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7.xml" ContentType="application/vnd.openxmlformats-officedocument.drawing+xml"/>
  <Override PartName="/xl/charts/chart1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9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1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2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3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8.xml" ContentType="application/vnd.openxmlformats-officedocument.drawing+xml"/>
  <Override PartName="/xl/charts/chart24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5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6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9.xml" ContentType="application/vnd.openxmlformats-officedocument.drawing+xml"/>
  <Override PartName="/xl/charts/chart27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8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9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1.xml" ContentType="application/vnd.openxmlformats-officedocument.themeOverride+xml"/>
  <Override PartName="/xl/charts/chart30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1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2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3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2.xml" ContentType="application/vnd.openxmlformats-officedocument.themeOverride+xml"/>
  <Override PartName="/xl/charts/chart34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3.xml" ContentType="application/vnd.openxmlformats-officedocument.themeOverride+xml"/>
  <Override PartName="/xl/charts/chart35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4.xml" ContentType="application/vnd.openxmlformats-officedocument.themeOverride+xml"/>
  <Override PartName="/xl/drawings/drawing10.xml" ContentType="application/vnd.openxmlformats-officedocument.drawing+xml"/>
  <Override PartName="/xl/charts/chart36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7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8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9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40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1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2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3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4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5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6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7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8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9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50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codeName="ThisWorkbook" hidePivotFieldList="1" autoCompressPictures="0"/>
  <mc:AlternateContent xmlns:mc="http://schemas.openxmlformats.org/markup-compatibility/2006">
    <mc:Choice Requires="x15">
      <x15ac:absPath xmlns:x15ac="http://schemas.microsoft.com/office/spreadsheetml/2010/11/ac" url="C:\Users\JTosman\Downloads\"/>
    </mc:Choice>
  </mc:AlternateContent>
  <xr:revisionPtr revIDLastSave="0" documentId="8_{C198B629-EFE2-4243-9F5E-7F92539E61A9}" xr6:coauthVersionLast="47" xr6:coauthVersionMax="47" xr10:uidLastSave="{00000000-0000-0000-0000-000000000000}"/>
  <bookViews>
    <workbookView xWindow="-120" yWindow="-120" windowWidth="20730" windowHeight="11310" tabRatio="673" activeTab="3" xr2:uid="{00000000-000D-0000-FFFF-FFFF00000000}"/>
  </bookViews>
  <sheets>
    <sheet name="Planilla de Perforacion" sheetId="54" r:id="rId1"/>
    <sheet name="Graficas 1" sheetId="60" r:id="rId2"/>
    <sheet name="Graficas 2" sheetId="59" state="hidden" r:id="rId3"/>
    <sheet name="ROP" sheetId="67" r:id="rId4"/>
    <sheet name="VIAJE" sheetId="69" r:id="rId5"/>
    <sheet name="Hoja14" sheetId="82" state="hidden" r:id="rId6"/>
    <sheet name="CONEXIONES" sheetId="72" r:id="rId7"/>
    <sheet name="PIES PERFORADOS" sheetId="80" r:id="rId8"/>
    <sheet name="KPI STAND" sheetId="87" r:id="rId9"/>
    <sheet name="GRAFICAS" sheetId="86" state="hidden" r:id="rId10"/>
    <sheet name="FTP" sheetId="88" state="hidden" r:id="rId11"/>
  </sheets>
  <externalReferences>
    <externalReference r:id="rId12"/>
  </externalReferences>
  <definedNames>
    <definedName name="_xlnm._FilterDatabase" localSheetId="8" hidden="1">'KPI STAND'!$V$55:$V$55</definedName>
    <definedName name="_xlnm._FilterDatabase" localSheetId="0" hidden="1">'Planilla de Perforacion'!$B$35:$AE$1312</definedName>
    <definedName name="_xlnm.Extract" localSheetId="0">'Planilla de Perforacion'!#REF!</definedName>
    <definedName name="_xlnm.Print_Area" localSheetId="1">'Graficas 1'!$A$1:$R$52</definedName>
    <definedName name="_xlnm.Print_Area" localSheetId="2">'Graficas 2'!$A$1:$R$51</definedName>
    <definedName name="_xlnm.Print_Area" localSheetId="8">'KPI STAND'!$A$1:$U$65</definedName>
    <definedName name="_xlnm.Print_Area" localSheetId="0">'Planilla de Perforacion'!$P$9:$Q$12</definedName>
    <definedName name="_xlnm.Database">'[1]Pipe Book1'!$A$1</definedName>
    <definedName name="_xlnm.Criteria" localSheetId="0">'Planilla de Perforacion'!$K$36:$K$507</definedName>
    <definedName name="_xlnm.Print_Titles" localSheetId="0">'Planilla de Perforacion'!$33:$34</definedName>
  </definedNames>
  <calcPr calcId="191029"/>
  <pivotCaches>
    <pivotCache cacheId="0" r:id="rId13"/>
    <pivotCache cacheId="1" r:id="rId14"/>
    <pivotCache cacheId="2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U21" i="54" l="1"/>
  <c r="CU19" i="54"/>
  <c r="CU20" i="54"/>
  <c r="M864" i="54"/>
  <c r="AT37" i="54"/>
  <c r="AT38" i="54"/>
  <c r="AT39" i="54"/>
  <c r="AT41" i="54"/>
  <c r="AT42" i="54"/>
  <c r="AT43" i="54"/>
  <c r="AT46" i="54"/>
  <c r="AT47" i="54"/>
  <c r="AT49" i="54"/>
  <c r="AT50" i="54"/>
  <c r="AT54" i="54"/>
  <c r="AT57" i="54"/>
  <c r="AT60" i="54"/>
  <c r="AT61" i="54"/>
  <c r="AT62" i="54"/>
  <c r="AT65" i="54"/>
  <c r="AT66" i="54"/>
  <c r="AT68" i="54"/>
  <c r="AT71" i="54"/>
  <c r="AT72" i="54"/>
  <c r="AT73" i="54"/>
  <c r="AT76" i="54"/>
  <c r="AT77" i="54"/>
  <c r="AT79" i="54"/>
  <c r="AT80" i="54"/>
  <c r="AT83" i="54"/>
  <c r="AT84" i="54"/>
  <c r="AT87" i="54"/>
  <c r="AT88" i="54"/>
  <c r="AT89" i="54"/>
  <c r="AT93" i="54"/>
  <c r="AT95" i="54"/>
  <c r="AT96" i="54"/>
  <c r="AT101" i="54"/>
  <c r="AT104" i="54"/>
  <c r="AT106" i="54"/>
  <c r="AT108" i="54"/>
  <c r="AT111" i="54"/>
  <c r="AT112" i="54"/>
  <c r="AT115" i="54"/>
  <c r="AT117" i="54"/>
  <c r="AT119" i="54"/>
  <c r="AT123" i="54"/>
  <c r="AT128" i="54"/>
  <c r="AT130" i="54"/>
  <c r="AT132" i="54"/>
  <c r="AT134" i="54"/>
  <c r="AT136" i="54"/>
  <c r="AT138" i="54"/>
  <c r="AT140" i="54"/>
  <c r="AT141" i="54"/>
  <c r="AT142" i="54"/>
  <c r="AT147" i="54"/>
  <c r="AT150" i="54"/>
  <c r="AT158" i="54"/>
  <c r="AT159" i="54"/>
  <c r="AT163" i="54"/>
  <c r="AT164" i="54"/>
  <c r="AT169" i="54"/>
  <c r="AT172" i="54"/>
  <c r="AT173" i="54"/>
  <c r="AT174" i="54"/>
  <c r="AT182" i="54"/>
  <c r="AT184" i="54"/>
  <c r="AT185" i="54"/>
  <c r="AT186" i="54"/>
  <c r="AT190" i="54"/>
  <c r="AT191" i="54"/>
  <c r="AT194" i="54"/>
  <c r="AT196" i="54"/>
  <c r="AT198" i="54"/>
  <c r="AT200" i="54"/>
  <c r="AT201" i="54"/>
  <c r="AT202" i="54"/>
  <c r="AT204" i="54"/>
  <c r="AT207" i="54"/>
  <c r="AT208" i="54"/>
  <c r="AT209" i="54"/>
  <c r="AT213" i="54"/>
  <c r="AT215" i="54"/>
  <c r="AT218" i="54"/>
  <c r="AT221" i="54"/>
  <c r="AT222" i="54"/>
  <c r="AT226" i="54"/>
  <c r="AT230" i="54"/>
  <c r="AT231" i="54"/>
  <c r="AT234" i="54"/>
  <c r="AT235" i="54"/>
  <c r="AT239" i="54"/>
  <c r="AT243" i="54"/>
  <c r="AT248" i="54"/>
  <c r="AT251" i="54"/>
  <c r="AT254" i="54"/>
  <c r="AT256" i="54"/>
  <c r="AT257" i="54"/>
  <c r="AT261" i="54"/>
  <c r="AT263" i="54"/>
  <c r="AT265" i="54"/>
  <c r="AT267" i="54"/>
  <c r="AT268" i="54"/>
  <c r="AT269" i="54"/>
  <c r="AT271" i="54"/>
  <c r="AT272" i="54"/>
  <c r="AT273" i="54"/>
  <c r="AT275" i="54"/>
  <c r="AT276" i="54"/>
  <c r="AT277" i="54"/>
  <c r="AT278" i="54"/>
  <c r="AT279" i="54"/>
  <c r="AT280" i="54"/>
  <c r="AT281" i="54"/>
  <c r="AT282" i="54"/>
  <c r="AT283" i="54"/>
  <c r="AT284" i="54"/>
  <c r="AT285" i="54"/>
  <c r="AT287" i="54"/>
  <c r="AT288" i="54"/>
  <c r="AT289" i="54"/>
  <c r="AT291" i="54"/>
  <c r="AT293" i="54"/>
  <c r="AT295" i="54"/>
  <c r="AT297" i="54"/>
  <c r="AT299" i="54"/>
  <c r="AT301" i="54"/>
  <c r="AT303" i="54"/>
  <c r="AT304" i="54"/>
  <c r="AT305" i="54"/>
  <c r="AT307" i="54"/>
  <c r="AT309" i="54"/>
  <c r="AT311" i="54"/>
  <c r="AT313" i="54"/>
  <c r="AT315" i="54"/>
  <c r="AT317" i="54"/>
  <c r="AT319" i="54"/>
  <c r="AT321" i="54"/>
  <c r="AT323" i="54"/>
  <c r="AT324" i="54"/>
  <c r="AT327" i="54"/>
  <c r="AT328" i="54"/>
  <c r="AT329" i="54"/>
  <c r="AT330" i="54"/>
  <c r="AT331" i="54"/>
  <c r="AT332" i="54"/>
  <c r="AT333" i="54"/>
  <c r="AT334" i="54"/>
  <c r="AT335" i="54"/>
  <c r="AT336" i="54"/>
  <c r="AT337" i="54"/>
  <c r="AT338" i="54"/>
  <c r="AT339" i="54"/>
  <c r="AT340" i="54"/>
  <c r="AT341" i="54"/>
  <c r="AT342" i="54"/>
  <c r="AT343" i="54"/>
  <c r="AT344" i="54"/>
  <c r="AT345" i="54"/>
  <c r="AT346" i="54"/>
  <c r="AT347" i="54"/>
  <c r="AT348" i="54"/>
  <c r="AT349" i="54"/>
  <c r="AT350" i="54"/>
  <c r="AT351" i="54"/>
  <c r="AT352" i="54"/>
  <c r="AT353" i="54"/>
  <c r="AT354" i="54"/>
  <c r="AT355" i="54"/>
  <c r="AT356" i="54"/>
  <c r="AT357" i="54"/>
  <c r="AT358" i="54"/>
  <c r="AT359" i="54"/>
  <c r="AT360" i="54"/>
  <c r="AT361" i="54"/>
  <c r="AT362" i="54"/>
  <c r="AT363" i="54"/>
  <c r="AT364" i="54"/>
  <c r="AT365" i="54"/>
  <c r="AT366" i="54"/>
  <c r="AT367" i="54"/>
  <c r="AT368" i="54"/>
  <c r="AT369" i="54"/>
  <c r="AT370" i="54"/>
  <c r="AT371" i="54"/>
  <c r="AT372" i="54"/>
  <c r="AT373" i="54"/>
  <c r="AT374" i="54"/>
  <c r="AT375" i="54"/>
  <c r="AT376" i="54"/>
  <c r="AT377" i="54"/>
  <c r="AT378" i="54"/>
  <c r="AT379" i="54"/>
  <c r="AT380" i="54"/>
  <c r="AT381" i="54"/>
  <c r="AT382" i="54"/>
  <c r="AT383" i="54"/>
  <c r="AT384" i="54"/>
  <c r="AT385" i="54"/>
  <c r="AT386" i="54"/>
  <c r="AT387" i="54"/>
  <c r="AT388" i="54"/>
  <c r="AT389" i="54"/>
  <c r="AT390" i="54"/>
  <c r="AT391" i="54"/>
  <c r="AT392" i="54"/>
  <c r="AT393" i="54"/>
  <c r="AT394" i="54"/>
  <c r="AT395" i="54"/>
  <c r="AT396" i="54"/>
  <c r="AT397" i="54"/>
  <c r="AT398" i="54"/>
  <c r="AT399" i="54"/>
  <c r="AT400" i="54"/>
  <c r="AT401" i="54"/>
  <c r="AT402" i="54"/>
  <c r="AT403" i="54"/>
  <c r="AT404" i="54"/>
  <c r="AT405" i="54"/>
  <c r="AT406" i="54"/>
  <c r="AT407" i="54"/>
  <c r="AT408" i="54"/>
  <c r="AT409" i="54"/>
  <c r="AT410" i="54"/>
  <c r="AT411" i="54"/>
  <c r="AT412" i="54"/>
  <c r="AT413" i="54"/>
  <c r="AT414" i="54"/>
  <c r="AT415" i="54"/>
  <c r="AT416" i="54"/>
  <c r="AT417" i="54"/>
  <c r="AT418" i="54"/>
  <c r="AT419" i="54"/>
  <c r="AT420" i="54"/>
  <c r="AT421" i="54"/>
  <c r="AT422" i="54"/>
  <c r="AT423" i="54"/>
  <c r="AT424" i="54"/>
  <c r="AT425" i="54"/>
  <c r="AT426" i="54"/>
  <c r="AT427" i="54"/>
  <c r="AT428" i="54"/>
  <c r="AT429" i="54"/>
  <c r="AT430" i="54"/>
  <c r="AT431" i="54"/>
  <c r="AT432" i="54"/>
  <c r="AT433" i="54"/>
  <c r="AT434" i="54"/>
  <c r="AT435" i="54"/>
  <c r="AT436" i="54"/>
  <c r="AT437" i="54"/>
  <c r="AT438" i="54"/>
  <c r="AT439" i="54"/>
  <c r="AT440" i="54"/>
  <c r="AT441" i="54"/>
  <c r="AT442" i="54"/>
  <c r="AT443" i="54"/>
  <c r="AT444" i="54"/>
  <c r="AT445" i="54"/>
  <c r="AT446" i="54"/>
  <c r="AT447" i="54"/>
  <c r="AT448" i="54"/>
  <c r="AT449" i="54"/>
  <c r="AT450" i="54"/>
  <c r="AT451" i="54"/>
  <c r="AT452" i="54"/>
  <c r="AT453" i="54"/>
  <c r="AT454" i="54"/>
  <c r="AT455" i="54"/>
  <c r="AT456" i="54"/>
  <c r="AT457" i="54"/>
  <c r="AT458" i="54"/>
  <c r="AT459" i="54"/>
  <c r="AT460" i="54"/>
  <c r="AT461" i="54"/>
  <c r="AT462" i="54"/>
  <c r="AT463" i="54"/>
  <c r="AT464" i="54"/>
  <c r="AT465" i="54"/>
  <c r="AT466" i="54"/>
  <c r="AT467" i="54"/>
  <c r="AT468" i="54"/>
  <c r="AT469" i="54"/>
  <c r="AT470" i="54"/>
  <c r="AT471" i="54"/>
  <c r="AT472" i="54"/>
  <c r="AT473" i="54"/>
  <c r="AT474" i="54"/>
  <c r="AT475" i="54"/>
  <c r="AT476" i="54"/>
  <c r="AT477" i="54"/>
  <c r="AT478" i="54"/>
  <c r="AT479" i="54"/>
  <c r="AT480" i="54"/>
  <c r="AT481" i="54"/>
  <c r="AT482" i="54"/>
  <c r="AT483" i="54"/>
  <c r="AT484" i="54"/>
  <c r="AT485" i="54"/>
  <c r="AT486" i="54"/>
  <c r="AT487" i="54"/>
  <c r="AT488" i="54"/>
  <c r="AT489" i="54"/>
  <c r="AT490" i="54"/>
  <c r="AT491" i="54"/>
  <c r="AT492" i="54"/>
  <c r="AT493" i="54"/>
  <c r="AT494" i="54"/>
  <c r="AT495" i="54"/>
  <c r="AT496" i="54"/>
  <c r="AT497" i="54"/>
  <c r="AT498" i="54"/>
  <c r="AT499" i="54"/>
  <c r="AT500" i="54"/>
  <c r="AT501" i="54"/>
  <c r="AT502" i="54"/>
  <c r="AT503" i="54"/>
  <c r="AT504" i="54"/>
  <c r="AT505" i="54"/>
  <c r="AT506" i="54"/>
  <c r="AT507" i="54"/>
  <c r="AT508" i="54"/>
  <c r="AT509" i="54"/>
  <c r="AT510" i="54"/>
  <c r="AT511" i="54"/>
  <c r="AT512" i="54"/>
  <c r="AT513" i="54"/>
  <c r="AT514" i="54"/>
  <c r="AT515" i="54"/>
  <c r="AT516" i="54"/>
  <c r="AT517" i="54"/>
  <c r="AT518" i="54"/>
  <c r="AT519" i="54"/>
  <c r="AT520" i="54"/>
  <c r="AT521" i="54"/>
  <c r="AT522" i="54"/>
  <c r="AT523" i="54"/>
  <c r="AT524" i="54"/>
  <c r="AT525" i="54"/>
  <c r="AT526" i="54"/>
  <c r="AT527" i="54"/>
  <c r="AT528" i="54"/>
  <c r="AT529" i="54"/>
  <c r="AT530" i="54"/>
  <c r="AT531" i="54"/>
  <c r="AT532" i="54"/>
  <c r="AT533" i="54"/>
  <c r="AT534" i="54"/>
  <c r="AT535" i="54"/>
  <c r="AT536" i="54"/>
  <c r="AT537" i="54"/>
  <c r="AT538" i="54"/>
  <c r="AT539" i="54"/>
  <c r="AT540" i="54"/>
  <c r="AT541" i="54"/>
  <c r="AT542" i="54"/>
  <c r="AT543" i="54"/>
  <c r="AT544" i="54"/>
  <c r="AT545" i="54"/>
  <c r="AT546" i="54"/>
  <c r="AT547" i="54"/>
  <c r="AT548" i="54"/>
  <c r="AT549" i="54"/>
  <c r="AT550" i="54"/>
  <c r="AT551" i="54"/>
  <c r="AT552" i="54"/>
  <c r="AT553" i="54"/>
  <c r="AT554" i="54"/>
  <c r="AT555" i="54"/>
  <c r="AT556" i="54"/>
  <c r="AT557" i="54"/>
  <c r="AT558" i="54"/>
  <c r="AT559" i="54"/>
  <c r="AT560" i="54"/>
  <c r="AT561" i="54"/>
  <c r="AT562" i="54"/>
  <c r="AT563" i="54"/>
  <c r="AT564" i="54"/>
  <c r="AT565" i="54"/>
  <c r="AT566" i="54"/>
  <c r="AT567" i="54"/>
  <c r="AT568" i="54"/>
  <c r="AT569" i="54"/>
  <c r="AT570" i="54"/>
  <c r="AT571" i="54"/>
  <c r="AT572" i="54"/>
  <c r="AT573" i="54"/>
  <c r="AT574" i="54"/>
  <c r="AT575" i="54"/>
  <c r="AT576" i="54"/>
  <c r="AT577" i="54"/>
  <c r="AT578" i="54"/>
  <c r="AT579" i="54"/>
  <c r="AT580" i="54"/>
  <c r="AT581" i="54"/>
  <c r="AT582" i="54"/>
  <c r="AT583" i="54"/>
  <c r="AT584" i="54"/>
  <c r="AT585" i="54"/>
  <c r="AT586" i="54"/>
  <c r="AT587" i="54"/>
  <c r="AT588" i="54"/>
  <c r="AT589" i="54"/>
  <c r="AT590" i="54"/>
  <c r="AT591" i="54"/>
  <c r="AT592" i="54"/>
  <c r="AT593" i="54"/>
  <c r="AT594" i="54"/>
  <c r="AT595" i="54"/>
  <c r="AT596" i="54"/>
  <c r="AT597" i="54"/>
  <c r="AT598" i="54"/>
  <c r="AT599" i="54"/>
  <c r="AT600" i="54"/>
  <c r="AT601" i="54"/>
  <c r="AT602" i="54"/>
  <c r="AT603" i="54"/>
  <c r="AT604" i="54"/>
  <c r="AT605" i="54"/>
  <c r="AT606" i="54"/>
  <c r="AT607" i="54"/>
  <c r="AT608" i="54"/>
  <c r="AT609" i="54"/>
  <c r="AT610" i="54"/>
  <c r="AT611" i="54"/>
  <c r="AT612" i="54"/>
  <c r="AT613" i="54"/>
  <c r="AT614" i="54"/>
  <c r="AT615" i="54"/>
  <c r="AT616" i="54"/>
  <c r="AT617" i="54"/>
  <c r="AT618" i="54"/>
  <c r="AT619" i="54"/>
  <c r="AT620" i="54"/>
  <c r="AT621" i="54"/>
  <c r="AT622" i="54"/>
  <c r="AT623" i="54"/>
  <c r="AT624" i="54"/>
  <c r="AT625" i="54"/>
  <c r="AT626" i="54"/>
  <c r="AT627" i="54"/>
  <c r="AT628" i="54"/>
  <c r="AT629" i="54"/>
  <c r="AT630" i="54"/>
  <c r="AT631" i="54"/>
  <c r="AT632" i="54"/>
  <c r="AT633" i="54"/>
  <c r="AT634" i="54"/>
  <c r="AT635" i="54"/>
  <c r="AT636" i="54"/>
  <c r="AT637" i="54"/>
  <c r="AT638" i="54"/>
  <c r="AT639" i="54"/>
  <c r="AT640" i="54"/>
  <c r="AT641" i="54"/>
  <c r="AT642" i="54"/>
  <c r="AT643" i="54"/>
  <c r="AT644" i="54"/>
  <c r="AT645" i="54"/>
  <c r="AT646" i="54"/>
  <c r="AT647" i="54"/>
  <c r="AT648" i="54"/>
  <c r="AT649" i="54"/>
  <c r="AT650" i="54"/>
  <c r="AT651" i="54"/>
  <c r="AT652" i="54"/>
  <c r="AT653" i="54"/>
  <c r="AT654" i="54"/>
  <c r="AT655" i="54"/>
  <c r="AT656" i="54"/>
  <c r="AT657" i="54"/>
  <c r="AT658" i="54"/>
  <c r="AT659" i="54"/>
  <c r="AT660" i="54"/>
  <c r="AT661" i="54"/>
  <c r="AT662" i="54"/>
  <c r="AT663" i="54"/>
  <c r="AT664" i="54"/>
  <c r="AT665" i="54"/>
  <c r="AT666" i="54"/>
  <c r="AT667" i="54"/>
  <c r="AT668" i="54"/>
  <c r="AT669" i="54"/>
  <c r="AT670" i="54"/>
  <c r="AT671" i="54"/>
  <c r="AT672" i="54"/>
  <c r="AT673" i="54"/>
  <c r="AT674" i="54"/>
  <c r="AT675" i="54"/>
  <c r="AT676" i="54"/>
  <c r="AT677" i="54"/>
  <c r="AT678" i="54"/>
  <c r="AT679" i="54"/>
  <c r="AT680" i="54"/>
  <c r="AT681" i="54"/>
  <c r="AT682" i="54"/>
  <c r="AT683" i="54"/>
  <c r="AT684" i="54"/>
  <c r="AT685" i="54"/>
  <c r="AT686" i="54"/>
  <c r="AT687" i="54"/>
  <c r="AT688" i="54"/>
  <c r="AT689" i="54"/>
  <c r="AT690" i="54"/>
  <c r="AT691" i="54"/>
  <c r="AT692" i="54"/>
  <c r="AT693" i="54"/>
  <c r="AT694" i="54"/>
  <c r="AT695" i="54"/>
  <c r="AT696" i="54"/>
  <c r="AT697" i="54"/>
  <c r="AT698" i="54"/>
  <c r="AT699" i="54"/>
  <c r="AT700" i="54"/>
  <c r="AT701" i="54"/>
  <c r="AT702" i="54"/>
  <c r="AT703" i="54"/>
  <c r="AT704" i="54"/>
  <c r="AT705" i="54"/>
  <c r="AT706" i="54"/>
  <c r="AT707" i="54"/>
  <c r="AT708" i="54"/>
  <c r="AT709" i="54"/>
  <c r="AT710" i="54"/>
  <c r="AT711" i="54"/>
  <c r="AT712" i="54"/>
  <c r="AT713" i="54"/>
  <c r="AT714" i="54"/>
  <c r="AT715" i="54"/>
  <c r="AT716" i="54"/>
  <c r="AT717" i="54"/>
  <c r="AT718" i="54"/>
  <c r="AT719" i="54"/>
  <c r="AT720" i="54"/>
  <c r="AT721" i="54"/>
  <c r="AT722" i="54"/>
  <c r="AT723" i="54"/>
  <c r="AT724" i="54"/>
  <c r="AT725" i="54"/>
  <c r="AT726" i="54"/>
  <c r="AT727" i="54"/>
  <c r="AT728" i="54"/>
  <c r="AT729" i="54"/>
  <c r="AT730" i="54"/>
  <c r="AT731" i="54"/>
  <c r="AT732" i="54"/>
  <c r="AT733" i="54"/>
  <c r="AT734" i="54"/>
  <c r="AT735" i="54"/>
  <c r="AT736" i="54"/>
  <c r="AT737" i="54"/>
  <c r="AT738" i="54"/>
  <c r="AT739" i="54"/>
  <c r="AT740" i="54"/>
  <c r="AT741" i="54"/>
  <c r="AT742" i="54"/>
  <c r="AT743" i="54"/>
  <c r="AT744" i="54"/>
  <c r="AT745" i="54"/>
  <c r="AT746" i="54"/>
  <c r="AT747" i="54"/>
  <c r="AT748" i="54"/>
  <c r="AT749" i="54"/>
  <c r="AT750" i="54"/>
  <c r="AT751" i="54"/>
  <c r="AT752" i="54"/>
  <c r="AT753" i="54"/>
  <c r="AT754" i="54"/>
  <c r="AT755" i="54"/>
  <c r="AT756" i="54"/>
  <c r="AT757" i="54"/>
  <c r="AT758" i="54"/>
  <c r="AT759" i="54"/>
  <c r="AT760" i="54"/>
  <c r="AT761" i="54"/>
  <c r="AT762" i="54"/>
  <c r="AT763" i="54"/>
  <c r="AT764" i="54"/>
  <c r="AT765" i="54"/>
  <c r="AT766" i="54"/>
  <c r="AT767" i="54"/>
  <c r="AT768" i="54"/>
  <c r="AT769" i="54"/>
  <c r="AT770" i="54"/>
  <c r="AT771" i="54"/>
  <c r="AT772" i="54"/>
  <c r="AT773" i="54"/>
  <c r="AT774" i="54"/>
  <c r="AT775" i="54"/>
  <c r="AT776" i="54"/>
  <c r="AT777" i="54"/>
  <c r="AT778" i="54"/>
  <c r="AT779" i="54"/>
  <c r="AT780" i="54"/>
  <c r="AT781" i="54"/>
  <c r="AT782" i="54"/>
  <c r="AT783" i="54"/>
  <c r="AT784" i="54"/>
  <c r="AT785" i="54"/>
  <c r="AT786" i="54"/>
  <c r="AT787" i="54"/>
  <c r="AT788" i="54"/>
  <c r="AT789" i="54"/>
  <c r="AT790" i="54"/>
  <c r="AT791" i="54"/>
  <c r="AT792" i="54"/>
  <c r="AT793" i="54"/>
  <c r="AT794" i="54"/>
  <c r="AT795" i="54"/>
  <c r="AT796" i="54"/>
  <c r="AT797" i="54"/>
  <c r="AT798" i="54"/>
  <c r="AT799" i="54"/>
  <c r="AT800" i="54"/>
  <c r="AT801" i="54"/>
  <c r="AT802" i="54"/>
  <c r="AT803" i="54"/>
  <c r="AT804" i="54"/>
  <c r="AT805" i="54"/>
  <c r="AT806" i="54"/>
  <c r="AT807" i="54"/>
  <c r="AT808" i="54"/>
  <c r="AT809" i="54"/>
  <c r="AT810" i="54"/>
  <c r="AT811" i="54"/>
  <c r="AT812" i="54"/>
  <c r="AT813" i="54"/>
  <c r="AT814" i="54"/>
  <c r="AT815" i="54"/>
  <c r="AT816" i="54"/>
  <c r="AT817" i="54"/>
  <c r="AT818" i="54"/>
  <c r="AT819" i="54"/>
  <c r="AT820" i="54"/>
  <c r="AT821" i="54"/>
  <c r="AT822" i="54"/>
  <c r="AT823" i="54"/>
  <c r="AT824" i="54"/>
  <c r="AT825" i="54"/>
  <c r="AT826" i="54"/>
  <c r="AT827" i="54"/>
  <c r="AT828" i="54"/>
  <c r="AT829" i="54"/>
  <c r="AT830" i="54"/>
  <c r="AT831" i="54"/>
  <c r="AT832" i="54"/>
  <c r="AT833" i="54"/>
  <c r="AT834" i="54"/>
  <c r="AT835" i="54"/>
  <c r="AT836" i="54"/>
  <c r="AT837" i="54"/>
  <c r="AT838" i="54"/>
  <c r="AT839" i="54"/>
  <c r="AT840" i="54"/>
  <c r="AT841" i="54"/>
  <c r="AT842" i="54"/>
  <c r="AT843" i="54"/>
  <c r="AT844" i="54"/>
  <c r="AT845" i="54"/>
  <c r="AT846" i="54"/>
  <c r="AT847" i="54"/>
  <c r="AT848" i="54"/>
  <c r="AT849" i="54"/>
  <c r="AT850" i="54"/>
  <c r="AT851" i="54"/>
  <c r="AT852" i="54"/>
  <c r="AT853" i="54"/>
  <c r="AT854" i="54"/>
  <c r="AT855" i="54"/>
  <c r="AT856" i="54"/>
  <c r="AT857" i="54"/>
  <c r="AT858" i="54"/>
  <c r="AT859" i="54"/>
  <c r="AT860" i="54"/>
  <c r="AT861" i="54"/>
  <c r="AT862" i="54"/>
  <c r="AT863" i="54"/>
  <c r="AT864" i="54"/>
  <c r="AT865" i="54"/>
  <c r="AT866" i="54"/>
  <c r="AT867" i="54"/>
  <c r="AT868" i="54"/>
  <c r="AT869" i="54"/>
  <c r="AT870" i="54"/>
  <c r="AT871" i="54"/>
  <c r="AT872" i="54"/>
  <c r="AT873" i="54"/>
  <c r="AT874" i="54"/>
  <c r="AT875" i="54"/>
  <c r="AT876" i="54"/>
  <c r="AT877" i="54"/>
  <c r="AT878" i="54"/>
  <c r="AT879" i="54"/>
  <c r="AT880" i="54"/>
  <c r="AT881" i="54"/>
  <c r="AT882" i="54"/>
  <c r="AT883" i="54"/>
  <c r="AT884" i="54"/>
  <c r="AT885" i="54"/>
  <c r="AT886" i="54"/>
  <c r="AT887" i="54"/>
  <c r="AT888" i="54"/>
  <c r="AT889" i="54"/>
  <c r="AT890" i="54"/>
  <c r="AT891" i="54"/>
  <c r="AT892" i="54"/>
  <c r="AT893" i="54"/>
  <c r="AT894" i="54"/>
  <c r="AT895" i="54"/>
  <c r="AT896" i="54"/>
  <c r="AT897" i="54"/>
  <c r="AT898" i="54"/>
  <c r="AT899" i="54"/>
  <c r="AT900" i="54"/>
  <c r="AT901" i="54"/>
  <c r="AT902" i="54"/>
  <c r="AT903" i="54"/>
  <c r="AT904" i="54"/>
  <c r="AT905" i="54"/>
  <c r="AT906" i="54"/>
  <c r="AT907" i="54"/>
  <c r="AT908" i="54"/>
  <c r="AT909" i="54"/>
  <c r="AT910" i="54"/>
  <c r="AT911" i="54"/>
  <c r="AT912" i="54"/>
  <c r="AT913" i="54"/>
  <c r="AT914" i="54"/>
  <c r="AT915" i="54"/>
  <c r="AT916" i="54"/>
  <c r="AT917" i="54"/>
  <c r="AT918" i="54"/>
  <c r="AT919" i="54"/>
  <c r="AT920" i="54"/>
  <c r="AT921" i="54"/>
  <c r="AT922" i="54"/>
  <c r="AT923" i="54"/>
  <c r="AT924" i="54"/>
  <c r="AT925" i="54"/>
  <c r="AT926" i="54"/>
  <c r="AT927" i="54"/>
  <c r="AT928" i="54"/>
  <c r="AT929" i="54"/>
  <c r="AT930" i="54"/>
  <c r="AT931" i="54"/>
  <c r="AT932" i="54"/>
  <c r="AT933" i="54"/>
  <c r="AT934" i="54"/>
  <c r="AT935" i="54"/>
  <c r="AT936" i="54"/>
  <c r="AT937" i="54"/>
  <c r="AT938" i="54"/>
  <c r="AT939" i="54"/>
  <c r="AT940" i="54"/>
  <c r="AT941" i="54"/>
  <c r="AT942" i="54"/>
  <c r="AT943" i="54"/>
  <c r="AT944" i="54"/>
  <c r="AT945" i="54"/>
  <c r="AT946" i="54"/>
  <c r="AT947" i="54"/>
  <c r="AT948" i="54"/>
  <c r="AT949" i="54"/>
  <c r="AT950" i="54"/>
  <c r="AT951" i="54"/>
  <c r="AT952" i="54"/>
  <c r="AT953" i="54"/>
  <c r="AT954" i="54"/>
  <c r="AT955" i="54"/>
  <c r="AT956" i="54"/>
  <c r="AT957" i="54"/>
  <c r="AT958" i="54"/>
  <c r="AT959" i="54"/>
  <c r="AT960" i="54"/>
  <c r="AT961" i="54"/>
  <c r="AT962" i="54"/>
  <c r="AT963" i="54"/>
  <c r="AT964" i="54"/>
  <c r="AT965" i="54"/>
  <c r="AT966" i="54"/>
  <c r="AT967" i="54"/>
  <c r="AT968" i="54"/>
  <c r="AT969" i="54"/>
  <c r="AT970" i="54"/>
  <c r="AT971" i="54"/>
  <c r="AT972" i="54"/>
  <c r="AT973" i="54"/>
  <c r="AT974" i="54"/>
  <c r="AT975" i="54"/>
  <c r="AT976" i="54"/>
  <c r="AT977" i="54"/>
  <c r="AT978" i="54"/>
  <c r="AT979" i="54"/>
  <c r="AT980" i="54"/>
  <c r="AT981" i="54"/>
  <c r="AT982" i="54"/>
  <c r="AT983" i="54"/>
  <c r="AT984" i="54"/>
  <c r="AT985" i="54"/>
  <c r="AT986" i="54"/>
  <c r="AT987" i="54"/>
  <c r="AT988" i="54"/>
  <c r="AT989" i="54"/>
  <c r="AT990" i="54"/>
  <c r="AT991" i="54"/>
  <c r="AT992" i="54"/>
  <c r="AT993" i="54"/>
  <c r="AT994" i="54"/>
  <c r="AT995" i="54"/>
  <c r="AT996" i="54"/>
  <c r="AT997" i="54"/>
  <c r="AT998" i="54"/>
  <c r="AT999" i="54"/>
  <c r="AT1000" i="54"/>
  <c r="AT1001" i="54"/>
  <c r="AT1002" i="54"/>
  <c r="AT1003" i="54"/>
  <c r="AT1004" i="54"/>
  <c r="AT1005" i="54"/>
  <c r="AT1006" i="54"/>
  <c r="AT1007" i="54"/>
  <c r="AT1008" i="54"/>
  <c r="AT1009" i="54"/>
  <c r="AT1010" i="54"/>
  <c r="AT1011" i="54"/>
  <c r="AT1012" i="54"/>
  <c r="AT1013" i="54"/>
  <c r="AT1014" i="54"/>
  <c r="AT1015" i="54"/>
  <c r="AT1016" i="54"/>
  <c r="AT1017" i="54"/>
  <c r="AT1018" i="54"/>
  <c r="AT1019" i="54"/>
  <c r="AT1020" i="54"/>
  <c r="AT1021" i="54"/>
  <c r="AT1022" i="54"/>
  <c r="AT1023" i="54"/>
  <c r="AT1024" i="54"/>
  <c r="AT1025" i="54"/>
  <c r="AT1026" i="54"/>
  <c r="AT1027" i="54"/>
  <c r="AT1028" i="54"/>
  <c r="AT1029" i="54"/>
  <c r="AT1030" i="54"/>
  <c r="AT1031" i="54"/>
  <c r="AT1032" i="54"/>
  <c r="AT1033" i="54"/>
  <c r="AT1034" i="54"/>
  <c r="AT1035" i="54"/>
  <c r="AT1036" i="54"/>
  <c r="AT1037" i="54"/>
  <c r="AT1038" i="54"/>
  <c r="AT1039" i="54"/>
  <c r="AT1040" i="54"/>
  <c r="AT1041" i="54"/>
  <c r="AT1042" i="54"/>
  <c r="AT1043" i="54"/>
  <c r="AT1044" i="54"/>
  <c r="AT1045" i="54"/>
  <c r="AT1046" i="54"/>
  <c r="AT1047" i="54"/>
  <c r="AT1048" i="54"/>
  <c r="AT1049" i="54"/>
  <c r="AT1050" i="54"/>
  <c r="AT1051" i="54"/>
  <c r="AT1052" i="54"/>
  <c r="AT1053" i="54"/>
  <c r="AT1054" i="54"/>
  <c r="AT1055" i="54"/>
  <c r="AT1056" i="54"/>
  <c r="AT1057" i="54"/>
  <c r="AT1058" i="54"/>
  <c r="AT1059" i="54"/>
  <c r="AT1060" i="54"/>
  <c r="AT1061" i="54"/>
  <c r="AT1062" i="54"/>
  <c r="AT1063" i="54"/>
  <c r="AT1064" i="54"/>
  <c r="AT1065" i="54"/>
  <c r="AT1066" i="54"/>
  <c r="AT1067" i="54"/>
  <c r="AT1068" i="54"/>
  <c r="AT1069" i="54"/>
  <c r="AT1070" i="54"/>
  <c r="AT1071" i="54"/>
  <c r="AT1072" i="54"/>
  <c r="AT1073" i="54"/>
  <c r="AT1074" i="54"/>
  <c r="AT1075" i="54"/>
  <c r="AT1076" i="54"/>
  <c r="AT1077" i="54"/>
  <c r="AT1078" i="54"/>
  <c r="AT1079" i="54"/>
  <c r="AT1080" i="54"/>
  <c r="AT1081" i="54"/>
  <c r="AT1082" i="54"/>
  <c r="AT1083" i="54"/>
  <c r="AT1084" i="54"/>
  <c r="AT1085" i="54"/>
  <c r="AT1086" i="54"/>
  <c r="AT1087" i="54"/>
  <c r="AT1088" i="54"/>
  <c r="AT1089" i="54"/>
  <c r="AT1090" i="54"/>
  <c r="AT1091" i="54"/>
  <c r="AT1092" i="54"/>
  <c r="AT1093" i="54"/>
  <c r="AT1094" i="54"/>
  <c r="AT1095" i="54"/>
  <c r="AT1096" i="54"/>
  <c r="AT1097" i="54"/>
  <c r="AT1098" i="54"/>
  <c r="AT1099" i="54"/>
  <c r="AT1100" i="54"/>
  <c r="AT1101" i="54"/>
  <c r="AT1102" i="54"/>
  <c r="AT1103" i="54"/>
  <c r="AT1104" i="54"/>
  <c r="AT1105" i="54"/>
  <c r="AT1106" i="54"/>
  <c r="AT1107" i="54"/>
  <c r="AT1108" i="54"/>
  <c r="AT1109" i="54"/>
  <c r="AT1110" i="54"/>
  <c r="AT1111" i="54"/>
  <c r="AT1112" i="54"/>
  <c r="AT1113" i="54"/>
  <c r="AT1114" i="54"/>
  <c r="AT1115" i="54"/>
  <c r="AT1116" i="54"/>
  <c r="AT1117" i="54"/>
  <c r="AT1118" i="54"/>
  <c r="AT1119" i="54"/>
  <c r="AT1120" i="54"/>
  <c r="AT1121" i="54"/>
  <c r="AT1122" i="54"/>
  <c r="AT1123" i="54"/>
  <c r="AT1124" i="54"/>
  <c r="AT1125" i="54"/>
  <c r="AT1126" i="54"/>
  <c r="AT1127" i="54"/>
  <c r="AT1128" i="54"/>
  <c r="AT1129" i="54"/>
  <c r="AT1130" i="54"/>
  <c r="AT1131" i="54"/>
  <c r="AT1132" i="54"/>
  <c r="AT1133" i="54"/>
  <c r="AT1134" i="54"/>
  <c r="AT1135" i="54"/>
  <c r="AT1136" i="54"/>
  <c r="AT1137" i="54"/>
  <c r="AT1138" i="54"/>
  <c r="AT1139" i="54"/>
  <c r="AT1140" i="54"/>
  <c r="AT1141" i="54"/>
  <c r="AT1142" i="54"/>
  <c r="AT1143" i="54"/>
  <c r="AT1144" i="54"/>
  <c r="AT1145" i="54"/>
  <c r="AT1146" i="54"/>
  <c r="AT1147" i="54"/>
  <c r="AT1148" i="54"/>
  <c r="AT1149" i="54"/>
  <c r="AT1150" i="54"/>
  <c r="AT1151" i="54"/>
  <c r="AT1152" i="54"/>
  <c r="AT1153" i="54"/>
  <c r="AT1154" i="54"/>
  <c r="AT1155" i="54"/>
  <c r="AT1156" i="54"/>
  <c r="AT1157" i="54"/>
  <c r="AT1158" i="54"/>
  <c r="AT1159" i="54"/>
  <c r="AT1160" i="54"/>
  <c r="AT1161" i="54"/>
  <c r="AT1162" i="54"/>
  <c r="AT1163" i="54"/>
  <c r="AT1164" i="54"/>
  <c r="AT1165" i="54"/>
  <c r="AT1166" i="54"/>
  <c r="AT1167" i="54"/>
  <c r="AT1168" i="54"/>
  <c r="AT1169" i="54"/>
  <c r="AT1170" i="54"/>
  <c r="AT1171" i="54"/>
  <c r="AT1172" i="54"/>
  <c r="AT1173" i="54"/>
  <c r="AT1174" i="54"/>
  <c r="AT1175" i="54"/>
  <c r="AT1176" i="54"/>
  <c r="AT1177" i="54"/>
  <c r="AT1178" i="54"/>
  <c r="AT1179" i="54"/>
  <c r="AT1180" i="54"/>
  <c r="AT1181" i="54"/>
  <c r="AT1182" i="54"/>
  <c r="AT1183" i="54"/>
  <c r="AT1184" i="54"/>
  <c r="AT1185" i="54"/>
  <c r="AT1186" i="54"/>
  <c r="AT1187" i="54"/>
  <c r="AT1188" i="54"/>
  <c r="AT1189" i="54"/>
  <c r="AT1190" i="54"/>
  <c r="AT1191" i="54"/>
  <c r="AT1192" i="54"/>
  <c r="AT1193" i="54"/>
  <c r="AT1194" i="54"/>
  <c r="AT1195" i="54"/>
  <c r="AT1196" i="54"/>
  <c r="AT1197" i="54"/>
  <c r="AT1198" i="54"/>
  <c r="AT1199" i="54"/>
  <c r="AT1200" i="54"/>
  <c r="AT1201" i="54"/>
  <c r="AT1202" i="54"/>
  <c r="AT1203" i="54"/>
  <c r="AT1204" i="54"/>
  <c r="AT1205" i="54"/>
  <c r="AT1206" i="54"/>
  <c r="AT1207" i="54"/>
  <c r="AT1208" i="54"/>
  <c r="AT1209" i="54"/>
  <c r="AT1210" i="54"/>
  <c r="AT1211" i="54"/>
  <c r="AT1212" i="54"/>
  <c r="AT1213" i="54"/>
  <c r="AT1214" i="54"/>
  <c r="AT1215" i="54"/>
  <c r="AT1216" i="54"/>
  <c r="AT1217" i="54"/>
  <c r="AT1218" i="54"/>
  <c r="AT1219" i="54"/>
  <c r="AT1220" i="54"/>
  <c r="AT1221" i="54"/>
  <c r="AT1222" i="54"/>
  <c r="AT1223" i="54"/>
  <c r="AT1224" i="54"/>
  <c r="AT1225" i="54"/>
  <c r="AT1226" i="54"/>
  <c r="AT1227" i="54"/>
  <c r="AT1228" i="54"/>
  <c r="AT1229" i="54"/>
  <c r="AT1230" i="54"/>
  <c r="AT1231" i="54"/>
  <c r="AT1232" i="54"/>
  <c r="AT1233" i="54"/>
  <c r="AT1234" i="54"/>
  <c r="AT1235" i="54"/>
  <c r="AT1236" i="54"/>
  <c r="AT1237" i="54"/>
  <c r="AT1238" i="54"/>
  <c r="AT1239" i="54"/>
  <c r="AT1240" i="54"/>
  <c r="AT1241" i="54"/>
  <c r="AT1242" i="54"/>
  <c r="AT1243" i="54"/>
  <c r="AT1244" i="54"/>
  <c r="AT1245" i="54"/>
  <c r="AT1246" i="54"/>
  <c r="AT1247" i="54"/>
  <c r="AT1248" i="54"/>
  <c r="AT1249" i="54"/>
  <c r="AT1250" i="54"/>
  <c r="AT1251" i="54"/>
  <c r="AT1252" i="54"/>
  <c r="AT1253" i="54"/>
  <c r="AT1254" i="54"/>
  <c r="AT1255" i="54"/>
  <c r="AT1256" i="54"/>
  <c r="AT1257" i="54"/>
  <c r="AT1258" i="54"/>
  <c r="AT1259" i="54"/>
  <c r="AT1260" i="54"/>
  <c r="AT1261" i="54"/>
  <c r="AT1262" i="54"/>
  <c r="AT1263" i="54"/>
  <c r="AT1264" i="54"/>
  <c r="AT1265" i="54"/>
  <c r="AT1266" i="54"/>
  <c r="AT1267" i="54"/>
  <c r="AT1268" i="54"/>
  <c r="AT1269" i="54"/>
  <c r="AT1270" i="54"/>
  <c r="AT1271" i="54"/>
  <c r="AT1272" i="54"/>
  <c r="AT1273" i="54"/>
  <c r="AT1274" i="54"/>
  <c r="AT1275" i="54"/>
  <c r="AT1276" i="54"/>
  <c r="AT1277" i="54"/>
  <c r="AT1278" i="54"/>
  <c r="AT1279" i="54"/>
  <c r="AT1280" i="54"/>
  <c r="AT1281" i="54"/>
  <c r="AT1282" i="54"/>
  <c r="AT1283" i="54"/>
  <c r="AT1284" i="54"/>
  <c r="AT1285" i="54"/>
  <c r="AT1286" i="54"/>
  <c r="AT1287" i="54"/>
  <c r="AT1288" i="54"/>
  <c r="AT1289" i="54"/>
  <c r="AT1290" i="54"/>
  <c r="AT1291" i="54"/>
  <c r="AT1292" i="54"/>
  <c r="AT1293" i="54"/>
  <c r="AT1294" i="54"/>
  <c r="AT1295" i="54"/>
  <c r="AT1296" i="54"/>
  <c r="AT1297" i="54"/>
  <c r="AT1298" i="54"/>
  <c r="AT1299" i="54"/>
  <c r="AT1300" i="54"/>
  <c r="AT1301" i="54"/>
  <c r="AT1302" i="54"/>
  <c r="AT1303" i="54"/>
  <c r="AT1304" i="54"/>
  <c r="AT1305" i="54"/>
  <c r="AT1306" i="54"/>
  <c r="AT1307" i="54"/>
  <c r="AT1308" i="54"/>
  <c r="AT1309" i="54"/>
  <c r="AT1310" i="54"/>
  <c r="AT1311" i="54"/>
  <c r="AT1312" i="54"/>
  <c r="AT1313" i="54"/>
  <c r="AT1314" i="54"/>
  <c r="AT1315" i="54"/>
  <c r="AT1316" i="54"/>
  <c r="AT1317" i="54"/>
  <c r="AK1315" i="82"/>
  <c r="AK1316" i="82"/>
  <c r="AK1317" i="82"/>
  <c r="AK1318" i="82"/>
  <c r="AK1319" i="82"/>
  <c r="AK1320" i="82"/>
  <c r="AK1321" i="82"/>
  <c r="AK1322" i="82"/>
  <c r="AK1323" i="82"/>
  <c r="AK1324" i="82"/>
  <c r="AK1325" i="82"/>
  <c r="AK1326" i="82"/>
  <c r="AK1327" i="82"/>
  <c r="AK1328" i="82"/>
  <c r="AK1329" i="82"/>
  <c r="AK1330" i="82"/>
  <c r="AK1331" i="82"/>
  <c r="AK1332" i="82"/>
  <c r="AK1333" i="82"/>
  <c r="AK1334" i="82"/>
  <c r="AK1335" i="82"/>
  <c r="AK1336" i="82"/>
  <c r="AK1337" i="82"/>
  <c r="AK1338" i="82"/>
  <c r="AK1339" i="82"/>
  <c r="AK1340" i="82"/>
  <c r="AK1341" i="82"/>
  <c r="AK1342" i="82"/>
  <c r="AK1343" i="82"/>
  <c r="AK1344" i="82"/>
  <c r="AK1345" i="82"/>
  <c r="AK1346" i="82"/>
  <c r="AK1347" i="82"/>
  <c r="AK1348" i="82"/>
  <c r="AK1349" i="82"/>
  <c r="AK1350" i="82"/>
  <c r="AK1351" i="82"/>
  <c r="AK1352" i="82"/>
  <c r="AK1353" i="82"/>
  <c r="AK1354" i="82"/>
  <c r="AK1355" i="82"/>
  <c r="AK1356" i="82"/>
  <c r="AK1357" i="82"/>
  <c r="AK1358" i="82"/>
  <c r="AK1359" i="82"/>
  <c r="AK1360" i="82"/>
  <c r="AK1361" i="82"/>
  <c r="AK1362" i="82"/>
  <c r="AK1363" i="82"/>
  <c r="AK1364" i="82"/>
  <c r="AK1365" i="82"/>
  <c r="AK1366" i="82"/>
  <c r="AK1367" i="82"/>
  <c r="AK1368" i="82"/>
  <c r="AK1369" i="82"/>
  <c r="AK1370" i="82"/>
  <c r="AK1371" i="82"/>
  <c r="AK1372" i="82"/>
  <c r="AK1373" i="82"/>
  <c r="AK1374" i="82"/>
  <c r="AK1375" i="82"/>
  <c r="AK1376" i="82"/>
  <c r="AK1377" i="82"/>
  <c r="AK1378" i="82"/>
  <c r="AK1379" i="82"/>
  <c r="AK1380" i="82"/>
  <c r="AK1381" i="82"/>
  <c r="AK1382" i="82"/>
  <c r="AK1383" i="82"/>
  <c r="AK1384" i="82"/>
  <c r="AK1385" i="82"/>
  <c r="AK1386" i="82"/>
  <c r="AK1387" i="82"/>
  <c r="AK1388" i="82"/>
  <c r="AK1389" i="82"/>
  <c r="AK1390" i="82"/>
  <c r="AK1391" i="82"/>
  <c r="AK1392" i="82"/>
  <c r="AK1393" i="82"/>
  <c r="AK1394" i="82"/>
  <c r="AK1395" i="82"/>
  <c r="AK1396" i="82"/>
  <c r="AK1397" i="82"/>
  <c r="AK1398" i="82"/>
  <c r="AK1399" i="82"/>
  <c r="AK1400" i="82"/>
  <c r="AK1401" i="82"/>
  <c r="AK1402" i="82"/>
  <c r="AK1403" i="82"/>
  <c r="AK1404" i="82"/>
  <c r="AK1405" i="82"/>
  <c r="AK1406" i="82"/>
  <c r="AK1407" i="82"/>
  <c r="AK1408" i="82"/>
  <c r="AK1409" i="82"/>
  <c r="AK1410" i="82"/>
  <c r="AK1411" i="82"/>
  <c r="AK1412" i="82"/>
  <c r="AK1413" i="82"/>
  <c r="AK1414" i="82"/>
  <c r="AK1415" i="82"/>
  <c r="AK1416" i="82"/>
  <c r="AK1417" i="82"/>
  <c r="AK1418" i="82"/>
  <c r="AK1419" i="82"/>
  <c r="AK1420" i="82"/>
  <c r="AK1421" i="82"/>
  <c r="AK1422" i="82"/>
  <c r="AK1423" i="82"/>
  <c r="AK1424" i="82"/>
  <c r="AK1425" i="82"/>
  <c r="AK1426" i="82"/>
  <c r="AK1427" i="82"/>
  <c r="AK1428" i="82"/>
  <c r="AK1429" i="82"/>
  <c r="AK1430" i="82"/>
  <c r="AK1431" i="82"/>
  <c r="AK1432" i="82"/>
  <c r="AK1433" i="82"/>
  <c r="AK1434" i="82"/>
  <c r="AK1435" i="82"/>
  <c r="AK1436" i="82"/>
  <c r="AK1437" i="82"/>
  <c r="AK1438" i="82"/>
  <c r="AK1439" i="82"/>
  <c r="AK1440" i="82"/>
  <c r="AK1441" i="82"/>
  <c r="AK1442" i="82"/>
  <c r="AK1443" i="82"/>
  <c r="AK1444" i="82"/>
  <c r="AK1445" i="82"/>
  <c r="AK1446" i="82"/>
  <c r="AK1447" i="82"/>
  <c r="AK1448" i="82"/>
  <c r="AK1449" i="82"/>
  <c r="AK1450" i="82"/>
  <c r="AK1451" i="82"/>
  <c r="AK1452" i="82"/>
  <c r="AK1453" i="82"/>
  <c r="AK1454" i="82"/>
  <c r="AK1455" i="82"/>
  <c r="AK1456" i="82"/>
  <c r="AK1457" i="82"/>
  <c r="AK1458" i="82"/>
  <c r="AK1459" i="82"/>
  <c r="AK1460" i="82"/>
  <c r="AK1461" i="82"/>
  <c r="AK1462" i="82"/>
  <c r="AK1463" i="82"/>
  <c r="AK1464" i="82"/>
  <c r="AK1465" i="82"/>
  <c r="AK1466" i="82"/>
  <c r="AK1467" i="82"/>
  <c r="AK1468" i="82"/>
  <c r="AK1469" i="82"/>
  <c r="AK1470" i="82"/>
  <c r="AK1471" i="82"/>
  <c r="AK1472" i="82"/>
  <c r="AK1473" i="82"/>
  <c r="AK1474" i="82"/>
  <c r="AK1475" i="82"/>
  <c r="AK1476" i="82"/>
  <c r="AK1477" i="82"/>
  <c r="AK1478" i="82"/>
  <c r="AK1479" i="82"/>
  <c r="AK1480" i="82"/>
  <c r="AK1481" i="82"/>
  <c r="AK1482" i="82"/>
  <c r="AK1483" i="82"/>
  <c r="AK1484" i="82"/>
  <c r="AK1485" i="82"/>
  <c r="AK1486" i="82"/>
  <c r="AK1487" i="82"/>
  <c r="AK1488" i="82"/>
  <c r="AK1489" i="82"/>
  <c r="AK1490" i="82"/>
  <c r="AK1491" i="82"/>
  <c r="AK1492" i="82"/>
  <c r="AK1493" i="82"/>
  <c r="AK1494" i="82"/>
  <c r="AK1495" i="82"/>
  <c r="AK1496" i="82"/>
  <c r="AK1497" i="82"/>
  <c r="AK1498" i="82"/>
  <c r="AK1499" i="82"/>
  <c r="AK1500" i="82"/>
  <c r="AK1501" i="82"/>
  <c r="AK1502" i="82"/>
  <c r="AK1503" i="82"/>
  <c r="AK1504" i="82"/>
  <c r="AK1505" i="82"/>
  <c r="AK1506" i="82"/>
  <c r="AK1507" i="82"/>
  <c r="AK1508" i="82"/>
  <c r="AK1509" i="82"/>
  <c r="AK1510" i="82"/>
  <c r="AK1511" i="82"/>
  <c r="AK1512" i="82"/>
  <c r="AK1513" i="82"/>
  <c r="AK1514" i="82"/>
  <c r="AK1515" i="82"/>
  <c r="AK1516" i="82"/>
  <c r="AK1517" i="82"/>
  <c r="AK1518" i="82"/>
  <c r="AK1519" i="82"/>
  <c r="AK1520" i="82"/>
  <c r="AK1521" i="82"/>
  <c r="AK1522" i="82"/>
  <c r="AK1523" i="82"/>
  <c r="AK1524" i="82"/>
  <c r="AK1525" i="82"/>
  <c r="AK1526" i="82"/>
  <c r="AK1527" i="82"/>
  <c r="AK1528" i="82"/>
  <c r="AK1529" i="82"/>
  <c r="AK1530" i="82"/>
  <c r="AK1531" i="82"/>
  <c r="AK1532" i="82"/>
  <c r="AK1533" i="82"/>
  <c r="AK1534" i="82"/>
  <c r="AK1535" i="82"/>
  <c r="AK1536" i="82"/>
  <c r="AK1537" i="82"/>
  <c r="AK1538" i="82"/>
  <c r="AK1539" i="82"/>
  <c r="AK1540" i="82"/>
  <c r="AK1541" i="82"/>
  <c r="AK1542" i="82"/>
  <c r="AK1543" i="82"/>
  <c r="AK1544" i="82"/>
  <c r="AK1545" i="82"/>
  <c r="AK1546" i="82"/>
  <c r="AK1547" i="82"/>
  <c r="AK1548" i="82"/>
  <c r="AK1549" i="82"/>
  <c r="AK1550" i="82"/>
  <c r="AK1551" i="82"/>
  <c r="AK1552" i="82"/>
  <c r="AK1553" i="82"/>
  <c r="AK1554" i="82"/>
  <c r="AK1555" i="82"/>
  <c r="AK1556" i="82"/>
  <c r="AK1557" i="82"/>
  <c r="AK1558" i="82"/>
  <c r="AK1559" i="82"/>
  <c r="AK1560" i="82"/>
  <c r="AK1561" i="82"/>
  <c r="AK1562" i="82"/>
  <c r="AK1563" i="82"/>
  <c r="AK1564" i="82"/>
  <c r="AK1565" i="82"/>
  <c r="AK1566" i="82"/>
  <c r="AK1567" i="82"/>
  <c r="AK1568" i="82"/>
  <c r="AK1569" i="82"/>
  <c r="AK1570" i="82"/>
  <c r="AK1571" i="82"/>
  <c r="AK1572" i="82"/>
  <c r="AK1573" i="82"/>
  <c r="AK1574" i="82"/>
  <c r="AK1575" i="82"/>
  <c r="AK1576" i="82"/>
  <c r="AK1577" i="82"/>
  <c r="AK1578" i="82"/>
  <c r="AK1579" i="82"/>
  <c r="AK1580" i="82"/>
  <c r="AK1581" i="82"/>
  <c r="AK1582" i="82"/>
  <c r="AK1583" i="82"/>
  <c r="AK1584" i="82"/>
  <c r="AK1585" i="82"/>
  <c r="AK1586" i="82"/>
  <c r="AK1587" i="82"/>
  <c r="AK1588" i="82"/>
  <c r="AK1589" i="82"/>
  <c r="AK1590" i="82"/>
  <c r="AK1591" i="82"/>
  <c r="AK1592" i="82"/>
  <c r="AK1593" i="82"/>
  <c r="AK1594" i="82"/>
  <c r="AK1595" i="82"/>
  <c r="AK1596" i="82"/>
  <c r="AK1597" i="82"/>
  <c r="AK1598" i="82"/>
  <c r="AK1599" i="82"/>
  <c r="AK1600" i="82"/>
  <c r="AK1601" i="82"/>
  <c r="AK1602" i="82"/>
  <c r="AK1603" i="82"/>
  <c r="AK1604" i="82"/>
  <c r="AK1605" i="82"/>
  <c r="AK1606" i="82"/>
  <c r="AK1607" i="82"/>
  <c r="AK1608" i="82"/>
  <c r="AK1609" i="82"/>
  <c r="AK1610" i="82"/>
  <c r="AK1611" i="82"/>
  <c r="AK1612" i="82"/>
  <c r="AK1613" i="82"/>
  <c r="AK1614" i="82"/>
  <c r="AK1615" i="82"/>
  <c r="AK1616" i="82"/>
  <c r="AK1617" i="82"/>
  <c r="AK1618" i="82"/>
  <c r="AK1619" i="82"/>
  <c r="AK1620" i="82"/>
  <c r="AK1621" i="82"/>
  <c r="AK1622" i="82"/>
  <c r="AK1623" i="82"/>
  <c r="AK1624" i="82"/>
  <c r="AK1625" i="82"/>
  <c r="AK1626" i="82"/>
  <c r="AK1627" i="82"/>
  <c r="AK1628" i="82"/>
  <c r="AK1629" i="82"/>
  <c r="AK1630" i="82"/>
  <c r="AK1631" i="82"/>
  <c r="AK1632" i="82"/>
  <c r="AK1633" i="82"/>
  <c r="AK1634" i="82"/>
  <c r="AK1635" i="82"/>
  <c r="AK1636" i="82"/>
  <c r="AK1637" i="82"/>
  <c r="AK1638" i="82"/>
  <c r="AK1639" i="82"/>
  <c r="AK1640" i="82"/>
  <c r="AK1641" i="82"/>
  <c r="AK1642" i="82"/>
  <c r="AK1643" i="82"/>
  <c r="AK1644" i="82"/>
  <c r="AK1645" i="82"/>
  <c r="AK1646" i="82"/>
  <c r="AK1647" i="82"/>
  <c r="AK1648" i="82"/>
  <c r="AK1649" i="82"/>
  <c r="AK1650" i="82"/>
  <c r="AK1651" i="82"/>
  <c r="AK1652" i="82"/>
  <c r="AK1653" i="82"/>
  <c r="AK1654" i="82"/>
  <c r="AK1655" i="82"/>
  <c r="AK1656" i="82"/>
  <c r="AK1657" i="82"/>
  <c r="AK1658" i="82"/>
  <c r="AK1659" i="82"/>
  <c r="AK1660" i="82"/>
  <c r="AK1661" i="82"/>
  <c r="AK1662" i="82"/>
  <c r="AK1663" i="82"/>
  <c r="AK1664" i="82"/>
  <c r="AK1665" i="82"/>
  <c r="AK1666" i="82"/>
  <c r="AK1667" i="82"/>
  <c r="AK1668" i="82"/>
  <c r="AK1669" i="82"/>
  <c r="AK1670" i="82"/>
  <c r="AK1671" i="82"/>
  <c r="AK1672" i="82"/>
  <c r="AK1673" i="82"/>
  <c r="AK1674" i="82"/>
  <c r="AK1675" i="82"/>
  <c r="AK1676" i="82"/>
  <c r="AK1677" i="82"/>
  <c r="AK1678" i="82"/>
  <c r="AK1679" i="82"/>
  <c r="AK1680" i="82"/>
  <c r="AK1681" i="82"/>
  <c r="AK1682" i="82"/>
  <c r="AK1683" i="82"/>
  <c r="AK1684" i="82"/>
  <c r="AK1685" i="82"/>
  <c r="AK1686" i="82"/>
  <c r="AK1687" i="82"/>
  <c r="AK1688" i="82"/>
  <c r="AK1689" i="82"/>
  <c r="AK1690" i="82"/>
  <c r="AK1691" i="82"/>
  <c r="AK1692" i="82"/>
  <c r="AK1693" i="82"/>
  <c r="AK1694" i="82"/>
  <c r="AK1695" i="82"/>
  <c r="AK1696" i="82"/>
  <c r="AK1697" i="82"/>
  <c r="AK1698" i="82"/>
  <c r="AK1699" i="82"/>
  <c r="AK1700" i="82"/>
  <c r="AK1701" i="82"/>
  <c r="AK1702" i="82"/>
  <c r="AK1703" i="82"/>
  <c r="AK1704" i="82"/>
  <c r="AK1705" i="82"/>
  <c r="AK1706" i="82"/>
  <c r="AK1707" i="82"/>
  <c r="AK1708" i="82"/>
  <c r="AK1709" i="82"/>
  <c r="AK1710" i="82"/>
  <c r="AK1711" i="82"/>
  <c r="AK1712" i="82"/>
  <c r="AK1713" i="82"/>
  <c r="AK1714" i="82"/>
  <c r="AK1715" i="82"/>
  <c r="AK1716" i="82"/>
  <c r="AK1717" i="82"/>
  <c r="AK1718" i="82"/>
  <c r="AK1719" i="82"/>
  <c r="AK1720" i="82"/>
  <c r="AK1721" i="82"/>
  <c r="AK1722" i="82"/>
  <c r="AK1723" i="82"/>
  <c r="AK1724" i="82"/>
  <c r="AK1725" i="82"/>
  <c r="AK1726" i="82"/>
  <c r="AK1727" i="82"/>
  <c r="AK1728" i="82"/>
  <c r="AK1729" i="82"/>
  <c r="AK1730" i="82"/>
  <c r="AK1731" i="82"/>
  <c r="AK1732" i="82"/>
  <c r="AK1733" i="82"/>
  <c r="AK1734" i="82"/>
  <c r="AK1735" i="82"/>
  <c r="AK1736" i="82"/>
  <c r="AK1737" i="82"/>
  <c r="AK1738" i="82"/>
  <c r="AK1739" i="82"/>
  <c r="AK1740" i="82"/>
  <c r="AK1741" i="82"/>
  <c r="AK1742" i="82"/>
  <c r="AK1743" i="82"/>
  <c r="AK1744" i="82"/>
  <c r="AK1745" i="82"/>
  <c r="AK1746" i="82"/>
  <c r="AK1747" i="82"/>
  <c r="AK1748" i="82"/>
  <c r="AK1749" i="82"/>
  <c r="AK1750" i="82"/>
  <c r="AK1751" i="82"/>
  <c r="AK1752" i="82"/>
  <c r="AK1753" i="82"/>
  <c r="AK1754" i="82"/>
  <c r="AK1755" i="82"/>
  <c r="AK1756" i="82"/>
  <c r="AK1757" i="82"/>
  <c r="AK1758" i="82"/>
  <c r="AK1759" i="82"/>
  <c r="AK1760" i="82"/>
  <c r="AK1761" i="82"/>
  <c r="AK1762" i="82"/>
  <c r="AK1763" i="82"/>
  <c r="AK1764" i="82"/>
  <c r="AK1765" i="82"/>
  <c r="AK1766" i="82"/>
  <c r="AK1767" i="82"/>
  <c r="AK1768" i="82"/>
  <c r="AK1769" i="82"/>
  <c r="AK1770" i="82"/>
  <c r="AK1771" i="82"/>
  <c r="AK1772" i="82"/>
  <c r="AK1773" i="82"/>
  <c r="AK1774" i="82"/>
  <c r="AK1775" i="82"/>
  <c r="AK1776" i="82"/>
  <c r="AK1777" i="82"/>
  <c r="AK1778" i="82"/>
  <c r="AK1779" i="82"/>
  <c r="AK1780" i="82"/>
  <c r="AK1781" i="82"/>
  <c r="AK1782" i="82"/>
  <c r="AK1783" i="82"/>
  <c r="AK1784" i="82"/>
  <c r="AK1785" i="82"/>
  <c r="AK1786" i="82"/>
  <c r="AK1787" i="82"/>
  <c r="AK1788" i="82"/>
  <c r="AK1789" i="82"/>
  <c r="AK1790" i="82"/>
  <c r="AK1791" i="82"/>
  <c r="AK1792" i="82"/>
  <c r="AK1793" i="82"/>
  <c r="AK1794" i="82"/>
  <c r="AK1795" i="82"/>
  <c r="AK1796" i="82"/>
  <c r="AK1797" i="82"/>
  <c r="AK1798" i="82"/>
  <c r="AK1799" i="82"/>
  <c r="AK1800" i="82"/>
  <c r="AK1801" i="82"/>
  <c r="AK1802" i="82"/>
  <c r="AK1803" i="82"/>
  <c r="AK1804" i="82"/>
  <c r="AK1805" i="82"/>
  <c r="AK1806" i="82"/>
  <c r="AK1807" i="82"/>
  <c r="AK1808" i="82"/>
  <c r="AK1809" i="82"/>
  <c r="AK1810" i="82"/>
  <c r="AK1811" i="82"/>
  <c r="AK1812" i="82"/>
  <c r="AK1813" i="82"/>
  <c r="AK1814" i="82"/>
  <c r="AK1815" i="82"/>
  <c r="AK1816" i="82"/>
  <c r="AK1817" i="82"/>
  <c r="AK1818" i="82"/>
  <c r="AK1819" i="82"/>
  <c r="AK1820" i="82"/>
  <c r="AK1821" i="82"/>
  <c r="AK1822" i="82"/>
  <c r="AK1823" i="82"/>
  <c r="AK1824" i="82"/>
  <c r="AK1825" i="82"/>
  <c r="AK1826" i="82"/>
  <c r="AK1827" i="82"/>
  <c r="AK1828" i="82"/>
  <c r="AK1829" i="82"/>
  <c r="AK1830" i="82"/>
  <c r="AK1831" i="82"/>
  <c r="AK1832" i="82"/>
  <c r="AK1833" i="82"/>
  <c r="AK1834" i="82"/>
  <c r="AK1835" i="82"/>
  <c r="AK1836" i="82"/>
  <c r="AK1837" i="82"/>
  <c r="AK1838" i="82"/>
  <c r="AK1839" i="82"/>
  <c r="AK1840" i="82"/>
  <c r="AK1841" i="82"/>
  <c r="AK1842" i="82"/>
  <c r="AK1843" i="82"/>
  <c r="AK1844" i="82"/>
  <c r="AK1845" i="82"/>
  <c r="AK1846" i="82"/>
  <c r="AK1847" i="82"/>
  <c r="AK1848" i="82"/>
  <c r="AK1849" i="82"/>
  <c r="AK1850" i="82"/>
  <c r="AK1851" i="82"/>
  <c r="AK1852" i="82"/>
  <c r="AK1853" i="82"/>
  <c r="AK1854" i="82"/>
  <c r="AK1855" i="82"/>
  <c r="AK1856" i="82"/>
  <c r="AK1857" i="82"/>
  <c r="AK1858" i="82"/>
  <c r="AK1859" i="82"/>
  <c r="AK1860" i="82"/>
  <c r="AK1861" i="82"/>
  <c r="AK1862" i="82"/>
  <c r="AK1863" i="82"/>
  <c r="AK1864" i="82"/>
  <c r="AK1865" i="82"/>
  <c r="AK1866" i="82"/>
  <c r="AK1867" i="82"/>
  <c r="AK1868" i="82"/>
  <c r="AK1869" i="82"/>
  <c r="AK1870" i="82"/>
  <c r="AK1871" i="82"/>
  <c r="AK1872" i="82"/>
  <c r="AK1873" i="82"/>
  <c r="AK1874" i="82"/>
  <c r="AK1875" i="82"/>
  <c r="AK1876" i="82"/>
  <c r="AK1877" i="82"/>
  <c r="AK1878" i="82"/>
  <c r="AK1879" i="82"/>
  <c r="AK1880" i="82"/>
  <c r="AK1881" i="82"/>
  <c r="AK1882" i="82"/>
  <c r="AK1883" i="82"/>
  <c r="AK1884" i="82"/>
  <c r="AK1885" i="82"/>
  <c r="AK1886" i="82"/>
  <c r="AK1887" i="82"/>
  <c r="AK1888" i="82"/>
  <c r="AK1889" i="82"/>
  <c r="AK1890" i="82"/>
  <c r="AK1891" i="82"/>
  <c r="AK1892" i="82"/>
  <c r="AK1893" i="82"/>
  <c r="AK1894" i="82"/>
  <c r="AK1895" i="82"/>
  <c r="AK1896" i="82"/>
  <c r="AK1897" i="82"/>
  <c r="AK1898" i="82"/>
  <c r="AK1899" i="82"/>
  <c r="AK1900" i="82"/>
  <c r="AK1901" i="82"/>
  <c r="AK1902" i="82"/>
  <c r="AK1903" i="82"/>
  <c r="AK1904" i="82"/>
  <c r="AK1905" i="82"/>
  <c r="AK1906" i="82"/>
  <c r="AK1907" i="82"/>
  <c r="AK1908" i="82"/>
  <c r="AK1909" i="82"/>
  <c r="AK1910" i="82"/>
  <c r="AK1911" i="82"/>
  <c r="AK1912" i="82"/>
  <c r="AK1913" i="82"/>
  <c r="AK1914" i="82"/>
  <c r="AK1915" i="82"/>
  <c r="I1284" i="82"/>
  <c r="I1285" i="82"/>
  <c r="I1286" i="82"/>
  <c r="I1287" i="82"/>
  <c r="I1288" i="82"/>
  <c r="I1289" i="82"/>
  <c r="I1290" i="82"/>
  <c r="I1291" i="82"/>
  <c r="I1292" i="82"/>
  <c r="I1293" i="82"/>
  <c r="I1294" i="82"/>
  <c r="I1295" i="82"/>
  <c r="I1296" i="82"/>
  <c r="I1297" i="82"/>
  <c r="I1298" i="82"/>
  <c r="I1299" i="82"/>
  <c r="I1300" i="82"/>
  <c r="I1301" i="82"/>
  <c r="I1302" i="82"/>
  <c r="I1303" i="82"/>
  <c r="I1304" i="82"/>
  <c r="I1305" i="82"/>
  <c r="I1306" i="82"/>
  <c r="I1307" i="82"/>
  <c r="I1308" i="82"/>
  <c r="I1309" i="82"/>
  <c r="I1310" i="82"/>
  <c r="I1311" i="82"/>
  <c r="I1312" i="82"/>
  <c r="I1313" i="82"/>
  <c r="I1314" i="82"/>
  <c r="I1315" i="82"/>
  <c r="I1316" i="82"/>
  <c r="I1317" i="82"/>
  <c r="I1318" i="82"/>
  <c r="I1319" i="82"/>
  <c r="I1320" i="82"/>
  <c r="I1321" i="82"/>
  <c r="I1322" i="82"/>
  <c r="I1323" i="82"/>
  <c r="I1324" i="82"/>
  <c r="I1325" i="82"/>
  <c r="I1326" i="82"/>
  <c r="I1327" i="82"/>
  <c r="I1328" i="82"/>
  <c r="I1329" i="82"/>
  <c r="I1330" i="82"/>
  <c r="I1331" i="82"/>
  <c r="I1332" i="82"/>
  <c r="I1333" i="82"/>
  <c r="I1334" i="82"/>
  <c r="I1335" i="82"/>
  <c r="I1336" i="82"/>
  <c r="I1337" i="82"/>
  <c r="I1338" i="82"/>
  <c r="I1339" i="82"/>
  <c r="I1340" i="82"/>
  <c r="I1341" i="82"/>
  <c r="I1342" i="82"/>
  <c r="I1343" i="82"/>
  <c r="I1344" i="82"/>
  <c r="I1345" i="82"/>
  <c r="I1346" i="82"/>
  <c r="I1347" i="82"/>
  <c r="I1348" i="82"/>
  <c r="I1349" i="82"/>
  <c r="I1350" i="82"/>
  <c r="I1351" i="82"/>
  <c r="I1352" i="82"/>
  <c r="I1353" i="82"/>
  <c r="I1354" i="82"/>
  <c r="I1355" i="82"/>
  <c r="I1356" i="82"/>
  <c r="I1357" i="82"/>
  <c r="I1358" i="82"/>
  <c r="I1359" i="82"/>
  <c r="I1360" i="82"/>
  <c r="I1361" i="82"/>
  <c r="I1362" i="82"/>
  <c r="I1363" i="82"/>
  <c r="I1364" i="82"/>
  <c r="I1365" i="82"/>
  <c r="I1366" i="82"/>
  <c r="I1367" i="82"/>
  <c r="I1368" i="82"/>
  <c r="I1369" i="82"/>
  <c r="I1370" i="82"/>
  <c r="I1371" i="82"/>
  <c r="I1372" i="82"/>
  <c r="I1373" i="82"/>
  <c r="I1374" i="82"/>
  <c r="I1375" i="82"/>
  <c r="I1376" i="82"/>
  <c r="I1377" i="82"/>
  <c r="I1378" i="82"/>
  <c r="I1379" i="82"/>
  <c r="I1380" i="82"/>
  <c r="I1381" i="82"/>
  <c r="I1382" i="82"/>
  <c r="I1383" i="82"/>
  <c r="I1384" i="82"/>
  <c r="I1385" i="82"/>
  <c r="I1386" i="82"/>
  <c r="I1387" i="82"/>
  <c r="I1388" i="82"/>
  <c r="I1389" i="82"/>
  <c r="I1390" i="82"/>
  <c r="I1391" i="82"/>
  <c r="I1392" i="82"/>
  <c r="I1393" i="82"/>
  <c r="I1394" i="82"/>
  <c r="I1395" i="82"/>
  <c r="I1396" i="82"/>
  <c r="I1397" i="82"/>
  <c r="I1398" i="82"/>
  <c r="I1399" i="82"/>
  <c r="I1400" i="82"/>
  <c r="I1401" i="82"/>
  <c r="I1402" i="82"/>
  <c r="I1403" i="82"/>
  <c r="I1404" i="82"/>
  <c r="I1405" i="82"/>
  <c r="I1406" i="82"/>
  <c r="I1407" i="82"/>
  <c r="I1408" i="82"/>
  <c r="I1409" i="82"/>
  <c r="I1410" i="82"/>
  <c r="I1411" i="82"/>
  <c r="I1412" i="82"/>
  <c r="I1413" i="82"/>
  <c r="I1414" i="82"/>
  <c r="I1415" i="82"/>
  <c r="I1416" i="82"/>
  <c r="I1417" i="82"/>
  <c r="I1418" i="82"/>
  <c r="I1419" i="82"/>
  <c r="I1420" i="82"/>
  <c r="I1421" i="82"/>
  <c r="I1422" i="82"/>
  <c r="I1423" i="82"/>
  <c r="I1424" i="82"/>
  <c r="I1425" i="82"/>
  <c r="I1426" i="82"/>
  <c r="I1427" i="82"/>
  <c r="I1428" i="82"/>
  <c r="I1429" i="82"/>
  <c r="I1430" i="82"/>
  <c r="I1431" i="82"/>
  <c r="I1432" i="82"/>
  <c r="I1433" i="82"/>
  <c r="I1434" i="82"/>
  <c r="I1435" i="82"/>
  <c r="I1436" i="82"/>
  <c r="I1437" i="82"/>
  <c r="I1438" i="82"/>
  <c r="I1439" i="82"/>
  <c r="I1440" i="82"/>
  <c r="I1441" i="82"/>
  <c r="I1442" i="82"/>
  <c r="I1443" i="82"/>
  <c r="I1444" i="82"/>
  <c r="I1445" i="82"/>
  <c r="I1446" i="82"/>
  <c r="I1447" i="82"/>
  <c r="I1448" i="82"/>
  <c r="I1449" i="82"/>
  <c r="I1450" i="82"/>
  <c r="I1451" i="82"/>
  <c r="I1452" i="82"/>
  <c r="I1453" i="82"/>
  <c r="I1454" i="82"/>
  <c r="I1455" i="82"/>
  <c r="I1456" i="82"/>
  <c r="I1457" i="82"/>
  <c r="I1458" i="82"/>
  <c r="I1459" i="82"/>
  <c r="I1460" i="82"/>
  <c r="I1461" i="82"/>
  <c r="I1462" i="82"/>
  <c r="I1463" i="82"/>
  <c r="I1464" i="82"/>
  <c r="I1465" i="82"/>
  <c r="I1466" i="82"/>
  <c r="I1467" i="82"/>
  <c r="I1468" i="82"/>
  <c r="I1469" i="82"/>
  <c r="I1470" i="82"/>
  <c r="I1471" i="82"/>
  <c r="I1472" i="82"/>
  <c r="I1473" i="82"/>
  <c r="I1474" i="82"/>
  <c r="I1475" i="82"/>
  <c r="I1476" i="82"/>
  <c r="I1477" i="82"/>
  <c r="I1478" i="82"/>
  <c r="I1479" i="82"/>
  <c r="I1480" i="82"/>
  <c r="I1481" i="82"/>
  <c r="I1482" i="82"/>
  <c r="I1483" i="82"/>
  <c r="I1484" i="82"/>
  <c r="I1485" i="82"/>
  <c r="I1486" i="82"/>
  <c r="I1487" i="82"/>
  <c r="I1488" i="82"/>
  <c r="I1489" i="82"/>
  <c r="I1490" i="82"/>
  <c r="I1491" i="82"/>
  <c r="I1492" i="82"/>
  <c r="I1493" i="82"/>
  <c r="I1494" i="82"/>
  <c r="I1495" i="82"/>
  <c r="I1496" i="82"/>
  <c r="I1497" i="82"/>
  <c r="I1498" i="82"/>
  <c r="I1499" i="82"/>
  <c r="I1500" i="82"/>
  <c r="I1501" i="82"/>
  <c r="I1502" i="82"/>
  <c r="I1503" i="82"/>
  <c r="I1504" i="82"/>
  <c r="I1505" i="82"/>
  <c r="I1506" i="82"/>
  <c r="I1507" i="82"/>
  <c r="I1508" i="82"/>
  <c r="I1509" i="82"/>
  <c r="I1510" i="82"/>
  <c r="I1511" i="82"/>
  <c r="I1512" i="82"/>
  <c r="I1513" i="82"/>
  <c r="I1514" i="82"/>
  <c r="I1515" i="82"/>
  <c r="I1516" i="82"/>
  <c r="I1517" i="82"/>
  <c r="I1518" i="82"/>
  <c r="I1519" i="82"/>
  <c r="I1520" i="82"/>
  <c r="I1521" i="82"/>
  <c r="I1522" i="82"/>
  <c r="I1523" i="82"/>
  <c r="I1524" i="82"/>
  <c r="I1525" i="82"/>
  <c r="I1526" i="82"/>
  <c r="I1527" i="82"/>
  <c r="I1528" i="82"/>
  <c r="I1529" i="82"/>
  <c r="I1530" i="82"/>
  <c r="I1531" i="82"/>
  <c r="I1532" i="82"/>
  <c r="I1533" i="82"/>
  <c r="I1534" i="82"/>
  <c r="I1535" i="82"/>
  <c r="I1536" i="82"/>
  <c r="I1537" i="82"/>
  <c r="I1538" i="82"/>
  <c r="I1539" i="82"/>
  <c r="I1540" i="82"/>
  <c r="I1541" i="82"/>
  <c r="I1542" i="82"/>
  <c r="I1543" i="82"/>
  <c r="I1544" i="82"/>
  <c r="I1545" i="82"/>
  <c r="I1546" i="82"/>
  <c r="I1547" i="82"/>
  <c r="I1548" i="82"/>
  <c r="I1549" i="82"/>
  <c r="I1550" i="82"/>
  <c r="I1551" i="82"/>
  <c r="I1552" i="82"/>
  <c r="I1553" i="82"/>
  <c r="I1554" i="82"/>
  <c r="I1555" i="82"/>
  <c r="I1556" i="82"/>
  <c r="I1557" i="82"/>
  <c r="I1558" i="82"/>
  <c r="I1559" i="82"/>
  <c r="I1560" i="82"/>
  <c r="I1561" i="82"/>
  <c r="I1562" i="82"/>
  <c r="I1563" i="82"/>
  <c r="I1564" i="82"/>
  <c r="I1565" i="82"/>
  <c r="I1566" i="82"/>
  <c r="I1567" i="82"/>
  <c r="I1568" i="82"/>
  <c r="I1569" i="82"/>
  <c r="I1570" i="82"/>
  <c r="I1571" i="82"/>
  <c r="I1572" i="82"/>
  <c r="I1573" i="82"/>
  <c r="I1574" i="82"/>
  <c r="I1575" i="82"/>
  <c r="I1576" i="82"/>
  <c r="I1577" i="82"/>
  <c r="I1578" i="82"/>
  <c r="I1579" i="82"/>
  <c r="I1580" i="82"/>
  <c r="I1581" i="82"/>
  <c r="I1582" i="82"/>
  <c r="I1583" i="82"/>
  <c r="I1584" i="82"/>
  <c r="I1585" i="82"/>
  <c r="I1586" i="82"/>
  <c r="I1587" i="82"/>
  <c r="I1588" i="82"/>
  <c r="I1589" i="82"/>
  <c r="I1590" i="82"/>
  <c r="I1591" i="82"/>
  <c r="I1592" i="82"/>
  <c r="I1593" i="82"/>
  <c r="I1594" i="82"/>
  <c r="I1595" i="82"/>
  <c r="I1596" i="82"/>
  <c r="I1597" i="82"/>
  <c r="I1598" i="82"/>
  <c r="I1599" i="82"/>
  <c r="I1600" i="82"/>
  <c r="I1601" i="82"/>
  <c r="I1602" i="82"/>
  <c r="I1603" i="82"/>
  <c r="I1604" i="82"/>
  <c r="I1605" i="82"/>
  <c r="I1606" i="82"/>
  <c r="I1607" i="82"/>
  <c r="I1608" i="82"/>
  <c r="I1609" i="82"/>
  <c r="I1610" i="82"/>
  <c r="I1611" i="82"/>
  <c r="I1612" i="82"/>
  <c r="I1613" i="82"/>
  <c r="I1614" i="82"/>
  <c r="I1615" i="82"/>
  <c r="I1616" i="82"/>
  <c r="I1617" i="82"/>
  <c r="I1618" i="82"/>
  <c r="I1619" i="82"/>
  <c r="I1620" i="82"/>
  <c r="I1621" i="82"/>
  <c r="I1622" i="82"/>
  <c r="I1623" i="82"/>
  <c r="I1624" i="82"/>
  <c r="I1625" i="82"/>
  <c r="I1626" i="82"/>
  <c r="I1627" i="82"/>
  <c r="I1628" i="82"/>
  <c r="I1629" i="82"/>
  <c r="I1630" i="82"/>
  <c r="I1631" i="82"/>
  <c r="I1632" i="82"/>
  <c r="I1633" i="82"/>
  <c r="I1634" i="82"/>
  <c r="I1635" i="82"/>
  <c r="I1636" i="82"/>
  <c r="I1637" i="82"/>
  <c r="I1638" i="82"/>
  <c r="I1639" i="82"/>
  <c r="I1640" i="82"/>
  <c r="I1641" i="82"/>
  <c r="I1642" i="82"/>
  <c r="I1643" i="82"/>
  <c r="I1644" i="82"/>
  <c r="I1645" i="82"/>
  <c r="I1646" i="82"/>
  <c r="I1647" i="82"/>
  <c r="I1648" i="82"/>
  <c r="I1649" i="82"/>
  <c r="I1650" i="82"/>
  <c r="I1651" i="82"/>
  <c r="I1652" i="82"/>
  <c r="I1653" i="82"/>
  <c r="I1654" i="82"/>
  <c r="I1655" i="82"/>
  <c r="I1656" i="82"/>
  <c r="I1657" i="82"/>
  <c r="I1658" i="82"/>
  <c r="I1659" i="82"/>
  <c r="I1660" i="82"/>
  <c r="I1661" i="82"/>
  <c r="I1662" i="82"/>
  <c r="I1663" i="82"/>
  <c r="I1664" i="82"/>
  <c r="I1665" i="82"/>
  <c r="I1666" i="82"/>
  <c r="I1667" i="82"/>
  <c r="I1668" i="82"/>
  <c r="I1669" i="82"/>
  <c r="I1670" i="82"/>
  <c r="I1671" i="82"/>
  <c r="I1672" i="82"/>
  <c r="I1673" i="82"/>
  <c r="I1674" i="82"/>
  <c r="I1675" i="82"/>
  <c r="I1676" i="82"/>
  <c r="I1677" i="82"/>
  <c r="I1678" i="82"/>
  <c r="I1679" i="82"/>
  <c r="I1680" i="82"/>
  <c r="I1681" i="82"/>
  <c r="I1682" i="82"/>
  <c r="I1683" i="82"/>
  <c r="I1684" i="82"/>
  <c r="I1685" i="82"/>
  <c r="I1686" i="82"/>
  <c r="I1687" i="82"/>
  <c r="I1688" i="82"/>
  <c r="I1689" i="82"/>
  <c r="I1690" i="82"/>
  <c r="I1691" i="82"/>
  <c r="I1692" i="82"/>
  <c r="I1693" i="82"/>
  <c r="I1694" i="82"/>
  <c r="I1695" i="82"/>
  <c r="I1696" i="82"/>
  <c r="I1697" i="82"/>
  <c r="I1698" i="82"/>
  <c r="I1699" i="82"/>
  <c r="I1700" i="82"/>
  <c r="I1701" i="82"/>
  <c r="I1702" i="82"/>
  <c r="I1703" i="82"/>
  <c r="I1704" i="82"/>
  <c r="I1705" i="82"/>
  <c r="I1706" i="82"/>
  <c r="I1707" i="82"/>
  <c r="I1708" i="82"/>
  <c r="I1709" i="82"/>
  <c r="I1710" i="82"/>
  <c r="I1711" i="82"/>
  <c r="I1712" i="82"/>
  <c r="I1713" i="82"/>
  <c r="I1714" i="82"/>
  <c r="I1715" i="82"/>
  <c r="I1716" i="82"/>
  <c r="I1717" i="82"/>
  <c r="I1718" i="82"/>
  <c r="I1719" i="82"/>
  <c r="I1720" i="82"/>
  <c r="I1721" i="82"/>
  <c r="I1722" i="82"/>
  <c r="I1723" i="82"/>
  <c r="I1724" i="82"/>
  <c r="I1725" i="82"/>
  <c r="I1726" i="82"/>
  <c r="I1727" i="82"/>
  <c r="I1728" i="82"/>
  <c r="I1729" i="82"/>
  <c r="I1730" i="82"/>
  <c r="I1731" i="82"/>
  <c r="I1732" i="82"/>
  <c r="I1733" i="82"/>
  <c r="I1734" i="82"/>
  <c r="I1735" i="82"/>
  <c r="I1736" i="82"/>
  <c r="I1737" i="82"/>
  <c r="I1738" i="82"/>
  <c r="I1739" i="82"/>
  <c r="I1740" i="82"/>
  <c r="I1741" i="82"/>
  <c r="I1742" i="82"/>
  <c r="I1743" i="82"/>
  <c r="I1744" i="82"/>
  <c r="I1745" i="82"/>
  <c r="I1746" i="82"/>
  <c r="I1747" i="82"/>
  <c r="I1748" i="82"/>
  <c r="I1749" i="82"/>
  <c r="I1750" i="82"/>
  <c r="I1751" i="82"/>
  <c r="I1752" i="82"/>
  <c r="I1753" i="82"/>
  <c r="I1754" i="82"/>
  <c r="I1755" i="82"/>
  <c r="I1756" i="82"/>
  <c r="I1757" i="82"/>
  <c r="I1758" i="82"/>
  <c r="I1759" i="82"/>
  <c r="I1760" i="82"/>
  <c r="I1761" i="82"/>
  <c r="I1762" i="82"/>
  <c r="I1763" i="82"/>
  <c r="I1764" i="82"/>
  <c r="I1765" i="82"/>
  <c r="I1766" i="82"/>
  <c r="I1767" i="82"/>
  <c r="I1768" i="82"/>
  <c r="I1769" i="82"/>
  <c r="I1770" i="82"/>
  <c r="I1771" i="82"/>
  <c r="I1772" i="82"/>
  <c r="I1773" i="82"/>
  <c r="I1774" i="82"/>
  <c r="I1775" i="82"/>
  <c r="I1776" i="82"/>
  <c r="I1777" i="82"/>
  <c r="I1778" i="82"/>
  <c r="I1779" i="82"/>
  <c r="I1780" i="82"/>
  <c r="I1781" i="82"/>
  <c r="I1782" i="82"/>
  <c r="I1783" i="82"/>
  <c r="I1784" i="82"/>
  <c r="I1785" i="82"/>
  <c r="I1786" i="82"/>
  <c r="I1787" i="82"/>
  <c r="I1788" i="82"/>
  <c r="I1789" i="82"/>
  <c r="I1790" i="82"/>
  <c r="I1791" i="82"/>
  <c r="I1792" i="82"/>
  <c r="I1793" i="82"/>
  <c r="I1794" i="82"/>
  <c r="I1795" i="82"/>
  <c r="I1796" i="82"/>
  <c r="I1797" i="82"/>
  <c r="I1798" i="82"/>
  <c r="I1799" i="82"/>
  <c r="I1800" i="82"/>
  <c r="I1801" i="82"/>
  <c r="I1802" i="82"/>
  <c r="I1803" i="82"/>
  <c r="I1804" i="82"/>
  <c r="I1805" i="82"/>
  <c r="I1806" i="82"/>
  <c r="I1807" i="82"/>
  <c r="I1808" i="82"/>
  <c r="I1809" i="82"/>
  <c r="I1810" i="82"/>
  <c r="I1811" i="82"/>
  <c r="I1812" i="82"/>
  <c r="I1813" i="82"/>
  <c r="I1814" i="82"/>
  <c r="I1815" i="82"/>
  <c r="I1816" i="82"/>
  <c r="I1817" i="82"/>
  <c r="I1818" i="82"/>
  <c r="I1819" i="82"/>
  <c r="I1820" i="82"/>
  <c r="I1821" i="82"/>
  <c r="I1822" i="82"/>
  <c r="I1823" i="82"/>
  <c r="I1824" i="82"/>
  <c r="I1825" i="82"/>
  <c r="I1826" i="82"/>
  <c r="I1827" i="82"/>
  <c r="I1828" i="82"/>
  <c r="I1829" i="82"/>
  <c r="I1830" i="82"/>
  <c r="I1831" i="82"/>
  <c r="I1832" i="82"/>
  <c r="I1833" i="82"/>
  <c r="I1834" i="82"/>
  <c r="I1835" i="82"/>
  <c r="I1836" i="82"/>
  <c r="I1837" i="82"/>
  <c r="I1838" i="82"/>
  <c r="I1839" i="82"/>
  <c r="I1840" i="82"/>
  <c r="I1841" i="82"/>
  <c r="I1842" i="82"/>
  <c r="I1843" i="82"/>
  <c r="I1844" i="82"/>
  <c r="I1845" i="82"/>
  <c r="I1846" i="82"/>
  <c r="I1847" i="82"/>
  <c r="I1848" i="82"/>
  <c r="I1849" i="82"/>
  <c r="I1850" i="82"/>
  <c r="I1851" i="82"/>
  <c r="I1852" i="82"/>
  <c r="I1853" i="82"/>
  <c r="I1854" i="82"/>
  <c r="I1855" i="82"/>
  <c r="I1856" i="82"/>
  <c r="I1857" i="82"/>
  <c r="I1858" i="82"/>
  <c r="I1859" i="82"/>
  <c r="I1860" i="82"/>
  <c r="I1861" i="82"/>
  <c r="I1862" i="82"/>
  <c r="I1863" i="82"/>
  <c r="I1864" i="82"/>
  <c r="I1865" i="82"/>
  <c r="I1866" i="82"/>
  <c r="I1867" i="82"/>
  <c r="I1868" i="82"/>
  <c r="I1869" i="82"/>
  <c r="I1870" i="82"/>
  <c r="I1871" i="82"/>
  <c r="I1872" i="82"/>
  <c r="I1873" i="82"/>
  <c r="I1874" i="82"/>
  <c r="I1875" i="82"/>
  <c r="I1876" i="82"/>
  <c r="I1877" i="82"/>
  <c r="I1878" i="82"/>
  <c r="I1879" i="82"/>
  <c r="I1880" i="82"/>
  <c r="I1881" i="82"/>
  <c r="I1882" i="82"/>
  <c r="I1883" i="82"/>
  <c r="I1884" i="82"/>
  <c r="I1885" i="82"/>
  <c r="I1886" i="82"/>
  <c r="I1887" i="82"/>
  <c r="I1888" i="82"/>
  <c r="I1889" i="82"/>
  <c r="I1890" i="82"/>
  <c r="I1891" i="82"/>
  <c r="I1892" i="82"/>
  <c r="I1893" i="82"/>
  <c r="I1894" i="82"/>
  <c r="I1895" i="82"/>
  <c r="I1896" i="82"/>
  <c r="I1897" i="82"/>
  <c r="I1898" i="82"/>
  <c r="I1899" i="82"/>
  <c r="I1900" i="82"/>
  <c r="I1901" i="82"/>
  <c r="I1902" i="82"/>
  <c r="I1903" i="82"/>
  <c r="I1904" i="82"/>
  <c r="I1905" i="82"/>
  <c r="I1906" i="82"/>
  <c r="I1907" i="82"/>
  <c r="I1908" i="82"/>
  <c r="I1909" i="82"/>
  <c r="I1910" i="82"/>
  <c r="I1911" i="82"/>
  <c r="I1912" i="82"/>
  <c r="I1913" i="82"/>
  <c r="I1914" i="82"/>
  <c r="I1915" i="82"/>
  <c r="H1284" i="82"/>
  <c r="H1285" i="82"/>
  <c r="H1286" i="82"/>
  <c r="H1287" i="82"/>
  <c r="H1288" i="82"/>
  <c r="H1289" i="82"/>
  <c r="H1290" i="82"/>
  <c r="H1291" i="82"/>
  <c r="H1292" i="82"/>
  <c r="H1293" i="82"/>
  <c r="H1294" i="82"/>
  <c r="H1295" i="82"/>
  <c r="H1296" i="82"/>
  <c r="H1297" i="82"/>
  <c r="H1298" i="82"/>
  <c r="H1299" i="82"/>
  <c r="H1300" i="82"/>
  <c r="H1301" i="82"/>
  <c r="H1302" i="82"/>
  <c r="H1303" i="82"/>
  <c r="H1304" i="82"/>
  <c r="H1305" i="82"/>
  <c r="H1306" i="82"/>
  <c r="H1307" i="82"/>
  <c r="H1308" i="82"/>
  <c r="H1309" i="82"/>
  <c r="H1310" i="82"/>
  <c r="H1311" i="82"/>
  <c r="H1312" i="82"/>
  <c r="H1313" i="82"/>
  <c r="H1314" i="82"/>
  <c r="H1315" i="82"/>
  <c r="H1316" i="82"/>
  <c r="H1317" i="82"/>
  <c r="H1318" i="82"/>
  <c r="H1319" i="82"/>
  <c r="H1320" i="82"/>
  <c r="H1321" i="82"/>
  <c r="H1322" i="82"/>
  <c r="H1323" i="82"/>
  <c r="H1324" i="82"/>
  <c r="H1325" i="82"/>
  <c r="H1326" i="82"/>
  <c r="H1327" i="82"/>
  <c r="H1328" i="82"/>
  <c r="H1329" i="82"/>
  <c r="H1330" i="82"/>
  <c r="H1331" i="82"/>
  <c r="H1332" i="82"/>
  <c r="H1333" i="82"/>
  <c r="H1334" i="82"/>
  <c r="H1335" i="82"/>
  <c r="H1336" i="82"/>
  <c r="H1337" i="82"/>
  <c r="H1338" i="82"/>
  <c r="H1339" i="82"/>
  <c r="H1340" i="82"/>
  <c r="H1341" i="82"/>
  <c r="H1342" i="82"/>
  <c r="H1343" i="82"/>
  <c r="H1344" i="82"/>
  <c r="H1345" i="82"/>
  <c r="H1346" i="82"/>
  <c r="H1347" i="82"/>
  <c r="H1348" i="82"/>
  <c r="H1349" i="82"/>
  <c r="H1350" i="82"/>
  <c r="H1351" i="82"/>
  <c r="H1352" i="82"/>
  <c r="H1353" i="82"/>
  <c r="H1354" i="82"/>
  <c r="H1355" i="82"/>
  <c r="H1356" i="82"/>
  <c r="H1357" i="82"/>
  <c r="H1358" i="82"/>
  <c r="H1359" i="82"/>
  <c r="H1360" i="82"/>
  <c r="H1361" i="82"/>
  <c r="H1362" i="82"/>
  <c r="H1363" i="82"/>
  <c r="H1364" i="82"/>
  <c r="H1365" i="82"/>
  <c r="H1366" i="82"/>
  <c r="H1367" i="82"/>
  <c r="H1368" i="82"/>
  <c r="H1369" i="82"/>
  <c r="H1370" i="82"/>
  <c r="H1371" i="82"/>
  <c r="H1372" i="82"/>
  <c r="H1373" i="82"/>
  <c r="H1374" i="82"/>
  <c r="H1375" i="82"/>
  <c r="H1376" i="82"/>
  <c r="H1377" i="82"/>
  <c r="H1378" i="82"/>
  <c r="H1379" i="82"/>
  <c r="H1380" i="82"/>
  <c r="H1381" i="82"/>
  <c r="H1382" i="82"/>
  <c r="H1383" i="82"/>
  <c r="H1384" i="82"/>
  <c r="H1385" i="82"/>
  <c r="H1386" i="82"/>
  <c r="H1387" i="82"/>
  <c r="H1388" i="82"/>
  <c r="H1389" i="82"/>
  <c r="H1390" i="82"/>
  <c r="H1391" i="82"/>
  <c r="H1392" i="82"/>
  <c r="H1393" i="82"/>
  <c r="H1394" i="82"/>
  <c r="H1395" i="82"/>
  <c r="H1396" i="82"/>
  <c r="H1397" i="82"/>
  <c r="H1398" i="82"/>
  <c r="H1399" i="82"/>
  <c r="H1400" i="82"/>
  <c r="H1401" i="82"/>
  <c r="H1402" i="82"/>
  <c r="H1403" i="82"/>
  <c r="H1404" i="82"/>
  <c r="H1405" i="82"/>
  <c r="H1406" i="82"/>
  <c r="H1407" i="82"/>
  <c r="H1408" i="82"/>
  <c r="H1409" i="82"/>
  <c r="H1410" i="82"/>
  <c r="H1411" i="82"/>
  <c r="H1412" i="82"/>
  <c r="H1413" i="82"/>
  <c r="H1414" i="82"/>
  <c r="H1415" i="82"/>
  <c r="H1416" i="82"/>
  <c r="H1417" i="82"/>
  <c r="H1418" i="82"/>
  <c r="H1419" i="82"/>
  <c r="H1420" i="82"/>
  <c r="H1421" i="82"/>
  <c r="H1422" i="82"/>
  <c r="H1423" i="82"/>
  <c r="H1424" i="82"/>
  <c r="H1425" i="82"/>
  <c r="H1426" i="82"/>
  <c r="H1427" i="82"/>
  <c r="H1428" i="82"/>
  <c r="H1429" i="82"/>
  <c r="H1430" i="82"/>
  <c r="H1431" i="82"/>
  <c r="H1432" i="82"/>
  <c r="H1433" i="82"/>
  <c r="H1434" i="82"/>
  <c r="H1435" i="82"/>
  <c r="H1436" i="82"/>
  <c r="H1437" i="82"/>
  <c r="H1438" i="82"/>
  <c r="H1439" i="82"/>
  <c r="H1440" i="82"/>
  <c r="H1441" i="82"/>
  <c r="H1442" i="82"/>
  <c r="H1443" i="82"/>
  <c r="H1444" i="82"/>
  <c r="H1445" i="82"/>
  <c r="H1446" i="82"/>
  <c r="H1447" i="82"/>
  <c r="H1448" i="82"/>
  <c r="H1449" i="82"/>
  <c r="H1450" i="82"/>
  <c r="H1451" i="82"/>
  <c r="H1452" i="82"/>
  <c r="H1453" i="82"/>
  <c r="H1454" i="82"/>
  <c r="H1455" i="82"/>
  <c r="H1456" i="82"/>
  <c r="H1457" i="82"/>
  <c r="H1458" i="82"/>
  <c r="H1459" i="82"/>
  <c r="H1460" i="82"/>
  <c r="H1461" i="82"/>
  <c r="H1462" i="82"/>
  <c r="H1463" i="82"/>
  <c r="H1464" i="82"/>
  <c r="H1465" i="82"/>
  <c r="H1466" i="82"/>
  <c r="H1467" i="82"/>
  <c r="H1468" i="82"/>
  <c r="H1469" i="82"/>
  <c r="H1470" i="82"/>
  <c r="H1471" i="82"/>
  <c r="H1472" i="82"/>
  <c r="H1473" i="82"/>
  <c r="H1474" i="82"/>
  <c r="H1475" i="82"/>
  <c r="H1476" i="82"/>
  <c r="H1477" i="82"/>
  <c r="H1478" i="82"/>
  <c r="H1479" i="82"/>
  <c r="H1480" i="82"/>
  <c r="H1481" i="82"/>
  <c r="H1482" i="82"/>
  <c r="H1483" i="82"/>
  <c r="H1484" i="82"/>
  <c r="H1485" i="82"/>
  <c r="H1486" i="82"/>
  <c r="H1487" i="82"/>
  <c r="H1488" i="82"/>
  <c r="H1489" i="82"/>
  <c r="H1490" i="82"/>
  <c r="H1491" i="82"/>
  <c r="H1492" i="82"/>
  <c r="H1493" i="82"/>
  <c r="H1494" i="82"/>
  <c r="H1495" i="82"/>
  <c r="H1496" i="82"/>
  <c r="H1497" i="82"/>
  <c r="H1498" i="82"/>
  <c r="H1499" i="82"/>
  <c r="H1500" i="82"/>
  <c r="H1501" i="82"/>
  <c r="H1502" i="82"/>
  <c r="H1503" i="82"/>
  <c r="H1504" i="82"/>
  <c r="H1505" i="82"/>
  <c r="H1506" i="82"/>
  <c r="H1507" i="82"/>
  <c r="H1508" i="82"/>
  <c r="H1509" i="82"/>
  <c r="H1510" i="82"/>
  <c r="H1511" i="82"/>
  <c r="H1512" i="82"/>
  <c r="H1513" i="82"/>
  <c r="H1514" i="82"/>
  <c r="H1515" i="82"/>
  <c r="H1516" i="82"/>
  <c r="H1517" i="82"/>
  <c r="H1518" i="82"/>
  <c r="H1519" i="82"/>
  <c r="H1520" i="82"/>
  <c r="H1521" i="82"/>
  <c r="H1522" i="82"/>
  <c r="H1523" i="82"/>
  <c r="H1524" i="82"/>
  <c r="H1525" i="82"/>
  <c r="H1526" i="82"/>
  <c r="H1527" i="82"/>
  <c r="H1528" i="82"/>
  <c r="H1529" i="82"/>
  <c r="H1530" i="82"/>
  <c r="H1531" i="82"/>
  <c r="H1532" i="82"/>
  <c r="H1533" i="82"/>
  <c r="H1534" i="82"/>
  <c r="H1535" i="82"/>
  <c r="H1536" i="82"/>
  <c r="H1537" i="82"/>
  <c r="H1538" i="82"/>
  <c r="H1539" i="82"/>
  <c r="H1540" i="82"/>
  <c r="H1541" i="82"/>
  <c r="H1542" i="82"/>
  <c r="H1543" i="82"/>
  <c r="H1544" i="82"/>
  <c r="H1545" i="82"/>
  <c r="H1546" i="82"/>
  <c r="H1547" i="82"/>
  <c r="H1548" i="82"/>
  <c r="H1549" i="82"/>
  <c r="H1550" i="82"/>
  <c r="H1551" i="82"/>
  <c r="H1552" i="82"/>
  <c r="H1553" i="82"/>
  <c r="H1554" i="82"/>
  <c r="H1555" i="82"/>
  <c r="H1556" i="82"/>
  <c r="H1557" i="82"/>
  <c r="H1558" i="82"/>
  <c r="H1559" i="82"/>
  <c r="H1560" i="82"/>
  <c r="H1561" i="82"/>
  <c r="H1562" i="82"/>
  <c r="H1563" i="82"/>
  <c r="H1564" i="82"/>
  <c r="H1565" i="82"/>
  <c r="H1566" i="82"/>
  <c r="H1567" i="82"/>
  <c r="H1568" i="82"/>
  <c r="H1569" i="82"/>
  <c r="H1570" i="82"/>
  <c r="H1571" i="82"/>
  <c r="H1572" i="82"/>
  <c r="H1573" i="82"/>
  <c r="H1574" i="82"/>
  <c r="H1575" i="82"/>
  <c r="H1576" i="82"/>
  <c r="H1577" i="82"/>
  <c r="H1578" i="82"/>
  <c r="H1579" i="82"/>
  <c r="H1580" i="82"/>
  <c r="H1581" i="82"/>
  <c r="H1582" i="82"/>
  <c r="H1583" i="82"/>
  <c r="H1584" i="82"/>
  <c r="H1585" i="82"/>
  <c r="H1586" i="82"/>
  <c r="H1587" i="82"/>
  <c r="H1588" i="82"/>
  <c r="H1589" i="82"/>
  <c r="H1590" i="82"/>
  <c r="H1591" i="82"/>
  <c r="H1592" i="82"/>
  <c r="H1593" i="82"/>
  <c r="H1594" i="82"/>
  <c r="H1595" i="82"/>
  <c r="H1596" i="82"/>
  <c r="H1597" i="82"/>
  <c r="H1598" i="82"/>
  <c r="H1599" i="82"/>
  <c r="H1600" i="82"/>
  <c r="H1601" i="82"/>
  <c r="H1602" i="82"/>
  <c r="H1603" i="82"/>
  <c r="H1604" i="82"/>
  <c r="H1605" i="82"/>
  <c r="H1606" i="82"/>
  <c r="H1607" i="82"/>
  <c r="H1608" i="82"/>
  <c r="H1609" i="82"/>
  <c r="H1610" i="82"/>
  <c r="H1611" i="82"/>
  <c r="H1612" i="82"/>
  <c r="H1613" i="82"/>
  <c r="H1614" i="82"/>
  <c r="H1615" i="82"/>
  <c r="H1616" i="82"/>
  <c r="H1617" i="82"/>
  <c r="H1618" i="82"/>
  <c r="H1619" i="82"/>
  <c r="H1620" i="82"/>
  <c r="H1621" i="82"/>
  <c r="H1622" i="82"/>
  <c r="H1623" i="82"/>
  <c r="H1624" i="82"/>
  <c r="H1625" i="82"/>
  <c r="H1626" i="82"/>
  <c r="H1627" i="82"/>
  <c r="H1628" i="82"/>
  <c r="H1629" i="82"/>
  <c r="H1630" i="82"/>
  <c r="H1631" i="82"/>
  <c r="H1632" i="82"/>
  <c r="H1633" i="82"/>
  <c r="H1634" i="82"/>
  <c r="H1635" i="82"/>
  <c r="H1636" i="82"/>
  <c r="H1637" i="82"/>
  <c r="H1638" i="82"/>
  <c r="H1639" i="82"/>
  <c r="H1640" i="82"/>
  <c r="H1641" i="82"/>
  <c r="H1642" i="82"/>
  <c r="H1643" i="82"/>
  <c r="H1644" i="82"/>
  <c r="H1645" i="82"/>
  <c r="H1646" i="82"/>
  <c r="H1647" i="82"/>
  <c r="H1648" i="82"/>
  <c r="H1649" i="82"/>
  <c r="H1650" i="82"/>
  <c r="H1651" i="82"/>
  <c r="H1652" i="82"/>
  <c r="H1653" i="82"/>
  <c r="H1654" i="82"/>
  <c r="H1655" i="82"/>
  <c r="H1656" i="82"/>
  <c r="H1657" i="82"/>
  <c r="H1658" i="82"/>
  <c r="H1659" i="82"/>
  <c r="H1660" i="82"/>
  <c r="H1661" i="82"/>
  <c r="H1662" i="82"/>
  <c r="H1663" i="82"/>
  <c r="H1664" i="82"/>
  <c r="H1665" i="82"/>
  <c r="H1666" i="82"/>
  <c r="H1667" i="82"/>
  <c r="H1668" i="82"/>
  <c r="H1669" i="82"/>
  <c r="H1670" i="82"/>
  <c r="H1671" i="82"/>
  <c r="H1672" i="82"/>
  <c r="H1673" i="82"/>
  <c r="H1674" i="82"/>
  <c r="H1675" i="82"/>
  <c r="H1676" i="82"/>
  <c r="H1677" i="82"/>
  <c r="H1678" i="82"/>
  <c r="H1679" i="82"/>
  <c r="H1680" i="82"/>
  <c r="H1681" i="82"/>
  <c r="H1682" i="82"/>
  <c r="H1683" i="82"/>
  <c r="H1684" i="82"/>
  <c r="H1685" i="82"/>
  <c r="H1686" i="82"/>
  <c r="H1687" i="82"/>
  <c r="H1688" i="82"/>
  <c r="H1689" i="82"/>
  <c r="H1690" i="82"/>
  <c r="H1691" i="82"/>
  <c r="H1692" i="82"/>
  <c r="H1693" i="82"/>
  <c r="H1694" i="82"/>
  <c r="H1695" i="82"/>
  <c r="H1696" i="82"/>
  <c r="H1697" i="82"/>
  <c r="H1698" i="82"/>
  <c r="H1699" i="82"/>
  <c r="H1700" i="82"/>
  <c r="H1701" i="82"/>
  <c r="H1702" i="82"/>
  <c r="H1703" i="82"/>
  <c r="H1704" i="82"/>
  <c r="H1705" i="82"/>
  <c r="H1706" i="82"/>
  <c r="H1707" i="82"/>
  <c r="H1708" i="82"/>
  <c r="H1709" i="82"/>
  <c r="H1710" i="82"/>
  <c r="H1711" i="82"/>
  <c r="H1712" i="82"/>
  <c r="H1713" i="82"/>
  <c r="H1714" i="82"/>
  <c r="H1715" i="82"/>
  <c r="H1716" i="82"/>
  <c r="H1717" i="82"/>
  <c r="H1718" i="82"/>
  <c r="H1719" i="82"/>
  <c r="H1720" i="82"/>
  <c r="H1721" i="82"/>
  <c r="H1722" i="82"/>
  <c r="H1723" i="82"/>
  <c r="H1724" i="82"/>
  <c r="H1725" i="82"/>
  <c r="H1726" i="82"/>
  <c r="H1727" i="82"/>
  <c r="H1728" i="82"/>
  <c r="H1729" i="82"/>
  <c r="H1730" i="82"/>
  <c r="H1731" i="82"/>
  <c r="H1732" i="82"/>
  <c r="H1733" i="82"/>
  <c r="H1734" i="82"/>
  <c r="H1735" i="82"/>
  <c r="H1736" i="82"/>
  <c r="H1737" i="82"/>
  <c r="H1738" i="82"/>
  <c r="H1739" i="82"/>
  <c r="H1740" i="82"/>
  <c r="H1741" i="82"/>
  <c r="H1742" i="82"/>
  <c r="H1743" i="82"/>
  <c r="H1744" i="82"/>
  <c r="H1745" i="82"/>
  <c r="H1746" i="82"/>
  <c r="H1747" i="82"/>
  <c r="H1748" i="82"/>
  <c r="H1749" i="82"/>
  <c r="H1750" i="82"/>
  <c r="H1751" i="82"/>
  <c r="H1752" i="82"/>
  <c r="H1753" i="82"/>
  <c r="H1754" i="82"/>
  <c r="H1755" i="82"/>
  <c r="H1756" i="82"/>
  <c r="H1757" i="82"/>
  <c r="H1758" i="82"/>
  <c r="H1759" i="82"/>
  <c r="H1760" i="82"/>
  <c r="H1761" i="82"/>
  <c r="H1762" i="82"/>
  <c r="H1763" i="82"/>
  <c r="H1764" i="82"/>
  <c r="H1765" i="82"/>
  <c r="H1766" i="82"/>
  <c r="H1767" i="82"/>
  <c r="H1768" i="82"/>
  <c r="H1769" i="82"/>
  <c r="H1770" i="82"/>
  <c r="H1771" i="82"/>
  <c r="H1772" i="82"/>
  <c r="H1773" i="82"/>
  <c r="H1774" i="82"/>
  <c r="H1775" i="82"/>
  <c r="H1776" i="82"/>
  <c r="H1777" i="82"/>
  <c r="H1778" i="82"/>
  <c r="H1779" i="82"/>
  <c r="H1780" i="82"/>
  <c r="H1781" i="82"/>
  <c r="H1782" i="82"/>
  <c r="H1783" i="82"/>
  <c r="H1784" i="82"/>
  <c r="H1785" i="82"/>
  <c r="H1786" i="82"/>
  <c r="H1787" i="82"/>
  <c r="H1788" i="82"/>
  <c r="H1789" i="82"/>
  <c r="H1790" i="82"/>
  <c r="H1791" i="82"/>
  <c r="H1792" i="82"/>
  <c r="H1793" i="82"/>
  <c r="H1794" i="82"/>
  <c r="H1795" i="82"/>
  <c r="H1796" i="82"/>
  <c r="H1797" i="82"/>
  <c r="H1798" i="82"/>
  <c r="H1799" i="82"/>
  <c r="H1800" i="82"/>
  <c r="H1801" i="82"/>
  <c r="H1802" i="82"/>
  <c r="H1803" i="82"/>
  <c r="H1804" i="82"/>
  <c r="H1805" i="82"/>
  <c r="H1806" i="82"/>
  <c r="H1807" i="82"/>
  <c r="H1808" i="82"/>
  <c r="H1809" i="82"/>
  <c r="H1810" i="82"/>
  <c r="H1811" i="82"/>
  <c r="H1812" i="82"/>
  <c r="H1813" i="82"/>
  <c r="H1814" i="82"/>
  <c r="H1815" i="82"/>
  <c r="H1816" i="82"/>
  <c r="H1817" i="82"/>
  <c r="H1818" i="82"/>
  <c r="H1819" i="82"/>
  <c r="H1820" i="82"/>
  <c r="H1821" i="82"/>
  <c r="H1822" i="82"/>
  <c r="H1823" i="82"/>
  <c r="H1824" i="82"/>
  <c r="H1825" i="82"/>
  <c r="H1826" i="82"/>
  <c r="H1827" i="82"/>
  <c r="H1828" i="82"/>
  <c r="H1829" i="82"/>
  <c r="H1830" i="82"/>
  <c r="H1831" i="82"/>
  <c r="H1832" i="82"/>
  <c r="H1833" i="82"/>
  <c r="H1834" i="82"/>
  <c r="H1835" i="82"/>
  <c r="H1836" i="82"/>
  <c r="H1837" i="82"/>
  <c r="H1838" i="82"/>
  <c r="H1839" i="82"/>
  <c r="H1840" i="82"/>
  <c r="H1841" i="82"/>
  <c r="H1842" i="82"/>
  <c r="H1843" i="82"/>
  <c r="H1844" i="82"/>
  <c r="H1845" i="82"/>
  <c r="H1846" i="82"/>
  <c r="H1847" i="82"/>
  <c r="H1848" i="82"/>
  <c r="H1849" i="82"/>
  <c r="H1850" i="82"/>
  <c r="H1851" i="82"/>
  <c r="H1852" i="82"/>
  <c r="H1853" i="82"/>
  <c r="H1854" i="82"/>
  <c r="H1855" i="82"/>
  <c r="H1856" i="82"/>
  <c r="H1857" i="82"/>
  <c r="H1858" i="82"/>
  <c r="H1859" i="82"/>
  <c r="H1860" i="82"/>
  <c r="H1861" i="82"/>
  <c r="H1862" i="82"/>
  <c r="H1863" i="82"/>
  <c r="H1864" i="82"/>
  <c r="H1865" i="82"/>
  <c r="H1866" i="82"/>
  <c r="H1867" i="82"/>
  <c r="H1868" i="82"/>
  <c r="H1869" i="82"/>
  <c r="H1870" i="82"/>
  <c r="H1871" i="82"/>
  <c r="H1872" i="82"/>
  <c r="H1873" i="82"/>
  <c r="H1874" i="82"/>
  <c r="H1875" i="82"/>
  <c r="H1876" i="82"/>
  <c r="H1877" i="82"/>
  <c r="H1878" i="82"/>
  <c r="H1879" i="82"/>
  <c r="H1880" i="82"/>
  <c r="H1881" i="82"/>
  <c r="H1882" i="82"/>
  <c r="H1883" i="82"/>
  <c r="H1884" i="82"/>
  <c r="H1885" i="82"/>
  <c r="H1886" i="82"/>
  <c r="H1887" i="82"/>
  <c r="H1888" i="82"/>
  <c r="H1889" i="82"/>
  <c r="H1890" i="82"/>
  <c r="H1891" i="82"/>
  <c r="H1892" i="82"/>
  <c r="H1893" i="82"/>
  <c r="H1894" i="82"/>
  <c r="H1895" i="82"/>
  <c r="H1896" i="82"/>
  <c r="H1897" i="82"/>
  <c r="H1898" i="82"/>
  <c r="H1899" i="82"/>
  <c r="H1900" i="82"/>
  <c r="H1901" i="82"/>
  <c r="H1902" i="82"/>
  <c r="H1903" i="82"/>
  <c r="H1904" i="82"/>
  <c r="H1905" i="82"/>
  <c r="H1906" i="82"/>
  <c r="H1907" i="82"/>
  <c r="H1908" i="82"/>
  <c r="H1909" i="82"/>
  <c r="H1910" i="82"/>
  <c r="H1911" i="82"/>
  <c r="H1912" i="82"/>
  <c r="H1913" i="82"/>
  <c r="H1914" i="82"/>
  <c r="H1915" i="82"/>
  <c r="BX1313" i="54"/>
  <c r="BY1313" i="54"/>
  <c r="BZ1313" i="54"/>
  <c r="CA1313" i="54"/>
  <c r="BX1314" i="54"/>
  <c r="BY1314" i="54"/>
  <c r="BZ1314" i="54"/>
  <c r="CA1314" i="54"/>
  <c r="BX1315" i="54"/>
  <c r="BY1315" i="54"/>
  <c r="BZ1315" i="54"/>
  <c r="CA1315" i="54"/>
  <c r="BX1316" i="54"/>
  <c r="BY1316" i="54"/>
  <c r="BZ1316" i="54"/>
  <c r="CA1316" i="54"/>
  <c r="BX1317" i="54"/>
  <c r="BY1317" i="54"/>
  <c r="BZ1317" i="54"/>
  <c r="CA1317" i="54"/>
  <c r="AS37" i="54"/>
  <c r="H3" i="82" s="1"/>
  <c r="AS38" i="54"/>
  <c r="H4" i="82"/>
  <c r="AS39" i="54"/>
  <c r="H5" i="82" s="1"/>
  <c r="AS40" i="54"/>
  <c r="H6" i="82"/>
  <c r="AS42" i="54"/>
  <c r="H8" i="82" s="1"/>
  <c r="AS43" i="54"/>
  <c r="H9" i="82" s="1"/>
  <c r="AS44" i="54"/>
  <c r="H10" i="82"/>
  <c r="AS45" i="54"/>
  <c r="H11" i="82" s="1"/>
  <c r="AS46" i="54"/>
  <c r="H12" i="82"/>
  <c r="AS47" i="54"/>
  <c r="H13" i="82" s="1"/>
  <c r="AS48" i="54"/>
  <c r="H14" i="82" s="1"/>
  <c r="AS50" i="54"/>
  <c r="H16" i="82"/>
  <c r="AS51" i="54"/>
  <c r="H17" i="82" s="1"/>
  <c r="AS52" i="54"/>
  <c r="H18" i="82"/>
  <c r="AS53" i="54"/>
  <c r="H19" i="82" s="1"/>
  <c r="AS54" i="54"/>
  <c r="H20" i="82"/>
  <c r="AS56" i="54"/>
  <c r="H22" i="82"/>
  <c r="AS57" i="54"/>
  <c r="H23" i="82" s="1"/>
  <c r="AS58" i="54"/>
  <c r="H24" i="82"/>
  <c r="AS59" i="54"/>
  <c r="H25" i="82" s="1"/>
  <c r="AS61" i="54"/>
  <c r="H27" i="82"/>
  <c r="AS62" i="54"/>
  <c r="H28" i="82"/>
  <c r="AS63" i="54"/>
  <c r="H29" i="82" s="1"/>
  <c r="AS65" i="54"/>
  <c r="H31" i="82"/>
  <c r="AS67" i="54"/>
  <c r="H33" i="82" s="1"/>
  <c r="AS68" i="54"/>
  <c r="H34" i="82"/>
  <c r="AS69" i="54"/>
  <c r="H35" i="82"/>
  <c r="AS70" i="54"/>
  <c r="H36" i="82" s="1"/>
  <c r="AS71" i="54"/>
  <c r="H37" i="82"/>
  <c r="AS73" i="54"/>
  <c r="H39" i="82" s="1"/>
  <c r="AS74" i="54"/>
  <c r="H40" i="82"/>
  <c r="AS75" i="54"/>
  <c r="H41" i="82"/>
  <c r="AS76" i="54"/>
  <c r="H42" i="82" s="1"/>
  <c r="AS78" i="54"/>
  <c r="H44" i="82"/>
  <c r="AS80" i="54"/>
  <c r="H46" i="82" s="1"/>
  <c r="AS81" i="54"/>
  <c r="H47" i="82" s="1"/>
  <c r="AS82" i="54"/>
  <c r="H48" i="82"/>
  <c r="AS84" i="54"/>
  <c r="H50" i="82" s="1"/>
  <c r="AS85" i="54"/>
  <c r="H51" i="82"/>
  <c r="AS86" i="54"/>
  <c r="H52" i="82" s="1"/>
  <c r="AS88" i="54"/>
  <c r="H54" i="82" s="1"/>
  <c r="AS89" i="54"/>
  <c r="H55" i="82"/>
  <c r="AS90" i="54"/>
  <c r="H56" i="82" s="1"/>
  <c r="AS91" i="54"/>
  <c r="H57" i="82" s="1"/>
  <c r="AS92" i="54"/>
  <c r="H58" i="82" s="1"/>
  <c r="AS93" i="54"/>
  <c r="H59" i="82" s="1"/>
  <c r="AS96" i="54"/>
  <c r="H62" i="82"/>
  <c r="AS97" i="54"/>
  <c r="H63" i="82" s="1"/>
  <c r="AS98" i="54"/>
  <c r="H64" i="82" s="1"/>
  <c r="AS99" i="54"/>
  <c r="H65" i="82" s="1"/>
  <c r="AS100" i="54"/>
  <c r="H66" i="82" s="1"/>
  <c r="AS102" i="54"/>
  <c r="H68" i="82"/>
  <c r="AS103" i="54"/>
  <c r="H69" i="82" s="1"/>
  <c r="AS105" i="54"/>
  <c r="H71" i="82"/>
  <c r="AS107" i="54"/>
  <c r="H73" i="82" s="1"/>
  <c r="AS108" i="54"/>
  <c r="H74" i="82"/>
  <c r="AS109" i="54"/>
  <c r="H75" i="82"/>
  <c r="AS110" i="54"/>
  <c r="H76" i="82" s="1"/>
  <c r="AS112" i="54"/>
  <c r="H78" i="82"/>
  <c r="AS113" i="54"/>
  <c r="H79" i="82" s="1"/>
  <c r="AS114" i="54"/>
  <c r="H80" i="82"/>
  <c r="AS116" i="54"/>
  <c r="H82" i="82"/>
  <c r="AS118" i="54"/>
  <c r="H84" i="82" s="1"/>
  <c r="AS119" i="54"/>
  <c r="H85" i="82" s="1"/>
  <c r="AS121" i="54"/>
  <c r="H87" i="82" s="1"/>
  <c r="AS122" i="54"/>
  <c r="H88" i="82"/>
  <c r="AS124" i="54"/>
  <c r="H90" i="82"/>
  <c r="AS126" i="54"/>
  <c r="H92" i="82" s="1"/>
  <c r="AS127" i="54"/>
  <c r="H93" i="82"/>
  <c r="AS128" i="54"/>
  <c r="H94" i="82" s="1"/>
  <c r="AS130" i="54"/>
  <c r="H96" i="82" s="1"/>
  <c r="AS131" i="54"/>
  <c r="H97" i="82"/>
  <c r="AS133" i="54"/>
  <c r="H99" i="82" s="1"/>
  <c r="AS135" i="54"/>
  <c r="H101" i="82"/>
  <c r="AS137" i="54"/>
  <c r="H103" i="82" s="1"/>
  <c r="AS139" i="54"/>
  <c r="H105" i="82" s="1"/>
  <c r="AS142" i="54"/>
  <c r="H108" i="82"/>
  <c r="AS143" i="54"/>
  <c r="H109" i="82" s="1"/>
  <c r="AS144" i="54"/>
  <c r="H110" i="82"/>
  <c r="AS148" i="54"/>
  <c r="H114" i="82" s="1"/>
  <c r="AS149" i="54"/>
  <c r="H115" i="82" s="1"/>
  <c r="AS151" i="54"/>
  <c r="H117" i="82"/>
  <c r="AS153" i="54"/>
  <c r="H119" i="82" s="1"/>
  <c r="AS154" i="54"/>
  <c r="H120" i="82" s="1"/>
  <c r="AS155" i="54"/>
  <c r="H121" i="82" s="1"/>
  <c r="AS158" i="54"/>
  <c r="H124" i="82" s="1"/>
  <c r="AS160" i="54"/>
  <c r="H126" i="82"/>
  <c r="AS161" i="54"/>
  <c r="H127" i="82" s="1"/>
  <c r="AS163" i="54"/>
  <c r="H129" i="82" s="1"/>
  <c r="AS165" i="54"/>
  <c r="H131" i="82" s="1"/>
  <c r="AS166" i="54"/>
  <c r="H132" i="82" s="1"/>
  <c r="AS168" i="54"/>
  <c r="H134" i="82"/>
  <c r="AS169" i="54"/>
  <c r="H135" i="82"/>
  <c r="AS170" i="54"/>
  <c r="H136" i="82" s="1"/>
  <c r="AS171" i="54"/>
  <c r="H137" i="82" s="1"/>
  <c r="AS173" i="54"/>
  <c r="H139" i="82"/>
  <c r="AS174" i="54"/>
  <c r="H140" i="82"/>
  <c r="AS175" i="54"/>
  <c r="H141" i="82"/>
  <c r="AS176" i="54"/>
  <c r="H142" i="82"/>
  <c r="AS178" i="54"/>
  <c r="H144" i="82" s="1"/>
  <c r="AS179" i="54"/>
  <c r="H145" i="82" s="1"/>
  <c r="AS181" i="54"/>
  <c r="H147" i="82"/>
  <c r="AS183" i="54"/>
  <c r="H149" i="82" s="1"/>
  <c r="AS184" i="54"/>
  <c r="H150" i="82"/>
  <c r="AS186" i="54"/>
  <c r="H152" i="82" s="1"/>
  <c r="AS187" i="54"/>
  <c r="H153" i="82"/>
  <c r="AS188" i="54"/>
  <c r="H154" i="82"/>
  <c r="AS190" i="54"/>
  <c r="H156" i="82" s="1"/>
  <c r="AS192" i="54"/>
  <c r="H158" i="82"/>
  <c r="AS193" i="54"/>
  <c r="H159" i="82" s="1"/>
  <c r="AS194" i="54"/>
  <c r="H160" i="82"/>
  <c r="AS197" i="54"/>
  <c r="H163" i="82"/>
  <c r="AS199" i="54"/>
  <c r="H165" i="82"/>
  <c r="AS201" i="54"/>
  <c r="H167" i="82" s="1"/>
  <c r="AS202" i="54"/>
  <c r="H168" i="82" s="1"/>
  <c r="AS203" i="54"/>
  <c r="H169" i="82"/>
  <c r="AS204" i="54"/>
  <c r="H170" i="82"/>
  <c r="AS205" i="54"/>
  <c r="H171" i="82" s="1"/>
  <c r="AS206" i="54"/>
  <c r="H172" i="82" s="1"/>
  <c r="AS208" i="54"/>
  <c r="H174" i="82" s="1"/>
  <c r="AS209" i="54"/>
  <c r="H175" i="82"/>
  <c r="AS210" i="54"/>
  <c r="H176" i="82"/>
  <c r="AS211" i="54"/>
  <c r="H177" i="82" s="1"/>
  <c r="AS213" i="54"/>
  <c r="H179" i="82"/>
  <c r="AS214" i="54"/>
  <c r="H180" i="82" s="1"/>
  <c r="AS215" i="54"/>
  <c r="H181" i="82" s="1"/>
  <c r="AS216" i="54"/>
  <c r="H182" i="82"/>
  <c r="AS218" i="54"/>
  <c r="H184" i="82" s="1"/>
  <c r="AS219" i="54"/>
  <c r="H185" i="82" s="1"/>
  <c r="AS222" i="54"/>
  <c r="H188" i="82" s="1"/>
  <c r="AS223" i="54"/>
  <c r="H189" i="82"/>
  <c r="AS224" i="54"/>
  <c r="H190" i="82"/>
  <c r="AS226" i="54"/>
  <c r="H192" i="82"/>
  <c r="AS227" i="54"/>
  <c r="H193" i="82" s="1"/>
  <c r="AS228" i="54"/>
  <c r="H194" i="82" s="1"/>
  <c r="AS230" i="54"/>
  <c r="H196" i="82" s="1"/>
  <c r="AS231" i="54"/>
  <c r="H197" i="82"/>
  <c r="AS232" i="54"/>
  <c r="H198" i="82"/>
  <c r="AS235" i="54"/>
  <c r="H201" i="82"/>
  <c r="AS236" i="54"/>
  <c r="H202" i="82" s="1"/>
  <c r="AS237" i="54"/>
  <c r="H203" i="82"/>
  <c r="AS238" i="54"/>
  <c r="H204" i="82"/>
  <c r="AS239" i="54"/>
  <c r="H205" i="82" s="1"/>
  <c r="AS240" i="54"/>
  <c r="H206" i="82"/>
  <c r="AS241" i="54"/>
  <c r="H207" i="82" s="1"/>
  <c r="AS243" i="54"/>
  <c r="H209" i="82" s="1"/>
  <c r="AS244" i="54"/>
  <c r="H210" i="82"/>
  <c r="AS245" i="54"/>
  <c r="H211" i="82"/>
  <c r="AS246" i="54"/>
  <c r="H212" i="82" s="1"/>
  <c r="AS247" i="54"/>
  <c r="H213" i="82" s="1"/>
  <c r="AS248" i="54"/>
  <c r="H214" i="82"/>
  <c r="AS249" i="54"/>
  <c r="H215" i="82"/>
  <c r="AS250" i="54"/>
  <c r="H216" i="82" s="1"/>
  <c r="AS251" i="54"/>
  <c r="H217" i="82" s="1"/>
  <c r="AS252" i="54"/>
  <c r="H218" i="82" s="1"/>
  <c r="AS253" i="54"/>
  <c r="H219" i="82"/>
  <c r="AS254" i="54"/>
  <c r="H220" i="82"/>
  <c r="AS255" i="54"/>
  <c r="H221" i="82" s="1"/>
  <c r="AS257" i="54"/>
  <c r="H223" i="82"/>
  <c r="AS258" i="54"/>
  <c r="H224" i="82" s="1"/>
  <c r="AS259" i="54"/>
  <c r="H225" i="82" s="1"/>
  <c r="AS260" i="54"/>
  <c r="H226" i="82"/>
  <c r="AS261" i="54"/>
  <c r="H227" i="82" s="1"/>
  <c r="AS262" i="54"/>
  <c r="H228" i="82" s="1"/>
  <c r="AS263" i="54"/>
  <c r="H229" i="82" s="1"/>
  <c r="AS264" i="54"/>
  <c r="H230" i="82"/>
  <c r="AS265" i="54"/>
  <c r="H231" i="82"/>
  <c r="AS266" i="54"/>
  <c r="H232" i="82"/>
  <c r="AS267" i="54"/>
  <c r="H233" i="82" s="1"/>
  <c r="AS268" i="54"/>
  <c r="H234" i="82" s="1"/>
  <c r="AS269" i="54"/>
  <c r="H235" i="82"/>
  <c r="AS270" i="54"/>
  <c r="H236" i="82"/>
  <c r="AS271" i="54"/>
  <c r="H237" i="82"/>
  <c r="AS272" i="54"/>
  <c r="H238" i="82"/>
  <c r="AS273" i="54"/>
  <c r="H239" i="82" s="1"/>
  <c r="AS274" i="54"/>
  <c r="H240" i="82"/>
  <c r="AS275" i="54"/>
  <c r="H241" i="82"/>
  <c r="AS276" i="54"/>
  <c r="H242" i="82"/>
  <c r="AS277" i="54"/>
  <c r="H243" i="82"/>
  <c r="AS278" i="54"/>
  <c r="H244" i="82" s="1"/>
  <c r="AS279" i="54"/>
  <c r="H245" i="82" s="1"/>
  <c r="AS280" i="54"/>
  <c r="H246" i="82"/>
  <c r="AS281" i="54"/>
  <c r="H247" i="82" s="1"/>
  <c r="AS282" i="54"/>
  <c r="H248" i="82"/>
  <c r="AS283" i="54"/>
  <c r="H249" i="82" s="1"/>
  <c r="AS284" i="54"/>
  <c r="H250" i="82" s="1"/>
  <c r="AS285" i="54"/>
  <c r="H251" i="82"/>
  <c r="AS286" i="54"/>
  <c r="H252" i="82" s="1"/>
  <c r="AS288" i="54"/>
  <c r="H254" i="82" s="1"/>
  <c r="AS289" i="54"/>
  <c r="H255" i="82" s="1"/>
  <c r="AS290" i="54"/>
  <c r="H256" i="82"/>
  <c r="AS292" i="54"/>
  <c r="H258" i="82"/>
  <c r="AS294" i="54"/>
  <c r="H260" i="82" s="1"/>
  <c r="AS296" i="54"/>
  <c r="H262" i="82"/>
  <c r="AS298" i="54"/>
  <c r="H264" i="82" s="1"/>
  <c r="AS299" i="54"/>
  <c r="H265" i="82" s="1"/>
  <c r="AS300" i="54"/>
  <c r="H266" i="82"/>
  <c r="AS302" i="54"/>
  <c r="H268" i="82" s="1"/>
  <c r="AS304" i="54"/>
  <c r="H270" i="82" s="1"/>
  <c r="AS305" i="54"/>
  <c r="H271" i="82" s="1"/>
  <c r="AS306" i="54"/>
  <c r="H272" i="82"/>
  <c r="AS307" i="54"/>
  <c r="H273" i="82"/>
  <c r="AS308" i="54"/>
  <c r="H274" i="82"/>
  <c r="AS310" i="54"/>
  <c r="H276" i="82" s="1"/>
  <c r="AS312" i="54"/>
  <c r="H278" i="82" s="1"/>
  <c r="AS313" i="54"/>
  <c r="H279" i="82" s="1"/>
  <c r="AS314" i="54"/>
  <c r="H280" i="82"/>
  <c r="AS316" i="54"/>
  <c r="H282" i="82"/>
  <c r="AS318" i="54"/>
  <c r="H284" i="82"/>
  <c r="AS320" i="54"/>
  <c r="H286" i="82" s="1"/>
  <c r="AS322" i="54"/>
  <c r="H288" i="82" s="1"/>
  <c r="AS324" i="54"/>
  <c r="H290" i="82"/>
  <c r="AS325" i="54"/>
  <c r="H291" i="82" s="1"/>
  <c r="AS326" i="54"/>
  <c r="H292" i="82"/>
  <c r="AS328" i="54"/>
  <c r="H294" i="82" s="1"/>
  <c r="AS329" i="54"/>
  <c r="H295" i="82"/>
  <c r="AS330" i="54"/>
  <c r="H296" i="82"/>
  <c r="AS331" i="54"/>
  <c r="H297" i="82"/>
  <c r="AS332" i="54"/>
  <c r="H298" i="82" s="1"/>
  <c r="AS333" i="54"/>
  <c r="H299" i="82" s="1"/>
  <c r="AS334" i="54"/>
  <c r="H300" i="82"/>
  <c r="AS335" i="54"/>
  <c r="H301" i="82"/>
  <c r="AS336" i="54"/>
  <c r="H302" i="82" s="1"/>
  <c r="AS337" i="54"/>
  <c r="H303" i="82" s="1"/>
  <c r="AS338" i="54"/>
  <c r="H304" i="82" s="1"/>
  <c r="AS339" i="54"/>
  <c r="H305" i="82"/>
  <c r="AS340" i="54"/>
  <c r="H306" i="82"/>
  <c r="AS341" i="54"/>
  <c r="H307" i="82" s="1"/>
  <c r="AS342" i="54"/>
  <c r="H308" i="82"/>
  <c r="AS343" i="54"/>
  <c r="H309" i="82" s="1"/>
  <c r="AS344" i="54"/>
  <c r="H310" i="82"/>
  <c r="AS345" i="54"/>
  <c r="H311" i="82"/>
  <c r="AS346" i="54"/>
  <c r="H312" i="82" s="1"/>
  <c r="AS347" i="54"/>
  <c r="H313" i="82" s="1"/>
  <c r="AS348" i="54"/>
  <c r="H314" i="82" s="1"/>
  <c r="AS349" i="54"/>
  <c r="H315" i="82"/>
  <c r="AS350" i="54"/>
  <c r="H316" i="82"/>
  <c r="AS351" i="54"/>
  <c r="H317" i="82" s="1"/>
  <c r="AS352" i="54"/>
  <c r="H318" i="82" s="1"/>
  <c r="AS353" i="54"/>
  <c r="H319" i="82" s="1"/>
  <c r="AS354" i="54"/>
  <c r="H320" i="82"/>
  <c r="AS355" i="54"/>
  <c r="H321" i="82"/>
  <c r="AS356" i="54"/>
  <c r="H322" i="82"/>
  <c r="AS357" i="54"/>
  <c r="H323" i="82" s="1"/>
  <c r="AS358" i="54"/>
  <c r="H324" i="82" s="1"/>
  <c r="AS359" i="54"/>
  <c r="H325" i="82"/>
  <c r="AS360" i="54"/>
  <c r="H326" i="82"/>
  <c r="AS361" i="54"/>
  <c r="H327" i="82"/>
  <c r="AS362" i="54"/>
  <c r="H328" i="82" s="1"/>
  <c r="AS363" i="54"/>
  <c r="H329" i="82" s="1"/>
  <c r="AS364" i="54"/>
  <c r="H330" i="82"/>
  <c r="AS365" i="54"/>
  <c r="H331" i="82"/>
  <c r="AS366" i="54"/>
  <c r="H332" i="82"/>
  <c r="AS367" i="54"/>
  <c r="H333" i="82"/>
  <c r="AS368" i="54"/>
  <c r="H334" i="82" s="1"/>
  <c r="AS369" i="54"/>
  <c r="H335" i="82"/>
  <c r="AS370" i="54"/>
  <c r="H336" i="82"/>
  <c r="AS371" i="54"/>
  <c r="H337" i="82" s="1"/>
  <c r="AS372" i="54"/>
  <c r="H338" i="82"/>
  <c r="AS373" i="54"/>
  <c r="H339" i="82" s="1"/>
  <c r="AS374" i="54"/>
  <c r="H340" i="82"/>
  <c r="AS375" i="54"/>
  <c r="H341" i="82"/>
  <c r="AS376" i="54"/>
  <c r="H342" i="82" s="1"/>
  <c r="AS377" i="54"/>
  <c r="H343" i="82"/>
  <c r="AS378" i="54"/>
  <c r="H344" i="82" s="1"/>
  <c r="AS379" i="54"/>
  <c r="H345" i="82"/>
  <c r="AS380" i="54"/>
  <c r="H346" i="82"/>
  <c r="AS381" i="54"/>
  <c r="H347" i="82"/>
  <c r="AS382" i="54"/>
  <c r="H348" i="82"/>
  <c r="AS383" i="54"/>
  <c r="H349" i="82" s="1"/>
  <c r="AS384" i="54"/>
  <c r="H350" i="82"/>
  <c r="AS385" i="54"/>
  <c r="H351" i="82"/>
  <c r="AS386" i="54"/>
  <c r="H352" i="82" s="1"/>
  <c r="AS387" i="54"/>
  <c r="H353" i="82" s="1"/>
  <c r="AS388" i="54"/>
  <c r="H354" i="82" s="1"/>
  <c r="AS389" i="54"/>
  <c r="H355" i="82"/>
  <c r="AS390" i="54"/>
  <c r="H356" i="82"/>
  <c r="AS391" i="54"/>
  <c r="H357" i="82" s="1"/>
  <c r="AS392" i="54"/>
  <c r="H358" i="82"/>
  <c r="AS393" i="54"/>
  <c r="H359" i="82" s="1"/>
  <c r="AS394" i="54"/>
  <c r="H360" i="82"/>
  <c r="AS395" i="54"/>
  <c r="H361" i="82"/>
  <c r="AS396" i="54"/>
  <c r="H362" i="82" s="1"/>
  <c r="AS397" i="54"/>
  <c r="H363" i="82" s="1"/>
  <c r="AS398" i="54"/>
  <c r="H364" i="82" s="1"/>
  <c r="AS399" i="54"/>
  <c r="H365" i="82"/>
  <c r="AS400" i="54"/>
  <c r="H366" i="82"/>
  <c r="AS401" i="54"/>
  <c r="H367" i="82"/>
  <c r="AS402" i="54"/>
  <c r="H368" i="82" s="1"/>
  <c r="AS403" i="54"/>
  <c r="H369" i="82" s="1"/>
  <c r="AS404" i="54"/>
  <c r="H370" i="82"/>
  <c r="AS405" i="54"/>
  <c r="H371" i="82"/>
  <c r="AS406" i="54"/>
  <c r="H372" i="82" s="1"/>
  <c r="AS407" i="54"/>
  <c r="H373" i="82" s="1"/>
  <c r="AS408" i="54"/>
  <c r="H374" i="82" s="1"/>
  <c r="AS409" i="54"/>
  <c r="H375" i="82"/>
  <c r="AS410" i="54"/>
  <c r="H376" i="82"/>
  <c r="AS411" i="54"/>
  <c r="H377" i="82"/>
  <c r="AS412" i="54"/>
  <c r="H378" i="82" s="1"/>
  <c r="AS413" i="54"/>
  <c r="H379" i="82" s="1"/>
  <c r="AS414" i="54"/>
  <c r="H380" i="82"/>
  <c r="AS415" i="54"/>
  <c r="H381" i="82"/>
  <c r="AS416" i="54"/>
  <c r="H382" i="82"/>
  <c r="AS417" i="54"/>
  <c r="H383" i="82"/>
  <c r="AS418" i="54"/>
  <c r="H384" i="82" s="1"/>
  <c r="AS419" i="54"/>
  <c r="H385" i="82"/>
  <c r="AS420" i="54"/>
  <c r="H386" i="82"/>
  <c r="AS421" i="54"/>
  <c r="H387" i="82"/>
  <c r="AS422" i="54"/>
  <c r="H388" i="82"/>
  <c r="AS423" i="54"/>
  <c r="H389" i="82" s="1"/>
  <c r="AS424" i="54"/>
  <c r="H390" i="82"/>
  <c r="AS425" i="54"/>
  <c r="H391" i="82"/>
  <c r="AS426" i="54"/>
  <c r="H392" i="82" s="1"/>
  <c r="AS427" i="54"/>
  <c r="H393" i="82"/>
  <c r="AS428" i="54"/>
  <c r="H394" i="82" s="1"/>
  <c r="AS429" i="54"/>
  <c r="H395" i="82"/>
  <c r="AS430" i="54"/>
  <c r="H396" i="82"/>
  <c r="AS431" i="54"/>
  <c r="H397" i="82"/>
  <c r="AS432" i="54"/>
  <c r="H398" i="82" s="1"/>
  <c r="AS433" i="54"/>
  <c r="H399" i="82" s="1"/>
  <c r="AS434" i="54"/>
  <c r="H400" i="82"/>
  <c r="AS435" i="54"/>
  <c r="H401" i="82"/>
  <c r="AS436" i="54"/>
  <c r="H402" i="82" s="1"/>
  <c r="AS437" i="54"/>
  <c r="H403" i="82"/>
  <c r="AS438" i="54"/>
  <c r="H404" i="82" s="1"/>
  <c r="AS439" i="54"/>
  <c r="H405" i="82"/>
  <c r="AS440" i="54"/>
  <c r="H406" i="82"/>
  <c r="AS441" i="54"/>
  <c r="H407" i="82" s="1"/>
  <c r="AS442" i="54"/>
  <c r="H408" i="82"/>
  <c r="AS443" i="54"/>
  <c r="H409" i="82" s="1"/>
  <c r="AS444" i="54"/>
  <c r="H410" i="82"/>
  <c r="AS445" i="54"/>
  <c r="H411" i="82"/>
  <c r="AS446" i="54"/>
  <c r="H412" i="82" s="1"/>
  <c r="AS447" i="54"/>
  <c r="H413" i="82"/>
  <c r="AS448" i="54"/>
  <c r="H414" i="82" s="1"/>
  <c r="AS449" i="54"/>
  <c r="H415" i="82"/>
  <c r="AS450" i="54"/>
  <c r="H416" i="82"/>
  <c r="AS451" i="54"/>
  <c r="H417" i="82"/>
  <c r="AS452" i="54"/>
  <c r="H418" i="82" s="1"/>
  <c r="AS453" i="54"/>
  <c r="H419" i="82" s="1"/>
  <c r="AS454" i="54"/>
  <c r="H420" i="82"/>
  <c r="AS455" i="54"/>
  <c r="H421" i="82"/>
  <c r="AS456" i="54"/>
  <c r="H422" i="82" s="1"/>
  <c r="AS457" i="54"/>
  <c r="H423" i="82" s="1"/>
  <c r="AS458" i="54"/>
  <c r="H424" i="82" s="1"/>
  <c r="AS459" i="54"/>
  <c r="H425" i="82"/>
  <c r="AS460" i="54"/>
  <c r="H426" i="82"/>
  <c r="AS461" i="54"/>
  <c r="H427" i="82" s="1"/>
  <c r="AS462" i="54"/>
  <c r="H428" i="82" s="1"/>
  <c r="AS463" i="54"/>
  <c r="H429" i="82" s="1"/>
  <c r="AS464" i="54"/>
  <c r="H430" i="82"/>
  <c r="AS465" i="54"/>
  <c r="H431" i="82"/>
  <c r="AS466" i="54"/>
  <c r="H432" i="82"/>
  <c r="AS467" i="54"/>
  <c r="H433" i="82"/>
  <c r="AS468" i="54"/>
  <c r="H434" i="82" s="1"/>
  <c r="AS469" i="54"/>
  <c r="H435" i="82"/>
  <c r="AS470" i="54"/>
  <c r="H436" i="82"/>
  <c r="AS471" i="54"/>
  <c r="H437" i="82" s="1"/>
  <c r="AS472" i="54"/>
  <c r="H438" i="82"/>
  <c r="AS473" i="54"/>
  <c r="H439" i="82" s="1"/>
  <c r="AS474" i="54"/>
  <c r="H440" i="82"/>
  <c r="AS475" i="54"/>
  <c r="H441" i="82"/>
  <c r="AS476" i="54"/>
  <c r="H442" i="82" s="1"/>
  <c r="AS477" i="54"/>
  <c r="H443" i="82"/>
  <c r="AS478" i="54"/>
  <c r="H444" i="82" s="1"/>
  <c r="AS479" i="54"/>
  <c r="H445" i="82"/>
  <c r="AS480" i="54"/>
  <c r="H446" i="82"/>
  <c r="AS481" i="54"/>
  <c r="H447" i="82"/>
  <c r="AS482" i="54"/>
  <c r="H448" i="82" s="1"/>
  <c r="AS483" i="54"/>
  <c r="H449" i="82" s="1"/>
  <c r="AS484" i="54"/>
  <c r="H450" i="82"/>
  <c r="AS485" i="54"/>
  <c r="H451" i="82"/>
  <c r="AS486" i="54"/>
  <c r="H452" i="82"/>
  <c r="AS487" i="54"/>
  <c r="H453" i="82"/>
  <c r="AS488" i="54"/>
  <c r="H454" i="82" s="1"/>
  <c r="AS489" i="54"/>
  <c r="H455" i="82"/>
  <c r="AS490" i="54"/>
  <c r="H456" i="82"/>
  <c r="AS491" i="54"/>
  <c r="H457" i="82" s="1"/>
  <c r="AS492" i="54"/>
  <c r="H458" i="82"/>
  <c r="AS493" i="54"/>
  <c r="H459" i="82" s="1"/>
  <c r="AS494" i="54"/>
  <c r="H460" i="82"/>
  <c r="AS495" i="54"/>
  <c r="H461" i="82"/>
  <c r="AS496" i="54"/>
  <c r="H462" i="82" s="1"/>
  <c r="AS497" i="54"/>
  <c r="H463" i="82"/>
  <c r="AS498" i="54"/>
  <c r="H464" i="82" s="1"/>
  <c r="AS499" i="54"/>
  <c r="H465" i="82"/>
  <c r="AS500" i="54"/>
  <c r="H466" i="82"/>
  <c r="AS501" i="54"/>
  <c r="H467" i="82" s="1"/>
  <c r="AS502" i="54"/>
  <c r="H468" i="82" s="1"/>
  <c r="AS503" i="54"/>
  <c r="H469" i="82" s="1"/>
  <c r="AS504" i="54"/>
  <c r="H470" i="82"/>
  <c r="AS505" i="54"/>
  <c r="H471" i="82"/>
  <c r="AS506" i="54"/>
  <c r="H472" i="82" s="1"/>
  <c r="AS507" i="54"/>
  <c r="H473" i="82" s="1"/>
  <c r="AS508" i="54"/>
  <c r="H474" i="82" s="1"/>
  <c r="AS509" i="54"/>
  <c r="H475" i="82"/>
  <c r="AS510" i="54"/>
  <c r="H476" i="82"/>
  <c r="AS511" i="54"/>
  <c r="H477" i="82"/>
  <c r="AS512" i="54"/>
  <c r="H478" i="82" s="1"/>
  <c r="AS513" i="54"/>
  <c r="H479" i="82" s="1"/>
  <c r="AS514" i="54"/>
  <c r="H480" i="82"/>
  <c r="AS515" i="54"/>
  <c r="H481" i="82"/>
  <c r="AS516" i="54"/>
  <c r="H482" i="82"/>
  <c r="AS517" i="54"/>
  <c r="H483" i="82"/>
  <c r="AS518" i="54"/>
  <c r="H484" i="82" s="1"/>
  <c r="AS519" i="54"/>
  <c r="H485" i="82"/>
  <c r="AS520" i="54"/>
  <c r="H486" i="82"/>
  <c r="AS521" i="54"/>
  <c r="H487" i="82" s="1"/>
  <c r="AS522" i="54"/>
  <c r="H488" i="82" s="1"/>
  <c r="AS523" i="54"/>
  <c r="H489" i="82" s="1"/>
  <c r="AS524" i="54"/>
  <c r="H490" i="82"/>
  <c r="AS525" i="54"/>
  <c r="H491" i="82"/>
  <c r="AS526" i="54"/>
  <c r="H492" i="82" s="1"/>
  <c r="AS527" i="54"/>
  <c r="H493" i="82"/>
  <c r="AS528" i="54"/>
  <c r="H494" i="82" s="1"/>
  <c r="AS529" i="54"/>
  <c r="H495" i="82"/>
  <c r="AS530" i="54"/>
  <c r="H496" i="82"/>
  <c r="AS531" i="54"/>
  <c r="H497" i="82"/>
  <c r="AS532" i="54"/>
  <c r="H498" i="82" s="1"/>
  <c r="AS533" i="54"/>
  <c r="H499" i="82" s="1"/>
  <c r="AS534" i="54"/>
  <c r="H500" i="82"/>
  <c r="AS535" i="54"/>
  <c r="H501" i="82"/>
  <c r="AS536" i="54"/>
  <c r="H502" i="82"/>
  <c r="AS537" i="54"/>
  <c r="H503" i="82"/>
  <c r="AS538" i="54"/>
  <c r="H504" i="82"/>
  <c r="AS539" i="54"/>
  <c r="H505" i="82"/>
  <c r="AS540" i="54"/>
  <c r="H506" i="82"/>
  <c r="AS541" i="54"/>
  <c r="H507" i="82"/>
  <c r="AS542" i="54"/>
  <c r="H508" i="82"/>
  <c r="AS543" i="54"/>
  <c r="H509" i="82"/>
  <c r="AS544" i="54"/>
  <c r="H510" i="82" s="1"/>
  <c r="AS545" i="54"/>
  <c r="H511" i="82" s="1"/>
  <c r="AS546" i="54"/>
  <c r="H512" i="82"/>
  <c r="AS547" i="54"/>
  <c r="H513" i="82" s="1"/>
  <c r="AS548" i="54"/>
  <c r="H514" i="82"/>
  <c r="AS549" i="54"/>
  <c r="H515" i="82" s="1"/>
  <c r="AS550" i="54"/>
  <c r="H516" i="82" s="1"/>
  <c r="AS551" i="54"/>
  <c r="H517" i="82"/>
  <c r="AS552" i="54"/>
  <c r="H518" i="82"/>
  <c r="AS553" i="54"/>
  <c r="H519" i="82"/>
  <c r="AS554" i="54"/>
  <c r="H520" i="82"/>
  <c r="AS555" i="54"/>
  <c r="H521" i="82" s="1"/>
  <c r="AS556" i="54"/>
  <c r="H522" i="82"/>
  <c r="AS557" i="54"/>
  <c r="H523" i="82"/>
  <c r="AS558" i="54"/>
  <c r="H524" i="82"/>
  <c r="AS559" i="54"/>
  <c r="H525" i="82" s="1"/>
  <c r="AS560" i="54"/>
  <c r="H526" i="82" s="1"/>
  <c r="AS561" i="54"/>
  <c r="H527" i="82"/>
  <c r="AS562" i="54"/>
  <c r="H528" i="82"/>
  <c r="AS563" i="54"/>
  <c r="H529" i="82"/>
  <c r="AS564" i="54"/>
  <c r="H530" i="82"/>
  <c r="AS565" i="54"/>
  <c r="H531" i="82" s="1"/>
  <c r="AS566" i="54"/>
  <c r="H532" i="82"/>
  <c r="AS567" i="54"/>
  <c r="H533" i="82"/>
  <c r="AS568" i="54"/>
  <c r="H534" i="82"/>
  <c r="AS569" i="54"/>
  <c r="H535" i="82"/>
  <c r="AS570" i="54"/>
  <c r="H536" i="82" s="1"/>
  <c r="AS571" i="54"/>
  <c r="H537" i="82"/>
  <c r="AS572" i="54"/>
  <c r="H538" i="82" s="1"/>
  <c r="AS573" i="54"/>
  <c r="H539" i="82"/>
  <c r="AS574" i="54"/>
  <c r="H540" i="82"/>
  <c r="AS575" i="54"/>
  <c r="H541" i="82" s="1"/>
  <c r="AS576" i="54"/>
  <c r="H542" i="82"/>
  <c r="AS577" i="54"/>
  <c r="H543" i="82" s="1"/>
  <c r="AS578" i="54"/>
  <c r="H544" i="82"/>
  <c r="AS579" i="54"/>
  <c r="H545" i="82" s="1"/>
  <c r="AS580" i="54"/>
  <c r="H546" i="82" s="1"/>
  <c r="AS581" i="54"/>
  <c r="H547" i="82"/>
  <c r="AS582" i="54"/>
  <c r="H548" i="82"/>
  <c r="AS583" i="54"/>
  <c r="H549" i="82"/>
  <c r="AS584" i="54"/>
  <c r="H550" i="82"/>
  <c r="AS585" i="54"/>
  <c r="H551" i="82" s="1"/>
  <c r="AS586" i="54"/>
  <c r="H552" i="82"/>
  <c r="AS587" i="54"/>
  <c r="H553" i="82" s="1"/>
  <c r="AS588" i="54"/>
  <c r="H554" i="82"/>
  <c r="AS589" i="54"/>
  <c r="H555" i="82"/>
  <c r="AS590" i="54"/>
  <c r="H556" i="82" s="1"/>
  <c r="AS591" i="54"/>
  <c r="H557" i="82"/>
  <c r="AS592" i="54"/>
  <c r="H558" i="82" s="1"/>
  <c r="AS593" i="54"/>
  <c r="H559" i="82"/>
  <c r="AS594" i="54"/>
  <c r="H560" i="82" s="1"/>
  <c r="AS595" i="54"/>
  <c r="H561" i="82" s="1"/>
  <c r="AS596" i="54"/>
  <c r="H562" i="82"/>
  <c r="AS597" i="54"/>
  <c r="H563" i="82" s="1"/>
  <c r="AS598" i="54"/>
  <c r="H564" i="82"/>
  <c r="AS599" i="54"/>
  <c r="H565" i="82" s="1"/>
  <c r="AS600" i="54"/>
  <c r="H566" i="82" s="1"/>
  <c r="AS601" i="54"/>
  <c r="H567" i="82"/>
  <c r="AS602" i="54"/>
  <c r="H568" i="82"/>
  <c r="AS603" i="54"/>
  <c r="H569" i="82"/>
  <c r="AS604" i="54"/>
  <c r="H570" i="82"/>
  <c r="AS605" i="54"/>
  <c r="H571" i="82" s="1"/>
  <c r="AS606" i="54"/>
  <c r="H572" i="82"/>
  <c r="AS607" i="54"/>
  <c r="H573" i="82" s="1"/>
  <c r="AS608" i="54"/>
  <c r="H574" i="82"/>
  <c r="AS609" i="54"/>
  <c r="H575" i="82"/>
  <c r="AS610" i="54"/>
  <c r="H576" i="82" s="1"/>
  <c r="AS611" i="54"/>
  <c r="H577" i="82"/>
  <c r="AS612" i="54"/>
  <c r="H578" i="82"/>
  <c r="AS613" i="54"/>
  <c r="H579" i="82"/>
  <c r="AS614" i="54"/>
  <c r="H580" i="82" s="1"/>
  <c r="AS615" i="54"/>
  <c r="H581" i="82" s="1"/>
  <c r="AS616" i="54"/>
  <c r="H582" i="82"/>
  <c r="AS617" i="54"/>
  <c r="H583" i="82"/>
  <c r="AS618" i="54"/>
  <c r="H584" i="82"/>
  <c r="AS619" i="54"/>
  <c r="H585" i="82" s="1"/>
  <c r="AS620" i="54"/>
  <c r="H586" i="82" s="1"/>
  <c r="AS621" i="54"/>
  <c r="H587" i="82"/>
  <c r="AS622" i="54"/>
  <c r="H588" i="82" s="1"/>
  <c r="AS623" i="54"/>
  <c r="H589" i="82"/>
  <c r="AS624" i="54"/>
  <c r="H590" i="82"/>
  <c r="AS625" i="54"/>
  <c r="H591" i="82" s="1"/>
  <c r="AS626" i="54"/>
  <c r="H592" i="82"/>
  <c r="AS627" i="54"/>
  <c r="H593" i="82" s="1"/>
  <c r="AS628" i="54"/>
  <c r="H594" i="82"/>
  <c r="AS629" i="54"/>
  <c r="H595" i="82" s="1"/>
  <c r="AS630" i="54"/>
  <c r="H596" i="82" s="1"/>
  <c r="AS631" i="54"/>
  <c r="H597" i="82"/>
  <c r="AS632" i="54"/>
  <c r="H598" i="82"/>
  <c r="AS633" i="54"/>
  <c r="H599" i="82"/>
  <c r="AS634" i="54"/>
  <c r="H600" i="82"/>
  <c r="AS635" i="54"/>
  <c r="H601" i="82" s="1"/>
  <c r="AS636" i="54"/>
  <c r="H602" i="82"/>
  <c r="AS637" i="54"/>
  <c r="H603" i="82"/>
  <c r="AS638" i="54"/>
  <c r="H604" i="82"/>
  <c r="AS639" i="54"/>
  <c r="H605" i="82"/>
  <c r="AS640" i="54"/>
  <c r="H606" i="82" s="1"/>
  <c r="AS641" i="54"/>
  <c r="H607" i="82"/>
  <c r="AS642" i="54"/>
  <c r="H608" i="82" s="1"/>
  <c r="AS643" i="54"/>
  <c r="H609" i="82"/>
  <c r="AS644" i="54"/>
  <c r="H610" i="82" s="1"/>
  <c r="AS645" i="54"/>
  <c r="H611" i="82" s="1"/>
  <c r="AS646" i="54"/>
  <c r="H612" i="82"/>
  <c r="AS647" i="54"/>
  <c r="H613" i="82"/>
  <c r="AS648" i="54"/>
  <c r="H614" i="82"/>
  <c r="AS649" i="54"/>
  <c r="H615" i="82" s="1"/>
  <c r="AS650" i="54"/>
  <c r="H616" i="82" s="1"/>
  <c r="AS651" i="54"/>
  <c r="H617" i="82"/>
  <c r="AS652" i="54"/>
  <c r="H618" i="82"/>
  <c r="AS653" i="54"/>
  <c r="H619" i="82"/>
  <c r="AS654" i="54"/>
  <c r="H620" i="82"/>
  <c r="AS655" i="54"/>
  <c r="H621" i="82" s="1"/>
  <c r="AS656" i="54"/>
  <c r="H622" i="82"/>
  <c r="AS657" i="54"/>
  <c r="H623" i="82" s="1"/>
  <c r="AS658" i="54"/>
  <c r="H624" i="82"/>
  <c r="AS659" i="54"/>
  <c r="H625" i="82" s="1"/>
  <c r="AS660" i="54"/>
  <c r="H626" i="82" s="1"/>
  <c r="AS661" i="54"/>
  <c r="H627" i="82"/>
  <c r="AS662" i="54"/>
  <c r="H628" i="82"/>
  <c r="AS663" i="54"/>
  <c r="H629" i="82"/>
  <c r="AS664" i="54"/>
  <c r="H630" i="82"/>
  <c r="AS665" i="54"/>
  <c r="H631" i="82" s="1"/>
  <c r="AS666" i="54"/>
  <c r="H632" i="82"/>
  <c r="AS667" i="54"/>
  <c r="H633" i="82"/>
  <c r="AS668" i="54"/>
  <c r="H634" i="82"/>
  <c r="AS669" i="54"/>
  <c r="H635" i="82" s="1"/>
  <c r="AS670" i="54"/>
  <c r="H636" i="82" s="1"/>
  <c r="AS671" i="54"/>
  <c r="H637" i="82"/>
  <c r="AS672" i="54"/>
  <c r="H638" i="82" s="1"/>
  <c r="AS673" i="54"/>
  <c r="H639" i="82"/>
  <c r="AS674" i="54"/>
  <c r="H640" i="82"/>
  <c r="AS675" i="54"/>
  <c r="H641" i="82" s="1"/>
  <c r="AS676" i="54"/>
  <c r="H642" i="82"/>
  <c r="AS677" i="54"/>
  <c r="H643" i="82" s="1"/>
  <c r="AS678" i="54"/>
  <c r="H644" i="82"/>
  <c r="AS679" i="54"/>
  <c r="H645" i="82" s="1"/>
  <c r="AS680" i="54"/>
  <c r="H646" i="82" s="1"/>
  <c r="AS681" i="54"/>
  <c r="H647" i="82"/>
  <c r="AS682" i="54"/>
  <c r="H648" i="82"/>
  <c r="AS683" i="54"/>
  <c r="H649" i="82"/>
  <c r="AS684" i="54"/>
  <c r="H650" i="82"/>
  <c r="AS685" i="54"/>
  <c r="H651" i="82" s="1"/>
  <c r="AS686" i="54"/>
  <c r="H652" i="82"/>
  <c r="AS687" i="54"/>
  <c r="H653" i="82" s="1"/>
  <c r="AS688" i="54"/>
  <c r="H654" i="82"/>
  <c r="AS689" i="54"/>
  <c r="H655" i="82"/>
  <c r="AS690" i="54"/>
  <c r="H656" i="82" s="1"/>
  <c r="AS691" i="54"/>
  <c r="H657" i="82"/>
  <c r="AS692" i="54"/>
  <c r="H658" i="82"/>
  <c r="AS693" i="54"/>
  <c r="H659" i="82"/>
  <c r="AS694" i="54"/>
  <c r="H660" i="82" s="1"/>
  <c r="AS695" i="54"/>
  <c r="H661" i="82" s="1"/>
  <c r="AS696" i="54"/>
  <c r="H662" i="82"/>
  <c r="AS697" i="54"/>
  <c r="H663" i="82"/>
  <c r="AS698" i="54"/>
  <c r="H664" i="82"/>
  <c r="AS699" i="54"/>
  <c r="H665" i="82" s="1"/>
  <c r="AS700" i="54"/>
  <c r="H666" i="82" s="1"/>
  <c r="AS701" i="54"/>
  <c r="H667" i="82"/>
  <c r="AS702" i="54"/>
  <c r="H668" i="82"/>
  <c r="AS703" i="54"/>
  <c r="H669" i="82"/>
  <c r="AS704" i="54"/>
  <c r="H670" i="82"/>
  <c r="AS705" i="54"/>
  <c r="H671" i="82" s="1"/>
  <c r="AS706" i="54"/>
  <c r="H672" i="82"/>
  <c r="AS707" i="54"/>
  <c r="H673" i="82" s="1"/>
  <c r="AS708" i="54"/>
  <c r="H674" i="82"/>
  <c r="AS709" i="54"/>
  <c r="H675" i="82"/>
  <c r="AS710" i="54"/>
  <c r="H676" i="82" s="1"/>
  <c r="AS711" i="54"/>
  <c r="H677" i="82"/>
  <c r="AS712" i="54"/>
  <c r="H678" i="82"/>
  <c r="AS713" i="54"/>
  <c r="H679" i="82"/>
  <c r="AS714" i="54"/>
  <c r="H680" i="82"/>
  <c r="AS715" i="54"/>
  <c r="H681" i="82" s="1"/>
  <c r="AS716" i="54"/>
  <c r="H682" i="82"/>
  <c r="AS717" i="54"/>
  <c r="H683" i="82"/>
  <c r="AS718" i="54"/>
  <c r="H684" i="82"/>
  <c r="AS719" i="54"/>
  <c r="H685" i="82" s="1"/>
  <c r="AS720" i="54"/>
  <c r="H686" i="82" s="1"/>
  <c r="AS721" i="54"/>
  <c r="H687" i="82"/>
  <c r="AS722" i="54"/>
  <c r="H688" i="82" s="1"/>
  <c r="AS723" i="54"/>
  <c r="H689" i="82"/>
  <c r="AS724" i="54"/>
  <c r="H690" i="82"/>
  <c r="AS725" i="54"/>
  <c r="H691" i="82" s="1"/>
  <c r="AS726" i="54"/>
  <c r="H692" i="82"/>
  <c r="AS727" i="54"/>
  <c r="H693" i="82" s="1"/>
  <c r="AS728" i="54"/>
  <c r="H694" i="82"/>
  <c r="AS729" i="54"/>
  <c r="H695" i="82" s="1"/>
  <c r="AS730" i="54"/>
  <c r="H696" i="82" s="1"/>
  <c r="AS731" i="54"/>
  <c r="H697" i="82"/>
  <c r="AS732" i="54"/>
  <c r="H698" i="82" s="1"/>
  <c r="AS733" i="54"/>
  <c r="H699" i="82"/>
  <c r="AS734" i="54"/>
  <c r="H700" i="82"/>
  <c r="AS735" i="54"/>
  <c r="H701" i="82" s="1"/>
  <c r="AS736" i="54"/>
  <c r="H702" i="82"/>
  <c r="AS737" i="54"/>
  <c r="H703" i="82"/>
  <c r="AS738" i="54"/>
  <c r="H704" i="82"/>
  <c r="AS739" i="54"/>
  <c r="H705" i="82"/>
  <c r="AS740" i="54"/>
  <c r="H706" i="82" s="1"/>
  <c r="AS741" i="54"/>
  <c r="H707" i="82"/>
  <c r="AS742" i="54"/>
  <c r="H708" i="82" s="1"/>
  <c r="AS743" i="54"/>
  <c r="H709" i="82"/>
  <c r="AS744" i="54"/>
  <c r="H710" i="82" s="1"/>
  <c r="AS745" i="54"/>
  <c r="H711" i="82" s="1"/>
  <c r="AS746" i="54"/>
  <c r="H712" i="82"/>
  <c r="AS747" i="54"/>
  <c r="H713" i="82" s="1"/>
  <c r="AS748" i="54"/>
  <c r="H714" i="82"/>
  <c r="AS749" i="54"/>
  <c r="H715" i="82" s="1"/>
  <c r="AS750" i="54"/>
  <c r="H716" i="82" s="1"/>
  <c r="AS751" i="54"/>
  <c r="H717" i="82"/>
  <c r="AS752" i="54"/>
  <c r="H718" i="82"/>
  <c r="AS753" i="54"/>
  <c r="H719" i="82"/>
  <c r="AS754" i="54"/>
  <c r="H720" i="82" s="1"/>
  <c r="AS755" i="54"/>
  <c r="H721" i="82" s="1"/>
  <c r="AS756" i="54"/>
  <c r="H722" i="82"/>
  <c r="AS757" i="54"/>
  <c r="H723" i="82" s="1"/>
  <c r="AS758" i="54"/>
  <c r="H724" i="82"/>
  <c r="AS759" i="54"/>
  <c r="H725" i="82" s="1"/>
  <c r="AS760" i="54"/>
  <c r="H726" i="82" s="1"/>
  <c r="AS761" i="54"/>
  <c r="H727" i="82"/>
  <c r="AS762" i="54"/>
  <c r="H728" i="82"/>
  <c r="AS763" i="54"/>
  <c r="H729" i="82"/>
  <c r="AS764" i="54"/>
  <c r="H730" i="82" s="1"/>
  <c r="AS765" i="54"/>
  <c r="H731" i="82" s="1"/>
  <c r="AS766" i="54"/>
  <c r="H732" i="82"/>
  <c r="AS767" i="54"/>
  <c r="H733" i="82"/>
  <c r="AS768" i="54"/>
  <c r="H734" i="82"/>
  <c r="AS769" i="54"/>
  <c r="H735" i="82" s="1"/>
  <c r="AS770" i="54"/>
  <c r="H736" i="82" s="1"/>
  <c r="AS771" i="54"/>
  <c r="H737" i="82"/>
  <c r="AS772" i="54"/>
  <c r="H738" i="82" s="1"/>
  <c r="AS773" i="54"/>
  <c r="H739" i="82"/>
  <c r="AS774" i="54"/>
  <c r="H740" i="82"/>
  <c r="AS775" i="54"/>
  <c r="H741" i="82" s="1"/>
  <c r="AS776" i="54"/>
  <c r="H742" i="82"/>
  <c r="AS777" i="54"/>
  <c r="H743" i="82" s="1"/>
  <c r="AS778" i="54"/>
  <c r="H744" i="82"/>
  <c r="AS779" i="54"/>
  <c r="H745" i="82" s="1"/>
  <c r="AS780" i="54"/>
  <c r="H746" i="82" s="1"/>
  <c r="AS781" i="54"/>
  <c r="H747" i="82"/>
  <c r="AS782" i="54"/>
  <c r="H748" i="82" s="1"/>
  <c r="AS783" i="54"/>
  <c r="H749" i="82"/>
  <c r="AS784" i="54"/>
  <c r="H750" i="82"/>
  <c r="AS785" i="54"/>
  <c r="H751" i="82" s="1"/>
  <c r="AS786" i="54"/>
  <c r="H752" i="82"/>
  <c r="AS787" i="54"/>
  <c r="H753" i="82"/>
  <c r="AS788" i="54"/>
  <c r="H754" i="82"/>
  <c r="AS789" i="54"/>
  <c r="H755" i="82"/>
  <c r="AS790" i="54"/>
  <c r="H756" i="82" s="1"/>
  <c r="AS791" i="54"/>
  <c r="H757" i="82"/>
  <c r="AS792" i="54"/>
  <c r="H758" i="82" s="1"/>
  <c r="AS793" i="54"/>
  <c r="H759" i="82"/>
  <c r="AS794" i="54"/>
  <c r="H760" i="82" s="1"/>
  <c r="AS795" i="54"/>
  <c r="H761" i="82" s="1"/>
  <c r="AS796" i="54"/>
  <c r="H762" i="82"/>
  <c r="AS797" i="54"/>
  <c r="H763" i="82" s="1"/>
  <c r="AS798" i="54"/>
  <c r="H764" i="82"/>
  <c r="AS799" i="54"/>
  <c r="H765" i="82" s="1"/>
  <c r="AS800" i="54"/>
  <c r="H766" i="82" s="1"/>
  <c r="AS801" i="54"/>
  <c r="H767" i="82"/>
  <c r="AS802" i="54"/>
  <c r="H768" i="82"/>
  <c r="AS803" i="54"/>
  <c r="H769" i="82"/>
  <c r="AS804" i="54"/>
  <c r="H770" i="82"/>
  <c r="AS805" i="54"/>
  <c r="H771" i="82" s="1"/>
  <c r="AS806" i="54"/>
  <c r="H772" i="82"/>
  <c r="AS807" i="54"/>
  <c r="H773" i="82" s="1"/>
  <c r="AS808" i="54"/>
  <c r="H774" i="82"/>
  <c r="AS809" i="54"/>
  <c r="H775" i="82" s="1"/>
  <c r="AS810" i="54"/>
  <c r="H776" i="82" s="1"/>
  <c r="AS811" i="54"/>
  <c r="H777" i="82"/>
  <c r="AS812" i="54"/>
  <c r="H778" i="82"/>
  <c r="AS813" i="54"/>
  <c r="H779" i="82"/>
  <c r="AS814" i="54"/>
  <c r="H780" i="82"/>
  <c r="AS815" i="54"/>
  <c r="H781" i="82" s="1"/>
  <c r="AS816" i="54"/>
  <c r="H782" i="82"/>
  <c r="AS817" i="54"/>
  <c r="H783" i="82"/>
  <c r="AS818" i="54"/>
  <c r="H784" i="82"/>
  <c r="AS819" i="54"/>
  <c r="H785" i="82" s="1"/>
  <c r="AS820" i="54"/>
  <c r="H786" i="82" s="1"/>
  <c r="AS821" i="54"/>
  <c r="H787" i="82"/>
  <c r="AS822" i="54"/>
  <c r="H788" i="82" s="1"/>
  <c r="AS823" i="54"/>
  <c r="H789" i="82"/>
  <c r="AS824" i="54"/>
  <c r="H790" i="82"/>
  <c r="AS825" i="54"/>
  <c r="H791" i="82" s="1"/>
  <c r="AS826" i="54"/>
  <c r="H792" i="82"/>
  <c r="AS827" i="54"/>
  <c r="H793" i="82" s="1"/>
  <c r="AS828" i="54"/>
  <c r="H794" i="82"/>
  <c r="AS829" i="54"/>
  <c r="H795" i="82" s="1"/>
  <c r="AS830" i="54"/>
  <c r="H796" i="82" s="1"/>
  <c r="AS831" i="54"/>
  <c r="H797" i="82"/>
  <c r="AS832" i="54"/>
  <c r="H798" i="82" s="1"/>
  <c r="AS833" i="54"/>
  <c r="H799" i="82"/>
  <c r="AS834" i="54"/>
  <c r="H800" i="82"/>
  <c r="AS835" i="54"/>
  <c r="H801" i="82" s="1"/>
  <c r="AS836" i="54"/>
  <c r="H802" i="82"/>
  <c r="AS837" i="54"/>
  <c r="H803" i="82"/>
  <c r="AS838" i="54"/>
  <c r="H804" i="82"/>
  <c r="AS839" i="54"/>
  <c r="H805" i="82"/>
  <c r="AS840" i="54"/>
  <c r="H806" i="82" s="1"/>
  <c r="AS841" i="54"/>
  <c r="H807" i="82"/>
  <c r="AS842" i="54"/>
  <c r="H808" i="82" s="1"/>
  <c r="AS843" i="54"/>
  <c r="H809" i="82"/>
  <c r="AS844" i="54"/>
  <c r="H810" i="82" s="1"/>
  <c r="AS845" i="54"/>
  <c r="H811" i="82" s="1"/>
  <c r="AS846" i="54"/>
  <c r="H812" i="82"/>
  <c r="AS847" i="54"/>
  <c r="H813" i="82"/>
  <c r="AS848" i="54"/>
  <c r="H814" i="82"/>
  <c r="AS849" i="54"/>
  <c r="H815" i="82" s="1"/>
  <c r="AS850" i="54"/>
  <c r="H816" i="82" s="1"/>
  <c r="AS851" i="54"/>
  <c r="H817" i="82"/>
  <c r="AS852" i="54"/>
  <c r="H818" i="82"/>
  <c r="AS853" i="54"/>
  <c r="H819" i="82"/>
  <c r="AS854" i="54"/>
  <c r="H820" i="82" s="1"/>
  <c r="AS855" i="54"/>
  <c r="H821" i="82" s="1"/>
  <c r="AS856" i="54"/>
  <c r="H822" i="82"/>
  <c r="AS857" i="54"/>
  <c r="H823" i="82" s="1"/>
  <c r="AS858" i="54"/>
  <c r="H824" i="82"/>
  <c r="AS859" i="54"/>
  <c r="H825" i="82"/>
  <c r="AS860" i="54"/>
  <c r="H826" i="82" s="1"/>
  <c r="AS861" i="54"/>
  <c r="H827" i="82"/>
  <c r="AS862" i="54"/>
  <c r="H828" i="82"/>
  <c r="AS863" i="54"/>
  <c r="H829" i="82"/>
  <c r="AS864" i="54"/>
  <c r="H830" i="82"/>
  <c r="AS865" i="54"/>
  <c r="H831" i="82" s="1"/>
  <c r="AS866" i="54"/>
  <c r="H832" i="82"/>
  <c r="AS867" i="54"/>
  <c r="H833" i="82"/>
  <c r="AS868" i="54"/>
  <c r="H834" i="82"/>
  <c r="AS869" i="54"/>
  <c r="H835" i="82" s="1"/>
  <c r="AS870" i="54"/>
  <c r="H836" i="82" s="1"/>
  <c r="AS871" i="54"/>
  <c r="H837" i="82"/>
  <c r="AS872" i="54"/>
  <c r="H838" i="82" s="1"/>
  <c r="AS873" i="54"/>
  <c r="H839" i="82"/>
  <c r="AS874" i="54"/>
  <c r="H840" i="82"/>
  <c r="AS875" i="54"/>
  <c r="H841" i="82" s="1"/>
  <c r="AS876" i="54"/>
  <c r="H842" i="82"/>
  <c r="AS877" i="54"/>
  <c r="H843" i="82" s="1"/>
  <c r="AS878" i="54"/>
  <c r="H844" i="82"/>
  <c r="AS879" i="54"/>
  <c r="H845" i="82" s="1"/>
  <c r="AS880" i="54"/>
  <c r="H846" i="82" s="1"/>
  <c r="AS881" i="54"/>
  <c r="H847" i="82"/>
  <c r="AS882" i="54"/>
  <c r="H848" i="82" s="1"/>
  <c r="AS883" i="54"/>
  <c r="H849" i="82"/>
  <c r="AS884" i="54"/>
  <c r="H850" i="82"/>
  <c r="AS885" i="54"/>
  <c r="H851" i="82" s="1"/>
  <c r="AS886" i="54"/>
  <c r="H852" i="82"/>
  <c r="AS887" i="54"/>
  <c r="H853" i="82" s="1"/>
  <c r="AS888" i="54"/>
  <c r="H854" i="82"/>
  <c r="AS889" i="54"/>
  <c r="H855" i="82"/>
  <c r="AS890" i="54"/>
  <c r="H856" i="82" s="1"/>
  <c r="AS891" i="54"/>
  <c r="H857" i="82"/>
  <c r="AS892" i="54"/>
  <c r="H858" i="82" s="1"/>
  <c r="AS893" i="54"/>
  <c r="H859" i="82"/>
  <c r="AS894" i="54"/>
  <c r="H860" i="82" s="1"/>
  <c r="AS895" i="54"/>
  <c r="H861" i="82" s="1"/>
  <c r="AS896" i="54"/>
  <c r="H862" i="82"/>
  <c r="AS897" i="54"/>
  <c r="H863" i="82"/>
  <c r="AS898" i="54"/>
  <c r="H864" i="82"/>
  <c r="AS899" i="54"/>
  <c r="H865" i="82" s="1"/>
  <c r="AS900" i="54"/>
  <c r="H866" i="82" s="1"/>
  <c r="AS901" i="54"/>
  <c r="H867" i="82"/>
  <c r="AS902" i="54"/>
  <c r="H868" i="82"/>
  <c r="AS903" i="54"/>
  <c r="H869" i="82"/>
  <c r="AS904" i="54"/>
  <c r="H870" i="82" s="1"/>
  <c r="AS905" i="54"/>
  <c r="H871" i="82" s="1"/>
  <c r="AS906" i="54"/>
  <c r="H872" i="82"/>
  <c r="AS907" i="54"/>
  <c r="H873" i="82"/>
  <c r="AS908" i="54"/>
  <c r="H874" i="82"/>
  <c r="AS909" i="54"/>
  <c r="H875" i="82" s="1"/>
  <c r="AS910" i="54"/>
  <c r="H876" i="82" s="1"/>
  <c r="AS911" i="54"/>
  <c r="H877" i="82"/>
  <c r="AS912" i="54"/>
  <c r="H878" i="82"/>
  <c r="AS913" i="54"/>
  <c r="H879" i="82"/>
  <c r="AS914" i="54"/>
  <c r="H880" i="82"/>
  <c r="AS915" i="54"/>
  <c r="H881" i="82" s="1"/>
  <c r="AS916" i="54"/>
  <c r="H882" i="82" s="1"/>
  <c r="AS917" i="54"/>
  <c r="H883" i="82"/>
  <c r="AS918" i="54"/>
  <c r="H884" i="82"/>
  <c r="AS919" i="54"/>
  <c r="H885" i="82"/>
  <c r="AS920" i="54"/>
  <c r="H886" i="82" s="1"/>
  <c r="AS921" i="54"/>
  <c r="H887" i="82" s="1"/>
  <c r="AS922" i="54"/>
  <c r="H888" i="82"/>
  <c r="AS923" i="54"/>
  <c r="H889" i="82"/>
  <c r="AS924" i="54"/>
  <c r="H890" i="82" s="1"/>
  <c r="AS925" i="54"/>
  <c r="H891" i="82" s="1"/>
  <c r="AS926" i="54"/>
  <c r="H892" i="82"/>
  <c r="AS927" i="54"/>
  <c r="H893" i="82"/>
  <c r="AS928" i="54"/>
  <c r="H894" i="82"/>
  <c r="AS929" i="54"/>
  <c r="H895" i="82"/>
  <c r="AS930" i="54"/>
  <c r="H896" i="82" s="1"/>
  <c r="AS931" i="54"/>
  <c r="H897" i="82" s="1"/>
  <c r="AS932" i="54"/>
  <c r="H898" i="82"/>
  <c r="AS933" i="54"/>
  <c r="H899" i="82"/>
  <c r="AS934" i="54"/>
  <c r="H900" i="82" s="1"/>
  <c r="AS935" i="54"/>
  <c r="H901" i="82" s="1"/>
  <c r="AS936" i="54"/>
  <c r="H902" i="82"/>
  <c r="AS937" i="54"/>
  <c r="H903" i="82"/>
  <c r="AS938" i="54"/>
  <c r="H904" i="82"/>
  <c r="AS939" i="54"/>
  <c r="H905" i="82" s="1"/>
  <c r="AS940" i="54"/>
  <c r="H906" i="82" s="1"/>
  <c r="AS941" i="54"/>
  <c r="H907" i="82" s="1"/>
  <c r="AS942" i="54"/>
  <c r="H908" i="82"/>
  <c r="AS943" i="54"/>
  <c r="H909" i="82"/>
  <c r="AS944" i="54"/>
  <c r="H910" i="82"/>
  <c r="AS945" i="54"/>
  <c r="H911" i="82" s="1"/>
  <c r="AS946" i="54"/>
  <c r="H912" i="82"/>
  <c r="AS947" i="54"/>
  <c r="H913" i="82"/>
  <c r="AS948" i="54"/>
  <c r="H914" i="82"/>
  <c r="AS949" i="54"/>
  <c r="H915" i="82" s="1"/>
  <c r="AS950" i="54"/>
  <c r="H916" i="82" s="1"/>
  <c r="AS951" i="54"/>
  <c r="H917" i="82" s="1"/>
  <c r="AS952" i="54"/>
  <c r="H918" i="82"/>
  <c r="AS953" i="54"/>
  <c r="H919" i="82"/>
  <c r="AS954" i="54"/>
  <c r="H920" i="82" s="1"/>
  <c r="AS955" i="54"/>
  <c r="H921" i="82" s="1"/>
  <c r="AS956" i="54"/>
  <c r="H922" i="82" s="1"/>
  <c r="AS957" i="54"/>
  <c r="H923" i="82"/>
  <c r="AS958" i="54"/>
  <c r="H924" i="82"/>
  <c r="AS959" i="54"/>
  <c r="H925" i="82"/>
  <c r="AS960" i="54"/>
  <c r="H926" i="82" s="1"/>
  <c r="AS961" i="54"/>
  <c r="H927" i="82"/>
  <c r="AS962" i="54"/>
  <c r="H928" i="82"/>
  <c r="AS963" i="54"/>
  <c r="H929" i="82"/>
  <c r="AS964" i="54"/>
  <c r="H930" i="82" s="1"/>
  <c r="AS965" i="54"/>
  <c r="H931" i="82" s="1"/>
  <c r="AS966" i="54"/>
  <c r="H932" i="82" s="1"/>
  <c r="AS967" i="54"/>
  <c r="H933" i="82"/>
  <c r="AS968" i="54"/>
  <c r="H934" i="82"/>
  <c r="AS969" i="54"/>
  <c r="H935" i="82"/>
  <c r="AS970" i="54"/>
  <c r="H936" i="82" s="1"/>
  <c r="AS971" i="54"/>
  <c r="H937" i="82"/>
  <c r="AS972" i="54"/>
  <c r="H938" i="82"/>
  <c r="AS973" i="54"/>
  <c r="H939" i="82"/>
  <c r="AS974" i="54"/>
  <c r="H940" i="82" s="1"/>
  <c r="AS975" i="54"/>
  <c r="H941" i="82" s="1"/>
  <c r="AS976" i="54"/>
  <c r="H942" i="82" s="1"/>
  <c r="AS977" i="54"/>
  <c r="H943" i="82"/>
  <c r="AS978" i="54"/>
  <c r="H944" i="82"/>
  <c r="AS979" i="54"/>
  <c r="H945" i="82"/>
  <c r="AS980" i="54"/>
  <c r="H946" i="82" s="1"/>
  <c r="AS981" i="54"/>
  <c r="H947" i="82"/>
  <c r="AS982" i="54"/>
  <c r="H948" i="82"/>
  <c r="AS983" i="54"/>
  <c r="H949" i="82"/>
  <c r="AS984" i="54"/>
  <c r="H950" i="82" s="1"/>
  <c r="AS985" i="54"/>
  <c r="H951" i="82" s="1"/>
  <c r="AS986" i="54"/>
  <c r="H952" i="82" s="1"/>
  <c r="AS987" i="54"/>
  <c r="H953" i="82"/>
  <c r="AS988" i="54"/>
  <c r="H954" i="82"/>
  <c r="AS989" i="54"/>
  <c r="H955" i="82" s="1"/>
  <c r="AS990" i="54"/>
  <c r="H956" i="82" s="1"/>
  <c r="AS991" i="54"/>
  <c r="H957" i="82" s="1"/>
  <c r="AS992" i="54"/>
  <c r="H958" i="82"/>
  <c r="AS993" i="54"/>
  <c r="H959" i="82"/>
  <c r="AS994" i="54"/>
  <c r="H960" i="82"/>
  <c r="AS995" i="54"/>
  <c r="H961" i="82" s="1"/>
  <c r="AS996" i="54"/>
  <c r="H962" i="82"/>
  <c r="AS997" i="54"/>
  <c r="H963" i="82"/>
  <c r="AS998" i="54"/>
  <c r="H964" i="82"/>
  <c r="AS999" i="54"/>
  <c r="H965" i="82" s="1"/>
  <c r="AS1000" i="54"/>
  <c r="H966" i="82" s="1"/>
  <c r="AS1001" i="54"/>
  <c r="H967" i="82" s="1"/>
  <c r="AS1002" i="54"/>
  <c r="H968" i="82"/>
  <c r="AS1003" i="54"/>
  <c r="H969" i="82"/>
  <c r="AS1004" i="54"/>
  <c r="H970" i="82" s="1"/>
  <c r="AS1005" i="54"/>
  <c r="H971" i="82" s="1"/>
  <c r="AS1006" i="54"/>
  <c r="H972" i="82" s="1"/>
  <c r="AS1007" i="54"/>
  <c r="H973" i="82"/>
  <c r="AS1008" i="54"/>
  <c r="H974" i="82"/>
  <c r="AS1009" i="54"/>
  <c r="H975" i="82"/>
  <c r="AS1010" i="54"/>
  <c r="H976" i="82" s="1"/>
  <c r="AS1011" i="54"/>
  <c r="H977" i="82"/>
  <c r="AS1012" i="54"/>
  <c r="H978" i="82"/>
  <c r="AS1013" i="54"/>
  <c r="H979" i="82"/>
  <c r="AS1014" i="54"/>
  <c r="H980" i="82" s="1"/>
  <c r="AS1015" i="54"/>
  <c r="H981" i="82" s="1"/>
  <c r="AS1016" i="54"/>
  <c r="H982" i="82" s="1"/>
  <c r="AS1017" i="54"/>
  <c r="H983" i="82"/>
  <c r="AS1018" i="54"/>
  <c r="H984" i="82"/>
  <c r="AS1019" i="54"/>
  <c r="H985" i="82"/>
  <c r="AS1020" i="54"/>
  <c r="H986" i="82" s="1"/>
  <c r="AS1021" i="54"/>
  <c r="H987" i="82" s="1"/>
  <c r="AS1022" i="54"/>
  <c r="H988" i="82"/>
  <c r="AS1023" i="54"/>
  <c r="H989" i="82"/>
  <c r="AS1024" i="54"/>
  <c r="H990" i="82" s="1"/>
  <c r="AS1025" i="54"/>
  <c r="H991" i="82" s="1"/>
  <c r="AS1026" i="54"/>
  <c r="H992" i="82"/>
  <c r="AS1027" i="54"/>
  <c r="H993" i="82"/>
  <c r="AS1028" i="54"/>
  <c r="H994" i="82"/>
  <c r="AS1029" i="54"/>
  <c r="H995" i="82"/>
  <c r="AS1030" i="54"/>
  <c r="H996" i="82" s="1"/>
  <c r="AS1031" i="54"/>
  <c r="H997" i="82" s="1"/>
  <c r="AS1032" i="54"/>
  <c r="H998" i="82"/>
  <c r="AS1033" i="54"/>
  <c r="H999" i="82"/>
  <c r="AS1034" i="54"/>
  <c r="H1000" i="82" s="1"/>
  <c r="AS1035" i="54"/>
  <c r="H1001" i="82" s="1"/>
  <c r="AS1036" i="54"/>
  <c r="H1002" i="82" s="1"/>
  <c r="AS1037" i="54"/>
  <c r="H1003" i="82"/>
  <c r="AS1038" i="54"/>
  <c r="H1004" i="82"/>
  <c r="AS1039" i="54"/>
  <c r="H1005" i="82" s="1"/>
  <c r="AS1040" i="54"/>
  <c r="H1006" i="82" s="1"/>
  <c r="AS1041" i="54"/>
  <c r="H1007" i="82"/>
  <c r="AS1042" i="54"/>
  <c r="H1008" i="82"/>
  <c r="AS1043" i="54"/>
  <c r="H1009" i="82"/>
  <c r="AS1044" i="54"/>
  <c r="H1010" i="82" s="1"/>
  <c r="AS1045" i="54"/>
  <c r="H1011" i="82" s="1"/>
  <c r="AS1046" i="54"/>
  <c r="H1012" i="82"/>
  <c r="AS1047" i="54"/>
  <c r="H1013" i="82"/>
  <c r="AS1048" i="54"/>
  <c r="H1014" i="82"/>
  <c r="AS1049" i="54"/>
  <c r="H1015" i="82"/>
  <c r="AS1050" i="54"/>
  <c r="H1016" i="82" s="1"/>
  <c r="AS1051" i="54"/>
  <c r="H1017" i="82" s="1"/>
  <c r="AS1052" i="54"/>
  <c r="H1018" i="82"/>
  <c r="AS1053" i="54"/>
  <c r="H1019" i="82"/>
  <c r="AS1054" i="54"/>
  <c r="H1020" i="82"/>
  <c r="AS1055" i="54"/>
  <c r="H1021" i="82" s="1"/>
  <c r="AS1056" i="54"/>
  <c r="H1022" i="82" s="1"/>
  <c r="AS1057" i="54"/>
  <c r="H1023" i="82"/>
  <c r="AS1058" i="54"/>
  <c r="H1024" i="82"/>
  <c r="AS1059" i="54"/>
  <c r="H1025" i="82"/>
  <c r="AS1060" i="54"/>
  <c r="H1026" i="82" s="1"/>
  <c r="AS1061" i="54"/>
  <c r="H1027" i="82" s="1"/>
  <c r="AS1062" i="54"/>
  <c r="H1028" i="82"/>
  <c r="AS1063" i="54"/>
  <c r="H1029" i="82"/>
  <c r="AS1064" i="54"/>
  <c r="H1030" i="82"/>
  <c r="AS1065" i="54"/>
  <c r="H1031" i="82" s="1"/>
  <c r="AS1066" i="54"/>
  <c r="H1032" i="82"/>
  <c r="AS1067" i="54"/>
  <c r="H1033" i="82"/>
  <c r="AS1068" i="54"/>
  <c r="H1034" i="82"/>
  <c r="AS1069" i="54"/>
  <c r="H1035" i="82" s="1"/>
  <c r="AS1070" i="54"/>
  <c r="H1036" i="82" s="1"/>
  <c r="AS1071" i="54"/>
  <c r="H1037" i="82" s="1"/>
  <c r="AS1072" i="54"/>
  <c r="H1038" i="82"/>
  <c r="AS1073" i="54"/>
  <c r="H1039" i="82"/>
  <c r="AS1074" i="54"/>
  <c r="H1040" i="82"/>
  <c r="AS1075" i="54"/>
  <c r="H1041" i="82" s="1"/>
  <c r="AS1076" i="54"/>
  <c r="H1042" i="82"/>
  <c r="AS1077" i="54"/>
  <c r="H1043" i="82"/>
  <c r="AS1078" i="54"/>
  <c r="H1044" i="82"/>
  <c r="AS1079" i="54"/>
  <c r="H1045" i="82"/>
  <c r="AS1080" i="54"/>
  <c r="H1046" i="82" s="1"/>
  <c r="AS1081" i="54"/>
  <c r="H1047" i="82"/>
  <c r="AS1082" i="54"/>
  <c r="H1048" i="82"/>
  <c r="AS1083" i="54"/>
  <c r="H1049" i="82"/>
  <c r="AS1084" i="54"/>
  <c r="H1050" i="82" s="1"/>
  <c r="AS1085" i="54"/>
  <c r="H1051" i="82" s="1"/>
  <c r="AS1086" i="54"/>
  <c r="H1052" i="82"/>
  <c r="AS1087" i="54"/>
  <c r="H1053" i="82"/>
  <c r="AS1088" i="54"/>
  <c r="H1054" i="82"/>
  <c r="AS1089" i="54"/>
  <c r="H1055" i="82" s="1"/>
  <c r="AS1090" i="54"/>
  <c r="H1056" i="82" s="1"/>
  <c r="AS1091" i="54"/>
  <c r="H1057" i="82" s="1"/>
  <c r="AS1092" i="54"/>
  <c r="H1058" i="82"/>
  <c r="AS1093" i="54"/>
  <c r="H1059" i="82"/>
  <c r="AS1094" i="54"/>
  <c r="H1060" i="82" s="1"/>
  <c r="AS1095" i="54"/>
  <c r="H1061" i="82" s="1"/>
  <c r="AS1096" i="54"/>
  <c r="H1062" i="82"/>
  <c r="AS1097" i="54"/>
  <c r="H1063" i="82"/>
  <c r="AS1098" i="54"/>
  <c r="H1064" i="82"/>
  <c r="AS1099" i="54"/>
  <c r="H1065" i="82" s="1"/>
  <c r="AS1100" i="54"/>
  <c r="H1066" i="82" s="1"/>
  <c r="AS1101" i="54"/>
  <c r="H1067" i="82" s="1"/>
  <c r="AS1102" i="54"/>
  <c r="H1068" i="82"/>
  <c r="AS1103" i="54"/>
  <c r="H1069" i="82"/>
  <c r="AS1104" i="54"/>
  <c r="H1070" i="82" s="1"/>
  <c r="AS1105" i="54"/>
  <c r="H1071" i="82" s="1"/>
  <c r="AS1106" i="54"/>
  <c r="H1072" i="82" s="1"/>
  <c r="AS1107" i="54"/>
  <c r="H1073" i="82"/>
  <c r="AS1108" i="54"/>
  <c r="H1074" i="82"/>
  <c r="AS1109" i="54"/>
  <c r="H1075" i="82" s="1"/>
  <c r="AS1110" i="54"/>
  <c r="H1076" i="82" s="1"/>
  <c r="AS1111" i="54"/>
  <c r="H1077" i="82"/>
  <c r="AS1112" i="54"/>
  <c r="H1078" i="82"/>
  <c r="AS1113" i="54"/>
  <c r="H1079" i="82"/>
  <c r="AS1114" i="54"/>
  <c r="H1080" i="82" s="1"/>
  <c r="AS1115" i="54"/>
  <c r="H1081" i="82" s="1"/>
  <c r="AS1116" i="54"/>
  <c r="H1082" i="82" s="1"/>
  <c r="AS1117" i="54"/>
  <c r="H1083" i="82"/>
  <c r="AS1118" i="54"/>
  <c r="H1084" i="82"/>
  <c r="AS1119" i="54"/>
  <c r="H1085" i="82"/>
  <c r="AS1120" i="54"/>
  <c r="H1086" i="82" s="1"/>
  <c r="AS1121" i="54"/>
  <c r="H1087" i="82"/>
  <c r="AS1122" i="54"/>
  <c r="H1088" i="82"/>
  <c r="AS1123" i="54"/>
  <c r="H1089" i="82"/>
  <c r="AS1124" i="54"/>
  <c r="H1090" i="82" s="1"/>
  <c r="AS1125" i="54"/>
  <c r="H1091" i="82" s="1"/>
  <c r="AS1126" i="54"/>
  <c r="H1092" i="82" s="1"/>
  <c r="AS1127" i="54"/>
  <c r="H1093" i="82"/>
  <c r="AS1128" i="54"/>
  <c r="H1094" i="82" s="1"/>
  <c r="AS1129" i="54"/>
  <c r="H1095" i="82"/>
  <c r="AS1130" i="54"/>
  <c r="H1096" i="82" s="1"/>
  <c r="AS1131" i="54"/>
  <c r="H1097" i="82"/>
  <c r="AS1132" i="54"/>
  <c r="H1098" i="82"/>
  <c r="AS1133" i="54"/>
  <c r="H1099" i="82" s="1"/>
  <c r="AS1134" i="54"/>
  <c r="H1100" i="82" s="1"/>
  <c r="AS1135" i="54"/>
  <c r="H1101" i="82" s="1"/>
  <c r="AS1136" i="54"/>
  <c r="H1102" i="82"/>
  <c r="AS1137" i="54"/>
  <c r="H1103" i="82"/>
  <c r="AS1138" i="54"/>
  <c r="H1104" i="82" s="1"/>
  <c r="AS1139" i="54"/>
  <c r="H1105" i="82" s="1"/>
  <c r="AS1140" i="54"/>
  <c r="H1106" i="82" s="1"/>
  <c r="AS1141" i="54"/>
  <c r="H1107" i="82" s="1"/>
  <c r="AS1142" i="54"/>
  <c r="H1108" i="82"/>
  <c r="AS1143" i="54"/>
  <c r="H1109" i="82"/>
  <c r="AS1144" i="54"/>
  <c r="H1110" i="82" s="1"/>
  <c r="AS1145" i="54"/>
  <c r="H1111" i="82" s="1"/>
  <c r="AS1146" i="54"/>
  <c r="H1112" i="82"/>
  <c r="AS1147" i="54"/>
  <c r="H1113" i="82"/>
  <c r="AS1148" i="54"/>
  <c r="H1114" i="82" s="1"/>
  <c r="AS1149" i="54"/>
  <c r="H1115" i="82" s="1"/>
  <c r="AS1150" i="54"/>
  <c r="H1116" i="82" s="1"/>
  <c r="AS1151" i="54"/>
  <c r="H1117" i="82" s="1"/>
  <c r="AS1152" i="54"/>
  <c r="H1118" i="82"/>
  <c r="AS1153" i="54"/>
  <c r="H1119" i="82" s="1"/>
  <c r="AS1154" i="54"/>
  <c r="H1120" i="82" s="1"/>
  <c r="AS1155" i="54"/>
  <c r="H1121" i="82" s="1"/>
  <c r="AS1156" i="54"/>
  <c r="H1122" i="82" s="1"/>
  <c r="AS1157" i="54"/>
  <c r="H1123" i="82"/>
  <c r="AS1158" i="54"/>
  <c r="H1124" i="82"/>
  <c r="AS1159" i="54"/>
  <c r="H1125" i="82" s="1"/>
  <c r="AS1160" i="54"/>
  <c r="H1126" i="82" s="1"/>
  <c r="AS1161" i="54"/>
  <c r="H1127" i="82"/>
  <c r="AS1162" i="54"/>
  <c r="H1128" i="82"/>
  <c r="AS1163" i="54"/>
  <c r="H1129" i="82" s="1"/>
  <c r="AS1164" i="54"/>
  <c r="H1130" i="82" s="1"/>
  <c r="AS1165" i="54"/>
  <c r="H1131" i="82" s="1"/>
  <c r="AS1166" i="54"/>
  <c r="H1132" i="82" s="1"/>
  <c r="AS1167" i="54"/>
  <c r="H1133" i="82"/>
  <c r="AS1168" i="54"/>
  <c r="H1134" i="82"/>
  <c r="AS1169" i="54"/>
  <c r="H1135" i="82"/>
  <c r="AS1170" i="54"/>
  <c r="H1136" i="82" s="1"/>
  <c r="AS1171" i="54"/>
  <c r="H1137" i="82"/>
  <c r="AS1172" i="54"/>
  <c r="H1138" i="82"/>
  <c r="AS1173" i="54"/>
  <c r="H1139" i="82" s="1"/>
  <c r="AS1174" i="54"/>
  <c r="H1140" i="82"/>
  <c r="AS1175" i="54"/>
  <c r="H1141" i="82" s="1"/>
  <c r="AS1176" i="54"/>
  <c r="H1142" i="82" s="1"/>
  <c r="AS1177" i="54"/>
  <c r="H1143" i="82"/>
  <c r="AS1178" i="54"/>
  <c r="H1144" i="82" s="1"/>
  <c r="AS1179" i="54"/>
  <c r="H1145" i="82"/>
  <c r="AS1180" i="54"/>
  <c r="H1146" i="82" s="1"/>
  <c r="AS1181" i="54"/>
  <c r="H1147" i="82" s="1"/>
  <c r="AS1182" i="54"/>
  <c r="H1148" i="82"/>
  <c r="AS1183" i="54"/>
  <c r="H1149" i="82"/>
  <c r="AS1184" i="54"/>
  <c r="H1150" i="82" s="1"/>
  <c r="AS1185" i="54"/>
  <c r="H1151" i="82" s="1"/>
  <c r="AS1186" i="54"/>
  <c r="H1152" i="82" s="1"/>
  <c r="AS1187" i="54"/>
  <c r="H1153" i="82"/>
  <c r="AS1188" i="54"/>
  <c r="H1154" i="82" s="1"/>
  <c r="AS1189" i="54"/>
  <c r="H1155" i="82" s="1"/>
  <c r="AS1190" i="54"/>
  <c r="H1156" i="82" s="1"/>
  <c r="AS1191" i="54"/>
  <c r="H1157" i="82"/>
  <c r="AS1192" i="54"/>
  <c r="H1158" i="82"/>
  <c r="AS1193" i="54"/>
  <c r="H1159" i="82" s="1"/>
  <c r="AS1194" i="54"/>
  <c r="H1160" i="82" s="1"/>
  <c r="AS1195" i="54"/>
  <c r="H1161" i="82" s="1"/>
  <c r="AS1196" i="54"/>
  <c r="H1162" i="82"/>
  <c r="AS1197" i="54"/>
  <c r="H1163" i="82"/>
  <c r="AS1198" i="54"/>
  <c r="H1164" i="82"/>
  <c r="AS1199" i="54"/>
  <c r="H1165" i="82"/>
  <c r="AS1200" i="54"/>
  <c r="H1166" i="82" s="1"/>
  <c r="AS1201" i="54"/>
  <c r="H1167" i="82" s="1"/>
  <c r="AS1202" i="54"/>
  <c r="H1168" i="82"/>
  <c r="AS1203" i="54"/>
  <c r="H1169" i="82" s="1"/>
  <c r="AS1204" i="54"/>
  <c r="H1170" i="82"/>
  <c r="AS1205" i="54"/>
  <c r="H1171" i="82" s="1"/>
  <c r="AS1206" i="54"/>
  <c r="H1172" i="82" s="1"/>
  <c r="AS1207" i="54"/>
  <c r="H1173" i="82"/>
  <c r="AS1208" i="54"/>
  <c r="H1174" i="82" s="1"/>
  <c r="AS1209" i="54"/>
  <c r="H1175" i="82" s="1"/>
  <c r="AS1210" i="54"/>
  <c r="H1176" i="82" s="1"/>
  <c r="AS1211" i="54"/>
  <c r="H1177" i="82" s="1"/>
  <c r="AS1212" i="54"/>
  <c r="H1178" i="82"/>
  <c r="AS1213" i="54"/>
  <c r="H1179" i="82"/>
  <c r="AS1214" i="54"/>
  <c r="H1180" i="82"/>
  <c r="AS1215" i="54"/>
  <c r="H1181" i="82" s="1"/>
  <c r="AS1216" i="54"/>
  <c r="H1182" i="82"/>
  <c r="AS1217" i="54"/>
  <c r="H1183" i="82"/>
  <c r="AS1218" i="54"/>
  <c r="H1184" i="82"/>
  <c r="AS1219" i="54"/>
  <c r="H1185" i="82" s="1"/>
  <c r="AS1220" i="54"/>
  <c r="H1186" i="82" s="1"/>
  <c r="AS1221" i="54"/>
  <c r="H1187" i="82" s="1"/>
  <c r="AS1222" i="54"/>
  <c r="H1188" i="82"/>
  <c r="AS1223" i="54"/>
  <c r="H1189" i="82" s="1"/>
  <c r="AS1224" i="54"/>
  <c r="H1190" i="82" s="1"/>
  <c r="AS1225" i="54"/>
  <c r="H1191" i="82" s="1"/>
  <c r="AS1226" i="54"/>
  <c r="H1192" i="82"/>
  <c r="AS1227" i="54"/>
  <c r="H1193" i="82"/>
  <c r="AS1228" i="54"/>
  <c r="H1194" i="82" s="1"/>
  <c r="AS1229" i="54"/>
  <c r="H1195" i="82"/>
  <c r="AS1230" i="54"/>
  <c r="H1196" i="82" s="1"/>
  <c r="AS1231" i="54"/>
  <c r="H1197" i="82"/>
  <c r="AS1232" i="54"/>
  <c r="H1198" i="82"/>
  <c r="AS1233" i="54"/>
  <c r="H1199" i="82" s="1"/>
  <c r="AS1234" i="54"/>
  <c r="H1200" i="82" s="1"/>
  <c r="AS1235" i="54"/>
  <c r="H1201" i="82" s="1"/>
  <c r="AS1236" i="54"/>
  <c r="H1202" i="82" s="1"/>
  <c r="AS1237" i="54"/>
  <c r="H1203" i="82"/>
  <c r="AS1238" i="54"/>
  <c r="H1204" i="82"/>
  <c r="AS1239" i="54"/>
  <c r="H1205" i="82" s="1"/>
  <c r="AS1240" i="54"/>
  <c r="H1206" i="82" s="1"/>
  <c r="AS1241" i="54"/>
  <c r="H1207" i="82" s="1"/>
  <c r="AS1242" i="54"/>
  <c r="H1208" i="82"/>
  <c r="AS1243" i="54"/>
  <c r="H1209" i="82"/>
  <c r="AS1244" i="54"/>
  <c r="H1210" i="82"/>
  <c r="AS1245" i="54"/>
  <c r="H1211" i="82" s="1"/>
  <c r="AS1246" i="54"/>
  <c r="H1212" i="82"/>
  <c r="AS1247" i="54"/>
  <c r="H1213" i="82"/>
  <c r="AS1248" i="54"/>
  <c r="H1214" i="82" s="1"/>
  <c r="AS1249" i="54"/>
  <c r="H1215" i="82" s="1"/>
  <c r="AS1250" i="54"/>
  <c r="H1216" i="82" s="1"/>
  <c r="AS1251" i="54"/>
  <c r="H1217" i="82"/>
  <c r="AS1252" i="54"/>
  <c r="H1218" i="82"/>
  <c r="AS1253" i="54"/>
  <c r="H1219" i="82" s="1"/>
  <c r="AS1254" i="54"/>
  <c r="H1220" i="82"/>
  <c r="AS1255" i="54"/>
  <c r="H1221" i="82" s="1"/>
  <c r="AS1256" i="54"/>
  <c r="H1222" i="82"/>
  <c r="AS1257" i="54"/>
  <c r="H1223" i="82"/>
  <c r="AS1258" i="54"/>
  <c r="H1224" i="82"/>
  <c r="AS1259" i="54"/>
  <c r="H1225" i="82" s="1"/>
  <c r="AS1260" i="54"/>
  <c r="H1226" i="82" s="1"/>
  <c r="AS1261" i="54"/>
  <c r="H1227" i="82"/>
  <c r="AS1262" i="54"/>
  <c r="H1228" i="82" s="1"/>
  <c r="AS1263" i="54"/>
  <c r="H1229" i="82" s="1"/>
  <c r="AS1264" i="54"/>
  <c r="H1230" i="82" s="1"/>
  <c r="AS1265" i="54"/>
  <c r="H1231" i="82" s="1"/>
  <c r="AS1266" i="54"/>
  <c r="H1232" i="82"/>
  <c r="AS1267" i="54"/>
  <c r="H1233" i="82" s="1"/>
  <c r="AS1268" i="54"/>
  <c r="H1234" i="82"/>
  <c r="AS1269" i="54"/>
  <c r="H1235" i="82"/>
  <c r="AS1270" i="54"/>
  <c r="H1236" i="82" s="1"/>
  <c r="AS1271" i="54"/>
  <c r="H1237" i="82"/>
  <c r="AS1272" i="54"/>
  <c r="H1238" i="82"/>
  <c r="AS1273" i="54"/>
  <c r="H1239" i="82" s="1"/>
  <c r="AS1274" i="54"/>
  <c r="H1240" i="82" s="1"/>
  <c r="AS1275" i="54"/>
  <c r="H1241" i="82" s="1"/>
  <c r="AS1276" i="54"/>
  <c r="H1242" i="82"/>
  <c r="AS1277" i="54"/>
  <c r="H1243" i="82" s="1"/>
  <c r="AS1278" i="54"/>
  <c r="H1244" i="82" s="1"/>
  <c r="AS1279" i="54"/>
  <c r="H1245" i="82"/>
  <c r="AS1280" i="54"/>
  <c r="H1246" i="82" s="1"/>
  <c r="AS1281" i="54"/>
  <c r="H1247" i="82"/>
  <c r="AS1282" i="54"/>
  <c r="H1248" i="82"/>
  <c r="AS1283" i="54"/>
  <c r="H1249" i="82"/>
  <c r="AS1284" i="54"/>
  <c r="H1250" i="82" s="1"/>
  <c r="AS1285" i="54"/>
  <c r="H1251" i="82" s="1"/>
  <c r="AS1286" i="54"/>
  <c r="H1252" i="82"/>
  <c r="AS1287" i="54"/>
  <c r="H1253" i="82" s="1"/>
  <c r="AS1288" i="54"/>
  <c r="H1254" i="82" s="1"/>
  <c r="AS1289" i="54"/>
  <c r="H1255" i="82" s="1"/>
  <c r="AS1290" i="54"/>
  <c r="H1256" i="82" s="1"/>
  <c r="AS1291" i="54"/>
  <c r="H1257" i="82"/>
  <c r="AS1292" i="54"/>
  <c r="H1258" i="82"/>
  <c r="AS1293" i="54"/>
  <c r="H1259" i="82"/>
  <c r="AS1294" i="54"/>
  <c r="H1260" i="82"/>
  <c r="AS1295" i="54"/>
  <c r="H1261" i="82" s="1"/>
  <c r="AS1296" i="54"/>
  <c r="H1262" i="82"/>
  <c r="AS1297" i="54"/>
  <c r="H1263" i="82"/>
  <c r="AS1298" i="54"/>
  <c r="H1264" i="82" s="1"/>
  <c r="AS1299" i="54"/>
  <c r="H1265" i="82" s="1"/>
  <c r="AS1300" i="54"/>
  <c r="H1266" i="82" s="1"/>
  <c r="AS1301" i="54"/>
  <c r="H1267" i="82"/>
  <c r="AS1302" i="54"/>
  <c r="H1268" i="82" s="1"/>
  <c r="AS1303" i="54"/>
  <c r="H1269" i="82"/>
  <c r="AS1304" i="54"/>
  <c r="H1270" i="82"/>
  <c r="AS1305" i="54"/>
  <c r="H1271" i="82" s="1"/>
  <c r="AS1306" i="54"/>
  <c r="H1272" i="82"/>
  <c r="AS1307" i="54"/>
  <c r="H1273" i="82"/>
  <c r="AS1308" i="54"/>
  <c r="H1274" i="82"/>
  <c r="AS1309" i="54"/>
  <c r="H1275" i="82" s="1"/>
  <c r="AS1310" i="54"/>
  <c r="H1276" i="82" s="1"/>
  <c r="AS1311" i="54"/>
  <c r="H1277" i="82"/>
  <c r="AS1312" i="54"/>
  <c r="H1278" i="82" s="1"/>
  <c r="AS1313" i="54"/>
  <c r="H1279" i="82" s="1"/>
  <c r="AS1314" i="54"/>
  <c r="H1280" i="82"/>
  <c r="AS1315" i="54"/>
  <c r="H1281" i="82" s="1"/>
  <c r="AS1316" i="54"/>
  <c r="H1282" i="82"/>
  <c r="AS1317" i="54"/>
  <c r="H1283" i="82" s="1"/>
  <c r="AS36" i="54"/>
  <c r="H2" i="82"/>
  <c r="AR37" i="54"/>
  <c r="I3" i="82"/>
  <c r="AR38" i="54"/>
  <c r="I4" i="82" s="1"/>
  <c r="AR39" i="54"/>
  <c r="I5" i="82"/>
  <c r="AR40" i="54"/>
  <c r="I6" i="82"/>
  <c r="AR41" i="54"/>
  <c r="I7" i="82" s="1"/>
  <c r="AR42" i="54"/>
  <c r="I8" i="82" s="1"/>
  <c r="AR44" i="54"/>
  <c r="I10" i="82" s="1"/>
  <c r="AR45" i="54"/>
  <c r="I11" i="82"/>
  <c r="AR46" i="54"/>
  <c r="I12" i="82" s="1"/>
  <c r="AR48" i="54"/>
  <c r="I14" i="82" s="1"/>
  <c r="AR49" i="54"/>
  <c r="I15" i="82"/>
  <c r="AR51" i="54"/>
  <c r="I17" i="82" s="1"/>
  <c r="AR52" i="54"/>
  <c r="I18" i="82"/>
  <c r="AR53" i="54"/>
  <c r="I19" i="82"/>
  <c r="AR55" i="54"/>
  <c r="I21" i="82"/>
  <c r="AR56" i="54"/>
  <c r="I22" i="82" s="1"/>
  <c r="AR57" i="54"/>
  <c r="I23" i="82" s="1"/>
  <c r="AR60" i="54"/>
  <c r="I26" i="82"/>
  <c r="AR61" i="54"/>
  <c r="I27" i="82" s="1"/>
  <c r="AR63" i="54"/>
  <c r="I29" i="82" s="1"/>
  <c r="AR64" i="54"/>
  <c r="I30" i="82" s="1"/>
  <c r="AR66" i="54"/>
  <c r="I32" i="82" s="1"/>
  <c r="AR67" i="54"/>
  <c r="I33" i="82"/>
  <c r="AR68" i="54"/>
  <c r="I34" i="82" s="1"/>
  <c r="AR69" i="54"/>
  <c r="I35" i="82"/>
  <c r="AR70" i="54"/>
  <c r="I36" i="82"/>
  <c r="AR72" i="54"/>
  <c r="I38" i="82" s="1"/>
  <c r="AR73" i="54"/>
  <c r="I39" i="82"/>
  <c r="AR74" i="54"/>
  <c r="I40" i="82"/>
  <c r="AR75" i="54"/>
  <c r="I41" i="82" s="1"/>
  <c r="AR77" i="54"/>
  <c r="I43" i="82" s="1"/>
  <c r="AR78" i="54"/>
  <c r="I44" i="82" s="1"/>
  <c r="AR79" i="54"/>
  <c r="I45" i="82"/>
  <c r="AR80" i="54"/>
  <c r="I46" i="82" s="1"/>
  <c r="AR83" i="54"/>
  <c r="I49" i="82" s="1"/>
  <c r="AR84" i="54"/>
  <c r="I50" i="82"/>
  <c r="AR87" i="54"/>
  <c r="I53" i="82" s="1"/>
  <c r="AR88" i="54"/>
  <c r="I54" i="82"/>
  <c r="AR90" i="54"/>
  <c r="I56" i="82"/>
  <c r="AR91" i="54"/>
  <c r="I57" i="82"/>
  <c r="AR92" i="54"/>
  <c r="I58" i="82" s="1"/>
  <c r="AR94" i="54"/>
  <c r="I60" i="82" s="1"/>
  <c r="AR95" i="54"/>
  <c r="I61" i="82"/>
  <c r="AR96" i="54"/>
  <c r="I62" i="82" s="1"/>
  <c r="AR98" i="54"/>
  <c r="I64" i="82" s="1"/>
  <c r="AR99" i="54"/>
  <c r="I65" i="82" s="1"/>
  <c r="AR101" i="54"/>
  <c r="I67" i="82" s="1"/>
  <c r="AR102" i="54"/>
  <c r="I68" i="82"/>
  <c r="AR103" i="54"/>
  <c r="I69" i="82"/>
  <c r="AR104" i="54"/>
  <c r="I70" i="82"/>
  <c r="AR105" i="54"/>
  <c r="I71" i="82"/>
  <c r="AR107" i="54"/>
  <c r="I73" i="82" s="1"/>
  <c r="AR108" i="54"/>
  <c r="I74" i="82"/>
  <c r="AR109" i="54"/>
  <c r="I75" i="82"/>
  <c r="AR111" i="54"/>
  <c r="I77" i="82" s="1"/>
  <c r="AR113" i="54"/>
  <c r="I79" i="82" s="1"/>
  <c r="AR114" i="54"/>
  <c r="I80" i="82" s="1"/>
  <c r="AR115" i="54"/>
  <c r="I81" i="82"/>
  <c r="AR116" i="54"/>
  <c r="I82" i="82" s="1"/>
  <c r="AR118" i="54"/>
  <c r="I84" i="82" s="1"/>
  <c r="AR120" i="54"/>
  <c r="I86" i="82"/>
  <c r="AR121" i="54"/>
  <c r="I87" i="82" s="1"/>
  <c r="AR122" i="54"/>
  <c r="I88" i="82"/>
  <c r="AR124" i="54"/>
  <c r="I90" i="82"/>
  <c r="AR125" i="54"/>
  <c r="I91" i="82"/>
  <c r="AR126" i="54"/>
  <c r="I92" i="82" s="1"/>
  <c r="AR127" i="54"/>
  <c r="I93" i="82" s="1"/>
  <c r="AR129" i="54"/>
  <c r="I95" i="82"/>
  <c r="AR130" i="54"/>
  <c r="I96" i="82" s="1"/>
  <c r="AR131" i="54"/>
  <c r="I97" i="82" s="1"/>
  <c r="AR132" i="54"/>
  <c r="I98" i="82" s="1"/>
  <c r="AR133" i="54"/>
  <c r="I99" i="82" s="1"/>
  <c r="AR134" i="54"/>
  <c r="I100" i="82"/>
  <c r="AR135" i="54"/>
  <c r="I101" i="82"/>
  <c r="AR137" i="54"/>
  <c r="I103" i="82"/>
  <c r="AR138" i="54"/>
  <c r="I104" i="82"/>
  <c r="AR139" i="54"/>
  <c r="I105" i="82" s="1"/>
  <c r="AR141" i="54"/>
  <c r="I107" i="82"/>
  <c r="AR143" i="54"/>
  <c r="I109" i="82"/>
  <c r="AR144" i="54"/>
  <c r="I110" i="82" s="1"/>
  <c r="AR145" i="54"/>
  <c r="I111" i="82" s="1"/>
  <c r="AR146" i="54"/>
  <c r="I112" i="82" s="1"/>
  <c r="AR147" i="54"/>
  <c r="I113" i="82"/>
  <c r="AR150" i="54"/>
  <c r="I116" i="82" s="1"/>
  <c r="AR151" i="54"/>
  <c r="I117" i="82"/>
  <c r="AR152" i="54"/>
  <c r="I118" i="82"/>
  <c r="AR153" i="54"/>
  <c r="I119" i="82" s="1"/>
  <c r="AR155" i="54"/>
  <c r="I121" i="82"/>
  <c r="AR156" i="54"/>
  <c r="I122" i="82"/>
  <c r="AR157" i="54"/>
  <c r="I123" i="82"/>
  <c r="AR160" i="54"/>
  <c r="I126" i="82" s="1"/>
  <c r="AR161" i="54"/>
  <c r="I127" i="82" s="1"/>
  <c r="AR162" i="54"/>
  <c r="I128" i="82"/>
  <c r="AR165" i="54"/>
  <c r="I131" i="82" s="1"/>
  <c r="AR166" i="54"/>
  <c r="I132" i="82" s="1"/>
  <c r="AR167" i="54"/>
  <c r="I133" i="82"/>
  <c r="AR168" i="54"/>
  <c r="I134" i="82" s="1"/>
  <c r="AR170" i="54"/>
  <c r="I136" i="82"/>
  <c r="AR171" i="54"/>
  <c r="I137" i="82" s="1"/>
  <c r="AR172" i="54"/>
  <c r="I138" i="82"/>
  <c r="AR173" i="54"/>
  <c r="I139" i="82"/>
  <c r="AR175" i="54"/>
  <c r="I141" i="82" s="1"/>
  <c r="AR176" i="54"/>
  <c r="I142" i="82"/>
  <c r="AR177" i="54"/>
  <c r="I143" i="82"/>
  <c r="AR178" i="54"/>
  <c r="I144" i="82" s="1"/>
  <c r="AR180" i="54"/>
  <c r="I146" i="82" s="1"/>
  <c r="AR181" i="54"/>
  <c r="I147" i="82" s="1"/>
  <c r="AR183" i="54"/>
  <c r="I149" i="82"/>
  <c r="AR185" i="54"/>
  <c r="I151" i="82" s="1"/>
  <c r="AR186" i="54"/>
  <c r="I152" i="82" s="1"/>
  <c r="AR187" i="54"/>
  <c r="I153" i="82"/>
  <c r="AR188" i="54"/>
  <c r="I154" i="82" s="1"/>
  <c r="AR189" i="54"/>
  <c r="I155" i="82"/>
  <c r="AR192" i="54"/>
  <c r="I158" i="82"/>
  <c r="AR193" i="54"/>
  <c r="I159" i="82"/>
  <c r="AR195" i="54"/>
  <c r="I161" i="82" s="1"/>
  <c r="AR196" i="54"/>
  <c r="I162" i="82" s="1"/>
  <c r="AR197" i="54"/>
  <c r="I163" i="82"/>
  <c r="AR199" i="54"/>
  <c r="I165" i="82" s="1"/>
  <c r="AR200" i="54"/>
  <c r="I166" i="82" s="1"/>
  <c r="AR201" i="54"/>
  <c r="I167" i="82"/>
  <c r="AR203" i="54"/>
  <c r="I169" i="82" s="1"/>
  <c r="AR204" i="54"/>
  <c r="I170" i="82"/>
  <c r="AR207" i="54"/>
  <c r="I173" i="82" s="1"/>
  <c r="AR208" i="54"/>
  <c r="I174" i="82"/>
  <c r="AR210" i="54"/>
  <c r="I176" i="82"/>
  <c r="AR211" i="54"/>
  <c r="I177" i="82" s="1"/>
  <c r="AR212" i="54"/>
  <c r="I178" i="82"/>
  <c r="AR213" i="54"/>
  <c r="I179" i="82"/>
  <c r="AR215" i="54"/>
  <c r="I181" i="82" s="1"/>
  <c r="AR217" i="54"/>
  <c r="I183" i="82" s="1"/>
  <c r="AR218" i="54"/>
  <c r="I184" i="82" s="1"/>
  <c r="AR220" i="54"/>
  <c r="I186" i="82"/>
  <c r="AR221" i="54"/>
  <c r="I187" i="82" s="1"/>
  <c r="AR224" i="54"/>
  <c r="I190" i="82" s="1"/>
  <c r="AR225" i="54"/>
  <c r="I191" i="82"/>
  <c r="AR226" i="54"/>
  <c r="I192" i="82" s="1"/>
  <c r="AR228" i="54"/>
  <c r="I194" i="82"/>
  <c r="AR229" i="54"/>
  <c r="I195" i="82"/>
  <c r="AR230" i="54"/>
  <c r="I196" i="82"/>
  <c r="AR232" i="54"/>
  <c r="I198" i="82" s="1"/>
  <c r="AR233" i="54"/>
  <c r="I199" i="82" s="1"/>
  <c r="AR234" i="54"/>
  <c r="I200" i="82"/>
  <c r="AR237" i="54"/>
  <c r="I203" i="82" s="1"/>
  <c r="AR238" i="54"/>
  <c r="I204" i="82" s="1"/>
  <c r="AR241" i="54"/>
  <c r="I207" i="82"/>
  <c r="AR242" i="54"/>
  <c r="I208" i="82" s="1"/>
  <c r="AR243" i="54"/>
  <c r="I209" i="82"/>
  <c r="AR245" i="54"/>
  <c r="I211" i="82"/>
  <c r="AR247" i="54"/>
  <c r="I213" i="82"/>
  <c r="AR250" i="54"/>
  <c r="I216" i="82"/>
  <c r="AR253" i="54"/>
  <c r="I219" i="82" s="1"/>
  <c r="AR255" i="54"/>
  <c r="I221" i="82"/>
  <c r="AR256" i="54"/>
  <c r="I222" i="82"/>
  <c r="AR257" i="54"/>
  <c r="I223" i="82" s="1"/>
  <c r="AR259" i="54"/>
  <c r="I225" i="82" s="1"/>
  <c r="AR260" i="54"/>
  <c r="I226" i="82" s="1"/>
  <c r="AR261" i="54"/>
  <c r="I227" i="82"/>
  <c r="AR262" i="54"/>
  <c r="I228" i="82" s="1"/>
  <c r="AR264" i="54"/>
  <c r="I230" i="82" s="1"/>
  <c r="AR265" i="54"/>
  <c r="I231" i="82"/>
  <c r="AR266" i="54"/>
  <c r="I232" i="82" s="1"/>
  <c r="AR267" i="54"/>
  <c r="I233" i="82"/>
  <c r="AR269" i="54"/>
  <c r="I235" i="82"/>
  <c r="AR270" i="54"/>
  <c r="I236" i="82" s="1"/>
  <c r="AR271" i="54"/>
  <c r="I237" i="82" s="1"/>
  <c r="AR273" i="54"/>
  <c r="I239" i="82" s="1"/>
  <c r="AR274" i="54"/>
  <c r="I240" i="82"/>
  <c r="AR275" i="54"/>
  <c r="I241" i="82" s="1"/>
  <c r="AR276" i="54"/>
  <c r="I242" i="82"/>
  <c r="AR277" i="54"/>
  <c r="I243" i="82"/>
  <c r="AR278" i="54"/>
  <c r="I244" i="82" s="1"/>
  <c r="AR279" i="54"/>
  <c r="I245" i="82"/>
  <c r="AR280" i="54"/>
  <c r="I246" i="82"/>
  <c r="AR281" i="54"/>
  <c r="I247" i="82"/>
  <c r="AR282" i="54"/>
  <c r="I248" i="82"/>
  <c r="AR283" i="54"/>
  <c r="I249" i="82" s="1"/>
  <c r="AR284" i="54"/>
  <c r="I250" i="82"/>
  <c r="AR285" i="54"/>
  <c r="I251" i="82"/>
  <c r="AR286" i="54"/>
  <c r="I252" i="82" s="1"/>
  <c r="AR287" i="54"/>
  <c r="I253" i="82" s="1"/>
  <c r="AR288" i="54"/>
  <c r="I254" i="82" s="1"/>
  <c r="AR290" i="54"/>
  <c r="I256" i="82"/>
  <c r="AR291" i="54"/>
  <c r="I257" i="82" s="1"/>
  <c r="AR292" i="54"/>
  <c r="I258" i="82" s="1"/>
  <c r="AR293" i="54"/>
  <c r="I259" i="82"/>
  <c r="AR294" i="54"/>
  <c r="I260" i="82" s="1"/>
  <c r="AR295" i="54"/>
  <c r="I261" i="82"/>
  <c r="AR296" i="54"/>
  <c r="I262" i="82"/>
  <c r="AR297" i="54"/>
  <c r="I263" i="82"/>
  <c r="AR298" i="54"/>
  <c r="I264" i="82" s="1"/>
  <c r="AR299" i="54"/>
  <c r="I265" i="82" s="1"/>
  <c r="AR300" i="54"/>
  <c r="I266" i="82"/>
  <c r="AR301" i="54"/>
  <c r="I267" i="82" s="1"/>
  <c r="AR302" i="54"/>
  <c r="I268" i="82" s="1"/>
  <c r="AR303" i="54"/>
  <c r="I269" i="82" s="1"/>
  <c r="AR304" i="54"/>
  <c r="I270" i="82" s="1"/>
  <c r="AR306" i="54"/>
  <c r="I272" i="82"/>
  <c r="AR307" i="54"/>
  <c r="I273" i="82"/>
  <c r="AR308" i="54"/>
  <c r="I274" i="82"/>
  <c r="AR309" i="54"/>
  <c r="I275" i="82"/>
  <c r="AR310" i="54"/>
  <c r="I276" i="82" s="1"/>
  <c r="AR311" i="54"/>
  <c r="I277" i="82"/>
  <c r="AR312" i="54"/>
  <c r="I278" i="82" s="1"/>
  <c r="AR313" i="54"/>
  <c r="I279" i="82" s="1"/>
  <c r="AR314" i="54"/>
  <c r="I280" i="82" s="1"/>
  <c r="AR315" i="54"/>
  <c r="I281" i="82" s="1"/>
  <c r="AR316" i="54"/>
  <c r="I282" i="82"/>
  <c r="AR317" i="54"/>
  <c r="I283" i="82" s="1"/>
  <c r="AR318" i="54"/>
  <c r="I284" i="82" s="1"/>
  <c r="AR319" i="54"/>
  <c r="I285" i="82"/>
  <c r="AR320" i="54"/>
  <c r="I286" i="82" s="1"/>
  <c r="AR321" i="54"/>
  <c r="I287" i="82"/>
  <c r="AR322" i="54"/>
  <c r="I288" i="82"/>
  <c r="AR323" i="54"/>
  <c r="I289" i="82"/>
  <c r="AR324" i="54"/>
  <c r="I290" i="82" s="1"/>
  <c r="AR325" i="54"/>
  <c r="I291" i="82" s="1"/>
  <c r="AR326" i="54"/>
  <c r="I292" i="82"/>
  <c r="AR327" i="54"/>
  <c r="I293" i="82" s="1"/>
  <c r="AR328" i="54"/>
  <c r="I294" i="82"/>
  <c r="AR329" i="54"/>
  <c r="I295" i="82" s="1"/>
  <c r="AR330" i="54"/>
  <c r="I296" i="82" s="1"/>
  <c r="AR331" i="54"/>
  <c r="I297" i="82" s="1"/>
  <c r="AR332" i="54"/>
  <c r="I298" i="82"/>
  <c r="AR333" i="54"/>
  <c r="I299" i="82"/>
  <c r="AR334" i="54"/>
  <c r="I300" i="82"/>
  <c r="AR335" i="54"/>
  <c r="I301" i="82" s="1"/>
  <c r="AR336" i="54"/>
  <c r="I302" i="82"/>
  <c r="AR337" i="54"/>
  <c r="I303" i="82"/>
  <c r="AR338" i="54"/>
  <c r="I304" i="82" s="1"/>
  <c r="AR339" i="54"/>
  <c r="I305" i="82" s="1"/>
  <c r="AR340" i="54"/>
  <c r="I306" i="82" s="1"/>
  <c r="AR341" i="54"/>
  <c r="I307" i="82" s="1"/>
  <c r="AR342" i="54"/>
  <c r="I308" i="82" s="1"/>
  <c r="AR343" i="54"/>
  <c r="I309" i="82" s="1"/>
  <c r="AR344" i="54"/>
  <c r="I310" i="82"/>
  <c r="AR345" i="54"/>
  <c r="I311" i="82" s="1"/>
  <c r="AR346" i="54"/>
  <c r="I312" i="82" s="1"/>
  <c r="AR347" i="54"/>
  <c r="I313" i="82"/>
  <c r="AR348" i="54"/>
  <c r="I314" i="82"/>
  <c r="AR349" i="54"/>
  <c r="I315" i="82" s="1"/>
  <c r="AR350" i="54"/>
  <c r="I316" i="82" s="1"/>
  <c r="AR351" i="54"/>
  <c r="I317" i="82"/>
  <c r="AR352" i="54"/>
  <c r="I318" i="82" s="1"/>
  <c r="AR353" i="54"/>
  <c r="I319" i="82" s="1"/>
  <c r="AR354" i="54"/>
  <c r="I320" i="82" s="1"/>
  <c r="AR355" i="54"/>
  <c r="I321" i="82" s="1"/>
  <c r="AR356" i="54"/>
  <c r="I322" i="82"/>
  <c r="AR357" i="54"/>
  <c r="I323" i="82" s="1"/>
  <c r="AR358" i="54"/>
  <c r="I324" i="82"/>
  <c r="AR359" i="54"/>
  <c r="I325" i="82"/>
  <c r="AR360" i="54"/>
  <c r="I326" i="82" s="1"/>
  <c r="AR361" i="54"/>
  <c r="I327" i="82"/>
  <c r="AR362" i="54"/>
  <c r="I328" i="82"/>
  <c r="AR363" i="54"/>
  <c r="I329" i="82" s="1"/>
  <c r="AR364" i="54"/>
  <c r="I330" i="82" s="1"/>
  <c r="AR365" i="54"/>
  <c r="I331" i="82" s="1"/>
  <c r="AR366" i="54"/>
  <c r="I332" i="82" s="1"/>
  <c r="AR367" i="54"/>
  <c r="I333" i="82" s="1"/>
  <c r="AR368" i="54"/>
  <c r="I334" i="82"/>
  <c r="AR369" i="54"/>
  <c r="I335" i="82"/>
  <c r="AR370" i="54"/>
  <c r="I336" i="82"/>
  <c r="AR371" i="54"/>
  <c r="I337" i="82" s="1"/>
  <c r="AR372" i="54"/>
  <c r="I338" i="82"/>
  <c r="AR373" i="54"/>
  <c r="I339" i="82" s="1"/>
  <c r="AR374" i="54"/>
  <c r="I340" i="82"/>
  <c r="AR375" i="54"/>
  <c r="I341" i="82"/>
  <c r="AR376" i="54"/>
  <c r="I342" i="82" s="1"/>
  <c r="AR377" i="54"/>
  <c r="I343" i="82" s="1"/>
  <c r="AR378" i="54"/>
  <c r="I344" i="82"/>
  <c r="AR379" i="54"/>
  <c r="I345" i="82"/>
  <c r="AR380" i="54"/>
  <c r="I346" i="82"/>
  <c r="AR381" i="54"/>
  <c r="I347" i="82" s="1"/>
  <c r="AR382" i="54"/>
  <c r="I348" i="82" s="1"/>
  <c r="AR383" i="54"/>
  <c r="I349" i="82"/>
  <c r="AR384" i="54"/>
  <c r="I350" i="82"/>
  <c r="AR385" i="54"/>
  <c r="I351" i="82"/>
  <c r="AR386" i="54"/>
  <c r="I352" i="82" s="1"/>
  <c r="AR387" i="54"/>
  <c r="I353" i="82"/>
  <c r="AR388" i="54"/>
  <c r="I354" i="82" s="1"/>
  <c r="AR389" i="54"/>
  <c r="I355" i="82"/>
  <c r="AR390" i="54"/>
  <c r="I356" i="82"/>
  <c r="AR391" i="54"/>
  <c r="I357" i="82" s="1"/>
  <c r="AR392" i="54"/>
  <c r="I358" i="82" s="1"/>
  <c r="AR393" i="54"/>
  <c r="I359" i="82" s="1"/>
  <c r="AR394" i="54"/>
  <c r="I360" i="82"/>
  <c r="AR395" i="54"/>
  <c r="I361" i="82"/>
  <c r="AR396" i="54"/>
  <c r="I362" i="82" s="1"/>
  <c r="AR397" i="54"/>
  <c r="I363" i="82"/>
  <c r="AR398" i="54"/>
  <c r="I364" i="82"/>
  <c r="AR399" i="54"/>
  <c r="I365" i="82"/>
  <c r="AR400" i="54"/>
  <c r="I366" i="82"/>
  <c r="AR401" i="54"/>
  <c r="I367" i="82" s="1"/>
  <c r="AR402" i="54"/>
  <c r="I368" i="82" s="1"/>
  <c r="AR403" i="54"/>
  <c r="I369" i="82" s="1"/>
  <c r="AR404" i="54"/>
  <c r="I370" i="82"/>
  <c r="AR405" i="54"/>
  <c r="I371" i="82"/>
  <c r="AR406" i="54"/>
  <c r="I372" i="82" s="1"/>
  <c r="AR407" i="54"/>
  <c r="I373" i="82"/>
  <c r="AR408" i="54"/>
  <c r="I374" i="82" s="1"/>
  <c r="AR409" i="54"/>
  <c r="I375" i="82"/>
  <c r="AR410" i="54"/>
  <c r="I376" i="82"/>
  <c r="AR411" i="54"/>
  <c r="I377" i="82" s="1"/>
  <c r="AR412" i="54"/>
  <c r="I378" i="82" s="1"/>
  <c r="AR413" i="54"/>
  <c r="I379" i="82" s="1"/>
  <c r="AR414" i="54"/>
  <c r="I380" i="82"/>
  <c r="AR415" i="54"/>
  <c r="I381" i="82"/>
  <c r="AR416" i="54"/>
  <c r="I382" i="82" s="1"/>
  <c r="AR417" i="54"/>
  <c r="I383" i="82"/>
  <c r="AR418" i="54"/>
  <c r="I384" i="82"/>
  <c r="AR419" i="54"/>
  <c r="I385" i="82"/>
  <c r="AR420" i="54"/>
  <c r="I386" i="82"/>
  <c r="AR421" i="54"/>
  <c r="I387" i="82" s="1"/>
  <c r="AR422" i="54"/>
  <c r="I388" i="82"/>
  <c r="AR423" i="54"/>
  <c r="I389" i="82" s="1"/>
  <c r="AR424" i="54"/>
  <c r="I390" i="82"/>
  <c r="AR425" i="54"/>
  <c r="I391" i="82"/>
  <c r="AR426" i="54"/>
  <c r="I392" i="82" s="1"/>
  <c r="AR427" i="54"/>
  <c r="I393" i="82" s="1"/>
  <c r="AR428" i="54"/>
  <c r="I394" i="82"/>
  <c r="AR429" i="54"/>
  <c r="I395" i="82"/>
  <c r="AR430" i="54"/>
  <c r="I396" i="82"/>
  <c r="AR431" i="54"/>
  <c r="I397" i="82" s="1"/>
  <c r="AR432" i="54"/>
  <c r="I398" i="82" s="1"/>
  <c r="AR433" i="54"/>
  <c r="I399" i="82"/>
  <c r="AR434" i="54"/>
  <c r="I400" i="82"/>
  <c r="AR435" i="54"/>
  <c r="I401" i="82"/>
  <c r="AR436" i="54"/>
  <c r="I402" i="82" s="1"/>
  <c r="AR437" i="54"/>
  <c r="I403" i="82"/>
  <c r="AR438" i="54"/>
  <c r="I404" i="82" s="1"/>
  <c r="AR439" i="54"/>
  <c r="I405" i="82"/>
  <c r="AR440" i="54"/>
  <c r="I406" i="82"/>
  <c r="AR441" i="54"/>
  <c r="I407" i="82" s="1"/>
  <c r="AR442" i="54"/>
  <c r="I408" i="82" s="1"/>
  <c r="AR443" i="54"/>
  <c r="I409" i="82" s="1"/>
  <c r="AR444" i="54"/>
  <c r="I410" i="82"/>
  <c r="AR445" i="54"/>
  <c r="I411" i="82"/>
  <c r="AR446" i="54"/>
  <c r="I412" i="82" s="1"/>
  <c r="AR447" i="54"/>
  <c r="I413" i="82"/>
  <c r="AR448" i="54"/>
  <c r="I414" i="82"/>
  <c r="AR449" i="54"/>
  <c r="I415" i="82"/>
  <c r="AR450" i="54"/>
  <c r="I416" i="82"/>
  <c r="AR451" i="54"/>
  <c r="I417" i="82" s="1"/>
  <c r="AR452" i="54"/>
  <c r="I418" i="82"/>
  <c r="AR453" i="54"/>
  <c r="I419" i="82" s="1"/>
  <c r="AR454" i="54"/>
  <c r="I420" i="82"/>
  <c r="AR455" i="54"/>
  <c r="I421" i="82"/>
  <c r="AR456" i="54"/>
  <c r="I422" i="82" s="1"/>
  <c r="AR457" i="54"/>
  <c r="I423" i="82" s="1"/>
  <c r="AR458" i="54"/>
  <c r="I424" i="82"/>
  <c r="AR459" i="54"/>
  <c r="I425" i="82"/>
  <c r="AR460" i="54"/>
  <c r="I426" i="82"/>
  <c r="AR461" i="54"/>
  <c r="I427" i="82" s="1"/>
  <c r="AR462" i="54"/>
  <c r="I428" i="82"/>
  <c r="AR463" i="54"/>
  <c r="I429" i="82" s="1"/>
  <c r="AR464" i="54"/>
  <c r="I430" i="82"/>
  <c r="AR465" i="54"/>
  <c r="I431" i="82"/>
  <c r="AR466" i="54"/>
  <c r="I432" i="82" s="1"/>
  <c r="AR467" i="54"/>
  <c r="I433" i="82" s="1"/>
  <c r="AR468" i="54"/>
  <c r="I434" i="82" s="1"/>
  <c r="AR469" i="54"/>
  <c r="I435" i="82"/>
  <c r="AR470" i="54"/>
  <c r="I436" i="82"/>
  <c r="AR471" i="54"/>
  <c r="I437" i="82" s="1"/>
  <c r="AR472" i="54"/>
  <c r="I438" i="82"/>
  <c r="AR473" i="54"/>
  <c r="I439" i="82" s="1"/>
  <c r="AR474" i="54"/>
  <c r="I440" i="82"/>
  <c r="AR475" i="54"/>
  <c r="I441" i="82"/>
  <c r="AR476" i="54"/>
  <c r="I442" i="82" s="1"/>
  <c r="AR477" i="54"/>
  <c r="I443" i="82" s="1"/>
  <c r="AR478" i="54"/>
  <c r="I444" i="82" s="1"/>
  <c r="AR479" i="54"/>
  <c r="I445" i="82"/>
  <c r="AR480" i="54"/>
  <c r="I446" i="82"/>
  <c r="AR481" i="54"/>
  <c r="I447" i="82" s="1"/>
  <c r="AR482" i="54"/>
  <c r="I448" i="82" s="1"/>
  <c r="AR483" i="54"/>
  <c r="I449" i="82"/>
  <c r="AR484" i="54"/>
  <c r="I450" i="82"/>
  <c r="AR485" i="54"/>
  <c r="I451" i="82"/>
  <c r="AR486" i="54"/>
  <c r="I452" i="82" s="1"/>
  <c r="AR487" i="54"/>
  <c r="I453" i="82"/>
  <c r="AR488" i="54"/>
  <c r="I454" i="82" s="1"/>
  <c r="AR489" i="54"/>
  <c r="I455" i="82"/>
  <c r="AR490" i="54"/>
  <c r="I456" i="82"/>
  <c r="AR491" i="54"/>
  <c r="I457" i="82" s="1"/>
  <c r="AR492" i="54"/>
  <c r="I458" i="82" s="1"/>
  <c r="AR493" i="54"/>
  <c r="I459" i="82" s="1"/>
  <c r="AR494" i="54"/>
  <c r="I460" i="82"/>
  <c r="AR495" i="54"/>
  <c r="I461" i="82"/>
  <c r="AR496" i="54"/>
  <c r="I462" i="82" s="1"/>
  <c r="AR497" i="54"/>
  <c r="I463" i="82" s="1"/>
  <c r="AR498" i="54"/>
  <c r="I464" i="82"/>
  <c r="AR499" i="54"/>
  <c r="I465" i="82"/>
  <c r="AR500" i="54"/>
  <c r="I466" i="82"/>
  <c r="AR501" i="54"/>
  <c r="I467" i="82" s="1"/>
  <c r="AR502" i="54"/>
  <c r="I468" i="82"/>
  <c r="AR503" i="54"/>
  <c r="I469" i="82" s="1"/>
  <c r="AR504" i="54"/>
  <c r="I470" i="82"/>
  <c r="AR505" i="54"/>
  <c r="I471" i="82"/>
  <c r="AR506" i="54"/>
  <c r="I472" i="82" s="1"/>
  <c r="AR507" i="54"/>
  <c r="I473" i="82"/>
  <c r="AR508" i="54"/>
  <c r="I474" i="82"/>
  <c r="AR509" i="54"/>
  <c r="I475" i="82"/>
  <c r="AR510" i="54"/>
  <c r="I476" i="82"/>
  <c r="AR511" i="54"/>
  <c r="I477" i="82" s="1"/>
  <c r="AR512" i="54"/>
  <c r="I478" i="82"/>
  <c r="AR513" i="54"/>
  <c r="I479" i="82" s="1"/>
  <c r="AR514" i="54"/>
  <c r="I480" i="82"/>
  <c r="AR515" i="54"/>
  <c r="I481" i="82"/>
  <c r="AR516" i="54"/>
  <c r="I482" i="82" s="1"/>
  <c r="AR517" i="54"/>
  <c r="I483" i="82"/>
  <c r="AR518" i="54"/>
  <c r="I484" i="82"/>
  <c r="AR519" i="54"/>
  <c r="I485" i="82"/>
  <c r="AR520" i="54"/>
  <c r="I486" i="82"/>
  <c r="AR521" i="54"/>
  <c r="I487" i="82" s="1"/>
  <c r="AR522" i="54"/>
  <c r="I488" i="82"/>
  <c r="AR523" i="54"/>
  <c r="I489" i="82"/>
  <c r="AR524" i="54"/>
  <c r="I490" i="82"/>
  <c r="AR525" i="54"/>
  <c r="I491" i="82"/>
  <c r="AR526" i="54"/>
  <c r="I492" i="82" s="1"/>
  <c r="AR527" i="54"/>
  <c r="I493" i="82"/>
  <c r="AR528" i="54"/>
  <c r="I494" i="82"/>
  <c r="AR529" i="54"/>
  <c r="I495" i="82"/>
  <c r="AR530" i="54"/>
  <c r="I496" i="82"/>
  <c r="AR531" i="54"/>
  <c r="I497" i="82" s="1"/>
  <c r="AR532" i="54"/>
  <c r="I498" i="82" s="1"/>
  <c r="AR533" i="54"/>
  <c r="I499" i="82"/>
  <c r="AR534" i="54"/>
  <c r="I500" i="82"/>
  <c r="AR535" i="54"/>
  <c r="I501" i="82"/>
  <c r="AR536" i="54"/>
  <c r="I502" i="82" s="1"/>
  <c r="AR537" i="54"/>
  <c r="I503" i="82"/>
  <c r="AR538" i="54"/>
  <c r="I504" i="82"/>
  <c r="AR539" i="54"/>
  <c r="I505" i="82"/>
  <c r="AR540" i="54"/>
  <c r="I506" i="82"/>
  <c r="AR541" i="54"/>
  <c r="I507" i="82" s="1"/>
  <c r="AR542" i="54"/>
  <c r="I508" i="82" s="1"/>
  <c r="AR543" i="54"/>
  <c r="I509" i="82" s="1"/>
  <c r="AR544" i="54"/>
  <c r="I510" i="82"/>
  <c r="AR545" i="54"/>
  <c r="I511" i="82"/>
  <c r="AR546" i="54"/>
  <c r="I512" i="82" s="1"/>
  <c r="AR547" i="54"/>
  <c r="I513" i="82"/>
  <c r="AR548" i="54"/>
  <c r="I514" i="82"/>
  <c r="AR549" i="54"/>
  <c r="I515" i="82"/>
  <c r="AR550" i="54"/>
  <c r="I516" i="82"/>
  <c r="AR551" i="54"/>
  <c r="I517" i="82" s="1"/>
  <c r="AR552" i="54"/>
  <c r="I518" i="82" s="1"/>
  <c r="AR553" i="54"/>
  <c r="I519" i="82" s="1"/>
  <c r="AR554" i="54"/>
  <c r="I520" i="82"/>
  <c r="AR555" i="54"/>
  <c r="I521" i="82"/>
  <c r="AR556" i="54"/>
  <c r="I522" i="82" s="1"/>
  <c r="AR557" i="54"/>
  <c r="I523" i="82" s="1"/>
  <c r="AR558" i="54"/>
  <c r="I524" i="82" s="1"/>
  <c r="AR559" i="54"/>
  <c r="I525" i="82"/>
  <c r="AR560" i="54"/>
  <c r="I526" i="82"/>
  <c r="AR561" i="54"/>
  <c r="I527" i="82" s="1"/>
  <c r="AR562" i="54"/>
  <c r="I528" i="82" s="1"/>
  <c r="AR563" i="54"/>
  <c r="I529" i="82"/>
  <c r="AR564" i="54"/>
  <c r="I530" i="82"/>
  <c r="AR565" i="54"/>
  <c r="I531" i="82"/>
  <c r="AR566" i="54"/>
  <c r="I532" i="82" s="1"/>
  <c r="AR567" i="54"/>
  <c r="I533" i="82" s="1"/>
  <c r="AR568" i="54"/>
  <c r="I534" i="82" s="1"/>
  <c r="AR569" i="54"/>
  <c r="I535" i="82"/>
  <c r="AR570" i="54"/>
  <c r="I536" i="82"/>
  <c r="AR571" i="54"/>
  <c r="I537" i="82" s="1"/>
  <c r="AR572" i="54"/>
  <c r="I538" i="82"/>
  <c r="AR573" i="54"/>
  <c r="I539" i="82" s="1"/>
  <c r="AR574" i="54"/>
  <c r="I540" i="82"/>
  <c r="AR575" i="54"/>
  <c r="I541" i="82"/>
  <c r="AR576" i="54"/>
  <c r="I542" i="82" s="1"/>
  <c r="AR577" i="54"/>
  <c r="I543" i="82"/>
  <c r="AR578" i="54"/>
  <c r="I544" i="82" s="1"/>
  <c r="AR579" i="54"/>
  <c r="I545" i="82"/>
  <c r="AR580" i="54"/>
  <c r="I546" i="82"/>
  <c r="AR581" i="54"/>
  <c r="I547" i="82" s="1"/>
  <c r="AR582" i="54"/>
  <c r="I548" i="82" s="1"/>
  <c r="AR583" i="54"/>
  <c r="I549" i="82"/>
  <c r="AR584" i="54"/>
  <c r="I550" i="82"/>
  <c r="AR585" i="54"/>
  <c r="I551" i="82"/>
  <c r="AR586" i="54"/>
  <c r="I552" i="82" s="1"/>
  <c r="AR587" i="54"/>
  <c r="I553" i="82"/>
  <c r="AR588" i="54"/>
  <c r="I554" i="82"/>
  <c r="AR589" i="54"/>
  <c r="I555" i="82"/>
  <c r="AR590" i="54"/>
  <c r="I556" i="82"/>
  <c r="AR591" i="54"/>
  <c r="I557" i="82" s="1"/>
  <c r="AR592" i="54"/>
  <c r="I558" i="82" s="1"/>
  <c r="AR593" i="54"/>
  <c r="I559" i="82" s="1"/>
  <c r="AR594" i="54"/>
  <c r="I560" i="82"/>
  <c r="AR595" i="54"/>
  <c r="I561" i="82"/>
  <c r="AR596" i="54"/>
  <c r="I562" i="82" s="1"/>
  <c r="AR597" i="54"/>
  <c r="I563" i="82" s="1"/>
  <c r="AR598" i="54"/>
  <c r="I564" i="82"/>
  <c r="AR599" i="54"/>
  <c r="I565" i="82"/>
  <c r="AR600" i="54"/>
  <c r="I566" i="82"/>
  <c r="AR601" i="54"/>
  <c r="I567" i="82" s="1"/>
  <c r="AR602" i="54"/>
  <c r="I568" i="82" s="1"/>
  <c r="AR603" i="54"/>
  <c r="I569" i="82" s="1"/>
  <c r="AR604" i="54"/>
  <c r="I570" i="82"/>
  <c r="AR605" i="54"/>
  <c r="I571" i="82"/>
  <c r="AR606" i="54"/>
  <c r="I572" i="82" s="1"/>
  <c r="AR607" i="54"/>
  <c r="I573" i="82"/>
  <c r="AR608" i="54"/>
  <c r="I574" i="82" s="1"/>
  <c r="AR609" i="54"/>
  <c r="I575" i="82"/>
  <c r="AR610" i="54"/>
  <c r="I576" i="82"/>
  <c r="AR611" i="54"/>
  <c r="I577" i="82" s="1"/>
  <c r="AR612" i="54"/>
  <c r="I578" i="82" s="1"/>
  <c r="AR613" i="54"/>
  <c r="I579" i="82" s="1"/>
  <c r="AR614" i="54"/>
  <c r="I580" i="82"/>
  <c r="AR615" i="54"/>
  <c r="I581" i="82"/>
  <c r="AR616" i="54"/>
  <c r="I582" i="82" s="1"/>
  <c r="AR617" i="54"/>
  <c r="I583" i="82"/>
  <c r="AR618" i="54"/>
  <c r="I584" i="82"/>
  <c r="AR619" i="54"/>
  <c r="I585" i="82"/>
  <c r="AR620" i="54"/>
  <c r="I586" i="82"/>
  <c r="AR621" i="54"/>
  <c r="I587" i="82" s="1"/>
  <c r="AR622" i="54"/>
  <c r="I588" i="82"/>
  <c r="AR623" i="54"/>
  <c r="I589" i="82" s="1"/>
  <c r="AR624" i="54"/>
  <c r="I590" i="82"/>
  <c r="AR625" i="54"/>
  <c r="I591" i="82"/>
  <c r="AR626" i="54"/>
  <c r="I592" i="82" s="1"/>
  <c r="AR627" i="54"/>
  <c r="I593" i="82"/>
  <c r="AR628" i="54"/>
  <c r="I594" i="82"/>
  <c r="AR629" i="54"/>
  <c r="I595" i="82"/>
  <c r="AR630" i="54"/>
  <c r="I596" i="82"/>
  <c r="AR631" i="54"/>
  <c r="I597" i="82" s="1"/>
  <c r="AR632" i="54"/>
  <c r="I598" i="82" s="1"/>
  <c r="AR633" i="54"/>
  <c r="I599" i="82"/>
  <c r="AR634" i="54"/>
  <c r="I600" i="82"/>
  <c r="AR635" i="54"/>
  <c r="I601" i="82"/>
  <c r="AR636" i="54"/>
  <c r="I602" i="82" s="1"/>
  <c r="AR637" i="54"/>
  <c r="I603" i="82"/>
  <c r="AR638" i="54"/>
  <c r="I604" i="82"/>
  <c r="AR639" i="54"/>
  <c r="I605" i="82"/>
  <c r="AR640" i="54"/>
  <c r="I606" i="82"/>
  <c r="AR641" i="54"/>
  <c r="I607" i="82" s="1"/>
  <c r="AR642" i="54"/>
  <c r="I608" i="82" s="1"/>
  <c r="AR643" i="54"/>
  <c r="I609" i="82" s="1"/>
  <c r="AR644" i="54"/>
  <c r="I610" i="82"/>
  <c r="AR645" i="54"/>
  <c r="I611" i="82"/>
  <c r="AR646" i="54"/>
  <c r="I612" i="82"/>
  <c r="AR647" i="54"/>
  <c r="I613" i="82" s="1"/>
  <c r="AR648" i="54"/>
  <c r="I614" i="82" s="1"/>
  <c r="AR649" i="54"/>
  <c r="I615" i="82"/>
  <c r="AR650" i="54"/>
  <c r="I616" i="82"/>
  <c r="AR651" i="54"/>
  <c r="I617" i="82" s="1"/>
  <c r="AR652" i="54"/>
  <c r="I618" i="82" s="1"/>
  <c r="AR653" i="54"/>
  <c r="I619" i="82" s="1"/>
  <c r="AR654" i="54"/>
  <c r="I620" i="82"/>
  <c r="AR655" i="54"/>
  <c r="I621" i="82"/>
  <c r="AR656" i="54"/>
  <c r="I622" i="82" s="1"/>
  <c r="AR657" i="54"/>
  <c r="I623" i="82" s="1"/>
  <c r="AR658" i="54"/>
  <c r="I624" i="82" s="1"/>
  <c r="AR659" i="54"/>
  <c r="I625" i="82"/>
  <c r="AR660" i="54"/>
  <c r="I626" i="82"/>
  <c r="AR661" i="54"/>
  <c r="I627" i="82" s="1"/>
  <c r="AR662" i="54"/>
  <c r="I628" i="82" s="1"/>
  <c r="AR663" i="54"/>
  <c r="I629" i="82" s="1"/>
  <c r="AR664" i="54"/>
  <c r="I630" i="82"/>
  <c r="AR665" i="54"/>
  <c r="I631" i="82"/>
  <c r="AR666" i="54"/>
  <c r="I632" i="82"/>
  <c r="AR667" i="54"/>
  <c r="I633" i="82" s="1"/>
  <c r="AR668" i="54"/>
  <c r="I634" i="82" s="1"/>
  <c r="AR669" i="54"/>
  <c r="I635" i="82"/>
  <c r="AR670" i="54"/>
  <c r="I636" i="82"/>
  <c r="AR671" i="54"/>
  <c r="I637" i="82"/>
  <c r="AR672" i="54"/>
  <c r="I638" i="82" s="1"/>
  <c r="AR673" i="54"/>
  <c r="I639" i="82" s="1"/>
  <c r="AR674" i="54"/>
  <c r="I640" i="82"/>
  <c r="AR675" i="54"/>
  <c r="I641" i="82"/>
  <c r="AR676" i="54"/>
  <c r="I642" i="82" s="1"/>
  <c r="AR677" i="54"/>
  <c r="I643" i="82" s="1"/>
  <c r="AR678" i="54"/>
  <c r="I644" i="82" s="1"/>
  <c r="AR679" i="54"/>
  <c r="I645" i="82"/>
  <c r="AR680" i="54"/>
  <c r="I646" i="82"/>
  <c r="AR681" i="54"/>
  <c r="I647" i="82" s="1"/>
  <c r="AR682" i="54"/>
  <c r="I648" i="82" s="1"/>
  <c r="AR683" i="54"/>
  <c r="I649" i="82" s="1"/>
  <c r="AR684" i="54"/>
  <c r="I650" i="82"/>
  <c r="AR685" i="54"/>
  <c r="I651" i="82"/>
  <c r="AR686" i="54"/>
  <c r="I652" i="82" s="1"/>
  <c r="AR687" i="54"/>
  <c r="I653" i="82" s="1"/>
  <c r="AR688" i="54"/>
  <c r="I654" i="82" s="1"/>
  <c r="AR689" i="54"/>
  <c r="I655" i="82"/>
  <c r="AR690" i="54"/>
  <c r="I656" i="82"/>
  <c r="AR691" i="54"/>
  <c r="I657" i="82"/>
  <c r="AR692" i="54"/>
  <c r="I658" i="82" s="1"/>
  <c r="AR693" i="54"/>
  <c r="I659" i="82" s="1"/>
  <c r="AR694" i="54"/>
  <c r="I660" i="82"/>
  <c r="AR695" i="54"/>
  <c r="I661" i="82"/>
  <c r="AR696" i="54"/>
  <c r="I662" i="82"/>
  <c r="AR697" i="54"/>
  <c r="I663" i="82" s="1"/>
  <c r="AR698" i="54"/>
  <c r="I664" i="82" s="1"/>
  <c r="AR699" i="54"/>
  <c r="I665" i="82"/>
  <c r="AR700" i="54"/>
  <c r="I666" i="82"/>
  <c r="AR701" i="54"/>
  <c r="I667" i="82" s="1"/>
  <c r="AR702" i="54"/>
  <c r="I668" i="82" s="1"/>
  <c r="AR703" i="54"/>
  <c r="I669" i="82" s="1"/>
  <c r="AR704" i="54"/>
  <c r="I670" i="82"/>
  <c r="AR705" i="54"/>
  <c r="I671" i="82"/>
  <c r="AR706" i="54"/>
  <c r="I672" i="82" s="1"/>
  <c r="AR707" i="54"/>
  <c r="I673" i="82" s="1"/>
  <c r="AR708" i="54"/>
  <c r="I674" i="82" s="1"/>
  <c r="AR709" i="54"/>
  <c r="I675" i="82"/>
  <c r="AR710" i="54"/>
  <c r="I676" i="82"/>
  <c r="AR711" i="54"/>
  <c r="I677" i="82" s="1"/>
  <c r="AR712" i="54"/>
  <c r="I678" i="82" s="1"/>
  <c r="AR713" i="54"/>
  <c r="I679" i="82" s="1"/>
  <c r="AR714" i="54"/>
  <c r="I680" i="82"/>
  <c r="AR715" i="54"/>
  <c r="I681" i="82"/>
  <c r="AR716" i="54"/>
  <c r="I682" i="82"/>
  <c r="AR717" i="54"/>
  <c r="I683" i="82" s="1"/>
  <c r="AR718" i="54"/>
  <c r="I684" i="82" s="1"/>
  <c r="AR719" i="54"/>
  <c r="I685" i="82"/>
  <c r="AR720" i="54"/>
  <c r="I686" i="82"/>
  <c r="AR721" i="54"/>
  <c r="I687" i="82"/>
  <c r="AR722" i="54"/>
  <c r="I688" i="82" s="1"/>
  <c r="AR723" i="54"/>
  <c r="I689" i="82" s="1"/>
  <c r="AR724" i="54"/>
  <c r="I690" i="82"/>
  <c r="AR725" i="54"/>
  <c r="I691" i="82"/>
  <c r="AR726" i="54"/>
  <c r="I692" i="82" s="1"/>
  <c r="AR727" i="54"/>
  <c r="I693" i="82" s="1"/>
  <c r="AR728" i="54"/>
  <c r="I694" i="82" s="1"/>
  <c r="AR729" i="54"/>
  <c r="I695" i="82"/>
  <c r="AR730" i="54"/>
  <c r="I696" i="82"/>
  <c r="AR731" i="54"/>
  <c r="I697" i="82" s="1"/>
  <c r="AR732" i="54"/>
  <c r="I698" i="82" s="1"/>
  <c r="AR733" i="54"/>
  <c r="I699" i="82" s="1"/>
  <c r="AR734" i="54"/>
  <c r="I700" i="82"/>
  <c r="AR735" i="54"/>
  <c r="I701" i="82"/>
  <c r="AR736" i="54"/>
  <c r="I702" i="82" s="1"/>
  <c r="AR737" i="54"/>
  <c r="I703" i="82" s="1"/>
  <c r="AR738" i="54"/>
  <c r="I704" i="82" s="1"/>
  <c r="AR739" i="54"/>
  <c r="I705" i="82"/>
  <c r="AR740" i="54"/>
  <c r="I706" i="82"/>
  <c r="AR741" i="54"/>
  <c r="I707" i="82"/>
  <c r="AR742" i="54"/>
  <c r="I708" i="82" s="1"/>
  <c r="AR743" i="54"/>
  <c r="I709" i="82" s="1"/>
  <c r="AR744" i="54"/>
  <c r="I710" i="82"/>
  <c r="AR745" i="54"/>
  <c r="I711" i="82"/>
  <c r="AR746" i="54"/>
  <c r="I712" i="82"/>
  <c r="AR747" i="54"/>
  <c r="I713" i="82" s="1"/>
  <c r="AR748" i="54"/>
  <c r="I714" i="82" s="1"/>
  <c r="AR749" i="54"/>
  <c r="I715" i="82"/>
  <c r="AR750" i="54"/>
  <c r="I716" i="82"/>
  <c r="AR751" i="54"/>
  <c r="I717" i="82" s="1"/>
  <c r="AR752" i="54"/>
  <c r="I718" i="82" s="1"/>
  <c r="AR753" i="54"/>
  <c r="I719" i="82" s="1"/>
  <c r="AR754" i="54"/>
  <c r="I720" i="82"/>
  <c r="AR755" i="54"/>
  <c r="I721" i="82"/>
  <c r="AR756" i="54"/>
  <c r="I722" i="82" s="1"/>
  <c r="AR757" i="54"/>
  <c r="I723" i="82" s="1"/>
  <c r="AR758" i="54"/>
  <c r="I724" i="82" s="1"/>
  <c r="AR759" i="54"/>
  <c r="I725" i="82"/>
  <c r="AR760" i="54"/>
  <c r="I726" i="82"/>
  <c r="AR761" i="54"/>
  <c r="I727" i="82" s="1"/>
  <c r="AR762" i="54"/>
  <c r="I728" i="82" s="1"/>
  <c r="AR763" i="54"/>
  <c r="I729" i="82" s="1"/>
  <c r="AR764" i="54"/>
  <c r="I730" i="82"/>
  <c r="AR765" i="54"/>
  <c r="I731" i="82"/>
  <c r="AR766" i="54"/>
  <c r="I732" i="82"/>
  <c r="AR767" i="54"/>
  <c r="I733" i="82" s="1"/>
  <c r="AR768" i="54"/>
  <c r="I734" i="82" s="1"/>
  <c r="AR769" i="54"/>
  <c r="I735" i="82"/>
  <c r="AR770" i="54"/>
  <c r="I736" i="82"/>
  <c r="AR771" i="54"/>
  <c r="I737" i="82"/>
  <c r="AR772" i="54"/>
  <c r="I738" i="82" s="1"/>
  <c r="AR773" i="54"/>
  <c r="I739" i="82" s="1"/>
  <c r="AR774" i="54"/>
  <c r="I740" i="82"/>
  <c r="AR775" i="54"/>
  <c r="I741" i="82"/>
  <c r="AR776" i="54"/>
  <c r="I742" i="82" s="1"/>
  <c r="AR777" i="54"/>
  <c r="I743" i="82" s="1"/>
  <c r="AR778" i="54"/>
  <c r="I744" i="82" s="1"/>
  <c r="AR779" i="54"/>
  <c r="I745" i="82"/>
  <c r="AR780" i="54"/>
  <c r="I746" i="82"/>
  <c r="AR781" i="54"/>
  <c r="I747" i="82" s="1"/>
  <c r="AR782" i="54"/>
  <c r="I748" i="82" s="1"/>
  <c r="AR783" i="54"/>
  <c r="I749" i="82" s="1"/>
  <c r="AR784" i="54"/>
  <c r="I750" i="82"/>
  <c r="AR785" i="54"/>
  <c r="I751" i="82"/>
  <c r="AR786" i="54"/>
  <c r="I752" i="82" s="1"/>
  <c r="AR787" i="54"/>
  <c r="I753" i="82" s="1"/>
  <c r="AR788" i="54"/>
  <c r="I754" i="82" s="1"/>
  <c r="AR789" i="54"/>
  <c r="I755" i="82"/>
  <c r="AR790" i="54"/>
  <c r="I756" i="82"/>
  <c r="AR791" i="54"/>
  <c r="I757" i="82"/>
  <c r="AR792" i="54"/>
  <c r="I758" i="82" s="1"/>
  <c r="AR793" i="54"/>
  <c r="I759" i="82" s="1"/>
  <c r="AR794" i="54"/>
  <c r="I760" i="82"/>
  <c r="AR795" i="54"/>
  <c r="I761" i="82"/>
  <c r="AR796" i="54"/>
  <c r="I762" i="82" s="1"/>
  <c r="AR797" i="54"/>
  <c r="I763" i="82" s="1"/>
  <c r="AR798" i="54"/>
  <c r="I764" i="82" s="1"/>
  <c r="AR799" i="54"/>
  <c r="I765" i="82"/>
  <c r="AR800" i="54"/>
  <c r="I766" i="82"/>
  <c r="AR801" i="54"/>
  <c r="I767" i="82" s="1"/>
  <c r="AR802" i="54"/>
  <c r="I768" i="82" s="1"/>
  <c r="AR803" i="54"/>
  <c r="I769" i="82" s="1"/>
  <c r="AR804" i="54"/>
  <c r="I770" i="82"/>
  <c r="AR805" i="54"/>
  <c r="I771" i="82"/>
  <c r="AR806" i="54"/>
  <c r="I772" i="82" s="1"/>
  <c r="AR807" i="54"/>
  <c r="I773" i="82" s="1"/>
  <c r="AR808" i="54"/>
  <c r="I774" i="82" s="1"/>
  <c r="AR809" i="54"/>
  <c r="I775" i="82"/>
  <c r="AR810" i="54"/>
  <c r="I776" i="82"/>
  <c r="AR811" i="54"/>
  <c r="I777" i="82" s="1"/>
  <c r="AR812" i="54"/>
  <c r="I778" i="82" s="1"/>
  <c r="AR813" i="54"/>
  <c r="I779" i="82" s="1"/>
  <c r="AR814" i="54"/>
  <c r="I780" i="82"/>
  <c r="AR815" i="54"/>
  <c r="I781" i="82"/>
  <c r="AR816" i="54"/>
  <c r="I782" i="82"/>
  <c r="AR817" i="54"/>
  <c r="I783" i="82" s="1"/>
  <c r="AR818" i="54"/>
  <c r="I784" i="82" s="1"/>
  <c r="AR819" i="54"/>
  <c r="I785" i="82"/>
  <c r="AR820" i="54"/>
  <c r="I786" i="82"/>
  <c r="AR821" i="54"/>
  <c r="I787" i="82"/>
  <c r="AR822" i="54"/>
  <c r="I788" i="82" s="1"/>
  <c r="AR823" i="54"/>
  <c r="I789" i="82" s="1"/>
  <c r="AR824" i="54"/>
  <c r="I790" i="82"/>
  <c r="AR825" i="54"/>
  <c r="I791" i="82"/>
  <c r="AR826" i="54"/>
  <c r="I792" i="82" s="1"/>
  <c r="AR827" i="54"/>
  <c r="I793" i="82" s="1"/>
  <c r="AR828" i="54"/>
  <c r="I794" i="82" s="1"/>
  <c r="AR829" i="54"/>
  <c r="I795" i="82"/>
  <c r="AR830" i="54"/>
  <c r="I796" i="82"/>
  <c r="AR831" i="54"/>
  <c r="I797" i="82" s="1"/>
  <c r="AR832" i="54"/>
  <c r="I798" i="82" s="1"/>
  <c r="AR833" i="54"/>
  <c r="I799" i="82" s="1"/>
  <c r="AR834" i="54"/>
  <c r="I800" i="82"/>
  <c r="AR835" i="54"/>
  <c r="I801" i="82"/>
  <c r="AR836" i="54"/>
  <c r="I802" i="82" s="1"/>
  <c r="AR837" i="54"/>
  <c r="I803" i="82" s="1"/>
  <c r="AR838" i="54"/>
  <c r="I804" i="82" s="1"/>
  <c r="AR839" i="54"/>
  <c r="I805" i="82"/>
  <c r="AR840" i="54"/>
  <c r="I806" i="82"/>
  <c r="AR841" i="54"/>
  <c r="I807" i="82"/>
  <c r="AR842" i="54"/>
  <c r="I808" i="82" s="1"/>
  <c r="AR843" i="54"/>
  <c r="I809" i="82" s="1"/>
  <c r="AR844" i="54"/>
  <c r="I810" i="82"/>
  <c r="AR845" i="54"/>
  <c r="I811" i="82"/>
  <c r="AR846" i="54"/>
  <c r="I812" i="82"/>
  <c r="AR847" i="54"/>
  <c r="I813" i="82" s="1"/>
  <c r="AR848" i="54"/>
  <c r="I814" i="82" s="1"/>
  <c r="AR849" i="54"/>
  <c r="I815" i="82"/>
  <c r="AR850" i="54"/>
  <c r="I816" i="82"/>
  <c r="AR851" i="54"/>
  <c r="I817" i="82" s="1"/>
  <c r="AR852" i="54"/>
  <c r="I818" i="82" s="1"/>
  <c r="AR853" i="54"/>
  <c r="I819" i="82" s="1"/>
  <c r="AR854" i="54"/>
  <c r="I820" i="82"/>
  <c r="AR855" i="54"/>
  <c r="I821" i="82"/>
  <c r="AR856" i="54"/>
  <c r="I822" i="82" s="1"/>
  <c r="AR857" i="54"/>
  <c r="I823" i="82" s="1"/>
  <c r="AR858" i="54"/>
  <c r="I824" i="82" s="1"/>
  <c r="AR859" i="54"/>
  <c r="I825" i="82"/>
  <c r="AR860" i="54"/>
  <c r="I826" i="82"/>
  <c r="AR861" i="54"/>
  <c r="I827" i="82" s="1"/>
  <c r="AR862" i="54"/>
  <c r="I828" i="82" s="1"/>
  <c r="AR863" i="54"/>
  <c r="I829" i="82" s="1"/>
  <c r="AR864" i="54"/>
  <c r="I830" i="82"/>
  <c r="AR865" i="54"/>
  <c r="I831" i="82"/>
  <c r="AR866" i="54"/>
  <c r="I832" i="82"/>
  <c r="AR867" i="54"/>
  <c r="I833" i="82" s="1"/>
  <c r="AR868" i="54"/>
  <c r="I834" i="82" s="1"/>
  <c r="AR869" i="54"/>
  <c r="I835" i="82"/>
  <c r="AR870" i="54"/>
  <c r="I836" i="82"/>
  <c r="AR871" i="54"/>
  <c r="I837" i="82"/>
  <c r="AR872" i="54"/>
  <c r="I838" i="82" s="1"/>
  <c r="AR873" i="54"/>
  <c r="I839" i="82" s="1"/>
  <c r="AR874" i="54"/>
  <c r="I840" i="82"/>
  <c r="AR875" i="54"/>
  <c r="I841" i="82"/>
  <c r="AR876" i="54"/>
  <c r="I842" i="82" s="1"/>
  <c r="AR877" i="54"/>
  <c r="I843" i="82" s="1"/>
  <c r="AR878" i="54"/>
  <c r="I844" i="82" s="1"/>
  <c r="AR879" i="54"/>
  <c r="I845" i="82"/>
  <c r="AR880" i="54"/>
  <c r="I846" i="82"/>
  <c r="AR881" i="54"/>
  <c r="I847" i="82" s="1"/>
  <c r="AR882" i="54"/>
  <c r="I848" i="82" s="1"/>
  <c r="AR883" i="54"/>
  <c r="I849" i="82" s="1"/>
  <c r="AR884" i="54"/>
  <c r="I850" i="82"/>
  <c r="AR885" i="54"/>
  <c r="I851" i="82"/>
  <c r="AR886" i="54"/>
  <c r="I852" i="82" s="1"/>
  <c r="AR887" i="54"/>
  <c r="I853" i="82" s="1"/>
  <c r="AR888" i="54"/>
  <c r="I854" i="82" s="1"/>
  <c r="AR889" i="54"/>
  <c r="I855" i="82"/>
  <c r="AR890" i="54"/>
  <c r="I856" i="82"/>
  <c r="AR891" i="54"/>
  <c r="I857" i="82"/>
  <c r="AR892" i="54"/>
  <c r="I858" i="82" s="1"/>
  <c r="AR893" i="54"/>
  <c r="I859" i="82" s="1"/>
  <c r="AR894" i="54"/>
  <c r="I860" i="82"/>
  <c r="AR895" i="54"/>
  <c r="I861" i="82"/>
  <c r="AR896" i="54"/>
  <c r="I862" i="82"/>
  <c r="AR897" i="54"/>
  <c r="I863" i="82" s="1"/>
  <c r="AR898" i="54"/>
  <c r="I864" i="82" s="1"/>
  <c r="AR899" i="54"/>
  <c r="I865" i="82"/>
  <c r="AR900" i="54"/>
  <c r="I866" i="82"/>
  <c r="AR901" i="54"/>
  <c r="I867" i="82" s="1"/>
  <c r="AR902" i="54"/>
  <c r="I868" i="82" s="1"/>
  <c r="AR903" i="54"/>
  <c r="I869" i="82" s="1"/>
  <c r="AR904" i="54"/>
  <c r="I870" i="82"/>
  <c r="AR905" i="54"/>
  <c r="I871" i="82"/>
  <c r="AR906" i="54"/>
  <c r="I872" i="82" s="1"/>
  <c r="AR907" i="54"/>
  <c r="I873" i="82" s="1"/>
  <c r="AR908" i="54"/>
  <c r="I874" i="82" s="1"/>
  <c r="AR909" i="54"/>
  <c r="I875" i="82"/>
  <c r="AR910" i="54"/>
  <c r="I876" i="82"/>
  <c r="AR911" i="54"/>
  <c r="I877" i="82" s="1"/>
  <c r="AR912" i="54"/>
  <c r="I878" i="82" s="1"/>
  <c r="AR913" i="54"/>
  <c r="I879" i="82" s="1"/>
  <c r="AR914" i="54"/>
  <c r="I880" i="82"/>
  <c r="AR915" i="54"/>
  <c r="I881" i="82"/>
  <c r="AR916" i="54"/>
  <c r="I882" i="82"/>
  <c r="AR917" i="54"/>
  <c r="I883" i="82" s="1"/>
  <c r="AR918" i="54"/>
  <c r="I884" i="82" s="1"/>
  <c r="AR919" i="54"/>
  <c r="I885" i="82"/>
  <c r="AR920" i="54"/>
  <c r="I886" i="82"/>
  <c r="AR921" i="54"/>
  <c r="I887" i="82"/>
  <c r="AR922" i="54"/>
  <c r="I888" i="82" s="1"/>
  <c r="AR923" i="54"/>
  <c r="I889" i="82" s="1"/>
  <c r="AR924" i="54"/>
  <c r="I890" i="82"/>
  <c r="AR925" i="54"/>
  <c r="I891" i="82"/>
  <c r="AR926" i="54"/>
  <c r="I892" i="82" s="1"/>
  <c r="AR927" i="54"/>
  <c r="I893" i="82" s="1"/>
  <c r="AR928" i="54"/>
  <c r="I894" i="82" s="1"/>
  <c r="AR929" i="54"/>
  <c r="I895" i="82"/>
  <c r="AR930" i="54"/>
  <c r="I896" i="82"/>
  <c r="AR931" i="54"/>
  <c r="I897" i="82" s="1"/>
  <c r="AR932" i="54"/>
  <c r="I898" i="82" s="1"/>
  <c r="AR933" i="54"/>
  <c r="I899" i="82" s="1"/>
  <c r="AR934" i="54"/>
  <c r="I900" i="82"/>
  <c r="AR935" i="54"/>
  <c r="I901" i="82"/>
  <c r="AR936" i="54"/>
  <c r="I902" i="82" s="1"/>
  <c r="AR937" i="54"/>
  <c r="I903" i="82" s="1"/>
  <c r="AR938" i="54"/>
  <c r="I904" i="82" s="1"/>
  <c r="AR939" i="54"/>
  <c r="I905" i="82"/>
  <c r="AR940" i="54"/>
  <c r="I906" i="82"/>
  <c r="AR941" i="54"/>
  <c r="I907" i="82"/>
  <c r="AR942" i="54"/>
  <c r="I908" i="82" s="1"/>
  <c r="AR943" i="54"/>
  <c r="I909" i="82" s="1"/>
  <c r="AR944" i="54"/>
  <c r="I910" i="82"/>
  <c r="AR945" i="54"/>
  <c r="I911" i="82"/>
  <c r="AR946" i="54"/>
  <c r="I912" i="82" s="1"/>
  <c r="AR947" i="54"/>
  <c r="I913" i="82" s="1"/>
  <c r="AR948" i="54"/>
  <c r="I914" i="82" s="1"/>
  <c r="AR949" i="54"/>
  <c r="I915" i="82"/>
  <c r="AR950" i="54"/>
  <c r="I916" i="82"/>
  <c r="AR951" i="54"/>
  <c r="I917" i="82" s="1"/>
  <c r="AR952" i="54"/>
  <c r="I918" i="82" s="1"/>
  <c r="AR953" i="54"/>
  <c r="I919" i="82" s="1"/>
  <c r="AR954" i="54"/>
  <c r="I920" i="82"/>
  <c r="AR955" i="54"/>
  <c r="I921" i="82"/>
  <c r="AR956" i="54"/>
  <c r="I922" i="82" s="1"/>
  <c r="AR957" i="54"/>
  <c r="I923" i="82" s="1"/>
  <c r="AR958" i="54"/>
  <c r="I924" i="82" s="1"/>
  <c r="AR959" i="54"/>
  <c r="I925" i="82"/>
  <c r="AR960" i="54"/>
  <c r="I926" i="82"/>
  <c r="AR961" i="54"/>
  <c r="I927" i="82" s="1"/>
  <c r="AR962" i="54"/>
  <c r="I928" i="82" s="1"/>
  <c r="AR963" i="54"/>
  <c r="I929" i="82" s="1"/>
  <c r="AR964" i="54"/>
  <c r="I930" i="82"/>
  <c r="AR965" i="54"/>
  <c r="I931" i="82"/>
  <c r="AR966" i="54"/>
  <c r="I932" i="82"/>
  <c r="AR967" i="54"/>
  <c r="I933" i="82" s="1"/>
  <c r="AR968" i="54"/>
  <c r="I934" i="82" s="1"/>
  <c r="AR969" i="54"/>
  <c r="I935" i="82"/>
  <c r="AR970" i="54"/>
  <c r="I936" i="82"/>
  <c r="AR971" i="54"/>
  <c r="I937" i="82" s="1"/>
  <c r="AR972" i="54"/>
  <c r="I938" i="82" s="1"/>
  <c r="AR973" i="54"/>
  <c r="I939" i="82" s="1"/>
  <c r="AR974" i="54"/>
  <c r="I940" i="82"/>
  <c r="AR975" i="54"/>
  <c r="I941" i="82"/>
  <c r="AR976" i="54"/>
  <c r="I942" i="82" s="1"/>
  <c r="AR977" i="54"/>
  <c r="I943" i="82" s="1"/>
  <c r="AR978" i="54"/>
  <c r="I944" i="82" s="1"/>
  <c r="AR979" i="54"/>
  <c r="I945" i="82"/>
  <c r="AR980" i="54"/>
  <c r="I946" i="82"/>
  <c r="AR981" i="54"/>
  <c r="I947" i="82" s="1"/>
  <c r="AR982" i="54"/>
  <c r="I948" i="82" s="1"/>
  <c r="AR983" i="54"/>
  <c r="I949" i="82" s="1"/>
  <c r="AR984" i="54"/>
  <c r="I950" i="82"/>
  <c r="AR985" i="54"/>
  <c r="I951" i="82"/>
  <c r="AR986" i="54"/>
  <c r="I952" i="82" s="1"/>
  <c r="AR987" i="54"/>
  <c r="I953" i="82" s="1"/>
  <c r="AR988" i="54"/>
  <c r="I954" i="82" s="1"/>
  <c r="AR989" i="54"/>
  <c r="I955" i="82"/>
  <c r="AR990" i="54"/>
  <c r="I956" i="82"/>
  <c r="AR991" i="54"/>
  <c r="I957" i="82"/>
  <c r="AR992" i="54"/>
  <c r="I958" i="82" s="1"/>
  <c r="AR993" i="54"/>
  <c r="I959" i="82" s="1"/>
  <c r="AR994" i="54"/>
  <c r="I960" i="82"/>
  <c r="AR995" i="54"/>
  <c r="I961" i="82"/>
  <c r="AR996" i="54"/>
  <c r="I962" i="82"/>
  <c r="AR997" i="54"/>
  <c r="I963" i="82" s="1"/>
  <c r="AR998" i="54"/>
  <c r="I964" i="82" s="1"/>
  <c r="AR999" i="54"/>
  <c r="I965" i="82"/>
  <c r="AR1000" i="54"/>
  <c r="I966" i="82"/>
  <c r="AR1001" i="54"/>
  <c r="I967" i="82" s="1"/>
  <c r="AR1002" i="54"/>
  <c r="I968" i="82" s="1"/>
  <c r="AR1003" i="54"/>
  <c r="I969" i="82" s="1"/>
  <c r="AR1004" i="54"/>
  <c r="I970" i="82"/>
  <c r="AR1005" i="54"/>
  <c r="I971" i="82"/>
  <c r="AR1006" i="54"/>
  <c r="I972" i="82" s="1"/>
  <c r="AR1007" i="54"/>
  <c r="I973" i="82" s="1"/>
  <c r="AR1008" i="54"/>
  <c r="I974" i="82" s="1"/>
  <c r="AR1009" i="54"/>
  <c r="I975" i="82"/>
  <c r="AR1010" i="54"/>
  <c r="I976" i="82"/>
  <c r="AR1011" i="54"/>
  <c r="I977" i="82"/>
  <c r="AR1012" i="54"/>
  <c r="I978" i="82" s="1"/>
  <c r="AR1013" i="54"/>
  <c r="I979" i="82" s="1"/>
  <c r="AR1014" i="54"/>
  <c r="I980" i="82"/>
  <c r="AR1015" i="54"/>
  <c r="I981" i="82"/>
  <c r="AR1016" i="54"/>
  <c r="I982" i="82"/>
  <c r="AR1017" i="54"/>
  <c r="I983" i="82" s="1"/>
  <c r="AR1018" i="54"/>
  <c r="I984" i="82" s="1"/>
  <c r="AR1019" i="54"/>
  <c r="I985" i="82"/>
  <c r="AR1020" i="54"/>
  <c r="I986" i="82"/>
  <c r="AR1021" i="54"/>
  <c r="I987" i="82"/>
  <c r="AR1022" i="54"/>
  <c r="I988" i="82" s="1"/>
  <c r="AR1023" i="54"/>
  <c r="I989" i="82" s="1"/>
  <c r="AR1024" i="54"/>
  <c r="I990" i="82"/>
  <c r="AR1025" i="54"/>
  <c r="I991" i="82"/>
  <c r="AR1026" i="54"/>
  <c r="I992" i="82" s="1"/>
  <c r="AR1027" i="54"/>
  <c r="I993" i="82" s="1"/>
  <c r="AR1028" i="54"/>
  <c r="I994" i="82" s="1"/>
  <c r="AR1029" i="54"/>
  <c r="I995" i="82"/>
  <c r="AR1030" i="54"/>
  <c r="I996" i="82"/>
  <c r="AR1031" i="54"/>
  <c r="I997" i="82" s="1"/>
  <c r="AR1032" i="54"/>
  <c r="I998" i="82" s="1"/>
  <c r="AR1033" i="54"/>
  <c r="I999" i="82" s="1"/>
  <c r="AR1034" i="54"/>
  <c r="I1000" i="82"/>
  <c r="AR1035" i="54"/>
  <c r="I1001" i="82"/>
  <c r="AR1036" i="54"/>
  <c r="I1002" i="82"/>
  <c r="AR1037" i="54"/>
  <c r="I1003" i="82" s="1"/>
  <c r="AR1038" i="54"/>
  <c r="I1004" i="82" s="1"/>
  <c r="AR1039" i="54"/>
  <c r="I1005" i="82"/>
  <c r="AR1040" i="54"/>
  <c r="I1006" i="82"/>
  <c r="AR1041" i="54"/>
  <c r="I1007" i="82"/>
  <c r="AR1042" i="54"/>
  <c r="I1008" i="82" s="1"/>
  <c r="AR1043" i="54"/>
  <c r="I1009" i="82" s="1"/>
  <c r="AR1044" i="54"/>
  <c r="I1010" i="82"/>
  <c r="AR1045" i="54"/>
  <c r="I1011" i="82"/>
  <c r="AR1046" i="54"/>
  <c r="I1012" i="82" s="1"/>
  <c r="AR1047" i="54"/>
  <c r="I1013" i="82" s="1"/>
  <c r="AR1048" i="54"/>
  <c r="I1014" i="82" s="1"/>
  <c r="AR1049" i="54"/>
  <c r="I1015" i="82"/>
  <c r="AR1050" i="54"/>
  <c r="I1016" i="82"/>
  <c r="AR1051" i="54"/>
  <c r="I1017" i="82" s="1"/>
  <c r="AR1052" i="54"/>
  <c r="I1018" i="82" s="1"/>
  <c r="AR1053" i="54"/>
  <c r="I1019" i="82" s="1"/>
  <c r="AR1054" i="54"/>
  <c r="I1020" i="82"/>
  <c r="AR1055" i="54"/>
  <c r="I1021" i="82"/>
  <c r="AR1056" i="54"/>
  <c r="I1022" i="82" s="1"/>
  <c r="AR1057" i="54"/>
  <c r="I1023" i="82" s="1"/>
  <c r="AR1058" i="54"/>
  <c r="I1024" i="82" s="1"/>
  <c r="AR1059" i="54"/>
  <c r="I1025" i="82"/>
  <c r="AR1060" i="54"/>
  <c r="I1026" i="82"/>
  <c r="AR1061" i="54"/>
  <c r="I1027" i="82"/>
  <c r="AR1062" i="54"/>
  <c r="I1028" i="82" s="1"/>
  <c r="AR1063" i="54"/>
  <c r="I1029" i="82" s="1"/>
  <c r="AR1064" i="54"/>
  <c r="I1030" i="82"/>
  <c r="AR1065" i="54"/>
  <c r="I1031" i="82"/>
  <c r="AR1066" i="54"/>
  <c r="I1032" i="82"/>
  <c r="AR1067" i="54"/>
  <c r="I1033" i="82" s="1"/>
  <c r="AR1068" i="54"/>
  <c r="I1034" i="82" s="1"/>
  <c r="AR1069" i="54"/>
  <c r="I1035" i="82"/>
  <c r="AR1070" i="54"/>
  <c r="I1036" i="82"/>
  <c r="AR1071" i="54"/>
  <c r="I1037" i="82" s="1"/>
  <c r="AR1072" i="54"/>
  <c r="I1038" i="82" s="1"/>
  <c r="AR1073" i="54"/>
  <c r="I1039" i="82" s="1"/>
  <c r="AR1074" i="54"/>
  <c r="I1040" i="82"/>
  <c r="AR1075" i="54"/>
  <c r="I1041" i="82"/>
  <c r="AR1076" i="54"/>
  <c r="I1042" i="82" s="1"/>
  <c r="AR1077" i="54"/>
  <c r="I1043" i="82" s="1"/>
  <c r="AR1078" i="54"/>
  <c r="I1044" i="82" s="1"/>
  <c r="AR1079" i="54"/>
  <c r="I1045" i="82"/>
  <c r="AR1080" i="54"/>
  <c r="I1046" i="82"/>
  <c r="AR1081" i="54"/>
  <c r="I1047" i="82" s="1"/>
  <c r="AR1082" i="54"/>
  <c r="I1048" i="82" s="1"/>
  <c r="AR1083" i="54"/>
  <c r="I1049" i="82" s="1"/>
  <c r="AR1084" i="54"/>
  <c r="I1050" i="82"/>
  <c r="AR1085" i="54"/>
  <c r="I1051" i="82"/>
  <c r="AR1086" i="54"/>
  <c r="I1052" i="82"/>
  <c r="AR1087" i="54"/>
  <c r="I1053" i="82" s="1"/>
  <c r="AR1088" i="54"/>
  <c r="I1054" i="82" s="1"/>
  <c r="AR1089" i="54"/>
  <c r="I1055" i="82"/>
  <c r="AR1090" i="54"/>
  <c r="I1056" i="82"/>
  <c r="AR1091" i="54"/>
  <c r="I1057" i="82"/>
  <c r="AR1092" i="54"/>
  <c r="I1058" i="82" s="1"/>
  <c r="AR1093" i="54"/>
  <c r="I1059" i="82" s="1"/>
  <c r="AR1094" i="54"/>
  <c r="I1060" i="82"/>
  <c r="AR1095" i="54"/>
  <c r="I1061" i="82"/>
  <c r="AR1096" i="54"/>
  <c r="I1062" i="82"/>
  <c r="AR1097" i="54"/>
  <c r="I1063" i="82" s="1"/>
  <c r="AR1098" i="54"/>
  <c r="I1064" i="82" s="1"/>
  <c r="AR1099" i="54"/>
  <c r="I1065" i="82"/>
  <c r="AR1100" i="54"/>
  <c r="I1066" i="82"/>
  <c r="AR1101" i="54"/>
  <c r="I1067" i="82" s="1"/>
  <c r="AR1102" i="54"/>
  <c r="I1068" i="82" s="1"/>
  <c r="AR1103" i="54"/>
  <c r="I1069" i="82" s="1"/>
  <c r="AR1104" i="54"/>
  <c r="I1070" i="82"/>
  <c r="AR1105" i="54"/>
  <c r="I1071" i="82"/>
  <c r="AR1106" i="54"/>
  <c r="I1072" i="82" s="1"/>
  <c r="AR1107" i="54"/>
  <c r="I1073" i="82" s="1"/>
  <c r="AR1108" i="54"/>
  <c r="I1074" i="82" s="1"/>
  <c r="AR1109" i="54"/>
  <c r="I1075" i="82"/>
  <c r="AR1110" i="54"/>
  <c r="I1076" i="82"/>
  <c r="AR1111" i="54"/>
  <c r="I1077" i="82"/>
  <c r="AR1112" i="54"/>
  <c r="I1078" i="82" s="1"/>
  <c r="AR1113" i="54"/>
  <c r="I1079" i="82" s="1"/>
  <c r="AR1114" i="54"/>
  <c r="I1080" i="82"/>
  <c r="AR1115" i="54"/>
  <c r="I1081" i="82"/>
  <c r="AR1116" i="54"/>
  <c r="I1082" i="82"/>
  <c r="AR1117" i="54"/>
  <c r="I1083" i="82" s="1"/>
  <c r="AR1118" i="54"/>
  <c r="I1084" i="82" s="1"/>
  <c r="AR1119" i="54"/>
  <c r="I1085" i="82"/>
  <c r="AR1120" i="54"/>
  <c r="I1086" i="82"/>
  <c r="AR1121" i="54"/>
  <c r="I1087" i="82"/>
  <c r="AR1122" i="54"/>
  <c r="I1088" i="82" s="1"/>
  <c r="AR1123" i="54"/>
  <c r="I1089" i="82" s="1"/>
  <c r="AR1124" i="54"/>
  <c r="I1090" i="82"/>
  <c r="AR1125" i="54"/>
  <c r="I1091" i="82"/>
  <c r="AR1126" i="54"/>
  <c r="I1092" i="82" s="1"/>
  <c r="AR1127" i="54"/>
  <c r="I1093" i="82" s="1"/>
  <c r="AR1128" i="54"/>
  <c r="I1094" i="82" s="1"/>
  <c r="AR1129" i="54"/>
  <c r="I1095" i="82"/>
  <c r="AR1130" i="54"/>
  <c r="I1096" i="82"/>
  <c r="AR1131" i="54"/>
  <c r="I1097" i="82" s="1"/>
  <c r="AR1132" i="54"/>
  <c r="I1098" i="82" s="1"/>
  <c r="AR1133" i="54"/>
  <c r="I1099" i="82" s="1"/>
  <c r="AR1134" i="54"/>
  <c r="I1100" i="82"/>
  <c r="AR1135" i="54"/>
  <c r="I1101" i="82"/>
  <c r="AR1136" i="54"/>
  <c r="I1102" i="82"/>
  <c r="AR1137" i="54"/>
  <c r="I1103" i="82" s="1"/>
  <c r="AR1138" i="54"/>
  <c r="I1104" i="82" s="1"/>
  <c r="AR1139" i="54"/>
  <c r="I1105" i="82"/>
  <c r="AR1140" i="54"/>
  <c r="I1106" i="82"/>
  <c r="AR1141" i="54"/>
  <c r="I1107" i="82"/>
  <c r="AR1142" i="54"/>
  <c r="I1108" i="82" s="1"/>
  <c r="AR1143" i="54"/>
  <c r="I1109" i="82" s="1"/>
  <c r="AR1144" i="54"/>
  <c r="I1110" i="82"/>
  <c r="AR1145" i="54"/>
  <c r="I1111" i="82"/>
  <c r="AR1146" i="54"/>
  <c r="I1112" i="82"/>
  <c r="AR1147" i="54"/>
  <c r="I1113" i="82" s="1"/>
  <c r="AR1148" i="54"/>
  <c r="I1114" i="82" s="1"/>
  <c r="AR1149" i="54"/>
  <c r="I1115" i="82"/>
  <c r="AR1150" i="54"/>
  <c r="I1116" i="82"/>
  <c r="AR1151" i="54"/>
  <c r="I1117" i="82" s="1"/>
  <c r="AR1152" i="54"/>
  <c r="I1118" i="82" s="1"/>
  <c r="AR1153" i="54"/>
  <c r="I1119" i="82" s="1"/>
  <c r="AR1154" i="54"/>
  <c r="I1120" i="82"/>
  <c r="AR1155" i="54"/>
  <c r="I1121" i="82"/>
  <c r="AR1156" i="54"/>
  <c r="I1122" i="82" s="1"/>
  <c r="AR1157" i="54"/>
  <c r="I1123" i="82" s="1"/>
  <c r="AR1158" i="54"/>
  <c r="I1124" i="82" s="1"/>
  <c r="AR1159" i="54"/>
  <c r="I1125" i="82"/>
  <c r="AR1160" i="54"/>
  <c r="I1126" i="82"/>
  <c r="AR1161" i="54"/>
  <c r="I1127" i="82"/>
  <c r="AR1162" i="54"/>
  <c r="I1128" i="82" s="1"/>
  <c r="AR1163" i="54"/>
  <c r="I1129" i="82" s="1"/>
  <c r="AR1164" i="54"/>
  <c r="I1130" i="82"/>
  <c r="AR1165" i="54"/>
  <c r="I1131" i="82"/>
  <c r="AR1166" i="54"/>
  <c r="I1132" i="82"/>
  <c r="AR1167" i="54"/>
  <c r="I1133" i="82" s="1"/>
  <c r="AR1168" i="54"/>
  <c r="I1134" i="82" s="1"/>
  <c r="AR1169" i="54"/>
  <c r="I1135" i="82"/>
  <c r="AR1170" i="54"/>
  <c r="I1136" i="82"/>
  <c r="AR1171" i="54"/>
  <c r="I1137" i="82" s="1"/>
  <c r="AR1172" i="54"/>
  <c r="I1138" i="82" s="1"/>
  <c r="AR1173" i="54"/>
  <c r="I1139" i="82" s="1"/>
  <c r="AR1174" i="54"/>
  <c r="I1140" i="82"/>
  <c r="AR1175" i="54"/>
  <c r="I1141" i="82"/>
  <c r="AR1176" i="54"/>
  <c r="I1142" i="82" s="1"/>
  <c r="AR1177" i="54"/>
  <c r="I1143" i="82" s="1"/>
  <c r="AR1178" i="54"/>
  <c r="I1144" i="82" s="1"/>
  <c r="AR1179" i="54"/>
  <c r="I1145" i="82"/>
  <c r="AR1180" i="54"/>
  <c r="I1146" i="82"/>
  <c r="AR1181" i="54"/>
  <c r="I1147" i="82" s="1"/>
  <c r="AR1182" i="54"/>
  <c r="I1148" i="82" s="1"/>
  <c r="AR1183" i="54"/>
  <c r="I1149" i="82" s="1"/>
  <c r="AR1184" i="54"/>
  <c r="I1150" i="82"/>
  <c r="AR1185" i="54"/>
  <c r="I1151" i="82"/>
  <c r="AR1186" i="54"/>
  <c r="I1152" i="82"/>
  <c r="AR1187" i="54"/>
  <c r="I1153" i="82" s="1"/>
  <c r="AR1188" i="54"/>
  <c r="I1154" i="82" s="1"/>
  <c r="AR1189" i="54"/>
  <c r="I1155" i="82"/>
  <c r="AR1190" i="54"/>
  <c r="I1156" i="82"/>
  <c r="AR1191" i="54"/>
  <c r="I1157" i="82"/>
  <c r="AR1192" i="54"/>
  <c r="I1158" i="82" s="1"/>
  <c r="AR1193" i="54"/>
  <c r="I1159" i="82" s="1"/>
  <c r="AR1194" i="54"/>
  <c r="I1160" i="82"/>
  <c r="AR1195" i="54"/>
  <c r="I1161" i="82"/>
  <c r="AR1196" i="54"/>
  <c r="I1162" i="82" s="1"/>
  <c r="AR1197" i="54"/>
  <c r="I1163" i="82" s="1"/>
  <c r="AR1198" i="54"/>
  <c r="I1164" i="82" s="1"/>
  <c r="AR1199" i="54"/>
  <c r="I1165" i="82"/>
  <c r="AR1200" i="54"/>
  <c r="I1166" i="82"/>
  <c r="AR1201" i="54"/>
  <c r="I1167" i="82" s="1"/>
  <c r="AR1202" i="54"/>
  <c r="I1168" i="82" s="1"/>
  <c r="AR1203" i="54"/>
  <c r="I1169" i="82" s="1"/>
  <c r="AR1204" i="54"/>
  <c r="I1170" i="82"/>
  <c r="AR1205" i="54"/>
  <c r="I1171" i="82"/>
  <c r="AR1206" i="54"/>
  <c r="I1172" i="82" s="1"/>
  <c r="AR1207" i="54"/>
  <c r="I1173" i="82" s="1"/>
  <c r="AR1208" i="54"/>
  <c r="I1174" i="82" s="1"/>
  <c r="AR1209" i="54"/>
  <c r="I1175" i="82"/>
  <c r="AR1210" i="54"/>
  <c r="I1176" i="82"/>
  <c r="AR1211" i="54"/>
  <c r="I1177" i="82"/>
  <c r="AR1212" i="54"/>
  <c r="I1178" i="82" s="1"/>
  <c r="AR1213" i="54"/>
  <c r="I1179" i="82" s="1"/>
  <c r="AR1214" i="54"/>
  <c r="I1180" i="82"/>
  <c r="AR1215" i="54"/>
  <c r="I1181" i="82"/>
  <c r="AR1216" i="54"/>
  <c r="I1182" i="82" s="1"/>
  <c r="AR1217" i="54"/>
  <c r="I1183" i="82" s="1"/>
  <c r="AR1218" i="54"/>
  <c r="I1184" i="82" s="1"/>
  <c r="AR1219" i="54"/>
  <c r="I1185" i="82"/>
  <c r="AR1220" i="54"/>
  <c r="I1186" i="82"/>
  <c r="AR1221" i="54"/>
  <c r="I1187" i="82" s="1"/>
  <c r="AR1222" i="54"/>
  <c r="I1188" i="82" s="1"/>
  <c r="AR1223" i="54"/>
  <c r="I1189" i="82" s="1"/>
  <c r="AR1224" i="54"/>
  <c r="I1190" i="82"/>
  <c r="AR1225" i="54"/>
  <c r="I1191" i="82"/>
  <c r="AR1226" i="54"/>
  <c r="I1192" i="82"/>
  <c r="AR1227" i="54"/>
  <c r="I1193" i="82" s="1"/>
  <c r="AR1228" i="54"/>
  <c r="I1194" i="82" s="1"/>
  <c r="AR1229" i="54"/>
  <c r="I1195" i="82"/>
  <c r="AR1230" i="54"/>
  <c r="I1196" i="82"/>
  <c r="AR1231" i="54"/>
  <c r="I1197" i="82" s="1"/>
  <c r="AR1232" i="54"/>
  <c r="I1198" i="82" s="1"/>
  <c r="AR1233" i="54"/>
  <c r="I1199" i="82" s="1"/>
  <c r="AR1234" i="54"/>
  <c r="I1200" i="82"/>
  <c r="AR1235" i="54"/>
  <c r="I1201" i="82"/>
  <c r="AR1236" i="54"/>
  <c r="I1202" i="82"/>
  <c r="AR1237" i="54"/>
  <c r="I1203" i="82" s="1"/>
  <c r="AR1238" i="54"/>
  <c r="I1204" i="82" s="1"/>
  <c r="AR1239" i="54"/>
  <c r="I1205" i="82"/>
  <c r="AR1240" i="54"/>
  <c r="I1206" i="82"/>
  <c r="AR1241" i="54"/>
  <c r="I1207" i="82" s="1"/>
  <c r="AR1242" i="54"/>
  <c r="I1208" i="82" s="1"/>
  <c r="AR1243" i="54"/>
  <c r="I1209" i="82" s="1"/>
  <c r="AR1244" i="54"/>
  <c r="I1210" i="82"/>
  <c r="AR1245" i="54"/>
  <c r="I1211" i="82"/>
  <c r="AR1246" i="54"/>
  <c r="I1212" i="82"/>
  <c r="AR1247" i="54"/>
  <c r="I1213" i="82" s="1"/>
  <c r="AR1248" i="54"/>
  <c r="I1214" i="82" s="1"/>
  <c r="AR1249" i="54"/>
  <c r="I1215" i="82"/>
  <c r="AR1250" i="54"/>
  <c r="I1216" i="82"/>
  <c r="AR1251" i="54"/>
  <c r="I1217" i="82"/>
  <c r="AR1252" i="54"/>
  <c r="I1218" i="82" s="1"/>
  <c r="AR1253" i="54"/>
  <c r="I1219" i="82" s="1"/>
  <c r="AR1254" i="54"/>
  <c r="I1220" i="82"/>
  <c r="AR1255" i="54"/>
  <c r="I1221" i="82"/>
  <c r="AR1256" i="54"/>
  <c r="I1222" i="82" s="1"/>
  <c r="AR1257" i="54"/>
  <c r="I1223" i="82" s="1"/>
  <c r="AR1258" i="54"/>
  <c r="I1224" i="82" s="1"/>
  <c r="AR1259" i="54"/>
  <c r="I1225" i="82"/>
  <c r="AR1260" i="54"/>
  <c r="I1226" i="82"/>
  <c r="AR1261" i="54"/>
  <c r="I1227" i="82"/>
  <c r="AR1262" i="54"/>
  <c r="I1228" i="82" s="1"/>
  <c r="AR1263" i="54"/>
  <c r="I1229" i="82" s="1"/>
  <c r="AR1264" i="54"/>
  <c r="I1230" i="82"/>
  <c r="AR1265" i="54"/>
  <c r="I1231" i="82"/>
  <c r="AR1266" i="54"/>
  <c r="I1232" i="82" s="1"/>
  <c r="AR1267" i="54"/>
  <c r="I1233" i="82" s="1"/>
  <c r="AR1268" i="54"/>
  <c r="I1234" i="82" s="1"/>
  <c r="AR1269" i="54"/>
  <c r="I1235" i="82"/>
  <c r="AR1270" i="54"/>
  <c r="I1236" i="82"/>
  <c r="AR1271" i="54"/>
  <c r="I1237" i="82"/>
  <c r="AR1272" i="54"/>
  <c r="I1238" i="82" s="1"/>
  <c r="AR1273" i="54"/>
  <c r="I1239" i="82" s="1"/>
  <c r="AR1274" i="54"/>
  <c r="I1240" i="82"/>
  <c r="AR1275" i="54"/>
  <c r="I1241" i="82"/>
  <c r="AR1276" i="54"/>
  <c r="I1242" i="82"/>
  <c r="AR1277" i="54"/>
  <c r="I1243" i="82" s="1"/>
  <c r="AR1278" i="54"/>
  <c r="I1244" i="82" s="1"/>
  <c r="AR1279" i="54"/>
  <c r="I1245" i="82"/>
  <c r="AR1280" i="54"/>
  <c r="I1246" i="82"/>
  <c r="AR1281" i="54"/>
  <c r="I1247" i="82" s="1"/>
  <c r="AR1282" i="54"/>
  <c r="I1248" i="82" s="1"/>
  <c r="AR1283" i="54"/>
  <c r="I1249" i="82" s="1"/>
  <c r="AR1284" i="54"/>
  <c r="I1250" i="82"/>
  <c r="AR1285" i="54"/>
  <c r="I1251" i="82"/>
  <c r="AR1286" i="54"/>
  <c r="I1252" i="82"/>
  <c r="AR1287" i="54"/>
  <c r="I1253" i="82" s="1"/>
  <c r="AR1288" i="54"/>
  <c r="I1254" i="82" s="1"/>
  <c r="AR1289" i="54"/>
  <c r="I1255" i="82"/>
  <c r="AR1290" i="54"/>
  <c r="I1256" i="82"/>
  <c r="AR1291" i="54"/>
  <c r="I1257" i="82"/>
  <c r="AR1292" i="54"/>
  <c r="I1258" i="82" s="1"/>
  <c r="AR1293" i="54"/>
  <c r="I1259" i="82" s="1"/>
  <c r="AR1294" i="54"/>
  <c r="I1260" i="82"/>
  <c r="AR1295" i="54"/>
  <c r="I1261" i="82"/>
  <c r="AR1296" i="54"/>
  <c r="I1262" i="82"/>
  <c r="AR1297" i="54"/>
  <c r="I1263" i="82" s="1"/>
  <c r="AR1298" i="54"/>
  <c r="I1264" i="82" s="1"/>
  <c r="AR1299" i="54"/>
  <c r="I1265" i="82"/>
  <c r="AR1300" i="54"/>
  <c r="I1266" i="82"/>
  <c r="AR1301" i="54"/>
  <c r="I1267" i="82"/>
  <c r="AR1302" i="54"/>
  <c r="I1268" i="82" s="1"/>
  <c r="AR1303" i="54"/>
  <c r="I1269" i="82" s="1"/>
  <c r="AR1304" i="54"/>
  <c r="I1270" i="82"/>
  <c r="AR1305" i="54"/>
  <c r="I1271" i="82"/>
  <c r="AR1306" i="54"/>
  <c r="I1272" i="82" s="1"/>
  <c r="AR1307" i="54"/>
  <c r="I1273" i="82" s="1"/>
  <c r="AR1308" i="54"/>
  <c r="I1274" i="82" s="1"/>
  <c r="AR1309" i="54"/>
  <c r="I1275" i="82"/>
  <c r="AR1310" i="54"/>
  <c r="I1276" i="82"/>
  <c r="AR1311" i="54"/>
  <c r="I1277" i="82" s="1"/>
  <c r="AR1312" i="54"/>
  <c r="I1278" i="82" s="1"/>
  <c r="AR1313" i="54"/>
  <c r="I1279" i="82" s="1"/>
  <c r="AR1314" i="54"/>
  <c r="I1280" i="82"/>
  <c r="AR1315" i="54"/>
  <c r="I1281" i="82"/>
  <c r="AR1316" i="54"/>
  <c r="I1282" i="82"/>
  <c r="AR1317" i="54"/>
  <c r="I1283" i="82" s="1"/>
  <c r="AR36" i="54"/>
  <c r="I2" i="82" s="1"/>
  <c r="CU13" i="54"/>
  <c r="CU14" i="54"/>
  <c r="CU15" i="54"/>
  <c r="CU16" i="54"/>
  <c r="CU17" i="54"/>
  <c r="CU18" i="54"/>
  <c r="CU12" i="54"/>
  <c r="AM1315" i="82"/>
  <c r="AM1316" i="82"/>
  <c r="AM1317" i="82"/>
  <c r="AM1318" i="82"/>
  <c r="AM1319" i="82"/>
  <c r="AM1320" i="82"/>
  <c r="AM1321" i="82"/>
  <c r="AM1322" i="82"/>
  <c r="AM1323" i="82"/>
  <c r="AM1324" i="82"/>
  <c r="AM1325" i="82"/>
  <c r="AM1326" i="82"/>
  <c r="AM1327" i="82"/>
  <c r="AM1328" i="82"/>
  <c r="AM1329" i="82"/>
  <c r="AM1330" i="82"/>
  <c r="AM1331" i="82"/>
  <c r="AM1332" i="82"/>
  <c r="AM1333" i="82"/>
  <c r="AM1334" i="82"/>
  <c r="AM1335" i="82"/>
  <c r="AM1336" i="82"/>
  <c r="AM1337" i="82"/>
  <c r="AM1338" i="82"/>
  <c r="AM1339" i="82"/>
  <c r="AM1340" i="82"/>
  <c r="AM1341" i="82"/>
  <c r="AM1342" i="82"/>
  <c r="AM1343" i="82"/>
  <c r="AM1344" i="82"/>
  <c r="AM1345" i="82"/>
  <c r="AM1346" i="82"/>
  <c r="AM1347" i="82"/>
  <c r="AM1348" i="82"/>
  <c r="AM1349" i="82"/>
  <c r="AM1350" i="82"/>
  <c r="AM1351" i="82"/>
  <c r="AM1352" i="82"/>
  <c r="AM1353" i="82"/>
  <c r="AM1354" i="82"/>
  <c r="AM1355" i="82"/>
  <c r="AM1356" i="82"/>
  <c r="AM1357" i="82"/>
  <c r="AM1358" i="82"/>
  <c r="AM1359" i="82"/>
  <c r="AM1360" i="82"/>
  <c r="AM1361" i="82"/>
  <c r="AM1362" i="82"/>
  <c r="AM1363" i="82"/>
  <c r="AM1364" i="82"/>
  <c r="AM1365" i="82"/>
  <c r="AM1366" i="82"/>
  <c r="AM1367" i="82"/>
  <c r="AM1368" i="82"/>
  <c r="AM1369" i="82"/>
  <c r="AM1370" i="82"/>
  <c r="AM1371" i="82"/>
  <c r="AM1372" i="82"/>
  <c r="AM1373" i="82"/>
  <c r="AM1374" i="82"/>
  <c r="AM1375" i="82"/>
  <c r="AM1376" i="82"/>
  <c r="AM1377" i="82"/>
  <c r="AM1378" i="82"/>
  <c r="AM1379" i="82"/>
  <c r="AM1380" i="82"/>
  <c r="AM1381" i="82"/>
  <c r="AM1382" i="82"/>
  <c r="AM1383" i="82"/>
  <c r="AM1384" i="82"/>
  <c r="AM1385" i="82"/>
  <c r="AM1386" i="82"/>
  <c r="AM1387" i="82"/>
  <c r="AM1388" i="82"/>
  <c r="AM1389" i="82"/>
  <c r="AM1390" i="82"/>
  <c r="AM1391" i="82"/>
  <c r="AM1392" i="82"/>
  <c r="AM1393" i="82"/>
  <c r="AM1394" i="82"/>
  <c r="AM1395" i="82"/>
  <c r="AM1396" i="82"/>
  <c r="AM1397" i="82"/>
  <c r="AM1398" i="82"/>
  <c r="AM1399" i="82"/>
  <c r="AM1400" i="82"/>
  <c r="AM1401" i="82"/>
  <c r="AM1402" i="82"/>
  <c r="AM1403" i="82"/>
  <c r="AM1404" i="82"/>
  <c r="AM1405" i="82"/>
  <c r="AM1406" i="82"/>
  <c r="AM1407" i="82"/>
  <c r="AM1408" i="82"/>
  <c r="AM1409" i="82"/>
  <c r="AM1410" i="82"/>
  <c r="AM1411" i="82"/>
  <c r="AM1412" i="82"/>
  <c r="AM1413" i="82"/>
  <c r="AM1414" i="82"/>
  <c r="AM1415" i="82"/>
  <c r="AM1416" i="82"/>
  <c r="AM1417" i="82"/>
  <c r="AM1418" i="82"/>
  <c r="AM1419" i="82"/>
  <c r="AM1420" i="82"/>
  <c r="AM1421" i="82"/>
  <c r="AM1422" i="82"/>
  <c r="AM1423" i="82"/>
  <c r="AM1424" i="82"/>
  <c r="AM1425" i="82"/>
  <c r="AM1426" i="82"/>
  <c r="AM1427" i="82"/>
  <c r="AM1428" i="82"/>
  <c r="AM1429" i="82"/>
  <c r="AM1430" i="82"/>
  <c r="AM1431" i="82"/>
  <c r="AM1432" i="82"/>
  <c r="AM1433" i="82"/>
  <c r="AM1434" i="82"/>
  <c r="AM1435" i="82"/>
  <c r="AM1436" i="82"/>
  <c r="AM1437" i="82"/>
  <c r="AM1438" i="82"/>
  <c r="AM1439" i="82"/>
  <c r="AM1440" i="82"/>
  <c r="AM1441" i="82"/>
  <c r="AM1442" i="82"/>
  <c r="AM1443" i="82"/>
  <c r="AM1444" i="82"/>
  <c r="AM1445" i="82"/>
  <c r="AM1446" i="82"/>
  <c r="AM1447" i="82"/>
  <c r="AM1448" i="82"/>
  <c r="AM1449" i="82"/>
  <c r="AM1450" i="82"/>
  <c r="AM1451" i="82"/>
  <c r="AM1452" i="82"/>
  <c r="AM1453" i="82"/>
  <c r="AM1454" i="82"/>
  <c r="AM1455" i="82"/>
  <c r="AM1456" i="82"/>
  <c r="AM1457" i="82"/>
  <c r="AM1458" i="82"/>
  <c r="AM1459" i="82"/>
  <c r="AM1460" i="82"/>
  <c r="AM1461" i="82"/>
  <c r="AM1462" i="82"/>
  <c r="AM1463" i="82"/>
  <c r="AM1464" i="82"/>
  <c r="AM1465" i="82"/>
  <c r="AM1466" i="82"/>
  <c r="AM1467" i="82"/>
  <c r="AM1468" i="82"/>
  <c r="AM1469" i="82"/>
  <c r="AM1470" i="82"/>
  <c r="AM1471" i="82"/>
  <c r="AM1472" i="82"/>
  <c r="AM1473" i="82"/>
  <c r="AM1474" i="82"/>
  <c r="AM1475" i="82"/>
  <c r="AM1476" i="82"/>
  <c r="AM1477" i="82"/>
  <c r="AM1478" i="82"/>
  <c r="AM1479" i="82"/>
  <c r="AM1480" i="82"/>
  <c r="AM1481" i="82"/>
  <c r="AM1482" i="82"/>
  <c r="AM1483" i="82"/>
  <c r="AM1484" i="82"/>
  <c r="AM1485" i="82"/>
  <c r="AM1486" i="82"/>
  <c r="AM1487" i="82"/>
  <c r="AM1488" i="82"/>
  <c r="AM1489" i="82"/>
  <c r="AM1490" i="82"/>
  <c r="AM1491" i="82"/>
  <c r="AM1492" i="82"/>
  <c r="AM1493" i="82"/>
  <c r="AM1494" i="82"/>
  <c r="AM1495" i="82"/>
  <c r="AM1496" i="82"/>
  <c r="AM1497" i="82"/>
  <c r="AM1498" i="82"/>
  <c r="AM1499" i="82"/>
  <c r="AM1500" i="82"/>
  <c r="AM1501" i="82"/>
  <c r="AM1502" i="82"/>
  <c r="AM1503" i="82"/>
  <c r="AM1504" i="82"/>
  <c r="AM1505" i="82"/>
  <c r="AM1506" i="82"/>
  <c r="AM1507" i="82"/>
  <c r="AM1508" i="82"/>
  <c r="AM1509" i="82"/>
  <c r="AM1510" i="82"/>
  <c r="AM1511" i="82"/>
  <c r="AM1512" i="82"/>
  <c r="AM1513" i="82"/>
  <c r="AM1514" i="82"/>
  <c r="AM1515" i="82"/>
  <c r="AM1516" i="82"/>
  <c r="AM1517" i="82"/>
  <c r="AM1518" i="82"/>
  <c r="AM1519" i="82"/>
  <c r="AM1520" i="82"/>
  <c r="AM1521" i="82"/>
  <c r="AM1522" i="82"/>
  <c r="AM1523" i="82"/>
  <c r="AM1524" i="82"/>
  <c r="AM1525" i="82"/>
  <c r="AM1526" i="82"/>
  <c r="AM1527" i="82"/>
  <c r="AM1528" i="82"/>
  <c r="AM1529" i="82"/>
  <c r="AM1530" i="82"/>
  <c r="AM1531" i="82"/>
  <c r="AM1532" i="82"/>
  <c r="AM1533" i="82"/>
  <c r="AM1534" i="82"/>
  <c r="AM1535" i="82"/>
  <c r="AM1536" i="82"/>
  <c r="AM1537" i="82"/>
  <c r="AM1538" i="82"/>
  <c r="AM1539" i="82"/>
  <c r="AM1540" i="82"/>
  <c r="AM1541" i="82"/>
  <c r="AM1542" i="82"/>
  <c r="AM1543" i="82"/>
  <c r="AM1544" i="82"/>
  <c r="AM1545" i="82"/>
  <c r="AM1546" i="82"/>
  <c r="AM1547" i="82"/>
  <c r="AM1548" i="82"/>
  <c r="AM1549" i="82"/>
  <c r="AM1550" i="82"/>
  <c r="AM1551" i="82"/>
  <c r="AM1552" i="82"/>
  <c r="AM1553" i="82"/>
  <c r="AM1554" i="82"/>
  <c r="AM1555" i="82"/>
  <c r="AM1556" i="82"/>
  <c r="AM1557" i="82"/>
  <c r="AM1558" i="82"/>
  <c r="AM1559" i="82"/>
  <c r="AM1560" i="82"/>
  <c r="AM1561" i="82"/>
  <c r="AM1562" i="82"/>
  <c r="AM1563" i="82"/>
  <c r="AM1564" i="82"/>
  <c r="AM1565" i="82"/>
  <c r="AM1566" i="82"/>
  <c r="AM1567" i="82"/>
  <c r="AM1568" i="82"/>
  <c r="AM1569" i="82"/>
  <c r="AM1570" i="82"/>
  <c r="AM1571" i="82"/>
  <c r="AM1572" i="82"/>
  <c r="AM1573" i="82"/>
  <c r="AM1574" i="82"/>
  <c r="AM1575" i="82"/>
  <c r="AM1576" i="82"/>
  <c r="AM1577" i="82"/>
  <c r="AM1578" i="82"/>
  <c r="AM1579" i="82"/>
  <c r="AM1580" i="82"/>
  <c r="AM1581" i="82"/>
  <c r="AM1582" i="82"/>
  <c r="AM1583" i="82"/>
  <c r="AM1584" i="82"/>
  <c r="AM1585" i="82"/>
  <c r="AM1586" i="82"/>
  <c r="AM1587" i="82"/>
  <c r="AM1588" i="82"/>
  <c r="AM1589" i="82"/>
  <c r="AM1590" i="82"/>
  <c r="AM1591" i="82"/>
  <c r="AM1592" i="82"/>
  <c r="AM1593" i="82"/>
  <c r="AM1594" i="82"/>
  <c r="AM1595" i="82"/>
  <c r="AM1596" i="82"/>
  <c r="AM1597" i="82"/>
  <c r="AM1598" i="82"/>
  <c r="AM1599" i="82"/>
  <c r="AM1600" i="82"/>
  <c r="AM1601" i="82"/>
  <c r="AM1602" i="82"/>
  <c r="AM1603" i="82"/>
  <c r="AM1604" i="82"/>
  <c r="AM1605" i="82"/>
  <c r="AM1606" i="82"/>
  <c r="AM1607" i="82"/>
  <c r="AM1608" i="82"/>
  <c r="AM1609" i="82"/>
  <c r="AM1610" i="82"/>
  <c r="AM1611" i="82"/>
  <c r="AM1612" i="82"/>
  <c r="AM1613" i="82"/>
  <c r="AM1614" i="82"/>
  <c r="AM1615" i="82"/>
  <c r="AM1616" i="82"/>
  <c r="AM1617" i="82"/>
  <c r="AM1618" i="82"/>
  <c r="AM1619" i="82"/>
  <c r="AM1620" i="82"/>
  <c r="AM1621" i="82"/>
  <c r="AM1622" i="82"/>
  <c r="AM1623" i="82"/>
  <c r="AM1624" i="82"/>
  <c r="AM1625" i="82"/>
  <c r="AM1626" i="82"/>
  <c r="AM1627" i="82"/>
  <c r="AM1628" i="82"/>
  <c r="AM1629" i="82"/>
  <c r="AM1630" i="82"/>
  <c r="AM1631" i="82"/>
  <c r="AM1632" i="82"/>
  <c r="AM1633" i="82"/>
  <c r="AM1634" i="82"/>
  <c r="AM1635" i="82"/>
  <c r="AM1636" i="82"/>
  <c r="AM1637" i="82"/>
  <c r="AM1638" i="82"/>
  <c r="AM1639" i="82"/>
  <c r="AM1640" i="82"/>
  <c r="AM1641" i="82"/>
  <c r="AM1642" i="82"/>
  <c r="AM1643" i="82"/>
  <c r="AM1644" i="82"/>
  <c r="AM1645" i="82"/>
  <c r="AM1646" i="82"/>
  <c r="AM1647" i="82"/>
  <c r="AM1648" i="82"/>
  <c r="AM1649" i="82"/>
  <c r="AM1650" i="82"/>
  <c r="AM1651" i="82"/>
  <c r="AM1652" i="82"/>
  <c r="AM1653" i="82"/>
  <c r="AM1654" i="82"/>
  <c r="AM1655" i="82"/>
  <c r="AM1656" i="82"/>
  <c r="AM1657" i="82"/>
  <c r="AM1658" i="82"/>
  <c r="AM1659" i="82"/>
  <c r="AM1660" i="82"/>
  <c r="AM1661" i="82"/>
  <c r="AM1662" i="82"/>
  <c r="AM1663" i="82"/>
  <c r="AM1664" i="82"/>
  <c r="AM1665" i="82"/>
  <c r="AM1666" i="82"/>
  <c r="AM1667" i="82"/>
  <c r="AM1668" i="82"/>
  <c r="AM1669" i="82"/>
  <c r="AM1670" i="82"/>
  <c r="AM1671" i="82"/>
  <c r="AM1672" i="82"/>
  <c r="AM1673" i="82"/>
  <c r="AM1674" i="82"/>
  <c r="AM1675" i="82"/>
  <c r="AM1676" i="82"/>
  <c r="AM1677" i="82"/>
  <c r="AM1678" i="82"/>
  <c r="AM1679" i="82"/>
  <c r="AM1680" i="82"/>
  <c r="AM1681" i="82"/>
  <c r="AM1682" i="82"/>
  <c r="AM1683" i="82"/>
  <c r="AM1684" i="82"/>
  <c r="AM1685" i="82"/>
  <c r="AM1686" i="82"/>
  <c r="AM1687" i="82"/>
  <c r="AM1688" i="82"/>
  <c r="AM1689" i="82"/>
  <c r="AM1690" i="82"/>
  <c r="AM1691" i="82"/>
  <c r="AM1692" i="82"/>
  <c r="AM1693" i="82"/>
  <c r="AM1694" i="82"/>
  <c r="AM1695" i="82"/>
  <c r="AM1696" i="82"/>
  <c r="AM1697" i="82"/>
  <c r="AM1698" i="82"/>
  <c r="AM1699" i="82"/>
  <c r="AM1700" i="82"/>
  <c r="AM1701" i="82"/>
  <c r="AM1702" i="82"/>
  <c r="AM1703" i="82"/>
  <c r="AM1704" i="82"/>
  <c r="AM1705" i="82"/>
  <c r="AM1706" i="82"/>
  <c r="AM1707" i="82"/>
  <c r="AM1708" i="82"/>
  <c r="AM1709" i="82"/>
  <c r="AM1710" i="82"/>
  <c r="AM1711" i="82"/>
  <c r="AM1712" i="82"/>
  <c r="AM1713" i="82"/>
  <c r="AM1714" i="82"/>
  <c r="AM1715" i="82"/>
  <c r="AM1716" i="82"/>
  <c r="AM1717" i="82"/>
  <c r="AM1718" i="82"/>
  <c r="AM1719" i="82"/>
  <c r="AM1720" i="82"/>
  <c r="AM1721" i="82"/>
  <c r="AM1722" i="82"/>
  <c r="AM1723" i="82"/>
  <c r="AM1724" i="82"/>
  <c r="AM1725" i="82"/>
  <c r="AM1726" i="82"/>
  <c r="AM1727" i="82"/>
  <c r="AM1728" i="82"/>
  <c r="AM1729" i="82"/>
  <c r="AM1730" i="82"/>
  <c r="AM1731" i="82"/>
  <c r="AM1732" i="82"/>
  <c r="AM1733" i="82"/>
  <c r="AM1734" i="82"/>
  <c r="AM1735" i="82"/>
  <c r="AM1736" i="82"/>
  <c r="AM1737" i="82"/>
  <c r="AM1738" i="82"/>
  <c r="AM1739" i="82"/>
  <c r="AM1740" i="82"/>
  <c r="AM1741" i="82"/>
  <c r="AM1742" i="82"/>
  <c r="AM1743" i="82"/>
  <c r="AM1744" i="82"/>
  <c r="AM1745" i="82"/>
  <c r="AM1746" i="82"/>
  <c r="AM1747" i="82"/>
  <c r="AM1748" i="82"/>
  <c r="AM1749" i="82"/>
  <c r="AM1750" i="82"/>
  <c r="AM1751" i="82"/>
  <c r="AM1752" i="82"/>
  <c r="AM1753" i="82"/>
  <c r="AM1754" i="82"/>
  <c r="AM1755" i="82"/>
  <c r="AM1756" i="82"/>
  <c r="AM1757" i="82"/>
  <c r="AM1758" i="82"/>
  <c r="AM1759" i="82"/>
  <c r="AM1760" i="82"/>
  <c r="AM1761" i="82"/>
  <c r="AM1762" i="82"/>
  <c r="AM1763" i="82"/>
  <c r="AM1764" i="82"/>
  <c r="AM1765" i="82"/>
  <c r="AM1766" i="82"/>
  <c r="AM1767" i="82"/>
  <c r="AM1768" i="82"/>
  <c r="AM1769" i="82"/>
  <c r="AM1770" i="82"/>
  <c r="AM1771" i="82"/>
  <c r="AM1772" i="82"/>
  <c r="AM1773" i="82"/>
  <c r="AM1774" i="82"/>
  <c r="AM1775" i="82"/>
  <c r="AM1776" i="82"/>
  <c r="AM1777" i="82"/>
  <c r="AM1778" i="82"/>
  <c r="AM1779" i="82"/>
  <c r="AM1780" i="82"/>
  <c r="AM1781" i="82"/>
  <c r="AM1782" i="82"/>
  <c r="AM1783" i="82"/>
  <c r="AM1784" i="82"/>
  <c r="AM1785" i="82"/>
  <c r="AM1786" i="82"/>
  <c r="AM1787" i="82"/>
  <c r="AM1788" i="82"/>
  <c r="AM1789" i="82"/>
  <c r="AM1790" i="82"/>
  <c r="AM1791" i="82"/>
  <c r="AM1792" i="82"/>
  <c r="AM1793" i="82"/>
  <c r="AM1794" i="82"/>
  <c r="AM1795" i="82"/>
  <c r="AM1796" i="82"/>
  <c r="AM1797" i="82"/>
  <c r="AM1798" i="82"/>
  <c r="AM1799" i="82"/>
  <c r="AM1800" i="82"/>
  <c r="AM1801" i="82"/>
  <c r="AM1802" i="82"/>
  <c r="AM1803" i="82"/>
  <c r="AM1804" i="82"/>
  <c r="AM1805" i="82"/>
  <c r="AM1806" i="82"/>
  <c r="AM1807" i="82"/>
  <c r="AM1808" i="82"/>
  <c r="AM1809" i="82"/>
  <c r="AM1810" i="82"/>
  <c r="AM1811" i="82"/>
  <c r="AM1812" i="82"/>
  <c r="AM1813" i="82"/>
  <c r="AM1814" i="82"/>
  <c r="AM1815" i="82"/>
  <c r="AM1816" i="82"/>
  <c r="AM1817" i="82"/>
  <c r="AM1818" i="82"/>
  <c r="AM1819" i="82"/>
  <c r="AM1820" i="82"/>
  <c r="AM1821" i="82"/>
  <c r="AM1822" i="82"/>
  <c r="AM1823" i="82"/>
  <c r="AM1824" i="82"/>
  <c r="AM1825" i="82"/>
  <c r="AM1826" i="82"/>
  <c r="AM1827" i="82"/>
  <c r="AM1828" i="82"/>
  <c r="AM1829" i="82"/>
  <c r="AM1830" i="82"/>
  <c r="AM1831" i="82"/>
  <c r="AM1832" i="82"/>
  <c r="AM1833" i="82"/>
  <c r="AM1834" i="82"/>
  <c r="AM1835" i="82"/>
  <c r="AM1836" i="82"/>
  <c r="AM1837" i="82"/>
  <c r="AM1838" i="82"/>
  <c r="AM1839" i="82"/>
  <c r="AM1840" i="82"/>
  <c r="AM1841" i="82"/>
  <c r="AM1842" i="82"/>
  <c r="AM1843" i="82"/>
  <c r="AM1844" i="82"/>
  <c r="AM1845" i="82"/>
  <c r="AM1846" i="82"/>
  <c r="AM1847" i="82"/>
  <c r="AM1848" i="82"/>
  <c r="AM1849" i="82"/>
  <c r="AM1850" i="82"/>
  <c r="AM1851" i="82"/>
  <c r="AM1852" i="82"/>
  <c r="AM1853" i="82"/>
  <c r="AM1854" i="82"/>
  <c r="AM1855" i="82"/>
  <c r="AM1856" i="82"/>
  <c r="AM1857" i="82"/>
  <c r="AM1858" i="82"/>
  <c r="AM1859" i="82"/>
  <c r="AM1860" i="82"/>
  <c r="AM1861" i="82"/>
  <c r="AM1862" i="82"/>
  <c r="AM1863" i="82"/>
  <c r="AM1864" i="82"/>
  <c r="AM1865" i="82"/>
  <c r="AM1866" i="82"/>
  <c r="AM1867" i="82"/>
  <c r="AM1868" i="82"/>
  <c r="AM1869" i="82"/>
  <c r="AM1870" i="82"/>
  <c r="AM1871" i="82"/>
  <c r="AM1872" i="82"/>
  <c r="AM1873" i="82"/>
  <c r="AM1874" i="82"/>
  <c r="AM1875" i="82"/>
  <c r="AM1876" i="82"/>
  <c r="AM1877" i="82"/>
  <c r="AM1878" i="82"/>
  <c r="AM1879" i="82"/>
  <c r="AM1880" i="82"/>
  <c r="AM1881" i="82"/>
  <c r="AM1882" i="82"/>
  <c r="AM1883" i="82"/>
  <c r="AM1884" i="82"/>
  <c r="AM1885" i="82"/>
  <c r="AM1886" i="82"/>
  <c r="AM1887" i="82"/>
  <c r="AM1888" i="82"/>
  <c r="AM1889" i="82"/>
  <c r="AM1890" i="82"/>
  <c r="AM1891" i="82"/>
  <c r="AM1892" i="82"/>
  <c r="AM1893" i="82"/>
  <c r="AM1894" i="82"/>
  <c r="AM1895" i="82"/>
  <c r="AM1896" i="82"/>
  <c r="AM1897" i="82"/>
  <c r="AM1898" i="82"/>
  <c r="AM1899" i="82"/>
  <c r="AM1900" i="82"/>
  <c r="AM1901" i="82"/>
  <c r="AM1902" i="82"/>
  <c r="AM1903" i="82"/>
  <c r="AM1904" i="82"/>
  <c r="AM1905" i="82"/>
  <c r="AM1906" i="82"/>
  <c r="AM1907" i="82"/>
  <c r="AM1908" i="82"/>
  <c r="AM1909" i="82"/>
  <c r="AM1910" i="82"/>
  <c r="AM1911" i="82"/>
  <c r="AM1912" i="82"/>
  <c r="AM1913" i="82"/>
  <c r="AM1914" i="82"/>
  <c r="AM1915" i="82"/>
  <c r="AL1315" i="82"/>
  <c r="AL1316" i="82"/>
  <c r="AL1317" i="82"/>
  <c r="AL1318" i="82"/>
  <c r="AL1319" i="82"/>
  <c r="AL1320" i="82"/>
  <c r="AL1321" i="82"/>
  <c r="AL1322" i="82"/>
  <c r="AL1323" i="82"/>
  <c r="AL1324" i="82"/>
  <c r="AL1325" i="82"/>
  <c r="AL1326" i="82"/>
  <c r="AL1327" i="82"/>
  <c r="AL1328" i="82"/>
  <c r="AL1329" i="82"/>
  <c r="AL1330" i="82"/>
  <c r="AL1331" i="82"/>
  <c r="AL1332" i="82"/>
  <c r="AL1333" i="82"/>
  <c r="AL1334" i="82"/>
  <c r="AL1335" i="82"/>
  <c r="AL1336" i="82"/>
  <c r="AL1337" i="82"/>
  <c r="AL1338" i="82"/>
  <c r="AL1339" i="82"/>
  <c r="AL1340" i="82"/>
  <c r="AL1341" i="82"/>
  <c r="AL1342" i="82"/>
  <c r="AL1343" i="82"/>
  <c r="AL1344" i="82"/>
  <c r="AL1345" i="82"/>
  <c r="AL1346" i="82"/>
  <c r="AL1347" i="82"/>
  <c r="AL1348" i="82"/>
  <c r="AL1349" i="82"/>
  <c r="AL1350" i="82"/>
  <c r="AL1351" i="82"/>
  <c r="AL1352" i="82"/>
  <c r="AL1353" i="82"/>
  <c r="AL1354" i="82"/>
  <c r="AL1355" i="82"/>
  <c r="AL1356" i="82"/>
  <c r="AL1357" i="82"/>
  <c r="AL1358" i="82"/>
  <c r="AL1359" i="82"/>
  <c r="AL1360" i="82"/>
  <c r="AL1361" i="82"/>
  <c r="AL1362" i="82"/>
  <c r="AL1363" i="82"/>
  <c r="AL1364" i="82"/>
  <c r="AL1365" i="82"/>
  <c r="AL1366" i="82"/>
  <c r="AL1367" i="82"/>
  <c r="AL1368" i="82"/>
  <c r="AL1369" i="82"/>
  <c r="AL1370" i="82"/>
  <c r="AL1371" i="82"/>
  <c r="AL1372" i="82"/>
  <c r="AL1373" i="82"/>
  <c r="AL1374" i="82"/>
  <c r="AL1375" i="82"/>
  <c r="AL1376" i="82"/>
  <c r="AL1377" i="82"/>
  <c r="AL1378" i="82"/>
  <c r="AL1379" i="82"/>
  <c r="AL1380" i="82"/>
  <c r="AL1381" i="82"/>
  <c r="AL1382" i="82"/>
  <c r="AL1383" i="82"/>
  <c r="AL1384" i="82"/>
  <c r="AL1385" i="82"/>
  <c r="AL1386" i="82"/>
  <c r="AL1387" i="82"/>
  <c r="AL1388" i="82"/>
  <c r="AL1389" i="82"/>
  <c r="AL1390" i="82"/>
  <c r="AL1391" i="82"/>
  <c r="AL1392" i="82"/>
  <c r="AL1393" i="82"/>
  <c r="AL1394" i="82"/>
  <c r="AL1395" i="82"/>
  <c r="AL1396" i="82"/>
  <c r="AL1397" i="82"/>
  <c r="AL1398" i="82"/>
  <c r="AL1399" i="82"/>
  <c r="AL1400" i="82"/>
  <c r="AL1401" i="82"/>
  <c r="AL1402" i="82"/>
  <c r="AL1403" i="82"/>
  <c r="AL1404" i="82"/>
  <c r="AL1405" i="82"/>
  <c r="AL1406" i="82"/>
  <c r="AL1407" i="82"/>
  <c r="AL1408" i="82"/>
  <c r="AL1409" i="82"/>
  <c r="AL1410" i="82"/>
  <c r="AL1411" i="82"/>
  <c r="AL1412" i="82"/>
  <c r="AL1413" i="82"/>
  <c r="AL1414" i="82"/>
  <c r="AL1415" i="82"/>
  <c r="AL1416" i="82"/>
  <c r="AL1417" i="82"/>
  <c r="AL1418" i="82"/>
  <c r="AL1419" i="82"/>
  <c r="AL1420" i="82"/>
  <c r="AL1421" i="82"/>
  <c r="AL1422" i="82"/>
  <c r="AL1423" i="82"/>
  <c r="AL1424" i="82"/>
  <c r="AL1425" i="82"/>
  <c r="AL1426" i="82"/>
  <c r="AL1427" i="82"/>
  <c r="AL1428" i="82"/>
  <c r="AL1429" i="82"/>
  <c r="AL1430" i="82"/>
  <c r="AL1431" i="82"/>
  <c r="AL1432" i="82"/>
  <c r="AL1433" i="82"/>
  <c r="AL1434" i="82"/>
  <c r="AL1435" i="82"/>
  <c r="AL1436" i="82"/>
  <c r="AL1437" i="82"/>
  <c r="AL1438" i="82"/>
  <c r="AL1439" i="82"/>
  <c r="AL1440" i="82"/>
  <c r="AL1441" i="82"/>
  <c r="AL1442" i="82"/>
  <c r="AL1443" i="82"/>
  <c r="AL1444" i="82"/>
  <c r="AL1445" i="82"/>
  <c r="AL1446" i="82"/>
  <c r="AL1447" i="82"/>
  <c r="AL1448" i="82"/>
  <c r="AL1449" i="82"/>
  <c r="AL1450" i="82"/>
  <c r="AL1451" i="82"/>
  <c r="AL1452" i="82"/>
  <c r="AL1453" i="82"/>
  <c r="AL1454" i="82"/>
  <c r="AL1455" i="82"/>
  <c r="AL1456" i="82"/>
  <c r="AL1457" i="82"/>
  <c r="AL1458" i="82"/>
  <c r="AL1459" i="82"/>
  <c r="AL1460" i="82"/>
  <c r="AL1461" i="82"/>
  <c r="AL1462" i="82"/>
  <c r="AL1463" i="82"/>
  <c r="AL1464" i="82"/>
  <c r="AL1465" i="82"/>
  <c r="AL1466" i="82"/>
  <c r="AL1467" i="82"/>
  <c r="AL1468" i="82"/>
  <c r="AL1469" i="82"/>
  <c r="AL1470" i="82"/>
  <c r="AL1471" i="82"/>
  <c r="AL1472" i="82"/>
  <c r="AL1473" i="82"/>
  <c r="AL1474" i="82"/>
  <c r="AL1475" i="82"/>
  <c r="AL1476" i="82"/>
  <c r="AL1477" i="82"/>
  <c r="AL1478" i="82"/>
  <c r="AL1479" i="82"/>
  <c r="AL1480" i="82"/>
  <c r="AL1481" i="82"/>
  <c r="AL1482" i="82"/>
  <c r="AL1483" i="82"/>
  <c r="AL1484" i="82"/>
  <c r="AL1485" i="82"/>
  <c r="AL1486" i="82"/>
  <c r="AL1487" i="82"/>
  <c r="AL1488" i="82"/>
  <c r="AL1489" i="82"/>
  <c r="AL1490" i="82"/>
  <c r="AL1491" i="82"/>
  <c r="AL1492" i="82"/>
  <c r="AL1493" i="82"/>
  <c r="AL1494" i="82"/>
  <c r="AL1495" i="82"/>
  <c r="AL1496" i="82"/>
  <c r="AL1497" i="82"/>
  <c r="AL1498" i="82"/>
  <c r="AL1499" i="82"/>
  <c r="AL1500" i="82"/>
  <c r="AL1501" i="82"/>
  <c r="AL1502" i="82"/>
  <c r="AL1503" i="82"/>
  <c r="AL1504" i="82"/>
  <c r="AL1505" i="82"/>
  <c r="AL1506" i="82"/>
  <c r="AL1507" i="82"/>
  <c r="AL1508" i="82"/>
  <c r="AL1509" i="82"/>
  <c r="AL1510" i="82"/>
  <c r="AL1511" i="82"/>
  <c r="AL1512" i="82"/>
  <c r="AL1513" i="82"/>
  <c r="AL1514" i="82"/>
  <c r="AL1515" i="82"/>
  <c r="AL1516" i="82"/>
  <c r="AL1517" i="82"/>
  <c r="AL1518" i="82"/>
  <c r="AL1519" i="82"/>
  <c r="AL1520" i="82"/>
  <c r="AL1521" i="82"/>
  <c r="AL1522" i="82"/>
  <c r="AL1523" i="82"/>
  <c r="AL1524" i="82"/>
  <c r="AL1525" i="82"/>
  <c r="AL1526" i="82"/>
  <c r="AL1527" i="82"/>
  <c r="AL1528" i="82"/>
  <c r="AL1529" i="82"/>
  <c r="AL1530" i="82"/>
  <c r="AL1531" i="82"/>
  <c r="AL1532" i="82"/>
  <c r="AL1533" i="82"/>
  <c r="AL1534" i="82"/>
  <c r="AL1535" i="82"/>
  <c r="AL1536" i="82"/>
  <c r="AL1537" i="82"/>
  <c r="AL1538" i="82"/>
  <c r="AL1539" i="82"/>
  <c r="AL1540" i="82"/>
  <c r="AL1541" i="82"/>
  <c r="AL1542" i="82"/>
  <c r="AL1543" i="82"/>
  <c r="AL1544" i="82"/>
  <c r="AL1545" i="82"/>
  <c r="AL1546" i="82"/>
  <c r="AL1547" i="82"/>
  <c r="AL1548" i="82"/>
  <c r="AL1549" i="82"/>
  <c r="AL1550" i="82"/>
  <c r="AL1551" i="82"/>
  <c r="AL1552" i="82"/>
  <c r="AL1553" i="82"/>
  <c r="AL1554" i="82"/>
  <c r="AL1555" i="82"/>
  <c r="AL1556" i="82"/>
  <c r="AL1557" i="82"/>
  <c r="AL1558" i="82"/>
  <c r="AL1559" i="82"/>
  <c r="AL1560" i="82"/>
  <c r="AL1561" i="82"/>
  <c r="AL1562" i="82"/>
  <c r="AL1563" i="82"/>
  <c r="AL1564" i="82"/>
  <c r="AL1565" i="82"/>
  <c r="AL1566" i="82"/>
  <c r="AL1567" i="82"/>
  <c r="AL1568" i="82"/>
  <c r="AL1569" i="82"/>
  <c r="AL1570" i="82"/>
  <c r="AL1571" i="82"/>
  <c r="AL1572" i="82"/>
  <c r="AL1573" i="82"/>
  <c r="AL1574" i="82"/>
  <c r="AL1575" i="82"/>
  <c r="AL1576" i="82"/>
  <c r="AL1577" i="82"/>
  <c r="AL1578" i="82"/>
  <c r="AL1579" i="82"/>
  <c r="AL1580" i="82"/>
  <c r="AL1581" i="82"/>
  <c r="AL1582" i="82"/>
  <c r="AL1583" i="82"/>
  <c r="AL1584" i="82"/>
  <c r="AL1585" i="82"/>
  <c r="AL1586" i="82"/>
  <c r="AL1587" i="82"/>
  <c r="AL1588" i="82"/>
  <c r="AL1589" i="82"/>
  <c r="AL1590" i="82"/>
  <c r="AL1591" i="82"/>
  <c r="AL1592" i="82"/>
  <c r="AL1593" i="82"/>
  <c r="AL1594" i="82"/>
  <c r="AL1595" i="82"/>
  <c r="AL1596" i="82"/>
  <c r="AL1597" i="82"/>
  <c r="AL1598" i="82"/>
  <c r="AL1599" i="82"/>
  <c r="AL1600" i="82"/>
  <c r="AL1601" i="82"/>
  <c r="AL1602" i="82"/>
  <c r="AL1603" i="82"/>
  <c r="AL1604" i="82"/>
  <c r="AL1605" i="82"/>
  <c r="AL1606" i="82"/>
  <c r="AL1607" i="82"/>
  <c r="AL1608" i="82"/>
  <c r="AL1609" i="82"/>
  <c r="AL1610" i="82"/>
  <c r="AL1611" i="82"/>
  <c r="AL1612" i="82"/>
  <c r="AL1613" i="82"/>
  <c r="AL1614" i="82"/>
  <c r="AL1615" i="82"/>
  <c r="AL1616" i="82"/>
  <c r="AL1617" i="82"/>
  <c r="AL1618" i="82"/>
  <c r="AL1619" i="82"/>
  <c r="AL1620" i="82"/>
  <c r="AL1621" i="82"/>
  <c r="AL1622" i="82"/>
  <c r="AL1623" i="82"/>
  <c r="AL1624" i="82"/>
  <c r="AL1625" i="82"/>
  <c r="AL1626" i="82"/>
  <c r="AL1627" i="82"/>
  <c r="AL1628" i="82"/>
  <c r="AL1629" i="82"/>
  <c r="AL1630" i="82"/>
  <c r="AL1631" i="82"/>
  <c r="AL1632" i="82"/>
  <c r="AL1633" i="82"/>
  <c r="AL1634" i="82"/>
  <c r="AL1635" i="82"/>
  <c r="AL1636" i="82"/>
  <c r="AL1637" i="82"/>
  <c r="AL1638" i="82"/>
  <c r="AL1639" i="82"/>
  <c r="AL1640" i="82"/>
  <c r="AL1641" i="82"/>
  <c r="AL1642" i="82"/>
  <c r="AL1643" i="82"/>
  <c r="AL1644" i="82"/>
  <c r="AL1645" i="82"/>
  <c r="AL1646" i="82"/>
  <c r="AL1647" i="82"/>
  <c r="AL1648" i="82"/>
  <c r="AL1649" i="82"/>
  <c r="AL1650" i="82"/>
  <c r="AL1651" i="82"/>
  <c r="AL1652" i="82"/>
  <c r="AL1653" i="82"/>
  <c r="AL1654" i="82"/>
  <c r="AL1655" i="82"/>
  <c r="AL1656" i="82"/>
  <c r="AL1657" i="82"/>
  <c r="AL1658" i="82"/>
  <c r="AL1659" i="82"/>
  <c r="AL1660" i="82"/>
  <c r="AL1661" i="82"/>
  <c r="AL1662" i="82"/>
  <c r="AL1663" i="82"/>
  <c r="AL1664" i="82"/>
  <c r="AL1665" i="82"/>
  <c r="AL1666" i="82"/>
  <c r="AL1667" i="82"/>
  <c r="AL1668" i="82"/>
  <c r="AL1669" i="82"/>
  <c r="AL1670" i="82"/>
  <c r="AL1671" i="82"/>
  <c r="AL1672" i="82"/>
  <c r="AL1673" i="82"/>
  <c r="AL1674" i="82"/>
  <c r="AL1675" i="82"/>
  <c r="AL1676" i="82"/>
  <c r="AL1677" i="82"/>
  <c r="AL1678" i="82"/>
  <c r="AL1679" i="82"/>
  <c r="AL1680" i="82"/>
  <c r="AL1681" i="82"/>
  <c r="AL1682" i="82"/>
  <c r="AL1683" i="82"/>
  <c r="AL1684" i="82"/>
  <c r="AL1685" i="82"/>
  <c r="AL1686" i="82"/>
  <c r="AL1687" i="82"/>
  <c r="AL1688" i="82"/>
  <c r="AL1689" i="82"/>
  <c r="AL1690" i="82"/>
  <c r="AL1691" i="82"/>
  <c r="AL1692" i="82"/>
  <c r="AL1693" i="82"/>
  <c r="AL1694" i="82"/>
  <c r="AL1695" i="82"/>
  <c r="AL1696" i="82"/>
  <c r="AL1697" i="82"/>
  <c r="AL1698" i="82"/>
  <c r="AL1699" i="82"/>
  <c r="AL1700" i="82"/>
  <c r="AL1701" i="82"/>
  <c r="AL1702" i="82"/>
  <c r="AL1703" i="82"/>
  <c r="AL1704" i="82"/>
  <c r="AL1705" i="82"/>
  <c r="AL1706" i="82"/>
  <c r="AL1707" i="82"/>
  <c r="AL1708" i="82"/>
  <c r="AL1709" i="82"/>
  <c r="AL1710" i="82"/>
  <c r="AL1711" i="82"/>
  <c r="AL1712" i="82"/>
  <c r="AL1713" i="82"/>
  <c r="AL1714" i="82"/>
  <c r="AL1715" i="82"/>
  <c r="AL1716" i="82"/>
  <c r="AL1717" i="82"/>
  <c r="AL1718" i="82"/>
  <c r="AL1719" i="82"/>
  <c r="AL1720" i="82"/>
  <c r="AL1721" i="82"/>
  <c r="AL1722" i="82"/>
  <c r="AL1723" i="82"/>
  <c r="AL1724" i="82"/>
  <c r="AL1725" i="82"/>
  <c r="AL1726" i="82"/>
  <c r="AL1727" i="82"/>
  <c r="AL1728" i="82"/>
  <c r="AL1729" i="82"/>
  <c r="AL1730" i="82"/>
  <c r="AL1731" i="82"/>
  <c r="AL1732" i="82"/>
  <c r="AL1733" i="82"/>
  <c r="AL1734" i="82"/>
  <c r="AL1735" i="82"/>
  <c r="AL1736" i="82"/>
  <c r="AL1737" i="82"/>
  <c r="AL1738" i="82"/>
  <c r="AL1739" i="82"/>
  <c r="AL1740" i="82"/>
  <c r="AL1741" i="82"/>
  <c r="AL1742" i="82"/>
  <c r="AL1743" i="82"/>
  <c r="AL1744" i="82"/>
  <c r="AL1745" i="82"/>
  <c r="AL1746" i="82"/>
  <c r="AL1747" i="82"/>
  <c r="AL1748" i="82"/>
  <c r="AL1749" i="82"/>
  <c r="AL1750" i="82"/>
  <c r="AL1751" i="82"/>
  <c r="AL1752" i="82"/>
  <c r="AL1753" i="82"/>
  <c r="AL1754" i="82"/>
  <c r="AL1755" i="82"/>
  <c r="AL1756" i="82"/>
  <c r="AL1757" i="82"/>
  <c r="AL1758" i="82"/>
  <c r="AL1759" i="82"/>
  <c r="AL1760" i="82"/>
  <c r="AL1761" i="82"/>
  <c r="AL1762" i="82"/>
  <c r="AL1763" i="82"/>
  <c r="AL1764" i="82"/>
  <c r="AL1765" i="82"/>
  <c r="AL1766" i="82"/>
  <c r="AL1767" i="82"/>
  <c r="AL1768" i="82"/>
  <c r="AL1769" i="82"/>
  <c r="AL1770" i="82"/>
  <c r="AL1771" i="82"/>
  <c r="AL1772" i="82"/>
  <c r="AL1773" i="82"/>
  <c r="AL1774" i="82"/>
  <c r="AL1775" i="82"/>
  <c r="AL1776" i="82"/>
  <c r="AL1777" i="82"/>
  <c r="AL1778" i="82"/>
  <c r="AL1779" i="82"/>
  <c r="AL1780" i="82"/>
  <c r="AL1781" i="82"/>
  <c r="AL1782" i="82"/>
  <c r="AL1783" i="82"/>
  <c r="AL1784" i="82"/>
  <c r="AL1785" i="82"/>
  <c r="AL1786" i="82"/>
  <c r="AL1787" i="82"/>
  <c r="AL1788" i="82"/>
  <c r="AL1789" i="82"/>
  <c r="AL1790" i="82"/>
  <c r="AL1791" i="82"/>
  <c r="AL1792" i="82"/>
  <c r="AL1793" i="82"/>
  <c r="AL1794" i="82"/>
  <c r="AL1795" i="82"/>
  <c r="AL1796" i="82"/>
  <c r="AL1797" i="82"/>
  <c r="AL1798" i="82"/>
  <c r="AL1799" i="82"/>
  <c r="AL1800" i="82"/>
  <c r="AL1801" i="82"/>
  <c r="AL1802" i="82"/>
  <c r="AL1803" i="82"/>
  <c r="AL1804" i="82"/>
  <c r="AL1805" i="82"/>
  <c r="AL1806" i="82"/>
  <c r="AL1807" i="82"/>
  <c r="AL1808" i="82"/>
  <c r="AL1809" i="82"/>
  <c r="AL1810" i="82"/>
  <c r="AL1811" i="82"/>
  <c r="AL1812" i="82"/>
  <c r="AL1813" i="82"/>
  <c r="AL1814" i="82"/>
  <c r="AL1815" i="82"/>
  <c r="AL1816" i="82"/>
  <c r="AL1817" i="82"/>
  <c r="AL1818" i="82"/>
  <c r="AL1819" i="82"/>
  <c r="AL1820" i="82"/>
  <c r="AL1821" i="82"/>
  <c r="AL1822" i="82"/>
  <c r="AL1823" i="82"/>
  <c r="AL1824" i="82"/>
  <c r="AL1825" i="82"/>
  <c r="AL1826" i="82"/>
  <c r="AL1827" i="82"/>
  <c r="AL1828" i="82"/>
  <c r="AL1829" i="82"/>
  <c r="AL1830" i="82"/>
  <c r="AL1831" i="82"/>
  <c r="AL1832" i="82"/>
  <c r="AL1833" i="82"/>
  <c r="AL1834" i="82"/>
  <c r="AL1835" i="82"/>
  <c r="AL1836" i="82"/>
  <c r="AL1837" i="82"/>
  <c r="AL1838" i="82"/>
  <c r="AL1839" i="82"/>
  <c r="AL1840" i="82"/>
  <c r="AL1841" i="82"/>
  <c r="AL1842" i="82"/>
  <c r="AL1843" i="82"/>
  <c r="AL1844" i="82"/>
  <c r="AL1845" i="82"/>
  <c r="AL1846" i="82"/>
  <c r="AL1847" i="82"/>
  <c r="AL1848" i="82"/>
  <c r="AL1849" i="82"/>
  <c r="AL1850" i="82"/>
  <c r="AL1851" i="82"/>
  <c r="AL1852" i="82"/>
  <c r="AL1853" i="82"/>
  <c r="AL1854" i="82"/>
  <c r="AL1855" i="82"/>
  <c r="AL1856" i="82"/>
  <c r="AL1857" i="82"/>
  <c r="AL1858" i="82"/>
  <c r="AL1859" i="82"/>
  <c r="AL1860" i="82"/>
  <c r="AL1861" i="82"/>
  <c r="AL1862" i="82"/>
  <c r="AL1863" i="82"/>
  <c r="AL1864" i="82"/>
  <c r="AL1865" i="82"/>
  <c r="AL1866" i="82"/>
  <c r="AL1867" i="82"/>
  <c r="AL1868" i="82"/>
  <c r="AL1869" i="82"/>
  <c r="AL1870" i="82"/>
  <c r="AL1871" i="82"/>
  <c r="AL1872" i="82"/>
  <c r="AL1873" i="82"/>
  <c r="AL1874" i="82"/>
  <c r="AL1875" i="82"/>
  <c r="AL1876" i="82"/>
  <c r="AL1877" i="82"/>
  <c r="AL1878" i="82"/>
  <c r="AL1879" i="82"/>
  <c r="AL1880" i="82"/>
  <c r="AL1881" i="82"/>
  <c r="AL1882" i="82"/>
  <c r="AL1883" i="82"/>
  <c r="AL1884" i="82"/>
  <c r="AL1885" i="82"/>
  <c r="AL1886" i="82"/>
  <c r="AL1887" i="82"/>
  <c r="AL1888" i="82"/>
  <c r="AL1889" i="82"/>
  <c r="AL1890" i="82"/>
  <c r="AL1891" i="82"/>
  <c r="AL1892" i="82"/>
  <c r="AL1893" i="82"/>
  <c r="AL1894" i="82"/>
  <c r="AL1895" i="82"/>
  <c r="AL1896" i="82"/>
  <c r="AL1897" i="82"/>
  <c r="AL1898" i="82"/>
  <c r="AL1899" i="82"/>
  <c r="AL1900" i="82"/>
  <c r="AL1901" i="82"/>
  <c r="AL1902" i="82"/>
  <c r="AL1903" i="82"/>
  <c r="AL1904" i="82"/>
  <c r="AL1905" i="82"/>
  <c r="AL1906" i="82"/>
  <c r="AL1907" i="82"/>
  <c r="AL1908" i="82"/>
  <c r="AL1909" i="82"/>
  <c r="AL1910" i="82"/>
  <c r="AL1911" i="82"/>
  <c r="AL1912" i="82"/>
  <c r="AL1913" i="82"/>
  <c r="AL1914" i="82"/>
  <c r="AL1915" i="82"/>
  <c r="AG1315" i="82"/>
  <c r="AG1316" i="82"/>
  <c r="AG1317" i="82"/>
  <c r="AG1318" i="82"/>
  <c r="AG1319" i="82"/>
  <c r="AG1320" i="82"/>
  <c r="AG1321" i="82"/>
  <c r="AG1322" i="82"/>
  <c r="AG1323" i="82"/>
  <c r="AG1324" i="82"/>
  <c r="AG1325" i="82"/>
  <c r="AG1326" i="82"/>
  <c r="AG1327" i="82"/>
  <c r="AG1328" i="82"/>
  <c r="AG1329" i="82"/>
  <c r="AG1330" i="82"/>
  <c r="AG1331" i="82"/>
  <c r="AG1332" i="82"/>
  <c r="AG1333" i="82"/>
  <c r="AG1334" i="82"/>
  <c r="AG1335" i="82"/>
  <c r="AG1336" i="82"/>
  <c r="AG1337" i="82"/>
  <c r="AG1338" i="82"/>
  <c r="AG1339" i="82"/>
  <c r="AG1340" i="82"/>
  <c r="AG1341" i="82"/>
  <c r="AG1342" i="82"/>
  <c r="AG1343" i="82"/>
  <c r="AG1344" i="82"/>
  <c r="AG1345" i="82"/>
  <c r="AG1346" i="82"/>
  <c r="AG1347" i="82"/>
  <c r="AG1348" i="82"/>
  <c r="AG1349" i="82"/>
  <c r="AG1350" i="82"/>
  <c r="AG1351" i="82"/>
  <c r="AG1352" i="82"/>
  <c r="AG1353" i="82"/>
  <c r="AG1354" i="82"/>
  <c r="AG1355" i="82"/>
  <c r="AG1356" i="82"/>
  <c r="AG1357" i="82"/>
  <c r="AG1358" i="82"/>
  <c r="AG1359" i="82"/>
  <c r="AG1360" i="82"/>
  <c r="AG1361" i="82"/>
  <c r="AG1362" i="82"/>
  <c r="AG1363" i="82"/>
  <c r="AG1364" i="82"/>
  <c r="AG1365" i="82"/>
  <c r="AG1366" i="82"/>
  <c r="AG1367" i="82"/>
  <c r="AG1368" i="82"/>
  <c r="AG1369" i="82"/>
  <c r="AG1370" i="82"/>
  <c r="AG1371" i="82"/>
  <c r="AG1372" i="82"/>
  <c r="AG1373" i="82"/>
  <c r="AG1374" i="82"/>
  <c r="AG1375" i="82"/>
  <c r="AG1376" i="82"/>
  <c r="AG1377" i="82"/>
  <c r="AG1378" i="82"/>
  <c r="AG1379" i="82"/>
  <c r="AG1380" i="82"/>
  <c r="AG1381" i="82"/>
  <c r="AG1382" i="82"/>
  <c r="AG1383" i="82"/>
  <c r="AG1384" i="82"/>
  <c r="AG1385" i="82"/>
  <c r="AG1386" i="82"/>
  <c r="AG1387" i="82"/>
  <c r="AG1388" i="82"/>
  <c r="AG1389" i="82"/>
  <c r="AG1390" i="82"/>
  <c r="AG1391" i="82"/>
  <c r="AG1392" i="82"/>
  <c r="AG1393" i="82"/>
  <c r="AG1394" i="82"/>
  <c r="AG1395" i="82"/>
  <c r="AG1396" i="82"/>
  <c r="AG1397" i="82"/>
  <c r="AG1398" i="82"/>
  <c r="AG1399" i="82"/>
  <c r="AG1400" i="82"/>
  <c r="AG1401" i="82"/>
  <c r="AG1402" i="82"/>
  <c r="AG1403" i="82"/>
  <c r="AG1404" i="82"/>
  <c r="AG1405" i="82"/>
  <c r="AG1406" i="82"/>
  <c r="AG1407" i="82"/>
  <c r="AG1408" i="82"/>
  <c r="AG1409" i="82"/>
  <c r="AG1410" i="82"/>
  <c r="AG1411" i="82"/>
  <c r="AG1412" i="82"/>
  <c r="AG1413" i="82"/>
  <c r="AG1414" i="82"/>
  <c r="AG1415" i="82"/>
  <c r="AG1416" i="82"/>
  <c r="AG1417" i="82"/>
  <c r="AG1418" i="82"/>
  <c r="AG1419" i="82"/>
  <c r="AG1420" i="82"/>
  <c r="AG1421" i="82"/>
  <c r="AG1422" i="82"/>
  <c r="AG1423" i="82"/>
  <c r="AG1424" i="82"/>
  <c r="AG1425" i="82"/>
  <c r="AG1426" i="82"/>
  <c r="AG1427" i="82"/>
  <c r="AG1428" i="82"/>
  <c r="AG1429" i="82"/>
  <c r="AG1430" i="82"/>
  <c r="AG1431" i="82"/>
  <c r="AG1432" i="82"/>
  <c r="AG1433" i="82"/>
  <c r="AG1434" i="82"/>
  <c r="AG1435" i="82"/>
  <c r="AG1436" i="82"/>
  <c r="AG1437" i="82"/>
  <c r="AG1438" i="82"/>
  <c r="AG1439" i="82"/>
  <c r="AG1440" i="82"/>
  <c r="AG1441" i="82"/>
  <c r="AG1442" i="82"/>
  <c r="AG1443" i="82"/>
  <c r="AG1444" i="82"/>
  <c r="AG1445" i="82"/>
  <c r="AG1446" i="82"/>
  <c r="AG1447" i="82"/>
  <c r="AG1448" i="82"/>
  <c r="AG1449" i="82"/>
  <c r="AG1450" i="82"/>
  <c r="AG1451" i="82"/>
  <c r="AG1452" i="82"/>
  <c r="AG1453" i="82"/>
  <c r="AG1454" i="82"/>
  <c r="AG1455" i="82"/>
  <c r="AG1456" i="82"/>
  <c r="AG1457" i="82"/>
  <c r="AG1458" i="82"/>
  <c r="AG1459" i="82"/>
  <c r="AG1460" i="82"/>
  <c r="AG1461" i="82"/>
  <c r="AG1462" i="82"/>
  <c r="AG1463" i="82"/>
  <c r="AG1464" i="82"/>
  <c r="AG1465" i="82"/>
  <c r="AG1466" i="82"/>
  <c r="AG1467" i="82"/>
  <c r="AG1468" i="82"/>
  <c r="AG1469" i="82"/>
  <c r="AG1470" i="82"/>
  <c r="AG1471" i="82"/>
  <c r="AG1472" i="82"/>
  <c r="AG1473" i="82"/>
  <c r="AG1474" i="82"/>
  <c r="AG1475" i="82"/>
  <c r="AG1476" i="82"/>
  <c r="AG1477" i="82"/>
  <c r="AG1478" i="82"/>
  <c r="AG1479" i="82"/>
  <c r="AG1480" i="82"/>
  <c r="AG1481" i="82"/>
  <c r="AG1482" i="82"/>
  <c r="AG1483" i="82"/>
  <c r="AG1484" i="82"/>
  <c r="AG1485" i="82"/>
  <c r="AG1486" i="82"/>
  <c r="AG1487" i="82"/>
  <c r="AG1488" i="82"/>
  <c r="AG1489" i="82"/>
  <c r="AG1490" i="82"/>
  <c r="AG1491" i="82"/>
  <c r="AG1492" i="82"/>
  <c r="AG1493" i="82"/>
  <c r="AG1494" i="82"/>
  <c r="AG1495" i="82"/>
  <c r="AG1496" i="82"/>
  <c r="AG1497" i="82"/>
  <c r="AG1498" i="82"/>
  <c r="AG1499" i="82"/>
  <c r="AG1500" i="82"/>
  <c r="AG1501" i="82"/>
  <c r="AG1502" i="82"/>
  <c r="AG1503" i="82"/>
  <c r="AG1504" i="82"/>
  <c r="AG1505" i="82"/>
  <c r="AG1506" i="82"/>
  <c r="AG1507" i="82"/>
  <c r="AG1508" i="82"/>
  <c r="AG1509" i="82"/>
  <c r="AG1510" i="82"/>
  <c r="AG1511" i="82"/>
  <c r="AG1512" i="82"/>
  <c r="AG1513" i="82"/>
  <c r="AG1514" i="82"/>
  <c r="AG1515" i="82"/>
  <c r="AG1516" i="82"/>
  <c r="AG1517" i="82"/>
  <c r="AG1518" i="82"/>
  <c r="AG1519" i="82"/>
  <c r="AG1520" i="82"/>
  <c r="AG1521" i="82"/>
  <c r="AG1522" i="82"/>
  <c r="AG1523" i="82"/>
  <c r="AG1524" i="82"/>
  <c r="AG1525" i="82"/>
  <c r="AG1526" i="82"/>
  <c r="AG1527" i="82"/>
  <c r="AG1528" i="82"/>
  <c r="AG1529" i="82"/>
  <c r="AG1530" i="82"/>
  <c r="AG1531" i="82"/>
  <c r="AG1532" i="82"/>
  <c r="AG1533" i="82"/>
  <c r="AG1534" i="82"/>
  <c r="AG1535" i="82"/>
  <c r="AG1536" i="82"/>
  <c r="AG1537" i="82"/>
  <c r="AG1538" i="82"/>
  <c r="AG1539" i="82"/>
  <c r="AG1540" i="82"/>
  <c r="AG1541" i="82"/>
  <c r="AG1542" i="82"/>
  <c r="AG1543" i="82"/>
  <c r="AG1544" i="82"/>
  <c r="AG1545" i="82"/>
  <c r="AG1546" i="82"/>
  <c r="AG1547" i="82"/>
  <c r="AG1548" i="82"/>
  <c r="AG1549" i="82"/>
  <c r="AG1550" i="82"/>
  <c r="AG1551" i="82"/>
  <c r="AG1552" i="82"/>
  <c r="AG1553" i="82"/>
  <c r="AG1554" i="82"/>
  <c r="AG1555" i="82"/>
  <c r="AG1556" i="82"/>
  <c r="AG1557" i="82"/>
  <c r="AG1558" i="82"/>
  <c r="AG1559" i="82"/>
  <c r="AG1560" i="82"/>
  <c r="AG1561" i="82"/>
  <c r="AG1562" i="82"/>
  <c r="AG1563" i="82"/>
  <c r="AG1564" i="82"/>
  <c r="AG1565" i="82"/>
  <c r="AG1566" i="82"/>
  <c r="AG1567" i="82"/>
  <c r="AG1568" i="82"/>
  <c r="AG1569" i="82"/>
  <c r="AG1570" i="82"/>
  <c r="AG1571" i="82"/>
  <c r="AG1572" i="82"/>
  <c r="AG1573" i="82"/>
  <c r="AG1574" i="82"/>
  <c r="AG1575" i="82"/>
  <c r="AG1576" i="82"/>
  <c r="AG1577" i="82"/>
  <c r="AG1578" i="82"/>
  <c r="AG1579" i="82"/>
  <c r="AG1580" i="82"/>
  <c r="AG1581" i="82"/>
  <c r="AG1582" i="82"/>
  <c r="AG1583" i="82"/>
  <c r="AG1584" i="82"/>
  <c r="AG1585" i="82"/>
  <c r="AG1586" i="82"/>
  <c r="AG1587" i="82"/>
  <c r="AG1588" i="82"/>
  <c r="AG1589" i="82"/>
  <c r="AG1590" i="82"/>
  <c r="AG1591" i="82"/>
  <c r="AG1592" i="82"/>
  <c r="AG1593" i="82"/>
  <c r="AG1594" i="82"/>
  <c r="AG1595" i="82"/>
  <c r="AG1596" i="82"/>
  <c r="AG1597" i="82"/>
  <c r="AG1598" i="82"/>
  <c r="AG1599" i="82"/>
  <c r="AG1600" i="82"/>
  <c r="AG1601" i="82"/>
  <c r="AG1602" i="82"/>
  <c r="AG1603" i="82"/>
  <c r="AG1604" i="82"/>
  <c r="AG1605" i="82"/>
  <c r="AG1606" i="82"/>
  <c r="AG1607" i="82"/>
  <c r="AG1608" i="82"/>
  <c r="AG1609" i="82"/>
  <c r="AG1610" i="82"/>
  <c r="AG1611" i="82"/>
  <c r="AG1612" i="82"/>
  <c r="AG1613" i="82"/>
  <c r="AG1614" i="82"/>
  <c r="AG1615" i="82"/>
  <c r="AG1616" i="82"/>
  <c r="AG1617" i="82"/>
  <c r="AG1618" i="82"/>
  <c r="AG1619" i="82"/>
  <c r="AG1620" i="82"/>
  <c r="AG1621" i="82"/>
  <c r="AG1622" i="82"/>
  <c r="AG1623" i="82"/>
  <c r="AG1624" i="82"/>
  <c r="AG1625" i="82"/>
  <c r="AG1626" i="82"/>
  <c r="AG1627" i="82"/>
  <c r="AG1628" i="82"/>
  <c r="AG1629" i="82"/>
  <c r="AG1630" i="82"/>
  <c r="AG1631" i="82"/>
  <c r="AG1632" i="82"/>
  <c r="AG1633" i="82"/>
  <c r="AG1634" i="82"/>
  <c r="AG1635" i="82"/>
  <c r="AG1636" i="82"/>
  <c r="AG1637" i="82"/>
  <c r="AG1638" i="82"/>
  <c r="AG1639" i="82"/>
  <c r="AG1640" i="82"/>
  <c r="AG1641" i="82"/>
  <c r="AG1642" i="82"/>
  <c r="AG1643" i="82"/>
  <c r="AG1644" i="82"/>
  <c r="AG1645" i="82"/>
  <c r="AG1646" i="82"/>
  <c r="AG1647" i="82"/>
  <c r="AG1648" i="82"/>
  <c r="AG1649" i="82"/>
  <c r="AG1650" i="82"/>
  <c r="AG1651" i="82"/>
  <c r="AG1652" i="82"/>
  <c r="AG1653" i="82"/>
  <c r="AG1654" i="82"/>
  <c r="AG1655" i="82"/>
  <c r="AG1656" i="82"/>
  <c r="AG1657" i="82"/>
  <c r="AG1658" i="82"/>
  <c r="AG1659" i="82"/>
  <c r="AG1660" i="82"/>
  <c r="AG1661" i="82"/>
  <c r="AG1662" i="82"/>
  <c r="AG1663" i="82"/>
  <c r="AG1664" i="82"/>
  <c r="AG1665" i="82"/>
  <c r="AG1666" i="82"/>
  <c r="AG1667" i="82"/>
  <c r="AG1668" i="82"/>
  <c r="AG1669" i="82"/>
  <c r="AG1670" i="82"/>
  <c r="AG1671" i="82"/>
  <c r="AG1672" i="82"/>
  <c r="AG1673" i="82"/>
  <c r="AG1674" i="82"/>
  <c r="AG1675" i="82"/>
  <c r="AG1676" i="82"/>
  <c r="AG1677" i="82"/>
  <c r="AG1678" i="82"/>
  <c r="AG1679" i="82"/>
  <c r="AG1680" i="82"/>
  <c r="AG1681" i="82"/>
  <c r="AG1682" i="82"/>
  <c r="AG1683" i="82"/>
  <c r="AG1684" i="82"/>
  <c r="AG1685" i="82"/>
  <c r="AG1686" i="82"/>
  <c r="AG1687" i="82"/>
  <c r="AG1688" i="82"/>
  <c r="AG1689" i="82"/>
  <c r="AG1690" i="82"/>
  <c r="AG1691" i="82"/>
  <c r="AG1692" i="82"/>
  <c r="AG1693" i="82"/>
  <c r="AG1694" i="82"/>
  <c r="AG1695" i="82"/>
  <c r="AG1696" i="82"/>
  <c r="AG1697" i="82"/>
  <c r="AG1698" i="82"/>
  <c r="AG1699" i="82"/>
  <c r="AG1700" i="82"/>
  <c r="AG1701" i="82"/>
  <c r="AG1702" i="82"/>
  <c r="AG1703" i="82"/>
  <c r="AG1704" i="82"/>
  <c r="AG1705" i="82"/>
  <c r="AG1706" i="82"/>
  <c r="AG1707" i="82"/>
  <c r="AG1708" i="82"/>
  <c r="AG1709" i="82"/>
  <c r="AG1710" i="82"/>
  <c r="AG1711" i="82"/>
  <c r="AG1712" i="82"/>
  <c r="AG1713" i="82"/>
  <c r="AG1714" i="82"/>
  <c r="AG1715" i="82"/>
  <c r="AG1716" i="82"/>
  <c r="AG1717" i="82"/>
  <c r="AG1718" i="82"/>
  <c r="AG1719" i="82"/>
  <c r="AG1720" i="82"/>
  <c r="AG1721" i="82"/>
  <c r="AG1722" i="82"/>
  <c r="AG1723" i="82"/>
  <c r="AG1724" i="82"/>
  <c r="AG1725" i="82"/>
  <c r="AG1726" i="82"/>
  <c r="AG1727" i="82"/>
  <c r="AG1728" i="82"/>
  <c r="AG1729" i="82"/>
  <c r="AG1730" i="82"/>
  <c r="AG1731" i="82"/>
  <c r="AG1732" i="82"/>
  <c r="AG1733" i="82"/>
  <c r="AG1734" i="82"/>
  <c r="AG1735" i="82"/>
  <c r="AG1736" i="82"/>
  <c r="AG1737" i="82"/>
  <c r="AG1738" i="82"/>
  <c r="AG1739" i="82"/>
  <c r="AG1740" i="82"/>
  <c r="AG1741" i="82"/>
  <c r="AG1742" i="82"/>
  <c r="AG1743" i="82"/>
  <c r="AG1744" i="82"/>
  <c r="AG1745" i="82"/>
  <c r="AG1746" i="82"/>
  <c r="AG1747" i="82"/>
  <c r="AG1748" i="82"/>
  <c r="AG1749" i="82"/>
  <c r="AG1750" i="82"/>
  <c r="AG1751" i="82"/>
  <c r="AG1752" i="82"/>
  <c r="AG1753" i="82"/>
  <c r="AG1754" i="82"/>
  <c r="AG1755" i="82"/>
  <c r="AG1756" i="82"/>
  <c r="AG1757" i="82"/>
  <c r="AG1758" i="82"/>
  <c r="AG1759" i="82"/>
  <c r="AG1760" i="82"/>
  <c r="AG1761" i="82"/>
  <c r="AG1762" i="82"/>
  <c r="AG1763" i="82"/>
  <c r="AG1764" i="82"/>
  <c r="AG1765" i="82"/>
  <c r="AG1766" i="82"/>
  <c r="AG1767" i="82"/>
  <c r="AG1768" i="82"/>
  <c r="AG1769" i="82"/>
  <c r="AG1770" i="82"/>
  <c r="AG1771" i="82"/>
  <c r="AG1772" i="82"/>
  <c r="AG1773" i="82"/>
  <c r="AG1774" i="82"/>
  <c r="AG1775" i="82"/>
  <c r="AG1776" i="82"/>
  <c r="AG1777" i="82"/>
  <c r="AG1778" i="82"/>
  <c r="AG1779" i="82"/>
  <c r="AG1780" i="82"/>
  <c r="AG1781" i="82"/>
  <c r="AG1782" i="82"/>
  <c r="AG1783" i="82"/>
  <c r="AG1784" i="82"/>
  <c r="AG1785" i="82"/>
  <c r="AG1786" i="82"/>
  <c r="AG1787" i="82"/>
  <c r="AG1788" i="82"/>
  <c r="AG1789" i="82"/>
  <c r="AG1790" i="82"/>
  <c r="AG1791" i="82"/>
  <c r="AG1792" i="82"/>
  <c r="AG1793" i="82"/>
  <c r="AG1794" i="82"/>
  <c r="AG1795" i="82"/>
  <c r="AG1796" i="82"/>
  <c r="AG1797" i="82"/>
  <c r="AG1798" i="82"/>
  <c r="AG1799" i="82"/>
  <c r="AG1800" i="82"/>
  <c r="AG1801" i="82"/>
  <c r="AG1802" i="82"/>
  <c r="AG1803" i="82"/>
  <c r="AG1804" i="82"/>
  <c r="AG1805" i="82"/>
  <c r="AG1806" i="82"/>
  <c r="AG1807" i="82"/>
  <c r="AG1808" i="82"/>
  <c r="AG1809" i="82"/>
  <c r="AG1810" i="82"/>
  <c r="AG1811" i="82"/>
  <c r="AG1812" i="82"/>
  <c r="AG1813" i="82"/>
  <c r="AG1814" i="82"/>
  <c r="AG1815" i="82"/>
  <c r="AG1816" i="82"/>
  <c r="AG1817" i="82"/>
  <c r="AG1818" i="82"/>
  <c r="AG1819" i="82"/>
  <c r="AG1820" i="82"/>
  <c r="AG1821" i="82"/>
  <c r="AG1822" i="82"/>
  <c r="AG1823" i="82"/>
  <c r="AG1824" i="82"/>
  <c r="AG1825" i="82"/>
  <c r="AG1826" i="82"/>
  <c r="AG1827" i="82"/>
  <c r="AG1828" i="82"/>
  <c r="AG1829" i="82"/>
  <c r="AG1830" i="82"/>
  <c r="AG1831" i="82"/>
  <c r="AG1832" i="82"/>
  <c r="AG1833" i="82"/>
  <c r="AG1834" i="82"/>
  <c r="AG1835" i="82"/>
  <c r="AG1836" i="82"/>
  <c r="AG1837" i="82"/>
  <c r="AG1838" i="82"/>
  <c r="AG1839" i="82"/>
  <c r="AG1840" i="82"/>
  <c r="AG1841" i="82"/>
  <c r="AG1842" i="82"/>
  <c r="AG1843" i="82"/>
  <c r="AG1844" i="82"/>
  <c r="AG1845" i="82"/>
  <c r="AG1846" i="82"/>
  <c r="AG1847" i="82"/>
  <c r="AG1848" i="82"/>
  <c r="AG1849" i="82"/>
  <c r="AG1850" i="82"/>
  <c r="AG1851" i="82"/>
  <c r="AG1852" i="82"/>
  <c r="AG1853" i="82"/>
  <c r="AG1854" i="82"/>
  <c r="AG1855" i="82"/>
  <c r="AG1856" i="82"/>
  <c r="AG1857" i="82"/>
  <c r="AG1858" i="82"/>
  <c r="AG1859" i="82"/>
  <c r="AG1860" i="82"/>
  <c r="AG1861" i="82"/>
  <c r="AG1862" i="82"/>
  <c r="AG1863" i="82"/>
  <c r="AG1864" i="82"/>
  <c r="AG1865" i="82"/>
  <c r="AG1866" i="82"/>
  <c r="AG1867" i="82"/>
  <c r="AG1868" i="82"/>
  <c r="AG1869" i="82"/>
  <c r="AG1870" i="82"/>
  <c r="AG1871" i="82"/>
  <c r="AG1872" i="82"/>
  <c r="AG1873" i="82"/>
  <c r="AG1874" i="82"/>
  <c r="AG1875" i="82"/>
  <c r="AG1876" i="82"/>
  <c r="AG1877" i="82"/>
  <c r="AG1878" i="82"/>
  <c r="AG1879" i="82"/>
  <c r="AG1880" i="82"/>
  <c r="AG1881" i="82"/>
  <c r="AG1882" i="82"/>
  <c r="AG1883" i="82"/>
  <c r="AG1884" i="82"/>
  <c r="AG1885" i="82"/>
  <c r="AG1886" i="82"/>
  <c r="AG1887" i="82"/>
  <c r="AG1888" i="82"/>
  <c r="AG1889" i="82"/>
  <c r="AG1890" i="82"/>
  <c r="AG1891" i="82"/>
  <c r="AG1892" i="82"/>
  <c r="AG1893" i="82"/>
  <c r="AG1894" i="82"/>
  <c r="AG1895" i="82"/>
  <c r="AG1896" i="82"/>
  <c r="AG1897" i="82"/>
  <c r="AG1898" i="82"/>
  <c r="AG1899" i="82"/>
  <c r="AG1900" i="82"/>
  <c r="AG1901" i="82"/>
  <c r="AG1902" i="82"/>
  <c r="AG1903" i="82"/>
  <c r="AG1904" i="82"/>
  <c r="AG1905" i="82"/>
  <c r="AG1906" i="82"/>
  <c r="AG1907" i="82"/>
  <c r="AG1908" i="82"/>
  <c r="AG1909" i="82"/>
  <c r="AG1910" i="82"/>
  <c r="AG1911" i="82"/>
  <c r="AG1912" i="82"/>
  <c r="AG1913" i="82"/>
  <c r="AG1914" i="82"/>
  <c r="AG1915" i="82"/>
  <c r="AE1315" i="82"/>
  <c r="AE1316" i="82"/>
  <c r="AE1317" i="82"/>
  <c r="AE1318" i="82"/>
  <c r="AE1319" i="82"/>
  <c r="AE1320" i="82"/>
  <c r="AE1321" i="82"/>
  <c r="AE1322" i="82"/>
  <c r="AE1323" i="82"/>
  <c r="AE1324" i="82"/>
  <c r="AE1325" i="82"/>
  <c r="AE1326" i="82"/>
  <c r="AE1327" i="82"/>
  <c r="AE1328" i="82"/>
  <c r="AE1329" i="82"/>
  <c r="AE1330" i="82"/>
  <c r="AE1331" i="82"/>
  <c r="AE1332" i="82"/>
  <c r="AE1333" i="82"/>
  <c r="AE1334" i="82"/>
  <c r="AE1335" i="82"/>
  <c r="AE1336" i="82"/>
  <c r="AE1337" i="82"/>
  <c r="AE1338" i="82"/>
  <c r="AE1339" i="82"/>
  <c r="AE1340" i="82"/>
  <c r="AE1341" i="82"/>
  <c r="AE1342" i="82"/>
  <c r="AE1343" i="82"/>
  <c r="AE1344" i="82"/>
  <c r="AE1345" i="82"/>
  <c r="AE1346" i="82"/>
  <c r="AE1347" i="82"/>
  <c r="AE1348" i="82"/>
  <c r="AE1349" i="82"/>
  <c r="AE1350" i="82"/>
  <c r="AE1351" i="82"/>
  <c r="AE1352" i="82"/>
  <c r="AE1353" i="82"/>
  <c r="AE1354" i="82"/>
  <c r="AE1355" i="82"/>
  <c r="AE1356" i="82"/>
  <c r="AE1357" i="82"/>
  <c r="AE1358" i="82"/>
  <c r="AE1359" i="82"/>
  <c r="AE1360" i="82"/>
  <c r="AE1361" i="82"/>
  <c r="AE1362" i="82"/>
  <c r="AE1363" i="82"/>
  <c r="AE1364" i="82"/>
  <c r="AE1365" i="82"/>
  <c r="AE1366" i="82"/>
  <c r="AE1367" i="82"/>
  <c r="AE1368" i="82"/>
  <c r="AE1369" i="82"/>
  <c r="AE1370" i="82"/>
  <c r="AE1371" i="82"/>
  <c r="AE1372" i="82"/>
  <c r="AE1373" i="82"/>
  <c r="AE1374" i="82"/>
  <c r="AE1375" i="82"/>
  <c r="AE1376" i="82"/>
  <c r="AE1377" i="82"/>
  <c r="AE1378" i="82"/>
  <c r="AE1379" i="82"/>
  <c r="AE1380" i="82"/>
  <c r="AE1381" i="82"/>
  <c r="AE1382" i="82"/>
  <c r="AE1383" i="82"/>
  <c r="AE1384" i="82"/>
  <c r="AE1385" i="82"/>
  <c r="AE1386" i="82"/>
  <c r="AE1387" i="82"/>
  <c r="AE1388" i="82"/>
  <c r="AE1389" i="82"/>
  <c r="AE1390" i="82"/>
  <c r="AE1391" i="82"/>
  <c r="AE1392" i="82"/>
  <c r="AE1393" i="82"/>
  <c r="AE1394" i="82"/>
  <c r="AE1395" i="82"/>
  <c r="AE1396" i="82"/>
  <c r="AE1397" i="82"/>
  <c r="AE1398" i="82"/>
  <c r="AE1399" i="82"/>
  <c r="AE1400" i="82"/>
  <c r="AE1401" i="82"/>
  <c r="AE1402" i="82"/>
  <c r="AE1403" i="82"/>
  <c r="AE1404" i="82"/>
  <c r="AE1405" i="82"/>
  <c r="AE1406" i="82"/>
  <c r="AE1407" i="82"/>
  <c r="AE1408" i="82"/>
  <c r="AE1409" i="82"/>
  <c r="AE1410" i="82"/>
  <c r="AE1411" i="82"/>
  <c r="AE1412" i="82"/>
  <c r="AE1413" i="82"/>
  <c r="AE1414" i="82"/>
  <c r="AE1415" i="82"/>
  <c r="AE1416" i="82"/>
  <c r="AE1417" i="82"/>
  <c r="AE1418" i="82"/>
  <c r="AE1419" i="82"/>
  <c r="AE1420" i="82"/>
  <c r="AE1421" i="82"/>
  <c r="AE1422" i="82"/>
  <c r="AE1423" i="82"/>
  <c r="AE1424" i="82"/>
  <c r="AE1425" i="82"/>
  <c r="AE1426" i="82"/>
  <c r="AE1427" i="82"/>
  <c r="AE1428" i="82"/>
  <c r="AE1429" i="82"/>
  <c r="AE1430" i="82"/>
  <c r="AE1431" i="82"/>
  <c r="AE1432" i="82"/>
  <c r="AE1433" i="82"/>
  <c r="AE1434" i="82"/>
  <c r="AE1435" i="82"/>
  <c r="AE1436" i="82"/>
  <c r="AE1437" i="82"/>
  <c r="AE1438" i="82"/>
  <c r="AE1439" i="82"/>
  <c r="AE1440" i="82"/>
  <c r="AE1441" i="82"/>
  <c r="AE1442" i="82"/>
  <c r="AE1443" i="82"/>
  <c r="AE1444" i="82"/>
  <c r="AE1445" i="82"/>
  <c r="AE1446" i="82"/>
  <c r="AE1447" i="82"/>
  <c r="AE1448" i="82"/>
  <c r="AE1449" i="82"/>
  <c r="AE1450" i="82"/>
  <c r="AE1451" i="82"/>
  <c r="AE1452" i="82"/>
  <c r="AE1453" i="82"/>
  <c r="AE1454" i="82"/>
  <c r="AE1455" i="82"/>
  <c r="AE1456" i="82"/>
  <c r="AE1457" i="82"/>
  <c r="AE1458" i="82"/>
  <c r="AE1459" i="82"/>
  <c r="AE1460" i="82"/>
  <c r="AE1461" i="82"/>
  <c r="AE1462" i="82"/>
  <c r="AE1463" i="82"/>
  <c r="AE1464" i="82"/>
  <c r="AE1465" i="82"/>
  <c r="AE1466" i="82"/>
  <c r="AE1467" i="82"/>
  <c r="AE1468" i="82"/>
  <c r="AE1469" i="82"/>
  <c r="AE1470" i="82"/>
  <c r="AE1471" i="82"/>
  <c r="AE1472" i="82"/>
  <c r="AE1473" i="82"/>
  <c r="AE1474" i="82"/>
  <c r="AE1475" i="82"/>
  <c r="AE1476" i="82"/>
  <c r="AE1477" i="82"/>
  <c r="AE1478" i="82"/>
  <c r="AE1479" i="82"/>
  <c r="AE1480" i="82"/>
  <c r="AE1481" i="82"/>
  <c r="AE1482" i="82"/>
  <c r="AE1483" i="82"/>
  <c r="AE1484" i="82"/>
  <c r="AE1485" i="82"/>
  <c r="AE1486" i="82"/>
  <c r="AE1487" i="82"/>
  <c r="AE1488" i="82"/>
  <c r="AE1489" i="82"/>
  <c r="AE1490" i="82"/>
  <c r="AE1491" i="82"/>
  <c r="AE1492" i="82"/>
  <c r="AE1493" i="82"/>
  <c r="AE1494" i="82"/>
  <c r="AE1495" i="82"/>
  <c r="AE1496" i="82"/>
  <c r="AE1497" i="82"/>
  <c r="AE1498" i="82"/>
  <c r="AE1499" i="82"/>
  <c r="AE1500" i="82"/>
  <c r="AE1501" i="82"/>
  <c r="AE1502" i="82"/>
  <c r="AE1503" i="82"/>
  <c r="AE1504" i="82"/>
  <c r="AE1505" i="82"/>
  <c r="AE1506" i="82"/>
  <c r="AE1507" i="82"/>
  <c r="AE1508" i="82"/>
  <c r="AE1509" i="82"/>
  <c r="AE1510" i="82"/>
  <c r="AE1511" i="82"/>
  <c r="AE1512" i="82"/>
  <c r="AE1513" i="82"/>
  <c r="AE1514" i="82"/>
  <c r="AE1515" i="82"/>
  <c r="AE1516" i="82"/>
  <c r="AE1517" i="82"/>
  <c r="AE1518" i="82"/>
  <c r="AE1519" i="82"/>
  <c r="AE1520" i="82"/>
  <c r="AE1521" i="82"/>
  <c r="AE1522" i="82"/>
  <c r="AE1523" i="82"/>
  <c r="AE1524" i="82"/>
  <c r="AE1525" i="82"/>
  <c r="AE1526" i="82"/>
  <c r="AE1527" i="82"/>
  <c r="AE1528" i="82"/>
  <c r="AE1529" i="82"/>
  <c r="AE1530" i="82"/>
  <c r="AE1531" i="82"/>
  <c r="AE1532" i="82"/>
  <c r="AE1533" i="82"/>
  <c r="AE1534" i="82"/>
  <c r="AE1535" i="82"/>
  <c r="AE1536" i="82"/>
  <c r="AE1537" i="82"/>
  <c r="AE1538" i="82"/>
  <c r="AE1539" i="82"/>
  <c r="AE1540" i="82"/>
  <c r="AE1541" i="82"/>
  <c r="AE1542" i="82"/>
  <c r="AE1543" i="82"/>
  <c r="AE1544" i="82"/>
  <c r="AE1545" i="82"/>
  <c r="AE1546" i="82"/>
  <c r="AE1547" i="82"/>
  <c r="AE1548" i="82"/>
  <c r="AE1549" i="82"/>
  <c r="AE1550" i="82"/>
  <c r="AE1551" i="82"/>
  <c r="AE1552" i="82"/>
  <c r="AE1553" i="82"/>
  <c r="AE1554" i="82"/>
  <c r="AE1555" i="82"/>
  <c r="AE1556" i="82"/>
  <c r="AE1557" i="82"/>
  <c r="AE1558" i="82"/>
  <c r="AE1559" i="82"/>
  <c r="AE1560" i="82"/>
  <c r="AE1561" i="82"/>
  <c r="AE1562" i="82"/>
  <c r="AE1563" i="82"/>
  <c r="AE1564" i="82"/>
  <c r="AE1565" i="82"/>
  <c r="AE1566" i="82"/>
  <c r="AE1567" i="82"/>
  <c r="AE1568" i="82"/>
  <c r="AE1569" i="82"/>
  <c r="AE1570" i="82"/>
  <c r="AE1571" i="82"/>
  <c r="AE1572" i="82"/>
  <c r="AE1573" i="82"/>
  <c r="AE1574" i="82"/>
  <c r="AE1575" i="82"/>
  <c r="AE1576" i="82"/>
  <c r="AE1577" i="82"/>
  <c r="AE1578" i="82"/>
  <c r="AE1579" i="82"/>
  <c r="AE1580" i="82"/>
  <c r="AE1581" i="82"/>
  <c r="AE1582" i="82"/>
  <c r="AE1583" i="82"/>
  <c r="AE1584" i="82"/>
  <c r="AE1585" i="82"/>
  <c r="AE1586" i="82"/>
  <c r="AE1587" i="82"/>
  <c r="AE1588" i="82"/>
  <c r="AE1589" i="82"/>
  <c r="AE1590" i="82"/>
  <c r="AE1591" i="82"/>
  <c r="AE1592" i="82"/>
  <c r="AE1593" i="82"/>
  <c r="AE1594" i="82"/>
  <c r="AE1595" i="82"/>
  <c r="AE1596" i="82"/>
  <c r="AE1597" i="82"/>
  <c r="AE1598" i="82"/>
  <c r="AE1599" i="82"/>
  <c r="AE1600" i="82"/>
  <c r="AE1601" i="82"/>
  <c r="AE1602" i="82"/>
  <c r="AE1603" i="82"/>
  <c r="AE1604" i="82"/>
  <c r="AE1605" i="82"/>
  <c r="AE1606" i="82"/>
  <c r="AE1607" i="82"/>
  <c r="AE1608" i="82"/>
  <c r="AE1609" i="82"/>
  <c r="AE1610" i="82"/>
  <c r="AE1611" i="82"/>
  <c r="AE1612" i="82"/>
  <c r="AE1613" i="82"/>
  <c r="AE1614" i="82"/>
  <c r="AE1615" i="82"/>
  <c r="AE1616" i="82"/>
  <c r="AE1617" i="82"/>
  <c r="AE1618" i="82"/>
  <c r="AE1619" i="82"/>
  <c r="AE1620" i="82"/>
  <c r="AE1621" i="82"/>
  <c r="AE1622" i="82"/>
  <c r="AE1623" i="82"/>
  <c r="AE1624" i="82"/>
  <c r="AE1625" i="82"/>
  <c r="AE1626" i="82"/>
  <c r="AE1627" i="82"/>
  <c r="AE1628" i="82"/>
  <c r="AE1629" i="82"/>
  <c r="AE1630" i="82"/>
  <c r="AE1631" i="82"/>
  <c r="AE1632" i="82"/>
  <c r="AE1633" i="82"/>
  <c r="AE1634" i="82"/>
  <c r="AE1635" i="82"/>
  <c r="AE1636" i="82"/>
  <c r="AE1637" i="82"/>
  <c r="AE1638" i="82"/>
  <c r="AE1639" i="82"/>
  <c r="AE1640" i="82"/>
  <c r="AE1641" i="82"/>
  <c r="AE1642" i="82"/>
  <c r="AE1643" i="82"/>
  <c r="AE1644" i="82"/>
  <c r="AE1645" i="82"/>
  <c r="AE1646" i="82"/>
  <c r="AE1647" i="82"/>
  <c r="AE1648" i="82"/>
  <c r="AE1649" i="82"/>
  <c r="AE1650" i="82"/>
  <c r="AE1651" i="82"/>
  <c r="AE1652" i="82"/>
  <c r="AE1653" i="82"/>
  <c r="AE1654" i="82"/>
  <c r="AE1655" i="82"/>
  <c r="AE1656" i="82"/>
  <c r="AE1657" i="82"/>
  <c r="AE1658" i="82"/>
  <c r="AE1659" i="82"/>
  <c r="AE1660" i="82"/>
  <c r="AE1661" i="82"/>
  <c r="AE1662" i="82"/>
  <c r="AE1663" i="82"/>
  <c r="AE1664" i="82"/>
  <c r="AE1665" i="82"/>
  <c r="AE1666" i="82"/>
  <c r="AE1667" i="82"/>
  <c r="AE1668" i="82"/>
  <c r="AE1669" i="82"/>
  <c r="AE1670" i="82"/>
  <c r="AE1671" i="82"/>
  <c r="AE1672" i="82"/>
  <c r="AE1673" i="82"/>
  <c r="AE1674" i="82"/>
  <c r="AE1675" i="82"/>
  <c r="AE1676" i="82"/>
  <c r="AE1677" i="82"/>
  <c r="AE1678" i="82"/>
  <c r="AE1679" i="82"/>
  <c r="AE1680" i="82"/>
  <c r="AE1681" i="82"/>
  <c r="AE1682" i="82"/>
  <c r="AE1683" i="82"/>
  <c r="AE1684" i="82"/>
  <c r="AE1685" i="82"/>
  <c r="AE1686" i="82"/>
  <c r="AE1687" i="82"/>
  <c r="AE1688" i="82"/>
  <c r="AE1689" i="82"/>
  <c r="AE1690" i="82"/>
  <c r="AE1691" i="82"/>
  <c r="AE1692" i="82"/>
  <c r="AE1693" i="82"/>
  <c r="AE1694" i="82"/>
  <c r="AE1695" i="82"/>
  <c r="AE1696" i="82"/>
  <c r="AE1697" i="82"/>
  <c r="AE1698" i="82"/>
  <c r="AE1699" i="82"/>
  <c r="AE1700" i="82"/>
  <c r="AE1701" i="82"/>
  <c r="AE1702" i="82"/>
  <c r="AE1703" i="82"/>
  <c r="AE1704" i="82"/>
  <c r="AE1705" i="82"/>
  <c r="AE1706" i="82"/>
  <c r="AE1707" i="82"/>
  <c r="AE1708" i="82"/>
  <c r="AE1709" i="82"/>
  <c r="AE1710" i="82"/>
  <c r="AE1711" i="82"/>
  <c r="AE1712" i="82"/>
  <c r="AE1713" i="82"/>
  <c r="AE1714" i="82"/>
  <c r="AE1715" i="82"/>
  <c r="AE1716" i="82"/>
  <c r="AE1717" i="82"/>
  <c r="AE1718" i="82"/>
  <c r="AE1719" i="82"/>
  <c r="AE1720" i="82"/>
  <c r="AE1721" i="82"/>
  <c r="AE1722" i="82"/>
  <c r="AE1723" i="82"/>
  <c r="AE1724" i="82"/>
  <c r="AE1725" i="82"/>
  <c r="AE1726" i="82"/>
  <c r="AE1727" i="82"/>
  <c r="AE1728" i="82"/>
  <c r="AE1729" i="82"/>
  <c r="AE1730" i="82"/>
  <c r="AE1731" i="82"/>
  <c r="AE1732" i="82"/>
  <c r="AE1733" i="82"/>
  <c r="AE1734" i="82"/>
  <c r="AE1735" i="82"/>
  <c r="AE1736" i="82"/>
  <c r="AE1737" i="82"/>
  <c r="AE1738" i="82"/>
  <c r="AE1739" i="82"/>
  <c r="AE1740" i="82"/>
  <c r="AE1741" i="82"/>
  <c r="AE1742" i="82"/>
  <c r="AE1743" i="82"/>
  <c r="AE1744" i="82"/>
  <c r="AE1745" i="82"/>
  <c r="AE1746" i="82"/>
  <c r="AE1747" i="82"/>
  <c r="AE1748" i="82"/>
  <c r="AE1749" i="82"/>
  <c r="AE1750" i="82"/>
  <c r="AE1751" i="82"/>
  <c r="AE1752" i="82"/>
  <c r="AE1753" i="82"/>
  <c r="AE1754" i="82"/>
  <c r="AE1755" i="82"/>
  <c r="AE1756" i="82"/>
  <c r="AE1757" i="82"/>
  <c r="AE1758" i="82"/>
  <c r="AE1759" i="82"/>
  <c r="AE1760" i="82"/>
  <c r="AE1761" i="82"/>
  <c r="AE1762" i="82"/>
  <c r="AE1763" i="82"/>
  <c r="AE1764" i="82"/>
  <c r="AE1765" i="82"/>
  <c r="AE1766" i="82"/>
  <c r="AE1767" i="82"/>
  <c r="AE1768" i="82"/>
  <c r="AE1769" i="82"/>
  <c r="AE1770" i="82"/>
  <c r="AE1771" i="82"/>
  <c r="AE1772" i="82"/>
  <c r="AE1773" i="82"/>
  <c r="AE1774" i="82"/>
  <c r="AE1775" i="82"/>
  <c r="AE1776" i="82"/>
  <c r="AE1777" i="82"/>
  <c r="AE1778" i="82"/>
  <c r="AE1779" i="82"/>
  <c r="AE1780" i="82"/>
  <c r="AE1781" i="82"/>
  <c r="AE1782" i="82"/>
  <c r="AE1783" i="82"/>
  <c r="AE1784" i="82"/>
  <c r="AE1785" i="82"/>
  <c r="AE1786" i="82"/>
  <c r="AE1787" i="82"/>
  <c r="AE1788" i="82"/>
  <c r="AE1789" i="82"/>
  <c r="AE1790" i="82"/>
  <c r="AE1791" i="82"/>
  <c r="AE1792" i="82"/>
  <c r="AE1793" i="82"/>
  <c r="AE1794" i="82"/>
  <c r="AE1795" i="82"/>
  <c r="AE1796" i="82"/>
  <c r="AE1797" i="82"/>
  <c r="AE1798" i="82"/>
  <c r="AE1799" i="82"/>
  <c r="AE1800" i="82"/>
  <c r="AE1801" i="82"/>
  <c r="AE1802" i="82"/>
  <c r="AE1803" i="82"/>
  <c r="AE1804" i="82"/>
  <c r="AE1805" i="82"/>
  <c r="AE1806" i="82"/>
  <c r="AE1807" i="82"/>
  <c r="AE1808" i="82"/>
  <c r="AE1809" i="82"/>
  <c r="AE1810" i="82"/>
  <c r="AE1811" i="82"/>
  <c r="AE1812" i="82"/>
  <c r="AE1813" i="82"/>
  <c r="AE1814" i="82"/>
  <c r="AE1815" i="82"/>
  <c r="AE1816" i="82"/>
  <c r="AE1817" i="82"/>
  <c r="AE1818" i="82"/>
  <c r="AE1819" i="82"/>
  <c r="AE1820" i="82"/>
  <c r="AE1821" i="82"/>
  <c r="AE1822" i="82"/>
  <c r="AE1823" i="82"/>
  <c r="AE1824" i="82"/>
  <c r="AE1825" i="82"/>
  <c r="AE1826" i="82"/>
  <c r="AE1827" i="82"/>
  <c r="AE1828" i="82"/>
  <c r="AE1829" i="82"/>
  <c r="AE1830" i="82"/>
  <c r="AE1831" i="82"/>
  <c r="AE1832" i="82"/>
  <c r="AE1833" i="82"/>
  <c r="AE1834" i="82"/>
  <c r="AE1835" i="82"/>
  <c r="AE1836" i="82"/>
  <c r="AE1837" i="82"/>
  <c r="AE1838" i="82"/>
  <c r="AE1839" i="82"/>
  <c r="AE1840" i="82"/>
  <c r="AE1841" i="82"/>
  <c r="AE1842" i="82"/>
  <c r="AE1843" i="82"/>
  <c r="AE1844" i="82"/>
  <c r="AE1845" i="82"/>
  <c r="AE1846" i="82"/>
  <c r="AE1847" i="82"/>
  <c r="AE1848" i="82"/>
  <c r="AE1849" i="82"/>
  <c r="AE1850" i="82"/>
  <c r="AE1851" i="82"/>
  <c r="AE1852" i="82"/>
  <c r="AE1853" i="82"/>
  <c r="AE1854" i="82"/>
  <c r="AE1855" i="82"/>
  <c r="AE1856" i="82"/>
  <c r="AE1857" i="82"/>
  <c r="AE1858" i="82"/>
  <c r="AE1859" i="82"/>
  <c r="AE1860" i="82"/>
  <c r="AE1861" i="82"/>
  <c r="AE1862" i="82"/>
  <c r="AE1863" i="82"/>
  <c r="AE1864" i="82"/>
  <c r="AE1865" i="82"/>
  <c r="AE1866" i="82"/>
  <c r="AE1867" i="82"/>
  <c r="AE1868" i="82"/>
  <c r="AE1869" i="82"/>
  <c r="AE1870" i="82"/>
  <c r="AE1871" i="82"/>
  <c r="AE1872" i="82"/>
  <c r="AE1873" i="82"/>
  <c r="AE1874" i="82"/>
  <c r="AE1875" i="82"/>
  <c r="AE1876" i="82"/>
  <c r="AE1877" i="82"/>
  <c r="AE1878" i="82"/>
  <c r="AE1879" i="82"/>
  <c r="AE1880" i="82"/>
  <c r="AE1881" i="82"/>
  <c r="AE1882" i="82"/>
  <c r="AE1883" i="82"/>
  <c r="AE1884" i="82"/>
  <c r="AE1885" i="82"/>
  <c r="AE1886" i="82"/>
  <c r="AE1887" i="82"/>
  <c r="AE1888" i="82"/>
  <c r="AE1889" i="82"/>
  <c r="AE1890" i="82"/>
  <c r="AE1891" i="82"/>
  <c r="AE1892" i="82"/>
  <c r="AE1893" i="82"/>
  <c r="AE1894" i="82"/>
  <c r="AE1895" i="82"/>
  <c r="AE1896" i="82"/>
  <c r="AE1897" i="82"/>
  <c r="AE1898" i="82"/>
  <c r="AE1899" i="82"/>
  <c r="AE1900" i="82"/>
  <c r="AE1901" i="82"/>
  <c r="AE1902" i="82"/>
  <c r="AE1903" i="82"/>
  <c r="AE1904" i="82"/>
  <c r="AE1905" i="82"/>
  <c r="AE1906" i="82"/>
  <c r="AE1907" i="82"/>
  <c r="AE1908" i="82"/>
  <c r="AE1909" i="82"/>
  <c r="AE1910" i="82"/>
  <c r="AE1911" i="82"/>
  <c r="AE1912" i="82"/>
  <c r="AE1913" i="82"/>
  <c r="AE1914" i="82"/>
  <c r="AE1915" i="82"/>
  <c r="AC3" i="82"/>
  <c r="AE3" i="82" s="1"/>
  <c r="AC4" i="82"/>
  <c r="AE4" i="82"/>
  <c r="AC5" i="82"/>
  <c r="AE5" i="82"/>
  <c r="AC6" i="82"/>
  <c r="AE6" i="82" s="1"/>
  <c r="AC7" i="82"/>
  <c r="AE7" i="82" s="1"/>
  <c r="AC8" i="82"/>
  <c r="AE8" i="82" s="1"/>
  <c r="AC9" i="82"/>
  <c r="AE9" i="82" s="1"/>
  <c r="AC10" i="82"/>
  <c r="AE10" i="82"/>
  <c r="AC11" i="82"/>
  <c r="AE11" i="82"/>
  <c r="AC12" i="82"/>
  <c r="AE12" i="82"/>
  <c r="AC13" i="82"/>
  <c r="AE13" i="82" s="1"/>
  <c r="AC14" i="82"/>
  <c r="AE14" i="82" s="1"/>
  <c r="AC15" i="82"/>
  <c r="AE15" i="82" s="1"/>
  <c r="AC16" i="82"/>
  <c r="AE16" i="82"/>
  <c r="AC17" i="82"/>
  <c r="AE17" i="82"/>
  <c r="AC18" i="82"/>
  <c r="AE18" i="82" s="1"/>
  <c r="AC19" i="82"/>
  <c r="AE19" i="82"/>
  <c r="AC20" i="82"/>
  <c r="AE20" i="82" s="1"/>
  <c r="AC21" i="82"/>
  <c r="AE21" i="82"/>
  <c r="AC22" i="82"/>
  <c r="AE22" i="82"/>
  <c r="AC23" i="82"/>
  <c r="AE23" i="82" s="1"/>
  <c r="AC24" i="82"/>
  <c r="AE24" i="82" s="1"/>
  <c r="AC25" i="82"/>
  <c r="AE25" i="82"/>
  <c r="AC26" i="82"/>
  <c r="AE26" i="82" s="1"/>
  <c r="AC27" i="82"/>
  <c r="AE27" i="82"/>
  <c r="AC28" i="82"/>
  <c r="AE28" i="82" s="1"/>
  <c r="AC29" i="82"/>
  <c r="AE29" i="82"/>
  <c r="AC30" i="82"/>
  <c r="AE30" i="82"/>
  <c r="AC31" i="82"/>
  <c r="AE31" i="82"/>
  <c r="AC32" i="82"/>
  <c r="AE32" i="82" s="1"/>
  <c r="AC33" i="82"/>
  <c r="AE33" i="82" s="1"/>
  <c r="AC34" i="82"/>
  <c r="AE34" i="82" s="1"/>
  <c r="AC35" i="82"/>
  <c r="AE35" i="82" s="1"/>
  <c r="AC36" i="82"/>
  <c r="AE36" i="82" s="1"/>
  <c r="AC37" i="82"/>
  <c r="AE37" i="82"/>
  <c r="AC38" i="82"/>
  <c r="AE38" i="82" s="1"/>
  <c r="AC39" i="82"/>
  <c r="AE39" i="82"/>
  <c r="AC40" i="82"/>
  <c r="AE40" i="82" s="1"/>
  <c r="AC41" i="82"/>
  <c r="AE41" i="82"/>
  <c r="AC42" i="82"/>
  <c r="AE42" i="82"/>
  <c r="AC43" i="82"/>
  <c r="AE43" i="82" s="1"/>
  <c r="AC44" i="82"/>
  <c r="AE44" i="82" s="1"/>
  <c r="AC45" i="82"/>
  <c r="AE45" i="82"/>
  <c r="AC46" i="82"/>
  <c r="AE46" i="82" s="1"/>
  <c r="AC47" i="82"/>
  <c r="AE47" i="82" s="1"/>
  <c r="AC48" i="82"/>
  <c r="AE48" i="82" s="1"/>
  <c r="AC49" i="82"/>
  <c r="AE49" i="82"/>
  <c r="AC50" i="82"/>
  <c r="AE50" i="82" s="1"/>
  <c r="AC51" i="82"/>
  <c r="AE51" i="82"/>
  <c r="AC52" i="82"/>
  <c r="AE52" i="82"/>
  <c r="AC53" i="82"/>
  <c r="AE53" i="82" s="1"/>
  <c r="AC54" i="82"/>
  <c r="AE54" i="82" s="1"/>
  <c r="AC55" i="82"/>
  <c r="AE55" i="82" s="1"/>
  <c r="AC56" i="82"/>
  <c r="AE56" i="82"/>
  <c r="AC57" i="82"/>
  <c r="AE57" i="82" s="1"/>
  <c r="AC58" i="82"/>
  <c r="AE58" i="82" s="1"/>
  <c r="AC59" i="82"/>
  <c r="AE59" i="82" s="1"/>
  <c r="AC60" i="82"/>
  <c r="AE60" i="82" s="1"/>
  <c r="AC61" i="82"/>
  <c r="AE61" i="82" s="1"/>
  <c r="AC62" i="82"/>
  <c r="AE62" i="82"/>
  <c r="AC63" i="82"/>
  <c r="AE63" i="82" s="1"/>
  <c r="AC64" i="82"/>
  <c r="AE64" i="82"/>
  <c r="AC65" i="82"/>
  <c r="AE65" i="82" s="1"/>
  <c r="AC66" i="82"/>
  <c r="AE66" i="82" s="1"/>
  <c r="AC67" i="82"/>
  <c r="AE67" i="82" s="1"/>
  <c r="AC68" i="82"/>
  <c r="AE68" i="82" s="1"/>
  <c r="AC69" i="82"/>
  <c r="AE69" i="82"/>
  <c r="AC70" i="82"/>
  <c r="AE70" i="82"/>
  <c r="AC71" i="82"/>
  <c r="AE71" i="82" s="1"/>
  <c r="AC72" i="82"/>
  <c r="AE72" i="82" s="1"/>
  <c r="AC73" i="82"/>
  <c r="AE73" i="82" s="1"/>
  <c r="AC74" i="82"/>
  <c r="AE74" i="82" s="1"/>
  <c r="AC75" i="82"/>
  <c r="AE75" i="82"/>
  <c r="AC76" i="82"/>
  <c r="AE76" i="82"/>
  <c r="AC77" i="82"/>
  <c r="AE77" i="82"/>
  <c r="AC78" i="82"/>
  <c r="AE78" i="82" s="1"/>
  <c r="AC79" i="82"/>
  <c r="AE79" i="82" s="1"/>
  <c r="AC80" i="82"/>
  <c r="AE80" i="82"/>
  <c r="AC81" i="82"/>
  <c r="AE81" i="82"/>
  <c r="AC82" i="82"/>
  <c r="AE82" i="82"/>
  <c r="AC83" i="82"/>
  <c r="AE83" i="82" s="1"/>
  <c r="AC84" i="82"/>
  <c r="AE84" i="82" s="1"/>
  <c r="AC85" i="82"/>
  <c r="AE85" i="82" s="1"/>
  <c r="AC86" i="82"/>
  <c r="AE86" i="82"/>
  <c r="AC87" i="82"/>
  <c r="AE87" i="82" s="1"/>
  <c r="AC88" i="82"/>
  <c r="AE88" i="82" s="1"/>
  <c r="AC89" i="82"/>
  <c r="AE89" i="82"/>
  <c r="AC90" i="82"/>
  <c r="AE90" i="82" s="1"/>
  <c r="AC91" i="82"/>
  <c r="AE91" i="82"/>
  <c r="AC92" i="82"/>
  <c r="AE92" i="82" s="1"/>
  <c r="AC93" i="82"/>
  <c r="AE93" i="82" s="1"/>
  <c r="AC94" i="82"/>
  <c r="AE94" i="82"/>
  <c r="AC95" i="82"/>
  <c r="AE95" i="82"/>
  <c r="AC96" i="82"/>
  <c r="AE96" i="82" s="1"/>
  <c r="AC97" i="82"/>
  <c r="AE97" i="82"/>
  <c r="AC98" i="82"/>
  <c r="AE98" i="82" s="1"/>
  <c r="AC99" i="82"/>
  <c r="AE99" i="82" s="1"/>
  <c r="AC100" i="82"/>
  <c r="AE100" i="82"/>
  <c r="AC101" i="82"/>
  <c r="AE101" i="82"/>
  <c r="AC102" i="82"/>
  <c r="AE102" i="82"/>
  <c r="AC103" i="82"/>
  <c r="AE103" i="82" s="1"/>
  <c r="AC104" i="82"/>
  <c r="AE104" i="82" s="1"/>
  <c r="AC105" i="82"/>
  <c r="AE105" i="82" s="1"/>
  <c r="AC106" i="82"/>
  <c r="AE106" i="82"/>
  <c r="AC107" i="82"/>
  <c r="AE107" i="82" s="1"/>
  <c r="AC108" i="82"/>
  <c r="AE108" i="82" s="1"/>
  <c r="AC109" i="82"/>
  <c r="AE109" i="82"/>
  <c r="AC110" i="82"/>
  <c r="AE110" i="82"/>
  <c r="AC111" i="82"/>
  <c r="AE111" i="82" s="1"/>
  <c r="AC112" i="82"/>
  <c r="AE112" i="82"/>
  <c r="AC113" i="82"/>
  <c r="AE113" i="82" s="1"/>
  <c r="AC114" i="82"/>
  <c r="AE114" i="82" s="1"/>
  <c r="AC115" i="82"/>
  <c r="AE115" i="82"/>
  <c r="AC116" i="82"/>
  <c r="AE116" i="82" s="1"/>
  <c r="AC117" i="82"/>
  <c r="AE117" i="82" s="1"/>
  <c r="AC118" i="82"/>
  <c r="AE118" i="82" s="1"/>
  <c r="AC119" i="82"/>
  <c r="AE119" i="82"/>
  <c r="AC120" i="82"/>
  <c r="AE120" i="82"/>
  <c r="AC121" i="82"/>
  <c r="AE121" i="82" s="1"/>
  <c r="AC122" i="82"/>
  <c r="AE122" i="82" s="1"/>
  <c r="AC123" i="82"/>
  <c r="AE123" i="82" s="1"/>
  <c r="AC124" i="82"/>
  <c r="AE124" i="82" s="1"/>
  <c r="AC125" i="82"/>
  <c r="AE125" i="82" s="1"/>
  <c r="AC126" i="82"/>
  <c r="AE126" i="82"/>
  <c r="AC127" i="82"/>
  <c r="AE127" i="82" s="1"/>
  <c r="AC128" i="82"/>
  <c r="AE128" i="82" s="1"/>
  <c r="AC129" i="82"/>
  <c r="AE129" i="82" s="1"/>
  <c r="AC130" i="82"/>
  <c r="AE130" i="82"/>
  <c r="AC131" i="82"/>
  <c r="AE131" i="82" s="1"/>
  <c r="AC132" i="82"/>
  <c r="AE132" i="82"/>
  <c r="AC133" i="82"/>
  <c r="AE133" i="82" s="1"/>
  <c r="AC134" i="82"/>
  <c r="AE134" i="82" s="1"/>
  <c r="AC135" i="82"/>
  <c r="AE135" i="82" s="1"/>
  <c r="AC136" i="82"/>
  <c r="AE136" i="82" s="1"/>
  <c r="AC137" i="82"/>
  <c r="AE137" i="82" s="1"/>
  <c r="AC138" i="82"/>
  <c r="AE138" i="82" s="1"/>
  <c r="AC139" i="82"/>
  <c r="AE139" i="82" s="1"/>
  <c r="AC140" i="82"/>
  <c r="AE140" i="82"/>
  <c r="AC141" i="82"/>
  <c r="AE141" i="82"/>
  <c r="AC142" i="82"/>
  <c r="AE142" i="82" s="1"/>
  <c r="AC143" i="82"/>
  <c r="AE143" i="82" s="1"/>
  <c r="AC144" i="82"/>
  <c r="AE144" i="82"/>
  <c r="AC145" i="82"/>
  <c r="AE145" i="82" s="1"/>
  <c r="AC146" i="82"/>
  <c r="AE146" i="82" s="1"/>
  <c r="AC147" i="82"/>
  <c r="AE147" i="82" s="1"/>
  <c r="AC148" i="82"/>
  <c r="AE148" i="82" s="1"/>
  <c r="AC149" i="82"/>
  <c r="AE149" i="82" s="1"/>
  <c r="AC150" i="82"/>
  <c r="AE150" i="82"/>
  <c r="AC151" i="82"/>
  <c r="AE151" i="82"/>
  <c r="AC152" i="82"/>
  <c r="AE152" i="82"/>
  <c r="AC153" i="82"/>
  <c r="AE153" i="82" s="1"/>
  <c r="AC154" i="82"/>
  <c r="AE154" i="82" s="1"/>
  <c r="AC155" i="82"/>
  <c r="AE155" i="82"/>
  <c r="AC156" i="82"/>
  <c r="AE156" i="82"/>
  <c r="AC157" i="82"/>
  <c r="AE157" i="82" s="1"/>
  <c r="AC158" i="82"/>
  <c r="AE158" i="82" s="1"/>
  <c r="AC159" i="82"/>
  <c r="AE159" i="82"/>
  <c r="AC160" i="82"/>
  <c r="AE160" i="82" s="1"/>
  <c r="AC161" i="82"/>
  <c r="AE161" i="82"/>
  <c r="AC162" i="82"/>
  <c r="AE162" i="82" s="1"/>
  <c r="AC163" i="82"/>
  <c r="AE163" i="82" s="1"/>
  <c r="AC164" i="82"/>
  <c r="AE164" i="82"/>
  <c r="AC165" i="82"/>
  <c r="AE165" i="82" s="1"/>
  <c r="AC166" i="82"/>
  <c r="AE166" i="82" s="1"/>
  <c r="AC167" i="82"/>
  <c r="AE167" i="82"/>
  <c r="AC168" i="82"/>
  <c r="AE168" i="82" s="1"/>
  <c r="AC169" i="82"/>
  <c r="AE169" i="82"/>
  <c r="AC170" i="82"/>
  <c r="AE170" i="82"/>
  <c r="AC171" i="82"/>
  <c r="AE171" i="82" s="1"/>
  <c r="AC172" i="82"/>
  <c r="AE172" i="82"/>
  <c r="AC173" i="82"/>
  <c r="AE173" i="82" s="1"/>
  <c r="AC174" i="82"/>
  <c r="AE174" i="82" s="1"/>
  <c r="AC175" i="82"/>
  <c r="AE175" i="82" s="1"/>
  <c r="AC176" i="82"/>
  <c r="AE176" i="82"/>
  <c r="AC177" i="82"/>
  <c r="AE177" i="82" s="1"/>
  <c r="AC178" i="82"/>
  <c r="AE178" i="82" s="1"/>
  <c r="AC179" i="82"/>
  <c r="AE179" i="82"/>
  <c r="AC180" i="82"/>
  <c r="AE180" i="82"/>
  <c r="AC181" i="82"/>
  <c r="AE181" i="82" s="1"/>
  <c r="AC182" i="82"/>
  <c r="AE182" i="82"/>
  <c r="AC183" i="82"/>
  <c r="AE183" i="82" s="1"/>
  <c r="AC184" i="82"/>
  <c r="AE184" i="82"/>
  <c r="AC185" i="82"/>
  <c r="AE185" i="82" s="1"/>
  <c r="AC186" i="82"/>
  <c r="AE186" i="82"/>
  <c r="AC187" i="82"/>
  <c r="AE187" i="82" s="1"/>
  <c r="AC188" i="82"/>
  <c r="AE188" i="82" s="1"/>
  <c r="AC189" i="82"/>
  <c r="AE189" i="82" s="1"/>
  <c r="AC190" i="82"/>
  <c r="AE190" i="82"/>
  <c r="AC191" i="82"/>
  <c r="AE191" i="82"/>
  <c r="AC192" i="82"/>
  <c r="AE192" i="82" s="1"/>
  <c r="AC193" i="82"/>
  <c r="AE193" i="82" s="1"/>
  <c r="AC194" i="82"/>
  <c r="AE194" i="82"/>
  <c r="AC195" i="82"/>
  <c r="AE195" i="82" s="1"/>
  <c r="AC196" i="82"/>
  <c r="AE196" i="82" s="1"/>
  <c r="AC197" i="82"/>
  <c r="AE197" i="82"/>
  <c r="AC198" i="82"/>
  <c r="AE198" i="82" s="1"/>
  <c r="AC199" i="82"/>
  <c r="AE199" i="82" s="1"/>
  <c r="AC200" i="82"/>
  <c r="AE200" i="82" s="1"/>
  <c r="AC201" i="82"/>
  <c r="AE201" i="82" s="1"/>
  <c r="AC202" i="82"/>
  <c r="AE202" i="82"/>
  <c r="AC203" i="82"/>
  <c r="AE203" i="82" s="1"/>
  <c r="AC204" i="82"/>
  <c r="AE204" i="82"/>
  <c r="AC205" i="82"/>
  <c r="AE205" i="82" s="1"/>
  <c r="AC206" i="82"/>
  <c r="AE206" i="82" s="1"/>
  <c r="AC207" i="82"/>
  <c r="AE207" i="82" s="1"/>
  <c r="AC208" i="82"/>
  <c r="AE208" i="82" s="1"/>
  <c r="AC209" i="82"/>
  <c r="AE209" i="82"/>
  <c r="AC210" i="82"/>
  <c r="AE210" i="82" s="1"/>
  <c r="AC211" i="82"/>
  <c r="AE211" i="82" s="1"/>
  <c r="AC212" i="82"/>
  <c r="AE212" i="82" s="1"/>
  <c r="AC213" i="82"/>
  <c r="AE213" i="82" s="1"/>
  <c r="AC214" i="82"/>
  <c r="AE214" i="82"/>
  <c r="AC215" i="82"/>
  <c r="AE215" i="82"/>
  <c r="AC216" i="82"/>
  <c r="AE216" i="82"/>
  <c r="AC217" i="82"/>
  <c r="AE217" i="82" s="1"/>
  <c r="AC218" i="82"/>
  <c r="AE218" i="82" s="1"/>
  <c r="AC219" i="82"/>
  <c r="AE219" i="82"/>
  <c r="AC220" i="82"/>
  <c r="AE220" i="82"/>
  <c r="AC221" i="82"/>
  <c r="AE221" i="82"/>
  <c r="AC222" i="82"/>
  <c r="AE222" i="82"/>
  <c r="AC223" i="82"/>
  <c r="AE223" i="82" s="1"/>
  <c r="AC224" i="82"/>
  <c r="AE224" i="82" s="1"/>
  <c r="AC225" i="82"/>
  <c r="AE225" i="82"/>
  <c r="AC226" i="82"/>
  <c r="AE226" i="82"/>
  <c r="AC227" i="82"/>
  <c r="AE227" i="82"/>
  <c r="AC228" i="82"/>
  <c r="AE228" i="82" s="1"/>
  <c r="AC229" i="82"/>
  <c r="AE229" i="82" s="1"/>
  <c r="AC230" i="82"/>
  <c r="AE230" i="82"/>
  <c r="AC231" i="82"/>
  <c r="AE231" i="82"/>
  <c r="AC232" i="82"/>
  <c r="AE232" i="82"/>
  <c r="AC233" i="82"/>
  <c r="AE233" i="82" s="1"/>
  <c r="AC234" i="82"/>
  <c r="AE234" i="82"/>
  <c r="AC235" i="82"/>
  <c r="AE235" i="82" s="1"/>
  <c r="AC236" i="82"/>
  <c r="AE236" i="82" s="1"/>
  <c r="AC237" i="82"/>
  <c r="AE237" i="82"/>
  <c r="AC238" i="82"/>
  <c r="AE238" i="82" s="1"/>
  <c r="AC239" i="82"/>
  <c r="AE239" i="82"/>
  <c r="AC240" i="82"/>
  <c r="AE240" i="82"/>
  <c r="AC241" i="82"/>
  <c r="AE241" i="82"/>
  <c r="AC242" i="82"/>
  <c r="AE242" i="82"/>
  <c r="AC243" i="82"/>
  <c r="AE243" i="82" s="1"/>
  <c r="AC244" i="82"/>
  <c r="AE244" i="82"/>
  <c r="AC245" i="82"/>
  <c r="AE245" i="82" s="1"/>
  <c r="AC246" i="82"/>
  <c r="AE246" i="82" s="1"/>
  <c r="AC247" i="82"/>
  <c r="AE247" i="82" s="1"/>
  <c r="AC248" i="82"/>
  <c r="AE248" i="82" s="1"/>
  <c r="AC249" i="82"/>
  <c r="AE249" i="82"/>
  <c r="AC250" i="82"/>
  <c r="AE250" i="82"/>
  <c r="AC251" i="82"/>
  <c r="AE251" i="82"/>
  <c r="AC252" i="82"/>
  <c r="AE252" i="82"/>
  <c r="AC253" i="82"/>
  <c r="AE253" i="82" s="1"/>
  <c r="AC254" i="82"/>
  <c r="AE254" i="82"/>
  <c r="AC255" i="82"/>
  <c r="AE255" i="82" s="1"/>
  <c r="AC256" i="82"/>
  <c r="AE256" i="82"/>
  <c r="AC257" i="82"/>
  <c r="AE257" i="82" s="1"/>
  <c r="AC258" i="82"/>
  <c r="AE258" i="82" s="1"/>
  <c r="AC259" i="82"/>
  <c r="AE259" i="82" s="1"/>
  <c r="AC260" i="82"/>
  <c r="AE260" i="82"/>
  <c r="AC261" i="82"/>
  <c r="AE261" i="82" s="1"/>
  <c r="AC262" i="82"/>
  <c r="AE262" i="82"/>
  <c r="AC263" i="82"/>
  <c r="AE263" i="82" s="1"/>
  <c r="AC264" i="82"/>
  <c r="AE264" i="82" s="1"/>
  <c r="AC265" i="82"/>
  <c r="AE265" i="82" s="1"/>
  <c r="AC266" i="82"/>
  <c r="AE266" i="82"/>
  <c r="AC267" i="82"/>
  <c r="AE267" i="82" s="1"/>
  <c r="AC268" i="82"/>
  <c r="AE268" i="82" s="1"/>
  <c r="AC269" i="82"/>
  <c r="AE269" i="82"/>
  <c r="AC270" i="82"/>
  <c r="AE270" i="82" s="1"/>
  <c r="AC271" i="82"/>
  <c r="AE271" i="82"/>
  <c r="AC272" i="82"/>
  <c r="AE272" i="82" s="1"/>
  <c r="AC273" i="82"/>
  <c r="AE273" i="82" s="1"/>
  <c r="AC274" i="82"/>
  <c r="AE274" i="82" s="1"/>
  <c r="AC275" i="82"/>
  <c r="AE275" i="82"/>
  <c r="AC276" i="82"/>
  <c r="AE276" i="82" s="1"/>
  <c r="AC277" i="82"/>
  <c r="AE277" i="82"/>
  <c r="AC278" i="82"/>
  <c r="AE278" i="82" s="1"/>
  <c r="AC279" i="82"/>
  <c r="AE279" i="82" s="1"/>
  <c r="AC280" i="82"/>
  <c r="AE280" i="82" s="1"/>
  <c r="AC281" i="82"/>
  <c r="AE281" i="82" s="1"/>
  <c r="AC282" i="82"/>
  <c r="AE282" i="82"/>
  <c r="AC283" i="82"/>
  <c r="AE283" i="82" s="1"/>
  <c r="AC284" i="82"/>
  <c r="AE284" i="82" s="1"/>
  <c r="AC285" i="82"/>
  <c r="AE285" i="82" s="1"/>
  <c r="AC286" i="82"/>
  <c r="AE286" i="82" s="1"/>
  <c r="AC287" i="82"/>
  <c r="AE287" i="82" s="1"/>
  <c r="AC288" i="82"/>
  <c r="AE288" i="82" s="1"/>
  <c r="AC289" i="82"/>
  <c r="AE289" i="82"/>
  <c r="AC290" i="82"/>
  <c r="AE290" i="82" s="1"/>
  <c r="AC291" i="82"/>
  <c r="AE291" i="82" s="1"/>
  <c r="AC292" i="82"/>
  <c r="AE292" i="82" s="1"/>
  <c r="AC293" i="82"/>
  <c r="AE293" i="82" s="1"/>
  <c r="AC294" i="82"/>
  <c r="AE294" i="82"/>
  <c r="AC295" i="82"/>
  <c r="AE295" i="82"/>
  <c r="AC296" i="82"/>
  <c r="AE296" i="82"/>
  <c r="AC297" i="82"/>
  <c r="AE297" i="82" s="1"/>
  <c r="AC298" i="82"/>
  <c r="AE298" i="82" s="1"/>
  <c r="AC299" i="82"/>
  <c r="AE299" i="82"/>
  <c r="AC300" i="82"/>
  <c r="AE300" i="82"/>
  <c r="AC301" i="82"/>
  <c r="AE301" i="82"/>
  <c r="AC302" i="82"/>
  <c r="AE302" i="82"/>
  <c r="AC303" i="82"/>
  <c r="AE303" i="82" s="1"/>
  <c r="AC304" i="82"/>
  <c r="AE304" i="82" s="1"/>
  <c r="AC305" i="82"/>
  <c r="AE305" i="82"/>
  <c r="AC306" i="82"/>
  <c r="AE306" i="82"/>
  <c r="AC307" i="82"/>
  <c r="AE307" i="82"/>
  <c r="AC308" i="82"/>
  <c r="AE308" i="82" s="1"/>
  <c r="AC309" i="82"/>
  <c r="AE309" i="82" s="1"/>
  <c r="AC310" i="82"/>
  <c r="AE310" i="82"/>
  <c r="AC311" i="82"/>
  <c r="AE311" i="82"/>
  <c r="AC312" i="82"/>
  <c r="AE312" i="82"/>
  <c r="AC313" i="82"/>
  <c r="AE313" i="82" s="1"/>
  <c r="AC314" i="82"/>
  <c r="AE314" i="82"/>
  <c r="AC315" i="82"/>
  <c r="AE315" i="82" s="1"/>
  <c r="AC316" i="82"/>
  <c r="AE316" i="82"/>
  <c r="AC317" i="82"/>
  <c r="AE317" i="82"/>
  <c r="AC318" i="82"/>
  <c r="AE318" i="82" s="1"/>
  <c r="AC319" i="82"/>
  <c r="AE319" i="82"/>
  <c r="AC320" i="82"/>
  <c r="AE320" i="82" s="1"/>
  <c r="AC321" i="82"/>
  <c r="AE321" i="82"/>
  <c r="AC322" i="82"/>
  <c r="AE322" i="82" s="1"/>
  <c r="AC323" i="82"/>
  <c r="AE323" i="82" s="1"/>
  <c r="AC324" i="82"/>
  <c r="AE324" i="82"/>
  <c r="AC325" i="82"/>
  <c r="AE325" i="82"/>
  <c r="AC326" i="82"/>
  <c r="AE326" i="82" s="1"/>
  <c r="AC327" i="82"/>
  <c r="AE327" i="82"/>
  <c r="AC328" i="82"/>
  <c r="AE328" i="82" s="1"/>
  <c r="AC329" i="82"/>
  <c r="AE329" i="82" s="1"/>
  <c r="AC330" i="82"/>
  <c r="AE330" i="82"/>
  <c r="AC331" i="82"/>
  <c r="AE331" i="82" s="1"/>
  <c r="AC332" i="82"/>
  <c r="AE332" i="82"/>
  <c r="AC333" i="82"/>
  <c r="AE333" i="82" s="1"/>
  <c r="AC334" i="82"/>
  <c r="AE334" i="82"/>
  <c r="AC335" i="82"/>
  <c r="AE335" i="82" s="1"/>
  <c r="AC336" i="82"/>
  <c r="AE336" i="82"/>
  <c r="AC337" i="82"/>
  <c r="AE337" i="82" s="1"/>
  <c r="AC338" i="82"/>
  <c r="AE338" i="82" s="1"/>
  <c r="AC339" i="82"/>
  <c r="AE339" i="82"/>
  <c r="AC340" i="82"/>
  <c r="AE340" i="82"/>
  <c r="AC341" i="82"/>
  <c r="AE341" i="82" s="1"/>
  <c r="AC342" i="82"/>
  <c r="AE342" i="82" s="1"/>
  <c r="AC343" i="82"/>
  <c r="AE343" i="82" s="1"/>
  <c r="AC344" i="82"/>
  <c r="AE344" i="82" s="1"/>
  <c r="AC345" i="82"/>
  <c r="AE345" i="82" s="1"/>
  <c r="AC346" i="82"/>
  <c r="AE346" i="82"/>
  <c r="AC347" i="82"/>
  <c r="AE347" i="82" s="1"/>
  <c r="AC348" i="82"/>
  <c r="AE348" i="82" s="1"/>
  <c r="AC349" i="82"/>
  <c r="AE349" i="82"/>
  <c r="AC350" i="82"/>
  <c r="AE350" i="82" s="1"/>
  <c r="AC351" i="82"/>
  <c r="AE351" i="82" s="1"/>
  <c r="AC352" i="82"/>
  <c r="AE352" i="82"/>
  <c r="AC353" i="82"/>
  <c r="AE353" i="82" s="1"/>
  <c r="AC354" i="82"/>
  <c r="AE354" i="82" s="1"/>
  <c r="AC355" i="82"/>
  <c r="AE355" i="82"/>
  <c r="AC356" i="82"/>
  <c r="AE356" i="82" s="1"/>
  <c r="AC357" i="82"/>
  <c r="AE357" i="82" s="1"/>
  <c r="AC358" i="82"/>
  <c r="AE358" i="82" s="1"/>
  <c r="AC359" i="82"/>
  <c r="AE359" i="82" s="1"/>
  <c r="AC360" i="82"/>
  <c r="AE360" i="82"/>
  <c r="AC361" i="82"/>
  <c r="AE361" i="82"/>
  <c r="AC362" i="82"/>
  <c r="AE362" i="82" s="1"/>
  <c r="AC363" i="82"/>
  <c r="AE363" i="82" s="1"/>
  <c r="AC364" i="82"/>
  <c r="AE364" i="82"/>
  <c r="AC365" i="82"/>
  <c r="AE365" i="82" s="1"/>
  <c r="AC366" i="82"/>
  <c r="AE366" i="82"/>
  <c r="AC367" i="82"/>
  <c r="AE367" i="82"/>
  <c r="AC368" i="82"/>
  <c r="AE368" i="82" s="1"/>
  <c r="AC369" i="82"/>
  <c r="AE369" i="82" s="1"/>
  <c r="AC370" i="82"/>
  <c r="AE370" i="82" s="1"/>
  <c r="AC371" i="82"/>
  <c r="AE371" i="82"/>
  <c r="AC372" i="82"/>
  <c r="AE372" i="82"/>
  <c r="AC373" i="82"/>
  <c r="AE373" i="82" s="1"/>
  <c r="AC374" i="82"/>
  <c r="AE374" i="82"/>
  <c r="AC375" i="82"/>
  <c r="AE375" i="82" s="1"/>
  <c r="AC376" i="82"/>
  <c r="AE376" i="82" s="1"/>
  <c r="AC377" i="82"/>
  <c r="AE377" i="82"/>
  <c r="AC378" i="82"/>
  <c r="AE378" i="82" s="1"/>
  <c r="AC379" i="82"/>
  <c r="AE379" i="82"/>
  <c r="AC380" i="82"/>
  <c r="AE380" i="82"/>
  <c r="AC381" i="82"/>
  <c r="AE381" i="82" s="1"/>
  <c r="AC382" i="82"/>
  <c r="AE382" i="82"/>
  <c r="AC383" i="82"/>
  <c r="AE383" i="82" s="1"/>
  <c r="AC384" i="82"/>
  <c r="AE384" i="82" s="1"/>
  <c r="AC385" i="82"/>
  <c r="AE385" i="82"/>
  <c r="AC386" i="82"/>
  <c r="AE386" i="82" s="1"/>
  <c r="AC387" i="82"/>
  <c r="AE387" i="82" s="1"/>
  <c r="AC388" i="82"/>
  <c r="AE388" i="82" s="1"/>
  <c r="AC389" i="82"/>
  <c r="AE389" i="82" s="1"/>
  <c r="AC390" i="82"/>
  <c r="AE390" i="82" s="1"/>
  <c r="AC391" i="82"/>
  <c r="AE391" i="82"/>
  <c r="AC392" i="82"/>
  <c r="AE392" i="82" s="1"/>
  <c r="AC393" i="82"/>
  <c r="AE393" i="82" s="1"/>
  <c r="AC394" i="82"/>
  <c r="AE394" i="82" s="1"/>
  <c r="AC395" i="82"/>
  <c r="AE395" i="82" s="1"/>
  <c r="AC396" i="82"/>
  <c r="AE396" i="82" s="1"/>
  <c r="AC397" i="82"/>
  <c r="AE397" i="82"/>
  <c r="AC398" i="82"/>
  <c r="AE398" i="82" s="1"/>
  <c r="AC399" i="82"/>
  <c r="AE399" i="82"/>
  <c r="AC400" i="82"/>
  <c r="AE400" i="82" s="1"/>
  <c r="AC401" i="82"/>
  <c r="AE401" i="82" s="1"/>
  <c r="AC402" i="82"/>
  <c r="AE402" i="82"/>
  <c r="AC403" i="82"/>
  <c r="AE403" i="82" s="1"/>
  <c r="AC404" i="82"/>
  <c r="AE404" i="82" s="1"/>
  <c r="AC405" i="82"/>
  <c r="AE405" i="82" s="1"/>
  <c r="AC406" i="82"/>
  <c r="AE406" i="82" s="1"/>
  <c r="AC407" i="82"/>
  <c r="AE407" i="82" s="1"/>
  <c r="AC408" i="82"/>
  <c r="AE408" i="82" s="1"/>
  <c r="AC409" i="82"/>
  <c r="AE409" i="82" s="1"/>
  <c r="AC410" i="82"/>
  <c r="AE410" i="82"/>
  <c r="AC411" i="82"/>
  <c r="AE411" i="82" s="1"/>
  <c r="AC412" i="82"/>
  <c r="AE412" i="82" s="1"/>
  <c r="AC413" i="82"/>
  <c r="AE413" i="82" s="1"/>
  <c r="AC414" i="82"/>
  <c r="AE414" i="82" s="1"/>
  <c r="AC415" i="82"/>
  <c r="AE415" i="82" s="1"/>
  <c r="AC416" i="82"/>
  <c r="AE416" i="82"/>
  <c r="AC417" i="82"/>
  <c r="AE417" i="82"/>
  <c r="AC418" i="82"/>
  <c r="AE418" i="82" s="1"/>
  <c r="AC419" i="82"/>
  <c r="AE419" i="82" s="1"/>
  <c r="AC420" i="82"/>
  <c r="AE420" i="82" s="1"/>
  <c r="AC421" i="82"/>
  <c r="AE421" i="82"/>
  <c r="AC422" i="82"/>
  <c r="AE422" i="82"/>
  <c r="AC423" i="82"/>
  <c r="AE423" i="82" s="1"/>
  <c r="AC424" i="82"/>
  <c r="AE424" i="82"/>
  <c r="AC425" i="82"/>
  <c r="AE425" i="82" s="1"/>
  <c r="AC426" i="82"/>
  <c r="AE426" i="82" s="1"/>
  <c r="AC427" i="82"/>
  <c r="AE427" i="82"/>
  <c r="AC428" i="82"/>
  <c r="AE428" i="82" s="1"/>
  <c r="AC429" i="82"/>
  <c r="AE429" i="82" s="1"/>
  <c r="AC430" i="82"/>
  <c r="AE430" i="82" s="1"/>
  <c r="AC431" i="82"/>
  <c r="AE431" i="82" s="1"/>
  <c r="AC432" i="82"/>
  <c r="AE432" i="82"/>
  <c r="AC433" i="82"/>
  <c r="AE433" i="82" s="1"/>
  <c r="AC434" i="82"/>
  <c r="AE434" i="82"/>
  <c r="AC435" i="82"/>
  <c r="AE435" i="82" s="1"/>
  <c r="AC436" i="82"/>
  <c r="AE436" i="82" s="1"/>
  <c r="AC437" i="82"/>
  <c r="AE437" i="82" s="1"/>
  <c r="AC438" i="82"/>
  <c r="AE438" i="82" s="1"/>
  <c r="AC439" i="82"/>
  <c r="AE439" i="82" s="1"/>
  <c r="AC440" i="82"/>
  <c r="AE440" i="82"/>
  <c r="AC441" i="82"/>
  <c r="AE441" i="82"/>
  <c r="AC442" i="82"/>
  <c r="AE442" i="82" s="1"/>
  <c r="AC443" i="82"/>
  <c r="AE443" i="82" s="1"/>
  <c r="AC444" i="82"/>
  <c r="AE444" i="82" s="1"/>
  <c r="AC445" i="82"/>
  <c r="AE445" i="82" s="1"/>
  <c r="AC446" i="82"/>
  <c r="AE446" i="82"/>
  <c r="AC447" i="82"/>
  <c r="AE447" i="82"/>
  <c r="AC448" i="82"/>
  <c r="AE448" i="82" s="1"/>
  <c r="AC449" i="82"/>
  <c r="AE449" i="82"/>
  <c r="AC450" i="82"/>
  <c r="AE450" i="82" s="1"/>
  <c r="AC451" i="82"/>
  <c r="AE451" i="82"/>
  <c r="AC452" i="82"/>
  <c r="AE452" i="82"/>
  <c r="AC453" i="82"/>
  <c r="AE453" i="82" s="1"/>
  <c r="AC454" i="82"/>
  <c r="AE454" i="82" s="1"/>
  <c r="AC455" i="82"/>
  <c r="AE455" i="82" s="1"/>
  <c r="AC456" i="82"/>
  <c r="AE456" i="82" s="1"/>
  <c r="AC457" i="82"/>
  <c r="AE457" i="82"/>
  <c r="AC458" i="82"/>
  <c r="AE458" i="82" s="1"/>
  <c r="AC459" i="82"/>
  <c r="AE459" i="82" s="1"/>
  <c r="AC460" i="82"/>
  <c r="AE460" i="82"/>
  <c r="AC461" i="82"/>
  <c r="AE461" i="82" s="1"/>
  <c r="AC462" i="82"/>
  <c r="AE462" i="82" s="1"/>
  <c r="AC463" i="82"/>
  <c r="AE463" i="82" s="1"/>
  <c r="AC464" i="82"/>
  <c r="AE464" i="82"/>
  <c r="AC465" i="82"/>
  <c r="AE465" i="82" s="1"/>
  <c r="AC466" i="82"/>
  <c r="AE466" i="82"/>
  <c r="AC467" i="82"/>
  <c r="AE467" i="82"/>
  <c r="AC468" i="82"/>
  <c r="AE468" i="82" s="1"/>
  <c r="AC469" i="82"/>
  <c r="AE469" i="82" s="1"/>
  <c r="AC470" i="82"/>
  <c r="AE470" i="82" s="1"/>
  <c r="AC471" i="82"/>
  <c r="AE471" i="82"/>
  <c r="AC472" i="82"/>
  <c r="AE472" i="82"/>
  <c r="AC473" i="82"/>
  <c r="AE473" i="82" s="1"/>
  <c r="AC474" i="82"/>
  <c r="AE474" i="82"/>
  <c r="AC475" i="82"/>
  <c r="AE475" i="82" s="1"/>
  <c r="AC476" i="82"/>
  <c r="AE476" i="82" s="1"/>
  <c r="AC477" i="82"/>
  <c r="AE477" i="82"/>
  <c r="AC478" i="82"/>
  <c r="AE478" i="82" s="1"/>
  <c r="AC479" i="82"/>
  <c r="AE479" i="82"/>
  <c r="AC480" i="82"/>
  <c r="AE480" i="82" s="1"/>
  <c r="AC481" i="82"/>
  <c r="AE481" i="82" s="1"/>
  <c r="AC482" i="82"/>
  <c r="AE482" i="82"/>
  <c r="AC483" i="82"/>
  <c r="AE483" i="82" s="1"/>
  <c r="AC484" i="82"/>
  <c r="AE484" i="82" s="1"/>
  <c r="AC485" i="82"/>
  <c r="AE485" i="82"/>
  <c r="AC486" i="82"/>
  <c r="AE486" i="82" s="1"/>
  <c r="AC487" i="82"/>
  <c r="AE487" i="82" s="1"/>
  <c r="AC488" i="82"/>
  <c r="AE488" i="82" s="1"/>
  <c r="AC489" i="82"/>
  <c r="AE489" i="82"/>
  <c r="AC490" i="82"/>
  <c r="AE490" i="82" s="1"/>
  <c r="AC491" i="82"/>
  <c r="AE491" i="82"/>
  <c r="AC492" i="82"/>
  <c r="AE492" i="82" s="1"/>
  <c r="AC493" i="82"/>
  <c r="AE493" i="82" s="1"/>
  <c r="AC494" i="82"/>
  <c r="AE494" i="82" s="1"/>
  <c r="AC495" i="82"/>
  <c r="AE495" i="82"/>
  <c r="AC496" i="82"/>
  <c r="AE496" i="82" s="1"/>
  <c r="AC497" i="82"/>
  <c r="AE497" i="82" s="1"/>
  <c r="AC498" i="82"/>
  <c r="AE498" i="82" s="1"/>
  <c r="AC499" i="82"/>
  <c r="AE499" i="82" s="1"/>
  <c r="AC500" i="82"/>
  <c r="AE500" i="82"/>
  <c r="AC501" i="82"/>
  <c r="AE501" i="82"/>
  <c r="AC502" i="82"/>
  <c r="AE502" i="82" s="1"/>
  <c r="AC503" i="82"/>
  <c r="AE503" i="82" s="1"/>
  <c r="AC504" i="82"/>
  <c r="AE504" i="82"/>
  <c r="AC505" i="82"/>
  <c r="AE505" i="82" s="1"/>
  <c r="AC506" i="82"/>
  <c r="AE506" i="82"/>
  <c r="AC507" i="82"/>
  <c r="AE507" i="82" s="1"/>
  <c r="AC508" i="82"/>
  <c r="AE508" i="82" s="1"/>
  <c r="AC509" i="82"/>
  <c r="AE509" i="82" s="1"/>
  <c r="AC510" i="82"/>
  <c r="AE510" i="82"/>
  <c r="AC511" i="82"/>
  <c r="AE511" i="82"/>
  <c r="AC512" i="82"/>
  <c r="AE512" i="82"/>
  <c r="AC513" i="82"/>
  <c r="AE513" i="82" s="1"/>
  <c r="AC514" i="82"/>
  <c r="AE514" i="82" s="1"/>
  <c r="AC515" i="82"/>
  <c r="AE515" i="82"/>
  <c r="AC516" i="82"/>
  <c r="AE516" i="82" s="1"/>
  <c r="AC517" i="82"/>
  <c r="AE517" i="82"/>
  <c r="AC518" i="82"/>
  <c r="AE518" i="82" s="1"/>
  <c r="AC519" i="82"/>
  <c r="AE519" i="82" s="1"/>
  <c r="AC520" i="82"/>
  <c r="AE520" i="82" s="1"/>
  <c r="AC521" i="82"/>
  <c r="AE521" i="82"/>
  <c r="AC522" i="82"/>
  <c r="AE522" i="82"/>
  <c r="AC523" i="82"/>
  <c r="AE523" i="82" s="1"/>
  <c r="AC524" i="82"/>
  <c r="AE524" i="82" s="1"/>
  <c r="AC525" i="82"/>
  <c r="AE525" i="82" s="1"/>
  <c r="AC526" i="82"/>
  <c r="AE526" i="82" s="1"/>
  <c r="AC527" i="82"/>
  <c r="AE527" i="82" s="1"/>
  <c r="AC528" i="82"/>
  <c r="AE528" i="82" s="1"/>
  <c r="AC529" i="82"/>
  <c r="AE529" i="82"/>
  <c r="AC530" i="82"/>
  <c r="AE530" i="82" s="1"/>
  <c r="AC531" i="82"/>
  <c r="AE531" i="82" s="1"/>
  <c r="AC532" i="82"/>
  <c r="AE532" i="82" s="1"/>
  <c r="AC533" i="82"/>
  <c r="AE533" i="82" s="1"/>
  <c r="AC534" i="82"/>
  <c r="AE534" i="82"/>
  <c r="AC535" i="82"/>
  <c r="AE535" i="82"/>
  <c r="AC536" i="82"/>
  <c r="AE536" i="82" s="1"/>
  <c r="AC537" i="82"/>
  <c r="AE537" i="82" s="1"/>
  <c r="AC538" i="82"/>
  <c r="AE538" i="82" s="1"/>
  <c r="AC539" i="82"/>
  <c r="AE539" i="82"/>
  <c r="AC540" i="82"/>
  <c r="AE540" i="82"/>
  <c r="AC541" i="82"/>
  <c r="AE541" i="82"/>
  <c r="AC542" i="82"/>
  <c r="AE542" i="82" s="1"/>
  <c r="AC543" i="82"/>
  <c r="AE543" i="82" s="1"/>
  <c r="AC544" i="82"/>
  <c r="AE544" i="82" s="1"/>
  <c r="AC545" i="82"/>
  <c r="AE545" i="82"/>
  <c r="AC546" i="82"/>
  <c r="AE546" i="82" s="1"/>
  <c r="AC547" i="82"/>
  <c r="AE547" i="82"/>
  <c r="AC548" i="82"/>
  <c r="AE548" i="82" s="1"/>
  <c r="AC549" i="82"/>
  <c r="AE549" i="82" s="1"/>
  <c r="AC550" i="82"/>
  <c r="AE550" i="82"/>
  <c r="AC551" i="82"/>
  <c r="AE551" i="82"/>
  <c r="AC552" i="82"/>
  <c r="AE552" i="82" s="1"/>
  <c r="AC553" i="82"/>
  <c r="AE553" i="82" s="1"/>
  <c r="AC554" i="82"/>
  <c r="AE554" i="82" s="1"/>
  <c r="AC555" i="82"/>
  <c r="AE555" i="82" s="1"/>
  <c r="AC556" i="82"/>
  <c r="AE556" i="82"/>
  <c r="AC557" i="82"/>
  <c r="AE557" i="82" s="1"/>
  <c r="AC558" i="82"/>
  <c r="AE558" i="82" s="1"/>
  <c r="AC559" i="82"/>
  <c r="AE559" i="82" s="1"/>
  <c r="AC560" i="82"/>
  <c r="AE560" i="82" s="1"/>
  <c r="AC561" i="82"/>
  <c r="AE561" i="82"/>
  <c r="AC562" i="82"/>
  <c r="AE562" i="82"/>
  <c r="AC563" i="82"/>
  <c r="AE563" i="82" s="1"/>
  <c r="AC564" i="82"/>
  <c r="AE564" i="82" s="1"/>
  <c r="AC565" i="82"/>
  <c r="AE565" i="82" s="1"/>
  <c r="AC566" i="82"/>
  <c r="AE566" i="82" s="1"/>
  <c r="AC567" i="82"/>
  <c r="AE567" i="82"/>
  <c r="AC568" i="82"/>
  <c r="AE568" i="82" s="1"/>
  <c r="AC569" i="82"/>
  <c r="AE569" i="82"/>
  <c r="AC570" i="82"/>
  <c r="AE570" i="82" s="1"/>
  <c r="AC571" i="82"/>
  <c r="AE571" i="82" s="1"/>
  <c r="AC572" i="82"/>
  <c r="AE572" i="82"/>
  <c r="AC573" i="82"/>
  <c r="AE573" i="82" s="1"/>
  <c r="AC574" i="82"/>
  <c r="AE574" i="82"/>
  <c r="AC575" i="82"/>
  <c r="AE575" i="82" s="1"/>
  <c r="AC576" i="82"/>
  <c r="AE576" i="82" s="1"/>
  <c r="AC577" i="82"/>
  <c r="AE577" i="82" s="1"/>
  <c r="AC578" i="82"/>
  <c r="AE578" i="82" s="1"/>
  <c r="AC579" i="82"/>
  <c r="AE579" i="82"/>
  <c r="AC580" i="82"/>
  <c r="AE580" i="82"/>
  <c r="AC581" i="82"/>
  <c r="AE581" i="82" s="1"/>
  <c r="AC582" i="82"/>
  <c r="AE582" i="82" s="1"/>
  <c r="AC583" i="82"/>
  <c r="AE583" i="82" s="1"/>
  <c r="AC584" i="82"/>
  <c r="AE584" i="82"/>
  <c r="AC585" i="82"/>
  <c r="AE585" i="82"/>
  <c r="AC586" i="82"/>
  <c r="AE586" i="82" s="1"/>
  <c r="AC587" i="82"/>
  <c r="AE587" i="82" s="1"/>
  <c r="AC588" i="82"/>
  <c r="AE588" i="82" s="1"/>
  <c r="AC589" i="82"/>
  <c r="AE589" i="82"/>
  <c r="AC590" i="82"/>
  <c r="AE590" i="82"/>
  <c r="AC591" i="82"/>
  <c r="AE591" i="82"/>
  <c r="AC592" i="82"/>
  <c r="AE592" i="82" s="1"/>
  <c r="AC593" i="82"/>
  <c r="AE593" i="82" s="1"/>
  <c r="AC594" i="82"/>
  <c r="AE594" i="82" s="1"/>
  <c r="AC595" i="82"/>
  <c r="AE595" i="82"/>
  <c r="AC596" i="82"/>
  <c r="AE596" i="82" s="1"/>
  <c r="AC597" i="82"/>
  <c r="AE597" i="82"/>
  <c r="AC598" i="82"/>
  <c r="AE598" i="82" s="1"/>
  <c r="AC599" i="82"/>
  <c r="AE599" i="82" s="1"/>
  <c r="AC600" i="82"/>
  <c r="AE600" i="82"/>
  <c r="AC601" i="82"/>
  <c r="AE601" i="82"/>
  <c r="AC602" i="82"/>
  <c r="AE602" i="82"/>
  <c r="AC603" i="82"/>
  <c r="AE603" i="82" s="1"/>
  <c r="AC604" i="82"/>
  <c r="AE604" i="82" s="1"/>
  <c r="AC605" i="82"/>
  <c r="AE605" i="82" s="1"/>
  <c r="AC606" i="82"/>
  <c r="AE606" i="82"/>
  <c r="AC607" i="82"/>
  <c r="AE607" i="82" s="1"/>
  <c r="AC608" i="82"/>
  <c r="AE608" i="82" s="1"/>
  <c r="AC609" i="82"/>
  <c r="AE609" i="82"/>
  <c r="AC610" i="82"/>
  <c r="AE610" i="82"/>
  <c r="AC611" i="82"/>
  <c r="AE611" i="82"/>
  <c r="AC612" i="82"/>
  <c r="AE612" i="82"/>
  <c r="AC613" i="82"/>
  <c r="AE613" i="82" s="1"/>
  <c r="AC614" i="82"/>
  <c r="AE614" i="82"/>
  <c r="AC615" i="82"/>
  <c r="AE615" i="82" s="1"/>
  <c r="AC616" i="82"/>
  <c r="AE616" i="82" s="1"/>
  <c r="AC617" i="82"/>
  <c r="AE617" i="82"/>
  <c r="AC618" i="82"/>
  <c r="AE618" i="82" s="1"/>
  <c r="AC619" i="82"/>
  <c r="AE619" i="82" s="1"/>
  <c r="AC620" i="82"/>
  <c r="AE620" i="82"/>
  <c r="AC621" i="82"/>
  <c r="AE621" i="82"/>
  <c r="AC622" i="82"/>
  <c r="AE622" i="82"/>
  <c r="AC623" i="82"/>
  <c r="AE623" i="82" s="1"/>
  <c r="AC624" i="82"/>
  <c r="AE624" i="82" s="1"/>
  <c r="AC625" i="82"/>
  <c r="AE625" i="82" s="1"/>
  <c r="AC626" i="82"/>
  <c r="AE626" i="82"/>
  <c r="AC627" i="82"/>
  <c r="AE627" i="82" s="1"/>
  <c r="AC628" i="82"/>
  <c r="AE628" i="82" s="1"/>
  <c r="AC629" i="82"/>
  <c r="AE629" i="82"/>
  <c r="AC630" i="82"/>
  <c r="AE630" i="82" s="1"/>
  <c r="AC631" i="82"/>
  <c r="AE631" i="82" s="1"/>
  <c r="AC632" i="82"/>
  <c r="AE632" i="82"/>
  <c r="AC633" i="82"/>
  <c r="AE633" i="82" s="1"/>
  <c r="AC634" i="82"/>
  <c r="AE634" i="82"/>
  <c r="AC635" i="82"/>
  <c r="AE635" i="82"/>
  <c r="AC636" i="82"/>
  <c r="AE636" i="82" s="1"/>
  <c r="AC637" i="82"/>
  <c r="AE637" i="82"/>
  <c r="AC638" i="82"/>
  <c r="AE638" i="82" s="1"/>
  <c r="AC639" i="82"/>
  <c r="AE639" i="82"/>
  <c r="AC640" i="82"/>
  <c r="AE640" i="82"/>
  <c r="AC641" i="82"/>
  <c r="AE641" i="82" s="1"/>
  <c r="AC642" i="82"/>
  <c r="AE642" i="82" s="1"/>
  <c r="AC643" i="82"/>
  <c r="AE643" i="82" s="1"/>
  <c r="AC644" i="82"/>
  <c r="AE644" i="82" s="1"/>
  <c r="AC645" i="82"/>
  <c r="AE645" i="82"/>
  <c r="AC646" i="82"/>
  <c r="AE646" i="82" s="1"/>
  <c r="AC647" i="82"/>
  <c r="AE647" i="82" s="1"/>
  <c r="AC648" i="82"/>
  <c r="AE648" i="82" s="1"/>
  <c r="AC649" i="82"/>
  <c r="AE649" i="82"/>
  <c r="AC650" i="82"/>
  <c r="AE650" i="82"/>
  <c r="AC651" i="82"/>
  <c r="AE651" i="82"/>
  <c r="AC652" i="82"/>
  <c r="AE652" i="82" s="1"/>
  <c r="AC653" i="82"/>
  <c r="AE653" i="82" s="1"/>
  <c r="AC654" i="82"/>
  <c r="AE654" i="82" s="1"/>
  <c r="AC655" i="82"/>
  <c r="AE655" i="82" s="1"/>
  <c r="AC656" i="82"/>
  <c r="AE656" i="82"/>
  <c r="AC657" i="82"/>
  <c r="AE657" i="82" s="1"/>
  <c r="AC658" i="82"/>
  <c r="AE658" i="82" s="1"/>
  <c r="AC659" i="82"/>
  <c r="AE659" i="82" s="1"/>
  <c r="AC660" i="82"/>
  <c r="AE660" i="82" s="1"/>
  <c r="AC661" i="82"/>
  <c r="AE661" i="82"/>
  <c r="AC662" i="82"/>
  <c r="AE662" i="82"/>
  <c r="AC663" i="82"/>
  <c r="AE663" i="82" s="1"/>
  <c r="AC664" i="82"/>
  <c r="AE664" i="82" s="1"/>
  <c r="AC665" i="82"/>
  <c r="AE665" i="82" s="1"/>
  <c r="AC666" i="82"/>
  <c r="AE666" i="82" s="1"/>
  <c r="AC667" i="82"/>
  <c r="AE667" i="82"/>
  <c r="AC668" i="82"/>
  <c r="AE668" i="82" s="1"/>
  <c r="AC669" i="82"/>
  <c r="AE669" i="82"/>
  <c r="AC670" i="82"/>
  <c r="AE670" i="82"/>
  <c r="AC671" i="82"/>
  <c r="AE671" i="82" s="1"/>
  <c r="AC672" i="82"/>
  <c r="AE672" i="82"/>
  <c r="AC673" i="82"/>
  <c r="AE673" i="82" s="1"/>
  <c r="AC674" i="82"/>
  <c r="AE674" i="82"/>
  <c r="AC675" i="82"/>
  <c r="AE675" i="82"/>
  <c r="AC676" i="82"/>
  <c r="AE676" i="82" s="1"/>
  <c r="AC677" i="82"/>
  <c r="AE677" i="82" s="1"/>
  <c r="AC678" i="82"/>
  <c r="AE678" i="82" s="1"/>
  <c r="AC679" i="82"/>
  <c r="AE679" i="82"/>
  <c r="AC680" i="82"/>
  <c r="AE680" i="82" s="1"/>
  <c r="AC681" i="82"/>
  <c r="AE681" i="82" s="1"/>
  <c r="AC682" i="82"/>
  <c r="AE682" i="82" s="1"/>
  <c r="AC683" i="82"/>
  <c r="AE683" i="82" s="1"/>
  <c r="AC684" i="82"/>
  <c r="AE684" i="82"/>
  <c r="AC685" i="82"/>
  <c r="AE685" i="82" s="1"/>
  <c r="AC686" i="82"/>
  <c r="AE686" i="82" s="1"/>
  <c r="AC687" i="82"/>
  <c r="AE687" i="82" s="1"/>
  <c r="AC688" i="82"/>
  <c r="AE688" i="82" s="1"/>
  <c r="AC689" i="82"/>
  <c r="AE689" i="82"/>
  <c r="AC690" i="82"/>
  <c r="AE690" i="82"/>
  <c r="AC691" i="82"/>
  <c r="AE691" i="82" s="1"/>
  <c r="AC692" i="82"/>
  <c r="AE692" i="82"/>
  <c r="AC693" i="82"/>
  <c r="AE693" i="82" s="1"/>
  <c r="AC694" i="82"/>
  <c r="AE694" i="82" s="1"/>
  <c r="AC695" i="82"/>
  <c r="AE695" i="82"/>
  <c r="AC696" i="82"/>
  <c r="AE696" i="82"/>
  <c r="AC697" i="82"/>
  <c r="AE697" i="82" s="1"/>
  <c r="AC698" i="82"/>
  <c r="AE698" i="82" s="1"/>
  <c r="AC699" i="82"/>
  <c r="AE699" i="82" s="1"/>
  <c r="AC700" i="82"/>
  <c r="AE700" i="82"/>
  <c r="AC701" i="82"/>
  <c r="AE701" i="82"/>
  <c r="AC702" i="82"/>
  <c r="AE702" i="82" s="1"/>
  <c r="AC703" i="82"/>
  <c r="AE703" i="82" s="1"/>
  <c r="AC704" i="82"/>
  <c r="AE704" i="82"/>
  <c r="AC705" i="82"/>
  <c r="AE705" i="82" s="1"/>
  <c r="AC706" i="82"/>
  <c r="AE706" i="82"/>
  <c r="AC707" i="82"/>
  <c r="AE707" i="82"/>
  <c r="AC708" i="82"/>
  <c r="AE708" i="82" s="1"/>
  <c r="AC709" i="82"/>
  <c r="AE709" i="82" s="1"/>
  <c r="AC710" i="82"/>
  <c r="AE710" i="82"/>
  <c r="AC711" i="82"/>
  <c r="AE711" i="82"/>
  <c r="AC712" i="82"/>
  <c r="AE712" i="82" s="1"/>
  <c r="AC713" i="82"/>
  <c r="AE713" i="82" s="1"/>
  <c r="AC714" i="82"/>
  <c r="AE714" i="82" s="1"/>
  <c r="AC715" i="82"/>
  <c r="AE715" i="82" s="1"/>
  <c r="AC716" i="82"/>
  <c r="AE716" i="82" s="1"/>
  <c r="AC717" i="82"/>
  <c r="AE717" i="82"/>
  <c r="AC718" i="82"/>
  <c r="AE718" i="82" s="1"/>
  <c r="AC719" i="82"/>
  <c r="AE719" i="82"/>
  <c r="AC720" i="82"/>
  <c r="AE720" i="82" s="1"/>
  <c r="AC721" i="82"/>
  <c r="AE721" i="82" s="1"/>
  <c r="AC722" i="82"/>
  <c r="AE722" i="82"/>
  <c r="AC723" i="82"/>
  <c r="AE723" i="82" s="1"/>
  <c r="AC724" i="82"/>
  <c r="AE724" i="82" s="1"/>
  <c r="AC725" i="82"/>
  <c r="AE725" i="82"/>
  <c r="AC726" i="82"/>
  <c r="AE726" i="82"/>
  <c r="AC727" i="82"/>
  <c r="AE727" i="82" s="1"/>
  <c r="AC728" i="82"/>
  <c r="AE728" i="82" s="1"/>
  <c r="AC729" i="82"/>
  <c r="AE729" i="82" s="1"/>
  <c r="AC730" i="82"/>
  <c r="AE730" i="82" s="1"/>
  <c r="AC731" i="82"/>
  <c r="AE731" i="82"/>
  <c r="AC732" i="82"/>
  <c r="AE732" i="82"/>
  <c r="AC733" i="82"/>
  <c r="AE733" i="82" s="1"/>
  <c r="AC734" i="82"/>
  <c r="AE734" i="82"/>
  <c r="AC735" i="82"/>
  <c r="AE735" i="82" s="1"/>
  <c r="AC736" i="82"/>
  <c r="AE736" i="82"/>
  <c r="AC737" i="82"/>
  <c r="AE737" i="82"/>
  <c r="AC738" i="82"/>
  <c r="AE738" i="82" s="1"/>
  <c r="AC739" i="82"/>
  <c r="AE739" i="82"/>
  <c r="AC740" i="82"/>
  <c r="AE740" i="82" s="1"/>
  <c r="AC741" i="82"/>
  <c r="AE741" i="82" s="1"/>
  <c r="AC742" i="82"/>
  <c r="AE742" i="82"/>
  <c r="AC743" i="82"/>
  <c r="AE743" i="82" s="1"/>
  <c r="AC744" i="82"/>
  <c r="AE744" i="82" s="1"/>
  <c r="AC745" i="82"/>
  <c r="AE745" i="82"/>
  <c r="AC746" i="82"/>
  <c r="AE746" i="82" s="1"/>
  <c r="AC747" i="82"/>
  <c r="AE747" i="82" s="1"/>
  <c r="AC748" i="82"/>
  <c r="AE748" i="82" s="1"/>
  <c r="AC749" i="82"/>
  <c r="AE749" i="82" s="1"/>
  <c r="AC750" i="82"/>
  <c r="AE750" i="82"/>
  <c r="AC751" i="82"/>
  <c r="AE751" i="82"/>
  <c r="AC752" i="82"/>
  <c r="AE752" i="82" s="1"/>
  <c r="AC753" i="82"/>
  <c r="AE753" i="82" s="1"/>
  <c r="AC754" i="82"/>
  <c r="AE754" i="82"/>
  <c r="AC755" i="82"/>
  <c r="AE755" i="82" s="1"/>
  <c r="AC756" i="82"/>
  <c r="AE756" i="82"/>
  <c r="AC757" i="82"/>
  <c r="AE757" i="82" s="1"/>
  <c r="AC758" i="82"/>
  <c r="AE758" i="82" s="1"/>
  <c r="AC759" i="82"/>
  <c r="AE759" i="82" s="1"/>
  <c r="AC760" i="82"/>
  <c r="AE760" i="82"/>
  <c r="AC761" i="82"/>
  <c r="AE761" i="82"/>
  <c r="AC762" i="82"/>
  <c r="AE762" i="82" s="1"/>
  <c r="AC763" i="82"/>
  <c r="AE763" i="82" s="1"/>
  <c r="AC764" i="82"/>
  <c r="AE764" i="82" s="1"/>
  <c r="AC765" i="82"/>
  <c r="AE765" i="82"/>
  <c r="AC766" i="82"/>
  <c r="AE766" i="82" s="1"/>
  <c r="AC767" i="82"/>
  <c r="AE767" i="82"/>
  <c r="AC768" i="82"/>
  <c r="AE768" i="82" s="1"/>
  <c r="AC769" i="82"/>
  <c r="AE769" i="82" s="1"/>
  <c r="AC770" i="82"/>
  <c r="AE770" i="82" s="1"/>
  <c r="AC771" i="82"/>
  <c r="AE771" i="82"/>
  <c r="AC772" i="82"/>
  <c r="AE772" i="82"/>
  <c r="AC773" i="82"/>
  <c r="AE773" i="82" s="1"/>
  <c r="AC774" i="82"/>
  <c r="AE774" i="82" s="1"/>
  <c r="AC775" i="82"/>
  <c r="AE775" i="82" s="1"/>
  <c r="AC776" i="82"/>
  <c r="AE776" i="82" s="1"/>
  <c r="AC777" i="82"/>
  <c r="AE777" i="82" s="1"/>
  <c r="AC778" i="82"/>
  <c r="AE778" i="82" s="1"/>
  <c r="AC779" i="82"/>
  <c r="AE779" i="82" s="1"/>
  <c r="AC780" i="82"/>
  <c r="AE780" i="82"/>
  <c r="AC781" i="82"/>
  <c r="AE781" i="82" s="1"/>
  <c r="AC782" i="82"/>
  <c r="AE782" i="82" s="1"/>
  <c r="AC783" i="82"/>
  <c r="AE783" i="82" s="1"/>
  <c r="AC784" i="82"/>
  <c r="AE784" i="82"/>
  <c r="AC785" i="82"/>
  <c r="AE785" i="82"/>
  <c r="AC786" i="82"/>
  <c r="AE786" i="82" s="1"/>
  <c r="AC787" i="82"/>
  <c r="AE787" i="82" s="1"/>
  <c r="AC788" i="82"/>
  <c r="AE788" i="82" s="1"/>
  <c r="AC789" i="82"/>
  <c r="AE789" i="82"/>
  <c r="AC790" i="82"/>
  <c r="AE790" i="82"/>
  <c r="AC791" i="82"/>
  <c r="AE791" i="82" s="1"/>
  <c r="AC792" i="82"/>
  <c r="AE792" i="82" s="1"/>
  <c r="AC793" i="82"/>
  <c r="AE793" i="82" s="1"/>
  <c r="AC794" i="82"/>
  <c r="AE794" i="82" s="1"/>
  <c r="AC795" i="82"/>
  <c r="AE795" i="82"/>
  <c r="AC796" i="82"/>
  <c r="AE796" i="82" s="1"/>
  <c r="AC797" i="82"/>
  <c r="AE797" i="82" s="1"/>
  <c r="AC798" i="82"/>
  <c r="AE798" i="82" s="1"/>
  <c r="AC799" i="82"/>
  <c r="AE799" i="82" s="1"/>
  <c r="AC800" i="82"/>
  <c r="AE800" i="82"/>
  <c r="AC801" i="82"/>
  <c r="AE801" i="82" s="1"/>
  <c r="AC802" i="82"/>
  <c r="AE802" i="82" s="1"/>
  <c r="AC803" i="82"/>
  <c r="AE803" i="82" s="1"/>
  <c r="AC804" i="82"/>
  <c r="AE804" i="82" s="1"/>
  <c r="AC805" i="82"/>
  <c r="AE805" i="82" s="1"/>
  <c r="AC806" i="82"/>
  <c r="AE806" i="82"/>
  <c r="AC807" i="82"/>
  <c r="AE807" i="82" s="1"/>
  <c r="AC808" i="82"/>
  <c r="AE808" i="82" s="1"/>
  <c r="AC809" i="82"/>
  <c r="AE809" i="82" s="1"/>
  <c r="AC810" i="82"/>
  <c r="AE810" i="82" s="1"/>
  <c r="AC811" i="82"/>
  <c r="AE811" i="82"/>
  <c r="AC812" i="82"/>
  <c r="AE812" i="82"/>
  <c r="AC813" i="82"/>
  <c r="AE813" i="82" s="1"/>
  <c r="AC814" i="82"/>
  <c r="AE814" i="82" s="1"/>
  <c r="AC815" i="82"/>
  <c r="AE815" i="82" s="1"/>
  <c r="AC816" i="82"/>
  <c r="AE816" i="82" s="1"/>
  <c r="AC817" i="82"/>
  <c r="AE817" i="82"/>
  <c r="AC818" i="82"/>
  <c r="AE818" i="82" s="1"/>
  <c r="AC819" i="82"/>
  <c r="AE819" i="82"/>
  <c r="AC820" i="82"/>
  <c r="AE820" i="82" s="1"/>
  <c r="AC821" i="82"/>
  <c r="AE821" i="82" s="1"/>
  <c r="AC822" i="82"/>
  <c r="AE822" i="82"/>
  <c r="AC823" i="82"/>
  <c r="AE823" i="82" s="1"/>
  <c r="AC824" i="82"/>
  <c r="AE824" i="82"/>
  <c r="AC825" i="82"/>
  <c r="AE825" i="82"/>
  <c r="AC826" i="82"/>
  <c r="AE826" i="82" s="1"/>
  <c r="AC827" i="82"/>
  <c r="AE827" i="82" s="1"/>
  <c r="AC828" i="82"/>
  <c r="AE828" i="82" s="1"/>
  <c r="AC829" i="82"/>
  <c r="AE829" i="82" s="1"/>
  <c r="AC830" i="82"/>
  <c r="AE830" i="82"/>
  <c r="AC831" i="82"/>
  <c r="AE831" i="82"/>
  <c r="AC832" i="82"/>
  <c r="AE832" i="82" s="1"/>
  <c r="AC833" i="82"/>
  <c r="AE833" i="82" s="1"/>
  <c r="AC834" i="82"/>
  <c r="AE834" i="82"/>
  <c r="AC835" i="82"/>
  <c r="AE835" i="82"/>
  <c r="AC836" i="82"/>
  <c r="AE836" i="82" s="1"/>
  <c r="AC837" i="82"/>
  <c r="AE837" i="82"/>
  <c r="AC838" i="82"/>
  <c r="AE838" i="82" s="1"/>
  <c r="AC839" i="82"/>
  <c r="AE839" i="82"/>
  <c r="AC840" i="82"/>
  <c r="AE840" i="82" s="1"/>
  <c r="AC841" i="82"/>
  <c r="AE841" i="82"/>
  <c r="AC842" i="82"/>
  <c r="AE842" i="82" s="1"/>
  <c r="AC843" i="82"/>
  <c r="AE843" i="82" s="1"/>
  <c r="AC844" i="82"/>
  <c r="AE844" i="82" s="1"/>
  <c r="AC845" i="82"/>
  <c r="AE845" i="82"/>
  <c r="AC846" i="82"/>
  <c r="AE846" i="82" s="1"/>
  <c r="AC847" i="82"/>
  <c r="AE847" i="82"/>
  <c r="AC848" i="82"/>
  <c r="AE848" i="82" s="1"/>
  <c r="AC849" i="82"/>
  <c r="AE849" i="82" s="1"/>
  <c r="AC850" i="82"/>
  <c r="AE850" i="82"/>
  <c r="AC851" i="82"/>
  <c r="AE851" i="82" s="1"/>
  <c r="AC852" i="82"/>
  <c r="AE852" i="82"/>
  <c r="AC853" i="82"/>
  <c r="AE853" i="82" s="1"/>
  <c r="AC854" i="82"/>
  <c r="AE854" i="82"/>
  <c r="AC855" i="82"/>
  <c r="AE855" i="82" s="1"/>
  <c r="AC856" i="82"/>
  <c r="AE856" i="82"/>
  <c r="AC857" i="82"/>
  <c r="AE857" i="82" s="1"/>
  <c r="AC858" i="82"/>
  <c r="AE858" i="82" s="1"/>
  <c r="AC859" i="82"/>
  <c r="AE859" i="82"/>
  <c r="AC860" i="82"/>
  <c r="AE860" i="82" s="1"/>
  <c r="AC861" i="82"/>
  <c r="AE861" i="82"/>
  <c r="AC862" i="82"/>
  <c r="AE862" i="82" s="1"/>
  <c r="AC863" i="82"/>
  <c r="AE863" i="82" s="1"/>
  <c r="AC864" i="82"/>
  <c r="AE864" i="82"/>
  <c r="AC865" i="82"/>
  <c r="AE865" i="82" s="1"/>
  <c r="AC866" i="82"/>
  <c r="AE866" i="82" s="1"/>
  <c r="AC867" i="82"/>
  <c r="AE867" i="82"/>
  <c r="AC868" i="82"/>
  <c r="AE868" i="82" s="1"/>
  <c r="AC869" i="82"/>
  <c r="AE869" i="82" s="1"/>
  <c r="AC870" i="82"/>
  <c r="AE870" i="82"/>
  <c r="AC871" i="82"/>
  <c r="AE871" i="82" s="1"/>
  <c r="AC872" i="82"/>
  <c r="AE872" i="82"/>
  <c r="AC873" i="82"/>
  <c r="AE873" i="82" s="1"/>
  <c r="AC874" i="82"/>
  <c r="AE874" i="82" s="1"/>
  <c r="AC875" i="82"/>
  <c r="AE875" i="82" s="1"/>
  <c r="AC876" i="82"/>
  <c r="AE876" i="82"/>
  <c r="AC877" i="82"/>
  <c r="AE877" i="82" s="1"/>
  <c r="AC878" i="82"/>
  <c r="AE878" i="82" s="1"/>
  <c r="AC879" i="82"/>
  <c r="AE879" i="82" s="1"/>
  <c r="AC880" i="82"/>
  <c r="AE880" i="82" s="1"/>
  <c r="AC881" i="82"/>
  <c r="AE881" i="82" s="1"/>
  <c r="AC882" i="82"/>
  <c r="AE882" i="82"/>
  <c r="AC883" i="82"/>
  <c r="AE883" i="82" s="1"/>
  <c r="AC884" i="82"/>
  <c r="AE884" i="82"/>
  <c r="AC885" i="82"/>
  <c r="AE885" i="82" s="1"/>
  <c r="AC886" i="82"/>
  <c r="AE886" i="82" s="1"/>
  <c r="AC887" i="82"/>
  <c r="AE887" i="82"/>
  <c r="AC888" i="82"/>
  <c r="AE888" i="82" s="1"/>
  <c r="AC889" i="82"/>
  <c r="AE889" i="82"/>
  <c r="AC890" i="82"/>
  <c r="AE890" i="82"/>
  <c r="AC891" i="82"/>
  <c r="AE891" i="82" s="1"/>
  <c r="AC892" i="82"/>
  <c r="AE892" i="82" s="1"/>
  <c r="AC893" i="82"/>
  <c r="AE893" i="82" s="1"/>
  <c r="AC894" i="82"/>
  <c r="AE894" i="82" s="1"/>
  <c r="AC895" i="82"/>
  <c r="AE895" i="82"/>
  <c r="AC896" i="82"/>
  <c r="AE896" i="82"/>
  <c r="AC897" i="82"/>
  <c r="AE897" i="82" s="1"/>
  <c r="AC898" i="82"/>
  <c r="AE898" i="82" s="1"/>
  <c r="AC899" i="82"/>
  <c r="AE899" i="82"/>
  <c r="AC900" i="82"/>
  <c r="AE900" i="82"/>
  <c r="AC901" i="82"/>
  <c r="AE901" i="82" s="1"/>
  <c r="AC902" i="82"/>
  <c r="AE902" i="82"/>
  <c r="AC903" i="82"/>
  <c r="AE903" i="82" s="1"/>
  <c r="AC904" i="82"/>
  <c r="AE904" i="82" s="1"/>
  <c r="AC905" i="82"/>
  <c r="AE905" i="82" s="1"/>
  <c r="AC906" i="82"/>
  <c r="AE906" i="82"/>
  <c r="AC907" i="82"/>
  <c r="AE907" i="82"/>
  <c r="AC908" i="82"/>
  <c r="AE908" i="82" s="1"/>
  <c r="AC909" i="82"/>
  <c r="AE909" i="82" s="1"/>
  <c r="AC910" i="82"/>
  <c r="AE910" i="82" s="1"/>
  <c r="AC911" i="82"/>
  <c r="AE911" i="82"/>
  <c r="AC912" i="82"/>
  <c r="AE912" i="82" s="1"/>
  <c r="AC913" i="82"/>
  <c r="AE913" i="82" s="1"/>
  <c r="AC914" i="82"/>
  <c r="AE914" i="82"/>
  <c r="AC915" i="82"/>
  <c r="AE915" i="82" s="1"/>
  <c r="AC916" i="82"/>
  <c r="AE916" i="82" s="1"/>
  <c r="AC917" i="82"/>
  <c r="AE917" i="82"/>
  <c r="AC918" i="82"/>
  <c r="AE918" i="82" s="1"/>
  <c r="AC919" i="82"/>
  <c r="AE919" i="82" s="1"/>
  <c r="AC920" i="82"/>
  <c r="AE920" i="82"/>
  <c r="AC921" i="82"/>
  <c r="AE921" i="82" s="1"/>
  <c r="AC922" i="82"/>
  <c r="AE922" i="82"/>
  <c r="AC923" i="82"/>
  <c r="AE923" i="82" s="1"/>
  <c r="AC924" i="82"/>
  <c r="AE924" i="82" s="1"/>
  <c r="AC925" i="82"/>
  <c r="AE925" i="82" s="1"/>
  <c r="AC926" i="82"/>
  <c r="AE926" i="82" s="1"/>
  <c r="AC927" i="82"/>
  <c r="AE927" i="82" s="1"/>
  <c r="AC928" i="82"/>
  <c r="AE928" i="82" s="1"/>
  <c r="AC929" i="82"/>
  <c r="AE929" i="82"/>
  <c r="AC930" i="82"/>
  <c r="AE930" i="82" s="1"/>
  <c r="AC931" i="82"/>
  <c r="AE931" i="82" s="1"/>
  <c r="AC932" i="82"/>
  <c r="AE932" i="82" s="1"/>
  <c r="AC933" i="82"/>
  <c r="AE933" i="82" s="1"/>
  <c r="AC934" i="82"/>
  <c r="AE934" i="82"/>
  <c r="AC935" i="82"/>
  <c r="AE935" i="82"/>
  <c r="AC936" i="82"/>
  <c r="AE936" i="82"/>
  <c r="AC937" i="82"/>
  <c r="AE937" i="82" s="1"/>
  <c r="AC938" i="82"/>
  <c r="AE938" i="82" s="1"/>
  <c r="AC939" i="82"/>
  <c r="AE939" i="82"/>
  <c r="AC940" i="82"/>
  <c r="AE940" i="82"/>
  <c r="AC941" i="82"/>
  <c r="AE941" i="82"/>
  <c r="AC942" i="82"/>
  <c r="AE942" i="82"/>
  <c r="AC943" i="82"/>
  <c r="AE943" i="82" s="1"/>
  <c r="AC944" i="82"/>
  <c r="AE944" i="82" s="1"/>
  <c r="AC945" i="82"/>
  <c r="AE945" i="82"/>
  <c r="AC946" i="82"/>
  <c r="AE946" i="82"/>
  <c r="AC947" i="82"/>
  <c r="AE947" i="82"/>
  <c r="AC948" i="82"/>
  <c r="AE948" i="82" s="1"/>
  <c r="AC949" i="82"/>
  <c r="AE949" i="82" s="1"/>
  <c r="AC950" i="82"/>
  <c r="AE950" i="82"/>
  <c r="AC951" i="82"/>
  <c r="AE951" i="82"/>
  <c r="AC952" i="82"/>
  <c r="AE952" i="82" s="1"/>
  <c r="AC953" i="82"/>
  <c r="AE953" i="82" s="1"/>
  <c r="AC954" i="82"/>
  <c r="AE954" i="82"/>
  <c r="AC955" i="82"/>
  <c r="AE955" i="82" s="1"/>
  <c r="AC956" i="82"/>
  <c r="AE956" i="82"/>
  <c r="AC957" i="82"/>
  <c r="AE957" i="82"/>
  <c r="AC958" i="82"/>
  <c r="AE958" i="82" s="1"/>
  <c r="AC959" i="82"/>
  <c r="AE959" i="82" s="1"/>
  <c r="AC960" i="82"/>
  <c r="AE960" i="82"/>
  <c r="AC961" i="82"/>
  <c r="AE961" i="82"/>
  <c r="AC962" i="82"/>
  <c r="AE962" i="82" s="1"/>
  <c r="AC963" i="82"/>
  <c r="AE963" i="82" s="1"/>
  <c r="AC964" i="82"/>
  <c r="AE964" i="82" s="1"/>
  <c r="AC965" i="82"/>
  <c r="AE965" i="82" s="1"/>
  <c r="AC966" i="82"/>
  <c r="AE966" i="82" s="1"/>
  <c r="AC967" i="82"/>
  <c r="AE967" i="82"/>
  <c r="AC968" i="82"/>
  <c r="AE968" i="82" s="1"/>
  <c r="AC969" i="82"/>
  <c r="AE969" i="82"/>
  <c r="AC970" i="82"/>
  <c r="AE970" i="82" s="1"/>
  <c r="AC971" i="82"/>
  <c r="AE971" i="82" s="1"/>
  <c r="AC972" i="82"/>
  <c r="AE972" i="82"/>
  <c r="AC973" i="82"/>
  <c r="AE973" i="82" s="1"/>
  <c r="AC974" i="82"/>
  <c r="AE974" i="82" s="1"/>
  <c r="AC975" i="82"/>
  <c r="AE975" i="82"/>
  <c r="AC976" i="82"/>
  <c r="AE976" i="82" s="1"/>
  <c r="AC977" i="82"/>
  <c r="AE977" i="82" s="1"/>
  <c r="AC978" i="82"/>
  <c r="AE978" i="82" s="1"/>
  <c r="AC979" i="82"/>
  <c r="AE979" i="82" s="1"/>
  <c r="AC980" i="82"/>
  <c r="AE980" i="82" s="1"/>
  <c r="AC981" i="82"/>
  <c r="AE981" i="82"/>
  <c r="AC982" i="82"/>
  <c r="AE982" i="82"/>
  <c r="AC983" i="82"/>
  <c r="AE983" i="82" s="1"/>
  <c r="AC984" i="82"/>
  <c r="AE984" i="82"/>
  <c r="AC985" i="82"/>
  <c r="AE985" i="82" s="1"/>
  <c r="AC986" i="82"/>
  <c r="AE986" i="82"/>
  <c r="AC987" i="82"/>
  <c r="AE987" i="82" s="1"/>
  <c r="AC988" i="82"/>
  <c r="AE988" i="82" s="1"/>
  <c r="AC989" i="82"/>
  <c r="AE989" i="82"/>
  <c r="AC990" i="82"/>
  <c r="AE990" i="82" s="1"/>
  <c r="AC991" i="82"/>
  <c r="AE991" i="82" s="1"/>
  <c r="AC992" i="82"/>
  <c r="AE992" i="82"/>
  <c r="AC993" i="82"/>
  <c r="AE993" i="82" s="1"/>
  <c r="AC994" i="82"/>
  <c r="AE994" i="82" s="1"/>
  <c r="AC995" i="82"/>
  <c r="AE995" i="82"/>
  <c r="AC996" i="82"/>
  <c r="AE996" i="82" s="1"/>
  <c r="AC997" i="82"/>
  <c r="AE997" i="82" s="1"/>
  <c r="AC998" i="82"/>
  <c r="AE998" i="82" s="1"/>
  <c r="AC999" i="82"/>
  <c r="AE999" i="82" s="1"/>
  <c r="AC1000" i="82"/>
  <c r="AE1000" i="82"/>
  <c r="AC1001" i="82"/>
  <c r="AE1001" i="82" s="1"/>
  <c r="AC1002" i="82"/>
  <c r="AE1002" i="82" s="1"/>
  <c r="AC1003" i="82"/>
  <c r="AE1003" i="82" s="1"/>
  <c r="AC1004" i="82"/>
  <c r="AE1004" i="82"/>
  <c r="AC1005" i="82"/>
  <c r="AE1005" i="82" s="1"/>
  <c r="AC1006" i="82"/>
  <c r="AE1006" i="82"/>
  <c r="AC1007" i="82"/>
  <c r="AE1007" i="82" s="1"/>
  <c r="AC1008" i="82"/>
  <c r="AE1008" i="82" s="1"/>
  <c r="AC1009" i="82"/>
  <c r="AE1009" i="82" s="1"/>
  <c r="AC1010" i="82"/>
  <c r="AE1010" i="82"/>
  <c r="AC1011" i="82"/>
  <c r="AE1011" i="82"/>
  <c r="AC1012" i="82"/>
  <c r="AE1012" i="82"/>
  <c r="AC1013" i="82"/>
  <c r="AE1013" i="82" s="1"/>
  <c r="AC1014" i="82"/>
  <c r="AE1014" i="82" s="1"/>
  <c r="AC1015" i="82"/>
  <c r="AE1015" i="82"/>
  <c r="AC1016" i="82"/>
  <c r="AE1016" i="82" s="1"/>
  <c r="AC1017" i="82"/>
  <c r="AE1017" i="82" s="1"/>
  <c r="AC1018" i="82"/>
  <c r="AE1018" i="82" s="1"/>
  <c r="AC1019" i="82"/>
  <c r="AE1019" i="82"/>
  <c r="AC1020" i="82"/>
  <c r="AE1020" i="82" s="1"/>
  <c r="AC1021" i="82"/>
  <c r="AE1021" i="82"/>
  <c r="AC1022" i="82"/>
  <c r="AE1022" i="82"/>
  <c r="AC1023" i="82"/>
  <c r="AE1023" i="82" s="1"/>
  <c r="AC1024" i="82"/>
  <c r="AE1024" i="82"/>
  <c r="AC1025" i="82"/>
  <c r="AE1025" i="82" s="1"/>
  <c r="AC1026" i="82"/>
  <c r="AE1026" i="82" s="1"/>
  <c r="AC1027" i="82"/>
  <c r="AE1027" i="82" s="1"/>
  <c r="AC1028" i="82"/>
  <c r="AE1028" i="82" s="1"/>
  <c r="AC1029" i="82"/>
  <c r="AE1029" i="82" s="1"/>
  <c r="AC1030" i="82"/>
  <c r="AE1030" i="82"/>
  <c r="AC1031" i="82"/>
  <c r="AE1031" i="82" s="1"/>
  <c r="AC1032" i="82"/>
  <c r="AE1032" i="82" s="1"/>
  <c r="AC1033" i="82"/>
  <c r="AE1033" i="82" s="1"/>
  <c r="AC1034" i="82"/>
  <c r="AE1034" i="82"/>
  <c r="AC1035" i="82"/>
  <c r="AE1035" i="82" s="1"/>
  <c r="AC1036" i="82"/>
  <c r="AE1036" i="82"/>
  <c r="AC1037" i="82"/>
  <c r="AE1037" i="82" s="1"/>
  <c r="AC1038" i="82"/>
  <c r="AE1038" i="82" s="1"/>
  <c r="AC1039" i="82"/>
  <c r="AE1039" i="82"/>
  <c r="AC1040" i="82"/>
  <c r="AE1040" i="82"/>
  <c r="AC1041" i="82"/>
  <c r="AE1041" i="82" s="1"/>
  <c r="AC1042" i="82"/>
  <c r="AE1042" i="82" s="1"/>
  <c r="AC1043" i="82"/>
  <c r="AE1043" i="82" s="1"/>
  <c r="AC1044" i="82"/>
  <c r="AE1044" i="82" s="1"/>
  <c r="AC1045" i="82"/>
  <c r="AE1045" i="82"/>
  <c r="AC1046" i="82"/>
  <c r="AE1046" i="82" s="1"/>
  <c r="AC1047" i="82"/>
  <c r="AE1047" i="82" s="1"/>
  <c r="AC1048" i="82"/>
  <c r="AE1048" i="82" s="1"/>
  <c r="AC1049" i="82"/>
  <c r="AE1049" i="82" s="1"/>
  <c r="AC1050" i="82"/>
  <c r="AE1050" i="82"/>
  <c r="AC1051" i="82"/>
  <c r="AE1051" i="82"/>
  <c r="AC1052" i="82"/>
  <c r="AE1052" i="82" s="1"/>
  <c r="AC1053" i="82"/>
  <c r="AE1053" i="82" s="1"/>
  <c r="AC1054" i="82"/>
  <c r="AE1054" i="82" s="1"/>
  <c r="AC1055" i="82"/>
  <c r="AE1055" i="82" s="1"/>
  <c r="AC1056" i="82"/>
  <c r="AE1056" i="82"/>
  <c r="AC1057" i="82"/>
  <c r="AE1057" i="82"/>
  <c r="AC1058" i="82"/>
  <c r="AE1058" i="82" s="1"/>
  <c r="AC1059" i="82"/>
  <c r="AE1059" i="82" s="1"/>
  <c r="AC1060" i="82"/>
  <c r="AE1060" i="82" s="1"/>
  <c r="AC1061" i="82"/>
  <c r="AE1061" i="82"/>
  <c r="AC1062" i="82"/>
  <c r="AE1062" i="82"/>
  <c r="AC1063" i="82"/>
  <c r="AE1063" i="82" s="1"/>
  <c r="AC1064" i="82"/>
  <c r="AE1064" i="82"/>
  <c r="AC1065" i="82"/>
  <c r="AE1065" i="82" s="1"/>
  <c r="AC1066" i="82"/>
  <c r="AE1066" i="82" s="1"/>
  <c r="AC1067" i="82"/>
  <c r="AE1067" i="82" s="1"/>
  <c r="AC1068" i="82"/>
  <c r="AE1068" i="82" s="1"/>
  <c r="AC1069" i="82"/>
  <c r="AE1069" i="82"/>
  <c r="AC1070" i="82"/>
  <c r="AE1070" i="82"/>
  <c r="AC1071" i="82"/>
  <c r="AE1071" i="82"/>
  <c r="AC1072" i="82"/>
  <c r="AE1072" i="82"/>
  <c r="AC1073" i="82"/>
  <c r="AE1073" i="82" s="1"/>
  <c r="AC1074" i="82"/>
  <c r="AE1074" i="82"/>
  <c r="AC1075" i="82"/>
  <c r="AE1075" i="82" s="1"/>
  <c r="AC1076" i="82"/>
  <c r="AE1076" i="82"/>
  <c r="AC1077" i="82"/>
  <c r="AE1077" i="82" s="1"/>
  <c r="AC1078" i="82"/>
  <c r="AE1078" i="82" s="1"/>
  <c r="AC1079" i="82"/>
  <c r="AE1079" i="82" s="1"/>
  <c r="AC1080" i="82"/>
  <c r="AE1080" i="82"/>
  <c r="AC1081" i="82"/>
  <c r="AE1081" i="82"/>
  <c r="AC1082" i="82"/>
  <c r="AE1082" i="82"/>
  <c r="AC1083" i="82"/>
  <c r="AE1083" i="82" s="1"/>
  <c r="AC1084" i="82"/>
  <c r="AE1084" i="82" s="1"/>
  <c r="AC1085" i="82"/>
  <c r="AE1085" i="82"/>
  <c r="AC1086" i="82"/>
  <c r="AE1086" i="82" s="1"/>
  <c r="AC1087" i="82"/>
  <c r="AE1087" i="82"/>
  <c r="AC1088" i="82"/>
  <c r="AE1088" i="82" s="1"/>
  <c r="AC1089" i="82"/>
  <c r="AE1089" i="82"/>
  <c r="AC1090" i="82"/>
  <c r="AE1090" i="82" s="1"/>
  <c r="AC1091" i="82"/>
  <c r="AE1091" i="82"/>
  <c r="AC1092" i="82"/>
  <c r="AE1092" i="82" s="1"/>
  <c r="AC1093" i="82"/>
  <c r="AE1093" i="82" s="1"/>
  <c r="AC1094" i="82"/>
  <c r="AE1094" i="82" s="1"/>
  <c r="AC1095" i="82"/>
  <c r="AE1095" i="82" s="1"/>
  <c r="AC1096" i="82"/>
  <c r="AE1096" i="82" s="1"/>
  <c r="AC1097" i="82"/>
  <c r="AE1097" i="82"/>
  <c r="AC1098" i="82"/>
  <c r="AE1098" i="82" s="1"/>
  <c r="AC1099" i="82"/>
  <c r="AE1099" i="82" s="1"/>
  <c r="AC1100" i="82"/>
  <c r="AE1100" i="82"/>
  <c r="AC1101" i="82"/>
  <c r="AE1101" i="82" s="1"/>
  <c r="AC1102" i="82"/>
  <c r="AE1102" i="82"/>
  <c r="AC1103" i="82"/>
  <c r="AE1103" i="82" s="1"/>
  <c r="AC1104" i="82"/>
  <c r="AE1104" i="82"/>
  <c r="AC1105" i="82"/>
  <c r="AE1105" i="82" s="1"/>
  <c r="AC1106" i="82"/>
  <c r="AE1106" i="82" s="1"/>
  <c r="AC1107" i="82"/>
  <c r="AE1107" i="82" s="1"/>
  <c r="AC1108" i="82"/>
  <c r="AE1108" i="82" s="1"/>
  <c r="AC1109" i="82"/>
  <c r="AE1109" i="82"/>
  <c r="AC1110" i="82"/>
  <c r="AE1110" i="82" s="1"/>
  <c r="AC1111" i="82"/>
  <c r="AE1111" i="82"/>
  <c r="AC1112" i="82"/>
  <c r="AE1112" i="82" s="1"/>
  <c r="AC1113" i="82"/>
  <c r="AE1113" i="82" s="1"/>
  <c r="AC1114" i="82"/>
  <c r="AE1114" i="82"/>
  <c r="AC1115" i="82"/>
  <c r="AE1115" i="82" s="1"/>
  <c r="AC1116" i="82"/>
  <c r="AE1116" i="82" s="1"/>
  <c r="AC1117" i="82"/>
  <c r="AE1117" i="82"/>
  <c r="AC1118" i="82"/>
  <c r="AE1118" i="82" s="1"/>
  <c r="AC1119" i="82"/>
  <c r="AE1119" i="82" s="1"/>
  <c r="AC1120" i="82"/>
  <c r="AE1120" i="82"/>
  <c r="AC1121" i="82"/>
  <c r="AE1121" i="82" s="1"/>
  <c r="AC1122" i="82"/>
  <c r="AE1122" i="82"/>
  <c r="AC1123" i="82"/>
  <c r="AE1123" i="82" s="1"/>
  <c r="AC1124" i="82"/>
  <c r="AE1124" i="82" s="1"/>
  <c r="AC1125" i="82"/>
  <c r="AE1125" i="82" s="1"/>
  <c r="AC1126" i="82"/>
  <c r="AE1126" i="82"/>
  <c r="AC1127" i="82"/>
  <c r="AE1127" i="82" s="1"/>
  <c r="AC1128" i="82"/>
  <c r="AE1128" i="82" s="1"/>
  <c r="AC1129" i="82"/>
  <c r="AE1129" i="82" s="1"/>
  <c r="AC1130" i="82"/>
  <c r="AE1130" i="82" s="1"/>
  <c r="AC1131" i="82"/>
  <c r="AE1131" i="82" s="1"/>
  <c r="AC1132" i="82"/>
  <c r="AE1132" i="82"/>
  <c r="AC1133" i="82"/>
  <c r="AE1133" i="82" s="1"/>
  <c r="AC1134" i="82"/>
  <c r="AE1134" i="82"/>
  <c r="AC1135" i="82"/>
  <c r="AE1135" i="82" s="1"/>
  <c r="AC1136" i="82"/>
  <c r="AE1136" i="82" s="1"/>
  <c r="AC1137" i="82"/>
  <c r="AE1137" i="82"/>
  <c r="AC1138" i="82"/>
  <c r="AE1138" i="82" s="1"/>
  <c r="AC1139" i="82"/>
  <c r="AE1139" i="82"/>
  <c r="AC1140" i="82"/>
  <c r="AE1140" i="82"/>
  <c r="AC1141" i="82"/>
  <c r="AE1141" i="82" s="1"/>
  <c r="AC1142" i="82"/>
  <c r="AE1142" i="82" s="1"/>
  <c r="AC1143" i="82"/>
  <c r="AE1143" i="82" s="1"/>
  <c r="AC1144" i="82"/>
  <c r="AE1144" i="82" s="1"/>
  <c r="AC1145" i="82"/>
  <c r="AE1145" i="82"/>
  <c r="AC1146" i="82"/>
  <c r="AE1146" i="82"/>
  <c r="AC1147" i="82"/>
  <c r="AE1147" i="82"/>
  <c r="AC1148" i="82"/>
  <c r="AE1148" i="82" s="1"/>
  <c r="AC1149" i="82"/>
  <c r="AE1149" i="82"/>
  <c r="AC1150" i="82"/>
  <c r="AE1150" i="82"/>
  <c r="AC1151" i="82"/>
  <c r="AE1151" i="82" s="1"/>
  <c r="AC1152" i="82"/>
  <c r="AE1152" i="82"/>
  <c r="AC1153" i="82"/>
  <c r="AE1153" i="82" s="1"/>
  <c r="AC1154" i="82"/>
  <c r="AE1154" i="82" s="1"/>
  <c r="AC1155" i="82"/>
  <c r="AE1155" i="82" s="1"/>
  <c r="AC1156" i="82"/>
  <c r="AE1156" i="82" s="1"/>
  <c r="AC1157" i="82"/>
  <c r="AE1157" i="82"/>
  <c r="AC1158" i="82"/>
  <c r="AE1158" i="82" s="1"/>
  <c r="AC1159" i="82"/>
  <c r="AE1159" i="82"/>
  <c r="AC1160" i="82"/>
  <c r="AE1160" i="82" s="1"/>
  <c r="AC1161" i="82"/>
  <c r="AE1161" i="82"/>
  <c r="AC1162" i="82"/>
  <c r="AE1162" i="82" s="1"/>
  <c r="AC1163" i="82"/>
  <c r="AE1163" i="82" s="1"/>
  <c r="AC1164" i="82"/>
  <c r="AE1164" i="82"/>
  <c r="AC1165" i="82"/>
  <c r="AE1165" i="82" s="1"/>
  <c r="AC1166" i="82"/>
  <c r="AE1166" i="82" s="1"/>
  <c r="AC1167" i="82"/>
  <c r="AE1167" i="82"/>
  <c r="AC1168" i="82"/>
  <c r="AE1168" i="82" s="1"/>
  <c r="AC1169" i="82"/>
  <c r="AE1169" i="82" s="1"/>
  <c r="AC1170" i="82"/>
  <c r="AE1170" i="82"/>
  <c r="AC1171" i="82"/>
  <c r="AE1171" i="82" s="1"/>
  <c r="AC1172" i="82"/>
  <c r="AE1172" i="82"/>
  <c r="AC1173" i="82"/>
  <c r="AE1173" i="82" s="1"/>
  <c r="AC1174" i="82"/>
  <c r="AE1174" i="82"/>
  <c r="AC1175" i="82"/>
  <c r="AE1175" i="82" s="1"/>
  <c r="AC1176" i="82"/>
  <c r="AE1176" i="82"/>
  <c r="AC1177" i="82"/>
  <c r="AE1177" i="82" s="1"/>
  <c r="AC1178" i="82"/>
  <c r="AE1178" i="82" s="1"/>
  <c r="AC1179" i="82"/>
  <c r="AE1179" i="82"/>
  <c r="AC1180" i="82"/>
  <c r="AE1180" i="82"/>
  <c r="AC1181" i="82"/>
  <c r="AE1181" i="82" s="1"/>
  <c r="AC1182" i="82"/>
  <c r="AE1182" i="82"/>
  <c r="AC1183" i="82"/>
  <c r="AE1183" i="82" s="1"/>
  <c r="AC1184" i="82"/>
  <c r="AE1184" i="82"/>
  <c r="AC1185" i="82"/>
  <c r="AE1185" i="82"/>
  <c r="AC1186" i="82"/>
  <c r="AE1186" i="82" s="1"/>
  <c r="AC1187" i="82"/>
  <c r="AE1187" i="82" s="1"/>
  <c r="AC1188" i="82"/>
  <c r="AE1188" i="82" s="1"/>
  <c r="AC1189" i="82"/>
  <c r="AE1189" i="82"/>
  <c r="AC1190" i="82"/>
  <c r="AE1190" i="82"/>
  <c r="AC1191" i="82"/>
  <c r="AE1191" i="82"/>
  <c r="AC1192" i="82"/>
  <c r="AE1192" i="82" s="1"/>
  <c r="AC1193" i="82"/>
  <c r="AE1193" i="82" s="1"/>
  <c r="AC1194" i="82"/>
  <c r="AE1194" i="82" s="1"/>
  <c r="AC1195" i="82"/>
  <c r="AE1195" i="82" s="1"/>
  <c r="AC1196" i="82"/>
  <c r="AE1196" i="82"/>
  <c r="AC1197" i="82"/>
  <c r="AE1197" i="82"/>
  <c r="AC1198" i="82"/>
  <c r="AE1198" i="82" s="1"/>
  <c r="AC1199" i="82"/>
  <c r="AE1199" i="82" s="1"/>
  <c r="AC1200" i="82"/>
  <c r="AE1200" i="82"/>
  <c r="AC1201" i="82"/>
  <c r="AE1201" i="82"/>
  <c r="AC1202" i="82"/>
  <c r="AE1202" i="82" s="1"/>
  <c r="AC1203" i="82"/>
  <c r="AE1203" i="82" s="1"/>
  <c r="AC1204" i="82"/>
  <c r="AE1204" i="82"/>
  <c r="AC1205" i="82"/>
  <c r="AE1205" i="82" s="1"/>
  <c r="AC1206" i="82"/>
  <c r="AE1206" i="82" s="1"/>
  <c r="AC1207" i="82"/>
  <c r="AE1207" i="82"/>
  <c r="AC1208" i="82"/>
  <c r="AE1208" i="82" s="1"/>
  <c r="AC1209" i="82"/>
  <c r="AE1209" i="82" s="1"/>
  <c r="AC1210" i="82"/>
  <c r="AE1210" i="82"/>
  <c r="AC1211" i="82"/>
  <c r="AE1211" i="82"/>
  <c r="AC1212" i="82"/>
  <c r="AE1212" i="82" s="1"/>
  <c r="AC1213" i="82"/>
  <c r="AE1213" i="82" s="1"/>
  <c r="AC1214" i="82"/>
  <c r="AE1214" i="82" s="1"/>
  <c r="AC1215" i="82"/>
  <c r="AE1215" i="82" s="1"/>
  <c r="AC1216" i="82"/>
  <c r="AE1216" i="82" s="1"/>
  <c r="AC1217" i="82"/>
  <c r="AE1217" i="82"/>
  <c r="AC1218" i="82"/>
  <c r="AE1218" i="82" s="1"/>
  <c r="AC1219" i="82"/>
  <c r="AE1219" i="82"/>
  <c r="AC1220" i="82"/>
  <c r="AE1220" i="82" s="1"/>
  <c r="AC1221" i="82"/>
  <c r="AE1221" i="82" s="1"/>
  <c r="AC1222" i="82"/>
  <c r="AE1222" i="82"/>
  <c r="AC1223" i="82"/>
  <c r="AE1223" i="82" s="1"/>
  <c r="AC1224" i="82"/>
  <c r="AE1224" i="82" s="1"/>
  <c r="AC1225" i="82"/>
  <c r="AE1225" i="82"/>
  <c r="AC1226" i="82"/>
  <c r="AE1226" i="82" s="1"/>
  <c r="AC1227" i="82"/>
  <c r="AE1227" i="82" s="1"/>
  <c r="AC1228" i="82"/>
  <c r="AE1228" i="82" s="1"/>
  <c r="AC1229" i="82"/>
  <c r="AE1229" i="82"/>
  <c r="AC1230" i="82"/>
  <c r="AE1230" i="82" s="1"/>
  <c r="AC1231" i="82"/>
  <c r="AE1231" i="82" s="1"/>
  <c r="AC1232" i="82"/>
  <c r="AE1232" i="82" s="1"/>
  <c r="AC1233" i="82"/>
  <c r="AE1233" i="82" s="1"/>
  <c r="AC1234" i="82"/>
  <c r="AE1234" i="82" s="1"/>
  <c r="AC1235" i="82"/>
  <c r="AE1235" i="82" s="1"/>
  <c r="AC1236" i="82"/>
  <c r="AE1236" i="82"/>
  <c r="AC1237" i="82"/>
  <c r="AE1237" i="82" s="1"/>
  <c r="AC1238" i="82"/>
  <c r="AE1238" i="82" s="1"/>
  <c r="AC1239" i="82"/>
  <c r="AE1239" i="82"/>
  <c r="AC1240" i="82"/>
  <c r="AE1240" i="82" s="1"/>
  <c r="AC1241" i="82"/>
  <c r="AE1241" i="82" s="1"/>
  <c r="AC1242" i="82"/>
  <c r="AE1242" i="82" s="1"/>
  <c r="AC1243" i="82"/>
  <c r="AE1243" i="82" s="1"/>
  <c r="AC1244" i="82"/>
  <c r="AE1244" i="82" s="1"/>
  <c r="AC1245" i="82"/>
  <c r="AE1245" i="82" s="1"/>
  <c r="AC1246" i="82"/>
  <c r="AE1246" i="82" s="1"/>
  <c r="AC1247" i="82"/>
  <c r="AE1247" i="82" s="1"/>
  <c r="AC1248" i="82"/>
  <c r="AE1248" i="82" s="1"/>
  <c r="AC1249" i="82"/>
  <c r="AE1249" i="82" s="1"/>
  <c r="AC1250" i="82"/>
  <c r="AE1250" i="82"/>
  <c r="AC1251" i="82"/>
  <c r="AE1251" i="82" s="1"/>
  <c r="AC1252" i="82"/>
  <c r="AE1252" i="82" s="1"/>
  <c r="AC1253" i="82"/>
  <c r="AE1253" i="82" s="1"/>
  <c r="AC1254" i="82"/>
  <c r="AE1254" i="82"/>
  <c r="AC1255" i="82"/>
  <c r="AE1255" i="82" s="1"/>
  <c r="AC1256" i="82"/>
  <c r="AE1256" i="82" s="1"/>
  <c r="AC1257" i="82"/>
  <c r="AE1257" i="82"/>
  <c r="AC1258" i="82"/>
  <c r="AE1258" i="82" s="1"/>
  <c r="AC1259" i="82"/>
  <c r="AE1259" i="82" s="1"/>
  <c r="AC1260" i="82"/>
  <c r="AE1260" i="82"/>
  <c r="AC1261" i="82"/>
  <c r="AE1261" i="82"/>
  <c r="AC1262" i="82"/>
  <c r="AE1262" i="82" s="1"/>
  <c r="AC1263" i="82"/>
  <c r="AE1263" i="82" s="1"/>
  <c r="AC1264" i="82"/>
  <c r="AE1264" i="82" s="1"/>
  <c r="AC1265" i="82"/>
  <c r="AE1265" i="82"/>
  <c r="AC1266" i="82"/>
  <c r="AE1266" i="82" s="1"/>
  <c r="AC1267" i="82"/>
  <c r="AE1267" i="82"/>
  <c r="AC1268" i="82"/>
  <c r="AE1268" i="82" s="1"/>
  <c r="AC1269" i="82"/>
  <c r="AE1269" i="82" s="1"/>
  <c r="AC1270" i="82"/>
  <c r="AE1270" i="82" s="1"/>
  <c r="AC1271" i="82"/>
  <c r="AE1271" i="82"/>
  <c r="AC1272" i="82"/>
  <c r="AE1272" i="82"/>
  <c r="AC1273" i="82"/>
  <c r="AE1273" i="82" s="1"/>
  <c r="AC1274" i="82"/>
  <c r="AE1274" i="82"/>
  <c r="AC1275" i="82"/>
  <c r="AE1275" i="82" s="1"/>
  <c r="AC1276" i="82"/>
  <c r="AE1276" i="82" s="1"/>
  <c r="AC1277" i="82"/>
  <c r="AE1277" i="82" s="1"/>
  <c r="AC1278" i="82"/>
  <c r="AE1278" i="82" s="1"/>
  <c r="AC1279" i="82"/>
  <c r="AE1279" i="82"/>
  <c r="AC1280" i="82"/>
  <c r="AE1280" i="82" s="1"/>
  <c r="AC1281" i="82"/>
  <c r="AE1281" i="82"/>
  <c r="AC1282" i="82"/>
  <c r="AE1282" i="82" s="1"/>
  <c r="AC1283" i="82"/>
  <c r="AE1283" i="82" s="1"/>
  <c r="AC1284" i="82"/>
  <c r="AE1284" i="82" s="1"/>
  <c r="AC1285" i="82"/>
  <c r="AE1285" i="82"/>
  <c r="AC1286" i="82"/>
  <c r="AE1286" i="82"/>
  <c r="AC1287" i="82"/>
  <c r="AE1287" i="82" s="1"/>
  <c r="AC1288" i="82"/>
  <c r="AE1288" i="82" s="1"/>
  <c r="AC1289" i="82"/>
  <c r="AE1289" i="82"/>
  <c r="AC1290" i="82"/>
  <c r="AE1290" i="82" s="1"/>
  <c r="AC1291" i="82"/>
  <c r="AE1291" i="82"/>
  <c r="AC1292" i="82"/>
  <c r="AE1292" i="82"/>
  <c r="AC1293" i="82"/>
  <c r="AE1293" i="82" s="1"/>
  <c r="AC1294" i="82"/>
  <c r="AE1294" i="82" s="1"/>
  <c r="AC1295" i="82"/>
  <c r="AE1295" i="82" s="1"/>
  <c r="AC1296" i="82"/>
  <c r="AE1296" i="82" s="1"/>
  <c r="AC1297" i="82"/>
  <c r="AE1297" i="82"/>
  <c r="AC1298" i="82"/>
  <c r="AE1298" i="82" s="1"/>
  <c r="AC1299" i="82"/>
  <c r="AE1299" i="82" s="1"/>
  <c r="AC1300" i="82"/>
  <c r="AE1300" i="82"/>
  <c r="AC1301" i="82"/>
  <c r="AE1301" i="82" s="1"/>
  <c r="AC1302" i="82"/>
  <c r="AE1302" i="82" s="1"/>
  <c r="AC1303" i="82"/>
  <c r="AE1303" i="82" s="1"/>
  <c r="AC1304" i="82"/>
  <c r="AE1304" i="82"/>
  <c r="AC1305" i="82"/>
  <c r="AE1305" i="82" s="1"/>
  <c r="AC1306" i="82"/>
  <c r="AE1306" i="82"/>
  <c r="AC1307" i="82"/>
  <c r="AE1307" i="82" s="1"/>
  <c r="AC1308" i="82"/>
  <c r="AE1308" i="82" s="1"/>
  <c r="AC1309" i="82"/>
  <c r="AE1309" i="82" s="1"/>
  <c r="AC1310" i="82"/>
  <c r="AE1310" i="82" s="1"/>
  <c r="AC1311" i="82"/>
  <c r="AE1311" i="82"/>
  <c r="AC1312" i="82"/>
  <c r="AE1312" i="82" s="1"/>
  <c r="AC1313" i="82"/>
  <c r="AE1313" i="82" s="1"/>
  <c r="AC1314" i="82"/>
  <c r="AE1314" i="82"/>
  <c r="AC1315" i="82"/>
  <c r="AC1316" i="82"/>
  <c r="AC1317" i="82"/>
  <c r="AC1318" i="82"/>
  <c r="AC1319" i="82"/>
  <c r="AC1320" i="82"/>
  <c r="AC1321" i="82"/>
  <c r="AC1322" i="82"/>
  <c r="AC1323" i="82"/>
  <c r="AC1324" i="82"/>
  <c r="AC1325" i="82"/>
  <c r="AC1326" i="82"/>
  <c r="AC1327" i="82"/>
  <c r="AC1328" i="82"/>
  <c r="AC1329" i="82"/>
  <c r="AC1330" i="82"/>
  <c r="AC1331" i="82"/>
  <c r="AC1332" i="82"/>
  <c r="AC1333" i="82"/>
  <c r="AC1334" i="82"/>
  <c r="AC1335" i="82"/>
  <c r="AC1336" i="82"/>
  <c r="AC1337" i="82"/>
  <c r="AC1338" i="82"/>
  <c r="AC1339" i="82"/>
  <c r="AC1340" i="82"/>
  <c r="AC1341" i="82"/>
  <c r="AC1342" i="82"/>
  <c r="AC1343" i="82"/>
  <c r="AC1344" i="82"/>
  <c r="AC1345" i="82"/>
  <c r="AC1346" i="82"/>
  <c r="AC1347" i="82"/>
  <c r="AC1348" i="82"/>
  <c r="AC1349" i="82"/>
  <c r="AC1350" i="82"/>
  <c r="AC1351" i="82"/>
  <c r="AC1352" i="82"/>
  <c r="AC1353" i="82"/>
  <c r="AC1354" i="82"/>
  <c r="AC1355" i="82"/>
  <c r="AC1356" i="82"/>
  <c r="AC1357" i="82"/>
  <c r="AC1358" i="82"/>
  <c r="AC1359" i="82"/>
  <c r="AC1360" i="82"/>
  <c r="AC1361" i="82"/>
  <c r="AC1362" i="82"/>
  <c r="AC1363" i="82"/>
  <c r="AC1364" i="82"/>
  <c r="AC1365" i="82"/>
  <c r="AC1366" i="82"/>
  <c r="AC1367" i="82"/>
  <c r="AC1368" i="82"/>
  <c r="AC1369" i="82"/>
  <c r="AC1370" i="82"/>
  <c r="AC1371" i="82"/>
  <c r="AC1372" i="82"/>
  <c r="AC1373" i="82"/>
  <c r="AC1374" i="82"/>
  <c r="AC1375" i="82"/>
  <c r="AC1376" i="82"/>
  <c r="AC1377" i="82"/>
  <c r="AC1378" i="82"/>
  <c r="AC1379" i="82"/>
  <c r="AC1380" i="82"/>
  <c r="AC1381" i="82"/>
  <c r="AC1382" i="82"/>
  <c r="AC1383" i="82"/>
  <c r="AC1384" i="82"/>
  <c r="AC1385" i="82"/>
  <c r="AC1386" i="82"/>
  <c r="AC1387" i="82"/>
  <c r="AC1388" i="82"/>
  <c r="AC1389" i="82"/>
  <c r="AC1390" i="82"/>
  <c r="AC1391" i="82"/>
  <c r="AC1392" i="82"/>
  <c r="AC1393" i="82"/>
  <c r="AC1394" i="82"/>
  <c r="AC1395" i="82"/>
  <c r="AC1396" i="82"/>
  <c r="AC1397" i="82"/>
  <c r="AC1398" i="82"/>
  <c r="AC1399" i="82"/>
  <c r="AC1400" i="82"/>
  <c r="AC1401" i="82"/>
  <c r="AC1402" i="82"/>
  <c r="AC1403" i="82"/>
  <c r="AC1404" i="82"/>
  <c r="AC1405" i="82"/>
  <c r="AC1406" i="82"/>
  <c r="AC1407" i="82"/>
  <c r="AC1408" i="82"/>
  <c r="AC1409" i="82"/>
  <c r="AC1410" i="82"/>
  <c r="AC1411" i="82"/>
  <c r="AC1412" i="82"/>
  <c r="AC1413" i="82"/>
  <c r="AC1414" i="82"/>
  <c r="AC1415" i="82"/>
  <c r="AC1416" i="82"/>
  <c r="AC1417" i="82"/>
  <c r="AC1418" i="82"/>
  <c r="AC1419" i="82"/>
  <c r="AC1420" i="82"/>
  <c r="AC1421" i="82"/>
  <c r="AC1422" i="82"/>
  <c r="AC1423" i="82"/>
  <c r="AC1424" i="82"/>
  <c r="AC1425" i="82"/>
  <c r="AC1426" i="82"/>
  <c r="AC1427" i="82"/>
  <c r="AC1428" i="82"/>
  <c r="AC1429" i="82"/>
  <c r="AC1430" i="82"/>
  <c r="AC1431" i="82"/>
  <c r="AC1432" i="82"/>
  <c r="AC1433" i="82"/>
  <c r="AC1434" i="82"/>
  <c r="AC1435" i="82"/>
  <c r="AC1436" i="82"/>
  <c r="AC1437" i="82"/>
  <c r="AC1438" i="82"/>
  <c r="AC1439" i="82"/>
  <c r="AC1440" i="82"/>
  <c r="AC1441" i="82"/>
  <c r="AC1442" i="82"/>
  <c r="AC1443" i="82"/>
  <c r="AC1444" i="82"/>
  <c r="AC1445" i="82"/>
  <c r="AC1446" i="82"/>
  <c r="AC1447" i="82"/>
  <c r="AC1448" i="82"/>
  <c r="AC1449" i="82"/>
  <c r="AC1450" i="82"/>
  <c r="AC1451" i="82"/>
  <c r="AC1452" i="82"/>
  <c r="AC1453" i="82"/>
  <c r="AC1454" i="82"/>
  <c r="AC1455" i="82"/>
  <c r="AC1456" i="82"/>
  <c r="AC1457" i="82"/>
  <c r="AC1458" i="82"/>
  <c r="AC1459" i="82"/>
  <c r="AC1460" i="82"/>
  <c r="AC1461" i="82"/>
  <c r="AC1462" i="82"/>
  <c r="AC1463" i="82"/>
  <c r="AC1464" i="82"/>
  <c r="AC1465" i="82"/>
  <c r="AC1466" i="82"/>
  <c r="AC1467" i="82"/>
  <c r="AC1468" i="82"/>
  <c r="AC1469" i="82"/>
  <c r="AC1470" i="82"/>
  <c r="AC1471" i="82"/>
  <c r="AC1472" i="82"/>
  <c r="AC1473" i="82"/>
  <c r="AC1474" i="82"/>
  <c r="AC1475" i="82"/>
  <c r="AC1476" i="82"/>
  <c r="AC1477" i="82"/>
  <c r="AC1478" i="82"/>
  <c r="AC1479" i="82"/>
  <c r="AC1480" i="82"/>
  <c r="AC1481" i="82"/>
  <c r="AC1482" i="82"/>
  <c r="AC1483" i="82"/>
  <c r="AC1484" i="82"/>
  <c r="AC1485" i="82"/>
  <c r="AC1486" i="82"/>
  <c r="AC1487" i="82"/>
  <c r="AC1488" i="82"/>
  <c r="AC1489" i="82"/>
  <c r="AC1490" i="82"/>
  <c r="AC1491" i="82"/>
  <c r="AC1492" i="82"/>
  <c r="AC1493" i="82"/>
  <c r="AC1494" i="82"/>
  <c r="AC1495" i="82"/>
  <c r="AC1496" i="82"/>
  <c r="AC1497" i="82"/>
  <c r="AC1498" i="82"/>
  <c r="AC1499" i="82"/>
  <c r="AC1500" i="82"/>
  <c r="AC1501" i="82"/>
  <c r="AC1502" i="82"/>
  <c r="AC1503" i="82"/>
  <c r="AC1504" i="82"/>
  <c r="AC1505" i="82"/>
  <c r="AC1506" i="82"/>
  <c r="AC1507" i="82"/>
  <c r="AC1508" i="82"/>
  <c r="AC1509" i="82"/>
  <c r="AC1510" i="82"/>
  <c r="AC1511" i="82"/>
  <c r="AC1512" i="82"/>
  <c r="AC1513" i="82"/>
  <c r="AC1514" i="82"/>
  <c r="AC1515" i="82"/>
  <c r="AC1516" i="82"/>
  <c r="AC1517" i="82"/>
  <c r="AC1518" i="82"/>
  <c r="AC1519" i="82"/>
  <c r="AC1520" i="82"/>
  <c r="AC1521" i="82"/>
  <c r="AC1522" i="82"/>
  <c r="AC1523" i="82"/>
  <c r="AC1524" i="82"/>
  <c r="AC1525" i="82"/>
  <c r="AC1526" i="82"/>
  <c r="AC1527" i="82"/>
  <c r="AC1528" i="82"/>
  <c r="AC1529" i="82"/>
  <c r="AC1530" i="82"/>
  <c r="AC1531" i="82"/>
  <c r="AC1532" i="82"/>
  <c r="AC1533" i="82"/>
  <c r="AC1534" i="82"/>
  <c r="AC1535" i="82"/>
  <c r="AC1536" i="82"/>
  <c r="AC1537" i="82"/>
  <c r="AC1538" i="82"/>
  <c r="AC1539" i="82"/>
  <c r="AC1540" i="82"/>
  <c r="AC1541" i="82"/>
  <c r="AC1542" i="82"/>
  <c r="AC1543" i="82"/>
  <c r="AC1544" i="82"/>
  <c r="AC1545" i="82"/>
  <c r="AC1546" i="82"/>
  <c r="AC1547" i="82"/>
  <c r="AC1548" i="82"/>
  <c r="AC1549" i="82"/>
  <c r="AC1550" i="82"/>
  <c r="AC1551" i="82"/>
  <c r="AC1552" i="82"/>
  <c r="AC1553" i="82"/>
  <c r="AC1554" i="82"/>
  <c r="AC1555" i="82"/>
  <c r="AC1556" i="82"/>
  <c r="AC1557" i="82"/>
  <c r="AC1558" i="82"/>
  <c r="AC1559" i="82"/>
  <c r="AC1560" i="82"/>
  <c r="AC1561" i="82"/>
  <c r="AC1562" i="82"/>
  <c r="AC1563" i="82"/>
  <c r="AC1564" i="82"/>
  <c r="AC1565" i="82"/>
  <c r="AC1566" i="82"/>
  <c r="AC1567" i="82"/>
  <c r="AC1568" i="82"/>
  <c r="AC1569" i="82"/>
  <c r="AC1570" i="82"/>
  <c r="AC1571" i="82"/>
  <c r="AC1572" i="82"/>
  <c r="AC1573" i="82"/>
  <c r="AC1574" i="82"/>
  <c r="AC1575" i="82"/>
  <c r="AC1576" i="82"/>
  <c r="AC1577" i="82"/>
  <c r="AC1578" i="82"/>
  <c r="AC1579" i="82"/>
  <c r="AC1580" i="82"/>
  <c r="AC1581" i="82"/>
  <c r="AC1582" i="82"/>
  <c r="AC1583" i="82"/>
  <c r="AC1584" i="82"/>
  <c r="AC1585" i="82"/>
  <c r="AC1586" i="82"/>
  <c r="AC1587" i="82"/>
  <c r="AC1588" i="82"/>
  <c r="AC1589" i="82"/>
  <c r="AC1590" i="82"/>
  <c r="AC1591" i="82"/>
  <c r="AC1592" i="82"/>
  <c r="AC1593" i="82"/>
  <c r="AC1594" i="82"/>
  <c r="AC1595" i="82"/>
  <c r="AC1596" i="82"/>
  <c r="AC1597" i="82"/>
  <c r="AC1598" i="82"/>
  <c r="AC1599" i="82"/>
  <c r="AC1600" i="82"/>
  <c r="AC1601" i="82"/>
  <c r="AC1602" i="82"/>
  <c r="AC1603" i="82"/>
  <c r="AC1604" i="82"/>
  <c r="AC1605" i="82"/>
  <c r="AC1606" i="82"/>
  <c r="AC1607" i="82"/>
  <c r="AC1608" i="82"/>
  <c r="AC1609" i="82"/>
  <c r="AC1610" i="82"/>
  <c r="AC1611" i="82"/>
  <c r="AC1612" i="82"/>
  <c r="AC1613" i="82"/>
  <c r="AC1614" i="82"/>
  <c r="AC1615" i="82"/>
  <c r="AC1616" i="82"/>
  <c r="AC1617" i="82"/>
  <c r="AC1618" i="82"/>
  <c r="AC1619" i="82"/>
  <c r="AC1620" i="82"/>
  <c r="AC1621" i="82"/>
  <c r="AC1622" i="82"/>
  <c r="AC1623" i="82"/>
  <c r="AC1624" i="82"/>
  <c r="AC1625" i="82"/>
  <c r="AC1626" i="82"/>
  <c r="AC1627" i="82"/>
  <c r="AC1628" i="82"/>
  <c r="AC1629" i="82"/>
  <c r="AC1630" i="82"/>
  <c r="AC1631" i="82"/>
  <c r="AC1632" i="82"/>
  <c r="AC1633" i="82"/>
  <c r="AC1634" i="82"/>
  <c r="AC1635" i="82"/>
  <c r="AC1636" i="82"/>
  <c r="AC1637" i="82"/>
  <c r="AC1638" i="82"/>
  <c r="AC1639" i="82"/>
  <c r="AC1640" i="82"/>
  <c r="AC1641" i="82"/>
  <c r="AC1642" i="82"/>
  <c r="AC1643" i="82"/>
  <c r="AC1644" i="82"/>
  <c r="AC1645" i="82"/>
  <c r="AC1646" i="82"/>
  <c r="AC1647" i="82"/>
  <c r="AC1648" i="82"/>
  <c r="AC1649" i="82"/>
  <c r="AC1650" i="82"/>
  <c r="AC1651" i="82"/>
  <c r="AC1652" i="82"/>
  <c r="AC1653" i="82"/>
  <c r="AC1654" i="82"/>
  <c r="AC1655" i="82"/>
  <c r="AC1656" i="82"/>
  <c r="AC1657" i="82"/>
  <c r="AC1658" i="82"/>
  <c r="AC1659" i="82"/>
  <c r="AC1660" i="82"/>
  <c r="AC1661" i="82"/>
  <c r="AC1662" i="82"/>
  <c r="AC1663" i="82"/>
  <c r="AC1664" i="82"/>
  <c r="AC1665" i="82"/>
  <c r="AC1666" i="82"/>
  <c r="AC1667" i="82"/>
  <c r="AC1668" i="82"/>
  <c r="AC1669" i="82"/>
  <c r="AC1670" i="82"/>
  <c r="AC1671" i="82"/>
  <c r="AC1672" i="82"/>
  <c r="AC1673" i="82"/>
  <c r="AC1674" i="82"/>
  <c r="AC1675" i="82"/>
  <c r="AC1676" i="82"/>
  <c r="AC1677" i="82"/>
  <c r="AC1678" i="82"/>
  <c r="AC1679" i="82"/>
  <c r="AC1680" i="82"/>
  <c r="AC1681" i="82"/>
  <c r="AC1682" i="82"/>
  <c r="AC1683" i="82"/>
  <c r="AC1684" i="82"/>
  <c r="AC1685" i="82"/>
  <c r="AC1686" i="82"/>
  <c r="AC1687" i="82"/>
  <c r="AC1688" i="82"/>
  <c r="AC1689" i="82"/>
  <c r="AC1690" i="82"/>
  <c r="AC1691" i="82"/>
  <c r="AC1692" i="82"/>
  <c r="AC1693" i="82"/>
  <c r="AC1694" i="82"/>
  <c r="AC1695" i="82"/>
  <c r="AC1696" i="82"/>
  <c r="AC1697" i="82"/>
  <c r="AC1698" i="82"/>
  <c r="AC1699" i="82"/>
  <c r="AC1700" i="82"/>
  <c r="AC1701" i="82"/>
  <c r="AC1702" i="82"/>
  <c r="AC1703" i="82"/>
  <c r="AC1704" i="82"/>
  <c r="AC1705" i="82"/>
  <c r="AC1706" i="82"/>
  <c r="AC1707" i="82"/>
  <c r="AC1708" i="82"/>
  <c r="AC1709" i="82"/>
  <c r="AC1710" i="82"/>
  <c r="AC1711" i="82"/>
  <c r="AC1712" i="82"/>
  <c r="AC1713" i="82"/>
  <c r="AC1714" i="82"/>
  <c r="AC1715" i="82"/>
  <c r="AC1716" i="82"/>
  <c r="AC1717" i="82"/>
  <c r="AC1718" i="82"/>
  <c r="AC1719" i="82"/>
  <c r="AC1720" i="82"/>
  <c r="AC1721" i="82"/>
  <c r="AC1722" i="82"/>
  <c r="AC1723" i="82"/>
  <c r="AC1724" i="82"/>
  <c r="AC1725" i="82"/>
  <c r="AC1726" i="82"/>
  <c r="AC1727" i="82"/>
  <c r="AC1728" i="82"/>
  <c r="AC1729" i="82"/>
  <c r="AC1730" i="82"/>
  <c r="AC1731" i="82"/>
  <c r="AC1732" i="82"/>
  <c r="AC1733" i="82"/>
  <c r="AC1734" i="82"/>
  <c r="AC1735" i="82"/>
  <c r="AC1736" i="82"/>
  <c r="AC1737" i="82"/>
  <c r="AC1738" i="82"/>
  <c r="AC1739" i="82"/>
  <c r="AC1740" i="82"/>
  <c r="AC1741" i="82"/>
  <c r="AC1742" i="82"/>
  <c r="AC1743" i="82"/>
  <c r="AC1744" i="82"/>
  <c r="AC1745" i="82"/>
  <c r="AC1746" i="82"/>
  <c r="AC1747" i="82"/>
  <c r="AC1748" i="82"/>
  <c r="AC1749" i="82"/>
  <c r="AC1750" i="82"/>
  <c r="AC1751" i="82"/>
  <c r="AC1752" i="82"/>
  <c r="AC1753" i="82"/>
  <c r="AC1754" i="82"/>
  <c r="AC1755" i="82"/>
  <c r="AC1756" i="82"/>
  <c r="AC1757" i="82"/>
  <c r="AC1758" i="82"/>
  <c r="AC1759" i="82"/>
  <c r="AC1760" i="82"/>
  <c r="AC1761" i="82"/>
  <c r="AC1762" i="82"/>
  <c r="AC1763" i="82"/>
  <c r="AC1764" i="82"/>
  <c r="AC1765" i="82"/>
  <c r="AC1766" i="82"/>
  <c r="AC1767" i="82"/>
  <c r="AC1768" i="82"/>
  <c r="AC1769" i="82"/>
  <c r="AC1770" i="82"/>
  <c r="AC1771" i="82"/>
  <c r="AC1772" i="82"/>
  <c r="AC1773" i="82"/>
  <c r="AC1774" i="82"/>
  <c r="AC1775" i="82"/>
  <c r="AC1776" i="82"/>
  <c r="AC1777" i="82"/>
  <c r="AC1778" i="82"/>
  <c r="AC1779" i="82"/>
  <c r="AC1780" i="82"/>
  <c r="AC1781" i="82"/>
  <c r="AC1782" i="82"/>
  <c r="AC1783" i="82"/>
  <c r="AC1784" i="82"/>
  <c r="AC1785" i="82"/>
  <c r="AC1786" i="82"/>
  <c r="AC1787" i="82"/>
  <c r="AC1788" i="82"/>
  <c r="AC1789" i="82"/>
  <c r="AC1790" i="82"/>
  <c r="AC1791" i="82"/>
  <c r="AC1792" i="82"/>
  <c r="AC1793" i="82"/>
  <c r="AC1794" i="82"/>
  <c r="AC1795" i="82"/>
  <c r="AC1796" i="82"/>
  <c r="AC1797" i="82"/>
  <c r="AC1798" i="82"/>
  <c r="AC1799" i="82"/>
  <c r="AC1800" i="82"/>
  <c r="AC1801" i="82"/>
  <c r="AC1802" i="82"/>
  <c r="AC1803" i="82"/>
  <c r="AC1804" i="82"/>
  <c r="AC1805" i="82"/>
  <c r="AC1806" i="82"/>
  <c r="AC1807" i="82"/>
  <c r="AC1808" i="82"/>
  <c r="AC1809" i="82"/>
  <c r="AC1810" i="82"/>
  <c r="AC1811" i="82"/>
  <c r="AC1812" i="82"/>
  <c r="AC1813" i="82"/>
  <c r="AC1814" i="82"/>
  <c r="AC1815" i="82"/>
  <c r="AC1816" i="82"/>
  <c r="AC1817" i="82"/>
  <c r="AC1818" i="82"/>
  <c r="AC1819" i="82"/>
  <c r="AC1820" i="82"/>
  <c r="AC1821" i="82"/>
  <c r="AC1822" i="82"/>
  <c r="AC1823" i="82"/>
  <c r="AC1824" i="82"/>
  <c r="AC1825" i="82"/>
  <c r="AC1826" i="82"/>
  <c r="AC1827" i="82"/>
  <c r="AC1828" i="82"/>
  <c r="AC1829" i="82"/>
  <c r="AC1830" i="82"/>
  <c r="AC1831" i="82"/>
  <c r="AC1832" i="82"/>
  <c r="AC1833" i="82"/>
  <c r="AC1834" i="82"/>
  <c r="AC1835" i="82"/>
  <c r="AC1836" i="82"/>
  <c r="AC1837" i="82"/>
  <c r="AC1838" i="82"/>
  <c r="AC1839" i="82"/>
  <c r="AC1840" i="82"/>
  <c r="AC1841" i="82"/>
  <c r="AC1842" i="82"/>
  <c r="AC1843" i="82"/>
  <c r="AC1844" i="82"/>
  <c r="AC1845" i="82"/>
  <c r="AC1846" i="82"/>
  <c r="AC1847" i="82"/>
  <c r="AC1848" i="82"/>
  <c r="AC1849" i="82"/>
  <c r="AC1850" i="82"/>
  <c r="AC1851" i="82"/>
  <c r="AC1852" i="82"/>
  <c r="AC1853" i="82"/>
  <c r="AC1854" i="82"/>
  <c r="AC1855" i="82"/>
  <c r="AC1856" i="82"/>
  <c r="AC1857" i="82"/>
  <c r="AC1858" i="82"/>
  <c r="AC1859" i="82"/>
  <c r="AC1860" i="82"/>
  <c r="AC1861" i="82"/>
  <c r="AC1862" i="82"/>
  <c r="AC1863" i="82"/>
  <c r="AC1864" i="82"/>
  <c r="AC1865" i="82"/>
  <c r="AC1866" i="82"/>
  <c r="AC1867" i="82"/>
  <c r="AC1868" i="82"/>
  <c r="AC1869" i="82"/>
  <c r="AC1870" i="82"/>
  <c r="AC1871" i="82"/>
  <c r="AC1872" i="82"/>
  <c r="AC1873" i="82"/>
  <c r="AC1874" i="82"/>
  <c r="AC1875" i="82"/>
  <c r="AC1876" i="82"/>
  <c r="AC1877" i="82"/>
  <c r="AC1878" i="82"/>
  <c r="AC1879" i="82"/>
  <c r="AC1880" i="82"/>
  <c r="AC1881" i="82"/>
  <c r="AC1882" i="82"/>
  <c r="AC1883" i="82"/>
  <c r="AC1884" i="82"/>
  <c r="AC1885" i="82"/>
  <c r="AC1886" i="82"/>
  <c r="AC1887" i="82"/>
  <c r="AC1888" i="82"/>
  <c r="AC1889" i="82"/>
  <c r="AC1890" i="82"/>
  <c r="AC1891" i="82"/>
  <c r="AC1892" i="82"/>
  <c r="AC1893" i="82"/>
  <c r="AC1894" i="82"/>
  <c r="AC1895" i="82"/>
  <c r="AC1896" i="82"/>
  <c r="AC1897" i="82"/>
  <c r="AC1898" i="82"/>
  <c r="AC1899" i="82"/>
  <c r="AC1900" i="82"/>
  <c r="AC1901" i="82"/>
  <c r="AC1902" i="82"/>
  <c r="AC1903" i="82"/>
  <c r="AC1904" i="82"/>
  <c r="AC1905" i="82"/>
  <c r="AC1906" i="82"/>
  <c r="AC1907" i="82"/>
  <c r="AC1908" i="82"/>
  <c r="AC1909" i="82"/>
  <c r="AC1910" i="82"/>
  <c r="AC1911" i="82"/>
  <c r="AC1912" i="82"/>
  <c r="AC1913" i="82"/>
  <c r="AC1914" i="82"/>
  <c r="AC1915" i="82"/>
  <c r="AC2" i="82"/>
  <c r="V1315" i="82"/>
  <c r="V1316" i="82"/>
  <c r="V1317" i="82"/>
  <c r="V1318" i="82"/>
  <c r="V1319" i="82"/>
  <c r="V1320" i="82"/>
  <c r="V1321" i="82"/>
  <c r="V1322" i="82"/>
  <c r="V1323" i="82"/>
  <c r="V1324" i="82"/>
  <c r="V1325" i="82"/>
  <c r="V1326" i="82"/>
  <c r="V1327" i="82"/>
  <c r="V1328" i="82"/>
  <c r="V1329" i="82"/>
  <c r="V1330" i="82"/>
  <c r="V1331" i="82"/>
  <c r="V1332" i="82"/>
  <c r="V1333" i="82"/>
  <c r="V1334" i="82"/>
  <c r="V1335" i="82"/>
  <c r="V1336" i="82"/>
  <c r="V1337" i="82"/>
  <c r="V1338" i="82"/>
  <c r="V1339" i="82"/>
  <c r="V1340" i="82"/>
  <c r="V1341" i="82"/>
  <c r="V1342" i="82"/>
  <c r="V1343" i="82"/>
  <c r="V1344" i="82"/>
  <c r="V1345" i="82"/>
  <c r="V1346" i="82"/>
  <c r="V1347" i="82"/>
  <c r="V1348" i="82"/>
  <c r="V1349" i="82"/>
  <c r="V1350" i="82"/>
  <c r="V1351" i="82"/>
  <c r="V1352" i="82"/>
  <c r="V1353" i="82"/>
  <c r="V1354" i="82"/>
  <c r="V1355" i="82"/>
  <c r="V1356" i="82"/>
  <c r="V1357" i="82"/>
  <c r="V1358" i="82"/>
  <c r="V1359" i="82"/>
  <c r="V1360" i="82"/>
  <c r="V1361" i="82"/>
  <c r="V1362" i="82"/>
  <c r="V1363" i="82"/>
  <c r="V1364" i="82"/>
  <c r="V1365" i="82"/>
  <c r="V1366" i="82"/>
  <c r="V1367" i="82"/>
  <c r="V1368" i="82"/>
  <c r="V1369" i="82"/>
  <c r="V1370" i="82"/>
  <c r="V1371" i="82"/>
  <c r="V1372" i="82"/>
  <c r="V1373" i="82"/>
  <c r="V1374" i="82"/>
  <c r="V1375" i="82"/>
  <c r="V1376" i="82"/>
  <c r="V1377" i="82"/>
  <c r="V1378" i="82"/>
  <c r="V1379" i="82"/>
  <c r="V1380" i="82"/>
  <c r="V1381" i="82"/>
  <c r="V1382" i="82"/>
  <c r="V1383" i="82"/>
  <c r="V1384" i="82"/>
  <c r="V1385" i="82"/>
  <c r="V1386" i="82"/>
  <c r="V1387" i="82"/>
  <c r="V1388" i="82"/>
  <c r="V1389" i="82"/>
  <c r="V1390" i="82"/>
  <c r="V1391" i="82"/>
  <c r="V1392" i="82"/>
  <c r="V1393" i="82"/>
  <c r="V1394" i="82"/>
  <c r="V1395" i="82"/>
  <c r="V1396" i="82"/>
  <c r="V1397" i="82"/>
  <c r="V1398" i="82"/>
  <c r="V1399" i="82"/>
  <c r="V1400" i="82"/>
  <c r="V1401" i="82"/>
  <c r="V1402" i="82"/>
  <c r="V1403" i="82"/>
  <c r="V1404" i="82"/>
  <c r="V1405" i="82"/>
  <c r="V1406" i="82"/>
  <c r="V1407" i="82"/>
  <c r="V1408" i="82"/>
  <c r="V1409" i="82"/>
  <c r="V1410" i="82"/>
  <c r="V1411" i="82"/>
  <c r="V1412" i="82"/>
  <c r="V1413" i="82"/>
  <c r="T1315" i="82"/>
  <c r="T1316" i="82"/>
  <c r="T1317" i="82"/>
  <c r="T1318" i="82"/>
  <c r="T1319" i="82"/>
  <c r="T1320" i="82"/>
  <c r="T1321" i="82"/>
  <c r="T1322" i="82"/>
  <c r="T1323" i="82"/>
  <c r="T1324" i="82"/>
  <c r="T1325" i="82"/>
  <c r="T1326" i="82"/>
  <c r="T1327" i="82"/>
  <c r="T1328" i="82"/>
  <c r="T1329" i="82"/>
  <c r="T1330" i="82"/>
  <c r="T1331" i="82"/>
  <c r="T1332" i="82"/>
  <c r="T1333" i="82"/>
  <c r="T1334" i="82"/>
  <c r="T1335" i="82"/>
  <c r="T1336" i="82"/>
  <c r="T1337" i="82"/>
  <c r="T1338" i="82"/>
  <c r="T1339" i="82"/>
  <c r="T1340" i="82"/>
  <c r="T1341" i="82"/>
  <c r="T1342" i="82"/>
  <c r="T1343" i="82"/>
  <c r="T1344" i="82"/>
  <c r="T1345" i="82"/>
  <c r="T1346" i="82"/>
  <c r="T1347" i="82"/>
  <c r="T1348" i="82"/>
  <c r="T1349" i="82"/>
  <c r="T1350" i="82"/>
  <c r="T1351" i="82"/>
  <c r="T1352" i="82"/>
  <c r="T1353" i="82"/>
  <c r="T1354" i="82"/>
  <c r="T1355" i="82"/>
  <c r="T1356" i="82"/>
  <c r="T1357" i="82"/>
  <c r="T1358" i="82"/>
  <c r="T1359" i="82"/>
  <c r="T1360" i="82"/>
  <c r="T1361" i="82"/>
  <c r="T1362" i="82"/>
  <c r="T1363" i="82"/>
  <c r="T1364" i="82"/>
  <c r="T1365" i="82"/>
  <c r="T1366" i="82"/>
  <c r="T1367" i="82"/>
  <c r="T1368" i="82"/>
  <c r="T1369" i="82"/>
  <c r="T1370" i="82"/>
  <c r="T1371" i="82"/>
  <c r="T1372" i="82"/>
  <c r="T1373" i="82"/>
  <c r="T1374" i="82"/>
  <c r="T1375" i="82"/>
  <c r="T1376" i="82"/>
  <c r="T1377" i="82"/>
  <c r="T1378" i="82"/>
  <c r="T1379" i="82"/>
  <c r="T1380" i="82"/>
  <c r="T1381" i="82"/>
  <c r="T1382" i="82"/>
  <c r="T1383" i="82"/>
  <c r="T1384" i="82"/>
  <c r="T1385" i="82"/>
  <c r="T1386" i="82"/>
  <c r="T1387" i="82"/>
  <c r="T1388" i="82"/>
  <c r="T1389" i="82"/>
  <c r="T1390" i="82"/>
  <c r="T1391" i="82"/>
  <c r="T1392" i="82"/>
  <c r="T1393" i="82"/>
  <c r="T1394" i="82"/>
  <c r="T1395" i="82"/>
  <c r="T1396" i="82"/>
  <c r="T1397" i="82"/>
  <c r="T1398" i="82"/>
  <c r="T1399" i="82"/>
  <c r="T1400" i="82"/>
  <c r="T1401" i="82"/>
  <c r="T1402" i="82"/>
  <c r="T1403" i="82"/>
  <c r="T1404" i="82"/>
  <c r="T1405" i="82"/>
  <c r="T1406" i="82"/>
  <c r="T1407" i="82"/>
  <c r="T1408" i="82"/>
  <c r="T1409" i="82"/>
  <c r="T1410" i="82"/>
  <c r="T1411" i="82"/>
  <c r="T1412" i="82"/>
  <c r="T1413" i="82"/>
  <c r="T1414" i="82"/>
  <c r="T1415" i="82"/>
  <c r="T1416" i="82"/>
  <c r="T1417" i="82"/>
  <c r="T1418" i="82"/>
  <c r="T1419" i="82"/>
  <c r="T1420" i="82"/>
  <c r="T1421" i="82"/>
  <c r="T1422" i="82"/>
  <c r="T1423" i="82"/>
  <c r="T1424" i="82"/>
  <c r="T1425" i="82"/>
  <c r="T1426" i="82"/>
  <c r="T1427" i="82"/>
  <c r="T1428" i="82"/>
  <c r="T1429" i="82"/>
  <c r="T1430" i="82"/>
  <c r="T1431" i="82"/>
  <c r="T1432" i="82"/>
  <c r="T1433" i="82"/>
  <c r="T1434" i="82"/>
  <c r="T1435" i="82"/>
  <c r="T1436" i="82"/>
  <c r="T1437" i="82"/>
  <c r="T1438" i="82"/>
  <c r="T1439" i="82"/>
  <c r="T1440" i="82"/>
  <c r="T1441" i="82"/>
  <c r="T1442" i="82"/>
  <c r="T1443" i="82"/>
  <c r="T1444" i="82"/>
  <c r="T1445" i="82"/>
  <c r="T1446" i="82"/>
  <c r="T1447" i="82"/>
  <c r="T1448" i="82"/>
  <c r="T1449" i="82"/>
  <c r="T1450" i="82"/>
  <c r="T1451" i="82"/>
  <c r="T1452" i="82"/>
  <c r="T1453" i="82"/>
  <c r="T1454" i="82"/>
  <c r="T1455" i="82"/>
  <c r="T1456" i="82"/>
  <c r="T1457" i="82"/>
  <c r="T1458" i="82"/>
  <c r="T1459" i="82"/>
  <c r="T1460" i="82"/>
  <c r="T1461" i="82"/>
  <c r="T1462" i="82"/>
  <c r="T1463" i="82"/>
  <c r="T1464" i="82"/>
  <c r="T1465" i="82"/>
  <c r="T1466" i="82"/>
  <c r="T1467" i="82"/>
  <c r="T1468" i="82"/>
  <c r="T1469" i="82"/>
  <c r="T1470" i="82"/>
  <c r="T1471" i="82"/>
  <c r="T1472" i="82"/>
  <c r="T1473" i="82"/>
  <c r="T1474" i="82"/>
  <c r="T1475" i="82"/>
  <c r="T1476" i="82"/>
  <c r="T1477" i="82"/>
  <c r="T1478" i="82"/>
  <c r="T1479" i="82"/>
  <c r="T1480" i="82"/>
  <c r="T1481" i="82"/>
  <c r="T1482" i="82"/>
  <c r="T1483" i="82"/>
  <c r="T1484" i="82"/>
  <c r="T1485" i="82"/>
  <c r="T1486" i="82"/>
  <c r="T1487" i="82"/>
  <c r="T1488" i="82"/>
  <c r="T1489" i="82"/>
  <c r="T1490" i="82"/>
  <c r="T1491" i="82"/>
  <c r="T1492" i="82"/>
  <c r="T1493" i="82"/>
  <c r="T1494" i="82"/>
  <c r="T1495" i="82"/>
  <c r="T1496" i="82"/>
  <c r="T1497" i="82"/>
  <c r="T1498" i="82"/>
  <c r="T1499" i="82"/>
  <c r="T1500" i="82"/>
  <c r="T1501" i="82"/>
  <c r="T1502" i="82"/>
  <c r="T1503" i="82"/>
  <c r="T1504" i="82"/>
  <c r="T1505" i="82"/>
  <c r="T1506" i="82"/>
  <c r="T1507" i="82"/>
  <c r="T1508" i="82"/>
  <c r="T1509" i="82"/>
  <c r="T1510" i="82"/>
  <c r="T1511" i="82"/>
  <c r="T1512" i="82"/>
  <c r="T1513" i="82"/>
  <c r="T1514" i="82"/>
  <c r="T1515" i="82"/>
  <c r="T1516" i="82"/>
  <c r="T1517" i="82"/>
  <c r="T1518" i="82"/>
  <c r="T1519" i="82"/>
  <c r="T1520" i="82"/>
  <c r="T1521" i="82"/>
  <c r="T1522" i="82"/>
  <c r="T1523" i="82"/>
  <c r="T1524" i="82"/>
  <c r="T1525" i="82"/>
  <c r="T1526" i="82"/>
  <c r="T1527" i="82"/>
  <c r="T1528" i="82"/>
  <c r="T1529" i="82"/>
  <c r="T1530" i="82"/>
  <c r="T1531" i="82"/>
  <c r="T1532" i="82"/>
  <c r="T1533" i="82"/>
  <c r="T1534" i="82"/>
  <c r="T1535" i="82"/>
  <c r="T1536" i="82"/>
  <c r="T1537" i="82"/>
  <c r="T1538" i="82"/>
  <c r="T1539" i="82"/>
  <c r="T1540" i="82"/>
  <c r="T1541" i="82"/>
  <c r="T1542" i="82"/>
  <c r="T1543" i="82"/>
  <c r="T1544" i="82"/>
  <c r="T1545" i="82"/>
  <c r="T1546" i="82"/>
  <c r="T1547" i="82"/>
  <c r="T1548" i="82"/>
  <c r="T1549" i="82"/>
  <c r="T1550" i="82"/>
  <c r="T1551" i="82"/>
  <c r="T1552" i="82"/>
  <c r="T1553" i="82"/>
  <c r="T1554" i="82"/>
  <c r="T1555" i="82"/>
  <c r="T1556" i="82"/>
  <c r="T1557" i="82"/>
  <c r="T1558" i="82"/>
  <c r="T1559" i="82"/>
  <c r="T1560" i="82"/>
  <c r="T1561" i="82"/>
  <c r="T1562" i="82"/>
  <c r="T1563" i="82"/>
  <c r="T1564" i="82"/>
  <c r="T1565" i="82"/>
  <c r="T1566" i="82"/>
  <c r="T1567" i="82"/>
  <c r="T1568" i="82"/>
  <c r="T1569" i="82"/>
  <c r="T1570" i="82"/>
  <c r="T1571" i="82"/>
  <c r="T1572" i="82"/>
  <c r="T1573" i="82"/>
  <c r="T1574" i="82"/>
  <c r="T1575" i="82"/>
  <c r="T1576" i="82"/>
  <c r="T1577" i="82"/>
  <c r="T1578" i="82"/>
  <c r="T1579" i="82"/>
  <c r="T1580" i="82"/>
  <c r="T1581" i="82"/>
  <c r="T1582" i="82"/>
  <c r="T1583" i="82"/>
  <c r="T1584" i="82"/>
  <c r="T1585" i="82"/>
  <c r="T1586" i="82"/>
  <c r="T1587" i="82"/>
  <c r="T1588" i="82"/>
  <c r="T1589" i="82"/>
  <c r="T1590" i="82"/>
  <c r="T1591" i="82"/>
  <c r="T1592" i="82"/>
  <c r="T1593" i="82"/>
  <c r="T1594" i="82"/>
  <c r="T1595" i="82"/>
  <c r="T1596" i="82"/>
  <c r="T1597" i="82"/>
  <c r="T1598" i="82"/>
  <c r="T1599" i="82"/>
  <c r="T1600" i="82"/>
  <c r="T1601" i="82"/>
  <c r="T1602" i="82"/>
  <c r="T1603" i="82"/>
  <c r="T1604" i="82"/>
  <c r="T1605" i="82"/>
  <c r="T1606" i="82"/>
  <c r="T1607" i="82"/>
  <c r="T1608" i="82"/>
  <c r="T1609" i="82"/>
  <c r="T1610" i="82"/>
  <c r="T1611" i="82"/>
  <c r="T1612" i="82"/>
  <c r="T1613" i="82"/>
  <c r="T1614" i="82"/>
  <c r="T1615" i="82"/>
  <c r="T1616" i="82"/>
  <c r="T1617" i="82"/>
  <c r="T1618" i="82"/>
  <c r="T1619" i="82"/>
  <c r="T1620" i="82"/>
  <c r="T1621" i="82"/>
  <c r="T1622" i="82"/>
  <c r="T1623" i="82"/>
  <c r="T1624" i="82"/>
  <c r="T1625" i="82"/>
  <c r="T1626" i="82"/>
  <c r="T1627" i="82"/>
  <c r="T1628" i="82"/>
  <c r="T1629" i="82"/>
  <c r="T1630" i="82"/>
  <c r="T1631" i="82"/>
  <c r="T1632" i="82"/>
  <c r="T1633" i="82"/>
  <c r="T1634" i="82"/>
  <c r="T1635" i="82"/>
  <c r="T1636" i="82"/>
  <c r="T1637" i="82"/>
  <c r="T1638" i="82"/>
  <c r="T1639" i="82"/>
  <c r="T1640" i="82"/>
  <c r="T1641" i="82"/>
  <c r="T1642" i="82"/>
  <c r="T1643" i="82"/>
  <c r="T1644" i="82"/>
  <c r="T1645" i="82"/>
  <c r="T1646" i="82"/>
  <c r="T1647" i="82"/>
  <c r="T1648" i="82"/>
  <c r="T1649" i="82"/>
  <c r="T1650" i="82"/>
  <c r="T1651" i="82"/>
  <c r="T1652" i="82"/>
  <c r="T1653" i="82"/>
  <c r="T1654" i="82"/>
  <c r="T1655" i="82"/>
  <c r="T1656" i="82"/>
  <c r="T1657" i="82"/>
  <c r="T1658" i="82"/>
  <c r="T1659" i="82"/>
  <c r="T1660" i="82"/>
  <c r="T1661" i="82"/>
  <c r="T1662" i="82"/>
  <c r="T1663" i="82"/>
  <c r="T1664" i="82"/>
  <c r="T1665" i="82"/>
  <c r="T1666" i="82"/>
  <c r="T1667" i="82"/>
  <c r="T1668" i="82"/>
  <c r="T1669" i="82"/>
  <c r="T1670" i="82"/>
  <c r="T1671" i="82"/>
  <c r="T1672" i="82"/>
  <c r="T1673" i="82"/>
  <c r="T1674" i="82"/>
  <c r="T1675" i="82"/>
  <c r="T1676" i="82"/>
  <c r="T1677" i="82"/>
  <c r="T1678" i="82"/>
  <c r="T1679" i="82"/>
  <c r="T1680" i="82"/>
  <c r="T1681" i="82"/>
  <c r="T1682" i="82"/>
  <c r="T1683" i="82"/>
  <c r="T1684" i="82"/>
  <c r="T1685" i="82"/>
  <c r="T1686" i="82"/>
  <c r="T1687" i="82"/>
  <c r="T1688" i="82"/>
  <c r="T1689" i="82"/>
  <c r="T1690" i="82"/>
  <c r="T1691" i="82"/>
  <c r="T1692" i="82"/>
  <c r="T1693" i="82"/>
  <c r="T1694" i="82"/>
  <c r="T1695" i="82"/>
  <c r="T1696" i="82"/>
  <c r="T1697" i="82"/>
  <c r="T1698" i="82"/>
  <c r="T1699" i="82"/>
  <c r="T1700" i="82"/>
  <c r="T1701" i="82"/>
  <c r="T1702" i="82"/>
  <c r="T1703" i="82"/>
  <c r="T1704" i="82"/>
  <c r="T1705" i="82"/>
  <c r="T1706" i="82"/>
  <c r="T1707" i="82"/>
  <c r="T1708" i="82"/>
  <c r="T1709" i="82"/>
  <c r="T1710" i="82"/>
  <c r="T1711" i="82"/>
  <c r="T1712" i="82"/>
  <c r="T1713" i="82"/>
  <c r="T1714" i="82"/>
  <c r="T1715" i="82"/>
  <c r="T1716" i="82"/>
  <c r="T1717" i="82"/>
  <c r="T1718" i="82"/>
  <c r="T1719" i="82"/>
  <c r="T1720" i="82"/>
  <c r="T1721" i="82"/>
  <c r="T1722" i="82"/>
  <c r="T1723" i="82"/>
  <c r="T1724" i="82"/>
  <c r="T1725" i="82"/>
  <c r="T1726" i="82"/>
  <c r="T1727" i="82"/>
  <c r="T1728" i="82"/>
  <c r="T1729" i="82"/>
  <c r="T1730" i="82"/>
  <c r="T1731" i="82"/>
  <c r="T1732" i="82"/>
  <c r="T1733" i="82"/>
  <c r="T1734" i="82"/>
  <c r="T1735" i="82"/>
  <c r="T1736" i="82"/>
  <c r="T1737" i="82"/>
  <c r="T1738" i="82"/>
  <c r="T1739" i="82"/>
  <c r="T1740" i="82"/>
  <c r="T1741" i="82"/>
  <c r="T1742" i="82"/>
  <c r="T1743" i="82"/>
  <c r="T1744" i="82"/>
  <c r="T1745" i="82"/>
  <c r="T1746" i="82"/>
  <c r="T1747" i="82"/>
  <c r="T1748" i="82"/>
  <c r="T1749" i="82"/>
  <c r="T1750" i="82"/>
  <c r="T1751" i="82"/>
  <c r="T1752" i="82"/>
  <c r="T1753" i="82"/>
  <c r="T1754" i="82"/>
  <c r="T1755" i="82"/>
  <c r="T1756" i="82"/>
  <c r="T1757" i="82"/>
  <c r="T1758" i="82"/>
  <c r="T1759" i="82"/>
  <c r="T1760" i="82"/>
  <c r="T1761" i="82"/>
  <c r="T1762" i="82"/>
  <c r="T1763" i="82"/>
  <c r="T1764" i="82"/>
  <c r="T1765" i="82"/>
  <c r="T1766" i="82"/>
  <c r="T1767" i="82"/>
  <c r="T1768" i="82"/>
  <c r="T1769" i="82"/>
  <c r="T1770" i="82"/>
  <c r="T1771" i="82"/>
  <c r="T1772" i="82"/>
  <c r="T1773" i="82"/>
  <c r="T1774" i="82"/>
  <c r="T1775" i="82"/>
  <c r="T1776" i="82"/>
  <c r="T1777" i="82"/>
  <c r="T1778" i="82"/>
  <c r="T1779" i="82"/>
  <c r="T1780" i="82"/>
  <c r="T1781" i="82"/>
  <c r="T1782" i="82"/>
  <c r="T1783" i="82"/>
  <c r="T1784" i="82"/>
  <c r="T1785" i="82"/>
  <c r="T1786" i="82"/>
  <c r="T1787" i="82"/>
  <c r="T1788" i="82"/>
  <c r="T1789" i="82"/>
  <c r="T1790" i="82"/>
  <c r="T1791" i="82"/>
  <c r="T1792" i="82"/>
  <c r="T1793" i="82"/>
  <c r="T1794" i="82"/>
  <c r="T1795" i="82"/>
  <c r="T1796" i="82"/>
  <c r="T1797" i="82"/>
  <c r="T1798" i="82"/>
  <c r="T1799" i="82"/>
  <c r="T1800" i="82"/>
  <c r="T1801" i="82"/>
  <c r="T1802" i="82"/>
  <c r="T1803" i="82"/>
  <c r="T1804" i="82"/>
  <c r="T1805" i="82"/>
  <c r="T1806" i="82"/>
  <c r="T1807" i="82"/>
  <c r="T1808" i="82"/>
  <c r="T1809" i="82"/>
  <c r="T1810" i="82"/>
  <c r="T1811" i="82"/>
  <c r="T1812" i="82"/>
  <c r="T1813" i="82"/>
  <c r="T1814" i="82"/>
  <c r="T1815" i="82"/>
  <c r="T1816" i="82"/>
  <c r="T1817" i="82"/>
  <c r="T1818" i="82"/>
  <c r="T1819" i="82"/>
  <c r="T1820" i="82"/>
  <c r="T1821" i="82"/>
  <c r="T1822" i="82"/>
  <c r="T1823" i="82"/>
  <c r="T1824" i="82"/>
  <c r="T1825" i="82"/>
  <c r="T1826" i="82"/>
  <c r="T1827" i="82"/>
  <c r="T1828" i="82"/>
  <c r="T1829" i="82"/>
  <c r="T1830" i="82"/>
  <c r="T1831" i="82"/>
  <c r="T1832" i="82"/>
  <c r="T1833" i="82"/>
  <c r="T1834" i="82"/>
  <c r="T1835" i="82"/>
  <c r="T1836" i="82"/>
  <c r="T1837" i="82"/>
  <c r="T1838" i="82"/>
  <c r="T1839" i="82"/>
  <c r="T1840" i="82"/>
  <c r="T1841" i="82"/>
  <c r="T1842" i="82"/>
  <c r="T1843" i="82"/>
  <c r="T1844" i="82"/>
  <c r="T1845" i="82"/>
  <c r="T1846" i="82"/>
  <c r="T1847" i="82"/>
  <c r="T1848" i="82"/>
  <c r="T1849" i="82"/>
  <c r="T1850" i="82"/>
  <c r="T1851" i="82"/>
  <c r="T1852" i="82"/>
  <c r="T1853" i="82"/>
  <c r="T1854" i="82"/>
  <c r="T1855" i="82"/>
  <c r="T1856" i="82"/>
  <c r="T1857" i="82"/>
  <c r="T1858" i="82"/>
  <c r="T1859" i="82"/>
  <c r="T1860" i="82"/>
  <c r="T1861" i="82"/>
  <c r="T1862" i="82"/>
  <c r="T1863" i="82"/>
  <c r="T1864" i="82"/>
  <c r="T1865" i="82"/>
  <c r="T1866" i="82"/>
  <c r="T1867" i="82"/>
  <c r="T1868" i="82"/>
  <c r="T1869" i="82"/>
  <c r="T1870" i="82"/>
  <c r="T1871" i="82"/>
  <c r="T1872" i="82"/>
  <c r="T1873" i="82"/>
  <c r="T1874" i="82"/>
  <c r="T1875" i="82"/>
  <c r="T1876" i="82"/>
  <c r="T1877" i="82"/>
  <c r="T1878" i="82"/>
  <c r="T1879" i="82"/>
  <c r="T1880" i="82"/>
  <c r="T1881" i="82"/>
  <c r="T1882" i="82"/>
  <c r="T1883" i="82"/>
  <c r="T1884" i="82"/>
  <c r="T1885" i="82"/>
  <c r="T1886" i="82"/>
  <c r="T1887" i="82"/>
  <c r="T1888" i="82"/>
  <c r="T1889" i="82"/>
  <c r="T1890" i="82"/>
  <c r="T1891" i="82"/>
  <c r="T1892" i="82"/>
  <c r="T1893" i="82"/>
  <c r="T1894" i="82"/>
  <c r="T1895" i="82"/>
  <c r="T1896" i="82"/>
  <c r="T1897" i="82"/>
  <c r="T1898" i="82"/>
  <c r="T1899" i="82"/>
  <c r="T1900" i="82"/>
  <c r="T1901" i="82"/>
  <c r="T1902" i="82"/>
  <c r="T1903" i="82"/>
  <c r="T1904" i="82"/>
  <c r="T1905" i="82"/>
  <c r="T1906" i="82"/>
  <c r="T1907" i="82"/>
  <c r="T1908" i="82"/>
  <c r="T1909" i="82"/>
  <c r="T1910" i="82"/>
  <c r="T1911" i="82"/>
  <c r="T1912" i="82"/>
  <c r="T1913" i="82"/>
  <c r="T1914" i="82"/>
  <c r="T1915" i="82"/>
  <c r="V1414" i="82"/>
  <c r="V1415" i="82"/>
  <c r="V1416" i="82"/>
  <c r="V1417" i="82"/>
  <c r="V1418" i="82"/>
  <c r="V1419" i="82"/>
  <c r="V1420" i="82"/>
  <c r="V1421" i="82"/>
  <c r="V1422" i="82"/>
  <c r="V1423" i="82"/>
  <c r="V1424" i="82"/>
  <c r="V1425" i="82"/>
  <c r="V1426" i="82"/>
  <c r="V1427" i="82"/>
  <c r="V1428" i="82"/>
  <c r="V1429" i="82"/>
  <c r="V1430" i="82"/>
  <c r="V1431" i="82"/>
  <c r="V1432" i="82"/>
  <c r="V1433" i="82"/>
  <c r="V1434" i="82"/>
  <c r="V1435" i="82"/>
  <c r="V1436" i="82"/>
  <c r="V1437" i="82"/>
  <c r="V1438" i="82"/>
  <c r="V1439" i="82"/>
  <c r="V1440" i="82"/>
  <c r="V1441" i="82"/>
  <c r="V1442" i="82"/>
  <c r="V1443" i="82"/>
  <c r="V1444" i="82"/>
  <c r="V1445" i="82"/>
  <c r="V1446" i="82"/>
  <c r="V1447" i="82"/>
  <c r="V1448" i="82"/>
  <c r="V1449" i="82"/>
  <c r="V1450" i="82"/>
  <c r="V1451" i="82"/>
  <c r="V1452" i="82"/>
  <c r="V1453" i="82"/>
  <c r="V1454" i="82"/>
  <c r="V1455" i="82"/>
  <c r="V1456" i="82"/>
  <c r="V1457" i="82"/>
  <c r="V1458" i="82"/>
  <c r="V1459" i="82"/>
  <c r="V1460" i="82"/>
  <c r="V1461" i="82"/>
  <c r="V1462" i="82"/>
  <c r="V1463" i="82"/>
  <c r="V1464" i="82"/>
  <c r="V1465" i="82"/>
  <c r="V1466" i="82"/>
  <c r="V1467" i="82"/>
  <c r="V1468" i="82"/>
  <c r="V1469" i="82"/>
  <c r="V1470" i="82"/>
  <c r="V1471" i="82"/>
  <c r="V1472" i="82"/>
  <c r="V1473" i="82"/>
  <c r="V1474" i="82"/>
  <c r="V1475" i="82"/>
  <c r="V1476" i="82"/>
  <c r="V1477" i="82"/>
  <c r="V1478" i="82"/>
  <c r="V1479" i="82"/>
  <c r="V1480" i="82"/>
  <c r="V1481" i="82"/>
  <c r="V1482" i="82"/>
  <c r="V1483" i="82"/>
  <c r="V1484" i="82"/>
  <c r="V1485" i="82"/>
  <c r="V1486" i="82"/>
  <c r="V1487" i="82"/>
  <c r="V1488" i="82"/>
  <c r="V1489" i="82"/>
  <c r="V1490" i="82"/>
  <c r="V1491" i="82"/>
  <c r="V1492" i="82"/>
  <c r="V1493" i="82"/>
  <c r="V1494" i="82"/>
  <c r="V1495" i="82"/>
  <c r="V1496" i="82"/>
  <c r="V1497" i="82"/>
  <c r="V1498" i="82"/>
  <c r="V1499" i="82"/>
  <c r="V1500" i="82"/>
  <c r="V1501" i="82"/>
  <c r="V1502" i="82"/>
  <c r="V1503" i="82"/>
  <c r="V1504" i="82"/>
  <c r="V1505" i="82"/>
  <c r="V1506" i="82"/>
  <c r="V1507" i="82"/>
  <c r="V1508" i="82"/>
  <c r="V1509" i="82"/>
  <c r="V1510" i="82"/>
  <c r="V1511" i="82"/>
  <c r="V1512" i="82"/>
  <c r="V1513" i="82"/>
  <c r="V1514" i="82"/>
  <c r="V1515" i="82"/>
  <c r="V1516" i="82"/>
  <c r="V1517" i="82"/>
  <c r="V1518" i="82"/>
  <c r="V1519" i="82"/>
  <c r="V1520" i="82"/>
  <c r="V1521" i="82"/>
  <c r="V1522" i="82"/>
  <c r="V1523" i="82"/>
  <c r="V1524" i="82"/>
  <c r="V1525" i="82"/>
  <c r="V1526" i="82"/>
  <c r="V1527" i="82"/>
  <c r="V1528" i="82"/>
  <c r="V1529" i="82"/>
  <c r="V1530" i="82"/>
  <c r="V1531" i="82"/>
  <c r="V1532" i="82"/>
  <c r="V1533" i="82"/>
  <c r="V1534" i="82"/>
  <c r="V1535" i="82"/>
  <c r="V1536" i="82"/>
  <c r="V1537" i="82"/>
  <c r="V1538" i="82"/>
  <c r="V1539" i="82"/>
  <c r="V1540" i="82"/>
  <c r="V1541" i="82"/>
  <c r="V1542" i="82"/>
  <c r="V1543" i="82"/>
  <c r="V1544" i="82"/>
  <c r="V1545" i="82"/>
  <c r="V1546" i="82"/>
  <c r="V1547" i="82"/>
  <c r="V1548" i="82"/>
  <c r="V1549" i="82"/>
  <c r="V1550" i="82"/>
  <c r="V1551" i="82"/>
  <c r="V1552" i="82"/>
  <c r="V1553" i="82"/>
  <c r="V1554" i="82"/>
  <c r="V1555" i="82"/>
  <c r="V1556" i="82"/>
  <c r="V1557" i="82"/>
  <c r="V1558" i="82"/>
  <c r="V1559" i="82"/>
  <c r="V1560" i="82"/>
  <c r="V1561" i="82"/>
  <c r="V1562" i="82"/>
  <c r="V1563" i="82"/>
  <c r="V1564" i="82"/>
  <c r="V1565" i="82"/>
  <c r="V1566" i="82"/>
  <c r="V1567" i="82"/>
  <c r="V1568" i="82"/>
  <c r="V1569" i="82"/>
  <c r="V1570" i="82"/>
  <c r="V1571" i="82"/>
  <c r="V1572" i="82"/>
  <c r="V1573" i="82"/>
  <c r="V1574" i="82"/>
  <c r="V1575" i="82"/>
  <c r="V1576" i="82"/>
  <c r="V1577" i="82"/>
  <c r="V1578" i="82"/>
  <c r="V1579" i="82"/>
  <c r="V1580" i="82"/>
  <c r="V1581" i="82"/>
  <c r="V1582" i="82"/>
  <c r="V1583" i="82"/>
  <c r="V1584" i="82"/>
  <c r="V1585" i="82"/>
  <c r="V1586" i="82"/>
  <c r="V1587" i="82"/>
  <c r="V1588" i="82"/>
  <c r="V1589" i="82"/>
  <c r="V1590" i="82"/>
  <c r="V1591" i="82"/>
  <c r="V1592" i="82"/>
  <c r="V1593" i="82"/>
  <c r="V1594" i="82"/>
  <c r="V1595" i="82"/>
  <c r="V1596" i="82"/>
  <c r="V1597" i="82"/>
  <c r="V1598" i="82"/>
  <c r="V1599" i="82"/>
  <c r="V1600" i="82"/>
  <c r="V1601" i="82"/>
  <c r="V1602" i="82"/>
  <c r="V1603" i="82"/>
  <c r="V1604" i="82"/>
  <c r="V1605" i="82"/>
  <c r="V1606" i="82"/>
  <c r="V1607" i="82"/>
  <c r="V1608" i="82"/>
  <c r="V1609" i="82"/>
  <c r="V1610" i="82"/>
  <c r="V1611" i="82"/>
  <c r="V1612" i="82"/>
  <c r="V1613" i="82"/>
  <c r="V1614" i="82"/>
  <c r="V1615" i="82"/>
  <c r="V1616" i="82"/>
  <c r="V1617" i="82"/>
  <c r="V1618" i="82"/>
  <c r="V1619" i="82"/>
  <c r="V1620" i="82"/>
  <c r="V1621" i="82"/>
  <c r="V1622" i="82"/>
  <c r="V1623" i="82"/>
  <c r="V1624" i="82"/>
  <c r="V1625" i="82"/>
  <c r="V1626" i="82"/>
  <c r="V1627" i="82"/>
  <c r="V1628" i="82"/>
  <c r="V1629" i="82"/>
  <c r="V1630" i="82"/>
  <c r="V1631" i="82"/>
  <c r="V1632" i="82"/>
  <c r="V1633" i="82"/>
  <c r="V1634" i="82"/>
  <c r="V1635" i="82"/>
  <c r="V1636" i="82"/>
  <c r="V1637" i="82"/>
  <c r="V1638" i="82"/>
  <c r="V1639" i="82"/>
  <c r="V1640" i="82"/>
  <c r="V1641" i="82"/>
  <c r="V1642" i="82"/>
  <c r="V1643" i="82"/>
  <c r="V1644" i="82"/>
  <c r="V1645" i="82"/>
  <c r="V1646" i="82"/>
  <c r="V1647" i="82"/>
  <c r="V1648" i="82"/>
  <c r="V1649" i="82"/>
  <c r="V1650" i="82"/>
  <c r="V1651" i="82"/>
  <c r="V1652" i="82"/>
  <c r="V1653" i="82"/>
  <c r="V1654" i="82"/>
  <c r="V1655" i="82"/>
  <c r="V1656" i="82"/>
  <c r="V1657" i="82"/>
  <c r="V1658" i="82"/>
  <c r="V1659" i="82"/>
  <c r="V1660" i="82"/>
  <c r="V1661" i="82"/>
  <c r="V1662" i="82"/>
  <c r="V1663" i="82"/>
  <c r="V1664" i="82"/>
  <c r="V1665" i="82"/>
  <c r="V1666" i="82"/>
  <c r="V1667" i="82"/>
  <c r="V1668" i="82"/>
  <c r="V1669" i="82"/>
  <c r="V1670" i="82"/>
  <c r="V1671" i="82"/>
  <c r="V1672" i="82"/>
  <c r="V1673" i="82"/>
  <c r="V1674" i="82"/>
  <c r="V1675" i="82"/>
  <c r="V1676" i="82"/>
  <c r="V1677" i="82"/>
  <c r="V1678" i="82"/>
  <c r="V1679" i="82"/>
  <c r="V1680" i="82"/>
  <c r="V1681" i="82"/>
  <c r="V1682" i="82"/>
  <c r="V1683" i="82"/>
  <c r="V1684" i="82"/>
  <c r="V1685" i="82"/>
  <c r="V1686" i="82"/>
  <c r="V1687" i="82"/>
  <c r="V1688" i="82"/>
  <c r="V1689" i="82"/>
  <c r="V1690" i="82"/>
  <c r="V1691" i="82"/>
  <c r="V1692" i="82"/>
  <c r="V1693" i="82"/>
  <c r="V1694" i="82"/>
  <c r="V1695" i="82"/>
  <c r="V1696" i="82"/>
  <c r="V1697" i="82"/>
  <c r="V1698" i="82"/>
  <c r="V1699" i="82"/>
  <c r="V1700" i="82"/>
  <c r="V1701" i="82"/>
  <c r="V1702" i="82"/>
  <c r="V1703" i="82"/>
  <c r="V1704" i="82"/>
  <c r="V1705" i="82"/>
  <c r="V1706" i="82"/>
  <c r="V1707" i="82"/>
  <c r="V1708" i="82"/>
  <c r="V1709" i="82"/>
  <c r="V1710" i="82"/>
  <c r="V1711" i="82"/>
  <c r="V1712" i="82"/>
  <c r="V1713" i="82"/>
  <c r="V1714" i="82"/>
  <c r="V1715" i="82"/>
  <c r="V1716" i="82"/>
  <c r="V1717" i="82"/>
  <c r="V1718" i="82"/>
  <c r="V1719" i="82"/>
  <c r="V1720" i="82"/>
  <c r="V1721" i="82"/>
  <c r="V1722" i="82"/>
  <c r="V1723" i="82"/>
  <c r="V1724" i="82"/>
  <c r="V1725" i="82"/>
  <c r="V1726" i="82"/>
  <c r="V1727" i="82"/>
  <c r="V1728" i="82"/>
  <c r="V1729" i="82"/>
  <c r="V1730" i="82"/>
  <c r="V1731" i="82"/>
  <c r="V1732" i="82"/>
  <c r="V1733" i="82"/>
  <c r="V1734" i="82"/>
  <c r="V1735" i="82"/>
  <c r="V1736" i="82"/>
  <c r="V1737" i="82"/>
  <c r="V1738" i="82"/>
  <c r="V1739" i="82"/>
  <c r="V1740" i="82"/>
  <c r="V1741" i="82"/>
  <c r="V1742" i="82"/>
  <c r="V1743" i="82"/>
  <c r="V1744" i="82"/>
  <c r="V1745" i="82"/>
  <c r="V1746" i="82"/>
  <c r="V1747" i="82"/>
  <c r="V1748" i="82"/>
  <c r="V1749" i="82"/>
  <c r="V1750" i="82"/>
  <c r="V1751" i="82"/>
  <c r="V1752" i="82"/>
  <c r="V1753" i="82"/>
  <c r="V1754" i="82"/>
  <c r="V1755" i="82"/>
  <c r="V1756" i="82"/>
  <c r="V1757" i="82"/>
  <c r="V1758" i="82"/>
  <c r="V1759" i="82"/>
  <c r="V1760" i="82"/>
  <c r="V1761" i="82"/>
  <c r="V1762" i="82"/>
  <c r="V1763" i="82"/>
  <c r="V1764" i="82"/>
  <c r="V1765" i="82"/>
  <c r="V1766" i="82"/>
  <c r="V1767" i="82"/>
  <c r="V1768" i="82"/>
  <c r="V1769" i="82"/>
  <c r="V1770" i="82"/>
  <c r="V1771" i="82"/>
  <c r="V1772" i="82"/>
  <c r="V1773" i="82"/>
  <c r="V1774" i="82"/>
  <c r="V1775" i="82"/>
  <c r="V1776" i="82"/>
  <c r="V1777" i="82"/>
  <c r="V1778" i="82"/>
  <c r="V1779" i="82"/>
  <c r="V1780" i="82"/>
  <c r="V1781" i="82"/>
  <c r="V1782" i="82"/>
  <c r="V1783" i="82"/>
  <c r="V1784" i="82"/>
  <c r="V1785" i="82"/>
  <c r="V1786" i="82"/>
  <c r="V1787" i="82"/>
  <c r="V1788" i="82"/>
  <c r="V1789" i="82"/>
  <c r="V1790" i="82"/>
  <c r="V1791" i="82"/>
  <c r="V1792" i="82"/>
  <c r="V1793" i="82"/>
  <c r="V1794" i="82"/>
  <c r="V1795" i="82"/>
  <c r="V1796" i="82"/>
  <c r="V1797" i="82"/>
  <c r="V1798" i="82"/>
  <c r="V1799" i="82"/>
  <c r="V1800" i="82"/>
  <c r="V1801" i="82"/>
  <c r="V1802" i="82"/>
  <c r="V1803" i="82"/>
  <c r="V1804" i="82"/>
  <c r="V1805" i="82"/>
  <c r="V1806" i="82"/>
  <c r="V1807" i="82"/>
  <c r="V1808" i="82"/>
  <c r="V1809" i="82"/>
  <c r="V1810" i="82"/>
  <c r="V1811" i="82"/>
  <c r="V1812" i="82"/>
  <c r="V1813" i="82"/>
  <c r="V1814" i="82"/>
  <c r="V1815" i="82"/>
  <c r="V1816" i="82"/>
  <c r="V1817" i="82"/>
  <c r="V1818" i="82"/>
  <c r="V1819" i="82"/>
  <c r="V1820" i="82"/>
  <c r="V1821" i="82"/>
  <c r="V1822" i="82"/>
  <c r="V1823" i="82"/>
  <c r="V1824" i="82"/>
  <c r="V1825" i="82"/>
  <c r="V1826" i="82"/>
  <c r="V1827" i="82"/>
  <c r="V1828" i="82"/>
  <c r="V1829" i="82"/>
  <c r="V1830" i="82"/>
  <c r="V1831" i="82"/>
  <c r="V1832" i="82"/>
  <c r="V1833" i="82"/>
  <c r="V1834" i="82"/>
  <c r="V1835" i="82"/>
  <c r="V1836" i="82"/>
  <c r="V1837" i="82"/>
  <c r="V1838" i="82"/>
  <c r="V1839" i="82"/>
  <c r="V1840" i="82"/>
  <c r="V1841" i="82"/>
  <c r="V1842" i="82"/>
  <c r="V1843" i="82"/>
  <c r="V1844" i="82"/>
  <c r="V1845" i="82"/>
  <c r="V1846" i="82"/>
  <c r="V1847" i="82"/>
  <c r="V1848" i="82"/>
  <c r="V1849" i="82"/>
  <c r="V1850" i="82"/>
  <c r="V1851" i="82"/>
  <c r="V1852" i="82"/>
  <c r="V1853" i="82"/>
  <c r="V1854" i="82"/>
  <c r="V1855" i="82"/>
  <c r="V1856" i="82"/>
  <c r="V1857" i="82"/>
  <c r="V1858" i="82"/>
  <c r="V1859" i="82"/>
  <c r="V1860" i="82"/>
  <c r="V1861" i="82"/>
  <c r="V1862" i="82"/>
  <c r="V1863" i="82"/>
  <c r="V1864" i="82"/>
  <c r="V1865" i="82"/>
  <c r="V1866" i="82"/>
  <c r="V1867" i="82"/>
  <c r="V1868" i="82"/>
  <c r="V1869" i="82"/>
  <c r="V1870" i="82"/>
  <c r="V1871" i="82"/>
  <c r="V1872" i="82"/>
  <c r="V1873" i="82"/>
  <c r="V1874" i="82"/>
  <c r="V1875" i="82"/>
  <c r="V1876" i="82"/>
  <c r="V1877" i="82"/>
  <c r="V1878" i="82"/>
  <c r="V1879" i="82"/>
  <c r="V1880" i="82"/>
  <c r="V1881" i="82"/>
  <c r="V1882" i="82"/>
  <c r="V1883" i="82"/>
  <c r="V1884" i="82"/>
  <c r="V1885" i="82"/>
  <c r="V1886" i="82"/>
  <c r="V1887" i="82"/>
  <c r="V1888" i="82"/>
  <c r="V1889" i="82"/>
  <c r="V1890" i="82"/>
  <c r="V1891" i="82"/>
  <c r="V1892" i="82"/>
  <c r="V1893" i="82"/>
  <c r="V1894" i="82"/>
  <c r="V1895" i="82"/>
  <c r="V1896" i="82"/>
  <c r="V1897" i="82"/>
  <c r="V1898" i="82"/>
  <c r="V1899" i="82"/>
  <c r="V1900" i="82"/>
  <c r="V1901" i="82"/>
  <c r="V1902" i="82"/>
  <c r="V1903" i="82"/>
  <c r="V1904" i="82"/>
  <c r="V1905" i="82"/>
  <c r="V1906" i="82"/>
  <c r="V1907" i="82"/>
  <c r="V1908" i="82"/>
  <c r="V1909" i="82"/>
  <c r="V1910" i="82"/>
  <c r="V1911" i="82"/>
  <c r="V1912" i="82"/>
  <c r="V1913" i="82"/>
  <c r="V1914" i="82"/>
  <c r="V1915" i="82"/>
  <c r="R3" i="82"/>
  <c r="T3" i="82" s="1"/>
  <c r="R4" i="82"/>
  <c r="T4" i="82"/>
  <c r="R5" i="82"/>
  <c r="T5" i="82"/>
  <c r="R6" i="82"/>
  <c r="T6" i="82" s="1"/>
  <c r="R7" i="82"/>
  <c r="T7" i="82" s="1"/>
  <c r="R8" i="82"/>
  <c r="T8" i="82" s="1"/>
  <c r="R9" i="82"/>
  <c r="T9" i="82"/>
  <c r="R10" i="82"/>
  <c r="T10" i="82" s="1"/>
  <c r="R11" i="82"/>
  <c r="T11" i="82" s="1"/>
  <c r="R12" i="82"/>
  <c r="T12" i="82"/>
  <c r="R13" i="82"/>
  <c r="T13" i="82" s="1"/>
  <c r="R14" i="82"/>
  <c r="T14" i="82"/>
  <c r="R15" i="82"/>
  <c r="T15" i="82"/>
  <c r="R16" i="82"/>
  <c r="T16" i="82"/>
  <c r="R17" i="82"/>
  <c r="T17" i="82" s="1"/>
  <c r="R18" i="82"/>
  <c r="T18" i="82" s="1"/>
  <c r="R19" i="82"/>
  <c r="T19" i="82"/>
  <c r="R20" i="82"/>
  <c r="T20" i="82"/>
  <c r="R21" i="82"/>
  <c r="T21" i="82" s="1"/>
  <c r="R22" i="82"/>
  <c r="T22" i="82" s="1"/>
  <c r="R23" i="82"/>
  <c r="T23" i="82" s="1"/>
  <c r="R24" i="82"/>
  <c r="T24" i="82"/>
  <c r="R25" i="82"/>
  <c r="T25" i="82" s="1"/>
  <c r="R26" i="82"/>
  <c r="T26" i="82"/>
  <c r="R27" i="82"/>
  <c r="T27" i="82"/>
  <c r="R28" i="82"/>
  <c r="T28" i="82" s="1"/>
  <c r="R29" i="82"/>
  <c r="T29" i="82"/>
  <c r="R30" i="82"/>
  <c r="T30" i="82" s="1"/>
  <c r="R31" i="82"/>
  <c r="T31" i="82"/>
  <c r="R32" i="82"/>
  <c r="T32" i="82" s="1"/>
  <c r="R33" i="82"/>
  <c r="T33" i="82" s="1"/>
  <c r="R34" i="82"/>
  <c r="T34" i="82"/>
  <c r="R35" i="82"/>
  <c r="T35" i="82" s="1"/>
  <c r="R36" i="82"/>
  <c r="T36" i="82" s="1"/>
  <c r="R37" i="82"/>
  <c r="T37" i="82"/>
  <c r="R38" i="82"/>
  <c r="T38" i="82" s="1"/>
  <c r="R39" i="82"/>
  <c r="T39" i="82"/>
  <c r="R40" i="82"/>
  <c r="T40" i="82"/>
  <c r="R41" i="82"/>
  <c r="T41" i="82" s="1"/>
  <c r="R42" i="82"/>
  <c r="T42" i="82"/>
  <c r="R43" i="82"/>
  <c r="T43" i="82" s="1"/>
  <c r="R44" i="82"/>
  <c r="T44" i="82"/>
  <c r="R45" i="82"/>
  <c r="T45" i="82" s="1"/>
  <c r="R46" i="82"/>
  <c r="T46" i="82" s="1"/>
  <c r="R47" i="82"/>
  <c r="T47" i="82" s="1"/>
  <c r="R48" i="82"/>
  <c r="T48" i="82" s="1"/>
  <c r="R49" i="82"/>
  <c r="T49" i="82"/>
  <c r="R50" i="82"/>
  <c r="T50" i="82" s="1"/>
  <c r="R51" i="82"/>
  <c r="T51" i="82"/>
  <c r="R52" i="82"/>
  <c r="T52" i="82" s="1"/>
  <c r="R53" i="82"/>
  <c r="T53" i="82" s="1"/>
  <c r="R54" i="82"/>
  <c r="T54" i="82"/>
  <c r="R55" i="82"/>
  <c r="T55" i="82"/>
  <c r="R56" i="82"/>
  <c r="T56" i="82" s="1"/>
  <c r="R57" i="82"/>
  <c r="T57" i="82" s="1"/>
  <c r="R58" i="82"/>
  <c r="T58" i="82" s="1"/>
  <c r="R59" i="82"/>
  <c r="T59" i="82"/>
  <c r="R60" i="82"/>
  <c r="T60" i="82" s="1"/>
  <c r="R61" i="82"/>
  <c r="T61" i="82" s="1"/>
  <c r="R62" i="82"/>
  <c r="T62" i="82"/>
  <c r="R63" i="82"/>
  <c r="T63" i="82" s="1"/>
  <c r="R64" i="82"/>
  <c r="T64" i="82"/>
  <c r="R65" i="82"/>
  <c r="T65" i="82"/>
  <c r="R66" i="82"/>
  <c r="T66" i="82"/>
  <c r="R67" i="82"/>
  <c r="T67" i="82" s="1"/>
  <c r="R68" i="82"/>
  <c r="T68" i="82" s="1"/>
  <c r="R69" i="82"/>
  <c r="T69" i="82"/>
  <c r="R70" i="82"/>
  <c r="T70" i="82"/>
  <c r="R71" i="82"/>
  <c r="T71" i="82" s="1"/>
  <c r="R72" i="82"/>
  <c r="T72" i="82" s="1"/>
  <c r="R73" i="82"/>
  <c r="T73" i="82" s="1"/>
  <c r="R74" i="82"/>
  <c r="T74" i="82"/>
  <c r="R75" i="82"/>
  <c r="T75" i="82" s="1"/>
  <c r="R76" i="82"/>
  <c r="T76" i="82"/>
  <c r="R77" i="82"/>
  <c r="T77" i="82"/>
  <c r="R78" i="82"/>
  <c r="T78" i="82" s="1"/>
  <c r="R79" i="82"/>
  <c r="T79" i="82"/>
  <c r="R80" i="82"/>
  <c r="T80" i="82" s="1"/>
  <c r="R81" i="82"/>
  <c r="T81" i="82"/>
  <c r="R82" i="82"/>
  <c r="T82" i="82" s="1"/>
  <c r="R83" i="82"/>
  <c r="T83" i="82" s="1"/>
  <c r="R84" i="82"/>
  <c r="T84" i="82"/>
  <c r="R85" i="82"/>
  <c r="T85" i="82" s="1"/>
  <c r="R86" i="82"/>
  <c r="T86" i="82" s="1"/>
  <c r="R87" i="82"/>
  <c r="T87" i="82"/>
  <c r="R88" i="82"/>
  <c r="T88" i="82" s="1"/>
  <c r="R89" i="82"/>
  <c r="T89" i="82"/>
  <c r="R90" i="82"/>
  <c r="T90" i="82"/>
  <c r="R91" i="82"/>
  <c r="T91" i="82" s="1"/>
  <c r="R92" i="82"/>
  <c r="T92" i="82"/>
  <c r="R93" i="82"/>
  <c r="T93" i="82" s="1"/>
  <c r="R94" i="82"/>
  <c r="T94" i="82"/>
  <c r="R95" i="82"/>
  <c r="T95" i="82" s="1"/>
  <c r="R96" i="82"/>
  <c r="T96" i="82" s="1"/>
  <c r="R97" i="82"/>
  <c r="T97" i="82" s="1"/>
  <c r="R98" i="82"/>
  <c r="T98" i="82" s="1"/>
  <c r="R99" i="82"/>
  <c r="T99" i="82"/>
  <c r="R100" i="82"/>
  <c r="T100" i="82" s="1"/>
  <c r="R101" i="82"/>
  <c r="T101" i="82"/>
  <c r="R102" i="82"/>
  <c r="T102" i="82" s="1"/>
  <c r="R103" i="82"/>
  <c r="T103" i="82" s="1"/>
  <c r="R104" i="82"/>
  <c r="T104" i="82"/>
  <c r="R105" i="82"/>
  <c r="T105" i="82"/>
  <c r="R106" i="82"/>
  <c r="T106" i="82" s="1"/>
  <c r="R107" i="82"/>
  <c r="T107" i="82" s="1"/>
  <c r="R108" i="82"/>
  <c r="T108" i="82" s="1"/>
  <c r="R109" i="82"/>
  <c r="T109" i="82"/>
  <c r="R110" i="82"/>
  <c r="T110" i="82" s="1"/>
  <c r="R111" i="82"/>
  <c r="T111" i="82" s="1"/>
  <c r="R112" i="82"/>
  <c r="T112" i="82"/>
  <c r="R113" i="82"/>
  <c r="T113" i="82" s="1"/>
  <c r="R114" i="82"/>
  <c r="T114" i="82"/>
  <c r="R115" i="82"/>
  <c r="T115" i="82"/>
  <c r="R116" i="82"/>
  <c r="T116" i="82"/>
  <c r="R117" i="82"/>
  <c r="T117" i="82" s="1"/>
  <c r="R118" i="82"/>
  <c r="T118" i="82" s="1"/>
  <c r="R119" i="82"/>
  <c r="T119" i="82"/>
  <c r="R120" i="82"/>
  <c r="T120" i="82"/>
  <c r="R121" i="82"/>
  <c r="T121" i="82" s="1"/>
  <c r="R122" i="82"/>
  <c r="T122" i="82" s="1"/>
  <c r="R123" i="82"/>
  <c r="T123" i="82" s="1"/>
  <c r="R124" i="82"/>
  <c r="T124" i="82"/>
  <c r="R125" i="82"/>
  <c r="T125" i="82" s="1"/>
  <c r="R126" i="82"/>
  <c r="T126" i="82"/>
  <c r="R127" i="82"/>
  <c r="T127" i="82"/>
  <c r="R128" i="82"/>
  <c r="T128" i="82" s="1"/>
  <c r="R129" i="82"/>
  <c r="T129" i="82"/>
  <c r="R130" i="82"/>
  <c r="T130" i="82" s="1"/>
  <c r="R131" i="82"/>
  <c r="T131" i="82"/>
  <c r="R132" i="82"/>
  <c r="T132" i="82" s="1"/>
  <c r="R133" i="82"/>
  <c r="T133" i="82" s="1"/>
  <c r="R134" i="82"/>
  <c r="T134" i="82"/>
  <c r="R135" i="82"/>
  <c r="T135" i="82" s="1"/>
  <c r="R136" i="82"/>
  <c r="T136" i="82" s="1"/>
  <c r="R137" i="82"/>
  <c r="T137" i="82"/>
  <c r="R138" i="82"/>
  <c r="T138" i="82" s="1"/>
  <c r="R139" i="82"/>
  <c r="T139" i="82"/>
  <c r="R140" i="82"/>
  <c r="T140" i="82"/>
  <c r="R141" i="82"/>
  <c r="T141" i="82" s="1"/>
  <c r="R142" i="82"/>
  <c r="T142" i="82"/>
  <c r="R143" i="82"/>
  <c r="T143" i="82" s="1"/>
  <c r="R144" i="82"/>
  <c r="T144" i="82"/>
  <c r="R145" i="82"/>
  <c r="T145" i="82" s="1"/>
  <c r="R146" i="82"/>
  <c r="T146" i="82" s="1"/>
  <c r="R147" i="82"/>
  <c r="T147" i="82" s="1"/>
  <c r="R148" i="82"/>
  <c r="T148" i="82" s="1"/>
  <c r="R149" i="82"/>
  <c r="T149" i="82"/>
  <c r="R150" i="82"/>
  <c r="T150" i="82" s="1"/>
  <c r="R151" i="82"/>
  <c r="T151" i="82"/>
  <c r="R152" i="82"/>
  <c r="T152" i="82" s="1"/>
  <c r="R153" i="82"/>
  <c r="T153" i="82" s="1"/>
  <c r="R154" i="82"/>
  <c r="T154" i="82"/>
  <c r="R155" i="82"/>
  <c r="T155" i="82"/>
  <c r="R156" i="82"/>
  <c r="T156" i="82" s="1"/>
  <c r="R157" i="82"/>
  <c r="T157" i="82" s="1"/>
  <c r="R158" i="82"/>
  <c r="T158" i="82" s="1"/>
  <c r="R159" i="82"/>
  <c r="T159" i="82"/>
  <c r="R160" i="82"/>
  <c r="T160" i="82" s="1"/>
  <c r="R161" i="82"/>
  <c r="T161" i="82" s="1"/>
  <c r="R162" i="82"/>
  <c r="T162" i="82"/>
  <c r="R163" i="82"/>
  <c r="T163" i="82" s="1"/>
  <c r="R164" i="82"/>
  <c r="T164" i="82"/>
  <c r="R165" i="82"/>
  <c r="T165" i="82"/>
  <c r="R166" i="82"/>
  <c r="T166" i="82"/>
  <c r="R167" i="82"/>
  <c r="T167" i="82" s="1"/>
  <c r="R168" i="82"/>
  <c r="T168" i="82" s="1"/>
  <c r="R169" i="82"/>
  <c r="T169" i="82" s="1"/>
  <c r="R170" i="82"/>
  <c r="T170" i="82" s="1"/>
  <c r="R171" i="82"/>
  <c r="T171" i="82"/>
  <c r="R172" i="82"/>
  <c r="T172" i="82"/>
  <c r="R173" i="82"/>
  <c r="T173" i="82" s="1"/>
  <c r="R174" i="82"/>
  <c r="T174" i="82" s="1"/>
  <c r="R175" i="82"/>
  <c r="T175" i="82" s="1"/>
  <c r="R176" i="82"/>
  <c r="T176" i="82" s="1"/>
  <c r="R177" i="82"/>
  <c r="T177" i="82"/>
  <c r="R178" i="82"/>
  <c r="T178" i="82" s="1"/>
  <c r="R179" i="82"/>
  <c r="T179" i="82" s="1"/>
  <c r="R180" i="82"/>
  <c r="T180" i="82" s="1"/>
  <c r="R181" i="82"/>
  <c r="T181" i="82" s="1"/>
  <c r="R182" i="82"/>
  <c r="T182" i="82" s="1"/>
  <c r="R183" i="82"/>
  <c r="T183" i="82" s="1"/>
  <c r="R184" i="82"/>
  <c r="T184" i="82" s="1"/>
  <c r="R185" i="82"/>
  <c r="T185" i="82"/>
  <c r="R186" i="82"/>
  <c r="T186" i="82" s="1"/>
  <c r="R187" i="82"/>
  <c r="T187" i="82" s="1"/>
  <c r="R188" i="82"/>
  <c r="T188" i="82" s="1"/>
  <c r="R189" i="82"/>
  <c r="T189" i="82" s="1"/>
  <c r="R190" i="82"/>
  <c r="T190" i="82"/>
  <c r="R191" i="82"/>
  <c r="T191" i="82"/>
  <c r="R192" i="82"/>
  <c r="T192" i="82" s="1"/>
  <c r="R193" i="82"/>
  <c r="T193" i="82" s="1"/>
  <c r="R194" i="82"/>
  <c r="T194" i="82" s="1"/>
  <c r="R195" i="82"/>
  <c r="T195" i="82" s="1"/>
  <c r="R196" i="82"/>
  <c r="T196" i="82"/>
  <c r="R197" i="82"/>
  <c r="T197" i="82"/>
  <c r="R198" i="82"/>
  <c r="T198" i="82" s="1"/>
  <c r="R199" i="82"/>
  <c r="T199" i="82" s="1"/>
  <c r="R200" i="82"/>
  <c r="T200" i="82" s="1"/>
  <c r="R201" i="82"/>
  <c r="T201" i="82" s="1"/>
  <c r="R202" i="82"/>
  <c r="T202" i="82"/>
  <c r="R203" i="82"/>
  <c r="T203" i="82" s="1"/>
  <c r="R204" i="82"/>
  <c r="T204" i="82" s="1"/>
  <c r="R205" i="82"/>
  <c r="T205" i="82" s="1"/>
  <c r="R206" i="82"/>
  <c r="T206" i="82" s="1"/>
  <c r="R207" i="82"/>
  <c r="T207" i="82" s="1"/>
  <c r="R208" i="82"/>
  <c r="T208" i="82" s="1"/>
  <c r="R209" i="82"/>
  <c r="T209" i="82" s="1"/>
  <c r="R210" i="82"/>
  <c r="T210" i="82"/>
  <c r="R211" i="82"/>
  <c r="T211" i="82"/>
  <c r="R212" i="82"/>
  <c r="T212" i="82" s="1"/>
  <c r="R213" i="82"/>
  <c r="T213" i="82" s="1"/>
  <c r="R214" i="82"/>
  <c r="T214" i="82" s="1"/>
  <c r="R215" i="82"/>
  <c r="T215" i="82"/>
  <c r="R216" i="82"/>
  <c r="T216" i="82"/>
  <c r="R217" i="82"/>
  <c r="T217" i="82" s="1"/>
  <c r="R218" i="82"/>
  <c r="T218" i="82" s="1"/>
  <c r="R219" i="82"/>
  <c r="T219" i="82" s="1"/>
  <c r="R220" i="82"/>
  <c r="T220" i="82" s="1"/>
  <c r="R221" i="82"/>
  <c r="T221" i="82"/>
  <c r="R222" i="82"/>
  <c r="T222" i="82"/>
  <c r="R223" i="82"/>
  <c r="T223" i="82" s="1"/>
  <c r="R224" i="82"/>
  <c r="T224" i="82" s="1"/>
  <c r="R225" i="82"/>
  <c r="T225" i="82" s="1"/>
  <c r="R226" i="82"/>
  <c r="T226" i="82" s="1"/>
  <c r="R227" i="82"/>
  <c r="T227" i="82"/>
  <c r="R228" i="82"/>
  <c r="T228" i="82" s="1"/>
  <c r="R229" i="82"/>
  <c r="T229" i="82" s="1"/>
  <c r="R230" i="82"/>
  <c r="T230" i="82" s="1"/>
  <c r="R231" i="82"/>
  <c r="T231" i="82" s="1"/>
  <c r="R232" i="82"/>
  <c r="T232" i="82" s="1"/>
  <c r="R233" i="82"/>
  <c r="T233" i="82" s="1"/>
  <c r="R234" i="82"/>
  <c r="T234" i="82" s="1"/>
  <c r="R235" i="82"/>
  <c r="T235" i="82"/>
  <c r="R236" i="82"/>
  <c r="T236" i="82"/>
  <c r="R237" i="82"/>
  <c r="T237" i="82" s="1"/>
  <c r="R238" i="82"/>
  <c r="T238" i="82" s="1"/>
  <c r="R239" i="82"/>
  <c r="T239" i="82" s="1"/>
  <c r="R240" i="82"/>
  <c r="T240" i="82"/>
  <c r="R241" i="82"/>
  <c r="T241" i="82"/>
  <c r="R242" i="82"/>
  <c r="T242" i="82" s="1"/>
  <c r="R243" i="82"/>
  <c r="T243" i="82" s="1"/>
  <c r="R244" i="82"/>
  <c r="T244" i="82" s="1"/>
  <c r="R245" i="82"/>
  <c r="T245" i="82" s="1"/>
  <c r="R246" i="82"/>
  <c r="T246" i="82"/>
  <c r="R247" i="82"/>
  <c r="T247" i="82"/>
  <c r="R248" i="82"/>
  <c r="T248" i="82" s="1"/>
  <c r="R249" i="82"/>
  <c r="T249" i="82" s="1"/>
  <c r="R250" i="82"/>
  <c r="T250" i="82" s="1"/>
  <c r="R251" i="82"/>
  <c r="T251" i="82" s="1"/>
  <c r="R252" i="82"/>
  <c r="T252" i="82"/>
  <c r="R253" i="82"/>
  <c r="T253" i="82" s="1"/>
  <c r="R254" i="82"/>
  <c r="T254" i="82" s="1"/>
  <c r="R255" i="82"/>
  <c r="T255" i="82"/>
  <c r="R256" i="82"/>
  <c r="T256" i="82" s="1"/>
  <c r="R257" i="82"/>
  <c r="T257" i="82" s="1"/>
  <c r="R258" i="82"/>
  <c r="T258" i="82" s="1"/>
  <c r="R259" i="82"/>
  <c r="T259" i="82" s="1"/>
  <c r="R260" i="82"/>
  <c r="T260" i="82"/>
  <c r="R261" i="82"/>
  <c r="T261" i="82" s="1"/>
  <c r="R262" i="82"/>
  <c r="T262" i="82" s="1"/>
  <c r="R263" i="82"/>
  <c r="T263" i="82" s="1"/>
  <c r="R264" i="82"/>
  <c r="T264" i="82" s="1"/>
  <c r="R265" i="82"/>
  <c r="T265" i="82"/>
  <c r="R266" i="82"/>
  <c r="T266" i="82"/>
  <c r="R267" i="82"/>
  <c r="T267" i="82" s="1"/>
  <c r="R268" i="82"/>
  <c r="T268" i="82" s="1"/>
  <c r="R269" i="82"/>
  <c r="T269" i="82" s="1"/>
  <c r="R270" i="82"/>
  <c r="T270" i="82" s="1"/>
  <c r="R271" i="82"/>
  <c r="T271" i="82"/>
  <c r="R272" i="82"/>
  <c r="T272" i="82"/>
  <c r="R273" i="82"/>
  <c r="T273" i="82" s="1"/>
  <c r="R274" i="82"/>
  <c r="T274" i="82" s="1"/>
  <c r="R275" i="82"/>
  <c r="T275" i="82" s="1"/>
  <c r="R276" i="82"/>
  <c r="T276" i="82" s="1"/>
  <c r="R277" i="82"/>
  <c r="T277" i="82"/>
  <c r="R278" i="82"/>
  <c r="T278" i="82" s="1"/>
  <c r="R279" i="82"/>
  <c r="T279" i="82" s="1"/>
  <c r="R280" i="82"/>
  <c r="T280" i="82"/>
  <c r="R281" i="82"/>
  <c r="T281" i="82" s="1"/>
  <c r="R282" i="82"/>
  <c r="T282" i="82" s="1"/>
  <c r="R283" i="82"/>
  <c r="T283" i="82" s="1"/>
  <c r="R284" i="82"/>
  <c r="T284" i="82" s="1"/>
  <c r="R285" i="82"/>
  <c r="T285" i="82"/>
  <c r="R286" i="82"/>
  <c r="T286" i="82" s="1"/>
  <c r="R287" i="82"/>
  <c r="T287" i="82" s="1"/>
  <c r="R288" i="82"/>
  <c r="T288" i="82" s="1"/>
  <c r="R289" i="82"/>
  <c r="T289" i="82" s="1"/>
  <c r="R290" i="82"/>
  <c r="T290" i="82"/>
  <c r="R291" i="82"/>
  <c r="T291" i="82"/>
  <c r="R292" i="82"/>
  <c r="T292" i="82"/>
  <c r="R293" i="82"/>
  <c r="T293" i="82" s="1"/>
  <c r="R294" i="82"/>
  <c r="T294" i="82" s="1"/>
  <c r="R295" i="82"/>
  <c r="T295" i="82" s="1"/>
  <c r="R296" i="82"/>
  <c r="T296" i="82"/>
  <c r="R297" i="82"/>
  <c r="T297" i="82"/>
  <c r="R298" i="82"/>
  <c r="T298" i="82" s="1"/>
  <c r="R299" i="82"/>
  <c r="T299" i="82" s="1"/>
  <c r="R300" i="82"/>
  <c r="T300" i="82" s="1"/>
  <c r="R301" i="82"/>
  <c r="T301" i="82" s="1"/>
  <c r="R302" i="82"/>
  <c r="T302" i="82"/>
  <c r="R303" i="82"/>
  <c r="T303" i="82" s="1"/>
  <c r="R304" i="82"/>
  <c r="T304" i="82" s="1"/>
  <c r="R305" i="82"/>
  <c r="T305" i="82" s="1"/>
  <c r="R306" i="82"/>
  <c r="T306" i="82" s="1"/>
  <c r="R307" i="82"/>
  <c r="T307" i="82" s="1"/>
  <c r="R308" i="82"/>
  <c r="T308" i="82" s="1"/>
  <c r="R309" i="82"/>
  <c r="T309" i="82" s="1"/>
  <c r="R310" i="82"/>
  <c r="T310" i="82"/>
  <c r="R311" i="82"/>
  <c r="T311" i="82"/>
  <c r="R312" i="82"/>
  <c r="T312" i="82" s="1"/>
  <c r="R313" i="82"/>
  <c r="T313" i="82" s="1"/>
  <c r="R314" i="82"/>
  <c r="T314" i="82" s="1"/>
  <c r="R315" i="82"/>
  <c r="T315" i="82"/>
  <c r="R316" i="82"/>
  <c r="T316" i="82"/>
  <c r="R317" i="82"/>
  <c r="T317" i="82"/>
  <c r="R318" i="82"/>
  <c r="T318" i="82" s="1"/>
  <c r="R319" i="82"/>
  <c r="T319" i="82" s="1"/>
  <c r="R320" i="82"/>
  <c r="T320" i="82" s="1"/>
  <c r="R321" i="82"/>
  <c r="T321" i="82"/>
  <c r="R322" i="82"/>
  <c r="T322" i="82"/>
  <c r="R323" i="82"/>
  <c r="T323" i="82" s="1"/>
  <c r="R324" i="82"/>
  <c r="T324" i="82" s="1"/>
  <c r="R325" i="82"/>
  <c r="T325" i="82" s="1"/>
  <c r="R326" i="82"/>
  <c r="T326" i="82" s="1"/>
  <c r="R327" i="82"/>
  <c r="T327" i="82"/>
  <c r="R328" i="82"/>
  <c r="T328" i="82" s="1"/>
  <c r="R329" i="82"/>
  <c r="T329" i="82" s="1"/>
  <c r="R330" i="82"/>
  <c r="T330" i="82" s="1"/>
  <c r="R331" i="82"/>
  <c r="T331" i="82" s="1"/>
  <c r="R332" i="82"/>
  <c r="T332" i="82" s="1"/>
  <c r="R333" i="82"/>
  <c r="T333" i="82" s="1"/>
  <c r="R334" i="82"/>
  <c r="T334" i="82" s="1"/>
  <c r="R335" i="82"/>
  <c r="T335" i="82"/>
  <c r="R336" i="82"/>
  <c r="T336" i="82"/>
  <c r="R337" i="82"/>
  <c r="T337" i="82" s="1"/>
  <c r="R338" i="82"/>
  <c r="T338" i="82" s="1"/>
  <c r="R339" i="82"/>
  <c r="T339" i="82" s="1"/>
  <c r="R340" i="82"/>
  <c r="T340" i="82"/>
  <c r="R341" i="82"/>
  <c r="T341" i="82"/>
  <c r="R342" i="82"/>
  <c r="T342" i="82" s="1"/>
  <c r="R343" i="82"/>
  <c r="T343" i="82" s="1"/>
  <c r="R344" i="82"/>
  <c r="T344" i="82" s="1"/>
  <c r="R345" i="82"/>
  <c r="T345" i="82" s="1"/>
  <c r="R346" i="82"/>
  <c r="T346" i="82"/>
  <c r="R347" i="82"/>
  <c r="T347" i="82"/>
  <c r="R348" i="82"/>
  <c r="T348" i="82" s="1"/>
  <c r="R349" i="82"/>
  <c r="T349" i="82" s="1"/>
  <c r="R350" i="82"/>
  <c r="T350" i="82" s="1"/>
  <c r="R351" i="82"/>
  <c r="T351" i="82" s="1"/>
  <c r="R352" i="82"/>
  <c r="T352" i="82"/>
  <c r="R353" i="82"/>
  <c r="T353" i="82" s="1"/>
  <c r="R354" i="82"/>
  <c r="T354" i="82" s="1"/>
  <c r="R355" i="82"/>
  <c r="T355" i="82"/>
  <c r="R356" i="82"/>
  <c r="T356" i="82" s="1"/>
  <c r="R357" i="82"/>
  <c r="T357" i="82" s="1"/>
  <c r="R358" i="82"/>
  <c r="T358" i="82" s="1"/>
  <c r="R359" i="82"/>
  <c r="T359" i="82" s="1"/>
  <c r="R360" i="82"/>
  <c r="T360" i="82"/>
  <c r="R361" i="82"/>
  <c r="T361" i="82" s="1"/>
  <c r="R362" i="82"/>
  <c r="T362" i="82" s="1"/>
  <c r="R363" i="82"/>
  <c r="T363" i="82" s="1"/>
  <c r="R364" i="82"/>
  <c r="T364" i="82" s="1"/>
  <c r="R365" i="82"/>
  <c r="T365" i="82"/>
  <c r="R366" i="82"/>
  <c r="T366" i="82"/>
  <c r="R367" i="82"/>
  <c r="T367" i="82" s="1"/>
  <c r="R368" i="82"/>
  <c r="T368" i="82" s="1"/>
  <c r="R369" i="82"/>
  <c r="T369" i="82" s="1"/>
  <c r="R370" i="82"/>
  <c r="T370" i="82" s="1"/>
  <c r="R371" i="82"/>
  <c r="T371" i="82"/>
  <c r="R372" i="82"/>
  <c r="T372" i="82"/>
  <c r="R373" i="82"/>
  <c r="T373" i="82" s="1"/>
  <c r="R374" i="82"/>
  <c r="T374" i="82" s="1"/>
  <c r="R375" i="82"/>
  <c r="T375" i="82" s="1"/>
  <c r="R376" i="82"/>
  <c r="T376" i="82" s="1"/>
  <c r="R377" i="82"/>
  <c r="T377" i="82"/>
  <c r="R378" i="82"/>
  <c r="T378" i="82" s="1"/>
  <c r="R379" i="82"/>
  <c r="T379" i="82" s="1"/>
  <c r="R380" i="82"/>
  <c r="T380" i="82" s="1"/>
  <c r="R381" i="82"/>
  <c r="T381" i="82" s="1"/>
  <c r="R382" i="82"/>
  <c r="T382" i="82" s="1"/>
  <c r="R383" i="82"/>
  <c r="T383" i="82" s="1"/>
  <c r="R384" i="82"/>
  <c r="T384" i="82" s="1"/>
  <c r="R385" i="82"/>
  <c r="T385" i="82"/>
  <c r="R386" i="82"/>
  <c r="T386" i="82" s="1"/>
  <c r="R387" i="82"/>
  <c r="T387" i="82" s="1"/>
  <c r="R388" i="82"/>
  <c r="T388" i="82" s="1"/>
  <c r="R389" i="82"/>
  <c r="T389" i="82" s="1"/>
  <c r="R390" i="82"/>
  <c r="T390" i="82"/>
  <c r="R391" i="82"/>
  <c r="T391" i="82"/>
  <c r="R392" i="82"/>
  <c r="T392" i="82" s="1"/>
  <c r="R393" i="82"/>
  <c r="T393" i="82" s="1"/>
  <c r="R394" i="82"/>
  <c r="T394" i="82" s="1"/>
  <c r="R395" i="82"/>
  <c r="T395" i="82" s="1"/>
  <c r="R396" i="82"/>
  <c r="T396" i="82"/>
  <c r="R397" i="82"/>
  <c r="T397" i="82"/>
  <c r="R398" i="82"/>
  <c r="T398" i="82" s="1"/>
  <c r="R399" i="82"/>
  <c r="T399" i="82" s="1"/>
  <c r="R400" i="82"/>
  <c r="T400" i="82" s="1"/>
  <c r="R401" i="82"/>
  <c r="T401" i="82" s="1"/>
  <c r="R402" i="82"/>
  <c r="T402" i="82"/>
  <c r="R403" i="82"/>
  <c r="T403" i="82" s="1"/>
  <c r="R404" i="82"/>
  <c r="T404" i="82" s="1"/>
  <c r="R405" i="82"/>
  <c r="T405" i="82"/>
  <c r="R406" i="82"/>
  <c r="T406" i="82" s="1"/>
  <c r="R407" i="82"/>
  <c r="T407" i="82" s="1"/>
  <c r="R408" i="82"/>
  <c r="T408" i="82" s="1"/>
  <c r="R409" i="82"/>
  <c r="T409" i="82" s="1"/>
  <c r="R410" i="82"/>
  <c r="T410" i="82"/>
  <c r="R411" i="82"/>
  <c r="T411" i="82" s="1"/>
  <c r="R412" i="82"/>
  <c r="T412" i="82" s="1"/>
  <c r="R413" i="82"/>
  <c r="T413" i="82" s="1"/>
  <c r="R414" i="82"/>
  <c r="T414" i="82" s="1"/>
  <c r="R415" i="82"/>
  <c r="T415" i="82"/>
  <c r="R416" i="82"/>
  <c r="T416" i="82"/>
  <c r="R417" i="82"/>
  <c r="T417" i="82"/>
  <c r="R418" i="82"/>
  <c r="T418" i="82" s="1"/>
  <c r="R419" i="82"/>
  <c r="T419" i="82" s="1"/>
  <c r="R420" i="82"/>
  <c r="T420" i="82" s="1"/>
  <c r="R421" i="82"/>
  <c r="T421" i="82"/>
  <c r="R422" i="82"/>
  <c r="T422" i="82"/>
  <c r="R423" i="82"/>
  <c r="T423" i="82" s="1"/>
  <c r="R424" i="82"/>
  <c r="T424" i="82" s="1"/>
  <c r="R425" i="82"/>
  <c r="T425" i="82" s="1"/>
  <c r="R426" i="82"/>
  <c r="T426" i="82" s="1"/>
  <c r="R427" i="82"/>
  <c r="T427" i="82"/>
  <c r="R428" i="82"/>
  <c r="T428" i="82" s="1"/>
  <c r="R429" i="82"/>
  <c r="T429" i="82" s="1"/>
  <c r="R430" i="82"/>
  <c r="T430" i="82" s="1"/>
  <c r="R431" i="82"/>
  <c r="T431" i="82" s="1"/>
  <c r="R432" i="82"/>
  <c r="T432" i="82" s="1"/>
  <c r="R433" i="82"/>
  <c r="T433" i="82" s="1"/>
  <c r="R434" i="82"/>
  <c r="T434" i="82" s="1"/>
  <c r="R435" i="82"/>
  <c r="T435" i="82"/>
  <c r="R436" i="82"/>
  <c r="T436" i="82"/>
  <c r="R437" i="82"/>
  <c r="T437" i="82" s="1"/>
  <c r="R438" i="82"/>
  <c r="T438" i="82" s="1"/>
  <c r="R439" i="82"/>
  <c r="T439" i="82" s="1"/>
  <c r="R440" i="82"/>
  <c r="T440" i="82"/>
  <c r="R441" i="82"/>
  <c r="T441" i="82"/>
  <c r="R442" i="82"/>
  <c r="T442" i="82" s="1"/>
  <c r="R443" i="82"/>
  <c r="T443" i="82" s="1"/>
  <c r="R444" i="82"/>
  <c r="T444" i="82" s="1"/>
  <c r="R445" i="82"/>
  <c r="T445" i="82" s="1"/>
  <c r="R446" i="82"/>
  <c r="T446" i="82"/>
  <c r="R447" i="82"/>
  <c r="T447" i="82"/>
  <c r="R448" i="82"/>
  <c r="T448" i="82" s="1"/>
  <c r="R449" i="82"/>
  <c r="T449" i="82" s="1"/>
  <c r="R450" i="82"/>
  <c r="T450" i="82" s="1"/>
  <c r="R451" i="82"/>
  <c r="T451" i="82" s="1"/>
  <c r="R452" i="82"/>
  <c r="T452" i="82"/>
  <c r="R453" i="82"/>
  <c r="T453" i="82" s="1"/>
  <c r="R454" i="82"/>
  <c r="T454" i="82" s="1"/>
  <c r="R455" i="82"/>
  <c r="T455" i="82" s="1"/>
  <c r="R456" i="82"/>
  <c r="T456" i="82" s="1"/>
  <c r="R457" i="82"/>
  <c r="T457" i="82" s="1"/>
  <c r="R458" i="82"/>
  <c r="T458" i="82" s="1"/>
  <c r="R459" i="82"/>
  <c r="T459" i="82" s="1"/>
  <c r="R460" i="82"/>
  <c r="T460" i="82"/>
  <c r="R461" i="82"/>
  <c r="T461" i="82" s="1"/>
  <c r="R462" i="82"/>
  <c r="T462" i="82" s="1"/>
  <c r="R463" i="82"/>
  <c r="T463" i="82" s="1"/>
  <c r="R464" i="82"/>
  <c r="T464" i="82" s="1"/>
  <c r="R465" i="82"/>
  <c r="T465" i="82"/>
  <c r="R466" i="82"/>
  <c r="T466" i="82" s="1"/>
  <c r="R467" i="82"/>
  <c r="T467" i="82" s="1"/>
  <c r="R468" i="82"/>
  <c r="T468" i="82" s="1"/>
  <c r="R469" i="82"/>
  <c r="T469" i="82" s="1"/>
  <c r="R470" i="82"/>
  <c r="T470" i="82" s="1"/>
  <c r="R471" i="82"/>
  <c r="T471" i="82"/>
  <c r="R472" i="82"/>
  <c r="T472" i="82"/>
  <c r="R473" i="82"/>
  <c r="T473" i="82" s="1"/>
  <c r="R474" i="82"/>
  <c r="T474" i="82" s="1"/>
  <c r="R475" i="82"/>
  <c r="T475" i="82" s="1"/>
  <c r="R476" i="82"/>
  <c r="T476" i="82" s="1"/>
  <c r="R477" i="82"/>
  <c r="T477" i="82"/>
  <c r="R478" i="82"/>
  <c r="T478" i="82" s="1"/>
  <c r="R479" i="82"/>
  <c r="T479" i="82" s="1"/>
  <c r="R480" i="82"/>
  <c r="T480" i="82"/>
  <c r="R481" i="82"/>
  <c r="T481" i="82" s="1"/>
  <c r="R482" i="82"/>
  <c r="T482" i="82" s="1"/>
  <c r="R483" i="82"/>
  <c r="T483" i="82" s="1"/>
  <c r="R484" i="82"/>
  <c r="T484" i="82" s="1"/>
  <c r="R485" i="82"/>
  <c r="T485" i="82" s="1"/>
  <c r="R486" i="82"/>
  <c r="T486" i="82"/>
  <c r="R487" i="82"/>
  <c r="T487" i="82" s="1"/>
  <c r="R488" i="82"/>
  <c r="T488" i="82" s="1"/>
  <c r="R489" i="82"/>
  <c r="T489" i="82" s="1"/>
  <c r="R490" i="82"/>
  <c r="T490" i="82"/>
  <c r="R491" i="82"/>
  <c r="T491" i="82"/>
  <c r="R492" i="82"/>
  <c r="T492" i="82" s="1"/>
  <c r="R493" i="82"/>
  <c r="T493" i="82" s="1"/>
  <c r="R494" i="82"/>
  <c r="T494" i="82" s="1"/>
  <c r="R495" i="82"/>
  <c r="T495" i="82" s="1"/>
  <c r="R496" i="82"/>
  <c r="T496" i="82"/>
  <c r="R497" i="82"/>
  <c r="T497" i="82" s="1"/>
  <c r="R498" i="82"/>
  <c r="T498" i="82" s="1"/>
  <c r="R499" i="82"/>
  <c r="T499" i="82" s="1"/>
  <c r="R500" i="82"/>
  <c r="T500" i="82" s="1"/>
  <c r="R501" i="82"/>
  <c r="T501" i="82" s="1"/>
  <c r="R502" i="82"/>
  <c r="T502" i="82"/>
  <c r="R503" i="82"/>
  <c r="T503" i="82" s="1"/>
  <c r="R504" i="82"/>
  <c r="T504" i="82" s="1"/>
  <c r="R505" i="82"/>
  <c r="T505" i="82"/>
  <c r="R506" i="82"/>
  <c r="T506" i="82" s="1"/>
  <c r="R507" i="82"/>
  <c r="T507" i="82" s="1"/>
  <c r="R508" i="82"/>
  <c r="T508" i="82" s="1"/>
  <c r="R509" i="82"/>
  <c r="T509" i="82" s="1"/>
  <c r="R510" i="82"/>
  <c r="T510" i="82"/>
  <c r="R511" i="82"/>
  <c r="T511" i="82" s="1"/>
  <c r="R512" i="82"/>
  <c r="T512" i="82" s="1"/>
  <c r="R513" i="82"/>
  <c r="T513" i="82" s="1"/>
  <c r="R514" i="82"/>
  <c r="T514" i="82" s="1"/>
  <c r="R515" i="82"/>
  <c r="T515" i="82"/>
  <c r="R516" i="82"/>
  <c r="T516" i="82" s="1"/>
  <c r="R517" i="82"/>
  <c r="T517" i="82" s="1"/>
  <c r="R518" i="82"/>
  <c r="T518" i="82" s="1"/>
  <c r="R519" i="82"/>
  <c r="T519" i="82" s="1"/>
  <c r="R520" i="82"/>
  <c r="T520" i="82" s="1"/>
  <c r="R521" i="82"/>
  <c r="T521" i="82"/>
  <c r="R522" i="82"/>
  <c r="T522" i="82"/>
  <c r="R523" i="82"/>
  <c r="T523" i="82" s="1"/>
  <c r="R524" i="82"/>
  <c r="T524" i="82" s="1"/>
  <c r="R525" i="82"/>
  <c r="T525" i="82" s="1"/>
  <c r="R526" i="82"/>
  <c r="T526" i="82" s="1"/>
  <c r="R527" i="82"/>
  <c r="T527" i="82"/>
  <c r="R528" i="82"/>
  <c r="T528" i="82" s="1"/>
  <c r="R529" i="82"/>
  <c r="T529" i="82" s="1"/>
  <c r="R530" i="82"/>
  <c r="T530" i="82" s="1"/>
  <c r="R531" i="82"/>
  <c r="T531" i="82" s="1"/>
  <c r="R532" i="82"/>
  <c r="T532" i="82" s="1"/>
  <c r="R533" i="82"/>
  <c r="T533" i="82" s="1"/>
  <c r="R534" i="82"/>
  <c r="T534" i="82" s="1"/>
  <c r="R535" i="82"/>
  <c r="T535" i="82"/>
  <c r="R536" i="82"/>
  <c r="T536" i="82" s="1"/>
  <c r="R537" i="82"/>
  <c r="T537" i="82" s="1"/>
  <c r="R538" i="82"/>
  <c r="T538" i="82" s="1"/>
  <c r="R539" i="82"/>
  <c r="T539" i="82" s="1"/>
  <c r="R540" i="82"/>
  <c r="T540" i="82"/>
  <c r="R541" i="82"/>
  <c r="T541" i="82"/>
  <c r="R542" i="82"/>
  <c r="T542" i="82"/>
  <c r="R543" i="82"/>
  <c r="T543" i="82" s="1"/>
  <c r="R544" i="82"/>
  <c r="T544" i="82" s="1"/>
  <c r="R545" i="82"/>
  <c r="T545" i="82" s="1"/>
  <c r="R546" i="82"/>
  <c r="T546" i="82"/>
  <c r="R547" i="82"/>
  <c r="T547" i="82" s="1"/>
  <c r="R548" i="82"/>
  <c r="T548" i="82" s="1"/>
  <c r="R549" i="82"/>
  <c r="T549" i="82" s="1"/>
  <c r="R550" i="82"/>
  <c r="T550" i="82" s="1"/>
  <c r="R551" i="82"/>
  <c r="T551" i="82" s="1"/>
  <c r="R552" i="82"/>
  <c r="T552" i="82"/>
  <c r="R553" i="82"/>
  <c r="T553" i="82" s="1"/>
  <c r="R554" i="82"/>
  <c r="T554" i="82" s="1"/>
  <c r="R555" i="82"/>
  <c r="T555" i="82" s="1"/>
  <c r="R556" i="82"/>
  <c r="T556" i="82" s="1"/>
  <c r="R557" i="82"/>
  <c r="T557" i="82" s="1"/>
  <c r="R558" i="82"/>
  <c r="T558" i="82" s="1"/>
  <c r="R559" i="82"/>
  <c r="T559" i="82" s="1"/>
  <c r="R560" i="82"/>
  <c r="T560" i="82" s="1"/>
  <c r="R561" i="82"/>
  <c r="T561" i="82" s="1"/>
  <c r="R562" i="82"/>
  <c r="T562" i="82" s="1"/>
  <c r="R563" i="82"/>
  <c r="T563" i="82" s="1"/>
  <c r="R564" i="82"/>
  <c r="T564" i="82" s="1"/>
  <c r="R565" i="82"/>
  <c r="T565" i="82"/>
  <c r="R566" i="82"/>
  <c r="T566" i="82"/>
  <c r="R567" i="82"/>
  <c r="T567" i="82"/>
  <c r="R568" i="82"/>
  <c r="T568" i="82" s="1"/>
  <c r="R569" i="82"/>
  <c r="T569" i="82" s="1"/>
  <c r="R570" i="82"/>
  <c r="T570" i="82" s="1"/>
  <c r="R571" i="82"/>
  <c r="T571" i="82"/>
  <c r="R572" i="82"/>
  <c r="T572" i="82" s="1"/>
  <c r="R573" i="82"/>
  <c r="T573" i="82" s="1"/>
  <c r="R574" i="82"/>
  <c r="T574" i="82" s="1"/>
  <c r="R575" i="82"/>
  <c r="T575" i="82" s="1"/>
  <c r="R576" i="82"/>
  <c r="T576" i="82" s="1"/>
  <c r="R577" i="82"/>
  <c r="T577" i="82"/>
  <c r="R578" i="82"/>
  <c r="T578" i="82" s="1"/>
  <c r="R579" i="82"/>
  <c r="T579" i="82" s="1"/>
  <c r="R580" i="82"/>
  <c r="T580" i="82" s="1"/>
  <c r="R581" i="82"/>
  <c r="T581" i="82" s="1"/>
  <c r="R582" i="82"/>
  <c r="T582" i="82" s="1"/>
  <c r="R583" i="82"/>
  <c r="T583" i="82" s="1"/>
  <c r="R584" i="82"/>
  <c r="T584" i="82" s="1"/>
  <c r="R585" i="82"/>
  <c r="T585" i="82" s="1"/>
  <c r="R586" i="82"/>
  <c r="T586" i="82"/>
  <c r="R587" i="82"/>
  <c r="T587" i="82" s="1"/>
  <c r="R588" i="82"/>
  <c r="T588" i="82" s="1"/>
  <c r="R589" i="82"/>
  <c r="T589" i="82" s="1"/>
  <c r="R590" i="82"/>
  <c r="T590" i="82"/>
  <c r="R591" i="82"/>
  <c r="T591" i="82" s="1"/>
  <c r="R592" i="82"/>
  <c r="T592" i="82"/>
  <c r="R593" i="82"/>
  <c r="T593" i="82" s="1"/>
  <c r="R594" i="82"/>
  <c r="T594" i="82"/>
  <c r="R595" i="82"/>
  <c r="T595" i="82"/>
  <c r="R596" i="82"/>
  <c r="T596" i="82" s="1"/>
  <c r="R597" i="82"/>
  <c r="T597" i="82" s="1"/>
  <c r="R598" i="82"/>
  <c r="T598" i="82" s="1"/>
  <c r="R599" i="82"/>
  <c r="T599" i="82"/>
  <c r="R600" i="82"/>
  <c r="T600" i="82" s="1"/>
  <c r="R601" i="82"/>
  <c r="T601" i="82"/>
  <c r="R602" i="82"/>
  <c r="T602" i="82" s="1"/>
  <c r="R603" i="82"/>
  <c r="T603" i="82" s="1"/>
  <c r="R604" i="82"/>
  <c r="T604" i="82"/>
  <c r="R605" i="82"/>
  <c r="T605" i="82" s="1"/>
  <c r="R606" i="82"/>
  <c r="T606" i="82"/>
  <c r="R607" i="82"/>
  <c r="T607" i="82" s="1"/>
  <c r="R608" i="82"/>
  <c r="T608" i="82" s="1"/>
  <c r="R609" i="82"/>
  <c r="T609" i="82"/>
  <c r="R610" i="82"/>
  <c r="T610" i="82" s="1"/>
  <c r="R611" i="82"/>
  <c r="T611" i="82" s="1"/>
  <c r="R612" i="82"/>
  <c r="T612" i="82"/>
  <c r="R613" i="82"/>
  <c r="T613" i="82" s="1"/>
  <c r="R614" i="82"/>
  <c r="T614" i="82"/>
  <c r="R615" i="82"/>
  <c r="T615" i="82" s="1"/>
  <c r="R616" i="82"/>
  <c r="T616" i="82" s="1"/>
  <c r="R617" i="82"/>
  <c r="T617" i="82"/>
  <c r="R618" i="82"/>
  <c r="T618" i="82" s="1"/>
  <c r="R619" i="82"/>
  <c r="T619" i="82"/>
  <c r="R620" i="82"/>
  <c r="T620" i="82" s="1"/>
  <c r="R621" i="82"/>
  <c r="T621" i="82" s="1"/>
  <c r="R622" i="82"/>
  <c r="T622" i="82" s="1"/>
  <c r="R623" i="82"/>
  <c r="T623" i="82" s="1"/>
  <c r="R624" i="82"/>
  <c r="T624" i="82" s="1"/>
  <c r="R625" i="82"/>
  <c r="T625" i="82" s="1"/>
  <c r="R626" i="82"/>
  <c r="T626" i="82" s="1"/>
  <c r="R627" i="82"/>
  <c r="T627" i="82" s="1"/>
  <c r="R628" i="82"/>
  <c r="T628" i="82" s="1"/>
  <c r="R629" i="82"/>
  <c r="T629" i="82" s="1"/>
  <c r="R630" i="82"/>
  <c r="T630" i="82"/>
  <c r="R631" i="82"/>
  <c r="T631" i="82"/>
  <c r="R632" i="82"/>
  <c r="T632" i="82"/>
  <c r="R633" i="82"/>
  <c r="T633" i="82" s="1"/>
  <c r="R634" i="82"/>
  <c r="T634" i="82"/>
  <c r="R635" i="82"/>
  <c r="T635" i="82"/>
  <c r="R636" i="82"/>
  <c r="T636" i="82" s="1"/>
  <c r="R637" i="82"/>
  <c r="T637" i="82" s="1"/>
  <c r="R638" i="82"/>
  <c r="T638" i="82" s="1"/>
  <c r="R639" i="82"/>
  <c r="T639" i="82" s="1"/>
  <c r="R640" i="82"/>
  <c r="T640" i="82" s="1"/>
  <c r="R641" i="82"/>
  <c r="T641" i="82"/>
  <c r="R642" i="82"/>
  <c r="T642" i="82" s="1"/>
  <c r="R643" i="82"/>
  <c r="T643" i="82" s="1"/>
  <c r="R644" i="82"/>
  <c r="T644" i="82" s="1"/>
  <c r="R645" i="82"/>
  <c r="T645" i="82"/>
  <c r="R646" i="82"/>
  <c r="T646" i="82" s="1"/>
  <c r="R647" i="82"/>
  <c r="T647" i="82"/>
  <c r="R648" i="82"/>
  <c r="T648" i="82" s="1"/>
  <c r="R649" i="82"/>
  <c r="T649" i="82"/>
  <c r="R650" i="82"/>
  <c r="T650" i="82"/>
  <c r="R651" i="82"/>
  <c r="T651" i="82" s="1"/>
  <c r="R652" i="82"/>
  <c r="T652" i="82" s="1"/>
  <c r="R653" i="82"/>
  <c r="T653" i="82" s="1"/>
  <c r="R654" i="82"/>
  <c r="T654" i="82"/>
  <c r="R655" i="82"/>
  <c r="T655" i="82" s="1"/>
  <c r="R656" i="82"/>
  <c r="T656" i="82" s="1"/>
  <c r="R657" i="82"/>
  <c r="T657" i="82" s="1"/>
  <c r="R658" i="82"/>
  <c r="T658" i="82" s="1"/>
  <c r="R659" i="82"/>
  <c r="T659" i="82"/>
  <c r="R660" i="82"/>
  <c r="T660" i="82" s="1"/>
  <c r="R661" i="82"/>
  <c r="T661" i="82" s="1"/>
  <c r="R662" i="82"/>
  <c r="T662" i="82" s="1"/>
  <c r="R663" i="82"/>
  <c r="T663" i="82" s="1"/>
  <c r="R664" i="82"/>
  <c r="T664" i="82" s="1"/>
  <c r="R665" i="82"/>
  <c r="T665" i="82"/>
  <c r="R666" i="82"/>
  <c r="T666" i="82"/>
  <c r="R667" i="82"/>
  <c r="T667" i="82"/>
  <c r="R668" i="82"/>
  <c r="T668" i="82" s="1"/>
  <c r="R669" i="82"/>
  <c r="T669" i="82" s="1"/>
  <c r="R670" i="82"/>
  <c r="T670" i="82" s="1"/>
  <c r="R671" i="82"/>
  <c r="T671" i="82"/>
  <c r="R672" i="82"/>
  <c r="T672" i="82" s="1"/>
  <c r="R673" i="82"/>
  <c r="T673" i="82" s="1"/>
  <c r="R674" i="82"/>
  <c r="T674" i="82"/>
  <c r="R675" i="82"/>
  <c r="T675" i="82" s="1"/>
  <c r="R676" i="82"/>
  <c r="T676" i="82"/>
  <c r="R677" i="82"/>
  <c r="T677" i="82"/>
  <c r="R678" i="82"/>
  <c r="T678" i="82" s="1"/>
  <c r="R679" i="82"/>
  <c r="T679" i="82" s="1"/>
  <c r="R680" i="82"/>
  <c r="T680" i="82" s="1"/>
  <c r="R681" i="82"/>
  <c r="T681" i="82" s="1"/>
  <c r="R682" i="82"/>
  <c r="T682" i="82"/>
  <c r="R683" i="82"/>
  <c r="T683" i="82" s="1"/>
  <c r="R684" i="82"/>
  <c r="T684" i="82"/>
  <c r="R685" i="82"/>
  <c r="T685" i="82" s="1"/>
  <c r="R686" i="82"/>
  <c r="T686" i="82" s="1"/>
  <c r="R687" i="82"/>
  <c r="T687" i="82" s="1"/>
  <c r="R688" i="82"/>
  <c r="T688" i="82" s="1"/>
  <c r="R689" i="82"/>
  <c r="T689" i="82"/>
  <c r="R690" i="82"/>
  <c r="T690" i="82"/>
  <c r="R691" i="82"/>
  <c r="T691" i="82"/>
  <c r="R692" i="82"/>
  <c r="T692" i="82" s="1"/>
  <c r="R693" i="82"/>
  <c r="T693" i="82" s="1"/>
  <c r="R694" i="82"/>
  <c r="T694" i="82"/>
  <c r="R695" i="82"/>
  <c r="T695" i="82" s="1"/>
  <c r="R696" i="82"/>
  <c r="T696" i="82"/>
  <c r="R697" i="82"/>
  <c r="T697" i="82" s="1"/>
  <c r="R698" i="82"/>
  <c r="T698" i="82" s="1"/>
  <c r="R699" i="82"/>
  <c r="T699" i="82"/>
  <c r="R700" i="82"/>
  <c r="T700" i="82"/>
  <c r="R701" i="82"/>
  <c r="T701" i="82" s="1"/>
  <c r="R702" i="82"/>
  <c r="T702" i="82"/>
  <c r="R703" i="82"/>
  <c r="T703" i="82" s="1"/>
  <c r="R704" i="82"/>
  <c r="T704" i="82" s="1"/>
  <c r="R705" i="82"/>
  <c r="T705" i="82"/>
  <c r="R706" i="82"/>
  <c r="T706" i="82"/>
  <c r="R707" i="82"/>
  <c r="T707" i="82" s="1"/>
  <c r="R708" i="82"/>
  <c r="T708" i="82" s="1"/>
  <c r="R709" i="82"/>
  <c r="T709" i="82" s="1"/>
  <c r="R710" i="82"/>
  <c r="T710" i="82" s="1"/>
  <c r="R711" i="82"/>
  <c r="T711" i="82"/>
  <c r="R712" i="82"/>
  <c r="T712" i="82" s="1"/>
  <c r="R713" i="82"/>
  <c r="T713" i="82" s="1"/>
  <c r="R714" i="82"/>
  <c r="T714" i="82"/>
  <c r="R715" i="82"/>
  <c r="T715" i="82" s="1"/>
  <c r="R716" i="82"/>
  <c r="T716" i="82" s="1"/>
  <c r="R717" i="82"/>
  <c r="T717" i="82"/>
  <c r="R718" i="82"/>
  <c r="T718" i="82" s="1"/>
  <c r="R719" i="82"/>
  <c r="T719" i="82"/>
  <c r="R720" i="82"/>
  <c r="T720" i="82" s="1"/>
  <c r="R721" i="82"/>
  <c r="T721" i="82" s="1"/>
  <c r="R722" i="82"/>
  <c r="T722" i="82"/>
  <c r="R723" i="82"/>
  <c r="T723" i="82" s="1"/>
  <c r="R724" i="82"/>
  <c r="T724" i="82"/>
  <c r="R725" i="82"/>
  <c r="T725" i="82" s="1"/>
  <c r="R726" i="82"/>
  <c r="T726" i="82" s="1"/>
  <c r="R727" i="82"/>
  <c r="T727" i="82" s="1"/>
  <c r="R728" i="82"/>
  <c r="T728" i="82" s="1"/>
  <c r="R729" i="82"/>
  <c r="T729" i="82"/>
  <c r="R730" i="82"/>
  <c r="T730" i="82"/>
  <c r="R731" i="82"/>
  <c r="T731" i="82"/>
  <c r="R732" i="82"/>
  <c r="T732" i="82" s="1"/>
  <c r="R733" i="82"/>
  <c r="T733" i="82" s="1"/>
  <c r="R734" i="82"/>
  <c r="T734" i="82"/>
  <c r="R735" i="82"/>
  <c r="T735" i="82"/>
  <c r="R736" i="82"/>
  <c r="T736" i="82"/>
  <c r="R737" i="82"/>
  <c r="T737" i="82" s="1"/>
  <c r="R738" i="82"/>
  <c r="T738" i="82" s="1"/>
  <c r="R739" i="82"/>
  <c r="T739" i="82"/>
  <c r="R740" i="82"/>
  <c r="T740" i="82" s="1"/>
  <c r="R741" i="82"/>
  <c r="T741" i="82"/>
  <c r="R742" i="82"/>
  <c r="T742" i="82"/>
  <c r="R743" i="82"/>
  <c r="T743" i="82" s="1"/>
  <c r="R744" i="82"/>
  <c r="T744" i="82"/>
  <c r="R745" i="82"/>
  <c r="T745" i="82"/>
  <c r="R746" i="82"/>
  <c r="T746" i="82" s="1"/>
  <c r="R747" i="82"/>
  <c r="T747" i="82" s="1"/>
  <c r="R748" i="82"/>
  <c r="T748" i="82" s="1"/>
  <c r="R749" i="82"/>
  <c r="T749" i="82"/>
  <c r="R750" i="82"/>
  <c r="T750" i="82"/>
  <c r="R751" i="82"/>
  <c r="T751" i="82" s="1"/>
  <c r="R752" i="82"/>
  <c r="T752" i="82"/>
  <c r="R753" i="82"/>
  <c r="T753" i="82" s="1"/>
  <c r="R754" i="82"/>
  <c r="T754" i="82"/>
  <c r="R755" i="82"/>
  <c r="T755" i="82" s="1"/>
  <c r="R756" i="82"/>
  <c r="T756" i="82"/>
  <c r="R757" i="82"/>
  <c r="T757" i="82" s="1"/>
  <c r="R758" i="82"/>
  <c r="T758" i="82" s="1"/>
  <c r="R759" i="82"/>
  <c r="T759" i="82"/>
  <c r="R760" i="82"/>
  <c r="T760" i="82" s="1"/>
  <c r="R761" i="82"/>
  <c r="T761" i="82"/>
  <c r="R762" i="82"/>
  <c r="T762" i="82"/>
  <c r="R763" i="82"/>
  <c r="T763" i="82" s="1"/>
  <c r="R764" i="82"/>
  <c r="T764" i="82"/>
  <c r="R765" i="82"/>
  <c r="T765" i="82" s="1"/>
  <c r="R766" i="82"/>
  <c r="T766" i="82" s="1"/>
  <c r="R767" i="82"/>
  <c r="T767" i="82"/>
  <c r="R768" i="82"/>
  <c r="T768" i="82" s="1"/>
  <c r="R769" i="82"/>
  <c r="T769" i="82" s="1"/>
  <c r="R770" i="82"/>
  <c r="T770" i="82" s="1"/>
  <c r="R771" i="82"/>
  <c r="T771" i="82" s="1"/>
  <c r="R772" i="82"/>
  <c r="T772" i="82" s="1"/>
  <c r="R773" i="82"/>
  <c r="T773" i="82" s="1"/>
  <c r="R774" i="82"/>
  <c r="T774" i="82"/>
  <c r="R775" i="82"/>
  <c r="T775" i="82"/>
  <c r="R776" i="82"/>
  <c r="T776" i="82"/>
  <c r="R777" i="82"/>
  <c r="T777" i="82" s="1"/>
  <c r="R778" i="82"/>
  <c r="T778" i="82" s="1"/>
  <c r="R779" i="82"/>
  <c r="T779" i="82"/>
  <c r="R780" i="82"/>
  <c r="T780" i="82"/>
  <c r="R781" i="82"/>
  <c r="T781" i="82"/>
  <c r="R782" i="82"/>
  <c r="T782" i="82" s="1"/>
  <c r="R783" i="82"/>
  <c r="T783" i="82" s="1"/>
  <c r="R784" i="82"/>
  <c r="T784" i="82" s="1"/>
  <c r="R785" i="82"/>
  <c r="T785" i="82"/>
  <c r="R786" i="82"/>
  <c r="T786" i="82"/>
  <c r="R787" i="82"/>
  <c r="T787" i="82" s="1"/>
  <c r="R788" i="82"/>
  <c r="T788" i="82" s="1"/>
  <c r="R789" i="82"/>
  <c r="T789" i="82"/>
  <c r="R790" i="82"/>
  <c r="T790" i="82"/>
  <c r="R791" i="82"/>
  <c r="T791" i="82"/>
  <c r="R792" i="82"/>
  <c r="T792" i="82"/>
  <c r="R793" i="82"/>
  <c r="T793" i="82"/>
  <c r="R794" i="82"/>
  <c r="T794" i="82" s="1"/>
  <c r="R795" i="82"/>
  <c r="T795" i="82" s="1"/>
  <c r="R796" i="82"/>
  <c r="T796" i="82"/>
  <c r="R797" i="82"/>
  <c r="T797" i="82"/>
  <c r="R798" i="82"/>
  <c r="T798" i="82" s="1"/>
  <c r="R799" i="82"/>
  <c r="T799" i="82" s="1"/>
  <c r="R800" i="82"/>
  <c r="T800" i="82" s="1"/>
  <c r="R801" i="82"/>
  <c r="T801" i="82" s="1"/>
  <c r="R802" i="82"/>
  <c r="T802" i="82"/>
  <c r="R803" i="82"/>
  <c r="T803" i="82" s="1"/>
  <c r="R804" i="82"/>
  <c r="T804" i="82" s="1"/>
  <c r="R805" i="82"/>
  <c r="T805" i="82"/>
  <c r="R806" i="82"/>
  <c r="T806" i="82" s="1"/>
  <c r="R807" i="82"/>
  <c r="T807" i="82" s="1"/>
  <c r="R808" i="82"/>
  <c r="T808" i="82" s="1"/>
  <c r="R809" i="82"/>
  <c r="T809" i="82" s="1"/>
  <c r="R810" i="82"/>
  <c r="T810" i="82"/>
  <c r="R811" i="82"/>
  <c r="T811" i="82" s="1"/>
  <c r="R812" i="82"/>
  <c r="T812" i="82" s="1"/>
  <c r="R813" i="82"/>
  <c r="T813" i="82" s="1"/>
  <c r="R814" i="82"/>
  <c r="T814" i="82"/>
  <c r="R815" i="82"/>
  <c r="T815" i="82" s="1"/>
  <c r="R816" i="82"/>
  <c r="T816" i="82"/>
  <c r="R817" i="82"/>
  <c r="T817" i="82" s="1"/>
  <c r="R818" i="82"/>
  <c r="T818" i="82" s="1"/>
  <c r="R819" i="82"/>
  <c r="T819" i="82"/>
  <c r="R820" i="82"/>
  <c r="T820" i="82"/>
  <c r="R821" i="82"/>
  <c r="T821" i="82" s="1"/>
  <c r="R822" i="82"/>
  <c r="T822" i="82" s="1"/>
  <c r="R823" i="82"/>
  <c r="T823" i="82" s="1"/>
  <c r="R824" i="82"/>
  <c r="T824" i="82" s="1"/>
  <c r="R825" i="82"/>
  <c r="T825" i="82" s="1"/>
  <c r="R826" i="82"/>
  <c r="T826" i="82"/>
  <c r="R827" i="82"/>
  <c r="T827" i="82" s="1"/>
  <c r="R828" i="82"/>
  <c r="T828" i="82" s="1"/>
  <c r="R829" i="82"/>
  <c r="T829" i="82"/>
  <c r="R830" i="82"/>
  <c r="T830" i="82" s="1"/>
  <c r="R831" i="82"/>
  <c r="T831" i="82"/>
  <c r="R832" i="82"/>
  <c r="T832" i="82"/>
  <c r="R833" i="82"/>
  <c r="T833" i="82" s="1"/>
  <c r="R834" i="82"/>
  <c r="T834" i="82"/>
  <c r="R835" i="82"/>
  <c r="T835" i="82" s="1"/>
  <c r="R836" i="82"/>
  <c r="T836" i="82" s="1"/>
  <c r="R837" i="82"/>
  <c r="T837" i="82"/>
  <c r="R838" i="82"/>
  <c r="T838" i="82" s="1"/>
  <c r="R839" i="82"/>
  <c r="T839" i="82"/>
  <c r="R840" i="82"/>
  <c r="T840" i="82" s="1"/>
  <c r="R841" i="82"/>
  <c r="T841" i="82" s="1"/>
  <c r="R842" i="82"/>
  <c r="T842" i="82"/>
  <c r="R843" i="82"/>
  <c r="T843" i="82" s="1"/>
  <c r="R844" i="82"/>
  <c r="T844" i="82" s="1"/>
  <c r="R845" i="82"/>
  <c r="T845" i="82"/>
  <c r="R846" i="82"/>
  <c r="T846" i="82" s="1"/>
  <c r="R847" i="82"/>
  <c r="T847" i="82" s="1"/>
  <c r="R848" i="82"/>
  <c r="T848" i="82" s="1"/>
  <c r="R849" i="82"/>
  <c r="T849" i="82" s="1"/>
  <c r="R850" i="82"/>
  <c r="T850" i="82" s="1"/>
  <c r="R851" i="82"/>
  <c r="T851" i="82"/>
  <c r="R852" i="82"/>
  <c r="T852" i="82"/>
  <c r="R853" i="82"/>
  <c r="T853" i="82" s="1"/>
  <c r="R854" i="82"/>
  <c r="T854" i="82" s="1"/>
  <c r="R855" i="82"/>
  <c r="T855" i="82"/>
  <c r="R856" i="82"/>
  <c r="T856" i="82" s="1"/>
  <c r="R857" i="82"/>
  <c r="T857" i="82"/>
  <c r="R858" i="82"/>
  <c r="T858" i="82" s="1"/>
  <c r="R859" i="82"/>
  <c r="T859" i="82"/>
  <c r="R860" i="82"/>
  <c r="T860" i="82" s="1"/>
  <c r="R861" i="82"/>
  <c r="T861" i="82"/>
  <c r="R862" i="82"/>
  <c r="T862" i="82" s="1"/>
  <c r="R863" i="82"/>
  <c r="T863" i="82" s="1"/>
  <c r="R864" i="82"/>
  <c r="T864" i="82"/>
  <c r="R865" i="82"/>
  <c r="T865" i="82" s="1"/>
  <c r="R866" i="82"/>
  <c r="T866" i="82"/>
  <c r="R867" i="82"/>
  <c r="T867" i="82"/>
  <c r="R868" i="82"/>
  <c r="T868" i="82" s="1"/>
  <c r="R869" i="82"/>
  <c r="T869" i="82" s="1"/>
  <c r="R870" i="82"/>
  <c r="T870" i="82"/>
  <c r="R871" i="82"/>
  <c r="T871" i="82" s="1"/>
  <c r="R872" i="82"/>
  <c r="T872" i="82"/>
  <c r="R873" i="82"/>
  <c r="T873" i="82" s="1"/>
  <c r="R874" i="82"/>
  <c r="T874" i="82"/>
  <c r="R875" i="82"/>
  <c r="T875" i="82" s="1"/>
  <c r="R876" i="82"/>
  <c r="T876" i="82" s="1"/>
  <c r="R877" i="82"/>
  <c r="T877" i="82" s="1"/>
  <c r="R878" i="82"/>
  <c r="T878" i="82" s="1"/>
  <c r="R879" i="82"/>
  <c r="T879" i="82"/>
  <c r="R880" i="82"/>
  <c r="T880" i="82" s="1"/>
  <c r="R881" i="82"/>
  <c r="T881" i="82" s="1"/>
  <c r="R882" i="82"/>
  <c r="T882" i="82" s="1"/>
  <c r="R883" i="82"/>
  <c r="T883" i="82" s="1"/>
  <c r="R884" i="82"/>
  <c r="T884" i="82"/>
  <c r="R885" i="82"/>
  <c r="T885" i="82" s="1"/>
  <c r="R886" i="82"/>
  <c r="T886" i="82" s="1"/>
  <c r="R887" i="82"/>
  <c r="T887" i="82" s="1"/>
  <c r="R888" i="82"/>
  <c r="T888" i="82" s="1"/>
  <c r="R889" i="82"/>
  <c r="T889" i="82"/>
  <c r="R890" i="82"/>
  <c r="T890" i="82"/>
  <c r="R891" i="82"/>
  <c r="T891" i="82" s="1"/>
  <c r="R892" i="82"/>
  <c r="T892" i="82" s="1"/>
  <c r="R893" i="82"/>
  <c r="T893" i="82" s="1"/>
  <c r="R894" i="82"/>
  <c r="T894" i="82"/>
  <c r="R895" i="82"/>
  <c r="T895" i="82"/>
  <c r="R896" i="82"/>
  <c r="T896" i="82"/>
  <c r="R897" i="82"/>
  <c r="T897" i="82"/>
  <c r="R898" i="82"/>
  <c r="T898" i="82" s="1"/>
  <c r="R899" i="82"/>
  <c r="T899" i="82"/>
  <c r="R900" i="82"/>
  <c r="T900" i="82"/>
  <c r="R901" i="82"/>
  <c r="T901" i="82"/>
  <c r="R902" i="82"/>
  <c r="T902" i="82" s="1"/>
  <c r="R903" i="82"/>
  <c r="T903" i="82"/>
  <c r="R904" i="82"/>
  <c r="T904" i="82"/>
  <c r="R905" i="82"/>
  <c r="T905" i="82"/>
  <c r="R906" i="82"/>
  <c r="T906" i="82"/>
  <c r="R907" i="82"/>
  <c r="T907" i="82" s="1"/>
  <c r="R908" i="82"/>
  <c r="T908" i="82"/>
  <c r="R909" i="82"/>
  <c r="T909" i="82" s="1"/>
  <c r="R910" i="82"/>
  <c r="T910" i="82" s="1"/>
  <c r="R911" i="82"/>
  <c r="T911" i="82"/>
  <c r="R912" i="82"/>
  <c r="T912" i="82"/>
  <c r="R913" i="82"/>
  <c r="T913" i="82" s="1"/>
  <c r="R914" i="82"/>
  <c r="T914" i="82"/>
  <c r="R915" i="82"/>
  <c r="T915" i="82" s="1"/>
  <c r="R916" i="82"/>
  <c r="T916" i="82"/>
  <c r="R917" i="82"/>
  <c r="T917" i="82" s="1"/>
  <c r="R918" i="82"/>
  <c r="T918" i="82" s="1"/>
  <c r="R919" i="82"/>
  <c r="T919" i="82" s="1"/>
  <c r="R920" i="82"/>
  <c r="T920" i="82" s="1"/>
  <c r="R921" i="82"/>
  <c r="T921" i="82" s="1"/>
  <c r="R922" i="82"/>
  <c r="T922" i="82"/>
  <c r="R923" i="82"/>
  <c r="T923" i="82" s="1"/>
  <c r="R924" i="82"/>
  <c r="T924" i="82" s="1"/>
  <c r="R925" i="82"/>
  <c r="T925" i="82"/>
  <c r="R926" i="82"/>
  <c r="T926" i="82"/>
  <c r="R927" i="82"/>
  <c r="T927" i="82" s="1"/>
  <c r="R928" i="82"/>
  <c r="T928" i="82" s="1"/>
  <c r="R929" i="82"/>
  <c r="T929" i="82"/>
  <c r="R930" i="82"/>
  <c r="T930" i="82" s="1"/>
  <c r="R931" i="82"/>
  <c r="T931" i="82"/>
  <c r="R932" i="82"/>
  <c r="T932" i="82" s="1"/>
  <c r="R933" i="82"/>
  <c r="T933" i="82" s="1"/>
  <c r="R934" i="82"/>
  <c r="T934" i="82"/>
  <c r="R935" i="82"/>
  <c r="T935" i="82"/>
  <c r="R936" i="82"/>
  <c r="T936" i="82" s="1"/>
  <c r="R937" i="82"/>
  <c r="T937" i="82"/>
  <c r="R938" i="82"/>
  <c r="T938" i="82" s="1"/>
  <c r="R939" i="82"/>
  <c r="T939" i="82"/>
  <c r="R940" i="82"/>
  <c r="T940" i="82"/>
  <c r="R941" i="82"/>
  <c r="T941" i="82" s="1"/>
  <c r="R942" i="82"/>
  <c r="T942" i="82" s="1"/>
  <c r="R943" i="82"/>
  <c r="T943" i="82" s="1"/>
  <c r="R944" i="82"/>
  <c r="T944" i="82"/>
  <c r="R945" i="82"/>
  <c r="T945" i="82"/>
  <c r="R946" i="82"/>
  <c r="T946" i="82"/>
  <c r="R947" i="82"/>
  <c r="T947" i="82" s="1"/>
  <c r="R948" i="82"/>
  <c r="T948" i="82" s="1"/>
  <c r="R949" i="82"/>
  <c r="T949" i="82" s="1"/>
  <c r="R950" i="82"/>
  <c r="T950" i="82" s="1"/>
  <c r="R951" i="82"/>
  <c r="T951" i="82"/>
  <c r="R952" i="82"/>
  <c r="T952" i="82"/>
  <c r="R953" i="82"/>
  <c r="T953" i="82"/>
  <c r="R954" i="82"/>
  <c r="T954" i="82"/>
  <c r="R955" i="82"/>
  <c r="T955" i="82" s="1"/>
  <c r="R956" i="82"/>
  <c r="T956" i="82"/>
  <c r="R957" i="82"/>
  <c r="T957" i="82"/>
  <c r="R958" i="82"/>
  <c r="T958" i="82"/>
  <c r="R959" i="82"/>
  <c r="T959" i="82" s="1"/>
  <c r="R960" i="82"/>
  <c r="T960" i="82" s="1"/>
  <c r="R961" i="82"/>
  <c r="T961" i="82" s="1"/>
  <c r="R962" i="82"/>
  <c r="T962" i="82"/>
  <c r="R963" i="82"/>
  <c r="T963" i="82"/>
  <c r="R964" i="82"/>
  <c r="T964" i="82" s="1"/>
  <c r="R965" i="82"/>
  <c r="T965" i="82"/>
  <c r="R966" i="82"/>
  <c r="T966" i="82" s="1"/>
  <c r="R967" i="82"/>
  <c r="T967" i="82"/>
  <c r="R968" i="82"/>
  <c r="T968" i="82" s="1"/>
  <c r="R969" i="82"/>
  <c r="T969" i="82"/>
  <c r="R970" i="82"/>
  <c r="T970" i="82" s="1"/>
  <c r="R971" i="82"/>
  <c r="T971" i="82" s="1"/>
  <c r="R972" i="82"/>
  <c r="T972" i="82" s="1"/>
  <c r="R973" i="82"/>
  <c r="T973" i="82" s="1"/>
  <c r="R974" i="82"/>
  <c r="T974" i="82"/>
  <c r="R975" i="82"/>
  <c r="T975" i="82"/>
  <c r="R976" i="82"/>
  <c r="T976" i="82" s="1"/>
  <c r="R977" i="82"/>
  <c r="T977" i="82" s="1"/>
  <c r="R978" i="82"/>
  <c r="T978" i="82"/>
  <c r="R979" i="82"/>
  <c r="T979" i="82" s="1"/>
  <c r="R980" i="82"/>
  <c r="T980" i="82" s="1"/>
  <c r="R981" i="82"/>
  <c r="T981" i="82"/>
  <c r="R982" i="82"/>
  <c r="T982" i="82" s="1"/>
  <c r="R983" i="82"/>
  <c r="T983" i="82" s="1"/>
  <c r="R984" i="82"/>
  <c r="T984" i="82" s="1"/>
  <c r="R985" i="82"/>
  <c r="T985" i="82"/>
  <c r="R986" i="82"/>
  <c r="T986" i="82" s="1"/>
  <c r="R987" i="82"/>
  <c r="T987" i="82"/>
  <c r="R988" i="82"/>
  <c r="T988" i="82" s="1"/>
  <c r="R989" i="82"/>
  <c r="T989" i="82"/>
  <c r="R990" i="82"/>
  <c r="T990" i="82"/>
  <c r="R991" i="82"/>
  <c r="T991" i="82" s="1"/>
  <c r="R992" i="82"/>
  <c r="T992" i="82" s="1"/>
  <c r="R993" i="82"/>
  <c r="T993" i="82" s="1"/>
  <c r="R994" i="82"/>
  <c r="T994" i="82" s="1"/>
  <c r="R995" i="82"/>
  <c r="T995" i="82" s="1"/>
  <c r="R996" i="82"/>
  <c r="T996" i="82"/>
  <c r="R997" i="82"/>
  <c r="T997" i="82"/>
  <c r="R998" i="82"/>
  <c r="T998" i="82" s="1"/>
  <c r="R999" i="82"/>
  <c r="T999" i="82" s="1"/>
  <c r="R1000" i="82"/>
  <c r="T1000" i="82"/>
  <c r="R1001" i="82"/>
  <c r="T1001" i="82" s="1"/>
  <c r="R1002" i="82"/>
  <c r="T1002" i="82"/>
  <c r="R1003" i="82"/>
  <c r="T1003" i="82"/>
  <c r="R1004" i="82"/>
  <c r="T1004" i="82" s="1"/>
  <c r="R1005" i="82"/>
  <c r="T1005" i="82" s="1"/>
  <c r="R1006" i="82"/>
  <c r="T1006" i="82" s="1"/>
  <c r="R1007" i="82"/>
  <c r="T1007" i="82"/>
  <c r="R1008" i="82"/>
  <c r="T1008" i="82"/>
  <c r="R1009" i="82"/>
  <c r="T1009" i="82"/>
  <c r="R1010" i="82"/>
  <c r="T1010" i="82" s="1"/>
  <c r="R1011" i="82"/>
  <c r="T1011" i="82" s="1"/>
  <c r="R1012" i="82"/>
  <c r="T1012" i="82"/>
  <c r="R1013" i="82"/>
  <c r="T1013" i="82" s="1"/>
  <c r="R1014" i="82"/>
  <c r="T1014" i="82"/>
  <c r="R1015" i="82"/>
  <c r="T1015" i="82" s="1"/>
  <c r="R1016" i="82"/>
  <c r="T1016" i="82" s="1"/>
  <c r="R1017" i="82"/>
  <c r="T1017" i="82"/>
  <c r="R1018" i="82"/>
  <c r="T1018" i="82"/>
  <c r="R1019" i="82"/>
  <c r="T1019" i="82" s="1"/>
  <c r="R1020" i="82"/>
  <c r="T1020" i="82"/>
  <c r="R1021" i="82"/>
  <c r="T1021" i="82" s="1"/>
  <c r="R1022" i="82"/>
  <c r="T1022" i="82"/>
  <c r="R1023" i="82"/>
  <c r="T1023" i="82"/>
  <c r="R1024" i="82"/>
  <c r="T1024" i="82" s="1"/>
  <c r="R1025" i="82"/>
  <c r="T1025" i="82"/>
  <c r="R1026" i="82"/>
  <c r="T1026" i="82" s="1"/>
  <c r="R1027" i="82"/>
  <c r="T1027" i="82"/>
  <c r="R1028" i="82"/>
  <c r="T1028" i="82"/>
  <c r="R1029" i="82"/>
  <c r="T1029" i="82"/>
  <c r="R1030" i="82"/>
  <c r="T1030" i="82" s="1"/>
  <c r="R1031" i="82"/>
  <c r="T1031" i="82" s="1"/>
  <c r="R1032" i="82"/>
  <c r="T1032" i="82"/>
  <c r="R1033" i="82"/>
  <c r="T1033" i="82" s="1"/>
  <c r="R1034" i="82"/>
  <c r="T1034" i="82"/>
  <c r="R1035" i="82"/>
  <c r="T1035" i="82" s="1"/>
  <c r="R1036" i="82"/>
  <c r="T1036" i="82" s="1"/>
  <c r="R1037" i="82"/>
  <c r="T1037" i="82"/>
  <c r="R1038" i="82"/>
  <c r="T1038" i="82" s="1"/>
  <c r="R1039" i="82"/>
  <c r="T1039" i="82"/>
  <c r="R1040" i="82"/>
  <c r="T1040" i="82"/>
  <c r="R1041" i="82"/>
  <c r="T1041" i="82" s="1"/>
  <c r="R1042" i="82"/>
  <c r="T1042" i="82"/>
  <c r="R1043" i="82"/>
  <c r="T1043" i="82" s="1"/>
  <c r="R1044" i="82"/>
  <c r="T1044" i="82" s="1"/>
  <c r="R1045" i="82"/>
  <c r="T1045" i="82"/>
  <c r="R1046" i="82"/>
  <c r="T1046" i="82" s="1"/>
  <c r="R1047" i="82"/>
  <c r="T1047" i="82"/>
  <c r="R1048" i="82"/>
  <c r="T1048" i="82"/>
  <c r="R1049" i="82"/>
  <c r="T1049" i="82" s="1"/>
  <c r="R1050" i="82"/>
  <c r="T1050" i="82"/>
  <c r="R1051" i="82"/>
  <c r="T1051" i="82" s="1"/>
  <c r="R1052" i="82"/>
  <c r="T1052" i="82"/>
  <c r="R1053" i="82"/>
  <c r="T1053" i="82"/>
  <c r="R1054" i="82"/>
  <c r="T1054" i="82" s="1"/>
  <c r="R1055" i="82"/>
  <c r="T1055" i="82" s="1"/>
  <c r="R1056" i="82"/>
  <c r="T1056" i="82" s="1"/>
  <c r="R1057" i="82"/>
  <c r="T1057" i="82"/>
  <c r="R1058" i="82"/>
  <c r="T1058" i="82" s="1"/>
  <c r="R1059" i="82"/>
  <c r="T1059" i="82"/>
  <c r="R1060" i="82"/>
  <c r="T1060" i="82" s="1"/>
  <c r="R1061" i="82"/>
  <c r="T1061" i="82" s="1"/>
  <c r="R1062" i="82"/>
  <c r="T1062" i="82"/>
  <c r="R1063" i="82"/>
  <c r="T1063" i="82" s="1"/>
  <c r="R1064" i="82"/>
  <c r="T1064" i="82"/>
  <c r="R1065" i="82"/>
  <c r="T1065" i="82" s="1"/>
  <c r="R1066" i="82"/>
  <c r="T1066" i="82" s="1"/>
  <c r="R1067" i="82"/>
  <c r="T1067" i="82"/>
  <c r="R1068" i="82"/>
  <c r="T1068" i="82"/>
  <c r="R1069" i="82"/>
  <c r="T1069" i="82" s="1"/>
  <c r="R1070" i="82"/>
  <c r="T1070" i="82"/>
  <c r="R1071" i="82"/>
  <c r="T1071" i="82" s="1"/>
  <c r="R1072" i="82"/>
  <c r="T1072" i="82"/>
  <c r="R1073" i="82"/>
  <c r="T1073" i="82"/>
  <c r="R1074" i="82"/>
  <c r="T1074" i="82" s="1"/>
  <c r="R1075" i="82"/>
  <c r="T1075" i="82" s="1"/>
  <c r="R1076" i="82"/>
  <c r="T1076" i="82" s="1"/>
  <c r="R1077" i="82"/>
  <c r="T1077" i="82"/>
  <c r="R1078" i="82"/>
  <c r="T1078" i="82"/>
  <c r="R1079" i="82"/>
  <c r="T1079" i="82"/>
  <c r="R1080" i="82"/>
  <c r="T1080" i="82" s="1"/>
  <c r="R1081" i="82"/>
  <c r="T1081" i="82" s="1"/>
  <c r="R1082" i="82"/>
  <c r="T1082" i="82"/>
  <c r="R1083" i="82"/>
  <c r="T1083" i="82" s="1"/>
  <c r="R1084" i="82"/>
  <c r="T1084" i="82"/>
  <c r="R1085" i="82"/>
  <c r="T1085" i="82" s="1"/>
  <c r="R1086" i="82"/>
  <c r="T1086" i="82" s="1"/>
  <c r="R1087" i="82"/>
  <c r="T1087" i="82"/>
  <c r="R1088" i="82"/>
  <c r="T1088" i="82" s="1"/>
  <c r="R1089" i="82"/>
  <c r="T1089" i="82"/>
  <c r="R1090" i="82"/>
  <c r="T1090" i="82"/>
  <c r="R1091" i="82"/>
  <c r="T1091" i="82" s="1"/>
  <c r="R1092" i="82"/>
  <c r="T1092" i="82"/>
  <c r="R1093" i="82"/>
  <c r="T1093" i="82" s="1"/>
  <c r="R1094" i="82"/>
  <c r="T1094" i="82" s="1"/>
  <c r="R1095" i="82"/>
  <c r="T1095" i="82"/>
  <c r="R1096" i="82"/>
  <c r="T1096" i="82" s="1"/>
  <c r="R1097" i="82"/>
  <c r="T1097" i="82"/>
  <c r="R1098" i="82"/>
  <c r="T1098" i="82"/>
  <c r="R1099" i="82"/>
  <c r="T1099" i="82" s="1"/>
  <c r="R1100" i="82"/>
  <c r="T1100" i="82"/>
  <c r="R1101" i="82"/>
  <c r="T1101" i="82" s="1"/>
  <c r="R1102" i="82"/>
  <c r="T1102" i="82"/>
  <c r="R1103" i="82"/>
  <c r="T1103" i="82"/>
  <c r="R1104" i="82"/>
  <c r="T1104" i="82" s="1"/>
  <c r="R1105" i="82"/>
  <c r="T1105" i="82" s="1"/>
  <c r="R1106" i="82"/>
  <c r="T1106" i="82" s="1"/>
  <c r="R1107" i="82"/>
  <c r="T1107" i="82"/>
  <c r="R1108" i="82"/>
  <c r="T1108" i="82" s="1"/>
  <c r="R1109" i="82"/>
  <c r="T1109" i="82"/>
  <c r="R1110" i="82"/>
  <c r="T1110" i="82" s="1"/>
  <c r="R1111" i="82"/>
  <c r="T1111" i="82" s="1"/>
  <c r="R1112" i="82"/>
  <c r="T1112" i="82"/>
  <c r="R1113" i="82"/>
  <c r="T1113" i="82" s="1"/>
  <c r="R1114" i="82"/>
  <c r="T1114" i="82" s="1"/>
  <c r="R1115" i="82"/>
  <c r="T1115" i="82" s="1"/>
  <c r="R1116" i="82"/>
  <c r="T1116" i="82" s="1"/>
  <c r="R1117" i="82"/>
  <c r="T1117" i="82"/>
  <c r="R1118" i="82"/>
  <c r="T1118" i="82"/>
  <c r="R1119" i="82"/>
  <c r="T1119" i="82" s="1"/>
  <c r="R1120" i="82"/>
  <c r="T1120" i="82"/>
  <c r="R1121" i="82"/>
  <c r="T1121" i="82" s="1"/>
  <c r="R1122" i="82"/>
  <c r="T1122" i="82"/>
  <c r="R1123" i="82"/>
  <c r="T1123" i="82"/>
  <c r="R1124" i="82"/>
  <c r="T1124" i="82" s="1"/>
  <c r="R1125" i="82"/>
  <c r="T1125" i="82" s="1"/>
  <c r="R1126" i="82"/>
  <c r="T1126" i="82" s="1"/>
  <c r="R1127" i="82"/>
  <c r="T1127" i="82"/>
  <c r="R1128" i="82"/>
  <c r="T1128" i="82"/>
  <c r="R1129" i="82"/>
  <c r="T1129" i="82"/>
  <c r="R1130" i="82"/>
  <c r="T1130" i="82" s="1"/>
  <c r="R1131" i="82"/>
  <c r="T1131" i="82" s="1"/>
  <c r="R1132" i="82"/>
  <c r="T1132" i="82"/>
  <c r="R1133" i="82"/>
  <c r="T1133" i="82" s="1"/>
  <c r="R1134" i="82"/>
  <c r="T1134" i="82"/>
  <c r="R1135" i="82"/>
  <c r="T1135" i="82" s="1"/>
  <c r="R1136" i="82"/>
  <c r="T1136" i="82" s="1"/>
  <c r="R1137" i="82"/>
  <c r="T1137" i="82"/>
  <c r="R1138" i="82"/>
  <c r="T1138" i="82" s="1"/>
  <c r="R1139" i="82"/>
  <c r="T1139" i="82"/>
  <c r="R1140" i="82"/>
  <c r="T1140" i="82"/>
  <c r="R1141" i="82"/>
  <c r="T1141" i="82" s="1"/>
  <c r="R1142" i="82"/>
  <c r="T1142" i="82"/>
  <c r="R1143" i="82"/>
  <c r="T1143" i="82" s="1"/>
  <c r="R1144" i="82"/>
  <c r="T1144" i="82" s="1"/>
  <c r="R1145" i="82"/>
  <c r="T1145" i="82"/>
  <c r="R1146" i="82"/>
  <c r="T1146" i="82" s="1"/>
  <c r="R1147" i="82"/>
  <c r="T1147" i="82"/>
  <c r="R1148" i="82"/>
  <c r="T1148" i="82"/>
  <c r="R1149" i="82"/>
  <c r="T1149" i="82" s="1"/>
  <c r="R1150" i="82"/>
  <c r="T1150" i="82"/>
  <c r="R1151" i="82"/>
  <c r="T1151" i="82" s="1"/>
  <c r="R1152" i="82"/>
  <c r="T1152" i="82"/>
  <c r="R1153" i="82"/>
  <c r="T1153" i="82" s="1"/>
  <c r="R1154" i="82"/>
  <c r="T1154" i="82" s="1"/>
  <c r="R1155" i="82"/>
  <c r="T1155" i="82" s="1"/>
  <c r="R1156" i="82"/>
  <c r="T1156" i="82" s="1"/>
  <c r="R1157" i="82"/>
  <c r="T1157" i="82"/>
  <c r="R1158" i="82"/>
  <c r="T1158" i="82" s="1"/>
  <c r="R1159" i="82"/>
  <c r="T1159" i="82"/>
  <c r="R1160" i="82"/>
  <c r="T1160" i="82" s="1"/>
  <c r="R1161" i="82"/>
  <c r="T1161" i="82" s="1"/>
  <c r="R1162" i="82"/>
  <c r="T1162" i="82"/>
  <c r="R1163" i="82"/>
  <c r="T1163" i="82" s="1"/>
  <c r="R1164" i="82"/>
  <c r="T1164" i="82" s="1"/>
  <c r="R1165" i="82"/>
  <c r="T1165" i="82" s="1"/>
  <c r="R1166" i="82"/>
  <c r="T1166" i="82" s="1"/>
  <c r="R1167" i="82"/>
  <c r="T1167" i="82"/>
  <c r="R1168" i="82"/>
  <c r="T1168" i="82"/>
  <c r="R1169" i="82"/>
  <c r="T1169" i="82" s="1"/>
  <c r="R1170" i="82"/>
  <c r="T1170" i="82"/>
  <c r="R1171" i="82"/>
  <c r="T1171" i="82" s="1"/>
  <c r="R1172" i="82"/>
  <c r="T1172" i="82"/>
  <c r="R1173" i="82"/>
  <c r="T1173" i="82"/>
  <c r="R1174" i="82"/>
  <c r="T1174" i="82" s="1"/>
  <c r="R1175" i="82"/>
  <c r="T1175" i="82"/>
  <c r="R1176" i="82"/>
  <c r="T1176" i="82" s="1"/>
  <c r="R1177" i="82"/>
  <c r="T1177" i="82"/>
  <c r="R1178" i="82"/>
  <c r="T1178" i="82"/>
  <c r="R1179" i="82"/>
  <c r="T1179" i="82"/>
  <c r="R1180" i="82"/>
  <c r="T1180" i="82"/>
  <c r="R1181" i="82"/>
  <c r="T1181" i="82" s="1"/>
  <c r="R1182" i="82"/>
  <c r="T1182" i="82"/>
  <c r="R1183" i="82"/>
  <c r="T1183" i="82" s="1"/>
  <c r="R1184" i="82"/>
  <c r="T1184" i="82"/>
  <c r="R1185" i="82"/>
  <c r="T1185" i="82" s="1"/>
  <c r="R1186" i="82"/>
  <c r="T1186" i="82" s="1"/>
  <c r="R1187" i="82"/>
  <c r="T1187" i="82"/>
  <c r="R1188" i="82"/>
  <c r="T1188" i="82" s="1"/>
  <c r="R1189" i="82"/>
  <c r="T1189" i="82"/>
  <c r="R1190" i="82"/>
  <c r="T1190" i="82"/>
  <c r="R1191" i="82"/>
  <c r="T1191" i="82" s="1"/>
  <c r="R1192" i="82"/>
  <c r="T1192" i="82"/>
  <c r="R1193" i="82"/>
  <c r="T1193" i="82" s="1"/>
  <c r="R1194" i="82"/>
  <c r="T1194" i="82" s="1"/>
  <c r="R1195" i="82"/>
  <c r="T1195" i="82"/>
  <c r="R1196" i="82"/>
  <c r="T1196" i="82" s="1"/>
  <c r="R1197" i="82"/>
  <c r="T1197" i="82"/>
  <c r="R1198" i="82"/>
  <c r="T1198" i="82"/>
  <c r="R1199" i="82"/>
  <c r="T1199" i="82" s="1"/>
  <c r="R1200" i="82"/>
  <c r="T1200" i="82"/>
  <c r="R1201" i="82"/>
  <c r="T1201" i="82" s="1"/>
  <c r="R1202" i="82"/>
  <c r="T1202" i="82"/>
  <c r="R1203" i="82"/>
  <c r="T1203" i="82"/>
  <c r="R1204" i="82"/>
  <c r="T1204" i="82" s="1"/>
  <c r="R1205" i="82"/>
  <c r="T1205" i="82" s="1"/>
  <c r="R1206" i="82"/>
  <c r="T1206" i="82" s="1"/>
  <c r="R1207" i="82"/>
  <c r="T1207" i="82"/>
  <c r="R1208" i="82"/>
  <c r="T1208" i="82"/>
  <c r="R1209" i="82"/>
  <c r="T1209" i="82"/>
  <c r="R1210" i="82"/>
  <c r="T1210" i="82" s="1"/>
  <c r="R1211" i="82"/>
  <c r="T1211" i="82" s="1"/>
  <c r="R1212" i="82"/>
  <c r="T1212" i="82"/>
  <c r="R1213" i="82"/>
  <c r="T1213" i="82" s="1"/>
  <c r="R1214" i="82"/>
  <c r="T1214" i="82"/>
  <c r="R1215" i="82"/>
  <c r="T1215" i="82" s="1"/>
  <c r="R1216" i="82"/>
  <c r="T1216" i="82" s="1"/>
  <c r="R1217" i="82"/>
  <c r="T1217" i="82"/>
  <c r="R1218" i="82"/>
  <c r="T1218" i="82"/>
  <c r="R1219" i="82"/>
  <c r="T1219" i="82"/>
  <c r="R1220" i="82"/>
  <c r="T1220" i="82"/>
  <c r="R1221" i="82"/>
  <c r="T1221" i="82" s="1"/>
  <c r="R1222" i="82"/>
  <c r="T1222" i="82"/>
  <c r="R1223" i="82"/>
  <c r="T1223" i="82"/>
  <c r="R1224" i="82"/>
  <c r="T1224" i="82" s="1"/>
  <c r="R1225" i="82"/>
  <c r="T1225" i="82" s="1"/>
  <c r="R1226" i="82"/>
  <c r="T1226" i="82" s="1"/>
  <c r="R1227" i="82"/>
  <c r="T1227" i="82"/>
  <c r="R1228" i="82"/>
  <c r="T1228" i="82"/>
  <c r="R1229" i="82"/>
  <c r="T1229" i="82"/>
  <c r="R1230" i="82"/>
  <c r="T1230" i="82" s="1"/>
  <c r="R1231" i="82"/>
  <c r="T1231" i="82" s="1"/>
  <c r="R1232" i="82"/>
  <c r="T1232" i="82"/>
  <c r="R1233" i="82"/>
  <c r="T1233" i="82" s="1"/>
  <c r="R1234" i="82"/>
  <c r="T1234" i="82"/>
  <c r="R1235" i="82"/>
  <c r="T1235" i="82" s="1"/>
  <c r="R1236" i="82"/>
  <c r="T1236" i="82" s="1"/>
  <c r="R1237" i="82"/>
  <c r="T1237" i="82"/>
  <c r="R1238" i="82"/>
  <c r="T1238" i="82" s="1"/>
  <c r="R1239" i="82"/>
  <c r="T1239" i="82"/>
  <c r="R1240" i="82"/>
  <c r="T1240" i="82"/>
  <c r="R1241" i="82"/>
  <c r="T1241" i="82" s="1"/>
  <c r="R1242" i="82"/>
  <c r="T1242" i="82"/>
  <c r="R1243" i="82"/>
  <c r="T1243" i="82" s="1"/>
  <c r="R1244" i="82"/>
  <c r="T1244" i="82" s="1"/>
  <c r="R1245" i="82"/>
  <c r="T1245" i="82"/>
  <c r="R1246" i="82"/>
  <c r="T1246" i="82" s="1"/>
  <c r="R1247" i="82"/>
  <c r="T1247" i="82"/>
  <c r="R1248" i="82"/>
  <c r="T1248" i="82"/>
  <c r="R1249" i="82"/>
  <c r="T1249" i="82" s="1"/>
  <c r="R1250" i="82"/>
  <c r="T1250" i="82"/>
  <c r="R1251" i="82"/>
  <c r="T1251" i="82" s="1"/>
  <c r="R1252" i="82"/>
  <c r="T1252" i="82"/>
  <c r="R1253" i="82"/>
  <c r="T1253" i="82"/>
  <c r="R1254" i="82"/>
  <c r="T1254" i="82" s="1"/>
  <c r="R1255" i="82"/>
  <c r="T1255" i="82" s="1"/>
  <c r="R1256" i="82"/>
  <c r="T1256" i="82" s="1"/>
  <c r="R1257" i="82"/>
  <c r="T1257" i="82" s="1"/>
  <c r="R1258" i="82"/>
  <c r="T1258" i="82" s="1"/>
  <c r="R1259" i="82"/>
  <c r="T1259" i="82"/>
  <c r="R1260" i="82"/>
  <c r="T1260" i="82" s="1"/>
  <c r="R1261" i="82"/>
  <c r="T1261" i="82" s="1"/>
  <c r="R1262" i="82"/>
  <c r="T1262" i="82" s="1"/>
  <c r="R1263" i="82"/>
  <c r="T1263" i="82"/>
  <c r="R1264" i="82"/>
  <c r="T1264" i="82" s="1"/>
  <c r="R1265" i="82"/>
  <c r="T1265" i="82"/>
  <c r="R1266" i="82"/>
  <c r="T1266" i="82" s="1"/>
  <c r="R1267" i="82"/>
  <c r="T1267" i="82" s="1"/>
  <c r="R1268" i="82"/>
  <c r="T1268" i="82" s="1"/>
  <c r="R1269" i="82"/>
  <c r="T1269" i="82"/>
  <c r="R1270" i="82"/>
  <c r="T1270" i="82" s="1"/>
  <c r="R1271" i="82"/>
  <c r="T1271" i="82" s="1"/>
  <c r="R1272" i="82"/>
  <c r="T1272" i="82" s="1"/>
  <c r="R1273" i="82"/>
  <c r="T1273" i="82" s="1"/>
  <c r="R1274" i="82"/>
  <c r="T1274" i="82" s="1"/>
  <c r="R1275" i="82"/>
  <c r="T1275" i="82"/>
  <c r="R1276" i="82"/>
  <c r="T1276" i="82" s="1"/>
  <c r="R1277" i="82"/>
  <c r="T1277" i="82" s="1"/>
  <c r="R1278" i="82"/>
  <c r="T1278" i="82" s="1"/>
  <c r="R1279" i="82"/>
  <c r="T1279" i="82" s="1"/>
  <c r="R1280" i="82"/>
  <c r="T1280" i="82" s="1"/>
  <c r="R1281" i="82"/>
  <c r="T1281" i="82" s="1"/>
  <c r="R1282" i="82"/>
  <c r="T1282" i="82" s="1"/>
  <c r="R1283" i="82"/>
  <c r="T1283" i="82" s="1"/>
  <c r="R1284" i="82"/>
  <c r="T1284" i="82" s="1"/>
  <c r="R1285" i="82"/>
  <c r="T1285" i="82" s="1"/>
  <c r="R1286" i="82"/>
  <c r="T1286" i="82" s="1"/>
  <c r="R1287" i="82"/>
  <c r="T1287" i="82" s="1"/>
  <c r="R1288" i="82"/>
  <c r="T1288" i="82"/>
  <c r="R1289" i="82"/>
  <c r="T1289" i="82" s="1"/>
  <c r="R1290" i="82"/>
  <c r="T1290" i="82" s="1"/>
  <c r="R1291" i="82"/>
  <c r="T1291" i="82" s="1"/>
  <c r="R1292" i="82"/>
  <c r="T1292" i="82" s="1"/>
  <c r="R1293" i="82"/>
  <c r="T1293" i="82" s="1"/>
  <c r="R1294" i="82"/>
  <c r="T1294" i="82"/>
  <c r="R1295" i="82"/>
  <c r="T1295" i="82" s="1"/>
  <c r="R1296" i="82"/>
  <c r="T1296" i="82" s="1"/>
  <c r="R1297" i="82"/>
  <c r="T1297" i="82" s="1"/>
  <c r="R1298" i="82"/>
  <c r="T1298" i="82" s="1"/>
  <c r="R1299" i="82"/>
  <c r="T1299" i="82" s="1"/>
  <c r="R1300" i="82"/>
  <c r="T1300" i="82"/>
  <c r="R1301" i="82"/>
  <c r="T1301" i="82" s="1"/>
  <c r="R1302" i="82"/>
  <c r="T1302" i="82" s="1"/>
  <c r="R1303" i="82"/>
  <c r="T1303" i="82" s="1"/>
  <c r="R1304" i="82"/>
  <c r="T1304" i="82" s="1"/>
  <c r="R1305" i="82"/>
  <c r="T1305" i="82" s="1"/>
  <c r="R1306" i="82"/>
  <c r="T1306" i="82" s="1"/>
  <c r="R1307" i="82"/>
  <c r="T1307" i="82" s="1"/>
  <c r="R1308" i="82"/>
  <c r="T1308" i="82" s="1"/>
  <c r="R1309" i="82"/>
  <c r="T1309" i="82" s="1"/>
  <c r="R1310" i="82"/>
  <c r="T1310" i="82" s="1"/>
  <c r="R1311" i="82"/>
  <c r="T1311" i="82" s="1"/>
  <c r="R1312" i="82"/>
  <c r="T1312" i="82" s="1"/>
  <c r="R1313" i="82"/>
  <c r="T1313" i="82"/>
  <c r="R1314" i="82"/>
  <c r="T1314" i="82" s="1"/>
  <c r="R1315" i="82"/>
  <c r="R1316" i="82"/>
  <c r="R1317" i="82"/>
  <c r="R1318" i="82"/>
  <c r="R1319" i="82"/>
  <c r="R1320" i="82"/>
  <c r="R1321" i="82"/>
  <c r="R1322" i="82"/>
  <c r="R1323" i="82"/>
  <c r="R1324" i="82"/>
  <c r="R1325" i="82"/>
  <c r="R1326" i="82"/>
  <c r="R1327" i="82"/>
  <c r="R1328" i="82"/>
  <c r="R1329" i="82"/>
  <c r="R1330" i="82"/>
  <c r="R1331" i="82"/>
  <c r="R1332" i="82"/>
  <c r="R1333" i="82"/>
  <c r="R1334" i="82"/>
  <c r="R1335" i="82"/>
  <c r="R1336" i="82"/>
  <c r="R1337" i="82"/>
  <c r="R1338" i="82"/>
  <c r="R1339" i="82"/>
  <c r="R1340" i="82"/>
  <c r="R1341" i="82"/>
  <c r="R1342" i="82"/>
  <c r="R1343" i="82"/>
  <c r="R1344" i="82"/>
  <c r="R1345" i="82"/>
  <c r="R1346" i="82"/>
  <c r="R1347" i="82"/>
  <c r="R1348" i="82"/>
  <c r="R1349" i="82"/>
  <c r="R1350" i="82"/>
  <c r="R1351" i="82"/>
  <c r="R1352" i="82"/>
  <c r="R1353" i="82"/>
  <c r="R1354" i="82"/>
  <c r="R1355" i="82"/>
  <c r="R1356" i="82"/>
  <c r="R1357" i="82"/>
  <c r="R1358" i="82"/>
  <c r="R1359" i="82"/>
  <c r="R1360" i="82"/>
  <c r="R1361" i="82"/>
  <c r="R1362" i="82"/>
  <c r="R1363" i="82"/>
  <c r="R1364" i="82"/>
  <c r="R1365" i="82"/>
  <c r="R1366" i="82"/>
  <c r="R1367" i="82"/>
  <c r="R1368" i="82"/>
  <c r="R1369" i="82"/>
  <c r="R1370" i="82"/>
  <c r="R1371" i="82"/>
  <c r="R1372" i="82"/>
  <c r="R1373" i="82"/>
  <c r="R1374" i="82"/>
  <c r="R1375" i="82"/>
  <c r="R1376" i="82"/>
  <c r="R1377" i="82"/>
  <c r="R1378" i="82"/>
  <c r="R1379" i="82"/>
  <c r="R1380" i="82"/>
  <c r="R1381" i="82"/>
  <c r="R1382" i="82"/>
  <c r="R1383" i="82"/>
  <c r="R1384" i="82"/>
  <c r="R1385" i="82"/>
  <c r="R1386" i="82"/>
  <c r="R1387" i="82"/>
  <c r="R1388" i="82"/>
  <c r="R1389" i="82"/>
  <c r="R1390" i="82"/>
  <c r="R1391" i="82"/>
  <c r="R1392" i="82"/>
  <c r="R1393" i="82"/>
  <c r="R1394" i="82"/>
  <c r="R1395" i="82"/>
  <c r="R1396" i="82"/>
  <c r="R1397" i="82"/>
  <c r="R1398" i="82"/>
  <c r="R1399" i="82"/>
  <c r="R1400" i="82"/>
  <c r="R1401" i="82"/>
  <c r="R1402" i="82"/>
  <c r="R1403" i="82"/>
  <c r="R1404" i="82"/>
  <c r="R1405" i="82"/>
  <c r="R1406" i="82"/>
  <c r="R1407" i="82"/>
  <c r="R1408" i="82"/>
  <c r="R1409" i="82"/>
  <c r="R1410" i="82"/>
  <c r="R1411" i="82"/>
  <c r="R1412" i="82"/>
  <c r="R1413" i="82"/>
  <c r="R1414" i="82"/>
  <c r="R1415" i="82"/>
  <c r="R1416" i="82"/>
  <c r="R1417" i="82"/>
  <c r="R1418" i="82"/>
  <c r="R1419" i="82"/>
  <c r="R1420" i="82"/>
  <c r="R1421" i="82"/>
  <c r="R1422" i="82"/>
  <c r="R1423" i="82"/>
  <c r="R1424" i="82"/>
  <c r="R1425" i="82"/>
  <c r="R1426" i="82"/>
  <c r="R1427" i="82"/>
  <c r="R1428" i="82"/>
  <c r="R1429" i="82"/>
  <c r="R1430" i="82"/>
  <c r="R1431" i="82"/>
  <c r="R1432" i="82"/>
  <c r="R1433" i="82"/>
  <c r="R1434" i="82"/>
  <c r="R1435" i="82"/>
  <c r="R1436" i="82"/>
  <c r="R1437" i="82"/>
  <c r="R1438" i="82"/>
  <c r="R1439" i="82"/>
  <c r="R1440" i="82"/>
  <c r="R1441" i="82"/>
  <c r="R1442" i="82"/>
  <c r="R1443" i="82"/>
  <c r="R1444" i="82"/>
  <c r="R1445" i="82"/>
  <c r="R1446" i="82"/>
  <c r="R1447" i="82"/>
  <c r="R1448" i="82"/>
  <c r="R1449" i="82"/>
  <c r="R1450" i="82"/>
  <c r="R1451" i="82"/>
  <c r="R1452" i="82"/>
  <c r="R1453" i="82"/>
  <c r="R1454" i="82"/>
  <c r="R1455" i="82"/>
  <c r="R1456" i="82"/>
  <c r="R1457" i="82"/>
  <c r="R1458" i="82"/>
  <c r="R1459" i="82"/>
  <c r="R1460" i="82"/>
  <c r="R1461" i="82"/>
  <c r="R1462" i="82"/>
  <c r="R1463" i="82"/>
  <c r="R1464" i="82"/>
  <c r="R1465" i="82"/>
  <c r="R1466" i="82"/>
  <c r="R1467" i="82"/>
  <c r="R1468" i="82"/>
  <c r="R1469" i="82"/>
  <c r="R1470" i="82"/>
  <c r="R1471" i="82"/>
  <c r="R1472" i="82"/>
  <c r="R1473" i="82"/>
  <c r="R1474" i="82"/>
  <c r="R1475" i="82"/>
  <c r="R1476" i="82"/>
  <c r="R1477" i="82"/>
  <c r="R1478" i="82"/>
  <c r="R1479" i="82"/>
  <c r="R1480" i="82"/>
  <c r="R1481" i="82"/>
  <c r="R1482" i="82"/>
  <c r="R1483" i="82"/>
  <c r="R1484" i="82"/>
  <c r="R1485" i="82"/>
  <c r="R1486" i="82"/>
  <c r="R1487" i="82"/>
  <c r="R1488" i="82"/>
  <c r="R1489" i="82"/>
  <c r="R1490" i="82"/>
  <c r="R1491" i="82"/>
  <c r="R1492" i="82"/>
  <c r="R1493" i="82"/>
  <c r="R1494" i="82"/>
  <c r="R1495" i="82"/>
  <c r="R1496" i="82"/>
  <c r="R1497" i="82"/>
  <c r="R1498" i="82"/>
  <c r="R1499" i="82"/>
  <c r="R1500" i="82"/>
  <c r="R1501" i="82"/>
  <c r="R1502" i="82"/>
  <c r="R1503" i="82"/>
  <c r="R1504" i="82"/>
  <c r="R1505" i="82"/>
  <c r="R1506" i="82"/>
  <c r="R1507" i="82"/>
  <c r="R1508" i="82"/>
  <c r="R1509" i="82"/>
  <c r="R1510" i="82"/>
  <c r="R1511" i="82"/>
  <c r="R1512" i="82"/>
  <c r="R1513" i="82"/>
  <c r="R1514" i="82"/>
  <c r="R1515" i="82"/>
  <c r="R1516" i="82"/>
  <c r="R1517" i="82"/>
  <c r="R1518" i="82"/>
  <c r="R1519" i="82"/>
  <c r="R1520" i="82"/>
  <c r="R1521" i="82"/>
  <c r="R1522" i="82"/>
  <c r="R1523" i="82"/>
  <c r="R1524" i="82"/>
  <c r="R1525" i="82"/>
  <c r="R1526" i="82"/>
  <c r="R1527" i="82"/>
  <c r="R1528" i="82"/>
  <c r="R1529" i="82"/>
  <c r="R1530" i="82"/>
  <c r="R1531" i="82"/>
  <c r="R1532" i="82"/>
  <c r="R1533" i="82"/>
  <c r="R1534" i="82"/>
  <c r="R1535" i="82"/>
  <c r="R1536" i="82"/>
  <c r="R1537" i="82"/>
  <c r="R1538" i="82"/>
  <c r="R1539" i="82"/>
  <c r="R1540" i="82"/>
  <c r="R1541" i="82"/>
  <c r="R1542" i="82"/>
  <c r="R1543" i="82"/>
  <c r="R1544" i="82"/>
  <c r="R1545" i="82"/>
  <c r="R1546" i="82"/>
  <c r="R1547" i="82"/>
  <c r="R1548" i="82"/>
  <c r="R1549" i="82"/>
  <c r="R1550" i="82"/>
  <c r="R1551" i="82"/>
  <c r="R1552" i="82"/>
  <c r="R1553" i="82"/>
  <c r="R1554" i="82"/>
  <c r="R1555" i="82"/>
  <c r="R1556" i="82"/>
  <c r="R1557" i="82"/>
  <c r="R1558" i="82"/>
  <c r="R1559" i="82"/>
  <c r="R1560" i="82"/>
  <c r="R1561" i="82"/>
  <c r="R1562" i="82"/>
  <c r="R1563" i="82"/>
  <c r="R1564" i="82"/>
  <c r="R1565" i="82"/>
  <c r="R1566" i="82"/>
  <c r="R1567" i="82"/>
  <c r="R1568" i="82"/>
  <c r="R1569" i="82"/>
  <c r="R1570" i="82"/>
  <c r="R1571" i="82"/>
  <c r="R1572" i="82"/>
  <c r="R1573" i="82"/>
  <c r="R1574" i="82"/>
  <c r="R1575" i="82"/>
  <c r="R1576" i="82"/>
  <c r="R1577" i="82"/>
  <c r="R1578" i="82"/>
  <c r="R1579" i="82"/>
  <c r="R1580" i="82"/>
  <c r="R1581" i="82"/>
  <c r="R1582" i="82"/>
  <c r="R1583" i="82"/>
  <c r="R1584" i="82"/>
  <c r="R1585" i="82"/>
  <c r="R1586" i="82"/>
  <c r="R1587" i="82"/>
  <c r="R1588" i="82"/>
  <c r="R1589" i="82"/>
  <c r="R1590" i="82"/>
  <c r="R1591" i="82"/>
  <c r="R1592" i="82"/>
  <c r="R1593" i="82"/>
  <c r="R1594" i="82"/>
  <c r="R1595" i="82"/>
  <c r="R1596" i="82"/>
  <c r="R1597" i="82"/>
  <c r="R1598" i="82"/>
  <c r="R1599" i="82"/>
  <c r="R1600" i="82"/>
  <c r="R1601" i="82"/>
  <c r="R1602" i="82"/>
  <c r="R1603" i="82"/>
  <c r="R1604" i="82"/>
  <c r="R1605" i="82"/>
  <c r="R1606" i="82"/>
  <c r="R1607" i="82"/>
  <c r="R1608" i="82"/>
  <c r="R1609" i="82"/>
  <c r="R1610" i="82"/>
  <c r="R1611" i="82"/>
  <c r="R1612" i="82"/>
  <c r="R1613" i="82"/>
  <c r="R1614" i="82"/>
  <c r="R1615" i="82"/>
  <c r="R1616" i="82"/>
  <c r="R1617" i="82"/>
  <c r="R1618" i="82"/>
  <c r="R1619" i="82"/>
  <c r="R1620" i="82"/>
  <c r="R1621" i="82"/>
  <c r="R1622" i="82"/>
  <c r="R1623" i="82"/>
  <c r="R1624" i="82"/>
  <c r="R1625" i="82"/>
  <c r="R1626" i="82"/>
  <c r="R1627" i="82"/>
  <c r="R1628" i="82"/>
  <c r="R1629" i="82"/>
  <c r="R1630" i="82"/>
  <c r="R1631" i="82"/>
  <c r="R1632" i="82"/>
  <c r="R1633" i="82"/>
  <c r="R1634" i="82"/>
  <c r="R1635" i="82"/>
  <c r="R1636" i="82"/>
  <c r="R1637" i="82"/>
  <c r="R1638" i="82"/>
  <c r="R1639" i="82"/>
  <c r="R1640" i="82"/>
  <c r="R1641" i="82"/>
  <c r="R1642" i="82"/>
  <c r="R1643" i="82"/>
  <c r="R1644" i="82"/>
  <c r="R1645" i="82"/>
  <c r="R1646" i="82"/>
  <c r="R1647" i="82"/>
  <c r="R1648" i="82"/>
  <c r="R1649" i="82"/>
  <c r="R1650" i="82"/>
  <c r="R1651" i="82"/>
  <c r="R1652" i="82"/>
  <c r="R1653" i="82"/>
  <c r="R1654" i="82"/>
  <c r="R1655" i="82"/>
  <c r="R1656" i="82"/>
  <c r="R1657" i="82"/>
  <c r="R1658" i="82"/>
  <c r="R1659" i="82"/>
  <c r="R1660" i="82"/>
  <c r="R1661" i="82"/>
  <c r="R1662" i="82"/>
  <c r="R1663" i="82"/>
  <c r="R1664" i="82"/>
  <c r="R1665" i="82"/>
  <c r="R1666" i="82"/>
  <c r="R1667" i="82"/>
  <c r="R1668" i="82"/>
  <c r="R1669" i="82"/>
  <c r="R1670" i="82"/>
  <c r="R1671" i="82"/>
  <c r="R1672" i="82"/>
  <c r="R1673" i="82"/>
  <c r="R1674" i="82"/>
  <c r="R1675" i="82"/>
  <c r="R1676" i="82"/>
  <c r="R1677" i="82"/>
  <c r="R1678" i="82"/>
  <c r="R1679" i="82"/>
  <c r="R1680" i="82"/>
  <c r="R1681" i="82"/>
  <c r="R1682" i="82"/>
  <c r="R1683" i="82"/>
  <c r="R1684" i="82"/>
  <c r="R1685" i="82"/>
  <c r="R1686" i="82"/>
  <c r="R1687" i="82"/>
  <c r="R1688" i="82"/>
  <c r="R1689" i="82"/>
  <c r="R1690" i="82"/>
  <c r="R1691" i="82"/>
  <c r="R1692" i="82"/>
  <c r="R1693" i="82"/>
  <c r="R1694" i="82"/>
  <c r="R1695" i="82"/>
  <c r="R1696" i="82"/>
  <c r="R1697" i="82"/>
  <c r="R1698" i="82"/>
  <c r="R1699" i="82"/>
  <c r="R1700" i="82"/>
  <c r="R1701" i="82"/>
  <c r="R1702" i="82"/>
  <c r="R1703" i="82"/>
  <c r="R1704" i="82"/>
  <c r="R1705" i="82"/>
  <c r="R1706" i="82"/>
  <c r="R1707" i="82"/>
  <c r="R1708" i="82"/>
  <c r="R1709" i="82"/>
  <c r="R1710" i="82"/>
  <c r="R1711" i="82"/>
  <c r="R1712" i="82"/>
  <c r="R1713" i="82"/>
  <c r="R1714" i="82"/>
  <c r="R1715" i="82"/>
  <c r="R1716" i="82"/>
  <c r="R1717" i="82"/>
  <c r="R1718" i="82"/>
  <c r="R1719" i="82"/>
  <c r="R1720" i="82"/>
  <c r="R1721" i="82"/>
  <c r="R1722" i="82"/>
  <c r="R1723" i="82"/>
  <c r="R1724" i="82"/>
  <c r="R1725" i="82"/>
  <c r="R1726" i="82"/>
  <c r="R1727" i="82"/>
  <c r="R1728" i="82"/>
  <c r="R1729" i="82"/>
  <c r="R1730" i="82"/>
  <c r="R1731" i="82"/>
  <c r="R1732" i="82"/>
  <c r="R1733" i="82"/>
  <c r="R1734" i="82"/>
  <c r="R1735" i="82"/>
  <c r="R1736" i="82"/>
  <c r="R1737" i="82"/>
  <c r="R1738" i="82"/>
  <c r="R1739" i="82"/>
  <c r="R1740" i="82"/>
  <c r="R1741" i="82"/>
  <c r="R1742" i="82"/>
  <c r="R1743" i="82"/>
  <c r="R1744" i="82"/>
  <c r="R1745" i="82"/>
  <c r="R1746" i="82"/>
  <c r="R1747" i="82"/>
  <c r="R1748" i="82"/>
  <c r="R1749" i="82"/>
  <c r="R1750" i="82"/>
  <c r="R1751" i="82"/>
  <c r="R1752" i="82"/>
  <c r="R1753" i="82"/>
  <c r="R1754" i="82"/>
  <c r="R1755" i="82"/>
  <c r="R1756" i="82"/>
  <c r="R1757" i="82"/>
  <c r="R1758" i="82"/>
  <c r="R1759" i="82"/>
  <c r="R1760" i="82"/>
  <c r="R1761" i="82"/>
  <c r="R1762" i="82"/>
  <c r="R1763" i="82"/>
  <c r="R1764" i="82"/>
  <c r="R1765" i="82"/>
  <c r="R1766" i="82"/>
  <c r="R1767" i="82"/>
  <c r="R1768" i="82"/>
  <c r="R1769" i="82"/>
  <c r="R1770" i="82"/>
  <c r="R1771" i="82"/>
  <c r="R1772" i="82"/>
  <c r="R1773" i="82"/>
  <c r="R1774" i="82"/>
  <c r="R1775" i="82"/>
  <c r="R1776" i="82"/>
  <c r="R1777" i="82"/>
  <c r="R1778" i="82"/>
  <c r="R1779" i="82"/>
  <c r="R1780" i="82"/>
  <c r="R1781" i="82"/>
  <c r="R1782" i="82"/>
  <c r="R1783" i="82"/>
  <c r="R1784" i="82"/>
  <c r="R1785" i="82"/>
  <c r="R1786" i="82"/>
  <c r="R1787" i="82"/>
  <c r="R1788" i="82"/>
  <c r="R1789" i="82"/>
  <c r="R1790" i="82"/>
  <c r="R1791" i="82"/>
  <c r="R1792" i="82"/>
  <c r="R1793" i="82"/>
  <c r="R1794" i="82"/>
  <c r="R1795" i="82"/>
  <c r="R1796" i="82"/>
  <c r="R1797" i="82"/>
  <c r="R1798" i="82"/>
  <c r="R1799" i="82"/>
  <c r="R1800" i="82"/>
  <c r="R1801" i="82"/>
  <c r="R1802" i="82"/>
  <c r="R1803" i="82"/>
  <c r="R1804" i="82"/>
  <c r="R1805" i="82"/>
  <c r="R1806" i="82"/>
  <c r="R1807" i="82"/>
  <c r="R1808" i="82"/>
  <c r="R1809" i="82"/>
  <c r="R1810" i="82"/>
  <c r="R1811" i="82"/>
  <c r="R1812" i="82"/>
  <c r="R1813" i="82"/>
  <c r="R1814" i="82"/>
  <c r="R1815" i="82"/>
  <c r="R1816" i="82"/>
  <c r="R1817" i="82"/>
  <c r="R1818" i="82"/>
  <c r="R1819" i="82"/>
  <c r="R1820" i="82"/>
  <c r="R1821" i="82"/>
  <c r="R1822" i="82"/>
  <c r="R1823" i="82"/>
  <c r="R1824" i="82"/>
  <c r="R1825" i="82"/>
  <c r="R1826" i="82"/>
  <c r="R1827" i="82"/>
  <c r="R1828" i="82"/>
  <c r="R1829" i="82"/>
  <c r="R1830" i="82"/>
  <c r="R1831" i="82"/>
  <c r="R1832" i="82"/>
  <c r="R1833" i="82"/>
  <c r="R1834" i="82"/>
  <c r="R1835" i="82"/>
  <c r="R1836" i="82"/>
  <c r="R1837" i="82"/>
  <c r="R1838" i="82"/>
  <c r="R1839" i="82"/>
  <c r="R1840" i="82"/>
  <c r="R1841" i="82"/>
  <c r="R1842" i="82"/>
  <c r="R1843" i="82"/>
  <c r="R1844" i="82"/>
  <c r="R1845" i="82"/>
  <c r="R1846" i="82"/>
  <c r="R1847" i="82"/>
  <c r="R1848" i="82"/>
  <c r="R1849" i="82"/>
  <c r="R1850" i="82"/>
  <c r="R1851" i="82"/>
  <c r="R1852" i="82"/>
  <c r="R1853" i="82"/>
  <c r="R1854" i="82"/>
  <c r="R1855" i="82"/>
  <c r="R1856" i="82"/>
  <c r="R1857" i="82"/>
  <c r="R1858" i="82"/>
  <c r="R1859" i="82"/>
  <c r="R1860" i="82"/>
  <c r="R1861" i="82"/>
  <c r="R1862" i="82"/>
  <c r="R1863" i="82"/>
  <c r="R1864" i="82"/>
  <c r="R1865" i="82"/>
  <c r="R1866" i="82"/>
  <c r="R1867" i="82"/>
  <c r="R1868" i="82"/>
  <c r="R1869" i="82"/>
  <c r="R1870" i="82"/>
  <c r="R1871" i="82"/>
  <c r="R1872" i="82"/>
  <c r="R1873" i="82"/>
  <c r="R1874" i="82"/>
  <c r="R1875" i="82"/>
  <c r="R1876" i="82"/>
  <c r="R1877" i="82"/>
  <c r="R1878" i="82"/>
  <c r="R1879" i="82"/>
  <c r="R1880" i="82"/>
  <c r="R1881" i="82"/>
  <c r="R1882" i="82"/>
  <c r="R1883" i="82"/>
  <c r="R1884" i="82"/>
  <c r="R1885" i="82"/>
  <c r="R1886" i="82"/>
  <c r="R1887" i="82"/>
  <c r="R1888" i="82"/>
  <c r="R1889" i="82"/>
  <c r="R1890" i="82"/>
  <c r="R1891" i="82"/>
  <c r="R1892" i="82"/>
  <c r="R1893" i="82"/>
  <c r="R1894" i="82"/>
  <c r="R1895" i="82"/>
  <c r="R1896" i="82"/>
  <c r="R1897" i="82"/>
  <c r="R1898" i="82"/>
  <c r="R1899" i="82"/>
  <c r="R1900" i="82"/>
  <c r="R1901" i="82"/>
  <c r="R1902" i="82"/>
  <c r="R1903" i="82"/>
  <c r="R1904" i="82"/>
  <c r="R1905" i="82"/>
  <c r="R1906" i="82"/>
  <c r="R1907" i="82"/>
  <c r="R1908" i="82"/>
  <c r="R1909" i="82"/>
  <c r="R1910" i="82"/>
  <c r="R1911" i="82"/>
  <c r="R1912" i="82"/>
  <c r="R1913" i="82"/>
  <c r="R1914" i="82"/>
  <c r="R1915" i="82"/>
  <c r="R2" i="82"/>
  <c r="AU37" i="54"/>
  <c r="AU38" i="54"/>
  <c r="AU307" i="54"/>
  <c r="AU313" i="54"/>
  <c r="AU338" i="54"/>
  <c r="AU340" i="54"/>
  <c r="AU341" i="54"/>
  <c r="AU342" i="54"/>
  <c r="AU343" i="54"/>
  <c r="AU344" i="54"/>
  <c r="AU345" i="54"/>
  <c r="AU346" i="54"/>
  <c r="AU347" i="54"/>
  <c r="AU348" i="54"/>
  <c r="AU349" i="54"/>
  <c r="AU350" i="54"/>
  <c r="AU351" i="54"/>
  <c r="AU352" i="54"/>
  <c r="AU353" i="54"/>
  <c r="AU354" i="54"/>
  <c r="AU355" i="54"/>
  <c r="AU356" i="54"/>
  <c r="AU357" i="54"/>
  <c r="AU358" i="54"/>
  <c r="AU359" i="54"/>
  <c r="AU360" i="54"/>
  <c r="AU361" i="54"/>
  <c r="AU362" i="54"/>
  <c r="AU363" i="54"/>
  <c r="AU364" i="54"/>
  <c r="AU365" i="54"/>
  <c r="AU366" i="54"/>
  <c r="AU367" i="54"/>
  <c r="AU368" i="54"/>
  <c r="AU369" i="54"/>
  <c r="AU370" i="54"/>
  <c r="AU371" i="54"/>
  <c r="AU372" i="54"/>
  <c r="AU373" i="54"/>
  <c r="AU374" i="54"/>
  <c r="AU375" i="54"/>
  <c r="AU376" i="54"/>
  <c r="AU377" i="54"/>
  <c r="AU378" i="54"/>
  <c r="AU379" i="54"/>
  <c r="AU380" i="54"/>
  <c r="AU381" i="54"/>
  <c r="AU382" i="54"/>
  <c r="AU383" i="54"/>
  <c r="AU384" i="54"/>
  <c r="AU385" i="54"/>
  <c r="AU386" i="54"/>
  <c r="AU387" i="54"/>
  <c r="AU388" i="54"/>
  <c r="AU389" i="54"/>
  <c r="AU390" i="54"/>
  <c r="AU391" i="54"/>
  <c r="AU392" i="54"/>
  <c r="AU393" i="54"/>
  <c r="AU394" i="54"/>
  <c r="AU395" i="54"/>
  <c r="AU396" i="54"/>
  <c r="AU397" i="54"/>
  <c r="AU398" i="54"/>
  <c r="AU399" i="54"/>
  <c r="AU400" i="54"/>
  <c r="AU401" i="54"/>
  <c r="AU402" i="54"/>
  <c r="AU403" i="54"/>
  <c r="AU404" i="54"/>
  <c r="AU405" i="54"/>
  <c r="AU406" i="54"/>
  <c r="AU407" i="54"/>
  <c r="AU408" i="54"/>
  <c r="AU409" i="54"/>
  <c r="AU410" i="54"/>
  <c r="AU411" i="54"/>
  <c r="AU412" i="54"/>
  <c r="AU413" i="54"/>
  <c r="AU414" i="54"/>
  <c r="AU415" i="54"/>
  <c r="AU416" i="54"/>
  <c r="AU417" i="54"/>
  <c r="AU418" i="54"/>
  <c r="AU419" i="54"/>
  <c r="AU420" i="54"/>
  <c r="AU421" i="54"/>
  <c r="AU422" i="54"/>
  <c r="AU423" i="54"/>
  <c r="AU424" i="54"/>
  <c r="AU425" i="54"/>
  <c r="AU426" i="54"/>
  <c r="AU427" i="54"/>
  <c r="AU428" i="54"/>
  <c r="AU429" i="54"/>
  <c r="AU430" i="54"/>
  <c r="AU431" i="54"/>
  <c r="AU432" i="54"/>
  <c r="AU433" i="54"/>
  <c r="AU434" i="54"/>
  <c r="AU435" i="54"/>
  <c r="AU436" i="54"/>
  <c r="AU437" i="54"/>
  <c r="AU438" i="54"/>
  <c r="AU439" i="54"/>
  <c r="AU440" i="54"/>
  <c r="AU441" i="54"/>
  <c r="AU442" i="54"/>
  <c r="AU443" i="54"/>
  <c r="AU444" i="54"/>
  <c r="AU445" i="54"/>
  <c r="AU446" i="54"/>
  <c r="AU447" i="54"/>
  <c r="AU448" i="54"/>
  <c r="AU449" i="54"/>
  <c r="AU450" i="54"/>
  <c r="AU451" i="54"/>
  <c r="AU452" i="54"/>
  <c r="AU453" i="54"/>
  <c r="AU454" i="54"/>
  <c r="AU455" i="54"/>
  <c r="AU456" i="54"/>
  <c r="AU457" i="54"/>
  <c r="AU458" i="54"/>
  <c r="AU459" i="54"/>
  <c r="AU460" i="54"/>
  <c r="AU461" i="54"/>
  <c r="AU462" i="54"/>
  <c r="AU463" i="54"/>
  <c r="AU464" i="54"/>
  <c r="AU465" i="54"/>
  <c r="AU466" i="54"/>
  <c r="AU467" i="54"/>
  <c r="AU468" i="54"/>
  <c r="AU469" i="54"/>
  <c r="AU470" i="54"/>
  <c r="AU471" i="54"/>
  <c r="AU472" i="54"/>
  <c r="AU473" i="54"/>
  <c r="AU474" i="54"/>
  <c r="AU475" i="54"/>
  <c r="AU476" i="54"/>
  <c r="AU477" i="54"/>
  <c r="AU478" i="54"/>
  <c r="AU479" i="54"/>
  <c r="AU480" i="54"/>
  <c r="AU481" i="54"/>
  <c r="AU482" i="54"/>
  <c r="AU483" i="54"/>
  <c r="AU484" i="54"/>
  <c r="AU485" i="54"/>
  <c r="AU486" i="54"/>
  <c r="AU487" i="54"/>
  <c r="AU488" i="54"/>
  <c r="AU489" i="54"/>
  <c r="AU490" i="54"/>
  <c r="AU491" i="54"/>
  <c r="AU492" i="54"/>
  <c r="AU493" i="54"/>
  <c r="AU494" i="54"/>
  <c r="AU495" i="54"/>
  <c r="AU496" i="54"/>
  <c r="AU497" i="54"/>
  <c r="AU498" i="54"/>
  <c r="AU499" i="54"/>
  <c r="AU500" i="54"/>
  <c r="AU501" i="54"/>
  <c r="AU502" i="54"/>
  <c r="AU503" i="54"/>
  <c r="AU504" i="54"/>
  <c r="AU505" i="54"/>
  <c r="AU506" i="54"/>
  <c r="AU507" i="54"/>
  <c r="AU508" i="54"/>
  <c r="AU509" i="54"/>
  <c r="AU510" i="54"/>
  <c r="AU511" i="54"/>
  <c r="AU512" i="54"/>
  <c r="AU513" i="54"/>
  <c r="AU514" i="54"/>
  <c r="AU515" i="54"/>
  <c r="AU516" i="54"/>
  <c r="AU517" i="54"/>
  <c r="AU518" i="54"/>
  <c r="AU519" i="54"/>
  <c r="AU520" i="54"/>
  <c r="AU521" i="54"/>
  <c r="AU522" i="54"/>
  <c r="AU523" i="54"/>
  <c r="AU524" i="54"/>
  <c r="AU525" i="54"/>
  <c r="AU526" i="54"/>
  <c r="AU527" i="54"/>
  <c r="AU528" i="54"/>
  <c r="AU529" i="54"/>
  <c r="AU530" i="54"/>
  <c r="AU531" i="54"/>
  <c r="AU532" i="54"/>
  <c r="AU533" i="54"/>
  <c r="AU534" i="54"/>
  <c r="AU535" i="54"/>
  <c r="AU536" i="54"/>
  <c r="AU537" i="54"/>
  <c r="AU538" i="54"/>
  <c r="AU539" i="54"/>
  <c r="AU540" i="54"/>
  <c r="AU541" i="54"/>
  <c r="AU542" i="54"/>
  <c r="AU543" i="54"/>
  <c r="AU544" i="54"/>
  <c r="AU545" i="54"/>
  <c r="AU546" i="54"/>
  <c r="AU547" i="54"/>
  <c r="AU548" i="54"/>
  <c r="AU549" i="54"/>
  <c r="AU550" i="54"/>
  <c r="AU551" i="54"/>
  <c r="AU552" i="54"/>
  <c r="AU553" i="54"/>
  <c r="AU554" i="54"/>
  <c r="AU555" i="54"/>
  <c r="AU556" i="54"/>
  <c r="AU557" i="54"/>
  <c r="AU558" i="54"/>
  <c r="AU559" i="54"/>
  <c r="AU560" i="54"/>
  <c r="AU561" i="54"/>
  <c r="AU562" i="54"/>
  <c r="AU563" i="54"/>
  <c r="AU564" i="54"/>
  <c r="AU565" i="54"/>
  <c r="AU566" i="54"/>
  <c r="AU567" i="54"/>
  <c r="AU568" i="54"/>
  <c r="AU569" i="54"/>
  <c r="AU570" i="54"/>
  <c r="AU571" i="54"/>
  <c r="AU572" i="54"/>
  <c r="AU573" i="54"/>
  <c r="AU574" i="54"/>
  <c r="AU575" i="54"/>
  <c r="AU576" i="54"/>
  <c r="AU577" i="54"/>
  <c r="AU578" i="54"/>
  <c r="AU579" i="54"/>
  <c r="AU580" i="54"/>
  <c r="AU581" i="54"/>
  <c r="AU582" i="54"/>
  <c r="AU583" i="54"/>
  <c r="AU584" i="54"/>
  <c r="AU585" i="54"/>
  <c r="AU586" i="54"/>
  <c r="AU587" i="54"/>
  <c r="AU588" i="54"/>
  <c r="AU589" i="54"/>
  <c r="AU590" i="54"/>
  <c r="AU591" i="54"/>
  <c r="AU592" i="54"/>
  <c r="AU593" i="54"/>
  <c r="AU594" i="54"/>
  <c r="AU595" i="54"/>
  <c r="AU596" i="54"/>
  <c r="AU597" i="54"/>
  <c r="AU598" i="54"/>
  <c r="AU599" i="54"/>
  <c r="AU600" i="54"/>
  <c r="AU601" i="54"/>
  <c r="AU602" i="54"/>
  <c r="AU603" i="54"/>
  <c r="AU604" i="54"/>
  <c r="AU605" i="54"/>
  <c r="AU606" i="54"/>
  <c r="AU607" i="54"/>
  <c r="AU608" i="54"/>
  <c r="AU609" i="54"/>
  <c r="AU610" i="54"/>
  <c r="AU611" i="54"/>
  <c r="AU612" i="54"/>
  <c r="AU613" i="54"/>
  <c r="AU614" i="54"/>
  <c r="AU615" i="54"/>
  <c r="AU616" i="54"/>
  <c r="AU617" i="54"/>
  <c r="AU618" i="54"/>
  <c r="AU619" i="54"/>
  <c r="AU620" i="54"/>
  <c r="AU621" i="54"/>
  <c r="AU622" i="54"/>
  <c r="AU623" i="54"/>
  <c r="AU624" i="54"/>
  <c r="AU625" i="54"/>
  <c r="AU626" i="54"/>
  <c r="AU627" i="54"/>
  <c r="AU628" i="54"/>
  <c r="AU629" i="54"/>
  <c r="AU630" i="54"/>
  <c r="AU631" i="54"/>
  <c r="AU632" i="54"/>
  <c r="AU633" i="54"/>
  <c r="AU634" i="54"/>
  <c r="AU635" i="54"/>
  <c r="AU636" i="54"/>
  <c r="AU637" i="54"/>
  <c r="AU638" i="54"/>
  <c r="AU639" i="54"/>
  <c r="AU640" i="54"/>
  <c r="AU641" i="54"/>
  <c r="AU642" i="54"/>
  <c r="AU643" i="54"/>
  <c r="AU644" i="54"/>
  <c r="AU645" i="54"/>
  <c r="AU646" i="54"/>
  <c r="AU647" i="54"/>
  <c r="AU648" i="54"/>
  <c r="AU649" i="54"/>
  <c r="AU650" i="54"/>
  <c r="AU651" i="54"/>
  <c r="AU652" i="54"/>
  <c r="AU653" i="54"/>
  <c r="AU654" i="54"/>
  <c r="AU655" i="54"/>
  <c r="AU656" i="54"/>
  <c r="AU657" i="54"/>
  <c r="AU658" i="54"/>
  <c r="AU659" i="54"/>
  <c r="AU660" i="54"/>
  <c r="AU661" i="54"/>
  <c r="AU662" i="54"/>
  <c r="AU663" i="54"/>
  <c r="AU664" i="54"/>
  <c r="AU665" i="54"/>
  <c r="AU666" i="54"/>
  <c r="AU667" i="54"/>
  <c r="AU668" i="54"/>
  <c r="AU669" i="54"/>
  <c r="AU670" i="54"/>
  <c r="AU671" i="54"/>
  <c r="AU672" i="54"/>
  <c r="AU673" i="54"/>
  <c r="AU674" i="54"/>
  <c r="AU675" i="54"/>
  <c r="AU676" i="54"/>
  <c r="AU677" i="54"/>
  <c r="AU678" i="54"/>
  <c r="AU679" i="54"/>
  <c r="AU680" i="54"/>
  <c r="AU681" i="54"/>
  <c r="AU682" i="54"/>
  <c r="AU683" i="54"/>
  <c r="AU684" i="54"/>
  <c r="AU685" i="54"/>
  <c r="AU686" i="54"/>
  <c r="AU687" i="54"/>
  <c r="AU688" i="54"/>
  <c r="AU689" i="54"/>
  <c r="AU690" i="54"/>
  <c r="AU691" i="54"/>
  <c r="AU692" i="54"/>
  <c r="AU693" i="54"/>
  <c r="AU694" i="54"/>
  <c r="AU695" i="54"/>
  <c r="AU696" i="54"/>
  <c r="AU697" i="54"/>
  <c r="AU698" i="54"/>
  <c r="AU699" i="54"/>
  <c r="AU700" i="54"/>
  <c r="AU701" i="54"/>
  <c r="AU702" i="54"/>
  <c r="AU703" i="54"/>
  <c r="AU704" i="54"/>
  <c r="AU705" i="54"/>
  <c r="AU706" i="54"/>
  <c r="AU707" i="54"/>
  <c r="AU708" i="54"/>
  <c r="AU709" i="54"/>
  <c r="AU710" i="54"/>
  <c r="AU711" i="54"/>
  <c r="AU712" i="54"/>
  <c r="AU713" i="54"/>
  <c r="AU714" i="54"/>
  <c r="AU715" i="54"/>
  <c r="AU716" i="54"/>
  <c r="AU717" i="54"/>
  <c r="AU718" i="54"/>
  <c r="AU719" i="54"/>
  <c r="AU720" i="54"/>
  <c r="AU721" i="54"/>
  <c r="AU722" i="54"/>
  <c r="AU723" i="54"/>
  <c r="AU724" i="54"/>
  <c r="AU725" i="54"/>
  <c r="AU726" i="54"/>
  <c r="AU727" i="54"/>
  <c r="AU728" i="54"/>
  <c r="AU729" i="54"/>
  <c r="AU730" i="54"/>
  <c r="AU731" i="54"/>
  <c r="AU732" i="54"/>
  <c r="AU733" i="54"/>
  <c r="AU734" i="54"/>
  <c r="AU735" i="54"/>
  <c r="AU736" i="54"/>
  <c r="AU737" i="54"/>
  <c r="AU738" i="54"/>
  <c r="AU739" i="54"/>
  <c r="AU740" i="54"/>
  <c r="AU741" i="54"/>
  <c r="AU742" i="54"/>
  <c r="AU743" i="54"/>
  <c r="AU744" i="54"/>
  <c r="AU745" i="54"/>
  <c r="AU746" i="54"/>
  <c r="AU747" i="54"/>
  <c r="AU748" i="54"/>
  <c r="AU749" i="54"/>
  <c r="AU750" i="54"/>
  <c r="AU751" i="54"/>
  <c r="AU752" i="54"/>
  <c r="AU753" i="54"/>
  <c r="AU754" i="54"/>
  <c r="AU755" i="54"/>
  <c r="AU756" i="54"/>
  <c r="AU757" i="54"/>
  <c r="AU758" i="54"/>
  <c r="AU759" i="54"/>
  <c r="AU760" i="54"/>
  <c r="AU761" i="54"/>
  <c r="AU762" i="54"/>
  <c r="AU763" i="54"/>
  <c r="AU764" i="54"/>
  <c r="AU765" i="54"/>
  <c r="AU766" i="54"/>
  <c r="AU767" i="54"/>
  <c r="AU768" i="54"/>
  <c r="AU769" i="54"/>
  <c r="AU770" i="54"/>
  <c r="AU771" i="54"/>
  <c r="AU772" i="54"/>
  <c r="AU773" i="54"/>
  <c r="AU774" i="54"/>
  <c r="AU775" i="54"/>
  <c r="AU776" i="54"/>
  <c r="AU777" i="54"/>
  <c r="AU778" i="54"/>
  <c r="AU779" i="54"/>
  <c r="AU780" i="54"/>
  <c r="AU781" i="54"/>
  <c r="AU782" i="54"/>
  <c r="AU783" i="54"/>
  <c r="AU784" i="54"/>
  <c r="AU785" i="54"/>
  <c r="AU786" i="54"/>
  <c r="AU787" i="54"/>
  <c r="AU788" i="54"/>
  <c r="AU789" i="54"/>
  <c r="AU790" i="54"/>
  <c r="AU791" i="54"/>
  <c r="AU792" i="54"/>
  <c r="AU793" i="54"/>
  <c r="AU794" i="54"/>
  <c r="AU795" i="54"/>
  <c r="AU796" i="54"/>
  <c r="AU797" i="54"/>
  <c r="AU798" i="54"/>
  <c r="AU799" i="54"/>
  <c r="AU800" i="54"/>
  <c r="AU801" i="54"/>
  <c r="AU802" i="54"/>
  <c r="AU803" i="54"/>
  <c r="AU804" i="54"/>
  <c r="AU805" i="54"/>
  <c r="AU806" i="54"/>
  <c r="AU807" i="54"/>
  <c r="AU808" i="54"/>
  <c r="AU809" i="54"/>
  <c r="AU810" i="54"/>
  <c r="AU811" i="54"/>
  <c r="AU812" i="54"/>
  <c r="AU813" i="54"/>
  <c r="AU814" i="54"/>
  <c r="AU815" i="54"/>
  <c r="AU816" i="54"/>
  <c r="AU817" i="54"/>
  <c r="AU818" i="54"/>
  <c r="AU819" i="54"/>
  <c r="AU820" i="54"/>
  <c r="AU821" i="54"/>
  <c r="AU822" i="54"/>
  <c r="AU823" i="54"/>
  <c r="AU824" i="54"/>
  <c r="AU825" i="54"/>
  <c r="AU826" i="54"/>
  <c r="AU827" i="54"/>
  <c r="AU828" i="54"/>
  <c r="AU829" i="54"/>
  <c r="AU830" i="54"/>
  <c r="AU831" i="54"/>
  <c r="AU832" i="54"/>
  <c r="AU833" i="54"/>
  <c r="AU834" i="54"/>
  <c r="AU835" i="54"/>
  <c r="AU836" i="54"/>
  <c r="AU837" i="54"/>
  <c r="AU838" i="54"/>
  <c r="AU839" i="54"/>
  <c r="AU840" i="54"/>
  <c r="AU841" i="54"/>
  <c r="AU842" i="54"/>
  <c r="AU843" i="54"/>
  <c r="AU844" i="54"/>
  <c r="AU845" i="54"/>
  <c r="AU846" i="54"/>
  <c r="AU847" i="54"/>
  <c r="AU848" i="54"/>
  <c r="AU849" i="54"/>
  <c r="AU850" i="54"/>
  <c r="AU851" i="54"/>
  <c r="AU852" i="54"/>
  <c r="AU853" i="54"/>
  <c r="AU854" i="54"/>
  <c r="AU855" i="54"/>
  <c r="AU856" i="54"/>
  <c r="AU857" i="54"/>
  <c r="AU858" i="54"/>
  <c r="AU859" i="54"/>
  <c r="AU860" i="54"/>
  <c r="AU861" i="54"/>
  <c r="AU862" i="54"/>
  <c r="AU863" i="54"/>
  <c r="AU864" i="54"/>
  <c r="AU865" i="54"/>
  <c r="AU866" i="54"/>
  <c r="AU867" i="54"/>
  <c r="AU868" i="54"/>
  <c r="AU869" i="54"/>
  <c r="AU870" i="54"/>
  <c r="AU871" i="54"/>
  <c r="AU872" i="54"/>
  <c r="AU873" i="54"/>
  <c r="AU874" i="54"/>
  <c r="AU875" i="54"/>
  <c r="AU876" i="54"/>
  <c r="AU877" i="54"/>
  <c r="AU878" i="54"/>
  <c r="AU879" i="54"/>
  <c r="AU880" i="54"/>
  <c r="AU881" i="54"/>
  <c r="AU882" i="54"/>
  <c r="AU883" i="54"/>
  <c r="AU884" i="54"/>
  <c r="AU885" i="54"/>
  <c r="AU886" i="54"/>
  <c r="AU887" i="54"/>
  <c r="AU888" i="54"/>
  <c r="AU889" i="54"/>
  <c r="AU890" i="54"/>
  <c r="AU891" i="54"/>
  <c r="AU892" i="54"/>
  <c r="AU893" i="54"/>
  <c r="AU894" i="54"/>
  <c r="AU895" i="54"/>
  <c r="AU896" i="54"/>
  <c r="AU897" i="54"/>
  <c r="AU898" i="54"/>
  <c r="AU899" i="54"/>
  <c r="AU900" i="54"/>
  <c r="AU901" i="54"/>
  <c r="AU902" i="54"/>
  <c r="AU903" i="54"/>
  <c r="AU904" i="54"/>
  <c r="AU905" i="54"/>
  <c r="AU906" i="54"/>
  <c r="AU907" i="54"/>
  <c r="AU908" i="54"/>
  <c r="AU909" i="54"/>
  <c r="AU910" i="54"/>
  <c r="AU911" i="54"/>
  <c r="AU912" i="54"/>
  <c r="AU913" i="54"/>
  <c r="AU914" i="54"/>
  <c r="AU915" i="54"/>
  <c r="AU916" i="54"/>
  <c r="AU917" i="54"/>
  <c r="AU918" i="54"/>
  <c r="AU919" i="54"/>
  <c r="AU920" i="54"/>
  <c r="AU921" i="54"/>
  <c r="AU922" i="54"/>
  <c r="AU923" i="54"/>
  <c r="AU924" i="54"/>
  <c r="AU925" i="54"/>
  <c r="AU926" i="54"/>
  <c r="AU927" i="54"/>
  <c r="AU928" i="54"/>
  <c r="AU929" i="54"/>
  <c r="AU930" i="54"/>
  <c r="AU931" i="54"/>
  <c r="AU932" i="54"/>
  <c r="AU933" i="54"/>
  <c r="AU934" i="54"/>
  <c r="AU935" i="54"/>
  <c r="AU936" i="54"/>
  <c r="AU937" i="54"/>
  <c r="AU938" i="54"/>
  <c r="AU939" i="54"/>
  <c r="AU940" i="54"/>
  <c r="AU941" i="54"/>
  <c r="AU942" i="54"/>
  <c r="AU943" i="54"/>
  <c r="AU944" i="54"/>
  <c r="AU945" i="54"/>
  <c r="AU946" i="54"/>
  <c r="AU947" i="54"/>
  <c r="AU948" i="54"/>
  <c r="AU949" i="54"/>
  <c r="AU950" i="54"/>
  <c r="AU951" i="54"/>
  <c r="AU952" i="54"/>
  <c r="AU953" i="54"/>
  <c r="AU954" i="54"/>
  <c r="AU955" i="54"/>
  <c r="AU956" i="54"/>
  <c r="AU957" i="54"/>
  <c r="AU958" i="54"/>
  <c r="AU959" i="54"/>
  <c r="AU960" i="54"/>
  <c r="AU961" i="54"/>
  <c r="AU962" i="54"/>
  <c r="AU963" i="54"/>
  <c r="AU964" i="54"/>
  <c r="AU965" i="54"/>
  <c r="AU966" i="54"/>
  <c r="AU967" i="54"/>
  <c r="AU968" i="54"/>
  <c r="AU969" i="54"/>
  <c r="AU970" i="54"/>
  <c r="AU971" i="54"/>
  <c r="AU972" i="54"/>
  <c r="AU973" i="54"/>
  <c r="AU974" i="54"/>
  <c r="AU975" i="54"/>
  <c r="AU976" i="54"/>
  <c r="AU977" i="54"/>
  <c r="AU978" i="54"/>
  <c r="AU979" i="54"/>
  <c r="AU980" i="54"/>
  <c r="AU981" i="54"/>
  <c r="AU982" i="54"/>
  <c r="AU983" i="54"/>
  <c r="AU984" i="54"/>
  <c r="AU985" i="54"/>
  <c r="AU986" i="54"/>
  <c r="AU987" i="54"/>
  <c r="AU988" i="54"/>
  <c r="AU989" i="54"/>
  <c r="AU990" i="54"/>
  <c r="AU991" i="54"/>
  <c r="AU992" i="54"/>
  <c r="AU993" i="54"/>
  <c r="AU994" i="54"/>
  <c r="AU995" i="54"/>
  <c r="AU996" i="54"/>
  <c r="AU997" i="54"/>
  <c r="AU998" i="54"/>
  <c r="AU999" i="54"/>
  <c r="AU1000" i="54"/>
  <c r="AU1001" i="54"/>
  <c r="AU1002" i="54"/>
  <c r="AU1003" i="54"/>
  <c r="AU1004" i="54"/>
  <c r="AU1005" i="54"/>
  <c r="AU1006" i="54"/>
  <c r="AU1007" i="54"/>
  <c r="AU1008" i="54"/>
  <c r="AU1009" i="54"/>
  <c r="AU1010" i="54"/>
  <c r="AU1011" i="54"/>
  <c r="AU1012" i="54"/>
  <c r="AU1013" i="54"/>
  <c r="AU1014" i="54"/>
  <c r="AU1015" i="54"/>
  <c r="AU1016" i="54"/>
  <c r="AU1017" i="54"/>
  <c r="AU1018" i="54"/>
  <c r="AU1019" i="54"/>
  <c r="AU1020" i="54"/>
  <c r="AU1021" i="54"/>
  <c r="AU1022" i="54"/>
  <c r="AU1023" i="54"/>
  <c r="AU1024" i="54"/>
  <c r="AU1025" i="54"/>
  <c r="AU1026" i="54"/>
  <c r="AU1027" i="54"/>
  <c r="AU1028" i="54"/>
  <c r="AU1029" i="54"/>
  <c r="AU1030" i="54"/>
  <c r="AU1031" i="54"/>
  <c r="AU1032" i="54"/>
  <c r="AU1033" i="54"/>
  <c r="AU1034" i="54"/>
  <c r="AU1035" i="54"/>
  <c r="AU1036" i="54"/>
  <c r="AU1037" i="54"/>
  <c r="AU1038" i="54"/>
  <c r="AU1039" i="54"/>
  <c r="AU1040" i="54"/>
  <c r="AU1041" i="54"/>
  <c r="AU1042" i="54"/>
  <c r="AU1043" i="54"/>
  <c r="AU1044" i="54"/>
  <c r="AU1045" i="54"/>
  <c r="AU1046" i="54"/>
  <c r="AU1047" i="54"/>
  <c r="AU1048" i="54"/>
  <c r="AU1049" i="54"/>
  <c r="AU1050" i="54"/>
  <c r="AU1051" i="54"/>
  <c r="AU1052" i="54"/>
  <c r="AU1053" i="54"/>
  <c r="AU1054" i="54"/>
  <c r="AU1055" i="54"/>
  <c r="AU1056" i="54"/>
  <c r="AU1057" i="54"/>
  <c r="AU1058" i="54"/>
  <c r="AU1059" i="54"/>
  <c r="AU1060" i="54"/>
  <c r="AU1061" i="54"/>
  <c r="AU1062" i="54"/>
  <c r="AU1063" i="54"/>
  <c r="AU1064" i="54"/>
  <c r="AU1065" i="54"/>
  <c r="AU1066" i="54"/>
  <c r="AU1067" i="54"/>
  <c r="AU1068" i="54"/>
  <c r="AU1069" i="54"/>
  <c r="AU1070" i="54"/>
  <c r="AU1071" i="54"/>
  <c r="AU1072" i="54"/>
  <c r="AU1073" i="54"/>
  <c r="AU1074" i="54"/>
  <c r="AU1075" i="54"/>
  <c r="AU1076" i="54"/>
  <c r="AU1077" i="54"/>
  <c r="AU1078" i="54"/>
  <c r="AU1079" i="54"/>
  <c r="AU1080" i="54"/>
  <c r="AU1081" i="54"/>
  <c r="AU1082" i="54"/>
  <c r="AU1083" i="54"/>
  <c r="AU1084" i="54"/>
  <c r="AU1085" i="54"/>
  <c r="AU1086" i="54"/>
  <c r="AU1087" i="54"/>
  <c r="AU1088" i="54"/>
  <c r="AU1089" i="54"/>
  <c r="AU1090" i="54"/>
  <c r="AU1091" i="54"/>
  <c r="AU1092" i="54"/>
  <c r="AU1093" i="54"/>
  <c r="AU1094" i="54"/>
  <c r="AU1095" i="54"/>
  <c r="AU1096" i="54"/>
  <c r="AU1097" i="54"/>
  <c r="AU1098" i="54"/>
  <c r="AU1099" i="54"/>
  <c r="AU1100" i="54"/>
  <c r="AU1101" i="54"/>
  <c r="AU1102" i="54"/>
  <c r="AU1103" i="54"/>
  <c r="AU1104" i="54"/>
  <c r="AU1105" i="54"/>
  <c r="AU1106" i="54"/>
  <c r="AU1107" i="54"/>
  <c r="AU1108" i="54"/>
  <c r="AU1109" i="54"/>
  <c r="AU1110" i="54"/>
  <c r="AU1111" i="54"/>
  <c r="AU1112" i="54"/>
  <c r="AU1113" i="54"/>
  <c r="AU1114" i="54"/>
  <c r="AU1115" i="54"/>
  <c r="AU1116" i="54"/>
  <c r="AU1117" i="54"/>
  <c r="AU1118" i="54"/>
  <c r="AU1119" i="54"/>
  <c r="AU1120" i="54"/>
  <c r="AU1121" i="54"/>
  <c r="AU1122" i="54"/>
  <c r="AU1123" i="54"/>
  <c r="AU1124" i="54"/>
  <c r="AU1125" i="54"/>
  <c r="AU1126" i="54"/>
  <c r="AU1127" i="54"/>
  <c r="AU1128" i="54"/>
  <c r="AU1129" i="54"/>
  <c r="AU1130" i="54"/>
  <c r="AU1131" i="54"/>
  <c r="AU1132" i="54"/>
  <c r="AU1133" i="54"/>
  <c r="AU1134" i="54"/>
  <c r="AU1135" i="54"/>
  <c r="AU1136" i="54"/>
  <c r="AU1137" i="54"/>
  <c r="AU1138" i="54"/>
  <c r="AU1139" i="54"/>
  <c r="AU1140" i="54"/>
  <c r="AU1141" i="54"/>
  <c r="AU1142" i="54"/>
  <c r="AU1143" i="54"/>
  <c r="AU1144" i="54"/>
  <c r="AU1145" i="54"/>
  <c r="AU1146" i="54"/>
  <c r="AU1147" i="54"/>
  <c r="AU1148" i="54"/>
  <c r="AU1149" i="54"/>
  <c r="AU1150" i="54"/>
  <c r="AU1151" i="54"/>
  <c r="AU1152" i="54"/>
  <c r="AU1153" i="54"/>
  <c r="AU1154" i="54"/>
  <c r="AU1155" i="54"/>
  <c r="AU1156" i="54"/>
  <c r="AU1157" i="54"/>
  <c r="AU1158" i="54"/>
  <c r="AU1159" i="54"/>
  <c r="AU1160" i="54"/>
  <c r="AU1161" i="54"/>
  <c r="AU1162" i="54"/>
  <c r="AU1163" i="54"/>
  <c r="AU1164" i="54"/>
  <c r="AU1165" i="54"/>
  <c r="AU1166" i="54"/>
  <c r="AU1167" i="54"/>
  <c r="AU1168" i="54"/>
  <c r="AU1169" i="54"/>
  <c r="AU1170" i="54"/>
  <c r="AU1171" i="54"/>
  <c r="AU1172" i="54"/>
  <c r="AU1173" i="54"/>
  <c r="AU1174" i="54"/>
  <c r="AU1175" i="54"/>
  <c r="AU1176" i="54"/>
  <c r="AU1177" i="54"/>
  <c r="AU1178" i="54"/>
  <c r="AU1179" i="54"/>
  <c r="AU1180" i="54"/>
  <c r="AU1181" i="54"/>
  <c r="AU1182" i="54"/>
  <c r="AU1183" i="54"/>
  <c r="AU1184" i="54"/>
  <c r="AU1185" i="54"/>
  <c r="AU1186" i="54"/>
  <c r="AU1187" i="54"/>
  <c r="AU1188" i="54"/>
  <c r="AU1189" i="54"/>
  <c r="AU1190" i="54"/>
  <c r="AU1191" i="54"/>
  <c r="AU1192" i="54"/>
  <c r="AU1193" i="54"/>
  <c r="AU1194" i="54"/>
  <c r="AU1195" i="54"/>
  <c r="AU1196" i="54"/>
  <c r="AU1197" i="54"/>
  <c r="AU1198" i="54"/>
  <c r="AU1199" i="54"/>
  <c r="AU1200" i="54"/>
  <c r="AU1201" i="54"/>
  <c r="AU1202" i="54"/>
  <c r="AU1203" i="54"/>
  <c r="AU1204" i="54"/>
  <c r="AU1205" i="54"/>
  <c r="AU1206" i="54"/>
  <c r="AU1207" i="54"/>
  <c r="AU1208" i="54"/>
  <c r="AU1209" i="54"/>
  <c r="AU1210" i="54"/>
  <c r="AU1211" i="54"/>
  <c r="AU1212" i="54"/>
  <c r="AU1213" i="54"/>
  <c r="AU1214" i="54"/>
  <c r="AU1215" i="54"/>
  <c r="AU1216" i="54"/>
  <c r="AU1217" i="54"/>
  <c r="AU1218" i="54"/>
  <c r="AU1219" i="54"/>
  <c r="AU1220" i="54"/>
  <c r="AU1221" i="54"/>
  <c r="AU1222" i="54"/>
  <c r="AU1223" i="54"/>
  <c r="AU1224" i="54"/>
  <c r="AU1225" i="54"/>
  <c r="AU1226" i="54"/>
  <c r="AU1227" i="54"/>
  <c r="AU1228" i="54"/>
  <c r="AU1229" i="54"/>
  <c r="AU1230" i="54"/>
  <c r="AU1231" i="54"/>
  <c r="AU1232" i="54"/>
  <c r="AU1233" i="54"/>
  <c r="AU1234" i="54"/>
  <c r="AU1235" i="54"/>
  <c r="AU1236" i="54"/>
  <c r="AU1237" i="54"/>
  <c r="AU1238" i="54"/>
  <c r="AU1239" i="54"/>
  <c r="AU1240" i="54"/>
  <c r="AU1241" i="54"/>
  <c r="AU1242" i="54"/>
  <c r="AU1243" i="54"/>
  <c r="AU1244" i="54"/>
  <c r="AU1245" i="54"/>
  <c r="AU1246" i="54"/>
  <c r="AU1247" i="54"/>
  <c r="AU1248" i="54"/>
  <c r="AU1249" i="54"/>
  <c r="AU1250" i="54"/>
  <c r="AU1251" i="54"/>
  <c r="AU1252" i="54"/>
  <c r="AU1253" i="54"/>
  <c r="AU1254" i="54"/>
  <c r="AU1255" i="54"/>
  <c r="AU1256" i="54"/>
  <c r="AU1257" i="54"/>
  <c r="AU1258" i="54"/>
  <c r="AU1259" i="54"/>
  <c r="AU1260" i="54"/>
  <c r="AU1261" i="54"/>
  <c r="AU1262" i="54"/>
  <c r="AU1263" i="54"/>
  <c r="AU1264" i="54"/>
  <c r="AU1265" i="54"/>
  <c r="AU1266" i="54"/>
  <c r="AU1267" i="54"/>
  <c r="AU1268" i="54"/>
  <c r="AU1269" i="54"/>
  <c r="AU1270" i="54"/>
  <c r="AU1271" i="54"/>
  <c r="AU1272" i="54"/>
  <c r="AU1273" i="54"/>
  <c r="AU1274" i="54"/>
  <c r="AU1275" i="54"/>
  <c r="AU1276" i="54"/>
  <c r="AU1277" i="54"/>
  <c r="AU1278" i="54"/>
  <c r="AU1279" i="54"/>
  <c r="AU1280" i="54"/>
  <c r="AU1281" i="54"/>
  <c r="AU1282" i="54"/>
  <c r="AU1283" i="54"/>
  <c r="AU1284" i="54"/>
  <c r="AU1285" i="54"/>
  <c r="AU1286" i="54"/>
  <c r="AU1287" i="54"/>
  <c r="AU1288" i="54"/>
  <c r="AU1289" i="54"/>
  <c r="AU1290" i="54"/>
  <c r="AU1291" i="54"/>
  <c r="AU1292" i="54"/>
  <c r="AU1293" i="54"/>
  <c r="AU1294" i="54"/>
  <c r="AU1295" i="54"/>
  <c r="AU1296" i="54"/>
  <c r="AU1297" i="54"/>
  <c r="AU1298" i="54"/>
  <c r="AU1299" i="54"/>
  <c r="AU1300" i="54"/>
  <c r="AU1301" i="54"/>
  <c r="AU1302" i="54"/>
  <c r="AU1303" i="54"/>
  <c r="AU1304" i="54"/>
  <c r="AU1305" i="54"/>
  <c r="AU1306" i="54"/>
  <c r="AU1307" i="54"/>
  <c r="AU1308" i="54"/>
  <c r="AU1309" i="54"/>
  <c r="AU1310" i="54"/>
  <c r="AU1311" i="54"/>
  <c r="AU1312" i="54"/>
  <c r="AU1313" i="54"/>
  <c r="AU1314" i="54"/>
  <c r="AU1315" i="54"/>
  <c r="AU1316" i="54"/>
  <c r="AU1317" i="54"/>
  <c r="AU36" i="54"/>
  <c r="BV1313" i="54"/>
  <c r="BW1313" i="54"/>
  <c r="BV1314" i="54"/>
  <c r="BW1314" i="54"/>
  <c r="BK1314" i="54"/>
  <c r="BL1314" i="54"/>
  <c r="BM1314" i="54"/>
  <c r="BN1314" i="54"/>
  <c r="BO1314" i="54"/>
  <c r="BP1314" i="54"/>
  <c r="BQ1314" i="54"/>
  <c r="BR1314" i="54"/>
  <c r="BS1314" i="54"/>
  <c r="BT1314" i="54"/>
  <c r="BU1314" i="54"/>
  <c r="BH1314" i="54"/>
  <c r="BI1314" i="54"/>
  <c r="BJ1314" i="54"/>
  <c r="BF1313" i="54"/>
  <c r="BG1313" i="54"/>
  <c r="M40" i="54"/>
  <c r="E36" i="54"/>
  <c r="AL37" i="54"/>
  <c r="AL38" i="54"/>
  <c r="AL39" i="54"/>
  <c r="AL40" i="54"/>
  <c r="AL41" i="54"/>
  <c r="AL42" i="54"/>
  <c r="AL46" i="54"/>
  <c r="AL49" i="54"/>
  <c r="AL50" i="54"/>
  <c r="AL54" i="54"/>
  <c r="AL57" i="54"/>
  <c r="AL60" i="54"/>
  <c r="AL61" i="54"/>
  <c r="AL62" i="54"/>
  <c r="AL65" i="54"/>
  <c r="AL66" i="54"/>
  <c r="AL68" i="54"/>
  <c r="AL72" i="54"/>
  <c r="AL73" i="54"/>
  <c r="AL76" i="54"/>
  <c r="AL77" i="54"/>
  <c r="AL80" i="54"/>
  <c r="AL84" i="54"/>
  <c r="AL87" i="54"/>
  <c r="AL95" i="54"/>
  <c r="AL96" i="54"/>
  <c r="AL104" i="54"/>
  <c r="AL108" i="54"/>
  <c r="AL112" i="54"/>
  <c r="AL119" i="54"/>
  <c r="AL123" i="54"/>
  <c r="AL128" i="54"/>
  <c r="AL130" i="54"/>
  <c r="AL134" i="54"/>
  <c r="AL138" i="54"/>
  <c r="AL140" i="54"/>
  <c r="AL150" i="54"/>
  <c r="AL158" i="54"/>
  <c r="AL159" i="54"/>
  <c r="AL163" i="54"/>
  <c r="AL164" i="54"/>
  <c r="AL169" i="54"/>
  <c r="AL173" i="54"/>
  <c r="AL174" i="54"/>
  <c r="AL184" i="54"/>
  <c r="AL185" i="54"/>
  <c r="AL190" i="54"/>
  <c r="AL194" i="54"/>
  <c r="AL198" i="54"/>
  <c r="AL200" i="54"/>
  <c r="AL201" i="54"/>
  <c r="AL202" i="54"/>
  <c r="AL204" i="54"/>
  <c r="AL207" i="54"/>
  <c r="AL208" i="54"/>
  <c r="AL209" i="54"/>
  <c r="AL215" i="54"/>
  <c r="AL221" i="54"/>
  <c r="AL222" i="54"/>
  <c r="AL226" i="54"/>
  <c r="AL230" i="54"/>
  <c r="AL234" i="54"/>
  <c r="AL235" i="54"/>
  <c r="AL239" i="54"/>
  <c r="AL243" i="54"/>
  <c r="AL248" i="54"/>
  <c r="AL251" i="54"/>
  <c r="AL254" i="54"/>
  <c r="AL256" i="54"/>
  <c r="AL263" i="54"/>
  <c r="AL267" i="54"/>
  <c r="AL268" i="54"/>
  <c r="AL271" i="54"/>
  <c r="AL272" i="54"/>
  <c r="AL275" i="54"/>
  <c r="AL276" i="54"/>
  <c r="AL279" i="54"/>
  <c r="AL280" i="54"/>
  <c r="AL281" i="54"/>
  <c r="AL283" i="54"/>
  <c r="AL284" i="54"/>
  <c r="AL285" i="54"/>
  <c r="AL287" i="54"/>
  <c r="AL288" i="54"/>
  <c r="AL289" i="54"/>
  <c r="AL291" i="54"/>
  <c r="AL293" i="54"/>
  <c r="AL297" i="54"/>
  <c r="AL301" i="54"/>
  <c r="AL305" i="54"/>
  <c r="AL307" i="54"/>
  <c r="AL309" i="54"/>
  <c r="AL311" i="54"/>
  <c r="AL313" i="54"/>
  <c r="AL315" i="54"/>
  <c r="AL317" i="54"/>
  <c r="AL319" i="54"/>
  <c r="AL321" i="54"/>
  <c r="AL323" i="54"/>
  <c r="AL324" i="54"/>
  <c r="AL328" i="54"/>
  <c r="AL329" i="54"/>
  <c r="AL330" i="54"/>
  <c r="AL332" i="54"/>
  <c r="AL333" i="54"/>
  <c r="AL334" i="54"/>
  <c r="AL336" i="54"/>
  <c r="AL337" i="54"/>
  <c r="AL338" i="54"/>
  <c r="AL339" i="54"/>
  <c r="AL340" i="54"/>
  <c r="AL341" i="54"/>
  <c r="AL342" i="54"/>
  <c r="AL343" i="54"/>
  <c r="AL344" i="54"/>
  <c r="AL345" i="54"/>
  <c r="AL346" i="54"/>
  <c r="AL347" i="54"/>
  <c r="AL348" i="54"/>
  <c r="AL349" i="54"/>
  <c r="AL350" i="54"/>
  <c r="AL351" i="54"/>
  <c r="AL352" i="54"/>
  <c r="AL353" i="54"/>
  <c r="AL354" i="54"/>
  <c r="AL355" i="54"/>
  <c r="AL356" i="54"/>
  <c r="AL357" i="54"/>
  <c r="AL358" i="54"/>
  <c r="AL359" i="54"/>
  <c r="AL360" i="54"/>
  <c r="AL361" i="54"/>
  <c r="AL362" i="54"/>
  <c r="AL363" i="54"/>
  <c r="AL364" i="54"/>
  <c r="AL365" i="54"/>
  <c r="AL366" i="54"/>
  <c r="AL367" i="54"/>
  <c r="AL368" i="54"/>
  <c r="AL369" i="54"/>
  <c r="AL370" i="54"/>
  <c r="AL371" i="54"/>
  <c r="AL372" i="54"/>
  <c r="AL373" i="54"/>
  <c r="AL374" i="54"/>
  <c r="AL375" i="54"/>
  <c r="AL376" i="54"/>
  <c r="AL377" i="54"/>
  <c r="AL378" i="54"/>
  <c r="AL379" i="54"/>
  <c r="AL380" i="54"/>
  <c r="AL381" i="54"/>
  <c r="AL382" i="54"/>
  <c r="AL383" i="54"/>
  <c r="AL384" i="54"/>
  <c r="AL385" i="54"/>
  <c r="AL386" i="54"/>
  <c r="AL387" i="54"/>
  <c r="AL388" i="54"/>
  <c r="AL389" i="54"/>
  <c r="AL390" i="54"/>
  <c r="AL391" i="54"/>
  <c r="AL392" i="54"/>
  <c r="AL393" i="54"/>
  <c r="AL394" i="54"/>
  <c r="AL395" i="54"/>
  <c r="AL396" i="54"/>
  <c r="AL397" i="54"/>
  <c r="AL398" i="54"/>
  <c r="AL399" i="54"/>
  <c r="AL400" i="54"/>
  <c r="AL401" i="54"/>
  <c r="AL402" i="54"/>
  <c r="AL403" i="54"/>
  <c r="AL404" i="54"/>
  <c r="AL405" i="54"/>
  <c r="AL406" i="54"/>
  <c r="AL407" i="54"/>
  <c r="AL408" i="54"/>
  <c r="AL409" i="54"/>
  <c r="AL410" i="54"/>
  <c r="AL411" i="54"/>
  <c r="AL412" i="54"/>
  <c r="AL413" i="54"/>
  <c r="AL414" i="54"/>
  <c r="AL415" i="54"/>
  <c r="AL416" i="54"/>
  <c r="AL417" i="54"/>
  <c r="AL418" i="54"/>
  <c r="AL419" i="54"/>
  <c r="AL420" i="54"/>
  <c r="AL421" i="54"/>
  <c r="AL422" i="54"/>
  <c r="AL423" i="54"/>
  <c r="AL424" i="54"/>
  <c r="AL425" i="54"/>
  <c r="AL426" i="54"/>
  <c r="AL427" i="54"/>
  <c r="AL428" i="54"/>
  <c r="AL429" i="54"/>
  <c r="AL430" i="54"/>
  <c r="AL431" i="54"/>
  <c r="AL432" i="54"/>
  <c r="AL433" i="54"/>
  <c r="AL434" i="54"/>
  <c r="AL435" i="54"/>
  <c r="AL436" i="54"/>
  <c r="AL437" i="54"/>
  <c r="AL438" i="54"/>
  <c r="AL439" i="54"/>
  <c r="AL440" i="54"/>
  <c r="AL441" i="54"/>
  <c r="AL442" i="54"/>
  <c r="AL443" i="54"/>
  <c r="AL444" i="54"/>
  <c r="AL445" i="54"/>
  <c r="AL446" i="54"/>
  <c r="AL447" i="54"/>
  <c r="AL448" i="54"/>
  <c r="AL449" i="54"/>
  <c r="AL450" i="54"/>
  <c r="AL451" i="54"/>
  <c r="AL452" i="54"/>
  <c r="AL453" i="54"/>
  <c r="AL454" i="54"/>
  <c r="AL455" i="54"/>
  <c r="AL456" i="54"/>
  <c r="AL457" i="54"/>
  <c r="AL458" i="54"/>
  <c r="AL459" i="54"/>
  <c r="AL460" i="54"/>
  <c r="AL461" i="54"/>
  <c r="AL462" i="54"/>
  <c r="AL463" i="54"/>
  <c r="AL464" i="54"/>
  <c r="AL465" i="54"/>
  <c r="AL466" i="54"/>
  <c r="AL467" i="54"/>
  <c r="AL468" i="54"/>
  <c r="AL469" i="54"/>
  <c r="AL470" i="54"/>
  <c r="AL471" i="54"/>
  <c r="AL472" i="54"/>
  <c r="AL473" i="54"/>
  <c r="AL474" i="54"/>
  <c r="AL475" i="54"/>
  <c r="AL476" i="54"/>
  <c r="AL477" i="54"/>
  <c r="AL478" i="54"/>
  <c r="AL479" i="54"/>
  <c r="AL480" i="54"/>
  <c r="AL481" i="54"/>
  <c r="AL482" i="54"/>
  <c r="AL483" i="54"/>
  <c r="AL484" i="54"/>
  <c r="AL485" i="54"/>
  <c r="AL486" i="54"/>
  <c r="AL487" i="54"/>
  <c r="AL488" i="54"/>
  <c r="AL489" i="54"/>
  <c r="AL490" i="54"/>
  <c r="AL491" i="54"/>
  <c r="AL492" i="54"/>
  <c r="AL493" i="54"/>
  <c r="AL494" i="54"/>
  <c r="AL495" i="54"/>
  <c r="AL496" i="54"/>
  <c r="AL497" i="54"/>
  <c r="AL498" i="54"/>
  <c r="AL499" i="54"/>
  <c r="AL500" i="54"/>
  <c r="AL501" i="54"/>
  <c r="AL502" i="54"/>
  <c r="AL503" i="54"/>
  <c r="AL504" i="54"/>
  <c r="AL505" i="54"/>
  <c r="AL506" i="54"/>
  <c r="AL507" i="54"/>
  <c r="AL508" i="54"/>
  <c r="AL509" i="54"/>
  <c r="AL510" i="54"/>
  <c r="AL511" i="54"/>
  <c r="AL512" i="54"/>
  <c r="AL513" i="54"/>
  <c r="AL514" i="54"/>
  <c r="AL515" i="54"/>
  <c r="AL516" i="54"/>
  <c r="AL517" i="54"/>
  <c r="AL518" i="54"/>
  <c r="AL519" i="54"/>
  <c r="AL520" i="54"/>
  <c r="AL521" i="54"/>
  <c r="AL522" i="54"/>
  <c r="AL523" i="54"/>
  <c r="AL524" i="54"/>
  <c r="AL525" i="54"/>
  <c r="AL526" i="54"/>
  <c r="AL527" i="54"/>
  <c r="AL528" i="54"/>
  <c r="AL529" i="54"/>
  <c r="AL530" i="54"/>
  <c r="AL531" i="54"/>
  <c r="AL532" i="54"/>
  <c r="AL533" i="54"/>
  <c r="AL534" i="54"/>
  <c r="AL535" i="54"/>
  <c r="AL536" i="54"/>
  <c r="AL537" i="54"/>
  <c r="AL538" i="54"/>
  <c r="AL539" i="54"/>
  <c r="AL540" i="54"/>
  <c r="AL541" i="54"/>
  <c r="AL542" i="54"/>
  <c r="AL543" i="54"/>
  <c r="AL544" i="54"/>
  <c r="AL545" i="54"/>
  <c r="AL546" i="54"/>
  <c r="AL547" i="54"/>
  <c r="AL548" i="54"/>
  <c r="AL549" i="54"/>
  <c r="AL550" i="54"/>
  <c r="AL551" i="54"/>
  <c r="AL552" i="54"/>
  <c r="AL553" i="54"/>
  <c r="AL554" i="54"/>
  <c r="AL555" i="54"/>
  <c r="AL556" i="54"/>
  <c r="AL557" i="54"/>
  <c r="AL558" i="54"/>
  <c r="AL559" i="54"/>
  <c r="AL560" i="54"/>
  <c r="AL561" i="54"/>
  <c r="AL562" i="54"/>
  <c r="AL563" i="54"/>
  <c r="AL564" i="54"/>
  <c r="AL565" i="54"/>
  <c r="AL566" i="54"/>
  <c r="AL567" i="54"/>
  <c r="AL568" i="54"/>
  <c r="AL569" i="54"/>
  <c r="AL570" i="54"/>
  <c r="AL571" i="54"/>
  <c r="AL572" i="54"/>
  <c r="AL573" i="54"/>
  <c r="AL574" i="54"/>
  <c r="AL575" i="54"/>
  <c r="AL576" i="54"/>
  <c r="AL577" i="54"/>
  <c r="AL578" i="54"/>
  <c r="AL579" i="54"/>
  <c r="AL580" i="54"/>
  <c r="AL581" i="54"/>
  <c r="AL582" i="54"/>
  <c r="AL583" i="54"/>
  <c r="AL584" i="54"/>
  <c r="AL585" i="54"/>
  <c r="AL586" i="54"/>
  <c r="AL587" i="54"/>
  <c r="AL588" i="54"/>
  <c r="AL589" i="54"/>
  <c r="AL590" i="54"/>
  <c r="AL591" i="54"/>
  <c r="AL592" i="54"/>
  <c r="AL593" i="54"/>
  <c r="AL594" i="54"/>
  <c r="AL595" i="54"/>
  <c r="AL596" i="54"/>
  <c r="AL597" i="54"/>
  <c r="AL598" i="54"/>
  <c r="AL599" i="54"/>
  <c r="AL600" i="54"/>
  <c r="AL601" i="54"/>
  <c r="AL602" i="54"/>
  <c r="AL603" i="54"/>
  <c r="AL604" i="54"/>
  <c r="AL605" i="54"/>
  <c r="AL606" i="54"/>
  <c r="AL607" i="54"/>
  <c r="AL608" i="54"/>
  <c r="AL609" i="54"/>
  <c r="AL610" i="54"/>
  <c r="AL611" i="54"/>
  <c r="AL612" i="54"/>
  <c r="AL613" i="54"/>
  <c r="AL614" i="54"/>
  <c r="AL615" i="54"/>
  <c r="AL616" i="54"/>
  <c r="AL617" i="54"/>
  <c r="AL618" i="54"/>
  <c r="AL619" i="54"/>
  <c r="AL620" i="54"/>
  <c r="AL621" i="54"/>
  <c r="AL622" i="54"/>
  <c r="AL623" i="54"/>
  <c r="AL624" i="54"/>
  <c r="AL625" i="54"/>
  <c r="AL626" i="54"/>
  <c r="AL627" i="54"/>
  <c r="AL628" i="54"/>
  <c r="AL629" i="54"/>
  <c r="AL630" i="54"/>
  <c r="AL631" i="54"/>
  <c r="AL632" i="54"/>
  <c r="AL633" i="54"/>
  <c r="AL634" i="54"/>
  <c r="AL635" i="54"/>
  <c r="AL636" i="54"/>
  <c r="AL637" i="54"/>
  <c r="AL638" i="54"/>
  <c r="AL639" i="54"/>
  <c r="AL640" i="54"/>
  <c r="AL641" i="54"/>
  <c r="AL642" i="54"/>
  <c r="AL643" i="54"/>
  <c r="AL644" i="54"/>
  <c r="AL645" i="54"/>
  <c r="AL646" i="54"/>
  <c r="AL647" i="54"/>
  <c r="AL648" i="54"/>
  <c r="AL649" i="54"/>
  <c r="AL650" i="54"/>
  <c r="AL651" i="54"/>
  <c r="AL652" i="54"/>
  <c r="AL653" i="54"/>
  <c r="AL654" i="54"/>
  <c r="AL655" i="54"/>
  <c r="AL656" i="54"/>
  <c r="AL657" i="54"/>
  <c r="AL658" i="54"/>
  <c r="AL659" i="54"/>
  <c r="AL660" i="54"/>
  <c r="AL661" i="54"/>
  <c r="AL662" i="54"/>
  <c r="AL663" i="54"/>
  <c r="AL664" i="54"/>
  <c r="AL665" i="54"/>
  <c r="AL666" i="54"/>
  <c r="AL667" i="54"/>
  <c r="AL668" i="54"/>
  <c r="AL669" i="54"/>
  <c r="AL670" i="54"/>
  <c r="AL671" i="54"/>
  <c r="AL672" i="54"/>
  <c r="AL673" i="54"/>
  <c r="AL674" i="54"/>
  <c r="AL675" i="54"/>
  <c r="AL676" i="54"/>
  <c r="AL677" i="54"/>
  <c r="AL678" i="54"/>
  <c r="AL679" i="54"/>
  <c r="AL680" i="54"/>
  <c r="AL681" i="54"/>
  <c r="AL682" i="54"/>
  <c r="AL683" i="54"/>
  <c r="AL684" i="54"/>
  <c r="AL685" i="54"/>
  <c r="AL686" i="54"/>
  <c r="AL687" i="54"/>
  <c r="AL688" i="54"/>
  <c r="AL689" i="54"/>
  <c r="AL690" i="54"/>
  <c r="AL691" i="54"/>
  <c r="AL692" i="54"/>
  <c r="AL693" i="54"/>
  <c r="AL694" i="54"/>
  <c r="AL695" i="54"/>
  <c r="AL696" i="54"/>
  <c r="AL697" i="54"/>
  <c r="AL698" i="54"/>
  <c r="AL699" i="54"/>
  <c r="AL700" i="54"/>
  <c r="AL701" i="54"/>
  <c r="AL702" i="54"/>
  <c r="AL703" i="54"/>
  <c r="AL704" i="54"/>
  <c r="AL705" i="54"/>
  <c r="AL706" i="54"/>
  <c r="AL707" i="54"/>
  <c r="AL708" i="54"/>
  <c r="AL709" i="54"/>
  <c r="AL710" i="54"/>
  <c r="AL711" i="54"/>
  <c r="AL712" i="54"/>
  <c r="AL713" i="54"/>
  <c r="AL714" i="54"/>
  <c r="AL715" i="54"/>
  <c r="AL716" i="54"/>
  <c r="AL717" i="54"/>
  <c r="AL718" i="54"/>
  <c r="AL719" i="54"/>
  <c r="AL720" i="54"/>
  <c r="AL721" i="54"/>
  <c r="AL722" i="54"/>
  <c r="AL723" i="54"/>
  <c r="AL724" i="54"/>
  <c r="AL725" i="54"/>
  <c r="AL726" i="54"/>
  <c r="AL727" i="54"/>
  <c r="AL728" i="54"/>
  <c r="AL729" i="54"/>
  <c r="AL730" i="54"/>
  <c r="AL731" i="54"/>
  <c r="AL732" i="54"/>
  <c r="AL733" i="54"/>
  <c r="AL734" i="54"/>
  <c r="AL735" i="54"/>
  <c r="AL736" i="54"/>
  <c r="AL737" i="54"/>
  <c r="AL738" i="54"/>
  <c r="AL739" i="54"/>
  <c r="AL740" i="54"/>
  <c r="AL741" i="54"/>
  <c r="AL742" i="54"/>
  <c r="AL743" i="54"/>
  <c r="AL744" i="54"/>
  <c r="AL745" i="54"/>
  <c r="AL746" i="54"/>
  <c r="AL747" i="54"/>
  <c r="AL748" i="54"/>
  <c r="AL749" i="54"/>
  <c r="AL750" i="54"/>
  <c r="AL751" i="54"/>
  <c r="AL752" i="54"/>
  <c r="AL753" i="54"/>
  <c r="AL754" i="54"/>
  <c r="AL755" i="54"/>
  <c r="AL756" i="54"/>
  <c r="AL757" i="54"/>
  <c r="AL758" i="54"/>
  <c r="AL759" i="54"/>
  <c r="AL760" i="54"/>
  <c r="AL761" i="54"/>
  <c r="AL762" i="54"/>
  <c r="AL763" i="54"/>
  <c r="AL764" i="54"/>
  <c r="AL765" i="54"/>
  <c r="AL766" i="54"/>
  <c r="AL767" i="54"/>
  <c r="AL768" i="54"/>
  <c r="AL769" i="54"/>
  <c r="AL770" i="54"/>
  <c r="AL771" i="54"/>
  <c r="AL772" i="54"/>
  <c r="AL773" i="54"/>
  <c r="AL774" i="54"/>
  <c r="AL775" i="54"/>
  <c r="AL776" i="54"/>
  <c r="AL777" i="54"/>
  <c r="AL778" i="54"/>
  <c r="AL779" i="54"/>
  <c r="AL780" i="54"/>
  <c r="AL781" i="54"/>
  <c r="AL782" i="54"/>
  <c r="AL783" i="54"/>
  <c r="AL784" i="54"/>
  <c r="AL785" i="54"/>
  <c r="AL786" i="54"/>
  <c r="AL787" i="54"/>
  <c r="AL788" i="54"/>
  <c r="AL789" i="54"/>
  <c r="AL790" i="54"/>
  <c r="AL791" i="54"/>
  <c r="AL792" i="54"/>
  <c r="AL793" i="54"/>
  <c r="AL794" i="54"/>
  <c r="AL795" i="54"/>
  <c r="AL796" i="54"/>
  <c r="AL797" i="54"/>
  <c r="AL798" i="54"/>
  <c r="AL799" i="54"/>
  <c r="AL800" i="54"/>
  <c r="AL801" i="54"/>
  <c r="AL802" i="54"/>
  <c r="AL803" i="54"/>
  <c r="AL804" i="54"/>
  <c r="AL805" i="54"/>
  <c r="AL806" i="54"/>
  <c r="AL807" i="54"/>
  <c r="AL808" i="54"/>
  <c r="AL809" i="54"/>
  <c r="AL810" i="54"/>
  <c r="AL811" i="54"/>
  <c r="AL812" i="54"/>
  <c r="AL813" i="54"/>
  <c r="AL814" i="54"/>
  <c r="AL815" i="54"/>
  <c r="AL816" i="54"/>
  <c r="AL817" i="54"/>
  <c r="AL818" i="54"/>
  <c r="AL819" i="54"/>
  <c r="AL820" i="54"/>
  <c r="AL821" i="54"/>
  <c r="AL822" i="54"/>
  <c r="AL823" i="54"/>
  <c r="AL824" i="54"/>
  <c r="AL825" i="54"/>
  <c r="AL826" i="54"/>
  <c r="AL827" i="54"/>
  <c r="AL828" i="54"/>
  <c r="AL829" i="54"/>
  <c r="AL830" i="54"/>
  <c r="AL831" i="54"/>
  <c r="AL832" i="54"/>
  <c r="AL833" i="54"/>
  <c r="AL834" i="54"/>
  <c r="AL835" i="54"/>
  <c r="AL836" i="54"/>
  <c r="AL837" i="54"/>
  <c r="AL838" i="54"/>
  <c r="AL839" i="54"/>
  <c r="AL840" i="54"/>
  <c r="AL841" i="54"/>
  <c r="AL842" i="54"/>
  <c r="AL843" i="54"/>
  <c r="AL844" i="54"/>
  <c r="AL845" i="54"/>
  <c r="AL846" i="54"/>
  <c r="AL847" i="54"/>
  <c r="AL848" i="54"/>
  <c r="AL849" i="54"/>
  <c r="AL850" i="54"/>
  <c r="AL851" i="54"/>
  <c r="AL852" i="54"/>
  <c r="AL853" i="54"/>
  <c r="AL854" i="54"/>
  <c r="AL855" i="54"/>
  <c r="AL856" i="54"/>
  <c r="AL857" i="54"/>
  <c r="AL858" i="54"/>
  <c r="AL859" i="54"/>
  <c r="AL860" i="54"/>
  <c r="AL861" i="54"/>
  <c r="AL862" i="54"/>
  <c r="AL863" i="54"/>
  <c r="AL864" i="54"/>
  <c r="AL865" i="54"/>
  <c r="AL866" i="54"/>
  <c r="AL867" i="54"/>
  <c r="AL868" i="54"/>
  <c r="AL869" i="54"/>
  <c r="AL870" i="54"/>
  <c r="AL871" i="54"/>
  <c r="AL872" i="54"/>
  <c r="AL873" i="54"/>
  <c r="AL874" i="54"/>
  <c r="AL875" i="54"/>
  <c r="AL876" i="54"/>
  <c r="AL877" i="54"/>
  <c r="AL878" i="54"/>
  <c r="AL879" i="54"/>
  <c r="AL880" i="54"/>
  <c r="AL881" i="54"/>
  <c r="AL882" i="54"/>
  <c r="AL883" i="54"/>
  <c r="AL884" i="54"/>
  <c r="AL885" i="54"/>
  <c r="AL886" i="54"/>
  <c r="AL887" i="54"/>
  <c r="AL888" i="54"/>
  <c r="AL889" i="54"/>
  <c r="AL890" i="54"/>
  <c r="AL891" i="54"/>
  <c r="AL892" i="54"/>
  <c r="AL893" i="54"/>
  <c r="AL894" i="54"/>
  <c r="AL895" i="54"/>
  <c r="AL896" i="54"/>
  <c r="AL897" i="54"/>
  <c r="AL898" i="54"/>
  <c r="AL899" i="54"/>
  <c r="AL900" i="54"/>
  <c r="AL901" i="54"/>
  <c r="AL902" i="54"/>
  <c r="AL903" i="54"/>
  <c r="AL904" i="54"/>
  <c r="AL905" i="54"/>
  <c r="AL906" i="54"/>
  <c r="AL907" i="54"/>
  <c r="AL908" i="54"/>
  <c r="AL909" i="54"/>
  <c r="AL910" i="54"/>
  <c r="AL911" i="54"/>
  <c r="AL912" i="54"/>
  <c r="AL913" i="54"/>
  <c r="AL914" i="54"/>
  <c r="AL915" i="54"/>
  <c r="AL916" i="54"/>
  <c r="AL917" i="54"/>
  <c r="AL918" i="54"/>
  <c r="AL919" i="54"/>
  <c r="AL920" i="54"/>
  <c r="AL921" i="54"/>
  <c r="AL922" i="54"/>
  <c r="AL923" i="54"/>
  <c r="AL924" i="54"/>
  <c r="AL925" i="54"/>
  <c r="AL926" i="54"/>
  <c r="AL927" i="54"/>
  <c r="AL928" i="54"/>
  <c r="AL929" i="54"/>
  <c r="AL930" i="54"/>
  <c r="AL931" i="54"/>
  <c r="AL932" i="54"/>
  <c r="AL933" i="54"/>
  <c r="AL934" i="54"/>
  <c r="AL935" i="54"/>
  <c r="AL936" i="54"/>
  <c r="AL937" i="54"/>
  <c r="AL938" i="54"/>
  <c r="AL939" i="54"/>
  <c r="AL940" i="54"/>
  <c r="AL941" i="54"/>
  <c r="AL942" i="54"/>
  <c r="AL943" i="54"/>
  <c r="AL944" i="54"/>
  <c r="AL945" i="54"/>
  <c r="AL946" i="54"/>
  <c r="AL947" i="54"/>
  <c r="AL948" i="54"/>
  <c r="AL949" i="54"/>
  <c r="AL950" i="54"/>
  <c r="AL951" i="54"/>
  <c r="AL952" i="54"/>
  <c r="AL953" i="54"/>
  <c r="AL954" i="54"/>
  <c r="AL955" i="54"/>
  <c r="AL956" i="54"/>
  <c r="AL957" i="54"/>
  <c r="AL958" i="54"/>
  <c r="AL959" i="54"/>
  <c r="AL960" i="54"/>
  <c r="AL961" i="54"/>
  <c r="AL962" i="54"/>
  <c r="AL963" i="54"/>
  <c r="AL964" i="54"/>
  <c r="AL965" i="54"/>
  <c r="AL966" i="54"/>
  <c r="AL967" i="54"/>
  <c r="AL968" i="54"/>
  <c r="AL969" i="54"/>
  <c r="AL970" i="54"/>
  <c r="AL971" i="54"/>
  <c r="AL972" i="54"/>
  <c r="AL973" i="54"/>
  <c r="AL974" i="54"/>
  <c r="AL975" i="54"/>
  <c r="AL976" i="54"/>
  <c r="AL977" i="54"/>
  <c r="AL978" i="54"/>
  <c r="AL979" i="54"/>
  <c r="AL980" i="54"/>
  <c r="AL981" i="54"/>
  <c r="AL982" i="54"/>
  <c r="AL983" i="54"/>
  <c r="AL984" i="54"/>
  <c r="AL985" i="54"/>
  <c r="AL986" i="54"/>
  <c r="AL987" i="54"/>
  <c r="AL988" i="54"/>
  <c r="AL989" i="54"/>
  <c r="AL990" i="54"/>
  <c r="AL991" i="54"/>
  <c r="AL992" i="54"/>
  <c r="AL993" i="54"/>
  <c r="AL994" i="54"/>
  <c r="AL995" i="54"/>
  <c r="AL996" i="54"/>
  <c r="AL997" i="54"/>
  <c r="AL998" i="54"/>
  <c r="AL999" i="54"/>
  <c r="AL1000" i="54"/>
  <c r="AL1001" i="54"/>
  <c r="AL1002" i="54"/>
  <c r="AL1003" i="54"/>
  <c r="AL1004" i="54"/>
  <c r="AL1005" i="54"/>
  <c r="AL1006" i="54"/>
  <c r="AL1007" i="54"/>
  <c r="AL1008" i="54"/>
  <c r="AL1009" i="54"/>
  <c r="AL1010" i="54"/>
  <c r="AL1011" i="54"/>
  <c r="AL1012" i="54"/>
  <c r="AL1013" i="54"/>
  <c r="AL1014" i="54"/>
  <c r="AL1015" i="54"/>
  <c r="AL1016" i="54"/>
  <c r="AL1017" i="54"/>
  <c r="AL1018" i="54"/>
  <c r="AL1019" i="54"/>
  <c r="AL1020" i="54"/>
  <c r="AL1021" i="54"/>
  <c r="AL1022" i="54"/>
  <c r="AL1023" i="54"/>
  <c r="AL1024" i="54"/>
  <c r="AL1025" i="54"/>
  <c r="AL1026" i="54"/>
  <c r="AL1027" i="54"/>
  <c r="AL1028" i="54"/>
  <c r="AL1029" i="54"/>
  <c r="AL1030" i="54"/>
  <c r="AL1031" i="54"/>
  <c r="AL1032" i="54"/>
  <c r="AL1033" i="54"/>
  <c r="AL1034" i="54"/>
  <c r="AL1035" i="54"/>
  <c r="AL1036" i="54"/>
  <c r="AL1037" i="54"/>
  <c r="AL1038" i="54"/>
  <c r="AL1039" i="54"/>
  <c r="AL1040" i="54"/>
  <c r="AL1041" i="54"/>
  <c r="AL1042" i="54"/>
  <c r="AL1043" i="54"/>
  <c r="AL1044" i="54"/>
  <c r="AL1045" i="54"/>
  <c r="AL1046" i="54"/>
  <c r="AL1047" i="54"/>
  <c r="AL1048" i="54"/>
  <c r="AL1049" i="54"/>
  <c r="AL1050" i="54"/>
  <c r="AL1051" i="54"/>
  <c r="AL1052" i="54"/>
  <c r="AL1053" i="54"/>
  <c r="AL1054" i="54"/>
  <c r="AL1055" i="54"/>
  <c r="AL1056" i="54"/>
  <c r="AL1057" i="54"/>
  <c r="AL1058" i="54"/>
  <c r="AL1059" i="54"/>
  <c r="AL1060" i="54"/>
  <c r="AL1061" i="54"/>
  <c r="AL1062" i="54"/>
  <c r="AL1063" i="54"/>
  <c r="AL1064" i="54"/>
  <c r="AL1065" i="54"/>
  <c r="AL1066" i="54"/>
  <c r="AL1067" i="54"/>
  <c r="AL1068" i="54"/>
  <c r="AL1069" i="54"/>
  <c r="AL1070" i="54"/>
  <c r="AL1071" i="54"/>
  <c r="AL1072" i="54"/>
  <c r="AL1073" i="54"/>
  <c r="AL1074" i="54"/>
  <c r="AL1075" i="54"/>
  <c r="AL1076" i="54"/>
  <c r="AL1077" i="54"/>
  <c r="AL1078" i="54"/>
  <c r="AL1079" i="54"/>
  <c r="AL1080" i="54"/>
  <c r="AL1081" i="54"/>
  <c r="AL1082" i="54"/>
  <c r="AL1083" i="54"/>
  <c r="AL1084" i="54"/>
  <c r="AL1085" i="54"/>
  <c r="AL1086" i="54"/>
  <c r="AL1087" i="54"/>
  <c r="AL1088" i="54"/>
  <c r="AL1089" i="54"/>
  <c r="AL1090" i="54"/>
  <c r="AL1091" i="54"/>
  <c r="AL1092" i="54"/>
  <c r="AL1093" i="54"/>
  <c r="AL1094" i="54"/>
  <c r="AL1095" i="54"/>
  <c r="AL1096" i="54"/>
  <c r="AL1097" i="54"/>
  <c r="AL1098" i="54"/>
  <c r="AL1099" i="54"/>
  <c r="AL1100" i="54"/>
  <c r="AL1101" i="54"/>
  <c r="AL1102" i="54"/>
  <c r="AL1103" i="54"/>
  <c r="AL1104" i="54"/>
  <c r="AL1105" i="54"/>
  <c r="AL1106" i="54"/>
  <c r="AL1107" i="54"/>
  <c r="AL1108" i="54"/>
  <c r="AL1109" i="54"/>
  <c r="AL1110" i="54"/>
  <c r="AL1111" i="54"/>
  <c r="AL1112" i="54"/>
  <c r="AL1113" i="54"/>
  <c r="AL1114" i="54"/>
  <c r="AL1115" i="54"/>
  <c r="AL1116" i="54"/>
  <c r="AL1117" i="54"/>
  <c r="AL1118" i="54"/>
  <c r="AL1119" i="54"/>
  <c r="AL1120" i="54"/>
  <c r="AL1121" i="54"/>
  <c r="AL1122" i="54"/>
  <c r="AL1123" i="54"/>
  <c r="AL1124" i="54"/>
  <c r="AL1125" i="54"/>
  <c r="AL1126" i="54"/>
  <c r="AL1127" i="54"/>
  <c r="AL1128" i="54"/>
  <c r="AL1129" i="54"/>
  <c r="AL1130" i="54"/>
  <c r="AL1131" i="54"/>
  <c r="AL1132" i="54"/>
  <c r="AL1133" i="54"/>
  <c r="AL1134" i="54"/>
  <c r="AL1135" i="54"/>
  <c r="AL1136" i="54"/>
  <c r="AL1137" i="54"/>
  <c r="AL1138" i="54"/>
  <c r="AL1139" i="54"/>
  <c r="AL1140" i="54"/>
  <c r="AL1141" i="54"/>
  <c r="AL1142" i="54"/>
  <c r="AL1143" i="54"/>
  <c r="AL1144" i="54"/>
  <c r="AL1145" i="54"/>
  <c r="AL1146" i="54"/>
  <c r="AL1147" i="54"/>
  <c r="AL1148" i="54"/>
  <c r="AL1149" i="54"/>
  <c r="AL1150" i="54"/>
  <c r="AL1151" i="54"/>
  <c r="AL1152" i="54"/>
  <c r="AL1153" i="54"/>
  <c r="AL1154" i="54"/>
  <c r="AL1155" i="54"/>
  <c r="AL1156" i="54"/>
  <c r="AL1157" i="54"/>
  <c r="AL1158" i="54"/>
  <c r="AL1159" i="54"/>
  <c r="AL1160" i="54"/>
  <c r="AL1161" i="54"/>
  <c r="AL1162" i="54"/>
  <c r="AL1163" i="54"/>
  <c r="AL1164" i="54"/>
  <c r="AL1165" i="54"/>
  <c r="AL1166" i="54"/>
  <c r="AL1167" i="54"/>
  <c r="AL1168" i="54"/>
  <c r="AL1169" i="54"/>
  <c r="AL1170" i="54"/>
  <c r="AL1171" i="54"/>
  <c r="AL1172" i="54"/>
  <c r="AL1173" i="54"/>
  <c r="AL1174" i="54"/>
  <c r="AL1175" i="54"/>
  <c r="AL1176" i="54"/>
  <c r="AL1177" i="54"/>
  <c r="AL1178" i="54"/>
  <c r="AL1179" i="54"/>
  <c r="AL1180" i="54"/>
  <c r="AL1181" i="54"/>
  <c r="AL1182" i="54"/>
  <c r="AL1183" i="54"/>
  <c r="AL1184" i="54"/>
  <c r="AL1185" i="54"/>
  <c r="AL1186" i="54"/>
  <c r="AL1187" i="54"/>
  <c r="AL1188" i="54"/>
  <c r="AL1189" i="54"/>
  <c r="AL1190" i="54"/>
  <c r="AL1191" i="54"/>
  <c r="AL1192" i="54"/>
  <c r="AL1193" i="54"/>
  <c r="AL1194" i="54"/>
  <c r="AL1195" i="54"/>
  <c r="AL1196" i="54"/>
  <c r="AL1197" i="54"/>
  <c r="AL1198" i="54"/>
  <c r="AL1199" i="54"/>
  <c r="AL1200" i="54"/>
  <c r="AL1201" i="54"/>
  <c r="AL1202" i="54"/>
  <c r="AL1203" i="54"/>
  <c r="AL1204" i="54"/>
  <c r="AL1205" i="54"/>
  <c r="AL1206" i="54"/>
  <c r="AL1207" i="54"/>
  <c r="AL1208" i="54"/>
  <c r="AL1209" i="54"/>
  <c r="AL1210" i="54"/>
  <c r="AL1211" i="54"/>
  <c r="AL1212" i="54"/>
  <c r="AL1213" i="54"/>
  <c r="AL1214" i="54"/>
  <c r="AL1215" i="54"/>
  <c r="AL1216" i="54"/>
  <c r="AL1217" i="54"/>
  <c r="AL1218" i="54"/>
  <c r="AL1219" i="54"/>
  <c r="AL1220" i="54"/>
  <c r="AL1221" i="54"/>
  <c r="AL1222" i="54"/>
  <c r="AL1223" i="54"/>
  <c r="AL1224" i="54"/>
  <c r="AL1225" i="54"/>
  <c r="AL1226" i="54"/>
  <c r="AL1227" i="54"/>
  <c r="AL1228" i="54"/>
  <c r="AL1229" i="54"/>
  <c r="AL1230" i="54"/>
  <c r="AL1231" i="54"/>
  <c r="AL1232" i="54"/>
  <c r="AL1233" i="54"/>
  <c r="AL1234" i="54"/>
  <c r="AL1235" i="54"/>
  <c r="AL1236" i="54"/>
  <c r="AL1237" i="54"/>
  <c r="AL1238" i="54"/>
  <c r="AL1239" i="54"/>
  <c r="AL1240" i="54"/>
  <c r="AL1241" i="54"/>
  <c r="AL1242" i="54"/>
  <c r="AL1243" i="54"/>
  <c r="AL1244" i="54"/>
  <c r="AL1245" i="54"/>
  <c r="AL1246" i="54"/>
  <c r="AL1247" i="54"/>
  <c r="AL1248" i="54"/>
  <c r="AL1249" i="54"/>
  <c r="AL1250" i="54"/>
  <c r="AL1251" i="54"/>
  <c r="AL1252" i="54"/>
  <c r="AL1253" i="54"/>
  <c r="AL1254" i="54"/>
  <c r="AL1255" i="54"/>
  <c r="AL1256" i="54"/>
  <c r="AL1257" i="54"/>
  <c r="AL1258" i="54"/>
  <c r="AL1259" i="54"/>
  <c r="AL1260" i="54"/>
  <c r="AL1261" i="54"/>
  <c r="AL1262" i="54"/>
  <c r="AL1263" i="54"/>
  <c r="AL1264" i="54"/>
  <c r="AL1265" i="54"/>
  <c r="AL1266" i="54"/>
  <c r="AL1267" i="54"/>
  <c r="AL1268" i="54"/>
  <c r="AL1269" i="54"/>
  <c r="AL1270" i="54"/>
  <c r="AL1271" i="54"/>
  <c r="AL1272" i="54"/>
  <c r="AL1273" i="54"/>
  <c r="AL1274" i="54"/>
  <c r="AL1275" i="54"/>
  <c r="AL1276" i="54"/>
  <c r="AL1277" i="54"/>
  <c r="AL1278" i="54"/>
  <c r="AL1279" i="54"/>
  <c r="AL1280" i="54"/>
  <c r="AL1281" i="54"/>
  <c r="AL1282" i="54"/>
  <c r="AL1283" i="54"/>
  <c r="AL1284" i="54"/>
  <c r="AL1285" i="54"/>
  <c r="AL1286" i="54"/>
  <c r="AL1287" i="54"/>
  <c r="AL1288" i="54"/>
  <c r="AL1289" i="54"/>
  <c r="AL1290" i="54"/>
  <c r="AL1291" i="54"/>
  <c r="AL1292" i="54"/>
  <c r="AL1293" i="54"/>
  <c r="AL1294" i="54"/>
  <c r="AL1295" i="54"/>
  <c r="AL1296" i="54"/>
  <c r="AL1297" i="54"/>
  <c r="AL1298" i="54"/>
  <c r="AL1299" i="54"/>
  <c r="AL1300" i="54"/>
  <c r="AL1301" i="54"/>
  <c r="AL1302" i="54"/>
  <c r="AL1303" i="54"/>
  <c r="AL1304" i="54"/>
  <c r="AL1305" i="54"/>
  <c r="AL1306" i="54"/>
  <c r="AL1307" i="54"/>
  <c r="AL1308" i="54"/>
  <c r="AL1309" i="54"/>
  <c r="AL1310" i="54"/>
  <c r="AL1311" i="54"/>
  <c r="AL1312" i="54"/>
  <c r="AL1313" i="54"/>
  <c r="AL1314" i="54"/>
  <c r="AL1315" i="54"/>
  <c r="AL1316" i="54"/>
  <c r="AL1317" i="54"/>
  <c r="AL36" i="54"/>
  <c r="AW37" i="54"/>
  <c r="AW38" i="54"/>
  <c r="AW41" i="54"/>
  <c r="AW42" i="54"/>
  <c r="AW46" i="54"/>
  <c r="AW49" i="54"/>
  <c r="BA49" i="54" s="1"/>
  <c r="AW50" i="54"/>
  <c r="BA50" i="54" s="1"/>
  <c r="AW54" i="54"/>
  <c r="BA54" i="54" s="1"/>
  <c r="AW57" i="54"/>
  <c r="BA57" i="54" s="1"/>
  <c r="AW60" i="54"/>
  <c r="AW61" i="54"/>
  <c r="BA61" i="54" s="1"/>
  <c r="AW62" i="54"/>
  <c r="AW65" i="54"/>
  <c r="AW66" i="54"/>
  <c r="AW68" i="54"/>
  <c r="BA68" i="54" s="1"/>
  <c r="AW72" i="54"/>
  <c r="AW73" i="54"/>
  <c r="BA73" i="54" s="1"/>
  <c r="AW76" i="54"/>
  <c r="BA76" i="54" s="1"/>
  <c r="AW77" i="54"/>
  <c r="AZ77" i="54" s="1"/>
  <c r="AW80" i="54"/>
  <c r="AW84" i="54"/>
  <c r="BA84" i="54" s="1"/>
  <c r="AW87" i="54"/>
  <c r="AW95" i="54"/>
  <c r="AW96" i="54"/>
  <c r="AW104" i="54"/>
  <c r="BA104" i="54" s="1"/>
  <c r="AW108" i="54"/>
  <c r="AW112" i="54"/>
  <c r="AZ112" i="54" s="1"/>
  <c r="AW119" i="54"/>
  <c r="AW123" i="54"/>
  <c r="BA123" i="54" s="1"/>
  <c r="AW128" i="54"/>
  <c r="AW130" i="54"/>
  <c r="AZ130" i="54" s="1"/>
  <c r="AW134" i="54"/>
  <c r="AW138" i="54"/>
  <c r="AW140" i="54"/>
  <c r="AW150" i="54"/>
  <c r="AW158" i="54"/>
  <c r="BA158" i="54" s="1"/>
  <c r="AW159" i="54"/>
  <c r="AW163" i="54"/>
  <c r="BA163" i="54" s="1"/>
  <c r="AW164" i="54"/>
  <c r="AW169" i="54"/>
  <c r="AW173" i="54"/>
  <c r="BA173" i="54" s="1"/>
  <c r="AW174" i="54"/>
  <c r="AW184" i="54"/>
  <c r="AW185" i="54"/>
  <c r="AW190" i="54"/>
  <c r="BA190" i="54" s="1"/>
  <c r="AW194" i="54"/>
  <c r="AW198" i="54"/>
  <c r="BA198" i="54" s="1"/>
  <c r="AW200" i="54"/>
  <c r="AW201" i="54"/>
  <c r="BA201" i="54" s="1"/>
  <c r="AW202" i="54"/>
  <c r="AW204" i="54"/>
  <c r="BA204" i="54" s="1"/>
  <c r="AW207" i="54"/>
  <c r="AW208" i="54"/>
  <c r="AW209" i="54"/>
  <c r="AW215" i="54"/>
  <c r="BA215" i="54" s="1"/>
  <c r="AW221" i="54"/>
  <c r="AW222" i="54"/>
  <c r="AW226" i="54"/>
  <c r="AW230" i="54"/>
  <c r="AW234" i="54"/>
  <c r="AW235" i="54"/>
  <c r="BA235" i="54" s="1"/>
  <c r="AW239" i="54"/>
  <c r="AW243" i="54"/>
  <c r="AW248" i="54"/>
  <c r="AW251" i="54"/>
  <c r="AW254" i="54"/>
  <c r="BA254" i="54" s="1"/>
  <c r="AW256" i="54"/>
  <c r="BA256" i="54" s="1"/>
  <c r="AW263" i="54"/>
  <c r="BA263" i="54" s="1"/>
  <c r="AW267" i="54"/>
  <c r="BA267" i="54" s="1"/>
  <c r="AW268" i="54"/>
  <c r="AW271" i="54"/>
  <c r="BA271" i="54" s="1"/>
  <c r="AW272" i="54"/>
  <c r="AW275" i="54"/>
  <c r="AW276" i="54"/>
  <c r="AW279" i="54"/>
  <c r="AZ279" i="54" s="1"/>
  <c r="AW280" i="54"/>
  <c r="AZ280" i="54" s="1"/>
  <c r="AW281" i="54"/>
  <c r="AZ281" i="54" s="1"/>
  <c r="AW283" i="54"/>
  <c r="BA283" i="54" s="1"/>
  <c r="AW284" i="54"/>
  <c r="AW285" i="54"/>
  <c r="AW287" i="54"/>
  <c r="AZ287" i="54" s="1"/>
  <c r="AW288" i="54"/>
  <c r="AW289" i="54"/>
  <c r="AW291" i="54"/>
  <c r="AW293" i="54"/>
  <c r="AW297" i="54"/>
  <c r="AZ297" i="54" s="1"/>
  <c r="AW301" i="54"/>
  <c r="AZ301" i="54" s="1"/>
  <c r="AW305" i="54"/>
  <c r="AZ305" i="54" s="1"/>
  <c r="AW307" i="54"/>
  <c r="AW309" i="54"/>
  <c r="AW311" i="54"/>
  <c r="AZ311" i="54" s="1"/>
  <c r="AW313" i="54"/>
  <c r="AW315" i="54"/>
  <c r="AW317" i="54"/>
  <c r="AW319" i="54"/>
  <c r="AZ319" i="54" s="1"/>
  <c r="AW321" i="54"/>
  <c r="AZ321" i="54" s="1"/>
  <c r="AW323" i="54"/>
  <c r="AZ323" i="54" s="1"/>
  <c r="AW324" i="54"/>
  <c r="AW328" i="54"/>
  <c r="AZ328" i="54" s="1"/>
  <c r="AW329" i="54"/>
  <c r="AW330" i="54"/>
  <c r="AW332" i="54"/>
  <c r="AW333" i="54"/>
  <c r="AW334" i="54"/>
  <c r="AW336" i="54"/>
  <c r="AZ336" i="54" s="1"/>
  <c r="AW337" i="54"/>
  <c r="AW338" i="54"/>
  <c r="AZ338" i="54" s="1"/>
  <c r="AW339" i="54"/>
  <c r="BA339" i="54" s="1"/>
  <c r="AW340" i="54"/>
  <c r="AZ340" i="54" s="1"/>
  <c r="AW341" i="54"/>
  <c r="AW342" i="54"/>
  <c r="BA342" i="54" s="1"/>
  <c r="AW343" i="54"/>
  <c r="AW344" i="54"/>
  <c r="AW345" i="54"/>
  <c r="AW346" i="54"/>
  <c r="AZ346" i="54" s="1"/>
  <c r="AW347" i="54"/>
  <c r="AZ347" i="54" s="1"/>
  <c r="AW348" i="54"/>
  <c r="AW349" i="54"/>
  <c r="AZ349" i="54" s="1"/>
  <c r="AW350" i="54"/>
  <c r="AW351" i="54"/>
  <c r="AW352" i="54"/>
  <c r="AW353" i="54"/>
  <c r="AW354" i="54"/>
  <c r="AW355" i="54"/>
  <c r="AW356" i="54"/>
  <c r="AZ356" i="54" s="1"/>
  <c r="AW357" i="54"/>
  <c r="AZ357" i="54" s="1"/>
  <c r="AW358" i="54"/>
  <c r="AW359" i="54"/>
  <c r="AZ359" i="54" s="1"/>
  <c r="AW360" i="54"/>
  <c r="AZ360" i="54" s="1"/>
  <c r="AW361" i="54"/>
  <c r="AW362" i="54"/>
  <c r="AZ362" i="54" s="1"/>
  <c r="AW363" i="54"/>
  <c r="AW364" i="54"/>
  <c r="AW365" i="54"/>
  <c r="AW366" i="54"/>
  <c r="AW367" i="54"/>
  <c r="AW368" i="54"/>
  <c r="AZ368" i="54" s="1"/>
  <c r="AW369" i="54"/>
  <c r="AZ369" i="54" s="1"/>
  <c r="AW370" i="54"/>
  <c r="AW371" i="54"/>
  <c r="AW372" i="54"/>
  <c r="AW373" i="54"/>
  <c r="AW374" i="54"/>
  <c r="AW375" i="54"/>
  <c r="AW376" i="54"/>
  <c r="AW377" i="54"/>
  <c r="AZ377" i="54" s="1"/>
  <c r="AW378" i="54"/>
  <c r="AZ378" i="54" s="1"/>
  <c r="AW379" i="54"/>
  <c r="AW380" i="54"/>
  <c r="AW381" i="54"/>
  <c r="AW382" i="54"/>
  <c r="AZ382" i="54" s="1"/>
  <c r="AW383" i="54"/>
  <c r="AW384" i="54"/>
  <c r="AW385" i="54"/>
  <c r="AW386" i="54"/>
  <c r="BA386" i="54" s="1"/>
  <c r="AW387" i="54"/>
  <c r="AZ387" i="54" s="1"/>
  <c r="AW388" i="54"/>
  <c r="AZ388" i="54" s="1"/>
  <c r="AW389" i="54"/>
  <c r="BA389" i="54" s="1"/>
  <c r="AW390" i="54"/>
  <c r="AZ390" i="54" s="1"/>
  <c r="AW391" i="54"/>
  <c r="AW392" i="54"/>
  <c r="AZ392" i="54" s="1"/>
  <c r="AW393" i="54"/>
  <c r="AW394" i="54"/>
  <c r="AW395" i="54"/>
  <c r="AW396" i="54"/>
  <c r="BA396" i="54" s="1"/>
  <c r="AW397" i="54"/>
  <c r="AW398" i="54"/>
  <c r="AZ398" i="54" s="1"/>
  <c r="AW399" i="54"/>
  <c r="AZ399" i="54" s="1"/>
  <c r="AW400" i="54"/>
  <c r="AW401" i="54"/>
  <c r="AW402" i="54"/>
  <c r="AW403" i="54"/>
  <c r="AW404" i="54"/>
  <c r="AW405" i="54"/>
  <c r="AW406" i="54"/>
  <c r="AZ406" i="54" s="1"/>
  <c r="AW407" i="54"/>
  <c r="AW408" i="54"/>
  <c r="AW409" i="54"/>
  <c r="BA409" i="54" s="1"/>
  <c r="AW410" i="54"/>
  <c r="AW411" i="54"/>
  <c r="AW412" i="54"/>
  <c r="AZ412" i="54" s="1"/>
  <c r="AW413" i="54"/>
  <c r="AW414" i="54"/>
  <c r="AW415" i="54"/>
  <c r="AW416" i="54"/>
  <c r="AZ416" i="54" s="1"/>
  <c r="AW417" i="54"/>
  <c r="AW418" i="54"/>
  <c r="AZ418" i="54" s="1"/>
  <c r="AW419" i="54"/>
  <c r="AZ419" i="54" s="1"/>
  <c r="AW420" i="54"/>
  <c r="AZ420" i="54" s="1"/>
  <c r="AW421" i="54"/>
  <c r="AW422" i="54"/>
  <c r="AW423" i="54"/>
  <c r="AW424" i="54"/>
  <c r="AW425" i="54"/>
  <c r="AW426" i="54"/>
  <c r="AZ426" i="54" s="1"/>
  <c r="AW427" i="54"/>
  <c r="AZ427" i="54" s="1"/>
  <c r="AW428" i="54"/>
  <c r="AW429" i="54"/>
  <c r="AZ429" i="54" s="1"/>
  <c r="AW430" i="54"/>
  <c r="AZ430" i="54" s="1"/>
  <c r="AW431" i="54"/>
  <c r="AW432" i="54"/>
  <c r="AZ432" i="54" s="1"/>
  <c r="AW433" i="54"/>
  <c r="AW434" i="54"/>
  <c r="AW435" i="54"/>
  <c r="AW436" i="54"/>
  <c r="AW437" i="54"/>
  <c r="AW438" i="54"/>
  <c r="AZ438" i="54" s="1"/>
  <c r="AW439" i="54"/>
  <c r="BA439" i="54" s="1"/>
  <c r="AW440" i="54"/>
  <c r="AZ440" i="54" s="1"/>
  <c r="AW441" i="54"/>
  <c r="AW442" i="54"/>
  <c r="AW443" i="54"/>
  <c r="AW444" i="54"/>
  <c r="AW445" i="54"/>
  <c r="AW446" i="54"/>
  <c r="AZ446" i="54" s="1"/>
  <c r="AW447" i="54"/>
  <c r="AW448" i="54"/>
  <c r="AW449" i="54"/>
  <c r="AW450" i="54"/>
  <c r="AW451" i="54"/>
  <c r="AW452" i="54"/>
  <c r="AZ452" i="54" s="1"/>
  <c r="AW453" i="54"/>
  <c r="AW454" i="54"/>
  <c r="AW455" i="54"/>
  <c r="AW456" i="54"/>
  <c r="AW457" i="54"/>
  <c r="AW458" i="54"/>
  <c r="AZ458" i="54" s="1"/>
  <c r="AW459" i="54"/>
  <c r="AZ459" i="54" s="1"/>
  <c r="AW460" i="54"/>
  <c r="AW461" i="54"/>
  <c r="AW462" i="54"/>
  <c r="AW463" i="54"/>
  <c r="AW464" i="54"/>
  <c r="AW465" i="54"/>
  <c r="AW466" i="54"/>
  <c r="AZ466" i="54" s="1"/>
  <c r="AW467" i="54"/>
  <c r="AW468" i="54"/>
  <c r="AW469" i="54"/>
  <c r="AZ469" i="54" s="1"/>
  <c r="AW470" i="54"/>
  <c r="AZ470" i="54" s="1"/>
  <c r="AW471" i="54"/>
  <c r="AW472" i="54"/>
  <c r="AZ472" i="54" s="1"/>
  <c r="AW473" i="54"/>
  <c r="AW474" i="54"/>
  <c r="AW475" i="54"/>
  <c r="AW476" i="54"/>
  <c r="AW477" i="54"/>
  <c r="AZ477" i="54" s="1"/>
  <c r="AW478" i="54"/>
  <c r="AW479" i="54"/>
  <c r="AW480" i="54"/>
  <c r="AZ480" i="54" s="1"/>
  <c r="AW481" i="54"/>
  <c r="AW482" i="54"/>
  <c r="AW483" i="54"/>
  <c r="AW484" i="54"/>
  <c r="AW485" i="54"/>
  <c r="AW486" i="54"/>
  <c r="AZ486" i="54" s="1"/>
  <c r="AW487" i="54"/>
  <c r="AW488" i="54"/>
  <c r="BA488" i="54" s="1"/>
  <c r="AW489" i="54"/>
  <c r="BA489" i="54" s="1"/>
  <c r="AW490" i="54"/>
  <c r="AZ490" i="54" s="1"/>
  <c r="AW491" i="54"/>
  <c r="AW492" i="54"/>
  <c r="AZ492" i="54" s="1"/>
  <c r="AW493" i="54"/>
  <c r="AW494" i="54"/>
  <c r="AW495" i="54"/>
  <c r="AW496" i="54"/>
  <c r="AW497" i="54"/>
  <c r="AZ497" i="54" s="1"/>
  <c r="AW498" i="54"/>
  <c r="AZ498" i="54" s="1"/>
  <c r="AW499" i="54"/>
  <c r="AZ499" i="54" s="1"/>
  <c r="AW500" i="54"/>
  <c r="AZ500" i="54" s="1"/>
  <c r="AW501" i="54"/>
  <c r="AW502" i="54"/>
  <c r="BA502" i="54" s="1"/>
  <c r="AW503" i="54"/>
  <c r="AW504" i="54"/>
  <c r="AW505" i="54"/>
  <c r="AW506" i="54"/>
  <c r="BA506" i="54" s="1"/>
  <c r="AW507" i="54"/>
  <c r="AW508" i="54"/>
  <c r="AW509" i="54"/>
  <c r="AZ509" i="54" s="1"/>
  <c r="AW510" i="54"/>
  <c r="AZ510" i="54" s="1"/>
  <c r="AW511" i="54"/>
  <c r="AW512" i="54"/>
  <c r="AZ512" i="54" s="1"/>
  <c r="AW513" i="54"/>
  <c r="AW514" i="54"/>
  <c r="AW515" i="54"/>
  <c r="AW516" i="54"/>
  <c r="AW517" i="54"/>
  <c r="AZ517" i="54" s="1"/>
  <c r="AW518" i="54"/>
  <c r="AZ518" i="54" s="1"/>
  <c r="AW519" i="54"/>
  <c r="AZ519" i="54" s="1"/>
  <c r="AW520" i="54"/>
  <c r="AZ520" i="54" s="1"/>
  <c r="AW521" i="54"/>
  <c r="AW522" i="54"/>
  <c r="AW523" i="54"/>
  <c r="AW524" i="54"/>
  <c r="AW525" i="54"/>
  <c r="AW526" i="54"/>
  <c r="AW527" i="54"/>
  <c r="AW528" i="54"/>
  <c r="BA528" i="54" s="1"/>
  <c r="AW529" i="54"/>
  <c r="AZ529" i="54" s="1"/>
  <c r="AW530" i="54"/>
  <c r="AZ530" i="54" s="1"/>
  <c r="AW531" i="54"/>
  <c r="AW532" i="54"/>
  <c r="AZ532" i="54" s="1"/>
  <c r="AW533" i="54"/>
  <c r="AW534" i="54"/>
  <c r="AW535" i="54"/>
  <c r="AW536" i="54"/>
  <c r="AW537" i="54"/>
  <c r="AZ537" i="54" s="1"/>
  <c r="AW538" i="54"/>
  <c r="AZ538" i="54" s="1"/>
  <c r="AW539" i="54"/>
  <c r="AZ539" i="54" s="1"/>
  <c r="AW540" i="54"/>
  <c r="AZ540" i="54" s="1"/>
  <c r="AW541" i="54"/>
  <c r="AW542" i="54"/>
  <c r="AW543" i="54"/>
  <c r="AW544" i="54"/>
  <c r="AW545" i="54"/>
  <c r="AW546" i="54"/>
  <c r="AZ546" i="54" s="1"/>
  <c r="AW547" i="54"/>
  <c r="AW548" i="54"/>
  <c r="AZ548" i="54" s="1"/>
  <c r="AW549" i="54"/>
  <c r="AZ549" i="54" s="1"/>
  <c r="AW550" i="54"/>
  <c r="AW551" i="54"/>
  <c r="AW552" i="54"/>
  <c r="AZ552" i="54" s="1"/>
  <c r="AW553" i="54"/>
  <c r="AW554" i="54"/>
  <c r="AW555" i="54"/>
  <c r="AW556" i="54"/>
  <c r="AW557" i="54"/>
  <c r="AZ557" i="54" s="1"/>
  <c r="AW558" i="54"/>
  <c r="AW559" i="54"/>
  <c r="AW560" i="54"/>
  <c r="AZ560" i="54" s="1"/>
  <c r="AW561" i="54"/>
  <c r="AW562" i="54"/>
  <c r="AZ562" i="54" s="1"/>
  <c r="AW563" i="54"/>
  <c r="AW564" i="54"/>
  <c r="AW565" i="54"/>
  <c r="AW566" i="54"/>
  <c r="AW567" i="54"/>
  <c r="AW568" i="54"/>
  <c r="AW569" i="54"/>
  <c r="AW570" i="54"/>
  <c r="AZ570" i="54" s="1"/>
  <c r="AW571" i="54"/>
  <c r="AW572" i="54"/>
  <c r="AZ572" i="54" s="1"/>
  <c r="AW573" i="54"/>
  <c r="AW574" i="54"/>
  <c r="AW575" i="54"/>
  <c r="AW576" i="54"/>
  <c r="AW577" i="54"/>
  <c r="AZ577" i="54" s="1"/>
  <c r="AW578" i="54"/>
  <c r="AZ578" i="54" s="1"/>
  <c r="AW579" i="54"/>
  <c r="AW580" i="54"/>
  <c r="AZ580" i="54" s="1"/>
  <c r="AW581" i="54"/>
  <c r="AW582" i="54"/>
  <c r="AW583" i="54"/>
  <c r="AW584" i="54"/>
  <c r="AW585" i="54"/>
  <c r="AW586" i="54"/>
  <c r="AZ586" i="54" s="1"/>
  <c r="AW587" i="54"/>
  <c r="AW588" i="54"/>
  <c r="BA588" i="54" s="1"/>
  <c r="AW589" i="54"/>
  <c r="AW590" i="54"/>
  <c r="AW591" i="54"/>
  <c r="AW592" i="54"/>
  <c r="AZ592" i="54" s="1"/>
  <c r="AW593" i="54"/>
  <c r="AW594" i="54"/>
  <c r="AW595" i="54"/>
  <c r="AW596" i="54"/>
  <c r="AW597" i="54"/>
  <c r="AZ597" i="54" s="1"/>
  <c r="AW598" i="54"/>
  <c r="AW599" i="54"/>
  <c r="AZ599" i="54" s="1"/>
  <c r="AW600" i="54"/>
  <c r="AZ600" i="54" s="1"/>
  <c r="AW601" i="54"/>
  <c r="AW602" i="54"/>
  <c r="AW603" i="54"/>
  <c r="AW604" i="54"/>
  <c r="AW605" i="54"/>
  <c r="AW606" i="54"/>
  <c r="AZ606" i="54" s="1"/>
  <c r="AW607" i="54"/>
  <c r="AW608" i="54"/>
  <c r="AW609" i="54"/>
  <c r="AW610" i="54"/>
  <c r="AW611" i="54"/>
  <c r="AW612" i="54"/>
  <c r="AZ612" i="54" s="1"/>
  <c r="AW613" i="54"/>
  <c r="AW614" i="54"/>
  <c r="AW615" i="54"/>
  <c r="AW616" i="54"/>
  <c r="AW617" i="54"/>
  <c r="AZ617" i="54" s="1"/>
  <c r="AW618" i="54"/>
  <c r="BA618" i="54" s="1"/>
  <c r="AW619" i="54"/>
  <c r="AZ619" i="54" s="1"/>
  <c r="AW620" i="54"/>
  <c r="AZ620" i="54" s="1"/>
  <c r="AW621" i="54"/>
  <c r="AW622" i="54"/>
  <c r="BA622" i="54" s="1"/>
  <c r="AW623" i="54"/>
  <c r="AW624" i="54"/>
  <c r="AW625" i="54"/>
  <c r="AW626" i="54"/>
  <c r="AZ626" i="54" s="1"/>
  <c r="AW627" i="54"/>
  <c r="AW628" i="54"/>
  <c r="BA628" i="54" s="1"/>
  <c r="AW629" i="54"/>
  <c r="AW630" i="54"/>
  <c r="AZ630" i="54" s="1"/>
  <c r="AW631" i="54"/>
  <c r="AW632" i="54"/>
  <c r="AZ632" i="54" s="1"/>
  <c r="AW633" i="54"/>
  <c r="AW634" i="54"/>
  <c r="AW635" i="54"/>
  <c r="AW636" i="54"/>
  <c r="AW637" i="54"/>
  <c r="AZ637" i="54" s="1"/>
  <c r="AW638" i="54"/>
  <c r="AW639" i="54"/>
  <c r="AZ639" i="54" s="1"/>
  <c r="AW640" i="54"/>
  <c r="AZ640" i="54" s="1"/>
  <c r="AW641" i="54"/>
  <c r="AW642" i="54"/>
  <c r="AZ642" i="54" s="1"/>
  <c r="AW643" i="54"/>
  <c r="AW644" i="54"/>
  <c r="AW645" i="54"/>
  <c r="AW646" i="54"/>
  <c r="AW647" i="54"/>
  <c r="AW648" i="54"/>
  <c r="AZ648" i="54" s="1"/>
  <c r="AW649" i="54"/>
  <c r="BA649" i="54" s="1"/>
  <c r="AW650" i="54"/>
  <c r="AZ650" i="54" s="1"/>
  <c r="AW651" i="54"/>
  <c r="AW652" i="54"/>
  <c r="AZ652" i="54" s="1"/>
  <c r="AW653" i="54"/>
  <c r="AW654" i="54"/>
  <c r="AW655" i="54"/>
  <c r="AW656" i="54"/>
  <c r="AW657" i="54"/>
  <c r="AZ657" i="54" s="1"/>
  <c r="AW658" i="54"/>
  <c r="AW659" i="54"/>
  <c r="AW660" i="54"/>
  <c r="AZ660" i="54" s="1"/>
  <c r="AW661" i="54"/>
  <c r="AW662" i="54"/>
  <c r="AZ662" i="54" s="1"/>
  <c r="AW663" i="54"/>
  <c r="AW664" i="54"/>
  <c r="AW665" i="54"/>
  <c r="AW666" i="54"/>
  <c r="AW667" i="54"/>
  <c r="AW668" i="54"/>
  <c r="AW669" i="54"/>
  <c r="AZ669" i="54" s="1"/>
  <c r="AW670" i="54"/>
  <c r="AZ670" i="54" s="1"/>
  <c r="AW671" i="54"/>
  <c r="AW672" i="54"/>
  <c r="AZ672" i="54" s="1"/>
  <c r="AW673" i="54"/>
  <c r="AW674" i="54"/>
  <c r="AW675" i="54"/>
  <c r="AW676" i="54"/>
  <c r="AW677" i="54"/>
  <c r="AZ677" i="54" s="1"/>
  <c r="AW678" i="54"/>
  <c r="AZ678" i="54" s="1"/>
  <c r="AW679" i="54"/>
  <c r="AW680" i="54"/>
  <c r="AZ680" i="54" s="1"/>
  <c r="AW681" i="54"/>
  <c r="AW682" i="54"/>
  <c r="AZ682" i="54" s="1"/>
  <c r="AW683" i="54"/>
  <c r="AW684" i="54"/>
  <c r="AW685" i="54"/>
  <c r="AW686" i="54"/>
  <c r="AZ686" i="54" s="1"/>
  <c r="AW687" i="54"/>
  <c r="AW688" i="54"/>
  <c r="BA688" i="54" s="1"/>
  <c r="AW689" i="54"/>
  <c r="AZ689" i="54" s="1"/>
  <c r="AW690" i="54"/>
  <c r="AZ690" i="54" s="1"/>
  <c r="AW691" i="54"/>
  <c r="AW692" i="54"/>
  <c r="AZ692" i="54" s="1"/>
  <c r="AW693" i="54"/>
  <c r="AW694" i="54"/>
  <c r="AW695" i="54"/>
  <c r="AW696" i="54"/>
  <c r="AW697" i="54"/>
  <c r="BA697" i="54" s="1"/>
  <c r="AW698" i="54"/>
  <c r="BA698" i="54" s="1"/>
  <c r="AW699" i="54"/>
  <c r="BA699" i="54" s="1"/>
  <c r="AW700" i="54"/>
  <c r="AZ700" i="54" s="1"/>
  <c r="AW701" i="54"/>
  <c r="AW702" i="54"/>
  <c r="AZ702" i="54" s="1"/>
  <c r="AW703" i="54"/>
  <c r="AW704" i="54"/>
  <c r="AW705" i="54"/>
  <c r="AW706" i="54"/>
  <c r="AW707" i="54"/>
  <c r="AW708" i="54"/>
  <c r="AW709" i="54"/>
  <c r="BA709" i="54" s="1"/>
  <c r="AW710" i="54"/>
  <c r="AZ710" i="54" s="1"/>
  <c r="AW711" i="54"/>
  <c r="AW712" i="54"/>
  <c r="AZ712" i="54" s="1"/>
  <c r="AW713" i="54"/>
  <c r="AW714" i="54"/>
  <c r="AW715" i="54"/>
  <c r="AW716" i="54"/>
  <c r="AW717" i="54"/>
  <c r="AZ717" i="54" s="1"/>
  <c r="AW718" i="54"/>
  <c r="AZ718" i="54" s="1"/>
  <c r="AW719" i="54"/>
  <c r="BA719" i="54" s="1"/>
  <c r="AW720" i="54"/>
  <c r="AZ720" i="54" s="1"/>
  <c r="AW721" i="54"/>
  <c r="AW722" i="54"/>
  <c r="AW723" i="54"/>
  <c r="AW724" i="54"/>
  <c r="AW725" i="54"/>
  <c r="AW726" i="54"/>
  <c r="AZ726" i="54" s="1"/>
  <c r="AW727" i="54"/>
  <c r="AW728" i="54"/>
  <c r="BA728" i="54" s="1"/>
  <c r="AW729" i="54"/>
  <c r="BA729" i="54" s="1"/>
  <c r="AW730" i="54"/>
  <c r="AW731" i="54"/>
  <c r="AW732" i="54"/>
  <c r="AZ732" i="54" s="1"/>
  <c r="AW733" i="54"/>
  <c r="AW734" i="54"/>
  <c r="AW735" i="54"/>
  <c r="AW736" i="54"/>
  <c r="AW737" i="54"/>
  <c r="BA737" i="54" s="1"/>
  <c r="AW738" i="54"/>
  <c r="AZ738" i="54" s="1"/>
  <c r="AW739" i="54"/>
  <c r="AZ739" i="54" s="1"/>
  <c r="AW740" i="54"/>
  <c r="AZ740" i="54" s="1"/>
  <c r="AW741" i="54"/>
  <c r="AW742" i="54"/>
  <c r="AZ742" i="54" s="1"/>
  <c r="AW743" i="54"/>
  <c r="AW744" i="54"/>
  <c r="AW745" i="54"/>
  <c r="AW746" i="54"/>
  <c r="AZ746" i="54" s="1"/>
  <c r="AW747" i="54"/>
  <c r="AW748" i="54"/>
  <c r="AZ748" i="54" s="1"/>
  <c r="AW749" i="54"/>
  <c r="BA749" i="54" s="1"/>
  <c r="AW750" i="54"/>
  <c r="AW751" i="54"/>
  <c r="AW752" i="54"/>
  <c r="AZ752" i="54" s="1"/>
  <c r="AW753" i="54"/>
  <c r="AW754" i="54"/>
  <c r="AW755" i="54"/>
  <c r="AW756" i="54"/>
  <c r="AW757" i="54"/>
  <c r="BA757" i="54" s="1"/>
  <c r="AW758" i="54"/>
  <c r="AW759" i="54"/>
  <c r="AW760" i="54"/>
  <c r="AZ760" i="54" s="1"/>
  <c r="AW761" i="54"/>
  <c r="AW762" i="54"/>
  <c r="AZ762" i="54" s="1"/>
  <c r="AW763" i="54"/>
  <c r="AW764" i="54"/>
  <c r="AW765" i="54"/>
  <c r="AW766" i="54"/>
  <c r="AW767" i="54"/>
  <c r="AW768" i="54"/>
  <c r="AW769" i="54"/>
  <c r="AW770" i="54"/>
  <c r="AZ770" i="54" s="1"/>
  <c r="AW771" i="54"/>
  <c r="AW772" i="54"/>
  <c r="AZ772" i="54" s="1"/>
  <c r="AW773" i="54"/>
  <c r="AW774" i="54"/>
  <c r="AW775" i="54"/>
  <c r="AW776" i="54"/>
  <c r="AW777" i="54"/>
  <c r="BA777" i="54" s="1"/>
  <c r="AW778" i="54"/>
  <c r="AW779" i="54"/>
  <c r="AW780" i="54"/>
  <c r="AZ780" i="54" s="1"/>
  <c r="AW781" i="54"/>
  <c r="AW782" i="54"/>
  <c r="AZ782" i="54" s="1"/>
  <c r="AW783" i="54"/>
  <c r="AW784" i="54"/>
  <c r="AW785" i="54"/>
  <c r="AW786" i="54"/>
  <c r="AW787" i="54"/>
  <c r="AW788" i="54"/>
  <c r="BA788" i="54" s="1"/>
  <c r="AW789" i="54"/>
  <c r="AW790" i="54"/>
  <c r="AZ790" i="54" s="1"/>
  <c r="AW791" i="54"/>
  <c r="AW792" i="54"/>
  <c r="AZ792" i="54" s="1"/>
  <c r="AW793" i="54"/>
  <c r="AW794" i="54"/>
  <c r="AW795" i="54"/>
  <c r="AW796" i="54"/>
  <c r="AW797" i="54"/>
  <c r="AZ797" i="54" s="1"/>
  <c r="AW798" i="54"/>
  <c r="AZ798" i="54" s="1"/>
  <c r="AW799" i="54"/>
  <c r="BA799" i="54" s="1"/>
  <c r="AW800" i="54"/>
  <c r="AZ800" i="54" s="1"/>
  <c r="AW801" i="54"/>
  <c r="AW802" i="54"/>
  <c r="AZ802" i="54" s="1"/>
  <c r="AW803" i="54"/>
  <c r="AW804" i="54"/>
  <c r="AW805" i="54"/>
  <c r="AW806" i="54"/>
  <c r="AW807" i="54"/>
  <c r="AW808" i="54"/>
  <c r="AZ808" i="54" s="1"/>
  <c r="AW809" i="54"/>
  <c r="AW810" i="54"/>
  <c r="AZ810" i="54" s="1"/>
  <c r="AW811" i="54"/>
  <c r="AW812" i="54"/>
  <c r="AW813" i="54"/>
  <c r="AW814" i="54"/>
  <c r="AW815" i="54"/>
  <c r="AW816" i="54"/>
  <c r="AW817" i="54"/>
  <c r="AW818" i="54"/>
  <c r="AZ818" i="54" s="1"/>
  <c r="AW819" i="54"/>
  <c r="BA819" i="54" s="1"/>
  <c r="AW820" i="54"/>
  <c r="AZ820" i="54" s="1"/>
  <c r="AW821" i="54"/>
  <c r="AW822" i="54"/>
  <c r="AZ822" i="54" s="1"/>
  <c r="AW823" i="54"/>
  <c r="AW824" i="54"/>
  <c r="AW825" i="54"/>
  <c r="AW826" i="54"/>
  <c r="AW827" i="54"/>
  <c r="AW828" i="54"/>
  <c r="AZ828" i="54" s="1"/>
  <c r="AW829" i="54"/>
  <c r="AW830" i="54"/>
  <c r="AZ830" i="54" s="1"/>
  <c r="AW831" i="54"/>
  <c r="AW832" i="54"/>
  <c r="AZ832" i="54" s="1"/>
  <c r="AW833" i="54"/>
  <c r="AW834" i="54"/>
  <c r="AW835" i="54"/>
  <c r="AW836" i="54"/>
  <c r="AW837" i="54"/>
  <c r="BA837" i="54" s="1"/>
  <c r="AW838" i="54"/>
  <c r="AW839" i="54"/>
  <c r="AZ839" i="54" s="1"/>
  <c r="AW840" i="54"/>
  <c r="AZ840" i="54" s="1"/>
  <c r="AW841" i="54"/>
  <c r="AW842" i="54"/>
  <c r="AZ842" i="54" s="1"/>
  <c r="AW843" i="54"/>
  <c r="AW844" i="54"/>
  <c r="AW845" i="54"/>
  <c r="AW846" i="54"/>
  <c r="AW847" i="54"/>
  <c r="AW848" i="54"/>
  <c r="AZ848" i="54" s="1"/>
  <c r="AW849" i="54"/>
  <c r="AW850" i="54"/>
  <c r="AZ850" i="54" s="1"/>
  <c r="AW851" i="54"/>
  <c r="AW852" i="54"/>
  <c r="AZ852" i="54" s="1"/>
  <c r="AW853" i="54"/>
  <c r="AW854" i="54"/>
  <c r="AW855" i="54"/>
  <c r="AW856" i="54"/>
  <c r="AZ856" i="54" s="1"/>
  <c r="AW857" i="54"/>
  <c r="AZ857" i="54" s="1"/>
  <c r="AW858" i="54"/>
  <c r="AZ858" i="54" s="1"/>
  <c r="AW859" i="54"/>
  <c r="AZ859" i="54" s="1"/>
  <c r="AW860" i="54"/>
  <c r="AZ860" i="54" s="1"/>
  <c r="AW861" i="54"/>
  <c r="AW862" i="54"/>
  <c r="AZ862" i="54" s="1"/>
  <c r="AW863" i="54"/>
  <c r="AW864" i="54"/>
  <c r="AW865" i="54"/>
  <c r="AW866" i="54"/>
  <c r="AZ866" i="54" s="1"/>
  <c r="AW867" i="54"/>
  <c r="AW868" i="54"/>
  <c r="AW869" i="54"/>
  <c r="AZ869" i="54" s="1"/>
  <c r="AW870" i="54"/>
  <c r="AZ870" i="54" s="1"/>
  <c r="AW871" i="54"/>
  <c r="AW872" i="54"/>
  <c r="AZ872" i="54" s="1"/>
  <c r="AW873" i="54"/>
  <c r="AW874" i="54"/>
  <c r="AW875" i="54"/>
  <c r="AW876" i="54"/>
  <c r="AZ876" i="54" s="1"/>
  <c r="AW877" i="54"/>
  <c r="BA877" i="54" s="1"/>
  <c r="AW878" i="54"/>
  <c r="AW879" i="54"/>
  <c r="AZ879" i="54" s="1"/>
  <c r="AW880" i="54"/>
  <c r="AW881" i="54"/>
  <c r="AW882" i="54"/>
  <c r="AZ882" i="54" s="1"/>
  <c r="AW883" i="54"/>
  <c r="AW884" i="54"/>
  <c r="AW885" i="54"/>
  <c r="AW886" i="54"/>
  <c r="AZ886" i="54" s="1"/>
  <c r="AW887" i="54"/>
  <c r="AZ887" i="54" s="1"/>
  <c r="AW888" i="54"/>
  <c r="AW889" i="54"/>
  <c r="AZ889" i="54" s="1"/>
  <c r="AW890" i="54"/>
  <c r="AZ890" i="54" s="1"/>
  <c r="AW891" i="54"/>
  <c r="AW892" i="54"/>
  <c r="AZ892" i="54" s="1"/>
  <c r="AW893" i="54"/>
  <c r="AW894" i="54"/>
  <c r="AW895" i="54"/>
  <c r="AW896" i="54"/>
  <c r="AW897" i="54"/>
  <c r="BA897" i="54" s="1"/>
  <c r="AW898" i="54"/>
  <c r="AW899" i="54"/>
  <c r="AZ899" i="54" s="1"/>
  <c r="AW900" i="54"/>
  <c r="AZ900" i="54" s="1"/>
  <c r="AW901" i="54"/>
  <c r="AW902" i="54"/>
  <c r="AZ902" i="54" s="1"/>
  <c r="AW903" i="54"/>
  <c r="AW904" i="54"/>
  <c r="AW905" i="54"/>
  <c r="AW906" i="54"/>
  <c r="AW907" i="54"/>
  <c r="AZ907" i="54" s="1"/>
  <c r="AW908" i="54"/>
  <c r="AZ908" i="54" s="1"/>
  <c r="AW909" i="54"/>
  <c r="AZ909" i="54" s="1"/>
  <c r="AW910" i="54"/>
  <c r="AZ910" i="54" s="1"/>
  <c r="AW911" i="54"/>
  <c r="AW912" i="54"/>
  <c r="AZ912" i="54" s="1"/>
  <c r="AW913" i="54"/>
  <c r="AW914" i="54"/>
  <c r="AW915" i="54"/>
  <c r="AW916" i="54"/>
  <c r="AW917" i="54"/>
  <c r="AZ917" i="54" s="1"/>
  <c r="AW918" i="54"/>
  <c r="AZ918" i="54" s="1"/>
  <c r="AW919" i="54"/>
  <c r="AZ919" i="54" s="1"/>
  <c r="AW920" i="54"/>
  <c r="AZ920" i="54" s="1"/>
  <c r="AW921" i="54"/>
  <c r="AW922" i="54"/>
  <c r="AZ922" i="54" s="1"/>
  <c r="AW923" i="54"/>
  <c r="AW924" i="54"/>
  <c r="AW925" i="54"/>
  <c r="AW926" i="54"/>
  <c r="BA926" i="54" s="1"/>
  <c r="AW927" i="54"/>
  <c r="AZ927" i="54" s="1"/>
  <c r="AW928" i="54"/>
  <c r="AW929" i="54"/>
  <c r="AZ929" i="54" s="1"/>
  <c r="AW930" i="54"/>
  <c r="AZ930" i="54" s="1"/>
  <c r="AW931" i="54"/>
  <c r="AW932" i="54"/>
  <c r="AW933" i="54"/>
  <c r="AW934" i="54"/>
  <c r="AW935" i="54"/>
  <c r="AW936" i="54"/>
  <c r="AW937" i="54"/>
  <c r="AW938" i="54"/>
  <c r="AZ938" i="54" s="1"/>
  <c r="AW939" i="54"/>
  <c r="AZ939" i="54" s="1"/>
  <c r="AW940" i="54"/>
  <c r="AZ940" i="54" s="1"/>
  <c r="AW941" i="54"/>
  <c r="AW942" i="54"/>
  <c r="AZ942" i="54" s="1"/>
  <c r="AW943" i="54"/>
  <c r="AW944" i="54"/>
  <c r="AW945" i="54"/>
  <c r="AW946" i="54"/>
  <c r="AW947" i="54"/>
  <c r="AW948" i="54"/>
  <c r="AZ948" i="54" s="1"/>
  <c r="AW949" i="54"/>
  <c r="AZ949" i="54" s="1"/>
  <c r="AW950" i="54"/>
  <c r="AW951" i="54"/>
  <c r="AW952" i="54"/>
  <c r="AW953" i="54"/>
  <c r="AW954" i="54"/>
  <c r="AW955" i="54"/>
  <c r="AW956" i="54"/>
  <c r="AZ956" i="54" s="1"/>
  <c r="AW957" i="54"/>
  <c r="AW958" i="54"/>
  <c r="AW959" i="54"/>
  <c r="AZ959" i="54" s="1"/>
  <c r="AW960" i="54"/>
  <c r="AW961" i="54"/>
  <c r="AW962" i="54"/>
  <c r="AZ962" i="54" s="1"/>
  <c r="AW963" i="54"/>
  <c r="AW964" i="54"/>
  <c r="AW965" i="54"/>
  <c r="AW966" i="54"/>
  <c r="AZ966" i="54" s="1"/>
  <c r="AW967" i="54"/>
  <c r="AW968" i="54"/>
  <c r="AZ968" i="54" s="1"/>
  <c r="AW969" i="54"/>
  <c r="AZ969" i="54" s="1"/>
  <c r="AW970" i="54"/>
  <c r="AW971" i="54"/>
  <c r="AW972" i="54"/>
  <c r="AZ972" i="54" s="1"/>
  <c r="AW973" i="54"/>
  <c r="AW974" i="54"/>
  <c r="AW975" i="54"/>
  <c r="AW976" i="54"/>
  <c r="BA976" i="54" s="1"/>
  <c r="AW977" i="54"/>
  <c r="BA977" i="54" s="1"/>
  <c r="AW978" i="54"/>
  <c r="AZ978" i="54" s="1"/>
  <c r="AW979" i="54"/>
  <c r="AZ979" i="54" s="1"/>
  <c r="AW980" i="54"/>
  <c r="AZ980" i="54" s="1"/>
  <c r="AW981" i="54"/>
  <c r="AW982" i="54"/>
  <c r="AZ982" i="54" s="1"/>
  <c r="AW983" i="54"/>
  <c r="AW984" i="54"/>
  <c r="AW985" i="54"/>
  <c r="AW986" i="54"/>
  <c r="AW987" i="54"/>
  <c r="AZ987" i="54" s="1"/>
  <c r="AW988" i="54"/>
  <c r="AZ988" i="54" s="1"/>
  <c r="AW989" i="54"/>
  <c r="AZ989" i="54" s="1"/>
  <c r="AW990" i="54"/>
  <c r="AZ990" i="54" s="1"/>
  <c r="AW991" i="54"/>
  <c r="AW992" i="54"/>
  <c r="AZ992" i="54" s="1"/>
  <c r="AW993" i="54"/>
  <c r="AW994" i="54"/>
  <c r="AW995" i="54"/>
  <c r="AW996" i="54"/>
  <c r="AW997" i="54"/>
  <c r="BA997" i="54" s="1"/>
  <c r="AW998" i="54"/>
  <c r="AW999" i="54"/>
  <c r="AZ999" i="54" s="1"/>
  <c r="AW1000" i="54"/>
  <c r="AZ1000" i="54" s="1"/>
  <c r="AW1001" i="54"/>
  <c r="AW1002" i="54"/>
  <c r="AZ1002" i="54" s="1"/>
  <c r="AW1003" i="54"/>
  <c r="AW1004" i="54"/>
  <c r="AW1005" i="54"/>
  <c r="AW1006" i="54"/>
  <c r="AW1007" i="54"/>
  <c r="AZ1007" i="54" s="1"/>
  <c r="AW1008" i="54"/>
  <c r="AW1009" i="54"/>
  <c r="AZ1009" i="54" s="1"/>
  <c r="AW1010" i="54"/>
  <c r="AZ1010" i="54" s="1"/>
  <c r="AW1011" i="54"/>
  <c r="AW1012" i="54"/>
  <c r="AZ1012" i="54" s="1"/>
  <c r="AW1013" i="54"/>
  <c r="AW1014" i="54"/>
  <c r="AW1015" i="54"/>
  <c r="AW1016" i="54"/>
  <c r="AZ1016" i="54" s="1"/>
  <c r="AW1017" i="54"/>
  <c r="AZ1017" i="54" s="1"/>
  <c r="AW1018" i="54"/>
  <c r="AW1019" i="54"/>
  <c r="AZ1019" i="54" s="1"/>
  <c r="AW1020" i="54"/>
  <c r="BA1020" i="54" s="1"/>
  <c r="AW1021" i="54"/>
  <c r="AW1022" i="54"/>
  <c r="AZ1022" i="54" s="1"/>
  <c r="AW1023" i="54"/>
  <c r="AW1024" i="54"/>
  <c r="AW1025" i="54"/>
  <c r="AW1026" i="54"/>
  <c r="BA1026" i="54" s="1"/>
  <c r="AW1027" i="54"/>
  <c r="AZ1027" i="54" s="1"/>
  <c r="AW1028" i="54"/>
  <c r="AW1029" i="54"/>
  <c r="AZ1029" i="54" s="1"/>
  <c r="AW1030" i="54"/>
  <c r="AW1031" i="54"/>
  <c r="AW1032" i="54"/>
  <c r="AZ1032" i="54" s="1"/>
  <c r="AW1033" i="54"/>
  <c r="AW1034" i="54"/>
  <c r="AW1035" i="54"/>
  <c r="AW1036" i="54"/>
  <c r="AW1037" i="54"/>
  <c r="AW1038" i="54"/>
  <c r="AW1039" i="54"/>
  <c r="AZ1039" i="54" s="1"/>
  <c r="AW1040" i="54"/>
  <c r="AZ1040" i="54" s="1"/>
  <c r="AW1041" i="54"/>
  <c r="AW1042" i="54"/>
  <c r="AZ1042" i="54" s="1"/>
  <c r="AW1043" i="54"/>
  <c r="AW1044" i="54"/>
  <c r="AW1045" i="54"/>
  <c r="AW1046" i="54"/>
  <c r="AZ1046" i="54" s="1"/>
  <c r="AW1047" i="54"/>
  <c r="AW1048" i="54"/>
  <c r="AW1049" i="54"/>
  <c r="AZ1049" i="54" s="1"/>
  <c r="AW1050" i="54"/>
  <c r="AZ1050" i="54" s="1"/>
  <c r="AW1051" i="54"/>
  <c r="AW1052" i="54"/>
  <c r="AZ1052" i="54" s="1"/>
  <c r="AW1053" i="54"/>
  <c r="AW1054" i="54"/>
  <c r="AW1055" i="54"/>
  <c r="AW1056" i="54"/>
  <c r="BA1056" i="54" s="1"/>
  <c r="AW1057" i="54"/>
  <c r="AW1058" i="54"/>
  <c r="AW1059" i="54"/>
  <c r="AZ1059" i="54" s="1"/>
  <c r="AW1060" i="54"/>
  <c r="AW1061" i="54"/>
  <c r="AW1062" i="54"/>
  <c r="AZ1062" i="54" s="1"/>
  <c r="AW1063" i="54"/>
  <c r="AW1064" i="54"/>
  <c r="AW1065" i="54"/>
  <c r="AW1066" i="54"/>
  <c r="AW1067" i="54"/>
  <c r="AW1068" i="54"/>
  <c r="AW1069" i="54"/>
  <c r="AZ1069" i="54" s="1"/>
  <c r="AW1070" i="54"/>
  <c r="AZ1070" i="54" s="1"/>
  <c r="AW1071" i="54"/>
  <c r="AW1072" i="54"/>
  <c r="AZ1072" i="54" s="1"/>
  <c r="AW1073" i="54"/>
  <c r="AW1074" i="54"/>
  <c r="AW1075" i="54"/>
  <c r="AW1076" i="54"/>
  <c r="AZ1076" i="54" s="1"/>
  <c r="AW1077" i="54"/>
  <c r="BA1077" i="54" s="1"/>
  <c r="AW1078" i="54"/>
  <c r="AW1079" i="54"/>
  <c r="AZ1079" i="54" s="1"/>
  <c r="AW1080" i="54"/>
  <c r="AZ1080" i="54" s="1"/>
  <c r="AW1081" i="54"/>
  <c r="AW1082" i="54"/>
  <c r="AZ1082" i="54" s="1"/>
  <c r="AW1083" i="54"/>
  <c r="AW1084" i="54"/>
  <c r="AW1085" i="54"/>
  <c r="AW1086" i="54"/>
  <c r="AW1087" i="54"/>
  <c r="AZ1087" i="54" s="1"/>
  <c r="AW1088" i="54"/>
  <c r="AW1089" i="54"/>
  <c r="AZ1089" i="54" s="1"/>
  <c r="AW1090" i="54"/>
  <c r="AZ1090" i="54" s="1"/>
  <c r="AW1091" i="54"/>
  <c r="AW1092" i="54"/>
  <c r="AW1093" i="54"/>
  <c r="AW1094" i="54"/>
  <c r="AW1095" i="54"/>
  <c r="AW1096" i="54"/>
  <c r="AZ1096" i="54" s="1"/>
  <c r="AW1097" i="54"/>
  <c r="BA1097" i="54" s="1"/>
  <c r="AW1098" i="54"/>
  <c r="AZ1098" i="54" s="1"/>
  <c r="AW1099" i="54"/>
  <c r="AZ1099" i="54" s="1"/>
  <c r="AW1100" i="54"/>
  <c r="AW1101" i="54"/>
  <c r="AW1102" i="54"/>
  <c r="AZ1102" i="54" s="1"/>
  <c r="AW1103" i="54"/>
  <c r="AW1104" i="54"/>
  <c r="AW1105" i="54"/>
  <c r="AW1106" i="54"/>
  <c r="AW1107" i="54"/>
  <c r="AZ1107" i="54" s="1"/>
  <c r="AW1108" i="54"/>
  <c r="AZ1108" i="54" s="1"/>
  <c r="AW1109" i="54"/>
  <c r="AZ1109" i="54" s="1"/>
  <c r="AW1110" i="54"/>
  <c r="AZ1110" i="54" s="1"/>
  <c r="AW1111" i="54"/>
  <c r="AW1112" i="54"/>
  <c r="AW1113" i="54"/>
  <c r="AW1114" i="54"/>
  <c r="AW1115" i="54"/>
  <c r="AW1116" i="54"/>
  <c r="AZ1116" i="54" s="1"/>
  <c r="AW1117" i="54"/>
  <c r="AZ1117" i="54" s="1"/>
  <c r="AW1118" i="54"/>
  <c r="AW1119" i="54"/>
  <c r="AZ1119" i="54" s="1"/>
  <c r="AW1120" i="54"/>
  <c r="AW1121" i="54"/>
  <c r="AW1122" i="54"/>
  <c r="AZ1122" i="54" s="1"/>
  <c r="AW1123" i="54"/>
  <c r="AW1124" i="54"/>
  <c r="AW1125" i="54"/>
  <c r="AW1126" i="54"/>
  <c r="AZ1126" i="54" s="1"/>
  <c r="AW1127" i="54"/>
  <c r="AZ1127" i="54" s="1"/>
  <c r="AW1128" i="54"/>
  <c r="AW1129" i="54"/>
  <c r="AZ1129" i="54" s="1"/>
  <c r="AW1130" i="54"/>
  <c r="AZ1130" i="54" s="1"/>
  <c r="AW1131" i="54"/>
  <c r="AW1132" i="54"/>
  <c r="AZ1132" i="54" s="1"/>
  <c r="AW1133" i="54"/>
  <c r="AW1134" i="54"/>
  <c r="AW1135" i="54"/>
  <c r="AW1136" i="54"/>
  <c r="AZ1136" i="54" s="1"/>
  <c r="AW1137" i="54"/>
  <c r="AW1138" i="54"/>
  <c r="AW1139" i="54"/>
  <c r="AZ1139" i="54" s="1"/>
  <c r="AW1140" i="54"/>
  <c r="AZ1140" i="54" s="1"/>
  <c r="AW1141" i="54"/>
  <c r="AW1142" i="54"/>
  <c r="AZ1142" i="54" s="1"/>
  <c r="AW1143" i="54"/>
  <c r="AW1144" i="54"/>
  <c r="AW1145" i="54"/>
  <c r="AW1146" i="54"/>
  <c r="AW1147" i="54"/>
  <c r="AW1148" i="54"/>
  <c r="AZ1148" i="54" s="1"/>
  <c r="AW1149" i="54"/>
  <c r="AZ1149" i="54" s="1"/>
  <c r="AW1150" i="54"/>
  <c r="AW1151" i="54"/>
  <c r="AW1152" i="54"/>
  <c r="AZ1152" i="54" s="1"/>
  <c r="AW1153" i="54"/>
  <c r="AW1154" i="54"/>
  <c r="AW1155" i="54"/>
  <c r="AW1156" i="54"/>
  <c r="AW1157" i="54"/>
  <c r="AW1158" i="54"/>
  <c r="AZ1158" i="54" s="1"/>
  <c r="AW1159" i="54"/>
  <c r="AZ1159" i="54" s="1"/>
  <c r="AW1160" i="54"/>
  <c r="AZ1160" i="54" s="1"/>
  <c r="AW1161" i="54"/>
  <c r="AW1162" i="54"/>
  <c r="AW1163" i="54"/>
  <c r="AW1164" i="54"/>
  <c r="AW1165" i="54"/>
  <c r="AW1166" i="54"/>
  <c r="AW1167" i="54"/>
  <c r="AW1168" i="54"/>
  <c r="AZ1168" i="54" s="1"/>
  <c r="AW1169" i="54"/>
  <c r="AZ1169" i="54" s="1"/>
  <c r="AW1170" i="54"/>
  <c r="AZ1170" i="54" s="1"/>
  <c r="AW1171" i="54"/>
  <c r="AW1172" i="54"/>
  <c r="AZ1172" i="54" s="1"/>
  <c r="AW1173" i="54"/>
  <c r="AW1174" i="54"/>
  <c r="AW1175" i="54"/>
  <c r="AW1176" i="54"/>
  <c r="AZ1176" i="54" s="1"/>
  <c r="AW1177" i="54"/>
  <c r="BA1177" i="54" s="1"/>
  <c r="AW1178" i="54"/>
  <c r="AZ1178" i="54" s="1"/>
  <c r="AW1179" i="54"/>
  <c r="AZ1179" i="54" s="1"/>
  <c r="AW1180" i="54"/>
  <c r="AZ1180" i="54" s="1"/>
  <c r="AW1181" i="54"/>
  <c r="AW1182" i="54"/>
  <c r="AZ1182" i="54" s="1"/>
  <c r="AW1183" i="54"/>
  <c r="AW1184" i="54"/>
  <c r="AW1185" i="54"/>
  <c r="AW1186" i="54"/>
  <c r="AW1187" i="54"/>
  <c r="AZ1187" i="54" s="1"/>
  <c r="AW1188" i="54"/>
  <c r="AW1189" i="54"/>
  <c r="AW1190" i="54"/>
  <c r="AZ1190" i="54" s="1"/>
  <c r="AW1191" i="54"/>
  <c r="AW1192" i="54"/>
  <c r="AZ1192" i="54" s="1"/>
  <c r="AW1193" i="54"/>
  <c r="AW1194" i="54"/>
  <c r="AW1195" i="54"/>
  <c r="AW1196" i="54"/>
  <c r="AZ1196" i="54" s="1"/>
  <c r="AW1197" i="54"/>
  <c r="AZ1197" i="54" s="1"/>
  <c r="AW1198" i="54"/>
  <c r="AW1199" i="54"/>
  <c r="AZ1199" i="54" s="1"/>
  <c r="AW1200" i="54"/>
  <c r="AW1201" i="54"/>
  <c r="AW1202" i="54"/>
  <c r="AW1203" i="54"/>
  <c r="AW1204" i="54"/>
  <c r="AW1205" i="54"/>
  <c r="AW1206" i="54"/>
  <c r="AZ1206" i="54" s="1"/>
  <c r="AW1207" i="54"/>
  <c r="AZ1207" i="54" s="1"/>
  <c r="AW1208" i="54"/>
  <c r="AZ1208" i="54" s="1"/>
  <c r="AW1209" i="54"/>
  <c r="AZ1209" i="54" s="1"/>
  <c r="AW1210" i="54"/>
  <c r="AW1211" i="54"/>
  <c r="AW1212" i="54"/>
  <c r="AZ1212" i="54" s="1"/>
  <c r="AW1213" i="54"/>
  <c r="AW1214" i="54"/>
  <c r="AW1215" i="54"/>
  <c r="AW1216" i="54"/>
  <c r="AW1217" i="54"/>
  <c r="AZ1217" i="54" s="1"/>
  <c r="AW1218" i="54"/>
  <c r="AZ1218" i="54" s="1"/>
  <c r="AW1219" i="54"/>
  <c r="AZ1219" i="54" s="1"/>
  <c r="AW1220" i="54"/>
  <c r="BA1220" i="54" s="1"/>
  <c r="AW1221" i="54"/>
  <c r="AW1222" i="54"/>
  <c r="AZ1222" i="54" s="1"/>
  <c r="AW1223" i="54"/>
  <c r="AW1224" i="54"/>
  <c r="AW1225" i="54"/>
  <c r="AW1226" i="54"/>
  <c r="AZ1226" i="54" s="1"/>
  <c r="AW1227" i="54"/>
  <c r="AZ1227" i="54" s="1"/>
  <c r="AW1228" i="54"/>
  <c r="AZ1228" i="54" s="1"/>
  <c r="AW1229" i="54"/>
  <c r="AZ1229" i="54" s="1"/>
  <c r="AW1230" i="54"/>
  <c r="BA1230" i="54" s="1"/>
  <c r="AW1231" i="54"/>
  <c r="AW1232" i="54"/>
  <c r="AW1233" i="54"/>
  <c r="AW1234" i="54"/>
  <c r="AW1235" i="54"/>
  <c r="AW1236" i="54"/>
  <c r="AZ1236" i="54" s="1"/>
  <c r="AW1237" i="54"/>
  <c r="AZ1237" i="54" s="1"/>
  <c r="AW1238" i="54"/>
  <c r="AW1239" i="54"/>
  <c r="BA1239" i="54" s="1"/>
  <c r="AW1240" i="54"/>
  <c r="AZ1240" i="54" s="1"/>
  <c r="AW1241" i="54"/>
  <c r="AW1242" i="54"/>
  <c r="AZ1242" i="54" s="1"/>
  <c r="AW1243" i="54"/>
  <c r="AW1244" i="54"/>
  <c r="AW1245" i="54"/>
  <c r="AW1246" i="54"/>
  <c r="AZ1246" i="54" s="1"/>
  <c r="AW1247" i="54"/>
  <c r="AZ1247" i="54" s="1"/>
  <c r="AW1248" i="54"/>
  <c r="AZ1248" i="54" s="1"/>
  <c r="AW1249" i="54"/>
  <c r="AZ1249" i="54" s="1"/>
  <c r="AW1250" i="54"/>
  <c r="AW1251" i="54"/>
  <c r="AW1252" i="54"/>
  <c r="AW1253" i="54"/>
  <c r="AW1254" i="54"/>
  <c r="AW1255" i="54"/>
  <c r="AW1256" i="54"/>
  <c r="AW1257" i="54"/>
  <c r="AZ1257" i="54" s="1"/>
  <c r="AW1258" i="54"/>
  <c r="AZ1258" i="54" s="1"/>
  <c r="AW1259" i="54"/>
  <c r="AZ1259" i="54" s="1"/>
  <c r="AW1260" i="54"/>
  <c r="AZ1260" i="54" s="1"/>
  <c r="AW1261" i="54"/>
  <c r="AW1262" i="54"/>
  <c r="AZ1262" i="54" s="1"/>
  <c r="AW1263" i="54"/>
  <c r="AW1264" i="54"/>
  <c r="AW1265" i="54"/>
  <c r="AW1266" i="54"/>
  <c r="AZ1266" i="54" s="1"/>
  <c r="AW1267" i="54"/>
  <c r="AZ1267" i="54" s="1"/>
  <c r="AW1268" i="54"/>
  <c r="AW1269" i="54"/>
  <c r="AZ1269" i="54" s="1"/>
  <c r="AW1270" i="54"/>
  <c r="AW1271" i="54"/>
  <c r="AW1272" i="54"/>
  <c r="AW1273" i="54"/>
  <c r="AW1274" i="54"/>
  <c r="AW1275" i="54"/>
  <c r="AW1276" i="54"/>
  <c r="AZ1276" i="54" s="1"/>
  <c r="AW1277" i="54"/>
  <c r="AZ1277" i="54" s="1"/>
  <c r="AW1278" i="54"/>
  <c r="AZ1278" i="54" s="1"/>
  <c r="AW1279" i="54"/>
  <c r="AZ1279" i="54" s="1"/>
  <c r="AW1280" i="54"/>
  <c r="BA1280" i="54" s="1"/>
  <c r="AW1281" i="54"/>
  <c r="AW1282" i="54"/>
  <c r="AZ1282" i="54" s="1"/>
  <c r="AW1283" i="54"/>
  <c r="AW1284" i="54"/>
  <c r="AW1285" i="54"/>
  <c r="AW1286" i="54"/>
  <c r="BA1286" i="54" s="1"/>
  <c r="AW1287" i="54"/>
  <c r="AZ1287" i="54" s="1"/>
  <c r="AW1288" i="54"/>
  <c r="AZ1288" i="54" s="1"/>
  <c r="AW1289" i="54"/>
  <c r="AZ1289" i="54" s="1"/>
  <c r="AW1290" i="54"/>
  <c r="AZ1290" i="54" s="1"/>
  <c r="AW1291" i="54"/>
  <c r="AW1292" i="54"/>
  <c r="AW1293" i="54"/>
  <c r="AW1294" i="54"/>
  <c r="AW1295" i="54"/>
  <c r="AW1296" i="54"/>
  <c r="AW1297" i="54"/>
  <c r="AZ1297" i="54" s="1"/>
  <c r="AW1298" i="54"/>
  <c r="BA1298" i="54" s="1"/>
  <c r="AW1299" i="54"/>
  <c r="AZ1299" i="54" s="1"/>
  <c r="AW1300" i="54"/>
  <c r="AZ1300" i="54" s="1"/>
  <c r="AW1301" i="54"/>
  <c r="AW1302" i="54"/>
  <c r="AZ1302" i="54" s="1"/>
  <c r="AW1303" i="54"/>
  <c r="AW1304" i="54"/>
  <c r="AW1305" i="54"/>
  <c r="AW1306" i="54"/>
  <c r="AZ1306" i="54" s="1"/>
  <c r="AW1307" i="54"/>
  <c r="AZ1307" i="54" s="1"/>
  <c r="AW1308" i="54"/>
  <c r="AW1309" i="54"/>
  <c r="AZ1309" i="54" s="1"/>
  <c r="AW1310" i="54"/>
  <c r="AW1311" i="54"/>
  <c r="AW1312" i="54"/>
  <c r="AZ1312" i="54" s="1"/>
  <c r="AW1313" i="54"/>
  <c r="AW1314" i="54"/>
  <c r="AT36" i="54"/>
  <c r="AW36" i="54"/>
  <c r="BA36" i="54" s="1"/>
  <c r="AW39" i="54"/>
  <c r="AZ39" i="54" s="1"/>
  <c r="AZ1308" i="54"/>
  <c r="BA1308" i="54"/>
  <c r="AZ1284" i="54"/>
  <c r="BA1284" i="54"/>
  <c r="AZ1268" i="54"/>
  <c r="BA1268" i="54"/>
  <c r="AZ1244" i="54"/>
  <c r="BA1244" i="54"/>
  <c r="BA1236" i="54"/>
  <c r="AZ1214" i="54"/>
  <c r="BA1214" i="54"/>
  <c r="BA1208" i="54"/>
  <c r="AZ1202" i="54"/>
  <c r="BA1202" i="54"/>
  <c r="BA1196" i="54"/>
  <c r="BA1170" i="54"/>
  <c r="AZ1164" i="54"/>
  <c r="BA1164" i="54"/>
  <c r="BA1160" i="54"/>
  <c r="AZ1154" i="54"/>
  <c r="BA1154" i="54"/>
  <c r="BA1148" i="54"/>
  <c r="AZ1134" i="54"/>
  <c r="BA1134" i="54"/>
  <c r="BA1130" i="54"/>
  <c r="BA1122" i="54"/>
  <c r="AZ1118" i="54"/>
  <c r="BA1118" i="54"/>
  <c r="AZ1114" i="54"/>
  <c r="BA1114" i="54"/>
  <c r="BA1098" i="54"/>
  <c r="AZ1094" i="54"/>
  <c r="BA1094" i="54"/>
  <c r="BA1090" i="54"/>
  <c r="BA1082" i="54"/>
  <c r="BA1080" i="54"/>
  <c r="AZ1064" i="54"/>
  <c r="BA1064" i="54"/>
  <c r="AZ1060" i="54"/>
  <c r="BA1060" i="54"/>
  <c r="AZ1056" i="54"/>
  <c r="BA1052" i="54"/>
  <c r="AZ1044" i="54"/>
  <c r="BA1044" i="54"/>
  <c r="BA1040" i="54"/>
  <c r="AZ1036" i="54"/>
  <c r="BA1036" i="54"/>
  <c r="BA1032" i="54"/>
  <c r="AZ1024" i="54"/>
  <c r="BA1024" i="54"/>
  <c r="AZ1020" i="54"/>
  <c r="BA1010" i="54"/>
  <c r="AZ1004" i="54"/>
  <c r="BA1004" i="54"/>
  <c r="AZ984" i="54"/>
  <c r="BA984" i="54"/>
  <c r="BA978" i="54"/>
  <c r="BA956" i="54"/>
  <c r="AZ950" i="54"/>
  <c r="BA950" i="54"/>
  <c r="AZ946" i="54"/>
  <c r="BA946" i="54"/>
  <c r="BA930" i="54"/>
  <c r="AZ924" i="54"/>
  <c r="BA924" i="54"/>
  <c r="BA918" i="54"/>
  <c r="BA912" i="54"/>
  <c r="BA900" i="54"/>
  <c r="AZ896" i="54"/>
  <c r="BA896" i="54"/>
  <c r="BA890" i="54"/>
  <c r="AZ884" i="54"/>
  <c r="BA884" i="54"/>
  <c r="AZ874" i="54"/>
  <c r="BA874" i="54"/>
  <c r="AZ868" i="54"/>
  <c r="BA868" i="54"/>
  <c r="AZ863" i="54"/>
  <c r="BA863" i="54"/>
  <c r="AZ853" i="54"/>
  <c r="BA853" i="54"/>
  <c r="AZ841" i="54"/>
  <c r="BA841" i="54"/>
  <c r="BA833" i="54"/>
  <c r="AZ833" i="54"/>
  <c r="AZ821" i="54"/>
  <c r="BA821" i="54"/>
  <c r="AZ809" i="54"/>
  <c r="BA809" i="54"/>
  <c r="BA770" i="54"/>
  <c r="AZ754" i="54"/>
  <c r="BA754" i="54"/>
  <c r="BA742" i="54"/>
  <c r="BA726" i="54"/>
  <c r="AZ714" i="54"/>
  <c r="BA714" i="54"/>
  <c r="BA702" i="54"/>
  <c r="BA690" i="54"/>
  <c r="BA650" i="54"/>
  <c r="AZ638" i="54"/>
  <c r="BA638" i="54"/>
  <c r="AZ590" i="54"/>
  <c r="BA590" i="54"/>
  <c r="AZ574" i="54"/>
  <c r="BA574" i="54"/>
  <c r="AZ554" i="54"/>
  <c r="BA554" i="54"/>
  <c r="AZ542" i="54"/>
  <c r="BA542" i="54"/>
  <c r="AZ534" i="54"/>
  <c r="BA534" i="54"/>
  <c r="AZ502" i="54"/>
  <c r="AZ474" i="54"/>
  <c r="BA474" i="54"/>
  <c r="AZ463" i="54"/>
  <c r="BA463" i="54"/>
  <c r="AZ455" i="54"/>
  <c r="BA455" i="54"/>
  <c r="AZ443" i="54"/>
  <c r="BA443" i="54"/>
  <c r="AZ435" i="54"/>
  <c r="BA435" i="54"/>
  <c r="AZ423" i="54"/>
  <c r="BA423" i="54"/>
  <c r="AZ411" i="54"/>
  <c r="BA411" i="54"/>
  <c r="BA399" i="54"/>
  <c r="BA388" i="54"/>
  <c r="AZ371" i="54"/>
  <c r="BA371" i="54"/>
  <c r="BA357" i="54"/>
  <c r="AZ348" i="54"/>
  <c r="BA348" i="54"/>
  <c r="AZ344" i="54"/>
  <c r="BA344" i="54"/>
  <c r="BA321" i="54"/>
  <c r="BA268" i="54"/>
  <c r="AZ268" i="54"/>
  <c r="BA234" i="54"/>
  <c r="AZ234" i="54"/>
  <c r="BA174" i="54"/>
  <c r="AZ174" i="54"/>
  <c r="AZ123" i="54"/>
  <c r="AZ36" i="54"/>
  <c r="BA1302" i="54"/>
  <c r="AZ1294" i="54"/>
  <c r="BA1294" i="54"/>
  <c r="AZ1286" i="54"/>
  <c r="BA1278" i="54"/>
  <c r="AZ1250" i="54"/>
  <c r="BA1250" i="54"/>
  <c r="BA1242" i="54"/>
  <c r="AZ1234" i="54"/>
  <c r="BA1234" i="54"/>
  <c r="AZ1220" i="54"/>
  <c r="BA1206" i="54"/>
  <c r="AZ1194" i="54"/>
  <c r="BA1194" i="54"/>
  <c r="AZ1188" i="54"/>
  <c r="BA1188" i="54"/>
  <c r="AZ1184" i="54"/>
  <c r="BA1184" i="54"/>
  <c r="AZ1174" i="54"/>
  <c r="BA1174" i="54"/>
  <c r="BA1168" i="54"/>
  <c r="AZ1162" i="54"/>
  <c r="BA1162" i="54"/>
  <c r="AZ1156" i="54"/>
  <c r="BA1156" i="54"/>
  <c r="BA1140" i="54"/>
  <c r="BA1132" i="54"/>
  <c r="BA1126" i="54"/>
  <c r="BA1116" i="54"/>
  <c r="AZ1112" i="54"/>
  <c r="BA1112" i="54"/>
  <c r="BA1108" i="54"/>
  <c r="AZ1104" i="54"/>
  <c r="BA1104" i="54"/>
  <c r="AZ1092" i="54"/>
  <c r="BA1092" i="54"/>
  <c r="AZ1088" i="54"/>
  <c r="BA1088" i="54"/>
  <c r="AZ1084" i="54"/>
  <c r="BA1084" i="54"/>
  <c r="AZ1074" i="54"/>
  <c r="BA1074" i="54"/>
  <c r="AZ1068" i="54"/>
  <c r="BA1068" i="54"/>
  <c r="BA1062" i="54"/>
  <c r="AZ1054" i="54"/>
  <c r="BA1054" i="54"/>
  <c r="BA1050" i="54"/>
  <c r="AZ1034" i="54"/>
  <c r="BA1034" i="54"/>
  <c r="AZ1030" i="54"/>
  <c r="BA1030" i="54"/>
  <c r="AZ1026" i="54"/>
  <c r="BA1022" i="54"/>
  <c r="AZ1014" i="54"/>
  <c r="BA1014" i="54"/>
  <c r="BA1012" i="54"/>
  <c r="AZ1006" i="54"/>
  <c r="BA1006" i="54"/>
  <c r="BA1000" i="54"/>
  <c r="BA992" i="54"/>
  <c r="BA988" i="54"/>
  <c r="AZ974" i="54"/>
  <c r="BA974" i="54"/>
  <c r="AZ964" i="54"/>
  <c r="BA964" i="54"/>
  <c r="AZ958" i="54"/>
  <c r="BA958" i="54"/>
  <c r="AZ954" i="54"/>
  <c r="BA954" i="54"/>
  <c r="AZ944" i="54"/>
  <c r="BA944" i="54"/>
  <c r="BA938" i="54"/>
  <c r="AZ934" i="54"/>
  <c r="BA934" i="54"/>
  <c r="AZ928" i="54"/>
  <c r="BA928" i="54"/>
  <c r="AZ914" i="54"/>
  <c r="BA914" i="54"/>
  <c r="BA902" i="54"/>
  <c r="AZ898" i="54"/>
  <c r="BA898" i="54"/>
  <c r="BA892" i="54"/>
  <c r="BA882" i="54"/>
  <c r="BA876" i="54"/>
  <c r="AZ837" i="54"/>
  <c r="AZ829" i="54"/>
  <c r="BA829" i="54"/>
  <c r="AZ817" i="54"/>
  <c r="BA817" i="54"/>
  <c r="BA805" i="54"/>
  <c r="AZ805" i="54"/>
  <c r="AZ794" i="54"/>
  <c r="BA794" i="54"/>
  <c r="AZ766" i="54"/>
  <c r="BA766" i="54"/>
  <c r="AZ758" i="54"/>
  <c r="BA758" i="54"/>
  <c r="BA738" i="54"/>
  <c r="AZ698" i="54"/>
  <c r="BA678" i="54"/>
  <c r="AZ654" i="54"/>
  <c r="BA654" i="54"/>
  <c r="AZ646" i="54"/>
  <c r="BA646" i="54"/>
  <c r="BA630" i="54"/>
  <c r="AZ594" i="54"/>
  <c r="BA594" i="54"/>
  <c r="AZ558" i="54"/>
  <c r="BA558" i="54"/>
  <c r="AZ550" i="54"/>
  <c r="BA550" i="54"/>
  <c r="BA538" i="54"/>
  <c r="AZ506" i="54"/>
  <c r="AZ494" i="54"/>
  <c r="BA494" i="54"/>
  <c r="BA490" i="54"/>
  <c r="BA459" i="54"/>
  <c r="AZ447" i="54"/>
  <c r="BA447" i="54"/>
  <c r="AZ439" i="54"/>
  <c r="BA427" i="54"/>
  <c r="AZ415" i="54"/>
  <c r="BA415" i="54"/>
  <c r="AZ403" i="54"/>
  <c r="BA403" i="54"/>
  <c r="AZ391" i="54"/>
  <c r="BA391" i="54"/>
  <c r="AZ381" i="54"/>
  <c r="BA381" i="54"/>
  <c r="AZ374" i="54"/>
  <c r="BA374" i="54"/>
  <c r="AZ365" i="54"/>
  <c r="BA365" i="54"/>
  <c r="AZ352" i="54"/>
  <c r="BA352" i="54"/>
  <c r="AZ341" i="54"/>
  <c r="BA341" i="54"/>
  <c r="BA311" i="54"/>
  <c r="BA276" i="54"/>
  <c r="AZ276" i="54"/>
  <c r="BA243" i="54"/>
  <c r="AZ243" i="54"/>
  <c r="BA230" i="54"/>
  <c r="AZ230" i="54"/>
  <c r="BA207" i="54"/>
  <c r="AZ207" i="54"/>
  <c r="BA95" i="54"/>
  <c r="AZ95" i="54"/>
  <c r="BA77" i="54"/>
  <c r="AZ37" i="54"/>
  <c r="BA37" i="54"/>
  <c r="AZ865" i="54"/>
  <c r="BA865" i="54"/>
  <c r="BA860" i="54"/>
  <c r="BA856" i="54"/>
  <c r="AZ844" i="54"/>
  <c r="BA844" i="54"/>
  <c r="BA840" i="54"/>
  <c r="AZ836" i="54"/>
  <c r="BA836" i="54"/>
  <c r="BA832" i="54"/>
  <c r="AZ824" i="54"/>
  <c r="BA824" i="54"/>
  <c r="BA820" i="54"/>
  <c r="AZ816" i="54"/>
  <c r="BA816" i="54"/>
  <c r="AZ812" i="54"/>
  <c r="BA812" i="54"/>
  <c r="AZ804" i="54"/>
  <c r="BA804" i="54"/>
  <c r="BA793" i="54"/>
  <c r="AZ793" i="54"/>
  <c r="BA789" i="54"/>
  <c r="AZ789" i="54"/>
  <c r="AZ785" i="54"/>
  <c r="BA785" i="54"/>
  <c r="BA781" i="54"/>
  <c r="AZ781" i="54"/>
  <c r="AZ773" i="54"/>
  <c r="BA773" i="54"/>
  <c r="AZ769" i="54"/>
  <c r="BA769" i="54"/>
  <c r="AZ765" i="54"/>
  <c r="BA765" i="54"/>
  <c r="BA761" i="54"/>
  <c r="AZ761" i="54"/>
  <c r="AZ757" i="54"/>
  <c r="AZ753" i="54"/>
  <c r="BA753" i="54"/>
  <c r="AZ749" i="54"/>
  <c r="BA745" i="54"/>
  <c r="AZ745" i="54"/>
  <c r="BA741" i="54"/>
  <c r="AZ741" i="54"/>
  <c r="AZ733" i="54"/>
  <c r="BA733" i="54"/>
  <c r="BA725" i="54"/>
  <c r="AZ725" i="54"/>
  <c r="AZ721" i="54"/>
  <c r="BA721" i="54"/>
  <c r="BA717" i="54"/>
  <c r="AZ713" i="54"/>
  <c r="BA713" i="54"/>
  <c r="BA705" i="54"/>
  <c r="AZ705" i="54"/>
  <c r="AZ701" i="54"/>
  <c r="BA701" i="54"/>
  <c r="AZ697" i="54"/>
  <c r="BA693" i="54"/>
  <c r="AZ693" i="54"/>
  <c r="BA689" i="54"/>
  <c r="BA685" i="54"/>
  <c r="AZ685" i="54"/>
  <c r="AZ681" i="54"/>
  <c r="BA681" i="54"/>
  <c r="BA677" i="54"/>
  <c r="AZ673" i="54"/>
  <c r="BA673" i="54"/>
  <c r="BA669" i="54"/>
  <c r="AZ665" i="54"/>
  <c r="BA665" i="54"/>
  <c r="AZ661" i="54"/>
  <c r="BA661" i="54"/>
  <c r="BA657" i="54"/>
  <c r="AZ653" i="54"/>
  <c r="BA653" i="54"/>
  <c r="AZ649" i="54"/>
  <c r="AZ645" i="54"/>
  <c r="BA645" i="54"/>
  <c r="AZ641" i="54"/>
  <c r="BA641" i="54"/>
  <c r="BA637" i="54"/>
  <c r="AZ633" i="54"/>
  <c r="BA633" i="54"/>
  <c r="AZ629" i="54"/>
  <c r="BA629" i="54"/>
  <c r="AZ625" i="54"/>
  <c r="BA625" i="54"/>
  <c r="AZ621" i="54"/>
  <c r="BA621" i="54"/>
  <c r="AZ613" i="54"/>
  <c r="BA613" i="54"/>
  <c r="AZ609" i="54"/>
  <c r="BA609" i="54"/>
  <c r="AZ605" i="54"/>
  <c r="BA605" i="54"/>
  <c r="AZ601" i="54"/>
  <c r="BA601" i="54"/>
  <c r="AZ593" i="54"/>
  <c r="BA593" i="54"/>
  <c r="AZ589" i="54"/>
  <c r="BA589" i="54"/>
  <c r="AZ585" i="54"/>
  <c r="BA585" i="54"/>
  <c r="AZ581" i="54"/>
  <c r="BA581" i="54"/>
  <c r="AZ573" i="54"/>
  <c r="BA573" i="54"/>
  <c r="AZ569" i="54"/>
  <c r="BA569" i="54"/>
  <c r="AZ565" i="54"/>
  <c r="BA565" i="54"/>
  <c r="AZ561" i="54"/>
  <c r="BA561" i="54"/>
  <c r="BA557" i="54"/>
  <c r="AZ553" i="54"/>
  <c r="BA553" i="54"/>
  <c r="BA549" i="54"/>
  <c r="AZ545" i="54"/>
  <c r="BA545" i="54"/>
  <c r="AZ541" i="54"/>
  <c r="BA541" i="54"/>
  <c r="AZ533" i="54"/>
  <c r="BA533" i="54"/>
  <c r="AZ525" i="54"/>
  <c r="BA525" i="54"/>
  <c r="AZ521" i="54"/>
  <c r="BA521" i="54"/>
  <c r="BA517" i="54"/>
  <c r="AZ513" i="54"/>
  <c r="BA513" i="54"/>
  <c r="AZ505" i="54"/>
  <c r="BA505" i="54"/>
  <c r="AZ501" i="54"/>
  <c r="BA501" i="54"/>
  <c r="BA497" i="54"/>
  <c r="AZ493" i="54"/>
  <c r="BA493" i="54"/>
  <c r="AZ489" i="54"/>
  <c r="AZ485" i="54"/>
  <c r="BA485" i="54"/>
  <c r="AZ481" i="54"/>
  <c r="BA481" i="54"/>
  <c r="BA477" i="54"/>
  <c r="AZ473" i="54"/>
  <c r="BA473" i="54"/>
  <c r="BA469" i="54"/>
  <c r="AZ454" i="54"/>
  <c r="BA454" i="54"/>
  <c r="AZ450" i="54"/>
  <c r="BA450" i="54"/>
  <c r="BA446" i="54"/>
  <c r="BA438" i="54"/>
  <c r="AZ434" i="54"/>
  <c r="BA434" i="54"/>
  <c r="BA418" i="54"/>
  <c r="AZ414" i="54"/>
  <c r="BA414" i="54"/>
  <c r="AZ410" i="54"/>
  <c r="BA410" i="54"/>
  <c r="BA398" i="54"/>
  <c r="AZ394" i="54"/>
  <c r="BA394" i="54"/>
  <c r="BA390" i="54"/>
  <c r="BA387" i="54"/>
  <c r="AZ373" i="54"/>
  <c r="BA373" i="54"/>
  <c r="BA362" i="54"/>
  <c r="AZ354" i="54"/>
  <c r="BA354" i="54"/>
  <c r="AZ351" i="54"/>
  <c r="BA351" i="54"/>
  <c r="AZ343" i="54"/>
  <c r="BA343" i="54"/>
  <c r="BA340" i="54"/>
  <c r="AZ337" i="54"/>
  <c r="BA337" i="54"/>
  <c r="AZ334" i="54"/>
  <c r="BA334" i="54"/>
  <c r="AZ317" i="54"/>
  <c r="BA317" i="54"/>
  <c r="AZ293" i="54"/>
  <c r="BA293" i="54"/>
  <c r="AZ289" i="54"/>
  <c r="BA289" i="54"/>
  <c r="AZ285" i="54"/>
  <c r="BA285" i="54"/>
  <c r="BA275" i="54"/>
  <c r="AZ275" i="54"/>
  <c r="AZ267" i="54"/>
  <c r="BA226" i="54"/>
  <c r="AZ226" i="54"/>
  <c r="AZ215" i="54"/>
  <c r="BA209" i="54"/>
  <c r="AZ209" i="54"/>
  <c r="AZ185" i="54"/>
  <c r="BA185" i="54"/>
  <c r="BA159" i="54"/>
  <c r="AZ159" i="54"/>
  <c r="BA140" i="54"/>
  <c r="AZ140" i="54"/>
  <c r="AZ134" i="54"/>
  <c r="BA134" i="54"/>
  <c r="AZ128" i="54"/>
  <c r="BA128" i="54"/>
  <c r="BA62" i="54"/>
  <c r="AZ62" i="54"/>
  <c r="AZ57" i="54"/>
  <c r="AZ42" i="54"/>
  <c r="BA42" i="54"/>
  <c r="AZ1298" i="54"/>
  <c r="BA1282" i="54"/>
  <c r="AZ1264" i="54"/>
  <c r="BA1264" i="54"/>
  <c r="AZ1256" i="54"/>
  <c r="BA1256" i="54"/>
  <c r="BA1248" i="54"/>
  <c r="AZ1224" i="54"/>
  <c r="BA1224" i="54"/>
  <c r="AZ1216" i="54"/>
  <c r="BA1216" i="54"/>
  <c r="AZ1210" i="54"/>
  <c r="BA1210" i="54"/>
  <c r="AZ1204" i="54"/>
  <c r="BA1204" i="54"/>
  <c r="BA1190" i="54"/>
  <c r="BA1176" i="54"/>
  <c r="BA1172" i="54"/>
  <c r="BA1158" i="54"/>
  <c r="AZ1150" i="54"/>
  <c r="BA1150" i="54"/>
  <c r="AZ1144" i="54"/>
  <c r="BA1144" i="54"/>
  <c r="AZ1124" i="54"/>
  <c r="BA1124" i="54"/>
  <c r="AZ998" i="54"/>
  <c r="BA998" i="54"/>
  <c r="AZ994" i="54"/>
  <c r="BA994" i="54"/>
  <c r="BA990" i="54"/>
  <c r="AZ976" i="54"/>
  <c r="BA962" i="54"/>
  <c r="BA942" i="54"/>
  <c r="AZ932" i="54"/>
  <c r="BA932" i="54"/>
  <c r="AZ926" i="54"/>
  <c r="BA920" i="54"/>
  <c r="AZ904" i="54"/>
  <c r="BA904" i="54"/>
  <c r="AZ894" i="54"/>
  <c r="BA894" i="54"/>
  <c r="BA886" i="54"/>
  <c r="BA870" i="54"/>
  <c r="AZ845" i="54"/>
  <c r="BA845" i="54"/>
  <c r="BA825" i="54"/>
  <c r="AZ825" i="54"/>
  <c r="BA813" i="54"/>
  <c r="AZ813" i="54"/>
  <c r="BA801" i="54"/>
  <c r="AZ801" i="54"/>
  <c r="BA797" i="54"/>
  <c r="AZ786" i="54"/>
  <c r="BA786" i="54"/>
  <c r="AZ774" i="54"/>
  <c r="BA774" i="54"/>
  <c r="AZ734" i="54"/>
  <c r="BA734" i="54"/>
  <c r="AZ730" i="54"/>
  <c r="BA730" i="54"/>
  <c r="BA718" i="54"/>
  <c r="AZ694" i="54"/>
  <c r="BA694" i="54"/>
  <c r="AZ674" i="54"/>
  <c r="BA674" i="54"/>
  <c r="BA642" i="54"/>
  <c r="AZ634" i="54"/>
  <c r="BA634" i="54"/>
  <c r="BA626" i="54"/>
  <c r="AZ622" i="54"/>
  <c r="AZ618" i="54"/>
  <c r="AZ614" i="54"/>
  <c r="BA614" i="54"/>
  <c r="BA606" i="54"/>
  <c r="AZ602" i="54"/>
  <c r="BA602" i="54"/>
  <c r="AZ598" i="54"/>
  <c r="BA598" i="54"/>
  <c r="BA546" i="54"/>
  <c r="AZ514" i="54"/>
  <c r="BA514" i="54"/>
  <c r="BA498" i="54"/>
  <c r="BA470" i="54"/>
  <c r="AZ451" i="54"/>
  <c r="BA451" i="54"/>
  <c r="AZ431" i="54"/>
  <c r="BA431" i="54"/>
  <c r="AZ395" i="54"/>
  <c r="BA395" i="54"/>
  <c r="AZ384" i="54"/>
  <c r="BA384" i="54"/>
  <c r="AZ376" i="54"/>
  <c r="BA376" i="54"/>
  <c r="BA369" i="54"/>
  <c r="AZ363" i="54"/>
  <c r="BA363" i="54"/>
  <c r="BA272" i="54"/>
  <c r="AZ272" i="54"/>
  <c r="AZ204" i="54"/>
  <c r="BA87" i="54"/>
  <c r="AZ87" i="54"/>
  <c r="AZ49" i="54"/>
  <c r="AZ1311" i="54"/>
  <c r="BA1311" i="54"/>
  <c r="AZ1303" i="54"/>
  <c r="BA1303" i="54"/>
  <c r="BA1299" i="54"/>
  <c r="AZ1295" i="54"/>
  <c r="BA1295" i="54"/>
  <c r="AZ1291" i="54"/>
  <c r="BA1291" i="54"/>
  <c r="AZ1283" i="54"/>
  <c r="BA1283" i="54"/>
  <c r="BA1277" i="54"/>
  <c r="AZ1275" i="54"/>
  <c r="BA1275" i="54"/>
  <c r="AZ1271" i="54"/>
  <c r="BA1271" i="54"/>
  <c r="AZ1263" i="54"/>
  <c r="BA1263" i="54"/>
  <c r="AZ1255" i="54"/>
  <c r="BA1255" i="54"/>
  <c r="AZ1251" i="54"/>
  <c r="BA1251" i="54"/>
  <c r="BA1247" i="54"/>
  <c r="AZ1243" i="54"/>
  <c r="BA1243" i="54"/>
  <c r="AZ1241" i="54"/>
  <c r="BA1241" i="54"/>
  <c r="AZ1235" i="54"/>
  <c r="BA1235" i="54"/>
  <c r="AZ1231" i="54"/>
  <c r="BA1231" i="54"/>
  <c r="BA1227" i="54"/>
  <c r="AZ1223" i="54"/>
  <c r="BA1223" i="54"/>
  <c r="AZ1215" i="54"/>
  <c r="BA1215" i="54"/>
  <c r="AZ1211" i="54"/>
  <c r="BA1211" i="54"/>
  <c r="BA1207" i="54"/>
  <c r="AZ1203" i="54"/>
  <c r="BA1203" i="54"/>
  <c r="AZ1201" i="54"/>
  <c r="BA1201" i="54"/>
  <c r="BA1199" i="54"/>
  <c r="AZ1195" i="54"/>
  <c r="BA1195" i="54"/>
  <c r="AZ1193" i="54"/>
  <c r="BA1193" i="54"/>
  <c r="AZ1191" i="54"/>
  <c r="BA1191" i="54"/>
  <c r="BA1187" i="54"/>
  <c r="AZ1185" i="54"/>
  <c r="BA1185" i="54"/>
  <c r="AZ1183" i="54"/>
  <c r="BA1183" i="54"/>
  <c r="AZ1181" i="54"/>
  <c r="BA1181" i="54"/>
  <c r="BA1179" i="54"/>
  <c r="AZ1177" i="54"/>
  <c r="AZ1175" i="54"/>
  <c r="BA1175" i="54"/>
  <c r="AZ1173" i="54"/>
  <c r="BA1173" i="54"/>
  <c r="AZ1171" i="54"/>
  <c r="BA1171" i="54"/>
  <c r="BA1169" i="54"/>
  <c r="AZ1167" i="54"/>
  <c r="BA1167" i="54"/>
  <c r="AZ1165" i="54"/>
  <c r="BA1165" i="54"/>
  <c r="AZ1163" i="54"/>
  <c r="BA1163" i="54"/>
  <c r="AZ1161" i="54"/>
  <c r="BA1161" i="54"/>
  <c r="BA1159" i="54"/>
  <c r="AZ1157" i="54"/>
  <c r="BA1157" i="54"/>
  <c r="AZ1155" i="54"/>
  <c r="BA1155" i="54"/>
  <c r="AZ1153" i="54"/>
  <c r="BA1153" i="54"/>
  <c r="AZ1151" i="54"/>
  <c r="BA1151" i="54"/>
  <c r="BA1149" i="54"/>
  <c r="AZ1147" i="54"/>
  <c r="BA1147" i="54"/>
  <c r="AZ1145" i="54"/>
  <c r="BA1145" i="54"/>
  <c r="AZ1143" i="54"/>
  <c r="BA1143" i="54"/>
  <c r="AZ1141" i="54"/>
  <c r="BA1141" i="54"/>
  <c r="AZ1137" i="54"/>
  <c r="BA1137" i="54"/>
  <c r="AZ1135" i="54"/>
  <c r="BA1135" i="54"/>
  <c r="AZ1133" i="54"/>
  <c r="BA1133" i="54"/>
  <c r="AZ1131" i="54"/>
  <c r="BA1131" i="54"/>
  <c r="BA1127" i="54"/>
  <c r="AZ1125" i="54"/>
  <c r="BA1125" i="54"/>
  <c r="AZ1123" i="54"/>
  <c r="BA1123" i="54"/>
  <c r="AZ1121" i="54"/>
  <c r="BA1121" i="54"/>
  <c r="AZ1115" i="54"/>
  <c r="BA1115" i="54"/>
  <c r="AZ1113" i="54"/>
  <c r="BA1113" i="54"/>
  <c r="AZ1111" i="54"/>
  <c r="BA1111" i="54"/>
  <c r="BA1109" i="54"/>
  <c r="AZ1105" i="54"/>
  <c r="BA1105" i="54"/>
  <c r="AZ1103" i="54"/>
  <c r="BA1103" i="54"/>
  <c r="AZ1101" i="54"/>
  <c r="BA1101" i="54"/>
  <c r="AZ1097" i="54"/>
  <c r="AZ1095" i="54"/>
  <c r="BA1095" i="54"/>
  <c r="AZ1093" i="54"/>
  <c r="BA1093" i="54"/>
  <c r="AZ1091" i="54"/>
  <c r="BA1091" i="54"/>
  <c r="BA1089" i="54"/>
  <c r="BA1087" i="54"/>
  <c r="AZ1085" i="54"/>
  <c r="BA1085" i="54"/>
  <c r="AZ1083" i="54"/>
  <c r="BA1083" i="54"/>
  <c r="AZ1081" i="54"/>
  <c r="BA1081" i="54"/>
  <c r="BA1079" i="54"/>
  <c r="AZ1077" i="54"/>
  <c r="AZ1075" i="54"/>
  <c r="BA1075" i="54"/>
  <c r="AZ1073" i="54"/>
  <c r="BA1073" i="54"/>
  <c r="AZ1071" i="54"/>
  <c r="BA1071" i="54"/>
  <c r="BA1069" i="54"/>
  <c r="AZ1067" i="54"/>
  <c r="BA1067" i="54"/>
  <c r="AZ1065" i="54"/>
  <c r="BA1065" i="54"/>
  <c r="AZ1063" i="54"/>
  <c r="BA1063" i="54"/>
  <c r="AZ1061" i="54"/>
  <c r="BA1061" i="54"/>
  <c r="BA1059" i="54"/>
  <c r="AZ1057" i="54"/>
  <c r="BA1057" i="54"/>
  <c r="AZ1055" i="54"/>
  <c r="BA1055" i="54"/>
  <c r="AZ1053" i="54"/>
  <c r="BA1053" i="54"/>
  <c r="AZ1051" i="54"/>
  <c r="BA1051" i="54"/>
  <c r="BA1049" i="54"/>
  <c r="AZ1047" i="54"/>
  <c r="BA1047" i="54"/>
  <c r="AZ1045" i="54"/>
  <c r="BA1045" i="54"/>
  <c r="AZ1043" i="54"/>
  <c r="BA1043" i="54"/>
  <c r="AZ1041" i="54"/>
  <c r="BA1041" i="54"/>
  <c r="AZ1037" i="54"/>
  <c r="BA1037" i="54"/>
  <c r="AZ1035" i="54"/>
  <c r="BA1035" i="54"/>
  <c r="AZ1033" i="54"/>
  <c r="BA1033" i="54"/>
  <c r="AZ1031" i="54"/>
  <c r="BA1031" i="54"/>
  <c r="BA1027" i="54"/>
  <c r="AZ1025" i="54"/>
  <c r="BA1025" i="54"/>
  <c r="AZ1023" i="54"/>
  <c r="BA1023" i="54"/>
  <c r="AZ1021" i="54"/>
  <c r="BA1021" i="54"/>
  <c r="AZ1015" i="54"/>
  <c r="BA1015" i="54"/>
  <c r="AZ1013" i="54"/>
  <c r="BA1013" i="54"/>
  <c r="AZ1011" i="54"/>
  <c r="BA1011" i="54"/>
  <c r="BA1009" i="54"/>
  <c r="AZ1005" i="54"/>
  <c r="BA1005" i="54"/>
  <c r="AZ1003" i="54"/>
  <c r="BA1003" i="54"/>
  <c r="AZ1001" i="54"/>
  <c r="BA1001" i="54"/>
  <c r="AZ997" i="54"/>
  <c r="AZ995" i="54"/>
  <c r="BA995" i="54"/>
  <c r="AZ993" i="54"/>
  <c r="BA993" i="54"/>
  <c r="AZ991" i="54"/>
  <c r="BA991" i="54"/>
  <c r="BA989" i="54"/>
  <c r="BA987" i="54"/>
  <c r="AZ985" i="54"/>
  <c r="BA985" i="54"/>
  <c r="AZ983" i="54"/>
  <c r="BA983" i="54"/>
  <c r="AZ981" i="54"/>
  <c r="BA981" i="54"/>
  <c r="BA979" i="54"/>
  <c r="AZ977" i="54"/>
  <c r="AZ975" i="54"/>
  <c r="BA975" i="54"/>
  <c r="AZ973" i="54"/>
  <c r="BA973" i="54"/>
  <c r="AZ971" i="54"/>
  <c r="BA971" i="54"/>
  <c r="BA969" i="54"/>
  <c r="AZ967" i="54"/>
  <c r="BA967" i="54"/>
  <c r="AZ965" i="54"/>
  <c r="BA965" i="54"/>
  <c r="AZ963" i="54"/>
  <c r="BA963" i="54"/>
  <c r="AZ961" i="54"/>
  <c r="BA961" i="54"/>
  <c r="BA959" i="54"/>
  <c r="AZ957" i="54"/>
  <c r="BA957" i="54"/>
  <c r="AZ955" i="54"/>
  <c r="BA955" i="54"/>
  <c r="AZ953" i="54"/>
  <c r="BA953" i="54"/>
  <c r="AZ951" i="54"/>
  <c r="BA951" i="54"/>
  <c r="BA949" i="54"/>
  <c r="AZ947" i="54"/>
  <c r="BA947" i="54"/>
  <c r="AZ945" i="54"/>
  <c r="BA945" i="54"/>
  <c r="AZ943" i="54"/>
  <c r="BA943" i="54"/>
  <c r="AZ941" i="54"/>
  <c r="BA941" i="54"/>
  <c r="AZ937" i="54"/>
  <c r="BA937" i="54"/>
  <c r="AZ935" i="54"/>
  <c r="BA935" i="54"/>
  <c r="AZ933" i="54"/>
  <c r="BA933" i="54"/>
  <c r="AZ931" i="54"/>
  <c r="BA931" i="54"/>
  <c r="BA927" i="54"/>
  <c r="AZ925" i="54"/>
  <c r="BA925" i="54"/>
  <c r="AZ923" i="54"/>
  <c r="BA923" i="54"/>
  <c r="AZ921" i="54"/>
  <c r="BA921" i="54"/>
  <c r="AZ915" i="54"/>
  <c r="BA915" i="54"/>
  <c r="AZ913" i="54"/>
  <c r="BA913" i="54"/>
  <c r="AZ911" i="54"/>
  <c r="BA911" i="54"/>
  <c r="BA909" i="54"/>
  <c r="AZ905" i="54"/>
  <c r="BA905" i="54"/>
  <c r="AZ903" i="54"/>
  <c r="BA903" i="54"/>
  <c r="AZ901" i="54"/>
  <c r="BA901" i="54"/>
  <c r="AZ897" i="54"/>
  <c r="AZ895" i="54"/>
  <c r="BA895" i="54"/>
  <c r="AZ893" i="54"/>
  <c r="BA893" i="54"/>
  <c r="AZ891" i="54"/>
  <c r="BA891" i="54"/>
  <c r="BA889" i="54"/>
  <c r="BA887" i="54"/>
  <c r="AZ885" i="54"/>
  <c r="BA885" i="54"/>
  <c r="AZ883" i="54"/>
  <c r="BA883" i="54"/>
  <c r="AZ881" i="54"/>
  <c r="BA881" i="54"/>
  <c r="BA879" i="54"/>
  <c r="AZ877" i="54"/>
  <c r="AZ875" i="54"/>
  <c r="BA875" i="54"/>
  <c r="AZ873" i="54"/>
  <c r="BA873" i="54"/>
  <c r="AZ871" i="54"/>
  <c r="BA871" i="54"/>
  <c r="BA869" i="54"/>
  <c r="AZ867" i="54"/>
  <c r="BA867" i="54"/>
  <c r="BA862" i="54"/>
  <c r="AZ855" i="54"/>
  <c r="BA855" i="54"/>
  <c r="AZ851" i="54"/>
  <c r="BA851" i="54"/>
  <c r="AZ847" i="54"/>
  <c r="BA847" i="54"/>
  <c r="AZ843" i="54"/>
  <c r="BA843" i="54"/>
  <c r="BA839" i="54"/>
  <c r="AZ835" i="54"/>
  <c r="BA835" i="54"/>
  <c r="BA831" i="54"/>
  <c r="AZ831" i="54"/>
  <c r="BA827" i="54"/>
  <c r="AZ827" i="54"/>
  <c r="BA823" i="54"/>
  <c r="AZ823" i="54"/>
  <c r="BA815" i="54"/>
  <c r="AZ815" i="54"/>
  <c r="BA811" i="54"/>
  <c r="AZ811" i="54"/>
  <c r="BA807" i="54"/>
  <c r="AZ807" i="54"/>
  <c r="AZ803" i="54"/>
  <c r="BA803" i="54"/>
  <c r="AZ799" i="54"/>
  <c r="AZ788" i="54"/>
  <c r="AZ784" i="54"/>
  <c r="BA784" i="54"/>
  <c r="BA780" i="54"/>
  <c r="BA772" i="54"/>
  <c r="AZ768" i="54"/>
  <c r="BA768" i="54"/>
  <c r="AZ764" i="54"/>
  <c r="BA764" i="54"/>
  <c r="BA760" i="54"/>
  <c r="AZ744" i="54"/>
  <c r="BA744" i="54"/>
  <c r="BA740" i="54"/>
  <c r="BA732" i="54"/>
  <c r="AZ728" i="54"/>
  <c r="AZ724" i="54"/>
  <c r="BA724" i="54"/>
  <c r="AZ708" i="54"/>
  <c r="BA708" i="54"/>
  <c r="AZ704" i="54"/>
  <c r="BA704" i="54"/>
  <c r="BA700" i="54"/>
  <c r="AZ688" i="54"/>
  <c r="AZ684" i="54"/>
  <c r="BA684" i="54"/>
  <c r="BA680" i="54"/>
  <c r="BA672" i="54"/>
  <c r="AZ668" i="54"/>
  <c r="BA668" i="54"/>
  <c r="AZ664" i="54"/>
  <c r="BA664" i="54"/>
  <c r="BA660" i="54"/>
  <c r="AZ644" i="54"/>
  <c r="BA644" i="54"/>
  <c r="BA640" i="54"/>
  <c r="BA632" i="54"/>
  <c r="AZ628" i="54"/>
  <c r="AZ624" i="54"/>
  <c r="BA624" i="54"/>
  <c r="AZ608" i="54"/>
  <c r="BA608" i="54"/>
  <c r="AZ604" i="54"/>
  <c r="BA604" i="54"/>
  <c r="BA600" i="54"/>
  <c r="AZ588" i="54"/>
  <c r="AZ584" i="54"/>
  <c r="BA584" i="54"/>
  <c r="BA580" i="54"/>
  <c r="BA572" i="54"/>
  <c r="AZ568" i="54"/>
  <c r="BA568" i="54"/>
  <c r="AZ564" i="54"/>
  <c r="BA564" i="54"/>
  <c r="BA560" i="54"/>
  <c r="AZ544" i="54"/>
  <c r="BA544" i="54"/>
  <c r="BA540" i="54"/>
  <c r="BA532" i="54"/>
  <c r="AZ528" i="54"/>
  <c r="AZ524" i="54"/>
  <c r="BA524" i="54"/>
  <c r="AZ508" i="54"/>
  <c r="BA508" i="54"/>
  <c r="AZ504" i="54"/>
  <c r="BA504" i="54"/>
  <c r="BA500" i="54"/>
  <c r="AZ488" i="54"/>
  <c r="AZ484" i="54"/>
  <c r="BA484" i="54"/>
  <c r="BA480" i="54"/>
  <c r="BA472" i="54"/>
  <c r="AZ468" i="54"/>
  <c r="BA468" i="54"/>
  <c r="AZ465" i="54"/>
  <c r="BA465" i="54"/>
  <c r="AZ461" i="54"/>
  <c r="BA461" i="54"/>
  <c r="AZ453" i="54"/>
  <c r="BA453" i="54"/>
  <c r="AZ449" i="54"/>
  <c r="BA449" i="54"/>
  <c r="AZ445" i="54"/>
  <c r="BA445" i="54"/>
  <c r="AZ441" i="54"/>
  <c r="BA441" i="54"/>
  <c r="AZ433" i="54"/>
  <c r="BA433" i="54"/>
  <c r="AZ425" i="54"/>
  <c r="BA425" i="54"/>
  <c r="AZ421" i="54"/>
  <c r="BA421" i="54"/>
  <c r="AZ413" i="54"/>
  <c r="BA413" i="54"/>
  <c r="AZ409" i="54"/>
  <c r="AZ405" i="54"/>
  <c r="BA405" i="54"/>
  <c r="AZ401" i="54"/>
  <c r="BA401" i="54"/>
  <c r="AZ393" i="54"/>
  <c r="BA393" i="54"/>
  <c r="AZ389" i="54"/>
  <c r="AZ386" i="54"/>
  <c r="AZ383" i="54"/>
  <c r="BA383" i="54"/>
  <c r="BA377" i="54"/>
  <c r="AZ375" i="54"/>
  <c r="BA375" i="54"/>
  <c r="AZ370" i="54"/>
  <c r="BA370" i="54"/>
  <c r="AZ364" i="54"/>
  <c r="BA364" i="54"/>
  <c r="AZ361" i="54"/>
  <c r="BA361" i="54"/>
  <c r="AZ358" i="54"/>
  <c r="BA358" i="54"/>
  <c r="BA356" i="54"/>
  <c r="BA346" i="54"/>
  <c r="AZ342" i="54"/>
  <c r="AZ339" i="54"/>
  <c r="AZ333" i="54"/>
  <c r="BA333" i="54"/>
  <c r="BA323" i="54"/>
  <c r="AZ313" i="54"/>
  <c r="BA313" i="54"/>
  <c r="AZ309" i="54"/>
  <c r="BA309" i="54"/>
  <c r="AZ288" i="54"/>
  <c r="BA288" i="54"/>
  <c r="BA239" i="54"/>
  <c r="AZ239" i="54"/>
  <c r="AZ235" i="54"/>
  <c r="BA202" i="54"/>
  <c r="AZ202" i="54"/>
  <c r="AZ198" i="54"/>
  <c r="AZ184" i="54"/>
  <c r="BA184" i="54"/>
  <c r="AZ158" i="54"/>
  <c r="BA119" i="54"/>
  <c r="AZ119" i="54"/>
  <c r="BA112" i="54"/>
  <c r="AZ104" i="54"/>
  <c r="BA80" i="54"/>
  <c r="AZ80" i="54"/>
  <c r="BA72" i="54"/>
  <c r="AZ72" i="54"/>
  <c r="BA66" i="54"/>
  <c r="AZ66" i="54"/>
  <c r="AZ61" i="54"/>
  <c r="AZ41" i="54"/>
  <c r="BA41" i="54"/>
  <c r="AZ38" i="54"/>
  <c r="BA38" i="54"/>
  <c r="BA1312" i="54"/>
  <c r="AZ1304" i="54"/>
  <c r="BA1304" i="54"/>
  <c r="BA1288" i="54"/>
  <c r="AZ1280" i="54"/>
  <c r="AZ1274" i="54"/>
  <c r="BA1274" i="54"/>
  <c r="AZ1254" i="54"/>
  <c r="BA1254" i="54"/>
  <c r="BA1246" i="54"/>
  <c r="AZ1238" i="54"/>
  <c r="BA1238" i="54"/>
  <c r="AZ1230" i="54"/>
  <c r="BA1218" i="54"/>
  <c r="AZ1305" i="54"/>
  <c r="BA1305" i="54"/>
  <c r="AZ1301" i="54"/>
  <c r="BA1301" i="54"/>
  <c r="BA1297" i="54"/>
  <c r="AZ1293" i="54"/>
  <c r="BA1293" i="54"/>
  <c r="AZ1285" i="54"/>
  <c r="BA1285" i="54"/>
  <c r="AZ1281" i="54"/>
  <c r="BA1281" i="54"/>
  <c r="BA1279" i="54"/>
  <c r="AZ1273" i="54"/>
  <c r="BA1273" i="54"/>
  <c r="BA1269" i="54"/>
  <c r="AZ1265" i="54"/>
  <c r="BA1265" i="54"/>
  <c r="AZ1261" i="54"/>
  <c r="BA1261" i="54"/>
  <c r="AZ1253" i="54"/>
  <c r="BA1253" i="54"/>
  <c r="BA1249" i="54"/>
  <c r="AZ1245" i="54"/>
  <c r="BA1245" i="54"/>
  <c r="AZ1239" i="54"/>
  <c r="BA1237" i="54"/>
  <c r="AZ1233" i="54"/>
  <c r="BA1233" i="54"/>
  <c r="AZ1225" i="54"/>
  <c r="BA1225" i="54"/>
  <c r="AZ1221" i="54"/>
  <c r="BA1221" i="54"/>
  <c r="BA1217" i="54"/>
  <c r="AZ1213" i="54"/>
  <c r="BA1213" i="54"/>
  <c r="AZ1205" i="54"/>
  <c r="BA1205" i="54"/>
  <c r="AZ1189" i="54"/>
  <c r="BA1189" i="54"/>
  <c r="BA866" i="54"/>
  <c r="AZ864" i="54"/>
  <c r="BA864" i="54"/>
  <c r="AZ861" i="54"/>
  <c r="BA861" i="54"/>
  <c r="AZ854" i="54"/>
  <c r="BA854" i="54"/>
  <c r="BA850" i="54"/>
  <c r="BA842" i="54"/>
  <c r="AZ838" i="54"/>
  <c r="BA838" i="54"/>
  <c r="AZ834" i="54"/>
  <c r="BA834" i="54"/>
  <c r="BA818" i="54"/>
  <c r="AZ814" i="54"/>
  <c r="BA814" i="54"/>
  <c r="BA810" i="54"/>
  <c r="BA802" i="54"/>
  <c r="BA798" i="54"/>
  <c r="BA795" i="54"/>
  <c r="AZ795" i="54"/>
  <c r="AZ791" i="54"/>
  <c r="BA791" i="54"/>
  <c r="BA783" i="54"/>
  <c r="AZ783" i="54"/>
  <c r="AZ779" i="54"/>
  <c r="BA779" i="54"/>
  <c r="BA775" i="54"/>
  <c r="AZ775" i="54"/>
  <c r="BA771" i="54"/>
  <c r="AZ771" i="54"/>
  <c r="BA763" i="54"/>
  <c r="AZ763" i="54"/>
  <c r="AZ759" i="54"/>
  <c r="BA759" i="54"/>
  <c r="BA755" i="54"/>
  <c r="AZ755" i="54"/>
  <c r="BA751" i="54"/>
  <c r="AZ751" i="54"/>
  <c r="BA743" i="54"/>
  <c r="AZ743" i="54"/>
  <c r="BA739" i="54"/>
  <c r="BA735" i="54"/>
  <c r="AZ735" i="54"/>
  <c r="BA731" i="54"/>
  <c r="AZ731" i="54"/>
  <c r="BA723" i="54"/>
  <c r="AZ723" i="54"/>
  <c r="BA715" i="54"/>
  <c r="AZ715" i="54"/>
  <c r="BA711" i="54"/>
  <c r="AZ711" i="54"/>
  <c r="BA703" i="54"/>
  <c r="AZ703" i="54"/>
  <c r="AZ699" i="54"/>
  <c r="AZ695" i="54"/>
  <c r="BA695" i="54"/>
  <c r="AZ691" i="54"/>
  <c r="BA691" i="54"/>
  <c r="AZ683" i="54"/>
  <c r="BA683" i="54"/>
  <c r="AZ679" i="54"/>
  <c r="BA679" i="54"/>
  <c r="AZ675" i="54"/>
  <c r="BA675" i="54"/>
  <c r="AZ671" i="54"/>
  <c r="BA671" i="54"/>
  <c r="AZ663" i="54"/>
  <c r="BA663" i="54"/>
  <c r="AZ659" i="54"/>
  <c r="BA659" i="54"/>
  <c r="AZ655" i="54"/>
  <c r="BA655" i="54"/>
  <c r="AZ651" i="54"/>
  <c r="BA651" i="54"/>
  <c r="AZ643" i="54"/>
  <c r="BA643" i="54"/>
  <c r="BA639" i="54"/>
  <c r="AZ635" i="54"/>
  <c r="BA635" i="54"/>
  <c r="AZ631" i="54"/>
  <c r="BA631" i="54"/>
  <c r="AZ623" i="54"/>
  <c r="BA623" i="54"/>
  <c r="AZ615" i="54"/>
  <c r="BA615" i="54"/>
  <c r="AZ611" i="54"/>
  <c r="BA611" i="54"/>
  <c r="AZ603" i="54"/>
  <c r="BA603" i="54"/>
  <c r="BA599" i="54"/>
  <c r="AZ595" i="54"/>
  <c r="BA595" i="54"/>
  <c r="AZ591" i="54"/>
  <c r="BA591" i="54"/>
  <c r="AZ583" i="54"/>
  <c r="BA583" i="54"/>
  <c r="AZ579" i="54"/>
  <c r="BA579" i="54"/>
  <c r="AZ575" i="54"/>
  <c r="BA575" i="54"/>
  <c r="AZ571" i="54"/>
  <c r="BA571" i="54"/>
  <c r="AZ563" i="54"/>
  <c r="BA563" i="54"/>
  <c r="AZ559" i="54"/>
  <c r="BA559" i="54"/>
  <c r="AZ555" i="54"/>
  <c r="BA555" i="54"/>
  <c r="AZ551" i="54"/>
  <c r="BA551" i="54"/>
  <c r="AZ543" i="54"/>
  <c r="BA543" i="54"/>
  <c r="BA539" i="54"/>
  <c r="AZ535" i="54"/>
  <c r="BA535" i="54"/>
  <c r="AZ531" i="54"/>
  <c r="BA531" i="54"/>
  <c r="AZ523" i="54"/>
  <c r="BA523" i="54"/>
  <c r="AZ515" i="54"/>
  <c r="BA515" i="54"/>
  <c r="AZ511" i="54"/>
  <c r="BA511" i="54"/>
  <c r="AZ503" i="54"/>
  <c r="BA503" i="54"/>
  <c r="BA499" i="54"/>
  <c r="AZ495" i="54"/>
  <c r="BA495" i="54"/>
  <c r="AZ491" i="54"/>
  <c r="BA491" i="54"/>
  <c r="AZ483" i="54"/>
  <c r="BA483" i="54"/>
  <c r="AZ479" i="54"/>
  <c r="BA479" i="54"/>
  <c r="AZ475" i="54"/>
  <c r="BA475" i="54"/>
  <c r="AZ471" i="54"/>
  <c r="BA471" i="54"/>
  <c r="AZ464" i="54"/>
  <c r="BA464" i="54"/>
  <c r="AZ460" i="54"/>
  <c r="BA460" i="54"/>
  <c r="AZ456" i="54"/>
  <c r="BA456" i="54"/>
  <c r="AZ444" i="54"/>
  <c r="BA444" i="54"/>
  <c r="AZ436" i="54"/>
  <c r="BA436" i="54"/>
  <c r="BA432" i="54"/>
  <c r="AZ424" i="54"/>
  <c r="BA424" i="54"/>
  <c r="BA420" i="54"/>
  <c r="AZ404" i="54"/>
  <c r="BA404" i="54"/>
  <c r="AZ400" i="54"/>
  <c r="BA400" i="54"/>
  <c r="AZ396" i="54"/>
  <c r="BA392" i="54"/>
  <c r="AZ385" i="54"/>
  <c r="BA385" i="54"/>
  <c r="AZ379" i="54"/>
  <c r="BA379" i="54"/>
  <c r="AZ372" i="54"/>
  <c r="BA372" i="54"/>
  <c r="BA360" i="54"/>
  <c r="AZ355" i="54"/>
  <c r="BA355" i="54"/>
  <c r="AZ353" i="54"/>
  <c r="BA353" i="54"/>
  <c r="BA349" i="54"/>
  <c r="AZ345" i="54"/>
  <c r="BA345" i="54"/>
  <c r="BA336" i="54"/>
  <c r="AZ332" i="54"/>
  <c r="BA332" i="54"/>
  <c r="AZ329" i="54"/>
  <c r="BA329" i="54"/>
  <c r="AZ315" i="54"/>
  <c r="BA315" i="54"/>
  <c r="BA305" i="54"/>
  <c r="AZ291" i="54"/>
  <c r="BA291" i="54"/>
  <c r="AZ283" i="54"/>
  <c r="AZ263" i="54"/>
  <c r="BA248" i="54"/>
  <c r="AZ248" i="54"/>
  <c r="BA221" i="54"/>
  <c r="AZ221" i="54"/>
  <c r="BA208" i="54"/>
  <c r="AZ208" i="54"/>
  <c r="BA169" i="54"/>
  <c r="AZ169" i="54"/>
  <c r="AZ163" i="54"/>
  <c r="BA150" i="54"/>
  <c r="AZ150" i="54"/>
  <c r="BA138" i="54"/>
  <c r="AZ138" i="54"/>
  <c r="BA96" i="54"/>
  <c r="AZ96" i="54"/>
  <c r="BA65" i="54"/>
  <c r="AZ65" i="54"/>
  <c r="BA60" i="54"/>
  <c r="AZ60" i="54"/>
  <c r="AZ50" i="54"/>
  <c r="CJ1059" i="54"/>
  <c r="CM1059" i="54" s="1"/>
  <c r="CK1059" i="54"/>
  <c r="CJ1060" i="54"/>
  <c r="CM1060" i="54" s="1"/>
  <c r="CK1060" i="54"/>
  <c r="CJ1061" i="54"/>
  <c r="CM1061" i="54"/>
  <c r="CK1061" i="54"/>
  <c r="CJ1062" i="54"/>
  <c r="CM1062" i="54" s="1"/>
  <c r="CK1062" i="54"/>
  <c r="CJ1063" i="54"/>
  <c r="CM1063" i="54"/>
  <c r="CK1063" i="54"/>
  <c r="CJ1064" i="54"/>
  <c r="CM1064" i="54" s="1"/>
  <c r="CK1064" i="54"/>
  <c r="CJ1065" i="54"/>
  <c r="CM1065" i="54"/>
  <c r="CK1065" i="54"/>
  <c r="CJ1066" i="54"/>
  <c r="CM1066" i="54" s="1"/>
  <c r="CK1066" i="54"/>
  <c r="CJ1067" i="54"/>
  <c r="CM1067" i="54"/>
  <c r="CK1067" i="54"/>
  <c r="CJ1068" i="54"/>
  <c r="CM1068" i="54" s="1"/>
  <c r="CK1068" i="54"/>
  <c r="CJ1069" i="54"/>
  <c r="CM1069" i="54" s="1"/>
  <c r="CK1069" i="54"/>
  <c r="CJ1070" i="54"/>
  <c r="CM1070" i="54"/>
  <c r="CK1070" i="54"/>
  <c r="CJ1071" i="54"/>
  <c r="CM1071" i="54"/>
  <c r="CK1071" i="54"/>
  <c r="CJ1072" i="54"/>
  <c r="CM1072" i="54" s="1"/>
  <c r="CK1072" i="54"/>
  <c r="CJ1073" i="54"/>
  <c r="CM1073" i="54"/>
  <c r="CK1073" i="54"/>
  <c r="CJ1074" i="54"/>
  <c r="CM1074" i="54" s="1"/>
  <c r="CK1074" i="54"/>
  <c r="CJ1075" i="54"/>
  <c r="CM1075" i="54"/>
  <c r="CK1075" i="54"/>
  <c r="CJ1076" i="54"/>
  <c r="CM1076" i="54" s="1"/>
  <c r="CK1076" i="54"/>
  <c r="CJ1077" i="54"/>
  <c r="CM1077" i="54"/>
  <c r="CK1077" i="54"/>
  <c r="CJ1078" i="54"/>
  <c r="CM1078" i="54" s="1"/>
  <c r="CK1078" i="54"/>
  <c r="CJ1079" i="54"/>
  <c r="CM1079" i="54"/>
  <c r="CK1079" i="54"/>
  <c r="CJ1080" i="54"/>
  <c r="CM1080" i="54"/>
  <c r="CK1080" i="54"/>
  <c r="CJ1081" i="54"/>
  <c r="CM1081" i="54"/>
  <c r="CK1081" i="54"/>
  <c r="CJ1082" i="54"/>
  <c r="CM1082" i="54" s="1"/>
  <c r="CK1082" i="54"/>
  <c r="CJ1083" i="54"/>
  <c r="CM1083" i="54"/>
  <c r="CK1083" i="54"/>
  <c r="CJ1084" i="54"/>
  <c r="CM1084" i="54"/>
  <c r="CK1084" i="54"/>
  <c r="CJ1085" i="54"/>
  <c r="CM1085" i="54"/>
  <c r="CK1085" i="54"/>
  <c r="CJ1086" i="54"/>
  <c r="CM1086" i="54" s="1"/>
  <c r="CK1086" i="54"/>
  <c r="CJ1087" i="54"/>
  <c r="CM1087" i="54"/>
  <c r="CK1087" i="54"/>
  <c r="CJ1088" i="54"/>
  <c r="CM1088" i="54" s="1"/>
  <c r="CK1088" i="54"/>
  <c r="CJ1089" i="54"/>
  <c r="CM1089" i="54" s="1"/>
  <c r="CK1089" i="54"/>
  <c r="CJ1090" i="54"/>
  <c r="CM1090" i="54"/>
  <c r="CK1090" i="54"/>
  <c r="CJ1091" i="54"/>
  <c r="CM1091" i="54"/>
  <c r="CK1091" i="54"/>
  <c r="CJ1092" i="54"/>
  <c r="CM1092" i="54" s="1"/>
  <c r="CK1092" i="54"/>
  <c r="CJ1093" i="54"/>
  <c r="CM1093" i="54"/>
  <c r="CK1093" i="54"/>
  <c r="CJ1094" i="54"/>
  <c r="CM1094" i="54" s="1"/>
  <c r="CK1094" i="54"/>
  <c r="CJ1095" i="54"/>
  <c r="CM1095" i="54"/>
  <c r="CK1095" i="54"/>
  <c r="CJ1096" i="54"/>
  <c r="CM1096" i="54"/>
  <c r="CK1096" i="54"/>
  <c r="CJ1097" i="54"/>
  <c r="CM1097" i="54"/>
  <c r="CK1097" i="54"/>
  <c r="CJ1098" i="54"/>
  <c r="CM1098" i="54" s="1"/>
  <c r="CK1098" i="54"/>
  <c r="CJ1099" i="54"/>
  <c r="CM1099" i="54"/>
  <c r="CK1099" i="54"/>
  <c r="CJ1100" i="54"/>
  <c r="CM1100" i="54"/>
  <c r="CK1100" i="54"/>
  <c r="CJ1101" i="54"/>
  <c r="CM1101" i="54" s="1"/>
  <c r="CK1101" i="54"/>
  <c r="CJ1102" i="54"/>
  <c r="CM1102" i="54" s="1"/>
  <c r="CK1102" i="54"/>
  <c r="CJ1103" i="54"/>
  <c r="CM1103" i="54"/>
  <c r="CK1103" i="54"/>
  <c r="CJ1104" i="54"/>
  <c r="CM1104" i="54" s="1"/>
  <c r="CK1104" i="54"/>
  <c r="CJ1105" i="54"/>
  <c r="CM1105" i="54"/>
  <c r="CK1105" i="54"/>
  <c r="CJ1106" i="54"/>
  <c r="CM1106" i="54" s="1"/>
  <c r="CK1106" i="54"/>
  <c r="CJ1107" i="54"/>
  <c r="CM1107" i="54" s="1"/>
  <c r="CK1107" i="54"/>
  <c r="CJ1108" i="54"/>
  <c r="CM1108" i="54" s="1"/>
  <c r="CK1108" i="54"/>
  <c r="CJ1109" i="54"/>
  <c r="CM1109" i="54"/>
  <c r="CK1109" i="54"/>
  <c r="CJ1110" i="54"/>
  <c r="CM1110" i="54" s="1"/>
  <c r="CK1110" i="54"/>
  <c r="CJ1111" i="54"/>
  <c r="CM1111" i="54"/>
  <c r="CK1111" i="54"/>
  <c r="CJ1112" i="54"/>
  <c r="CM1112" i="54" s="1"/>
  <c r="CK1112" i="54"/>
  <c r="CJ1113" i="54"/>
  <c r="CM1113" i="54"/>
  <c r="CK1113" i="54"/>
  <c r="CJ1114" i="54"/>
  <c r="CM1114" i="54"/>
  <c r="CK1114" i="54"/>
  <c r="CJ1115" i="54"/>
  <c r="CM1115" i="54"/>
  <c r="CK1115" i="54"/>
  <c r="CJ1116" i="54"/>
  <c r="CM1116" i="54" s="1"/>
  <c r="CK1116" i="54"/>
  <c r="CJ1117" i="54"/>
  <c r="CM1117" i="54"/>
  <c r="CK1117" i="54"/>
  <c r="CJ1118" i="54"/>
  <c r="CM1118" i="54" s="1"/>
  <c r="CK1118" i="54"/>
  <c r="CJ1119" i="54"/>
  <c r="CM1119" i="54" s="1"/>
  <c r="CK1119" i="54"/>
  <c r="CJ1120" i="54"/>
  <c r="CM1120" i="54" s="1"/>
  <c r="CK1120" i="54"/>
  <c r="CJ1121" i="54"/>
  <c r="CM1121" i="54"/>
  <c r="CK1121" i="54"/>
  <c r="CJ1122" i="54"/>
  <c r="CM1122" i="54" s="1"/>
  <c r="CK1122" i="54"/>
  <c r="CJ1123" i="54"/>
  <c r="CM1123" i="54"/>
  <c r="CK1123" i="54"/>
  <c r="CJ1124" i="54"/>
  <c r="CM1124" i="54" s="1"/>
  <c r="CK1124" i="54"/>
  <c r="CJ1125" i="54"/>
  <c r="CM1125" i="54"/>
  <c r="CK1125" i="54"/>
  <c r="CJ1126" i="54"/>
  <c r="CM1126" i="54" s="1"/>
  <c r="CK1126" i="54"/>
  <c r="CJ1127" i="54"/>
  <c r="CM1127" i="54"/>
  <c r="CK1127" i="54"/>
  <c r="CJ1128" i="54"/>
  <c r="CM1128" i="54" s="1"/>
  <c r="CK1128" i="54"/>
  <c r="CJ1129" i="54"/>
  <c r="CM1129" i="54" s="1"/>
  <c r="CK1129" i="54"/>
  <c r="CJ1130" i="54"/>
  <c r="CM1130" i="54" s="1"/>
  <c r="CK1130" i="54"/>
  <c r="CJ1131" i="54"/>
  <c r="CM1131" i="54"/>
  <c r="CK1131" i="54"/>
  <c r="CJ1132" i="54"/>
  <c r="CM1132" i="54" s="1"/>
  <c r="CK1132" i="54"/>
  <c r="CJ1133" i="54"/>
  <c r="CM1133" i="54"/>
  <c r="CK1133" i="54"/>
  <c r="CJ1134" i="54"/>
  <c r="CM1134" i="54"/>
  <c r="CK1134" i="54"/>
  <c r="CJ1135" i="54"/>
  <c r="CM1135" i="54"/>
  <c r="CK1135" i="54"/>
  <c r="CJ1136" i="54"/>
  <c r="CM1136" i="54" s="1"/>
  <c r="CK1136" i="54"/>
  <c r="CJ1137" i="54"/>
  <c r="CM1137" i="54" s="1"/>
  <c r="CK1137" i="54"/>
  <c r="CJ1138" i="54"/>
  <c r="CM1138" i="54" s="1"/>
  <c r="CK1138" i="54"/>
  <c r="CJ1139" i="54"/>
  <c r="CM1139" i="54" s="1"/>
  <c r="CK1139" i="54"/>
  <c r="CJ1140" i="54"/>
  <c r="CM1140" i="54"/>
  <c r="CK1140" i="54"/>
  <c r="CJ1141" i="54"/>
  <c r="CM1141" i="54" s="1"/>
  <c r="CK1141" i="54"/>
  <c r="CJ1142" i="54"/>
  <c r="CM1142" i="54" s="1"/>
  <c r="CK1142" i="54"/>
  <c r="CJ1143" i="54"/>
  <c r="CM1143" i="54"/>
  <c r="CK1143" i="54"/>
  <c r="CJ1144" i="54"/>
  <c r="CM1144" i="54"/>
  <c r="CK1144" i="54"/>
  <c r="CJ1145" i="54"/>
  <c r="CM1145" i="54"/>
  <c r="CK1145" i="54"/>
  <c r="CJ1146" i="54"/>
  <c r="CM1146" i="54" s="1"/>
  <c r="CK1146" i="54"/>
  <c r="CJ1147" i="54"/>
  <c r="CM1147" i="54" s="1"/>
  <c r="CK1147" i="54"/>
  <c r="CJ1148" i="54"/>
  <c r="CM1148" i="54" s="1"/>
  <c r="CK1148" i="54"/>
  <c r="CJ1149" i="54"/>
  <c r="CM1149" i="54"/>
  <c r="CK1149" i="54"/>
  <c r="CJ1150" i="54"/>
  <c r="CM1150" i="54"/>
  <c r="CK1150" i="54"/>
  <c r="CJ1151" i="54"/>
  <c r="CM1151" i="54"/>
  <c r="CK1151" i="54"/>
  <c r="CJ1152" i="54"/>
  <c r="CM1152" i="54" s="1"/>
  <c r="CK1152" i="54"/>
  <c r="CJ1153" i="54"/>
  <c r="CM1153" i="54"/>
  <c r="CK1153" i="54"/>
  <c r="CJ1154" i="54"/>
  <c r="CM1154" i="54" s="1"/>
  <c r="CK1154" i="54"/>
  <c r="CJ1155" i="54"/>
  <c r="CM1155" i="54"/>
  <c r="CK1155" i="54"/>
  <c r="CJ1156" i="54"/>
  <c r="CM1156" i="54"/>
  <c r="CK1156" i="54"/>
  <c r="CJ1157" i="54"/>
  <c r="CM1157" i="54"/>
  <c r="CK1157" i="54"/>
  <c r="CJ1158" i="54"/>
  <c r="CM1158" i="54" s="1"/>
  <c r="CK1158" i="54"/>
  <c r="CJ1159" i="54"/>
  <c r="CM1159" i="54" s="1"/>
  <c r="CK1159" i="54"/>
  <c r="CJ1160" i="54"/>
  <c r="CM1160" i="54" s="1"/>
  <c r="CK1160" i="54"/>
  <c r="CJ1161" i="54"/>
  <c r="CM1161" i="54"/>
  <c r="CK1161" i="54"/>
  <c r="CJ1162" i="54"/>
  <c r="CM1162" i="54" s="1"/>
  <c r="CK1162" i="54"/>
  <c r="CJ1163" i="54"/>
  <c r="CM1163" i="54"/>
  <c r="CK1163" i="54"/>
  <c r="CJ1164" i="54"/>
  <c r="CM1164" i="54" s="1"/>
  <c r="CK1164" i="54"/>
  <c r="CJ1165" i="54"/>
  <c r="CM1165" i="54"/>
  <c r="CK1165" i="54"/>
  <c r="CJ1166" i="54"/>
  <c r="CM1166" i="54"/>
  <c r="CK1166" i="54"/>
  <c r="CJ1167" i="54"/>
  <c r="CM1167" i="54" s="1"/>
  <c r="CK1167" i="54"/>
  <c r="CJ1168" i="54"/>
  <c r="CM1168" i="54" s="1"/>
  <c r="CK1168" i="54"/>
  <c r="CJ1169" i="54"/>
  <c r="CM1169" i="54" s="1"/>
  <c r="CK1169" i="54"/>
  <c r="CJ1170" i="54"/>
  <c r="CM1170" i="54"/>
  <c r="CK1170" i="54"/>
  <c r="CJ1171" i="54"/>
  <c r="CM1171" i="54" s="1"/>
  <c r="CK1171" i="54"/>
  <c r="CJ1172" i="54"/>
  <c r="CM1172" i="54" s="1"/>
  <c r="CK1172" i="54"/>
  <c r="CJ1173" i="54"/>
  <c r="CM1173" i="54"/>
  <c r="CK1173" i="54"/>
  <c r="CJ1174" i="54"/>
  <c r="CM1174" i="54" s="1"/>
  <c r="CK1174" i="54"/>
  <c r="CJ1175" i="54"/>
  <c r="CM1175" i="54"/>
  <c r="CK1175" i="54"/>
  <c r="CJ1176" i="54"/>
  <c r="CM1176" i="54"/>
  <c r="CK1176" i="54"/>
  <c r="CJ1177" i="54"/>
  <c r="CM1177" i="54"/>
  <c r="CK1177" i="54"/>
  <c r="CJ1178" i="54"/>
  <c r="CM1178" i="54" s="1"/>
  <c r="CK1178" i="54"/>
  <c r="CJ1179" i="54"/>
  <c r="CM1179" i="54"/>
  <c r="CK1179" i="54"/>
  <c r="CJ1180" i="54"/>
  <c r="CM1180" i="54" s="1"/>
  <c r="CK1180" i="54"/>
  <c r="CJ1181" i="54"/>
  <c r="CM1181" i="54"/>
  <c r="CK1181" i="54"/>
  <c r="CJ1182" i="54"/>
  <c r="CM1182" i="54" s="1"/>
  <c r="CK1182" i="54"/>
  <c r="CJ1183" i="54"/>
  <c r="CM1183" i="54"/>
  <c r="CK1183" i="54"/>
  <c r="CJ1184" i="54"/>
  <c r="CM1184" i="54"/>
  <c r="CK1184" i="54"/>
  <c r="CJ1185" i="54"/>
  <c r="CM1185" i="54"/>
  <c r="CK1185" i="54"/>
  <c r="CJ1186" i="54"/>
  <c r="CM1186" i="54"/>
  <c r="CK1186" i="54"/>
  <c r="CJ1187" i="54"/>
  <c r="CM1187" i="54" s="1"/>
  <c r="CK1187" i="54"/>
  <c r="CJ1188" i="54"/>
  <c r="CM1188" i="54" s="1"/>
  <c r="CK1188" i="54"/>
  <c r="CJ1189" i="54"/>
  <c r="CM1189" i="54" s="1"/>
  <c r="CK1189" i="54"/>
  <c r="CJ1190" i="54"/>
  <c r="CM1190" i="54" s="1"/>
  <c r="CK1190" i="54"/>
  <c r="CJ1191" i="54"/>
  <c r="CM1191" i="54" s="1"/>
  <c r="CK1191" i="54"/>
  <c r="CJ1192" i="54"/>
  <c r="CM1192" i="54" s="1"/>
  <c r="CK1192" i="54"/>
  <c r="CJ1193" i="54"/>
  <c r="CM1193" i="54"/>
  <c r="CK1193" i="54"/>
  <c r="CJ1194" i="54"/>
  <c r="CM1194" i="54"/>
  <c r="CK1194" i="54"/>
  <c r="CJ1195" i="54"/>
  <c r="CM1195" i="54"/>
  <c r="CK1195" i="54"/>
  <c r="CJ1196" i="54"/>
  <c r="CM1196" i="54"/>
  <c r="CK1196" i="54"/>
  <c r="CJ1197" i="54"/>
  <c r="CM1197" i="54" s="1"/>
  <c r="CK1197" i="54"/>
  <c r="CJ1198" i="54"/>
  <c r="CM1198" i="54" s="1"/>
  <c r="CK1198" i="54"/>
  <c r="CJ1199" i="54"/>
  <c r="CM1199" i="54" s="1"/>
  <c r="CK1199" i="54"/>
  <c r="CJ1200" i="54"/>
  <c r="CM1200" i="54" s="1"/>
  <c r="CK1200" i="54"/>
  <c r="CJ1201" i="54"/>
  <c r="CM1201" i="54" s="1"/>
  <c r="CK1201" i="54"/>
  <c r="CJ1202" i="54"/>
  <c r="CM1202" i="54" s="1"/>
  <c r="CK1202" i="54"/>
  <c r="CJ1203" i="54"/>
  <c r="CM1203" i="54"/>
  <c r="CK1203" i="54"/>
  <c r="CJ1204" i="54"/>
  <c r="CM1204" i="54" s="1"/>
  <c r="CK1204" i="54"/>
  <c r="CJ1205" i="54"/>
  <c r="CM1205" i="54"/>
  <c r="CK1205" i="54"/>
  <c r="CJ1206" i="54"/>
  <c r="CM1206" i="54"/>
  <c r="CK1206" i="54"/>
  <c r="CJ1207" i="54"/>
  <c r="CM1207" i="54"/>
  <c r="CK1207" i="54"/>
  <c r="CJ1208" i="54"/>
  <c r="CM1208" i="54" s="1"/>
  <c r="CK1208" i="54"/>
  <c r="CJ1209" i="54"/>
  <c r="CM1209" i="54" s="1"/>
  <c r="CK1209" i="54"/>
  <c r="CJ1210" i="54"/>
  <c r="CM1210" i="54"/>
  <c r="CK1210" i="54"/>
  <c r="CJ1211" i="54"/>
  <c r="CM1211" i="54"/>
  <c r="CK1211" i="54"/>
  <c r="CJ1212" i="54"/>
  <c r="CM1212" i="54" s="1"/>
  <c r="CK1212" i="54"/>
  <c r="CJ1213" i="54"/>
  <c r="CM1213" i="54" s="1"/>
  <c r="CK1213" i="54"/>
  <c r="CJ1214" i="54"/>
  <c r="CM1214" i="54"/>
  <c r="CK1214" i="54"/>
  <c r="CJ1215" i="54"/>
  <c r="CM1215" i="54"/>
  <c r="CK1215" i="54"/>
  <c r="CJ1216" i="54"/>
  <c r="CM1216" i="54"/>
  <c r="CK1216" i="54"/>
  <c r="CJ1217" i="54"/>
  <c r="CM1217" i="54"/>
  <c r="CK1217" i="54"/>
  <c r="CJ1218" i="54"/>
  <c r="CM1218" i="54" s="1"/>
  <c r="CK1218" i="54"/>
  <c r="CJ1219" i="54"/>
  <c r="CM1219" i="54" s="1"/>
  <c r="CK1219" i="54"/>
  <c r="CJ1220" i="54"/>
  <c r="CM1220" i="54" s="1"/>
  <c r="CK1220" i="54"/>
  <c r="CJ1221" i="54"/>
  <c r="CM1221" i="54"/>
  <c r="CK1221" i="54"/>
  <c r="CJ1222" i="54"/>
  <c r="CM1222" i="54" s="1"/>
  <c r="CK1222" i="54"/>
  <c r="CJ1223" i="54"/>
  <c r="CM1223" i="54" s="1"/>
  <c r="CK1223" i="54"/>
  <c r="CJ1224" i="54"/>
  <c r="CM1224" i="54"/>
  <c r="CK1224" i="54"/>
  <c r="CJ1225" i="54"/>
  <c r="CM1225" i="54" s="1"/>
  <c r="CK1225" i="54"/>
  <c r="CJ1226" i="54"/>
  <c r="CM1226" i="54"/>
  <c r="CK1226" i="54"/>
  <c r="CJ1227" i="54"/>
  <c r="CM1227" i="54"/>
  <c r="CK1227" i="54"/>
  <c r="CJ1228" i="54"/>
  <c r="CM1228" i="54"/>
  <c r="CK1228" i="54"/>
  <c r="CJ1229" i="54"/>
  <c r="CM1229" i="54" s="1"/>
  <c r="CK1229" i="54"/>
  <c r="CJ1230" i="54"/>
  <c r="CM1230" i="54" s="1"/>
  <c r="CK1230" i="54"/>
  <c r="CJ1231" i="54"/>
  <c r="CM1231" i="54"/>
  <c r="CK1231" i="54"/>
  <c r="CJ1232" i="54"/>
  <c r="CM1232" i="54"/>
  <c r="CK1232" i="54"/>
  <c r="CJ1233" i="54"/>
  <c r="CM1233" i="54" s="1"/>
  <c r="CK1233" i="54"/>
  <c r="CJ1234" i="54"/>
  <c r="CM1234" i="54"/>
  <c r="CK1234" i="54"/>
  <c r="CJ1235" i="54"/>
  <c r="CM1235" i="54"/>
  <c r="CK1235" i="54"/>
  <c r="CJ1236" i="54"/>
  <c r="CM1236" i="54"/>
  <c r="CK1236" i="54"/>
  <c r="CJ1237" i="54"/>
  <c r="CM1237" i="54"/>
  <c r="CK1237" i="54"/>
  <c r="CJ1238" i="54"/>
  <c r="CM1238" i="54"/>
  <c r="CK1238" i="54"/>
  <c r="CJ1239" i="54"/>
  <c r="CM1239" i="54" s="1"/>
  <c r="CK1239" i="54"/>
  <c r="CJ1240" i="54"/>
  <c r="CM1240" i="54" s="1"/>
  <c r="CK1240" i="54"/>
  <c r="CJ1241" i="54"/>
  <c r="CM1241" i="54"/>
  <c r="CK1241" i="54"/>
  <c r="CJ1242" i="54"/>
  <c r="CM1242" i="54"/>
  <c r="CK1242" i="54"/>
  <c r="CJ1243" i="54"/>
  <c r="CM1243" i="54" s="1"/>
  <c r="CK1243" i="54"/>
  <c r="CJ1244" i="54"/>
  <c r="CM1244" i="54"/>
  <c r="CK1244" i="54"/>
  <c r="CJ1245" i="54"/>
  <c r="CM1245" i="54" s="1"/>
  <c r="CK1245" i="54"/>
  <c r="CJ1246" i="54"/>
  <c r="CM1246" i="54"/>
  <c r="CK1246" i="54"/>
  <c r="CJ1247" i="54"/>
  <c r="CM1247" i="54"/>
  <c r="CK1247" i="54"/>
  <c r="CJ1248" i="54"/>
  <c r="CM1248" i="54"/>
  <c r="CK1248" i="54"/>
  <c r="CJ1249" i="54"/>
  <c r="CM1249" i="54" s="1"/>
  <c r="CK1249" i="54"/>
  <c r="CJ1250" i="54"/>
  <c r="CM1250" i="54" s="1"/>
  <c r="CK1250" i="54"/>
  <c r="CJ1251" i="54"/>
  <c r="CM1251" i="54" s="1"/>
  <c r="CK1251" i="54"/>
  <c r="CJ1252" i="54"/>
  <c r="CM1252" i="54"/>
  <c r="CK1252" i="54"/>
  <c r="CJ1253" i="54"/>
  <c r="CM1253" i="54" s="1"/>
  <c r="CK1253" i="54"/>
  <c r="CJ1254" i="54"/>
  <c r="CM1254" i="54"/>
  <c r="CK1254" i="54"/>
  <c r="CJ1255" i="54"/>
  <c r="CM1255" i="54"/>
  <c r="CK1255" i="54"/>
  <c r="CJ1256" i="54"/>
  <c r="CM1256" i="54"/>
  <c r="CK1256" i="54"/>
  <c r="CJ1257" i="54"/>
  <c r="CM1257" i="54"/>
  <c r="CK1257" i="54"/>
  <c r="CJ1258" i="54"/>
  <c r="CM1258" i="54" s="1"/>
  <c r="CK1258" i="54"/>
  <c r="CJ1259" i="54"/>
  <c r="CM1259" i="54" s="1"/>
  <c r="CK1259" i="54"/>
  <c r="CJ1260" i="54"/>
  <c r="CM1260" i="54" s="1"/>
  <c r="CK1260" i="54"/>
  <c r="CJ1261" i="54"/>
  <c r="CM1261" i="54"/>
  <c r="CK1261" i="54"/>
  <c r="CJ1262" i="54"/>
  <c r="CM1262" i="54" s="1"/>
  <c r="CK1262" i="54"/>
  <c r="CJ1263" i="54"/>
  <c r="CM1263" i="54" s="1"/>
  <c r="CK1263" i="54"/>
  <c r="CJ1264" i="54"/>
  <c r="CM1264" i="54"/>
  <c r="CK1264" i="54"/>
  <c r="CJ1265" i="54"/>
  <c r="CM1265" i="54" s="1"/>
  <c r="CK1265" i="54"/>
  <c r="CJ1266" i="54"/>
  <c r="CM1266" i="54"/>
  <c r="CK1266" i="54"/>
  <c r="CJ1267" i="54"/>
  <c r="CM1267" i="54"/>
  <c r="CK1267" i="54"/>
  <c r="CJ1268" i="54"/>
  <c r="CM1268" i="54"/>
  <c r="CK1268" i="54"/>
  <c r="CJ1269" i="54"/>
  <c r="CM1269" i="54" s="1"/>
  <c r="CK1269" i="54"/>
  <c r="CJ1270" i="54"/>
  <c r="CM1270" i="54" s="1"/>
  <c r="CK1270" i="54"/>
  <c r="CJ1271" i="54"/>
  <c r="CM1271" i="54" s="1"/>
  <c r="CK1271" i="54"/>
  <c r="CJ1272" i="54"/>
  <c r="CM1272" i="54"/>
  <c r="CK1272" i="54"/>
  <c r="CJ1273" i="54"/>
  <c r="CM1273" i="54" s="1"/>
  <c r="CK1273" i="54"/>
  <c r="CJ1274" i="54"/>
  <c r="CM1274" i="54"/>
  <c r="CK1274" i="54"/>
  <c r="CJ1275" i="54"/>
  <c r="CM1275" i="54"/>
  <c r="CK1275" i="54"/>
  <c r="CJ1276" i="54"/>
  <c r="CM1276" i="54"/>
  <c r="CK1276" i="54"/>
  <c r="CJ1277" i="54"/>
  <c r="CM1277" i="54"/>
  <c r="CK1277" i="54"/>
  <c r="CJ1278" i="54"/>
  <c r="CM1278" i="54" s="1"/>
  <c r="CK1278" i="54"/>
  <c r="CJ1279" i="54"/>
  <c r="CM1279" i="54" s="1"/>
  <c r="CK1279" i="54"/>
  <c r="CJ1280" i="54"/>
  <c r="CM1280" i="54" s="1"/>
  <c r="CK1280" i="54"/>
  <c r="CJ1281" i="54"/>
  <c r="CM1281" i="54"/>
  <c r="CK1281" i="54"/>
  <c r="CJ1282" i="54"/>
  <c r="CM1282" i="54" s="1"/>
  <c r="CK1282" i="54"/>
  <c r="CJ1283" i="54"/>
  <c r="CM1283" i="54" s="1"/>
  <c r="CK1283" i="54"/>
  <c r="CJ1284" i="54"/>
  <c r="CM1284" i="54"/>
  <c r="CK1284" i="54"/>
  <c r="CJ1285" i="54"/>
  <c r="CM1285" i="54" s="1"/>
  <c r="CK1285" i="54"/>
  <c r="CJ1286" i="54"/>
  <c r="CM1286" i="54"/>
  <c r="CK1286" i="54"/>
  <c r="CJ1287" i="54"/>
  <c r="CM1287" i="54"/>
  <c r="CK1287" i="54"/>
  <c r="CJ1288" i="54"/>
  <c r="CM1288" i="54"/>
  <c r="CK1288" i="54"/>
  <c r="CJ1289" i="54"/>
  <c r="CM1289" i="54" s="1"/>
  <c r="CK1289" i="54"/>
  <c r="CJ1290" i="54"/>
  <c r="CM1290" i="54" s="1"/>
  <c r="CK1290" i="54"/>
  <c r="CJ1291" i="54"/>
  <c r="CM1291" i="54" s="1"/>
  <c r="CK1291" i="54"/>
  <c r="CJ1292" i="54"/>
  <c r="CM1292" i="54"/>
  <c r="CK1292" i="54"/>
  <c r="CJ1293" i="54"/>
  <c r="CM1293" i="54" s="1"/>
  <c r="CK1293" i="54"/>
  <c r="CJ1294" i="54"/>
  <c r="CM1294" i="54"/>
  <c r="CK1294" i="54"/>
  <c r="CJ1295" i="54"/>
  <c r="CM1295" i="54"/>
  <c r="CK1295" i="54"/>
  <c r="CJ1296" i="54"/>
  <c r="CM1296" i="54"/>
  <c r="CK1296" i="54"/>
  <c r="CJ1297" i="54"/>
  <c r="CM1297" i="54"/>
  <c r="CK1297" i="54"/>
  <c r="CJ1298" i="54"/>
  <c r="CM1298" i="54" s="1"/>
  <c r="CK1298" i="54"/>
  <c r="CJ1299" i="54"/>
  <c r="CM1299" i="54" s="1"/>
  <c r="CK1299" i="54"/>
  <c r="CJ1300" i="54"/>
  <c r="CM1300" i="54" s="1"/>
  <c r="CK1300" i="54"/>
  <c r="CJ1301" i="54"/>
  <c r="CM1301" i="54"/>
  <c r="CK1301" i="54"/>
  <c r="CJ1302" i="54"/>
  <c r="CM1302" i="54" s="1"/>
  <c r="CK1302" i="54"/>
  <c r="CJ1303" i="54"/>
  <c r="CM1303" i="54" s="1"/>
  <c r="CK1303" i="54"/>
  <c r="CJ1304" i="54"/>
  <c r="CM1304" i="54"/>
  <c r="CK1304" i="54"/>
  <c r="CJ1305" i="54"/>
  <c r="CM1305" i="54"/>
  <c r="CK1305" i="54"/>
  <c r="CJ1306" i="54"/>
  <c r="CM1306" i="54"/>
  <c r="CK1306" i="54"/>
  <c r="CJ1307" i="54"/>
  <c r="CM1307" i="54"/>
  <c r="CK1307" i="54"/>
  <c r="CJ1308" i="54"/>
  <c r="CM1308" i="54"/>
  <c r="CK1308" i="54"/>
  <c r="CJ1309" i="54"/>
  <c r="CM1309" i="54" s="1"/>
  <c r="CK1309" i="54"/>
  <c r="CJ1310" i="54"/>
  <c r="CM1310" i="54" s="1"/>
  <c r="CK1310" i="54"/>
  <c r="CJ1311" i="54"/>
  <c r="CM1311" i="54" s="1"/>
  <c r="CK1311" i="54"/>
  <c r="CJ1312" i="54"/>
  <c r="CM1312" i="54"/>
  <c r="CK1312" i="54"/>
  <c r="BA39" i="54"/>
  <c r="C3" i="82"/>
  <c r="C4" i="82"/>
  <c r="C5" i="82"/>
  <c r="C6" i="82"/>
  <c r="C7" i="82"/>
  <c r="C8" i="82"/>
  <c r="C9" i="82"/>
  <c r="C10" i="82"/>
  <c r="C11" i="82"/>
  <c r="C12" i="82"/>
  <c r="C13" i="82"/>
  <c r="C14" i="82"/>
  <c r="C15" i="82"/>
  <c r="C16" i="82"/>
  <c r="C17" i="82"/>
  <c r="C18" i="82"/>
  <c r="C19" i="82"/>
  <c r="C20" i="82"/>
  <c r="C21" i="82"/>
  <c r="C22" i="82"/>
  <c r="C23" i="82"/>
  <c r="C24" i="82"/>
  <c r="C25" i="82"/>
  <c r="C26" i="82"/>
  <c r="C27" i="82"/>
  <c r="C28" i="82"/>
  <c r="C29" i="82"/>
  <c r="C30" i="82"/>
  <c r="C31" i="82"/>
  <c r="C32" i="82"/>
  <c r="C33" i="82"/>
  <c r="C34" i="82"/>
  <c r="C35" i="82"/>
  <c r="C36" i="82"/>
  <c r="C37" i="82"/>
  <c r="C38" i="82"/>
  <c r="C39" i="82"/>
  <c r="C40" i="82"/>
  <c r="C41" i="82"/>
  <c r="C42" i="82"/>
  <c r="C43" i="82"/>
  <c r="C44" i="82"/>
  <c r="C45" i="82"/>
  <c r="C46" i="82"/>
  <c r="C47" i="82"/>
  <c r="C48" i="82"/>
  <c r="C49" i="82"/>
  <c r="C50" i="82"/>
  <c r="C51" i="82"/>
  <c r="C52" i="82"/>
  <c r="C53" i="82"/>
  <c r="C54" i="82"/>
  <c r="C55" i="82"/>
  <c r="C56" i="82"/>
  <c r="C57" i="82"/>
  <c r="C58" i="82"/>
  <c r="C59" i="82"/>
  <c r="C60" i="82"/>
  <c r="C61" i="82"/>
  <c r="C62" i="82"/>
  <c r="C63" i="82"/>
  <c r="C64" i="82"/>
  <c r="C65" i="82"/>
  <c r="C66" i="82"/>
  <c r="C67" i="82"/>
  <c r="C68" i="82"/>
  <c r="C69" i="82"/>
  <c r="C70" i="82"/>
  <c r="C71" i="82"/>
  <c r="C72" i="82"/>
  <c r="C73" i="82"/>
  <c r="C74" i="82"/>
  <c r="C75" i="82"/>
  <c r="C76" i="82"/>
  <c r="C77" i="82"/>
  <c r="C78" i="82"/>
  <c r="C79" i="82"/>
  <c r="C80" i="82"/>
  <c r="C81" i="82"/>
  <c r="C82" i="82"/>
  <c r="C83" i="82"/>
  <c r="C84" i="82"/>
  <c r="C85" i="82"/>
  <c r="C86" i="82"/>
  <c r="C87" i="82"/>
  <c r="C88" i="82"/>
  <c r="C89" i="82"/>
  <c r="C90" i="82"/>
  <c r="C91" i="82"/>
  <c r="C92" i="82"/>
  <c r="C93" i="82"/>
  <c r="C94" i="82"/>
  <c r="C95" i="82"/>
  <c r="C96" i="82"/>
  <c r="C97" i="82"/>
  <c r="C98" i="82"/>
  <c r="C99" i="82"/>
  <c r="C100" i="82"/>
  <c r="C101" i="82"/>
  <c r="C102" i="82"/>
  <c r="C103" i="82"/>
  <c r="C104" i="82"/>
  <c r="C105" i="82"/>
  <c r="C106" i="82"/>
  <c r="C107" i="82"/>
  <c r="C108" i="82"/>
  <c r="C109" i="82"/>
  <c r="C110" i="82"/>
  <c r="C111" i="82"/>
  <c r="C112" i="82"/>
  <c r="C113" i="82"/>
  <c r="C114" i="82"/>
  <c r="C115" i="82"/>
  <c r="C116" i="82"/>
  <c r="C117" i="82"/>
  <c r="C118" i="82"/>
  <c r="C119" i="82"/>
  <c r="C120" i="82"/>
  <c r="C121" i="82"/>
  <c r="C122" i="82"/>
  <c r="C123" i="82"/>
  <c r="C124" i="82"/>
  <c r="C125" i="82"/>
  <c r="C126" i="82"/>
  <c r="C127" i="82"/>
  <c r="C128" i="82"/>
  <c r="C129" i="82"/>
  <c r="C130" i="82"/>
  <c r="C131" i="82"/>
  <c r="C132" i="82"/>
  <c r="C133" i="82"/>
  <c r="C134" i="82"/>
  <c r="C135" i="82"/>
  <c r="C136" i="82"/>
  <c r="C137" i="82"/>
  <c r="C138" i="82"/>
  <c r="C139" i="82"/>
  <c r="C140" i="82"/>
  <c r="C141" i="82"/>
  <c r="C142" i="82"/>
  <c r="C143" i="82"/>
  <c r="C144" i="82"/>
  <c r="C145" i="82"/>
  <c r="C146" i="82"/>
  <c r="C147" i="82"/>
  <c r="C148" i="82"/>
  <c r="C149" i="82"/>
  <c r="C150" i="82"/>
  <c r="C151" i="82"/>
  <c r="C152" i="82"/>
  <c r="C153" i="82"/>
  <c r="C154" i="82"/>
  <c r="C155" i="82"/>
  <c r="C156" i="82"/>
  <c r="C157" i="82"/>
  <c r="C158" i="82"/>
  <c r="C159" i="82"/>
  <c r="C160" i="82"/>
  <c r="C161" i="82"/>
  <c r="C162" i="82"/>
  <c r="C163" i="82"/>
  <c r="C164" i="82"/>
  <c r="C165" i="82"/>
  <c r="C166" i="82"/>
  <c r="C167" i="82"/>
  <c r="C168" i="82"/>
  <c r="C169" i="82"/>
  <c r="C170" i="82"/>
  <c r="C171" i="82"/>
  <c r="C172" i="82"/>
  <c r="C173" i="82"/>
  <c r="C174" i="82"/>
  <c r="C175" i="82"/>
  <c r="C176" i="82"/>
  <c r="C177" i="82"/>
  <c r="C178" i="82"/>
  <c r="C179" i="82"/>
  <c r="C180" i="82"/>
  <c r="C181" i="82"/>
  <c r="C182" i="82"/>
  <c r="C183" i="82"/>
  <c r="C184" i="82"/>
  <c r="C185" i="82"/>
  <c r="C186" i="82"/>
  <c r="C187" i="82"/>
  <c r="C188" i="82"/>
  <c r="C189" i="82"/>
  <c r="C190" i="82"/>
  <c r="C191" i="82"/>
  <c r="C192" i="82"/>
  <c r="C193" i="82"/>
  <c r="C194" i="82"/>
  <c r="C195" i="82"/>
  <c r="C196" i="82"/>
  <c r="C197" i="82"/>
  <c r="C198" i="82"/>
  <c r="C199" i="82"/>
  <c r="C200" i="82"/>
  <c r="C201" i="82"/>
  <c r="C202" i="82"/>
  <c r="C203" i="82"/>
  <c r="C204" i="82"/>
  <c r="C205" i="82"/>
  <c r="C206" i="82"/>
  <c r="C207" i="82"/>
  <c r="C208" i="82"/>
  <c r="C209" i="82"/>
  <c r="C210" i="82"/>
  <c r="C211" i="82"/>
  <c r="C212" i="82"/>
  <c r="C213" i="82"/>
  <c r="C214" i="82"/>
  <c r="C215" i="82"/>
  <c r="C216" i="82"/>
  <c r="C217" i="82"/>
  <c r="C218" i="82"/>
  <c r="C219" i="82"/>
  <c r="C220" i="82"/>
  <c r="C221" i="82"/>
  <c r="C222" i="82"/>
  <c r="C223" i="82"/>
  <c r="C224" i="82"/>
  <c r="C225" i="82"/>
  <c r="C226" i="82"/>
  <c r="C227" i="82"/>
  <c r="C228" i="82"/>
  <c r="C229" i="82"/>
  <c r="C230" i="82"/>
  <c r="C231" i="82"/>
  <c r="C232" i="82"/>
  <c r="C233" i="82"/>
  <c r="C234" i="82"/>
  <c r="C235" i="82"/>
  <c r="C236" i="82"/>
  <c r="C237" i="82"/>
  <c r="C238" i="82"/>
  <c r="C239" i="82"/>
  <c r="C240" i="82"/>
  <c r="C241" i="82"/>
  <c r="C242" i="82"/>
  <c r="C243" i="82"/>
  <c r="C244" i="82"/>
  <c r="C245" i="82"/>
  <c r="C246" i="82"/>
  <c r="C247" i="82"/>
  <c r="C248" i="82"/>
  <c r="C249" i="82"/>
  <c r="C250" i="82"/>
  <c r="C251" i="82"/>
  <c r="C252" i="82"/>
  <c r="C253" i="82"/>
  <c r="C254" i="82"/>
  <c r="C255" i="82"/>
  <c r="C256" i="82"/>
  <c r="C257" i="82"/>
  <c r="C258" i="82"/>
  <c r="C259" i="82"/>
  <c r="C260" i="82"/>
  <c r="C261" i="82"/>
  <c r="C262" i="82"/>
  <c r="C263" i="82"/>
  <c r="C264" i="82"/>
  <c r="C265" i="82"/>
  <c r="C266" i="82"/>
  <c r="C267" i="82"/>
  <c r="C268" i="82"/>
  <c r="C269" i="82"/>
  <c r="C270" i="82"/>
  <c r="C271" i="82"/>
  <c r="C272" i="82"/>
  <c r="C273" i="82"/>
  <c r="C274" i="82"/>
  <c r="C275" i="82"/>
  <c r="C276" i="82"/>
  <c r="C277" i="82"/>
  <c r="C278" i="82"/>
  <c r="C279" i="82"/>
  <c r="C280" i="82"/>
  <c r="C281" i="82"/>
  <c r="C282" i="82"/>
  <c r="C283" i="82"/>
  <c r="C284" i="82"/>
  <c r="C285" i="82"/>
  <c r="C286" i="82"/>
  <c r="C287" i="82"/>
  <c r="C288" i="82"/>
  <c r="C289" i="82"/>
  <c r="C290" i="82"/>
  <c r="C291" i="82"/>
  <c r="C292" i="82"/>
  <c r="C293" i="82"/>
  <c r="C294" i="82"/>
  <c r="C295" i="82"/>
  <c r="C296" i="82"/>
  <c r="C297" i="82"/>
  <c r="C298" i="82"/>
  <c r="C299" i="82"/>
  <c r="C300" i="82"/>
  <c r="C301" i="82"/>
  <c r="C302" i="82"/>
  <c r="C303" i="82"/>
  <c r="C304" i="82"/>
  <c r="C305" i="82"/>
  <c r="C306" i="82"/>
  <c r="C307" i="82"/>
  <c r="C308" i="82"/>
  <c r="C309" i="82"/>
  <c r="C310" i="82"/>
  <c r="C311" i="82"/>
  <c r="C312" i="82"/>
  <c r="C313" i="82"/>
  <c r="C314" i="82"/>
  <c r="C315" i="82"/>
  <c r="C316" i="82"/>
  <c r="C317" i="82"/>
  <c r="C318" i="82"/>
  <c r="C319" i="82"/>
  <c r="C320" i="82"/>
  <c r="C321" i="82"/>
  <c r="C322" i="82"/>
  <c r="C323" i="82"/>
  <c r="C324" i="82"/>
  <c r="C325" i="82"/>
  <c r="C326" i="82"/>
  <c r="C327" i="82"/>
  <c r="C328" i="82"/>
  <c r="C329" i="82"/>
  <c r="C330" i="82"/>
  <c r="C331" i="82"/>
  <c r="C332" i="82"/>
  <c r="C333" i="82"/>
  <c r="C334" i="82"/>
  <c r="C335" i="82"/>
  <c r="C336" i="82"/>
  <c r="C337" i="82"/>
  <c r="C338" i="82"/>
  <c r="C339" i="82"/>
  <c r="C340" i="82"/>
  <c r="C341" i="82"/>
  <c r="C342" i="82"/>
  <c r="C343" i="82"/>
  <c r="C344" i="82"/>
  <c r="C345" i="82"/>
  <c r="C346" i="82"/>
  <c r="C347" i="82"/>
  <c r="C348" i="82"/>
  <c r="C349" i="82"/>
  <c r="C350" i="82"/>
  <c r="C351" i="82"/>
  <c r="C352" i="82"/>
  <c r="C353" i="82"/>
  <c r="C354" i="82"/>
  <c r="C355" i="82"/>
  <c r="C356" i="82"/>
  <c r="C357" i="82"/>
  <c r="C358" i="82"/>
  <c r="C359" i="82"/>
  <c r="C360" i="82"/>
  <c r="C361" i="82"/>
  <c r="C362" i="82"/>
  <c r="C363" i="82"/>
  <c r="C364" i="82"/>
  <c r="C365" i="82"/>
  <c r="C366" i="82"/>
  <c r="C367" i="82"/>
  <c r="C368" i="82"/>
  <c r="C369" i="82"/>
  <c r="C370" i="82"/>
  <c r="C371" i="82"/>
  <c r="C372" i="82"/>
  <c r="C373" i="82"/>
  <c r="C374" i="82"/>
  <c r="C375" i="82"/>
  <c r="C376" i="82"/>
  <c r="C377" i="82"/>
  <c r="C378" i="82"/>
  <c r="C379" i="82"/>
  <c r="C380" i="82"/>
  <c r="C381" i="82"/>
  <c r="C382" i="82"/>
  <c r="C383" i="82"/>
  <c r="C384" i="82"/>
  <c r="C385" i="82"/>
  <c r="C386" i="82"/>
  <c r="C387" i="82"/>
  <c r="C388" i="82"/>
  <c r="C389" i="82"/>
  <c r="C390" i="82"/>
  <c r="C391" i="82"/>
  <c r="C392" i="82"/>
  <c r="C393" i="82"/>
  <c r="C394" i="82"/>
  <c r="C395" i="82"/>
  <c r="C396" i="82"/>
  <c r="C397" i="82"/>
  <c r="C398" i="82"/>
  <c r="C399" i="82"/>
  <c r="C400" i="82"/>
  <c r="C401" i="82"/>
  <c r="C402" i="82"/>
  <c r="C403" i="82"/>
  <c r="C404" i="82"/>
  <c r="C405" i="82"/>
  <c r="C406" i="82"/>
  <c r="C407" i="82"/>
  <c r="C408" i="82"/>
  <c r="C409" i="82"/>
  <c r="C410" i="82"/>
  <c r="C411" i="82"/>
  <c r="C412" i="82"/>
  <c r="C413" i="82"/>
  <c r="C414" i="82"/>
  <c r="C415" i="82"/>
  <c r="C416" i="82"/>
  <c r="C417" i="82"/>
  <c r="C418" i="82"/>
  <c r="C419" i="82"/>
  <c r="C420" i="82"/>
  <c r="C421" i="82"/>
  <c r="C422" i="82"/>
  <c r="C423" i="82"/>
  <c r="C424" i="82"/>
  <c r="C425" i="82"/>
  <c r="C426" i="82"/>
  <c r="C427" i="82"/>
  <c r="C428" i="82"/>
  <c r="C429" i="82"/>
  <c r="C430" i="82"/>
  <c r="C431" i="82"/>
  <c r="C432" i="82"/>
  <c r="C433" i="82"/>
  <c r="C434" i="82"/>
  <c r="C435" i="82"/>
  <c r="C436" i="82"/>
  <c r="C437" i="82"/>
  <c r="C438" i="82"/>
  <c r="C439" i="82"/>
  <c r="C440" i="82"/>
  <c r="C441" i="82"/>
  <c r="C442" i="82"/>
  <c r="C443" i="82"/>
  <c r="C444" i="82"/>
  <c r="C445" i="82"/>
  <c r="C446" i="82"/>
  <c r="C447" i="82"/>
  <c r="C448" i="82"/>
  <c r="C449" i="82"/>
  <c r="C450" i="82"/>
  <c r="C451" i="82"/>
  <c r="C452" i="82"/>
  <c r="C453" i="82"/>
  <c r="C454" i="82"/>
  <c r="C455" i="82"/>
  <c r="C456" i="82"/>
  <c r="C457" i="82"/>
  <c r="C458" i="82"/>
  <c r="C459" i="82"/>
  <c r="C460" i="82"/>
  <c r="C461" i="82"/>
  <c r="C462" i="82"/>
  <c r="C463" i="82"/>
  <c r="C464" i="82"/>
  <c r="C465" i="82"/>
  <c r="C466" i="82"/>
  <c r="C467" i="82"/>
  <c r="C468" i="82"/>
  <c r="C469" i="82"/>
  <c r="C470" i="82"/>
  <c r="C471" i="82"/>
  <c r="C472" i="82"/>
  <c r="C473" i="82"/>
  <c r="C474" i="82"/>
  <c r="C475" i="82"/>
  <c r="C476" i="82"/>
  <c r="C477" i="82"/>
  <c r="C478" i="82"/>
  <c r="C479" i="82"/>
  <c r="C480" i="82"/>
  <c r="C481" i="82"/>
  <c r="C482" i="82"/>
  <c r="C483" i="82"/>
  <c r="C484" i="82"/>
  <c r="C485" i="82"/>
  <c r="C486" i="82"/>
  <c r="C487" i="82"/>
  <c r="C488" i="82"/>
  <c r="C489" i="82"/>
  <c r="C490" i="82"/>
  <c r="C491" i="82"/>
  <c r="C492" i="82"/>
  <c r="C493" i="82"/>
  <c r="C494" i="82"/>
  <c r="C495" i="82"/>
  <c r="C496" i="82"/>
  <c r="C497" i="82"/>
  <c r="C498" i="82"/>
  <c r="C499" i="82"/>
  <c r="C500" i="82"/>
  <c r="C501" i="82"/>
  <c r="C502" i="82"/>
  <c r="C503" i="82"/>
  <c r="C504" i="82"/>
  <c r="C505" i="82"/>
  <c r="C506" i="82"/>
  <c r="C507" i="82"/>
  <c r="C508" i="82"/>
  <c r="C509" i="82"/>
  <c r="C510" i="82"/>
  <c r="C511" i="82"/>
  <c r="C512" i="82"/>
  <c r="C513" i="82"/>
  <c r="C514" i="82"/>
  <c r="C515" i="82"/>
  <c r="C516" i="82"/>
  <c r="C517" i="82"/>
  <c r="C518" i="82"/>
  <c r="C519" i="82"/>
  <c r="C520" i="82"/>
  <c r="C521" i="82"/>
  <c r="C522" i="82"/>
  <c r="C523" i="82"/>
  <c r="C524" i="82"/>
  <c r="C525" i="82"/>
  <c r="C526" i="82"/>
  <c r="C527" i="82"/>
  <c r="C528" i="82"/>
  <c r="C529" i="82"/>
  <c r="C530" i="82"/>
  <c r="C531" i="82"/>
  <c r="C532" i="82"/>
  <c r="C533" i="82"/>
  <c r="C534" i="82"/>
  <c r="C535" i="82"/>
  <c r="C536" i="82"/>
  <c r="C537" i="82"/>
  <c r="C538" i="82"/>
  <c r="C539" i="82"/>
  <c r="C540" i="82"/>
  <c r="C541" i="82"/>
  <c r="C542" i="82"/>
  <c r="C543" i="82"/>
  <c r="C544" i="82"/>
  <c r="C545" i="82"/>
  <c r="C546" i="82"/>
  <c r="C547" i="82"/>
  <c r="C548" i="82"/>
  <c r="C549" i="82"/>
  <c r="C550" i="82"/>
  <c r="C551" i="82"/>
  <c r="C552" i="82"/>
  <c r="C553" i="82"/>
  <c r="C554" i="82"/>
  <c r="C555" i="82"/>
  <c r="C556" i="82"/>
  <c r="C557" i="82"/>
  <c r="C558" i="82"/>
  <c r="C559" i="82"/>
  <c r="C560" i="82"/>
  <c r="C561" i="82"/>
  <c r="C562" i="82"/>
  <c r="C563" i="82"/>
  <c r="C564" i="82"/>
  <c r="C565" i="82"/>
  <c r="C566" i="82"/>
  <c r="C567" i="82"/>
  <c r="C568" i="82"/>
  <c r="C569" i="82"/>
  <c r="C570" i="82"/>
  <c r="C571" i="82"/>
  <c r="C572" i="82"/>
  <c r="C573" i="82"/>
  <c r="C574" i="82"/>
  <c r="C575" i="82"/>
  <c r="C576" i="82"/>
  <c r="C577" i="82"/>
  <c r="C578" i="82"/>
  <c r="C579" i="82"/>
  <c r="C580" i="82"/>
  <c r="C581" i="82"/>
  <c r="C582" i="82"/>
  <c r="C583" i="82"/>
  <c r="C584" i="82"/>
  <c r="C585" i="82"/>
  <c r="C586" i="82"/>
  <c r="C587" i="82"/>
  <c r="C588" i="82"/>
  <c r="C589" i="82"/>
  <c r="C590" i="82"/>
  <c r="C591" i="82"/>
  <c r="C592" i="82"/>
  <c r="C593" i="82"/>
  <c r="C594" i="82"/>
  <c r="C595" i="82"/>
  <c r="C596" i="82"/>
  <c r="C597" i="82"/>
  <c r="C598" i="82"/>
  <c r="C599" i="82"/>
  <c r="C600" i="82"/>
  <c r="C601" i="82"/>
  <c r="C602" i="82"/>
  <c r="C603" i="82"/>
  <c r="C604" i="82"/>
  <c r="C605" i="82"/>
  <c r="C606" i="82"/>
  <c r="C607" i="82"/>
  <c r="C608" i="82"/>
  <c r="C609" i="82"/>
  <c r="C610" i="82"/>
  <c r="C611" i="82"/>
  <c r="C612" i="82"/>
  <c r="C613" i="82"/>
  <c r="C614" i="82"/>
  <c r="C615" i="82"/>
  <c r="C616" i="82"/>
  <c r="C617" i="82"/>
  <c r="C618" i="82"/>
  <c r="C619" i="82"/>
  <c r="C620" i="82"/>
  <c r="C621" i="82"/>
  <c r="C622" i="82"/>
  <c r="C623" i="82"/>
  <c r="C624" i="82"/>
  <c r="C625" i="82"/>
  <c r="C626" i="82"/>
  <c r="C627" i="82"/>
  <c r="C628" i="82"/>
  <c r="C629" i="82"/>
  <c r="C630" i="82"/>
  <c r="C631" i="82"/>
  <c r="C632" i="82"/>
  <c r="C633" i="82"/>
  <c r="C634" i="82"/>
  <c r="C635" i="82"/>
  <c r="C636" i="82"/>
  <c r="C637" i="82"/>
  <c r="C638" i="82"/>
  <c r="C639" i="82"/>
  <c r="C640" i="82"/>
  <c r="C641" i="82"/>
  <c r="C642" i="82"/>
  <c r="C643" i="82"/>
  <c r="C644" i="82"/>
  <c r="C645" i="82"/>
  <c r="C646" i="82"/>
  <c r="C647" i="82"/>
  <c r="C648" i="82"/>
  <c r="C649" i="82"/>
  <c r="C650" i="82"/>
  <c r="C651" i="82"/>
  <c r="C652" i="82"/>
  <c r="C653" i="82"/>
  <c r="C654" i="82"/>
  <c r="C655" i="82"/>
  <c r="C656" i="82"/>
  <c r="C657" i="82"/>
  <c r="C658" i="82"/>
  <c r="C659" i="82"/>
  <c r="C660" i="82"/>
  <c r="C661" i="82"/>
  <c r="C662" i="82"/>
  <c r="C663" i="82"/>
  <c r="C664" i="82"/>
  <c r="C665" i="82"/>
  <c r="C666" i="82"/>
  <c r="C667" i="82"/>
  <c r="C668" i="82"/>
  <c r="C669" i="82"/>
  <c r="C670" i="82"/>
  <c r="C671" i="82"/>
  <c r="C672" i="82"/>
  <c r="C673" i="82"/>
  <c r="C674" i="82"/>
  <c r="C675" i="82"/>
  <c r="C676" i="82"/>
  <c r="C677" i="82"/>
  <c r="C678" i="82"/>
  <c r="C679" i="82"/>
  <c r="C680" i="82"/>
  <c r="C681" i="82"/>
  <c r="C682" i="82"/>
  <c r="C683" i="82"/>
  <c r="C684" i="82"/>
  <c r="C685" i="82"/>
  <c r="C686" i="82"/>
  <c r="C687" i="82"/>
  <c r="C688" i="82"/>
  <c r="C689" i="82"/>
  <c r="C690" i="82"/>
  <c r="C691" i="82"/>
  <c r="C692" i="82"/>
  <c r="C693" i="82"/>
  <c r="C694" i="82"/>
  <c r="C695" i="82"/>
  <c r="C696" i="82"/>
  <c r="C697" i="82"/>
  <c r="C698" i="82"/>
  <c r="C699" i="82"/>
  <c r="C700" i="82"/>
  <c r="C701" i="82"/>
  <c r="C702" i="82"/>
  <c r="C703" i="82"/>
  <c r="C704" i="82"/>
  <c r="C705" i="82"/>
  <c r="C706" i="82"/>
  <c r="C707" i="82"/>
  <c r="C708" i="82"/>
  <c r="C709" i="82"/>
  <c r="C710" i="82"/>
  <c r="C711" i="82"/>
  <c r="C712" i="82"/>
  <c r="C713" i="82"/>
  <c r="C714" i="82"/>
  <c r="C715" i="82"/>
  <c r="C716" i="82"/>
  <c r="C717" i="82"/>
  <c r="C718" i="82"/>
  <c r="C719" i="82"/>
  <c r="C720" i="82"/>
  <c r="C721" i="82"/>
  <c r="C722" i="82"/>
  <c r="C723" i="82"/>
  <c r="C724" i="82"/>
  <c r="C725" i="82"/>
  <c r="C726" i="82"/>
  <c r="C727" i="82"/>
  <c r="C728" i="82"/>
  <c r="C729" i="82"/>
  <c r="C730" i="82"/>
  <c r="C731" i="82"/>
  <c r="C732" i="82"/>
  <c r="C733" i="82"/>
  <c r="C734" i="82"/>
  <c r="C735" i="82"/>
  <c r="C736" i="82"/>
  <c r="C737" i="82"/>
  <c r="C738" i="82"/>
  <c r="C739" i="82"/>
  <c r="C740" i="82"/>
  <c r="C741" i="82"/>
  <c r="C742" i="82"/>
  <c r="C743" i="82"/>
  <c r="C744" i="82"/>
  <c r="C745" i="82"/>
  <c r="C746" i="82"/>
  <c r="C747" i="82"/>
  <c r="C748" i="82"/>
  <c r="C749" i="82"/>
  <c r="C750" i="82"/>
  <c r="C751" i="82"/>
  <c r="C752" i="82"/>
  <c r="C753" i="82"/>
  <c r="C754" i="82"/>
  <c r="C755" i="82"/>
  <c r="C756" i="82"/>
  <c r="C757" i="82"/>
  <c r="C758" i="82"/>
  <c r="C759" i="82"/>
  <c r="C760" i="82"/>
  <c r="C761" i="82"/>
  <c r="C762" i="82"/>
  <c r="C763" i="82"/>
  <c r="C764" i="82"/>
  <c r="C765" i="82"/>
  <c r="C766" i="82"/>
  <c r="C767" i="82"/>
  <c r="C768" i="82"/>
  <c r="C769" i="82"/>
  <c r="C770" i="82"/>
  <c r="C771" i="82"/>
  <c r="C772" i="82"/>
  <c r="C773" i="82"/>
  <c r="C774" i="82"/>
  <c r="C775" i="82"/>
  <c r="C776" i="82"/>
  <c r="C777" i="82"/>
  <c r="C778" i="82"/>
  <c r="C779" i="82"/>
  <c r="C780" i="82"/>
  <c r="C781" i="82"/>
  <c r="C782" i="82"/>
  <c r="C783" i="82"/>
  <c r="C784" i="82"/>
  <c r="C785" i="82"/>
  <c r="C786" i="82"/>
  <c r="C787" i="82"/>
  <c r="C788" i="82"/>
  <c r="C789" i="82"/>
  <c r="C790" i="82"/>
  <c r="C791" i="82"/>
  <c r="C792" i="82"/>
  <c r="C793" i="82"/>
  <c r="C794" i="82"/>
  <c r="C795" i="82"/>
  <c r="C796" i="82"/>
  <c r="C797" i="82"/>
  <c r="C798" i="82"/>
  <c r="C799" i="82"/>
  <c r="C800" i="82"/>
  <c r="C801" i="82"/>
  <c r="C802" i="82"/>
  <c r="C803" i="82"/>
  <c r="C804" i="82"/>
  <c r="C805" i="82"/>
  <c r="C806" i="82"/>
  <c r="C807" i="82"/>
  <c r="C808" i="82"/>
  <c r="C809" i="82"/>
  <c r="C810" i="82"/>
  <c r="C811" i="82"/>
  <c r="C812" i="82"/>
  <c r="C813" i="82"/>
  <c r="C814" i="82"/>
  <c r="C815" i="82"/>
  <c r="C816" i="82"/>
  <c r="C817" i="82"/>
  <c r="C818" i="82"/>
  <c r="C819" i="82"/>
  <c r="C820" i="82"/>
  <c r="C821" i="82"/>
  <c r="C822" i="82"/>
  <c r="C823" i="82"/>
  <c r="C824" i="82"/>
  <c r="C825" i="82"/>
  <c r="C826" i="82"/>
  <c r="C827" i="82"/>
  <c r="C828" i="82"/>
  <c r="C829" i="82"/>
  <c r="C830" i="82"/>
  <c r="C831" i="82"/>
  <c r="C832" i="82"/>
  <c r="C833" i="82"/>
  <c r="C834" i="82"/>
  <c r="C835" i="82"/>
  <c r="C836" i="82"/>
  <c r="C837" i="82"/>
  <c r="C838" i="82"/>
  <c r="C839" i="82"/>
  <c r="C840" i="82"/>
  <c r="C841" i="82"/>
  <c r="C842" i="82"/>
  <c r="C843" i="82"/>
  <c r="C844" i="82"/>
  <c r="C845" i="82"/>
  <c r="C846" i="82"/>
  <c r="C847" i="82"/>
  <c r="C848" i="82"/>
  <c r="C849" i="82"/>
  <c r="C850" i="82"/>
  <c r="C851" i="82"/>
  <c r="C852" i="82"/>
  <c r="C853" i="82"/>
  <c r="C854" i="82"/>
  <c r="C855" i="82"/>
  <c r="C856" i="82"/>
  <c r="C857" i="82"/>
  <c r="C858" i="82"/>
  <c r="C859" i="82"/>
  <c r="C860" i="82"/>
  <c r="C861" i="82"/>
  <c r="C862" i="82"/>
  <c r="C863" i="82"/>
  <c r="C864" i="82"/>
  <c r="C865" i="82"/>
  <c r="C866" i="82"/>
  <c r="C867" i="82"/>
  <c r="C868" i="82"/>
  <c r="C869" i="82"/>
  <c r="C870" i="82"/>
  <c r="C871" i="82"/>
  <c r="C872" i="82"/>
  <c r="C873" i="82"/>
  <c r="C874" i="82"/>
  <c r="C875" i="82"/>
  <c r="C876" i="82"/>
  <c r="C877" i="82"/>
  <c r="C878" i="82"/>
  <c r="C879" i="82"/>
  <c r="C880" i="82"/>
  <c r="C881" i="82"/>
  <c r="C882" i="82"/>
  <c r="C883" i="82"/>
  <c r="C884" i="82"/>
  <c r="C885" i="82"/>
  <c r="C886" i="82"/>
  <c r="C887" i="82"/>
  <c r="C888" i="82"/>
  <c r="C889" i="82"/>
  <c r="C890" i="82"/>
  <c r="C891" i="82"/>
  <c r="C892" i="82"/>
  <c r="C893" i="82"/>
  <c r="C894" i="82"/>
  <c r="C895" i="82"/>
  <c r="C896" i="82"/>
  <c r="C897" i="82"/>
  <c r="C898" i="82"/>
  <c r="C899" i="82"/>
  <c r="C900" i="82"/>
  <c r="C901" i="82"/>
  <c r="C902" i="82"/>
  <c r="C903" i="82"/>
  <c r="C904" i="82"/>
  <c r="C905" i="82"/>
  <c r="C906" i="82"/>
  <c r="C907" i="82"/>
  <c r="C908" i="82"/>
  <c r="C909" i="82"/>
  <c r="C910" i="82"/>
  <c r="C911" i="82"/>
  <c r="C912" i="82"/>
  <c r="C913" i="82"/>
  <c r="C914" i="82"/>
  <c r="C915" i="82"/>
  <c r="C916" i="82"/>
  <c r="C917" i="82"/>
  <c r="C918" i="82"/>
  <c r="C919" i="82"/>
  <c r="C920" i="82"/>
  <c r="C921" i="82"/>
  <c r="C922" i="82"/>
  <c r="C923" i="82"/>
  <c r="C924" i="82"/>
  <c r="C925" i="82"/>
  <c r="C926" i="82"/>
  <c r="C927" i="82"/>
  <c r="C928" i="82"/>
  <c r="C929" i="82"/>
  <c r="C930" i="82"/>
  <c r="C931" i="82"/>
  <c r="C932" i="82"/>
  <c r="C933" i="82"/>
  <c r="C934" i="82"/>
  <c r="C935" i="82"/>
  <c r="C936" i="82"/>
  <c r="C937" i="82"/>
  <c r="C938" i="82"/>
  <c r="C939" i="82"/>
  <c r="C940" i="82"/>
  <c r="C941" i="82"/>
  <c r="C942" i="82"/>
  <c r="C943" i="82"/>
  <c r="C944" i="82"/>
  <c r="C945" i="82"/>
  <c r="C946" i="82"/>
  <c r="C947" i="82"/>
  <c r="C948" i="82"/>
  <c r="C949" i="82"/>
  <c r="C950" i="82"/>
  <c r="C951" i="82"/>
  <c r="C952" i="82"/>
  <c r="C953" i="82"/>
  <c r="C954" i="82"/>
  <c r="C955" i="82"/>
  <c r="C956" i="82"/>
  <c r="C957" i="82"/>
  <c r="C958" i="82"/>
  <c r="C959" i="82"/>
  <c r="C960" i="82"/>
  <c r="C961" i="82"/>
  <c r="C962" i="82"/>
  <c r="C963" i="82"/>
  <c r="C964" i="82"/>
  <c r="C965" i="82"/>
  <c r="C966" i="82"/>
  <c r="C967" i="82"/>
  <c r="C968" i="82"/>
  <c r="C969" i="82"/>
  <c r="C970" i="82"/>
  <c r="C971" i="82"/>
  <c r="C972" i="82"/>
  <c r="C973" i="82"/>
  <c r="C974" i="82"/>
  <c r="C975" i="82"/>
  <c r="C976" i="82"/>
  <c r="C977" i="82"/>
  <c r="C978" i="82"/>
  <c r="C979" i="82"/>
  <c r="C980" i="82"/>
  <c r="C981" i="82"/>
  <c r="C982" i="82"/>
  <c r="C983" i="82"/>
  <c r="C984" i="82"/>
  <c r="C985" i="82"/>
  <c r="C986" i="82"/>
  <c r="C987" i="82"/>
  <c r="C988" i="82"/>
  <c r="C989" i="82"/>
  <c r="C990" i="82"/>
  <c r="C991" i="82"/>
  <c r="C992" i="82"/>
  <c r="C993" i="82"/>
  <c r="C994" i="82"/>
  <c r="C995" i="82"/>
  <c r="C996" i="82"/>
  <c r="C997" i="82"/>
  <c r="C998" i="82"/>
  <c r="C999" i="82"/>
  <c r="C1000" i="82"/>
  <c r="C1001" i="82"/>
  <c r="C1002" i="82"/>
  <c r="C1003" i="82"/>
  <c r="C1004" i="82"/>
  <c r="C1005" i="82"/>
  <c r="C1006" i="82"/>
  <c r="C1007" i="82"/>
  <c r="C1008" i="82"/>
  <c r="C1009" i="82"/>
  <c r="C1010" i="82"/>
  <c r="C1011" i="82"/>
  <c r="C1012" i="82"/>
  <c r="C1013" i="82"/>
  <c r="C1014" i="82"/>
  <c r="C1015" i="82"/>
  <c r="C1016" i="82"/>
  <c r="C1017" i="82"/>
  <c r="C1018" i="82"/>
  <c r="C1019" i="82"/>
  <c r="C1020" i="82"/>
  <c r="C1021" i="82"/>
  <c r="C1022" i="82"/>
  <c r="C1023" i="82"/>
  <c r="C1024" i="82"/>
  <c r="C1025" i="82"/>
  <c r="C1026" i="82"/>
  <c r="C1027" i="82"/>
  <c r="C1028" i="82"/>
  <c r="C1029" i="82"/>
  <c r="C1030" i="82"/>
  <c r="C1031" i="82"/>
  <c r="C1032" i="82"/>
  <c r="C1033" i="82"/>
  <c r="C1034" i="82"/>
  <c r="C1035" i="82"/>
  <c r="C1036" i="82"/>
  <c r="C1037" i="82"/>
  <c r="C1038" i="82"/>
  <c r="C1039" i="82"/>
  <c r="C1040" i="82"/>
  <c r="C1041" i="82"/>
  <c r="C1042" i="82"/>
  <c r="C1043" i="82"/>
  <c r="C1044" i="82"/>
  <c r="C1045" i="82"/>
  <c r="C1046" i="82"/>
  <c r="C1047" i="82"/>
  <c r="C1048" i="82"/>
  <c r="C1049" i="82"/>
  <c r="C1050" i="82"/>
  <c r="C1051" i="82"/>
  <c r="C1052" i="82"/>
  <c r="C1053" i="82"/>
  <c r="C1054" i="82"/>
  <c r="C1055" i="82"/>
  <c r="C1056" i="82"/>
  <c r="C1057" i="82"/>
  <c r="C1058" i="82"/>
  <c r="C1059" i="82"/>
  <c r="C1060" i="82"/>
  <c r="C1061" i="82"/>
  <c r="C1062" i="82"/>
  <c r="C1063" i="82"/>
  <c r="C1064" i="82"/>
  <c r="C1065" i="82"/>
  <c r="C1066" i="82"/>
  <c r="C1067" i="82"/>
  <c r="C1068" i="82"/>
  <c r="C1069" i="82"/>
  <c r="C1070" i="82"/>
  <c r="C1071" i="82"/>
  <c r="C1072" i="82"/>
  <c r="C1073" i="82"/>
  <c r="C1074" i="82"/>
  <c r="C1075" i="82"/>
  <c r="C1076" i="82"/>
  <c r="C1077" i="82"/>
  <c r="C1078" i="82"/>
  <c r="C1079" i="82"/>
  <c r="C1080" i="82"/>
  <c r="C1081" i="82"/>
  <c r="C1082" i="82"/>
  <c r="C1083" i="82"/>
  <c r="C1084" i="82"/>
  <c r="C1085" i="82"/>
  <c r="C1086" i="82"/>
  <c r="C1087" i="82"/>
  <c r="C1088" i="82"/>
  <c r="C1089" i="82"/>
  <c r="C1090" i="82"/>
  <c r="C1091" i="82"/>
  <c r="C1092" i="82"/>
  <c r="C1093" i="82"/>
  <c r="C1094" i="82"/>
  <c r="C1095" i="82"/>
  <c r="C1096" i="82"/>
  <c r="C1097" i="82"/>
  <c r="C1098" i="82"/>
  <c r="C1099" i="82"/>
  <c r="C1100" i="82"/>
  <c r="C1101" i="82"/>
  <c r="C1102" i="82"/>
  <c r="C1103" i="82"/>
  <c r="C1104" i="82"/>
  <c r="C1105" i="82"/>
  <c r="C1106" i="82"/>
  <c r="C1107" i="82"/>
  <c r="C1108" i="82"/>
  <c r="C1109" i="82"/>
  <c r="C1110" i="82"/>
  <c r="C1111" i="82"/>
  <c r="C1112" i="82"/>
  <c r="C1113" i="82"/>
  <c r="C1114" i="82"/>
  <c r="C1115" i="82"/>
  <c r="C1116" i="82"/>
  <c r="C1117" i="82"/>
  <c r="C1118" i="82"/>
  <c r="C1119" i="82"/>
  <c r="C1120" i="82"/>
  <c r="C1121" i="82"/>
  <c r="C1122" i="82"/>
  <c r="C1123" i="82"/>
  <c r="C1124" i="82"/>
  <c r="C1125" i="82"/>
  <c r="C1126" i="82"/>
  <c r="C1127" i="82"/>
  <c r="C1128" i="82"/>
  <c r="C1129" i="82"/>
  <c r="C1130" i="82"/>
  <c r="C1131" i="82"/>
  <c r="C1132" i="82"/>
  <c r="C1133" i="82"/>
  <c r="C1134" i="82"/>
  <c r="C1135" i="82"/>
  <c r="C1136" i="82"/>
  <c r="C1137" i="82"/>
  <c r="C1138" i="82"/>
  <c r="C1139" i="82"/>
  <c r="C1140" i="82"/>
  <c r="C1141" i="82"/>
  <c r="C1142" i="82"/>
  <c r="C1143" i="82"/>
  <c r="C1144" i="82"/>
  <c r="C1145" i="82"/>
  <c r="C1146" i="82"/>
  <c r="C1147" i="82"/>
  <c r="C1148" i="82"/>
  <c r="C1149" i="82"/>
  <c r="C1150" i="82"/>
  <c r="C1151" i="82"/>
  <c r="C1152" i="82"/>
  <c r="C1153" i="82"/>
  <c r="C1154" i="82"/>
  <c r="C1155" i="82"/>
  <c r="C1156" i="82"/>
  <c r="C1157" i="82"/>
  <c r="C1158" i="82"/>
  <c r="C1159" i="82"/>
  <c r="C1160" i="82"/>
  <c r="C1161" i="82"/>
  <c r="C1162" i="82"/>
  <c r="C1163" i="82"/>
  <c r="C1164" i="82"/>
  <c r="C1165" i="82"/>
  <c r="C1166" i="82"/>
  <c r="C1167" i="82"/>
  <c r="C1168" i="82"/>
  <c r="C1169" i="82"/>
  <c r="C1170" i="82"/>
  <c r="C1171" i="82"/>
  <c r="C1172" i="82"/>
  <c r="C1173" i="82"/>
  <c r="C1174" i="82"/>
  <c r="C1175" i="82"/>
  <c r="C1176" i="82"/>
  <c r="C1177" i="82"/>
  <c r="C1178" i="82"/>
  <c r="C1179" i="82"/>
  <c r="C1180" i="82"/>
  <c r="C1181" i="82"/>
  <c r="C1182" i="82"/>
  <c r="C1183" i="82"/>
  <c r="C1184" i="82"/>
  <c r="C1185" i="82"/>
  <c r="C1186" i="82"/>
  <c r="C1187" i="82"/>
  <c r="C1188" i="82"/>
  <c r="C1189" i="82"/>
  <c r="C1190" i="82"/>
  <c r="C1191" i="82"/>
  <c r="C1192" i="82"/>
  <c r="C1193" i="82"/>
  <c r="C1194" i="82"/>
  <c r="C1195" i="82"/>
  <c r="C1196" i="82"/>
  <c r="C1197" i="82"/>
  <c r="C1198" i="82"/>
  <c r="C1199" i="82"/>
  <c r="C1200" i="82"/>
  <c r="C1201" i="82"/>
  <c r="C1202" i="82"/>
  <c r="C1203" i="82"/>
  <c r="C1204" i="82"/>
  <c r="C1205" i="82"/>
  <c r="C1206" i="82"/>
  <c r="C1207" i="82"/>
  <c r="C1208" i="82"/>
  <c r="C1209" i="82"/>
  <c r="C1210" i="82"/>
  <c r="C1211" i="82"/>
  <c r="C1212" i="82"/>
  <c r="C1213" i="82"/>
  <c r="C1214" i="82"/>
  <c r="C1215" i="82"/>
  <c r="C1216" i="82"/>
  <c r="C1217" i="82"/>
  <c r="C1218" i="82"/>
  <c r="C1219" i="82"/>
  <c r="C1220" i="82"/>
  <c r="C1221" i="82"/>
  <c r="C1222" i="82"/>
  <c r="C1223" i="82"/>
  <c r="C1224" i="82"/>
  <c r="C1225" i="82"/>
  <c r="C1226" i="82"/>
  <c r="C1227" i="82"/>
  <c r="C1228" i="82"/>
  <c r="C1229" i="82"/>
  <c r="C1230" i="82"/>
  <c r="C1231" i="82"/>
  <c r="C1232" i="82"/>
  <c r="C1233" i="82"/>
  <c r="C1234" i="82"/>
  <c r="C1235" i="82"/>
  <c r="C1236" i="82"/>
  <c r="C1237" i="82"/>
  <c r="C1238" i="82"/>
  <c r="C1239" i="82"/>
  <c r="C1240" i="82"/>
  <c r="C1241" i="82"/>
  <c r="C1242" i="82"/>
  <c r="C1243" i="82"/>
  <c r="C1244" i="82"/>
  <c r="C1245" i="82"/>
  <c r="C1246" i="82"/>
  <c r="C1247" i="82"/>
  <c r="C1248" i="82"/>
  <c r="C1249" i="82"/>
  <c r="C1250" i="82"/>
  <c r="C1251" i="82"/>
  <c r="C1252" i="82"/>
  <c r="C1253" i="82"/>
  <c r="C1254" i="82"/>
  <c r="C1255" i="82"/>
  <c r="C1256" i="82"/>
  <c r="C1257" i="82"/>
  <c r="C1258" i="82"/>
  <c r="C1259" i="82"/>
  <c r="C1260" i="82"/>
  <c r="C1261" i="82"/>
  <c r="C1262" i="82"/>
  <c r="C1263" i="82"/>
  <c r="C1264" i="82"/>
  <c r="C1265" i="82"/>
  <c r="C1266" i="82"/>
  <c r="C1267" i="82"/>
  <c r="C1268" i="82"/>
  <c r="C1269" i="82"/>
  <c r="C1270" i="82"/>
  <c r="C1271" i="82"/>
  <c r="C1272" i="82"/>
  <c r="C1273" i="82"/>
  <c r="C1274" i="82"/>
  <c r="C1275" i="82"/>
  <c r="C1276" i="82"/>
  <c r="C1277" i="82"/>
  <c r="C1278" i="82"/>
  <c r="C1279" i="82"/>
  <c r="C1280" i="82"/>
  <c r="C1281" i="82"/>
  <c r="C1282" i="82"/>
  <c r="C1283" i="82"/>
  <c r="C1284" i="82"/>
  <c r="C1285" i="82"/>
  <c r="C1286" i="82"/>
  <c r="C1287" i="82"/>
  <c r="C1288" i="82"/>
  <c r="C1289" i="82"/>
  <c r="C1290" i="82"/>
  <c r="C1291" i="82"/>
  <c r="C1292" i="82"/>
  <c r="C1293" i="82"/>
  <c r="C1294" i="82"/>
  <c r="C1295" i="82"/>
  <c r="C1296" i="82"/>
  <c r="C1297" i="82"/>
  <c r="C1298" i="82"/>
  <c r="C1299" i="82"/>
  <c r="C1300" i="82"/>
  <c r="C1301" i="82"/>
  <c r="C1302" i="82"/>
  <c r="C1303" i="82"/>
  <c r="C1304" i="82"/>
  <c r="C1305" i="82"/>
  <c r="C1306" i="82"/>
  <c r="C1307" i="82"/>
  <c r="C1308" i="82"/>
  <c r="C1309" i="82"/>
  <c r="C1310" i="82"/>
  <c r="C1311" i="82"/>
  <c r="C1312" i="82"/>
  <c r="C1313" i="82"/>
  <c r="C1314" i="82"/>
  <c r="C1315" i="82"/>
  <c r="C1316" i="82"/>
  <c r="C1317" i="82"/>
  <c r="C1318" i="82"/>
  <c r="C1319" i="82"/>
  <c r="C1320" i="82"/>
  <c r="C1321" i="82"/>
  <c r="C1322" i="82"/>
  <c r="C1323" i="82"/>
  <c r="C1324" i="82"/>
  <c r="C1325" i="82"/>
  <c r="C1326" i="82"/>
  <c r="C1327" i="82"/>
  <c r="C1328" i="82"/>
  <c r="C1329" i="82"/>
  <c r="C1330" i="82"/>
  <c r="C1331" i="82"/>
  <c r="C1332" i="82"/>
  <c r="C1333" i="82"/>
  <c r="C1334" i="82"/>
  <c r="C1335" i="82"/>
  <c r="C1336" i="82"/>
  <c r="C1337" i="82"/>
  <c r="C1338" i="82"/>
  <c r="C1339" i="82"/>
  <c r="C1340" i="82"/>
  <c r="C1341" i="82"/>
  <c r="C1342" i="82"/>
  <c r="C1343" i="82"/>
  <c r="C1344" i="82"/>
  <c r="C1345" i="82"/>
  <c r="C1346" i="82"/>
  <c r="C1347" i="82"/>
  <c r="C1348" i="82"/>
  <c r="C1349" i="82"/>
  <c r="C1350" i="82"/>
  <c r="C1351" i="82"/>
  <c r="C1352" i="82"/>
  <c r="C1353" i="82"/>
  <c r="C1354" i="82"/>
  <c r="C1355" i="82"/>
  <c r="C1356" i="82"/>
  <c r="C1357" i="82"/>
  <c r="C1358" i="82"/>
  <c r="C1359" i="82"/>
  <c r="C1360" i="82"/>
  <c r="C1361" i="82"/>
  <c r="C1362" i="82"/>
  <c r="C1363" i="82"/>
  <c r="C1364" i="82"/>
  <c r="C1365" i="82"/>
  <c r="C1366" i="82"/>
  <c r="C1367" i="82"/>
  <c r="C1368" i="82"/>
  <c r="C1369" i="82"/>
  <c r="C1370" i="82"/>
  <c r="C1371" i="82"/>
  <c r="C1372" i="82"/>
  <c r="C1373" i="82"/>
  <c r="C1374" i="82"/>
  <c r="C1375" i="82"/>
  <c r="C1376" i="82"/>
  <c r="C1377" i="82"/>
  <c r="C1378" i="82"/>
  <c r="C1379" i="82"/>
  <c r="C1380" i="82"/>
  <c r="C1381" i="82"/>
  <c r="C1382" i="82"/>
  <c r="C1383" i="82"/>
  <c r="C1384" i="82"/>
  <c r="C1385" i="82"/>
  <c r="C1386" i="82"/>
  <c r="C1387" i="82"/>
  <c r="C1388" i="82"/>
  <c r="C1389" i="82"/>
  <c r="C1390" i="82"/>
  <c r="C1391" i="82"/>
  <c r="C1392" i="82"/>
  <c r="C1393" i="82"/>
  <c r="C1394" i="82"/>
  <c r="C1395" i="82"/>
  <c r="C1396" i="82"/>
  <c r="C1397" i="82"/>
  <c r="C1398" i="82"/>
  <c r="C1399" i="82"/>
  <c r="C1400" i="82"/>
  <c r="C1401" i="82"/>
  <c r="C1402" i="82"/>
  <c r="C1403" i="82"/>
  <c r="C1404" i="82"/>
  <c r="C1405" i="82"/>
  <c r="C1406" i="82"/>
  <c r="C1407" i="82"/>
  <c r="C1408" i="82"/>
  <c r="C1409" i="82"/>
  <c r="C1410" i="82"/>
  <c r="C1411" i="82"/>
  <c r="C1412" i="82"/>
  <c r="C1413" i="82"/>
  <c r="C1414" i="82"/>
  <c r="C1415" i="82"/>
  <c r="C1416" i="82"/>
  <c r="C1417" i="82"/>
  <c r="C1418" i="82"/>
  <c r="C1419" i="82"/>
  <c r="C1420" i="82"/>
  <c r="C1421" i="82"/>
  <c r="C1422" i="82"/>
  <c r="C1423" i="82"/>
  <c r="C1424" i="82"/>
  <c r="C1425" i="82"/>
  <c r="C1426" i="82"/>
  <c r="C1427" i="82"/>
  <c r="C1428" i="82"/>
  <c r="C1429" i="82"/>
  <c r="C1430" i="82"/>
  <c r="C1431" i="82"/>
  <c r="C1432" i="82"/>
  <c r="C1433" i="82"/>
  <c r="C1434" i="82"/>
  <c r="C1435" i="82"/>
  <c r="C1436" i="82"/>
  <c r="C1437" i="82"/>
  <c r="C1438" i="82"/>
  <c r="C1439" i="82"/>
  <c r="C1440" i="82"/>
  <c r="C1441" i="82"/>
  <c r="C1442" i="82"/>
  <c r="C1443" i="82"/>
  <c r="C1444" i="82"/>
  <c r="C1445" i="82"/>
  <c r="C1446" i="82"/>
  <c r="C1447" i="82"/>
  <c r="C1448" i="82"/>
  <c r="C1449" i="82"/>
  <c r="C1450" i="82"/>
  <c r="C1451" i="82"/>
  <c r="C1452" i="82"/>
  <c r="C1453" i="82"/>
  <c r="C1454" i="82"/>
  <c r="C1455" i="82"/>
  <c r="C1456" i="82"/>
  <c r="C1457" i="82"/>
  <c r="C1458" i="82"/>
  <c r="C1459" i="82"/>
  <c r="C1460" i="82"/>
  <c r="C1461" i="82"/>
  <c r="C1462" i="82"/>
  <c r="C1463" i="82"/>
  <c r="C1464" i="82"/>
  <c r="C1465" i="82"/>
  <c r="C1466" i="82"/>
  <c r="C1467" i="82"/>
  <c r="C1468" i="82"/>
  <c r="C1469" i="82"/>
  <c r="C1470" i="82"/>
  <c r="C1471" i="82"/>
  <c r="C1472" i="82"/>
  <c r="C1473" i="82"/>
  <c r="C1474" i="82"/>
  <c r="C1475" i="82"/>
  <c r="C1476" i="82"/>
  <c r="C1477" i="82"/>
  <c r="C1478" i="82"/>
  <c r="C1479" i="82"/>
  <c r="C1480" i="82"/>
  <c r="C1481" i="82"/>
  <c r="C1482" i="82"/>
  <c r="C1483" i="82"/>
  <c r="C1484" i="82"/>
  <c r="C1485" i="82"/>
  <c r="C1486" i="82"/>
  <c r="C1487" i="82"/>
  <c r="C1488" i="82"/>
  <c r="C1489" i="82"/>
  <c r="C1490" i="82"/>
  <c r="C1491" i="82"/>
  <c r="C1492" i="82"/>
  <c r="C1493" i="82"/>
  <c r="C1494" i="82"/>
  <c r="C1495" i="82"/>
  <c r="C1496" i="82"/>
  <c r="C1497" i="82"/>
  <c r="C1498" i="82"/>
  <c r="C1499" i="82"/>
  <c r="C1500" i="82"/>
  <c r="C1501" i="82"/>
  <c r="C1502" i="82"/>
  <c r="C1503" i="82"/>
  <c r="C1504" i="82"/>
  <c r="C1505" i="82"/>
  <c r="C1506" i="82"/>
  <c r="C1507" i="82"/>
  <c r="C1508" i="82"/>
  <c r="C1509" i="82"/>
  <c r="C1510" i="82"/>
  <c r="C1511" i="82"/>
  <c r="C1512" i="82"/>
  <c r="C1513" i="82"/>
  <c r="C1514" i="82"/>
  <c r="C1515" i="82"/>
  <c r="C1516" i="82"/>
  <c r="C1517" i="82"/>
  <c r="C1518" i="82"/>
  <c r="C1519" i="82"/>
  <c r="C1520" i="82"/>
  <c r="C1521" i="82"/>
  <c r="C1522" i="82"/>
  <c r="C1523" i="82"/>
  <c r="C1524" i="82"/>
  <c r="C1525" i="82"/>
  <c r="C1526" i="82"/>
  <c r="C1527" i="82"/>
  <c r="C1528" i="82"/>
  <c r="C1529" i="82"/>
  <c r="C1530" i="82"/>
  <c r="C1531" i="82"/>
  <c r="C1532" i="82"/>
  <c r="C1533" i="82"/>
  <c r="C1534" i="82"/>
  <c r="C1535" i="82"/>
  <c r="C1536" i="82"/>
  <c r="C1537" i="82"/>
  <c r="C1538" i="82"/>
  <c r="C1539" i="82"/>
  <c r="C1540" i="82"/>
  <c r="C1541" i="82"/>
  <c r="C1542" i="82"/>
  <c r="C1543" i="82"/>
  <c r="C1544" i="82"/>
  <c r="C1545" i="82"/>
  <c r="C1546" i="82"/>
  <c r="C1547" i="82"/>
  <c r="C1548" i="82"/>
  <c r="C1549" i="82"/>
  <c r="C1550" i="82"/>
  <c r="C1551" i="82"/>
  <c r="C1552" i="82"/>
  <c r="C1553" i="82"/>
  <c r="C1554" i="82"/>
  <c r="C1555" i="82"/>
  <c r="C1556" i="82"/>
  <c r="C1557" i="82"/>
  <c r="C1558" i="82"/>
  <c r="C1559" i="82"/>
  <c r="C1560" i="82"/>
  <c r="C1561" i="82"/>
  <c r="C1562" i="82"/>
  <c r="C1563" i="82"/>
  <c r="C1564" i="82"/>
  <c r="C1565" i="82"/>
  <c r="C1566" i="82"/>
  <c r="C1567" i="82"/>
  <c r="C1568" i="82"/>
  <c r="C1569" i="82"/>
  <c r="C1570" i="82"/>
  <c r="C1571" i="82"/>
  <c r="C1572" i="82"/>
  <c r="C1573" i="82"/>
  <c r="C1574" i="82"/>
  <c r="C1575" i="82"/>
  <c r="C1576" i="82"/>
  <c r="C1577" i="82"/>
  <c r="C1578" i="82"/>
  <c r="C1579" i="82"/>
  <c r="C1580" i="82"/>
  <c r="C1581" i="82"/>
  <c r="C1582" i="82"/>
  <c r="C1583" i="82"/>
  <c r="C1584" i="82"/>
  <c r="C1585" i="82"/>
  <c r="C1586" i="82"/>
  <c r="C1587" i="82"/>
  <c r="C1588" i="82"/>
  <c r="C1589" i="82"/>
  <c r="C1590" i="82"/>
  <c r="C1591" i="82"/>
  <c r="C1592" i="82"/>
  <c r="C1593" i="82"/>
  <c r="C1594" i="82"/>
  <c r="C1595" i="82"/>
  <c r="C1596" i="82"/>
  <c r="C1597" i="82"/>
  <c r="C1598" i="82"/>
  <c r="C1599" i="82"/>
  <c r="C1600" i="82"/>
  <c r="C1601" i="82"/>
  <c r="C1602" i="82"/>
  <c r="C1603" i="82"/>
  <c r="C1604" i="82"/>
  <c r="C1605" i="82"/>
  <c r="C1606" i="82"/>
  <c r="C1607" i="82"/>
  <c r="C1608" i="82"/>
  <c r="C1609" i="82"/>
  <c r="C1610" i="82"/>
  <c r="C1611" i="82"/>
  <c r="C1612" i="82"/>
  <c r="C1613" i="82"/>
  <c r="C1614" i="82"/>
  <c r="C1615" i="82"/>
  <c r="C1616" i="82"/>
  <c r="C1617" i="82"/>
  <c r="C1618" i="82"/>
  <c r="C1619" i="82"/>
  <c r="C1620" i="82"/>
  <c r="C1621" i="82"/>
  <c r="C1622" i="82"/>
  <c r="C1623" i="82"/>
  <c r="C1624" i="82"/>
  <c r="C1625" i="82"/>
  <c r="C1626" i="82"/>
  <c r="C1627" i="82"/>
  <c r="C1628" i="82"/>
  <c r="C1629" i="82"/>
  <c r="C1630" i="82"/>
  <c r="C1631" i="82"/>
  <c r="C1632" i="82"/>
  <c r="C1633" i="82"/>
  <c r="C1634" i="82"/>
  <c r="C1635" i="82"/>
  <c r="C1636" i="82"/>
  <c r="C1637" i="82"/>
  <c r="C1638" i="82"/>
  <c r="C1639" i="82"/>
  <c r="C1640" i="82"/>
  <c r="C1641" i="82"/>
  <c r="C1642" i="82"/>
  <c r="C1643" i="82"/>
  <c r="C1644" i="82"/>
  <c r="C1645" i="82"/>
  <c r="C1646" i="82"/>
  <c r="C1647" i="82"/>
  <c r="C1648" i="82"/>
  <c r="C1649" i="82"/>
  <c r="C1650" i="82"/>
  <c r="C1651" i="82"/>
  <c r="C1652" i="82"/>
  <c r="C1653" i="82"/>
  <c r="C1654" i="82"/>
  <c r="C1655" i="82"/>
  <c r="C1656" i="82"/>
  <c r="C1657" i="82"/>
  <c r="C1658" i="82"/>
  <c r="C1659" i="82"/>
  <c r="C1660" i="82"/>
  <c r="C1661" i="82"/>
  <c r="C1662" i="82"/>
  <c r="C1663" i="82"/>
  <c r="C1664" i="82"/>
  <c r="C1665" i="82"/>
  <c r="C1666" i="82"/>
  <c r="C1667" i="82"/>
  <c r="C1668" i="82"/>
  <c r="C1669" i="82"/>
  <c r="C1670" i="82"/>
  <c r="C1671" i="82"/>
  <c r="C1672" i="82"/>
  <c r="C1673" i="82"/>
  <c r="C1674" i="82"/>
  <c r="C1675" i="82"/>
  <c r="C1676" i="82"/>
  <c r="C1677" i="82"/>
  <c r="C1678" i="82"/>
  <c r="C1679" i="82"/>
  <c r="C1680" i="82"/>
  <c r="C1681" i="82"/>
  <c r="C1682" i="82"/>
  <c r="C1683" i="82"/>
  <c r="C1684" i="82"/>
  <c r="C1685" i="82"/>
  <c r="C1686" i="82"/>
  <c r="C1687" i="82"/>
  <c r="C1688" i="82"/>
  <c r="C1689" i="82"/>
  <c r="C1690" i="82"/>
  <c r="C1691" i="82"/>
  <c r="C1692" i="82"/>
  <c r="C1693" i="82"/>
  <c r="C1694" i="82"/>
  <c r="C1695" i="82"/>
  <c r="C1696" i="82"/>
  <c r="C1697" i="82"/>
  <c r="C1698" i="82"/>
  <c r="C1699" i="82"/>
  <c r="C1700" i="82"/>
  <c r="C1701" i="82"/>
  <c r="C1702" i="82"/>
  <c r="C1703" i="82"/>
  <c r="C1704" i="82"/>
  <c r="C1705" i="82"/>
  <c r="C1706" i="82"/>
  <c r="C1707" i="82"/>
  <c r="C1708" i="82"/>
  <c r="C1709" i="82"/>
  <c r="C1710" i="82"/>
  <c r="C1711" i="82"/>
  <c r="C1712" i="82"/>
  <c r="C1713" i="82"/>
  <c r="C1714" i="82"/>
  <c r="C1715" i="82"/>
  <c r="C1716" i="82"/>
  <c r="C1717" i="82"/>
  <c r="C1718" i="82"/>
  <c r="C1719" i="82"/>
  <c r="C1720" i="82"/>
  <c r="C1721" i="82"/>
  <c r="C1722" i="82"/>
  <c r="C1723" i="82"/>
  <c r="C1724" i="82"/>
  <c r="C1725" i="82"/>
  <c r="C1726" i="82"/>
  <c r="C1727" i="82"/>
  <c r="C1728" i="82"/>
  <c r="C1729" i="82"/>
  <c r="C1730" i="82"/>
  <c r="C1731" i="82"/>
  <c r="C1732" i="82"/>
  <c r="C1733" i="82"/>
  <c r="C1734" i="82"/>
  <c r="C1735" i="82"/>
  <c r="C1736" i="82"/>
  <c r="C1737" i="82"/>
  <c r="C1738" i="82"/>
  <c r="C1739" i="82"/>
  <c r="C1740" i="82"/>
  <c r="C1741" i="82"/>
  <c r="C1742" i="82"/>
  <c r="C1743" i="82"/>
  <c r="C1744" i="82"/>
  <c r="C1745" i="82"/>
  <c r="C1746" i="82"/>
  <c r="C1747" i="82"/>
  <c r="C1748" i="82"/>
  <c r="C1749" i="82"/>
  <c r="C1750" i="82"/>
  <c r="C1751" i="82"/>
  <c r="C1752" i="82"/>
  <c r="C1753" i="82"/>
  <c r="C1754" i="82"/>
  <c r="C1755" i="82"/>
  <c r="C1756" i="82"/>
  <c r="C1757" i="82"/>
  <c r="C1758" i="82"/>
  <c r="C1759" i="82"/>
  <c r="C1760" i="82"/>
  <c r="C1761" i="82"/>
  <c r="C1762" i="82"/>
  <c r="C1763" i="82"/>
  <c r="C1764" i="82"/>
  <c r="C1765" i="82"/>
  <c r="C1766" i="82"/>
  <c r="C1767" i="82"/>
  <c r="C1768" i="82"/>
  <c r="C1769" i="82"/>
  <c r="C1770" i="82"/>
  <c r="C1771" i="82"/>
  <c r="C1772" i="82"/>
  <c r="C1773" i="82"/>
  <c r="C1774" i="82"/>
  <c r="C1775" i="82"/>
  <c r="C1776" i="82"/>
  <c r="C1777" i="82"/>
  <c r="C1778" i="82"/>
  <c r="C1779" i="82"/>
  <c r="C1780" i="82"/>
  <c r="C1781" i="82"/>
  <c r="C1782" i="82"/>
  <c r="C1783" i="82"/>
  <c r="C1784" i="82"/>
  <c r="C1785" i="82"/>
  <c r="C1786" i="82"/>
  <c r="C1787" i="82"/>
  <c r="C1788" i="82"/>
  <c r="C1789" i="82"/>
  <c r="C1790" i="82"/>
  <c r="C1791" i="82"/>
  <c r="C1792" i="82"/>
  <c r="C1793" i="82"/>
  <c r="C1794" i="82"/>
  <c r="C1795" i="82"/>
  <c r="C1796" i="82"/>
  <c r="C1797" i="82"/>
  <c r="C1798" i="82"/>
  <c r="C1799" i="82"/>
  <c r="C1800" i="82"/>
  <c r="C1801" i="82"/>
  <c r="C1802" i="82"/>
  <c r="C1803" i="82"/>
  <c r="C1804" i="82"/>
  <c r="C1805" i="82"/>
  <c r="C1806" i="82"/>
  <c r="C1807" i="82"/>
  <c r="C1808" i="82"/>
  <c r="C1809" i="82"/>
  <c r="C1810" i="82"/>
  <c r="C1811" i="82"/>
  <c r="C1812" i="82"/>
  <c r="C1813" i="82"/>
  <c r="C1814" i="82"/>
  <c r="C1815" i="82"/>
  <c r="C1816" i="82"/>
  <c r="C1817" i="82"/>
  <c r="C1818" i="82"/>
  <c r="C1819" i="82"/>
  <c r="C1820" i="82"/>
  <c r="C1821" i="82"/>
  <c r="C1822" i="82"/>
  <c r="C1823" i="82"/>
  <c r="C1824" i="82"/>
  <c r="C1825" i="82"/>
  <c r="C1826" i="82"/>
  <c r="C1827" i="82"/>
  <c r="C1828" i="82"/>
  <c r="C1829" i="82"/>
  <c r="C1830" i="82"/>
  <c r="C1831" i="82"/>
  <c r="C1832" i="82"/>
  <c r="C1833" i="82"/>
  <c r="C1834" i="82"/>
  <c r="C1835" i="82"/>
  <c r="C1836" i="82"/>
  <c r="C1837" i="82"/>
  <c r="C1838" i="82"/>
  <c r="C1839" i="82"/>
  <c r="C1840" i="82"/>
  <c r="C1841" i="82"/>
  <c r="C1842" i="82"/>
  <c r="C1843" i="82"/>
  <c r="C1844" i="82"/>
  <c r="C1845" i="82"/>
  <c r="C1846" i="82"/>
  <c r="C1847" i="82"/>
  <c r="C1848" i="82"/>
  <c r="C1849" i="82"/>
  <c r="C1850" i="82"/>
  <c r="C1851" i="82"/>
  <c r="C1852" i="82"/>
  <c r="C1853" i="82"/>
  <c r="C1854" i="82"/>
  <c r="C1855" i="82"/>
  <c r="C1856" i="82"/>
  <c r="C1857" i="82"/>
  <c r="C1858" i="82"/>
  <c r="C1859" i="82"/>
  <c r="C1860" i="82"/>
  <c r="C1861" i="82"/>
  <c r="C1862" i="82"/>
  <c r="C1863" i="82"/>
  <c r="C1864" i="82"/>
  <c r="C1865" i="82"/>
  <c r="C1866" i="82"/>
  <c r="C1867" i="82"/>
  <c r="C1868" i="82"/>
  <c r="C1869" i="82"/>
  <c r="C1870" i="82"/>
  <c r="C1871" i="82"/>
  <c r="C1872" i="82"/>
  <c r="C1873" i="82"/>
  <c r="C1874" i="82"/>
  <c r="C1875" i="82"/>
  <c r="C1876" i="82"/>
  <c r="C1877" i="82"/>
  <c r="C1878" i="82"/>
  <c r="C1879" i="82"/>
  <c r="C1880" i="82"/>
  <c r="C1881" i="82"/>
  <c r="C1882" i="82"/>
  <c r="C1883" i="82"/>
  <c r="C1884" i="82"/>
  <c r="C1885" i="82"/>
  <c r="C1886" i="82"/>
  <c r="C1887" i="82"/>
  <c r="C1888" i="82"/>
  <c r="C1889" i="82"/>
  <c r="C1890" i="82"/>
  <c r="C1891" i="82"/>
  <c r="C1892" i="82"/>
  <c r="C1893" i="82"/>
  <c r="C1894" i="82"/>
  <c r="C1895" i="82"/>
  <c r="C1896" i="82"/>
  <c r="C1897" i="82"/>
  <c r="C1898" i="82"/>
  <c r="C1899" i="82"/>
  <c r="C1900" i="82"/>
  <c r="C1901" i="82"/>
  <c r="C1902" i="82"/>
  <c r="C1903" i="82"/>
  <c r="C1904" i="82"/>
  <c r="C1905" i="82"/>
  <c r="C1906" i="82"/>
  <c r="C1907" i="82"/>
  <c r="C1908" i="82"/>
  <c r="C1909" i="82"/>
  <c r="C1910" i="82"/>
  <c r="C1911" i="82"/>
  <c r="C1912" i="82"/>
  <c r="C1913" i="82"/>
  <c r="C1914" i="82"/>
  <c r="C1915" i="82"/>
  <c r="C2" i="82"/>
  <c r="J2" i="82" s="1" a="1"/>
  <c r="G1284" i="82"/>
  <c r="G1285" i="82"/>
  <c r="G1286" i="82"/>
  <c r="G1287" i="82"/>
  <c r="G1288" i="82"/>
  <c r="G1289" i="82"/>
  <c r="G1290" i="82"/>
  <c r="G1291" i="82"/>
  <c r="G1292" i="82"/>
  <c r="G1293" i="82"/>
  <c r="G1294" i="82"/>
  <c r="G1295" i="82"/>
  <c r="G1296" i="82"/>
  <c r="G1297" i="82"/>
  <c r="G1298" i="82"/>
  <c r="G1299" i="82"/>
  <c r="G1300" i="82"/>
  <c r="G1301" i="82"/>
  <c r="G1302" i="82"/>
  <c r="G1303" i="82"/>
  <c r="G1304" i="82"/>
  <c r="G1305" i="82"/>
  <c r="G1306" i="82"/>
  <c r="G1307" i="82"/>
  <c r="G1308" i="82"/>
  <c r="G1309" i="82"/>
  <c r="G1310" i="82"/>
  <c r="G1311" i="82"/>
  <c r="G1312" i="82"/>
  <c r="G1313" i="82"/>
  <c r="G1314" i="82"/>
  <c r="G1315" i="82"/>
  <c r="G1316" i="82"/>
  <c r="G1317" i="82"/>
  <c r="G1318" i="82"/>
  <c r="G1319" i="82"/>
  <c r="G1320" i="82"/>
  <c r="G1321" i="82"/>
  <c r="G1322" i="82"/>
  <c r="G1323" i="82"/>
  <c r="G1324" i="82"/>
  <c r="G1325" i="82"/>
  <c r="G1326" i="82"/>
  <c r="G1327" i="82"/>
  <c r="G1328" i="82"/>
  <c r="G1329" i="82"/>
  <c r="G1330" i="82"/>
  <c r="G1331" i="82"/>
  <c r="G1332" i="82"/>
  <c r="G1333" i="82"/>
  <c r="G1334" i="82"/>
  <c r="G1335" i="82"/>
  <c r="G1336" i="82"/>
  <c r="G1337" i="82"/>
  <c r="G1338" i="82"/>
  <c r="G1339" i="82"/>
  <c r="G1340" i="82"/>
  <c r="G1341" i="82"/>
  <c r="G1342" i="82"/>
  <c r="G1343" i="82"/>
  <c r="G1344" i="82"/>
  <c r="G1345" i="82"/>
  <c r="G1346" i="82"/>
  <c r="G1347" i="82"/>
  <c r="G1348" i="82"/>
  <c r="G1349" i="82"/>
  <c r="G1350" i="82"/>
  <c r="G1351" i="82"/>
  <c r="G1352" i="82"/>
  <c r="G1353" i="82"/>
  <c r="G1354" i="82"/>
  <c r="G1355" i="82"/>
  <c r="G1356" i="82"/>
  <c r="G1357" i="82"/>
  <c r="G1358" i="82"/>
  <c r="G1359" i="82"/>
  <c r="G1360" i="82"/>
  <c r="G1361" i="82"/>
  <c r="G1362" i="82"/>
  <c r="G1363" i="82"/>
  <c r="G1364" i="82"/>
  <c r="G1365" i="82"/>
  <c r="G1366" i="82"/>
  <c r="G1367" i="82"/>
  <c r="G1368" i="82"/>
  <c r="G1369" i="82"/>
  <c r="G1370" i="82"/>
  <c r="G1371" i="82"/>
  <c r="G1372" i="82"/>
  <c r="G1373" i="82"/>
  <c r="G1374" i="82"/>
  <c r="G1375" i="82"/>
  <c r="G1376" i="82"/>
  <c r="G1377" i="82"/>
  <c r="G1378" i="82"/>
  <c r="G1379" i="82"/>
  <c r="G1380" i="82"/>
  <c r="G1381" i="82"/>
  <c r="G1382" i="82"/>
  <c r="G1383" i="82"/>
  <c r="G1384" i="82"/>
  <c r="G1385" i="82"/>
  <c r="G1386" i="82"/>
  <c r="G1387" i="82"/>
  <c r="G1388" i="82"/>
  <c r="G1389" i="82"/>
  <c r="G1390" i="82"/>
  <c r="G1391" i="82"/>
  <c r="G1392" i="82"/>
  <c r="G1393" i="82"/>
  <c r="G1394" i="82"/>
  <c r="G1395" i="82"/>
  <c r="G1396" i="82"/>
  <c r="G1397" i="82"/>
  <c r="G1398" i="82"/>
  <c r="G1399" i="82"/>
  <c r="G1400" i="82"/>
  <c r="G1401" i="82"/>
  <c r="G1402" i="82"/>
  <c r="G1403" i="82"/>
  <c r="G1404" i="82"/>
  <c r="G1405" i="82"/>
  <c r="G1406" i="82"/>
  <c r="G1407" i="82"/>
  <c r="G1408" i="82"/>
  <c r="G1409" i="82"/>
  <c r="G1410" i="82"/>
  <c r="G1411" i="82"/>
  <c r="G1412" i="82"/>
  <c r="G1413" i="82"/>
  <c r="G1414" i="82"/>
  <c r="G1415" i="82"/>
  <c r="G1416" i="82"/>
  <c r="G1417" i="82"/>
  <c r="G1418" i="82"/>
  <c r="G1419" i="82"/>
  <c r="G1420" i="82"/>
  <c r="G1421" i="82"/>
  <c r="G1422" i="82"/>
  <c r="G1423" i="82"/>
  <c r="G1424" i="82"/>
  <c r="G1425" i="82"/>
  <c r="G1426" i="82"/>
  <c r="G1427" i="82"/>
  <c r="G1428" i="82"/>
  <c r="G1429" i="82"/>
  <c r="G1430" i="82"/>
  <c r="G1431" i="82"/>
  <c r="G1432" i="82"/>
  <c r="G1433" i="82"/>
  <c r="G1434" i="82"/>
  <c r="G1435" i="82"/>
  <c r="G1436" i="82"/>
  <c r="G1437" i="82"/>
  <c r="G1438" i="82"/>
  <c r="G1439" i="82"/>
  <c r="G1440" i="82"/>
  <c r="G1441" i="82"/>
  <c r="G1442" i="82"/>
  <c r="G1443" i="82"/>
  <c r="G1444" i="82"/>
  <c r="G1445" i="82"/>
  <c r="G1446" i="82"/>
  <c r="G1447" i="82"/>
  <c r="G1448" i="82"/>
  <c r="G1449" i="82"/>
  <c r="G1450" i="82"/>
  <c r="G1451" i="82"/>
  <c r="G1452" i="82"/>
  <c r="G1453" i="82"/>
  <c r="G1454" i="82"/>
  <c r="G1455" i="82"/>
  <c r="G1456" i="82"/>
  <c r="G1457" i="82"/>
  <c r="G1458" i="82"/>
  <c r="G1459" i="82"/>
  <c r="G1460" i="82"/>
  <c r="G1461" i="82"/>
  <c r="G1462" i="82"/>
  <c r="G1463" i="82"/>
  <c r="G1464" i="82"/>
  <c r="G1465" i="82"/>
  <c r="G1466" i="82"/>
  <c r="G1467" i="82"/>
  <c r="G1468" i="82"/>
  <c r="G1469" i="82"/>
  <c r="G1470" i="82"/>
  <c r="G1471" i="82"/>
  <c r="G1472" i="82"/>
  <c r="G1473" i="82"/>
  <c r="G1474" i="82"/>
  <c r="G1475" i="82"/>
  <c r="G1476" i="82"/>
  <c r="G1477" i="82"/>
  <c r="G1478" i="82"/>
  <c r="G1479" i="82"/>
  <c r="G1480" i="82"/>
  <c r="G1481" i="82"/>
  <c r="G1482" i="82"/>
  <c r="G1483" i="82"/>
  <c r="G1484" i="82"/>
  <c r="G1485" i="82"/>
  <c r="G1486" i="82"/>
  <c r="G1487" i="82"/>
  <c r="G1488" i="82"/>
  <c r="G1489" i="82"/>
  <c r="G1490" i="82"/>
  <c r="G1491" i="82"/>
  <c r="G1492" i="82"/>
  <c r="G1493" i="82"/>
  <c r="G1494" i="82"/>
  <c r="G1495" i="82"/>
  <c r="G1496" i="82"/>
  <c r="G1497" i="82"/>
  <c r="G1498" i="82"/>
  <c r="G1499" i="82"/>
  <c r="G1500" i="82"/>
  <c r="G1501" i="82"/>
  <c r="G1502" i="82"/>
  <c r="G1503" i="82"/>
  <c r="G1504" i="82"/>
  <c r="G1505" i="82"/>
  <c r="G1506" i="82"/>
  <c r="G1507" i="82"/>
  <c r="G1508" i="82"/>
  <c r="G1509" i="82"/>
  <c r="G1510" i="82"/>
  <c r="G1511" i="82"/>
  <c r="G1512" i="82"/>
  <c r="G1513" i="82"/>
  <c r="G1514" i="82"/>
  <c r="G1515" i="82"/>
  <c r="G1516" i="82"/>
  <c r="G1517" i="82"/>
  <c r="G1518" i="82"/>
  <c r="G1519" i="82"/>
  <c r="G1520" i="82"/>
  <c r="G1521" i="82"/>
  <c r="G1522" i="82"/>
  <c r="G1523" i="82"/>
  <c r="G1524" i="82"/>
  <c r="G1525" i="82"/>
  <c r="G1526" i="82"/>
  <c r="G1527" i="82"/>
  <c r="G1528" i="82"/>
  <c r="G1529" i="82"/>
  <c r="G1530" i="82"/>
  <c r="G1531" i="82"/>
  <c r="G1532" i="82"/>
  <c r="G1533" i="82"/>
  <c r="G1534" i="82"/>
  <c r="G1535" i="82"/>
  <c r="G1536" i="82"/>
  <c r="G1537" i="82"/>
  <c r="G1538" i="82"/>
  <c r="G1539" i="82"/>
  <c r="G1540" i="82"/>
  <c r="G1541" i="82"/>
  <c r="G1542" i="82"/>
  <c r="G1543" i="82"/>
  <c r="G1544" i="82"/>
  <c r="G1545" i="82"/>
  <c r="G1546" i="82"/>
  <c r="G1547" i="82"/>
  <c r="G1548" i="82"/>
  <c r="G1549" i="82"/>
  <c r="G1550" i="82"/>
  <c r="G1551" i="82"/>
  <c r="G1552" i="82"/>
  <c r="G1553" i="82"/>
  <c r="G1554" i="82"/>
  <c r="G1555" i="82"/>
  <c r="G1556" i="82"/>
  <c r="G1557" i="82"/>
  <c r="G1558" i="82"/>
  <c r="G1559" i="82"/>
  <c r="G1560" i="82"/>
  <c r="G1561" i="82"/>
  <c r="G1562" i="82"/>
  <c r="G1563" i="82"/>
  <c r="G1564" i="82"/>
  <c r="G1565" i="82"/>
  <c r="G1566" i="82"/>
  <c r="G1567" i="82"/>
  <c r="G1568" i="82"/>
  <c r="G1569" i="82"/>
  <c r="G1570" i="82"/>
  <c r="G1571" i="82"/>
  <c r="G1572" i="82"/>
  <c r="G1573" i="82"/>
  <c r="G1574" i="82"/>
  <c r="G1575" i="82"/>
  <c r="G1576" i="82"/>
  <c r="G1577" i="82"/>
  <c r="G1578" i="82"/>
  <c r="G1579" i="82"/>
  <c r="G1580" i="82"/>
  <c r="G1581" i="82"/>
  <c r="G1582" i="82"/>
  <c r="G1583" i="82"/>
  <c r="G1584" i="82"/>
  <c r="G1585" i="82"/>
  <c r="G1586" i="82"/>
  <c r="G1587" i="82"/>
  <c r="G1588" i="82"/>
  <c r="G1589" i="82"/>
  <c r="G1590" i="82"/>
  <c r="G1591" i="82"/>
  <c r="G1592" i="82"/>
  <c r="G1593" i="82"/>
  <c r="G1594" i="82"/>
  <c r="G1595" i="82"/>
  <c r="G1596" i="82"/>
  <c r="G1597" i="82"/>
  <c r="G1598" i="82"/>
  <c r="G1599" i="82"/>
  <c r="G1600" i="82"/>
  <c r="G1601" i="82"/>
  <c r="G1602" i="82"/>
  <c r="G1603" i="82"/>
  <c r="G1604" i="82"/>
  <c r="G1605" i="82"/>
  <c r="G1606" i="82"/>
  <c r="G1607" i="82"/>
  <c r="G1608" i="82"/>
  <c r="G1609" i="82"/>
  <c r="G1610" i="82"/>
  <c r="G1611" i="82"/>
  <c r="G1612" i="82"/>
  <c r="G1613" i="82"/>
  <c r="G1614" i="82"/>
  <c r="G1615" i="82"/>
  <c r="G1616" i="82"/>
  <c r="G1617" i="82"/>
  <c r="G1618" i="82"/>
  <c r="G1619" i="82"/>
  <c r="G1620" i="82"/>
  <c r="G1621" i="82"/>
  <c r="G1622" i="82"/>
  <c r="G1623" i="82"/>
  <c r="G1624" i="82"/>
  <c r="G1625" i="82"/>
  <c r="G1626" i="82"/>
  <c r="G1627" i="82"/>
  <c r="G1628" i="82"/>
  <c r="G1629" i="82"/>
  <c r="G1630" i="82"/>
  <c r="G1631" i="82"/>
  <c r="G1632" i="82"/>
  <c r="G1633" i="82"/>
  <c r="G1634" i="82"/>
  <c r="G1635" i="82"/>
  <c r="G1636" i="82"/>
  <c r="G1637" i="82"/>
  <c r="G1638" i="82"/>
  <c r="G1639" i="82"/>
  <c r="G1640" i="82"/>
  <c r="G1641" i="82"/>
  <c r="G1642" i="82"/>
  <c r="G1643" i="82"/>
  <c r="G1644" i="82"/>
  <c r="G1645" i="82"/>
  <c r="G1646" i="82"/>
  <c r="G1647" i="82"/>
  <c r="G1648" i="82"/>
  <c r="G1649" i="82"/>
  <c r="G1650" i="82"/>
  <c r="G1651" i="82"/>
  <c r="G1652" i="82"/>
  <c r="G1653" i="82"/>
  <c r="G1654" i="82"/>
  <c r="G1655" i="82"/>
  <c r="G1656" i="82"/>
  <c r="G1657" i="82"/>
  <c r="G1658" i="82"/>
  <c r="G1659" i="82"/>
  <c r="G1660" i="82"/>
  <c r="G1661" i="82"/>
  <c r="G1662" i="82"/>
  <c r="G1663" i="82"/>
  <c r="G1664" i="82"/>
  <c r="G1665" i="82"/>
  <c r="G1666" i="82"/>
  <c r="G1667" i="82"/>
  <c r="G1668" i="82"/>
  <c r="G1669" i="82"/>
  <c r="G1670" i="82"/>
  <c r="G1671" i="82"/>
  <c r="G1672" i="82"/>
  <c r="G1673" i="82"/>
  <c r="G1674" i="82"/>
  <c r="G1675" i="82"/>
  <c r="G1676" i="82"/>
  <c r="G1677" i="82"/>
  <c r="G1678" i="82"/>
  <c r="G1679" i="82"/>
  <c r="G1680" i="82"/>
  <c r="G1681" i="82"/>
  <c r="G1682" i="82"/>
  <c r="G1683" i="82"/>
  <c r="G1684" i="82"/>
  <c r="G1685" i="82"/>
  <c r="G1686" i="82"/>
  <c r="G1687" i="82"/>
  <c r="G1688" i="82"/>
  <c r="G1689" i="82"/>
  <c r="G1690" i="82"/>
  <c r="G1691" i="82"/>
  <c r="G1692" i="82"/>
  <c r="G1693" i="82"/>
  <c r="G1694" i="82"/>
  <c r="G1695" i="82"/>
  <c r="G1696" i="82"/>
  <c r="G1697" i="82"/>
  <c r="G1698" i="82"/>
  <c r="G1699" i="82"/>
  <c r="G1700" i="82"/>
  <c r="G1701" i="82"/>
  <c r="G1702" i="82"/>
  <c r="G1703" i="82"/>
  <c r="G1704" i="82"/>
  <c r="G1705" i="82"/>
  <c r="G1706" i="82"/>
  <c r="G1707" i="82"/>
  <c r="G1708" i="82"/>
  <c r="G1709" i="82"/>
  <c r="G1710" i="82"/>
  <c r="G1711" i="82"/>
  <c r="G1712" i="82"/>
  <c r="G1713" i="82"/>
  <c r="G1714" i="82"/>
  <c r="G1715" i="82"/>
  <c r="G1716" i="82"/>
  <c r="G1717" i="82"/>
  <c r="G1718" i="82"/>
  <c r="G1719" i="82"/>
  <c r="G1720" i="82"/>
  <c r="G1721" i="82"/>
  <c r="G1722" i="82"/>
  <c r="G1723" i="82"/>
  <c r="G1724" i="82"/>
  <c r="G1725" i="82"/>
  <c r="G1726" i="82"/>
  <c r="G1727" i="82"/>
  <c r="G1728" i="82"/>
  <c r="G1729" i="82"/>
  <c r="G1730" i="82"/>
  <c r="G1731" i="82"/>
  <c r="G1732" i="82"/>
  <c r="G1733" i="82"/>
  <c r="G1734" i="82"/>
  <c r="G1735" i="82"/>
  <c r="G1736" i="82"/>
  <c r="G1737" i="82"/>
  <c r="G1738" i="82"/>
  <c r="G1739" i="82"/>
  <c r="G1740" i="82"/>
  <c r="G1741" i="82"/>
  <c r="G1742" i="82"/>
  <c r="G1743" i="82"/>
  <c r="G1744" i="82"/>
  <c r="G1745" i="82"/>
  <c r="G1746" i="82"/>
  <c r="G1747" i="82"/>
  <c r="G1748" i="82"/>
  <c r="G1749" i="82"/>
  <c r="G1750" i="82"/>
  <c r="G1751" i="82"/>
  <c r="G1752" i="82"/>
  <c r="G1753" i="82"/>
  <c r="G1754" i="82"/>
  <c r="G1755" i="82"/>
  <c r="G1756" i="82"/>
  <c r="G1757" i="82"/>
  <c r="G1758" i="82"/>
  <c r="G1759" i="82"/>
  <c r="G1760" i="82"/>
  <c r="G1761" i="82"/>
  <c r="G1762" i="82"/>
  <c r="G1763" i="82"/>
  <c r="G1764" i="82"/>
  <c r="G1765" i="82"/>
  <c r="G1766" i="82"/>
  <c r="G1767" i="82"/>
  <c r="G1768" i="82"/>
  <c r="G1769" i="82"/>
  <c r="G1770" i="82"/>
  <c r="G1771" i="82"/>
  <c r="G1772" i="82"/>
  <c r="G1773" i="82"/>
  <c r="G1774" i="82"/>
  <c r="G1775" i="82"/>
  <c r="G1776" i="82"/>
  <c r="G1777" i="82"/>
  <c r="G1778" i="82"/>
  <c r="G1779" i="82"/>
  <c r="G1780" i="82"/>
  <c r="G1781" i="82"/>
  <c r="G1782" i="82"/>
  <c r="G1783" i="82"/>
  <c r="G1784" i="82"/>
  <c r="G1785" i="82"/>
  <c r="G1786" i="82"/>
  <c r="G1787" i="82"/>
  <c r="G1788" i="82"/>
  <c r="G1789" i="82"/>
  <c r="G1790" i="82"/>
  <c r="G1791" i="82"/>
  <c r="G1792" i="82"/>
  <c r="G1793" i="82"/>
  <c r="G1794" i="82"/>
  <c r="G1795" i="82"/>
  <c r="G1796" i="82"/>
  <c r="G1797" i="82"/>
  <c r="G1798" i="82"/>
  <c r="G1799" i="82"/>
  <c r="G1800" i="82"/>
  <c r="G1801" i="82"/>
  <c r="G1802" i="82"/>
  <c r="G1803" i="82"/>
  <c r="G1804" i="82"/>
  <c r="G1805" i="82"/>
  <c r="G1806" i="82"/>
  <c r="G1807" i="82"/>
  <c r="G1808" i="82"/>
  <c r="G1809" i="82"/>
  <c r="G1810" i="82"/>
  <c r="G1811" i="82"/>
  <c r="G1812" i="82"/>
  <c r="G1813" i="82"/>
  <c r="G1814" i="82"/>
  <c r="G1815" i="82"/>
  <c r="G1816" i="82"/>
  <c r="G1817" i="82"/>
  <c r="G1818" i="82"/>
  <c r="G1819" i="82"/>
  <c r="G1820" i="82"/>
  <c r="G1821" i="82"/>
  <c r="G1822" i="82"/>
  <c r="G1823" i="82"/>
  <c r="G1824" i="82"/>
  <c r="G1825" i="82"/>
  <c r="G1826" i="82"/>
  <c r="G1827" i="82"/>
  <c r="G1828" i="82"/>
  <c r="G1829" i="82"/>
  <c r="G1830" i="82"/>
  <c r="G1831" i="82"/>
  <c r="G1832" i="82"/>
  <c r="G1833" i="82"/>
  <c r="G1834" i="82"/>
  <c r="G1835" i="82"/>
  <c r="G1836" i="82"/>
  <c r="G1837" i="82"/>
  <c r="G1838" i="82"/>
  <c r="G1839" i="82"/>
  <c r="G1840" i="82"/>
  <c r="G1841" i="82"/>
  <c r="G1842" i="82"/>
  <c r="G1843" i="82"/>
  <c r="G1844" i="82"/>
  <c r="G1845" i="82"/>
  <c r="G1846" i="82"/>
  <c r="G1847" i="82"/>
  <c r="G1848" i="82"/>
  <c r="G1849" i="82"/>
  <c r="G1850" i="82"/>
  <c r="G1851" i="82"/>
  <c r="G1852" i="82"/>
  <c r="G1853" i="82"/>
  <c r="G1854" i="82"/>
  <c r="G1855" i="82"/>
  <c r="G1856" i="82"/>
  <c r="G1857" i="82"/>
  <c r="G1858" i="82"/>
  <c r="G1859" i="82"/>
  <c r="G1860" i="82"/>
  <c r="G1861" i="82"/>
  <c r="G1862" i="82"/>
  <c r="G1863" i="82"/>
  <c r="G1864" i="82"/>
  <c r="G1865" i="82"/>
  <c r="G1866" i="82"/>
  <c r="G1867" i="82"/>
  <c r="G1868" i="82"/>
  <c r="G1869" i="82"/>
  <c r="G1870" i="82"/>
  <c r="G1871" i="82"/>
  <c r="G1872" i="82"/>
  <c r="G1873" i="82"/>
  <c r="G1874" i="82"/>
  <c r="G1875" i="82"/>
  <c r="G1876" i="82"/>
  <c r="G1877" i="82"/>
  <c r="G1878" i="82"/>
  <c r="G1879" i="82"/>
  <c r="G1880" i="82"/>
  <c r="G1881" i="82"/>
  <c r="G1882" i="82"/>
  <c r="G1883" i="82"/>
  <c r="G1884" i="82"/>
  <c r="G1885" i="82"/>
  <c r="G1886" i="82"/>
  <c r="G1887" i="82"/>
  <c r="G1888" i="82"/>
  <c r="G1889" i="82"/>
  <c r="G1890" i="82"/>
  <c r="G1891" i="82"/>
  <c r="G1892" i="82"/>
  <c r="G1893" i="82"/>
  <c r="G1894" i="82"/>
  <c r="G1895" i="82"/>
  <c r="G1896" i="82"/>
  <c r="G1897" i="82"/>
  <c r="G1898" i="82"/>
  <c r="G1899" i="82"/>
  <c r="G1900" i="82"/>
  <c r="G1901" i="82"/>
  <c r="G1902" i="82"/>
  <c r="G1903" i="82"/>
  <c r="G1904" i="82"/>
  <c r="G1905" i="82"/>
  <c r="G1906" i="82"/>
  <c r="G1907" i="82"/>
  <c r="G1908" i="82"/>
  <c r="G1909" i="82"/>
  <c r="G1910" i="82"/>
  <c r="G1911" i="82"/>
  <c r="G1912" i="82"/>
  <c r="G1913" i="82"/>
  <c r="G1914" i="82"/>
  <c r="G1915" i="82"/>
  <c r="F3" i="82"/>
  <c r="F4" i="82"/>
  <c r="F5" i="82"/>
  <c r="F6" i="82"/>
  <c r="F7" i="82"/>
  <c r="F8" i="82"/>
  <c r="F9" i="82"/>
  <c r="F10" i="82"/>
  <c r="F11" i="82"/>
  <c r="F12" i="82"/>
  <c r="F13" i="82"/>
  <c r="F14" i="82"/>
  <c r="F15" i="82"/>
  <c r="F16" i="82"/>
  <c r="F17" i="82"/>
  <c r="F18" i="82"/>
  <c r="F19" i="82"/>
  <c r="F20" i="82"/>
  <c r="F21" i="82"/>
  <c r="F22" i="82"/>
  <c r="F23" i="82"/>
  <c r="F24" i="82"/>
  <c r="F25" i="82"/>
  <c r="F26" i="82"/>
  <c r="F27" i="82"/>
  <c r="F28" i="82"/>
  <c r="F29" i="82"/>
  <c r="F30" i="82"/>
  <c r="F31" i="82"/>
  <c r="F32" i="82"/>
  <c r="F33" i="82"/>
  <c r="F34" i="82"/>
  <c r="F35" i="82"/>
  <c r="F36" i="82"/>
  <c r="F37" i="82"/>
  <c r="F38" i="82"/>
  <c r="F39" i="82"/>
  <c r="F40" i="82"/>
  <c r="F41" i="82"/>
  <c r="F42" i="82"/>
  <c r="F43" i="82"/>
  <c r="F44" i="82"/>
  <c r="F45" i="82"/>
  <c r="F46" i="82"/>
  <c r="F47" i="82"/>
  <c r="F48" i="82"/>
  <c r="F49" i="82"/>
  <c r="F50" i="82"/>
  <c r="F51" i="82"/>
  <c r="F52" i="82"/>
  <c r="F53" i="82"/>
  <c r="F54" i="82"/>
  <c r="F55" i="82"/>
  <c r="F56" i="82"/>
  <c r="F57" i="82"/>
  <c r="F58" i="82"/>
  <c r="F59" i="82"/>
  <c r="F60" i="82"/>
  <c r="F61" i="82"/>
  <c r="F62" i="82"/>
  <c r="F63" i="82"/>
  <c r="F64" i="82"/>
  <c r="F65" i="82"/>
  <c r="F66" i="82"/>
  <c r="F67" i="82"/>
  <c r="F68" i="82"/>
  <c r="F69" i="82"/>
  <c r="F70" i="82"/>
  <c r="F71" i="82"/>
  <c r="F72" i="82"/>
  <c r="F73" i="82"/>
  <c r="F74" i="82"/>
  <c r="F75" i="82"/>
  <c r="F76" i="82"/>
  <c r="F77" i="82"/>
  <c r="F78" i="82"/>
  <c r="F79" i="82"/>
  <c r="F80" i="82"/>
  <c r="F81" i="82"/>
  <c r="F82" i="82"/>
  <c r="F83" i="82"/>
  <c r="F84" i="82"/>
  <c r="F85" i="82"/>
  <c r="F86" i="82"/>
  <c r="F87" i="82"/>
  <c r="F88" i="82"/>
  <c r="F89" i="82"/>
  <c r="F90" i="82"/>
  <c r="F91" i="82"/>
  <c r="F92" i="82"/>
  <c r="F93" i="82"/>
  <c r="F94" i="82"/>
  <c r="F95" i="82"/>
  <c r="F96" i="82"/>
  <c r="F97" i="82"/>
  <c r="F98" i="82"/>
  <c r="F99" i="82"/>
  <c r="F100" i="82"/>
  <c r="F101" i="82"/>
  <c r="F102" i="82"/>
  <c r="F103" i="82"/>
  <c r="F104" i="82"/>
  <c r="F105" i="82"/>
  <c r="F106" i="82"/>
  <c r="F107" i="82"/>
  <c r="F108" i="82"/>
  <c r="F109" i="82"/>
  <c r="F110" i="82"/>
  <c r="F111" i="82"/>
  <c r="F112" i="82"/>
  <c r="F113" i="82"/>
  <c r="F114" i="82"/>
  <c r="F115" i="82"/>
  <c r="F116" i="82"/>
  <c r="F117" i="82"/>
  <c r="F118" i="82"/>
  <c r="F119" i="82"/>
  <c r="F120" i="82"/>
  <c r="F121" i="82"/>
  <c r="F122" i="82"/>
  <c r="F123" i="82"/>
  <c r="F124" i="82"/>
  <c r="F125" i="82"/>
  <c r="F126" i="82"/>
  <c r="F127" i="82"/>
  <c r="F128" i="82"/>
  <c r="F129" i="82"/>
  <c r="F130" i="82"/>
  <c r="F131" i="82"/>
  <c r="F132" i="82"/>
  <c r="F133" i="82"/>
  <c r="F134" i="82"/>
  <c r="F135" i="82"/>
  <c r="F136" i="82"/>
  <c r="F137" i="82"/>
  <c r="F138" i="82"/>
  <c r="F139" i="82"/>
  <c r="F140" i="82"/>
  <c r="F141" i="82"/>
  <c r="F142" i="82"/>
  <c r="F143" i="82"/>
  <c r="F144" i="82"/>
  <c r="F145" i="82"/>
  <c r="F146" i="82"/>
  <c r="F147" i="82"/>
  <c r="F148" i="82"/>
  <c r="F149" i="82"/>
  <c r="F150" i="82"/>
  <c r="F151" i="82"/>
  <c r="F152" i="82"/>
  <c r="F153" i="82"/>
  <c r="F154" i="82"/>
  <c r="F155" i="82"/>
  <c r="F156" i="82"/>
  <c r="F157" i="82"/>
  <c r="F158" i="82"/>
  <c r="F159" i="82"/>
  <c r="F160" i="82"/>
  <c r="F161" i="82"/>
  <c r="F162" i="82"/>
  <c r="F163" i="82"/>
  <c r="F164" i="82"/>
  <c r="F165" i="82"/>
  <c r="F166" i="82"/>
  <c r="F167" i="82"/>
  <c r="F168" i="82"/>
  <c r="F169" i="82"/>
  <c r="F170" i="82"/>
  <c r="F171" i="82"/>
  <c r="F172" i="82"/>
  <c r="F173" i="82"/>
  <c r="F174" i="82"/>
  <c r="F175" i="82"/>
  <c r="F176" i="82"/>
  <c r="F177" i="82"/>
  <c r="F178" i="82"/>
  <c r="F179" i="82"/>
  <c r="F180" i="82"/>
  <c r="F181" i="82"/>
  <c r="F182" i="82"/>
  <c r="F183" i="82"/>
  <c r="F184" i="82"/>
  <c r="F185" i="82"/>
  <c r="F186" i="82"/>
  <c r="F187" i="82"/>
  <c r="F188" i="82"/>
  <c r="F189" i="82"/>
  <c r="F190" i="82"/>
  <c r="F191" i="82"/>
  <c r="F192" i="82"/>
  <c r="F193" i="82"/>
  <c r="F194" i="82"/>
  <c r="F195" i="82"/>
  <c r="F196" i="82"/>
  <c r="F197" i="82"/>
  <c r="F198" i="82"/>
  <c r="F199" i="82"/>
  <c r="F200" i="82"/>
  <c r="F201" i="82"/>
  <c r="F202" i="82"/>
  <c r="F203" i="82"/>
  <c r="F204" i="82"/>
  <c r="F205" i="82"/>
  <c r="F206" i="82"/>
  <c r="F207" i="82"/>
  <c r="F208" i="82"/>
  <c r="F209" i="82"/>
  <c r="F210" i="82"/>
  <c r="F211" i="82"/>
  <c r="F212" i="82"/>
  <c r="F213" i="82"/>
  <c r="F214" i="82"/>
  <c r="F215" i="82"/>
  <c r="F216" i="82"/>
  <c r="F217" i="82"/>
  <c r="F218" i="82"/>
  <c r="F219" i="82"/>
  <c r="F220" i="82"/>
  <c r="F221" i="82"/>
  <c r="F222" i="82"/>
  <c r="F223" i="82"/>
  <c r="F224" i="82"/>
  <c r="F225" i="82"/>
  <c r="F226" i="82"/>
  <c r="F227" i="82"/>
  <c r="F228" i="82"/>
  <c r="F229" i="82"/>
  <c r="F230" i="82"/>
  <c r="F231" i="82"/>
  <c r="F232" i="82"/>
  <c r="F233" i="82"/>
  <c r="F234" i="82"/>
  <c r="F235" i="82"/>
  <c r="F236" i="82"/>
  <c r="F237" i="82"/>
  <c r="F238" i="82"/>
  <c r="F239" i="82"/>
  <c r="F240" i="82"/>
  <c r="F241" i="82"/>
  <c r="F242" i="82"/>
  <c r="F243" i="82"/>
  <c r="F244" i="82"/>
  <c r="F245" i="82"/>
  <c r="F246" i="82"/>
  <c r="F247" i="82"/>
  <c r="F248" i="82"/>
  <c r="F249" i="82"/>
  <c r="F250" i="82"/>
  <c r="F251" i="82"/>
  <c r="F252" i="82"/>
  <c r="F253" i="82"/>
  <c r="F254" i="82"/>
  <c r="F255" i="82"/>
  <c r="F256" i="82"/>
  <c r="F257" i="82"/>
  <c r="F258" i="82"/>
  <c r="F259" i="82"/>
  <c r="F260" i="82"/>
  <c r="F261" i="82"/>
  <c r="F262" i="82"/>
  <c r="F263" i="82"/>
  <c r="F264" i="82"/>
  <c r="F265" i="82"/>
  <c r="F266" i="82"/>
  <c r="F267" i="82"/>
  <c r="F268" i="82"/>
  <c r="F269" i="82"/>
  <c r="F270" i="82"/>
  <c r="F271" i="82"/>
  <c r="F272" i="82"/>
  <c r="F273" i="82"/>
  <c r="F274" i="82"/>
  <c r="F275" i="82"/>
  <c r="F276" i="82"/>
  <c r="F277" i="82"/>
  <c r="F278" i="82"/>
  <c r="F279" i="82"/>
  <c r="F280" i="82"/>
  <c r="F281" i="82"/>
  <c r="F282" i="82"/>
  <c r="F283" i="82"/>
  <c r="F284" i="82"/>
  <c r="F285" i="82"/>
  <c r="F286" i="82"/>
  <c r="F287" i="82"/>
  <c r="F288" i="82"/>
  <c r="F289" i="82"/>
  <c r="F290" i="82"/>
  <c r="F291" i="82"/>
  <c r="F292" i="82"/>
  <c r="F293" i="82"/>
  <c r="F294" i="82"/>
  <c r="F295" i="82"/>
  <c r="F296" i="82"/>
  <c r="F297" i="82"/>
  <c r="F298" i="82"/>
  <c r="F299" i="82"/>
  <c r="F300" i="82"/>
  <c r="F301" i="82"/>
  <c r="F302" i="82"/>
  <c r="F303" i="82"/>
  <c r="F304" i="82"/>
  <c r="F305" i="82"/>
  <c r="F306" i="82"/>
  <c r="F307" i="82"/>
  <c r="F308" i="82"/>
  <c r="F309" i="82"/>
  <c r="F310" i="82"/>
  <c r="F311" i="82"/>
  <c r="F312" i="82"/>
  <c r="F313" i="82"/>
  <c r="F314" i="82"/>
  <c r="F315" i="82"/>
  <c r="F316" i="82"/>
  <c r="F317" i="82"/>
  <c r="F318" i="82"/>
  <c r="F319" i="82"/>
  <c r="F320" i="82"/>
  <c r="F321" i="82"/>
  <c r="F322" i="82"/>
  <c r="F323" i="82"/>
  <c r="F324" i="82"/>
  <c r="F325" i="82"/>
  <c r="F326" i="82"/>
  <c r="F327" i="82"/>
  <c r="F328" i="82"/>
  <c r="F329" i="82"/>
  <c r="F330" i="82"/>
  <c r="F331" i="82"/>
  <c r="F332" i="82"/>
  <c r="F333" i="82"/>
  <c r="F334" i="82"/>
  <c r="F335" i="82"/>
  <c r="F336" i="82"/>
  <c r="F337" i="82"/>
  <c r="F338" i="82"/>
  <c r="F339" i="82"/>
  <c r="F340" i="82"/>
  <c r="F341" i="82"/>
  <c r="F342" i="82"/>
  <c r="F343" i="82"/>
  <c r="F344" i="82"/>
  <c r="F345" i="82"/>
  <c r="F346" i="82"/>
  <c r="F347" i="82"/>
  <c r="F348" i="82"/>
  <c r="F349" i="82"/>
  <c r="F350" i="82"/>
  <c r="F351" i="82"/>
  <c r="F352" i="82"/>
  <c r="F353" i="82"/>
  <c r="F354" i="82"/>
  <c r="F355" i="82"/>
  <c r="F356" i="82"/>
  <c r="F357" i="82"/>
  <c r="F358" i="82"/>
  <c r="F359" i="82"/>
  <c r="F360" i="82"/>
  <c r="F361" i="82"/>
  <c r="F362" i="82"/>
  <c r="F363" i="82"/>
  <c r="F364" i="82"/>
  <c r="F365" i="82"/>
  <c r="F366" i="82"/>
  <c r="F367" i="82"/>
  <c r="F368" i="82"/>
  <c r="F369" i="82"/>
  <c r="F370" i="82"/>
  <c r="F371" i="82"/>
  <c r="F372" i="82"/>
  <c r="F373" i="82"/>
  <c r="F374" i="82"/>
  <c r="F375" i="82"/>
  <c r="F376" i="82"/>
  <c r="F377" i="82"/>
  <c r="F378" i="82"/>
  <c r="F379" i="82"/>
  <c r="F380" i="82"/>
  <c r="F381" i="82"/>
  <c r="F382" i="82"/>
  <c r="F383" i="82"/>
  <c r="F384" i="82"/>
  <c r="F385" i="82"/>
  <c r="F386" i="82"/>
  <c r="F387" i="82"/>
  <c r="F388" i="82"/>
  <c r="F389" i="82"/>
  <c r="F390" i="82"/>
  <c r="F391" i="82"/>
  <c r="F392" i="82"/>
  <c r="F393" i="82"/>
  <c r="F394" i="82"/>
  <c r="F395" i="82"/>
  <c r="F396" i="82"/>
  <c r="F397" i="82"/>
  <c r="F398" i="82"/>
  <c r="F399" i="82"/>
  <c r="F400" i="82"/>
  <c r="F401" i="82"/>
  <c r="F402" i="82"/>
  <c r="F403" i="82"/>
  <c r="F404" i="82"/>
  <c r="F405" i="82"/>
  <c r="F406" i="82"/>
  <c r="F407" i="82"/>
  <c r="F408" i="82"/>
  <c r="F409" i="82"/>
  <c r="F410" i="82"/>
  <c r="F411" i="82"/>
  <c r="F412" i="82"/>
  <c r="F413" i="82"/>
  <c r="F414" i="82"/>
  <c r="F415" i="82"/>
  <c r="F416" i="82"/>
  <c r="F417" i="82"/>
  <c r="F418" i="82"/>
  <c r="F419" i="82"/>
  <c r="F420" i="82"/>
  <c r="F421" i="82"/>
  <c r="F422" i="82"/>
  <c r="F423" i="82"/>
  <c r="F424" i="82"/>
  <c r="F425" i="82"/>
  <c r="F426" i="82"/>
  <c r="F427" i="82"/>
  <c r="F428" i="82"/>
  <c r="F429" i="82"/>
  <c r="F430" i="82"/>
  <c r="F431" i="82"/>
  <c r="F432" i="82"/>
  <c r="F433" i="82"/>
  <c r="F434" i="82"/>
  <c r="F435" i="82"/>
  <c r="F436" i="82"/>
  <c r="F437" i="82"/>
  <c r="F438" i="82"/>
  <c r="F439" i="82"/>
  <c r="F440" i="82"/>
  <c r="F441" i="82"/>
  <c r="F442" i="82"/>
  <c r="F443" i="82"/>
  <c r="F444" i="82"/>
  <c r="F445" i="82"/>
  <c r="F446" i="82"/>
  <c r="F447" i="82"/>
  <c r="F448" i="82"/>
  <c r="F449" i="82"/>
  <c r="F450" i="82"/>
  <c r="F451" i="82"/>
  <c r="F452" i="82"/>
  <c r="F453" i="82"/>
  <c r="F454" i="82"/>
  <c r="F455" i="82"/>
  <c r="F456" i="82"/>
  <c r="F457" i="82"/>
  <c r="F458" i="82"/>
  <c r="F459" i="82"/>
  <c r="F460" i="82"/>
  <c r="F461" i="82"/>
  <c r="F462" i="82"/>
  <c r="F463" i="82"/>
  <c r="F464" i="82"/>
  <c r="F465" i="82"/>
  <c r="F466" i="82"/>
  <c r="F467" i="82"/>
  <c r="F468" i="82"/>
  <c r="F469" i="82"/>
  <c r="F470" i="82"/>
  <c r="F471" i="82"/>
  <c r="F472" i="82"/>
  <c r="F473" i="82"/>
  <c r="F474" i="82"/>
  <c r="F475" i="82"/>
  <c r="F476" i="82"/>
  <c r="F477" i="82"/>
  <c r="F478" i="82"/>
  <c r="F479" i="82"/>
  <c r="F480" i="82"/>
  <c r="F481" i="82"/>
  <c r="F482" i="82"/>
  <c r="F483" i="82"/>
  <c r="F484" i="82"/>
  <c r="F485" i="82"/>
  <c r="F486" i="82"/>
  <c r="F487" i="82"/>
  <c r="F488" i="82"/>
  <c r="F489" i="82"/>
  <c r="F490" i="82"/>
  <c r="F491" i="82"/>
  <c r="F492" i="82"/>
  <c r="F493" i="82"/>
  <c r="F494" i="82"/>
  <c r="F495" i="82"/>
  <c r="F496" i="82"/>
  <c r="F497" i="82"/>
  <c r="F498" i="82"/>
  <c r="F499" i="82"/>
  <c r="F500" i="82"/>
  <c r="F501" i="82"/>
  <c r="F502" i="82"/>
  <c r="F503" i="82"/>
  <c r="F504" i="82"/>
  <c r="F505" i="82"/>
  <c r="F506" i="82"/>
  <c r="F507" i="82"/>
  <c r="F508" i="82"/>
  <c r="F509" i="82"/>
  <c r="F510" i="82"/>
  <c r="F511" i="82"/>
  <c r="F512" i="82"/>
  <c r="F513" i="82"/>
  <c r="F514" i="82"/>
  <c r="F515" i="82"/>
  <c r="F516" i="82"/>
  <c r="F517" i="82"/>
  <c r="F518" i="82"/>
  <c r="F519" i="82"/>
  <c r="F520" i="82"/>
  <c r="F521" i="82"/>
  <c r="F522" i="82"/>
  <c r="F523" i="82"/>
  <c r="F524" i="82"/>
  <c r="F525" i="82"/>
  <c r="F526" i="82"/>
  <c r="F527" i="82"/>
  <c r="F528" i="82"/>
  <c r="F529" i="82"/>
  <c r="F530" i="82"/>
  <c r="F531" i="82"/>
  <c r="F532" i="82"/>
  <c r="F533" i="82"/>
  <c r="F534" i="82"/>
  <c r="F535" i="82"/>
  <c r="F536" i="82"/>
  <c r="F537" i="82"/>
  <c r="F538" i="82"/>
  <c r="F539" i="82"/>
  <c r="F540" i="82"/>
  <c r="F541" i="82"/>
  <c r="F542" i="82"/>
  <c r="F543" i="82"/>
  <c r="F544" i="82"/>
  <c r="F545" i="82"/>
  <c r="F546" i="82"/>
  <c r="F547" i="82"/>
  <c r="F548" i="82"/>
  <c r="F549" i="82"/>
  <c r="F550" i="82"/>
  <c r="F551" i="82"/>
  <c r="F552" i="82"/>
  <c r="F553" i="82"/>
  <c r="F554" i="82"/>
  <c r="F555" i="82"/>
  <c r="F556" i="82"/>
  <c r="F557" i="82"/>
  <c r="F558" i="82"/>
  <c r="F559" i="82"/>
  <c r="F560" i="82"/>
  <c r="F561" i="82"/>
  <c r="F562" i="82"/>
  <c r="F563" i="82"/>
  <c r="F564" i="82"/>
  <c r="F565" i="82"/>
  <c r="F566" i="82"/>
  <c r="F567" i="82"/>
  <c r="F568" i="82"/>
  <c r="F569" i="82"/>
  <c r="F570" i="82"/>
  <c r="F571" i="82"/>
  <c r="F572" i="82"/>
  <c r="F573" i="82"/>
  <c r="F574" i="82"/>
  <c r="F575" i="82"/>
  <c r="F576" i="82"/>
  <c r="F577" i="82"/>
  <c r="F578" i="82"/>
  <c r="F579" i="82"/>
  <c r="F580" i="82"/>
  <c r="F581" i="82"/>
  <c r="F582" i="82"/>
  <c r="F583" i="82"/>
  <c r="F584" i="82"/>
  <c r="F585" i="82"/>
  <c r="F586" i="82"/>
  <c r="F587" i="82"/>
  <c r="F588" i="82"/>
  <c r="F589" i="82"/>
  <c r="F590" i="82"/>
  <c r="F591" i="82"/>
  <c r="F592" i="82"/>
  <c r="F593" i="82"/>
  <c r="F594" i="82"/>
  <c r="F595" i="82"/>
  <c r="F596" i="82"/>
  <c r="F597" i="82"/>
  <c r="F598" i="82"/>
  <c r="F599" i="82"/>
  <c r="F600" i="82"/>
  <c r="F601" i="82"/>
  <c r="F602" i="82"/>
  <c r="F603" i="82"/>
  <c r="F604" i="82"/>
  <c r="F605" i="82"/>
  <c r="F606" i="82"/>
  <c r="F607" i="82"/>
  <c r="F608" i="82"/>
  <c r="F609" i="82"/>
  <c r="F610" i="82"/>
  <c r="F611" i="82"/>
  <c r="F612" i="82"/>
  <c r="F613" i="82"/>
  <c r="F614" i="82"/>
  <c r="F615" i="82"/>
  <c r="F616" i="82"/>
  <c r="F617" i="82"/>
  <c r="F618" i="82"/>
  <c r="F619" i="82"/>
  <c r="F620" i="82"/>
  <c r="F621" i="82"/>
  <c r="F622" i="82"/>
  <c r="F623" i="82"/>
  <c r="F624" i="82"/>
  <c r="F625" i="82"/>
  <c r="F626" i="82"/>
  <c r="F627" i="82"/>
  <c r="F628" i="82"/>
  <c r="F629" i="82"/>
  <c r="F630" i="82"/>
  <c r="F631" i="82"/>
  <c r="F632" i="82"/>
  <c r="F633" i="82"/>
  <c r="F634" i="82"/>
  <c r="F635" i="82"/>
  <c r="F636" i="82"/>
  <c r="F637" i="82"/>
  <c r="F638" i="82"/>
  <c r="F639" i="82"/>
  <c r="F640" i="82"/>
  <c r="F641" i="82"/>
  <c r="F642" i="82"/>
  <c r="F643" i="82"/>
  <c r="F644" i="82"/>
  <c r="F645" i="82"/>
  <c r="F646" i="82"/>
  <c r="F647" i="82"/>
  <c r="F648" i="82"/>
  <c r="F649" i="82"/>
  <c r="F650" i="82"/>
  <c r="F651" i="82"/>
  <c r="F652" i="82"/>
  <c r="F653" i="82"/>
  <c r="F654" i="82"/>
  <c r="F655" i="82"/>
  <c r="F656" i="82"/>
  <c r="F657" i="82"/>
  <c r="F658" i="82"/>
  <c r="F659" i="82"/>
  <c r="F660" i="82"/>
  <c r="F661" i="82"/>
  <c r="F662" i="82"/>
  <c r="F663" i="82"/>
  <c r="F664" i="82"/>
  <c r="F665" i="82"/>
  <c r="F666" i="82"/>
  <c r="F667" i="82"/>
  <c r="F668" i="82"/>
  <c r="F669" i="82"/>
  <c r="F670" i="82"/>
  <c r="F671" i="82"/>
  <c r="F672" i="82"/>
  <c r="F673" i="82"/>
  <c r="F674" i="82"/>
  <c r="F675" i="82"/>
  <c r="F676" i="82"/>
  <c r="F677" i="82"/>
  <c r="F678" i="82"/>
  <c r="F679" i="82"/>
  <c r="F680" i="82"/>
  <c r="F681" i="82"/>
  <c r="F682" i="82"/>
  <c r="F683" i="82"/>
  <c r="F684" i="82"/>
  <c r="F685" i="82"/>
  <c r="F686" i="82"/>
  <c r="F687" i="82"/>
  <c r="F688" i="82"/>
  <c r="F689" i="82"/>
  <c r="F690" i="82"/>
  <c r="F691" i="82"/>
  <c r="F692" i="82"/>
  <c r="F693" i="82"/>
  <c r="F694" i="82"/>
  <c r="F695" i="82"/>
  <c r="F696" i="82"/>
  <c r="F697" i="82"/>
  <c r="F698" i="82"/>
  <c r="F699" i="82"/>
  <c r="F700" i="82"/>
  <c r="F701" i="82"/>
  <c r="F702" i="82"/>
  <c r="F703" i="82"/>
  <c r="F704" i="82"/>
  <c r="F705" i="82"/>
  <c r="F706" i="82"/>
  <c r="F707" i="82"/>
  <c r="F708" i="82"/>
  <c r="F709" i="82"/>
  <c r="F710" i="82"/>
  <c r="F711" i="82"/>
  <c r="F712" i="82"/>
  <c r="F713" i="82"/>
  <c r="F714" i="82"/>
  <c r="F715" i="82"/>
  <c r="F716" i="82"/>
  <c r="F717" i="82"/>
  <c r="F718" i="82"/>
  <c r="F719" i="82"/>
  <c r="F720" i="82"/>
  <c r="F721" i="82"/>
  <c r="F722" i="82"/>
  <c r="F723" i="82"/>
  <c r="F724" i="82"/>
  <c r="F725" i="82"/>
  <c r="F726" i="82"/>
  <c r="F727" i="82"/>
  <c r="F728" i="82"/>
  <c r="F729" i="82"/>
  <c r="F730" i="82"/>
  <c r="F731" i="82"/>
  <c r="F732" i="82"/>
  <c r="F733" i="82"/>
  <c r="F734" i="82"/>
  <c r="F735" i="82"/>
  <c r="F736" i="82"/>
  <c r="F737" i="82"/>
  <c r="F738" i="82"/>
  <c r="F739" i="82"/>
  <c r="F740" i="82"/>
  <c r="F741" i="82"/>
  <c r="F742" i="82"/>
  <c r="F743" i="82"/>
  <c r="F744" i="82"/>
  <c r="F745" i="82"/>
  <c r="F746" i="82"/>
  <c r="F747" i="82"/>
  <c r="F748" i="82"/>
  <c r="F749" i="82"/>
  <c r="F750" i="82"/>
  <c r="F751" i="82"/>
  <c r="F752" i="82"/>
  <c r="F753" i="82"/>
  <c r="F754" i="82"/>
  <c r="F755" i="82"/>
  <c r="F756" i="82"/>
  <c r="F757" i="82"/>
  <c r="F758" i="82"/>
  <c r="F759" i="82"/>
  <c r="F760" i="82"/>
  <c r="F761" i="82"/>
  <c r="F762" i="82"/>
  <c r="F763" i="82"/>
  <c r="F764" i="82"/>
  <c r="F765" i="82"/>
  <c r="F766" i="82"/>
  <c r="F767" i="82"/>
  <c r="F768" i="82"/>
  <c r="F769" i="82"/>
  <c r="F770" i="82"/>
  <c r="F771" i="82"/>
  <c r="F772" i="82"/>
  <c r="F773" i="82"/>
  <c r="F774" i="82"/>
  <c r="F775" i="82"/>
  <c r="F776" i="82"/>
  <c r="F777" i="82"/>
  <c r="F778" i="82"/>
  <c r="F779" i="82"/>
  <c r="F780" i="82"/>
  <c r="F781" i="82"/>
  <c r="F782" i="82"/>
  <c r="F783" i="82"/>
  <c r="F784" i="82"/>
  <c r="F785" i="82"/>
  <c r="F786" i="82"/>
  <c r="F787" i="82"/>
  <c r="F788" i="82"/>
  <c r="F789" i="82"/>
  <c r="F790" i="82"/>
  <c r="F791" i="82"/>
  <c r="F792" i="82"/>
  <c r="F793" i="82"/>
  <c r="F794" i="82"/>
  <c r="F795" i="82"/>
  <c r="F796" i="82"/>
  <c r="F797" i="82"/>
  <c r="F798" i="82"/>
  <c r="F799" i="82"/>
  <c r="F800" i="82"/>
  <c r="F801" i="82"/>
  <c r="F802" i="82"/>
  <c r="F803" i="82"/>
  <c r="F804" i="82"/>
  <c r="F805" i="82"/>
  <c r="F806" i="82"/>
  <c r="F807" i="82"/>
  <c r="F808" i="82"/>
  <c r="F809" i="82"/>
  <c r="F810" i="82"/>
  <c r="F811" i="82"/>
  <c r="F812" i="82"/>
  <c r="F813" i="82"/>
  <c r="F814" i="82"/>
  <c r="F815" i="82"/>
  <c r="F816" i="82"/>
  <c r="F817" i="82"/>
  <c r="F818" i="82"/>
  <c r="F819" i="82"/>
  <c r="F820" i="82"/>
  <c r="F821" i="82"/>
  <c r="F822" i="82"/>
  <c r="F823" i="82"/>
  <c r="F824" i="82"/>
  <c r="F825" i="82"/>
  <c r="F826" i="82"/>
  <c r="F827" i="82"/>
  <c r="F828" i="82"/>
  <c r="F829" i="82"/>
  <c r="F830" i="82"/>
  <c r="F831" i="82"/>
  <c r="F832" i="82"/>
  <c r="F833" i="82"/>
  <c r="F834" i="82"/>
  <c r="F835" i="82"/>
  <c r="F836" i="82"/>
  <c r="F837" i="82"/>
  <c r="F838" i="82"/>
  <c r="F839" i="82"/>
  <c r="F840" i="82"/>
  <c r="F841" i="82"/>
  <c r="F842" i="82"/>
  <c r="F843" i="82"/>
  <c r="F844" i="82"/>
  <c r="F845" i="82"/>
  <c r="F846" i="82"/>
  <c r="F847" i="82"/>
  <c r="F848" i="82"/>
  <c r="F849" i="82"/>
  <c r="F850" i="82"/>
  <c r="F851" i="82"/>
  <c r="F852" i="82"/>
  <c r="F853" i="82"/>
  <c r="F854" i="82"/>
  <c r="F855" i="82"/>
  <c r="F856" i="82"/>
  <c r="F857" i="82"/>
  <c r="F858" i="82"/>
  <c r="F859" i="82"/>
  <c r="F860" i="82"/>
  <c r="F861" i="82"/>
  <c r="F862" i="82"/>
  <c r="F863" i="82"/>
  <c r="F864" i="82"/>
  <c r="F865" i="82"/>
  <c r="F866" i="82"/>
  <c r="F867" i="82"/>
  <c r="F868" i="82"/>
  <c r="F869" i="82"/>
  <c r="F870" i="82"/>
  <c r="F871" i="82"/>
  <c r="F872" i="82"/>
  <c r="F873" i="82"/>
  <c r="F874" i="82"/>
  <c r="F875" i="82"/>
  <c r="F876" i="82"/>
  <c r="F877" i="82"/>
  <c r="F878" i="82"/>
  <c r="F879" i="82"/>
  <c r="F880" i="82"/>
  <c r="F881" i="82"/>
  <c r="F882" i="82"/>
  <c r="F883" i="82"/>
  <c r="F884" i="82"/>
  <c r="F885" i="82"/>
  <c r="F886" i="82"/>
  <c r="F887" i="82"/>
  <c r="F888" i="82"/>
  <c r="F889" i="82"/>
  <c r="F890" i="82"/>
  <c r="F891" i="82"/>
  <c r="F892" i="82"/>
  <c r="F893" i="82"/>
  <c r="F894" i="82"/>
  <c r="F895" i="82"/>
  <c r="F896" i="82"/>
  <c r="F897" i="82"/>
  <c r="F898" i="82"/>
  <c r="F899" i="82"/>
  <c r="F900" i="82"/>
  <c r="F901" i="82"/>
  <c r="F902" i="82"/>
  <c r="F903" i="82"/>
  <c r="F904" i="82"/>
  <c r="F905" i="82"/>
  <c r="F906" i="82"/>
  <c r="F907" i="82"/>
  <c r="F908" i="82"/>
  <c r="F909" i="82"/>
  <c r="F910" i="82"/>
  <c r="F911" i="82"/>
  <c r="F912" i="82"/>
  <c r="F913" i="82"/>
  <c r="F914" i="82"/>
  <c r="F915" i="82"/>
  <c r="F916" i="82"/>
  <c r="F917" i="82"/>
  <c r="F918" i="82"/>
  <c r="F919" i="82"/>
  <c r="F920" i="82"/>
  <c r="F921" i="82"/>
  <c r="F922" i="82"/>
  <c r="F923" i="82"/>
  <c r="F924" i="82"/>
  <c r="F925" i="82"/>
  <c r="F926" i="82"/>
  <c r="F927" i="82"/>
  <c r="F928" i="82"/>
  <c r="F929" i="82"/>
  <c r="F930" i="82"/>
  <c r="F931" i="82"/>
  <c r="F932" i="82"/>
  <c r="F933" i="82"/>
  <c r="F934" i="82"/>
  <c r="F935" i="82"/>
  <c r="F936" i="82"/>
  <c r="F937" i="82"/>
  <c r="F938" i="82"/>
  <c r="F939" i="82"/>
  <c r="F940" i="82"/>
  <c r="F941" i="82"/>
  <c r="F942" i="82"/>
  <c r="F943" i="82"/>
  <c r="F944" i="82"/>
  <c r="F945" i="82"/>
  <c r="F946" i="82"/>
  <c r="F947" i="82"/>
  <c r="F948" i="82"/>
  <c r="F949" i="82"/>
  <c r="F950" i="82"/>
  <c r="F951" i="82"/>
  <c r="F952" i="82"/>
  <c r="F953" i="82"/>
  <c r="F954" i="82"/>
  <c r="F955" i="82"/>
  <c r="F956" i="82"/>
  <c r="F957" i="82"/>
  <c r="F958" i="82"/>
  <c r="F959" i="82"/>
  <c r="F960" i="82"/>
  <c r="F961" i="82"/>
  <c r="F962" i="82"/>
  <c r="F963" i="82"/>
  <c r="F964" i="82"/>
  <c r="F965" i="82"/>
  <c r="F966" i="82"/>
  <c r="F967" i="82"/>
  <c r="F968" i="82"/>
  <c r="F969" i="82"/>
  <c r="F970" i="82"/>
  <c r="F971" i="82"/>
  <c r="F972" i="82"/>
  <c r="F973" i="82"/>
  <c r="F974" i="82"/>
  <c r="F975" i="82"/>
  <c r="F976" i="82"/>
  <c r="F977" i="82"/>
  <c r="F978" i="82"/>
  <c r="F979" i="82"/>
  <c r="F980" i="82"/>
  <c r="F981" i="82"/>
  <c r="F982" i="82"/>
  <c r="F983" i="82"/>
  <c r="F984" i="82"/>
  <c r="F985" i="82"/>
  <c r="F986" i="82"/>
  <c r="F987" i="82"/>
  <c r="F988" i="82"/>
  <c r="F989" i="82"/>
  <c r="F990" i="82"/>
  <c r="F991" i="82"/>
  <c r="F992" i="82"/>
  <c r="F993" i="82"/>
  <c r="F994" i="82"/>
  <c r="F995" i="82"/>
  <c r="F996" i="82"/>
  <c r="F997" i="82"/>
  <c r="F998" i="82"/>
  <c r="F999" i="82"/>
  <c r="F1000" i="82"/>
  <c r="F1001" i="82"/>
  <c r="F1002" i="82"/>
  <c r="F1003" i="82"/>
  <c r="F1004" i="82"/>
  <c r="F1005" i="82"/>
  <c r="F1006" i="82"/>
  <c r="F1007" i="82"/>
  <c r="F1008" i="82"/>
  <c r="F1009" i="82"/>
  <c r="F1010" i="82"/>
  <c r="F1011" i="82"/>
  <c r="F1012" i="82"/>
  <c r="F1013" i="82"/>
  <c r="F1014" i="82"/>
  <c r="F1015" i="82"/>
  <c r="F1016" i="82"/>
  <c r="F1017" i="82"/>
  <c r="F1018" i="82"/>
  <c r="F1019" i="82"/>
  <c r="F1020" i="82"/>
  <c r="F1021" i="82"/>
  <c r="F1022" i="82"/>
  <c r="F1023" i="82"/>
  <c r="F1024" i="82"/>
  <c r="F1025" i="82"/>
  <c r="F1026" i="82"/>
  <c r="F1027" i="82"/>
  <c r="F1028" i="82"/>
  <c r="F1029" i="82"/>
  <c r="F1030" i="82"/>
  <c r="F1031" i="82"/>
  <c r="F1032" i="82"/>
  <c r="F1033" i="82"/>
  <c r="F1034" i="82"/>
  <c r="F1035" i="82"/>
  <c r="F1036" i="82"/>
  <c r="F1037" i="82"/>
  <c r="F1038" i="82"/>
  <c r="F1039" i="82"/>
  <c r="F1040" i="82"/>
  <c r="F1041" i="82"/>
  <c r="F1042" i="82"/>
  <c r="F1043" i="82"/>
  <c r="F1044" i="82"/>
  <c r="F1045" i="82"/>
  <c r="F1046" i="82"/>
  <c r="F1047" i="82"/>
  <c r="F1048" i="82"/>
  <c r="F1049" i="82"/>
  <c r="F1050" i="82"/>
  <c r="F1051" i="82"/>
  <c r="F1052" i="82"/>
  <c r="F1053" i="82"/>
  <c r="F1054" i="82"/>
  <c r="F1055" i="82"/>
  <c r="F1056" i="82"/>
  <c r="F1057" i="82"/>
  <c r="F1058" i="82"/>
  <c r="F1059" i="82"/>
  <c r="F1060" i="82"/>
  <c r="F1061" i="82"/>
  <c r="F1062" i="82"/>
  <c r="F1063" i="82"/>
  <c r="F1064" i="82"/>
  <c r="F1065" i="82"/>
  <c r="F1066" i="82"/>
  <c r="F1067" i="82"/>
  <c r="F1068" i="82"/>
  <c r="F1069" i="82"/>
  <c r="F1070" i="82"/>
  <c r="F1071" i="82"/>
  <c r="F1072" i="82"/>
  <c r="F1073" i="82"/>
  <c r="F1074" i="82"/>
  <c r="F1075" i="82"/>
  <c r="F1076" i="82"/>
  <c r="F1077" i="82"/>
  <c r="F1078" i="82"/>
  <c r="F1079" i="82"/>
  <c r="F1080" i="82"/>
  <c r="F1081" i="82"/>
  <c r="F1082" i="82"/>
  <c r="F1083" i="82"/>
  <c r="F1084" i="82"/>
  <c r="F1085" i="82"/>
  <c r="F1086" i="82"/>
  <c r="F1087" i="82"/>
  <c r="F1088" i="82"/>
  <c r="F1089" i="82"/>
  <c r="F1090" i="82"/>
  <c r="F1091" i="82"/>
  <c r="F1092" i="82"/>
  <c r="F1093" i="82"/>
  <c r="F1094" i="82"/>
  <c r="F1095" i="82"/>
  <c r="F1096" i="82"/>
  <c r="F1097" i="82"/>
  <c r="F1098" i="82"/>
  <c r="F1099" i="82"/>
  <c r="F1100" i="82"/>
  <c r="F1101" i="82"/>
  <c r="F1102" i="82"/>
  <c r="F1103" i="82"/>
  <c r="F1104" i="82"/>
  <c r="F1105" i="82"/>
  <c r="F1106" i="82"/>
  <c r="F1107" i="82"/>
  <c r="F1108" i="82"/>
  <c r="F1109" i="82"/>
  <c r="F1110" i="82"/>
  <c r="F1111" i="82"/>
  <c r="F1112" i="82"/>
  <c r="F1113" i="82"/>
  <c r="F1114" i="82"/>
  <c r="F1115" i="82"/>
  <c r="F1116" i="82"/>
  <c r="F1117" i="82"/>
  <c r="F1118" i="82"/>
  <c r="F1119" i="82"/>
  <c r="F1120" i="82"/>
  <c r="F1121" i="82"/>
  <c r="F1122" i="82"/>
  <c r="F1123" i="82"/>
  <c r="F1124" i="82"/>
  <c r="F1125" i="82"/>
  <c r="F1126" i="82"/>
  <c r="F1127" i="82"/>
  <c r="F1128" i="82"/>
  <c r="F1129" i="82"/>
  <c r="F1130" i="82"/>
  <c r="F1131" i="82"/>
  <c r="F1132" i="82"/>
  <c r="F1133" i="82"/>
  <c r="F1134" i="82"/>
  <c r="F1135" i="82"/>
  <c r="F1136" i="82"/>
  <c r="F1137" i="82"/>
  <c r="F1138" i="82"/>
  <c r="F1139" i="82"/>
  <c r="F1140" i="82"/>
  <c r="F1141" i="82"/>
  <c r="F1142" i="82"/>
  <c r="F1143" i="82"/>
  <c r="F1144" i="82"/>
  <c r="F1145" i="82"/>
  <c r="F1146" i="82"/>
  <c r="F1147" i="82"/>
  <c r="F1148" i="82"/>
  <c r="F1149" i="82"/>
  <c r="F1150" i="82"/>
  <c r="F1151" i="82"/>
  <c r="F1152" i="82"/>
  <c r="F1153" i="82"/>
  <c r="F1154" i="82"/>
  <c r="F1155" i="82"/>
  <c r="F1156" i="82"/>
  <c r="F1157" i="82"/>
  <c r="F1158" i="82"/>
  <c r="F1159" i="82"/>
  <c r="F1160" i="82"/>
  <c r="F1161" i="82"/>
  <c r="F1162" i="82"/>
  <c r="F1163" i="82"/>
  <c r="F1164" i="82"/>
  <c r="F1165" i="82"/>
  <c r="F1166" i="82"/>
  <c r="F1167" i="82"/>
  <c r="F1168" i="82"/>
  <c r="F1169" i="82"/>
  <c r="F1170" i="82"/>
  <c r="F1171" i="82"/>
  <c r="F1172" i="82"/>
  <c r="F1173" i="82"/>
  <c r="F1174" i="82"/>
  <c r="F1175" i="82"/>
  <c r="F1176" i="82"/>
  <c r="F1177" i="82"/>
  <c r="F1178" i="82"/>
  <c r="F1179" i="82"/>
  <c r="F1180" i="82"/>
  <c r="F1181" i="82"/>
  <c r="F1182" i="82"/>
  <c r="F1183" i="82"/>
  <c r="F1184" i="82"/>
  <c r="F1185" i="82"/>
  <c r="F1186" i="82"/>
  <c r="F1187" i="82"/>
  <c r="F1188" i="82"/>
  <c r="F1189" i="82"/>
  <c r="F1190" i="82"/>
  <c r="F1191" i="82"/>
  <c r="F1192" i="82"/>
  <c r="F1193" i="82"/>
  <c r="F1194" i="82"/>
  <c r="F1195" i="82"/>
  <c r="F1196" i="82"/>
  <c r="F1197" i="82"/>
  <c r="F1198" i="82"/>
  <c r="F1199" i="82"/>
  <c r="F1200" i="82"/>
  <c r="F1201" i="82"/>
  <c r="F1202" i="82"/>
  <c r="F1203" i="82"/>
  <c r="F1204" i="82"/>
  <c r="F1205" i="82"/>
  <c r="F1206" i="82"/>
  <c r="F1207" i="82"/>
  <c r="F1208" i="82"/>
  <c r="F1209" i="82"/>
  <c r="F1210" i="82"/>
  <c r="F1211" i="82"/>
  <c r="F1212" i="82"/>
  <c r="F1213" i="82"/>
  <c r="F1214" i="82"/>
  <c r="F1215" i="82"/>
  <c r="F1216" i="82"/>
  <c r="F1217" i="82"/>
  <c r="F1218" i="82"/>
  <c r="F1219" i="82"/>
  <c r="F1220" i="82"/>
  <c r="F1221" i="82"/>
  <c r="F1222" i="82"/>
  <c r="F1223" i="82"/>
  <c r="F1224" i="82"/>
  <c r="F1225" i="82"/>
  <c r="F1226" i="82"/>
  <c r="F1227" i="82"/>
  <c r="F1228" i="82"/>
  <c r="F1229" i="82"/>
  <c r="F1230" i="82"/>
  <c r="F1231" i="82"/>
  <c r="F1232" i="82"/>
  <c r="F1233" i="82"/>
  <c r="F1234" i="82"/>
  <c r="F1235" i="82"/>
  <c r="F1236" i="82"/>
  <c r="F1237" i="82"/>
  <c r="F1238" i="82"/>
  <c r="F1239" i="82"/>
  <c r="F1240" i="82"/>
  <c r="F1241" i="82"/>
  <c r="F1242" i="82"/>
  <c r="F1243" i="82"/>
  <c r="F1244" i="82"/>
  <c r="F1245" i="82"/>
  <c r="F1246" i="82"/>
  <c r="F1247" i="82"/>
  <c r="F1248" i="82"/>
  <c r="F1249" i="82"/>
  <c r="F1250" i="82"/>
  <c r="F1251" i="82"/>
  <c r="F1252" i="82"/>
  <c r="F1253" i="82"/>
  <c r="F1254" i="82"/>
  <c r="F1255" i="82"/>
  <c r="F1256" i="82"/>
  <c r="F1257" i="82"/>
  <c r="F1258" i="82"/>
  <c r="F1259" i="82"/>
  <c r="F1260" i="82"/>
  <c r="F1261" i="82"/>
  <c r="F1262" i="82"/>
  <c r="F1263" i="82"/>
  <c r="F1264" i="82"/>
  <c r="F1265" i="82"/>
  <c r="F1266" i="82"/>
  <c r="F1267" i="82"/>
  <c r="F1268" i="82"/>
  <c r="F1269" i="82"/>
  <c r="F1270" i="82"/>
  <c r="F1271" i="82"/>
  <c r="F1272" i="82"/>
  <c r="F1273" i="82"/>
  <c r="F1274" i="82"/>
  <c r="F1275" i="82"/>
  <c r="F1276" i="82"/>
  <c r="F1277" i="82"/>
  <c r="F1278" i="82"/>
  <c r="F1279" i="82"/>
  <c r="F1280" i="82"/>
  <c r="F1281" i="82"/>
  <c r="F1282" i="82"/>
  <c r="F1283" i="82"/>
  <c r="F1284" i="82"/>
  <c r="F1285" i="82"/>
  <c r="F1286" i="82"/>
  <c r="F1287" i="82"/>
  <c r="F1288" i="82"/>
  <c r="F1289" i="82"/>
  <c r="F1290" i="82"/>
  <c r="F1291" i="82"/>
  <c r="F1292" i="82"/>
  <c r="F1293" i="82"/>
  <c r="F1294" i="82"/>
  <c r="F1295" i="82"/>
  <c r="F1296" i="82"/>
  <c r="F1297" i="82"/>
  <c r="F1298" i="82"/>
  <c r="F1299" i="82"/>
  <c r="F1300" i="82"/>
  <c r="F1301" i="82"/>
  <c r="F1302" i="82"/>
  <c r="F1303" i="82"/>
  <c r="F1304" i="82"/>
  <c r="F1305" i="82"/>
  <c r="F1306" i="82"/>
  <c r="F1307" i="82"/>
  <c r="F1308" i="82"/>
  <c r="F1309" i="82"/>
  <c r="F1310" i="82"/>
  <c r="F1311" i="82"/>
  <c r="F1312" i="82"/>
  <c r="F1313" i="82"/>
  <c r="F1314" i="82"/>
  <c r="F1315" i="82"/>
  <c r="F1316" i="82"/>
  <c r="F1317" i="82"/>
  <c r="F1318" i="82"/>
  <c r="F1319" i="82"/>
  <c r="F1320" i="82"/>
  <c r="F1321" i="82"/>
  <c r="F1322" i="82"/>
  <c r="F1323" i="82"/>
  <c r="F1324" i="82"/>
  <c r="F1325" i="82"/>
  <c r="F1326" i="82"/>
  <c r="F1327" i="82"/>
  <c r="F1328" i="82"/>
  <c r="F1329" i="82"/>
  <c r="F1330" i="82"/>
  <c r="F1331" i="82"/>
  <c r="F1332" i="82"/>
  <c r="F1333" i="82"/>
  <c r="F1334" i="82"/>
  <c r="F1335" i="82"/>
  <c r="F1336" i="82"/>
  <c r="F1337" i="82"/>
  <c r="F1338" i="82"/>
  <c r="F1339" i="82"/>
  <c r="F1340" i="82"/>
  <c r="F1341" i="82"/>
  <c r="F1342" i="82"/>
  <c r="F1343" i="82"/>
  <c r="F1344" i="82"/>
  <c r="F1345" i="82"/>
  <c r="F1346" i="82"/>
  <c r="F1347" i="82"/>
  <c r="F1348" i="82"/>
  <c r="F1349" i="82"/>
  <c r="F1350" i="82"/>
  <c r="F1351" i="82"/>
  <c r="F1352" i="82"/>
  <c r="F1353" i="82"/>
  <c r="F1354" i="82"/>
  <c r="F1355" i="82"/>
  <c r="F1356" i="82"/>
  <c r="F1357" i="82"/>
  <c r="F1358" i="82"/>
  <c r="F1359" i="82"/>
  <c r="F1360" i="82"/>
  <c r="F1361" i="82"/>
  <c r="F1362" i="82"/>
  <c r="F1363" i="82"/>
  <c r="F1364" i="82"/>
  <c r="F1365" i="82"/>
  <c r="F1366" i="82"/>
  <c r="F1367" i="82"/>
  <c r="F1368" i="82"/>
  <c r="F1369" i="82"/>
  <c r="F1370" i="82"/>
  <c r="F1371" i="82"/>
  <c r="F1372" i="82"/>
  <c r="F1373" i="82"/>
  <c r="F1374" i="82"/>
  <c r="F1375" i="82"/>
  <c r="F1376" i="82"/>
  <c r="F1377" i="82"/>
  <c r="F1378" i="82"/>
  <c r="F1379" i="82"/>
  <c r="F1380" i="82"/>
  <c r="F1381" i="82"/>
  <c r="F1382" i="82"/>
  <c r="F1383" i="82"/>
  <c r="F1384" i="82"/>
  <c r="F1385" i="82"/>
  <c r="F1386" i="82"/>
  <c r="F1387" i="82"/>
  <c r="F1388" i="82"/>
  <c r="F1389" i="82"/>
  <c r="F1390" i="82"/>
  <c r="F1391" i="82"/>
  <c r="F1392" i="82"/>
  <c r="F1393" i="82"/>
  <c r="F1394" i="82"/>
  <c r="F1395" i="82"/>
  <c r="F1396" i="82"/>
  <c r="F1397" i="82"/>
  <c r="F1398" i="82"/>
  <c r="F1399" i="82"/>
  <c r="F1400" i="82"/>
  <c r="F1401" i="82"/>
  <c r="F1402" i="82"/>
  <c r="F1403" i="82"/>
  <c r="F1404" i="82"/>
  <c r="F1405" i="82"/>
  <c r="F1406" i="82"/>
  <c r="F1407" i="82"/>
  <c r="F1408" i="82"/>
  <c r="F1409" i="82"/>
  <c r="F1410" i="82"/>
  <c r="F1411" i="82"/>
  <c r="F1412" i="82"/>
  <c r="F1413" i="82"/>
  <c r="F1414" i="82"/>
  <c r="F1415" i="82"/>
  <c r="F1416" i="82"/>
  <c r="F1417" i="82"/>
  <c r="F1418" i="82"/>
  <c r="F1419" i="82"/>
  <c r="F1420" i="82"/>
  <c r="F1421" i="82"/>
  <c r="F1422" i="82"/>
  <c r="F1423" i="82"/>
  <c r="F1424" i="82"/>
  <c r="F1425" i="82"/>
  <c r="F1426" i="82"/>
  <c r="F1427" i="82"/>
  <c r="F1428" i="82"/>
  <c r="F1429" i="82"/>
  <c r="F1430" i="82"/>
  <c r="F1431" i="82"/>
  <c r="F1432" i="82"/>
  <c r="F1433" i="82"/>
  <c r="F1434" i="82"/>
  <c r="F1435" i="82"/>
  <c r="F1436" i="82"/>
  <c r="F1437" i="82"/>
  <c r="F1438" i="82"/>
  <c r="F1439" i="82"/>
  <c r="F1440" i="82"/>
  <c r="F1441" i="82"/>
  <c r="F1442" i="82"/>
  <c r="F1443" i="82"/>
  <c r="F1444" i="82"/>
  <c r="F1445" i="82"/>
  <c r="F1446" i="82"/>
  <c r="F1447" i="82"/>
  <c r="F1448" i="82"/>
  <c r="F1449" i="82"/>
  <c r="F1450" i="82"/>
  <c r="F1451" i="82"/>
  <c r="F1452" i="82"/>
  <c r="F1453" i="82"/>
  <c r="F1454" i="82"/>
  <c r="F1455" i="82"/>
  <c r="F1456" i="82"/>
  <c r="F1457" i="82"/>
  <c r="F1458" i="82"/>
  <c r="F1459" i="82"/>
  <c r="F1460" i="82"/>
  <c r="F1461" i="82"/>
  <c r="F1462" i="82"/>
  <c r="F1463" i="82"/>
  <c r="F1464" i="82"/>
  <c r="F1465" i="82"/>
  <c r="F1466" i="82"/>
  <c r="F1467" i="82"/>
  <c r="F1468" i="82"/>
  <c r="F1469" i="82"/>
  <c r="F1470" i="82"/>
  <c r="F1471" i="82"/>
  <c r="F1472" i="82"/>
  <c r="F1473" i="82"/>
  <c r="F1474" i="82"/>
  <c r="F1475" i="82"/>
  <c r="F1476" i="82"/>
  <c r="F1477" i="82"/>
  <c r="F1478" i="82"/>
  <c r="F1479" i="82"/>
  <c r="F1480" i="82"/>
  <c r="F1481" i="82"/>
  <c r="F1482" i="82"/>
  <c r="F1483" i="82"/>
  <c r="F1484" i="82"/>
  <c r="F1485" i="82"/>
  <c r="F1486" i="82"/>
  <c r="F1487" i="82"/>
  <c r="F1488" i="82"/>
  <c r="F1489" i="82"/>
  <c r="F1490" i="82"/>
  <c r="F1491" i="82"/>
  <c r="F1492" i="82"/>
  <c r="F1493" i="82"/>
  <c r="F1494" i="82"/>
  <c r="F1495" i="82"/>
  <c r="F1496" i="82"/>
  <c r="F1497" i="82"/>
  <c r="F1498" i="82"/>
  <c r="F1499" i="82"/>
  <c r="F1500" i="82"/>
  <c r="F1501" i="82"/>
  <c r="F1502" i="82"/>
  <c r="F1503" i="82"/>
  <c r="F1504" i="82"/>
  <c r="F1505" i="82"/>
  <c r="F1506" i="82"/>
  <c r="F1507" i="82"/>
  <c r="F1508" i="82"/>
  <c r="F1509" i="82"/>
  <c r="F1510" i="82"/>
  <c r="F1511" i="82"/>
  <c r="F1512" i="82"/>
  <c r="F1513" i="82"/>
  <c r="F1514" i="82"/>
  <c r="F1515" i="82"/>
  <c r="F1516" i="82"/>
  <c r="F1517" i="82"/>
  <c r="F1518" i="82"/>
  <c r="F1519" i="82"/>
  <c r="F1520" i="82"/>
  <c r="F1521" i="82"/>
  <c r="F1522" i="82"/>
  <c r="F1523" i="82"/>
  <c r="F1524" i="82"/>
  <c r="F1525" i="82"/>
  <c r="F1526" i="82"/>
  <c r="F1527" i="82"/>
  <c r="F1528" i="82"/>
  <c r="F1529" i="82"/>
  <c r="F1530" i="82"/>
  <c r="F1531" i="82"/>
  <c r="F1532" i="82"/>
  <c r="F1533" i="82"/>
  <c r="F1534" i="82"/>
  <c r="F1535" i="82"/>
  <c r="F1536" i="82"/>
  <c r="F1537" i="82"/>
  <c r="F1538" i="82"/>
  <c r="F1539" i="82"/>
  <c r="F1540" i="82"/>
  <c r="F1541" i="82"/>
  <c r="F1542" i="82"/>
  <c r="F1543" i="82"/>
  <c r="F1544" i="82"/>
  <c r="F1545" i="82"/>
  <c r="F1546" i="82"/>
  <c r="F1547" i="82"/>
  <c r="F1548" i="82"/>
  <c r="F1549" i="82"/>
  <c r="F1550" i="82"/>
  <c r="F1551" i="82"/>
  <c r="F1552" i="82"/>
  <c r="F1553" i="82"/>
  <c r="F1554" i="82"/>
  <c r="F1555" i="82"/>
  <c r="F1556" i="82"/>
  <c r="F1557" i="82"/>
  <c r="F1558" i="82"/>
  <c r="F1559" i="82"/>
  <c r="F1560" i="82"/>
  <c r="F1561" i="82"/>
  <c r="F1562" i="82"/>
  <c r="F1563" i="82"/>
  <c r="F1564" i="82"/>
  <c r="F1565" i="82"/>
  <c r="F1566" i="82"/>
  <c r="F1567" i="82"/>
  <c r="F1568" i="82"/>
  <c r="F1569" i="82"/>
  <c r="F1570" i="82"/>
  <c r="F1571" i="82"/>
  <c r="F1572" i="82"/>
  <c r="F1573" i="82"/>
  <c r="F1574" i="82"/>
  <c r="F1575" i="82"/>
  <c r="F1576" i="82"/>
  <c r="F1577" i="82"/>
  <c r="F1578" i="82"/>
  <c r="F1579" i="82"/>
  <c r="F1580" i="82"/>
  <c r="F1581" i="82"/>
  <c r="F1582" i="82"/>
  <c r="F1583" i="82"/>
  <c r="F1584" i="82"/>
  <c r="F1585" i="82"/>
  <c r="F1586" i="82"/>
  <c r="F1587" i="82"/>
  <c r="F1588" i="82"/>
  <c r="F1589" i="82"/>
  <c r="F1590" i="82"/>
  <c r="F1591" i="82"/>
  <c r="F1592" i="82"/>
  <c r="F1593" i="82"/>
  <c r="F1594" i="82"/>
  <c r="F1595" i="82"/>
  <c r="F1596" i="82"/>
  <c r="F1597" i="82"/>
  <c r="F1598" i="82"/>
  <c r="F1599" i="82"/>
  <c r="F1600" i="82"/>
  <c r="F1601" i="82"/>
  <c r="F1602" i="82"/>
  <c r="F1603" i="82"/>
  <c r="F1604" i="82"/>
  <c r="F1605" i="82"/>
  <c r="F1606" i="82"/>
  <c r="F1607" i="82"/>
  <c r="F1608" i="82"/>
  <c r="F1609" i="82"/>
  <c r="F1610" i="82"/>
  <c r="F1611" i="82"/>
  <c r="F1612" i="82"/>
  <c r="F1613" i="82"/>
  <c r="F1614" i="82"/>
  <c r="F1615" i="82"/>
  <c r="F1616" i="82"/>
  <c r="F1617" i="82"/>
  <c r="F1618" i="82"/>
  <c r="F1619" i="82"/>
  <c r="F1620" i="82"/>
  <c r="F1621" i="82"/>
  <c r="F1622" i="82"/>
  <c r="F1623" i="82"/>
  <c r="F1624" i="82"/>
  <c r="F1625" i="82"/>
  <c r="F1626" i="82"/>
  <c r="F1627" i="82"/>
  <c r="F1628" i="82"/>
  <c r="F1629" i="82"/>
  <c r="F1630" i="82"/>
  <c r="F1631" i="82"/>
  <c r="F1632" i="82"/>
  <c r="F1633" i="82"/>
  <c r="F1634" i="82"/>
  <c r="F1635" i="82"/>
  <c r="F1636" i="82"/>
  <c r="F1637" i="82"/>
  <c r="F1638" i="82"/>
  <c r="F1639" i="82"/>
  <c r="F1640" i="82"/>
  <c r="F1641" i="82"/>
  <c r="F1642" i="82"/>
  <c r="F1643" i="82"/>
  <c r="F1644" i="82"/>
  <c r="F1645" i="82"/>
  <c r="F1646" i="82"/>
  <c r="F1647" i="82"/>
  <c r="F1648" i="82"/>
  <c r="F1649" i="82"/>
  <c r="F1650" i="82"/>
  <c r="F1651" i="82"/>
  <c r="F1652" i="82"/>
  <c r="F1653" i="82"/>
  <c r="F1654" i="82"/>
  <c r="F1655" i="82"/>
  <c r="F1656" i="82"/>
  <c r="F1657" i="82"/>
  <c r="F1658" i="82"/>
  <c r="F1659" i="82"/>
  <c r="F1660" i="82"/>
  <c r="F1661" i="82"/>
  <c r="F1662" i="82"/>
  <c r="F1663" i="82"/>
  <c r="F1664" i="82"/>
  <c r="F1665" i="82"/>
  <c r="F1666" i="82"/>
  <c r="F1667" i="82"/>
  <c r="F1668" i="82"/>
  <c r="F1669" i="82"/>
  <c r="F1670" i="82"/>
  <c r="F1671" i="82"/>
  <c r="F1672" i="82"/>
  <c r="F1673" i="82"/>
  <c r="F1674" i="82"/>
  <c r="F1675" i="82"/>
  <c r="F1676" i="82"/>
  <c r="F1677" i="82"/>
  <c r="F1678" i="82"/>
  <c r="F1679" i="82"/>
  <c r="F1680" i="82"/>
  <c r="F1681" i="82"/>
  <c r="F1682" i="82"/>
  <c r="F1683" i="82"/>
  <c r="F1684" i="82"/>
  <c r="F1685" i="82"/>
  <c r="F1686" i="82"/>
  <c r="F1687" i="82"/>
  <c r="F1688" i="82"/>
  <c r="F1689" i="82"/>
  <c r="F1690" i="82"/>
  <c r="F1691" i="82"/>
  <c r="F1692" i="82"/>
  <c r="F1693" i="82"/>
  <c r="F1694" i="82"/>
  <c r="F1695" i="82"/>
  <c r="F1696" i="82"/>
  <c r="F1697" i="82"/>
  <c r="F1698" i="82"/>
  <c r="F1699" i="82"/>
  <c r="F1700" i="82"/>
  <c r="F1701" i="82"/>
  <c r="F1702" i="82"/>
  <c r="F1703" i="82"/>
  <c r="F1704" i="82"/>
  <c r="F1705" i="82"/>
  <c r="F1706" i="82"/>
  <c r="F1707" i="82"/>
  <c r="F1708" i="82"/>
  <c r="F1709" i="82"/>
  <c r="F1710" i="82"/>
  <c r="F1711" i="82"/>
  <c r="F1712" i="82"/>
  <c r="F1713" i="82"/>
  <c r="F1714" i="82"/>
  <c r="F1715" i="82"/>
  <c r="F1716" i="82"/>
  <c r="F1717" i="82"/>
  <c r="F1718" i="82"/>
  <c r="F1719" i="82"/>
  <c r="F1720" i="82"/>
  <c r="F1721" i="82"/>
  <c r="F1722" i="82"/>
  <c r="F1723" i="82"/>
  <c r="F1724" i="82"/>
  <c r="F1725" i="82"/>
  <c r="F1726" i="82"/>
  <c r="F1727" i="82"/>
  <c r="F1728" i="82"/>
  <c r="F1729" i="82"/>
  <c r="F1730" i="82"/>
  <c r="F1731" i="82"/>
  <c r="F1732" i="82"/>
  <c r="F1733" i="82"/>
  <c r="F1734" i="82"/>
  <c r="F1735" i="82"/>
  <c r="F1736" i="82"/>
  <c r="F1737" i="82"/>
  <c r="F1738" i="82"/>
  <c r="F1739" i="82"/>
  <c r="F1740" i="82"/>
  <c r="F1741" i="82"/>
  <c r="F1742" i="82"/>
  <c r="F1743" i="82"/>
  <c r="F1744" i="82"/>
  <c r="F1745" i="82"/>
  <c r="F1746" i="82"/>
  <c r="F1747" i="82"/>
  <c r="F1748" i="82"/>
  <c r="F1749" i="82"/>
  <c r="F1750" i="82"/>
  <c r="F1751" i="82"/>
  <c r="F1752" i="82"/>
  <c r="F1753" i="82"/>
  <c r="F1754" i="82"/>
  <c r="F1755" i="82"/>
  <c r="F1756" i="82"/>
  <c r="F1757" i="82"/>
  <c r="F1758" i="82"/>
  <c r="F1759" i="82"/>
  <c r="F1760" i="82"/>
  <c r="F1761" i="82"/>
  <c r="F1762" i="82"/>
  <c r="F1763" i="82"/>
  <c r="F1764" i="82"/>
  <c r="F1765" i="82"/>
  <c r="F1766" i="82"/>
  <c r="F1767" i="82"/>
  <c r="F1768" i="82"/>
  <c r="F1769" i="82"/>
  <c r="F1770" i="82"/>
  <c r="F1771" i="82"/>
  <c r="F1772" i="82"/>
  <c r="F1773" i="82"/>
  <c r="F1774" i="82"/>
  <c r="F1775" i="82"/>
  <c r="F1776" i="82"/>
  <c r="F1777" i="82"/>
  <c r="F1778" i="82"/>
  <c r="F1779" i="82"/>
  <c r="F1780" i="82"/>
  <c r="F1781" i="82"/>
  <c r="F1782" i="82"/>
  <c r="F1783" i="82"/>
  <c r="F1784" i="82"/>
  <c r="F1785" i="82"/>
  <c r="F1786" i="82"/>
  <c r="F1787" i="82"/>
  <c r="F1788" i="82"/>
  <c r="F1789" i="82"/>
  <c r="F1790" i="82"/>
  <c r="F1791" i="82"/>
  <c r="F1792" i="82"/>
  <c r="F1793" i="82"/>
  <c r="F1794" i="82"/>
  <c r="F1795" i="82"/>
  <c r="F1796" i="82"/>
  <c r="F1797" i="82"/>
  <c r="F1798" i="82"/>
  <c r="F1799" i="82"/>
  <c r="F1800" i="82"/>
  <c r="F1801" i="82"/>
  <c r="F1802" i="82"/>
  <c r="F1803" i="82"/>
  <c r="F1804" i="82"/>
  <c r="F1805" i="82"/>
  <c r="F1806" i="82"/>
  <c r="F1807" i="82"/>
  <c r="F1808" i="82"/>
  <c r="F1809" i="82"/>
  <c r="F1810" i="82"/>
  <c r="F1811" i="82"/>
  <c r="F1812" i="82"/>
  <c r="F1813" i="82"/>
  <c r="F1814" i="82"/>
  <c r="F1815" i="82"/>
  <c r="F1816" i="82"/>
  <c r="F1817" i="82"/>
  <c r="F1818" i="82"/>
  <c r="F1819" i="82"/>
  <c r="F1820" i="82"/>
  <c r="F1821" i="82"/>
  <c r="F1822" i="82"/>
  <c r="F1823" i="82"/>
  <c r="F1824" i="82"/>
  <c r="F1825" i="82"/>
  <c r="F1826" i="82"/>
  <c r="F1827" i="82"/>
  <c r="F1828" i="82"/>
  <c r="F1829" i="82"/>
  <c r="F1830" i="82"/>
  <c r="F1831" i="82"/>
  <c r="F1832" i="82"/>
  <c r="F1833" i="82"/>
  <c r="F1834" i="82"/>
  <c r="F1835" i="82"/>
  <c r="F1836" i="82"/>
  <c r="F1837" i="82"/>
  <c r="F1838" i="82"/>
  <c r="F1839" i="82"/>
  <c r="F1840" i="82"/>
  <c r="F1841" i="82"/>
  <c r="F1842" i="82"/>
  <c r="F1843" i="82"/>
  <c r="F1844" i="82"/>
  <c r="F1845" i="82"/>
  <c r="F1846" i="82"/>
  <c r="F1847" i="82"/>
  <c r="F1848" i="82"/>
  <c r="F1849" i="82"/>
  <c r="F1850" i="82"/>
  <c r="F1851" i="82"/>
  <c r="F1852" i="82"/>
  <c r="F1853" i="82"/>
  <c r="F1854" i="82"/>
  <c r="F1855" i="82"/>
  <c r="F1856" i="82"/>
  <c r="F1857" i="82"/>
  <c r="F1858" i="82"/>
  <c r="F1859" i="82"/>
  <c r="F1860" i="82"/>
  <c r="F1861" i="82"/>
  <c r="F1862" i="82"/>
  <c r="F1863" i="82"/>
  <c r="F1864" i="82"/>
  <c r="F1865" i="82"/>
  <c r="F1866" i="82"/>
  <c r="F1867" i="82"/>
  <c r="F1868" i="82"/>
  <c r="F1869" i="82"/>
  <c r="F1870" i="82"/>
  <c r="F1871" i="82"/>
  <c r="F1872" i="82"/>
  <c r="F1873" i="82"/>
  <c r="F1874" i="82"/>
  <c r="F1875" i="82"/>
  <c r="F1876" i="82"/>
  <c r="F1877" i="82"/>
  <c r="F1878" i="82"/>
  <c r="F1879" i="82"/>
  <c r="F1880" i="82"/>
  <c r="F1881" i="82"/>
  <c r="F1882" i="82"/>
  <c r="F1883" i="82"/>
  <c r="F1884" i="82"/>
  <c r="F1885" i="82"/>
  <c r="F1886" i="82"/>
  <c r="F1887" i="82"/>
  <c r="F1888" i="82"/>
  <c r="F1889" i="82"/>
  <c r="F1890" i="82"/>
  <c r="F1891" i="82"/>
  <c r="F1892" i="82"/>
  <c r="F1893" i="82"/>
  <c r="F1894" i="82"/>
  <c r="F1895" i="82"/>
  <c r="F1896" i="82"/>
  <c r="F1897" i="82"/>
  <c r="F1898" i="82"/>
  <c r="F1899" i="82"/>
  <c r="F1900" i="82"/>
  <c r="F1901" i="82"/>
  <c r="F1902" i="82"/>
  <c r="F1903" i="82"/>
  <c r="F1904" i="82"/>
  <c r="F1905" i="82"/>
  <c r="F1906" i="82"/>
  <c r="F1907" i="82"/>
  <c r="F1908" i="82"/>
  <c r="F1909" i="82"/>
  <c r="F1910" i="82"/>
  <c r="F1911" i="82"/>
  <c r="F1912" i="82"/>
  <c r="F1913" i="82"/>
  <c r="F1914" i="82"/>
  <c r="F1915" i="82"/>
  <c r="F2" i="82"/>
  <c r="E1279" i="82"/>
  <c r="E1280" i="82"/>
  <c r="E1281" i="82"/>
  <c r="E1282" i="82"/>
  <c r="E1283" i="82"/>
  <c r="E1284" i="82"/>
  <c r="E1285" i="82"/>
  <c r="E1286" i="82"/>
  <c r="E1287" i="82"/>
  <c r="E1288" i="82"/>
  <c r="E1289" i="82"/>
  <c r="E1290" i="82"/>
  <c r="E1291" i="82"/>
  <c r="E1292" i="82"/>
  <c r="E1293" i="82"/>
  <c r="E1294" i="82"/>
  <c r="E1295" i="82"/>
  <c r="E1296" i="82"/>
  <c r="E1297" i="82"/>
  <c r="E1298" i="82"/>
  <c r="E1299" i="82"/>
  <c r="E1300" i="82"/>
  <c r="E1301" i="82"/>
  <c r="E1302" i="82"/>
  <c r="E1303" i="82"/>
  <c r="E1304" i="82"/>
  <c r="E1305" i="82"/>
  <c r="E1306" i="82"/>
  <c r="E1307" i="82"/>
  <c r="E1308" i="82"/>
  <c r="E1309" i="82"/>
  <c r="E1310" i="82"/>
  <c r="E1311" i="82"/>
  <c r="E1312" i="82"/>
  <c r="E1313" i="82"/>
  <c r="E1314" i="82"/>
  <c r="E2" i="82"/>
  <c r="D1279" i="82"/>
  <c r="D1280" i="82"/>
  <c r="D1281" i="82"/>
  <c r="D1282" i="82"/>
  <c r="D1283" i="82"/>
  <c r="D1284" i="82"/>
  <c r="D1285" i="82"/>
  <c r="D1286" i="82"/>
  <c r="D1287" i="82"/>
  <c r="D1288" i="82"/>
  <c r="D1289" i="82"/>
  <c r="D1290" i="82"/>
  <c r="D1291" i="82"/>
  <c r="D1292" i="82"/>
  <c r="D1293" i="82"/>
  <c r="D1294" i="82"/>
  <c r="D1295" i="82"/>
  <c r="D1296" i="82"/>
  <c r="D1297" i="82"/>
  <c r="D1298" i="82"/>
  <c r="D1299" i="82"/>
  <c r="D1300" i="82"/>
  <c r="D1301" i="82"/>
  <c r="D1302" i="82"/>
  <c r="D1303" i="82"/>
  <c r="D1304" i="82"/>
  <c r="D1305" i="82"/>
  <c r="D1306" i="82"/>
  <c r="D1307" i="82"/>
  <c r="D1308" i="82"/>
  <c r="D1309" i="82"/>
  <c r="D1310" i="82"/>
  <c r="D1311" i="82"/>
  <c r="D1312" i="82"/>
  <c r="D1313" i="82"/>
  <c r="D1314" i="82"/>
  <c r="CH996" i="54"/>
  <c r="CH997" i="54"/>
  <c r="CH998" i="54"/>
  <c r="CH999" i="54"/>
  <c r="CH1000" i="54"/>
  <c r="CH1001" i="54"/>
  <c r="CH1002" i="54"/>
  <c r="CH1003" i="54"/>
  <c r="CH1004" i="54"/>
  <c r="CH1005" i="54"/>
  <c r="CH1006" i="54"/>
  <c r="CH1007" i="54"/>
  <c r="CH1008" i="54"/>
  <c r="CH1009" i="54"/>
  <c r="CH1010" i="54"/>
  <c r="CH1011" i="54"/>
  <c r="CH1012" i="54"/>
  <c r="CH1013" i="54"/>
  <c r="CH1014" i="54"/>
  <c r="CH1015" i="54"/>
  <c r="CH1016" i="54"/>
  <c r="CH1017" i="54"/>
  <c r="CH1018" i="54"/>
  <c r="CH1019" i="54"/>
  <c r="CH1020" i="54"/>
  <c r="CH1021" i="54"/>
  <c r="CH1022" i="54"/>
  <c r="CH1023" i="54"/>
  <c r="CH1024" i="54"/>
  <c r="CH1025" i="54"/>
  <c r="CH1026" i="54"/>
  <c r="CH1027" i="54"/>
  <c r="CH1028" i="54"/>
  <c r="CH1029" i="54"/>
  <c r="CH1030" i="54"/>
  <c r="CH1031" i="54"/>
  <c r="CH1032" i="54"/>
  <c r="CH1033" i="54"/>
  <c r="CH1034" i="54"/>
  <c r="CH1035" i="54"/>
  <c r="CH1036" i="54"/>
  <c r="CH1037" i="54"/>
  <c r="CH1038" i="54"/>
  <c r="CH1039" i="54"/>
  <c r="CH1040" i="54"/>
  <c r="CH1041" i="54"/>
  <c r="CH1042" i="54"/>
  <c r="CH1043" i="54"/>
  <c r="CH1044" i="54"/>
  <c r="CH1045" i="54"/>
  <c r="CH1046" i="54"/>
  <c r="CH1047" i="54"/>
  <c r="CH1048" i="54"/>
  <c r="CH1049" i="54"/>
  <c r="CH1050" i="54"/>
  <c r="CH1051" i="54"/>
  <c r="CH1052" i="54"/>
  <c r="CH1053" i="54"/>
  <c r="CH1054" i="54"/>
  <c r="CH1055" i="54"/>
  <c r="CH1056" i="54"/>
  <c r="CH1057" i="54"/>
  <c r="CH1058" i="54"/>
  <c r="CH1059" i="54"/>
  <c r="CH1060" i="54"/>
  <c r="CH1061" i="54"/>
  <c r="CH1062" i="54"/>
  <c r="CH1063" i="54"/>
  <c r="CH1064" i="54"/>
  <c r="CH1065" i="54"/>
  <c r="CH1066" i="54"/>
  <c r="CH1067" i="54"/>
  <c r="CH1068" i="54"/>
  <c r="CH1069" i="54"/>
  <c r="CH1070" i="54"/>
  <c r="CH1071" i="54"/>
  <c r="CH1072" i="54"/>
  <c r="CH1073" i="54"/>
  <c r="CH1074" i="54"/>
  <c r="CH1075" i="54"/>
  <c r="CH1076" i="54"/>
  <c r="CH1077" i="54"/>
  <c r="CH1078" i="54"/>
  <c r="CH1079" i="54"/>
  <c r="CH1080" i="54"/>
  <c r="CH1081" i="54"/>
  <c r="CH1082" i="54"/>
  <c r="CH1083" i="54"/>
  <c r="CH1084" i="54"/>
  <c r="CH1085" i="54"/>
  <c r="CH1086" i="54"/>
  <c r="CH1087" i="54"/>
  <c r="CH1088" i="54"/>
  <c r="CH1089" i="54"/>
  <c r="CH1090" i="54"/>
  <c r="CH1091" i="54"/>
  <c r="CH1092" i="54"/>
  <c r="CH1093" i="54"/>
  <c r="CH1094" i="54"/>
  <c r="CH1095" i="54"/>
  <c r="CH1096" i="54"/>
  <c r="CH1097" i="54"/>
  <c r="CH1098" i="54"/>
  <c r="CH1099" i="54"/>
  <c r="CH1100" i="54"/>
  <c r="CH1101" i="54"/>
  <c r="CH1102" i="54"/>
  <c r="CH1103" i="54"/>
  <c r="CH1104" i="54"/>
  <c r="CH1105" i="54"/>
  <c r="CH1106" i="54"/>
  <c r="CH1107" i="54"/>
  <c r="CH1108" i="54"/>
  <c r="CH1109" i="54"/>
  <c r="CH1110" i="54"/>
  <c r="CH1111" i="54"/>
  <c r="CH1112" i="54"/>
  <c r="CH1113" i="54"/>
  <c r="CH1114" i="54"/>
  <c r="CH1115" i="54"/>
  <c r="CH1116" i="54"/>
  <c r="CH1117" i="54"/>
  <c r="CH1118" i="54"/>
  <c r="CH1119" i="54"/>
  <c r="CH1120" i="54"/>
  <c r="CH1121" i="54"/>
  <c r="CH1122" i="54"/>
  <c r="CH1123" i="54"/>
  <c r="CH1124" i="54"/>
  <c r="CH1125" i="54"/>
  <c r="CH1126" i="54"/>
  <c r="CH1127" i="54"/>
  <c r="CH1128" i="54"/>
  <c r="CH1129" i="54"/>
  <c r="CH1130" i="54"/>
  <c r="CH1131" i="54"/>
  <c r="CH1132" i="54"/>
  <c r="CH1133" i="54"/>
  <c r="CH1134" i="54"/>
  <c r="CH1135" i="54"/>
  <c r="CH1136" i="54"/>
  <c r="CH1137" i="54"/>
  <c r="CH1138" i="54"/>
  <c r="CH1139" i="54"/>
  <c r="CH1140" i="54"/>
  <c r="CH1141" i="54"/>
  <c r="CH1142" i="54"/>
  <c r="CH1143" i="54"/>
  <c r="CH1144" i="54"/>
  <c r="CH1145" i="54"/>
  <c r="CH1146" i="54"/>
  <c r="CH1147" i="54"/>
  <c r="CH1148" i="54"/>
  <c r="CH1149" i="54"/>
  <c r="CH1150" i="54"/>
  <c r="CH1151" i="54"/>
  <c r="CH1152" i="54"/>
  <c r="CH1153" i="54"/>
  <c r="CH1154" i="54"/>
  <c r="CH1155" i="54"/>
  <c r="CH1156" i="54"/>
  <c r="CH1157" i="54"/>
  <c r="CH1158" i="54"/>
  <c r="CH1159" i="54"/>
  <c r="CH1160" i="54"/>
  <c r="CH1161" i="54"/>
  <c r="CH1162" i="54"/>
  <c r="CH1163" i="54"/>
  <c r="CH1164" i="54"/>
  <c r="CH1165" i="54"/>
  <c r="CH1166" i="54"/>
  <c r="CH1167" i="54"/>
  <c r="CH1168" i="54"/>
  <c r="CH1169" i="54"/>
  <c r="CH1170" i="54"/>
  <c r="CH1171" i="54"/>
  <c r="CH1172" i="54"/>
  <c r="CH1173" i="54"/>
  <c r="CH1174" i="54"/>
  <c r="CH1175" i="54"/>
  <c r="CH1176" i="54"/>
  <c r="CH1177" i="54"/>
  <c r="CH1178" i="54"/>
  <c r="CH1179" i="54"/>
  <c r="CH1180" i="54"/>
  <c r="CH1181" i="54"/>
  <c r="CH1182" i="54"/>
  <c r="CH1183" i="54"/>
  <c r="CH1184" i="54"/>
  <c r="CH1185" i="54"/>
  <c r="CH1186" i="54"/>
  <c r="CH1187" i="54"/>
  <c r="CH1188" i="54"/>
  <c r="CH1189" i="54"/>
  <c r="CH1190" i="54"/>
  <c r="CH1191" i="54"/>
  <c r="CH1192" i="54"/>
  <c r="CH1193" i="54"/>
  <c r="CH1194" i="54"/>
  <c r="CH1195" i="54"/>
  <c r="CH1196" i="54"/>
  <c r="CH1197" i="54"/>
  <c r="CH1198" i="54"/>
  <c r="CH1199" i="54"/>
  <c r="CH1200" i="54"/>
  <c r="CH1201" i="54"/>
  <c r="CH1202" i="54"/>
  <c r="CH1203" i="54"/>
  <c r="CH1204" i="54"/>
  <c r="CH1205" i="54"/>
  <c r="CH1206" i="54"/>
  <c r="CH1207" i="54"/>
  <c r="CH1208" i="54"/>
  <c r="CH1209" i="54"/>
  <c r="CH1210" i="54"/>
  <c r="CH1211" i="54"/>
  <c r="CH1212" i="54"/>
  <c r="CH1213" i="54"/>
  <c r="CH1214" i="54"/>
  <c r="CH1215" i="54"/>
  <c r="CH1216" i="54"/>
  <c r="CH1217" i="54"/>
  <c r="CH1218" i="54"/>
  <c r="CH1219" i="54"/>
  <c r="CH1220" i="54"/>
  <c r="CH1221" i="54"/>
  <c r="CH1222" i="54"/>
  <c r="CH1223" i="54"/>
  <c r="CH1224" i="54"/>
  <c r="CH1225" i="54"/>
  <c r="CH1226" i="54"/>
  <c r="CH1227" i="54"/>
  <c r="CH1228" i="54"/>
  <c r="CH1229" i="54"/>
  <c r="CH1230" i="54"/>
  <c r="CH1231" i="54"/>
  <c r="CH1232" i="54"/>
  <c r="CH1233" i="54"/>
  <c r="CH1234" i="54"/>
  <c r="CH1235" i="54"/>
  <c r="CH1236" i="54"/>
  <c r="CH1237" i="54"/>
  <c r="CH1238" i="54"/>
  <c r="CH1239" i="54"/>
  <c r="CH1240" i="54"/>
  <c r="CH1241" i="54"/>
  <c r="CH1242" i="54"/>
  <c r="CH1243" i="54"/>
  <c r="CH1244" i="54"/>
  <c r="CH1245" i="54"/>
  <c r="CH1246" i="54"/>
  <c r="CH1247" i="54"/>
  <c r="CH1248" i="54"/>
  <c r="CH1249" i="54"/>
  <c r="CH1250" i="54"/>
  <c r="CH1251" i="54"/>
  <c r="CH1252" i="54"/>
  <c r="CH1253" i="54"/>
  <c r="CH1254" i="54"/>
  <c r="CH1255" i="54"/>
  <c r="CH1256" i="54"/>
  <c r="CH1257" i="54"/>
  <c r="CH1258" i="54"/>
  <c r="CH1259" i="54"/>
  <c r="CH1260" i="54"/>
  <c r="CH1261" i="54"/>
  <c r="CH1262" i="54"/>
  <c r="CH1263" i="54"/>
  <c r="CH1264" i="54"/>
  <c r="CH1265" i="54"/>
  <c r="CH1266" i="54"/>
  <c r="CH1267" i="54"/>
  <c r="CH1268" i="54"/>
  <c r="CH1269" i="54"/>
  <c r="CH1270" i="54"/>
  <c r="CH1271" i="54"/>
  <c r="CH1272" i="54"/>
  <c r="CH1273" i="54"/>
  <c r="CH1274" i="54"/>
  <c r="CH1275" i="54"/>
  <c r="CH1276" i="54"/>
  <c r="CH1277" i="54"/>
  <c r="CH1278" i="54"/>
  <c r="CH1279" i="54"/>
  <c r="CH1280" i="54"/>
  <c r="CH1281" i="54"/>
  <c r="CH1282" i="54"/>
  <c r="CH1283" i="54"/>
  <c r="CH1284" i="54"/>
  <c r="CH1285" i="54"/>
  <c r="CH1286" i="54"/>
  <c r="CH1287" i="54"/>
  <c r="CH1288" i="54"/>
  <c r="CH1289" i="54"/>
  <c r="CH1290" i="54"/>
  <c r="CH1291" i="54"/>
  <c r="CH1292" i="54"/>
  <c r="CH1293" i="54"/>
  <c r="CH1294" i="54"/>
  <c r="CH1295" i="54"/>
  <c r="CH1296" i="54"/>
  <c r="CH1297" i="54"/>
  <c r="CH1298" i="54"/>
  <c r="CH1299" i="54"/>
  <c r="CH1300" i="54"/>
  <c r="CH1301" i="54"/>
  <c r="CH1302" i="54"/>
  <c r="CH1303" i="54"/>
  <c r="CH1304" i="54"/>
  <c r="CH1305" i="54"/>
  <c r="CH1306" i="54"/>
  <c r="CH1307" i="54"/>
  <c r="CH1308" i="54"/>
  <c r="CH1309" i="54"/>
  <c r="CH1310" i="54"/>
  <c r="CH1311" i="54"/>
  <c r="CH1312" i="54"/>
  <c r="CH1313" i="54"/>
  <c r="CH1314" i="54"/>
  <c r="J705" i="82"/>
  <c r="J1176" i="82"/>
  <c r="J972" i="82"/>
  <c r="J1036" i="82"/>
  <c r="J500" i="82"/>
  <c r="J1276" i="82"/>
  <c r="J873" i="82"/>
  <c r="J852" i="82"/>
  <c r="J1139" i="82"/>
  <c r="J1075" i="82"/>
  <c r="J74" i="82"/>
  <c r="J103" i="82"/>
  <c r="J231" i="82"/>
  <c r="J498" i="82"/>
  <c r="J116" i="82"/>
  <c r="J156" i="82"/>
  <c r="J843" i="82"/>
  <c r="J588" i="82"/>
  <c r="J716" i="82"/>
  <c r="J649" i="82"/>
  <c r="J994" i="82"/>
  <c r="J849" i="82"/>
  <c r="J1101" i="82"/>
  <c r="J1291" i="82"/>
  <c r="J1243" i="82"/>
  <c r="J1263" i="82"/>
  <c r="J943" i="82"/>
  <c r="J750" i="82"/>
  <c r="J270" i="82"/>
  <c r="J32" i="82"/>
  <c r="J160" i="82"/>
  <c r="J355" i="82"/>
  <c r="J527" i="82"/>
  <c r="J623" i="82"/>
  <c r="J528" i="82"/>
  <c r="J61" i="82"/>
  <c r="J344" i="82"/>
  <c r="J1134" i="82"/>
  <c r="J685" i="82"/>
  <c r="J1273" i="82"/>
  <c r="J770" i="82"/>
  <c r="J838" i="82"/>
  <c r="J710" i="82"/>
  <c r="J67" i="82"/>
  <c r="J41" i="82"/>
  <c r="J443" i="82"/>
  <c r="J584" i="82"/>
  <c r="J1206" i="82"/>
  <c r="J950" i="82"/>
  <c r="J722" i="82"/>
  <c r="J329" i="82"/>
  <c r="J535" i="82"/>
  <c r="J1233" i="82"/>
  <c r="J287" i="82"/>
  <c r="J225" i="82"/>
  <c r="J593" i="82"/>
  <c r="J967" i="82"/>
  <c r="J309" i="82"/>
  <c r="J65" i="82"/>
  <c r="J723" i="82"/>
  <c r="J915" i="82"/>
  <c r="J1194" i="82"/>
  <c r="J1173" i="82"/>
  <c r="J1045" i="82"/>
  <c r="J446" i="82"/>
  <c r="J632" i="82"/>
  <c r="J645" i="82"/>
  <c r="J63" i="82"/>
  <c r="J771" i="82"/>
  <c r="J899" i="82"/>
  <c r="J965" i="82"/>
  <c r="N1318" i="82" a="1"/>
  <c r="N1318" i="82" s="1"/>
  <c r="N1327" i="82" a="1"/>
  <c r="N1327" i="82" s="1"/>
  <c r="N1330" i="82" a="1"/>
  <c r="N1330" i="82" s="1"/>
  <c r="N1333" i="82" a="1"/>
  <c r="N1333" i="82" s="1"/>
  <c r="N1336" i="82" a="1"/>
  <c r="N1336" i="82" s="1"/>
  <c r="N1339" i="82" a="1"/>
  <c r="N1339" i="82"/>
  <c r="N1356" i="82" a="1"/>
  <c r="N1356" i="82" s="1"/>
  <c r="N1359" i="82" a="1"/>
  <c r="N1359" i="82"/>
  <c r="N1362" i="82" a="1"/>
  <c r="N1362" i="82"/>
  <c r="N1365" i="82" a="1"/>
  <c r="N1365" i="82" s="1"/>
  <c r="N1368" i="82" a="1"/>
  <c r="N1368" i="82" s="1"/>
  <c r="N1371" i="82" a="1"/>
  <c r="N1371" i="82" s="1"/>
  <c r="N1382" i="82" a="1"/>
  <c r="N1382" i="82"/>
  <c r="N1388" i="82" a="1"/>
  <c r="N1388" i="82" s="1"/>
  <c r="N1391" i="82" a="1"/>
  <c r="N1391" i="82" s="1"/>
  <c r="N1394" i="82" a="1"/>
  <c r="N1394" i="82" s="1"/>
  <c r="N1397" i="82" a="1"/>
  <c r="N1397" i="82"/>
  <c r="N1400" i="82" a="1"/>
  <c r="N1400" i="82" s="1"/>
  <c r="N1409" i="82" a="1"/>
  <c r="N1409" i="82" s="1"/>
  <c r="N1414" i="82" a="1"/>
  <c r="N1414" i="82" s="1"/>
  <c r="N1420" i="82" a="1"/>
  <c r="N1420" i="82"/>
  <c r="N1423" i="82" a="1"/>
  <c r="N1423" i="82" s="1"/>
  <c r="N1426" i="82" a="1"/>
  <c r="N1426" i="82" s="1"/>
  <c r="N1429" i="82" a="1"/>
  <c r="N1429" i="82" s="1"/>
  <c r="N1435" i="82" a="1"/>
  <c r="N1435" i="82" s="1"/>
  <c r="N1441" i="82" a="1"/>
  <c r="N1441" i="82" s="1"/>
  <c r="N1446" i="82" a="1"/>
  <c r="N1446" i="82" s="1"/>
  <c r="N1452" i="82" a="1"/>
  <c r="N1452" i="82" s="1"/>
  <c r="N1455" i="82" a="1"/>
  <c r="N1455" i="82" s="1"/>
  <c r="N1458" i="82" a="1"/>
  <c r="N1458" i="82"/>
  <c r="N1461" i="82" a="1"/>
  <c r="N1461" i="82"/>
  <c r="N1464" i="82" a="1"/>
  <c r="N1464" i="82" s="1"/>
  <c r="N1467" i="82" a="1"/>
  <c r="N1467" i="82" s="1"/>
  <c r="N1473" i="82" a="1"/>
  <c r="N1473" i="82" s="1"/>
  <c r="N1478" i="82" a="1"/>
  <c r="N1478" i="82"/>
  <c r="N1484" i="82" a="1"/>
  <c r="N1484" i="82" s="1"/>
  <c r="N1487" i="82" a="1"/>
  <c r="N1487" i="82" s="1"/>
  <c r="N1490" i="82" a="1"/>
  <c r="N1490" i="82" s="1"/>
  <c r="N1493" i="82" a="1"/>
  <c r="N1493" i="82" s="1"/>
  <c r="N1496" i="82" a="1"/>
  <c r="N1496" i="82" s="1"/>
  <c r="N1499" i="82" a="1"/>
  <c r="N1499" i="82"/>
  <c r="N1505" i="82" a="1"/>
  <c r="N1505" i="82" s="1"/>
  <c r="N1510" i="82" a="1"/>
  <c r="N1510" i="82" s="1"/>
  <c r="N1516" i="82" a="1"/>
  <c r="N1516" i="82" s="1"/>
  <c r="N1519" i="82" a="1"/>
  <c r="N1519" i="82" s="1"/>
  <c r="N1522" i="82" a="1"/>
  <c r="N1522" i="82"/>
  <c r="N1525" i="82" a="1"/>
  <c r="N1525" i="82" s="1"/>
  <c r="N1528" i="82" a="1"/>
  <c r="N1528" i="82" s="1"/>
  <c r="N1531" i="82" a="1"/>
  <c r="N1531" i="82" s="1"/>
  <c r="N1537" i="82" a="1"/>
  <c r="N1537" i="82"/>
  <c r="N1542" i="82" a="1"/>
  <c r="N1542" i="82"/>
  <c r="N1548" i="82" a="1"/>
  <c r="N1548" i="82" s="1"/>
  <c r="N1551" i="82" a="1"/>
  <c r="N1551" i="82" s="1"/>
  <c r="N1554" i="82" a="1"/>
  <c r="N1554" i="82" s="1"/>
  <c r="N1557" i="82" a="1"/>
  <c r="N1557" i="82" s="1"/>
  <c r="N1560" i="82" a="1"/>
  <c r="N1560" i="82"/>
  <c r="N1563" i="82" a="1"/>
  <c r="N1563" i="82" s="1"/>
  <c r="N1569" i="82" a="1"/>
  <c r="N1569" i="82" s="1"/>
  <c r="N1574" i="82" a="1"/>
  <c r="N1574" i="82" s="1"/>
  <c r="N1580" i="82" a="1"/>
  <c r="N1580" i="82"/>
  <c r="N1583" i="82" a="1"/>
  <c r="N1583" i="82" s="1"/>
  <c r="N1586" i="82" a="1"/>
  <c r="N1586" i="82" s="1"/>
  <c r="N1589" i="82" a="1"/>
  <c r="N1589" i="82" s="1"/>
  <c r="N1592" i="82" a="1"/>
  <c r="N1592" i="82" s="1"/>
  <c r="N1595" i="82" a="1"/>
  <c r="N1595" i="82" s="1"/>
  <c r="N1601" i="82" a="1"/>
  <c r="N1601" i="82" s="1"/>
  <c r="N1606" i="82" a="1"/>
  <c r="N1606" i="82" s="1"/>
  <c r="N1612" i="82" a="1"/>
  <c r="N1612" i="82" s="1"/>
  <c r="N1615" i="82" a="1"/>
  <c r="N1615" i="82" s="1"/>
  <c r="N1618" i="82" a="1"/>
  <c r="N1618" i="82"/>
  <c r="N1621" i="82" a="1"/>
  <c r="N1621" i="82"/>
  <c r="N1624" i="82" a="1"/>
  <c r="N1624" i="82" s="1"/>
  <c r="N1627" i="82" a="1"/>
  <c r="N1627" i="82" s="1"/>
  <c r="N1633" i="82" a="1"/>
  <c r="N1633" i="82" s="1"/>
  <c r="N1638" i="82" a="1"/>
  <c r="N1638" i="82" s="1"/>
  <c r="N1644" i="82" a="1"/>
  <c r="N1644" i="82" s="1"/>
  <c r="N1647" i="82" a="1"/>
  <c r="N1647" i="82" s="1"/>
  <c r="N1650" i="82" a="1"/>
  <c r="N1650" i="82" s="1"/>
  <c r="N1653" i="82" a="1"/>
  <c r="N1653" i="82" s="1"/>
  <c r="N1656" i="82" a="1"/>
  <c r="N1656" i="82"/>
  <c r="N1659" i="82" a="1"/>
  <c r="N1659" i="82"/>
  <c r="N1665" i="82" a="1"/>
  <c r="N1665" i="82" s="1"/>
  <c r="N1670" i="82" a="1"/>
  <c r="N1670" i="82" s="1"/>
  <c r="N1316" i="82" a="1"/>
  <c r="N1316" i="82" s="1"/>
  <c r="N1319" i="82" a="1"/>
  <c r="N1319" i="82" s="1"/>
  <c r="N1322" i="82" a="1"/>
  <c r="N1322" i="82" s="1"/>
  <c r="N1325" i="82" a="1"/>
  <c r="N1325" i="82" s="1"/>
  <c r="N1328" i="82" a="1"/>
  <c r="N1328" i="82" s="1"/>
  <c r="N1331" i="82" a="1"/>
  <c r="N1331" i="82" s="1"/>
  <c r="N1337" i="82" a="1"/>
  <c r="N1337" i="82" s="1"/>
  <c r="N1342" i="82" a="1"/>
  <c r="N1342" i="82"/>
  <c r="N1348" i="82" a="1"/>
  <c r="N1348" i="82" s="1"/>
  <c r="N1351" i="82" a="1"/>
  <c r="N1351" i="82" s="1"/>
  <c r="N1354" i="82" a="1"/>
  <c r="N1354" i="82" s="1"/>
  <c r="N1357" i="82" a="1"/>
  <c r="N1357" i="82"/>
  <c r="N1360" i="82" a="1"/>
  <c r="N1360" i="82"/>
  <c r="N1363" i="82" a="1"/>
  <c r="N1363" i="82" s="1"/>
  <c r="N1369" i="82" a="1"/>
  <c r="N1369" i="82" s="1"/>
  <c r="N1374" i="82" a="1"/>
  <c r="N1374" i="82" s="1"/>
  <c r="N1380" i="82" a="1"/>
  <c r="N1380" i="82"/>
  <c r="N1383" i="82" a="1"/>
  <c r="N1383" i="82"/>
  <c r="N1386" i="82" a="1"/>
  <c r="N1386" i="82" s="1"/>
  <c r="N1389" i="82" a="1"/>
  <c r="N1389" i="82" s="1"/>
  <c r="N1392" i="82" a="1"/>
  <c r="N1392" i="82" s="1"/>
  <c r="N1395" i="82" a="1"/>
  <c r="N1395" i="82" s="1"/>
  <c r="N1401" i="82" a="1"/>
  <c r="N1401" i="82" s="1"/>
  <c r="N1406" i="82" a="1"/>
  <c r="N1406" i="82" s="1"/>
  <c r="N1412" i="82" a="1"/>
  <c r="N1412" i="82" s="1"/>
  <c r="N1415" i="82" a="1"/>
  <c r="N1415" i="82" s="1"/>
  <c r="N1418" i="82" a="1"/>
  <c r="N1418" i="82"/>
  <c r="N1421" i="82" a="1"/>
  <c r="N1421" i="82" s="1"/>
  <c r="N1424" i="82" a="1"/>
  <c r="N1424" i="82" s="1"/>
  <c r="N1427" i="82" a="1"/>
  <c r="N1427" i="82" s="1"/>
  <c r="N1433" i="82" a="1"/>
  <c r="N1433" i="82" s="1"/>
  <c r="N1438" i="82" a="1"/>
  <c r="N1438" i="82" s="1"/>
  <c r="N1444" i="82" a="1"/>
  <c r="N1444" i="82"/>
  <c r="N1447" i="82" a="1"/>
  <c r="N1447" i="82" s="1"/>
  <c r="N1450" i="82" a="1"/>
  <c r="N1450" i="82" s="1"/>
  <c r="N1453" i="82" a="1"/>
  <c r="N1453" i="82" s="1"/>
  <c r="N1456" i="82" a="1"/>
  <c r="N1456" i="82"/>
  <c r="N1459" i="82" a="1"/>
  <c r="N1459" i="82"/>
  <c r="N1465" i="82" a="1"/>
  <c r="N1465" i="82" s="1"/>
  <c r="N1470" i="82" a="1"/>
  <c r="N1470" i="82" s="1"/>
  <c r="N1476" i="82" a="1"/>
  <c r="N1476" i="82" s="1"/>
  <c r="N1479" i="82" a="1"/>
  <c r="N1479" i="82"/>
  <c r="N1482" i="82" a="1"/>
  <c r="N1482" i="82" s="1"/>
  <c r="N1485" i="82" a="1"/>
  <c r="N1485" i="82" s="1"/>
  <c r="N1488" i="82" a="1"/>
  <c r="N1488" i="82" s="1"/>
  <c r="N1491" i="82" a="1"/>
  <c r="N1491" i="82" s="1"/>
  <c r="N1497" i="82" a="1"/>
  <c r="N1497" i="82"/>
  <c r="N1502" i="82" a="1"/>
  <c r="N1502" i="82"/>
  <c r="N1508" i="82" a="1"/>
  <c r="N1508" i="82" s="1"/>
  <c r="N1511" i="82" a="1"/>
  <c r="N1511" i="82" s="1"/>
  <c r="N1514" i="82" a="1"/>
  <c r="N1514" i="82" s="1"/>
  <c r="N1517" i="82" a="1"/>
  <c r="N1517" i="82" s="1"/>
  <c r="N1520" i="82" a="1"/>
  <c r="N1520" i="82" s="1"/>
  <c r="N1523" i="82" a="1"/>
  <c r="N1523" i="82" s="1"/>
  <c r="N1529" i="82" a="1"/>
  <c r="N1529" i="82" s="1"/>
  <c r="N1534" i="82" a="1"/>
  <c r="N1534" i="82" s="1"/>
  <c r="N1540" i="82" a="1"/>
  <c r="N1540" i="82" s="1"/>
  <c r="N1543" i="82" a="1"/>
  <c r="N1543" i="82"/>
  <c r="N1546" i="82" a="1"/>
  <c r="N1546" i="82" s="1"/>
  <c r="N1549" i="82" a="1"/>
  <c r="N1549" i="82" s="1"/>
  <c r="N1552" i="82" a="1"/>
  <c r="N1552" i="82" s="1"/>
  <c r="N1555" i="82" a="1"/>
  <c r="N1555" i="82"/>
  <c r="N1561" i="82" a="1"/>
  <c r="N1561" i="82" s="1"/>
  <c r="N1566" i="82" a="1"/>
  <c r="N1566" i="82" s="1"/>
  <c r="N1572" i="82" a="1"/>
  <c r="N1572" i="82" s="1"/>
  <c r="N1575" i="82" a="1"/>
  <c r="N1575" i="82" s="1"/>
  <c r="N1578" i="82" a="1"/>
  <c r="N1578" i="82"/>
  <c r="N1581" i="82" a="1"/>
  <c r="N1581" i="82"/>
  <c r="N1584" i="82" a="1"/>
  <c r="N1584" i="82" s="1"/>
  <c r="N1587" i="82" a="1"/>
  <c r="N1587" i="82" s="1"/>
  <c r="N1593" i="82" a="1"/>
  <c r="N1593" i="82" s="1"/>
  <c r="N1598" i="82" a="1"/>
  <c r="N1598" i="82" s="1"/>
  <c r="N1604" i="82" a="1"/>
  <c r="N1604" i="82" s="1"/>
  <c r="N1607" i="82" a="1"/>
  <c r="N1607" i="82" s="1"/>
  <c r="N1610" i="82" a="1"/>
  <c r="N1610" i="82" s="1"/>
  <c r="N1613" i="82" a="1"/>
  <c r="N1613" i="82" s="1"/>
  <c r="N1616" i="82" a="1"/>
  <c r="N1616" i="82"/>
  <c r="N1619" i="82" a="1"/>
  <c r="N1619" i="82" s="1"/>
  <c r="N1625" i="82" a="1"/>
  <c r="N1625" i="82" s="1"/>
  <c r="N1630" i="82" a="1"/>
  <c r="N1630" i="82" s="1"/>
  <c r="N1636" i="82" a="1"/>
  <c r="N1636" i="82" s="1"/>
  <c r="N1639" i="82" a="1"/>
  <c r="N1639" i="82" s="1"/>
  <c r="N1642" i="82" a="1"/>
  <c r="N1642" i="82"/>
  <c r="N1645" i="82" a="1"/>
  <c r="N1645" i="82" s="1"/>
  <c r="N1648" i="82" a="1"/>
  <c r="N1648" i="82" s="1"/>
  <c r="N1651" i="82" a="1"/>
  <c r="N1651" i="82" s="1"/>
  <c r="N1657" i="82" a="1"/>
  <c r="N1657" i="82"/>
  <c r="N1662" i="82" a="1"/>
  <c r="N1662" i="82"/>
  <c r="N1668" i="82" a="1"/>
  <c r="N1668" i="82" s="1"/>
  <c r="N1671" i="82" a="1"/>
  <c r="N1671" i="82" s="1"/>
  <c r="N1674" i="82" a="1"/>
  <c r="N1674" i="82" s="1"/>
  <c r="N1677" i="82" a="1"/>
  <c r="N1677" i="82"/>
  <c r="N1681" i="82" a="1"/>
  <c r="N1681" i="82" s="1"/>
  <c r="N1687" i="82" a="1"/>
  <c r="N1687" i="82" s="1"/>
  <c r="N1690" i="82" a="1"/>
  <c r="N1690" i="82" s="1"/>
  <c r="N1693" i="82" a="1"/>
  <c r="N1693" i="82" s="1"/>
  <c r="N1317" i="82" a="1"/>
  <c r="N1317" i="82"/>
  <c r="N1320" i="82" a="1"/>
  <c r="N1320" i="82"/>
  <c r="N1323" i="82" a="1"/>
  <c r="N1323" i="82" s="1"/>
  <c r="N1329" i="82" a="1"/>
  <c r="N1329" i="82" s="1"/>
  <c r="N1334" i="82" a="1"/>
  <c r="N1334" i="82" s="1"/>
  <c r="N1340" i="82" a="1"/>
  <c r="N1340" i="82" s="1"/>
  <c r="N1343" i="82" a="1"/>
  <c r="N1343" i="82" s="1"/>
  <c r="N1346" i="82" a="1"/>
  <c r="N1346" i="82" s="1"/>
  <c r="N1349" i="82" a="1"/>
  <c r="N1349" i="82" s="1"/>
  <c r="N1352" i="82" a="1"/>
  <c r="N1352" i="82" s="1"/>
  <c r="N1355" i="82" a="1"/>
  <c r="N1355" i="82" s="1"/>
  <c r="N1361" i="82" a="1"/>
  <c r="N1361" i="82"/>
  <c r="N1366" i="82" a="1"/>
  <c r="N1366" i="82" s="1"/>
  <c r="N1372" i="82" a="1"/>
  <c r="N1372" i="82" s="1"/>
  <c r="N1375" i="82" a="1"/>
  <c r="N1375" i="82" s="1"/>
  <c r="N1378" i="82" a="1"/>
  <c r="N1378" i="82"/>
  <c r="N1381" i="82" a="1"/>
  <c r="N1381" i="82" s="1"/>
  <c r="N1384" i="82" a="1"/>
  <c r="N1384" i="82" s="1"/>
  <c r="N1387" i="82" a="1"/>
  <c r="N1387" i="82" s="1"/>
  <c r="N1393" i="82" a="1"/>
  <c r="N1393" i="82" s="1"/>
  <c r="N1398" i="82" a="1"/>
  <c r="N1398" i="82"/>
  <c r="N1404" i="82" a="1"/>
  <c r="N1404" i="82"/>
  <c r="N1407" i="82" a="1"/>
  <c r="N1407" i="82" s="1"/>
  <c r="N1410" i="82" a="1"/>
  <c r="N1410" i="82" s="1"/>
  <c r="N1413" i="82" a="1"/>
  <c r="N1413" i="82" s="1"/>
  <c r="N1416" i="82" a="1"/>
  <c r="N1416" i="82" s="1"/>
  <c r="N1419" i="82" a="1"/>
  <c r="N1419" i="82" s="1"/>
  <c r="N1425" i="82" a="1"/>
  <c r="N1425" i="82" s="1"/>
  <c r="N1430" i="82" a="1"/>
  <c r="N1430" i="82" s="1"/>
  <c r="N1436" i="82" a="1"/>
  <c r="N1436" i="82" s="1"/>
  <c r="N1439" i="82" a="1"/>
  <c r="N1439" i="82"/>
  <c r="N1442" i="82" a="1"/>
  <c r="N1442" i="82" s="1"/>
  <c r="N1445" i="82" a="1"/>
  <c r="N1445" i="82" s="1"/>
  <c r="N1448" i="82" a="1"/>
  <c r="N1448" i="82" s="1"/>
  <c r="N1451" i="82" a="1"/>
  <c r="N1451" i="82" s="1"/>
  <c r="N1457" i="82" a="1"/>
  <c r="N1457" i="82" s="1"/>
  <c r="N1462" i="82" a="1"/>
  <c r="N1462" i="82"/>
  <c r="N1468" i="82" a="1"/>
  <c r="N1468" i="82" s="1"/>
  <c r="N1471" i="82" a="1"/>
  <c r="N1471" i="82" s="1"/>
  <c r="N1474" i="82" a="1"/>
  <c r="N1474" i="82" s="1"/>
  <c r="N1477" i="82" a="1"/>
  <c r="N1477" i="82"/>
  <c r="N1480" i="82" a="1"/>
  <c r="N1480" i="82"/>
  <c r="N1483" i="82" a="1"/>
  <c r="N1483" i="82" s="1"/>
  <c r="N1489" i="82" a="1"/>
  <c r="N1489" i="82" s="1"/>
  <c r="N1494" i="82" a="1"/>
  <c r="N1494" i="82" s="1"/>
  <c r="N1500" i="82" a="1"/>
  <c r="N1500" i="82"/>
  <c r="N1503" i="82" a="1"/>
  <c r="N1503" i="82" s="1"/>
  <c r="N1506" i="82" a="1"/>
  <c r="N1506" i="82" s="1"/>
  <c r="N1509" i="82" a="1"/>
  <c r="N1509" i="82" s="1"/>
  <c r="N1512" i="82" a="1"/>
  <c r="N1512" i="82" s="1"/>
  <c r="N1515" i="82" a="1"/>
  <c r="N1515" i="82"/>
  <c r="N1521" i="82" a="1"/>
  <c r="N1521" i="82"/>
  <c r="N1526" i="82" a="1"/>
  <c r="N1526" i="82" s="1"/>
  <c r="N1532" i="82" a="1"/>
  <c r="N1532" i="82" s="1"/>
  <c r="N1535" i="82" a="1"/>
  <c r="N1535" i="82" s="1"/>
  <c r="N1538" i="82" a="1"/>
  <c r="N1538" i="82" s="1"/>
  <c r="N1541" i="82" a="1"/>
  <c r="N1541" i="82" s="1"/>
  <c r="N1544" i="82" a="1"/>
  <c r="N1544" i="82" s="1"/>
  <c r="N1547" i="82" a="1"/>
  <c r="N1547" i="82" s="1"/>
  <c r="N1553" i="82" a="1"/>
  <c r="N1553" i="82" s="1"/>
  <c r="N1558" i="82" a="1"/>
  <c r="N1558" i="82" s="1"/>
  <c r="N1564" i="82" a="1"/>
  <c r="N1564" i="82"/>
  <c r="N1567" i="82" a="1"/>
  <c r="N1567" i="82" s="1"/>
  <c r="N1570" i="82" a="1"/>
  <c r="N1570" i="82" s="1"/>
  <c r="N1573" i="82" a="1"/>
  <c r="N1573" i="82" s="1"/>
  <c r="N1576" i="82" a="1"/>
  <c r="N1576" i="82"/>
  <c r="N1579" i="82" a="1"/>
  <c r="N1579" i="82"/>
  <c r="N1585" i="82" a="1"/>
  <c r="N1585" i="82" s="1"/>
  <c r="N1590" i="82" a="1"/>
  <c r="N1590" i="82" s="1"/>
  <c r="N1596" i="82" a="1"/>
  <c r="N1596" i="82" s="1"/>
  <c r="N1599" i="82" a="1"/>
  <c r="N1599" i="82"/>
  <c r="N1602" i="82" a="1"/>
  <c r="N1602" i="82"/>
  <c r="N1605" i="82" a="1"/>
  <c r="N1605" i="82" s="1"/>
  <c r="N1608" i="82" a="1"/>
  <c r="N1608" i="82" s="1"/>
  <c r="N1611" i="82" a="1"/>
  <c r="N1611" i="82" s="1"/>
  <c r="N1617" i="82" a="1"/>
  <c r="N1617" i="82" s="1"/>
  <c r="N1622" i="82" a="1"/>
  <c r="N1622" i="82" s="1"/>
  <c r="N1628" i="82" a="1"/>
  <c r="N1628" i="82" s="1"/>
  <c r="N1631" i="82" a="1"/>
  <c r="N1631" i="82" s="1"/>
  <c r="N1634" i="82" a="1"/>
  <c r="N1634" i="82" s="1"/>
  <c r="N1341" i="82" a="1"/>
  <c r="N1341" i="82"/>
  <c r="N1353" i="82" a="1"/>
  <c r="N1353" i="82" s="1"/>
  <c r="N1364" i="82" a="1"/>
  <c r="N1364" i="82" s="1"/>
  <c r="N1376" i="82" a="1"/>
  <c r="N1376" i="82" s="1"/>
  <c r="N1399" i="82" a="1"/>
  <c r="N1399" i="82" s="1"/>
  <c r="N1411" i="82" a="1"/>
  <c r="N1411" i="82" s="1"/>
  <c r="N1422" i="82" a="1"/>
  <c r="N1422" i="82"/>
  <c r="N1434" i="82" a="1"/>
  <c r="N1434" i="82" s="1"/>
  <c r="N1469" i="82" a="1"/>
  <c r="N1469" i="82" s="1"/>
  <c r="N1481" i="82" a="1"/>
  <c r="N1481" i="82" s="1"/>
  <c r="N1492" i="82" a="1"/>
  <c r="N1492" i="82"/>
  <c r="N1504" i="82" a="1"/>
  <c r="N1504" i="82"/>
  <c r="N1527" i="82" a="1"/>
  <c r="N1527" i="82" s="1"/>
  <c r="N1539" i="82" a="1"/>
  <c r="N1539" i="82" s="1"/>
  <c r="N1550" i="82" a="1"/>
  <c r="N1550" i="82" s="1"/>
  <c r="N1562" i="82" a="1"/>
  <c r="N1562" i="82" s="1"/>
  <c r="N1597" i="82" a="1"/>
  <c r="N1597" i="82" s="1"/>
  <c r="N1609" i="82" a="1"/>
  <c r="N1609" i="82" s="1"/>
  <c r="N1620" i="82" a="1"/>
  <c r="N1620" i="82" s="1"/>
  <c r="N1632" i="82" a="1"/>
  <c r="N1632" i="82" s="1"/>
  <c r="N1640" i="82" a="1"/>
  <c r="N1640" i="82"/>
  <c r="N1663" i="82" a="1"/>
  <c r="N1663" i="82"/>
  <c r="N1669" i="82" a="1"/>
  <c r="N1669" i="82" s="1"/>
  <c r="N1678" i="82" a="1"/>
  <c r="N1678" i="82" s="1"/>
  <c r="N1682" i="82" a="1"/>
  <c r="N1682" i="82" s="1"/>
  <c r="N1686" i="82" a="1"/>
  <c r="N1686" i="82" s="1"/>
  <c r="N1691" i="82" a="1"/>
  <c r="N1691" i="82" s="1"/>
  <c r="N1695" i="82" a="1"/>
  <c r="N1695" i="82" s="1"/>
  <c r="N1698" i="82" a="1"/>
  <c r="N1698" i="82" s="1"/>
  <c r="N1701" i="82" a="1"/>
  <c r="N1701" i="82" s="1"/>
  <c r="N1705" i="82" a="1"/>
  <c r="N1705" i="82" s="1"/>
  <c r="N1711" i="82" a="1"/>
  <c r="N1711" i="82"/>
  <c r="N1714" i="82" a="1"/>
  <c r="N1714" i="82" s="1"/>
  <c r="N1717" i="82" a="1"/>
  <c r="N1717" i="82" s="1"/>
  <c r="N1720" i="82" a="1"/>
  <c r="N1720" i="82" s="1"/>
  <c r="N1723" i="82" a="1"/>
  <c r="N1723" i="82"/>
  <c r="N1726" i="82" a="1"/>
  <c r="N1726" i="82"/>
  <c r="N1729" i="82" a="1"/>
  <c r="N1729" i="82" s="1"/>
  <c r="N1735" i="82" a="1"/>
  <c r="N1735" i="82" s="1"/>
  <c r="N1740" i="82" a="1"/>
  <c r="N1740" i="82" s="1"/>
  <c r="N1746" i="82" a="1"/>
  <c r="N1746" i="82"/>
  <c r="N1749" i="82" a="1"/>
  <c r="N1749" i="82"/>
  <c r="N1752" i="82" a="1"/>
  <c r="N1752" i="82" s="1"/>
  <c r="N1755" i="82" a="1"/>
  <c r="N1755" i="82" s="1"/>
  <c r="N1758" i="82" a="1"/>
  <c r="N1758" i="82" s="1"/>
  <c r="N1761" i="82" a="1"/>
  <c r="N1761" i="82" s="1"/>
  <c r="N1767" i="82" a="1"/>
  <c r="N1767" i="82" s="1"/>
  <c r="N1772" i="82" a="1"/>
  <c r="N1772" i="82" s="1"/>
  <c r="N1778" i="82" a="1"/>
  <c r="N1778" i="82" s="1"/>
  <c r="N1781" i="82" a="1"/>
  <c r="N1781" i="82" s="1"/>
  <c r="N1784" i="82" a="1"/>
  <c r="N1784" i="82"/>
  <c r="N1787" i="82" a="1"/>
  <c r="N1787" i="82" s="1"/>
  <c r="N1790" i="82" a="1"/>
  <c r="N1790" i="82" s="1"/>
  <c r="N1793" i="82" a="1"/>
  <c r="N1793" i="82" s="1"/>
  <c r="N1799" i="82" a="1"/>
  <c r="N1799" i="82" s="1"/>
  <c r="N1804" i="82" a="1"/>
  <c r="N1804" i="82"/>
  <c r="N1806" i="82" a="1"/>
  <c r="N1806" i="82"/>
  <c r="N1808" i="82" a="1"/>
  <c r="N1808" i="82" s="1"/>
  <c r="N1810" i="82" a="1"/>
  <c r="N1810" i="82" s="1"/>
  <c r="N1812" i="82" a="1"/>
  <c r="N1812" i="82" s="1"/>
  <c r="N1814" i="82" a="1"/>
  <c r="N1814" i="82"/>
  <c r="N1816" i="82" a="1"/>
  <c r="N1816" i="82"/>
  <c r="N1818" i="82" a="1"/>
  <c r="N1818" i="82" s="1"/>
  <c r="N1820" i="82" a="1"/>
  <c r="N1820" i="82" s="1"/>
  <c r="N1822" i="82" a="1"/>
  <c r="N1822" i="82" s="1"/>
  <c r="N1824" i="82" a="1"/>
  <c r="N1824" i="82"/>
  <c r="N1826" i="82" a="1"/>
  <c r="N1826" i="82" s="1"/>
  <c r="N1828" i="82" a="1"/>
  <c r="N1828" i="82" s="1"/>
  <c r="N1830" i="82" a="1"/>
  <c r="N1830" i="82" s="1"/>
  <c r="N1832" i="82" a="1"/>
  <c r="N1832" i="82" s="1"/>
  <c r="N1834" i="82" a="1"/>
  <c r="N1834" i="82"/>
  <c r="N1836" i="82" a="1"/>
  <c r="N1836" i="82"/>
  <c r="N1838" i="82" a="1"/>
  <c r="N1838" i="82" s="1"/>
  <c r="N1840" i="82" a="1"/>
  <c r="N1840" i="82" s="1"/>
  <c r="N1842" i="82" a="1"/>
  <c r="N1842" i="82" s="1"/>
  <c r="N1844" i="82" a="1"/>
  <c r="N1844" i="82" s="1"/>
  <c r="N1849" i="82" a="1"/>
  <c r="N1849" i="82" s="1"/>
  <c r="N1853" i="82" a="1"/>
  <c r="N1853" i="82" s="1"/>
  <c r="N1857" i="82" a="1"/>
  <c r="N1857" i="82" s="1"/>
  <c r="N1861" i="82" a="1"/>
  <c r="N1861" i="82" s="1"/>
  <c r="N1865" i="82" a="1"/>
  <c r="N1865" i="82" s="1"/>
  <c r="N1869" i="82" a="1"/>
  <c r="N1869" i="82"/>
  <c r="N1873" i="82" a="1"/>
  <c r="N1873" i="82" s="1"/>
  <c r="N1877" i="82" a="1"/>
  <c r="N1877" i="82" s="1"/>
  <c r="N1881" i="82" a="1"/>
  <c r="N1881" i="82" s="1"/>
  <c r="N1885" i="82" a="1"/>
  <c r="N1885" i="82"/>
  <c r="N1321" i="82" a="1"/>
  <c r="N1321" i="82"/>
  <c r="N1332" i="82" a="1"/>
  <c r="N1332" i="82" s="1"/>
  <c r="N1344" i="82" a="1"/>
  <c r="N1344" i="82" s="1"/>
  <c r="N1367" i="82" a="1"/>
  <c r="N1367" i="82" s="1"/>
  <c r="N1379" i="82" a="1"/>
  <c r="N1379" i="82"/>
  <c r="N1390" i="82" a="1"/>
  <c r="N1390" i="82"/>
  <c r="N1402" i="82" a="1"/>
  <c r="N1402" i="82" s="1"/>
  <c r="N1437" i="82" a="1"/>
  <c r="N1437" i="82" s="1"/>
  <c r="N1449" i="82" a="1"/>
  <c r="N1449" i="82" s="1"/>
  <c r="N1460" i="82" a="1"/>
  <c r="N1460" i="82" s="1"/>
  <c r="N1472" i="82" a="1"/>
  <c r="N1472" i="82" s="1"/>
  <c r="N1495" i="82" a="1"/>
  <c r="N1495" i="82" s="1"/>
  <c r="N1507" i="82" a="1"/>
  <c r="N1507" i="82" s="1"/>
  <c r="N1518" i="82" a="1"/>
  <c r="N1518" i="82" s="1"/>
  <c r="N1530" i="82" a="1"/>
  <c r="N1530" i="82" s="1"/>
  <c r="N1565" i="82" a="1"/>
  <c r="N1565" i="82" s="1"/>
  <c r="N1577" i="82" a="1"/>
  <c r="N1577" i="82"/>
  <c r="N1588" i="82" a="1"/>
  <c r="N1588" i="82" s="1"/>
  <c r="N1600" i="82" a="1"/>
  <c r="N1600" i="82" s="1"/>
  <c r="N1623" i="82" a="1"/>
  <c r="N1623" i="82"/>
  <c r="N1635" i="82" a="1"/>
  <c r="N1635" i="82" s="1"/>
  <c r="N1641" i="82" a="1"/>
  <c r="N1641" i="82" s="1"/>
  <c r="N1646" i="82" a="1"/>
  <c r="N1646" i="82"/>
  <c r="N1652" i="82" a="1"/>
  <c r="N1652" i="82"/>
  <c r="N1658" i="82" a="1"/>
  <c r="N1658" i="82"/>
  <c r="N1664" i="82" a="1"/>
  <c r="N1664" i="82" s="1"/>
  <c r="N1675" i="82" a="1"/>
  <c r="N1675" i="82" s="1"/>
  <c r="P1675" i="82" s="1"/>
  <c r="N1679" i="82" a="1"/>
  <c r="N1679" i="82"/>
  <c r="N1683" i="82" a="1"/>
  <c r="N1683" i="82"/>
  <c r="N1688" i="82" a="1"/>
  <c r="N1688" i="82" s="1"/>
  <c r="N1696" i="82" a="1"/>
  <c r="N1696" i="82" s="1"/>
  <c r="N1699" i="82" a="1"/>
  <c r="N1699" i="82" s="1"/>
  <c r="N1702" i="82" a="1"/>
  <c r="N1702" i="82"/>
  <c r="N1708" i="82" a="1"/>
  <c r="N1708" i="82"/>
  <c r="N1712" i="82" a="1"/>
  <c r="N1712" i="82" s="1"/>
  <c r="N1715" i="82" a="1"/>
  <c r="N1715" i="82" s="1"/>
  <c r="N1718" i="82" a="1"/>
  <c r="N1718" i="82" s="1"/>
  <c r="N1721" i="82" a="1"/>
  <c r="N1721" i="82"/>
  <c r="N1727" i="82" a="1"/>
  <c r="N1727" i="82"/>
  <c r="N1732" i="82" a="1"/>
  <c r="N1732" i="82" s="1"/>
  <c r="N1738" i="82" a="1"/>
  <c r="N1738" i="82" s="1"/>
  <c r="N1741" i="82" a="1"/>
  <c r="N1741" i="82" s="1"/>
  <c r="N1744" i="82" a="1"/>
  <c r="N1744" i="82"/>
  <c r="N1747" i="82" a="1"/>
  <c r="N1747" i="82"/>
  <c r="N1750" i="82" a="1"/>
  <c r="N1750" i="82" s="1"/>
  <c r="N1753" i="82" a="1"/>
  <c r="N1753" i="82" s="1"/>
  <c r="N1759" i="82" a="1"/>
  <c r="N1759" i="82" s="1"/>
  <c r="N1764" i="82" a="1"/>
  <c r="N1764" i="82"/>
  <c r="N1770" i="82" a="1"/>
  <c r="N1770" i="82"/>
  <c r="N1773" i="82" a="1"/>
  <c r="N1773" i="82" s="1"/>
  <c r="N1776" i="82" a="1"/>
  <c r="N1776" i="82" s="1"/>
  <c r="N1779" i="82" a="1"/>
  <c r="N1779" i="82" s="1"/>
  <c r="N1782" i="82" a="1"/>
  <c r="N1782" i="82"/>
  <c r="N1785" i="82" a="1"/>
  <c r="N1785" i="82"/>
  <c r="N1791" i="82" a="1"/>
  <c r="N1791" i="82" s="1"/>
  <c r="P1791" i="82" s="1"/>
  <c r="N1796" i="82" a="1"/>
  <c r="N1796" i="82" s="1"/>
  <c r="N1802" i="82" a="1"/>
  <c r="N1802" i="82" s="1"/>
  <c r="N1847" i="82" a="1"/>
  <c r="N1847" i="82"/>
  <c r="N1850" i="82" a="1"/>
  <c r="N1850" i="82"/>
  <c r="Q1850" i="82" s="1"/>
  <c r="N1854" i="82" a="1"/>
  <c r="N1854" i="82"/>
  <c r="Q1854" i="82" s="1"/>
  <c r="N1858" i="82" a="1"/>
  <c r="N1858" i="82" s="1"/>
  <c r="Q1858" i="82" s="1"/>
  <c r="N1862" i="82" a="1"/>
  <c r="N1862" i="82" s="1"/>
  <c r="P1862" i="82" s="1"/>
  <c r="N1866" i="82" a="1"/>
  <c r="N1866" i="82" s="1"/>
  <c r="Q1866" i="82" s="1"/>
  <c r="N1870" i="82" a="1"/>
  <c r="N1870" i="82" s="1"/>
  <c r="P1870" i="82" s="1"/>
  <c r="N1874" i="82" a="1"/>
  <c r="N1874" i="82"/>
  <c r="Q1874" i="82" s="1"/>
  <c r="N1878" i="82" a="1"/>
  <c r="N1878" i="82"/>
  <c r="P1878" i="82" s="1"/>
  <c r="N1882" i="82" a="1"/>
  <c r="N1882" i="82"/>
  <c r="Q1882" i="82" s="1"/>
  <c r="N1886" i="82" a="1"/>
  <c r="N1886" i="82" s="1"/>
  <c r="Q1886" i="82" s="1"/>
  <c r="N1890" i="82" a="1"/>
  <c r="N1890" i="82" s="1"/>
  <c r="Q1890" i="82" s="1"/>
  <c r="N1894" i="82" a="1"/>
  <c r="N1894" i="82" s="1"/>
  <c r="Q1894" i="82" s="1"/>
  <c r="N1898" i="82" a="1"/>
  <c r="N1898" i="82" s="1"/>
  <c r="Q1898" i="82" s="1"/>
  <c r="N1902" i="82" a="1"/>
  <c r="N1902" i="82" s="1"/>
  <c r="Q1902" i="82" s="1"/>
  <c r="N1906" i="82" a="1"/>
  <c r="N1906" i="82"/>
  <c r="P1906" i="82"/>
  <c r="N1910" i="82" a="1"/>
  <c r="N1910" i="82" s="1"/>
  <c r="P1910" i="82" s="1"/>
  <c r="N1914" i="82" a="1"/>
  <c r="N1914" i="82"/>
  <c r="Q1914" i="82" s="1"/>
  <c r="N1335" i="82" a="1"/>
  <c r="N1335" i="82" s="1"/>
  <c r="N1347" i="82" a="1"/>
  <c r="N1347" i="82"/>
  <c r="N1358" i="82" a="1"/>
  <c r="N1358" i="82" s="1"/>
  <c r="N1370" i="82" a="1"/>
  <c r="N1370" i="82" s="1"/>
  <c r="N1405" i="82" a="1"/>
  <c r="N1405" i="82"/>
  <c r="N1417" i="82" a="1"/>
  <c r="N1417" i="82"/>
  <c r="N1428" i="82" a="1"/>
  <c r="N1428" i="82"/>
  <c r="N1440" i="82" a="1"/>
  <c r="N1440" i="82" s="1"/>
  <c r="Q1440" i="82" s="1"/>
  <c r="N1463" i="82" a="1"/>
  <c r="N1463" i="82" s="1"/>
  <c r="N1475" i="82" a="1"/>
  <c r="N1475" i="82" s="1"/>
  <c r="N1486" i="82" a="1"/>
  <c r="N1486" i="82" s="1"/>
  <c r="N1498" i="82" a="1"/>
  <c r="N1498" i="82" s="1"/>
  <c r="N1533" i="82" a="1"/>
  <c r="N1533" i="82"/>
  <c r="N1545" i="82" a="1"/>
  <c r="N1545" i="82" s="1"/>
  <c r="N1556" i="82" a="1"/>
  <c r="N1556" i="82"/>
  <c r="N1568" i="82" a="1"/>
  <c r="N1568" i="82"/>
  <c r="N1591" i="82" a="1"/>
  <c r="N1591" i="82"/>
  <c r="N1603" i="82" a="1"/>
  <c r="N1603" i="82"/>
  <c r="N1614" i="82" a="1"/>
  <c r="N1614" i="82" s="1"/>
  <c r="N1626" i="82" a="1"/>
  <c r="N1626" i="82" s="1"/>
  <c r="N1637" i="82" a="1"/>
  <c r="N1637" i="82" s="1"/>
  <c r="N1643" i="82" a="1"/>
  <c r="N1643" i="82" s="1"/>
  <c r="P1643" i="82" s="1"/>
  <c r="N1649" i="82" a="1"/>
  <c r="N1649" i="82" s="1"/>
  <c r="N1654" i="82" a="1"/>
  <c r="N1654" i="82" s="1"/>
  <c r="N1660" i="82" a="1"/>
  <c r="N1660" i="82" s="1"/>
  <c r="N1666" i="82" a="1"/>
  <c r="N1666" i="82"/>
  <c r="N1672" i="82" a="1"/>
  <c r="N1672" i="82"/>
  <c r="N1680" i="82" a="1"/>
  <c r="N1680" i="82"/>
  <c r="N1684" i="82" a="1"/>
  <c r="N1684" i="82" s="1"/>
  <c r="N1689" i="82" a="1"/>
  <c r="N1689" i="82"/>
  <c r="N1692" i="82" a="1"/>
  <c r="N1692" i="82" s="1"/>
  <c r="N1697" i="82" a="1"/>
  <c r="N1697" i="82" s="1"/>
  <c r="N1703" i="82" a="1"/>
  <c r="N1703" i="82" s="1"/>
  <c r="N1706" i="82" a="1"/>
  <c r="N1706" i="82" s="1"/>
  <c r="N1709" i="82" a="1"/>
  <c r="N1709" i="82"/>
  <c r="N1713" i="82" a="1"/>
  <c r="N1713" i="82" s="1"/>
  <c r="N1719" i="82" a="1"/>
  <c r="N1719" i="82"/>
  <c r="N1724" i="82" a="1"/>
  <c r="N1724" i="82"/>
  <c r="N1730" i="82" a="1"/>
  <c r="N1730" i="82" s="1"/>
  <c r="N1733" i="82" a="1"/>
  <c r="N1733" i="82" s="1"/>
  <c r="N1736" i="82" a="1"/>
  <c r="N1736" i="82"/>
  <c r="N1739" i="82" a="1"/>
  <c r="N1739" i="82" s="1"/>
  <c r="N1742" i="82" a="1"/>
  <c r="N1742" i="82" s="1"/>
  <c r="N1745" i="82" a="1"/>
  <c r="N1745" i="82" s="1"/>
  <c r="N1751" i="82" a="1"/>
  <c r="N1751" i="82"/>
  <c r="N1756" i="82" a="1"/>
  <c r="N1756" i="82"/>
  <c r="N1762" i="82" a="1"/>
  <c r="N1762" i="82" s="1"/>
  <c r="N1765" i="82" a="1"/>
  <c r="N1765" i="82"/>
  <c r="N1768" i="82" a="1"/>
  <c r="N1768" i="82" s="1"/>
  <c r="N1771" i="82" a="1"/>
  <c r="N1771" i="82" s="1"/>
  <c r="P1771" i="82" s="1"/>
  <c r="N1774" i="82" a="1"/>
  <c r="N1774" i="82" s="1"/>
  <c r="Q1774" i="82" s="1"/>
  <c r="N1777" i="82" a="1"/>
  <c r="N1777" i="82"/>
  <c r="N1783" i="82" a="1"/>
  <c r="N1783" i="82" s="1"/>
  <c r="N1788" i="82" a="1"/>
  <c r="N1788" i="82" s="1"/>
  <c r="N1794" i="82" a="1"/>
  <c r="N1794" i="82"/>
  <c r="N1797" i="82" a="1"/>
  <c r="N1797" i="82"/>
  <c r="N1800" i="82" a="1"/>
  <c r="N1800" i="82"/>
  <c r="N1803" i="82" a="1"/>
  <c r="N1803" i="82" s="1"/>
  <c r="N1805" i="82" a="1"/>
  <c r="N1805" i="82" s="1"/>
  <c r="N1807" i="82" a="1"/>
  <c r="N1807" i="82" s="1"/>
  <c r="N1809" i="82" a="1"/>
  <c r="N1809" i="82" s="1"/>
  <c r="N1811" i="82" a="1"/>
  <c r="N1811" i="82" s="1"/>
  <c r="N1813" i="82" a="1"/>
  <c r="N1813" i="82"/>
  <c r="N1815" i="82" a="1"/>
  <c r="N1815" i="82" s="1"/>
  <c r="N1817" i="82" a="1"/>
  <c r="N1817" i="82"/>
  <c r="N1819" i="82" a="1"/>
  <c r="N1819" i="82"/>
  <c r="N1821" i="82" a="1"/>
  <c r="N1821" i="82"/>
  <c r="N1823" i="82" a="1"/>
  <c r="N1823" i="82"/>
  <c r="N1825" i="82" a="1"/>
  <c r="N1825" i="82" s="1"/>
  <c r="N1827" i="82" a="1"/>
  <c r="N1827" i="82" s="1"/>
  <c r="N1829" i="82" a="1"/>
  <c r="N1829" i="82" s="1"/>
  <c r="Q1829" i="82" s="1"/>
  <c r="N1831" i="82" a="1"/>
  <c r="N1831" i="82" s="1"/>
  <c r="P1831" i="82" s="1"/>
  <c r="N1833" i="82" a="1"/>
  <c r="N1833" i="82" s="1"/>
  <c r="N1835" i="82" a="1"/>
  <c r="N1835" i="82" s="1"/>
  <c r="N1837" i="82" a="1"/>
  <c r="N1837" i="82" s="1"/>
  <c r="N1839" i="82" a="1"/>
  <c r="N1839" i="82"/>
  <c r="N1841" i="82" a="1"/>
  <c r="N1841" i="82"/>
  <c r="N1843" i="82" a="1"/>
  <c r="N1843" i="82"/>
  <c r="N1845" i="82" a="1"/>
  <c r="N1845" i="82" s="1"/>
  <c r="N1848" i="82" a="1"/>
  <c r="N1848" i="82" s="1"/>
  <c r="Q1848" i="82" s="1"/>
  <c r="N1851" i="82" a="1"/>
  <c r="N1851" i="82" s="1"/>
  <c r="N1855" i="82" a="1"/>
  <c r="N1855" i="82" s="1"/>
  <c r="N1859" i="82" a="1"/>
  <c r="N1859" i="82" s="1"/>
  <c r="N1863" i="82" a="1"/>
  <c r="N1863" i="82" s="1"/>
  <c r="N1867" i="82" a="1"/>
  <c r="N1867" i="82"/>
  <c r="N1871" i="82" a="1"/>
  <c r="N1871" i="82" s="1"/>
  <c r="P1871" i="82" s="1"/>
  <c r="N1396" i="82" a="1"/>
  <c r="N1396" i="82"/>
  <c r="N1443" i="82" a="1"/>
  <c r="N1443" i="82"/>
  <c r="N1536" i="82" a="1"/>
  <c r="N1536" i="82" s="1"/>
  <c r="N1582" i="82" a="1"/>
  <c r="N1582" i="82" s="1"/>
  <c r="Q1582" i="82" s="1"/>
  <c r="N1629" i="82" a="1"/>
  <c r="N1629" i="82"/>
  <c r="P1629" i="82" s="1"/>
  <c r="N1655" i="82" a="1"/>
  <c r="N1655" i="82" s="1"/>
  <c r="P1655" i="82" s="1"/>
  <c r="N1676" i="82" a="1"/>
  <c r="N1676" i="82" s="1"/>
  <c r="P1676" i="82" s="1"/>
  <c r="N1694" i="82" a="1"/>
  <c r="N1694" i="82" s="1"/>
  <c r="N1707" i="82" a="1"/>
  <c r="N1707" i="82"/>
  <c r="N1731" i="82" a="1"/>
  <c r="N1731" i="82"/>
  <c r="N1743" i="82" a="1"/>
  <c r="N1743" i="82"/>
  <c r="N1754" i="82" a="1"/>
  <c r="N1754" i="82"/>
  <c r="N1766" i="82" a="1"/>
  <c r="N1766" i="82" s="1"/>
  <c r="N1789" i="82" a="1"/>
  <c r="N1789" i="82" s="1"/>
  <c r="N1801" i="82" a="1"/>
  <c r="N1801" i="82" s="1"/>
  <c r="N1852" i="82" a="1"/>
  <c r="N1852" i="82"/>
  <c r="P1852" i="82"/>
  <c r="N1868" i="82" a="1"/>
  <c r="N1868" i="82"/>
  <c r="Q1868" i="82" s="1"/>
  <c r="N1879" i="82" a="1"/>
  <c r="N1879" i="82"/>
  <c r="Q1879" i="82" s="1"/>
  <c r="N1887" i="82" a="1"/>
  <c r="N1887" i="82"/>
  <c r="N1892" i="82" a="1"/>
  <c r="N1892" i="82"/>
  <c r="P1892" i="82"/>
  <c r="N1897" i="82" a="1"/>
  <c r="N1897" i="82" s="1"/>
  <c r="N1903" i="82" a="1"/>
  <c r="N1903" i="82"/>
  <c r="N1908" i="82" a="1"/>
  <c r="N1908" i="82" s="1"/>
  <c r="Q1908" i="82" s="1"/>
  <c r="N1315" i="82" a="1"/>
  <c r="N1315" i="82"/>
  <c r="P1315" i="82" s="1"/>
  <c r="N1408" i="82" a="1"/>
  <c r="N1408" i="82" s="1"/>
  <c r="N1454" i="82" a="1"/>
  <c r="N1454" i="82" s="1"/>
  <c r="N1501" i="82" a="1"/>
  <c r="N1501" i="82" s="1"/>
  <c r="N1594" i="82" a="1"/>
  <c r="N1594" i="82" s="1"/>
  <c r="N1661" i="82" a="1"/>
  <c r="N1661" i="82" s="1"/>
  <c r="P1661" i="82" s="1"/>
  <c r="N1710" i="82" a="1"/>
  <c r="N1710" i="82" s="1"/>
  <c r="N1722" i="82" a="1"/>
  <c r="N1722" i="82" s="1"/>
  <c r="Q1722" i="82" s="1"/>
  <c r="N1734" i="82" a="1"/>
  <c r="N1734" i="82" s="1"/>
  <c r="Q1734" i="82" s="1"/>
  <c r="N1757" i="82" a="1"/>
  <c r="N1757" i="82"/>
  <c r="N1769" i="82" a="1"/>
  <c r="N1769" i="82"/>
  <c r="P1769" i="82" s="1"/>
  <c r="N1780" i="82" a="1"/>
  <c r="N1780" i="82"/>
  <c r="N1792" i="82" a="1"/>
  <c r="N1792" i="82" s="1"/>
  <c r="N1856" i="82" a="1"/>
  <c r="N1856" i="82"/>
  <c r="Q1856" i="82" s="1"/>
  <c r="N1872" i="82" a="1"/>
  <c r="N1872" i="82"/>
  <c r="P1872" i="82" s="1"/>
  <c r="N1880" i="82" a="1"/>
  <c r="N1880" i="82" s="1"/>
  <c r="Q1880" i="82"/>
  <c r="N1888" i="82" a="1"/>
  <c r="N1888" i="82"/>
  <c r="P1888" i="82"/>
  <c r="N1893" i="82" a="1"/>
  <c r="N1893" i="82" s="1"/>
  <c r="N1899" i="82" a="1"/>
  <c r="N1899" i="82" s="1"/>
  <c r="P1899" i="82" s="1"/>
  <c r="N1904" i="82" a="1"/>
  <c r="N1904" i="82" s="1"/>
  <c r="P1904" i="82" s="1"/>
  <c r="N1326" i="82" a="1"/>
  <c r="N1326" i="82"/>
  <c r="N1373" i="82" a="1"/>
  <c r="N1373" i="82" s="1"/>
  <c r="N1466" i="82" a="1"/>
  <c r="N1466" i="82"/>
  <c r="N1513" i="82" a="1"/>
  <c r="N1513" i="82"/>
  <c r="N1559" i="82" a="1"/>
  <c r="N1559" i="82"/>
  <c r="N1667" i="82" a="1"/>
  <c r="N1667" i="82"/>
  <c r="N1685" i="82" a="1"/>
  <c r="N1685" i="82" s="1"/>
  <c r="N1700" i="82" a="1"/>
  <c r="N1700" i="82"/>
  <c r="N1725" i="82" a="1"/>
  <c r="N1725" i="82"/>
  <c r="N1737" i="82" a="1"/>
  <c r="N1737" i="82"/>
  <c r="N1748" i="82" a="1"/>
  <c r="N1748" i="82"/>
  <c r="Q1748" i="82" s="1"/>
  <c r="N1760" i="82" a="1"/>
  <c r="N1760" i="82" s="1"/>
  <c r="N1795" i="82" a="1"/>
  <c r="N1795" i="82"/>
  <c r="N1846" i="82" a="1"/>
  <c r="N1846" i="82"/>
  <c r="Q1846" i="82" s="1"/>
  <c r="N1860" i="82" a="1"/>
  <c r="N1860" i="82"/>
  <c r="P1860" i="82" s="1"/>
  <c r="N1875" i="82" a="1"/>
  <c r="N1875" i="82"/>
  <c r="P1875" i="82" s="1"/>
  <c r="N1883" i="82" a="1"/>
  <c r="N1883" i="82" s="1"/>
  <c r="P1883" i="82" s="1"/>
  <c r="N1889" i="82" a="1"/>
  <c r="N1889" i="82"/>
  <c r="N1895" i="82" a="1"/>
  <c r="N1895" i="82"/>
  <c r="N1900" i="82" a="1"/>
  <c r="N1900" i="82" s="1"/>
  <c r="P1900" i="82"/>
  <c r="N1905" i="82" a="1"/>
  <c r="N1905" i="82"/>
  <c r="N1911" i="82" a="1"/>
  <c r="N1911" i="82" s="1"/>
  <c r="N1431" i="82" a="1"/>
  <c r="N1431" i="82"/>
  <c r="N1704" i="82" a="1"/>
  <c r="N1704" i="82"/>
  <c r="N1798" i="82" a="1"/>
  <c r="N1798" i="82"/>
  <c r="N1876" i="82" a="1"/>
  <c r="N1876" i="82"/>
  <c r="Q1876" i="82"/>
  <c r="N1901" i="82" a="1"/>
  <c r="N1901" i="82" s="1"/>
  <c r="P1901" i="82" s="1"/>
  <c r="N1913" i="82" a="1"/>
  <c r="N1913" i="82"/>
  <c r="N1716" i="82" a="1"/>
  <c r="N1716" i="82" s="1"/>
  <c r="Q1716" i="82" s="1"/>
  <c r="N1763" i="82" a="1"/>
  <c r="N1763" i="82"/>
  <c r="N1884" i="82" a="1"/>
  <c r="N1884" i="82" s="1"/>
  <c r="P1884" i="82" s="1"/>
  <c r="N1907" i="82" a="1"/>
  <c r="N1907" i="82" s="1"/>
  <c r="P1907" i="82" s="1"/>
  <c r="N1915" i="82" a="1"/>
  <c r="N1915" i="82"/>
  <c r="P1915" i="82" s="1"/>
  <c r="N1338" i="82" a="1"/>
  <c r="N1338" i="82"/>
  <c r="N1524" i="82" a="1"/>
  <c r="N1524" i="82"/>
  <c r="N1673" i="82" a="1"/>
  <c r="N1673" i="82"/>
  <c r="N1728" i="82" a="1"/>
  <c r="N1728" i="82" s="1"/>
  <c r="N1775" i="82" a="1"/>
  <c r="N1775" i="82" s="1"/>
  <c r="Q1775" i="82" s="1"/>
  <c r="N1891" i="82" a="1"/>
  <c r="N1891" i="82"/>
  <c r="N1909" i="82" a="1"/>
  <c r="N1909" i="82"/>
  <c r="Q1909" i="82" s="1"/>
  <c r="N1896" i="82" a="1"/>
  <c r="N1896" i="82" s="1"/>
  <c r="N1385" i="82" a="1"/>
  <c r="N1385" i="82"/>
  <c r="Q1385" i="82" s="1"/>
  <c r="N1786" i="82" a="1"/>
  <c r="N1786" i="82" s="1"/>
  <c r="N1912" i="82" a="1"/>
  <c r="N1912" i="82" s="1"/>
  <c r="P1912" i="82" s="1"/>
  <c r="N1571" i="82" a="1"/>
  <c r="N1571" i="82"/>
  <c r="N1864" i="82" a="1"/>
  <c r="N1864" i="82" s="1"/>
  <c r="P1864" i="82" s="1"/>
  <c r="AQ68" i="54"/>
  <c r="G34" i="82" s="1"/>
  <c r="AQ71" i="54"/>
  <c r="G37" i="82"/>
  <c r="AQ72" i="54"/>
  <c r="G38" i="82"/>
  <c r="AQ74" i="54"/>
  <c r="G40" i="82"/>
  <c r="AQ75" i="54"/>
  <c r="G41" i="82"/>
  <c r="AQ76" i="54"/>
  <c r="G42" i="82" s="1"/>
  <c r="AQ79" i="54"/>
  <c r="G45" i="82"/>
  <c r="AQ83" i="54"/>
  <c r="G49" i="82" s="1"/>
  <c r="AQ86" i="54"/>
  <c r="G52" i="82" s="1"/>
  <c r="AQ87" i="54"/>
  <c r="G53" i="82"/>
  <c r="AQ90" i="54"/>
  <c r="G56" i="82" s="1"/>
  <c r="AQ93" i="54"/>
  <c r="G59" i="82" s="1"/>
  <c r="AQ94" i="54"/>
  <c r="G60" i="82"/>
  <c r="AQ97" i="54"/>
  <c r="G63" i="82"/>
  <c r="AQ98" i="54"/>
  <c r="G64" i="82" s="1"/>
  <c r="AQ99" i="54"/>
  <c r="G65" i="82" s="1"/>
  <c r="AQ100" i="54"/>
  <c r="G66" i="82"/>
  <c r="AQ106" i="54"/>
  <c r="G72" i="82" s="1"/>
  <c r="AQ107" i="54"/>
  <c r="G73" i="82" s="1"/>
  <c r="AQ109" i="54"/>
  <c r="G75" i="82" s="1"/>
  <c r="AQ110" i="54"/>
  <c r="G76" i="82" s="1"/>
  <c r="AQ114" i="54"/>
  <c r="G80" i="82"/>
  <c r="AQ115" i="54"/>
  <c r="G81" i="82" s="1"/>
  <c r="AQ117" i="54"/>
  <c r="G83" i="82" s="1"/>
  <c r="AQ120" i="54"/>
  <c r="G86" i="82"/>
  <c r="AQ125" i="54"/>
  <c r="G91" i="82" s="1"/>
  <c r="AQ126" i="54"/>
  <c r="G92" i="82" s="1"/>
  <c r="AQ131" i="54"/>
  <c r="G97" i="82" s="1"/>
  <c r="AQ133" i="54"/>
  <c r="G99" i="82" s="1"/>
  <c r="AQ136" i="54"/>
  <c r="G102" i="82" s="1"/>
  <c r="AQ137" i="54"/>
  <c r="G103" i="82" s="1"/>
  <c r="AQ140" i="54"/>
  <c r="G106" i="82"/>
  <c r="AQ143" i="54"/>
  <c r="G109" i="82" s="1"/>
  <c r="AQ145" i="54"/>
  <c r="G111" i="82" s="1"/>
  <c r="AQ146" i="54"/>
  <c r="G112" i="82"/>
  <c r="AQ148" i="54"/>
  <c r="G114" i="82" s="1"/>
  <c r="AQ150" i="54"/>
  <c r="G116" i="82" s="1"/>
  <c r="AQ152" i="54"/>
  <c r="G118" i="82"/>
  <c r="AQ155" i="54"/>
  <c r="G121" i="82"/>
  <c r="AQ156" i="54"/>
  <c r="G122" i="82" s="1"/>
  <c r="AQ161" i="54"/>
  <c r="G127" i="82" s="1"/>
  <c r="AQ162" i="54"/>
  <c r="G128" i="82"/>
  <c r="AQ166" i="54"/>
  <c r="G132" i="82" s="1"/>
  <c r="AQ167" i="54"/>
  <c r="G133" i="82" s="1"/>
  <c r="AQ170" i="54"/>
  <c r="G136" i="82"/>
  <c r="AQ171" i="54"/>
  <c r="G137" i="82" s="1"/>
  <c r="AQ172" i="54"/>
  <c r="G138" i="82" s="1"/>
  <c r="AQ175" i="54"/>
  <c r="G141" i="82" s="1"/>
  <c r="AQ176" i="54"/>
  <c r="G142" i="82" s="1"/>
  <c r="AQ180" i="54"/>
  <c r="G146" i="82" s="1"/>
  <c r="AQ182" i="54"/>
  <c r="G148" i="82" s="1"/>
  <c r="AQ185" i="54"/>
  <c r="G151" i="82" s="1"/>
  <c r="AQ188" i="54"/>
  <c r="G154" i="82"/>
  <c r="AQ191" i="54"/>
  <c r="G157" i="82"/>
  <c r="AQ195" i="54"/>
  <c r="G161" i="82" s="1"/>
  <c r="AQ198" i="54"/>
  <c r="G164" i="82" s="1"/>
  <c r="AQ199" i="54"/>
  <c r="G165" i="82" s="1"/>
  <c r="AQ200" i="54"/>
  <c r="G166" i="82" s="1"/>
  <c r="AQ202" i="54"/>
  <c r="G168" i="82" s="1"/>
  <c r="AQ203" i="54"/>
  <c r="G169" i="82" s="1"/>
  <c r="AQ205" i="54"/>
  <c r="G171" i="82" s="1"/>
  <c r="AQ206" i="54"/>
  <c r="G172" i="82" s="1"/>
  <c r="AQ207" i="54"/>
  <c r="G173" i="82"/>
  <c r="AQ209" i="54"/>
  <c r="G175" i="82"/>
  <c r="AQ210" i="54"/>
  <c r="G176" i="82" s="1"/>
  <c r="AQ212" i="54"/>
  <c r="G178" i="82" s="1"/>
  <c r="AQ214" i="54"/>
  <c r="G180" i="82" s="1"/>
  <c r="AQ217" i="54"/>
  <c r="G183" i="82"/>
  <c r="AQ219" i="54"/>
  <c r="G185" i="82" s="1"/>
  <c r="AQ220" i="54"/>
  <c r="G186" i="82"/>
  <c r="AQ223" i="54"/>
  <c r="G189" i="82" s="1"/>
  <c r="AQ224" i="54"/>
  <c r="G190" i="82"/>
  <c r="AQ227" i="54"/>
  <c r="G193" i="82" s="1"/>
  <c r="AQ228" i="54"/>
  <c r="G194" i="82"/>
  <c r="AQ231" i="54"/>
  <c r="G197" i="82"/>
  <c r="AQ232" i="54"/>
  <c r="G198" i="82" s="1"/>
  <c r="AQ233" i="54"/>
  <c r="G199" i="82" s="1"/>
  <c r="AQ236" i="54"/>
  <c r="G202" i="82" s="1"/>
  <c r="AQ237" i="54"/>
  <c r="G203" i="82" s="1"/>
  <c r="AQ240" i="54"/>
  <c r="G206" i="82" s="1"/>
  <c r="AQ241" i="54"/>
  <c r="G207" i="82" s="1"/>
  <c r="AQ244" i="54"/>
  <c r="G210" i="82" s="1"/>
  <c r="AQ249" i="54"/>
  <c r="G215" i="82"/>
  <c r="AQ252" i="54"/>
  <c r="G218" i="82"/>
  <c r="AQ254" i="54"/>
  <c r="G220" i="82" s="1"/>
  <c r="AQ260" i="54"/>
  <c r="G226" i="82" s="1"/>
  <c r="AQ262" i="54"/>
  <c r="G228" i="82" s="1"/>
  <c r="AQ264" i="54"/>
  <c r="G230" i="82" s="1"/>
  <c r="AQ265" i="54"/>
  <c r="G231" i="82"/>
  <c r="AQ266" i="54"/>
  <c r="G232" i="82"/>
  <c r="AQ268" i="54"/>
  <c r="G234" i="82" s="1"/>
  <c r="AQ269" i="54"/>
  <c r="G235" i="82"/>
  <c r="AQ270" i="54"/>
  <c r="G236" i="82"/>
  <c r="AQ272" i="54"/>
  <c r="G238" i="82" s="1"/>
  <c r="AQ273" i="54"/>
  <c r="G239" i="82" s="1"/>
  <c r="AQ274" i="54"/>
  <c r="G240" i="82" s="1"/>
  <c r="AQ276" i="54"/>
  <c r="G242" i="82" s="1"/>
  <c r="AQ277" i="54"/>
  <c r="G243" i="82" s="1"/>
  <c r="AQ278" i="54"/>
  <c r="G244" i="82"/>
  <c r="AQ281" i="54"/>
  <c r="G247" i="82"/>
  <c r="AQ282" i="54"/>
  <c r="G248" i="82" s="1"/>
  <c r="AQ283" i="54"/>
  <c r="G249" i="82"/>
  <c r="AQ285" i="54"/>
  <c r="G251" i="82"/>
  <c r="AQ286" i="54"/>
  <c r="G252" i="82" s="1"/>
  <c r="AQ287" i="54"/>
  <c r="G253" i="82"/>
  <c r="AQ290" i="54"/>
  <c r="G256" i="82" s="1"/>
  <c r="AQ291" i="54"/>
  <c r="G257" i="82" s="1"/>
  <c r="AQ293" i="54"/>
  <c r="G259" i="82" s="1"/>
  <c r="AQ294" i="54"/>
  <c r="G260" i="82"/>
  <c r="AQ295" i="54"/>
  <c r="G261" i="82" s="1"/>
  <c r="AQ296" i="54"/>
  <c r="G262" i="82" s="1"/>
  <c r="AQ298" i="54"/>
  <c r="G264" i="82" s="1"/>
  <c r="AQ299" i="54"/>
  <c r="G265" i="82" s="1"/>
  <c r="AQ300" i="54"/>
  <c r="G266" i="82"/>
  <c r="AQ302" i="54"/>
  <c r="G268" i="82" s="1"/>
  <c r="AQ303" i="54"/>
  <c r="G269" i="82" s="1"/>
  <c r="AQ305" i="54"/>
  <c r="G271" i="82"/>
  <c r="AQ307" i="54"/>
  <c r="G273" i="82" s="1"/>
  <c r="AQ308" i="54"/>
  <c r="G274" i="82" s="1"/>
  <c r="AQ310" i="54"/>
  <c r="G276" i="82" s="1"/>
  <c r="AQ311" i="54"/>
  <c r="G277" i="82" s="1"/>
  <c r="AQ312" i="54"/>
  <c r="G278" i="82" s="1"/>
  <c r="AQ313" i="54"/>
  <c r="G279" i="82"/>
  <c r="AQ314" i="54"/>
  <c r="G280" i="82" s="1"/>
  <c r="AQ315" i="54"/>
  <c r="G281" i="82"/>
  <c r="AQ317" i="54"/>
  <c r="G283" i="82" s="1"/>
  <c r="AQ318" i="54"/>
  <c r="G284" i="82" s="1"/>
  <c r="AQ319" i="54"/>
  <c r="G285" i="82" s="1"/>
  <c r="AQ321" i="54"/>
  <c r="G287" i="82" s="1"/>
  <c r="AQ322" i="54"/>
  <c r="G288" i="82" s="1"/>
  <c r="AQ323" i="54"/>
  <c r="G289" i="82" s="1"/>
  <c r="AQ325" i="54"/>
  <c r="G291" i="82" s="1"/>
  <c r="AQ326" i="54"/>
  <c r="G292" i="82" s="1"/>
  <c r="AQ327" i="54"/>
  <c r="G293" i="82" s="1"/>
  <c r="AQ328" i="54"/>
  <c r="G294" i="82"/>
  <c r="AQ330" i="54"/>
  <c r="G296" i="82" s="1"/>
  <c r="AQ331" i="54"/>
  <c r="G297" i="82"/>
  <c r="AQ332" i="54"/>
  <c r="G298" i="82"/>
  <c r="AQ334" i="54"/>
  <c r="G300" i="82" s="1"/>
  <c r="AQ335" i="54"/>
  <c r="G301" i="82" s="1"/>
  <c r="AQ336" i="54"/>
  <c r="G302" i="82" s="1"/>
  <c r="AQ338" i="54"/>
  <c r="G304" i="82"/>
  <c r="AQ339" i="54"/>
  <c r="G305" i="82" s="1"/>
  <c r="AQ340" i="54"/>
  <c r="G306" i="82"/>
  <c r="AQ341" i="54"/>
  <c r="G307" i="82" s="1"/>
  <c r="AQ342" i="54"/>
  <c r="G308" i="82" s="1"/>
  <c r="AQ343" i="54"/>
  <c r="G309" i="82" s="1"/>
  <c r="AQ344" i="54"/>
  <c r="G310" i="82"/>
  <c r="AQ345" i="54"/>
  <c r="G311" i="82" s="1"/>
  <c r="AQ347" i="54"/>
  <c r="G313" i="82" s="1"/>
  <c r="AQ348" i="54"/>
  <c r="G314" i="82" s="1"/>
  <c r="AQ349" i="54"/>
  <c r="G315" i="82" s="1"/>
  <c r="AQ350" i="54"/>
  <c r="G316" i="82"/>
  <c r="AQ351" i="54"/>
  <c r="G317" i="82" s="1"/>
  <c r="AQ352" i="54"/>
  <c r="G318" i="82"/>
  <c r="AQ353" i="54"/>
  <c r="G319" i="82" s="1"/>
  <c r="AQ354" i="54"/>
  <c r="G320" i="82" s="1"/>
  <c r="AQ355" i="54"/>
  <c r="G321" i="82" s="1"/>
  <c r="AQ356" i="54"/>
  <c r="G322" i="82" s="1"/>
  <c r="AQ357" i="54"/>
  <c r="G323" i="82"/>
  <c r="AQ358" i="54"/>
  <c r="G324" i="82" s="1"/>
  <c r="AQ359" i="54"/>
  <c r="G325" i="82" s="1"/>
  <c r="AQ360" i="54"/>
  <c r="G326" i="82" s="1"/>
  <c r="AQ361" i="54"/>
  <c r="G327" i="82"/>
  <c r="AQ362" i="54"/>
  <c r="G328" i="82"/>
  <c r="AQ363" i="54"/>
  <c r="G329" i="82" s="1"/>
  <c r="AQ364" i="54"/>
  <c r="G330" i="82"/>
  <c r="AQ365" i="54"/>
  <c r="G331" i="82"/>
  <c r="AQ366" i="54"/>
  <c r="G332" i="82" s="1"/>
  <c r="AQ367" i="54"/>
  <c r="G333" i="82" s="1"/>
  <c r="AQ368" i="54"/>
  <c r="G334" i="82" s="1"/>
  <c r="AQ369" i="54"/>
  <c r="G335" i="82" s="1"/>
  <c r="AQ370" i="54"/>
  <c r="G336" i="82"/>
  <c r="AQ371" i="54"/>
  <c r="G337" i="82"/>
  <c r="AQ372" i="54"/>
  <c r="G338" i="82"/>
  <c r="AQ373" i="54"/>
  <c r="G339" i="82" s="1"/>
  <c r="AQ374" i="54"/>
  <c r="G340" i="82"/>
  <c r="AQ375" i="54"/>
  <c r="G341" i="82" s="1"/>
  <c r="AQ376" i="54"/>
  <c r="G342" i="82"/>
  <c r="AQ377" i="54"/>
  <c r="G343" i="82" s="1"/>
  <c r="AQ378" i="54"/>
  <c r="G344" i="82" s="1"/>
  <c r="AQ379" i="54"/>
  <c r="G345" i="82" s="1"/>
  <c r="AQ380" i="54"/>
  <c r="G346" i="82" s="1"/>
  <c r="AQ381" i="54"/>
  <c r="G347" i="82" s="1"/>
  <c r="AQ383" i="54"/>
  <c r="G349" i="82" s="1"/>
  <c r="AQ384" i="54"/>
  <c r="G350" i="82" s="1"/>
  <c r="AQ385" i="54"/>
  <c r="G351" i="82"/>
  <c r="AQ386" i="54"/>
  <c r="G352" i="82"/>
  <c r="AQ387" i="54"/>
  <c r="G353" i="82" s="1"/>
  <c r="AQ388" i="54"/>
  <c r="G354" i="82"/>
  <c r="AQ389" i="54"/>
  <c r="G355" i="82" s="1"/>
  <c r="AQ390" i="54"/>
  <c r="G356" i="82"/>
  <c r="AQ391" i="54"/>
  <c r="G357" i="82" s="1"/>
  <c r="AQ393" i="54"/>
  <c r="G359" i="82" s="1"/>
  <c r="AQ394" i="54"/>
  <c r="G360" i="82" s="1"/>
  <c r="AQ395" i="54"/>
  <c r="G361" i="82" s="1"/>
  <c r="AQ396" i="54"/>
  <c r="G362" i="82" s="1"/>
  <c r="AQ397" i="54"/>
  <c r="G363" i="82" s="1"/>
  <c r="AQ399" i="54"/>
  <c r="G365" i="82"/>
  <c r="AQ400" i="54"/>
  <c r="G366" i="82" s="1"/>
  <c r="AQ401" i="54"/>
  <c r="G367" i="82" s="1"/>
  <c r="AQ402" i="54"/>
  <c r="G368" i="82"/>
  <c r="AQ403" i="54"/>
  <c r="G369" i="82"/>
  <c r="AQ405" i="54"/>
  <c r="G371" i="82" s="1"/>
  <c r="AQ406" i="54"/>
  <c r="G372" i="82" s="1"/>
  <c r="AQ407" i="54"/>
  <c r="G373" i="82" s="1"/>
  <c r="AQ408" i="54"/>
  <c r="G374" i="82" s="1"/>
  <c r="AQ409" i="54"/>
  <c r="G375" i="82" s="1"/>
  <c r="AQ410" i="54"/>
  <c r="G376" i="82" s="1"/>
  <c r="AQ412" i="54"/>
  <c r="G378" i="82"/>
  <c r="AQ413" i="54"/>
  <c r="G379" i="82" s="1"/>
  <c r="AQ414" i="54"/>
  <c r="G380" i="82" s="1"/>
  <c r="AQ415" i="54"/>
  <c r="G381" i="82" s="1"/>
  <c r="AQ417" i="54"/>
  <c r="G383" i="82"/>
  <c r="AQ418" i="54"/>
  <c r="G384" i="82" s="1"/>
  <c r="AQ419" i="54"/>
  <c r="G385" i="82" s="1"/>
  <c r="AQ421" i="54"/>
  <c r="G387" i="82" s="1"/>
  <c r="AQ422" i="54"/>
  <c r="G388" i="82" s="1"/>
  <c r="AQ423" i="54"/>
  <c r="G389" i="82" s="1"/>
  <c r="AQ425" i="54"/>
  <c r="G391" i="82" s="1"/>
  <c r="AQ426" i="54"/>
  <c r="G392" i="82" s="1"/>
  <c r="AQ428" i="54"/>
  <c r="G394" i="82"/>
  <c r="AQ429" i="54"/>
  <c r="G395" i="82" s="1"/>
  <c r="AQ430" i="54"/>
  <c r="G396" i="82" s="1"/>
  <c r="AQ432" i="54"/>
  <c r="G398" i="82"/>
  <c r="AQ433" i="54"/>
  <c r="G399" i="82" s="1"/>
  <c r="AQ434" i="54"/>
  <c r="G400" i="82" s="1"/>
  <c r="AQ435" i="54"/>
  <c r="G401" i="82"/>
  <c r="AQ437" i="54"/>
  <c r="G403" i="82"/>
  <c r="AQ438" i="54"/>
  <c r="G404" i="82" s="1"/>
  <c r="AQ439" i="54"/>
  <c r="G405" i="82" s="1"/>
  <c r="AQ440" i="54"/>
  <c r="G406" i="82" s="1"/>
  <c r="AQ442" i="54"/>
  <c r="G408" i="82"/>
  <c r="AQ443" i="54"/>
  <c r="G409" i="82"/>
  <c r="AQ444" i="54"/>
  <c r="G410" i="82"/>
  <c r="AQ445" i="54"/>
  <c r="G411" i="82" s="1"/>
  <c r="AQ446" i="54"/>
  <c r="G412" i="82"/>
  <c r="AQ448" i="54"/>
  <c r="G414" i="82"/>
  <c r="AQ449" i="54"/>
  <c r="G415" i="82" s="1"/>
  <c r="AQ450" i="54"/>
  <c r="G416" i="82" s="1"/>
  <c r="AQ451" i="54"/>
  <c r="G417" i="82" s="1"/>
  <c r="AQ453" i="54"/>
  <c r="G419" i="82"/>
  <c r="AQ454" i="54"/>
  <c r="G420" i="82" s="1"/>
  <c r="AQ455" i="54"/>
  <c r="G421" i="82" s="1"/>
  <c r="AQ456" i="54"/>
  <c r="G422" i="82"/>
  <c r="AQ457" i="54"/>
  <c r="G423" i="82" s="1"/>
  <c r="AQ459" i="54"/>
  <c r="G425" i="82" s="1"/>
  <c r="AQ460" i="54"/>
  <c r="G426" i="82" s="1"/>
  <c r="AQ461" i="54"/>
  <c r="G427" i="82" s="1"/>
  <c r="AQ463" i="54"/>
  <c r="G429" i="82"/>
  <c r="AQ464" i="54"/>
  <c r="G430" i="82" s="1"/>
  <c r="AQ465" i="54"/>
  <c r="G431" i="82" s="1"/>
  <c r="AQ466" i="54"/>
  <c r="G432" i="82"/>
  <c r="AQ468" i="54"/>
  <c r="G434" i="82"/>
  <c r="AQ469" i="54"/>
  <c r="G435" i="82" s="1"/>
  <c r="AQ470" i="54"/>
  <c r="G436" i="82" s="1"/>
  <c r="AQ471" i="54"/>
  <c r="G437" i="82" s="1"/>
  <c r="AQ473" i="54"/>
  <c r="G439" i="82" s="1"/>
  <c r="AQ474" i="54"/>
  <c r="G440" i="82"/>
  <c r="AQ475" i="54"/>
  <c r="G441" i="82"/>
  <c r="AQ476" i="54"/>
  <c r="G442" i="82" s="1"/>
  <c r="AQ478" i="54"/>
  <c r="G444" i="82"/>
  <c r="AQ479" i="54"/>
  <c r="G445" i="82" s="1"/>
  <c r="AQ480" i="54"/>
  <c r="G446" i="82"/>
  <c r="AQ482" i="54"/>
  <c r="G448" i="82" s="1"/>
  <c r="AQ483" i="54"/>
  <c r="G449" i="82" s="1"/>
  <c r="AQ484" i="54"/>
  <c r="G450" i="82" s="1"/>
  <c r="AQ485" i="54"/>
  <c r="G451" i="82"/>
  <c r="AQ487" i="54"/>
  <c r="G453" i="82" s="1"/>
  <c r="AQ488" i="54"/>
  <c r="G454" i="82" s="1"/>
  <c r="AQ489" i="54"/>
  <c r="G455" i="82" s="1"/>
  <c r="AQ490" i="54"/>
  <c r="G456" i="82"/>
  <c r="AQ492" i="54"/>
  <c r="G458" i="82" s="1"/>
  <c r="AQ493" i="54"/>
  <c r="G459" i="82"/>
  <c r="AQ494" i="54"/>
  <c r="G460" i="82"/>
  <c r="AQ495" i="54"/>
  <c r="G461" i="82" s="1"/>
  <c r="AQ496" i="54"/>
  <c r="G462" i="82" s="1"/>
  <c r="AQ498" i="54"/>
  <c r="G464" i="82" s="1"/>
  <c r="AQ499" i="54"/>
  <c r="G465" i="82" s="1"/>
  <c r="AQ500" i="54"/>
  <c r="G466" i="82" s="1"/>
  <c r="AQ502" i="54"/>
  <c r="G468" i="82" s="1"/>
  <c r="AQ503" i="54"/>
  <c r="G469" i="82" s="1"/>
  <c r="AQ504" i="54"/>
  <c r="G470" i="82" s="1"/>
  <c r="AQ506" i="54"/>
  <c r="G472" i="82"/>
  <c r="AQ507" i="54"/>
  <c r="G473" i="82" s="1"/>
  <c r="AQ508" i="54"/>
  <c r="G474" i="82" s="1"/>
  <c r="AQ510" i="54"/>
  <c r="G476" i="82"/>
  <c r="AQ511" i="54"/>
  <c r="G477" i="82" s="1"/>
  <c r="AQ513" i="54"/>
  <c r="G479" i="82"/>
  <c r="AQ514" i="54"/>
  <c r="G480" i="82" s="1"/>
  <c r="AQ515" i="54"/>
  <c r="G481" i="82" s="1"/>
  <c r="AQ517" i="54"/>
  <c r="G483" i="82"/>
  <c r="AQ518" i="54"/>
  <c r="G484" i="82"/>
  <c r="AQ519" i="54"/>
  <c r="G485" i="82" s="1"/>
  <c r="AQ521" i="54"/>
  <c r="G487" i="82" s="1"/>
  <c r="AQ522" i="54"/>
  <c r="G488" i="82" s="1"/>
  <c r="AQ523" i="54"/>
  <c r="G489" i="82" s="1"/>
  <c r="AQ525" i="54"/>
  <c r="G491" i="82" s="1"/>
  <c r="AQ526" i="54"/>
  <c r="G492" i="82"/>
  <c r="AQ527" i="54"/>
  <c r="G493" i="82" s="1"/>
  <c r="AQ529" i="54"/>
  <c r="G495" i="82" s="1"/>
  <c r="AQ530" i="54"/>
  <c r="G496" i="82" s="1"/>
  <c r="AQ531" i="54"/>
  <c r="G497" i="82"/>
  <c r="AQ533" i="54"/>
  <c r="G499" i="82" s="1"/>
  <c r="AQ534" i="54"/>
  <c r="G500" i="82"/>
  <c r="AQ535" i="54"/>
  <c r="G501" i="82" s="1"/>
  <c r="AQ537" i="54"/>
  <c r="G503" i="82" s="1"/>
  <c r="AQ538" i="54"/>
  <c r="G504" i="82" s="1"/>
  <c r="AQ539" i="54"/>
  <c r="G505" i="82" s="1"/>
  <c r="AQ540" i="54"/>
  <c r="G506" i="82" s="1"/>
  <c r="AQ542" i="54"/>
  <c r="G508" i="82" s="1"/>
  <c r="AQ543" i="54"/>
  <c r="G509" i="82" s="1"/>
  <c r="AQ544" i="54"/>
  <c r="G510" i="82" s="1"/>
  <c r="AQ546" i="54"/>
  <c r="G512" i="82"/>
  <c r="AQ547" i="54"/>
  <c r="G513" i="82" s="1"/>
  <c r="AQ548" i="54"/>
  <c r="G514" i="82" s="1"/>
  <c r="AQ550" i="54"/>
  <c r="G516" i="82" s="1"/>
  <c r="AQ551" i="54"/>
  <c r="G517" i="82"/>
  <c r="AQ552" i="54"/>
  <c r="G518" i="82" s="1"/>
  <c r="AQ554" i="54"/>
  <c r="G520" i="82" s="1"/>
  <c r="AQ555" i="54"/>
  <c r="G521" i="82" s="1"/>
  <c r="AQ556" i="54"/>
  <c r="G522" i="82"/>
  <c r="AQ558" i="54"/>
  <c r="G524" i="82" s="1"/>
  <c r="AQ559" i="54"/>
  <c r="G525" i="82"/>
  <c r="AQ560" i="54"/>
  <c r="G526" i="82"/>
  <c r="AQ562" i="54"/>
  <c r="G528" i="82" s="1"/>
  <c r="AQ563" i="54"/>
  <c r="G529" i="82"/>
  <c r="AQ564" i="54"/>
  <c r="G530" i="82" s="1"/>
  <c r="AQ566" i="54"/>
  <c r="G532" i="82" s="1"/>
  <c r="AQ567" i="54"/>
  <c r="G533" i="82" s="1"/>
  <c r="AQ568" i="54"/>
  <c r="G534" i="82" s="1"/>
  <c r="AQ570" i="54"/>
  <c r="G536" i="82"/>
  <c r="AQ571" i="54"/>
  <c r="G537" i="82"/>
  <c r="AQ572" i="54"/>
  <c r="G538" i="82"/>
  <c r="AQ573" i="54"/>
  <c r="G539" i="82" s="1"/>
  <c r="AQ575" i="54"/>
  <c r="G541" i="82" s="1"/>
  <c r="AQ576" i="54"/>
  <c r="G542" i="82" s="1"/>
  <c r="AQ577" i="54"/>
  <c r="G543" i="82"/>
  <c r="AQ578" i="54"/>
  <c r="G544" i="82"/>
  <c r="AQ579" i="54"/>
  <c r="G545" i="82"/>
  <c r="AQ581" i="54"/>
  <c r="G547" i="82" s="1"/>
  <c r="AQ582" i="54"/>
  <c r="G548" i="82"/>
  <c r="AQ583" i="54"/>
  <c r="G549" i="82"/>
  <c r="AQ584" i="54"/>
  <c r="G550" i="82" s="1"/>
  <c r="AQ585" i="54"/>
  <c r="G551" i="82" s="1"/>
  <c r="AQ587" i="54"/>
  <c r="G553" i="82" s="1"/>
  <c r="AQ588" i="54"/>
  <c r="G554" i="82" s="1"/>
  <c r="AQ589" i="54"/>
  <c r="G555" i="82"/>
  <c r="AQ590" i="54"/>
  <c r="G556" i="82" s="1"/>
  <c r="AQ592" i="54"/>
  <c r="G558" i="82" s="1"/>
  <c r="AQ593" i="54"/>
  <c r="G559" i="82" s="1"/>
  <c r="AQ594" i="54"/>
  <c r="G560" i="82" s="1"/>
  <c r="AQ595" i="54"/>
  <c r="G561" i="82"/>
  <c r="AQ597" i="54"/>
  <c r="G563" i="82"/>
  <c r="AQ598" i="54"/>
  <c r="G564" i="82" s="1"/>
  <c r="AQ599" i="54"/>
  <c r="G565" i="82" s="1"/>
  <c r="AQ601" i="54"/>
  <c r="G567" i="82" s="1"/>
  <c r="AQ602" i="54"/>
  <c r="G568" i="82" s="1"/>
  <c r="AQ604" i="54"/>
  <c r="G570" i="82"/>
  <c r="AQ605" i="54"/>
  <c r="G571" i="82"/>
  <c r="AQ606" i="54"/>
  <c r="G572" i="82" s="1"/>
  <c r="AQ608" i="54"/>
  <c r="G574" i="82" s="1"/>
  <c r="AQ609" i="54"/>
  <c r="G575" i="82" s="1"/>
  <c r="AQ610" i="54"/>
  <c r="G576" i="82"/>
  <c r="AQ612" i="54"/>
  <c r="G578" i="82"/>
  <c r="AQ613" i="54"/>
  <c r="G579" i="82" s="1"/>
  <c r="AQ614" i="54"/>
  <c r="G580" i="82" s="1"/>
  <c r="AQ616" i="54"/>
  <c r="G582" i="82"/>
  <c r="AQ617" i="54"/>
  <c r="G583" i="82" s="1"/>
  <c r="AQ618" i="54"/>
  <c r="G584" i="82" s="1"/>
  <c r="AQ620" i="54"/>
  <c r="G586" i="82" s="1"/>
  <c r="AQ621" i="54"/>
  <c r="G587" i="82"/>
  <c r="AQ623" i="54"/>
  <c r="G589" i="82"/>
  <c r="AQ624" i="54"/>
  <c r="G590" i="82" s="1"/>
  <c r="AQ625" i="54"/>
  <c r="G591" i="82"/>
  <c r="AQ627" i="54"/>
  <c r="G593" i="82" s="1"/>
  <c r="AQ628" i="54"/>
  <c r="G594" i="82" s="1"/>
  <c r="AQ630" i="54"/>
  <c r="G596" i="82" s="1"/>
  <c r="AQ631" i="54"/>
  <c r="G597" i="82" s="1"/>
  <c r="AQ632" i="54"/>
  <c r="G598" i="82" s="1"/>
  <c r="AQ634" i="54"/>
  <c r="G600" i="82" s="1"/>
  <c r="AQ635" i="54"/>
  <c r="G601" i="82" s="1"/>
  <c r="AQ636" i="54"/>
  <c r="G602" i="82" s="1"/>
  <c r="AQ638" i="54"/>
  <c r="G604" i="82"/>
  <c r="AQ639" i="54"/>
  <c r="G605" i="82" s="1"/>
  <c r="AQ641" i="54"/>
  <c r="G607" i="82" s="1"/>
  <c r="AQ642" i="54"/>
  <c r="G608" i="82"/>
  <c r="AQ644" i="54"/>
  <c r="G610" i="82"/>
  <c r="AQ645" i="54"/>
  <c r="G611" i="82" s="1"/>
  <c r="AQ646" i="54"/>
  <c r="G612" i="82" s="1"/>
  <c r="AQ648" i="54"/>
  <c r="G614" i="82" s="1"/>
  <c r="AQ649" i="54"/>
  <c r="G615" i="82"/>
  <c r="AQ650" i="54"/>
  <c r="G616" i="82" s="1"/>
  <c r="AQ652" i="54"/>
  <c r="G618" i="82"/>
  <c r="AQ653" i="54"/>
  <c r="G619" i="82" s="1"/>
  <c r="AQ655" i="54"/>
  <c r="G621" i="82" s="1"/>
  <c r="AQ656" i="54"/>
  <c r="G622" i="82" s="1"/>
  <c r="AQ657" i="54"/>
  <c r="G623" i="82" s="1"/>
  <c r="AQ659" i="54"/>
  <c r="G625" i="82" s="1"/>
  <c r="AQ660" i="54"/>
  <c r="G626" i="82" s="1"/>
  <c r="AQ661" i="54"/>
  <c r="G627" i="82" s="1"/>
  <c r="AQ663" i="54"/>
  <c r="G629" i="82" s="1"/>
  <c r="AQ664" i="54"/>
  <c r="G630" i="82"/>
  <c r="AQ665" i="54"/>
  <c r="G631" i="82"/>
  <c r="AQ667" i="54"/>
  <c r="G633" i="82"/>
  <c r="AQ668" i="54"/>
  <c r="G634" i="82" s="1"/>
  <c r="AQ669" i="54"/>
  <c r="G635" i="82" s="1"/>
  <c r="AQ671" i="54"/>
  <c r="G637" i="82" s="1"/>
  <c r="AQ672" i="54"/>
  <c r="G638" i="82" s="1"/>
  <c r="AQ673" i="54"/>
  <c r="G639" i="82"/>
  <c r="AQ675" i="54"/>
  <c r="G641" i="82" s="1"/>
  <c r="AQ676" i="54"/>
  <c r="G642" i="82" s="1"/>
  <c r="AQ677" i="54"/>
  <c r="G643" i="82" s="1"/>
  <c r="AQ679" i="54"/>
  <c r="G645" i="82"/>
  <c r="AQ680" i="54"/>
  <c r="G646" i="82" s="1"/>
  <c r="AQ681" i="54"/>
  <c r="G647" i="82" s="1"/>
  <c r="AQ683" i="54"/>
  <c r="G649" i="82"/>
  <c r="AQ684" i="54"/>
  <c r="G650" i="82" s="1"/>
  <c r="AQ685" i="54"/>
  <c r="G651" i="82" s="1"/>
  <c r="AQ687" i="54"/>
  <c r="G653" i="82"/>
  <c r="AQ688" i="54"/>
  <c r="G654" i="82" s="1"/>
  <c r="AQ689" i="54"/>
  <c r="G655" i="82"/>
  <c r="AQ691" i="54"/>
  <c r="G657" i="82"/>
  <c r="AQ692" i="54"/>
  <c r="G658" i="82" s="1"/>
  <c r="AQ693" i="54"/>
  <c r="G659" i="82"/>
  <c r="AQ695" i="54"/>
  <c r="G661" i="82" s="1"/>
  <c r="AQ696" i="54"/>
  <c r="G662" i="82" s="1"/>
  <c r="AQ697" i="54"/>
  <c r="G663" i="82" s="1"/>
  <c r="AQ699" i="54"/>
  <c r="G665" i="82"/>
  <c r="AQ700" i="54"/>
  <c r="G666" i="82" s="1"/>
  <c r="AQ701" i="54"/>
  <c r="G667" i="82" s="1"/>
  <c r="AQ703" i="54"/>
  <c r="G669" i="82" s="1"/>
  <c r="AQ704" i="54"/>
  <c r="G670" i="82"/>
  <c r="AQ705" i="54"/>
  <c r="G671" i="82" s="1"/>
  <c r="AQ707" i="54"/>
  <c r="G673" i="82" s="1"/>
  <c r="AQ708" i="54"/>
  <c r="G674" i="82" s="1"/>
  <c r="AQ709" i="54"/>
  <c r="G675" i="82" s="1"/>
  <c r="AQ711" i="54"/>
  <c r="G677" i="82" s="1"/>
  <c r="AQ712" i="54"/>
  <c r="G678" i="82"/>
  <c r="AQ713" i="54"/>
  <c r="G679" i="82"/>
  <c r="AQ715" i="54"/>
  <c r="G681" i="82" s="1"/>
  <c r="AQ716" i="54"/>
  <c r="G682" i="82"/>
  <c r="AQ717" i="54"/>
  <c r="G683" i="82" s="1"/>
  <c r="AQ718" i="54"/>
  <c r="G684" i="82"/>
  <c r="AQ720" i="54"/>
  <c r="G686" i="82" s="1"/>
  <c r="AQ721" i="54"/>
  <c r="G687" i="82" s="1"/>
  <c r="AQ722" i="54"/>
  <c r="G688" i="82" s="1"/>
  <c r="AQ723" i="54"/>
  <c r="G689" i="82"/>
  <c r="AQ725" i="54"/>
  <c r="G691" i="82"/>
  <c r="AQ726" i="54"/>
  <c r="G692" i="82" s="1"/>
  <c r="AQ727" i="54"/>
  <c r="G693" i="82" s="1"/>
  <c r="AQ729" i="54"/>
  <c r="G695" i="82"/>
  <c r="AQ730" i="54"/>
  <c r="G696" i="82"/>
  <c r="AQ731" i="54"/>
  <c r="G697" i="82"/>
  <c r="AQ733" i="54"/>
  <c r="G699" i="82" s="1"/>
  <c r="AQ734" i="54"/>
  <c r="G700" i="82" s="1"/>
  <c r="AQ735" i="54"/>
  <c r="G701" i="82" s="1"/>
  <c r="AQ737" i="54"/>
  <c r="G703" i="82" s="1"/>
  <c r="AQ738" i="54"/>
  <c r="G704" i="82" s="1"/>
  <c r="AQ740" i="54"/>
  <c r="G706" i="82"/>
  <c r="AQ741" i="54"/>
  <c r="G707" i="82" s="1"/>
  <c r="AQ742" i="54"/>
  <c r="G708" i="82" s="1"/>
  <c r="AQ744" i="54"/>
  <c r="G710" i="82" s="1"/>
  <c r="AQ745" i="54"/>
  <c r="G711" i="82"/>
  <c r="AQ746" i="54"/>
  <c r="G712" i="82" s="1"/>
  <c r="AQ747" i="54"/>
  <c r="G713" i="82" s="1"/>
  <c r="AQ748" i="54"/>
  <c r="G714" i="82" s="1"/>
  <c r="AQ750" i="54"/>
  <c r="G716" i="82" s="1"/>
  <c r="AQ751" i="54"/>
  <c r="G717" i="82" s="1"/>
  <c r="AQ752" i="54"/>
  <c r="G718" i="82"/>
  <c r="AQ753" i="54"/>
  <c r="G719" i="82" s="1"/>
  <c r="AQ755" i="54"/>
  <c r="G721" i="82" s="1"/>
  <c r="AQ756" i="54"/>
  <c r="G722" i="82" s="1"/>
  <c r="AQ757" i="54"/>
  <c r="G723" i="82" s="1"/>
  <c r="AQ759" i="54"/>
  <c r="G725" i="82"/>
  <c r="AQ760" i="54"/>
  <c r="G726" i="82" s="1"/>
  <c r="AQ762" i="54"/>
  <c r="G728" i="82"/>
  <c r="AQ763" i="54"/>
  <c r="G729" i="82"/>
  <c r="AQ765" i="54"/>
  <c r="G731" i="82" s="1"/>
  <c r="AQ766" i="54"/>
  <c r="G732" i="82" s="1"/>
  <c r="AQ767" i="54"/>
  <c r="G733" i="82" s="1"/>
  <c r="AQ769" i="54"/>
  <c r="G735" i="82" s="1"/>
  <c r="AQ770" i="54"/>
  <c r="G736" i="82"/>
  <c r="AQ771" i="54"/>
  <c r="G737" i="82"/>
  <c r="AQ773" i="54"/>
  <c r="G739" i="82" s="1"/>
  <c r="AQ774" i="54"/>
  <c r="G740" i="82" s="1"/>
  <c r="AQ775" i="54"/>
  <c r="G741" i="82"/>
  <c r="AQ777" i="54"/>
  <c r="G743" i="82" s="1"/>
  <c r="AQ778" i="54"/>
  <c r="G744" i="82" s="1"/>
  <c r="AQ779" i="54"/>
  <c r="G745" i="82" s="1"/>
  <c r="AQ781" i="54"/>
  <c r="G747" i="82" s="1"/>
  <c r="AQ782" i="54"/>
  <c r="G748" i="82"/>
  <c r="AQ783" i="54"/>
  <c r="G749" i="82"/>
  <c r="AQ785" i="54"/>
  <c r="G751" i="82" s="1"/>
  <c r="AQ786" i="54"/>
  <c r="G752" i="82"/>
  <c r="AQ787" i="54"/>
  <c r="G753" i="82" s="1"/>
  <c r="AQ789" i="54"/>
  <c r="G755" i="82" s="1"/>
  <c r="AQ790" i="54"/>
  <c r="G756" i="82" s="1"/>
  <c r="AQ791" i="54"/>
  <c r="G757" i="82"/>
  <c r="AQ793" i="54"/>
  <c r="G759" i="82" s="1"/>
  <c r="AQ794" i="54"/>
  <c r="G760" i="82" s="1"/>
  <c r="AQ795" i="54"/>
  <c r="G761" i="82"/>
  <c r="AQ796" i="54"/>
  <c r="G762" i="82"/>
  <c r="AQ797" i="54"/>
  <c r="G763" i="82"/>
  <c r="AQ798" i="54"/>
  <c r="G764" i="82"/>
  <c r="AQ800" i="54"/>
  <c r="G766" i="82" s="1"/>
  <c r="AQ801" i="54"/>
  <c r="G767" i="82" s="1"/>
  <c r="AQ802" i="54"/>
  <c r="G768" i="82" s="1"/>
  <c r="AQ803" i="54"/>
  <c r="G769" i="82" s="1"/>
  <c r="AQ805" i="54"/>
  <c r="G771" i="82"/>
  <c r="AQ806" i="54"/>
  <c r="G772" i="82" s="1"/>
  <c r="AQ807" i="54"/>
  <c r="G773" i="82"/>
  <c r="AQ809" i="54"/>
  <c r="G775" i="82" s="1"/>
  <c r="AQ810" i="54"/>
  <c r="G776" i="82"/>
  <c r="AQ811" i="54"/>
  <c r="G777" i="82" s="1"/>
  <c r="AQ813" i="54"/>
  <c r="G779" i="82" s="1"/>
  <c r="AQ814" i="54"/>
  <c r="G780" i="82"/>
  <c r="AQ815" i="54"/>
  <c r="G781" i="82" s="1"/>
  <c r="AQ817" i="54"/>
  <c r="G783" i="82" s="1"/>
  <c r="AQ818" i="54"/>
  <c r="G784" i="82"/>
  <c r="AQ819" i="54"/>
  <c r="G785" i="82" s="1"/>
  <c r="AQ821" i="54"/>
  <c r="G787" i="82"/>
  <c r="AQ822" i="54"/>
  <c r="G788" i="82"/>
  <c r="AQ823" i="54"/>
  <c r="G789" i="82" s="1"/>
  <c r="AQ825" i="54"/>
  <c r="G791" i="82"/>
  <c r="AQ826" i="54"/>
  <c r="G792" i="82" s="1"/>
  <c r="AQ827" i="54"/>
  <c r="G793" i="82" s="1"/>
  <c r="AQ829" i="54"/>
  <c r="G795" i="82" s="1"/>
  <c r="AQ830" i="54"/>
  <c r="G796" i="82"/>
  <c r="AQ831" i="54"/>
  <c r="G797" i="82" s="1"/>
  <c r="AQ833" i="54"/>
  <c r="G799" i="82" s="1"/>
  <c r="AQ834" i="54"/>
  <c r="G800" i="82" s="1"/>
  <c r="AQ835" i="54"/>
  <c r="G801" i="82" s="1"/>
  <c r="AQ837" i="54"/>
  <c r="G803" i="82" s="1"/>
  <c r="AQ838" i="54"/>
  <c r="G804" i="82" s="1"/>
  <c r="AQ840" i="54"/>
  <c r="G806" i="82" s="1"/>
  <c r="AQ841" i="54"/>
  <c r="G807" i="82" s="1"/>
  <c r="AQ842" i="54"/>
  <c r="G808" i="82" s="1"/>
  <c r="AQ844" i="54"/>
  <c r="G810" i="82"/>
  <c r="AQ845" i="54"/>
  <c r="G811" i="82" s="1"/>
  <c r="AQ846" i="54"/>
  <c r="G812" i="82" s="1"/>
  <c r="AQ848" i="54"/>
  <c r="G814" i="82"/>
  <c r="AQ849" i="54"/>
  <c r="G815" i="82"/>
  <c r="AQ850" i="54"/>
  <c r="G816" i="82" s="1"/>
  <c r="AQ852" i="54"/>
  <c r="G818" i="82" s="1"/>
  <c r="AQ853" i="54"/>
  <c r="G819" i="82" s="1"/>
  <c r="AQ854" i="54"/>
  <c r="G820" i="82" s="1"/>
  <c r="AQ856" i="54"/>
  <c r="G822" i="82"/>
  <c r="AQ857" i="54"/>
  <c r="G823" i="82"/>
  <c r="AQ858" i="54"/>
  <c r="G824" i="82" s="1"/>
  <c r="AQ859" i="54"/>
  <c r="G825" i="82" s="1"/>
  <c r="AQ860" i="54"/>
  <c r="G826" i="82" s="1"/>
  <c r="AQ861" i="54"/>
  <c r="G827" i="82"/>
  <c r="AQ862" i="54"/>
  <c r="G828" i="82"/>
  <c r="AQ863" i="54"/>
  <c r="G829" i="82"/>
  <c r="AQ864" i="54"/>
  <c r="G830" i="82" s="1"/>
  <c r="AQ865" i="54"/>
  <c r="G831" i="82"/>
  <c r="AQ866" i="54"/>
  <c r="G832" i="82" s="1"/>
  <c r="AQ867" i="54"/>
  <c r="G833" i="82" s="1"/>
  <c r="AQ868" i="54"/>
  <c r="G834" i="82"/>
  <c r="AQ869" i="54"/>
  <c r="G835" i="82" s="1"/>
  <c r="AQ870" i="54"/>
  <c r="G836" i="82" s="1"/>
  <c r="AQ871" i="54"/>
  <c r="G837" i="82" s="1"/>
  <c r="AQ872" i="54"/>
  <c r="G838" i="82"/>
  <c r="AQ873" i="54"/>
  <c r="G839" i="82" s="1"/>
  <c r="AQ874" i="54"/>
  <c r="G840" i="82" s="1"/>
  <c r="AQ875" i="54"/>
  <c r="G841" i="82"/>
  <c r="AQ876" i="54"/>
  <c r="G842" i="82"/>
  <c r="AQ877" i="54"/>
  <c r="G843" i="82" s="1"/>
  <c r="AQ878" i="54"/>
  <c r="G844" i="82"/>
  <c r="AQ879" i="54"/>
  <c r="G845" i="82" s="1"/>
  <c r="AQ880" i="54"/>
  <c r="G846" i="82" s="1"/>
  <c r="AQ881" i="54"/>
  <c r="G847" i="82" s="1"/>
  <c r="AQ882" i="54"/>
  <c r="G848" i="82"/>
  <c r="AQ883" i="54"/>
  <c r="G849" i="82"/>
  <c r="AQ884" i="54"/>
  <c r="G850" i="82" s="1"/>
  <c r="AQ885" i="54"/>
  <c r="G851" i="82" s="1"/>
  <c r="AQ886" i="54"/>
  <c r="G852" i="82"/>
  <c r="AQ887" i="54"/>
  <c r="G853" i="82" s="1"/>
  <c r="AQ888" i="54"/>
  <c r="G854" i="82" s="1"/>
  <c r="AQ889" i="54"/>
  <c r="G855" i="82" s="1"/>
  <c r="AQ890" i="54"/>
  <c r="G856" i="82"/>
  <c r="AQ891" i="54"/>
  <c r="G857" i="82"/>
  <c r="AQ892" i="54"/>
  <c r="G858" i="82" s="1"/>
  <c r="AQ893" i="54"/>
  <c r="G859" i="82" s="1"/>
  <c r="AQ894" i="54"/>
  <c r="G860" i="82" s="1"/>
  <c r="AQ895" i="54"/>
  <c r="G861" i="82" s="1"/>
  <c r="AQ896" i="54"/>
  <c r="G862" i="82"/>
  <c r="AQ897" i="54"/>
  <c r="G863" i="82"/>
  <c r="AQ898" i="54"/>
  <c r="G864" i="82" s="1"/>
  <c r="AQ899" i="54"/>
  <c r="G865" i="82" s="1"/>
  <c r="AQ900" i="54"/>
  <c r="G866" i="82"/>
  <c r="AQ901" i="54"/>
  <c r="G867" i="82" s="1"/>
  <c r="AQ902" i="54"/>
  <c r="G868" i="82"/>
  <c r="AQ903" i="54"/>
  <c r="G869" i="82" s="1"/>
  <c r="AQ904" i="54"/>
  <c r="G870" i="82" s="1"/>
  <c r="AQ905" i="54"/>
  <c r="G871" i="82" s="1"/>
  <c r="AQ906" i="54"/>
  <c r="G872" i="82"/>
  <c r="AQ907" i="54"/>
  <c r="G873" i="82" s="1"/>
  <c r="AQ908" i="54"/>
  <c r="G874" i="82" s="1"/>
  <c r="AQ909" i="54"/>
  <c r="G875" i="82" s="1"/>
  <c r="AQ910" i="54"/>
  <c r="G876" i="82" s="1"/>
  <c r="AQ911" i="54"/>
  <c r="G877" i="82"/>
  <c r="AQ912" i="54"/>
  <c r="G878" i="82" s="1"/>
  <c r="AQ913" i="54"/>
  <c r="G879" i="82"/>
  <c r="AQ914" i="54"/>
  <c r="G880" i="82" s="1"/>
  <c r="AQ915" i="54"/>
  <c r="G881" i="82" s="1"/>
  <c r="AQ916" i="54"/>
  <c r="G882" i="82" s="1"/>
  <c r="AQ917" i="54"/>
  <c r="G883" i="82"/>
  <c r="AQ918" i="54"/>
  <c r="G884" i="82"/>
  <c r="AQ919" i="54"/>
  <c r="G885" i="82" s="1"/>
  <c r="AQ920" i="54"/>
  <c r="G886" i="82" s="1"/>
  <c r="AQ921" i="54"/>
  <c r="G887" i="82" s="1"/>
  <c r="AQ922" i="54"/>
  <c r="G888" i="82"/>
  <c r="AQ923" i="54"/>
  <c r="G889" i="82"/>
  <c r="AQ924" i="54"/>
  <c r="G890" i="82" s="1"/>
  <c r="AQ925" i="54"/>
  <c r="G891" i="82"/>
  <c r="AQ926" i="54"/>
  <c r="G892" i="82" s="1"/>
  <c r="AQ927" i="54"/>
  <c r="G893" i="82" s="1"/>
  <c r="AQ928" i="54"/>
  <c r="G894" i="82" s="1"/>
  <c r="AQ929" i="54"/>
  <c r="G895" i="82" s="1"/>
  <c r="AQ930" i="54"/>
  <c r="G896" i="82" s="1"/>
  <c r="AQ931" i="54"/>
  <c r="G897" i="82" s="1"/>
  <c r="AQ932" i="54"/>
  <c r="G898" i="82" s="1"/>
  <c r="AQ933" i="54"/>
  <c r="G899" i="82"/>
  <c r="AQ934" i="54"/>
  <c r="G900" i="82" s="1"/>
  <c r="AQ935" i="54"/>
  <c r="G901" i="82" s="1"/>
  <c r="AQ936" i="54"/>
  <c r="G902" i="82"/>
  <c r="AQ937" i="54"/>
  <c r="G903" i="82"/>
  <c r="AQ938" i="54"/>
  <c r="G904" i="82" s="1"/>
  <c r="AQ939" i="54"/>
  <c r="G905" i="82" s="1"/>
  <c r="AQ940" i="54"/>
  <c r="G906" i="82" s="1"/>
  <c r="AQ941" i="54"/>
  <c r="G907" i="82"/>
  <c r="AQ942" i="54"/>
  <c r="G908" i="82"/>
  <c r="AQ943" i="54"/>
  <c r="G909" i="82" s="1"/>
  <c r="AQ944" i="54"/>
  <c r="G910" i="82" s="1"/>
  <c r="AQ945" i="54"/>
  <c r="G911" i="82"/>
  <c r="AQ946" i="54"/>
  <c r="G912" i="82"/>
  <c r="AQ947" i="54"/>
  <c r="G913" i="82" s="1"/>
  <c r="AQ948" i="54"/>
  <c r="G914" i="82"/>
  <c r="AQ949" i="54"/>
  <c r="G915" i="82" s="1"/>
  <c r="AQ950" i="54"/>
  <c r="G916" i="82"/>
  <c r="AQ951" i="54"/>
  <c r="G917" i="82" s="1"/>
  <c r="AQ952" i="54"/>
  <c r="G918" i="82" s="1"/>
  <c r="AQ953" i="54"/>
  <c r="G919" i="82"/>
  <c r="AQ954" i="54"/>
  <c r="G920" i="82" s="1"/>
  <c r="AQ955" i="54"/>
  <c r="G921" i="82" s="1"/>
  <c r="AQ956" i="54"/>
  <c r="G922" i="82"/>
  <c r="AQ957" i="54"/>
  <c r="G923" i="82" s="1"/>
  <c r="AQ958" i="54"/>
  <c r="G924" i="82" s="1"/>
  <c r="AQ959" i="54"/>
  <c r="G925" i="82" s="1"/>
  <c r="AQ960" i="54"/>
  <c r="G926" i="82" s="1"/>
  <c r="AQ961" i="54"/>
  <c r="G927" i="82"/>
  <c r="AQ962" i="54"/>
  <c r="G928" i="82"/>
  <c r="AQ963" i="54"/>
  <c r="G929" i="82"/>
  <c r="AQ964" i="54"/>
  <c r="G930" i="82" s="1"/>
  <c r="AQ965" i="54"/>
  <c r="G931" i="82"/>
  <c r="AQ966" i="54"/>
  <c r="G932" i="82" s="1"/>
  <c r="AQ967" i="54"/>
  <c r="G933" i="82" s="1"/>
  <c r="AQ968" i="54"/>
  <c r="G934" i="82"/>
  <c r="AQ969" i="54"/>
  <c r="G935" i="82" s="1"/>
  <c r="AQ970" i="54"/>
  <c r="G936" i="82" s="1"/>
  <c r="AQ971" i="54"/>
  <c r="G937" i="82"/>
  <c r="AQ972" i="54"/>
  <c r="G938" i="82"/>
  <c r="AQ973" i="54"/>
  <c r="G939" i="82" s="1"/>
  <c r="AQ974" i="54"/>
  <c r="G940" i="82" s="1"/>
  <c r="AQ975" i="54"/>
  <c r="G941" i="82"/>
  <c r="AQ976" i="54"/>
  <c r="G942" i="82" s="1"/>
  <c r="AQ977" i="54"/>
  <c r="G943" i="82" s="1"/>
  <c r="AQ978" i="54"/>
  <c r="G944" i="82"/>
  <c r="AQ979" i="54"/>
  <c r="G945" i="82" s="1"/>
  <c r="AQ980" i="54"/>
  <c r="G946" i="82"/>
  <c r="AQ981" i="54"/>
  <c r="G947" i="82"/>
  <c r="AQ982" i="54"/>
  <c r="G948" i="82" s="1"/>
  <c r="AQ983" i="54"/>
  <c r="G949" i="82"/>
  <c r="AQ984" i="54"/>
  <c r="G950" i="82" s="1"/>
  <c r="AQ985" i="54"/>
  <c r="G951" i="82" s="1"/>
  <c r="AQ986" i="54"/>
  <c r="G952" i="82" s="1"/>
  <c r="AQ987" i="54"/>
  <c r="G953" i="82"/>
  <c r="AQ988" i="54"/>
  <c r="G954" i="82" s="1"/>
  <c r="AQ989" i="54"/>
  <c r="G955" i="82" s="1"/>
  <c r="AQ990" i="54"/>
  <c r="G956" i="82" s="1"/>
  <c r="AQ991" i="54"/>
  <c r="G957" i="82"/>
  <c r="AQ992" i="54"/>
  <c r="G958" i="82" s="1"/>
  <c r="AQ993" i="54"/>
  <c r="G959" i="82" s="1"/>
  <c r="AQ994" i="54"/>
  <c r="G960" i="82" s="1"/>
  <c r="AQ995" i="54"/>
  <c r="G961" i="82" s="1"/>
  <c r="AQ996" i="54"/>
  <c r="G962" i="82"/>
  <c r="AQ997" i="54"/>
  <c r="G963" i="82" s="1"/>
  <c r="AQ998" i="54"/>
  <c r="G964" i="82"/>
  <c r="AQ999" i="54"/>
  <c r="G965" i="82" s="1"/>
  <c r="AQ1000" i="54"/>
  <c r="G966" i="82"/>
  <c r="AQ1001" i="54"/>
  <c r="G967" i="82"/>
  <c r="AQ1002" i="54"/>
  <c r="G968" i="82"/>
  <c r="AQ1003" i="54"/>
  <c r="G969" i="82" s="1"/>
  <c r="AQ1004" i="54"/>
  <c r="G970" i="82" s="1"/>
  <c r="AQ1005" i="54"/>
  <c r="G971" i="82" s="1"/>
  <c r="AQ1006" i="54"/>
  <c r="G972" i="82" s="1"/>
  <c r="AQ1007" i="54"/>
  <c r="G973" i="82" s="1"/>
  <c r="AQ1008" i="54"/>
  <c r="G974" i="82" s="1"/>
  <c r="AQ1009" i="54"/>
  <c r="G975" i="82" s="1"/>
  <c r="AQ1010" i="54"/>
  <c r="G976" i="82"/>
  <c r="AQ1011" i="54"/>
  <c r="G977" i="82"/>
  <c r="AQ1012" i="54"/>
  <c r="G978" i="82" s="1"/>
  <c r="AQ1013" i="54"/>
  <c r="G979" i="82"/>
  <c r="AQ1014" i="54"/>
  <c r="G980" i="82" s="1"/>
  <c r="AQ1015" i="54"/>
  <c r="G981" i="82" s="1"/>
  <c r="AQ1016" i="54"/>
  <c r="G982" i="82" s="1"/>
  <c r="AQ1017" i="54"/>
  <c r="G983" i="82"/>
  <c r="AQ1018" i="54"/>
  <c r="G984" i="82" s="1"/>
  <c r="AQ1019" i="54"/>
  <c r="G985" i="82" s="1"/>
  <c r="AQ1020" i="54"/>
  <c r="G986" i="82"/>
  <c r="AQ1021" i="54"/>
  <c r="G987" i="82" s="1"/>
  <c r="AQ1022" i="54"/>
  <c r="G988" i="82"/>
  <c r="AQ1023" i="54"/>
  <c r="G989" i="82"/>
  <c r="AQ1024" i="54"/>
  <c r="G990" i="82" s="1"/>
  <c r="AQ1025" i="54"/>
  <c r="G991" i="82" s="1"/>
  <c r="AQ1026" i="54"/>
  <c r="G992" i="82"/>
  <c r="AQ1027" i="54"/>
  <c r="G993" i="82" s="1"/>
  <c r="AQ1028" i="54"/>
  <c r="G994" i="82" s="1"/>
  <c r="AQ1029" i="54"/>
  <c r="G995" i="82" s="1"/>
  <c r="AQ1030" i="54"/>
  <c r="G996" i="82" s="1"/>
  <c r="AQ1031" i="54"/>
  <c r="G997" i="82" s="1"/>
  <c r="AQ1032" i="54"/>
  <c r="G998" i="82"/>
  <c r="AQ1033" i="54"/>
  <c r="G999" i="82"/>
  <c r="AQ1034" i="54"/>
  <c r="G1000" i="82" s="1"/>
  <c r="AQ1035" i="54"/>
  <c r="G1001" i="82"/>
  <c r="AQ1036" i="54"/>
  <c r="G1002" i="82" s="1"/>
  <c r="AQ1037" i="54"/>
  <c r="G1003" i="82" s="1"/>
  <c r="AQ1038" i="54"/>
  <c r="G1004" i="82" s="1"/>
  <c r="AQ1039" i="54"/>
  <c r="G1005" i="82" s="1"/>
  <c r="AQ1040" i="54"/>
  <c r="G1006" i="82"/>
  <c r="AQ1041" i="54"/>
  <c r="G1007" i="82"/>
  <c r="AQ1042" i="54"/>
  <c r="G1008" i="82"/>
  <c r="AQ1043" i="54"/>
  <c r="G1009" i="82" s="1"/>
  <c r="AQ1044" i="54"/>
  <c r="G1010" i="82" s="1"/>
  <c r="AQ1045" i="54"/>
  <c r="G1011" i="82"/>
  <c r="AQ1046" i="54"/>
  <c r="G1012" i="82" s="1"/>
  <c r="AQ1047" i="54"/>
  <c r="G1013" i="82" s="1"/>
  <c r="AQ1048" i="54"/>
  <c r="G1014" i="82" s="1"/>
  <c r="AQ1049" i="54"/>
  <c r="G1015" i="82" s="1"/>
  <c r="AQ1050" i="54"/>
  <c r="G1016" i="82"/>
  <c r="AQ1051" i="54"/>
  <c r="G1017" i="82" s="1"/>
  <c r="AQ1052" i="54"/>
  <c r="G1018" i="82"/>
  <c r="AQ1053" i="54"/>
  <c r="G1019" i="82" s="1"/>
  <c r="AQ1054" i="54"/>
  <c r="G1020" i="82" s="1"/>
  <c r="AQ1055" i="54"/>
  <c r="G1021" i="82" s="1"/>
  <c r="AQ1056" i="54"/>
  <c r="G1022" i="82" s="1"/>
  <c r="AQ1057" i="54"/>
  <c r="G1023" i="82"/>
  <c r="AQ1058" i="54"/>
  <c r="G1024" i="82" s="1"/>
  <c r="AQ1059" i="54"/>
  <c r="G1025" i="82" s="1"/>
  <c r="AQ1060" i="54"/>
  <c r="G1026" i="82"/>
  <c r="AQ1061" i="54"/>
  <c r="G1027" i="82"/>
  <c r="AQ1062" i="54"/>
  <c r="G1028" i="82"/>
  <c r="AQ1063" i="54"/>
  <c r="G1029" i="82"/>
  <c r="AQ1064" i="54"/>
  <c r="G1030" i="82" s="1"/>
  <c r="AQ1065" i="54"/>
  <c r="G1031" i="82" s="1"/>
  <c r="AQ1066" i="54"/>
  <c r="G1032" i="82" s="1"/>
  <c r="AQ1067" i="54"/>
  <c r="G1033" i="82" s="1"/>
  <c r="AQ1068" i="54"/>
  <c r="G1034" i="82"/>
  <c r="AQ1069" i="54"/>
  <c r="G1035" i="82" s="1"/>
  <c r="AQ1070" i="54"/>
  <c r="G1036" i="82"/>
  <c r="AQ1071" i="54"/>
  <c r="G1037" i="82"/>
  <c r="AQ1072" i="54"/>
  <c r="G1038" i="82"/>
  <c r="AQ1073" i="54"/>
  <c r="G1039" i="82" s="1"/>
  <c r="AQ1074" i="54"/>
  <c r="G1040" i="82" s="1"/>
  <c r="AQ1075" i="54"/>
  <c r="G1041" i="82" s="1"/>
  <c r="AQ1076" i="54"/>
  <c r="G1042" i="82"/>
  <c r="AQ1077" i="54"/>
  <c r="G1043" i="82" s="1"/>
  <c r="AQ1078" i="54"/>
  <c r="G1044" i="82" s="1"/>
  <c r="AQ1079" i="54"/>
  <c r="G1045" i="82" s="1"/>
  <c r="AQ1080" i="54"/>
  <c r="G1046" i="82"/>
  <c r="AQ1081" i="54"/>
  <c r="G1047" i="82" s="1"/>
  <c r="AQ1082" i="54"/>
  <c r="G1048" i="82"/>
  <c r="AQ1083" i="54"/>
  <c r="G1049" i="82"/>
  <c r="AQ1084" i="54"/>
  <c r="G1050" i="82" s="1"/>
  <c r="AQ1085" i="54"/>
  <c r="G1051" i="82" s="1"/>
  <c r="AQ1086" i="54"/>
  <c r="G1052" i="82"/>
  <c r="AQ1087" i="54"/>
  <c r="G1053" i="82" s="1"/>
  <c r="AQ1088" i="54"/>
  <c r="G1054" i="82" s="1"/>
  <c r="AQ1089" i="54"/>
  <c r="G1055" i="82" s="1"/>
  <c r="AQ1090" i="54"/>
  <c r="G1056" i="82"/>
  <c r="AQ1091" i="54"/>
  <c r="G1057" i="82" s="1"/>
  <c r="AQ1092" i="54"/>
  <c r="G1058" i="82" s="1"/>
  <c r="AQ1093" i="54"/>
  <c r="G1059" i="82" s="1"/>
  <c r="AQ1094" i="54"/>
  <c r="G1060" i="82" s="1"/>
  <c r="AQ1095" i="54"/>
  <c r="G1061" i="82" s="1"/>
  <c r="AQ1096" i="54"/>
  <c r="G1062" i="82" s="1"/>
  <c r="AQ1097" i="54"/>
  <c r="G1063" i="82"/>
  <c r="AQ1098" i="54"/>
  <c r="G1064" i="82"/>
  <c r="AQ1099" i="54"/>
  <c r="G1065" i="82" s="1"/>
  <c r="AQ1100" i="54"/>
  <c r="G1066" i="82"/>
  <c r="AQ1101" i="54"/>
  <c r="G1067" i="82"/>
  <c r="AQ1102" i="54"/>
  <c r="G1068" i="82" s="1"/>
  <c r="AQ1103" i="54"/>
  <c r="G1069" i="82" s="1"/>
  <c r="AQ1104" i="54"/>
  <c r="G1070" i="82" s="1"/>
  <c r="AQ1105" i="54"/>
  <c r="G1071" i="82" s="1"/>
  <c r="AQ1106" i="54"/>
  <c r="G1072" i="82" s="1"/>
  <c r="AQ1107" i="54"/>
  <c r="G1073" i="82"/>
  <c r="AQ1108" i="54"/>
  <c r="G1074" i="82" s="1"/>
  <c r="AQ1109" i="54"/>
  <c r="G1075" i="82" s="1"/>
  <c r="AQ1110" i="54"/>
  <c r="G1076" i="82" s="1"/>
  <c r="AQ1111" i="54"/>
  <c r="G1077" i="82"/>
  <c r="AQ1112" i="54"/>
  <c r="G1078" i="82" s="1"/>
  <c r="AQ1113" i="54"/>
  <c r="G1079" i="82"/>
  <c r="AQ1114" i="54"/>
  <c r="G1080" i="82" s="1"/>
  <c r="AQ1115" i="54"/>
  <c r="G1081" i="82"/>
  <c r="AQ1116" i="54"/>
  <c r="G1082" i="82" s="1"/>
  <c r="AQ1117" i="54"/>
  <c r="G1083" i="82"/>
  <c r="AQ1118" i="54"/>
  <c r="G1084" i="82" s="1"/>
  <c r="AQ1119" i="54"/>
  <c r="G1085" i="82" s="1"/>
  <c r="AQ1120" i="54"/>
  <c r="G1086" i="82" s="1"/>
  <c r="AQ1121" i="54"/>
  <c r="G1087" i="82" s="1"/>
  <c r="AQ1122" i="54"/>
  <c r="G1088" i="82"/>
  <c r="AQ1123" i="54"/>
  <c r="G1089" i="82"/>
  <c r="AQ1124" i="54"/>
  <c r="G1090" i="82" s="1"/>
  <c r="AQ1125" i="54"/>
  <c r="G1091" i="82" s="1"/>
  <c r="AQ1126" i="54"/>
  <c r="G1092" i="82"/>
  <c r="AQ1127" i="54"/>
  <c r="G1093" i="82" s="1"/>
  <c r="AQ1128" i="54"/>
  <c r="G1094" i="82" s="1"/>
  <c r="AQ1129" i="54"/>
  <c r="G1095" i="82" s="1"/>
  <c r="AQ1130" i="54"/>
  <c r="G1096" i="82" s="1"/>
  <c r="AQ1131" i="54"/>
  <c r="G1097" i="82" s="1"/>
  <c r="AQ1132" i="54"/>
  <c r="G1098" i="82"/>
  <c r="AQ1133" i="54"/>
  <c r="G1099" i="82"/>
  <c r="AQ1134" i="54"/>
  <c r="G1100" i="82" s="1"/>
  <c r="AQ1135" i="54"/>
  <c r="G1101" i="82"/>
  <c r="AQ1136" i="54"/>
  <c r="G1102" i="82"/>
  <c r="AQ1137" i="54"/>
  <c r="G1103" i="82" s="1"/>
  <c r="AQ1138" i="54"/>
  <c r="G1104" i="82" s="1"/>
  <c r="AQ1139" i="54"/>
  <c r="G1105" i="82" s="1"/>
  <c r="AQ1140" i="54"/>
  <c r="G1106" i="82" s="1"/>
  <c r="AQ1141" i="54"/>
  <c r="G1107" i="82" s="1"/>
  <c r="AQ1142" i="54"/>
  <c r="G1108" i="82"/>
  <c r="AQ1143" i="54"/>
  <c r="G1109" i="82" s="1"/>
  <c r="AQ1144" i="54"/>
  <c r="G1110" i="82" s="1"/>
  <c r="AQ1145" i="54"/>
  <c r="G1111" i="82" s="1"/>
  <c r="AQ1146" i="54"/>
  <c r="G1112" i="82"/>
  <c r="AQ1147" i="54"/>
  <c r="G1113" i="82" s="1"/>
  <c r="AQ1148" i="54"/>
  <c r="G1114" i="82"/>
  <c r="AQ1149" i="54"/>
  <c r="G1115" i="82" s="1"/>
  <c r="AQ1150" i="54"/>
  <c r="G1116" i="82"/>
  <c r="AQ1151" i="54"/>
  <c r="G1117" i="82" s="1"/>
  <c r="AQ1152" i="54"/>
  <c r="G1118" i="82" s="1"/>
  <c r="AQ1153" i="54"/>
  <c r="G1119" i="82"/>
  <c r="AQ1154" i="54"/>
  <c r="G1120" i="82" s="1"/>
  <c r="AQ1155" i="54"/>
  <c r="G1121" i="82" s="1"/>
  <c r="AQ1156" i="54"/>
  <c r="G1122" i="82" s="1"/>
  <c r="AQ1157" i="54"/>
  <c r="G1123" i="82" s="1"/>
  <c r="AQ1158" i="54"/>
  <c r="G1124" i="82" s="1"/>
  <c r="AQ1159" i="54"/>
  <c r="G1125" i="82" s="1"/>
  <c r="AQ1160" i="54"/>
  <c r="G1126" i="82" s="1"/>
  <c r="AQ1161" i="54"/>
  <c r="G1127" i="82"/>
  <c r="AQ1162" i="54"/>
  <c r="G1128" i="82" s="1"/>
  <c r="AQ1163" i="54"/>
  <c r="G1129" i="82" s="1"/>
  <c r="AQ1164" i="54"/>
  <c r="G1130" i="82" s="1"/>
  <c r="AQ1165" i="54"/>
  <c r="G1131" i="82"/>
  <c r="AQ1166" i="54"/>
  <c r="G1132" i="82" s="1"/>
  <c r="AQ1167" i="54"/>
  <c r="G1133" i="82"/>
  <c r="AQ1168" i="54"/>
  <c r="G1134" i="82" s="1"/>
  <c r="AQ1169" i="54"/>
  <c r="G1135" i="82" s="1"/>
  <c r="AQ1170" i="54"/>
  <c r="G1136" i="82" s="1"/>
  <c r="AQ1171" i="54"/>
  <c r="G1137" i="82"/>
  <c r="AQ1172" i="54"/>
  <c r="G1138" i="82"/>
  <c r="AQ1173" i="54"/>
  <c r="G1139" i="82"/>
  <c r="AQ1174" i="54"/>
  <c r="G1140" i="82" s="1"/>
  <c r="AQ1175" i="54"/>
  <c r="G1141" i="82"/>
  <c r="AQ1176" i="54"/>
  <c r="G1142" i="82" s="1"/>
  <c r="AQ1177" i="54"/>
  <c r="G1143" i="82" s="1"/>
  <c r="AQ1178" i="54"/>
  <c r="G1144" i="82" s="1"/>
  <c r="AQ1179" i="54"/>
  <c r="G1145" i="82" s="1"/>
  <c r="AQ1180" i="54"/>
  <c r="G1146" i="82"/>
  <c r="AQ1181" i="54"/>
  <c r="G1147" i="82" s="1"/>
  <c r="AQ1182" i="54"/>
  <c r="G1148" i="82" s="1"/>
  <c r="AQ1183" i="54"/>
  <c r="G1149" i="82"/>
  <c r="AQ1184" i="54"/>
  <c r="G1150" i="82" s="1"/>
  <c r="AQ1185" i="54"/>
  <c r="G1151" i="82"/>
  <c r="AQ1186" i="54"/>
  <c r="G1152" i="82"/>
  <c r="AQ1187" i="54"/>
  <c r="G1153" i="82" s="1"/>
  <c r="AQ1188" i="54"/>
  <c r="G1154" i="82" s="1"/>
  <c r="AQ1189" i="54"/>
  <c r="G1155" i="82" s="1"/>
  <c r="AQ1190" i="54"/>
  <c r="G1156" i="82" s="1"/>
  <c r="AQ1191" i="54"/>
  <c r="G1157" i="82"/>
  <c r="AQ1192" i="54"/>
  <c r="G1158" i="82" s="1"/>
  <c r="AQ1193" i="54"/>
  <c r="G1159" i="82"/>
  <c r="AQ1194" i="54"/>
  <c r="G1160" i="82" s="1"/>
  <c r="AQ1195" i="54"/>
  <c r="G1161" i="82" s="1"/>
  <c r="AQ1196" i="54"/>
  <c r="G1162" i="82"/>
  <c r="AQ1197" i="54"/>
  <c r="G1163" i="82"/>
  <c r="AQ1198" i="54"/>
  <c r="G1164" i="82"/>
  <c r="AQ1199" i="54"/>
  <c r="G1165" i="82" s="1"/>
  <c r="AQ1200" i="54"/>
  <c r="G1166" i="82"/>
  <c r="AQ1201" i="54"/>
  <c r="G1167" i="82" s="1"/>
  <c r="AQ1202" i="54"/>
  <c r="G1168" i="82" s="1"/>
  <c r="AQ1203" i="54"/>
  <c r="G1169" i="82"/>
  <c r="AQ1204" i="54"/>
  <c r="G1170" i="82" s="1"/>
  <c r="AQ1205" i="54"/>
  <c r="G1171" i="82" s="1"/>
  <c r="AQ1206" i="54"/>
  <c r="G1172" i="82"/>
  <c r="AQ1207" i="54"/>
  <c r="G1173" i="82" s="1"/>
  <c r="AQ1208" i="54"/>
  <c r="G1174" i="82"/>
  <c r="AQ1209" i="54"/>
  <c r="G1175" i="82" s="1"/>
  <c r="AQ1210" i="54"/>
  <c r="G1176" i="82"/>
  <c r="AQ1211" i="54"/>
  <c r="G1177" i="82"/>
  <c r="AQ1212" i="54"/>
  <c r="G1178" i="82"/>
  <c r="AQ1213" i="54"/>
  <c r="G1179" i="82"/>
  <c r="AQ1214" i="54"/>
  <c r="G1180" i="82" s="1"/>
  <c r="AQ1215" i="54"/>
  <c r="G1181" i="82" s="1"/>
  <c r="AQ1216" i="54"/>
  <c r="G1182" i="82" s="1"/>
  <c r="AQ1217" i="54"/>
  <c r="G1183" i="82" s="1"/>
  <c r="AQ1218" i="54"/>
  <c r="G1184" i="82"/>
  <c r="AQ1219" i="54"/>
  <c r="G1185" i="82" s="1"/>
  <c r="AQ1220" i="54"/>
  <c r="G1186" i="82"/>
  <c r="AQ1221" i="54"/>
  <c r="G1187" i="82" s="1"/>
  <c r="AQ1222" i="54"/>
  <c r="G1188" i="82"/>
  <c r="AQ1223" i="54"/>
  <c r="G1189" i="82" s="1"/>
  <c r="AQ1224" i="54"/>
  <c r="G1190" i="82" s="1"/>
  <c r="AQ1225" i="54"/>
  <c r="G1191" i="82"/>
  <c r="AQ1226" i="54"/>
  <c r="G1192" i="82" s="1"/>
  <c r="AQ1227" i="54"/>
  <c r="G1193" i="82" s="1"/>
  <c r="AQ1228" i="54"/>
  <c r="G1194" i="82"/>
  <c r="AQ1229" i="54"/>
  <c r="G1195" i="82" s="1"/>
  <c r="AQ1230" i="54"/>
  <c r="G1196" i="82" s="1"/>
  <c r="AQ1231" i="54"/>
  <c r="G1197" i="82"/>
  <c r="AQ1232" i="54"/>
  <c r="G1198" i="82" s="1"/>
  <c r="AQ1233" i="54"/>
  <c r="G1199" i="82"/>
  <c r="AQ1234" i="54"/>
  <c r="G1200" i="82" s="1"/>
  <c r="AQ1235" i="54"/>
  <c r="G1201" i="82" s="1"/>
  <c r="AQ1236" i="54"/>
  <c r="G1202" i="82" s="1"/>
  <c r="AQ1237" i="54"/>
  <c r="G1203" i="82" s="1"/>
  <c r="AQ1238" i="54"/>
  <c r="G1204" i="82" s="1"/>
  <c r="AQ1239" i="54"/>
  <c r="G1205" i="82" s="1"/>
  <c r="AQ1240" i="54"/>
  <c r="G1206" i="82" s="1"/>
  <c r="AQ1241" i="54"/>
  <c r="G1207" i="82"/>
  <c r="AQ1242" i="54"/>
  <c r="G1208" i="82" s="1"/>
  <c r="AQ1243" i="54"/>
  <c r="G1209" i="82" s="1"/>
  <c r="AQ1244" i="54"/>
  <c r="G1210" i="82" s="1"/>
  <c r="AQ1245" i="54"/>
  <c r="G1211" i="82" s="1"/>
  <c r="AQ1246" i="54"/>
  <c r="G1212" i="82" s="1"/>
  <c r="AQ1247" i="54"/>
  <c r="G1213" i="82"/>
  <c r="AQ1248" i="54"/>
  <c r="G1214" i="82"/>
  <c r="AQ1249" i="54"/>
  <c r="G1215" i="82" s="1"/>
  <c r="AQ1250" i="54"/>
  <c r="G1216" i="82"/>
  <c r="AQ1251" i="54"/>
  <c r="G1217" i="82"/>
  <c r="AQ1252" i="54"/>
  <c r="G1218" i="82" s="1"/>
  <c r="AQ1253" i="54"/>
  <c r="G1219" i="82" s="1"/>
  <c r="AQ1254" i="54"/>
  <c r="G1220" i="82" s="1"/>
  <c r="AQ1255" i="54"/>
  <c r="G1221" i="82" s="1"/>
  <c r="AQ1256" i="54"/>
  <c r="G1222" i="82" s="1"/>
  <c r="AQ1257" i="54"/>
  <c r="G1223" i="82" s="1"/>
  <c r="AQ1258" i="54"/>
  <c r="G1224" i="82"/>
  <c r="AQ1259" i="54"/>
  <c r="G1225" i="82" s="1"/>
  <c r="AQ1260" i="54"/>
  <c r="G1226" i="82"/>
  <c r="AQ1261" i="54"/>
  <c r="G1227" i="82"/>
  <c r="AQ1262" i="54"/>
  <c r="G1228" i="82"/>
  <c r="AQ1263" i="54"/>
  <c r="G1229" i="82" s="1"/>
  <c r="AQ1264" i="54"/>
  <c r="G1230" i="82" s="1"/>
  <c r="AQ1265" i="54"/>
  <c r="G1231" i="82" s="1"/>
  <c r="AQ1266" i="54"/>
  <c r="G1232" i="82" s="1"/>
  <c r="AQ1267" i="54"/>
  <c r="G1233" i="82" s="1"/>
  <c r="AQ1268" i="54"/>
  <c r="G1234" i="82" s="1"/>
  <c r="AQ1269" i="54"/>
  <c r="G1235" i="82" s="1"/>
  <c r="AQ1270" i="54"/>
  <c r="G1236" i="82"/>
  <c r="AQ1271" i="54"/>
  <c r="G1237" i="82" s="1"/>
  <c r="AQ1272" i="54"/>
  <c r="G1238" i="82"/>
  <c r="AQ1273" i="54"/>
  <c r="G1239" i="82"/>
  <c r="AQ1274" i="54"/>
  <c r="G1240" i="82" s="1"/>
  <c r="AQ1275" i="54"/>
  <c r="G1241" i="82"/>
  <c r="AQ1276" i="54"/>
  <c r="G1242" i="82"/>
  <c r="AQ1277" i="54"/>
  <c r="G1243" i="82" s="1"/>
  <c r="AQ1278" i="54"/>
  <c r="G1244" i="82" s="1"/>
  <c r="AQ1279" i="54"/>
  <c r="G1245" i="82" s="1"/>
  <c r="AQ1280" i="54"/>
  <c r="G1246" i="82" s="1"/>
  <c r="AQ1281" i="54"/>
  <c r="G1247" i="82"/>
  <c r="AQ1282" i="54"/>
  <c r="G1248" i="82"/>
  <c r="AQ1283" i="54"/>
  <c r="G1249" i="82"/>
  <c r="AQ1284" i="54"/>
  <c r="G1250" i="82" s="1"/>
  <c r="AQ1285" i="54"/>
  <c r="G1251" i="82" s="1"/>
  <c r="AQ1286" i="54"/>
  <c r="G1252" i="82" s="1"/>
  <c r="AQ1287" i="54"/>
  <c r="G1253" i="82" s="1"/>
  <c r="AQ1288" i="54"/>
  <c r="G1254" i="82" s="1"/>
  <c r="AQ1289" i="54"/>
  <c r="G1255" i="82" s="1"/>
  <c r="AQ1290" i="54"/>
  <c r="G1256" i="82" s="1"/>
  <c r="AQ1291" i="54"/>
  <c r="G1257" i="82" s="1"/>
  <c r="AQ1292" i="54"/>
  <c r="G1258" i="82" s="1"/>
  <c r="AQ1293" i="54"/>
  <c r="G1259" i="82"/>
  <c r="AQ1294" i="54"/>
  <c r="G1260" i="82" s="1"/>
  <c r="AQ1295" i="54"/>
  <c r="G1261" i="82"/>
  <c r="AQ1296" i="54"/>
  <c r="G1262" i="82" s="1"/>
  <c r="AQ1297" i="54"/>
  <c r="G1263" i="82" s="1"/>
  <c r="AQ1298" i="54"/>
  <c r="G1264" i="82"/>
  <c r="AQ1299" i="54"/>
  <c r="G1265" i="82" s="1"/>
  <c r="AQ1300" i="54"/>
  <c r="G1266" i="82"/>
  <c r="AQ1301" i="54"/>
  <c r="G1267" i="82"/>
  <c r="AQ1302" i="54"/>
  <c r="G1268" i="82" s="1"/>
  <c r="AQ1303" i="54"/>
  <c r="G1269" i="82" s="1"/>
  <c r="AQ1304" i="54"/>
  <c r="G1270" i="82" s="1"/>
  <c r="AQ1305" i="54"/>
  <c r="G1271" i="82" s="1"/>
  <c r="AQ1306" i="54"/>
  <c r="G1272" i="82" s="1"/>
  <c r="AQ1307" i="54"/>
  <c r="G1273" i="82" s="1"/>
  <c r="AQ1308" i="54"/>
  <c r="G1274" i="82" s="1"/>
  <c r="AQ1309" i="54"/>
  <c r="G1275" i="82" s="1"/>
  <c r="AQ1310" i="54"/>
  <c r="G1276" i="82" s="1"/>
  <c r="AQ1311" i="54"/>
  <c r="G1277" i="82"/>
  <c r="AQ1312" i="54"/>
  <c r="G1278" i="82"/>
  <c r="AQ1313" i="54"/>
  <c r="G1279" i="82" s="1"/>
  <c r="AQ1314" i="54"/>
  <c r="G1280" i="82" s="1"/>
  <c r="AQ1315" i="54"/>
  <c r="G1281" i="82" s="1"/>
  <c r="AQ1316" i="54"/>
  <c r="G1282" i="82" s="1"/>
  <c r="AQ1317" i="54"/>
  <c r="G1283" i="82"/>
  <c r="AQ36" i="54"/>
  <c r="G2" i="82"/>
  <c r="AQ37" i="54"/>
  <c r="G3" i="82" s="1"/>
  <c r="AQ38" i="54"/>
  <c r="G4" i="82" s="1"/>
  <c r="AQ39" i="54"/>
  <c r="G5" i="82" s="1"/>
  <c r="AQ40" i="54"/>
  <c r="G6" i="82"/>
  <c r="AQ41" i="54"/>
  <c r="G7" i="82" s="1"/>
  <c r="AQ43" i="54"/>
  <c r="G9" i="82" s="1"/>
  <c r="AQ44" i="54"/>
  <c r="G10" i="82" s="1"/>
  <c r="AQ47" i="54"/>
  <c r="G13" i="82"/>
  <c r="AQ48" i="54"/>
  <c r="G14" i="82" s="1"/>
  <c r="AQ50" i="54"/>
  <c r="G16" i="82" s="1"/>
  <c r="AQ52" i="54"/>
  <c r="G18" i="82" s="1"/>
  <c r="AQ54" i="54"/>
  <c r="G20" i="82"/>
  <c r="AQ55" i="54"/>
  <c r="G21" i="82" s="1"/>
  <c r="AQ58" i="54"/>
  <c r="G24" i="82"/>
  <c r="AQ59" i="54"/>
  <c r="G25" i="82"/>
  <c r="AQ60" i="54"/>
  <c r="G26" i="82" s="1"/>
  <c r="AQ62" i="54"/>
  <c r="G28" i="82" s="1"/>
  <c r="AQ63" i="54"/>
  <c r="G29" i="82" s="1"/>
  <c r="AQ64" i="54"/>
  <c r="G30" i="82" s="1"/>
  <c r="P1914" i="82"/>
  <c r="Q1910" i="82"/>
  <c r="P1894" i="82"/>
  <c r="Q1872" i="82"/>
  <c r="P1876" i="82"/>
  <c r="P1868" i="82"/>
  <c r="Q1878" i="82"/>
  <c r="P1856" i="82"/>
  <c r="P1850" i="82"/>
  <c r="P1898" i="82"/>
  <c r="Q1860" i="82"/>
  <c r="P1854" i="82"/>
  <c r="Q1904" i="82"/>
  <c r="P1858" i="82"/>
  <c r="Q1870" i="82"/>
  <c r="Q1864" i="82"/>
  <c r="P1908" i="82"/>
  <c r="Q1862" i="82"/>
  <c r="P1886" i="82"/>
  <c r="Q1888" i="82"/>
  <c r="P1902" i="82"/>
  <c r="Q1900" i="82"/>
  <c r="P1874" i="82"/>
  <c r="P1866" i="82"/>
  <c r="Q1852" i="82"/>
  <c r="P1880" i="82"/>
  <c r="P1882" i="82"/>
  <c r="P1716" i="82"/>
  <c r="Q1883" i="82"/>
  <c r="Q1559" i="82"/>
  <c r="P1559" i="82"/>
  <c r="Q1792" i="82"/>
  <c r="P1792" i="82"/>
  <c r="Q1315" i="82"/>
  <c r="Q1754" i="82"/>
  <c r="P1754" i="82"/>
  <c r="Q1871" i="82"/>
  <c r="Q1835" i="82"/>
  <c r="P1835" i="82"/>
  <c r="Q1811" i="82"/>
  <c r="P1811" i="82"/>
  <c r="Q1771" i="82"/>
  <c r="P1724" i="82"/>
  <c r="Q1724" i="82"/>
  <c r="Q1666" i="82"/>
  <c r="P1666" i="82"/>
  <c r="P1545" i="82"/>
  <c r="Q1545" i="82"/>
  <c r="P1417" i="82"/>
  <c r="Q1417" i="82"/>
  <c r="Q1802" i="82"/>
  <c r="P1802" i="82"/>
  <c r="Q1750" i="82"/>
  <c r="P1750" i="82"/>
  <c r="Q1702" i="82"/>
  <c r="P1702" i="82"/>
  <c r="Q1658" i="82"/>
  <c r="P1658" i="82"/>
  <c r="Q1507" i="82"/>
  <c r="P1507" i="82"/>
  <c r="P1321" i="82"/>
  <c r="Q1321" i="82"/>
  <c r="Q1842" i="82"/>
  <c r="P1842" i="82"/>
  <c r="Q1818" i="82"/>
  <c r="P1818" i="82"/>
  <c r="P1784" i="82"/>
  <c r="Q1784" i="82"/>
  <c r="Q1735" i="82"/>
  <c r="P1735" i="82"/>
  <c r="Q1691" i="82"/>
  <c r="P1691" i="82"/>
  <c r="Q1550" i="82"/>
  <c r="P1550" i="82"/>
  <c r="Q1364" i="82"/>
  <c r="P1364" i="82"/>
  <c r="Q1599" i="82"/>
  <c r="P1599" i="82"/>
  <c r="Q1547" i="82"/>
  <c r="P1547" i="82"/>
  <c r="Q1503" i="82"/>
  <c r="P1503" i="82"/>
  <c r="Q1451" i="82"/>
  <c r="P1451" i="82"/>
  <c r="Q1407" i="82"/>
  <c r="P1407" i="82"/>
  <c r="Q1355" i="82"/>
  <c r="P1355" i="82"/>
  <c r="Q1690" i="82"/>
  <c r="P1690" i="82"/>
  <c r="Q1642" i="82"/>
  <c r="P1642" i="82"/>
  <c r="Q1593" i="82"/>
  <c r="P1593" i="82"/>
  <c r="Q1546" i="82"/>
  <c r="P1546" i="82"/>
  <c r="Q1482" i="82"/>
  <c r="P1482" i="82"/>
  <c r="Q1906" i="82"/>
  <c r="Q1786" i="82"/>
  <c r="P1786" i="82"/>
  <c r="Q1913" i="82"/>
  <c r="P1913" i="82"/>
  <c r="Q1875" i="82"/>
  <c r="P1501" i="82"/>
  <c r="Q1501" i="82"/>
  <c r="Q1801" i="82"/>
  <c r="P1801" i="82"/>
  <c r="Q1536" i="82"/>
  <c r="P1536" i="82"/>
  <c r="Q1833" i="82"/>
  <c r="P1833" i="82"/>
  <c r="Q1892" i="82"/>
  <c r="P1890" i="82"/>
  <c r="Q1891" i="82"/>
  <c r="P1891" i="82"/>
  <c r="Q1431" i="82"/>
  <c r="P1431" i="82"/>
  <c r="Q1685" i="82"/>
  <c r="P1685" i="82"/>
  <c r="Q1899" i="82"/>
  <c r="Q1769" i="82"/>
  <c r="Q1454" i="82"/>
  <c r="P1454" i="82"/>
  <c r="P1879" i="82"/>
  <c r="Q1731" i="82"/>
  <c r="P1731" i="82"/>
  <c r="Q1443" i="82"/>
  <c r="P1443" i="82"/>
  <c r="Q1823" i="82"/>
  <c r="P1823" i="82"/>
  <c r="Q1807" i="82"/>
  <c r="P1807" i="82"/>
  <c r="Q1777" i="82"/>
  <c r="P1777" i="82"/>
  <c r="Q1745" i="82"/>
  <c r="P1745" i="82"/>
  <c r="P1713" i="82"/>
  <c r="Q1713" i="82"/>
  <c r="Q1680" i="82"/>
  <c r="P1680" i="82"/>
  <c r="Q1626" i="82"/>
  <c r="P1626" i="82"/>
  <c r="Q1498" i="82"/>
  <c r="P1498" i="82"/>
  <c r="Q1370" i="82"/>
  <c r="P1370" i="82"/>
  <c r="Q1791" i="82"/>
  <c r="Q1814" i="82"/>
  <c r="P1814" i="82"/>
  <c r="Q1806" i="82"/>
  <c r="P1806" i="82"/>
  <c r="Q1790" i="82"/>
  <c r="P1790" i="82"/>
  <c r="Q1778" i="82"/>
  <c r="P1778" i="82"/>
  <c r="Q1758" i="82"/>
  <c r="P1758" i="82"/>
  <c r="Q1746" i="82"/>
  <c r="P1746" i="82"/>
  <c r="Q1726" i="82"/>
  <c r="P1726" i="82"/>
  <c r="Q1714" i="82"/>
  <c r="P1714" i="82"/>
  <c r="Q1698" i="82"/>
  <c r="P1698" i="82"/>
  <c r="P1682" i="82"/>
  <c r="Q1682" i="82"/>
  <c r="Q1640" i="82"/>
  <c r="P1640" i="82"/>
  <c r="P1597" i="82"/>
  <c r="Q1597" i="82"/>
  <c r="Q1527" i="82"/>
  <c r="P1527" i="82"/>
  <c r="P1469" i="82"/>
  <c r="Q1469" i="82"/>
  <c r="Q1399" i="82"/>
  <c r="P1399" i="82"/>
  <c r="P1341" i="82"/>
  <c r="Q1341" i="82"/>
  <c r="Q1622" i="82"/>
  <c r="P1622" i="82"/>
  <c r="Q1605" i="82"/>
  <c r="P1605" i="82"/>
  <c r="Q1590" i="82"/>
  <c r="P1590" i="82"/>
  <c r="Q1573" i="82"/>
  <c r="P1573" i="82"/>
  <c r="Q1558" i="82"/>
  <c r="P1558" i="82"/>
  <c r="Q1541" i="82"/>
  <c r="P1541" i="82"/>
  <c r="Q1526" i="82"/>
  <c r="P1526" i="82"/>
  <c r="Q1509" i="82"/>
  <c r="P1509" i="82"/>
  <c r="Q1494" i="82"/>
  <c r="P1494" i="82"/>
  <c r="Q1477" i="82"/>
  <c r="P1477" i="82"/>
  <c r="Q1462" i="82"/>
  <c r="P1462" i="82"/>
  <c r="Q1445" i="82"/>
  <c r="P1445" i="82"/>
  <c r="Q1430" i="82"/>
  <c r="P1430" i="82"/>
  <c r="Q1413" i="82"/>
  <c r="P1413" i="82"/>
  <c r="Q1398" i="82"/>
  <c r="P1398" i="82"/>
  <c r="Q1381" i="82"/>
  <c r="P1381" i="82"/>
  <c r="Q1366" i="82"/>
  <c r="P1366" i="82"/>
  <c r="Q1349" i="82"/>
  <c r="P1349" i="82"/>
  <c r="P1334" i="82"/>
  <c r="Q1334" i="82"/>
  <c r="Q1317" i="82"/>
  <c r="P1317" i="82"/>
  <c r="Q1681" i="82"/>
  <c r="P1681" i="82"/>
  <c r="Q1668" i="82"/>
  <c r="P1668" i="82"/>
  <c r="Q1648" i="82"/>
  <c r="P1648" i="82"/>
  <c r="Q1636" i="82"/>
  <c r="P1636" i="82"/>
  <c r="Q1616" i="82"/>
  <c r="P1616" i="82"/>
  <c r="Q1604" i="82"/>
  <c r="P1604" i="82"/>
  <c r="Q1584" i="82"/>
  <c r="P1584" i="82"/>
  <c r="Q1572" i="82"/>
  <c r="P1572" i="82"/>
  <c r="Q1552" i="82"/>
  <c r="P1552" i="82"/>
  <c r="Q1540" i="82"/>
  <c r="P1540" i="82"/>
  <c r="Q1520" i="82"/>
  <c r="P1520" i="82"/>
  <c r="Q1508" i="82"/>
  <c r="P1508" i="82"/>
  <c r="Q1488" i="82"/>
  <c r="P1488" i="82"/>
  <c r="Q1476" i="82"/>
  <c r="P1476" i="82"/>
  <c r="Q1456" i="82"/>
  <c r="P1456" i="82"/>
  <c r="Q1444" i="82"/>
  <c r="P1444" i="82"/>
  <c r="Q1424" i="82"/>
  <c r="P1424" i="82"/>
  <c r="Q1412" i="82"/>
  <c r="P1412" i="82"/>
  <c r="Q1392" i="82"/>
  <c r="P1392" i="82"/>
  <c r="Q1380" i="82"/>
  <c r="P1380" i="82"/>
  <c r="Q1360" i="82"/>
  <c r="P1360" i="82"/>
  <c r="Q1348" i="82"/>
  <c r="P1348" i="82"/>
  <c r="Q1328" i="82"/>
  <c r="P1328" i="82"/>
  <c r="Q1316" i="82"/>
  <c r="P1316" i="82"/>
  <c r="Q1656" i="82"/>
  <c r="P1656" i="82"/>
  <c r="Q1644" i="82"/>
  <c r="P1644" i="82"/>
  <c r="Q1624" i="82"/>
  <c r="P1624" i="82"/>
  <c r="Q1612" i="82"/>
  <c r="P1612" i="82"/>
  <c r="Q1592" i="82"/>
  <c r="P1592" i="82"/>
  <c r="Q1580" i="82"/>
  <c r="P1580" i="82"/>
  <c r="Q1560" i="82"/>
  <c r="P1560" i="82"/>
  <c r="Q1548" i="82"/>
  <c r="P1548" i="82"/>
  <c r="Q1528" i="82"/>
  <c r="P1528" i="82"/>
  <c r="Q1516" i="82"/>
  <c r="P1516" i="82"/>
  <c r="Q1496" i="82"/>
  <c r="P1496" i="82"/>
  <c r="Q1484" i="82"/>
  <c r="P1484" i="82"/>
  <c r="Q1464" i="82"/>
  <c r="P1464" i="82"/>
  <c r="Q1452" i="82"/>
  <c r="P1452" i="82"/>
  <c r="Q1420" i="82"/>
  <c r="P1420" i="82"/>
  <c r="Q1400" i="82"/>
  <c r="P1400" i="82"/>
  <c r="Q1388" i="82"/>
  <c r="P1388" i="82"/>
  <c r="Q1368" i="82"/>
  <c r="P1368" i="82"/>
  <c r="Q1356" i="82"/>
  <c r="P1356" i="82"/>
  <c r="Q1336" i="82"/>
  <c r="P1336" i="82"/>
  <c r="K65" i="82"/>
  <c r="K103" i="82"/>
  <c r="K156" i="82"/>
  <c r="K225" i="82"/>
  <c r="K231" i="82"/>
  <c r="K446" i="82"/>
  <c r="K498" i="82"/>
  <c r="K710" i="82"/>
  <c r="K722" i="82"/>
  <c r="K750" i="82"/>
  <c r="K770" i="82"/>
  <c r="K838" i="82"/>
  <c r="K950" i="82"/>
  <c r="K994" i="82"/>
  <c r="K1134" i="82"/>
  <c r="K1194" i="82"/>
  <c r="K1206" i="82"/>
  <c r="K160" i="82"/>
  <c r="K309" i="82"/>
  <c r="K649" i="82"/>
  <c r="K1101" i="82"/>
  <c r="K1173" i="82"/>
  <c r="K61" i="82"/>
  <c r="K67" i="82"/>
  <c r="K355" i="82"/>
  <c r="K443" i="82"/>
  <c r="K527" i="82"/>
  <c r="K535" i="82"/>
  <c r="K623" i="82"/>
  <c r="K723" i="82"/>
  <c r="K771" i="82"/>
  <c r="K843" i="82"/>
  <c r="K899" i="82"/>
  <c r="K915" i="82"/>
  <c r="K943" i="82"/>
  <c r="K967" i="82"/>
  <c r="K1075" i="82"/>
  <c r="K1139" i="82"/>
  <c r="K1243" i="82"/>
  <c r="K1263" i="82"/>
  <c r="K1291" i="82"/>
  <c r="K593" i="82"/>
  <c r="K685" i="82"/>
  <c r="K965" i="82"/>
  <c r="K1045" i="82"/>
  <c r="K1233" i="82"/>
  <c r="K41" i="82"/>
  <c r="K63" i="82"/>
  <c r="K116" i="82"/>
  <c r="K287" i="82"/>
  <c r="K329" i="82"/>
  <c r="K344" i="82"/>
  <c r="K500" i="82"/>
  <c r="K528" i="82"/>
  <c r="K584" i="82"/>
  <c r="K588" i="82"/>
  <c r="K632" i="82"/>
  <c r="K716" i="82"/>
  <c r="K852" i="82"/>
  <c r="K972" i="82"/>
  <c r="K1036" i="82"/>
  <c r="K1176" i="82"/>
  <c r="K1276" i="82"/>
  <c r="K32" i="82"/>
  <c r="K645" i="82"/>
  <c r="K705" i="82"/>
  <c r="K849" i="82"/>
  <c r="K873" i="82"/>
  <c r="K1273" i="82"/>
  <c r="P1673" i="82"/>
  <c r="Q1673" i="82"/>
  <c r="Q1704" i="82"/>
  <c r="P1704" i="82"/>
  <c r="Q1760" i="82"/>
  <c r="P1760" i="82"/>
  <c r="P1722" i="82"/>
  <c r="Q1743" i="82"/>
  <c r="P1743" i="82"/>
  <c r="Q1867" i="82"/>
  <c r="P1867" i="82"/>
  <c r="P1841" i="82"/>
  <c r="Q1841" i="82"/>
  <c r="K270" i="82"/>
  <c r="Q1524" i="82"/>
  <c r="P1524" i="82"/>
  <c r="Q1901" i="82"/>
  <c r="Q1895" i="82"/>
  <c r="P1895" i="82"/>
  <c r="P1748" i="82"/>
  <c r="Q1466" i="82"/>
  <c r="P1466" i="82"/>
  <c r="Q1710" i="82"/>
  <c r="P1710" i="82"/>
  <c r="Q1903" i="82"/>
  <c r="P1903" i="82"/>
  <c r="Q1789" i="82"/>
  <c r="P1789" i="82"/>
  <c r="Q1655" i="82"/>
  <c r="Q1863" i="82"/>
  <c r="P1863" i="82"/>
  <c r="Q1839" i="82"/>
  <c r="P1839" i="82"/>
  <c r="Q1831" i="82"/>
  <c r="Q1815" i="82"/>
  <c r="P1815" i="82"/>
  <c r="Q1797" i="82"/>
  <c r="P1797" i="82"/>
  <c r="Q1765" i="82"/>
  <c r="P1765" i="82"/>
  <c r="Q1733" i="82"/>
  <c r="P1733" i="82"/>
  <c r="P1697" i="82"/>
  <c r="Q1697" i="82"/>
  <c r="Q1654" i="82"/>
  <c r="P1654" i="82"/>
  <c r="Q1568" i="82"/>
  <c r="P1568" i="82"/>
  <c r="P1440" i="82"/>
  <c r="Q1776" i="82"/>
  <c r="P1776" i="82"/>
  <c r="Q1759" i="82"/>
  <c r="P1759" i="82"/>
  <c r="Q1744" i="82"/>
  <c r="P1744" i="82"/>
  <c r="Q1727" i="82"/>
  <c r="P1727" i="82"/>
  <c r="Q1712" i="82"/>
  <c r="P1712" i="82"/>
  <c r="Q1696" i="82"/>
  <c r="P1696" i="82"/>
  <c r="Q1675" i="82"/>
  <c r="Q1646" i="82"/>
  <c r="P1646" i="82"/>
  <c r="Q1600" i="82"/>
  <c r="P1600" i="82"/>
  <c r="Q1530" i="82"/>
  <c r="P1530" i="82"/>
  <c r="Q1472" i="82"/>
  <c r="P1472" i="82"/>
  <c r="Q1402" i="82"/>
  <c r="P1402" i="82"/>
  <c r="Q1344" i="82"/>
  <c r="P1344" i="82"/>
  <c r="Q1881" i="82"/>
  <c r="P1881" i="82"/>
  <c r="Q1865" i="82"/>
  <c r="P1865" i="82"/>
  <c r="Q1849" i="82"/>
  <c r="P1849" i="82"/>
  <c r="Q1838" i="82"/>
  <c r="P1838" i="82"/>
  <c r="Q1830" i="82"/>
  <c r="P1830" i="82"/>
  <c r="Q1822" i="82"/>
  <c r="P1822" i="82"/>
  <c r="Q1571" i="82"/>
  <c r="P1571" i="82"/>
  <c r="P1775" i="82"/>
  <c r="Q1338" i="82"/>
  <c r="P1338" i="82"/>
  <c r="Q1763" i="82"/>
  <c r="P1763" i="82"/>
  <c r="P1911" i="82"/>
  <c r="Q1911" i="82"/>
  <c r="Q1889" i="82"/>
  <c r="P1889" i="82"/>
  <c r="P1846" i="82"/>
  <c r="Q1737" i="82"/>
  <c r="P1737" i="82"/>
  <c r="Q1667" i="82"/>
  <c r="P1667" i="82"/>
  <c r="P1373" i="82"/>
  <c r="Q1373" i="82"/>
  <c r="Q1893" i="82"/>
  <c r="P1893" i="82"/>
  <c r="Q1757" i="82"/>
  <c r="P1757" i="82"/>
  <c r="Q1661" i="82"/>
  <c r="Q1408" i="82"/>
  <c r="P1408" i="82"/>
  <c r="Q1897" i="82"/>
  <c r="P1897" i="82"/>
  <c r="Q1766" i="82"/>
  <c r="P1766" i="82"/>
  <c r="Q1707" i="82"/>
  <c r="P1707" i="82"/>
  <c r="Q1629" i="82"/>
  <c r="Q1396" i="82"/>
  <c r="P1396" i="82"/>
  <c r="Q1859" i="82"/>
  <c r="P1859" i="82"/>
  <c r="Q1845" i="82"/>
  <c r="P1845" i="82"/>
  <c r="Q1837" i="82"/>
  <c r="P1837" i="82"/>
  <c r="P1829" i="82"/>
  <c r="Q1821" i="82"/>
  <c r="P1821" i="82"/>
  <c r="Q1813" i="82"/>
  <c r="P1813" i="82"/>
  <c r="Q1805" i="82"/>
  <c r="P1805" i="82"/>
  <c r="Q1794" i="82"/>
  <c r="P1794" i="82"/>
  <c r="P1774" i="82"/>
  <c r="Q1762" i="82"/>
  <c r="P1762" i="82"/>
  <c r="P1742" i="82"/>
  <c r="Q1742" i="82"/>
  <c r="Q1730" i="82"/>
  <c r="P1730" i="82"/>
  <c r="Q1709" i="82"/>
  <c r="P1709" i="82"/>
  <c r="P1692" i="82"/>
  <c r="Q1692" i="82"/>
  <c r="Q1672" i="82"/>
  <c r="P1672" i="82"/>
  <c r="P1649" i="82"/>
  <c r="Q1649" i="82"/>
  <c r="Q1614" i="82"/>
  <c r="P1614" i="82"/>
  <c r="Q1556" i="82"/>
  <c r="P1556" i="82"/>
  <c r="Q1486" i="82"/>
  <c r="P1486" i="82"/>
  <c r="Q1428" i="82"/>
  <c r="P1428" i="82"/>
  <c r="Q1358" i="82"/>
  <c r="P1358" i="82"/>
  <c r="Q1847" i="82"/>
  <c r="P1847" i="82"/>
  <c r="Q1785" i="82"/>
  <c r="P1785" i="82"/>
  <c r="Q1773" i="82"/>
  <c r="P1773" i="82"/>
  <c r="Q1753" i="82"/>
  <c r="P1753" i="82"/>
  <c r="Q1741" i="82"/>
  <c r="P1741" i="82"/>
  <c r="Q1721" i="82"/>
  <c r="P1721" i="82"/>
  <c r="P1708" i="82"/>
  <c r="Q1708" i="82"/>
  <c r="P1688" i="82"/>
  <c r="Q1688" i="82"/>
  <c r="Q1664" i="82"/>
  <c r="P1664" i="82"/>
  <c r="P1641" i="82"/>
  <c r="Q1641" i="82"/>
  <c r="Q1588" i="82"/>
  <c r="P1588" i="82"/>
  <c r="Q1518" i="82"/>
  <c r="P1518" i="82"/>
  <c r="Q1460" i="82"/>
  <c r="P1460" i="82"/>
  <c r="Q1390" i="82"/>
  <c r="P1390" i="82"/>
  <c r="Q1332" i="82"/>
  <c r="P1332" i="82"/>
  <c r="Q1877" i="82"/>
  <c r="P1877" i="82"/>
  <c r="Q1861" i="82"/>
  <c r="P1861" i="82"/>
  <c r="P1844" i="82"/>
  <c r="Q1844" i="82"/>
  <c r="P1836" i="82"/>
  <c r="Q1836" i="82"/>
  <c r="P1828" i="82"/>
  <c r="Q1828" i="82"/>
  <c r="P1820" i="82"/>
  <c r="Q1820" i="82"/>
  <c r="P1812" i="82"/>
  <c r="Q1812" i="82"/>
  <c r="P1804" i="82"/>
  <c r="Q1804" i="82"/>
  <c r="Q1787" i="82"/>
  <c r="P1787" i="82"/>
  <c r="P1772" i="82"/>
  <c r="Q1772" i="82"/>
  <c r="Q1755" i="82"/>
  <c r="P1755" i="82"/>
  <c r="P1740" i="82"/>
  <c r="Q1740" i="82"/>
  <c r="Q1723" i="82"/>
  <c r="P1723" i="82"/>
  <c r="Q1711" i="82"/>
  <c r="P1711" i="82"/>
  <c r="Q1695" i="82"/>
  <c r="P1695" i="82"/>
  <c r="Q1678" i="82"/>
  <c r="P1678" i="82"/>
  <c r="Q1632" i="82"/>
  <c r="P1632" i="82"/>
  <c r="Q1562" i="82"/>
  <c r="P1562" i="82"/>
  <c r="Q1504" i="82"/>
  <c r="P1504" i="82"/>
  <c r="Q1434" i="82"/>
  <c r="P1434" i="82"/>
  <c r="Q1376" i="82"/>
  <c r="P1376" i="82"/>
  <c r="Q1634" i="82"/>
  <c r="P1634" i="82"/>
  <c r="P1617" i="82"/>
  <c r="Q1617" i="82"/>
  <c r="Q1602" i="82"/>
  <c r="P1602" i="82"/>
  <c r="P1585" i="82"/>
  <c r="Q1585" i="82"/>
  <c r="Q1570" i="82"/>
  <c r="P1570" i="82"/>
  <c r="P1553" i="82"/>
  <c r="Q1553" i="82"/>
  <c r="Q1538" i="82"/>
  <c r="P1538" i="82"/>
  <c r="P1521" i="82"/>
  <c r="Q1521" i="82"/>
  <c r="Q1506" i="82"/>
  <c r="P1506" i="82"/>
  <c r="P1489" i="82"/>
  <c r="Q1489" i="82"/>
  <c r="Q1474" i="82"/>
  <c r="P1474" i="82"/>
  <c r="P1457" i="82"/>
  <c r="Q1457" i="82"/>
  <c r="Q1442" i="82"/>
  <c r="P1442" i="82"/>
  <c r="P1425" i="82"/>
  <c r="Q1425" i="82"/>
  <c r="Q1410" i="82"/>
  <c r="P1410" i="82"/>
  <c r="P1393" i="82"/>
  <c r="Q1393" i="82"/>
  <c r="Q1378" i="82"/>
  <c r="P1378" i="82"/>
  <c r="P1361" i="82"/>
  <c r="Q1361" i="82"/>
  <c r="Q1346" i="82"/>
  <c r="P1346" i="82"/>
  <c r="P1329" i="82"/>
  <c r="Q1329" i="82"/>
  <c r="Q1693" i="82"/>
  <c r="P1693" i="82"/>
  <c r="Q1677" i="82"/>
  <c r="P1677" i="82"/>
  <c r="P1662" i="82"/>
  <c r="Q1662" i="82"/>
  <c r="Q1645" i="82"/>
  <c r="P1645" i="82"/>
  <c r="P1630" i="82"/>
  <c r="Q1630" i="82"/>
  <c r="Q1613" i="82"/>
  <c r="P1613" i="82"/>
  <c r="P1598" i="82"/>
  <c r="Q1598" i="82"/>
  <c r="Q1581" i="82"/>
  <c r="P1581" i="82"/>
  <c r="P1566" i="82"/>
  <c r="Q1566" i="82"/>
  <c r="Q1549" i="82"/>
  <c r="P1549" i="82"/>
  <c r="P1534" i="82"/>
  <c r="Q1534" i="82"/>
  <c r="Q1517" i="82"/>
  <c r="P1517" i="82"/>
  <c r="P1502" i="82"/>
  <c r="Q1502" i="82"/>
  <c r="Q1485" i="82"/>
  <c r="P1485" i="82"/>
  <c r="P1470" i="82"/>
  <c r="Q1470" i="82"/>
  <c r="Q1453" i="82"/>
  <c r="P1453" i="82"/>
  <c r="P1438" i="82"/>
  <c r="Q1438" i="82"/>
  <c r="Q1421" i="82"/>
  <c r="P1421" i="82"/>
  <c r="P1406" i="82"/>
  <c r="Q1406" i="82"/>
  <c r="Q1389" i="82"/>
  <c r="P1389" i="82"/>
  <c r="P1374" i="82"/>
  <c r="Q1374" i="82"/>
  <c r="Q1357" i="82"/>
  <c r="P1357" i="82"/>
  <c r="P1342" i="82"/>
  <c r="Q1342" i="82"/>
  <c r="P1325" i="82"/>
  <c r="Q1325" i="82"/>
  <c r="P1670" i="82"/>
  <c r="Q1670" i="82"/>
  <c r="P1653" i="82"/>
  <c r="Q1653" i="82"/>
  <c r="P1638" i="82"/>
  <c r="Q1638" i="82"/>
  <c r="Q1621" i="82"/>
  <c r="P1621" i="82"/>
  <c r="P1606" i="82"/>
  <c r="Q1606" i="82"/>
  <c r="P1589" i="82"/>
  <c r="Q1589" i="82"/>
  <c r="P1574" i="82"/>
  <c r="Q1574" i="82"/>
  <c r="Q1557" i="82"/>
  <c r="P1557" i="82"/>
  <c r="P1542" i="82"/>
  <c r="Q1542" i="82"/>
  <c r="P1525" i="82"/>
  <c r="Q1525" i="82"/>
  <c r="P1510" i="82"/>
  <c r="Q1510" i="82"/>
  <c r="Q1493" i="82"/>
  <c r="P1493" i="82"/>
  <c r="P1478" i="82"/>
  <c r="Q1478" i="82"/>
  <c r="P1461" i="82"/>
  <c r="Q1461" i="82"/>
  <c r="P1446" i="82"/>
  <c r="Q1446" i="82"/>
  <c r="Q1429" i="82"/>
  <c r="P1429" i="82"/>
  <c r="P1414" i="82"/>
  <c r="Q1414" i="82"/>
  <c r="P1397" i="82"/>
  <c r="Q1397" i="82"/>
  <c r="P1382" i="82"/>
  <c r="Q1382" i="82"/>
  <c r="Q1365" i="82"/>
  <c r="P1365" i="82"/>
  <c r="P1333" i="82"/>
  <c r="Q1333" i="82"/>
  <c r="Q1318" i="82"/>
  <c r="P1318" i="82"/>
  <c r="Q1915" i="82"/>
  <c r="Q1905" i="82"/>
  <c r="P1905" i="82"/>
  <c r="Q1725" i="82"/>
  <c r="P1725" i="82"/>
  <c r="Q1594" i="82"/>
  <c r="P1594" i="82"/>
  <c r="P1582" i="82"/>
  <c r="Q1843" i="82"/>
  <c r="P1843" i="82"/>
  <c r="Q1819" i="82"/>
  <c r="P1819" i="82"/>
  <c r="P1788" i="82"/>
  <c r="Q1788" i="82"/>
  <c r="Q1739" i="82"/>
  <c r="P1739" i="82"/>
  <c r="Q1689" i="82"/>
  <c r="P1689" i="82"/>
  <c r="Q1603" i="82"/>
  <c r="P1603" i="82"/>
  <c r="Q1347" i="82"/>
  <c r="P1347" i="82"/>
  <c r="Q1782" i="82"/>
  <c r="P1782" i="82"/>
  <c r="Q1738" i="82"/>
  <c r="P1738" i="82"/>
  <c r="Q1683" i="82"/>
  <c r="P1683" i="82"/>
  <c r="P1577" i="82"/>
  <c r="Q1577" i="82"/>
  <c r="Q1379" i="82"/>
  <c r="P1379" i="82"/>
  <c r="Q1857" i="82"/>
  <c r="P1857" i="82"/>
  <c r="Q1826" i="82"/>
  <c r="P1826" i="82"/>
  <c r="P1799" i="82"/>
  <c r="Q1799" i="82"/>
  <c r="P1752" i="82"/>
  <c r="Q1752" i="82"/>
  <c r="Q1705" i="82"/>
  <c r="P1705" i="82"/>
  <c r="Q1620" i="82"/>
  <c r="P1620" i="82"/>
  <c r="Q1422" i="82"/>
  <c r="P1422" i="82"/>
  <c r="Q1611" i="82"/>
  <c r="P1611" i="82"/>
  <c r="Q1567" i="82"/>
  <c r="P1567" i="82"/>
  <c r="Q1515" i="82"/>
  <c r="P1515" i="82"/>
  <c r="Q1471" i="82"/>
  <c r="P1471" i="82"/>
  <c r="Q1419" i="82"/>
  <c r="P1419" i="82"/>
  <c r="Q1375" i="82"/>
  <c r="P1375" i="82"/>
  <c r="Q1323" i="82"/>
  <c r="P1323" i="82"/>
  <c r="Q1657" i="82"/>
  <c r="P1657" i="82"/>
  <c r="Q1610" i="82"/>
  <c r="P1610" i="82"/>
  <c r="Q1561" i="82"/>
  <c r="P1561" i="82"/>
  <c r="Q1514" i="82"/>
  <c r="P1514" i="82"/>
  <c r="Q1465" i="82"/>
  <c r="P1465" i="82"/>
  <c r="Q1450" i="82"/>
  <c r="P1450" i="82"/>
  <c r="Q1433" i="82"/>
  <c r="P1433" i="82"/>
  <c r="Q1418" i="82"/>
  <c r="P1418" i="82"/>
  <c r="Q1401" i="82"/>
  <c r="P1401" i="82"/>
  <c r="Q1386" i="82"/>
  <c r="P1386" i="82"/>
  <c r="Q1369" i="82"/>
  <c r="P1369" i="82"/>
  <c r="Q1354" i="82"/>
  <c r="P1354" i="82"/>
  <c r="Q1337" i="82"/>
  <c r="P1337" i="82"/>
  <c r="Q1322" i="82"/>
  <c r="P1322" i="82"/>
  <c r="Q1665" i="82"/>
  <c r="P1665" i="82"/>
  <c r="Q1650" i="82"/>
  <c r="P1650" i="82"/>
  <c r="Q1633" i="82"/>
  <c r="P1633" i="82"/>
  <c r="Q1618" i="82"/>
  <c r="P1618" i="82"/>
  <c r="Q1601" i="82"/>
  <c r="P1601" i="82"/>
  <c r="Q1586" i="82"/>
  <c r="P1586" i="82"/>
  <c r="Q1569" i="82"/>
  <c r="P1569" i="82"/>
  <c r="Q1554" i="82"/>
  <c r="P1554" i="82"/>
  <c r="Q1537" i="82"/>
  <c r="P1537" i="82"/>
  <c r="Q1522" i="82"/>
  <c r="P1522" i="82"/>
  <c r="Q1505" i="82"/>
  <c r="P1505" i="82"/>
  <c r="Q1490" i="82"/>
  <c r="P1490" i="82"/>
  <c r="Q1473" i="82"/>
  <c r="P1473" i="82"/>
  <c r="Q1458" i="82"/>
  <c r="P1458" i="82"/>
  <c r="Q1441" i="82"/>
  <c r="P1441" i="82"/>
  <c r="Q1426" i="82"/>
  <c r="P1426" i="82"/>
  <c r="Q1409" i="82"/>
  <c r="P1409" i="82"/>
  <c r="Q1394" i="82"/>
  <c r="P1394" i="82"/>
  <c r="Q1362" i="82"/>
  <c r="P1362" i="82"/>
  <c r="Q1330" i="82"/>
  <c r="P1330" i="82"/>
  <c r="Q1728" i="82"/>
  <c r="P1728" i="82"/>
  <c r="Q1798" i="82"/>
  <c r="P1798" i="82"/>
  <c r="Q1795" i="82"/>
  <c r="P1795" i="82"/>
  <c r="Q1326" i="82"/>
  <c r="P1326" i="82"/>
  <c r="P1734" i="82"/>
  <c r="Q1694" i="82"/>
  <c r="P1694" i="82"/>
  <c r="Q1855" i="82"/>
  <c r="P1855" i="82"/>
  <c r="P1827" i="82"/>
  <c r="Q1827" i="82"/>
  <c r="Q1803" i="82"/>
  <c r="P1803" i="82"/>
  <c r="P1756" i="82"/>
  <c r="Q1756" i="82"/>
  <c r="Q1706" i="82"/>
  <c r="P1706" i="82"/>
  <c r="Q1643" i="82"/>
  <c r="Q1475" i="82"/>
  <c r="P1475" i="82"/>
  <c r="Q1770" i="82"/>
  <c r="P1770" i="82"/>
  <c r="Q1718" i="82"/>
  <c r="P1718" i="82"/>
  <c r="Q1635" i="82"/>
  <c r="P1635" i="82"/>
  <c r="P1449" i="82"/>
  <c r="Q1449" i="82"/>
  <c r="Q1873" i="82"/>
  <c r="P1873" i="82"/>
  <c r="Q1834" i="82"/>
  <c r="P1834" i="82"/>
  <c r="Q1810" i="82"/>
  <c r="P1810" i="82"/>
  <c r="P1767" i="82"/>
  <c r="Q1767" i="82"/>
  <c r="P1720" i="82"/>
  <c r="Q1720" i="82"/>
  <c r="Q1669" i="82"/>
  <c r="P1669" i="82"/>
  <c r="Q1492" i="82"/>
  <c r="P1492" i="82"/>
  <c r="Q1631" i="82"/>
  <c r="P1631" i="82"/>
  <c r="Q1579" i="82"/>
  <c r="P1579" i="82"/>
  <c r="Q1535" i="82"/>
  <c r="P1535" i="82"/>
  <c r="Q1483" i="82"/>
  <c r="P1483" i="82"/>
  <c r="Q1439" i="82"/>
  <c r="P1439" i="82"/>
  <c r="Q1387" i="82"/>
  <c r="P1387" i="82"/>
  <c r="Q1343" i="82"/>
  <c r="P1343" i="82"/>
  <c r="Q1674" i="82"/>
  <c r="P1674" i="82"/>
  <c r="Q1625" i="82"/>
  <c r="P1625" i="82"/>
  <c r="Q1578" i="82"/>
  <c r="P1578" i="82"/>
  <c r="Q1529" i="82"/>
  <c r="P1529" i="82"/>
  <c r="Q1497" i="82"/>
  <c r="P1497" i="82"/>
  <c r="K74" i="82"/>
  <c r="P1909" i="82"/>
  <c r="Q1907" i="82"/>
  <c r="P1700" i="82"/>
  <c r="Q1700" i="82"/>
  <c r="P1513" i="82"/>
  <c r="Q1513" i="82"/>
  <c r="P1780" i="82"/>
  <c r="Q1780" i="82"/>
  <c r="Q1887" i="82"/>
  <c r="P1887" i="82"/>
  <c r="Q1676" i="82"/>
  <c r="P1851" i="82"/>
  <c r="Q1851" i="82"/>
  <c r="P1825" i="82"/>
  <c r="Q1825" i="82"/>
  <c r="Q1817" i="82"/>
  <c r="P1817" i="82"/>
  <c r="Q1809" i="82"/>
  <c r="P1809" i="82"/>
  <c r="Q1800" i="82"/>
  <c r="P1800" i="82"/>
  <c r="Q1783" i="82"/>
  <c r="P1783" i="82"/>
  <c r="Q1768" i="82"/>
  <c r="P1768" i="82"/>
  <c r="Q1751" i="82"/>
  <c r="P1751" i="82"/>
  <c r="Q1736" i="82"/>
  <c r="P1736" i="82"/>
  <c r="Q1719" i="82"/>
  <c r="P1719" i="82"/>
  <c r="Q1703" i="82"/>
  <c r="P1703" i="82"/>
  <c r="P1684" i="82"/>
  <c r="Q1684" i="82"/>
  <c r="Q1660" i="82"/>
  <c r="P1660" i="82"/>
  <c r="Q1637" i="82"/>
  <c r="P1637" i="82"/>
  <c r="Q1591" i="82"/>
  <c r="P1591" i="82"/>
  <c r="P1533" i="82"/>
  <c r="Q1533" i="82"/>
  <c r="Q1463" i="82"/>
  <c r="P1463" i="82"/>
  <c r="P1405" i="82"/>
  <c r="Q1405" i="82"/>
  <c r="P1335" i="82"/>
  <c r="Q1335" i="82"/>
  <c r="P1796" i="82"/>
  <c r="Q1796" i="82"/>
  <c r="Q1779" i="82"/>
  <c r="P1779" i="82"/>
  <c r="P1764" i="82"/>
  <c r="Q1764" i="82"/>
  <c r="Q1747" i="82"/>
  <c r="P1747" i="82"/>
  <c r="P1732" i="82"/>
  <c r="Q1732" i="82"/>
  <c r="Q1715" i="82"/>
  <c r="P1715" i="82"/>
  <c r="P1699" i="82"/>
  <c r="Q1699" i="82"/>
  <c r="P1679" i="82"/>
  <c r="Q1679" i="82"/>
  <c r="Q1652" i="82"/>
  <c r="P1652" i="82"/>
  <c r="Q1623" i="82"/>
  <c r="P1623" i="82"/>
  <c r="P1565" i="82"/>
  <c r="Q1565" i="82"/>
  <c r="Q1495" i="82"/>
  <c r="P1495" i="82"/>
  <c r="P1437" i="82"/>
  <c r="Q1437" i="82"/>
  <c r="Q1367" i="82"/>
  <c r="P1367" i="82"/>
  <c r="Q1885" i="82"/>
  <c r="P1885" i="82"/>
  <c r="Q1869" i="82"/>
  <c r="P1869" i="82"/>
  <c r="Q1853" i="82"/>
  <c r="P1853" i="82"/>
  <c r="P1840" i="82"/>
  <c r="Q1840" i="82"/>
  <c r="P1832" i="82"/>
  <c r="Q1832" i="82"/>
  <c r="P1824" i="82"/>
  <c r="Q1824" i="82"/>
  <c r="P1816" i="82"/>
  <c r="Q1816" i="82"/>
  <c r="P1808" i="82"/>
  <c r="Q1808" i="82"/>
  <c r="P1793" i="82"/>
  <c r="Q1793" i="82"/>
  <c r="Q1781" i="82"/>
  <c r="P1781" i="82"/>
  <c r="P1761" i="82"/>
  <c r="Q1761" i="82"/>
  <c r="Q1749" i="82"/>
  <c r="P1749" i="82"/>
  <c r="P1729" i="82"/>
  <c r="Q1729" i="82"/>
  <c r="Q1717" i="82"/>
  <c r="P1717" i="82"/>
  <c r="Q1701" i="82"/>
  <c r="P1701" i="82"/>
  <c r="Q1686" i="82"/>
  <c r="P1686" i="82"/>
  <c r="Q1663" i="82"/>
  <c r="P1663" i="82"/>
  <c r="P1609" i="82"/>
  <c r="Q1609" i="82"/>
  <c r="Q1539" i="82"/>
  <c r="P1539" i="82"/>
  <c r="P1481" i="82"/>
  <c r="Q1481" i="82"/>
  <c r="Q1411" i="82"/>
  <c r="P1411" i="82"/>
  <c r="P1353" i="82"/>
  <c r="Q1353" i="82"/>
  <c r="Q1628" i="82"/>
  <c r="P1628" i="82"/>
  <c r="Q1608" i="82"/>
  <c r="P1608" i="82"/>
  <c r="Q1596" i="82"/>
  <c r="P1596" i="82"/>
  <c r="Q1576" i="82"/>
  <c r="P1576" i="82"/>
  <c r="Q1564" i="82"/>
  <c r="P1564" i="82"/>
  <c r="Q1544" i="82"/>
  <c r="P1544" i="82"/>
  <c r="Q1532" i="82"/>
  <c r="P1532" i="82"/>
  <c r="Q1512" i="82"/>
  <c r="P1512" i="82"/>
  <c r="Q1500" i="82"/>
  <c r="P1500" i="82"/>
  <c r="Q1480" i="82"/>
  <c r="P1480" i="82"/>
  <c r="Q1468" i="82"/>
  <c r="P1468" i="82"/>
  <c r="Q1448" i="82"/>
  <c r="P1448" i="82"/>
  <c r="Q1436" i="82"/>
  <c r="P1436" i="82"/>
  <c r="Q1416" i="82"/>
  <c r="P1416" i="82"/>
  <c r="Q1404" i="82"/>
  <c r="P1404" i="82"/>
  <c r="Q1384" i="82"/>
  <c r="P1384" i="82"/>
  <c r="Q1372" i="82"/>
  <c r="P1372" i="82"/>
  <c r="Q1352" i="82"/>
  <c r="P1352" i="82"/>
  <c r="Q1340" i="82"/>
  <c r="P1340" i="82"/>
  <c r="Q1320" i="82"/>
  <c r="P1320" i="82"/>
  <c r="P1687" i="82"/>
  <c r="Q1687" i="82"/>
  <c r="Q1671" i="82"/>
  <c r="P1671" i="82"/>
  <c r="Q1651" i="82"/>
  <c r="P1651" i="82"/>
  <c r="Q1639" i="82"/>
  <c r="P1639" i="82"/>
  <c r="Q1619" i="82"/>
  <c r="P1619" i="82"/>
  <c r="Q1607" i="82"/>
  <c r="P1607" i="82"/>
  <c r="Q1587" i="82"/>
  <c r="P1587" i="82"/>
  <c r="Q1575" i="82"/>
  <c r="P1575" i="82"/>
  <c r="Q1555" i="82"/>
  <c r="P1555" i="82"/>
  <c r="Q1543" i="82"/>
  <c r="P1543" i="82"/>
  <c r="Q1523" i="82"/>
  <c r="P1523" i="82"/>
  <c r="Q1511" i="82"/>
  <c r="P1511" i="82"/>
  <c r="Q1491" i="82"/>
  <c r="P1491" i="82"/>
  <c r="Q1479" i="82"/>
  <c r="P1479" i="82"/>
  <c r="Q1459" i="82"/>
  <c r="P1459" i="82"/>
  <c r="Q1447" i="82"/>
  <c r="P1447" i="82"/>
  <c r="Q1427" i="82"/>
  <c r="P1427" i="82"/>
  <c r="Q1415" i="82"/>
  <c r="P1415" i="82"/>
  <c r="Q1395" i="82"/>
  <c r="P1395" i="82"/>
  <c r="Q1383" i="82"/>
  <c r="P1383" i="82"/>
  <c r="Q1363" i="82"/>
  <c r="P1363" i="82"/>
  <c r="Q1351" i="82"/>
  <c r="P1351" i="82"/>
  <c r="Q1331" i="82"/>
  <c r="P1331" i="82"/>
  <c r="P1319" i="82"/>
  <c r="Q1319" i="82"/>
  <c r="Q1659" i="82"/>
  <c r="P1659" i="82"/>
  <c r="Q1647" i="82"/>
  <c r="P1647" i="82"/>
  <c r="Q1627" i="82"/>
  <c r="P1627" i="82"/>
  <c r="Q1615" i="82"/>
  <c r="P1615" i="82"/>
  <c r="Q1595" i="82"/>
  <c r="P1595" i="82"/>
  <c r="Q1583" i="82"/>
  <c r="P1583" i="82"/>
  <c r="Q1563" i="82"/>
  <c r="P1563" i="82"/>
  <c r="Q1551" i="82"/>
  <c r="P1551" i="82"/>
  <c r="Q1531" i="82"/>
  <c r="P1531" i="82"/>
  <c r="Q1519" i="82"/>
  <c r="P1519" i="82"/>
  <c r="Q1499" i="82"/>
  <c r="P1499" i="82"/>
  <c r="Q1487" i="82"/>
  <c r="P1487" i="82"/>
  <c r="Q1467" i="82"/>
  <c r="P1467" i="82"/>
  <c r="Q1455" i="82"/>
  <c r="P1455" i="82"/>
  <c r="Q1435" i="82"/>
  <c r="P1435" i="82"/>
  <c r="Q1423" i="82"/>
  <c r="P1423" i="82"/>
  <c r="Q1391" i="82"/>
  <c r="P1391" i="82"/>
  <c r="Q1371" i="82"/>
  <c r="P1371" i="82"/>
  <c r="Q1359" i="82"/>
  <c r="P1359" i="82"/>
  <c r="Q1339" i="82"/>
  <c r="P1339" i="82"/>
  <c r="P1327" i="82"/>
  <c r="Q1327" i="82"/>
  <c r="AP40" i="54"/>
  <c r="AP42" i="54"/>
  <c r="AP44" i="54"/>
  <c r="AP45" i="54"/>
  <c r="AP47" i="54"/>
  <c r="AP48" i="54"/>
  <c r="AP50" i="54"/>
  <c r="AP51" i="54"/>
  <c r="AP52" i="54"/>
  <c r="AP53" i="54"/>
  <c r="AP54" i="54"/>
  <c r="AP55" i="54"/>
  <c r="AP56" i="54"/>
  <c r="AP57" i="54"/>
  <c r="AP58" i="54"/>
  <c r="AP59" i="54"/>
  <c r="AP60" i="54"/>
  <c r="AP61" i="54"/>
  <c r="AP62" i="54"/>
  <c r="AP63" i="54"/>
  <c r="AP64" i="54"/>
  <c r="AP65" i="54"/>
  <c r="AP66" i="54"/>
  <c r="AP67" i="54"/>
  <c r="AP68" i="54"/>
  <c r="AP71" i="54"/>
  <c r="AP76" i="54"/>
  <c r="AP77" i="54"/>
  <c r="AP78" i="54"/>
  <c r="AP79" i="54"/>
  <c r="AP80" i="54"/>
  <c r="AP81" i="54"/>
  <c r="AP82" i="54"/>
  <c r="AP83" i="54"/>
  <c r="AP84" i="54"/>
  <c r="AP85" i="54"/>
  <c r="AP86" i="54"/>
  <c r="AP87" i="54"/>
  <c r="AP88" i="54"/>
  <c r="AP89" i="54"/>
  <c r="AP90" i="54"/>
  <c r="AP91" i="54"/>
  <c r="AP92" i="54"/>
  <c r="AP93" i="54"/>
  <c r="AP94" i="54"/>
  <c r="AP95" i="54"/>
  <c r="AP96" i="54"/>
  <c r="AP97" i="54"/>
  <c r="AP98" i="54"/>
  <c r="AP99" i="54"/>
  <c r="AP100" i="54"/>
  <c r="AP101" i="54"/>
  <c r="AP102" i="54"/>
  <c r="AP103" i="54"/>
  <c r="AP104" i="54"/>
  <c r="AP105" i="54"/>
  <c r="AP106" i="54"/>
  <c r="AP107" i="54"/>
  <c r="AP108" i="54"/>
  <c r="AP109" i="54"/>
  <c r="AP110" i="54"/>
  <c r="AP111" i="54"/>
  <c r="AP112" i="54"/>
  <c r="AP113" i="54"/>
  <c r="AP114" i="54"/>
  <c r="AP115" i="54"/>
  <c r="AP116" i="54"/>
  <c r="AP117" i="54"/>
  <c r="AP118" i="54"/>
  <c r="AP119" i="54"/>
  <c r="AP120" i="54"/>
  <c r="AP121" i="54"/>
  <c r="AP122" i="54"/>
  <c r="AP123" i="54"/>
  <c r="AP124" i="54"/>
  <c r="AP125" i="54"/>
  <c r="AP126" i="54"/>
  <c r="AP127" i="54"/>
  <c r="AP128" i="54"/>
  <c r="AP129" i="54"/>
  <c r="AP130" i="54"/>
  <c r="AP131" i="54"/>
  <c r="AP132" i="54"/>
  <c r="AP133" i="54"/>
  <c r="AP134" i="54"/>
  <c r="AP135" i="54"/>
  <c r="AP136" i="54"/>
  <c r="AP137" i="54"/>
  <c r="AP138" i="54"/>
  <c r="AP139" i="54"/>
  <c r="AP140" i="54"/>
  <c r="AP141" i="54"/>
  <c r="AP142" i="54"/>
  <c r="AP143" i="54"/>
  <c r="AP144" i="54"/>
  <c r="AP145" i="54"/>
  <c r="AP146" i="54"/>
  <c r="AP147" i="54"/>
  <c r="AP148" i="54"/>
  <c r="AP149" i="54"/>
  <c r="AP150" i="54"/>
  <c r="AP151" i="54"/>
  <c r="AP152" i="54"/>
  <c r="AP153" i="54"/>
  <c r="AP154" i="54"/>
  <c r="AP155" i="54"/>
  <c r="AP156" i="54"/>
  <c r="AP157" i="54"/>
  <c r="AP158" i="54"/>
  <c r="AP159" i="54"/>
  <c r="AP160" i="54"/>
  <c r="AP161" i="54"/>
  <c r="AP162" i="54"/>
  <c r="AP163" i="54"/>
  <c r="AP164" i="54"/>
  <c r="AP165" i="54"/>
  <c r="AP166" i="54"/>
  <c r="AP167" i="54"/>
  <c r="AP168" i="54"/>
  <c r="AP169" i="54"/>
  <c r="AP172" i="54"/>
  <c r="AP173" i="54"/>
  <c r="AP176" i="54"/>
  <c r="AP177" i="54"/>
  <c r="AP178" i="54"/>
  <c r="AP179" i="54"/>
  <c r="AP180" i="54"/>
  <c r="AP181" i="54"/>
  <c r="AP182" i="54"/>
  <c r="AP183" i="54"/>
  <c r="AP184" i="54"/>
  <c r="AP185" i="54"/>
  <c r="AP186" i="54"/>
  <c r="AP187" i="54"/>
  <c r="AP188" i="54"/>
  <c r="AP189" i="54"/>
  <c r="AP190" i="54"/>
  <c r="AP191" i="54"/>
  <c r="AP192" i="54"/>
  <c r="AP193" i="54"/>
  <c r="AP194" i="54"/>
  <c r="AP195" i="54"/>
  <c r="AP196" i="54"/>
  <c r="AP197" i="54"/>
  <c r="AP198" i="54"/>
  <c r="AP199" i="54"/>
  <c r="AP200" i="54"/>
  <c r="AP201" i="54"/>
  <c r="AP202" i="54"/>
  <c r="AP205" i="54"/>
  <c r="AP206" i="54"/>
  <c r="AP207" i="54"/>
  <c r="AP208" i="54"/>
  <c r="AP210" i="54"/>
  <c r="AP211" i="54"/>
  <c r="AP212" i="54"/>
  <c r="AP213" i="54"/>
  <c r="AP214" i="54"/>
  <c r="AP215" i="54"/>
  <c r="AP216" i="54"/>
  <c r="AP217" i="54"/>
  <c r="AP218" i="54"/>
  <c r="AP219" i="54"/>
  <c r="AP220" i="54"/>
  <c r="AP221" i="54"/>
  <c r="AP222" i="54"/>
  <c r="AP223" i="54"/>
  <c r="AP224" i="54"/>
  <c r="AP225" i="54"/>
  <c r="AP226" i="54"/>
  <c r="AP227" i="54"/>
  <c r="AP228" i="54"/>
  <c r="AP229" i="54"/>
  <c r="AP230" i="54"/>
  <c r="AP231" i="54"/>
  <c r="AP232" i="54"/>
  <c r="AP233" i="54"/>
  <c r="AP234" i="54"/>
  <c r="AP235" i="54"/>
  <c r="AP236" i="54"/>
  <c r="AP237" i="54"/>
  <c r="AP238" i="54"/>
  <c r="AP239" i="54"/>
  <c r="AP240" i="54"/>
  <c r="AP241" i="54"/>
  <c r="AP242" i="54"/>
  <c r="AP243" i="54"/>
  <c r="AP244" i="54"/>
  <c r="AP245" i="54"/>
  <c r="AP246" i="54"/>
  <c r="AP247" i="54"/>
  <c r="AP248" i="54"/>
  <c r="AP249" i="54"/>
  <c r="AP250" i="54"/>
  <c r="AP251" i="54"/>
  <c r="AP252" i="54"/>
  <c r="AP253" i="54"/>
  <c r="AP254" i="54"/>
  <c r="AP255" i="54"/>
  <c r="AP256" i="54"/>
  <c r="AP257" i="54"/>
  <c r="AP258" i="54"/>
  <c r="AP259" i="54"/>
  <c r="AP260" i="54"/>
  <c r="AP263" i="54"/>
  <c r="AP266" i="54"/>
  <c r="AP267" i="54"/>
  <c r="AP268" i="54"/>
  <c r="AP269" i="54"/>
  <c r="AP270" i="54"/>
  <c r="AP271" i="54"/>
  <c r="AP272" i="54"/>
  <c r="AP273" i="54"/>
  <c r="AP274" i="54"/>
  <c r="AP275" i="54"/>
  <c r="AP279" i="54"/>
  <c r="AP280" i="54"/>
  <c r="AP283" i="54"/>
  <c r="AP284" i="54"/>
  <c r="AP285" i="54"/>
  <c r="AP286" i="54"/>
  <c r="AP287" i="54"/>
  <c r="AP288" i="54"/>
  <c r="AP289" i="54"/>
  <c r="AP290" i="54"/>
  <c r="AP291" i="54"/>
  <c r="AP292" i="54"/>
  <c r="AP293" i="54"/>
  <c r="AP294" i="54"/>
  <c r="AP295" i="54"/>
  <c r="AP296" i="54"/>
  <c r="AP297" i="54"/>
  <c r="AP298" i="54"/>
  <c r="AP299" i="54"/>
  <c r="AP300" i="54"/>
  <c r="AP301" i="54"/>
  <c r="AP302" i="54"/>
  <c r="AP303" i="54"/>
  <c r="AP304" i="54"/>
  <c r="AP305" i="54"/>
  <c r="AP308" i="54"/>
  <c r="AP309" i="54"/>
  <c r="AP310" i="54"/>
  <c r="AP313" i="54"/>
  <c r="AP314" i="54"/>
  <c r="AP315" i="54"/>
  <c r="AP316" i="54"/>
  <c r="AP317" i="54"/>
  <c r="AP318" i="54"/>
  <c r="AP319" i="54"/>
  <c r="AP320" i="54"/>
  <c r="AP321" i="54"/>
  <c r="AP322" i="54"/>
  <c r="AP323" i="54"/>
  <c r="AP324" i="54"/>
  <c r="AP325" i="54"/>
  <c r="AP326" i="54"/>
  <c r="AP327" i="54"/>
  <c r="AP330" i="54"/>
  <c r="AP331" i="54"/>
  <c r="AP332" i="54"/>
  <c r="AP334" i="54"/>
  <c r="AP339" i="54"/>
  <c r="AP342" i="54"/>
  <c r="AP343" i="54"/>
  <c r="AP344" i="54"/>
  <c r="AP345" i="54"/>
  <c r="AP346" i="54"/>
  <c r="AP347" i="54"/>
  <c r="AP348" i="54"/>
  <c r="AP349" i="54"/>
  <c r="AP350" i="54"/>
  <c r="AP351" i="54"/>
  <c r="AP352" i="54"/>
  <c r="AP353" i="54"/>
  <c r="AP354" i="54"/>
  <c r="AP355" i="54"/>
  <c r="AP356" i="54"/>
  <c r="AP357" i="54"/>
  <c r="AP358" i="54"/>
  <c r="AP359" i="54"/>
  <c r="AP360" i="54"/>
  <c r="AP361" i="54"/>
  <c r="AP362" i="54"/>
  <c r="AP364" i="54"/>
  <c r="AP366" i="54"/>
  <c r="AP367" i="54"/>
  <c r="AP368" i="54"/>
  <c r="AP369" i="54"/>
  <c r="AP370" i="54"/>
  <c r="AP371" i="54"/>
  <c r="AP373" i="54"/>
  <c r="AP376" i="54"/>
  <c r="AP378" i="54"/>
  <c r="AP379" i="54"/>
  <c r="AP381" i="54"/>
  <c r="AP382" i="54"/>
  <c r="AP384" i="54"/>
  <c r="AP385" i="54"/>
  <c r="AP386" i="54"/>
  <c r="AP387" i="54"/>
  <c r="AP388" i="54"/>
  <c r="AP389" i="54"/>
  <c r="AP390" i="54"/>
  <c r="AP391" i="54"/>
  <c r="AP392" i="54"/>
  <c r="AP393" i="54"/>
  <c r="AP394" i="54"/>
  <c r="AP395" i="54"/>
  <c r="AP396" i="54"/>
  <c r="AP397" i="54"/>
  <c r="AP398" i="54"/>
  <c r="AP399" i="54"/>
  <c r="AP400" i="54"/>
  <c r="AP401" i="54"/>
  <c r="AP402" i="54"/>
  <c r="AP403" i="54"/>
  <c r="AP404" i="54"/>
  <c r="AP405" i="54"/>
  <c r="AP406" i="54"/>
  <c r="AP407" i="54"/>
  <c r="AP408" i="54"/>
  <c r="AP409" i="54"/>
  <c r="AP410" i="54"/>
  <c r="AP411" i="54"/>
  <c r="AP412" i="54"/>
  <c r="AP413" i="54"/>
  <c r="AP414" i="54"/>
  <c r="AP415" i="54"/>
  <c r="AP416" i="54"/>
  <c r="AP417" i="54"/>
  <c r="AP418" i="54"/>
  <c r="AP419" i="54"/>
  <c r="AP420" i="54"/>
  <c r="AP421" i="54"/>
  <c r="AP422" i="54"/>
  <c r="AP423" i="54"/>
  <c r="AP424" i="54"/>
  <c r="AP425" i="54"/>
  <c r="AP426" i="54"/>
  <c r="AP427" i="54"/>
  <c r="AP428" i="54"/>
  <c r="AP429" i="54"/>
  <c r="AP430" i="54"/>
  <c r="AP431" i="54"/>
  <c r="AP432" i="54"/>
  <c r="AP433" i="54"/>
  <c r="AP434" i="54"/>
  <c r="AP435" i="54"/>
  <c r="AP436" i="54"/>
  <c r="AP437" i="54"/>
  <c r="AP438" i="54"/>
  <c r="AP439" i="54"/>
  <c r="AP440" i="54"/>
  <c r="AP441" i="54"/>
  <c r="AP442" i="54"/>
  <c r="AP443" i="54"/>
  <c r="AP444" i="54"/>
  <c r="AP445" i="54"/>
  <c r="AP446" i="54"/>
  <c r="AP447" i="54"/>
  <c r="AP448" i="54"/>
  <c r="AP449" i="54"/>
  <c r="AP450" i="54"/>
  <c r="AP451" i="54"/>
  <c r="AP452" i="54"/>
  <c r="AP453" i="54"/>
  <c r="AP454" i="54"/>
  <c r="AP455" i="54"/>
  <c r="AP456" i="54"/>
  <c r="AP457" i="54"/>
  <c r="AP458" i="54"/>
  <c r="AP459" i="54"/>
  <c r="AP460" i="54"/>
  <c r="AP461" i="54"/>
  <c r="AP462" i="54"/>
  <c r="AP463" i="54"/>
  <c r="AP464" i="54"/>
  <c r="AP465" i="54"/>
  <c r="AP466" i="54"/>
  <c r="AP467" i="54"/>
  <c r="AP468" i="54"/>
  <c r="AP469" i="54"/>
  <c r="AP470" i="54"/>
  <c r="AP471" i="54"/>
  <c r="AP472" i="54"/>
  <c r="AP473" i="54"/>
  <c r="AP474" i="54"/>
  <c r="AP475" i="54"/>
  <c r="AP476" i="54"/>
  <c r="AP477" i="54"/>
  <c r="AP478" i="54"/>
  <c r="AP479" i="54"/>
  <c r="AP480" i="54"/>
  <c r="AP481" i="54"/>
  <c r="AP482" i="54"/>
  <c r="AP483" i="54"/>
  <c r="AP484" i="54"/>
  <c r="AP485" i="54"/>
  <c r="AP486" i="54"/>
  <c r="AP487" i="54"/>
  <c r="AP488" i="54"/>
  <c r="AP489" i="54"/>
  <c r="AP490" i="54"/>
  <c r="AP491" i="54"/>
  <c r="AP492" i="54"/>
  <c r="AP493" i="54"/>
  <c r="AP494" i="54"/>
  <c r="AP495" i="54"/>
  <c r="AP496" i="54"/>
  <c r="AP497" i="54"/>
  <c r="AP498" i="54"/>
  <c r="AP499" i="54"/>
  <c r="AP500" i="54"/>
  <c r="AP501" i="54"/>
  <c r="AP502" i="54"/>
  <c r="AP503" i="54"/>
  <c r="AP504" i="54"/>
  <c r="AP505" i="54"/>
  <c r="AP506" i="54"/>
  <c r="AP507" i="54"/>
  <c r="AP508" i="54"/>
  <c r="AP509" i="54"/>
  <c r="AP510" i="54"/>
  <c r="AP511" i="54"/>
  <c r="AP512" i="54"/>
  <c r="AP513" i="54"/>
  <c r="AP514" i="54"/>
  <c r="AP515" i="54"/>
  <c r="AP516" i="54"/>
  <c r="AP517" i="54"/>
  <c r="AP518" i="54"/>
  <c r="AP519" i="54"/>
  <c r="AP520" i="54"/>
  <c r="AP521" i="54"/>
  <c r="AP522" i="54"/>
  <c r="AP523" i="54"/>
  <c r="AP524" i="54"/>
  <c r="AP525" i="54"/>
  <c r="AP526" i="54"/>
  <c r="AP527" i="54"/>
  <c r="AP528" i="54"/>
  <c r="AP529" i="54"/>
  <c r="AP530" i="54"/>
  <c r="AP531" i="54"/>
  <c r="AP532" i="54"/>
  <c r="AP533" i="54"/>
  <c r="AP534" i="54"/>
  <c r="AP535" i="54"/>
  <c r="AP536" i="54"/>
  <c r="AP537" i="54"/>
  <c r="AP538" i="54"/>
  <c r="AP539" i="54"/>
  <c r="AP540" i="54"/>
  <c r="AP541" i="54"/>
  <c r="AP542" i="54"/>
  <c r="AP543" i="54"/>
  <c r="AP544" i="54"/>
  <c r="AP545" i="54"/>
  <c r="AP546" i="54"/>
  <c r="AP547" i="54"/>
  <c r="AP548" i="54"/>
  <c r="AP549" i="54"/>
  <c r="AP550" i="54"/>
  <c r="AP551" i="54"/>
  <c r="AP552" i="54"/>
  <c r="AP553" i="54"/>
  <c r="AP554" i="54"/>
  <c r="AP555" i="54"/>
  <c r="AP556" i="54"/>
  <c r="AP557" i="54"/>
  <c r="AP558" i="54"/>
  <c r="AP559" i="54"/>
  <c r="AP560" i="54"/>
  <c r="AP561" i="54"/>
  <c r="AP562" i="54"/>
  <c r="AP563" i="54"/>
  <c r="AP564" i="54"/>
  <c r="AP565" i="54"/>
  <c r="AP566" i="54"/>
  <c r="AP567" i="54"/>
  <c r="AP568" i="54"/>
  <c r="AP569" i="54"/>
  <c r="AP570" i="54"/>
  <c r="AP571" i="54"/>
  <c r="AP572" i="54"/>
  <c r="AP573" i="54"/>
  <c r="AP574" i="54"/>
  <c r="AP575" i="54"/>
  <c r="AP576" i="54"/>
  <c r="AP577" i="54"/>
  <c r="AP578" i="54"/>
  <c r="AP579" i="54"/>
  <c r="AP580" i="54"/>
  <c r="AP581" i="54"/>
  <c r="AP582" i="54"/>
  <c r="AP583" i="54"/>
  <c r="AP584" i="54"/>
  <c r="AP585" i="54"/>
  <c r="AP586" i="54"/>
  <c r="AP587" i="54"/>
  <c r="AP588" i="54"/>
  <c r="AP589" i="54"/>
  <c r="AP590" i="54"/>
  <c r="AP591" i="54"/>
  <c r="AP592" i="54"/>
  <c r="AP593" i="54"/>
  <c r="AP594" i="54"/>
  <c r="AP595" i="54"/>
  <c r="AP596" i="54"/>
  <c r="AP597" i="54"/>
  <c r="AP598" i="54"/>
  <c r="AP599" i="54"/>
  <c r="AP600" i="54"/>
  <c r="AP601" i="54"/>
  <c r="AP602" i="54"/>
  <c r="AP603" i="54"/>
  <c r="AP604" i="54"/>
  <c r="AP605" i="54"/>
  <c r="AP606" i="54"/>
  <c r="AP607" i="54"/>
  <c r="AP608" i="54"/>
  <c r="AP609" i="54"/>
  <c r="AP610" i="54"/>
  <c r="AP611" i="54"/>
  <c r="AP612" i="54"/>
  <c r="AP613" i="54"/>
  <c r="AP614" i="54"/>
  <c r="AP615" i="54"/>
  <c r="AP616" i="54"/>
  <c r="AP617" i="54"/>
  <c r="AP618" i="54"/>
  <c r="AP619" i="54"/>
  <c r="AP620" i="54"/>
  <c r="AP621" i="54"/>
  <c r="AP622" i="54"/>
  <c r="AP623" i="54"/>
  <c r="AP624" i="54"/>
  <c r="AP625" i="54"/>
  <c r="AP626" i="54"/>
  <c r="AP627" i="54"/>
  <c r="AP628" i="54"/>
  <c r="AP629" i="54"/>
  <c r="AP630" i="54"/>
  <c r="AP631" i="54"/>
  <c r="AP632" i="54"/>
  <c r="AP633" i="54"/>
  <c r="AP634" i="54"/>
  <c r="AP635" i="54"/>
  <c r="AP636" i="54"/>
  <c r="AP637" i="54"/>
  <c r="AP638" i="54"/>
  <c r="AP639" i="54"/>
  <c r="AP640" i="54"/>
  <c r="AP641" i="54"/>
  <c r="AP642" i="54"/>
  <c r="AP643" i="54"/>
  <c r="AP644" i="54"/>
  <c r="AP645" i="54"/>
  <c r="AP646" i="54"/>
  <c r="AP647" i="54"/>
  <c r="AP648" i="54"/>
  <c r="AP649" i="54"/>
  <c r="AP650" i="54"/>
  <c r="AP651" i="54"/>
  <c r="AP652" i="54"/>
  <c r="AP653" i="54"/>
  <c r="AP654" i="54"/>
  <c r="AP655" i="54"/>
  <c r="AP656" i="54"/>
  <c r="AP657" i="54"/>
  <c r="AP658" i="54"/>
  <c r="AP659" i="54"/>
  <c r="AP660" i="54"/>
  <c r="AP661" i="54"/>
  <c r="AP662" i="54"/>
  <c r="AP663" i="54"/>
  <c r="AP664" i="54"/>
  <c r="AP665" i="54"/>
  <c r="AP666" i="54"/>
  <c r="AP667" i="54"/>
  <c r="AP668" i="54"/>
  <c r="AP669" i="54"/>
  <c r="AP670" i="54"/>
  <c r="AP671" i="54"/>
  <c r="AP672" i="54"/>
  <c r="AP673" i="54"/>
  <c r="AP674" i="54"/>
  <c r="AP675" i="54"/>
  <c r="AP676" i="54"/>
  <c r="AP677" i="54"/>
  <c r="AP678" i="54"/>
  <c r="AP679" i="54"/>
  <c r="AP680" i="54"/>
  <c r="AP681" i="54"/>
  <c r="AP682" i="54"/>
  <c r="AP683" i="54"/>
  <c r="AP684" i="54"/>
  <c r="AP685" i="54"/>
  <c r="AP686" i="54"/>
  <c r="AP687" i="54"/>
  <c r="AP688" i="54"/>
  <c r="AP689" i="54"/>
  <c r="AP690" i="54"/>
  <c r="AP691" i="54"/>
  <c r="AP692" i="54"/>
  <c r="AP693" i="54"/>
  <c r="AP694" i="54"/>
  <c r="AP695" i="54"/>
  <c r="AP696" i="54"/>
  <c r="AP697" i="54"/>
  <c r="AP698" i="54"/>
  <c r="AP699" i="54"/>
  <c r="AP700" i="54"/>
  <c r="AP701" i="54"/>
  <c r="AP702" i="54"/>
  <c r="AP703" i="54"/>
  <c r="AP704" i="54"/>
  <c r="AP705" i="54"/>
  <c r="AP706" i="54"/>
  <c r="AP707" i="54"/>
  <c r="AP708" i="54"/>
  <c r="AP709" i="54"/>
  <c r="AP710" i="54"/>
  <c r="AP711" i="54"/>
  <c r="AP712" i="54"/>
  <c r="AP713" i="54"/>
  <c r="AP714" i="54"/>
  <c r="AP715" i="54"/>
  <c r="AP716" i="54"/>
  <c r="AP717" i="54"/>
  <c r="AP718" i="54"/>
  <c r="AP719" i="54"/>
  <c r="AP720" i="54"/>
  <c r="AP721" i="54"/>
  <c r="AP722" i="54"/>
  <c r="AP723" i="54"/>
  <c r="AP724" i="54"/>
  <c r="AP725" i="54"/>
  <c r="AP726" i="54"/>
  <c r="AP727" i="54"/>
  <c r="AP728" i="54"/>
  <c r="AP729" i="54"/>
  <c r="AP730" i="54"/>
  <c r="AP731" i="54"/>
  <c r="AP732" i="54"/>
  <c r="AP733" i="54"/>
  <c r="AP734" i="54"/>
  <c r="AP735" i="54"/>
  <c r="AP736" i="54"/>
  <c r="AP737" i="54"/>
  <c r="AP738" i="54"/>
  <c r="AP739" i="54"/>
  <c r="AP740" i="54"/>
  <c r="AP741" i="54"/>
  <c r="AP742" i="54"/>
  <c r="AP743" i="54"/>
  <c r="AP744" i="54"/>
  <c r="AP745" i="54"/>
  <c r="AP746" i="54"/>
  <c r="AP747" i="54"/>
  <c r="AP748" i="54"/>
  <c r="AP749" i="54"/>
  <c r="AP750" i="54"/>
  <c r="AP751" i="54"/>
  <c r="AP752" i="54"/>
  <c r="AP753" i="54"/>
  <c r="AP754" i="54"/>
  <c r="AP755" i="54"/>
  <c r="AP756" i="54"/>
  <c r="AP757" i="54"/>
  <c r="AP758" i="54"/>
  <c r="AP759" i="54"/>
  <c r="AP760" i="54"/>
  <c r="AP761" i="54"/>
  <c r="AP762" i="54"/>
  <c r="AP763" i="54"/>
  <c r="AP764" i="54"/>
  <c r="AP765" i="54"/>
  <c r="AP766" i="54"/>
  <c r="AP767" i="54"/>
  <c r="AP768" i="54"/>
  <c r="AP769" i="54"/>
  <c r="AP770" i="54"/>
  <c r="AP771" i="54"/>
  <c r="AP772" i="54"/>
  <c r="AP773" i="54"/>
  <c r="AP774" i="54"/>
  <c r="AP775" i="54"/>
  <c r="AP776" i="54"/>
  <c r="AP777" i="54"/>
  <c r="AP778" i="54"/>
  <c r="AP779" i="54"/>
  <c r="AP780" i="54"/>
  <c r="AP781" i="54"/>
  <c r="AP782" i="54"/>
  <c r="AP783" i="54"/>
  <c r="AP784" i="54"/>
  <c r="AP785" i="54"/>
  <c r="AP786" i="54"/>
  <c r="AP787" i="54"/>
  <c r="AP788" i="54"/>
  <c r="AP789" i="54"/>
  <c r="AP790" i="54"/>
  <c r="AP791" i="54"/>
  <c r="AP792" i="54"/>
  <c r="AP793" i="54"/>
  <c r="AP794" i="54"/>
  <c r="AP795" i="54"/>
  <c r="AP796" i="54"/>
  <c r="AP797" i="54"/>
  <c r="AP798" i="54"/>
  <c r="AP799" i="54"/>
  <c r="AP800" i="54"/>
  <c r="AP801" i="54"/>
  <c r="AP802" i="54"/>
  <c r="AP803" i="54"/>
  <c r="AP804" i="54"/>
  <c r="AP805" i="54"/>
  <c r="AP806" i="54"/>
  <c r="AP807" i="54"/>
  <c r="AP808" i="54"/>
  <c r="AP809" i="54"/>
  <c r="AP810" i="54"/>
  <c r="AP811" i="54"/>
  <c r="AP812" i="54"/>
  <c r="AP813" i="54"/>
  <c r="AP814" i="54"/>
  <c r="AP815" i="54"/>
  <c r="AP816" i="54"/>
  <c r="AP817" i="54"/>
  <c r="AP818" i="54"/>
  <c r="AP819" i="54"/>
  <c r="AP820" i="54"/>
  <c r="AP821" i="54"/>
  <c r="AP822" i="54"/>
  <c r="AP823" i="54"/>
  <c r="AP824" i="54"/>
  <c r="AP825" i="54"/>
  <c r="AP826" i="54"/>
  <c r="AP827" i="54"/>
  <c r="AP828" i="54"/>
  <c r="AP829" i="54"/>
  <c r="AP830" i="54"/>
  <c r="AP831" i="54"/>
  <c r="AP832" i="54"/>
  <c r="AP833" i="54"/>
  <c r="AP834" i="54"/>
  <c r="AP835" i="54"/>
  <c r="AP836" i="54"/>
  <c r="AP837" i="54"/>
  <c r="AP838" i="54"/>
  <c r="AP839" i="54"/>
  <c r="AP840" i="54"/>
  <c r="AP841" i="54"/>
  <c r="AP842" i="54"/>
  <c r="AP843" i="54"/>
  <c r="AP844" i="54"/>
  <c r="AP845" i="54"/>
  <c r="AP846" i="54"/>
  <c r="AP847" i="54"/>
  <c r="AP848" i="54"/>
  <c r="AP849" i="54"/>
  <c r="AP850" i="54"/>
  <c r="AP851" i="54"/>
  <c r="AP852" i="54"/>
  <c r="AP853" i="54"/>
  <c r="AP854" i="54"/>
  <c r="AP855" i="54"/>
  <c r="AP856" i="54"/>
  <c r="AP857" i="54"/>
  <c r="AP858" i="54"/>
  <c r="AP859" i="54"/>
  <c r="AP860" i="54"/>
  <c r="AP861" i="54"/>
  <c r="AP863" i="54"/>
  <c r="AP864" i="54"/>
  <c r="AP866" i="54"/>
  <c r="AP867" i="54"/>
  <c r="AP869" i="54"/>
  <c r="AP873" i="54"/>
  <c r="AP874" i="54"/>
  <c r="AP875" i="54"/>
  <c r="AP876" i="54"/>
  <c r="AP877" i="54"/>
  <c r="AP878" i="54"/>
  <c r="AP879" i="54"/>
  <c r="AP880" i="54"/>
  <c r="AP881" i="54"/>
  <c r="AP882" i="54"/>
  <c r="AP883" i="54"/>
  <c r="AP884" i="54"/>
  <c r="AP885" i="54"/>
  <c r="AP886" i="54"/>
  <c r="AP887" i="54"/>
  <c r="AP888" i="54"/>
  <c r="AP889" i="54"/>
  <c r="AP890" i="54"/>
  <c r="AP891" i="54"/>
  <c r="AP892" i="54"/>
  <c r="AP893" i="54"/>
  <c r="AP894" i="54"/>
  <c r="AP895" i="54"/>
  <c r="AP896" i="54"/>
  <c r="AP897" i="54"/>
  <c r="AP898" i="54"/>
  <c r="AP899" i="54"/>
  <c r="AP900" i="54"/>
  <c r="AP901" i="54"/>
  <c r="AP902" i="54"/>
  <c r="AP903" i="54"/>
  <c r="AP904" i="54"/>
  <c r="AP905" i="54"/>
  <c r="AP906" i="54"/>
  <c r="AP907" i="54"/>
  <c r="AP908" i="54"/>
  <c r="AP909" i="54"/>
  <c r="AP910" i="54"/>
  <c r="AP911" i="54"/>
  <c r="AP912" i="54"/>
  <c r="AP913" i="54"/>
  <c r="AP914" i="54"/>
  <c r="AP915" i="54"/>
  <c r="AP916" i="54"/>
  <c r="AP917" i="54"/>
  <c r="AP918" i="54"/>
  <c r="AP919" i="54"/>
  <c r="AP920" i="54"/>
  <c r="AP921" i="54"/>
  <c r="AP922" i="54"/>
  <c r="AP923" i="54"/>
  <c r="AP924" i="54"/>
  <c r="AP925" i="54"/>
  <c r="AP926" i="54"/>
  <c r="AP927" i="54"/>
  <c r="AP928" i="54"/>
  <c r="AP929" i="54"/>
  <c r="AP930" i="54"/>
  <c r="AP931" i="54"/>
  <c r="AP932" i="54"/>
  <c r="AP933" i="54"/>
  <c r="AP934" i="54"/>
  <c r="AP935" i="54"/>
  <c r="AP936" i="54"/>
  <c r="AP937" i="54"/>
  <c r="AP938" i="54"/>
  <c r="AP939" i="54"/>
  <c r="AP940" i="54"/>
  <c r="AP941" i="54"/>
  <c r="AP942" i="54"/>
  <c r="AP943" i="54"/>
  <c r="AP944" i="54"/>
  <c r="AP945" i="54"/>
  <c r="AP946" i="54"/>
  <c r="AP947" i="54"/>
  <c r="AP948" i="54"/>
  <c r="AP949" i="54"/>
  <c r="AP950" i="54"/>
  <c r="AP951" i="54"/>
  <c r="AP952" i="54"/>
  <c r="AP953" i="54"/>
  <c r="AP954" i="54"/>
  <c r="AP955" i="54"/>
  <c r="AP956" i="54"/>
  <c r="AP957" i="54"/>
  <c r="AP958" i="54"/>
  <c r="AP959" i="54"/>
  <c r="AP960" i="54"/>
  <c r="AP961" i="54"/>
  <c r="AP962" i="54"/>
  <c r="AP963" i="54"/>
  <c r="AP964" i="54"/>
  <c r="AP965" i="54"/>
  <c r="AP966" i="54"/>
  <c r="AP967" i="54"/>
  <c r="AP968" i="54"/>
  <c r="AP969" i="54"/>
  <c r="AP970" i="54"/>
  <c r="AP971" i="54"/>
  <c r="AP972" i="54"/>
  <c r="AP973" i="54"/>
  <c r="AP974" i="54"/>
  <c r="AP975" i="54"/>
  <c r="AP976" i="54"/>
  <c r="AP977" i="54"/>
  <c r="AP978" i="54"/>
  <c r="AP979" i="54"/>
  <c r="AP980" i="54"/>
  <c r="AP981" i="54"/>
  <c r="AP982" i="54"/>
  <c r="AP983" i="54"/>
  <c r="AP984" i="54"/>
  <c r="AP985" i="54"/>
  <c r="AP986" i="54"/>
  <c r="AP987" i="54"/>
  <c r="AP988" i="54"/>
  <c r="AP989" i="54"/>
  <c r="AP990" i="54"/>
  <c r="AP991" i="54"/>
  <c r="AP992" i="54"/>
  <c r="AP993" i="54"/>
  <c r="AP994" i="54"/>
  <c r="AP995" i="54"/>
  <c r="AP996" i="54"/>
  <c r="AP997" i="54"/>
  <c r="AP998" i="54"/>
  <c r="AP999" i="54"/>
  <c r="AP1000" i="54"/>
  <c r="AP1001" i="54"/>
  <c r="AP1002" i="54"/>
  <c r="AP1003" i="54"/>
  <c r="AP1004" i="54"/>
  <c r="AP1005" i="54"/>
  <c r="AP1006" i="54"/>
  <c r="AP1007" i="54"/>
  <c r="AP1008" i="54"/>
  <c r="AP1009" i="54"/>
  <c r="AP1010" i="54"/>
  <c r="AP1011" i="54"/>
  <c r="AP1012" i="54"/>
  <c r="AP1013" i="54"/>
  <c r="AP1014" i="54"/>
  <c r="AP1015" i="54"/>
  <c r="AP1016" i="54"/>
  <c r="AP1017" i="54"/>
  <c r="AP1018" i="54"/>
  <c r="AP1019" i="54"/>
  <c r="AP1020" i="54"/>
  <c r="AP1021" i="54"/>
  <c r="AP1022" i="54"/>
  <c r="AP1023" i="54"/>
  <c r="AP1024" i="54"/>
  <c r="AP1025" i="54"/>
  <c r="AP1026" i="54"/>
  <c r="AP1027" i="54"/>
  <c r="AP1028" i="54"/>
  <c r="AP1029" i="54"/>
  <c r="AP1030" i="54"/>
  <c r="AP1031" i="54"/>
  <c r="AP1032" i="54"/>
  <c r="AP1033" i="54"/>
  <c r="AP1034" i="54"/>
  <c r="AP1035" i="54"/>
  <c r="AP1036" i="54"/>
  <c r="AP1037" i="54"/>
  <c r="AP1038" i="54"/>
  <c r="AP1039" i="54"/>
  <c r="AP1040" i="54"/>
  <c r="AP1041" i="54"/>
  <c r="AP1042" i="54"/>
  <c r="AP1043" i="54"/>
  <c r="AP1044" i="54"/>
  <c r="AP1045" i="54"/>
  <c r="AP1046" i="54"/>
  <c r="AP1047" i="54"/>
  <c r="AP1048" i="54"/>
  <c r="AP1049" i="54"/>
  <c r="AP1050" i="54"/>
  <c r="AP1051" i="54"/>
  <c r="AP1052" i="54"/>
  <c r="AP1053" i="54"/>
  <c r="AP1054" i="54"/>
  <c r="AP1055" i="54"/>
  <c r="AP1056" i="54"/>
  <c r="AP1057" i="54"/>
  <c r="AP1058" i="54"/>
  <c r="AP1059" i="54"/>
  <c r="AP1060" i="54"/>
  <c r="AP1061" i="54"/>
  <c r="AP1062" i="54"/>
  <c r="AP1063" i="54"/>
  <c r="AP1064" i="54"/>
  <c r="AP1065" i="54"/>
  <c r="AP1066" i="54"/>
  <c r="AP1067" i="54"/>
  <c r="AP1068" i="54"/>
  <c r="AP1069" i="54"/>
  <c r="AP1070" i="54"/>
  <c r="AP1071" i="54"/>
  <c r="AP1072" i="54"/>
  <c r="AP1073" i="54"/>
  <c r="AP1074" i="54"/>
  <c r="AP1075" i="54"/>
  <c r="AP1076" i="54"/>
  <c r="AP1077" i="54"/>
  <c r="AP1078" i="54"/>
  <c r="AP1079" i="54"/>
  <c r="AP1080" i="54"/>
  <c r="AP1081" i="54"/>
  <c r="AP1082" i="54"/>
  <c r="AP1083" i="54"/>
  <c r="AP1084" i="54"/>
  <c r="AP1085" i="54"/>
  <c r="AP1086" i="54"/>
  <c r="AP1087" i="54"/>
  <c r="AP1088" i="54"/>
  <c r="AP1089" i="54"/>
  <c r="AP1090" i="54"/>
  <c r="AP1091" i="54"/>
  <c r="AP1092" i="54"/>
  <c r="AP1093" i="54"/>
  <c r="AP1094" i="54"/>
  <c r="AP1095" i="54"/>
  <c r="AP1096" i="54"/>
  <c r="AP1097" i="54"/>
  <c r="AP1098" i="54"/>
  <c r="AP1099" i="54"/>
  <c r="AP1100" i="54"/>
  <c r="AP1101" i="54"/>
  <c r="AP1102" i="54"/>
  <c r="AP1103" i="54"/>
  <c r="AP1104" i="54"/>
  <c r="AP1105" i="54"/>
  <c r="AP1106" i="54"/>
  <c r="AP1107" i="54"/>
  <c r="AP1108" i="54"/>
  <c r="AP1109" i="54"/>
  <c r="AP1110" i="54"/>
  <c r="AP1111" i="54"/>
  <c r="AP1112" i="54"/>
  <c r="AP1113" i="54"/>
  <c r="AP1114" i="54"/>
  <c r="AP1115" i="54"/>
  <c r="AP1116" i="54"/>
  <c r="AP1117" i="54"/>
  <c r="AP1118" i="54"/>
  <c r="AP1119" i="54"/>
  <c r="AP1120" i="54"/>
  <c r="AP1121" i="54"/>
  <c r="AP1122" i="54"/>
  <c r="AP1123" i="54"/>
  <c r="AP1124" i="54"/>
  <c r="AP1125" i="54"/>
  <c r="AP1126" i="54"/>
  <c r="AP1127" i="54"/>
  <c r="AP1128" i="54"/>
  <c r="AP1129" i="54"/>
  <c r="AP1130" i="54"/>
  <c r="AP1131" i="54"/>
  <c r="AP1132" i="54"/>
  <c r="AP1133" i="54"/>
  <c r="AP1134" i="54"/>
  <c r="AP1135" i="54"/>
  <c r="AP1136" i="54"/>
  <c r="AP1137" i="54"/>
  <c r="AP1138" i="54"/>
  <c r="AP1139" i="54"/>
  <c r="AP1140" i="54"/>
  <c r="AP1141" i="54"/>
  <c r="AP1142" i="54"/>
  <c r="AP1143" i="54"/>
  <c r="AP1144" i="54"/>
  <c r="AP1145" i="54"/>
  <c r="AP1146" i="54"/>
  <c r="AP1147" i="54"/>
  <c r="AP1148" i="54"/>
  <c r="AP1149" i="54"/>
  <c r="AP1150" i="54"/>
  <c r="AP1151" i="54"/>
  <c r="AP1152" i="54"/>
  <c r="AP1153" i="54"/>
  <c r="AP1154" i="54"/>
  <c r="AP1155" i="54"/>
  <c r="AP1156" i="54"/>
  <c r="AP1157" i="54"/>
  <c r="AP1158" i="54"/>
  <c r="AP1159" i="54"/>
  <c r="AP1160" i="54"/>
  <c r="AP1161" i="54"/>
  <c r="AP1162" i="54"/>
  <c r="AP1163" i="54"/>
  <c r="AP1164" i="54"/>
  <c r="AP1165" i="54"/>
  <c r="AP1166" i="54"/>
  <c r="AP1167" i="54"/>
  <c r="AP1168" i="54"/>
  <c r="AP1169" i="54"/>
  <c r="AP1170" i="54"/>
  <c r="AP1171" i="54"/>
  <c r="AP1172" i="54"/>
  <c r="AP1173" i="54"/>
  <c r="AP1174" i="54"/>
  <c r="AP1175" i="54"/>
  <c r="AP1176" i="54"/>
  <c r="AP1177" i="54"/>
  <c r="AP1178" i="54"/>
  <c r="AP1179" i="54"/>
  <c r="AP1180" i="54"/>
  <c r="AP1181" i="54"/>
  <c r="AP1182" i="54"/>
  <c r="AP1183" i="54"/>
  <c r="AP1184" i="54"/>
  <c r="AP1185" i="54"/>
  <c r="AP1186" i="54"/>
  <c r="AP1187" i="54"/>
  <c r="AP1188" i="54"/>
  <c r="AP1189" i="54"/>
  <c r="AP1190" i="54"/>
  <c r="AP1191" i="54"/>
  <c r="AP1192" i="54"/>
  <c r="AP1193" i="54"/>
  <c r="AP1194" i="54"/>
  <c r="AP1195" i="54"/>
  <c r="AP1196" i="54"/>
  <c r="AP1197" i="54"/>
  <c r="AP1198" i="54"/>
  <c r="AP1199" i="54"/>
  <c r="AP1200" i="54"/>
  <c r="AP1201" i="54"/>
  <c r="AP1202" i="54"/>
  <c r="AP1203" i="54"/>
  <c r="AP1204" i="54"/>
  <c r="AP1205" i="54"/>
  <c r="AP1206" i="54"/>
  <c r="AP1207" i="54"/>
  <c r="AP1208" i="54"/>
  <c r="AP1209" i="54"/>
  <c r="AP1210" i="54"/>
  <c r="AP1211" i="54"/>
  <c r="AP1212" i="54"/>
  <c r="AP1213" i="54"/>
  <c r="AP1214" i="54"/>
  <c r="AP1215" i="54"/>
  <c r="AP1216" i="54"/>
  <c r="AP1217" i="54"/>
  <c r="AP1218" i="54"/>
  <c r="AP1219" i="54"/>
  <c r="AP1220" i="54"/>
  <c r="AP1221" i="54"/>
  <c r="AP1222" i="54"/>
  <c r="AP1223" i="54"/>
  <c r="AP1224" i="54"/>
  <c r="AP1225" i="54"/>
  <c r="AP1226" i="54"/>
  <c r="AP1227" i="54"/>
  <c r="AP1228" i="54"/>
  <c r="AP1229" i="54"/>
  <c r="AP1230" i="54"/>
  <c r="AP1231" i="54"/>
  <c r="AP1232" i="54"/>
  <c r="AP1233" i="54"/>
  <c r="AP1234" i="54"/>
  <c r="AP1235" i="54"/>
  <c r="AP1236" i="54"/>
  <c r="AP1237" i="54"/>
  <c r="AP1238" i="54"/>
  <c r="AP1239" i="54"/>
  <c r="AP1240" i="54"/>
  <c r="AP1241" i="54"/>
  <c r="AP1242" i="54"/>
  <c r="AP1243" i="54"/>
  <c r="AP1244" i="54"/>
  <c r="AP1245" i="54"/>
  <c r="AP1246" i="54"/>
  <c r="AP1247" i="54"/>
  <c r="AP1248" i="54"/>
  <c r="AP1249" i="54"/>
  <c r="AP1250" i="54"/>
  <c r="AP1251" i="54"/>
  <c r="AP1252" i="54"/>
  <c r="AP1253" i="54"/>
  <c r="AP1254" i="54"/>
  <c r="AP1255" i="54"/>
  <c r="AP1256" i="54"/>
  <c r="AP1257" i="54"/>
  <c r="AP1258" i="54"/>
  <c r="AP1259" i="54"/>
  <c r="AP1260" i="54"/>
  <c r="AP1261" i="54"/>
  <c r="AP1262" i="54"/>
  <c r="AP1263" i="54"/>
  <c r="AP1264" i="54"/>
  <c r="AP1265" i="54"/>
  <c r="AP1266" i="54"/>
  <c r="AP1267" i="54"/>
  <c r="AP1268" i="54"/>
  <c r="AP1269" i="54"/>
  <c r="AP1270" i="54"/>
  <c r="AP1271" i="54"/>
  <c r="AP1272" i="54"/>
  <c r="AP1273" i="54"/>
  <c r="AP1274" i="54"/>
  <c r="AP1275" i="54"/>
  <c r="AP1276" i="54"/>
  <c r="AP1277" i="54"/>
  <c r="AP1278" i="54"/>
  <c r="AP1279" i="54"/>
  <c r="AP1280" i="54"/>
  <c r="AP1281" i="54"/>
  <c r="AP1282" i="54"/>
  <c r="AP1283" i="54"/>
  <c r="AP1284" i="54"/>
  <c r="AP1285" i="54"/>
  <c r="AP1286" i="54"/>
  <c r="AP1287" i="54"/>
  <c r="AP1288" i="54"/>
  <c r="AP1289" i="54"/>
  <c r="AP1290" i="54"/>
  <c r="AP1291" i="54"/>
  <c r="AP1292" i="54"/>
  <c r="AP1293" i="54"/>
  <c r="AP1294" i="54"/>
  <c r="AP1295" i="54"/>
  <c r="AP1296" i="54"/>
  <c r="AP1297" i="54"/>
  <c r="AP1298" i="54"/>
  <c r="AP1299" i="54"/>
  <c r="AP1300" i="54"/>
  <c r="AP1301" i="54"/>
  <c r="AP1302" i="54"/>
  <c r="AP1303" i="54"/>
  <c r="AP1304" i="54"/>
  <c r="AP1305" i="54"/>
  <c r="AP1306" i="54"/>
  <c r="AP1307" i="54"/>
  <c r="AP1308" i="54"/>
  <c r="AP1309" i="54"/>
  <c r="AP1310" i="54"/>
  <c r="AP1311" i="54"/>
  <c r="AP1312" i="54"/>
  <c r="AP1313" i="54"/>
  <c r="AP37" i="54"/>
  <c r="AP36" i="54"/>
  <c r="M39" i="54"/>
  <c r="AP39" i="54" s="1"/>
  <c r="M41" i="54"/>
  <c r="AS41" i="54"/>
  <c r="H7" i="82"/>
  <c r="M42" i="54"/>
  <c r="AQ42" i="54"/>
  <c r="G8" i="82"/>
  <c r="M43" i="54"/>
  <c r="AR43" i="54"/>
  <c r="I9" i="82" s="1"/>
  <c r="M44" i="54"/>
  <c r="AL44" i="54"/>
  <c r="M45" i="54"/>
  <c r="M46" i="54"/>
  <c r="M47" i="54"/>
  <c r="M48" i="54"/>
  <c r="AL48" i="54" s="1"/>
  <c r="M49" i="54"/>
  <c r="AS49" i="54"/>
  <c r="H15" i="82" s="1"/>
  <c r="M50" i="54"/>
  <c r="AR50" i="54"/>
  <c r="I16" i="82"/>
  <c r="M51" i="54"/>
  <c r="M52" i="54"/>
  <c r="AL52" i="54"/>
  <c r="M53" i="54"/>
  <c r="M54" i="54"/>
  <c r="AR54" i="54"/>
  <c r="I20" i="82" s="1"/>
  <c r="M55" i="54"/>
  <c r="M56" i="54"/>
  <c r="AQ56" i="54" s="1"/>
  <c r="M57" i="54"/>
  <c r="AQ57" i="54"/>
  <c r="G23" i="82" s="1"/>
  <c r="M58" i="54"/>
  <c r="M59" i="54"/>
  <c r="M60" i="54"/>
  <c r="AS60" i="54" s="1"/>
  <c r="H26" i="82" s="1"/>
  <c r="M61" i="54"/>
  <c r="AQ61" i="54"/>
  <c r="G27" i="82"/>
  <c r="M62" i="54"/>
  <c r="AR62" i="54"/>
  <c r="I28" i="82" s="1"/>
  <c r="M63" i="54"/>
  <c r="AL63" i="54"/>
  <c r="M64" i="54"/>
  <c r="M65" i="54"/>
  <c r="M66" i="54"/>
  <c r="M67" i="54"/>
  <c r="M68" i="54"/>
  <c r="M69" i="54"/>
  <c r="M70" i="54"/>
  <c r="M71" i="54"/>
  <c r="AR71" i="54" s="1"/>
  <c r="M72" i="54"/>
  <c r="M73" i="54"/>
  <c r="AQ73" i="54"/>
  <c r="G39" i="82" s="1"/>
  <c r="M74" i="54"/>
  <c r="M75" i="54"/>
  <c r="AL75" i="54"/>
  <c r="M76" i="54"/>
  <c r="AR76" i="54" s="1"/>
  <c r="I42" i="82" s="1"/>
  <c r="M77" i="54"/>
  <c r="M78" i="54"/>
  <c r="M79" i="54"/>
  <c r="M80" i="54"/>
  <c r="AQ80" i="54"/>
  <c r="G46" i="82"/>
  <c r="M81" i="54"/>
  <c r="AL81" i="54"/>
  <c r="M82" i="54"/>
  <c r="AR82" i="54"/>
  <c r="I48" i="82" s="1"/>
  <c r="M83" i="54"/>
  <c r="M84" i="54"/>
  <c r="AQ84" i="54" s="1"/>
  <c r="G50" i="82" s="1"/>
  <c r="M85" i="54"/>
  <c r="AL85" i="54" s="1"/>
  <c r="M86" i="54"/>
  <c r="M87" i="54"/>
  <c r="AS87" i="54"/>
  <c r="H53" i="82"/>
  <c r="M88" i="54"/>
  <c r="AQ88" i="54" s="1"/>
  <c r="G54" i="82" s="1"/>
  <c r="M89" i="54"/>
  <c r="AR89" i="54"/>
  <c r="I55" i="82" s="1"/>
  <c r="M90" i="54"/>
  <c r="AL90" i="54" s="1"/>
  <c r="M91" i="54"/>
  <c r="M92" i="54"/>
  <c r="M93" i="54"/>
  <c r="M94" i="54"/>
  <c r="M95" i="54"/>
  <c r="M96" i="54"/>
  <c r="AQ96" i="54"/>
  <c r="G62" i="82" s="1"/>
  <c r="M97" i="54"/>
  <c r="AL97" i="54" s="1"/>
  <c r="M98" i="54"/>
  <c r="AL98" i="54"/>
  <c r="M99" i="54"/>
  <c r="AL99" i="54"/>
  <c r="M100" i="54"/>
  <c r="M101" i="54"/>
  <c r="AS101" i="54"/>
  <c r="H67" i="82"/>
  <c r="M102" i="54"/>
  <c r="M103" i="54"/>
  <c r="M104" i="54"/>
  <c r="M105" i="54"/>
  <c r="M106" i="54"/>
  <c r="AS106" i="54"/>
  <c r="H72" i="82"/>
  <c r="M107" i="54"/>
  <c r="AL107" i="54"/>
  <c r="M108" i="54"/>
  <c r="AQ108" i="54"/>
  <c r="G74" i="82"/>
  <c r="M109" i="54"/>
  <c r="AL109" i="54" s="1"/>
  <c r="M110" i="54"/>
  <c r="M111" i="54"/>
  <c r="AS111" i="54"/>
  <c r="H77" i="82"/>
  <c r="M112" i="54"/>
  <c r="M113" i="54"/>
  <c r="M114" i="54"/>
  <c r="AL114" i="54"/>
  <c r="M115" i="54"/>
  <c r="AS115" i="54" s="1"/>
  <c r="H81" i="82" s="1"/>
  <c r="M116" i="54"/>
  <c r="M117" i="54"/>
  <c r="AS117" i="54"/>
  <c r="H83" i="82"/>
  <c r="M118" i="54"/>
  <c r="M119" i="54"/>
  <c r="M120" i="54"/>
  <c r="M121" i="54"/>
  <c r="M122" i="54"/>
  <c r="M123" i="54"/>
  <c r="AS123" i="54" s="1"/>
  <c r="H89" i="82" s="1"/>
  <c r="M124" i="54"/>
  <c r="M125" i="54"/>
  <c r="AS125" i="54" s="1"/>
  <c r="M126" i="54"/>
  <c r="AL126" i="54"/>
  <c r="M127" i="54"/>
  <c r="M128" i="54"/>
  <c r="M129" i="54"/>
  <c r="AS129" i="54"/>
  <c r="H95" i="82"/>
  <c r="M130" i="54"/>
  <c r="AQ130" i="54"/>
  <c r="G96" i="82"/>
  <c r="M131" i="54"/>
  <c r="AL131" i="54"/>
  <c r="M132" i="54"/>
  <c r="AS132" i="54" s="1"/>
  <c r="H98" i="82"/>
  <c r="M133" i="54"/>
  <c r="AL133" i="54"/>
  <c r="M134" i="54"/>
  <c r="AS134" i="54" s="1"/>
  <c r="H100" i="82" s="1"/>
  <c r="M135" i="54"/>
  <c r="M136" i="54"/>
  <c r="AS136" i="54"/>
  <c r="H102" i="82"/>
  <c r="M137" i="54"/>
  <c r="AL137" i="54" s="1"/>
  <c r="M138" i="54"/>
  <c r="M139" i="54"/>
  <c r="M140" i="54"/>
  <c r="AR140" i="54" s="1"/>
  <c r="M141" i="54"/>
  <c r="AS141" i="54"/>
  <c r="H107" i="82" s="1"/>
  <c r="M142" i="54"/>
  <c r="AQ142" i="54" s="1"/>
  <c r="G108" i="82" s="1"/>
  <c r="M143" i="54"/>
  <c r="AL143" i="54"/>
  <c r="M144" i="54"/>
  <c r="AL144" i="54" s="1"/>
  <c r="M145" i="54"/>
  <c r="M146" i="54"/>
  <c r="M147" i="54"/>
  <c r="AS147" i="54" s="1"/>
  <c r="H113" i="82"/>
  <c r="M148" i="54"/>
  <c r="AL148" i="54" s="1"/>
  <c r="M149" i="54"/>
  <c r="AR149" i="54" s="1"/>
  <c r="I115" i="82"/>
  <c r="M150" i="54"/>
  <c r="AS150" i="54"/>
  <c r="H116" i="82" s="1"/>
  <c r="M151" i="54"/>
  <c r="M152" i="54"/>
  <c r="M153" i="54"/>
  <c r="AL153" i="54" s="1"/>
  <c r="M154" i="54"/>
  <c r="AL154" i="54" s="1"/>
  <c r="M155" i="54"/>
  <c r="AL155" i="54"/>
  <c r="M156" i="54"/>
  <c r="AS156" i="54" s="1"/>
  <c r="M157" i="54"/>
  <c r="AS157" i="54"/>
  <c r="H123" i="82" s="1"/>
  <c r="M158" i="54"/>
  <c r="M159" i="54"/>
  <c r="AS159" i="54"/>
  <c r="H125" i="82" s="1"/>
  <c r="M160" i="54"/>
  <c r="M161" i="54"/>
  <c r="AL161" i="54"/>
  <c r="M162" i="54"/>
  <c r="AL162" i="54" s="1"/>
  <c r="M163" i="54"/>
  <c r="AR163" i="54" s="1"/>
  <c r="I129" i="82" s="1"/>
  <c r="M164" i="54"/>
  <c r="AS164" i="54" s="1"/>
  <c r="H130" i="82" s="1"/>
  <c r="M165" i="54"/>
  <c r="AQ165" i="54" s="1"/>
  <c r="M166" i="54"/>
  <c r="AL166" i="54"/>
  <c r="M167" i="54"/>
  <c r="M168" i="54"/>
  <c r="M169" i="54"/>
  <c r="M170" i="54"/>
  <c r="AL170" i="54"/>
  <c r="M171" i="54"/>
  <c r="AP171" i="54" s="1"/>
  <c r="AL171" i="54"/>
  <c r="M172" i="54"/>
  <c r="M173" i="54"/>
  <c r="AQ173" i="54"/>
  <c r="G139" i="82"/>
  <c r="M174" i="54"/>
  <c r="AP174" i="54"/>
  <c r="M175" i="54"/>
  <c r="AL175" i="54"/>
  <c r="M176" i="54"/>
  <c r="AL176" i="54"/>
  <c r="M177" i="54"/>
  <c r="AS177" i="54"/>
  <c r="H143" i="82" s="1"/>
  <c r="M178" i="54"/>
  <c r="M179" i="54"/>
  <c r="AL179" i="54"/>
  <c r="M180" i="54"/>
  <c r="M181" i="54"/>
  <c r="AQ181" i="54" s="1"/>
  <c r="M182" i="54"/>
  <c r="AR182" i="54"/>
  <c r="I148" i="82" s="1"/>
  <c r="M183" i="54"/>
  <c r="M184" i="54"/>
  <c r="M185" i="54"/>
  <c r="AS185" i="54" s="1"/>
  <c r="H151" i="82" s="1"/>
  <c r="M186" i="54"/>
  <c r="M187" i="54"/>
  <c r="M188" i="54"/>
  <c r="AL188" i="54"/>
  <c r="M189" i="54"/>
  <c r="AL189" i="54"/>
  <c r="M190" i="54"/>
  <c r="M191" i="54"/>
  <c r="AS191" i="54" s="1"/>
  <c r="H157" i="82" s="1"/>
  <c r="M192" i="54"/>
  <c r="M193" i="54"/>
  <c r="M194" i="54"/>
  <c r="M195" i="54"/>
  <c r="M196" i="54"/>
  <c r="AQ196" i="54"/>
  <c r="G162" i="82" s="1"/>
  <c r="M197" i="54"/>
  <c r="M198" i="54"/>
  <c r="AS198" i="54" s="1"/>
  <c r="H164" i="82" s="1"/>
  <c r="M199" i="54"/>
  <c r="AL199" i="54" s="1"/>
  <c r="M200" i="54"/>
  <c r="AS200" i="54"/>
  <c r="H166" i="82"/>
  <c r="M201" i="54"/>
  <c r="AQ201" i="54" s="1"/>
  <c r="G167" i="82" s="1"/>
  <c r="M202" i="54"/>
  <c r="AR202" i="54"/>
  <c r="I168" i="82"/>
  <c r="M203" i="54"/>
  <c r="M204" i="54"/>
  <c r="M205" i="54"/>
  <c r="M206" i="54"/>
  <c r="AR206" i="54" s="1"/>
  <c r="M207" i="54"/>
  <c r="AS207" i="54"/>
  <c r="H173" i="82" s="1"/>
  <c r="M208" i="54"/>
  <c r="AQ208" i="54"/>
  <c r="G174" i="82"/>
  <c r="M209" i="54"/>
  <c r="M210" i="54"/>
  <c r="AL210" i="54"/>
  <c r="M211" i="54"/>
  <c r="M212" i="54"/>
  <c r="M213" i="54"/>
  <c r="AQ213" i="54" s="1"/>
  <c r="M214" i="54"/>
  <c r="M215" i="54"/>
  <c r="AQ215" i="54"/>
  <c r="G181" i="82"/>
  <c r="M216" i="54"/>
  <c r="AL216" i="54" s="1"/>
  <c r="M217" i="54"/>
  <c r="M218" i="54"/>
  <c r="M219" i="54"/>
  <c r="M220" i="54"/>
  <c r="M221" i="54"/>
  <c r="M222" i="54"/>
  <c r="M223" i="54"/>
  <c r="AR223" i="54" s="1"/>
  <c r="M224" i="54"/>
  <c r="AL224" i="54"/>
  <c r="M225" i="54"/>
  <c r="AS225" i="54" s="1"/>
  <c r="H191" i="82" s="1"/>
  <c r="M226" i="54"/>
  <c r="AQ226" i="54"/>
  <c r="G192" i="82" s="1"/>
  <c r="M227" i="54"/>
  <c r="M228" i="54"/>
  <c r="AL228" i="54"/>
  <c r="M229" i="54"/>
  <c r="AS229" i="54" s="1"/>
  <c r="H195" i="82"/>
  <c r="M230" i="54"/>
  <c r="AQ230" i="54" s="1"/>
  <c r="G196" i="82" s="1"/>
  <c r="M231" i="54"/>
  <c r="M232" i="54"/>
  <c r="AL232" i="54" s="1"/>
  <c r="M233" i="54"/>
  <c r="M234" i="54"/>
  <c r="M235" i="54"/>
  <c r="AQ235" i="54" s="1"/>
  <c r="G201" i="82" s="1"/>
  <c r="M236" i="54"/>
  <c r="AR236" i="54" s="1"/>
  <c r="M237" i="54"/>
  <c r="AL237" i="54" s="1"/>
  <c r="M238" i="54"/>
  <c r="AQ238" i="54" s="1"/>
  <c r="M239" i="54"/>
  <c r="M240" i="54"/>
  <c r="M241" i="54"/>
  <c r="AL241" i="54"/>
  <c r="M242" i="54"/>
  <c r="AL242" i="54" s="1"/>
  <c r="M243" i="54"/>
  <c r="AQ243" i="54"/>
  <c r="G209" i="82" s="1"/>
  <c r="M244" i="54"/>
  <c r="M245" i="54"/>
  <c r="M246" i="54"/>
  <c r="AR246" i="54" s="1"/>
  <c r="I212" i="82"/>
  <c r="M247" i="54"/>
  <c r="M248" i="54"/>
  <c r="M249" i="54"/>
  <c r="AR249" i="54" s="1"/>
  <c r="I215" i="82" s="1"/>
  <c r="M250" i="54"/>
  <c r="M251" i="54"/>
  <c r="M252" i="54"/>
  <c r="M253" i="54"/>
  <c r="M254" i="54"/>
  <c r="AR254" i="54"/>
  <c r="I220" i="82"/>
  <c r="M255" i="54"/>
  <c r="M256" i="54"/>
  <c r="AQ256" i="54" s="1"/>
  <c r="G222" i="82" s="1"/>
  <c r="M257" i="54"/>
  <c r="M258" i="54"/>
  <c r="AL258" i="54"/>
  <c r="M259" i="54"/>
  <c r="M260" i="54"/>
  <c r="AL260" i="54"/>
  <c r="M261" i="54"/>
  <c r="AQ261" i="54" s="1"/>
  <c r="M262" i="54"/>
  <c r="M263" i="54"/>
  <c r="M264" i="54"/>
  <c r="AL264" i="54" s="1"/>
  <c r="M265" i="54"/>
  <c r="AL265" i="54"/>
  <c r="M266" i="54"/>
  <c r="AL266" i="54" s="1"/>
  <c r="M267" i="54"/>
  <c r="AQ267" i="54"/>
  <c r="G233" i="82" s="1"/>
  <c r="M268" i="54"/>
  <c r="AR268" i="54"/>
  <c r="I234" i="82"/>
  <c r="M269" i="54"/>
  <c r="AL269" i="54"/>
  <c r="M270" i="54"/>
  <c r="AL270" i="54" s="1"/>
  <c r="M271" i="54"/>
  <c r="AQ271" i="54"/>
  <c r="G237" i="82" s="1"/>
  <c r="M272" i="54"/>
  <c r="AR272" i="54"/>
  <c r="I238" i="82"/>
  <c r="M273" i="54"/>
  <c r="AL273" i="54"/>
  <c r="M274" i="54"/>
  <c r="AL274" i="54"/>
  <c r="M275" i="54"/>
  <c r="AQ275" i="54"/>
  <c r="G241" i="82" s="1"/>
  <c r="M276" i="54"/>
  <c r="AP276" i="54"/>
  <c r="M277" i="54"/>
  <c r="AP277" i="54" s="1"/>
  <c r="AL277" i="54"/>
  <c r="M278" i="54"/>
  <c r="AP278" i="54" s="1"/>
  <c r="AL278" i="54"/>
  <c r="M279" i="54"/>
  <c r="AQ279" i="54"/>
  <c r="G245" i="82"/>
  <c r="M280" i="54"/>
  <c r="AQ280" i="54"/>
  <c r="G246" i="82"/>
  <c r="M281" i="54"/>
  <c r="AP281" i="54" s="1"/>
  <c r="M282" i="54"/>
  <c r="AL282" i="54"/>
  <c r="M283" i="54"/>
  <c r="M284" i="54"/>
  <c r="AQ284" i="54"/>
  <c r="G250" i="82"/>
  <c r="M285" i="54"/>
  <c r="M286" i="54"/>
  <c r="AL286" i="54"/>
  <c r="M287" i="54"/>
  <c r="AS287" i="54"/>
  <c r="H253" i="82" s="1"/>
  <c r="M288" i="54"/>
  <c r="AQ288" i="54"/>
  <c r="G254" i="82" s="1"/>
  <c r="M289" i="54"/>
  <c r="M290" i="54"/>
  <c r="AL290" i="54" s="1"/>
  <c r="M291" i="54"/>
  <c r="AS291" i="54" s="1"/>
  <c r="H257" i="82" s="1"/>
  <c r="M292" i="54"/>
  <c r="M293" i="54"/>
  <c r="AS293" i="54" s="1"/>
  <c r="H259" i="82" s="1"/>
  <c r="M294" i="54"/>
  <c r="AL294" i="54" s="1"/>
  <c r="M295" i="54"/>
  <c r="AS295" i="54" s="1"/>
  <c r="H261" i="82" s="1"/>
  <c r="M296" i="54"/>
  <c r="AL296" i="54"/>
  <c r="M297" i="54"/>
  <c r="M298" i="54"/>
  <c r="AL298" i="54"/>
  <c r="M299" i="54"/>
  <c r="AL299" i="54"/>
  <c r="M300" i="54"/>
  <c r="AL300" i="54" s="1"/>
  <c r="M301" i="54"/>
  <c r="AS301" i="54" s="1"/>
  <c r="M302" i="54"/>
  <c r="AL302" i="54"/>
  <c r="M303" i="54"/>
  <c r="M304" i="54"/>
  <c r="M305" i="54"/>
  <c r="AR305" i="54"/>
  <c r="I271" i="82" s="1"/>
  <c r="M306" i="54"/>
  <c r="M307" i="54"/>
  <c r="AP307" i="54"/>
  <c r="M308" i="54"/>
  <c r="AL308" i="54" s="1"/>
  <c r="M309" i="54"/>
  <c r="AS309" i="54" s="1"/>
  <c r="M310" i="54"/>
  <c r="AL310" i="54" s="1"/>
  <c r="M311" i="54"/>
  <c r="M312" i="54"/>
  <c r="M313" i="54"/>
  <c r="M314" i="54"/>
  <c r="AL314" i="54" s="1"/>
  <c r="M315" i="54"/>
  <c r="AS315" i="54" s="1"/>
  <c r="H281" i="82"/>
  <c r="M316" i="54"/>
  <c r="AL316" i="54" s="1"/>
  <c r="M317" i="54"/>
  <c r="AS317" i="54" s="1"/>
  <c r="H283" i="82" s="1"/>
  <c r="M318" i="54"/>
  <c r="AL318" i="54"/>
  <c r="M319" i="54"/>
  <c r="AS319" i="54" s="1"/>
  <c r="H285" i="82" s="1"/>
  <c r="M320" i="54"/>
  <c r="M321" i="54"/>
  <c r="AS321" i="54"/>
  <c r="H287" i="82" s="1"/>
  <c r="M322" i="54"/>
  <c r="AL322" i="54"/>
  <c r="M323" i="54"/>
  <c r="AS323" i="54" s="1"/>
  <c r="H289" i="82"/>
  <c r="M324" i="54"/>
  <c r="AQ324" i="54" s="1"/>
  <c r="G290" i="82"/>
  <c r="M325" i="54"/>
  <c r="AL325" i="54"/>
  <c r="M326" i="54"/>
  <c r="AL326" i="54"/>
  <c r="M327" i="54"/>
  <c r="M328" i="54"/>
  <c r="AP328" i="54" s="1"/>
  <c r="M329" i="54"/>
  <c r="AQ329" i="54"/>
  <c r="G295" i="82"/>
  <c r="M330" i="54"/>
  <c r="M331" i="54"/>
  <c r="AL331" i="54"/>
  <c r="M332" i="54"/>
  <c r="M333" i="54"/>
  <c r="AQ333" i="54"/>
  <c r="G299" i="82" s="1"/>
  <c r="M334" i="54"/>
  <c r="M335" i="54"/>
  <c r="AL335" i="54"/>
  <c r="M336" i="54"/>
  <c r="AP336" i="54"/>
  <c r="M337" i="54"/>
  <c r="AQ337" i="54"/>
  <c r="G303" i="82"/>
  <c r="M338" i="54"/>
  <c r="AP338" i="54"/>
  <c r="M339" i="54"/>
  <c r="M340" i="54"/>
  <c r="AP340" i="54"/>
  <c r="M341" i="54"/>
  <c r="AP341" i="54"/>
  <c r="M342" i="54"/>
  <c r="M343" i="54"/>
  <c r="M344" i="54"/>
  <c r="M345" i="54"/>
  <c r="M346" i="54"/>
  <c r="AQ346" i="54"/>
  <c r="G312" i="82" s="1"/>
  <c r="M347" i="54"/>
  <c r="M348" i="54"/>
  <c r="M349" i="54"/>
  <c r="M350" i="54"/>
  <c r="M351" i="54"/>
  <c r="M352" i="54"/>
  <c r="M353" i="54"/>
  <c r="M354" i="54"/>
  <c r="M355" i="54"/>
  <c r="M356" i="54"/>
  <c r="M357" i="54"/>
  <c r="M358" i="54"/>
  <c r="M359" i="54"/>
  <c r="M360" i="54"/>
  <c r="M361" i="54"/>
  <c r="M362" i="54"/>
  <c r="M363" i="54"/>
  <c r="AP363" i="54"/>
  <c r="M364" i="54"/>
  <c r="M365" i="54"/>
  <c r="AP365" i="54"/>
  <c r="M366" i="54"/>
  <c r="M367" i="54"/>
  <c r="M368" i="54"/>
  <c r="M369" i="54"/>
  <c r="M370" i="54"/>
  <c r="M371" i="54"/>
  <c r="M372" i="54"/>
  <c r="AP372" i="54"/>
  <c r="M373" i="54"/>
  <c r="M374" i="54"/>
  <c r="AP374" i="54"/>
  <c r="M375" i="54"/>
  <c r="AP375" i="54"/>
  <c r="M376" i="54"/>
  <c r="M377" i="54"/>
  <c r="AP377" i="54"/>
  <c r="M378" i="54"/>
  <c r="M379" i="54"/>
  <c r="M380" i="54"/>
  <c r="AP380" i="54"/>
  <c r="M381" i="54"/>
  <c r="M382" i="54"/>
  <c r="AQ382" i="54"/>
  <c r="G348" i="82"/>
  <c r="M383" i="54"/>
  <c r="AP383" i="54"/>
  <c r="M384" i="54"/>
  <c r="M385" i="54"/>
  <c r="M386" i="54"/>
  <c r="M387" i="54"/>
  <c r="M388" i="54"/>
  <c r="M389" i="54"/>
  <c r="M390" i="54"/>
  <c r="M391" i="54"/>
  <c r="M392" i="54"/>
  <c r="AQ392" i="54"/>
  <c r="G358" i="82"/>
  <c r="M393" i="54"/>
  <c r="M394" i="54"/>
  <c r="M395" i="54"/>
  <c r="M396" i="54"/>
  <c r="M397" i="54"/>
  <c r="M398" i="54"/>
  <c r="AQ398" i="54"/>
  <c r="G364" i="82" s="1"/>
  <c r="M399" i="54"/>
  <c r="M400" i="54"/>
  <c r="M401" i="54"/>
  <c r="M402" i="54"/>
  <c r="M403" i="54"/>
  <c r="M404" i="54"/>
  <c r="AQ404" i="54"/>
  <c r="G370" i="82" s="1"/>
  <c r="M405" i="54"/>
  <c r="M406" i="54"/>
  <c r="M407" i="54"/>
  <c r="M408" i="54"/>
  <c r="M409" i="54"/>
  <c r="M410" i="54"/>
  <c r="M411" i="54"/>
  <c r="AQ411" i="54"/>
  <c r="G377" i="82" s="1"/>
  <c r="M412" i="54"/>
  <c r="M413" i="54"/>
  <c r="M414" i="54"/>
  <c r="M415" i="54"/>
  <c r="M416" i="54"/>
  <c r="AQ416" i="54"/>
  <c r="G382" i="82" s="1"/>
  <c r="M417" i="54"/>
  <c r="M418" i="54"/>
  <c r="M419" i="54"/>
  <c r="M420" i="54"/>
  <c r="AQ420" i="54"/>
  <c r="G386" i="82" s="1"/>
  <c r="M421" i="54"/>
  <c r="M422" i="54"/>
  <c r="M423" i="54"/>
  <c r="M424" i="54"/>
  <c r="AQ424" i="54"/>
  <c r="G390" i="82"/>
  <c r="M425" i="54"/>
  <c r="M426" i="54"/>
  <c r="M427" i="54"/>
  <c r="AQ427" i="54"/>
  <c r="G393" i="82" s="1"/>
  <c r="M428" i="54"/>
  <c r="M429" i="54"/>
  <c r="M430" i="54"/>
  <c r="M431" i="54"/>
  <c r="AQ431" i="54"/>
  <c r="G397" i="82"/>
  <c r="M432" i="54"/>
  <c r="M433" i="54"/>
  <c r="M434" i="54"/>
  <c r="M435" i="54"/>
  <c r="M436" i="54"/>
  <c r="AQ436" i="54"/>
  <c r="G402" i="82" s="1"/>
  <c r="M437" i="54"/>
  <c r="M438" i="54"/>
  <c r="M439" i="54"/>
  <c r="M440" i="54"/>
  <c r="M441" i="54"/>
  <c r="AQ441" i="54"/>
  <c r="G407" i="82" s="1"/>
  <c r="M442" i="54"/>
  <c r="M443" i="54"/>
  <c r="M444" i="54"/>
  <c r="M445" i="54"/>
  <c r="M446" i="54"/>
  <c r="M447" i="54"/>
  <c r="AQ447" i="54"/>
  <c r="G413" i="82"/>
  <c r="M448" i="54"/>
  <c r="M449" i="54"/>
  <c r="M450" i="54"/>
  <c r="M451" i="54"/>
  <c r="M452" i="54"/>
  <c r="AQ452" i="54"/>
  <c r="G418" i="82"/>
  <c r="M453" i="54"/>
  <c r="M454" i="54"/>
  <c r="M455" i="54"/>
  <c r="M456" i="54"/>
  <c r="M457" i="54"/>
  <c r="M458" i="54"/>
  <c r="AQ458" i="54"/>
  <c r="G424" i="82"/>
  <c r="M459" i="54"/>
  <c r="M460" i="54"/>
  <c r="M461" i="54"/>
  <c r="M462" i="54"/>
  <c r="AQ462" i="54"/>
  <c r="G428" i="82" s="1"/>
  <c r="M463" i="54"/>
  <c r="M464" i="54"/>
  <c r="M465" i="54"/>
  <c r="M466" i="54"/>
  <c r="M467" i="54"/>
  <c r="AQ467" i="54"/>
  <c r="G433" i="82"/>
  <c r="M468" i="54"/>
  <c r="M469" i="54"/>
  <c r="M470" i="54"/>
  <c r="M471" i="54"/>
  <c r="M472" i="54"/>
  <c r="AQ472" i="54"/>
  <c r="G438" i="82"/>
  <c r="M473" i="54"/>
  <c r="M474" i="54"/>
  <c r="M475" i="54"/>
  <c r="M476" i="54"/>
  <c r="M477" i="54"/>
  <c r="AQ477" i="54"/>
  <c r="G443" i="82" s="1"/>
  <c r="M478" i="54"/>
  <c r="M479" i="54"/>
  <c r="M480" i="54"/>
  <c r="M481" i="54"/>
  <c r="AQ481" i="54"/>
  <c r="G447" i="82" s="1"/>
  <c r="M482" i="54"/>
  <c r="M483" i="54"/>
  <c r="M484" i="54"/>
  <c r="M485" i="54"/>
  <c r="M486" i="54"/>
  <c r="AQ486" i="54"/>
  <c r="G452" i="82"/>
  <c r="M487" i="54"/>
  <c r="M488" i="54"/>
  <c r="M489" i="54"/>
  <c r="M490" i="54"/>
  <c r="M491" i="54"/>
  <c r="AQ491" i="54"/>
  <c r="G457" i="82" s="1"/>
  <c r="M492" i="54"/>
  <c r="M493" i="54"/>
  <c r="M494" i="54"/>
  <c r="M495" i="54"/>
  <c r="M496" i="54"/>
  <c r="M497" i="54"/>
  <c r="AQ497" i="54"/>
  <c r="G463" i="82"/>
  <c r="M498" i="54"/>
  <c r="M499" i="54"/>
  <c r="M500" i="54"/>
  <c r="M501" i="54"/>
  <c r="AQ501" i="54"/>
  <c r="G467" i="82" s="1"/>
  <c r="M502" i="54"/>
  <c r="M503" i="54"/>
  <c r="M504" i="54"/>
  <c r="M505" i="54"/>
  <c r="AQ505" i="54"/>
  <c r="G471" i="82" s="1"/>
  <c r="M506" i="54"/>
  <c r="M507" i="54"/>
  <c r="M508" i="54"/>
  <c r="M509" i="54"/>
  <c r="AQ509" i="54"/>
  <c r="G475" i="82"/>
  <c r="M510" i="54"/>
  <c r="M511" i="54"/>
  <c r="M512" i="54"/>
  <c r="AQ512" i="54"/>
  <c r="G478" i="82" s="1"/>
  <c r="M513" i="54"/>
  <c r="M514" i="54"/>
  <c r="M515" i="54"/>
  <c r="M516" i="54"/>
  <c r="AQ516" i="54"/>
  <c r="G482" i="82" s="1"/>
  <c r="M517" i="54"/>
  <c r="M518" i="54"/>
  <c r="M519" i="54"/>
  <c r="M520" i="54"/>
  <c r="AQ520" i="54"/>
  <c r="G486" i="82" s="1"/>
  <c r="M521" i="54"/>
  <c r="M522" i="54"/>
  <c r="M523" i="54"/>
  <c r="M524" i="54"/>
  <c r="AQ524" i="54"/>
  <c r="G490" i="82"/>
  <c r="M525" i="54"/>
  <c r="M526" i="54"/>
  <c r="M527" i="54"/>
  <c r="M528" i="54"/>
  <c r="AQ528" i="54"/>
  <c r="G494" i="82" s="1"/>
  <c r="M529" i="54"/>
  <c r="M530" i="54"/>
  <c r="M531" i="54"/>
  <c r="M532" i="54"/>
  <c r="AQ532" i="54"/>
  <c r="G498" i="82"/>
  <c r="M533" i="54"/>
  <c r="M534" i="54"/>
  <c r="M535" i="54"/>
  <c r="M536" i="54"/>
  <c r="AQ536" i="54"/>
  <c r="G502" i="82" s="1"/>
  <c r="M537" i="54"/>
  <c r="M538" i="54"/>
  <c r="M539" i="54"/>
  <c r="M540" i="54"/>
  <c r="M541" i="54"/>
  <c r="AQ541" i="54"/>
  <c r="G507" i="82" s="1"/>
  <c r="M542" i="54"/>
  <c r="M543" i="54"/>
  <c r="M544" i="54"/>
  <c r="M545" i="54"/>
  <c r="AQ545" i="54"/>
  <c r="G511" i="82" s="1"/>
  <c r="M546" i="54"/>
  <c r="M547" i="54"/>
  <c r="M548" i="54"/>
  <c r="M549" i="54"/>
  <c r="AQ549" i="54"/>
  <c r="G515" i="82" s="1"/>
  <c r="M550" i="54"/>
  <c r="M551" i="54"/>
  <c r="M552" i="54"/>
  <c r="M553" i="54"/>
  <c r="AQ553" i="54"/>
  <c r="G519" i="82"/>
  <c r="M554" i="54"/>
  <c r="M555" i="54"/>
  <c r="M556" i="54"/>
  <c r="M557" i="54"/>
  <c r="AQ557" i="54"/>
  <c r="G523" i="82"/>
  <c r="M558" i="54"/>
  <c r="M559" i="54"/>
  <c r="M560" i="54"/>
  <c r="M561" i="54"/>
  <c r="AQ561" i="54"/>
  <c r="G527" i="82" s="1"/>
  <c r="M562" i="54"/>
  <c r="M563" i="54"/>
  <c r="M564" i="54"/>
  <c r="M565" i="54"/>
  <c r="AQ565" i="54"/>
  <c r="G531" i="82" s="1"/>
  <c r="M566" i="54"/>
  <c r="M567" i="54"/>
  <c r="M568" i="54"/>
  <c r="M569" i="54"/>
  <c r="AQ569" i="54"/>
  <c r="G535" i="82" s="1"/>
  <c r="M570" i="54"/>
  <c r="M571" i="54"/>
  <c r="M572" i="54"/>
  <c r="M573" i="54"/>
  <c r="M574" i="54"/>
  <c r="AQ574" i="54"/>
  <c r="G540" i="82" s="1"/>
  <c r="M575" i="54"/>
  <c r="M576" i="54"/>
  <c r="M577" i="54"/>
  <c r="M578" i="54"/>
  <c r="M579" i="54"/>
  <c r="M580" i="54"/>
  <c r="AQ580" i="54"/>
  <c r="G546" i="82"/>
  <c r="M581" i="54"/>
  <c r="M582" i="54"/>
  <c r="M583" i="54"/>
  <c r="M584" i="54"/>
  <c r="M585" i="54"/>
  <c r="M586" i="54"/>
  <c r="AQ586" i="54"/>
  <c r="G552" i="82"/>
  <c r="M587" i="54"/>
  <c r="M588" i="54"/>
  <c r="M589" i="54"/>
  <c r="M590" i="54"/>
  <c r="M591" i="54"/>
  <c r="AQ591" i="54"/>
  <c r="G557" i="82" s="1"/>
  <c r="M592" i="54"/>
  <c r="M593" i="54"/>
  <c r="M594" i="54"/>
  <c r="M595" i="54"/>
  <c r="M596" i="54"/>
  <c r="AQ596" i="54"/>
  <c r="G562" i="82" s="1"/>
  <c r="M597" i="54"/>
  <c r="M598" i="54"/>
  <c r="M599" i="54"/>
  <c r="M600" i="54"/>
  <c r="AQ600" i="54"/>
  <c r="G566" i="82"/>
  <c r="M601" i="54"/>
  <c r="M602" i="54"/>
  <c r="M603" i="54"/>
  <c r="AQ603" i="54"/>
  <c r="G569" i="82" s="1"/>
  <c r="M604" i="54"/>
  <c r="M605" i="54"/>
  <c r="M606" i="54"/>
  <c r="M607" i="54"/>
  <c r="AQ607" i="54"/>
  <c r="G573" i="82"/>
  <c r="M608" i="54"/>
  <c r="M609" i="54"/>
  <c r="M610" i="54"/>
  <c r="M611" i="54"/>
  <c r="AQ611" i="54"/>
  <c r="G577" i="82" s="1"/>
  <c r="M612" i="54"/>
  <c r="M613" i="54"/>
  <c r="M614" i="54"/>
  <c r="M615" i="54"/>
  <c r="AQ615" i="54"/>
  <c r="G581" i="82"/>
  <c r="M616" i="54"/>
  <c r="M617" i="54"/>
  <c r="M618" i="54"/>
  <c r="M619" i="54"/>
  <c r="AQ619" i="54"/>
  <c r="G585" i="82"/>
  <c r="M620" i="54"/>
  <c r="M621" i="54"/>
  <c r="M622" i="54"/>
  <c r="AQ622" i="54"/>
  <c r="G588" i="82" s="1"/>
  <c r="M623" i="54"/>
  <c r="M624" i="54"/>
  <c r="M625" i="54"/>
  <c r="M626" i="54"/>
  <c r="AQ626" i="54"/>
  <c r="G592" i="82" s="1"/>
  <c r="M627" i="54"/>
  <c r="M628" i="54"/>
  <c r="M629" i="54"/>
  <c r="AQ629" i="54"/>
  <c r="G595" i="82" s="1"/>
  <c r="M630" i="54"/>
  <c r="M631" i="54"/>
  <c r="M632" i="54"/>
  <c r="M633" i="54"/>
  <c r="AQ633" i="54"/>
  <c r="G599" i="82"/>
  <c r="M634" i="54"/>
  <c r="M635" i="54"/>
  <c r="M636" i="54"/>
  <c r="M637" i="54"/>
  <c r="AQ637" i="54"/>
  <c r="G603" i="82" s="1"/>
  <c r="M638" i="54"/>
  <c r="M639" i="54"/>
  <c r="M640" i="54"/>
  <c r="AQ640" i="54"/>
  <c r="G606" i="82"/>
  <c r="M641" i="54"/>
  <c r="M642" i="54"/>
  <c r="M643" i="54"/>
  <c r="AQ643" i="54"/>
  <c r="G609" i="82" s="1"/>
  <c r="M644" i="54"/>
  <c r="M645" i="54"/>
  <c r="M646" i="54"/>
  <c r="M647" i="54"/>
  <c r="AQ647" i="54"/>
  <c r="G613" i="82"/>
  <c r="M648" i="54"/>
  <c r="M649" i="54"/>
  <c r="M650" i="54"/>
  <c r="M651" i="54"/>
  <c r="AQ651" i="54"/>
  <c r="G617" i="82"/>
  <c r="M652" i="54"/>
  <c r="M653" i="54"/>
  <c r="M654" i="54"/>
  <c r="AQ654" i="54"/>
  <c r="G620" i="82"/>
  <c r="M655" i="54"/>
  <c r="M656" i="54"/>
  <c r="M657" i="54"/>
  <c r="M658" i="54"/>
  <c r="AQ658" i="54"/>
  <c r="G624" i="82" s="1"/>
  <c r="M659" i="54"/>
  <c r="M660" i="54"/>
  <c r="M661" i="54"/>
  <c r="M662" i="54"/>
  <c r="AQ662" i="54"/>
  <c r="G628" i="82"/>
  <c r="M663" i="54"/>
  <c r="M664" i="54"/>
  <c r="M665" i="54"/>
  <c r="M666" i="54"/>
  <c r="AQ666" i="54"/>
  <c r="G632" i="82" s="1"/>
  <c r="M667" i="54"/>
  <c r="M668" i="54"/>
  <c r="M669" i="54"/>
  <c r="M670" i="54"/>
  <c r="AQ670" i="54"/>
  <c r="G636" i="82" s="1"/>
  <c r="M671" i="54"/>
  <c r="M672" i="54"/>
  <c r="M673" i="54"/>
  <c r="M674" i="54"/>
  <c r="AQ674" i="54"/>
  <c r="G640" i="82"/>
  <c r="M675" i="54"/>
  <c r="M676" i="54"/>
  <c r="M677" i="54"/>
  <c r="M678" i="54"/>
  <c r="AQ678" i="54"/>
  <c r="G644" i="82" s="1"/>
  <c r="M679" i="54"/>
  <c r="M680" i="54"/>
  <c r="M681" i="54"/>
  <c r="M682" i="54"/>
  <c r="AQ682" i="54"/>
  <c r="G648" i="82" s="1"/>
  <c r="M683" i="54"/>
  <c r="M684" i="54"/>
  <c r="M685" i="54"/>
  <c r="M686" i="54"/>
  <c r="AQ686" i="54"/>
  <c r="G652" i="82" s="1"/>
  <c r="M687" i="54"/>
  <c r="M688" i="54"/>
  <c r="M689" i="54"/>
  <c r="M690" i="54"/>
  <c r="AQ690" i="54"/>
  <c r="G656" i="82" s="1"/>
  <c r="M691" i="54"/>
  <c r="M692" i="54"/>
  <c r="M693" i="54"/>
  <c r="M694" i="54"/>
  <c r="AQ694" i="54"/>
  <c r="G660" i="82" s="1"/>
  <c r="M695" i="54"/>
  <c r="M696" i="54"/>
  <c r="M697" i="54"/>
  <c r="M698" i="54"/>
  <c r="AQ698" i="54"/>
  <c r="G664" i="82"/>
  <c r="M699" i="54"/>
  <c r="M700" i="54"/>
  <c r="M701" i="54"/>
  <c r="M702" i="54"/>
  <c r="AQ702" i="54"/>
  <c r="G668" i="82"/>
  <c r="M703" i="54"/>
  <c r="M704" i="54"/>
  <c r="M705" i="54"/>
  <c r="M706" i="54"/>
  <c r="AQ706" i="54"/>
  <c r="G672" i="82" s="1"/>
  <c r="M707" i="54"/>
  <c r="M708" i="54"/>
  <c r="M709" i="54"/>
  <c r="M710" i="54"/>
  <c r="AQ710" i="54"/>
  <c r="G676" i="82" s="1"/>
  <c r="M711" i="54"/>
  <c r="M712" i="54"/>
  <c r="M713" i="54"/>
  <c r="M714" i="54"/>
  <c r="AQ714" i="54"/>
  <c r="G680" i="82" s="1"/>
  <c r="M715" i="54"/>
  <c r="M716" i="54"/>
  <c r="M717" i="54"/>
  <c r="M718" i="54"/>
  <c r="M719" i="54"/>
  <c r="AQ719" i="54"/>
  <c r="G685" i="82"/>
  <c r="M720" i="54"/>
  <c r="M721" i="54"/>
  <c r="M722" i="54"/>
  <c r="M723" i="54"/>
  <c r="M724" i="54"/>
  <c r="AQ724" i="54"/>
  <c r="G690" i="82" s="1"/>
  <c r="M725" i="54"/>
  <c r="M726" i="54"/>
  <c r="M727" i="54"/>
  <c r="M728" i="54"/>
  <c r="AQ728" i="54"/>
  <c r="G694" i="82" s="1"/>
  <c r="M729" i="54"/>
  <c r="M730" i="54"/>
  <c r="M731" i="54"/>
  <c r="M732" i="54"/>
  <c r="AQ732" i="54"/>
  <c r="G698" i="82" s="1"/>
  <c r="M733" i="54"/>
  <c r="M734" i="54"/>
  <c r="M735" i="54"/>
  <c r="M736" i="54"/>
  <c r="AQ736" i="54"/>
  <c r="G702" i="82" s="1"/>
  <c r="M737" i="54"/>
  <c r="M738" i="54"/>
  <c r="M739" i="54"/>
  <c r="AQ739" i="54"/>
  <c r="G705" i="82" s="1"/>
  <c r="M740" i="54"/>
  <c r="M741" i="54"/>
  <c r="M742" i="54"/>
  <c r="M743" i="54"/>
  <c r="AQ743" i="54"/>
  <c r="G709" i="82" s="1"/>
  <c r="M744" i="54"/>
  <c r="M745" i="54"/>
  <c r="M746" i="54"/>
  <c r="M747" i="54"/>
  <c r="M748" i="54"/>
  <c r="M749" i="54"/>
  <c r="AQ749" i="54"/>
  <c r="G715" i="82" s="1"/>
  <c r="M750" i="54"/>
  <c r="M751" i="54"/>
  <c r="M752" i="54"/>
  <c r="M753" i="54"/>
  <c r="M754" i="54"/>
  <c r="AQ754" i="54"/>
  <c r="G720" i="82"/>
  <c r="M755" i="54"/>
  <c r="M756" i="54"/>
  <c r="M757" i="54"/>
  <c r="M758" i="54"/>
  <c r="AQ758" i="54"/>
  <c r="G724" i="82" s="1"/>
  <c r="M759" i="54"/>
  <c r="M760" i="54"/>
  <c r="M761" i="54"/>
  <c r="AQ761" i="54"/>
  <c r="G727" i="82"/>
  <c r="M762" i="54"/>
  <c r="M763" i="54"/>
  <c r="M764" i="54"/>
  <c r="AQ764" i="54"/>
  <c r="G730" i="82" s="1"/>
  <c r="M765" i="54"/>
  <c r="M766" i="54"/>
  <c r="M767" i="54"/>
  <c r="M768" i="54"/>
  <c r="AQ768" i="54"/>
  <c r="G734" i="82"/>
  <c r="M769" i="54"/>
  <c r="M770" i="54"/>
  <c r="M771" i="54"/>
  <c r="M772" i="54"/>
  <c r="AQ772" i="54"/>
  <c r="G738" i="82"/>
  <c r="M773" i="54"/>
  <c r="M774" i="54"/>
  <c r="M775" i="54"/>
  <c r="M776" i="54"/>
  <c r="AQ776" i="54"/>
  <c r="G742" i="82" s="1"/>
  <c r="M777" i="54"/>
  <c r="M778" i="54"/>
  <c r="M779" i="54"/>
  <c r="M780" i="54"/>
  <c r="AQ780" i="54"/>
  <c r="G746" i="82"/>
  <c r="M781" i="54"/>
  <c r="M782" i="54"/>
  <c r="M783" i="54"/>
  <c r="M784" i="54"/>
  <c r="AQ784" i="54"/>
  <c r="G750" i="82" s="1"/>
  <c r="M785" i="54"/>
  <c r="M786" i="54"/>
  <c r="M787" i="54"/>
  <c r="M788" i="54"/>
  <c r="AQ788" i="54"/>
  <c r="G754" i="82" s="1"/>
  <c r="M789" i="54"/>
  <c r="M790" i="54"/>
  <c r="M791" i="54"/>
  <c r="M792" i="54"/>
  <c r="AQ792" i="54"/>
  <c r="G758" i="82" s="1"/>
  <c r="M793" i="54"/>
  <c r="M794" i="54"/>
  <c r="M795" i="54"/>
  <c r="M796" i="54"/>
  <c r="M797" i="54"/>
  <c r="M798" i="54"/>
  <c r="M799" i="54"/>
  <c r="AQ799" i="54"/>
  <c r="G765" i="82"/>
  <c r="M800" i="54"/>
  <c r="M801" i="54"/>
  <c r="M802" i="54"/>
  <c r="M803" i="54"/>
  <c r="M804" i="54"/>
  <c r="AQ804" i="54"/>
  <c r="G770" i="82"/>
  <c r="M805" i="54"/>
  <c r="M806" i="54"/>
  <c r="M807" i="54"/>
  <c r="M808" i="54"/>
  <c r="AQ808" i="54"/>
  <c r="G774" i="82"/>
  <c r="M809" i="54"/>
  <c r="M810" i="54"/>
  <c r="M811" i="54"/>
  <c r="M812" i="54"/>
  <c r="AQ812" i="54"/>
  <c r="G778" i="82" s="1"/>
  <c r="M813" i="54"/>
  <c r="M814" i="54"/>
  <c r="M815" i="54"/>
  <c r="M816" i="54"/>
  <c r="AQ816" i="54"/>
  <c r="G782" i="82" s="1"/>
  <c r="M817" i="54"/>
  <c r="M818" i="54"/>
  <c r="M819" i="54"/>
  <c r="M820" i="54"/>
  <c r="AQ820" i="54"/>
  <c r="G786" i="82" s="1"/>
  <c r="M821" i="54"/>
  <c r="M822" i="54"/>
  <c r="M823" i="54"/>
  <c r="M824" i="54"/>
  <c r="AQ824" i="54"/>
  <c r="G790" i="82"/>
  <c r="M825" i="54"/>
  <c r="M826" i="54"/>
  <c r="M827" i="54"/>
  <c r="M828" i="54"/>
  <c r="AQ828" i="54"/>
  <c r="G794" i="82" s="1"/>
  <c r="M829" i="54"/>
  <c r="M830" i="54"/>
  <c r="M831" i="54"/>
  <c r="M832" i="54"/>
  <c r="AQ832" i="54"/>
  <c r="G798" i="82" s="1"/>
  <c r="M833" i="54"/>
  <c r="M834" i="54"/>
  <c r="M835" i="54"/>
  <c r="M836" i="54"/>
  <c r="AQ836" i="54"/>
  <c r="G802" i="82"/>
  <c r="M837" i="54"/>
  <c r="M838" i="54"/>
  <c r="M839" i="54"/>
  <c r="AQ839" i="54"/>
  <c r="G805" i="82"/>
  <c r="M840" i="54"/>
  <c r="M841" i="54"/>
  <c r="M842" i="54"/>
  <c r="M843" i="54"/>
  <c r="AQ843" i="54"/>
  <c r="G809" i="82"/>
  <c r="M844" i="54"/>
  <c r="M845" i="54"/>
  <c r="M846" i="54"/>
  <c r="M847" i="54"/>
  <c r="AQ847" i="54"/>
  <c r="G813" i="82" s="1"/>
  <c r="M848" i="54"/>
  <c r="M849" i="54"/>
  <c r="M850" i="54"/>
  <c r="M851" i="54"/>
  <c r="AQ851" i="54"/>
  <c r="G817" i="82"/>
  <c r="M852" i="54"/>
  <c r="M853" i="54"/>
  <c r="M854" i="54"/>
  <c r="M855" i="54"/>
  <c r="AQ855" i="54"/>
  <c r="G821" i="82"/>
  <c r="M856" i="54"/>
  <c r="M857" i="54"/>
  <c r="M858" i="54"/>
  <c r="M859" i="54"/>
  <c r="M860" i="54"/>
  <c r="M861" i="54"/>
  <c r="M862" i="54"/>
  <c r="AP862" i="54"/>
  <c r="M863" i="54"/>
  <c r="M865" i="54"/>
  <c r="AP865" i="54"/>
  <c r="M866" i="54"/>
  <c r="M867" i="54"/>
  <c r="M868" i="54"/>
  <c r="AP868" i="54"/>
  <c r="M869" i="54"/>
  <c r="M870" i="54"/>
  <c r="AP870" i="54"/>
  <c r="M871" i="54"/>
  <c r="AP871" i="54"/>
  <c r="M872" i="54"/>
  <c r="AP872" i="54"/>
  <c r="M873" i="54"/>
  <c r="M874" i="54"/>
  <c r="M875" i="54"/>
  <c r="M876" i="54"/>
  <c r="M877" i="54"/>
  <c r="M878" i="54"/>
  <c r="M879" i="54"/>
  <c r="M880" i="54"/>
  <c r="M881" i="54"/>
  <c r="M882" i="54"/>
  <c r="M883" i="54"/>
  <c r="M884" i="54"/>
  <c r="M885" i="54"/>
  <c r="M886" i="54"/>
  <c r="M887" i="54"/>
  <c r="M888" i="54"/>
  <c r="M889" i="54"/>
  <c r="M890" i="54"/>
  <c r="M891" i="54"/>
  <c r="M892" i="54"/>
  <c r="M893" i="54"/>
  <c r="M894" i="54"/>
  <c r="M895" i="54"/>
  <c r="M896" i="54"/>
  <c r="M897" i="54"/>
  <c r="M898" i="54"/>
  <c r="M899" i="54"/>
  <c r="M900" i="54"/>
  <c r="M901" i="54"/>
  <c r="M902" i="54"/>
  <c r="M903" i="54"/>
  <c r="M904" i="54"/>
  <c r="M905" i="54"/>
  <c r="M906" i="54"/>
  <c r="M907" i="54"/>
  <c r="M908" i="54"/>
  <c r="M909" i="54"/>
  <c r="M910" i="54"/>
  <c r="M911" i="54"/>
  <c r="M912" i="54"/>
  <c r="M913" i="54"/>
  <c r="M914" i="54"/>
  <c r="M915" i="54"/>
  <c r="M916" i="54"/>
  <c r="M917" i="54"/>
  <c r="M918" i="54"/>
  <c r="M919" i="54"/>
  <c r="M920" i="54"/>
  <c r="M921" i="54"/>
  <c r="M922" i="54"/>
  <c r="M923" i="54"/>
  <c r="M924" i="54"/>
  <c r="M925" i="54"/>
  <c r="M926" i="54"/>
  <c r="M927" i="54"/>
  <c r="M928" i="54"/>
  <c r="M929" i="54"/>
  <c r="M930" i="54"/>
  <c r="M931" i="54"/>
  <c r="M932" i="54"/>
  <c r="M933" i="54"/>
  <c r="M934" i="54"/>
  <c r="M935" i="54"/>
  <c r="M936" i="54"/>
  <c r="M937" i="54"/>
  <c r="M938" i="54"/>
  <c r="M939" i="54"/>
  <c r="M940" i="54"/>
  <c r="M941" i="54"/>
  <c r="M942" i="54"/>
  <c r="M943" i="54"/>
  <c r="M944" i="54"/>
  <c r="M945" i="54"/>
  <c r="M946" i="54"/>
  <c r="M947" i="54"/>
  <c r="M948" i="54"/>
  <c r="M949" i="54"/>
  <c r="M950" i="54"/>
  <c r="M951" i="54"/>
  <c r="M952" i="54"/>
  <c r="M953" i="54"/>
  <c r="M954" i="54"/>
  <c r="M955" i="54"/>
  <c r="M956" i="54"/>
  <c r="M957" i="54"/>
  <c r="M958" i="54"/>
  <c r="M959" i="54"/>
  <c r="M960" i="54"/>
  <c r="M961" i="54"/>
  <c r="M962" i="54"/>
  <c r="M963" i="54"/>
  <c r="M964" i="54"/>
  <c r="M965" i="54"/>
  <c r="M966" i="54"/>
  <c r="M967" i="54"/>
  <c r="M968" i="54"/>
  <c r="M969" i="54"/>
  <c r="M970" i="54"/>
  <c r="M971" i="54"/>
  <c r="M972" i="54"/>
  <c r="M973" i="54"/>
  <c r="M974" i="54"/>
  <c r="M975" i="54"/>
  <c r="M976" i="54"/>
  <c r="M977" i="54"/>
  <c r="M978" i="54"/>
  <c r="M979" i="54"/>
  <c r="M980" i="54"/>
  <c r="M981" i="54"/>
  <c r="M982" i="54"/>
  <c r="M983" i="54"/>
  <c r="M984" i="54"/>
  <c r="M985" i="54"/>
  <c r="M986" i="54"/>
  <c r="M987" i="54"/>
  <c r="M988" i="54"/>
  <c r="M989" i="54"/>
  <c r="M990" i="54"/>
  <c r="M991" i="54"/>
  <c r="M992" i="54"/>
  <c r="M993" i="54"/>
  <c r="M994" i="54"/>
  <c r="M995" i="54"/>
  <c r="M996" i="54"/>
  <c r="M997" i="54"/>
  <c r="M998" i="54"/>
  <c r="M999" i="54"/>
  <c r="M1000" i="54"/>
  <c r="M1001" i="54"/>
  <c r="M1002" i="54"/>
  <c r="M1003" i="54"/>
  <c r="M1004" i="54"/>
  <c r="M1005" i="54"/>
  <c r="M1006" i="54"/>
  <c r="M1007" i="54"/>
  <c r="M1008" i="54"/>
  <c r="M1009" i="54"/>
  <c r="M1010" i="54"/>
  <c r="M1011" i="54"/>
  <c r="M1012" i="54"/>
  <c r="M1013" i="54"/>
  <c r="M1014" i="54"/>
  <c r="M1015" i="54"/>
  <c r="M1016" i="54"/>
  <c r="M1017" i="54"/>
  <c r="M1018" i="54"/>
  <c r="M1019" i="54"/>
  <c r="M1020" i="54"/>
  <c r="M1021" i="54"/>
  <c r="M1022" i="54"/>
  <c r="M1023" i="54"/>
  <c r="M1024" i="54"/>
  <c r="M1025" i="54"/>
  <c r="M1026" i="54"/>
  <c r="M1027" i="54"/>
  <c r="M1028" i="54"/>
  <c r="M1029" i="54"/>
  <c r="M1030" i="54"/>
  <c r="M1031" i="54"/>
  <c r="M1032" i="54"/>
  <c r="M1033" i="54"/>
  <c r="M1034" i="54"/>
  <c r="M1035" i="54"/>
  <c r="M1036" i="54"/>
  <c r="M1037" i="54"/>
  <c r="M1038" i="54"/>
  <c r="M1039" i="54"/>
  <c r="M1040" i="54"/>
  <c r="M1041" i="54"/>
  <c r="M1042" i="54"/>
  <c r="M1043" i="54"/>
  <c r="M1044" i="54"/>
  <c r="M1045" i="54"/>
  <c r="M1046" i="54"/>
  <c r="M1047" i="54"/>
  <c r="M1048" i="54"/>
  <c r="M1049" i="54"/>
  <c r="M1050" i="54"/>
  <c r="M1051" i="54"/>
  <c r="M1052" i="54"/>
  <c r="M1053" i="54"/>
  <c r="M1054" i="54"/>
  <c r="M1055" i="54"/>
  <c r="M1056" i="54"/>
  <c r="M1057" i="54"/>
  <c r="M1058" i="54"/>
  <c r="M1059" i="54"/>
  <c r="M1060" i="54"/>
  <c r="M1061" i="54"/>
  <c r="M1062" i="54"/>
  <c r="M1063" i="54"/>
  <c r="M1064" i="54"/>
  <c r="M1065" i="54"/>
  <c r="M1066" i="54"/>
  <c r="M1067" i="54"/>
  <c r="M1068" i="54"/>
  <c r="M1069" i="54"/>
  <c r="M1070" i="54"/>
  <c r="M1071" i="54"/>
  <c r="M1072" i="54"/>
  <c r="M1073" i="54"/>
  <c r="M1074" i="54"/>
  <c r="M1075" i="54"/>
  <c r="M1076" i="54"/>
  <c r="M1077" i="54"/>
  <c r="M1078" i="54"/>
  <c r="M1079" i="54"/>
  <c r="M1080" i="54"/>
  <c r="M1081" i="54"/>
  <c r="M1082" i="54"/>
  <c r="M1083" i="54"/>
  <c r="M1084" i="54"/>
  <c r="M1085" i="54"/>
  <c r="M1086" i="54"/>
  <c r="M1087" i="54"/>
  <c r="M1088" i="54"/>
  <c r="M1089" i="54"/>
  <c r="M1090" i="54"/>
  <c r="M1091" i="54"/>
  <c r="M1092" i="54"/>
  <c r="M1093" i="54"/>
  <c r="M1094" i="54"/>
  <c r="M1095" i="54"/>
  <c r="M1096" i="54"/>
  <c r="M1097" i="54"/>
  <c r="M1098" i="54"/>
  <c r="M1099" i="54"/>
  <c r="M1100" i="54"/>
  <c r="M1101" i="54"/>
  <c r="M1102" i="54"/>
  <c r="M1103" i="54"/>
  <c r="M1104" i="54"/>
  <c r="M1105" i="54"/>
  <c r="M1106" i="54"/>
  <c r="M1107" i="54"/>
  <c r="M1108" i="54"/>
  <c r="M1109" i="54"/>
  <c r="M1110" i="54"/>
  <c r="M1111" i="54"/>
  <c r="M1112" i="54"/>
  <c r="M1113" i="54"/>
  <c r="M1114" i="54"/>
  <c r="M1115" i="54"/>
  <c r="M1116" i="54"/>
  <c r="M1117" i="54"/>
  <c r="M1118" i="54"/>
  <c r="M1119" i="54"/>
  <c r="M1120" i="54"/>
  <c r="M1121" i="54"/>
  <c r="M1122" i="54"/>
  <c r="M1123" i="54"/>
  <c r="M1124" i="54"/>
  <c r="M1125" i="54"/>
  <c r="M1126" i="54"/>
  <c r="M1127" i="54"/>
  <c r="M1128" i="54"/>
  <c r="M1129" i="54"/>
  <c r="M1130" i="54"/>
  <c r="M1131" i="54"/>
  <c r="M1132" i="54"/>
  <c r="M1133" i="54"/>
  <c r="M1134" i="54"/>
  <c r="M1135" i="54"/>
  <c r="M1136" i="54"/>
  <c r="M1137" i="54"/>
  <c r="M1138" i="54"/>
  <c r="M1139" i="54"/>
  <c r="M1140" i="54"/>
  <c r="M1141" i="54"/>
  <c r="M1142" i="54"/>
  <c r="M1143" i="54"/>
  <c r="M1144" i="54"/>
  <c r="M1145" i="54"/>
  <c r="M1146" i="54"/>
  <c r="M1147" i="54"/>
  <c r="M1148" i="54"/>
  <c r="M1149" i="54"/>
  <c r="M1150" i="54"/>
  <c r="M1151" i="54"/>
  <c r="M1152" i="54"/>
  <c r="M1153" i="54"/>
  <c r="M1154" i="54"/>
  <c r="M1155" i="54"/>
  <c r="M1156" i="54"/>
  <c r="M1157" i="54"/>
  <c r="M1158" i="54"/>
  <c r="M1159" i="54"/>
  <c r="M1160" i="54"/>
  <c r="M1161" i="54"/>
  <c r="M1162" i="54"/>
  <c r="M1163" i="54"/>
  <c r="M1164" i="54"/>
  <c r="M1165" i="54"/>
  <c r="M1166" i="54"/>
  <c r="M1167" i="54"/>
  <c r="M1168" i="54"/>
  <c r="M1169" i="54"/>
  <c r="M1170" i="54"/>
  <c r="M1171" i="54"/>
  <c r="M1172" i="54"/>
  <c r="M1173" i="54"/>
  <c r="M1174" i="54"/>
  <c r="M1175" i="54"/>
  <c r="M1176" i="54"/>
  <c r="M1177" i="54"/>
  <c r="M1178" i="54"/>
  <c r="M1179" i="54"/>
  <c r="M1180" i="54"/>
  <c r="M1181" i="54"/>
  <c r="M1182" i="54"/>
  <c r="M1183" i="54"/>
  <c r="M1184" i="54"/>
  <c r="M1185" i="54"/>
  <c r="M1186" i="54"/>
  <c r="M1187" i="54"/>
  <c r="M1188" i="54"/>
  <c r="M1189" i="54"/>
  <c r="M1190" i="54"/>
  <c r="M1191" i="54"/>
  <c r="M1192" i="54"/>
  <c r="M1193" i="54"/>
  <c r="M1194" i="54"/>
  <c r="M1195" i="54"/>
  <c r="M1196" i="54"/>
  <c r="M1197" i="54"/>
  <c r="M1198" i="54"/>
  <c r="M1199" i="54"/>
  <c r="M1200" i="54"/>
  <c r="M1201" i="54"/>
  <c r="M1202" i="54"/>
  <c r="M1203" i="54"/>
  <c r="M1204" i="54"/>
  <c r="M1205" i="54"/>
  <c r="M1206" i="54"/>
  <c r="M1207" i="54"/>
  <c r="M1208" i="54"/>
  <c r="M1209" i="54"/>
  <c r="M1210" i="54"/>
  <c r="M1211" i="54"/>
  <c r="M1212" i="54"/>
  <c r="M1213" i="54"/>
  <c r="M1214" i="54"/>
  <c r="M1215" i="54"/>
  <c r="M1216" i="54"/>
  <c r="M1217" i="54"/>
  <c r="M1218" i="54"/>
  <c r="M1219" i="54"/>
  <c r="M1220" i="54"/>
  <c r="M1221" i="54"/>
  <c r="M1222" i="54"/>
  <c r="M1223" i="54"/>
  <c r="M1224" i="54"/>
  <c r="M1225" i="54"/>
  <c r="M1226" i="54"/>
  <c r="M1227" i="54"/>
  <c r="M1228" i="54"/>
  <c r="M1229" i="54"/>
  <c r="M1230" i="54"/>
  <c r="M1231" i="54"/>
  <c r="M1232" i="54"/>
  <c r="M1233" i="54"/>
  <c r="M1234" i="54"/>
  <c r="M1235" i="54"/>
  <c r="M1236" i="54"/>
  <c r="M1237" i="54"/>
  <c r="M1238" i="54"/>
  <c r="M1239" i="54"/>
  <c r="M1240" i="54"/>
  <c r="M1241" i="54"/>
  <c r="M1242" i="54"/>
  <c r="M1243" i="54"/>
  <c r="M1244" i="54"/>
  <c r="M1245" i="54"/>
  <c r="M1246" i="54"/>
  <c r="M1247" i="54"/>
  <c r="M1248" i="54"/>
  <c r="M1249" i="54"/>
  <c r="M1250" i="54"/>
  <c r="M1251" i="54"/>
  <c r="M1252" i="54"/>
  <c r="M1253" i="54"/>
  <c r="M1254" i="54"/>
  <c r="M1255" i="54"/>
  <c r="M1256" i="54"/>
  <c r="M1257" i="54"/>
  <c r="M1258" i="54"/>
  <c r="M1259" i="54"/>
  <c r="M1260" i="54"/>
  <c r="M1261" i="54"/>
  <c r="M1262" i="54"/>
  <c r="M1263" i="54"/>
  <c r="M1264" i="54"/>
  <c r="M1265" i="54"/>
  <c r="M1266" i="54"/>
  <c r="M1267" i="54"/>
  <c r="M1268" i="54"/>
  <c r="M1269" i="54"/>
  <c r="M1270" i="54"/>
  <c r="M1271" i="54"/>
  <c r="M1272" i="54"/>
  <c r="M1273" i="54"/>
  <c r="M1274" i="54"/>
  <c r="M1275" i="54"/>
  <c r="M1276" i="54"/>
  <c r="M1277" i="54"/>
  <c r="M1278" i="54"/>
  <c r="M1279" i="54"/>
  <c r="M1280" i="54"/>
  <c r="M1281" i="54"/>
  <c r="M1282" i="54"/>
  <c r="M1283" i="54"/>
  <c r="M1284" i="54"/>
  <c r="M1285" i="54"/>
  <c r="M1286" i="54"/>
  <c r="M1287" i="54"/>
  <c r="M1288" i="54"/>
  <c r="M1289" i="54"/>
  <c r="M1290" i="54"/>
  <c r="M1291" i="54"/>
  <c r="M1292" i="54"/>
  <c r="M1293" i="54"/>
  <c r="M1294" i="54"/>
  <c r="M1295" i="54"/>
  <c r="M1296" i="54"/>
  <c r="M1297" i="54"/>
  <c r="M1298" i="54"/>
  <c r="M1299" i="54"/>
  <c r="M1300" i="54"/>
  <c r="M1301" i="54"/>
  <c r="M1302" i="54"/>
  <c r="M1303" i="54"/>
  <c r="M1304" i="54"/>
  <c r="M1305" i="54"/>
  <c r="M1306" i="54"/>
  <c r="M1307" i="54"/>
  <c r="M1308" i="54"/>
  <c r="M1309" i="54"/>
  <c r="M1310" i="54"/>
  <c r="M1311" i="54"/>
  <c r="M1312" i="54"/>
  <c r="M38" i="54"/>
  <c r="AP38" i="54"/>
  <c r="M37" i="54"/>
  <c r="M36" i="54"/>
  <c r="AO37" i="54"/>
  <c r="BN37" i="54" s="1"/>
  <c r="AO42" i="54"/>
  <c r="AO44" i="54"/>
  <c r="AO45" i="54"/>
  <c r="AO47" i="54"/>
  <c r="AO48" i="54"/>
  <c r="AO50" i="54"/>
  <c r="AO51" i="54"/>
  <c r="BM51" i="54" s="1"/>
  <c r="AO52" i="54"/>
  <c r="AO53" i="54"/>
  <c r="AO54" i="54"/>
  <c r="AO55" i="54"/>
  <c r="AO56" i="54"/>
  <c r="AO57" i="54"/>
  <c r="AO58" i="54"/>
  <c r="AO59" i="54"/>
  <c r="AO60" i="54"/>
  <c r="AO61" i="54"/>
  <c r="AO62" i="54"/>
  <c r="AO63" i="54"/>
  <c r="AO64" i="54"/>
  <c r="BO64" i="54" s="1"/>
  <c r="AO65" i="54"/>
  <c r="AO66" i="54"/>
  <c r="AO67" i="54"/>
  <c r="AO68" i="54"/>
  <c r="AO71" i="54"/>
  <c r="AO76" i="54"/>
  <c r="AO77" i="54"/>
  <c r="AO78" i="54"/>
  <c r="AO79" i="54"/>
  <c r="AO80" i="54"/>
  <c r="BT80" i="54" s="1"/>
  <c r="AO81" i="54"/>
  <c r="AO82" i="54"/>
  <c r="AO83" i="54"/>
  <c r="AO84" i="54"/>
  <c r="AO85" i="54"/>
  <c r="AO86" i="54"/>
  <c r="AO87" i="54"/>
  <c r="BK87" i="54" s="1"/>
  <c r="AO88" i="54"/>
  <c r="AO89" i="54"/>
  <c r="AO90" i="54"/>
  <c r="AO91" i="54"/>
  <c r="AO92" i="54"/>
  <c r="AO93" i="54"/>
  <c r="AO94" i="54"/>
  <c r="AO95" i="54"/>
  <c r="AO96" i="54"/>
  <c r="AO97" i="54"/>
  <c r="AO98" i="54"/>
  <c r="AO99" i="54"/>
  <c r="AO100" i="54"/>
  <c r="BK100" i="54" s="1"/>
  <c r="AO101" i="54"/>
  <c r="AO102" i="54"/>
  <c r="AO103" i="54"/>
  <c r="AO104" i="54"/>
  <c r="AO105" i="54"/>
  <c r="AO106" i="54"/>
  <c r="AO107" i="54"/>
  <c r="BT107" i="54" s="1"/>
  <c r="AO108" i="54"/>
  <c r="AO109" i="54"/>
  <c r="AO110" i="54"/>
  <c r="AO111" i="54"/>
  <c r="AO112" i="54"/>
  <c r="AO113" i="54"/>
  <c r="AO114" i="54"/>
  <c r="AO115" i="54"/>
  <c r="AO116" i="54"/>
  <c r="AO117" i="54"/>
  <c r="AO118" i="54"/>
  <c r="AO119" i="54"/>
  <c r="AO120" i="54"/>
  <c r="BO120" i="54" s="1"/>
  <c r="AO121" i="54"/>
  <c r="AO122" i="54"/>
  <c r="AO123" i="54"/>
  <c r="AO124" i="54"/>
  <c r="AO125" i="54"/>
  <c r="AO126" i="54"/>
  <c r="AO127" i="54"/>
  <c r="BN127" i="54" s="1"/>
  <c r="AO128" i="54"/>
  <c r="AO129" i="54"/>
  <c r="AO130" i="54"/>
  <c r="AO131" i="54"/>
  <c r="AO132" i="54"/>
  <c r="AO133" i="54"/>
  <c r="AO134" i="54"/>
  <c r="AO135" i="54"/>
  <c r="AO136" i="54"/>
  <c r="AO137" i="54"/>
  <c r="AO138" i="54"/>
  <c r="AO139" i="54"/>
  <c r="AO140" i="54"/>
  <c r="BO140" i="54" s="1"/>
  <c r="AO141" i="54"/>
  <c r="AO142" i="54"/>
  <c r="AO143" i="54"/>
  <c r="AO144" i="54"/>
  <c r="AO145" i="54"/>
  <c r="AO146" i="54"/>
  <c r="AO147" i="54"/>
  <c r="BM147" i="54" s="1"/>
  <c r="AO148" i="54"/>
  <c r="AO149" i="54"/>
  <c r="AO150" i="54"/>
  <c r="AO151" i="54"/>
  <c r="AO152" i="54"/>
  <c r="AO153" i="54"/>
  <c r="AO154" i="54"/>
  <c r="AO155" i="54"/>
  <c r="AO156" i="54"/>
  <c r="AO157" i="54"/>
  <c r="AO158" i="54"/>
  <c r="AO159" i="54"/>
  <c r="AO160" i="54"/>
  <c r="BK160" i="54" s="1"/>
  <c r="AO161" i="54"/>
  <c r="AO162" i="54"/>
  <c r="AO163" i="54"/>
  <c r="AO164" i="54"/>
  <c r="AO165" i="54"/>
  <c r="AO166" i="54"/>
  <c r="AO167" i="54"/>
  <c r="BO167" i="54" s="1"/>
  <c r="AO168" i="54"/>
  <c r="AO169" i="54"/>
  <c r="AO172" i="54"/>
  <c r="BK172" i="54" s="1"/>
  <c r="AO173" i="54"/>
  <c r="AO176" i="54"/>
  <c r="AO177" i="54"/>
  <c r="AO178" i="54"/>
  <c r="AO179" i="54"/>
  <c r="AO180" i="54"/>
  <c r="AO181" i="54"/>
  <c r="AO182" i="54"/>
  <c r="AO183" i="54"/>
  <c r="AO184" i="54"/>
  <c r="BN184" i="54" s="1"/>
  <c r="AO185" i="54"/>
  <c r="AO186" i="54"/>
  <c r="AO187" i="54"/>
  <c r="AO188" i="54"/>
  <c r="AO189" i="54"/>
  <c r="AO190" i="54"/>
  <c r="AO191" i="54"/>
  <c r="BN191" i="54" s="1"/>
  <c r="AO192" i="54"/>
  <c r="AO193" i="54"/>
  <c r="AO194" i="54"/>
  <c r="AO195" i="54"/>
  <c r="AO196" i="54"/>
  <c r="AO197" i="54"/>
  <c r="AO198" i="54"/>
  <c r="AO199" i="54"/>
  <c r="AO200" i="54"/>
  <c r="AO201" i="54"/>
  <c r="AO202" i="54"/>
  <c r="AO205" i="54"/>
  <c r="AO206" i="54"/>
  <c r="BQ206" i="54" s="1"/>
  <c r="AO207" i="54"/>
  <c r="AO208" i="54"/>
  <c r="AO210" i="54"/>
  <c r="AO211" i="54"/>
  <c r="AO212" i="54"/>
  <c r="AO213" i="54"/>
  <c r="AO214" i="54"/>
  <c r="BQ214" i="54" s="1"/>
  <c r="AO215" i="54"/>
  <c r="AO216" i="54"/>
  <c r="AO217" i="54"/>
  <c r="AO218" i="54"/>
  <c r="AO219" i="54"/>
  <c r="AO220" i="54"/>
  <c r="AO221" i="54"/>
  <c r="AO222" i="54"/>
  <c r="AO223" i="54"/>
  <c r="AO224" i="54"/>
  <c r="AO225" i="54"/>
  <c r="AO226" i="54"/>
  <c r="AO227" i="54"/>
  <c r="AO228" i="54"/>
  <c r="AO229" i="54"/>
  <c r="AO230" i="54"/>
  <c r="AO231" i="54"/>
  <c r="AO232" i="54"/>
  <c r="AO233" i="54"/>
  <c r="AO234" i="54"/>
  <c r="BK234" i="54" s="1"/>
  <c r="AO235" i="54"/>
  <c r="AO236" i="54"/>
  <c r="AO237" i="54"/>
  <c r="AO238" i="54"/>
  <c r="AO239" i="54"/>
  <c r="AO240" i="54"/>
  <c r="AO241" i="54"/>
  <c r="AO242" i="54"/>
  <c r="AO243" i="54"/>
  <c r="AO244" i="54"/>
  <c r="AO245" i="54"/>
  <c r="AO246" i="54"/>
  <c r="AO247" i="54"/>
  <c r="AO248" i="54"/>
  <c r="AO249" i="54"/>
  <c r="AO250" i="54"/>
  <c r="AO251" i="54"/>
  <c r="AO252" i="54"/>
  <c r="AO253" i="54"/>
  <c r="AO254" i="54"/>
  <c r="BI254" i="54" s="1"/>
  <c r="AO255" i="54"/>
  <c r="AO256" i="54"/>
  <c r="AO257" i="54"/>
  <c r="AO258" i="54"/>
  <c r="AO259" i="54"/>
  <c r="AO260" i="54"/>
  <c r="AO263" i="54"/>
  <c r="AO266" i="54"/>
  <c r="AO267" i="54"/>
  <c r="AO268" i="54"/>
  <c r="AO269" i="54"/>
  <c r="AO270" i="54"/>
  <c r="AO271" i="54"/>
  <c r="AO272" i="54"/>
  <c r="AO273" i="54"/>
  <c r="AO274" i="54"/>
  <c r="AO275" i="54"/>
  <c r="AO279" i="54"/>
  <c r="AO280" i="54"/>
  <c r="AO283" i="54"/>
  <c r="AO284" i="54"/>
  <c r="AO285" i="54"/>
  <c r="AO286" i="54"/>
  <c r="BK286" i="54" s="1"/>
  <c r="AO287" i="54"/>
  <c r="AO288" i="54"/>
  <c r="AO289" i="54"/>
  <c r="AO290" i="54"/>
  <c r="AO291" i="54"/>
  <c r="AO292" i="54"/>
  <c r="AO293" i="54"/>
  <c r="BK293" i="54" s="1"/>
  <c r="AO294" i="54"/>
  <c r="AO295" i="54"/>
  <c r="AO296" i="54"/>
  <c r="AO297" i="54"/>
  <c r="AO298" i="54"/>
  <c r="AO299" i="54"/>
  <c r="AO300" i="54"/>
  <c r="AO301" i="54"/>
  <c r="AO302" i="54"/>
  <c r="AO303" i="54"/>
  <c r="AO304" i="54"/>
  <c r="AO305" i="54"/>
  <c r="AO308" i="54"/>
  <c r="AO309" i="54"/>
  <c r="AO310" i="54"/>
  <c r="AO313" i="54"/>
  <c r="AO314" i="54"/>
  <c r="AO315" i="54"/>
  <c r="AO316" i="54"/>
  <c r="AO317" i="54"/>
  <c r="AO318" i="54"/>
  <c r="AO319" i="54"/>
  <c r="AO320" i="54"/>
  <c r="AO321" i="54"/>
  <c r="AO322" i="54"/>
  <c r="AO323" i="54"/>
  <c r="AO324" i="54"/>
  <c r="AO325" i="54"/>
  <c r="AO326" i="54"/>
  <c r="AO327" i="54"/>
  <c r="AO330" i="54"/>
  <c r="AO331" i="54"/>
  <c r="AO332" i="54"/>
  <c r="AO334" i="54"/>
  <c r="AO339" i="54"/>
  <c r="AO342" i="54"/>
  <c r="AO343" i="54"/>
  <c r="AO344" i="54"/>
  <c r="AO345" i="54"/>
  <c r="AO346" i="54"/>
  <c r="BU346" i="54" s="1"/>
  <c r="AO347" i="54"/>
  <c r="AO348" i="54"/>
  <c r="AO349" i="54"/>
  <c r="BK349" i="54" s="1"/>
  <c r="AO350" i="54"/>
  <c r="AO351" i="54"/>
  <c r="AO352" i="54"/>
  <c r="AO353" i="54"/>
  <c r="AO354" i="54"/>
  <c r="AO355" i="54"/>
  <c r="AO356" i="54"/>
  <c r="AO357" i="54"/>
  <c r="AO358" i="54"/>
  <c r="AO359" i="54"/>
  <c r="AO360" i="54"/>
  <c r="AO361" i="54"/>
  <c r="AO362" i="54"/>
  <c r="AO364" i="54"/>
  <c r="AO366" i="54"/>
  <c r="AO367" i="54"/>
  <c r="AO368" i="54"/>
  <c r="BQ368" i="54" s="1"/>
  <c r="AO369" i="54"/>
  <c r="AO370" i="54"/>
  <c r="AO371" i="54"/>
  <c r="BQ371" i="54" s="1"/>
  <c r="AO373" i="54"/>
  <c r="AO376" i="54"/>
  <c r="AO378" i="54"/>
  <c r="AO379" i="54"/>
  <c r="AO381" i="54"/>
  <c r="AO382" i="54"/>
  <c r="AO384" i="54"/>
  <c r="AO385" i="54"/>
  <c r="AO386" i="54"/>
  <c r="AO387" i="54"/>
  <c r="AO388" i="54"/>
  <c r="AO389" i="54"/>
  <c r="AO390" i="54"/>
  <c r="AO391" i="54"/>
  <c r="AO392" i="54"/>
  <c r="AO393" i="54"/>
  <c r="AO394" i="54"/>
  <c r="AO395" i="54"/>
  <c r="AO396" i="54"/>
  <c r="AO397" i="54"/>
  <c r="BS397" i="54" s="1"/>
  <c r="AO398" i="54"/>
  <c r="AO399" i="54"/>
  <c r="AO400" i="54"/>
  <c r="AO401" i="54"/>
  <c r="AO402" i="54"/>
  <c r="AO403" i="54"/>
  <c r="AO404" i="54"/>
  <c r="AO405" i="54"/>
  <c r="AO406" i="54"/>
  <c r="AO407" i="54"/>
  <c r="AO408" i="54"/>
  <c r="AO409" i="54"/>
  <c r="AO410" i="54"/>
  <c r="AO411" i="54"/>
  <c r="AO412" i="54"/>
  <c r="AO413" i="54"/>
  <c r="AO414" i="54"/>
  <c r="BP414" i="54" s="1"/>
  <c r="AO415" i="54"/>
  <c r="AO416" i="54"/>
  <c r="AO417" i="54"/>
  <c r="BM417" i="54" s="1"/>
  <c r="AO418" i="54"/>
  <c r="AO419" i="54"/>
  <c r="AO420" i="54"/>
  <c r="AO421" i="54"/>
  <c r="AO422" i="54"/>
  <c r="AO423" i="54"/>
  <c r="AO424" i="54"/>
  <c r="AO425" i="54"/>
  <c r="AO426" i="54"/>
  <c r="AO427" i="54"/>
  <c r="AO428" i="54"/>
  <c r="AO429" i="54"/>
  <c r="AO430" i="54"/>
  <c r="AO431" i="54"/>
  <c r="AO432" i="54"/>
  <c r="AO433" i="54"/>
  <c r="AO434" i="54"/>
  <c r="BH434" i="54" s="1"/>
  <c r="AO435" i="54"/>
  <c r="AO436" i="54"/>
  <c r="AO437" i="54"/>
  <c r="BQ437" i="54" s="1"/>
  <c r="AO438" i="54"/>
  <c r="BQ438" i="54" s="1"/>
  <c r="AO439" i="54"/>
  <c r="AO440" i="54"/>
  <c r="AO441" i="54"/>
  <c r="AO442" i="54"/>
  <c r="BR442" i="54" s="1"/>
  <c r="AO443" i="54"/>
  <c r="AO444" i="54"/>
  <c r="AO445" i="54"/>
  <c r="AO446" i="54"/>
  <c r="BO446" i="54" s="1"/>
  <c r="AO447" i="54"/>
  <c r="AO448" i="54"/>
  <c r="AO449" i="54"/>
  <c r="AO450" i="54"/>
  <c r="AO451" i="54"/>
  <c r="AO452" i="54"/>
  <c r="AO453" i="54"/>
  <c r="AO454" i="54"/>
  <c r="BP454" i="54" s="1"/>
  <c r="AO455" i="54"/>
  <c r="AO456" i="54"/>
  <c r="AO457" i="54"/>
  <c r="BK457" i="54" s="1"/>
  <c r="AO458" i="54"/>
  <c r="AO459" i="54"/>
  <c r="AO460" i="54"/>
  <c r="AO461" i="54"/>
  <c r="AO462" i="54"/>
  <c r="BK462" i="54" s="1"/>
  <c r="AO463" i="54"/>
  <c r="AO464" i="54"/>
  <c r="AO465" i="54"/>
  <c r="AO466" i="54"/>
  <c r="BK466" i="54" s="1"/>
  <c r="AO467" i="54"/>
  <c r="AO468" i="54"/>
  <c r="AO469" i="54"/>
  <c r="AO470" i="54"/>
  <c r="AO471" i="54"/>
  <c r="AO472" i="54"/>
  <c r="AO473" i="54"/>
  <c r="AO474" i="54"/>
  <c r="BR474" i="54" s="1"/>
  <c r="AO475" i="54"/>
  <c r="AO476" i="54"/>
  <c r="AO477" i="54"/>
  <c r="BO477" i="54" s="1"/>
  <c r="AO478" i="54"/>
  <c r="AO479" i="54"/>
  <c r="AO480" i="54"/>
  <c r="AO481" i="54"/>
  <c r="AO482" i="54"/>
  <c r="BO482" i="54" s="1"/>
  <c r="AO483" i="54"/>
  <c r="AO484" i="54"/>
  <c r="AO485" i="54"/>
  <c r="AO486" i="54"/>
  <c r="BO486" i="54" s="1"/>
  <c r="AO487" i="54"/>
  <c r="AO488" i="54"/>
  <c r="AO489" i="54"/>
  <c r="AO490" i="54"/>
  <c r="AO491" i="54"/>
  <c r="AO492" i="54"/>
  <c r="AO493" i="54"/>
  <c r="AO494" i="54"/>
  <c r="BN494" i="54" s="1"/>
  <c r="AO495" i="54"/>
  <c r="AO496" i="54"/>
  <c r="AO497" i="54"/>
  <c r="BK497" i="54" s="1"/>
  <c r="AO498" i="54"/>
  <c r="AO499" i="54"/>
  <c r="AO500" i="54"/>
  <c r="AO501" i="54"/>
  <c r="AO502" i="54"/>
  <c r="BK502" i="54" s="1"/>
  <c r="AO503" i="54"/>
  <c r="AO504" i="54"/>
  <c r="AO505" i="54"/>
  <c r="AO506" i="54"/>
  <c r="BS506" i="54" s="1"/>
  <c r="AO507" i="54"/>
  <c r="AO508" i="54"/>
  <c r="AO509" i="54"/>
  <c r="AO510" i="54"/>
  <c r="AO511" i="54"/>
  <c r="AO512" i="54"/>
  <c r="AO513" i="54"/>
  <c r="AO514" i="54"/>
  <c r="AO515" i="54"/>
  <c r="AO516" i="54"/>
  <c r="AO517" i="54"/>
  <c r="BO517" i="54" s="1"/>
  <c r="AO518" i="54"/>
  <c r="AO519" i="54"/>
  <c r="AO520" i="54"/>
  <c r="AO521" i="54"/>
  <c r="AO522" i="54"/>
  <c r="BO522" i="54" s="1"/>
  <c r="AO523" i="54"/>
  <c r="AO524" i="54"/>
  <c r="AO525" i="54"/>
  <c r="AO526" i="54"/>
  <c r="BO526" i="54" s="1"/>
  <c r="AO527" i="54"/>
  <c r="AO528" i="54"/>
  <c r="AO529" i="54"/>
  <c r="AO530" i="54"/>
  <c r="AO531" i="54"/>
  <c r="AO532" i="54"/>
  <c r="AO533" i="54"/>
  <c r="AO534" i="54"/>
  <c r="BH534" i="54" s="1"/>
  <c r="AO535" i="54"/>
  <c r="AO536" i="54"/>
  <c r="AO537" i="54"/>
  <c r="BK537" i="54" s="1"/>
  <c r="AO538" i="54"/>
  <c r="AO539" i="54"/>
  <c r="AO540" i="54"/>
  <c r="AO541" i="54"/>
  <c r="AO542" i="54"/>
  <c r="BK542" i="54" s="1"/>
  <c r="AO543" i="54"/>
  <c r="AO544" i="54"/>
  <c r="AO545" i="54"/>
  <c r="AO546" i="54"/>
  <c r="BK546" i="54" s="1"/>
  <c r="AO547" i="54"/>
  <c r="AO548" i="54"/>
  <c r="AO549" i="54"/>
  <c r="AO550" i="54"/>
  <c r="AO551" i="54"/>
  <c r="AO552" i="54"/>
  <c r="AO553" i="54"/>
  <c r="AO554" i="54"/>
  <c r="BT554" i="54" s="1"/>
  <c r="AO555" i="54"/>
  <c r="AO556" i="54"/>
  <c r="AO557" i="54"/>
  <c r="BO557" i="54" s="1"/>
  <c r="AO558" i="54"/>
  <c r="AO559" i="54"/>
  <c r="AO560" i="54"/>
  <c r="AO561" i="54"/>
  <c r="AO562" i="54"/>
  <c r="BL562" i="54" s="1"/>
  <c r="AO563" i="54"/>
  <c r="AO564" i="54"/>
  <c r="AO565" i="54"/>
  <c r="AO566" i="54"/>
  <c r="BR566" i="54" s="1"/>
  <c r="AO567" i="54"/>
  <c r="AO568" i="54"/>
  <c r="AO569" i="54"/>
  <c r="AO570" i="54"/>
  <c r="AO571" i="54"/>
  <c r="AO572" i="54"/>
  <c r="AO573" i="54"/>
  <c r="AO574" i="54"/>
  <c r="BK574" i="54" s="1"/>
  <c r="AO575" i="54"/>
  <c r="AO576" i="54"/>
  <c r="AO577" i="54"/>
  <c r="BS577" i="54" s="1"/>
  <c r="AO578" i="54"/>
  <c r="AO579" i="54"/>
  <c r="AO580" i="54"/>
  <c r="AO581" i="54"/>
  <c r="AO582" i="54"/>
  <c r="BP582" i="54" s="1"/>
  <c r="AO583" i="54"/>
  <c r="AO584" i="54"/>
  <c r="AO585" i="54"/>
  <c r="AO586" i="54"/>
  <c r="BK586" i="54" s="1"/>
  <c r="AO587" i="54"/>
  <c r="AO588" i="54"/>
  <c r="AO589" i="54"/>
  <c r="AO590" i="54"/>
  <c r="AO591" i="54"/>
  <c r="AO592" i="54"/>
  <c r="AO593" i="54"/>
  <c r="AO594" i="54"/>
  <c r="BM594" i="54" s="1"/>
  <c r="AO595" i="54"/>
  <c r="AO596" i="54"/>
  <c r="AO597" i="54"/>
  <c r="BK597" i="54" s="1"/>
  <c r="AO598" i="54"/>
  <c r="AO599" i="54"/>
  <c r="AO600" i="54"/>
  <c r="AO601" i="54"/>
  <c r="AO602" i="54"/>
  <c r="BP602" i="54" s="1"/>
  <c r="AO603" i="54"/>
  <c r="AO604" i="54"/>
  <c r="AO605" i="54"/>
  <c r="AO606" i="54"/>
  <c r="BS606" i="54" s="1"/>
  <c r="AO607" i="54"/>
  <c r="AO608" i="54"/>
  <c r="AO609" i="54"/>
  <c r="AO610" i="54"/>
  <c r="AO611" i="54"/>
  <c r="AO612" i="54"/>
  <c r="AO613" i="54"/>
  <c r="AO614" i="54"/>
  <c r="AO615" i="54"/>
  <c r="AO616" i="54"/>
  <c r="AO617" i="54"/>
  <c r="BR617" i="54" s="1"/>
  <c r="AO618" i="54"/>
  <c r="AO619" i="54"/>
  <c r="AO620" i="54"/>
  <c r="AO621" i="54"/>
  <c r="AO622" i="54"/>
  <c r="BP622" i="54" s="1"/>
  <c r="AO623" i="54"/>
  <c r="AO624" i="54"/>
  <c r="AO625" i="54"/>
  <c r="AO626" i="54"/>
  <c r="BR626" i="54" s="1"/>
  <c r="AO627" i="54"/>
  <c r="AO628" i="54"/>
  <c r="AO629" i="54"/>
  <c r="AO630" i="54"/>
  <c r="AO631" i="54"/>
  <c r="AO632" i="54"/>
  <c r="AO633" i="54"/>
  <c r="AO634" i="54"/>
  <c r="BO634" i="54" s="1"/>
  <c r="AO635" i="54"/>
  <c r="AO636" i="54"/>
  <c r="AO637" i="54"/>
  <c r="BQ637" i="54" s="1"/>
  <c r="AO638" i="54"/>
  <c r="AO639" i="54"/>
  <c r="AO640" i="54"/>
  <c r="AO641" i="54"/>
  <c r="AO642" i="54"/>
  <c r="BR642" i="54" s="1"/>
  <c r="AO643" i="54"/>
  <c r="AO644" i="54"/>
  <c r="AO645" i="54"/>
  <c r="AO646" i="54"/>
  <c r="BN646" i="54" s="1"/>
  <c r="AO647" i="54"/>
  <c r="AO648" i="54"/>
  <c r="AO649" i="54"/>
  <c r="AO650" i="54"/>
  <c r="AO651" i="54"/>
  <c r="AO652" i="54"/>
  <c r="AO653" i="54"/>
  <c r="AO654" i="54"/>
  <c r="BS654" i="54" s="1"/>
  <c r="AO655" i="54"/>
  <c r="AO656" i="54"/>
  <c r="AO657" i="54"/>
  <c r="BU657" i="54" s="1"/>
  <c r="AO658" i="54"/>
  <c r="AO659" i="54"/>
  <c r="AO660" i="54"/>
  <c r="AO661" i="54"/>
  <c r="AO662" i="54"/>
  <c r="BK662" i="54" s="1"/>
  <c r="AO663" i="54"/>
  <c r="AO664" i="54"/>
  <c r="AO665" i="54"/>
  <c r="AO666" i="54"/>
  <c r="BL666" i="54" s="1"/>
  <c r="AO667" i="54"/>
  <c r="AO668" i="54"/>
  <c r="AO669" i="54"/>
  <c r="AO670" i="54"/>
  <c r="AO671" i="54"/>
  <c r="AO672" i="54"/>
  <c r="AO673" i="54"/>
  <c r="AO674" i="54"/>
  <c r="BU674" i="54" s="1"/>
  <c r="AO675" i="54"/>
  <c r="AO676" i="54"/>
  <c r="AO677" i="54"/>
  <c r="BS677" i="54" s="1"/>
  <c r="AO678" i="54"/>
  <c r="AO679" i="54"/>
  <c r="AO680" i="54"/>
  <c r="AO681" i="54"/>
  <c r="AO682" i="54"/>
  <c r="BK682" i="54" s="1"/>
  <c r="AO683" i="54"/>
  <c r="AO684" i="54"/>
  <c r="AO685" i="54"/>
  <c r="AO686" i="54"/>
  <c r="BK686" i="54" s="1"/>
  <c r="AO687" i="54"/>
  <c r="AO688" i="54"/>
  <c r="AO689" i="54"/>
  <c r="AO690" i="54"/>
  <c r="AO691" i="54"/>
  <c r="AO692" i="54"/>
  <c r="AO693" i="54"/>
  <c r="AO694" i="54"/>
  <c r="AO695" i="54"/>
  <c r="AO696" i="54"/>
  <c r="AO697" i="54"/>
  <c r="BK697" i="54" s="1"/>
  <c r="AO698" i="54"/>
  <c r="AO699" i="54"/>
  <c r="AO700" i="54"/>
  <c r="AO701" i="54"/>
  <c r="AO702" i="54"/>
  <c r="BK702" i="54" s="1"/>
  <c r="AO703" i="54"/>
  <c r="AO704" i="54"/>
  <c r="AO705" i="54"/>
  <c r="AO706" i="54"/>
  <c r="BS706" i="54" s="1"/>
  <c r="AO707" i="54"/>
  <c r="AO708" i="54"/>
  <c r="AO709" i="54"/>
  <c r="AO710" i="54"/>
  <c r="AO711" i="54"/>
  <c r="AO712" i="54"/>
  <c r="AO713" i="54"/>
  <c r="AO714" i="54"/>
  <c r="BJ714" i="54" s="1"/>
  <c r="AO715" i="54"/>
  <c r="AO716" i="54"/>
  <c r="AO717" i="54"/>
  <c r="BS717" i="54" s="1"/>
  <c r="AO718" i="54"/>
  <c r="AO719" i="54"/>
  <c r="AO720" i="54"/>
  <c r="AO721" i="54"/>
  <c r="AO722" i="54"/>
  <c r="BK722" i="54" s="1"/>
  <c r="AO723" i="54"/>
  <c r="AO724" i="54"/>
  <c r="AO725" i="54"/>
  <c r="AO726" i="54"/>
  <c r="BO726" i="54" s="1"/>
  <c r="AO727" i="54"/>
  <c r="AO728" i="54"/>
  <c r="AO729" i="54"/>
  <c r="AO730" i="54"/>
  <c r="AO731" i="54"/>
  <c r="AO732" i="54"/>
  <c r="AO733" i="54"/>
  <c r="AO734" i="54"/>
  <c r="BT734" i="54" s="1"/>
  <c r="AO735" i="54"/>
  <c r="AO736" i="54"/>
  <c r="AO737" i="54"/>
  <c r="BS737" i="54" s="1"/>
  <c r="AO738" i="54"/>
  <c r="AO739" i="54"/>
  <c r="AO740" i="54"/>
  <c r="AO741" i="54"/>
  <c r="AO742" i="54"/>
  <c r="BL742" i="54" s="1"/>
  <c r="AO743" i="54"/>
  <c r="AO744" i="54"/>
  <c r="AO745" i="54"/>
  <c r="AO746" i="54"/>
  <c r="BN746" i="54" s="1"/>
  <c r="AO747" i="54"/>
  <c r="AO748" i="54"/>
  <c r="AO749" i="54"/>
  <c r="AO750" i="54"/>
  <c r="AO751" i="54"/>
  <c r="AO752" i="54"/>
  <c r="AO753" i="54"/>
  <c r="AO754" i="54"/>
  <c r="BR754" i="54" s="1"/>
  <c r="AO755" i="54"/>
  <c r="AO756" i="54"/>
  <c r="AO757" i="54"/>
  <c r="BS757" i="54" s="1"/>
  <c r="AO758" i="54"/>
  <c r="AO759" i="54"/>
  <c r="AO760" i="54"/>
  <c r="AO761" i="54"/>
  <c r="AO762" i="54"/>
  <c r="BL762" i="54" s="1"/>
  <c r="AO763" i="54"/>
  <c r="AO764" i="54"/>
  <c r="AO765" i="54"/>
  <c r="AO766" i="54"/>
  <c r="BO766" i="54" s="1"/>
  <c r="AO767" i="54"/>
  <c r="AO768" i="54"/>
  <c r="AO769" i="54"/>
  <c r="AO770" i="54"/>
  <c r="AO771" i="54"/>
  <c r="AO772" i="54"/>
  <c r="AO773" i="54"/>
  <c r="AO774" i="54"/>
  <c r="AO775" i="54"/>
  <c r="AO776" i="54"/>
  <c r="AO777" i="54"/>
  <c r="BM777" i="54" s="1"/>
  <c r="AO778" i="54"/>
  <c r="AO779" i="54"/>
  <c r="AO780" i="54"/>
  <c r="AO781" i="54"/>
  <c r="AO782" i="54"/>
  <c r="BL782" i="54" s="1"/>
  <c r="AO783" i="54"/>
  <c r="AO784" i="54"/>
  <c r="AO785" i="54"/>
  <c r="AO786" i="54"/>
  <c r="BS786" i="54" s="1"/>
  <c r="AO787" i="54"/>
  <c r="AO788" i="54"/>
  <c r="AO789" i="54"/>
  <c r="AO790" i="54"/>
  <c r="AO791" i="54"/>
  <c r="AO792" i="54"/>
  <c r="AO793" i="54"/>
  <c r="AO794" i="54"/>
  <c r="BI794" i="54" s="1"/>
  <c r="AO795" i="54"/>
  <c r="AO796" i="54"/>
  <c r="AO797" i="54"/>
  <c r="BU797" i="54" s="1"/>
  <c r="AO798" i="54"/>
  <c r="AO799" i="54"/>
  <c r="AO800" i="54"/>
  <c r="AO801" i="54"/>
  <c r="AO802" i="54"/>
  <c r="BL802" i="54" s="1"/>
  <c r="AO803" i="54"/>
  <c r="AO804" i="54"/>
  <c r="AO805" i="54"/>
  <c r="AO806" i="54"/>
  <c r="BL806" i="54" s="1"/>
  <c r="AO807" i="54"/>
  <c r="AO808" i="54"/>
  <c r="AO809" i="54"/>
  <c r="AO810" i="54"/>
  <c r="AO811" i="54"/>
  <c r="AO812" i="54"/>
  <c r="AO813" i="54"/>
  <c r="AO814" i="54"/>
  <c r="BH814" i="54" s="1"/>
  <c r="AO815" i="54"/>
  <c r="AO816" i="54"/>
  <c r="AO817" i="54"/>
  <c r="BO817" i="54" s="1"/>
  <c r="AO818" i="54"/>
  <c r="AO819" i="54"/>
  <c r="AO820" i="54"/>
  <c r="AO821" i="54"/>
  <c r="AO822" i="54"/>
  <c r="BP822" i="54" s="1"/>
  <c r="AO823" i="54"/>
  <c r="AO824" i="54"/>
  <c r="AO825" i="54"/>
  <c r="AO826" i="54"/>
  <c r="BP826" i="54" s="1"/>
  <c r="AO827" i="54"/>
  <c r="AO828" i="54"/>
  <c r="AO829" i="54"/>
  <c r="AO830" i="54"/>
  <c r="AO831" i="54"/>
  <c r="AO832" i="54"/>
  <c r="AO833" i="54"/>
  <c r="AO834" i="54"/>
  <c r="BT834" i="54" s="1"/>
  <c r="AO835" i="54"/>
  <c r="AO836" i="54"/>
  <c r="AO837" i="54"/>
  <c r="BQ837" i="54" s="1"/>
  <c r="AO838" i="54"/>
  <c r="AO839" i="54"/>
  <c r="AO840" i="54"/>
  <c r="AO841" i="54"/>
  <c r="AO842" i="54"/>
  <c r="BL842" i="54" s="1"/>
  <c r="AO843" i="54"/>
  <c r="AO844" i="54"/>
  <c r="BL844" i="54" s="1"/>
  <c r="AO845" i="54"/>
  <c r="AO846" i="54"/>
  <c r="BU846" i="54" s="1"/>
  <c r="AO847" i="54"/>
  <c r="AO848" i="54"/>
  <c r="AO849" i="54"/>
  <c r="AO850" i="54"/>
  <c r="AO851" i="54"/>
  <c r="AO852" i="54"/>
  <c r="AO853" i="54"/>
  <c r="AO854" i="54"/>
  <c r="BR854" i="54" s="1"/>
  <c r="AO855" i="54"/>
  <c r="AO856" i="54"/>
  <c r="AO857" i="54"/>
  <c r="BT857" i="54" s="1"/>
  <c r="AO858" i="54"/>
  <c r="AO859" i="54"/>
  <c r="AO860" i="54"/>
  <c r="AO861" i="54"/>
  <c r="AO863" i="54"/>
  <c r="BT863" i="54" s="1"/>
  <c r="AO866" i="54"/>
  <c r="AO867" i="54"/>
  <c r="BK867" i="54" s="1"/>
  <c r="AO869" i="54"/>
  <c r="AO873" i="54"/>
  <c r="BO873" i="54" s="1"/>
  <c r="AO874" i="54"/>
  <c r="AO875" i="54"/>
  <c r="AO876" i="54"/>
  <c r="AO877" i="54"/>
  <c r="AO878" i="54"/>
  <c r="AO879" i="54"/>
  <c r="AO880" i="54"/>
  <c r="AO881" i="54"/>
  <c r="BM881" i="54" s="1"/>
  <c r="AO882" i="54"/>
  <c r="AO883" i="54"/>
  <c r="AO884" i="54"/>
  <c r="BM884" i="54" s="1"/>
  <c r="AO885" i="54"/>
  <c r="AO886" i="54"/>
  <c r="AO887" i="54"/>
  <c r="AO888" i="54"/>
  <c r="AO889" i="54"/>
  <c r="BK889" i="54" s="1"/>
  <c r="AO890" i="54"/>
  <c r="AO891" i="54"/>
  <c r="BS891" i="54" s="1"/>
  <c r="AO892" i="54"/>
  <c r="AO893" i="54"/>
  <c r="BT893" i="54" s="1"/>
  <c r="AO894" i="54"/>
  <c r="AO895" i="54"/>
  <c r="AO896" i="54"/>
  <c r="AO897" i="54"/>
  <c r="AO898" i="54"/>
  <c r="AO899" i="54"/>
  <c r="AO900" i="54"/>
  <c r="AO901" i="54"/>
  <c r="AO902" i="54"/>
  <c r="AO903" i="54"/>
  <c r="AO904" i="54"/>
  <c r="BI904" i="54" s="1"/>
  <c r="AO905" i="54"/>
  <c r="AO906" i="54"/>
  <c r="AO907" i="54"/>
  <c r="AO908" i="54"/>
  <c r="AO909" i="54"/>
  <c r="BO909" i="54" s="1"/>
  <c r="AO910" i="54"/>
  <c r="AO911" i="54"/>
  <c r="BS911" i="54" s="1"/>
  <c r="AO912" i="54"/>
  <c r="AO913" i="54"/>
  <c r="BP913" i="54" s="1"/>
  <c r="AO914" i="54"/>
  <c r="AO915" i="54"/>
  <c r="AO916" i="54"/>
  <c r="AO917" i="54"/>
  <c r="AO918" i="54"/>
  <c r="AO919" i="54"/>
  <c r="AO920" i="54"/>
  <c r="AO921" i="54"/>
  <c r="BI921" i="54" s="1"/>
  <c r="AO922" i="54"/>
  <c r="AO923" i="54"/>
  <c r="AO924" i="54"/>
  <c r="BL924" i="54" s="1"/>
  <c r="AO925" i="54"/>
  <c r="AO926" i="54"/>
  <c r="AO927" i="54"/>
  <c r="AO928" i="54"/>
  <c r="AO929" i="54"/>
  <c r="BM929" i="54" s="1"/>
  <c r="AO930" i="54"/>
  <c r="AO931" i="54"/>
  <c r="BT931" i="54" s="1"/>
  <c r="AO932" i="54"/>
  <c r="AO933" i="54"/>
  <c r="BU933" i="54" s="1"/>
  <c r="AO934" i="54"/>
  <c r="AO935" i="54"/>
  <c r="AO936" i="54"/>
  <c r="AO937" i="54"/>
  <c r="AO938" i="54"/>
  <c r="AO939" i="54"/>
  <c r="AO940" i="54"/>
  <c r="AO941" i="54"/>
  <c r="BO941" i="54" s="1"/>
  <c r="AO942" i="54"/>
  <c r="AO943" i="54"/>
  <c r="AO944" i="54"/>
  <c r="BQ944" i="54" s="1"/>
  <c r="AO945" i="54"/>
  <c r="AO946" i="54"/>
  <c r="AO947" i="54"/>
  <c r="AO948" i="54"/>
  <c r="AO949" i="54"/>
  <c r="BQ949" i="54" s="1"/>
  <c r="AO950" i="54"/>
  <c r="AO951" i="54"/>
  <c r="BT951" i="54" s="1"/>
  <c r="AO952" i="54"/>
  <c r="AO953" i="54"/>
  <c r="BI953" i="54" s="1"/>
  <c r="AO954" i="54"/>
  <c r="AO955" i="54"/>
  <c r="AO956" i="54"/>
  <c r="AO957" i="54"/>
  <c r="AO958" i="54"/>
  <c r="AO959" i="54"/>
  <c r="AO960" i="54"/>
  <c r="AO961" i="54"/>
  <c r="BK961" i="54" s="1"/>
  <c r="AO962" i="54"/>
  <c r="AO963" i="54"/>
  <c r="AO964" i="54"/>
  <c r="BJ964" i="54" s="1"/>
  <c r="AO965" i="54"/>
  <c r="AO966" i="54"/>
  <c r="AO967" i="54"/>
  <c r="AO968" i="54"/>
  <c r="AO969" i="54"/>
  <c r="BM969" i="54" s="1"/>
  <c r="AO970" i="54"/>
  <c r="AO971" i="54"/>
  <c r="BT971" i="54" s="1"/>
  <c r="AO972" i="54"/>
  <c r="AO973" i="54"/>
  <c r="BU973" i="54" s="1"/>
  <c r="AO974" i="54"/>
  <c r="AO975" i="54"/>
  <c r="AO976" i="54"/>
  <c r="AO977" i="54"/>
  <c r="AO978" i="54"/>
  <c r="AO979" i="54"/>
  <c r="AO980" i="54"/>
  <c r="AO981" i="54"/>
  <c r="AO982" i="54"/>
  <c r="AO983" i="54"/>
  <c r="AO984" i="54"/>
  <c r="BN984" i="54" s="1"/>
  <c r="AO985" i="54"/>
  <c r="AO986" i="54"/>
  <c r="AO987" i="54"/>
  <c r="AO988" i="54"/>
  <c r="AO989" i="54"/>
  <c r="BQ989" i="54" s="1"/>
  <c r="AO990" i="54"/>
  <c r="AO991" i="54"/>
  <c r="BT991" i="54" s="1"/>
  <c r="AO992" i="54"/>
  <c r="AO993" i="54"/>
  <c r="BL993" i="54" s="1"/>
  <c r="AO994" i="54"/>
  <c r="AO995" i="54"/>
  <c r="AO996" i="54"/>
  <c r="AO997" i="54"/>
  <c r="AO998" i="54"/>
  <c r="AO999" i="54"/>
  <c r="AO1000" i="54"/>
  <c r="AO1001" i="54"/>
  <c r="BI1001" i="54" s="1"/>
  <c r="AO1002" i="54"/>
  <c r="AO1003" i="54"/>
  <c r="AO1004" i="54"/>
  <c r="BI1004" i="54" s="1"/>
  <c r="AO1005" i="54"/>
  <c r="AO1006" i="54"/>
  <c r="AO1007" i="54"/>
  <c r="AO1008" i="54"/>
  <c r="AO1009" i="54"/>
  <c r="BM1009" i="54" s="1"/>
  <c r="AO1010" i="54"/>
  <c r="AO1011" i="54"/>
  <c r="BT1011" i="54" s="1"/>
  <c r="AO1012" i="54"/>
  <c r="AO1013" i="54"/>
  <c r="BU1013" i="54" s="1"/>
  <c r="AO1014" i="54"/>
  <c r="AO1015" i="54"/>
  <c r="AO1016" i="54"/>
  <c r="AO1017" i="54"/>
  <c r="AO1018" i="54"/>
  <c r="AO1019" i="54"/>
  <c r="AO1020" i="54"/>
  <c r="AO1021" i="54"/>
  <c r="BO1021" i="54" s="1"/>
  <c r="AO1022" i="54"/>
  <c r="AO1023" i="54"/>
  <c r="AO1024" i="54"/>
  <c r="BP1024" i="54" s="1"/>
  <c r="AO1025" i="54"/>
  <c r="AO1026" i="54"/>
  <c r="AO1027" i="54"/>
  <c r="AO1028" i="54"/>
  <c r="AO1029" i="54"/>
  <c r="BQ1029" i="54" s="1"/>
  <c r="AO1030" i="54"/>
  <c r="AO1031" i="54"/>
  <c r="BP1031" i="54" s="1"/>
  <c r="AO1032" i="54"/>
  <c r="AO1033" i="54"/>
  <c r="BT1033" i="54" s="1"/>
  <c r="AO1034" i="54"/>
  <c r="AO1035" i="54"/>
  <c r="AO1036" i="54"/>
  <c r="AO1037" i="54"/>
  <c r="AO1038" i="54"/>
  <c r="AO1039" i="54"/>
  <c r="AO1040" i="54"/>
  <c r="AO1041" i="54"/>
  <c r="AO1042" i="54"/>
  <c r="AO1043" i="54"/>
  <c r="AO1044" i="54"/>
  <c r="BQ1044" i="54" s="1"/>
  <c r="AO1045" i="54"/>
  <c r="AO1046" i="54"/>
  <c r="AO1047" i="54"/>
  <c r="AO1048" i="54"/>
  <c r="AO1049" i="54"/>
  <c r="BP1049" i="54" s="1"/>
  <c r="AO1050" i="54"/>
  <c r="AO1051" i="54"/>
  <c r="BP1051" i="54" s="1"/>
  <c r="AO1052" i="54"/>
  <c r="AO1053" i="54"/>
  <c r="BI1053" i="54" s="1"/>
  <c r="AO1054" i="54"/>
  <c r="AO1055" i="54"/>
  <c r="AO1056" i="54"/>
  <c r="AO1057" i="54"/>
  <c r="AO1058" i="54"/>
  <c r="AO1059" i="54"/>
  <c r="AO1060" i="54"/>
  <c r="AO1061" i="54"/>
  <c r="BP1061" i="54" s="1"/>
  <c r="AO1062" i="54"/>
  <c r="AO1063" i="54"/>
  <c r="AO1064" i="54"/>
  <c r="BP1064" i="54" s="1"/>
  <c r="AO1065" i="54"/>
  <c r="AO1066" i="54"/>
  <c r="AO1067" i="54"/>
  <c r="AO1068" i="54"/>
  <c r="AO1069" i="54"/>
  <c r="BL1069" i="54" s="1"/>
  <c r="AO1070" i="54"/>
  <c r="AO1071" i="54"/>
  <c r="BP1071" i="54" s="1"/>
  <c r="AO1072" i="54"/>
  <c r="AO1073" i="54"/>
  <c r="BH1073" i="54" s="1"/>
  <c r="AO1074" i="54"/>
  <c r="AO1075" i="54"/>
  <c r="AO1076" i="54"/>
  <c r="AO1077" i="54"/>
  <c r="AO1078" i="54"/>
  <c r="AO1079" i="54"/>
  <c r="AO1080" i="54"/>
  <c r="AO1081" i="54"/>
  <c r="BK1081" i="54" s="1"/>
  <c r="AO1082" i="54"/>
  <c r="AO1083" i="54"/>
  <c r="AO1084" i="54"/>
  <c r="BN1084" i="54" s="1"/>
  <c r="AO1085" i="54"/>
  <c r="AO1086" i="54"/>
  <c r="AO1087" i="54"/>
  <c r="AO1088" i="54"/>
  <c r="AO1089" i="54"/>
  <c r="BP1089" i="54" s="1"/>
  <c r="AO1090" i="54"/>
  <c r="AO1091" i="54"/>
  <c r="BP1091" i="54" s="1"/>
  <c r="AO1092" i="54"/>
  <c r="AO1093" i="54"/>
  <c r="BP1093" i="54" s="1"/>
  <c r="AO1094" i="54"/>
  <c r="AO1095" i="54"/>
  <c r="AO1096" i="54"/>
  <c r="AO1097" i="54"/>
  <c r="AO1098" i="54"/>
  <c r="AO1099" i="54"/>
  <c r="AO1100" i="54"/>
  <c r="AO1101" i="54"/>
  <c r="AO1102" i="54"/>
  <c r="AO1103" i="54"/>
  <c r="AO1104" i="54"/>
  <c r="BT1104" i="54" s="1"/>
  <c r="AO1105" i="54"/>
  <c r="AO1106" i="54"/>
  <c r="AO1107" i="54"/>
  <c r="AO1108" i="54"/>
  <c r="AO1109" i="54"/>
  <c r="BQ1109" i="54" s="1"/>
  <c r="AO1110" i="54"/>
  <c r="AO1111" i="54"/>
  <c r="BP1111" i="54" s="1"/>
  <c r="AO1112" i="54"/>
  <c r="AO1113" i="54"/>
  <c r="BP1113" i="54" s="1"/>
  <c r="AO1114" i="54"/>
  <c r="AO1115" i="54"/>
  <c r="AO1116" i="54"/>
  <c r="AO1117" i="54"/>
  <c r="AO1118" i="54"/>
  <c r="AO1119" i="54"/>
  <c r="AO1120" i="54"/>
  <c r="AO1121" i="54"/>
  <c r="BL1121" i="54" s="1"/>
  <c r="AO1122" i="54"/>
  <c r="AO1123" i="54"/>
  <c r="AO1124" i="54"/>
  <c r="BL1124" i="54" s="1"/>
  <c r="AO1125" i="54"/>
  <c r="AO1126" i="54"/>
  <c r="AO1127" i="54"/>
  <c r="AO1128" i="54"/>
  <c r="AO1129" i="54"/>
  <c r="BM1129" i="54" s="1"/>
  <c r="AO1130" i="54"/>
  <c r="AO1131" i="54"/>
  <c r="BP1131" i="54" s="1"/>
  <c r="AO1132" i="54"/>
  <c r="AO1133" i="54"/>
  <c r="BJ1133" i="54" s="1"/>
  <c r="AO1134" i="54"/>
  <c r="AO1135" i="54"/>
  <c r="AO1136" i="54"/>
  <c r="AO1137" i="54"/>
  <c r="AO1138" i="54"/>
  <c r="AO1139" i="54"/>
  <c r="AO1140" i="54"/>
  <c r="AO1141" i="54"/>
  <c r="BR1141" i="54" s="1"/>
  <c r="AO1142" i="54"/>
  <c r="AO1143" i="54"/>
  <c r="AO1144" i="54"/>
  <c r="BQ1144" i="54" s="1"/>
  <c r="AO1145" i="54"/>
  <c r="AO1146" i="54"/>
  <c r="AO1147" i="54"/>
  <c r="AO1148" i="54"/>
  <c r="AO1149" i="54"/>
  <c r="BQ1149" i="54" s="1"/>
  <c r="AO1150" i="54"/>
  <c r="AO1151" i="54"/>
  <c r="BP1151" i="54" s="1"/>
  <c r="AO1152" i="54"/>
  <c r="AO1153" i="54"/>
  <c r="BP1153" i="54" s="1"/>
  <c r="AO1154" i="54"/>
  <c r="AO1155" i="54"/>
  <c r="AO1156" i="54"/>
  <c r="AO1157" i="54"/>
  <c r="AO1158" i="54"/>
  <c r="AO1159" i="54"/>
  <c r="AO1160" i="54"/>
  <c r="AO1161" i="54"/>
  <c r="AO1162" i="54"/>
  <c r="AO1163" i="54"/>
  <c r="AO1164" i="54"/>
  <c r="BI1164" i="54" s="1"/>
  <c r="AO1165" i="54"/>
  <c r="AO1166" i="54"/>
  <c r="AO1167" i="54"/>
  <c r="AO1168" i="54"/>
  <c r="AO1169" i="54"/>
  <c r="BM1169" i="54" s="1"/>
  <c r="AO1170" i="54"/>
  <c r="AO1171" i="54"/>
  <c r="BP1171" i="54" s="1"/>
  <c r="AO1172" i="54"/>
  <c r="AO1173" i="54"/>
  <c r="BT1173" i="54" s="1"/>
  <c r="AO1174" i="54"/>
  <c r="AO1175" i="54"/>
  <c r="AO1176" i="54"/>
  <c r="AO1177" i="54"/>
  <c r="AO1178" i="54"/>
  <c r="AO1179" i="54"/>
  <c r="AO1180" i="54"/>
  <c r="AO1181" i="54"/>
  <c r="BI1181" i="54" s="1"/>
  <c r="AO1182" i="54"/>
  <c r="AO1183" i="54"/>
  <c r="AO1184" i="54"/>
  <c r="BN1184" i="54" s="1"/>
  <c r="AO1185" i="54"/>
  <c r="AO1186" i="54"/>
  <c r="AO1187" i="54"/>
  <c r="AO1188" i="54"/>
  <c r="AO1189" i="54"/>
  <c r="BQ1189" i="54" s="1"/>
  <c r="AO1190" i="54"/>
  <c r="AO1191" i="54"/>
  <c r="BP1191" i="54" s="1"/>
  <c r="AO1192" i="54"/>
  <c r="AO1193" i="54"/>
  <c r="BT1193" i="54" s="1"/>
  <c r="AO1194" i="54"/>
  <c r="AO1195" i="54"/>
  <c r="AO1196" i="54"/>
  <c r="AO1197" i="54"/>
  <c r="AO1198" i="54"/>
  <c r="AO1199" i="54"/>
  <c r="AO1200" i="54"/>
  <c r="AO1201" i="54"/>
  <c r="BN1201" i="54" s="1"/>
  <c r="AO1202" i="54"/>
  <c r="AO1203" i="54"/>
  <c r="AO1204" i="54"/>
  <c r="BP1204" i="54" s="1"/>
  <c r="AO1205" i="54"/>
  <c r="AO1206" i="54"/>
  <c r="AO1207" i="54"/>
  <c r="AO1208" i="54"/>
  <c r="AO1209" i="54"/>
  <c r="BM1209" i="54" s="1"/>
  <c r="AO1210" i="54"/>
  <c r="AO1211" i="54"/>
  <c r="BP1211" i="54" s="1"/>
  <c r="AO1212" i="54"/>
  <c r="AO1213" i="54"/>
  <c r="BL1213" i="54" s="1"/>
  <c r="AO1214" i="54"/>
  <c r="AO1215" i="54"/>
  <c r="AO1216" i="54"/>
  <c r="AO1217" i="54"/>
  <c r="AO1218" i="54"/>
  <c r="AO1219" i="54"/>
  <c r="AO1220" i="54"/>
  <c r="AO1221" i="54"/>
  <c r="BQ1221" i="54" s="1"/>
  <c r="AO1222" i="54"/>
  <c r="AO1223" i="54"/>
  <c r="AO1224" i="54"/>
  <c r="BR1224" i="54" s="1"/>
  <c r="AO1225" i="54"/>
  <c r="AO1226" i="54"/>
  <c r="AO1227" i="54"/>
  <c r="AO1228" i="54"/>
  <c r="AO1229" i="54"/>
  <c r="BQ1229" i="54" s="1"/>
  <c r="AO1230" i="54"/>
  <c r="AO1231" i="54"/>
  <c r="BP1231" i="54" s="1"/>
  <c r="AO1232" i="54"/>
  <c r="AO1233" i="54"/>
  <c r="BT1233" i="54" s="1"/>
  <c r="AO1234" i="54"/>
  <c r="BP1234" i="54" s="1"/>
  <c r="AO1235" i="54"/>
  <c r="AO1236" i="54"/>
  <c r="AO1237" i="54"/>
  <c r="AO1238" i="54"/>
  <c r="AO1239" i="54"/>
  <c r="AO1240" i="54"/>
  <c r="AO1241" i="54"/>
  <c r="BO1241" i="54" s="1"/>
  <c r="AO1242" i="54"/>
  <c r="AO1243" i="54"/>
  <c r="AO1244" i="54"/>
  <c r="BU1244" i="54" s="1"/>
  <c r="AO1245" i="54"/>
  <c r="AO1246" i="54"/>
  <c r="AO1247" i="54"/>
  <c r="AO1248" i="54"/>
  <c r="AO1249" i="54"/>
  <c r="BM1249" i="54" s="1"/>
  <c r="AO1250" i="54"/>
  <c r="AO1251" i="54"/>
  <c r="BP1251" i="54" s="1"/>
  <c r="AO1252" i="54"/>
  <c r="AO1253" i="54"/>
  <c r="BT1253" i="54" s="1"/>
  <c r="AO1254" i="54"/>
  <c r="AO1255" i="54"/>
  <c r="AO1256" i="54"/>
  <c r="AO1257" i="54"/>
  <c r="AO1258" i="54"/>
  <c r="BT1258" i="54" s="1"/>
  <c r="AO1259" i="54"/>
  <c r="AO1260" i="54"/>
  <c r="AO1261" i="54"/>
  <c r="BT1261" i="54" s="1"/>
  <c r="AO1262" i="54"/>
  <c r="AO1263" i="54"/>
  <c r="AO1264" i="54"/>
  <c r="BR1264" i="54" s="1"/>
  <c r="AO1265" i="54"/>
  <c r="AO1266" i="54"/>
  <c r="AO1267" i="54"/>
  <c r="AO1268" i="54"/>
  <c r="AO1269" i="54"/>
  <c r="BQ1269" i="54" s="1"/>
  <c r="AO1270" i="54"/>
  <c r="AO1271" i="54"/>
  <c r="BP1271" i="54" s="1"/>
  <c r="AO1272" i="54"/>
  <c r="AO1273" i="54"/>
  <c r="BT1273" i="54" s="1"/>
  <c r="AO1274" i="54"/>
  <c r="BP1274" i="54" s="1"/>
  <c r="AO1275" i="54"/>
  <c r="AO1276" i="54"/>
  <c r="AO1277" i="54"/>
  <c r="AO1278" i="54"/>
  <c r="AO1279" i="54"/>
  <c r="AO1280" i="54"/>
  <c r="AO1281" i="54"/>
  <c r="BN1281" i="54" s="1"/>
  <c r="AO1282" i="54"/>
  <c r="AO1283" i="54"/>
  <c r="AO1284" i="54"/>
  <c r="BS1284" i="54" s="1"/>
  <c r="AO1285" i="54"/>
  <c r="AO1286" i="54"/>
  <c r="AO1287" i="54"/>
  <c r="AO1288" i="54"/>
  <c r="AO1289" i="54"/>
  <c r="BT1289" i="54" s="1"/>
  <c r="AO1290" i="54"/>
  <c r="BQ1290" i="54" s="1"/>
  <c r="AO1291" i="54"/>
  <c r="BO1291" i="54" s="1"/>
  <c r="AO1292" i="54"/>
  <c r="AO1293" i="54"/>
  <c r="BJ1293" i="54" s="1"/>
  <c r="AO1294" i="54"/>
  <c r="AO1295" i="54"/>
  <c r="AO1296" i="54"/>
  <c r="AO1297" i="54"/>
  <c r="AO1298" i="54"/>
  <c r="BS1298" i="54" s="1"/>
  <c r="AO1299" i="54"/>
  <c r="AO1300" i="54"/>
  <c r="AO1301" i="54"/>
  <c r="BP1301" i="54" s="1"/>
  <c r="AO1302" i="54"/>
  <c r="AO1303" i="54"/>
  <c r="AO1304" i="54"/>
  <c r="BL1304" i="54" s="1"/>
  <c r="AO1305" i="54"/>
  <c r="AO1306" i="54"/>
  <c r="AO1307" i="54"/>
  <c r="AO1308" i="54"/>
  <c r="AO1309" i="54"/>
  <c r="BP1309" i="54" s="1"/>
  <c r="AO1310" i="54"/>
  <c r="BQ1310" i="54" s="1"/>
  <c r="AO1311" i="54"/>
  <c r="BO1311" i="54" s="1"/>
  <c r="AO1312" i="54"/>
  <c r="AO1313" i="54"/>
  <c r="BM1313" i="54" s="1"/>
  <c r="AO36" i="54"/>
  <c r="BO36" i="54" s="1"/>
  <c r="AP333" i="54"/>
  <c r="AP335" i="54"/>
  <c r="AP329" i="54"/>
  <c r="AL327" i="54"/>
  <c r="AS327" i="54"/>
  <c r="H293" i="82" s="1"/>
  <c r="AQ320" i="54"/>
  <c r="G286" i="82"/>
  <c r="AL320" i="54"/>
  <c r="AQ316" i="54"/>
  <c r="G282" i="82" s="1"/>
  <c r="AP312" i="54"/>
  <c r="AL312" i="54"/>
  <c r="AP311" i="54"/>
  <c r="AS311" i="54"/>
  <c r="H277" i="82"/>
  <c r="AQ309" i="54"/>
  <c r="G275" i="82" s="1"/>
  <c r="H275" i="82"/>
  <c r="AQ306" i="54"/>
  <c r="G272" i="82"/>
  <c r="AL306" i="54"/>
  <c r="AL304" i="54"/>
  <c r="AQ304" i="54"/>
  <c r="G270" i="82" s="1"/>
  <c r="AL303" i="54"/>
  <c r="AS303" i="54"/>
  <c r="H269" i="82"/>
  <c r="AQ301" i="54"/>
  <c r="G267" i="82" s="1"/>
  <c r="H267" i="82"/>
  <c r="AQ297" i="54"/>
  <c r="G263" i="82" s="1"/>
  <c r="AS297" i="54"/>
  <c r="H263" i="82"/>
  <c r="AL295" i="54"/>
  <c r="AQ292" i="54"/>
  <c r="G258" i="82"/>
  <c r="AL292" i="54"/>
  <c r="AQ289" i="54"/>
  <c r="G255" i="82" s="1"/>
  <c r="AR289" i="54"/>
  <c r="I255" i="82"/>
  <c r="AP282" i="54"/>
  <c r="AP264" i="54"/>
  <c r="AQ263" i="54"/>
  <c r="G229" i="82" s="1"/>
  <c r="AR263" i="54"/>
  <c r="I229" i="82"/>
  <c r="AP262" i="54"/>
  <c r="AL262" i="54"/>
  <c r="AL261" i="54"/>
  <c r="G227" i="82"/>
  <c r="AS256" i="54"/>
  <c r="H222" i="82" s="1"/>
  <c r="AL252" i="54"/>
  <c r="AR252" i="54"/>
  <c r="I218" i="82"/>
  <c r="AQ250" i="54"/>
  <c r="G216" i="82" s="1"/>
  <c r="AL250" i="54"/>
  <c r="AL249" i="54"/>
  <c r="AR248" i="54"/>
  <c r="I214" i="82"/>
  <c r="AQ248" i="54"/>
  <c r="G214" i="82" s="1"/>
  <c r="AQ247" i="54"/>
  <c r="G213" i="82" s="1"/>
  <c r="AL247" i="54"/>
  <c r="AL245" i="54"/>
  <c r="AQ245" i="54"/>
  <c r="G211" i="82" s="1"/>
  <c r="AQ239" i="54"/>
  <c r="G205" i="82" s="1"/>
  <c r="AR239" i="54"/>
  <c r="I205" i="82"/>
  <c r="AL236" i="54"/>
  <c r="I202" i="82"/>
  <c r="AR235" i="54"/>
  <c r="I201" i="82"/>
  <c r="AQ234" i="54"/>
  <c r="G200" i="82" s="1"/>
  <c r="AS234" i="54"/>
  <c r="H200" i="82"/>
  <c r="AS233" i="54"/>
  <c r="H199" i="82"/>
  <c r="AL233" i="54"/>
  <c r="AL227" i="54"/>
  <c r="AR227" i="54"/>
  <c r="I193" i="82" s="1"/>
  <c r="AL223" i="54"/>
  <c r="I189" i="82"/>
  <c r="AR222" i="54"/>
  <c r="I188" i="82" s="1"/>
  <c r="AQ222" i="54"/>
  <c r="G188" i="82"/>
  <c r="AQ221" i="54"/>
  <c r="G187" i="82"/>
  <c r="AS221" i="54"/>
  <c r="H187" i="82" s="1"/>
  <c r="AS220" i="54"/>
  <c r="H186" i="82" s="1"/>
  <c r="AL220" i="54"/>
  <c r="AL219" i="54"/>
  <c r="AR219" i="54"/>
  <c r="I185" i="82"/>
  <c r="AL217" i="54"/>
  <c r="AS217" i="54"/>
  <c r="H183" i="82" s="1"/>
  <c r="AL214" i="54"/>
  <c r="AR214" i="54"/>
  <c r="I180" i="82" s="1"/>
  <c r="AL213" i="54"/>
  <c r="G179" i="82"/>
  <c r="AL212" i="54"/>
  <c r="AS212" i="54"/>
  <c r="H178" i="82" s="1"/>
  <c r="AQ211" i="54"/>
  <c r="G177" i="82" s="1"/>
  <c r="AL211" i="54"/>
  <c r="AL206" i="54"/>
  <c r="I172" i="82"/>
  <c r="AR205" i="54"/>
  <c r="I171" i="82" s="1"/>
  <c r="AL205" i="54"/>
  <c r="AR198" i="54"/>
  <c r="I164" i="82"/>
  <c r="AL195" i="54"/>
  <c r="AS195" i="54"/>
  <c r="H161" i="82" s="1"/>
  <c r="AQ193" i="54"/>
  <c r="G159" i="82" s="1"/>
  <c r="AL193" i="54"/>
  <c r="AL192" i="54"/>
  <c r="AQ192" i="54"/>
  <c r="G158" i="82"/>
  <c r="AQ190" i="54"/>
  <c r="G156" i="82"/>
  <c r="AR190" i="54"/>
  <c r="I156" i="82" s="1"/>
  <c r="AL186" i="54"/>
  <c r="AQ186" i="54"/>
  <c r="G152" i="82" s="1"/>
  <c r="AQ183" i="54"/>
  <c r="G149" i="82" s="1"/>
  <c r="AL183" i="54"/>
  <c r="AL181" i="54"/>
  <c r="G147" i="82"/>
  <c r="AL180" i="54"/>
  <c r="AS180" i="54"/>
  <c r="H146" i="82"/>
  <c r="AQ178" i="54"/>
  <c r="G144" i="82" s="1"/>
  <c r="AL178" i="54"/>
  <c r="AP175" i="54"/>
  <c r="AP170" i="54"/>
  <c r="AQ168" i="54"/>
  <c r="G134" i="82"/>
  <c r="AL168" i="54"/>
  <c r="AL165" i="54"/>
  <c r="G131" i="82"/>
  <c r="AQ163" i="54"/>
  <c r="G129" i="82" s="1"/>
  <c r="AL160" i="54"/>
  <c r="AQ160" i="54"/>
  <c r="G126" i="82" s="1"/>
  <c r="AQ158" i="54"/>
  <c r="G124" i="82"/>
  <c r="AR158" i="54"/>
  <c r="I124" i="82"/>
  <c r="AL125" i="54"/>
  <c r="H91" i="82"/>
  <c r="AL145" i="54"/>
  <c r="AS145" i="54"/>
  <c r="H111" i="82" s="1"/>
  <c r="AQ138" i="54"/>
  <c r="G104" i="82"/>
  <c r="AS138" i="54"/>
  <c r="H104" i="82" s="1"/>
  <c r="AL156" i="54"/>
  <c r="H122" i="82"/>
  <c r="AQ153" i="54"/>
  <c r="G119" i="82"/>
  <c r="AL151" i="54"/>
  <c r="AQ151" i="54"/>
  <c r="G117" i="82"/>
  <c r="AR148" i="54"/>
  <c r="I114" i="82"/>
  <c r="AQ144" i="54"/>
  <c r="G110" i="82"/>
  <c r="AS140" i="54"/>
  <c r="H106" i="82" s="1"/>
  <c r="I106" i="82"/>
  <c r="AQ135" i="54"/>
  <c r="G101" i="82"/>
  <c r="AL135" i="54"/>
  <c r="AL121" i="54"/>
  <c r="AQ121" i="54"/>
  <c r="G87" i="82"/>
  <c r="AL120" i="54"/>
  <c r="AS120" i="54"/>
  <c r="H86" i="82" s="1"/>
  <c r="AR112" i="54"/>
  <c r="I78" i="82"/>
  <c r="AQ112" i="54"/>
  <c r="G78" i="82"/>
  <c r="AL110" i="54"/>
  <c r="AR110" i="54"/>
  <c r="I76" i="82" s="1"/>
  <c r="AL102" i="54"/>
  <c r="AQ102" i="54"/>
  <c r="G68" i="82"/>
  <c r="AL100" i="54"/>
  <c r="AR100" i="54"/>
  <c r="I66" i="82" s="1"/>
  <c r="AR97" i="54"/>
  <c r="I63" i="82"/>
  <c r="AS95" i="54"/>
  <c r="H61" i="82"/>
  <c r="AQ95" i="54"/>
  <c r="G61" i="82" s="1"/>
  <c r="AL94" i="54"/>
  <c r="AS94" i="54"/>
  <c r="H60" i="82"/>
  <c r="AQ92" i="54"/>
  <c r="G58" i="82" s="1"/>
  <c r="AL92" i="54"/>
  <c r="AL86" i="54"/>
  <c r="AR86" i="54"/>
  <c r="I52" i="82"/>
  <c r="AL78" i="54"/>
  <c r="AQ78" i="54"/>
  <c r="G44" i="82" s="1"/>
  <c r="AQ77" i="54"/>
  <c r="G43" i="82"/>
  <c r="AS77" i="54"/>
  <c r="H43" i="82"/>
  <c r="AP74" i="54"/>
  <c r="AL74" i="54"/>
  <c r="AP72" i="54"/>
  <c r="AS72" i="54"/>
  <c r="H38" i="82" s="1"/>
  <c r="AL71" i="54"/>
  <c r="I37" i="82"/>
  <c r="AQ70" i="54"/>
  <c r="G36" i="82" s="1"/>
  <c r="AL70" i="54"/>
  <c r="AQ69" i="54"/>
  <c r="G35" i="82" s="1"/>
  <c r="AL69" i="54"/>
  <c r="AQ66" i="54"/>
  <c r="G32" i="82" s="1"/>
  <c r="AS66" i="54"/>
  <c r="H32" i="82"/>
  <c r="AS64" i="54"/>
  <c r="H30" i="82" s="1"/>
  <c r="AL64" i="54"/>
  <c r="AL59" i="54"/>
  <c r="AR59" i="54"/>
  <c r="I25" i="82" s="1"/>
  <c r="AR58" i="54"/>
  <c r="I24" i="82"/>
  <c r="AL58" i="54"/>
  <c r="AL56" i="54"/>
  <c r="G22" i="82"/>
  <c r="AL55" i="54"/>
  <c r="AS55" i="54"/>
  <c r="H21" i="82"/>
  <c r="AQ53" i="54"/>
  <c r="G19" i="82"/>
  <c r="AL53" i="54"/>
  <c r="AL51" i="54"/>
  <c r="AQ51" i="54"/>
  <c r="G17" i="82" s="1"/>
  <c r="AP41" i="54"/>
  <c r="L15" i="54"/>
  <c r="AL152" i="54"/>
  <c r="AS152" i="54"/>
  <c r="H118" i="82" s="1"/>
  <c r="AL136" i="54"/>
  <c r="AR136" i="54"/>
  <c r="I102" i="82"/>
  <c r="AQ128" i="54"/>
  <c r="G94" i="82" s="1"/>
  <c r="AR128" i="54"/>
  <c r="I94" i="82"/>
  <c r="AQ104" i="54"/>
  <c r="G70" i="82" s="1"/>
  <c r="AS104" i="54"/>
  <c r="H70" i="82" s="1"/>
  <c r="AQ159" i="54"/>
  <c r="G125" i="82" s="1"/>
  <c r="AR159" i="54"/>
  <c r="I125" i="82" s="1"/>
  <c r="AQ123" i="54"/>
  <c r="G89" i="82"/>
  <c r="AR123" i="54"/>
  <c r="I89" i="82"/>
  <c r="AQ119" i="54"/>
  <c r="G85" i="82" s="1"/>
  <c r="AR119" i="54"/>
  <c r="I85" i="82" s="1"/>
  <c r="AL115" i="54"/>
  <c r="AL83" i="54"/>
  <c r="AS83" i="54"/>
  <c r="H49" i="82"/>
  <c r="AL79" i="54"/>
  <c r="AS79" i="54"/>
  <c r="H45" i="82" s="1"/>
  <c r="AL47" i="54"/>
  <c r="AR47" i="54"/>
  <c r="I13" i="82" s="1"/>
  <c r="AQ154" i="54"/>
  <c r="G120" i="82"/>
  <c r="AR154" i="54"/>
  <c r="I120" i="82"/>
  <c r="AL146" i="54"/>
  <c r="AS146" i="54"/>
  <c r="H112" i="82"/>
  <c r="AL142" i="54"/>
  <c r="AR142" i="54"/>
  <c r="I108" i="82" s="1"/>
  <c r="AQ134" i="54"/>
  <c r="G100" i="82" s="1"/>
  <c r="AL106" i="54"/>
  <c r="AR106" i="54"/>
  <c r="I72" i="82"/>
  <c r="AL117" i="54"/>
  <c r="AR117" i="54"/>
  <c r="I83" i="82" s="1"/>
  <c r="AL93" i="54"/>
  <c r="AR93" i="54"/>
  <c r="I59" i="82" s="1"/>
  <c r="AQ85" i="54"/>
  <c r="G51" i="82" s="1"/>
  <c r="AR85" i="54"/>
  <c r="I51" i="82"/>
  <c r="AQ81" i="54"/>
  <c r="G47" i="82" s="1"/>
  <c r="AR81" i="54"/>
  <c r="I47" i="82"/>
  <c r="AQ65" i="54"/>
  <c r="G31" i="82" s="1"/>
  <c r="AR65" i="54"/>
  <c r="I31" i="82" s="1"/>
  <c r="AQ258" i="54"/>
  <c r="G224" i="82"/>
  <c r="AR258" i="54"/>
  <c r="I224" i="82"/>
  <c r="AQ242" i="54"/>
  <c r="G208" i="82"/>
  <c r="AS242" i="54"/>
  <c r="H208" i="82" s="1"/>
  <c r="AQ194" i="54"/>
  <c r="G160" i="82"/>
  <c r="AR194" i="54"/>
  <c r="I160" i="82"/>
  <c r="AL182" i="54"/>
  <c r="AS182" i="54"/>
  <c r="H148" i="82" s="1"/>
  <c r="AQ174" i="54"/>
  <c r="G140" i="82" s="1"/>
  <c r="AR174" i="54"/>
  <c r="I140" i="82" s="1"/>
  <c r="AS162" i="54"/>
  <c r="H128" i="82"/>
  <c r="AP209" i="54"/>
  <c r="AR209" i="54"/>
  <c r="I175" i="82"/>
  <c r="AQ189" i="54"/>
  <c r="G155" i="82" s="1"/>
  <c r="AS189" i="54"/>
  <c r="H155" i="82" s="1"/>
  <c r="AQ169" i="54"/>
  <c r="G135" i="82" s="1"/>
  <c r="AR169" i="54"/>
  <c r="I135" i="82" s="1"/>
  <c r="AL244" i="54"/>
  <c r="AR244" i="54"/>
  <c r="I210" i="82"/>
  <c r="AL240" i="54"/>
  <c r="AR240" i="54"/>
  <c r="I206" i="82" s="1"/>
  <c r="AQ216" i="54"/>
  <c r="G182" i="82"/>
  <c r="AR216" i="54"/>
  <c r="I182" i="82" s="1"/>
  <c r="AL196" i="54"/>
  <c r="AS196" i="54"/>
  <c r="H162" i="82" s="1"/>
  <c r="AQ184" i="54"/>
  <c r="G150" i="82"/>
  <c r="AR184" i="54"/>
  <c r="I150" i="82" s="1"/>
  <c r="AL172" i="54"/>
  <c r="AS172" i="54"/>
  <c r="H138" i="82" s="1"/>
  <c r="AQ164" i="54"/>
  <c r="G130" i="82"/>
  <c r="AR164" i="54"/>
  <c r="I130" i="82" s="1"/>
  <c r="AQ251" i="54"/>
  <c r="G217" i="82"/>
  <c r="AR251" i="54"/>
  <c r="I217" i="82" s="1"/>
  <c r="AL231" i="54"/>
  <c r="AR231" i="54"/>
  <c r="I197" i="82"/>
  <c r="AL191" i="54"/>
  <c r="AR191" i="54"/>
  <c r="I157" i="82" s="1"/>
  <c r="AQ179" i="54"/>
  <c r="G145" i="82"/>
  <c r="AR179" i="54"/>
  <c r="I145" i="82" s="1"/>
  <c r="AL167" i="54"/>
  <c r="AS167" i="54"/>
  <c r="H133" i="82"/>
  <c r="AP265" i="54"/>
  <c r="AP261" i="54"/>
  <c r="AQ259" i="54"/>
  <c r="G225" i="82" s="1"/>
  <c r="AL259" i="54"/>
  <c r="AL257" i="54"/>
  <c r="AQ257" i="54"/>
  <c r="G223" i="82" s="1"/>
  <c r="AQ255" i="54"/>
  <c r="G221" i="82"/>
  <c r="AL255" i="54"/>
  <c r="AL253" i="54"/>
  <c r="AQ253" i="54"/>
  <c r="G219" i="82" s="1"/>
  <c r="AQ246" i="54"/>
  <c r="G212" i="82" s="1"/>
  <c r="AL246" i="54"/>
  <c r="G204" i="82"/>
  <c r="AL238" i="54"/>
  <c r="AQ229" i="54"/>
  <c r="G195" i="82" s="1"/>
  <c r="AL229" i="54"/>
  <c r="AQ225" i="54"/>
  <c r="G191" i="82"/>
  <c r="AL225" i="54"/>
  <c r="AP204" i="54"/>
  <c r="AQ204" i="54"/>
  <c r="G170" i="82"/>
  <c r="AP203" i="54"/>
  <c r="AL203" i="54"/>
  <c r="AL157" i="54"/>
  <c r="AQ157" i="54"/>
  <c r="G123" i="82"/>
  <c r="AQ149" i="54"/>
  <c r="G115" i="82" s="1"/>
  <c r="AL149" i="54"/>
  <c r="AL147" i="54"/>
  <c r="AQ147" i="54"/>
  <c r="G113" i="82"/>
  <c r="AL141" i="54"/>
  <c r="AQ141" i="54"/>
  <c r="G107" i="82"/>
  <c r="AQ139" i="54"/>
  <c r="G105" i="82"/>
  <c r="AL139" i="54"/>
  <c r="AL127" i="54"/>
  <c r="AQ127" i="54"/>
  <c r="G93" i="82"/>
  <c r="AQ129" i="54"/>
  <c r="G95" i="82"/>
  <c r="AL129" i="54"/>
  <c r="AQ124" i="54"/>
  <c r="G90" i="82"/>
  <c r="AL124" i="54"/>
  <c r="AL122" i="54"/>
  <c r="AQ122" i="54"/>
  <c r="G88" i="82" s="1"/>
  <c r="AQ118" i="54"/>
  <c r="G84" i="82" s="1"/>
  <c r="AL118" i="54"/>
  <c r="AL116" i="54"/>
  <c r="AQ116" i="54"/>
  <c r="G82" i="82" s="1"/>
  <c r="AQ113" i="54"/>
  <c r="G79" i="82"/>
  <c r="AL113" i="54"/>
  <c r="AL111" i="54"/>
  <c r="AQ111" i="54"/>
  <c r="G77" i="82" s="1"/>
  <c r="AL105" i="54"/>
  <c r="AQ105" i="54"/>
  <c r="G71" i="82" s="1"/>
  <c r="AQ103" i="54"/>
  <c r="G69" i="82" s="1"/>
  <c r="AL103" i="54"/>
  <c r="AQ91" i="54"/>
  <c r="G57" i="82" s="1"/>
  <c r="AL91" i="54"/>
  <c r="AL88" i="54"/>
  <c r="AQ82" i="54"/>
  <c r="G48" i="82"/>
  <c r="AL82" i="54"/>
  <c r="AP75" i="54"/>
  <c r="AP73" i="54"/>
  <c r="AP70" i="54"/>
  <c r="AP69" i="54"/>
  <c r="AQ45" i="54"/>
  <c r="G11" i="82" s="1"/>
  <c r="AL45" i="54"/>
  <c r="AP46" i="54"/>
  <c r="AQ46" i="54"/>
  <c r="G12" i="82"/>
  <c r="BS36" i="54"/>
  <c r="BT36" i="54"/>
  <c r="BP36" i="54"/>
  <c r="BI36" i="54"/>
  <c r="BK1313" i="54"/>
  <c r="BO1313" i="54"/>
  <c r="BS1313" i="54"/>
  <c r="BH1313" i="54"/>
  <c r="BL1313" i="54"/>
  <c r="BP1313" i="54"/>
  <c r="BT1313" i="54"/>
  <c r="BI1313" i="54"/>
  <c r="BQ1313" i="54"/>
  <c r="BU1313" i="54"/>
  <c r="BJ1313" i="54"/>
  <c r="BN1313" i="54"/>
  <c r="BR1313" i="54"/>
  <c r="BU37" i="54"/>
  <c r="BJ37" i="54"/>
  <c r="BR37" i="54"/>
  <c r="BK37" i="54"/>
  <c r="BO37" i="54"/>
  <c r="BS37" i="54"/>
  <c r="BI37" i="54"/>
  <c r="AP337" i="54"/>
  <c r="AP306" i="54"/>
  <c r="AQ218" i="54"/>
  <c r="G184" i="82"/>
  <c r="AL218" i="54"/>
  <c r="BN1310" i="54"/>
  <c r="BR1310" i="54"/>
  <c r="BJ1310" i="54"/>
  <c r="BP1310" i="54"/>
  <c r="BT1310" i="54"/>
  <c r="BH1310" i="54"/>
  <c r="BM1310" i="54"/>
  <c r="BU1310" i="54"/>
  <c r="BK1310" i="54"/>
  <c r="BO1310" i="54"/>
  <c r="BS1310" i="54"/>
  <c r="BL1310" i="54"/>
  <c r="BI1310" i="54"/>
  <c r="BN1302" i="54"/>
  <c r="BR1302" i="54"/>
  <c r="BJ1302" i="54"/>
  <c r="BH1302" i="54"/>
  <c r="BM1302" i="54"/>
  <c r="BQ1302" i="54"/>
  <c r="BU1302" i="54"/>
  <c r="BI1302" i="54"/>
  <c r="BK1302" i="54"/>
  <c r="BO1302" i="54"/>
  <c r="BS1302" i="54"/>
  <c r="BL1302" i="54"/>
  <c r="BP1302" i="54"/>
  <c r="BT1302" i="54"/>
  <c r="BN1298" i="54"/>
  <c r="BR1298" i="54"/>
  <c r="BJ1298" i="54"/>
  <c r="BM1298" i="54"/>
  <c r="BQ1298" i="54"/>
  <c r="BU1298" i="54"/>
  <c r="BI1298" i="54"/>
  <c r="BK1298" i="54"/>
  <c r="BO1298" i="54"/>
  <c r="BH1298" i="54"/>
  <c r="BL1298" i="54"/>
  <c r="BP1298" i="54"/>
  <c r="BT1298" i="54"/>
  <c r="BK1290" i="54"/>
  <c r="BN1290" i="54"/>
  <c r="BR1290" i="54"/>
  <c r="BJ1290" i="54"/>
  <c r="BM1290" i="54"/>
  <c r="BU1290" i="54"/>
  <c r="BO1290" i="54"/>
  <c r="BS1290" i="54"/>
  <c r="BH1290" i="54"/>
  <c r="BI1290" i="54"/>
  <c r="BL1290" i="54"/>
  <c r="BP1290" i="54"/>
  <c r="BT1290" i="54"/>
  <c r="BK1282" i="54"/>
  <c r="BO1282" i="54"/>
  <c r="BS1282" i="54"/>
  <c r="BL1282" i="54"/>
  <c r="BP1282" i="54"/>
  <c r="BT1282" i="54"/>
  <c r="BR1282" i="54"/>
  <c r="BJ1282" i="54"/>
  <c r="BQ1282" i="54"/>
  <c r="BI1282" i="54"/>
  <c r="BM1282" i="54"/>
  <c r="BU1282" i="54"/>
  <c r="BH1282" i="54"/>
  <c r="BN1282" i="54"/>
  <c r="BO1274" i="54"/>
  <c r="BS1274" i="54"/>
  <c r="BL1274" i="54"/>
  <c r="BN1274" i="54"/>
  <c r="BK1266" i="54"/>
  <c r="BO1266" i="54"/>
  <c r="BS1266" i="54"/>
  <c r="BP1266" i="54"/>
  <c r="BT1266" i="54"/>
  <c r="BR1266" i="54"/>
  <c r="BJ1266" i="54"/>
  <c r="BQ1266" i="54"/>
  <c r="BI1266" i="54"/>
  <c r="BM1266" i="54"/>
  <c r="BU1266" i="54"/>
  <c r="BH1266" i="54"/>
  <c r="BK1262" i="54"/>
  <c r="BO1262" i="54"/>
  <c r="BS1262" i="54"/>
  <c r="BL1262" i="54"/>
  <c r="BP1262" i="54"/>
  <c r="BT1262" i="54"/>
  <c r="BN1262" i="54"/>
  <c r="BJ1262" i="54"/>
  <c r="BH1262" i="54"/>
  <c r="BM1262" i="54"/>
  <c r="BU1262" i="54"/>
  <c r="BI1262" i="54"/>
  <c r="BQ1262" i="54"/>
  <c r="BR1262" i="54"/>
  <c r="BK1258" i="54"/>
  <c r="BO1258" i="54"/>
  <c r="BS1258" i="54"/>
  <c r="BL1258" i="54"/>
  <c r="BP1258" i="54"/>
  <c r="BR1258" i="54"/>
  <c r="BJ1258" i="54"/>
  <c r="BQ1258" i="54"/>
  <c r="BI1258" i="54"/>
  <c r="BM1258" i="54"/>
  <c r="BU1258" i="54"/>
  <c r="BH1258" i="54"/>
  <c r="BN1258" i="54"/>
  <c r="BK1250" i="54"/>
  <c r="BS1250" i="54"/>
  <c r="BL1250" i="54"/>
  <c r="BP1250" i="54"/>
  <c r="BT1250" i="54"/>
  <c r="BR1250" i="54"/>
  <c r="BJ1250" i="54"/>
  <c r="BQ1250" i="54"/>
  <c r="BM1250" i="54"/>
  <c r="BU1250" i="54"/>
  <c r="BI1250" i="54"/>
  <c r="BN1250" i="54"/>
  <c r="BK1242" i="54"/>
  <c r="BO1242" i="54"/>
  <c r="BS1242" i="54"/>
  <c r="BL1242" i="54"/>
  <c r="BP1242" i="54"/>
  <c r="BT1242" i="54"/>
  <c r="BR1242" i="54"/>
  <c r="BJ1242" i="54"/>
  <c r="BQ1242" i="54"/>
  <c r="BM1242" i="54"/>
  <c r="BU1242" i="54"/>
  <c r="BH1242" i="54"/>
  <c r="BI1242" i="54"/>
  <c r="BN1242" i="54"/>
  <c r="BH1234" i="54"/>
  <c r="BQ1234" i="54"/>
  <c r="BK1222" i="54"/>
  <c r="BO1222" i="54"/>
  <c r="BS1222" i="54"/>
  <c r="BL1222" i="54"/>
  <c r="BP1222" i="54"/>
  <c r="BT1222" i="54"/>
  <c r="BN1222" i="54"/>
  <c r="BJ1222" i="54"/>
  <c r="BM1222" i="54"/>
  <c r="BU1222" i="54"/>
  <c r="BQ1222" i="54"/>
  <c r="BH1222" i="54"/>
  <c r="BI1222" i="54"/>
  <c r="BR1222" i="54"/>
  <c r="BM1309" i="54"/>
  <c r="BQ1309" i="54"/>
  <c r="BU1309" i="54"/>
  <c r="BL1309" i="54"/>
  <c r="BN1309" i="54"/>
  <c r="BR1309" i="54"/>
  <c r="BJ1309" i="54"/>
  <c r="BT1309" i="54"/>
  <c r="BK1309" i="54"/>
  <c r="BO1309" i="54"/>
  <c r="BS1309" i="54"/>
  <c r="BM1305" i="54"/>
  <c r="BU1305" i="54"/>
  <c r="BI1305" i="54"/>
  <c r="BL1305" i="54"/>
  <c r="BP1305" i="54"/>
  <c r="BT1305" i="54"/>
  <c r="BH1305" i="54"/>
  <c r="BN1305" i="54"/>
  <c r="BR1305" i="54"/>
  <c r="BJ1305" i="54"/>
  <c r="BO1305" i="54"/>
  <c r="BS1305" i="54"/>
  <c r="BL1301" i="54"/>
  <c r="BR1301" i="54"/>
  <c r="BM1297" i="54"/>
  <c r="BQ1297" i="54"/>
  <c r="BU1297" i="54"/>
  <c r="BL1297" i="54"/>
  <c r="BP1297" i="54"/>
  <c r="BT1297" i="54"/>
  <c r="BN1297" i="54"/>
  <c r="BR1297" i="54"/>
  <c r="BJ1297" i="54"/>
  <c r="BH1297" i="54"/>
  <c r="BK1297" i="54"/>
  <c r="BO1297" i="54"/>
  <c r="BM1293" i="54"/>
  <c r="BQ1293" i="54"/>
  <c r="BU1293" i="54"/>
  <c r="BI1293" i="54"/>
  <c r="BL1293" i="54"/>
  <c r="BP1293" i="54"/>
  <c r="BT1293" i="54"/>
  <c r="BN1293" i="54"/>
  <c r="BR1293" i="54"/>
  <c r="BK1293" i="54"/>
  <c r="BO1293" i="54"/>
  <c r="BS1293" i="54"/>
  <c r="BH1293" i="54"/>
  <c r="BR1289" i="54"/>
  <c r="BO1289" i="54"/>
  <c r="BM1289" i="54"/>
  <c r="BI1289" i="54"/>
  <c r="BL1289" i="54"/>
  <c r="BS1289" i="54"/>
  <c r="BH1289" i="54"/>
  <c r="BP1289" i="54"/>
  <c r="BJ1289" i="54"/>
  <c r="BN1285" i="54"/>
  <c r="BK1285" i="54"/>
  <c r="BO1285" i="54"/>
  <c r="BS1285" i="54"/>
  <c r="BQ1285" i="54"/>
  <c r="BI1285" i="54"/>
  <c r="BP1285" i="54"/>
  <c r="BL1285" i="54"/>
  <c r="BT1285" i="54"/>
  <c r="BJ1285" i="54"/>
  <c r="BU1285" i="54"/>
  <c r="BH1285" i="54"/>
  <c r="BK1281" i="54"/>
  <c r="BN1277" i="54"/>
  <c r="BR1277" i="54"/>
  <c r="BK1277" i="54"/>
  <c r="BS1277" i="54"/>
  <c r="BQ1277" i="54"/>
  <c r="BI1277" i="54"/>
  <c r="BP1277" i="54"/>
  <c r="BL1277" i="54"/>
  <c r="BT1277" i="54"/>
  <c r="BJ1277" i="54"/>
  <c r="BH1277" i="54"/>
  <c r="BM1277" i="54"/>
  <c r="BN1273" i="54"/>
  <c r="BR1273" i="54"/>
  <c r="BK1273" i="54"/>
  <c r="BO1273" i="54"/>
  <c r="BS1273" i="54"/>
  <c r="BM1273" i="54"/>
  <c r="BU1273" i="54"/>
  <c r="BI1273" i="54"/>
  <c r="BL1273" i="54"/>
  <c r="BH1273" i="54"/>
  <c r="BP1273" i="54"/>
  <c r="BJ1273" i="54"/>
  <c r="BQ1273" i="54"/>
  <c r="BN1269" i="54"/>
  <c r="BR1269" i="54"/>
  <c r="BK1269" i="54"/>
  <c r="BO1269" i="54"/>
  <c r="BS1269" i="54"/>
  <c r="BI1269" i="54"/>
  <c r="BP1269" i="54"/>
  <c r="BT1269" i="54"/>
  <c r="BM1269" i="54"/>
  <c r="BU1269" i="54"/>
  <c r="BH1269" i="54"/>
  <c r="BN1265" i="54"/>
  <c r="BK1265" i="54"/>
  <c r="BO1265" i="54"/>
  <c r="BS1265" i="54"/>
  <c r="BM1265" i="54"/>
  <c r="BU1265" i="54"/>
  <c r="BI1265" i="54"/>
  <c r="BL1265" i="54"/>
  <c r="BT1265" i="54"/>
  <c r="BP1265" i="54"/>
  <c r="BQ1265" i="54"/>
  <c r="BH1265" i="54"/>
  <c r="BI1261" i="54"/>
  <c r="BL1261" i="54"/>
  <c r="BJ1261" i="54"/>
  <c r="BN1257" i="54"/>
  <c r="BR1257" i="54"/>
  <c r="BK1257" i="54"/>
  <c r="BS1257" i="54"/>
  <c r="BM1257" i="54"/>
  <c r="BU1257" i="54"/>
  <c r="BI1257" i="54"/>
  <c r="BL1257" i="54"/>
  <c r="BT1257" i="54"/>
  <c r="BP1257" i="54"/>
  <c r="BJ1257" i="54"/>
  <c r="BH1257" i="54"/>
  <c r="BN1253" i="54"/>
  <c r="BR1253" i="54"/>
  <c r="BK1253" i="54"/>
  <c r="BO1253" i="54"/>
  <c r="BS1253" i="54"/>
  <c r="BQ1253" i="54"/>
  <c r="BI1253" i="54"/>
  <c r="BP1253" i="54"/>
  <c r="BL1253" i="54"/>
  <c r="BJ1253" i="54"/>
  <c r="BM1253" i="54"/>
  <c r="BU1253" i="54"/>
  <c r="BH1253" i="54"/>
  <c r="BN1249" i="54"/>
  <c r="BR1249" i="54"/>
  <c r="BK1249" i="54"/>
  <c r="BO1249" i="54"/>
  <c r="BU1249" i="54"/>
  <c r="BL1249" i="54"/>
  <c r="BT1249" i="54"/>
  <c r="BP1249" i="54"/>
  <c r="BJ1249" i="54"/>
  <c r="BH1249" i="54"/>
  <c r="BQ1249" i="54"/>
  <c r="BN1245" i="54"/>
  <c r="BK1245" i="54"/>
  <c r="BO1245" i="54"/>
  <c r="BS1245" i="54"/>
  <c r="BQ1245" i="54"/>
  <c r="BI1245" i="54"/>
  <c r="BP1245" i="54"/>
  <c r="BL1245" i="54"/>
  <c r="BT1245" i="54"/>
  <c r="BJ1245" i="54"/>
  <c r="BM1245" i="54"/>
  <c r="BU1245" i="54"/>
  <c r="BT1241" i="54"/>
  <c r="BN1237" i="54"/>
  <c r="BR1237" i="54"/>
  <c r="BK1237" i="54"/>
  <c r="BS1237" i="54"/>
  <c r="BQ1237" i="54"/>
  <c r="BI1237" i="54"/>
  <c r="BP1237" i="54"/>
  <c r="BH1237" i="54"/>
  <c r="BL1237" i="54"/>
  <c r="BT1237" i="54"/>
  <c r="BJ1237" i="54"/>
  <c r="BM1237" i="54"/>
  <c r="BN1233" i="54"/>
  <c r="BR1233" i="54"/>
  <c r="BK1233" i="54"/>
  <c r="BO1233" i="54"/>
  <c r="BS1233" i="54"/>
  <c r="BM1233" i="54"/>
  <c r="BU1233" i="54"/>
  <c r="BI1233" i="54"/>
  <c r="BL1233" i="54"/>
  <c r="BP1233" i="54"/>
  <c r="BJ1233" i="54"/>
  <c r="BQ1233" i="54"/>
  <c r="BH1233" i="54"/>
  <c r="BN1229" i="54"/>
  <c r="BK1229" i="54"/>
  <c r="BS1229" i="54"/>
  <c r="BI1229" i="54"/>
  <c r="BP1229" i="54"/>
  <c r="BL1229" i="54"/>
  <c r="BT1229" i="54"/>
  <c r="BJ1229" i="54"/>
  <c r="BH1229" i="54"/>
  <c r="BU1229" i="54"/>
  <c r="BN1225" i="54"/>
  <c r="BK1225" i="54"/>
  <c r="BO1225" i="54"/>
  <c r="BS1225" i="54"/>
  <c r="BM1225" i="54"/>
  <c r="BU1225" i="54"/>
  <c r="BI1225" i="54"/>
  <c r="BL1225" i="54"/>
  <c r="BT1225" i="54"/>
  <c r="BP1225" i="54"/>
  <c r="BH1225" i="54"/>
  <c r="BQ1225" i="54"/>
  <c r="BK1221" i="54"/>
  <c r="BO1221" i="54"/>
  <c r="BS1221" i="54"/>
  <c r="BJ1221" i="54"/>
  <c r="BN1217" i="54"/>
  <c r="BR1217" i="54"/>
  <c r="BK1217" i="54"/>
  <c r="BS1217" i="54"/>
  <c r="BM1217" i="54"/>
  <c r="BU1217" i="54"/>
  <c r="BI1217" i="54"/>
  <c r="BL1217" i="54"/>
  <c r="BT1217" i="54"/>
  <c r="BH1217" i="54"/>
  <c r="BP1217" i="54"/>
  <c r="BJ1217" i="54"/>
  <c r="BN1213" i="54"/>
  <c r="BR1213" i="54"/>
  <c r="BK1213" i="54"/>
  <c r="BO1213" i="54"/>
  <c r="BS1213" i="54"/>
  <c r="BQ1213" i="54"/>
  <c r="BI1213" i="54"/>
  <c r="BP1213" i="54"/>
  <c r="BH1213" i="54"/>
  <c r="BT1213" i="54"/>
  <c r="BJ1213" i="54"/>
  <c r="BM1213" i="54"/>
  <c r="BU1213" i="54"/>
  <c r="BN1209" i="54"/>
  <c r="BR1209" i="54"/>
  <c r="BK1209" i="54"/>
  <c r="BO1209" i="54"/>
  <c r="BS1209" i="54"/>
  <c r="BU1209" i="54"/>
  <c r="BI1209" i="54"/>
  <c r="BL1209" i="54"/>
  <c r="BP1209" i="54"/>
  <c r="BJ1209" i="54"/>
  <c r="BQ1209" i="54"/>
  <c r="BH1209" i="54"/>
  <c r="BN1205" i="54"/>
  <c r="BK1205" i="54"/>
  <c r="BO1205" i="54"/>
  <c r="BS1205" i="54"/>
  <c r="BQ1205" i="54"/>
  <c r="BI1205" i="54"/>
  <c r="BP1205" i="54"/>
  <c r="BL1205" i="54"/>
  <c r="BT1205" i="54"/>
  <c r="BJ1205" i="54"/>
  <c r="BM1205" i="54"/>
  <c r="BU1205" i="54"/>
  <c r="BT1201" i="54"/>
  <c r="BP1201" i="54"/>
  <c r="BJ1201" i="54"/>
  <c r="BH1201" i="54"/>
  <c r="BQ1201" i="54"/>
  <c r="BN1197" i="54"/>
  <c r="BR1197" i="54"/>
  <c r="BK1197" i="54"/>
  <c r="BS1197" i="54"/>
  <c r="BQ1197" i="54"/>
  <c r="BI1197" i="54"/>
  <c r="BP1197" i="54"/>
  <c r="BL1197" i="54"/>
  <c r="BT1197" i="54"/>
  <c r="BJ1197" i="54"/>
  <c r="BH1197" i="54"/>
  <c r="BM1197" i="54"/>
  <c r="BN1193" i="54"/>
  <c r="BR1193" i="54"/>
  <c r="BK1193" i="54"/>
  <c r="BO1193" i="54"/>
  <c r="BS1193" i="54"/>
  <c r="BM1193" i="54"/>
  <c r="BU1193" i="54"/>
  <c r="BI1193" i="54"/>
  <c r="BL1193" i="54"/>
  <c r="BP1193" i="54"/>
  <c r="BJ1193" i="54"/>
  <c r="BQ1193" i="54"/>
  <c r="BH1193" i="54"/>
  <c r="BN1189" i="54"/>
  <c r="BR1189" i="54"/>
  <c r="BK1189" i="54"/>
  <c r="BO1189" i="54"/>
  <c r="BS1189" i="54"/>
  <c r="BP1189" i="54"/>
  <c r="BH1189" i="54"/>
  <c r="BL1189" i="54"/>
  <c r="BT1189" i="54"/>
  <c r="BJ1189" i="54"/>
  <c r="BM1189" i="54"/>
  <c r="BU1189" i="54"/>
  <c r="BN1185" i="54"/>
  <c r="BK1185" i="54"/>
  <c r="BO1185" i="54"/>
  <c r="BS1185" i="54"/>
  <c r="BM1185" i="54"/>
  <c r="BU1185" i="54"/>
  <c r="BI1185" i="54"/>
  <c r="BL1185" i="54"/>
  <c r="BH1185" i="54"/>
  <c r="BP1185" i="54"/>
  <c r="BT1185" i="54"/>
  <c r="BQ1185" i="54"/>
  <c r="BS1181" i="54"/>
  <c r="BQ1181" i="54"/>
  <c r="BN1177" i="54"/>
  <c r="BR1177" i="54"/>
  <c r="BK1177" i="54"/>
  <c r="BS1177" i="54"/>
  <c r="BM1177" i="54"/>
  <c r="BU1177" i="54"/>
  <c r="BI1177" i="54"/>
  <c r="BT1177" i="54"/>
  <c r="BP1177" i="54"/>
  <c r="BJ1177" i="54"/>
  <c r="BL1177" i="54"/>
  <c r="BH1177" i="54"/>
  <c r="BN1173" i="54"/>
  <c r="BR1173" i="54"/>
  <c r="BK1173" i="54"/>
  <c r="BO1173" i="54"/>
  <c r="BS1173" i="54"/>
  <c r="BQ1173" i="54"/>
  <c r="BI1173" i="54"/>
  <c r="BP1173" i="54"/>
  <c r="BL1173" i="54"/>
  <c r="BJ1173" i="54"/>
  <c r="BH1173" i="54"/>
  <c r="BM1173" i="54"/>
  <c r="BU1173" i="54"/>
  <c r="BN1169" i="54"/>
  <c r="BR1169" i="54"/>
  <c r="BO1169" i="54"/>
  <c r="BS1169" i="54"/>
  <c r="BU1169" i="54"/>
  <c r="BI1169" i="54"/>
  <c r="BT1169" i="54"/>
  <c r="BP1169" i="54"/>
  <c r="BJ1169" i="54"/>
  <c r="BL1169" i="54"/>
  <c r="BQ1169" i="54"/>
  <c r="BN1165" i="54"/>
  <c r="BK1165" i="54"/>
  <c r="BO1165" i="54"/>
  <c r="BS1165" i="54"/>
  <c r="BQ1165" i="54"/>
  <c r="BI1165" i="54"/>
  <c r="BP1165" i="54"/>
  <c r="BL1165" i="54"/>
  <c r="BT1165" i="54"/>
  <c r="BJ1165" i="54"/>
  <c r="BU1165" i="54"/>
  <c r="BH1165" i="54"/>
  <c r="BO1161" i="54"/>
  <c r="BS1161" i="54"/>
  <c r="BM1161" i="54"/>
  <c r="BU1161" i="54"/>
  <c r="BT1161" i="54"/>
  <c r="BQ1161" i="54"/>
  <c r="BN1157" i="54"/>
  <c r="BR1157" i="54"/>
  <c r="BK1157" i="54"/>
  <c r="BS1157" i="54"/>
  <c r="BQ1157" i="54"/>
  <c r="BI1157" i="54"/>
  <c r="BP1157" i="54"/>
  <c r="BL1157" i="54"/>
  <c r="BT1157" i="54"/>
  <c r="BJ1157" i="54"/>
  <c r="BH1157" i="54"/>
  <c r="BM1157" i="54"/>
  <c r="BN1153" i="54"/>
  <c r="BR1153" i="54"/>
  <c r="BK1153" i="54"/>
  <c r="BO1153" i="54"/>
  <c r="BS1153" i="54"/>
  <c r="BM1153" i="54"/>
  <c r="BU1153" i="54"/>
  <c r="BI1153" i="54"/>
  <c r="BL1153" i="54"/>
  <c r="BJ1153" i="54"/>
  <c r="BT1153" i="54"/>
  <c r="BH1153" i="54"/>
  <c r="BQ1153" i="54"/>
  <c r="BN1149" i="54"/>
  <c r="BR1149" i="54"/>
  <c r="BK1149" i="54"/>
  <c r="BO1149" i="54"/>
  <c r="BS1149" i="54"/>
  <c r="BI1149" i="54"/>
  <c r="BL1149" i="54"/>
  <c r="BT1149" i="54"/>
  <c r="BJ1149" i="54"/>
  <c r="BM1149" i="54"/>
  <c r="BU1149" i="54"/>
  <c r="BH1149" i="54"/>
  <c r="BN1145" i="54"/>
  <c r="BK1145" i="54"/>
  <c r="BO1145" i="54"/>
  <c r="BS1145" i="54"/>
  <c r="BM1145" i="54"/>
  <c r="BU1145" i="54"/>
  <c r="BI1145" i="54"/>
  <c r="BT1145" i="54"/>
  <c r="BP1145" i="54"/>
  <c r="BJ1145" i="54"/>
  <c r="BH1145" i="54"/>
  <c r="BQ1145" i="54"/>
  <c r="BN1141" i="54"/>
  <c r="BJ1141" i="54"/>
  <c r="BH1141" i="54"/>
  <c r="BM1141" i="54"/>
  <c r="BU1141" i="54"/>
  <c r="BN1137" i="54"/>
  <c r="BR1137" i="54"/>
  <c r="BK1137" i="54"/>
  <c r="BS1137" i="54"/>
  <c r="BM1137" i="54"/>
  <c r="BU1137" i="54"/>
  <c r="BI1137" i="54"/>
  <c r="BL1137" i="54"/>
  <c r="BP1137" i="54"/>
  <c r="BJ1137" i="54"/>
  <c r="BT1137" i="54"/>
  <c r="BQ1137" i="54"/>
  <c r="BN1133" i="54"/>
  <c r="BR1133" i="54"/>
  <c r="BK1133" i="54"/>
  <c r="BO1133" i="54"/>
  <c r="BS1133" i="54"/>
  <c r="BQ1133" i="54"/>
  <c r="BI1133" i="54"/>
  <c r="BL1133" i="54"/>
  <c r="BT1133" i="54"/>
  <c r="BP1133" i="54"/>
  <c r="BH1133" i="54"/>
  <c r="BM1133" i="54"/>
  <c r="BU1133" i="54"/>
  <c r="BN1129" i="54"/>
  <c r="BR1129" i="54"/>
  <c r="BK1129" i="54"/>
  <c r="BO1129" i="54"/>
  <c r="BS1129" i="54"/>
  <c r="BU1129" i="54"/>
  <c r="BT1129" i="54"/>
  <c r="BP1129" i="54"/>
  <c r="BJ1129" i="54"/>
  <c r="BL1129" i="54"/>
  <c r="BH1129" i="54"/>
  <c r="BQ1129" i="54"/>
  <c r="BN1125" i="54"/>
  <c r="BK1125" i="54"/>
  <c r="BO1125" i="54"/>
  <c r="BS1125" i="54"/>
  <c r="BQ1125" i="54"/>
  <c r="BI1125" i="54"/>
  <c r="BP1125" i="54"/>
  <c r="BL1125" i="54"/>
  <c r="BT1125" i="54"/>
  <c r="BJ1125" i="54"/>
  <c r="BM1125" i="54"/>
  <c r="BU1125" i="54"/>
  <c r="BN1121" i="54"/>
  <c r="BM1121" i="54"/>
  <c r="BU1121" i="54"/>
  <c r="BN1117" i="54"/>
  <c r="BR1117" i="54"/>
  <c r="BK1117" i="54"/>
  <c r="BS1117" i="54"/>
  <c r="BQ1117" i="54"/>
  <c r="BI1117" i="54"/>
  <c r="BH1117" i="54"/>
  <c r="BL1117" i="54"/>
  <c r="BT1117" i="54"/>
  <c r="BJ1117" i="54"/>
  <c r="BP1117" i="54"/>
  <c r="BM1117" i="54"/>
  <c r="BN1113" i="54"/>
  <c r="BR1113" i="54"/>
  <c r="BK1113" i="54"/>
  <c r="BO1113" i="54"/>
  <c r="BS1113" i="54"/>
  <c r="BM1113" i="54"/>
  <c r="BU1113" i="54"/>
  <c r="BI1113" i="54"/>
  <c r="BT1113" i="54"/>
  <c r="BJ1113" i="54"/>
  <c r="BL1113" i="54"/>
  <c r="BH1113" i="54"/>
  <c r="BQ1113" i="54"/>
  <c r="BN1109" i="54"/>
  <c r="BR1109" i="54"/>
  <c r="BK1109" i="54"/>
  <c r="BS1109" i="54"/>
  <c r="BI1109" i="54"/>
  <c r="BP1109" i="54"/>
  <c r="BL1109" i="54"/>
  <c r="BT1109" i="54"/>
  <c r="BJ1109" i="54"/>
  <c r="BH1109" i="54"/>
  <c r="BM1109" i="54"/>
  <c r="BU1109" i="54"/>
  <c r="BN1105" i="54"/>
  <c r="BK1105" i="54"/>
  <c r="BO1105" i="54"/>
  <c r="BS1105" i="54"/>
  <c r="BM1105" i="54"/>
  <c r="BU1105" i="54"/>
  <c r="BI1105" i="54"/>
  <c r="BL1105" i="54"/>
  <c r="BP1105" i="54"/>
  <c r="BJ1105" i="54"/>
  <c r="BH1105" i="54"/>
  <c r="BQ1105" i="54"/>
  <c r="BO1101" i="54"/>
  <c r="BS1101" i="54"/>
  <c r="BQ1101" i="54"/>
  <c r="BI1101" i="54"/>
  <c r="BT1101" i="54"/>
  <c r="BH1101" i="54"/>
  <c r="BN1097" i="54"/>
  <c r="BR1097" i="54"/>
  <c r="BK1097" i="54"/>
  <c r="BS1097" i="54"/>
  <c r="BM1097" i="54"/>
  <c r="BU1097" i="54"/>
  <c r="BI1097" i="54"/>
  <c r="BL1097" i="54"/>
  <c r="BH1097" i="54"/>
  <c r="BP1097" i="54"/>
  <c r="BJ1097" i="54"/>
  <c r="BT1097" i="54"/>
  <c r="BN1093" i="54"/>
  <c r="BR1093" i="54"/>
  <c r="BK1093" i="54"/>
  <c r="BO1093" i="54"/>
  <c r="BS1093" i="54"/>
  <c r="BL1093" i="54"/>
  <c r="BT1093" i="54"/>
  <c r="BM1093" i="54"/>
  <c r="BU1093" i="54"/>
  <c r="BI1093" i="54"/>
  <c r="BH1093" i="54"/>
  <c r="BQ1093" i="54"/>
  <c r="BJ1093" i="54"/>
  <c r="BR1089" i="54"/>
  <c r="BK1089" i="54"/>
  <c r="BO1089" i="54"/>
  <c r="BS1089" i="54"/>
  <c r="BQ1089" i="54"/>
  <c r="BL1089" i="54"/>
  <c r="BI1089" i="54"/>
  <c r="BH1089" i="54"/>
  <c r="BM1089" i="54"/>
  <c r="BU1089" i="54"/>
  <c r="BT1089" i="54"/>
  <c r="BN1085" i="54"/>
  <c r="BK1085" i="54"/>
  <c r="BO1085" i="54"/>
  <c r="BS1085" i="54"/>
  <c r="BL1085" i="54"/>
  <c r="BT1085" i="54"/>
  <c r="BM1085" i="54"/>
  <c r="BU1085" i="54"/>
  <c r="BI1085" i="54"/>
  <c r="BQ1085" i="54"/>
  <c r="BJ1085" i="54"/>
  <c r="BP1085" i="54"/>
  <c r="BN1081" i="54"/>
  <c r="BR1081" i="54"/>
  <c r="BJ1081" i="54"/>
  <c r="BM1081" i="54"/>
  <c r="BL1081" i="54"/>
  <c r="BN1077" i="54"/>
  <c r="BR1077" i="54"/>
  <c r="BK1077" i="54"/>
  <c r="BS1077" i="54"/>
  <c r="BL1077" i="54"/>
  <c r="BT1077" i="54"/>
  <c r="BM1077" i="54"/>
  <c r="BU1077" i="54"/>
  <c r="BP1077" i="54"/>
  <c r="BI1077" i="54"/>
  <c r="BH1077" i="54"/>
  <c r="BQ1077" i="54"/>
  <c r="BN1073" i="54"/>
  <c r="BR1073" i="54"/>
  <c r="BK1073" i="54"/>
  <c r="BO1073" i="54"/>
  <c r="BS1073" i="54"/>
  <c r="BP1073" i="54"/>
  <c r="BQ1073" i="54"/>
  <c r="BL1073" i="54"/>
  <c r="BI1073" i="54"/>
  <c r="BM1073" i="54"/>
  <c r="BJ1073" i="54"/>
  <c r="BU1073" i="54"/>
  <c r="BT1073" i="54"/>
  <c r="BN1069" i="54"/>
  <c r="BR1069" i="54"/>
  <c r="BK1069" i="54"/>
  <c r="BO1069" i="54"/>
  <c r="BS1069" i="54"/>
  <c r="BT1069" i="54"/>
  <c r="BM1069" i="54"/>
  <c r="BI1069" i="54"/>
  <c r="BQ1069" i="54"/>
  <c r="BJ1069" i="54"/>
  <c r="BP1069" i="54"/>
  <c r="BH1069" i="54"/>
  <c r="BN1065" i="54"/>
  <c r="BK1065" i="54"/>
  <c r="BO1065" i="54"/>
  <c r="BS1065" i="54"/>
  <c r="BP1065" i="54"/>
  <c r="BQ1065" i="54"/>
  <c r="BT1065" i="54"/>
  <c r="BI1065" i="54"/>
  <c r="BU1065" i="54"/>
  <c r="BJ1065" i="54"/>
  <c r="BH1065" i="54"/>
  <c r="BL1065" i="54"/>
  <c r="BN1061" i="54"/>
  <c r="BR1061" i="54"/>
  <c r="BT1061" i="54"/>
  <c r="BU1061" i="54"/>
  <c r="BN1057" i="54"/>
  <c r="BR1057" i="54"/>
  <c r="BK1057" i="54"/>
  <c r="BS1057" i="54"/>
  <c r="BP1057" i="54"/>
  <c r="BQ1057" i="54"/>
  <c r="BL1057" i="54"/>
  <c r="BI1057" i="54"/>
  <c r="BU1057" i="54"/>
  <c r="BM1057" i="54"/>
  <c r="BJ1057" i="54"/>
  <c r="BT1057" i="54"/>
  <c r="BN1053" i="54"/>
  <c r="BR1053" i="54"/>
  <c r="BK1053" i="54"/>
  <c r="BO1053" i="54"/>
  <c r="BS1053" i="54"/>
  <c r="BL1053" i="54"/>
  <c r="BT1053" i="54"/>
  <c r="BM1053" i="54"/>
  <c r="BU1053" i="54"/>
  <c r="BJ1053" i="54"/>
  <c r="BQ1053" i="54"/>
  <c r="BP1053" i="54"/>
  <c r="BH1053" i="54"/>
  <c r="BN1049" i="54"/>
  <c r="BR1049" i="54"/>
  <c r="BK1049" i="54"/>
  <c r="BO1049" i="54"/>
  <c r="BQ1049" i="54"/>
  <c r="BT1049" i="54"/>
  <c r="BI1049" i="54"/>
  <c r="BM1049" i="54"/>
  <c r="BU1049" i="54"/>
  <c r="BJ1049" i="54"/>
  <c r="BH1049" i="54"/>
  <c r="BL1049" i="54"/>
  <c r="BN1045" i="54"/>
  <c r="BK1045" i="54"/>
  <c r="BO1045" i="54"/>
  <c r="BS1045" i="54"/>
  <c r="BL1045" i="54"/>
  <c r="BT1045" i="54"/>
  <c r="BM1045" i="54"/>
  <c r="BU1045" i="54"/>
  <c r="BP1045" i="54"/>
  <c r="BI1045" i="54"/>
  <c r="BQ1045" i="54"/>
  <c r="BJ1045" i="54"/>
  <c r="BS1041" i="54"/>
  <c r="BM1041" i="54"/>
  <c r="BU1041" i="54"/>
  <c r="BQ1041" i="54"/>
  <c r="BI1041" i="54"/>
  <c r="BN1037" i="54"/>
  <c r="BR1037" i="54"/>
  <c r="BK1037" i="54"/>
  <c r="BS1037" i="54"/>
  <c r="BQ1037" i="54"/>
  <c r="BL1037" i="54"/>
  <c r="BT1037" i="54"/>
  <c r="BM1037" i="54"/>
  <c r="BU1037" i="54"/>
  <c r="BI1037" i="54"/>
  <c r="BH1037" i="54"/>
  <c r="BP1037" i="54"/>
  <c r="BN1033" i="54"/>
  <c r="BR1033" i="54"/>
  <c r="BK1033" i="54"/>
  <c r="BO1033" i="54"/>
  <c r="BS1033" i="54"/>
  <c r="BM1033" i="54"/>
  <c r="BU1033" i="54"/>
  <c r="BP1033" i="54"/>
  <c r="BQ1033" i="54"/>
  <c r="BI1033" i="54"/>
  <c r="BL1033" i="54"/>
  <c r="BH1033" i="54"/>
  <c r="BJ1033" i="54"/>
  <c r="BN1029" i="54"/>
  <c r="BK1029" i="54"/>
  <c r="BO1029" i="54"/>
  <c r="BS1029" i="54"/>
  <c r="BL1029" i="54"/>
  <c r="BT1029" i="54"/>
  <c r="BM1029" i="54"/>
  <c r="BU1029" i="54"/>
  <c r="BI1029" i="54"/>
  <c r="BJ1029" i="54"/>
  <c r="BP1029" i="54"/>
  <c r="BN1025" i="54"/>
  <c r="BK1025" i="54"/>
  <c r="BO1025" i="54"/>
  <c r="BS1025" i="54"/>
  <c r="BM1025" i="54"/>
  <c r="BU1025" i="54"/>
  <c r="BP1025" i="54"/>
  <c r="BQ1025" i="54"/>
  <c r="BL1025" i="54"/>
  <c r="BI1025" i="54"/>
  <c r="BT1025" i="54"/>
  <c r="BJ1025" i="54"/>
  <c r="BN1021" i="54"/>
  <c r="BR1021" i="54"/>
  <c r="BK1021" i="54"/>
  <c r="BJ1021" i="54"/>
  <c r="BH1021" i="54"/>
  <c r="BN1017" i="54"/>
  <c r="BR1017" i="54"/>
  <c r="BK1017" i="54"/>
  <c r="BS1017" i="54"/>
  <c r="BM1017" i="54"/>
  <c r="BU1017" i="54"/>
  <c r="BP1017" i="54"/>
  <c r="BQ1017" i="54"/>
  <c r="BI1017" i="54"/>
  <c r="BH1017" i="54"/>
  <c r="BL1017" i="54"/>
  <c r="BJ1017" i="54"/>
  <c r="BN1013" i="54"/>
  <c r="BR1013" i="54"/>
  <c r="BK1013" i="54"/>
  <c r="BO1013" i="54"/>
  <c r="BS1013" i="54"/>
  <c r="BQ1013" i="54"/>
  <c r="BL1013" i="54"/>
  <c r="BT1013" i="54"/>
  <c r="BM1013" i="54"/>
  <c r="BP1013" i="54"/>
  <c r="BI1013" i="54"/>
  <c r="BH1013" i="54"/>
  <c r="BJ1013" i="54"/>
  <c r="BN1009" i="54"/>
  <c r="BR1009" i="54"/>
  <c r="BK1009" i="54"/>
  <c r="BO1009" i="54"/>
  <c r="BS1009" i="54"/>
  <c r="BU1009" i="54"/>
  <c r="BP1009" i="54"/>
  <c r="BQ1009" i="54"/>
  <c r="BT1009" i="54"/>
  <c r="BH1009" i="54"/>
  <c r="BJ1009" i="54"/>
  <c r="BL1009" i="54"/>
  <c r="BN1005" i="54"/>
  <c r="BK1005" i="54"/>
  <c r="BO1005" i="54"/>
  <c r="BS1005" i="54"/>
  <c r="BQ1005" i="54"/>
  <c r="BL1005" i="54"/>
  <c r="BT1005" i="54"/>
  <c r="BM1005" i="54"/>
  <c r="BU1005" i="54"/>
  <c r="BI1005" i="54"/>
  <c r="BP1005" i="54"/>
  <c r="BJ1005" i="54"/>
  <c r="BN1001" i="54"/>
  <c r="BR1001" i="54"/>
  <c r="BK1001" i="54"/>
  <c r="BQ1001" i="54"/>
  <c r="BT1001" i="54"/>
  <c r="BN997" i="54"/>
  <c r="BR997" i="54"/>
  <c r="BK997" i="54"/>
  <c r="BS997" i="54"/>
  <c r="BQ997" i="54"/>
  <c r="BL997" i="54"/>
  <c r="BT997" i="54"/>
  <c r="BM997" i="54"/>
  <c r="BU997" i="54"/>
  <c r="BI997" i="54"/>
  <c r="BJ997" i="54"/>
  <c r="BH997" i="54"/>
  <c r="BN993" i="54"/>
  <c r="BR993" i="54"/>
  <c r="BK993" i="54"/>
  <c r="BO993" i="54"/>
  <c r="BS993" i="54"/>
  <c r="BM993" i="54"/>
  <c r="BU993" i="54"/>
  <c r="BP993" i="54"/>
  <c r="BQ993" i="54"/>
  <c r="BI993" i="54"/>
  <c r="BH993" i="54"/>
  <c r="BT993" i="54"/>
  <c r="BJ993" i="54"/>
  <c r="BN989" i="54"/>
  <c r="BR989" i="54"/>
  <c r="BK989" i="54"/>
  <c r="BO989" i="54"/>
  <c r="BS989" i="54"/>
  <c r="BT989" i="54"/>
  <c r="BM989" i="54"/>
  <c r="BU989" i="54"/>
  <c r="BI989" i="54"/>
  <c r="BJ989" i="54"/>
  <c r="BP989" i="54"/>
  <c r="BH989" i="54"/>
  <c r="BN985" i="54"/>
  <c r="BK985" i="54"/>
  <c r="BO985" i="54"/>
  <c r="BS985" i="54"/>
  <c r="BM985" i="54"/>
  <c r="BU985" i="54"/>
  <c r="BP985" i="54"/>
  <c r="BQ985" i="54"/>
  <c r="BI985" i="54"/>
  <c r="BL985" i="54"/>
  <c r="BH985" i="54"/>
  <c r="BT985" i="54"/>
  <c r="BQ981" i="54"/>
  <c r="BL981" i="54"/>
  <c r="BM981" i="54"/>
  <c r="BU981" i="54"/>
  <c r="BP981" i="54"/>
  <c r="BN977" i="54"/>
  <c r="BR977" i="54"/>
  <c r="BK977" i="54"/>
  <c r="BS977" i="54"/>
  <c r="BM977" i="54"/>
  <c r="BU977" i="54"/>
  <c r="BP977" i="54"/>
  <c r="BQ977" i="54"/>
  <c r="BI977" i="54"/>
  <c r="BJ977" i="54"/>
  <c r="BT977" i="54"/>
  <c r="BH977" i="54"/>
  <c r="BN973" i="54"/>
  <c r="BR973" i="54"/>
  <c r="BK973" i="54"/>
  <c r="BO973" i="54"/>
  <c r="BS973" i="54"/>
  <c r="BQ973" i="54"/>
  <c r="BL973" i="54"/>
  <c r="BT973" i="54"/>
  <c r="BM973" i="54"/>
  <c r="BI973" i="54"/>
  <c r="BP973" i="54"/>
  <c r="BJ973" i="54"/>
  <c r="BH973" i="54"/>
  <c r="BN969" i="54"/>
  <c r="BR969" i="54"/>
  <c r="BK969" i="54"/>
  <c r="BO969" i="54"/>
  <c r="BS969" i="54"/>
  <c r="BU969" i="54"/>
  <c r="BP969" i="54"/>
  <c r="BQ969" i="54"/>
  <c r="BT969" i="54"/>
  <c r="BI969" i="54"/>
  <c r="BL969" i="54"/>
  <c r="BJ969" i="54"/>
  <c r="BH969" i="54"/>
  <c r="BN965" i="54"/>
  <c r="BK965" i="54"/>
  <c r="BO965" i="54"/>
  <c r="BS965" i="54"/>
  <c r="BQ965" i="54"/>
  <c r="BL965" i="54"/>
  <c r="BT965" i="54"/>
  <c r="BM965" i="54"/>
  <c r="BU965" i="54"/>
  <c r="BI965" i="54"/>
  <c r="BJ965" i="54"/>
  <c r="BP965" i="54"/>
  <c r="BR961" i="54"/>
  <c r="BU961" i="54"/>
  <c r="BT961" i="54"/>
  <c r="BJ961" i="54"/>
  <c r="BN957" i="54"/>
  <c r="BR957" i="54"/>
  <c r="BK957" i="54"/>
  <c r="BS957" i="54"/>
  <c r="BQ957" i="54"/>
  <c r="BL957" i="54"/>
  <c r="BT957" i="54"/>
  <c r="BM957" i="54"/>
  <c r="BU957" i="54"/>
  <c r="BI957" i="54"/>
  <c r="BP957" i="54"/>
  <c r="BJ957" i="54"/>
  <c r="BN953" i="54"/>
  <c r="BR953" i="54"/>
  <c r="BK953" i="54"/>
  <c r="BO953" i="54"/>
  <c r="BS953" i="54"/>
  <c r="BM953" i="54"/>
  <c r="BU953" i="54"/>
  <c r="BP953" i="54"/>
  <c r="BQ953" i="54"/>
  <c r="BH953" i="54"/>
  <c r="BL953" i="54"/>
  <c r="BJ953" i="54"/>
  <c r="BT953" i="54"/>
  <c r="BN949" i="54"/>
  <c r="BR949" i="54"/>
  <c r="BK949" i="54"/>
  <c r="BO949" i="54"/>
  <c r="BS949" i="54"/>
  <c r="BL949" i="54"/>
  <c r="BT949" i="54"/>
  <c r="BM949" i="54"/>
  <c r="BU949" i="54"/>
  <c r="BP949" i="54"/>
  <c r="BI949" i="54"/>
  <c r="BJ949" i="54"/>
  <c r="BH949" i="54"/>
  <c r="BN945" i="54"/>
  <c r="BK945" i="54"/>
  <c r="BO945" i="54"/>
  <c r="BS945" i="54"/>
  <c r="BM945" i="54"/>
  <c r="BU945" i="54"/>
  <c r="BP945" i="54"/>
  <c r="BQ945" i="54"/>
  <c r="BI945" i="54"/>
  <c r="BT945" i="54"/>
  <c r="BH945" i="54"/>
  <c r="BL945" i="54"/>
  <c r="BN941" i="54"/>
  <c r="BR941" i="54"/>
  <c r="BK941" i="54"/>
  <c r="BJ941" i="54"/>
  <c r="BH941" i="54"/>
  <c r="BN937" i="54"/>
  <c r="BR937" i="54"/>
  <c r="BK937" i="54"/>
  <c r="BS937" i="54"/>
  <c r="BM937" i="54"/>
  <c r="BU937" i="54"/>
  <c r="BP937" i="54"/>
  <c r="BQ937" i="54"/>
  <c r="BT937" i="54"/>
  <c r="BI937" i="54"/>
  <c r="BJ937" i="54"/>
  <c r="BL937" i="54"/>
  <c r="BN933" i="54"/>
  <c r="BR933" i="54"/>
  <c r="BK933" i="54"/>
  <c r="BO933" i="54"/>
  <c r="BS933" i="54"/>
  <c r="BQ933" i="54"/>
  <c r="BL933" i="54"/>
  <c r="BT933" i="54"/>
  <c r="BM933" i="54"/>
  <c r="BI933" i="54"/>
  <c r="BH933" i="54"/>
  <c r="BJ933" i="54"/>
  <c r="BP933" i="54"/>
  <c r="BN929" i="54"/>
  <c r="BR929" i="54"/>
  <c r="BK929" i="54"/>
  <c r="BO929" i="54"/>
  <c r="BS929" i="54"/>
  <c r="BU929" i="54"/>
  <c r="BP929" i="54"/>
  <c r="BQ929" i="54"/>
  <c r="BL929" i="54"/>
  <c r="BI929" i="54"/>
  <c r="BT929" i="54"/>
  <c r="BJ929" i="54"/>
  <c r="BH929" i="54"/>
  <c r="BN925" i="54"/>
  <c r="BK925" i="54"/>
  <c r="BO925" i="54"/>
  <c r="BS925" i="54"/>
  <c r="BQ925" i="54"/>
  <c r="BL925" i="54"/>
  <c r="BT925" i="54"/>
  <c r="BM925" i="54"/>
  <c r="BU925" i="54"/>
  <c r="BI925" i="54"/>
  <c r="BP925" i="54"/>
  <c r="BH925" i="54"/>
  <c r="BN921" i="54"/>
  <c r="BM921" i="54"/>
  <c r="BU921" i="54"/>
  <c r="BQ921" i="54"/>
  <c r="BM917" i="54"/>
  <c r="BN917" i="54"/>
  <c r="BR917" i="54"/>
  <c r="BS917" i="54"/>
  <c r="BQ917" i="54"/>
  <c r="BK917" i="54"/>
  <c r="BT917" i="54"/>
  <c r="BL917" i="54"/>
  <c r="BU917" i="54"/>
  <c r="BP917" i="54"/>
  <c r="BI917" i="54"/>
  <c r="BH917" i="54"/>
  <c r="BM913" i="54"/>
  <c r="BQ913" i="54"/>
  <c r="BU913" i="54"/>
  <c r="BN913" i="54"/>
  <c r="BR913" i="54"/>
  <c r="BK913" i="54"/>
  <c r="BS913" i="54"/>
  <c r="BL913" i="54"/>
  <c r="BT913" i="54"/>
  <c r="BI913" i="54"/>
  <c r="BO913" i="54"/>
  <c r="BJ913" i="54"/>
  <c r="BH913" i="54"/>
  <c r="BM909" i="54"/>
  <c r="BQ909" i="54"/>
  <c r="BU909" i="54"/>
  <c r="BN909" i="54"/>
  <c r="BR909" i="54"/>
  <c r="BP909" i="54"/>
  <c r="BL909" i="54"/>
  <c r="BS909" i="54"/>
  <c r="BT909" i="54"/>
  <c r="BI909" i="54"/>
  <c r="BJ909" i="54"/>
  <c r="BH909" i="54"/>
  <c r="BK909" i="54"/>
  <c r="BM905" i="54"/>
  <c r="BU905" i="54"/>
  <c r="BN905" i="54"/>
  <c r="BR905" i="54"/>
  <c r="BK905" i="54"/>
  <c r="BS905" i="54"/>
  <c r="BL905" i="54"/>
  <c r="BT905" i="54"/>
  <c r="BO905" i="54"/>
  <c r="BP905" i="54"/>
  <c r="BJ905" i="54"/>
  <c r="BH905" i="54"/>
  <c r="BN901" i="54"/>
  <c r="BR901" i="54"/>
  <c r="BO901" i="54"/>
  <c r="BP901" i="54"/>
  <c r="BK901" i="54"/>
  <c r="BJ901" i="54"/>
  <c r="BM897" i="54"/>
  <c r="BQ897" i="54"/>
  <c r="BU897" i="54"/>
  <c r="BR897" i="54"/>
  <c r="BK897" i="54"/>
  <c r="BS897" i="54"/>
  <c r="BL897" i="54"/>
  <c r="BT897" i="54"/>
  <c r="BP897" i="54"/>
  <c r="BI897" i="54"/>
  <c r="BJ897" i="54"/>
  <c r="BO897" i="54"/>
  <c r="BM893" i="54"/>
  <c r="BQ893" i="54"/>
  <c r="BU893" i="54"/>
  <c r="BN893" i="54"/>
  <c r="BR893" i="54"/>
  <c r="BO893" i="54"/>
  <c r="BP893" i="54"/>
  <c r="BL893" i="54"/>
  <c r="BS893" i="54"/>
  <c r="BI893" i="54"/>
  <c r="BK893" i="54"/>
  <c r="BJ893" i="54"/>
  <c r="BH893" i="54"/>
  <c r="BM889" i="54"/>
  <c r="BQ889" i="54"/>
  <c r="BU889" i="54"/>
  <c r="BN889" i="54"/>
  <c r="BR889" i="54"/>
  <c r="BS889" i="54"/>
  <c r="BL889" i="54"/>
  <c r="BT889" i="54"/>
  <c r="BO889" i="54"/>
  <c r="BP889" i="54"/>
  <c r="BI889" i="54"/>
  <c r="BH889" i="54"/>
  <c r="BJ889" i="54"/>
  <c r="BM885" i="54"/>
  <c r="BU885" i="54"/>
  <c r="BN885" i="54"/>
  <c r="BR885" i="54"/>
  <c r="BO885" i="54"/>
  <c r="BP885" i="54"/>
  <c r="BK885" i="54"/>
  <c r="BS885" i="54"/>
  <c r="BL885" i="54"/>
  <c r="BT885" i="54"/>
  <c r="BH885" i="54"/>
  <c r="BJ885" i="54"/>
  <c r="BR881" i="54"/>
  <c r="BP881" i="54"/>
  <c r="BI881" i="54"/>
  <c r="BH881" i="54"/>
  <c r="BJ881" i="54"/>
  <c r="BM877" i="54"/>
  <c r="BQ877" i="54"/>
  <c r="BU877" i="54"/>
  <c r="BR877" i="54"/>
  <c r="BO877" i="54"/>
  <c r="BP877" i="54"/>
  <c r="BK877" i="54"/>
  <c r="BS877" i="54"/>
  <c r="BT877" i="54"/>
  <c r="BI877" i="54"/>
  <c r="BL877" i="54"/>
  <c r="BJ877" i="54"/>
  <c r="BM873" i="54"/>
  <c r="BQ873" i="54"/>
  <c r="BU873" i="54"/>
  <c r="BN873" i="54"/>
  <c r="BR873" i="54"/>
  <c r="BK873" i="54"/>
  <c r="BS873" i="54"/>
  <c r="BL873" i="54"/>
  <c r="BT873" i="54"/>
  <c r="BP873" i="54"/>
  <c r="BI873" i="54"/>
  <c r="BJ873" i="54"/>
  <c r="BH873" i="54"/>
  <c r="BK863" i="54"/>
  <c r="BO863" i="54"/>
  <c r="BS863" i="54"/>
  <c r="BL863" i="54"/>
  <c r="BP863" i="54"/>
  <c r="BM863" i="54"/>
  <c r="BU863" i="54"/>
  <c r="BN863" i="54"/>
  <c r="BQ863" i="54"/>
  <c r="BR863" i="54"/>
  <c r="BH863" i="54"/>
  <c r="BI863" i="54"/>
  <c r="BJ863" i="54"/>
  <c r="BN858" i="54"/>
  <c r="BK858" i="54"/>
  <c r="BO858" i="54"/>
  <c r="BS858" i="54"/>
  <c r="BL858" i="54"/>
  <c r="BT858" i="54"/>
  <c r="BM858" i="54"/>
  <c r="BU858" i="54"/>
  <c r="BP858" i="54"/>
  <c r="BQ858" i="54"/>
  <c r="BH858" i="54"/>
  <c r="BI858" i="54"/>
  <c r="BN854" i="54"/>
  <c r="BJ854" i="54"/>
  <c r="BH854" i="54"/>
  <c r="BI854" i="54"/>
  <c r="BN850" i="54"/>
  <c r="BR850" i="54"/>
  <c r="BK850" i="54"/>
  <c r="BS850" i="54"/>
  <c r="BL850" i="54"/>
  <c r="BT850" i="54"/>
  <c r="BM850" i="54"/>
  <c r="BU850" i="54"/>
  <c r="BP850" i="54"/>
  <c r="BQ850" i="54"/>
  <c r="BJ850" i="54"/>
  <c r="BH850" i="54"/>
  <c r="BN846" i="54"/>
  <c r="BR846" i="54"/>
  <c r="BK846" i="54"/>
  <c r="BO846" i="54"/>
  <c r="BS846" i="54"/>
  <c r="BP846" i="54"/>
  <c r="BQ846" i="54"/>
  <c r="BL846" i="54"/>
  <c r="BT846" i="54"/>
  <c r="BJ846" i="54"/>
  <c r="BH846" i="54"/>
  <c r="BM846" i="54"/>
  <c r="BI846" i="54"/>
  <c r="BN842" i="54"/>
  <c r="BR842" i="54"/>
  <c r="BK842" i="54"/>
  <c r="BO842" i="54"/>
  <c r="BS842" i="54"/>
  <c r="BT842" i="54"/>
  <c r="BM842" i="54"/>
  <c r="BU842" i="54"/>
  <c r="BP842" i="54"/>
  <c r="BQ842" i="54"/>
  <c r="BJ842" i="54"/>
  <c r="BH842" i="54"/>
  <c r="BI842" i="54"/>
  <c r="BN838" i="54"/>
  <c r="BK838" i="54"/>
  <c r="BO838" i="54"/>
  <c r="BS838" i="54"/>
  <c r="BP838" i="54"/>
  <c r="BQ838" i="54"/>
  <c r="BL838" i="54"/>
  <c r="BT838" i="54"/>
  <c r="BM838" i="54"/>
  <c r="BU838" i="54"/>
  <c r="BH838" i="54"/>
  <c r="BI838" i="54"/>
  <c r="BO834" i="54"/>
  <c r="BS834" i="54"/>
  <c r="BL834" i="54"/>
  <c r="BN830" i="54"/>
  <c r="BR830" i="54"/>
  <c r="BK830" i="54"/>
  <c r="BS830" i="54"/>
  <c r="BP830" i="54"/>
  <c r="BQ830" i="54"/>
  <c r="BL830" i="54"/>
  <c r="BT830" i="54"/>
  <c r="BM830" i="54"/>
  <c r="BU830" i="54"/>
  <c r="BJ830" i="54"/>
  <c r="BH830" i="54"/>
  <c r="BN826" i="54"/>
  <c r="BR826" i="54"/>
  <c r="BK826" i="54"/>
  <c r="BO826" i="54"/>
  <c r="BS826" i="54"/>
  <c r="BL826" i="54"/>
  <c r="BT826" i="54"/>
  <c r="BM826" i="54"/>
  <c r="BU826" i="54"/>
  <c r="BQ826" i="54"/>
  <c r="BJ826" i="54"/>
  <c r="BH826" i="54"/>
  <c r="BI826" i="54"/>
  <c r="BN822" i="54"/>
  <c r="BR822" i="54"/>
  <c r="BK822" i="54"/>
  <c r="BO822" i="54"/>
  <c r="BS822" i="54"/>
  <c r="BQ822" i="54"/>
  <c r="BL822" i="54"/>
  <c r="BT822" i="54"/>
  <c r="BM822" i="54"/>
  <c r="BJ822" i="54"/>
  <c r="BH822" i="54"/>
  <c r="BU822" i="54"/>
  <c r="BI822" i="54"/>
  <c r="BN818" i="54"/>
  <c r="BK818" i="54"/>
  <c r="BO818" i="54"/>
  <c r="BS818" i="54"/>
  <c r="BL818" i="54"/>
  <c r="BT818" i="54"/>
  <c r="BM818" i="54"/>
  <c r="BU818" i="54"/>
  <c r="BP818" i="54"/>
  <c r="BQ818" i="54"/>
  <c r="BI818" i="54"/>
  <c r="BH818" i="54"/>
  <c r="BQ814" i="54"/>
  <c r="BL814" i="54"/>
  <c r="BR814" i="54"/>
  <c r="BN814" i="54"/>
  <c r="BS814" i="54"/>
  <c r="BJ814" i="54"/>
  <c r="BM810" i="54"/>
  <c r="BQ810" i="54"/>
  <c r="BU810" i="54"/>
  <c r="BS810" i="54"/>
  <c r="BO810" i="54"/>
  <c r="BT810" i="54"/>
  <c r="BP810" i="54"/>
  <c r="BR810" i="54"/>
  <c r="BK810" i="54"/>
  <c r="BJ810" i="54"/>
  <c r="BL810" i="54"/>
  <c r="BH810" i="54"/>
  <c r="BM806" i="54"/>
  <c r="BQ806" i="54"/>
  <c r="BU806" i="54"/>
  <c r="BO806" i="54"/>
  <c r="BT806" i="54"/>
  <c r="BK806" i="54"/>
  <c r="BP806" i="54"/>
  <c r="BR806" i="54"/>
  <c r="BS806" i="54"/>
  <c r="BJ806" i="54"/>
  <c r="BH806" i="54"/>
  <c r="BN806" i="54"/>
  <c r="BI806" i="54"/>
  <c r="BM802" i="54"/>
  <c r="BQ802" i="54"/>
  <c r="BU802" i="54"/>
  <c r="BK802" i="54"/>
  <c r="BP802" i="54"/>
  <c r="BR802" i="54"/>
  <c r="BS802" i="54"/>
  <c r="BT802" i="54"/>
  <c r="BN802" i="54"/>
  <c r="BJ802" i="54"/>
  <c r="BO802" i="54"/>
  <c r="BH802" i="54"/>
  <c r="BI802" i="54"/>
  <c r="BM798" i="54"/>
  <c r="BU798" i="54"/>
  <c r="BL798" i="54"/>
  <c r="BR798" i="54"/>
  <c r="BN798" i="54"/>
  <c r="BS798" i="54"/>
  <c r="BT798" i="54"/>
  <c r="BK798" i="54"/>
  <c r="BO798" i="54"/>
  <c r="BP798" i="54"/>
  <c r="BH798" i="54"/>
  <c r="BI798" i="54"/>
  <c r="BU794" i="54"/>
  <c r="BL794" i="54"/>
  <c r="BP794" i="54"/>
  <c r="BJ794" i="54"/>
  <c r="BH794" i="54"/>
  <c r="BR794" i="54"/>
  <c r="BM790" i="54"/>
  <c r="BQ790" i="54"/>
  <c r="BU790" i="54"/>
  <c r="BT790" i="54"/>
  <c r="BK790" i="54"/>
  <c r="BP790" i="54"/>
  <c r="BL790" i="54"/>
  <c r="BN790" i="54"/>
  <c r="BR790" i="54"/>
  <c r="BJ790" i="54"/>
  <c r="BH790" i="54"/>
  <c r="BI790" i="54"/>
  <c r="BM786" i="54"/>
  <c r="BQ786" i="54"/>
  <c r="BU786" i="54"/>
  <c r="BK786" i="54"/>
  <c r="BP786" i="54"/>
  <c r="BL786" i="54"/>
  <c r="BR786" i="54"/>
  <c r="BN786" i="54"/>
  <c r="BO786" i="54"/>
  <c r="BJ786" i="54"/>
  <c r="BT786" i="54"/>
  <c r="BH786" i="54"/>
  <c r="BI786" i="54"/>
  <c r="BM782" i="54"/>
  <c r="BQ782" i="54"/>
  <c r="BU782" i="54"/>
  <c r="BN782" i="54"/>
  <c r="BS782" i="54"/>
  <c r="BT782" i="54"/>
  <c r="BO782" i="54"/>
  <c r="BK782" i="54"/>
  <c r="BP782" i="54"/>
  <c r="BR782" i="54"/>
  <c r="BJ782" i="54"/>
  <c r="BH782" i="54"/>
  <c r="BI782" i="54"/>
  <c r="BM778" i="54"/>
  <c r="BU778" i="54"/>
  <c r="BO778" i="54"/>
  <c r="BT778" i="54"/>
  <c r="BN778" i="54"/>
  <c r="BP778" i="54"/>
  <c r="BK778" i="54"/>
  <c r="BL778" i="54"/>
  <c r="BR778" i="54"/>
  <c r="BS778" i="54"/>
  <c r="BH778" i="54"/>
  <c r="BI778" i="54"/>
  <c r="BN774" i="54"/>
  <c r="BS774" i="54"/>
  <c r="BT774" i="54"/>
  <c r="BM770" i="54"/>
  <c r="BQ770" i="54"/>
  <c r="BU770" i="54"/>
  <c r="BR770" i="54"/>
  <c r="BP770" i="54"/>
  <c r="BK770" i="54"/>
  <c r="BS770" i="54"/>
  <c r="BN770" i="54"/>
  <c r="BO770" i="54"/>
  <c r="BT770" i="54"/>
  <c r="BJ770" i="54"/>
  <c r="BH770" i="54"/>
  <c r="BM766" i="54"/>
  <c r="BQ766" i="54"/>
  <c r="BU766" i="54"/>
  <c r="BN766" i="54"/>
  <c r="BS766" i="54"/>
  <c r="BK766" i="54"/>
  <c r="BR766" i="54"/>
  <c r="BL766" i="54"/>
  <c r="BT766" i="54"/>
  <c r="BP766" i="54"/>
  <c r="BJ766" i="54"/>
  <c r="BH766" i="54"/>
  <c r="BI766" i="54"/>
  <c r="BM762" i="54"/>
  <c r="BQ762" i="54"/>
  <c r="BU762" i="54"/>
  <c r="BO762" i="54"/>
  <c r="BT762" i="54"/>
  <c r="BS762" i="54"/>
  <c r="BN762" i="54"/>
  <c r="BP762" i="54"/>
  <c r="BR762" i="54"/>
  <c r="BK762" i="54"/>
  <c r="BJ762" i="54"/>
  <c r="BH762" i="54"/>
  <c r="BI762" i="54"/>
  <c r="BM758" i="54"/>
  <c r="BU758" i="54"/>
  <c r="BK758" i="54"/>
  <c r="BP758" i="54"/>
  <c r="BN758" i="54"/>
  <c r="BT758" i="54"/>
  <c r="BO758" i="54"/>
  <c r="BR758" i="54"/>
  <c r="BS758" i="54"/>
  <c r="BL758" i="54"/>
  <c r="BH758" i="54"/>
  <c r="BI758" i="54"/>
  <c r="BQ754" i="54"/>
  <c r="BU754" i="54"/>
  <c r="BL754" i="54"/>
  <c r="BI754" i="54"/>
  <c r="BM750" i="54"/>
  <c r="BQ750" i="54"/>
  <c r="BU750" i="54"/>
  <c r="BS750" i="54"/>
  <c r="BP750" i="54"/>
  <c r="BK750" i="54"/>
  <c r="BR750" i="54"/>
  <c r="BT750" i="54"/>
  <c r="BL750" i="54"/>
  <c r="BO750" i="54"/>
  <c r="BJ750" i="54"/>
  <c r="BH750" i="54"/>
  <c r="BM746" i="54"/>
  <c r="BQ746" i="54"/>
  <c r="BU746" i="54"/>
  <c r="BO746" i="54"/>
  <c r="BT746" i="54"/>
  <c r="BK746" i="54"/>
  <c r="BR746" i="54"/>
  <c r="BL746" i="54"/>
  <c r="BS746" i="54"/>
  <c r="BJ746" i="54"/>
  <c r="BH746" i="54"/>
  <c r="BP746" i="54"/>
  <c r="BI746" i="54"/>
  <c r="BM742" i="54"/>
  <c r="BQ742" i="54"/>
  <c r="BU742" i="54"/>
  <c r="BK742" i="54"/>
  <c r="BP742" i="54"/>
  <c r="BS742" i="54"/>
  <c r="BN742" i="54"/>
  <c r="BT742" i="54"/>
  <c r="BO742" i="54"/>
  <c r="BR742" i="54"/>
  <c r="BJ742" i="54"/>
  <c r="BH742" i="54"/>
  <c r="BI742" i="54"/>
  <c r="BM738" i="54"/>
  <c r="BU738" i="54"/>
  <c r="BL738" i="54"/>
  <c r="BR738" i="54"/>
  <c r="BN738" i="54"/>
  <c r="BT738" i="54"/>
  <c r="BO738" i="54"/>
  <c r="BK738" i="54"/>
  <c r="BP738" i="54"/>
  <c r="BS738" i="54"/>
  <c r="BH738" i="54"/>
  <c r="BI738" i="54"/>
  <c r="BM734" i="54"/>
  <c r="BQ734" i="54"/>
  <c r="BU734" i="54"/>
  <c r="BN734" i="54"/>
  <c r="BR734" i="54"/>
  <c r="BM730" i="54"/>
  <c r="BQ730" i="54"/>
  <c r="BU730" i="54"/>
  <c r="BT730" i="54"/>
  <c r="BP730" i="54"/>
  <c r="BK730" i="54"/>
  <c r="BR730" i="54"/>
  <c r="BL730" i="54"/>
  <c r="BN730" i="54"/>
  <c r="BS730" i="54"/>
  <c r="BJ730" i="54"/>
  <c r="BI730" i="54"/>
  <c r="BM726" i="54"/>
  <c r="BQ726" i="54"/>
  <c r="BU726" i="54"/>
  <c r="BK726" i="54"/>
  <c r="BP726" i="54"/>
  <c r="BR726" i="54"/>
  <c r="BL726" i="54"/>
  <c r="BS726" i="54"/>
  <c r="BN726" i="54"/>
  <c r="BT726" i="54"/>
  <c r="BJ726" i="54"/>
  <c r="BH726" i="54"/>
  <c r="BI726" i="54"/>
  <c r="BM722" i="54"/>
  <c r="BQ722" i="54"/>
  <c r="BU722" i="54"/>
  <c r="BL722" i="54"/>
  <c r="BR722" i="54"/>
  <c r="BS722" i="54"/>
  <c r="BN722" i="54"/>
  <c r="BT722" i="54"/>
  <c r="BO722" i="54"/>
  <c r="BP722" i="54"/>
  <c r="BJ722" i="54"/>
  <c r="BH722" i="54"/>
  <c r="BI722" i="54"/>
  <c r="BM718" i="54"/>
  <c r="BU718" i="54"/>
  <c r="BL718" i="54"/>
  <c r="BR718" i="54"/>
  <c r="BN718" i="54"/>
  <c r="BT718" i="54"/>
  <c r="BO718" i="54"/>
  <c r="BP718" i="54"/>
  <c r="BK718" i="54"/>
  <c r="BS718" i="54"/>
  <c r="BH718" i="54"/>
  <c r="BI718" i="54"/>
  <c r="BM714" i="54"/>
  <c r="BO714" i="54"/>
  <c r="BK714" i="54"/>
  <c r="BL714" i="54"/>
  <c r="BP714" i="54"/>
  <c r="BR714" i="54"/>
  <c r="BM710" i="54"/>
  <c r="BQ710" i="54"/>
  <c r="BU710" i="54"/>
  <c r="BT710" i="54"/>
  <c r="BP710" i="54"/>
  <c r="BR710" i="54"/>
  <c r="BK710" i="54"/>
  <c r="BS710" i="54"/>
  <c r="BL710" i="54"/>
  <c r="BN710" i="54"/>
  <c r="BJ710" i="54"/>
  <c r="BH710" i="54"/>
  <c r="BM706" i="54"/>
  <c r="BQ706" i="54"/>
  <c r="BU706" i="54"/>
  <c r="BK706" i="54"/>
  <c r="BP706" i="54"/>
  <c r="BR706" i="54"/>
  <c r="BN706" i="54"/>
  <c r="BO706" i="54"/>
  <c r="BL706" i="54"/>
  <c r="BJ706" i="54"/>
  <c r="BH706" i="54"/>
  <c r="BI706" i="54"/>
  <c r="BT706" i="54"/>
  <c r="BM702" i="54"/>
  <c r="BQ702" i="54"/>
  <c r="BU702" i="54"/>
  <c r="BL702" i="54"/>
  <c r="BR702" i="54"/>
  <c r="BS702" i="54"/>
  <c r="BT702" i="54"/>
  <c r="BN702" i="54"/>
  <c r="BO702" i="54"/>
  <c r="BP702" i="54"/>
  <c r="BJ702" i="54"/>
  <c r="BI702" i="54"/>
  <c r="BH702" i="54"/>
  <c r="BM698" i="54"/>
  <c r="BU698" i="54"/>
  <c r="BN698" i="54"/>
  <c r="BS698" i="54"/>
  <c r="BL698" i="54"/>
  <c r="BT698" i="54"/>
  <c r="BP698" i="54"/>
  <c r="BR698" i="54"/>
  <c r="BK698" i="54"/>
  <c r="BO698" i="54"/>
  <c r="BH698" i="54"/>
  <c r="BI698" i="54"/>
  <c r="BN694" i="54"/>
  <c r="BL694" i="54"/>
  <c r="BK694" i="54"/>
  <c r="BI694" i="54"/>
  <c r="BM690" i="54"/>
  <c r="BQ690" i="54"/>
  <c r="BU690" i="54"/>
  <c r="BP690" i="54"/>
  <c r="BO690" i="54"/>
  <c r="BS690" i="54"/>
  <c r="BL690" i="54"/>
  <c r="BT690" i="54"/>
  <c r="BN690" i="54"/>
  <c r="BR690" i="54"/>
  <c r="BJ690" i="54"/>
  <c r="BH690" i="54"/>
  <c r="BM686" i="54"/>
  <c r="BQ686" i="54"/>
  <c r="BU686" i="54"/>
  <c r="BL686" i="54"/>
  <c r="BR686" i="54"/>
  <c r="BP686" i="54"/>
  <c r="BO686" i="54"/>
  <c r="BS686" i="54"/>
  <c r="BT686" i="54"/>
  <c r="BJ686" i="54"/>
  <c r="BH686" i="54"/>
  <c r="BN686" i="54"/>
  <c r="BI686" i="54"/>
  <c r="BM682" i="54"/>
  <c r="BQ682" i="54"/>
  <c r="BU682" i="54"/>
  <c r="BN682" i="54"/>
  <c r="BS682" i="54"/>
  <c r="BR682" i="54"/>
  <c r="BL682" i="54"/>
  <c r="BO682" i="54"/>
  <c r="BP682" i="54"/>
  <c r="BT682" i="54"/>
  <c r="BJ682" i="54"/>
  <c r="BH682" i="54"/>
  <c r="BI682" i="54"/>
  <c r="BM678" i="54"/>
  <c r="BU678" i="54"/>
  <c r="BO678" i="54"/>
  <c r="BT678" i="54"/>
  <c r="BL678" i="54"/>
  <c r="BS678" i="54"/>
  <c r="BR678" i="54"/>
  <c r="BK678" i="54"/>
  <c r="BN678" i="54"/>
  <c r="BP678" i="54"/>
  <c r="BH678" i="54"/>
  <c r="BI678" i="54"/>
  <c r="BM674" i="54"/>
  <c r="BQ674" i="54"/>
  <c r="BJ674" i="54"/>
  <c r="BI674" i="54"/>
  <c r="BH674" i="54"/>
  <c r="BM670" i="54"/>
  <c r="BQ670" i="54"/>
  <c r="BU670" i="54"/>
  <c r="BR670" i="54"/>
  <c r="BO670" i="54"/>
  <c r="BK670" i="54"/>
  <c r="BT670" i="54"/>
  <c r="BN670" i="54"/>
  <c r="BP670" i="54"/>
  <c r="BS670" i="54"/>
  <c r="BJ670" i="54"/>
  <c r="BH670" i="54"/>
  <c r="BM666" i="54"/>
  <c r="BQ666" i="54"/>
  <c r="BU666" i="54"/>
  <c r="BN666" i="54"/>
  <c r="BS666" i="54"/>
  <c r="BP666" i="54"/>
  <c r="BR666" i="54"/>
  <c r="BK666" i="54"/>
  <c r="BT666" i="54"/>
  <c r="BO666" i="54"/>
  <c r="BJ666" i="54"/>
  <c r="BI666" i="54"/>
  <c r="BH666" i="54"/>
  <c r="BM662" i="54"/>
  <c r="BQ662" i="54"/>
  <c r="BU662" i="54"/>
  <c r="BO662" i="54"/>
  <c r="BT662" i="54"/>
  <c r="BR662" i="54"/>
  <c r="BN662" i="54"/>
  <c r="BP662" i="54"/>
  <c r="BS662" i="54"/>
  <c r="BL662" i="54"/>
  <c r="BJ662" i="54"/>
  <c r="BH662" i="54"/>
  <c r="BI662" i="54"/>
  <c r="BM658" i="54"/>
  <c r="BU658" i="54"/>
  <c r="BK658" i="54"/>
  <c r="BP658" i="54"/>
  <c r="BL658" i="54"/>
  <c r="BS658" i="54"/>
  <c r="BT658" i="54"/>
  <c r="BN658" i="54"/>
  <c r="BO658" i="54"/>
  <c r="BJ658" i="54"/>
  <c r="BR658" i="54"/>
  <c r="BI658" i="54"/>
  <c r="BM654" i="54"/>
  <c r="BQ654" i="54"/>
  <c r="BT654" i="54"/>
  <c r="BH654" i="54"/>
  <c r="BM650" i="54"/>
  <c r="BQ650" i="54"/>
  <c r="BU650" i="54"/>
  <c r="BS650" i="54"/>
  <c r="BO650" i="54"/>
  <c r="BL650" i="54"/>
  <c r="BP650" i="54"/>
  <c r="BR650" i="54"/>
  <c r="BT650" i="54"/>
  <c r="BK650" i="54"/>
  <c r="BJ650" i="54"/>
  <c r="BH650" i="54"/>
  <c r="BM646" i="54"/>
  <c r="BQ646" i="54"/>
  <c r="BU646" i="54"/>
  <c r="BO646" i="54"/>
  <c r="BT646" i="54"/>
  <c r="BP646" i="54"/>
  <c r="BK646" i="54"/>
  <c r="BS646" i="54"/>
  <c r="BL646" i="54"/>
  <c r="BR646" i="54"/>
  <c r="BJ646" i="54"/>
  <c r="BH646" i="54"/>
  <c r="BI646" i="54"/>
  <c r="BM642" i="54"/>
  <c r="BQ642" i="54"/>
  <c r="BU642" i="54"/>
  <c r="BK642" i="54"/>
  <c r="BP642" i="54"/>
  <c r="BO642" i="54"/>
  <c r="BS642" i="54"/>
  <c r="BL642" i="54"/>
  <c r="BN642" i="54"/>
  <c r="BT642" i="54"/>
  <c r="BJ642" i="54"/>
  <c r="BI642" i="54"/>
  <c r="BH642" i="54"/>
  <c r="BM638" i="54"/>
  <c r="BU638" i="54"/>
  <c r="BL638" i="54"/>
  <c r="BR638" i="54"/>
  <c r="BK638" i="54"/>
  <c r="BS638" i="54"/>
  <c r="BN638" i="54"/>
  <c r="BO638" i="54"/>
  <c r="BP638" i="54"/>
  <c r="BT638" i="54"/>
  <c r="BH638" i="54"/>
  <c r="BI638" i="54"/>
  <c r="BN634" i="54"/>
  <c r="BS634" i="54"/>
  <c r="BL634" i="54"/>
  <c r="BT634" i="54"/>
  <c r="BK634" i="54"/>
  <c r="BM630" i="54"/>
  <c r="BQ630" i="54"/>
  <c r="BU630" i="54"/>
  <c r="BT630" i="54"/>
  <c r="BN630" i="54"/>
  <c r="BP630" i="54"/>
  <c r="BR630" i="54"/>
  <c r="BK630" i="54"/>
  <c r="BL630" i="54"/>
  <c r="BS630" i="54"/>
  <c r="BJ630" i="54"/>
  <c r="BI630" i="54"/>
  <c r="BM626" i="54"/>
  <c r="BQ626" i="54"/>
  <c r="BU626" i="54"/>
  <c r="BK626" i="54"/>
  <c r="BP626" i="54"/>
  <c r="BO626" i="54"/>
  <c r="BL626" i="54"/>
  <c r="BT626" i="54"/>
  <c r="BN626" i="54"/>
  <c r="BS626" i="54"/>
  <c r="BJ626" i="54"/>
  <c r="BH626" i="54"/>
  <c r="BI626" i="54"/>
  <c r="BM622" i="54"/>
  <c r="BQ622" i="54"/>
  <c r="BU622" i="54"/>
  <c r="BL622" i="54"/>
  <c r="BR622" i="54"/>
  <c r="BS622" i="54"/>
  <c r="BK622" i="54"/>
  <c r="BT622" i="54"/>
  <c r="BN622" i="54"/>
  <c r="BO622" i="54"/>
  <c r="BJ622" i="54"/>
  <c r="BI622" i="54"/>
  <c r="BH622" i="54"/>
  <c r="BM618" i="54"/>
  <c r="BU618" i="54"/>
  <c r="BN618" i="54"/>
  <c r="BS618" i="54"/>
  <c r="BK618" i="54"/>
  <c r="BR618" i="54"/>
  <c r="BO618" i="54"/>
  <c r="BP618" i="54"/>
  <c r="BL618" i="54"/>
  <c r="BT618" i="54"/>
  <c r="BH618" i="54"/>
  <c r="BI618" i="54"/>
  <c r="BO614" i="54"/>
  <c r="BT614" i="54"/>
  <c r="BL614" i="54"/>
  <c r="BJ614" i="54"/>
  <c r="BH614" i="54"/>
  <c r="BI614" i="54"/>
  <c r="BM610" i="54"/>
  <c r="BQ610" i="54"/>
  <c r="BU610" i="54"/>
  <c r="BP610" i="54"/>
  <c r="BN610" i="54"/>
  <c r="BT610" i="54"/>
  <c r="BR610" i="54"/>
  <c r="BS610" i="54"/>
  <c r="BL610" i="54"/>
  <c r="BO610" i="54"/>
  <c r="BJ610" i="54"/>
  <c r="BH610" i="54"/>
  <c r="BM606" i="54"/>
  <c r="BQ606" i="54"/>
  <c r="BU606" i="54"/>
  <c r="BL606" i="54"/>
  <c r="BR606" i="54"/>
  <c r="BO606" i="54"/>
  <c r="BN606" i="54"/>
  <c r="BP606" i="54"/>
  <c r="BK606" i="54"/>
  <c r="BT606" i="54"/>
  <c r="BJ606" i="54"/>
  <c r="BH606" i="54"/>
  <c r="BI606" i="54"/>
  <c r="BM602" i="54"/>
  <c r="BQ602" i="54"/>
  <c r="BU602" i="54"/>
  <c r="BN602" i="54"/>
  <c r="BS602" i="54"/>
  <c r="BK602" i="54"/>
  <c r="BT602" i="54"/>
  <c r="BL602" i="54"/>
  <c r="BO602" i="54"/>
  <c r="BR602" i="54"/>
  <c r="BJ602" i="54"/>
  <c r="BI602" i="54"/>
  <c r="BH602" i="54"/>
  <c r="BM598" i="54"/>
  <c r="BU598" i="54"/>
  <c r="BO598" i="54"/>
  <c r="BT598" i="54"/>
  <c r="BK598" i="54"/>
  <c r="BR598" i="54"/>
  <c r="BP598" i="54"/>
  <c r="BS598" i="54"/>
  <c r="BL598" i="54"/>
  <c r="BN598" i="54"/>
  <c r="BH598" i="54"/>
  <c r="BI598" i="54"/>
  <c r="BR594" i="54"/>
  <c r="BT594" i="54"/>
  <c r="BJ594" i="54"/>
  <c r="BH594" i="54"/>
  <c r="BI594" i="54"/>
  <c r="BM590" i="54"/>
  <c r="BQ590" i="54"/>
  <c r="BU590" i="54"/>
  <c r="BR590" i="54"/>
  <c r="BN590" i="54"/>
  <c r="BT590" i="54"/>
  <c r="BS590" i="54"/>
  <c r="BK590" i="54"/>
  <c r="BO590" i="54"/>
  <c r="BP590" i="54"/>
  <c r="BJ590" i="54"/>
  <c r="BI590" i="54"/>
  <c r="BM586" i="54"/>
  <c r="BQ586" i="54"/>
  <c r="BU586" i="54"/>
  <c r="BN586" i="54"/>
  <c r="BS586" i="54"/>
  <c r="BO586" i="54"/>
  <c r="BP586" i="54"/>
  <c r="BR586" i="54"/>
  <c r="BT586" i="54"/>
  <c r="BL586" i="54"/>
  <c r="BJ586" i="54"/>
  <c r="BH586" i="54"/>
  <c r="BI586" i="54"/>
  <c r="BM582" i="54"/>
  <c r="BQ582" i="54"/>
  <c r="BU582" i="54"/>
  <c r="BO582" i="54"/>
  <c r="BT582" i="54"/>
  <c r="BL582" i="54"/>
  <c r="BN582" i="54"/>
  <c r="BK582" i="54"/>
  <c r="BR582" i="54"/>
  <c r="BS582" i="54"/>
  <c r="BJ582" i="54"/>
  <c r="BI582" i="54"/>
  <c r="BH582" i="54"/>
  <c r="BM578" i="54"/>
  <c r="BU578" i="54"/>
  <c r="BK578" i="54"/>
  <c r="BP578" i="54"/>
  <c r="BR578" i="54"/>
  <c r="BS578" i="54"/>
  <c r="BL578" i="54"/>
  <c r="BT578" i="54"/>
  <c r="BN578" i="54"/>
  <c r="BO578" i="54"/>
  <c r="BI578" i="54"/>
  <c r="BH578" i="54"/>
  <c r="BR574" i="54"/>
  <c r="BP574" i="54"/>
  <c r="BM570" i="54"/>
  <c r="BQ570" i="54"/>
  <c r="BU570" i="54"/>
  <c r="BS570" i="54"/>
  <c r="BL570" i="54"/>
  <c r="BT570" i="54"/>
  <c r="BO570" i="54"/>
  <c r="BP570" i="54"/>
  <c r="BR570" i="54"/>
  <c r="BK570" i="54"/>
  <c r="BJ570" i="54"/>
  <c r="BH570" i="54"/>
  <c r="BM566" i="54"/>
  <c r="BQ566" i="54"/>
  <c r="BU566" i="54"/>
  <c r="BO566" i="54"/>
  <c r="BT566" i="54"/>
  <c r="BK566" i="54"/>
  <c r="BP566" i="54"/>
  <c r="BL566" i="54"/>
  <c r="BN566" i="54"/>
  <c r="BS566" i="54"/>
  <c r="BJ566" i="54"/>
  <c r="BH566" i="54"/>
  <c r="BI566" i="54"/>
  <c r="BM562" i="54"/>
  <c r="BQ562" i="54"/>
  <c r="BU562" i="54"/>
  <c r="BK562" i="54"/>
  <c r="BP562" i="54"/>
  <c r="BR562" i="54"/>
  <c r="BN562" i="54"/>
  <c r="BO562" i="54"/>
  <c r="BS562" i="54"/>
  <c r="BJ562" i="54"/>
  <c r="BI562" i="54"/>
  <c r="BH562" i="54"/>
  <c r="BT562" i="54"/>
  <c r="BM558" i="54"/>
  <c r="BU558" i="54"/>
  <c r="BL558" i="54"/>
  <c r="BR558" i="54"/>
  <c r="BN558" i="54"/>
  <c r="BS558" i="54"/>
  <c r="BO558" i="54"/>
  <c r="BP558" i="54"/>
  <c r="BK558" i="54"/>
  <c r="BT558" i="54"/>
  <c r="BH558" i="54"/>
  <c r="BI558" i="54"/>
  <c r="BQ554" i="54"/>
  <c r="BU554" i="54"/>
  <c r="BN554" i="54"/>
  <c r="BS554" i="54"/>
  <c r="BO554" i="54"/>
  <c r="BM550" i="54"/>
  <c r="BQ550" i="54"/>
  <c r="BU550" i="54"/>
  <c r="BR550" i="54"/>
  <c r="BK550" i="54"/>
  <c r="BS550" i="54"/>
  <c r="BL550" i="54"/>
  <c r="BT550" i="54"/>
  <c r="BO550" i="54"/>
  <c r="BP550" i="54"/>
  <c r="BJ550" i="54"/>
  <c r="BH550" i="54"/>
  <c r="BM546" i="54"/>
  <c r="BQ546" i="54"/>
  <c r="BU546" i="54"/>
  <c r="BN546" i="54"/>
  <c r="BR546" i="54"/>
  <c r="BO546" i="54"/>
  <c r="BP546" i="54"/>
  <c r="BS546" i="54"/>
  <c r="BT546" i="54"/>
  <c r="BL546" i="54"/>
  <c r="BJ546" i="54"/>
  <c r="BH546" i="54"/>
  <c r="BI546" i="54"/>
  <c r="BM542" i="54"/>
  <c r="BQ542" i="54"/>
  <c r="BU542" i="54"/>
  <c r="BN542" i="54"/>
  <c r="BR542" i="54"/>
  <c r="BS542" i="54"/>
  <c r="BL542" i="54"/>
  <c r="BT542" i="54"/>
  <c r="BO542" i="54"/>
  <c r="BP542" i="54"/>
  <c r="BJ542" i="54"/>
  <c r="BI542" i="54"/>
  <c r="BH542" i="54"/>
  <c r="BM538" i="54"/>
  <c r="BU538" i="54"/>
  <c r="BN538" i="54"/>
  <c r="BR538" i="54"/>
  <c r="BO538" i="54"/>
  <c r="BP538" i="54"/>
  <c r="BK538" i="54"/>
  <c r="BL538" i="54"/>
  <c r="BS538" i="54"/>
  <c r="BT538" i="54"/>
  <c r="BH538" i="54"/>
  <c r="BI538" i="54"/>
  <c r="BQ534" i="54"/>
  <c r="BU534" i="54"/>
  <c r="BN534" i="54"/>
  <c r="BO534" i="54"/>
  <c r="BP534" i="54"/>
  <c r="BJ534" i="54"/>
  <c r="BM530" i="54"/>
  <c r="BQ530" i="54"/>
  <c r="BU530" i="54"/>
  <c r="BR530" i="54"/>
  <c r="BO530" i="54"/>
  <c r="BP530" i="54"/>
  <c r="BS530" i="54"/>
  <c r="BT530" i="54"/>
  <c r="BK530" i="54"/>
  <c r="BL530" i="54"/>
  <c r="BJ530" i="54"/>
  <c r="BI530" i="54"/>
  <c r="BM526" i="54"/>
  <c r="BQ526" i="54"/>
  <c r="BU526" i="54"/>
  <c r="BN526" i="54"/>
  <c r="BR526" i="54"/>
  <c r="BK526" i="54"/>
  <c r="BS526" i="54"/>
  <c r="BL526" i="54"/>
  <c r="BT526" i="54"/>
  <c r="BP526" i="54"/>
  <c r="BJ526" i="54"/>
  <c r="BH526" i="54"/>
  <c r="BI526" i="54"/>
  <c r="BM522" i="54"/>
  <c r="BQ522" i="54"/>
  <c r="BU522" i="54"/>
  <c r="BN522" i="54"/>
  <c r="BR522" i="54"/>
  <c r="BP522" i="54"/>
  <c r="BK522" i="54"/>
  <c r="BL522" i="54"/>
  <c r="BS522" i="54"/>
  <c r="BT522" i="54"/>
  <c r="BJ522" i="54"/>
  <c r="BH522" i="54"/>
  <c r="BI522" i="54"/>
  <c r="BM518" i="54"/>
  <c r="BU518" i="54"/>
  <c r="BN518" i="54"/>
  <c r="BR518" i="54"/>
  <c r="BK518" i="54"/>
  <c r="BS518" i="54"/>
  <c r="BL518" i="54"/>
  <c r="BT518" i="54"/>
  <c r="BO518" i="54"/>
  <c r="BP518" i="54"/>
  <c r="BI518" i="54"/>
  <c r="BH518" i="54"/>
  <c r="BP514" i="54"/>
  <c r="BT514" i="54"/>
  <c r="BK514" i="54"/>
  <c r="BL514" i="54"/>
  <c r="BJ514" i="54"/>
  <c r="BM510" i="54"/>
  <c r="BQ510" i="54"/>
  <c r="BU510" i="54"/>
  <c r="BR510" i="54"/>
  <c r="BK510" i="54"/>
  <c r="BS510" i="54"/>
  <c r="BL510" i="54"/>
  <c r="BT510" i="54"/>
  <c r="BO510" i="54"/>
  <c r="BP510" i="54"/>
  <c r="BJ510" i="54"/>
  <c r="BH510" i="54"/>
  <c r="BM506" i="54"/>
  <c r="BQ506" i="54"/>
  <c r="BU506" i="54"/>
  <c r="BN506" i="54"/>
  <c r="BR506" i="54"/>
  <c r="BO506" i="54"/>
  <c r="BP506" i="54"/>
  <c r="BK506" i="54"/>
  <c r="BL506" i="54"/>
  <c r="BT506" i="54"/>
  <c r="BJ506" i="54"/>
  <c r="BH506" i="54"/>
  <c r="BI506" i="54"/>
  <c r="BM502" i="54"/>
  <c r="BQ502" i="54"/>
  <c r="BU502" i="54"/>
  <c r="BN502" i="54"/>
  <c r="BR502" i="54"/>
  <c r="BS502" i="54"/>
  <c r="BL502" i="54"/>
  <c r="BT502" i="54"/>
  <c r="BO502" i="54"/>
  <c r="BP502" i="54"/>
  <c r="BJ502" i="54"/>
  <c r="BH502" i="54"/>
  <c r="BI502" i="54"/>
  <c r="BM498" i="54"/>
  <c r="BU498" i="54"/>
  <c r="BN498" i="54"/>
  <c r="BR498" i="54"/>
  <c r="BO498" i="54"/>
  <c r="BP498" i="54"/>
  <c r="BS498" i="54"/>
  <c r="BT498" i="54"/>
  <c r="BK498" i="54"/>
  <c r="BJ498" i="54"/>
  <c r="BI498" i="54"/>
  <c r="BL498" i="54"/>
  <c r="BU494" i="54"/>
  <c r="BT494" i="54"/>
  <c r="BI494" i="54"/>
  <c r="BM490" i="54"/>
  <c r="BQ490" i="54"/>
  <c r="BU490" i="54"/>
  <c r="BR490" i="54"/>
  <c r="BO490" i="54"/>
  <c r="BP490" i="54"/>
  <c r="BK490" i="54"/>
  <c r="BL490" i="54"/>
  <c r="BS490" i="54"/>
  <c r="BT490" i="54"/>
  <c r="BJ490" i="54"/>
  <c r="BH490" i="54"/>
  <c r="BM486" i="54"/>
  <c r="BQ486" i="54"/>
  <c r="BU486" i="54"/>
  <c r="BN486" i="54"/>
  <c r="BR486" i="54"/>
  <c r="BK486" i="54"/>
  <c r="BS486" i="54"/>
  <c r="BL486" i="54"/>
  <c r="BT486" i="54"/>
  <c r="BP486" i="54"/>
  <c r="BJ486" i="54"/>
  <c r="BI486" i="54"/>
  <c r="BH486" i="54"/>
  <c r="BM482" i="54"/>
  <c r="BQ482" i="54"/>
  <c r="BU482" i="54"/>
  <c r="BN482" i="54"/>
  <c r="BR482" i="54"/>
  <c r="BP482" i="54"/>
  <c r="BS482" i="54"/>
  <c r="BT482" i="54"/>
  <c r="BK482" i="54"/>
  <c r="BL482" i="54"/>
  <c r="BJ482" i="54"/>
  <c r="BH482" i="54"/>
  <c r="BI482" i="54"/>
  <c r="BM478" i="54"/>
  <c r="BU478" i="54"/>
  <c r="BN478" i="54"/>
  <c r="BR478" i="54"/>
  <c r="BK478" i="54"/>
  <c r="BS478" i="54"/>
  <c r="BL478" i="54"/>
  <c r="BT478" i="54"/>
  <c r="BO478" i="54"/>
  <c r="BP478" i="54"/>
  <c r="BH478" i="54"/>
  <c r="BI478" i="54"/>
  <c r="BM474" i="54"/>
  <c r="BQ474" i="54"/>
  <c r="BU474" i="54"/>
  <c r="BN474" i="54"/>
  <c r="BT474" i="54"/>
  <c r="BM470" i="54"/>
  <c r="BQ470" i="54"/>
  <c r="BU470" i="54"/>
  <c r="BR470" i="54"/>
  <c r="BK470" i="54"/>
  <c r="BS470" i="54"/>
  <c r="BL470" i="54"/>
  <c r="BT470" i="54"/>
  <c r="BO470" i="54"/>
  <c r="BP470" i="54"/>
  <c r="BJ470" i="54"/>
  <c r="BI470" i="54"/>
  <c r="BM466" i="54"/>
  <c r="BQ466" i="54"/>
  <c r="BU466" i="54"/>
  <c r="BN466" i="54"/>
  <c r="BR466" i="54"/>
  <c r="BO466" i="54"/>
  <c r="BP466" i="54"/>
  <c r="BS466" i="54"/>
  <c r="BT466" i="54"/>
  <c r="BL466" i="54"/>
  <c r="BJ466" i="54"/>
  <c r="BH466" i="54"/>
  <c r="BI466" i="54"/>
  <c r="BM462" i="54"/>
  <c r="BQ462" i="54"/>
  <c r="BU462" i="54"/>
  <c r="BN462" i="54"/>
  <c r="BR462" i="54"/>
  <c r="BS462" i="54"/>
  <c r="BL462" i="54"/>
  <c r="BT462" i="54"/>
  <c r="BO462" i="54"/>
  <c r="BP462" i="54"/>
  <c r="BJ462" i="54"/>
  <c r="BH462" i="54"/>
  <c r="BI462" i="54"/>
  <c r="BM458" i="54"/>
  <c r="BU458" i="54"/>
  <c r="BN458" i="54"/>
  <c r="BR458" i="54"/>
  <c r="BO458" i="54"/>
  <c r="BP458" i="54"/>
  <c r="BK458" i="54"/>
  <c r="BL458" i="54"/>
  <c r="BS458" i="54"/>
  <c r="BT458" i="54"/>
  <c r="BH458" i="54"/>
  <c r="BI458" i="54"/>
  <c r="BM454" i="54"/>
  <c r="BQ454" i="54"/>
  <c r="BS454" i="54"/>
  <c r="BT454" i="54"/>
  <c r="BO454" i="54"/>
  <c r="BM450" i="54"/>
  <c r="BQ450" i="54"/>
  <c r="BU450" i="54"/>
  <c r="BR450" i="54"/>
  <c r="BO450" i="54"/>
  <c r="BP450" i="54"/>
  <c r="BS450" i="54"/>
  <c r="BT450" i="54"/>
  <c r="BK450" i="54"/>
  <c r="BL450" i="54"/>
  <c r="BJ450" i="54"/>
  <c r="BH450" i="54"/>
  <c r="BM446" i="54"/>
  <c r="BQ446" i="54"/>
  <c r="BU446" i="54"/>
  <c r="BN446" i="54"/>
  <c r="BR446" i="54"/>
  <c r="BK446" i="54"/>
  <c r="BS446" i="54"/>
  <c r="BL446" i="54"/>
  <c r="BT446" i="54"/>
  <c r="BP446" i="54"/>
  <c r="BJ446" i="54"/>
  <c r="BH446" i="54"/>
  <c r="BI446" i="54"/>
  <c r="BM442" i="54"/>
  <c r="BL442" i="54"/>
  <c r="BQ442" i="54"/>
  <c r="BU442" i="54"/>
  <c r="BN442" i="54"/>
  <c r="BO442" i="54"/>
  <c r="BP442" i="54"/>
  <c r="BK442" i="54"/>
  <c r="BS442" i="54"/>
  <c r="BT442" i="54"/>
  <c r="BJ442" i="54"/>
  <c r="BI442" i="54"/>
  <c r="BH442" i="54"/>
  <c r="BM438" i="54"/>
  <c r="BU438" i="54"/>
  <c r="BN438" i="54"/>
  <c r="BS438" i="54"/>
  <c r="BO438" i="54"/>
  <c r="BT438" i="54"/>
  <c r="BP438" i="54"/>
  <c r="BR438" i="54"/>
  <c r="BK438" i="54"/>
  <c r="BL438" i="54"/>
  <c r="BJ438" i="54"/>
  <c r="BH438" i="54"/>
  <c r="BI438" i="54"/>
  <c r="BU434" i="54"/>
  <c r="BO434" i="54"/>
  <c r="BT434" i="54"/>
  <c r="BK434" i="54"/>
  <c r="BP434" i="54"/>
  <c r="BR434" i="54"/>
  <c r="BM430" i="54"/>
  <c r="BQ430" i="54"/>
  <c r="BU430" i="54"/>
  <c r="BK430" i="54"/>
  <c r="BP430" i="54"/>
  <c r="BL430" i="54"/>
  <c r="BR430" i="54"/>
  <c r="BS430" i="54"/>
  <c r="BT430" i="54"/>
  <c r="BN430" i="54"/>
  <c r="BO430" i="54"/>
  <c r="BJ430" i="54"/>
  <c r="BI430" i="54"/>
  <c r="BH430" i="54"/>
  <c r="BM426" i="54"/>
  <c r="BQ426" i="54"/>
  <c r="BU426" i="54"/>
  <c r="BL426" i="54"/>
  <c r="BR426" i="54"/>
  <c r="BN426" i="54"/>
  <c r="BS426" i="54"/>
  <c r="BT426" i="54"/>
  <c r="BK426" i="54"/>
  <c r="BO426" i="54"/>
  <c r="BP426" i="54"/>
  <c r="BJ426" i="54"/>
  <c r="BH426" i="54"/>
  <c r="BI426" i="54"/>
  <c r="BM422" i="54"/>
  <c r="BQ422" i="54"/>
  <c r="BU422" i="54"/>
  <c r="BN422" i="54"/>
  <c r="BS422" i="54"/>
  <c r="BO422" i="54"/>
  <c r="BT422" i="54"/>
  <c r="BK422" i="54"/>
  <c r="BL422" i="54"/>
  <c r="BP422" i="54"/>
  <c r="BR422" i="54"/>
  <c r="BJ422" i="54"/>
  <c r="BH422" i="54"/>
  <c r="BI422" i="54"/>
  <c r="BM418" i="54"/>
  <c r="BQ418" i="54"/>
  <c r="BU418" i="54"/>
  <c r="BO418" i="54"/>
  <c r="BT418" i="54"/>
  <c r="BK418" i="54"/>
  <c r="BP418" i="54"/>
  <c r="BL418" i="54"/>
  <c r="BN418" i="54"/>
  <c r="BR418" i="54"/>
  <c r="BS418" i="54"/>
  <c r="BJ418" i="54"/>
  <c r="BH418" i="54"/>
  <c r="BI418" i="54"/>
  <c r="BU414" i="54"/>
  <c r="BK414" i="54"/>
  <c r="BH414" i="54"/>
  <c r="BI414" i="54"/>
  <c r="BM410" i="54"/>
  <c r="BQ410" i="54"/>
  <c r="BU410" i="54"/>
  <c r="BL410" i="54"/>
  <c r="BR410" i="54"/>
  <c r="BN410" i="54"/>
  <c r="BS410" i="54"/>
  <c r="BO410" i="54"/>
  <c r="BP410" i="54"/>
  <c r="BT410" i="54"/>
  <c r="BK410" i="54"/>
  <c r="BJ410" i="54"/>
  <c r="BH410" i="54"/>
  <c r="BI410" i="54"/>
  <c r="BM406" i="54"/>
  <c r="BQ406" i="54"/>
  <c r="BU406" i="54"/>
  <c r="BN406" i="54"/>
  <c r="BS406" i="54"/>
  <c r="BO406" i="54"/>
  <c r="BT406" i="54"/>
  <c r="BP406" i="54"/>
  <c r="BR406" i="54"/>
  <c r="BK406" i="54"/>
  <c r="BL406" i="54"/>
  <c r="BJ406" i="54"/>
  <c r="BH406" i="54"/>
  <c r="BI406" i="54"/>
  <c r="BM402" i="54"/>
  <c r="BQ402" i="54"/>
  <c r="BU402" i="54"/>
  <c r="BO402" i="54"/>
  <c r="BT402" i="54"/>
  <c r="BK402" i="54"/>
  <c r="BP402" i="54"/>
  <c r="BR402" i="54"/>
  <c r="BS402" i="54"/>
  <c r="BL402" i="54"/>
  <c r="BN402" i="54"/>
  <c r="BJ402" i="54"/>
  <c r="BH402" i="54"/>
  <c r="BI402" i="54"/>
  <c r="BM398" i="54"/>
  <c r="BQ398" i="54"/>
  <c r="BU398" i="54"/>
  <c r="BK398" i="54"/>
  <c r="BP398" i="54"/>
  <c r="BL398" i="54"/>
  <c r="BR398" i="54"/>
  <c r="BS398" i="54"/>
  <c r="BT398" i="54"/>
  <c r="BN398" i="54"/>
  <c r="BO398" i="54"/>
  <c r="BJ398" i="54"/>
  <c r="BH398" i="54"/>
  <c r="BI398" i="54"/>
  <c r="BR394" i="54"/>
  <c r="BN394" i="54"/>
  <c r="BS394" i="54"/>
  <c r="BT394" i="54"/>
  <c r="BH394" i="54"/>
  <c r="BI394" i="54"/>
  <c r="BM390" i="54"/>
  <c r="BQ390" i="54"/>
  <c r="BU390" i="54"/>
  <c r="BN390" i="54"/>
  <c r="BS390" i="54"/>
  <c r="BO390" i="54"/>
  <c r="BT390" i="54"/>
  <c r="BK390" i="54"/>
  <c r="BL390" i="54"/>
  <c r="BP390" i="54"/>
  <c r="BR390" i="54"/>
  <c r="BJ390" i="54"/>
  <c r="BH390" i="54"/>
  <c r="BI390" i="54"/>
  <c r="BM386" i="54"/>
  <c r="BQ386" i="54"/>
  <c r="BU386" i="54"/>
  <c r="BO386" i="54"/>
  <c r="BT386" i="54"/>
  <c r="BK386" i="54"/>
  <c r="BP386" i="54"/>
  <c r="BL386" i="54"/>
  <c r="BN386" i="54"/>
  <c r="BS386" i="54"/>
  <c r="BR386" i="54"/>
  <c r="BJ386" i="54"/>
  <c r="BI386" i="54"/>
  <c r="BH386" i="54"/>
  <c r="BL381" i="54"/>
  <c r="BP381" i="54"/>
  <c r="BT381" i="54"/>
  <c r="BK381" i="54"/>
  <c r="BQ381" i="54"/>
  <c r="BM381" i="54"/>
  <c r="BR381" i="54"/>
  <c r="BN381" i="54"/>
  <c r="BO381" i="54"/>
  <c r="BS381" i="54"/>
  <c r="BU381" i="54"/>
  <c r="BI381" i="54"/>
  <c r="BH381" i="54"/>
  <c r="BJ381" i="54"/>
  <c r="BL373" i="54"/>
  <c r="BP373" i="54"/>
  <c r="BT373" i="54"/>
  <c r="BN373" i="54"/>
  <c r="BS373" i="54"/>
  <c r="BO373" i="54"/>
  <c r="BU373" i="54"/>
  <c r="BQ373" i="54"/>
  <c r="BR373" i="54"/>
  <c r="BM373" i="54"/>
  <c r="BK373" i="54"/>
  <c r="BI373" i="54"/>
  <c r="BJ373" i="54"/>
  <c r="BH373" i="54"/>
  <c r="BS368" i="54"/>
  <c r="BP368" i="54"/>
  <c r="BU368" i="54"/>
  <c r="BL368" i="54"/>
  <c r="BM362" i="54"/>
  <c r="BQ362" i="54"/>
  <c r="BU362" i="54"/>
  <c r="BL362" i="54"/>
  <c r="BR362" i="54"/>
  <c r="BN362" i="54"/>
  <c r="BS362" i="54"/>
  <c r="BT362" i="54"/>
  <c r="BK362" i="54"/>
  <c r="BO362" i="54"/>
  <c r="BP362" i="54"/>
  <c r="BJ362" i="54"/>
  <c r="BH362" i="54"/>
  <c r="BI362" i="54"/>
  <c r="BM358" i="54"/>
  <c r="BQ358" i="54"/>
  <c r="BU358" i="54"/>
  <c r="BK358" i="54"/>
  <c r="BP358" i="54"/>
  <c r="BL358" i="54"/>
  <c r="BR358" i="54"/>
  <c r="BS358" i="54"/>
  <c r="BT358" i="54"/>
  <c r="BN358" i="54"/>
  <c r="BO358" i="54"/>
  <c r="BJ358" i="54"/>
  <c r="BI358" i="54"/>
  <c r="BH358" i="54"/>
  <c r="BM354" i="54"/>
  <c r="BQ354" i="54"/>
  <c r="BU354" i="54"/>
  <c r="BL354" i="54"/>
  <c r="BR354" i="54"/>
  <c r="BN354" i="54"/>
  <c r="BS354" i="54"/>
  <c r="BT354" i="54"/>
  <c r="BK354" i="54"/>
  <c r="BO354" i="54"/>
  <c r="BP354" i="54"/>
  <c r="BJ354" i="54"/>
  <c r="BI354" i="54"/>
  <c r="BH354" i="54"/>
  <c r="BM350" i="54"/>
  <c r="BQ350" i="54"/>
  <c r="BU350" i="54"/>
  <c r="BN350" i="54"/>
  <c r="BS350" i="54"/>
  <c r="BO350" i="54"/>
  <c r="BT350" i="54"/>
  <c r="BK350" i="54"/>
  <c r="BL350" i="54"/>
  <c r="BP350" i="54"/>
  <c r="BR350" i="54"/>
  <c r="BJ350" i="54"/>
  <c r="BH350" i="54"/>
  <c r="BI350" i="54"/>
  <c r="BP346" i="54"/>
  <c r="BL346" i="54"/>
  <c r="BH346" i="54"/>
  <c r="BI346" i="54"/>
  <c r="BM342" i="54"/>
  <c r="BQ342" i="54"/>
  <c r="BU342" i="54"/>
  <c r="BK342" i="54"/>
  <c r="BP342" i="54"/>
  <c r="BL342" i="54"/>
  <c r="BR342" i="54"/>
  <c r="BN342" i="54"/>
  <c r="BO342" i="54"/>
  <c r="BS342" i="54"/>
  <c r="BT342" i="54"/>
  <c r="BJ342" i="54"/>
  <c r="BH342" i="54"/>
  <c r="BI342" i="54"/>
  <c r="BM334" i="54"/>
  <c r="BQ334" i="54"/>
  <c r="BU334" i="54"/>
  <c r="BN334" i="54"/>
  <c r="BS334" i="54"/>
  <c r="BO334" i="54"/>
  <c r="BT334" i="54"/>
  <c r="BP334" i="54"/>
  <c r="BR334" i="54"/>
  <c r="BK334" i="54"/>
  <c r="BL334" i="54"/>
  <c r="BJ334" i="54"/>
  <c r="BH334" i="54"/>
  <c r="BI334" i="54"/>
  <c r="BM330" i="54"/>
  <c r="BQ330" i="54"/>
  <c r="BU330" i="54"/>
  <c r="BO330" i="54"/>
  <c r="BT330" i="54"/>
  <c r="BK330" i="54"/>
  <c r="BP330" i="54"/>
  <c r="BR330" i="54"/>
  <c r="BS330" i="54"/>
  <c r="BL330" i="54"/>
  <c r="BN330" i="54"/>
  <c r="BJ330" i="54"/>
  <c r="BH330" i="54"/>
  <c r="BI330" i="54"/>
  <c r="BM326" i="54"/>
  <c r="BQ326" i="54"/>
  <c r="BU326" i="54"/>
  <c r="BK326" i="54"/>
  <c r="BP326" i="54"/>
  <c r="BL326" i="54"/>
  <c r="BR326" i="54"/>
  <c r="BS326" i="54"/>
  <c r="BT326" i="54"/>
  <c r="BN326" i="54"/>
  <c r="BO326" i="54"/>
  <c r="BJ326" i="54"/>
  <c r="BI326" i="54"/>
  <c r="BH326" i="54"/>
  <c r="BM322" i="54"/>
  <c r="BQ322" i="54"/>
  <c r="BU322" i="54"/>
  <c r="BL322" i="54"/>
  <c r="BR322" i="54"/>
  <c r="BN322" i="54"/>
  <c r="BS322" i="54"/>
  <c r="BT322" i="54"/>
  <c r="BK322" i="54"/>
  <c r="BO322" i="54"/>
  <c r="BP322" i="54"/>
  <c r="BJ322" i="54"/>
  <c r="BH322" i="54"/>
  <c r="BI322" i="54"/>
  <c r="BM318" i="54"/>
  <c r="BQ318" i="54"/>
  <c r="BU318" i="54"/>
  <c r="BN318" i="54"/>
  <c r="BS318" i="54"/>
  <c r="BO318" i="54"/>
  <c r="BT318" i="54"/>
  <c r="BK318" i="54"/>
  <c r="BL318" i="54"/>
  <c r="BP318" i="54"/>
  <c r="BR318" i="54"/>
  <c r="BJ318" i="54"/>
  <c r="BH318" i="54"/>
  <c r="BI318" i="54"/>
  <c r="BM314" i="54"/>
  <c r="BQ314" i="54"/>
  <c r="BU314" i="54"/>
  <c r="BO314" i="54"/>
  <c r="BT314" i="54"/>
  <c r="BK314" i="54"/>
  <c r="BP314" i="54"/>
  <c r="BL314" i="54"/>
  <c r="BN314" i="54"/>
  <c r="BR314" i="54"/>
  <c r="BS314" i="54"/>
  <c r="BJ314" i="54"/>
  <c r="BH314" i="54"/>
  <c r="BI314" i="54"/>
  <c r="BM310" i="54"/>
  <c r="BQ310" i="54"/>
  <c r="BU310" i="54"/>
  <c r="BK310" i="54"/>
  <c r="BP310" i="54"/>
  <c r="BL310" i="54"/>
  <c r="BR310" i="54"/>
  <c r="BN310" i="54"/>
  <c r="BO310" i="54"/>
  <c r="BS310" i="54"/>
  <c r="BT310" i="54"/>
  <c r="BJ310" i="54"/>
  <c r="BH310" i="54"/>
  <c r="BI310" i="54"/>
  <c r="BM302" i="54"/>
  <c r="BQ302" i="54"/>
  <c r="BU302" i="54"/>
  <c r="BN302" i="54"/>
  <c r="BS302" i="54"/>
  <c r="BO302" i="54"/>
  <c r="BT302" i="54"/>
  <c r="BP302" i="54"/>
  <c r="BR302" i="54"/>
  <c r="BK302" i="54"/>
  <c r="BL302" i="54"/>
  <c r="BJ302" i="54"/>
  <c r="BI302" i="54"/>
  <c r="BH302" i="54"/>
  <c r="BM298" i="54"/>
  <c r="BQ298" i="54"/>
  <c r="BU298" i="54"/>
  <c r="BO298" i="54"/>
  <c r="BT298" i="54"/>
  <c r="BK298" i="54"/>
  <c r="BP298" i="54"/>
  <c r="BR298" i="54"/>
  <c r="BS298" i="54"/>
  <c r="BL298" i="54"/>
  <c r="BN298" i="54"/>
  <c r="BJ298" i="54"/>
  <c r="BH298" i="54"/>
  <c r="BI298" i="54"/>
  <c r="BM294" i="54"/>
  <c r="BQ294" i="54"/>
  <c r="BU294" i="54"/>
  <c r="BK294" i="54"/>
  <c r="BP294" i="54"/>
  <c r="BL294" i="54"/>
  <c r="BR294" i="54"/>
  <c r="BS294" i="54"/>
  <c r="BT294" i="54"/>
  <c r="BN294" i="54"/>
  <c r="BO294" i="54"/>
  <c r="BJ294" i="54"/>
  <c r="BH294" i="54"/>
  <c r="BI294" i="54"/>
  <c r="BM290" i="54"/>
  <c r="BQ290" i="54"/>
  <c r="BU290" i="54"/>
  <c r="BL290" i="54"/>
  <c r="BR290" i="54"/>
  <c r="BN290" i="54"/>
  <c r="BS290" i="54"/>
  <c r="BT290" i="54"/>
  <c r="BK290" i="54"/>
  <c r="BO290" i="54"/>
  <c r="BP290" i="54"/>
  <c r="BJ290" i="54"/>
  <c r="BH290" i="54"/>
  <c r="BI290" i="54"/>
  <c r="BM286" i="54"/>
  <c r="BQ286" i="54"/>
  <c r="BU286" i="54"/>
  <c r="BN286" i="54"/>
  <c r="BS286" i="54"/>
  <c r="BO286" i="54"/>
  <c r="BR286" i="54"/>
  <c r="BJ286" i="54"/>
  <c r="BI286" i="54"/>
  <c r="BH286" i="54"/>
  <c r="BM274" i="54"/>
  <c r="BQ274" i="54"/>
  <c r="BU274" i="54"/>
  <c r="BL274" i="54"/>
  <c r="BR274" i="54"/>
  <c r="BN274" i="54"/>
  <c r="BS274" i="54"/>
  <c r="BO274" i="54"/>
  <c r="BP274" i="54"/>
  <c r="BT274" i="54"/>
  <c r="BK274" i="54"/>
  <c r="BJ274" i="54"/>
  <c r="BI274" i="54"/>
  <c r="BH274" i="54"/>
  <c r="BM270" i="54"/>
  <c r="BQ270" i="54"/>
  <c r="BU270" i="54"/>
  <c r="BN270" i="54"/>
  <c r="BS270" i="54"/>
  <c r="BO270" i="54"/>
  <c r="BT270" i="54"/>
  <c r="BP270" i="54"/>
  <c r="BR270" i="54"/>
  <c r="BK270" i="54"/>
  <c r="BL270" i="54"/>
  <c r="BJ270" i="54"/>
  <c r="BI270" i="54"/>
  <c r="BH270" i="54"/>
  <c r="BM266" i="54"/>
  <c r="BQ266" i="54"/>
  <c r="BU266" i="54"/>
  <c r="BO266" i="54"/>
  <c r="BT266" i="54"/>
  <c r="BK266" i="54"/>
  <c r="BP266" i="54"/>
  <c r="BR266" i="54"/>
  <c r="BS266" i="54"/>
  <c r="BL266" i="54"/>
  <c r="BJ266" i="54"/>
  <c r="BH266" i="54"/>
  <c r="BI266" i="54"/>
  <c r="BN266" i="54"/>
  <c r="BN258" i="54"/>
  <c r="BR258" i="54"/>
  <c r="BK258" i="54"/>
  <c r="BP258" i="54"/>
  <c r="BU258" i="54"/>
  <c r="BM258" i="54"/>
  <c r="BT258" i="54"/>
  <c r="BO258" i="54"/>
  <c r="BL258" i="54"/>
  <c r="BQ258" i="54"/>
  <c r="BS258" i="54"/>
  <c r="BJ258" i="54"/>
  <c r="BH258" i="54"/>
  <c r="BI258" i="54"/>
  <c r="BL254" i="54"/>
  <c r="BQ254" i="54"/>
  <c r="BO254" i="54"/>
  <c r="BU254" i="54"/>
  <c r="BT254" i="54"/>
  <c r="BJ254" i="54"/>
  <c r="BN250" i="54"/>
  <c r="BR250" i="54"/>
  <c r="BM250" i="54"/>
  <c r="BS250" i="54"/>
  <c r="BP250" i="54"/>
  <c r="BK250" i="54"/>
  <c r="BQ250" i="54"/>
  <c r="BL250" i="54"/>
  <c r="BO250" i="54"/>
  <c r="BT250" i="54"/>
  <c r="BU250" i="54"/>
  <c r="BJ250" i="54"/>
  <c r="BH250" i="54"/>
  <c r="BI250" i="54"/>
  <c r="BN246" i="54"/>
  <c r="BR246" i="54"/>
  <c r="BO246" i="54"/>
  <c r="BT246" i="54"/>
  <c r="BK246" i="54"/>
  <c r="BQ246" i="54"/>
  <c r="BL246" i="54"/>
  <c r="BS246" i="54"/>
  <c r="BM246" i="54"/>
  <c r="BP246" i="54"/>
  <c r="BU246" i="54"/>
  <c r="BJ246" i="54"/>
  <c r="BI246" i="54"/>
  <c r="BH246" i="54"/>
  <c r="BN242" i="54"/>
  <c r="BR242" i="54"/>
  <c r="BK242" i="54"/>
  <c r="BP242" i="54"/>
  <c r="BU242" i="54"/>
  <c r="BL242" i="54"/>
  <c r="BS242" i="54"/>
  <c r="BM242" i="54"/>
  <c r="BT242" i="54"/>
  <c r="BO242" i="54"/>
  <c r="BQ242" i="54"/>
  <c r="BJ242" i="54"/>
  <c r="BH242" i="54"/>
  <c r="BI242" i="54"/>
  <c r="BN238" i="54"/>
  <c r="BR238" i="54"/>
  <c r="BK238" i="54"/>
  <c r="BO238" i="54"/>
  <c r="BS238" i="54"/>
  <c r="BP238" i="54"/>
  <c r="BL238" i="54"/>
  <c r="BU238" i="54"/>
  <c r="BM238" i="54"/>
  <c r="BQ238" i="54"/>
  <c r="BT238" i="54"/>
  <c r="BJ238" i="54"/>
  <c r="BH238" i="54"/>
  <c r="BI238" i="54"/>
  <c r="BN234" i="54"/>
  <c r="BR234" i="54"/>
  <c r="BU234" i="54"/>
  <c r="BJ234" i="54"/>
  <c r="BI234" i="54"/>
  <c r="BH234" i="54"/>
  <c r="BN230" i="54"/>
  <c r="BR230" i="54"/>
  <c r="BK230" i="54"/>
  <c r="BO230" i="54"/>
  <c r="BS230" i="54"/>
  <c r="BP230" i="54"/>
  <c r="BM230" i="54"/>
  <c r="BQ230" i="54"/>
  <c r="BL230" i="54"/>
  <c r="BT230" i="54"/>
  <c r="BU230" i="54"/>
  <c r="BJ230" i="54"/>
  <c r="BH230" i="54"/>
  <c r="BI230" i="54"/>
  <c r="BN226" i="54"/>
  <c r="BR226" i="54"/>
  <c r="BK226" i="54"/>
  <c r="BO226" i="54"/>
  <c r="BS226" i="54"/>
  <c r="BL226" i="54"/>
  <c r="BT226" i="54"/>
  <c r="BP226" i="54"/>
  <c r="BQ226" i="54"/>
  <c r="BM226" i="54"/>
  <c r="BU226" i="54"/>
  <c r="BJ226" i="54"/>
  <c r="BH226" i="54"/>
  <c r="BI226" i="54"/>
  <c r="BN222" i="54"/>
  <c r="BR222" i="54"/>
  <c r="BK222" i="54"/>
  <c r="BO222" i="54"/>
  <c r="BS222" i="54"/>
  <c r="BP222" i="54"/>
  <c r="BQ222" i="54"/>
  <c r="BT222" i="54"/>
  <c r="BL222" i="54"/>
  <c r="BM222" i="54"/>
  <c r="BU222" i="54"/>
  <c r="BJ222" i="54"/>
  <c r="BH222" i="54"/>
  <c r="BI222" i="54"/>
  <c r="BN218" i="54"/>
  <c r="BR218" i="54"/>
  <c r="BK218" i="54"/>
  <c r="BO218" i="54"/>
  <c r="BS218" i="54"/>
  <c r="BL218" i="54"/>
  <c r="BT218" i="54"/>
  <c r="BQ218" i="54"/>
  <c r="BU218" i="54"/>
  <c r="BM218" i="54"/>
  <c r="BP218" i="54"/>
  <c r="BJ218" i="54"/>
  <c r="BH218" i="54"/>
  <c r="BI218" i="54"/>
  <c r="BN214" i="54"/>
  <c r="BR214" i="54"/>
  <c r="BK214" i="54"/>
  <c r="BO214" i="54"/>
  <c r="BS214" i="54"/>
  <c r="BP214" i="54"/>
  <c r="BN210" i="54"/>
  <c r="BR210" i="54"/>
  <c r="BK210" i="54"/>
  <c r="BO210" i="54"/>
  <c r="BS210" i="54"/>
  <c r="BL210" i="54"/>
  <c r="BT210" i="54"/>
  <c r="BU210" i="54"/>
  <c r="BM210" i="54"/>
  <c r="BP210" i="54"/>
  <c r="BQ210" i="54"/>
  <c r="BJ210" i="54"/>
  <c r="BH210" i="54"/>
  <c r="BI210" i="54"/>
  <c r="BK206" i="54"/>
  <c r="BO206" i="54"/>
  <c r="BS206" i="54"/>
  <c r="BP206" i="54"/>
  <c r="BL206" i="54"/>
  <c r="BU206" i="54"/>
  <c r="BH206" i="54"/>
  <c r="BI206" i="54"/>
  <c r="BL200" i="54"/>
  <c r="BP200" i="54"/>
  <c r="BT200" i="54"/>
  <c r="BM200" i="54"/>
  <c r="BQ200" i="54"/>
  <c r="BU200" i="54"/>
  <c r="BR200" i="54"/>
  <c r="BN200" i="54"/>
  <c r="BO200" i="54"/>
  <c r="BS200" i="54"/>
  <c r="BK200" i="54"/>
  <c r="BH200" i="54"/>
  <c r="BJ200" i="54"/>
  <c r="BI200" i="54"/>
  <c r="BL196" i="54"/>
  <c r="BP196" i="54"/>
  <c r="BT196" i="54"/>
  <c r="BM196" i="54"/>
  <c r="BQ196" i="54"/>
  <c r="BU196" i="54"/>
  <c r="BN196" i="54"/>
  <c r="BO196" i="54"/>
  <c r="BR196" i="54"/>
  <c r="BS196" i="54"/>
  <c r="BK196" i="54"/>
  <c r="BH196" i="54"/>
  <c r="BI196" i="54"/>
  <c r="BJ196" i="54"/>
  <c r="BL192" i="54"/>
  <c r="BP192" i="54"/>
  <c r="BT192" i="54"/>
  <c r="BM192" i="54"/>
  <c r="BQ192" i="54"/>
  <c r="BU192" i="54"/>
  <c r="BR192" i="54"/>
  <c r="BO192" i="54"/>
  <c r="BS192" i="54"/>
  <c r="BK192" i="54"/>
  <c r="BN192" i="54"/>
  <c r="BH192" i="54"/>
  <c r="BJ192" i="54"/>
  <c r="BI192" i="54"/>
  <c r="BL188" i="54"/>
  <c r="BP188" i="54"/>
  <c r="BT188" i="54"/>
  <c r="BM188" i="54"/>
  <c r="BQ188" i="54"/>
  <c r="BU188" i="54"/>
  <c r="BN188" i="54"/>
  <c r="BR188" i="54"/>
  <c r="BS188" i="54"/>
  <c r="BK188" i="54"/>
  <c r="BO188" i="54"/>
  <c r="BH188" i="54"/>
  <c r="BI188" i="54"/>
  <c r="BJ188" i="54"/>
  <c r="BT184" i="54"/>
  <c r="BM184" i="54"/>
  <c r="BQ184" i="54"/>
  <c r="BU184" i="54"/>
  <c r="BR184" i="54"/>
  <c r="BS184" i="54"/>
  <c r="BJ184" i="54"/>
  <c r="BI184" i="54"/>
  <c r="BL180" i="54"/>
  <c r="BP180" i="54"/>
  <c r="BT180" i="54"/>
  <c r="BM180" i="54"/>
  <c r="BQ180" i="54"/>
  <c r="BU180" i="54"/>
  <c r="BN180" i="54"/>
  <c r="BS180" i="54"/>
  <c r="BK180" i="54"/>
  <c r="BO180" i="54"/>
  <c r="BR180" i="54"/>
  <c r="BH180" i="54"/>
  <c r="BJ180" i="54"/>
  <c r="BI180" i="54"/>
  <c r="BL176" i="54"/>
  <c r="BP176" i="54"/>
  <c r="BT176" i="54"/>
  <c r="BM176" i="54"/>
  <c r="BQ176" i="54"/>
  <c r="BU176" i="54"/>
  <c r="BR176" i="54"/>
  <c r="BK176" i="54"/>
  <c r="BN176" i="54"/>
  <c r="BO176" i="54"/>
  <c r="BS176" i="54"/>
  <c r="BH176" i="54"/>
  <c r="BI176" i="54"/>
  <c r="BJ176" i="54"/>
  <c r="BL172" i="54"/>
  <c r="BP172" i="54"/>
  <c r="BT172" i="54"/>
  <c r="BM172" i="54"/>
  <c r="BQ172" i="54"/>
  <c r="BU172" i="54"/>
  <c r="BS172" i="54"/>
  <c r="BH172" i="54"/>
  <c r="BJ172" i="54"/>
  <c r="BI172" i="54"/>
  <c r="BM168" i="54"/>
  <c r="BQ168" i="54"/>
  <c r="BU168" i="54"/>
  <c r="BN168" i="54"/>
  <c r="BK168" i="54"/>
  <c r="BR168" i="54"/>
  <c r="BL168" i="54"/>
  <c r="BS168" i="54"/>
  <c r="BO168" i="54"/>
  <c r="BP168" i="54"/>
  <c r="BT168" i="54"/>
  <c r="BH168" i="54"/>
  <c r="BI168" i="54"/>
  <c r="BJ168" i="54"/>
  <c r="BM164" i="54"/>
  <c r="BQ164" i="54"/>
  <c r="BU164" i="54"/>
  <c r="BN164" i="54"/>
  <c r="BR164" i="54"/>
  <c r="BO164" i="54"/>
  <c r="BP164" i="54"/>
  <c r="BK164" i="54"/>
  <c r="BL164" i="54"/>
  <c r="BS164" i="54"/>
  <c r="BT164" i="54"/>
  <c r="BH164" i="54"/>
  <c r="BI164" i="54"/>
  <c r="BJ164" i="54"/>
  <c r="BM160" i="54"/>
  <c r="BQ160" i="54"/>
  <c r="BU160" i="54"/>
  <c r="BN160" i="54"/>
  <c r="BT160" i="54"/>
  <c r="BO160" i="54"/>
  <c r="BP160" i="54"/>
  <c r="BH160" i="54"/>
  <c r="BJ160" i="54"/>
  <c r="BI160" i="54"/>
  <c r="BM156" i="54"/>
  <c r="BQ156" i="54"/>
  <c r="BU156" i="54"/>
  <c r="BN156" i="54"/>
  <c r="BR156" i="54"/>
  <c r="BO156" i="54"/>
  <c r="BP156" i="54"/>
  <c r="BS156" i="54"/>
  <c r="BK156" i="54"/>
  <c r="BL156" i="54"/>
  <c r="BT156" i="54"/>
  <c r="BH156" i="54"/>
  <c r="BI156" i="54"/>
  <c r="BJ156" i="54"/>
  <c r="BM152" i="54"/>
  <c r="BQ152" i="54"/>
  <c r="BU152" i="54"/>
  <c r="BN152" i="54"/>
  <c r="BR152" i="54"/>
  <c r="BK152" i="54"/>
  <c r="BS152" i="54"/>
  <c r="BL152" i="54"/>
  <c r="BT152" i="54"/>
  <c r="BO152" i="54"/>
  <c r="BP152" i="54"/>
  <c r="BH152" i="54"/>
  <c r="BJ152" i="54"/>
  <c r="BI152" i="54"/>
  <c r="BM148" i="54"/>
  <c r="BQ148" i="54"/>
  <c r="BU148" i="54"/>
  <c r="BN148" i="54"/>
  <c r="BR148" i="54"/>
  <c r="BO148" i="54"/>
  <c r="BP148" i="54"/>
  <c r="BK148" i="54"/>
  <c r="BL148" i="54"/>
  <c r="BS148" i="54"/>
  <c r="BT148" i="54"/>
  <c r="BH148" i="54"/>
  <c r="BI148" i="54"/>
  <c r="BJ148" i="54"/>
  <c r="BM144" i="54"/>
  <c r="BQ144" i="54"/>
  <c r="BU144" i="54"/>
  <c r="BN144" i="54"/>
  <c r="BR144" i="54"/>
  <c r="BK144" i="54"/>
  <c r="BS144" i="54"/>
  <c r="BL144" i="54"/>
  <c r="BT144" i="54"/>
  <c r="BO144" i="54"/>
  <c r="BP144" i="54"/>
  <c r="BH144" i="54"/>
  <c r="BJ144" i="54"/>
  <c r="BI144" i="54"/>
  <c r="BM140" i="54"/>
  <c r="BQ140" i="54"/>
  <c r="BU140" i="54"/>
  <c r="BN140" i="54"/>
  <c r="BL140" i="54"/>
  <c r="BT140" i="54"/>
  <c r="BK140" i="54"/>
  <c r="BH140" i="54"/>
  <c r="BJ140" i="54"/>
  <c r="BI140" i="54"/>
  <c r="BM136" i="54"/>
  <c r="BQ136" i="54"/>
  <c r="BU136" i="54"/>
  <c r="BN136" i="54"/>
  <c r="BR136" i="54"/>
  <c r="BO136" i="54"/>
  <c r="BP136" i="54"/>
  <c r="BK136" i="54"/>
  <c r="BL136" i="54"/>
  <c r="BS136" i="54"/>
  <c r="BT136" i="54"/>
  <c r="BH136" i="54"/>
  <c r="BJ136" i="54"/>
  <c r="BI136" i="54"/>
  <c r="BM132" i="54"/>
  <c r="BQ132" i="54"/>
  <c r="BU132" i="54"/>
  <c r="BN132" i="54"/>
  <c r="BR132" i="54"/>
  <c r="BK132" i="54"/>
  <c r="BS132" i="54"/>
  <c r="BL132" i="54"/>
  <c r="BT132" i="54"/>
  <c r="BO132" i="54"/>
  <c r="BP132" i="54"/>
  <c r="BH132" i="54"/>
  <c r="BI132" i="54"/>
  <c r="BJ132" i="54"/>
  <c r="BM128" i="54"/>
  <c r="BQ128" i="54"/>
  <c r="BU128" i="54"/>
  <c r="BN128" i="54"/>
  <c r="BR128" i="54"/>
  <c r="BO128" i="54"/>
  <c r="BP128" i="54"/>
  <c r="BS128" i="54"/>
  <c r="BT128" i="54"/>
  <c r="BK128" i="54"/>
  <c r="BL128" i="54"/>
  <c r="BH128" i="54"/>
  <c r="BJ128" i="54"/>
  <c r="BI128" i="54"/>
  <c r="BM124" i="54"/>
  <c r="BQ124" i="54"/>
  <c r="BU124" i="54"/>
  <c r="BN124" i="54"/>
  <c r="BR124" i="54"/>
  <c r="BK124" i="54"/>
  <c r="BS124" i="54"/>
  <c r="BL124" i="54"/>
  <c r="BT124" i="54"/>
  <c r="BO124" i="54"/>
  <c r="BP124" i="54"/>
  <c r="BH124" i="54"/>
  <c r="BI124" i="54"/>
  <c r="BJ124" i="54"/>
  <c r="BM120" i="54"/>
  <c r="BQ120" i="54"/>
  <c r="BU120" i="54"/>
  <c r="BN120" i="54"/>
  <c r="BL120" i="54"/>
  <c r="BS120" i="54"/>
  <c r="BT120" i="54"/>
  <c r="BH120" i="54"/>
  <c r="BI120" i="54"/>
  <c r="BJ120" i="54"/>
  <c r="BM116" i="54"/>
  <c r="BQ116" i="54"/>
  <c r="BU116" i="54"/>
  <c r="BN116" i="54"/>
  <c r="BR116" i="54"/>
  <c r="BK116" i="54"/>
  <c r="BS116" i="54"/>
  <c r="BL116" i="54"/>
  <c r="BT116" i="54"/>
  <c r="BO116" i="54"/>
  <c r="BP116" i="54"/>
  <c r="BH116" i="54"/>
  <c r="BI116" i="54"/>
  <c r="BJ116" i="54"/>
  <c r="BM112" i="54"/>
  <c r="BQ112" i="54"/>
  <c r="BU112" i="54"/>
  <c r="BN112" i="54"/>
  <c r="BR112" i="54"/>
  <c r="BO112" i="54"/>
  <c r="BP112" i="54"/>
  <c r="BS112" i="54"/>
  <c r="BT112" i="54"/>
  <c r="BK112" i="54"/>
  <c r="BL112" i="54"/>
  <c r="BH112" i="54"/>
  <c r="BJ112" i="54"/>
  <c r="BI112" i="54"/>
  <c r="BM108" i="54"/>
  <c r="BQ108" i="54"/>
  <c r="BU108" i="54"/>
  <c r="BN108" i="54"/>
  <c r="BR108" i="54"/>
  <c r="BK108" i="54"/>
  <c r="BS108" i="54"/>
  <c r="BL108" i="54"/>
  <c r="BT108" i="54"/>
  <c r="BO108" i="54"/>
  <c r="BP108" i="54"/>
  <c r="BH108" i="54"/>
  <c r="BI108" i="54"/>
  <c r="BJ108" i="54"/>
  <c r="BM104" i="54"/>
  <c r="BQ104" i="54"/>
  <c r="BU104" i="54"/>
  <c r="BN104" i="54"/>
  <c r="BR104" i="54"/>
  <c r="BO104" i="54"/>
  <c r="BP104" i="54"/>
  <c r="BK104" i="54"/>
  <c r="BL104" i="54"/>
  <c r="BS104" i="54"/>
  <c r="BT104" i="54"/>
  <c r="BH104" i="54"/>
  <c r="BJ104" i="54"/>
  <c r="BI104" i="54"/>
  <c r="BM100" i="54"/>
  <c r="BQ100" i="54"/>
  <c r="BU100" i="54"/>
  <c r="BN100" i="54"/>
  <c r="BT100" i="54"/>
  <c r="BO100" i="54"/>
  <c r="BP100" i="54"/>
  <c r="BH100" i="54"/>
  <c r="BJ100" i="54"/>
  <c r="BI100" i="54"/>
  <c r="BM96" i="54"/>
  <c r="BQ96" i="54"/>
  <c r="BU96" i="54"/>
  <c r="BN96" i="54"/>
  <c r="BR96" i="54"/>
  <c r="BO96" i="54"/>
  <c r="BP96" i="54"/>
  <c r="BS96" i="54"/>
  <c r="BT96" i="54"/>
  <c r="BL96" i="54"/>
  <c r="BK96" i="54"/>
  <c r="BH96" i="54"/>
  <c r="BI96" i="54"/>
  <c r="BJ96" i="54"/>
  <c r="BM92" i="54"/>
  <c r="BQ92" i="54"/>
  <c r="BU92" i="54"/>
  <c r="BN92" i="54"/>
  <c r="BR92" i="54"/>
  <c r="BK92" i="54"/>
  <c r="BS92" i="54"/>
  <c r="BL92" i="54"/>
  <c r="BT92" i="54"/>
  <c r="BO92" i="54"/>
  <c r="BP92" i="54"/>
  <c r="BH92" i="54"/>
  <c r="BJ92" i="54"/>
  <c r="BI92" i="54"/>
  <c r="BK88" i="54"/>
  <c r="BO88" i="54"/>
  <c r="BS88" i="54"/>
  <c r="BL88" i="54"/>
  <c r="BP88" i="54"/>
  <c r="BT88" i="54"/>
  <c r="BM88" i="54"/>
  <c r="BU88" i="54"/>
  <c r="BN88" i="54"/>
  <c r="BQ88" i="54"/>
  <c r="BR88" i="54"/>
  <c r="BH88" i="54"/>
  <c r="BI88" i="54"/>
  <c r="BJ88" i="54"/>
  <c r="BK84" i="54"/>
  <c r="BO84" i="54"/>
  <c r="BS84" i="54"/>
  <c r="BL84" i="54"/>
  <c r="BP84" i="54"/>
  <c r="BT84" i="54"/>
  <c r="BQ84" i="54"/>
  <c r="BR84" i="54"/>
  <c r="BM84" i="54"/>
  <c r="BN84" i="54"/>
  <c r="BU84" i="54"/>
  <c r="BH84" i="54"/>
  <c r="BJ84" i="54"/>
  <c r="BI84" i="54"/>
  <c r="BK80" i="54"/>
  <c r="BO80" i="54"/>
  <c r="BS80" i="54"/>
  <c r="BL80" i="54"/>
  <c r="BN80" i="54"/>
  <c r="BQ80" i="54"/>
  <c r="BR80" i="54"/>
  <c r="BH80" i="54"/>
  <c r="BJ80" i="54"/>
  <c r="BI80" i="54"/>
  <c r="BK76" i="54"/>
  <c r="BO76" i="54"/>
  <c r="BS76" i="54"/>
  <c r="BL76" i="54"/>
  <c r="BP76" i="54"/>
  <c r="BT76" i="54"/>
  <c r="BQ76" i="54"/>
  <c r="BR76" i="54"/>
  <c r="BU76" i="54"/>
  <c r="BM76" i="54"/>
  <c r="BN76" i="54"/>
  <c r="BH76" i="54"/>
  <c r="BJ76" i="54"/>
  <c r="BI76" i="54"/>
  <c r="BN68" i="54"/>
  <c r="BR68" i="54"/>
  <c r="BK68" i="54"/>
  <c r="BO68" i="54"/>
  <c r="BS68" i="54"/>
  <c r="BP68" i="54"/>
  <c r="BQ68" i="54"/>
  <c r="BT68" i="54"/>
  <c r="BU68" i="54"/>
  <c r="BL68" i="54"/>
  <c r="BM68" i="54"/>
  <c r="BH68" i="54"/>
  <c r="BJ68" i="54"/>
  <c r="BI68" i="54"/>
  <c r="BN64" i="54"/>
  <c r="BR64" i="54"/>
  <c r="BL64" i="54"/>
  <c r="BT64" i="54"/>
  <c r="BM64" i="54"/>
  <c r="BU64" i="54"/>
  <c r="BP64" i="54"/>
  <c r="BQ64" i="54"/>
  <c r="BH64" i="54"/>
  <c r="BN60" i="54"/>
  <c r="BR60" i="54"/>
  <c r="BK60" i="54"/>
  <c r="BO60" i="54"/>
  <c r="BS60" i="54"/>
  <c r="BL60" i="54"/>
  <c r="BP60" i="54"/>
  <c r="BT60" i="54"/>
  <c r="BM60" i="54"/>
  <c r="BQ60" i="54"/>
  <c r="BU60" i="54"/>
  <c r="BH60" i="54"/>
  <c r="BI60" i="54"/>
  <c r="BJ60" i="54"/>
  <c r="BN56" i="54"/>
  <c r="BR56" i="54"/>
  <c r="BK56" i="54"/>
  <c r="BO56" i="54"/>
  <c r="BS56" i="54"/>
  <c r="BL56" i="54"/>
  <c r="BP56" i="54"/>
  <c r="BT56" i="54"/>
  <c r="BM56" i="54"/>
  <c r="BQ56" i="54"/>
  <c r="BU56" i="54"/>
  <c r="BH56" i="54"/>
  <c r="BJ56" i="54"/>
  <c r="BI56" i="54"/>
  <c r="BN52" i="54"/>
  <c r="BR52" i="54"/>
  <c r="BK52" i="54"/>
  <c r="BO52" i="54"/>
  <c r="BS52" i="54"/>
  <c r="BL52" i="54"/>
  <c r="BP52" i="54"/>
  <c r="BT52" i="54"/>
  <c r="BU52" i="54"/>
  <c r="BM52" i="54"/>
  <c r="BQ52" i="54"/>
  <c r="BH52" i="54"/>
  <c r="BI52" i="54"/>
  <c r="BJ52" i="54"/>
  <c r="BM47" i="54"/>
  <c r="BQ47" i="54"/>
  <c r="BU47" i="54"/>
  <c r="BN47" i="54"/>
  <c r="BR47" i="54"/>
  <c r="BK47" i="54"/>
  <c r="BO47" i="54"/>
  <c r="BS47" i="54"/>
  <c r="BL47" i="54"/>
  <c r="BP47" i="54"/>
  <c r="BT47" i="54"/>
  <c r="BH47" i="54"/>
  <c r="BI47" i="54"/>
  <c r="BJ47" i="54"/>
  <c r="BL1308" i="54"/>
  <c r="BP1308" i="54"/>
  <c r="BT1308" i="54"/>
  <c r="BH1308" i="54"/>
  <c r="BK1308" i="54"/>
  <c r="BO1308" i="54"/>
  <c r="BS1308" i="54"/>
  <c r="BM1308" i="54"/>
  <c r="BQ1308" i="54"/>
  <c r="BU1308" i="54"/>
  <c r="BI1308" i="54"/>
  <c r="BJ1308" i="54"/>
  <c r="BN1308" i="54"/>
  <c r="BR1308" i="54"/>
  <c r="BL1300" i="54"/>
  <c r="BP1300" i="54"/>
  <c r="BT1300" i="54"/>
  <c r="BH1300" i="54"/>
  <c r="BK1300" i="54"/>
  <c r="BO1300" i="54"/>
  <c r="BS1300" i="54"/>
  <c r="BM1300" i="54"/>
  <c r="BQ1300" i="54"/>
  <c r="BU1300" i="54"/>
  <c r="BI1300" i="54"/>
  <c r="BJ1300" i="54"/>
  <c r="BN1300" i="54"/>
  <c r="BR1300" i="54"/>
  <c r="BL1292" i="54"/>
  <c r="BP1292" i="54"/>
  <c r="BT1292" i="54"/>
  <c r="BH1292" i="54"/>
  <c r="BK1292" i="54"/>
  <c r="BO1292" i="54"/>
  <c r="BS1292" i="54"/>
  <c r="BM1292" i="54"/>
  <c r="BQ1292" i="54"/>
  <c r="BU1292" i="54"/>
  <c r="BI1292" i="54"/>
  <c r="BJ1292" i="54"/>
  <c r="BN1292" i="54"/>
  <c r="BR1292" i="54"/>
  <c r="BR1284" i="54"/>
  <c r="BL1284" i="54"/>
  <c r="BT1284" i="54"/>
  <c r="BH1284" i="54"/>
  <c r="BK1284" i="54"/>
  <c r="BM1272" i="54"/>
  <c r="BQ1272" i="54"/>
  <c r="BU1272" i="54"/>
  <c r="BN1272" i="54"/>
  <c r="BR1272" i="54"/>
  <c r="BP1272" i="54"/>
  <c r="BH1272" i="54"/>
  <c r="BJ1272" i="54"/>
  <c r="BO1272" i="54"/>
  <c r="BK1272" i="54"/>
  <c r="BS1272" i="54"/>
  <c r="BI1272" i="54"/>
  <c r="BL1272" i="54"/>
  <c r="BT1272" i="54"/>
  <c r="BM1256" i="54"/>
  <c r="BQ1256" i="54"/>
  <c r="BU1256" i="54"/>
  <c r="BN1256" i="54"/>
  <c r="BR1256" i="54"/>
  <c r="BP1256" i="54"/>
  <c r="BH1256" i="54"/>
  <c r="BJ1256" i="54"/>
  <c r="BO1256" i="54"/>
  <c r="BK1256" i="54"/>
  <c r="BS1256" i="54"/>
  <c r="BI1256" i="54"/>
  <c r="BL1256" i="54"/>
  <c r="BT1256" i="54"/>
  <c r="BM1248" i="54"/>
  <c r="BQ1248" i="54"/>
  <c r="BU1248" i="54"/>
  <c r="BN1248" i="54"/>
  <c r="BR1248" i="54"/>
  <c r="BP1248" i="54"/>
  <c r="BH1248" i="54"/>
  <c r="BJ1248" i="54"/>
  <c r="BO1248" i="54"/>
  <c r="BK1248" i="54"/>
  <c r="BS1248" i="54"/>
  <c r="BI1248" i="54"/>
  <c r="BL1248" i="54"/>
  <c r="BT1248" i="54"/>
  <c r="BM1240" i="54"/>
  <c r="BQ1240" i="54"/>
  <c r="BU1240" i="54"/>
  <c r="BN1240" i="54"/>
  <c r="BR1240" i="54"/>
  <c r="BP1240" i="54"/>
  <c r="BH1240" i="54"/>
  <c r="BJ1240" i="54"/>
  <c r="BO1240" i="54"/>
  <c r="BK1240" i="54"/>
  <c r="BS1240" i="54"/>
  <c r="BI1240" i="54"/>
  <c r="BL1240" i="54"/>
  <c r="BT1240" i="54"/>
  <c r="BM1232" i="54"/>
  <c r="BQ1232" i="54"/>
  <c r="BU1232" i="54"/>
  <c r="BN1232" i="54"/>
  <c r="BR1232" i="54"/>
  <c r="BP1232" i="54"/>
  <c r="BH1232" i="54"/>
  <c r="BO1232" i="54"/>
  <c r="BK1232" i="54"/>
  <c r="BS1232" i="54"/>
  <c r="BI1232" i="54"/>
  <c r="BJ1232" i="54"/>
  <c r="BL1232" i="54"/>
  <c r="BT1232" i="54"/>
  <c r="BM1228" i="54"/>
  <c r="BQ1228" i="54"/>
  <c r="BU1228" i="54"/>
  <c r="BN1228" i="54"/>
  <c r="BR1228" i="54"/>
  <c r="BL1228" i="54"/>
  <c r="BT1228" i="54"/>
  <c r="BH1228" i="54"/>
  <c r="BJ1228" i="54"/>
  <c r="BK1228" i="54"/>
  <c r="BS1228" i="54"/>
  <c r="BO1228" i="54"/>
  <c r="BI1228" i="54"/>
  <c r="BP1228" i="54"/>
  <c r="BM1220" i="54"/>
  <c r="BQ1220" i="54"/>
  <c r="BU1220" i="54"/>
  <c r="BN1220" i="54"/>
  <c r="BR1220" i="54"/>
  <c r="BL1220" i="54"/>
  <c r="BT1220" i="54"/>
  <c r="BH1220" i="54"/>
  <c r="BJ1220" i="54"/>
  <c r="BK1220" i="54"/>
  <c r="BS1220" i="54"/>
  <c r="BO1220" i="54"/>
  <c r="BI1220" i="54"/>
  <c r="BP1220" i="54"/>
  <c r="BM1216" i="54"/>
  <c r="BQ1216" i="54"/>
  <c r="BU1216" i="54"/>
  <c r="BN1216" i="54"/>
  <c r="BR1216" i="54"/>
  <c r="BP1216" i="54"/>
  <c r="BH1216" i="54"/>
  <c r="BO1216" i="54"/>
  <c r="BK1216" i="54"/>
  <c r="BS1216" i="54"/>
  <c r="BI1216" i="54"/>
  <c r="BJ1216" i="54"/>
  <c r="BL1216" i="54"/>
  <c r="BT1216" i="54"/>
  <c r="BM1212" i="54"/>
  <c r="BQ1212" i="54"/>
  <c r="BU1212" i="54"/>
  <c r="BN1212" i="54"/>
  <c r="BR1212" i="54"/>
  <c r="BL1212" i="54"/>
  <c r="BT1212" i="54"/>
  <c r="BH1212" i="54"/>
  <c r="BJ1212" i="54"/>
  <c r="BK1212" i="54"/>
  <c r="BS1212" i="54"/>
  <c r="BO1212" i="54"/>
  <c r="BI1212" i="54"/>
  <c r="BP1212" i="54"/>
  <c r="BM1208" i="54"/>
  <c r="BQ1208" i="54"/>
  <c r="BU1208" i="54"/>
  <c r="BN1208" i="54"/>
  <c r="BR1208" i="54"/>
  <c r="BP1208" i="54"/>
  <c r="BH1208" i="54"/>
  <c r="BO1208" i="54"/>
  <c r="BK1208" i="54"/>
  <c r="BS1208" i="54"/>
  <c r="BI1208" i="54"/>
  <c r="BJ1208" i="54"/>
  <c r="BL1208" i="54"/>
  <c r="BT1208" i="54"/>
  <c r="BN1204" i="54"/>
  <c r="BR1204" i="54"/>
  <c r="BL1204" i="54"/>
  <c r="BS1204" i="54"/>
  <c r="BO1204" i="54"/>
  <c r="BI1204" i="54"/>
  <c r="BM1200" i="54"/>
  <c r="BQ1200" i="54"/>
  <c r="BU1200" i="54"/>
  <c r="BN1200" i="54"/>
  <c r="BR1200" i="54"/>
  <c r="BP1200" i="54"/>
  <c r="BH1200" i="54"/>
  <c r="BO1200" i="54"/>
  <c r="BK1200" i="54"/>
  <c r="BS1200" i="54"/>
  <c r="BI1200" i="54"/>
  <c r="BJ1200" i="54"/>
  <c r="BL1200" i="54"/>
  <c r="BT1200" i="54"/>
  <c r="BM1196" i="54"/>
  <c r="BQ1196" i="54"/>
  <c r="BU1196" i="54"/>
  <c r="BN1196" i="54"/>
  <c r="BR1196" i="54"/>
  <c r="BL1196" i="54"/>
  <c r="BT1196" i="54"/>
  <c r="BH1196" i="54"/>
  <c r="BJ1196" i="54"/>
  <c r="BK1196" i="54"/>
  <c r="BS1196" i="54"/>
  <c r="BO1196" i="54"/>
  <c r="BI1196" i="54"/>
  <c r="BP1196" i="54"/>
  <c r="BM1192" i="54"/>
  <c r="BQ1192" i="54"/>
  <c r="BU1192" i="54"/>
  <c r="BN1192" i="54"/>
  <c r="BR1192" i="54"/>
  <c r="BP1192" i="54"/>
  <c r="BH1192" i="54"/>
  <c r="BO1192" i="54"/>
  <c r="BK1192" i="54"/>
  <c r="BS1192" i="54"/>
  <c r="BI1192" i="54"/>
  <c r="BJ1192" i="54"/>
  <c r="BL1192" i="54"/>
  <c r="BT1192" i="54"/>
  <c r="BM1188" i="54"/>
  <c r="BQ1188" i="54"/>
  <c r="BU1188" i="54"/>
  <c r="BN1188" i="54"/>
  <c r="BR1188" i="54"/>
  <c r="BL1188" i="54"/>
  <c r="BT1188" i="54"/>
  <c r="BH1188" i="54"/>
  <c r="BJ1188" i="54"/>
  <c r="BK1188" i="54"/>
  <c r="BO1188" i="54"/>
  <c r="BI1188" i="54"/>
  <c r="BS1188" i="54"/>
  <c r="BP1188" i="54"/>
  <c r="BM1184" i="54"/>
  <c r="BQ1184" i="54"/>
  <c r="BU1184" i="54"/>
  <c r="BO1184" i="54"/>
  <c r="BL1184" i="54"/>
  <c r="BT1184" i="54"/>
  <c r="BM1180" i="54"/>
  <c r="BQ1180" i="54"/>
  <c r="BU1180" i="54"/>
  <c r="BN1180" i="54"/>
  <c r="BR1180" i="54"/>
  <c r="BL1180" i="54"/>
  <c r="BT1180" i="54"/>
  <c r="BH1180" i="54"/>
  <c r="BK1180" i="54"/>
  <c r="BO1180" i="54"/>
  <c r="BI1180" i="54"/>
  <c r="BJ1180" i="54"/>
  <c r="BS1180" i="54"/>
  <c r="BP1180" i="54"/>
  <c r="BM1176" i="54"/>
  <c r="BQ1176" i="54"/>
  <c r="BU1176" i="54"/>
  <c r="BN1176" i="54"/>
  <c r="BR1176" i="54"/>
  <c r="BP1176" i="54"/>
  <c r="BH1176" i="54"/>
  <c r="BJ1176" i="54"/>
  <c r="BO1176" i="54"/>
  <c r="BK1176" i="54"/>
  <c r="BS1176" i="54"/>
  <c r="BI1176" i="54"/>
  <c r="BL1176" i="54"/>
  <c r="BT1176" i="54"/>
  <c r="BM1172" i="54"/>
  <c r="BQ1172" i="54"/>
  <c r="BU1172" i="54"/>
  <c r="BN1172" i="54"/>
  <c r="BR1172" i="54"/>
  <c r="BL1172" i="54"/>
  <c r="BT1172" i="54"/>
  <c r="BH1172" i="54"/>
  <c r="BJ1172" i="54"/>
  <c r="BS1172" i="54"/>
  <c r="BO1172" i="54"/>
  <c r="BI1172" i="54"/>
  <c r="BK1172" i="54"/>
  <c r="BP1172" i="54"/>
  <c r="BM1168" i="54"/>
  <c r="BQ1168" i="54"/>
  <c r="BU1168" i="54"/>
  <c r="BN1168" i="54"/>
  <c r="BR1168" i="54"/>
  <c r="BP1168" i="54"/>
  <c r="BH1168" i="54"/>
  <c r="BO1168" i="54"/>
  <c r="BK1168" i="54"/>
  <c r="BS1168" i="54"/>
  <c r="BI1168" i="54"/>
  <c r="BJ1168" i="54"/>
  <c r="BL1168" i="54"/>
  <c r="BT1168" i="54"/>
  <c r="BQ1164" i="54"/>
  <c r="BU1164" i="54"/>
  <c r="BN1164" i="54"/>
  <c r="BR1164" i="54"/>
  <c r="BL1164" i="54"/>
  <c r="BO1164" i="54"/>
  <c r="BM1160" i="54"/>
  <c r="BQ1160" i="54"/>
  <c r="BU1160" i="54"/>
  <c r="BN1160" i="54"/>
  <c r="BR1160" i="54"/>
  <c r="BP1160" i="54"/>
  <c r="BH1160" i="54"/>
  <c r="BK1160" i="54"/>
  <c r="BS1160" i="54"/>
  <c r="BI1160" i="54"/>
  <c r="BJ1160" i="54"/>
  <c r="BO1160" i="54"/>
  <c r="BL1160" i="54"/>
  <c r="BT1160" i="54"/>
  <c r="BM1156" i="54"/>
  <c r="BQ1156" i="54"/>
  <c r="BU1156" i="54"/>
  <c r="BN1156" i="54"/>
  <c r="BR1156" i="54"/>
  <c r="BL1156" i="54"/>
  <c r="BT1156" i="54"/>
  <c r="BH1156" i="54"/>
  <c r="BK1156" i="54"/>
  <c r="BO1156" i="54"/>
  <c r="BI1156" i="54"/>
  <c r="BJ1156" i="54"/>
  <c r="BS1156" i="54"/>
  <c r="BP1156" i="54"/>
  <c r="BM1152" i="54"/>
  <c r="BQ1152" i="54"/>
  <c r="BU1152" i="54"/>
  <c r="BN1152" i="54"/>
  <c r="BR1152" i="54"/>
  <c r="BP1152" i="54"/>
  <c r="BH1152" i="54"/>
  <c r="BJ1152" i="54"/>
  <c r="BK1152" i="54"/>
  <c r="BS1152" i="54"/>
  <c r="BI1152" i="54"/>
  <c r="BO1152" i="54"/>
  <c r="BL1152" i="54"/>
  <c r="BT1152" i="54"/>
  <c r="BM1148" i="54"/>
  <c r="BQ1148" i="54"/>
  <c r="BU1148" i="54"/>
  <c r="BN1148" i="54"/>
  <c r="BR1148" i="54"/>
  <c r="BL1148" i="54"/>
  <c r="BT1148" i="54"/>
  <c r="BH1148" i="54"/>
  <c r="BS1148" i="54"/>
  <c r="BO1148" i="54"/>
  <c r="BI1148" i="54"/>
  <c r="BJ1148" i="54"/>
  <c r="BK1148" i="54"/>
  <c r="BP1148" i="54"/>
  <c r="BM1144" i="54"/>
  <c r="BP1144" i="54"/>
  <c r="BS1144" i="54"/>
  <c r="BI1144" i="54"/>
  <c r="BL1144" i="54"/>
  <c r="BT1144" i="54"/>
  <c r="BM1140" i="54"/>
  <c r="BQ1140" i="54"/>
  <c r="BU1140" i="54"/>
  <c r="BN1140" i="54"/>
  <c r="BR1140" i="54"/>
  <c r="BL1140" i="54"/>
  <c r="BT1140" i="54"/>
  <c r="BH1140" i="54"/>
  <c r="BJ1140" i="54"/>
  <c r="BK1140" i="54"/>
  <c r="BO1140" i="54"/>
  <c r="BI1140" i="54"/>
  <c r="BS1140" i="54"/>
  <c r="BP1140" i="54"/>
  <c r="BM1136" i="54"/>
  <c r="BQ1136" i="54"/>
  <c r="BU1136" i="54"/>
  <c r="BN1136" i="54"/>
  <c r="BR1136" i="54"/>
  <c r="BP1136" i="54"/>
  <c r="BH1136" i="54"/>
  <c r="BK1136" i="54"/>
  <c r="BS1136" i="54"/>
  <c r="BI1136" i="54"/>
  <c r="BJ1136" i="54"/>
  <c r="BO1136" i="54"/>
  <c r="BL1136" i="54"/>
  <c r="BT1136" i="54"/>
  <c r="BM1132" i="54"/>
  <c r="BQ1132" i="54"/>
  <c r="BU1132" i="54"/>
  <c r="BN1132" i="54"/>
  <c r="BR1132" i="54"/>
  <c r="BL1132" i="54"/>
  <c r="BT1132" i="54"/>
  <c r="BH1132" i="54"/>
  <c r="BJ1132" i="54"/>
  <c r="BS1132" i="54"/>
  <c r="BO1132" i="54"/>
  <c r="BI1132" i="54"/>
  <c r="BK1132" i="54"/>
  <c r="BP1132" i="54"/>
  <c r="BM1128" i="54"/>
  <c r="BQ1128" i="54"/>
  <c r="BU1128" i="54"/>
  <c r="BN1128" i="54"/>
  <c r="BR1128" i="54"/>
  <c r="BP1128" i="54"/>
  <c r="BH1128" i="54"/>
  <c r="BO1128" i="54"/>
  <c r="BK1128" i="54"/>
  <c r="BS1128" i="54"/>
  <c r="BI1128" i="54"/>
  <c r="BJ1128" i="54"/>
  <c r="BL1128" i="54"/>
  <c r="BT1128" i="54"/>
  <c r="BM1124" i="54"/>
  <c r="BQ1124" i="54"/>
  <c r="BU1124" i="54"/>
  <c r="BN1124" i="54"/>
  <c r="BR1124" i="54"/>
  <c r="BP1124" i="54"/>
  <c r="BM1120" i="54"/>
  <c r="BQ1120" i="54"/>
  <c r="BU1120" i="54"/>
  <c r="BN1120" i="54"/>
  <c r="BR1120" i="54"/>
  <c r="BP1120" i="54"/>
  <c r="BH1120" i="54"/>
  <c r="BK1120" i="54"/>
  <c r="BS1120" i="54"/>
  <c r="BI1120" i="54"/>
  <c r="BJ1120" i="54"/>
  <c r="BO1120" i="54"/>
  <c r="BL1120" i="54"/>
  <c r="BT1120" i="54"/>
  <c r="BM1116" i="54"/>
  <c r="BQ1116" i="54"/>
  <c r="BU1116" i="54"/>
  <c r="BN1116" i="54"/>
  <c r="BR1116" i="54"/>
  <c r="BL1116" i="54"/>
  <c r="BT1116" i="54"/>
  <c r="BH1116" i="54"/>
  <c r="BJ1116" i="54"/>
  <c r="BS1116" i="54"/>
  <c r="BO1116" i="54"/>
  <c r="BI1116" i="54"/>
  <c r="BK1116" i="54"/>
  <c r="BP1116" i="54"/>
  <c r="BM1112" i="54"/>
  <c r="BQ1112" i="54"/>
  <c r="BU1112" i="54"/>
  <c r="BN1112" i="54"/>
  <c r="BR1112" i="54"/>
  <c r="BP1112" i="54"/>
  <c r="BH1112" i="54"/>
  <c r="BO1112" i="54"/>
  <c r="BK1112" i="54"/>
  <c r="BS1112" i="54"/>
  <c r="BI1112" i="54"/>
  <c r="BJ1112" i="54"/>
  <c r="BL1112" i="54"/>
  <c r="BT1112" i="54"/>
  <c r="BM1108" i="54"/>
  <c r="BQ1108" i="54"/>
  <c r="BU1108" i="54"/>
  <c r="BN1108" i="54"/>
  <c r="BR1108" i="54"/>
  <c r="BL1108" i="54"/>
  <c r="BT1108" i="54"/>
  <c r="BH1108" i="54"/>
  <c r="BK1108" i="54"/>
  <c r="BO1108" i="54"/>
  <c r="BI1108" i="54"/>
  <c r="BJ1108" i="54"/>
  <c r="BS1108" i="54"/>
  <c r="BP1108" i="54"/>
  <c r="BN1104" i="54"/>
  <c r="BR1104" i="54"/>
  <c r="BP1104" i="54"/>
  <c r="BI1104" i="54"/>
  <c r="BO1104" i="54"/>
  <c r="BL1104" i="54"/>
  <c r="BM1100" i="54"/>
  <c r="BQ1100" i="54"/>
  <c r="BU1100" i="54"/>
  <c r="BN1100" i="54"/>
  <c r="BR1100" i="54"/>
  <c r="BL1100" i="54"/>
  <c r="BT1100" i="54"/>
  <c r="BH1100" i="54"/>
  <c r="BS1100" i="54"/>
  <c r="BO1100" i="54"/>
  <c r="BI1100" i="54"/>
  <c r="BJ1100" i="54"/>
  <c r="BK1100" i="54"/>
  <c r="BP1100" i="54"/>
  <c r="BM1096" i="54"/>
  <c r="BQ1096" i="54"/>
  <c r="BU1096" i="54"/>
  <c r="BN1096" i="54"/>
  <c r="BR1096" i="54"/>
  <c r="BK1096" i="54"/>
  <c r="BS1096" i="54"/>
  <c r="BL1096" i="54"/>
  <c r="BO1096" i="54"/>
  <c r="BH1096" i="54"/>
  <c r="BJ1096" i="54"/>
  <c r="BP1096" i="54"/>
  <c r="BI1096" i="54"/>
  <c r="BT1096" i="54"/>
  <c r="BM1092" i="54"/>
  <c r="BQ1092" i="54"/>
  <c r="BU1092" i="54"/>
  <c r="BN1092" i="54"/>
  <c r="BR1092" i="54"/>
  <c r="BO1092" i="54"/>
  <c r="BP1092" i="54"/>
  <c r="BK1092" i="54"/>
  <c r="BH1092" i="54"/>
  <c r="BL1092" i="54"/>
  <c r="BI1092" i="54"/>
  <c r="BJ1092" i="54"/>
  <c r="BT1092" i="54"/>
  <c r="BS1092" i="54"/>
  <c r="BM1088" i="54"/>
  <c r="BQ1088" i="54"/>
  <c r="BU1088" i="54"/>
  <c r="BN1088" i="54"/>
  <c r="BR1088" i="54"/>
  <c r="BK1088" i="54"/>
  <c r="BS1088" i="54"/>
  <c r="BL1088" i="54"/>
  <c r="BT1088" i="54"/>
  <c r="BH1088" i="54"/>
  <c r="BJ1088" i="54"/>
  <c r="BP1088" i="54"/>
  <c r="BI1088" i="54"/>
  <c r="BO1088" i="54"/>
  <c r="BM1084" i="54"/>
  <c r="BQ1084" i="54"/>
  <c r="BU1084" i="54"/>
  <c r="BJ1084" i="54"/>
  <c r="BL1084" i="54"/>
  <c r="BK1084" i="54"/>
  <c r="BM1080" i="54"/>
  <c r="BQ1080" i="54"/>
  <c r="BU1080" i="54"/>
  <c r="BN1080" i="54"/>
  <c r="BR1080" i="54"/>
  <c r="BK1080" i="54"/>
  <c r="BS1080" i="54"/>
  <c r="BL1080" i="54"/>
  <c r="BT1080" i="54"/>
  <c r="BO1080" i="54"/>
  <c r="BH1080" i="54"/>
  <c r="BJ1080" i="54"/>
  <c r="BP1080" i="54"/>
  <c r="BI1080" i="54"/>
  <c r="BM1076" i="54"/>
  <c r="BQ1076" i="54"/>
  <c r="BU1076" i="54"/>
  <c r="BN1076" i="54"/>
  <c r="BR1076" i="54"/>
  <c r="BO1076" i="54"/>
  <c r="BP1076" i="54"/>
  <c r="BK1076" i="54"/>
  <c r="BH1076" i="54"/>
  <c r="BL1076" i="54"/>
  <c r="BI1076" i="54"/>
  <c r="BJ1076" i="54"/>
  <c r="BT1076" i="54"/>
  <c r="BS1076" i="54"/>
  <c r="BM1072" i="54"/>
  <c r="BQ1072" i="54"/>
  <c r="BU1072" i="54"/>
  <c r="BN1072" i="54"/>
  <c r="BR1072" i="54"/>
  <c r="BK1072" i="54"/>
  <c r="BS1072" i="54"/>
  <c r="BL1072" i="54"/>
  <c r="BT1072" i="54"/>
  <c r="BH1072" i="54"/>
  <c r="BJ1072" i="54"/>
  <c r="BI1072" i="54"/>
  <c r="BP1072" i="54"/>
  <c r="BO1072" i="54"/>
  <c r="BM1068" i="54"/>
  <c r="BQ1068" i="54"/>
  <c r="BU1068" i="54"/>
  <c r="BN1068" i="54"/>
  <c r="BR1068" i="54"/>
  <c r="BO1068" i="54"/>
  <c r="BP1068" i="54"/>
  <c r="BS1068" i="54"/>
  <c r="BH1068" i="54"/>
  <c r="BJ1068" i="54"/>
  <c r="BT1068" i="54"/>
  <c r="BI1068" i="54"/>
  <c r="BL1068" i="54"/>
  <c r="BK1068" i="54"/>
  <c r="BQ1064" i="54"/>
  <c r="BU1064" i="54"/>
  <c r="BN1064" i="54"/>
  <c r="BR1064" i="54"/>
  <c r="BK1064" i="54"/>
  <c r="BH1064" i="54"/>
  <c r="BM1060" i="54"/>
  <c r="BQ1060" i="54"/>
  <c r="BU1060" i="54"/>
  <c r="BN1060" i="54"/>
  <c r="BR1060" i="54"/>
  <c r="BO1060" i="54"/>
  <c r="BP1060" i="54"/>
  <c r="BK1060" i="54"/>
  <c r="BH1060" i="54"/>
  <c r="BJ1060" i="54"/>
  <c r="BT1060" i="54"/>
  <c r="BL1060" i="54"/>
  <c r="BI1060" i="54"/>
  <c r="BS1060" i="54"/>
  <c r="BM1056" i="54"/>
  <c r="BQ1056" i="54"/>
  <c r="BU1056" i="54"/>
  <c r="BN1056" i="54"/>
  <c r="BR1056" i="54"/>
  <c r="BK1056" i="54"/>
  <c r="BS1056" i="54"/>
  <c r="BL1056" i="54"/>
  <c r="BT1056" i="54"/>
  <c r="BH1056" i="54"/>
  <c r="BI1056" i="54"/>
  <c r="BJ1056" i="54"/>
  <c r="BP1056" i="54"/>
  <c r="BO1056" i="54"/>
  <c r="BM1052" i="54"/>
  <c r="BQ1052" i="54"/>
  <c r="BU1052" i="54"/>
  <c r="BN1052" i="54"/>
  <c r="BR1052" i="54"/>
  <c r="BO1052" i="54"/>
  <c r="BP1052" i="54"/>
  <c r="BS1052" i="54"/>
  <c r="BH1052" i="54"/>
  <c r="BJ1052" i="54"/>
  <c r="BL1052" i="54"/>
  <c r="BT1052" i="54"/>
  <c r="BI1052" i="54"/>
  <c r="BK1052" i="54"/>
  <c r="BM1048" i="54"/>
  <c r="BQ1048" i="54"/>
  <c r="BU1048" i="54"/>
  <c r="BN1048" i="54"/>
  <c r="BR1048" i="54"/>
  <c r="BK1048" i="54"/>
  <c r="BS1048" i="54"/>
  <c r="BL1048" i="54"/>
  <c r="BT1048" i="54"/>
  <c r="BO1048" i="54"/>
  <c r="BH1048" i="54"/>
  <c r="BP1048" i="54"/>
  <c r="BI1048" i="54"/>
  <c r="BJ1048" i="54"/>
  <c r="BM1044" i="54"/>
  <c r="BO1044" i="54"/>
  <c r="BL1044" i="54"/>
  <c r="BI1044" i="54"/>
  <c r="BT1044" i="54"/>
  <c r="BS1044" i="54"/>
  <c r="BM1040" i="54"/>
  <c r="BQ1040" i="54"/>
  <c r="BU1040" i="54"/>
  <c r="BN1040" i="54"/>
  <c r="BR1040" i="54"/>
  <c r="BP1040" i="54"/>
  <c r="BK1040" i="54"/>
  <c r="BS1040" i="54"/>
  <c r="BL1040" i="54"/>
  <c r="BT1040" i="54"/>
  <c r="BH1040" i="54"/>
  <c r="BO1040" i="54"/>
  <c r="BI1040" i="54"/>
  <c r="BJ1040" i="54"/>
  <c r="BM1036" i="54"/>
  <c r="BQ1036" i="54"/>
  <c r="BU1036" i="54"/>
  <c r="BN1036" i="54"/>
  <c r="BR1036" i="54"/>
  <c r="BL1036" i="54"/>
  <c r="BT1036" i="54"/>
  <c r="BO1036" i="54"/>
  <c r="BP1036" i="54"/>
  <c r="BS1036" i="54"/>
  <c r="BH1036" i="54"/>
  <c r="BJ1036" i="54"/>
  <c r="BI1036" i="54"/>
  <c r="BK1036" i="54"/>
  <c r="BM1032" i="54"/>
  <c r="BQ1032" i="54"/>
  <c r="BU1032" i="54"/>
  <c r="BN1032" i="54"/>
  <c r="BR1032" i="54"/>
  <c r="BP1032" i="54"/>
  <c r="BK1032" i="54"/>
  <c r="BS1032" i="54"/>
  <c r="BL1032" i="54"/>
  <c r="BT1032" i="54"/>
  <c r="BH1032" i="54"/>
  <c r="BI1032" i="54"/>
  <c r="BJ1032" i="54"/>
  <c r="BO1032" i="54"/>
  <c r="BM1028" i="54"/>
  <c r="BQ1028" i="54"/>
  <c r="BU1028" i="54"/>
  <c r="BN1028" i="54"/>
  <c r="BR1028" i="54"/>
  <c r="BL1028" i="54"/>
  <c r="BT1028" i="54"/>
  <c r="BO1028" i="54"/>
  <c r="BP1028" i="54"/>
  <c r="BK1028" i="54"/>
  <c r="BH1028" i="54"/>
  <c r="BJ1028" i="54"/>
  <c r="BS1028" i="54"/>
  <c r="BI1028" i="54"/>
  <c r="BM1024" i="54"/>
  <c r="BQ1024" i="54"/>
  <c r="BU1024" i="54"/>
  <c r="BN1024" i="54"/>
  <c r="BR1024" i="54"/>
  <c r="BO1024" i="54"/>
  <c r="BM1020" i="54"/>
  <c r="BQ1020" i="54"/>
  <c r="BU1020" i="54"/>
  <c r="BN1020" i="54"/>
  <c r="BR1020" i="54"/>
  <c r="BL1020" i="54"/>
  <c r="BT1020" i="54"/>
  <c r="BO1020" i="54"/>
  <c r="BP1020" i="54"/>
  <c r="BH1020" i="54"/>
  <c r="BJ1020" i="54"/>
  <c r="BK1020" i="54"/>
  <c r="BI1020" i="54"/>
  <c r="BS1020" i="54"/>
  <c r="BM1016" i="54"/>
  <c r="BQ1016" i="54"/>
  <c r="BU1016" i="54"/>
  <c r="BN1016" i="54"/>
  <c r="BR1016" i="54"/>
  <c r="BP1016" i="54"/>
  <c r="BK1016" i="54"/>
  <c r="BS1016" i="54"/>
  <c r="BL1016" i="54"/>
  <c r="BT1016" i="54"/>
  <c r="BO1016" i="54"/>
  <c r="BH1016" i="54"/>
  <c r="BI1016" i="54"/>
  <c r="BJ1016" i="54"/>
  <c r="BM1012" i="54"/>
  <c r="BQ1012" i="54"/>
  <c r="BU1012" i="54"/>
  <c r="BN1012" i="54"/>
  <c r="BR1012" i="54"/>
  <c r="BL1012" i="54"/>
  <c r="BT1012" i="54"/>
  <c r="BO1012" i="54"/>
  <c r="BP1012" i="54"/>
  <c r="BH1012" i="54"/>
  <c r="BJ1012" i="54"/>
  <c r="BI1012" i="54"/>
  <c r="BS1012" i="54"/>
  <c r="BK1012" i="54"/>
  <c r="BM1008" i="54"/>
  <c r="BQ1008" i="54"/>
  <c r="BU1008" i="54"/>
  <c r="BN1008" i="54"/>
  <c r="BR1008" i="54"/>
  <c r="BP1008" i="54"/>
  <c r="BK1008" i="54"/>
  <c r="BS1008" i="54"/>
  <c r="BL1008" i="54"/>
  <c r="BT1008" i="54"/>
  <c r="BH1008" i="54"/>
  <c r="BO1008" i="54"/>
  <c r="BI1008" i="54"/>
  <c r="BJ1008" i="54"/>
  <c r="BN1004" i="54"/>
  <c r="BR1004" i="54"/>
  <c r="BL1004" i="54"/>
  <c r="BH1004" i="54"/>
  <c r="BJ1004" i="54"/>
  <c r="BK1004" i="54"/>
  <c r="BM1000" i="54"/>
  <c r="BQ1000" i="54"/>
  <c r="BU1000" i="54"/>
  <c r="BN1000" i="54"/>
  <c r="BR1000" i="54"/>
  <c r="BP1000" i="54"/>
  <c r="BK1000" i="54"/>
  <c r="BS1000" i="54"/>
  <c r="BL1000" i="54"/>
  <c r="BT1000" i="54"/>
  <c r="BH1000" i="54"/>
  <c r="BI1000" i="54"/>
  <c r="BJ1000" i="54"/>
  <c r="BO1000" i="54"/>
  <c r="BM996" i="54"/>
  <c r="BQ996" i="54"/>
  <c r="BU996" i="54"/>
  <c r="BN996" i="54"/>
  <c r="BR996" i="54"/>
  <c r="BL996" i="54"/>
  <c r="BT996" i="54"/>
  <c r="BO996" i="54"/>
  <c r="BP996" i="54"/>
  <c r="BK996" i="54"/>
  <c r="BH996" i="54"/>
  <c r="BS996" i="54"/>
  <c r="BI996" i="54"/>
  <c r="BJ996" i="54"/>
  <c r="BM992" i="54"/>
  <c r="BQ992" i="54"/>
  <c r="BU992" i="54"/>
  <c r="BN992" i="54"/>
  <c r="BR992" i="54"/>
  <c r="BP992" i="54"/>
  <c r="BK992" i="54"/>
  <c r="BS992" i="54"/>
  <c r="BL992" i="54"/>
  <c r="BT992" i="54"/>
  <c r="BH992" i="54"/>
  <c r="BJ992" i="54"/>
  <c r="BO992" i="54"/>
  <c r="BI992" i="54"/>
  <c r="BM988" i="54"/>
  <c r="BQ988" i="54"/>
  <c r="BU988" i="54"/>
  <c r="BN988" i="54"/>
  <c r="BR988" i="54"/>
  <c r="BL988" i="54"/>
  <c r="BT988" i="54"/>
  <c r="BO988" i="54"/>
  <c r="BP988" i="54"/>
  <c r="BH988" i="54"/>
  <c r="BJ988" i="54"/>
  <c r="BK988" i="54"/>
  <c r="BI988" i="54"/>
  <c r="BS988" i="54"/>
  <c r="BM984" i="54"/>
  <c r="BQ984" i="54"/>
  <c r="BU984" i="54"/>
  <c r="BH984" i="54"/>
  <c r="BI984" i="54"/>
  <c r="BJ984" i="54"/>
  <c r="BM980" i="54"/>
  <c r="BQ980" i="54"/>
  <c r="BU980" i="54"/>
  <c r="BN980" i="54"/>
  <c r="BR980" i="54"/>
  <c r="BL980" i="54"/>
  <c r="BT980" i="54"/>
  <c r="BO980" i="54"/>
  <c r="BP980" i="54"/>
  <c r="BH980" i="54"/>
  <c r="BJ980" i="54"/>
  <c r="BS980" i="54"/>
  <c r="BI980" i="54"/>
  <c r="BK980" i="54"/>
  <c r="BM976" i="54"/>
  <c r="BQ976" i="54"/>
  <c r="BU976" i="54"/>
  <c r="BN976" i="54"/>
  <c r="BR976" i="54"/>
  <c r="BP976" i="54"/>
  <c r="BK976" i="54"/>
  <c r="BS976" i="54"/>
  <c r="BL976" i="54"/>
  <c r="BT976" i="54"/>
  <c r="BH976" i="54"/>
  <c r="BO976" i="54"/>
  <c r="BI976" i="54"/>
  <c r="BJ976" i="54"/>
  <c r="BM972" i="54"/>
  <c r="BQ972" i="54"/>
  <c r="BU972" i="54"/>
  <c r="BN972" i="54"/>
  <c r="BR972" i="54"/>
  <c r="BL972" i="54"/>
  <c r="BT972" i="54"/>
  <c r="BO972" i="54"/>
  <c r="BP972" i="54"/>
  <c r="BS972" i="54"/>
  <c r="BH972" i="54"/>
  <c r="BI972" i="54"/>
  <c r="BJ972" i="54"/>
  <c r="BK972" i="54"/>
  <c r="BM968" i="54"/>
  <c r="BQ968" i="54"/>
  <c r="BU968" i="54"/>
  <c r="BN968" i="54"/>
  <c r="BR968" i="54"/>
  <c r="BP968" i="54"/>
  <c r="BK968" i="54"/>
  <c r="BS968" i="54"/>
  <c r="BL968" i="54"/>
  <c r="BT968" i="54"/>
  <c r="BH968" i="54"/>
  <c r="BI968" i="54"/>
  <c r="BJ968" i="54"/>
  <c r="BO968" i="54"/>
  <c r="BQ964" i="54"/>
  <c r="BU964" i="54"/>
  <c r="BN964" i="54"/>
  <c r="BR964" i="54"/>
  <c r="BL964" i="54"/>
  <c r="BH964" i="54"/>
  <c r="BM960" i="54"/>
  <c r="BQ960" i="54"/>
  <c r="BU960" i="54"/>
  <c r="BN960" i="54"/>
  <c r="BR960" i="54"/>
  <c r="BP960" i="54"/>
  <c r="BK960" i="54"/>
  <c r="BS960" i="54"/>
  <c r="BL960" i="54"/>
  <c r="BT960" i="54"/>
  <c r="BH960" i="54"/>
  <c r="BI960" i="54"/>
  <c r="BJ960" i="54"/>
  <c r="BO960" i="54"/>
  <c r="BM956" i="54"/>
  <c r="BQ956" i="54"/>
  <c r="BU956" i="54"/>
  <c r="BN956" i="54"/>
  <c r="BR956" i="54"/>
  <c r="BL956" i="54"/>
  <c r="BT956" i="54"/>
  <c r="BO956" i="54"/>
  <c r="BP956" i="54"/>
  <c r="BH956" i="54"/>
  <c r="BJ956" i="54"/>
  <c r="BK956" i="54"/>
  <c r="BI956" i="54"/>
  <c r="BS956" i="54"/>
  <c r="BM952" i="54"/>
  <c r="BQ952" i="54"/>
  <c r="BU952" i="54"/>
  <c r="BN952" i="54"/>
  <c r="BR952" i="54"/>
  <c r="BP952" i="54"/>
  <c r="BK952" i="54"/>
  <c r="BS952" i="54"/>
  <c r="BL952" i="54"/>
  <c r="BT952" i="54"/>
  <c r="BO952" i="54"/>
  <c r="BH952" i="54"/>
  <c r="BJ952" i="54"/>
  <c r="BI952" i="54"/>
  <c r="BM948" i="54"/>
  <c r="BQ948" i="54"/>
  <c r="BU948" i="54"/>
  <c r="BN948" i="54"/>
  <c r="BR948" i="54"/>
  <c r="BL948" i="54"/>
  <c r="BT948" i="54"/>
  <c r="BO948" i="54"/>
  <c r="BP948" i="54"/>
  <c r="BH948" i="54"/>
  <c r="BI948" i="54"/>
  <c r="BJ948" i="54"/>
  <c r="BS948" i="54"/>
  <c r="BK948" i="54"/>
  <c r="BM944" i="54"/>
  <c r="BP944" i="54"/>
  <c r="BH944" i="54"/>
  <c r="BO944" i="54"/>
  <c r="BI944" i="54"/>
  <c r="BJ944" i="54"/>
  <c r="BM940" i="54"/>
  <c r="BQ940" i="54"/>
  <c r="BU940" i="54"/>
  <c r="BN940" i="54"/>
  <c r="BR940" i="54"/>
  <c r="BL940" i="54"/>
  <c r="BT940" i="54"/>
  <c r="BO940" i="54"/>
  <c r="BP940" i="54"/>
  <c r="BS940" i="54"/>
  <c r="BH940" i="54"/>
  <c r="BJ940" i="54"/>
  <c r="BK940" i="54"/>
  <c r="BI940" i="54"/>
  <c r="BM936" i="54"/>
  <c r="BQ936" i="54"/>
  <c r="BU936" i="54"/>
  <c r="BN936" i="54"/>
  <c r="BR936" i="54"/>
  <c r="BP936" i="54"/>
  <c r="BK936" i="54"/>
  <c r="BS936" i="54"/>
  <c r="BL936" i="54"/>
  <c r="BT936" i="54"/>
  <c r="BH936" i="54"/>
  <c r="BI936" i="54"/>
  <c r="BJ936" i="54"/>
  <c r="BO936" i="54"/>
  <c r="BM932" i="54"/>
  <c r="BQ932" i="54"/>
  <c r="BU932" i="54"/>
  <c r="BN932" i="54"/>
  <c r="BR932" i="54"/>
  <c r="BL932" i="54"/>
  <c r="BT932" i="54"/>
  <c r="BO932" i="54"/>
  <c r="BP932" i="54"/>
  <c r="BK932" i="54"/>
  <c r="BH932" i="54"/>
  <c r="BJ932" i="54"/>
  <c r="BS932" i="54"/>
  <c r="BI932" i="54"/>
  <c r="BM928" i="54"/>
  <c r="BQ928" i="54"/>
  <c r="BU928" i="54"/>
  <c r="BN928" i="54"/>
  <c r="BR928" i="54"/>
  <c r="BP928" i="54"/>
  <c r="BK928" i="54"/>
  <c r="BS928" i="54"/>
  <c r="BL928" i="54"/>
  <c r="BT928" i="54"/>
  <c r="BH928" i="54"/>
  <c r="BI928" i="54"/>
  <c r="BJ928" i="54"/>
  <c r="BO928" i="54"/>
  <c r="BM924" i="54"/>
  <c r="BQ924" i="54"/>
  <c r="BU924" i="54"/>
  <c r="BN924" i="54"/>
  <c r="BR924" i="54"/>
  <c r="BS924" i="54"/>
  <c r="BM920" i="54"/>
  <c r="BQ920" i="54"/>
  <c r="BU920" i="54"/>
  <c r="BN920" i="54"/>
  <c r="BR920" i="54"/>
  <c r="BP920" i="54"/>
  <c r="BK920" i="54"/>
  <c r="BS920" i="54"/>
  <c r="BL920" i="54"/>
  <c r="BT920" i="54"/>
  <c r="BO920" i="54"/>
  <c r="BH920" i="54"/>
  <c r="BJ920" i="54"/>
  <c r="BI920" i="54"/>
  <c r="BL916" i="54"/>
  <c r="BP916" i="54"/>
  <c r="BT916" i="54"/>
  <c r="BM916" i="54"/>
  <c r="BQ916" i="54"/>
  <c r="BU916" i="54"/>
  <c r="BR916" i="54"/>
  <c r="BK916" i="54"/>
  <c r="BS916" i="54"/>
  <c r="BO916" i="54"/>
  <c r="BH916" i="54"/>
  <c r="BN916" i="54"/>
  <c r="BI916" i="54"/>
  <c r="BJ916" i="54"/>
  <c r="BL912" i="54"/>
  <c r="BP912" i="54"/>
  <c r="BT912" i="54"/>
  <c r="BM912" i="54"/>
  <c r="BQ912" i="54"/>
  <c r="BU912" i="54"/>
  <c r="BN912" i="54"/>
  <c r="BO912" i="54"/>
  <c r="BK912" i="54"/>
  <c r="BR912" i="54"/>
  <c r="BS912" i="54"/>
  <c r="BH912" i="54"/>
  <c r="BJ912" i="54"/>
  <c r="BI912" i="54"/>
  <c r="BL908" i="54"/>
  <c r="BP908" i="54"/>
  <c r="BT908" i="54"/>
  <c r="BM908" i="54"/>
  <c r="BQ908" i="54"/>
  <c r="BU908" i="54"/>
  <c r="BR908" i="54"/>
  <c r="BK908" i="54"/>
  <c r="BS908" i="54"/>
  <c r="BN908" i="54"/>
  <c r="BO908" i="54"/>
  <c r="BH908" i="54"/>
  <c r="BI908" i="54"/>
  <c r="BJ908" i="54"/>
  <c r="BM904" i="54"/>
  <c r="BQ904" i="54"/>
  <c r="BU904" i="54"/>
  <c r="BH904" i="54"/>
  <c r="BJ904" i="54"/>
  <c r="BR904" i="54"/>
  <c r="BL900" i="54"/>
  <c r="BP900" i="54"/>
  <c r="BT900" i="54"/>
  <c r="BM900" i="54"/>
  <c r="BQ900" i="54"/>
  <c r="BU900" i="54"/>
  <c r="BR900" i="54"/>
  <c r="BK900" i="54"/>
  <c r="BS900" i="54"/>
  <c r="BO900" i="54"/>
  <c r="BN900" i="54"/>
  <c r="BH900" i="54"/>
  <c r="BJ900" i="54"/>
  <c r="BI900" i="54"/>
  <c r="BL896" i="54"/>
  <c r="BP896" i="54"/>
  <c r="BT896" i="54"/>
  <c r="BM896" i="54"/>
  <c r="BQ896" i="54"/>
  <c r="BU896" i="54"/>
  <c r="BN896" i="54"/>
  <c r="BO896" i="54"/>
  <c r="BK896" i="54"/>
  <c r="BR896" i="54"/>
  <c r="BS896" i="54"/>
  <c r="BH896" i="54"/>
  <c r="BI896" i="54"/>
  <c r="BJ896" i="54"/>
  <c r="BL892" i="54"/>
  <c r="BP892" i="54"/>
  <c r="BT892" i="54"/>
  <c r="BM892" i="54"/>
  <c r="BQ892" i="54"/>
  <c r="BU892" i="54"/>
  <c r="BR892" i="54"/>
  <c r="BK892" i="54"/>
  <c r="BS892" i="54"/>
  <c r="BN892" i="54"/>
  <c r="BO892" i="54"/>
  <c r="BH892" i="54"/>
  <c r="BJ892" i="54"/>
  <c r="BI892" i="54"/>
  <c r="BL888" i="54"/>
  <c r="BP888" i="54"/>
  <c r="BT888" i="54"/>
  <c r="BM888" i="54"/>
  <c r="BQ888" i="54"/>
  <c r="BU888" i="54"/>
  <c r="BN888" i="54"/>
  <c r="BO888" i="54"/>
  <c r="BR888" i="54"/>
  <c r="BK888" i="54"/>
  <c r="BH888" i="54"/>
  <c r="BJ888" i="54"/>
  <c r="BS888" i="54"/>
  <c r="BI888" i="54"/>
  <c r="BL884" i="54"/>
  <c r="BP884" i="54"/>
  <c r="BT884" i="54"/>
  <c r="BH884" i="54"/>
  <c r="BI884" i="54"/>
  <c r="BJ884" i="54"/>
  <c r="BL880" i="54"/>
  <c r="BP880" i="54"/>
  <c r="BT880" i="54"/>
  <c r="BM880" i="54"/>
  <c r="BQ880" i="54"/>
  <c r="BU880" i="54"/>
  <c r="BN880" i="54"/>
  <c r="BO880" i="54"/>
  <c r="BR880" i="54"/>
  <c r="BS880" i="54"/>
  <c r="BH880" i="54"/>
  <c r="BJ880" i="54"/>
  <c r="BI880" i="54"/>
  <c r="BK880" i="54"/>
  <c r="BL876" i="54"/>
  <c r="BP876" i="54"/>
  <c r="BT876" i="54"/>
  <c r="BM876" i="54"/>
  <c r="BQ876" i="54"/>
  <c r="BU876" i="54"/>
  <c r="BR876" i="54"/>
  <c r="BK876" i="54"/>
  <c r="BS876" i="54"/>
  <c r="BN876" i="54"/>
  <c r="BO876" i="54"/>
  <c r="BH876" i="54"/>
  <c r="BI876" i="54"/>
  <c r="BJ876" i="54"/>
  <c r="BM869" i="54"/>
  <c r="BQ869" i="54"/>
  <c r="BU869" i="54"/>
  <c r="BN869" i="54"/>
  <c r="BR869" i="54"/>
  <c r="BO869" i="54"/>
  <c r="BP869" i="54"/>
  <c r="BK869" i="54"/>
  <c r="BS869" i="54"/>
  <c r="BL869" i="54"/>
  <c r="BT869" i="54"/>
  <c r="BI869" i="54"/>
  <c r="BJ869" i="54"/>
  <c r="BH869" i="54"/>
  <c r="BM861" i="54"/>
  <c r="BQ861" i="54"/>
  <c r="BU861" i="54"/>
  <c r="BN861" i="54"/>
  <c r="BR861" i="54"/>
  <c r="BK861" i="54"/>
  <c r="BS861" i="54"/>
  <c r="BL861" i="54"/>
  <c r="BT861" i="54"/>
  <c r="BO861" i="54"/>
  <c r="BP861" i="54"/>
  <c r="BI861" i="54"/>
  <c r="BH861" i="54"/>
  <c r="BJ861" i="54"/>
  <c r="BQ857" i="54"/>
  <c r="BU857" i="54"/>
  <c r="BN857" i="54"/>
  <c r="BR857" i="54"/>
  <c r="BO857" i="54"/>
  <c r="BI857" i="54"/>
  <c r="BM853" i="54"/>
  <c r="BQ853" i="54"/>
  <c r="BU853" i="54"/>
  <c r="BN853" i="54"/>
  <c r="BR853" i="54"/>
  <c r="BK853" i="54"/>
  <c r="BS853" i="54"/>
  <c r="BL853" i="54"/>
  <c r="BT853" i="54"/>
  <c r="BO853" i="54"/>
  <c r="BP853" i="54"/>
  <c r="BI853" i="54"/>
  <c r="BJ853" i="54"/>
  <c r="BH853" i="54"/>
  <c r="BM849" i="54"/>
  <c r="BQ849" i="54"/>
  <c r="BU849" i="54"/>
  <c r="BN849" i="54"/>
  <c r="BR849" i="54"/>
  <c r="BO849" i="54"/>
  <c r="BP849" i="54"/>
  <c r="BK849" i="54"/>
  <c r="BS849" i="54"/>
  <c r="BT849" i="54"/>
  <c r="BL849" i="54"/>
  <c r="BI849" i="54"/>
  <c r="BJ849" i="54"/>
  <c r="BH849" i="54"/>
  <c r="BM845" i="54"/>
  <c r="BQ845" i="54"/>
  <c r="BU845" i="54"/>
  <c r="BN845" i="54"/>
  <c r="BR845" i="54"/>
  <c r="BK845" i="54"/>
  <c r="BS845" i="54"/>
  <c r="BL845" i="54"/>
  <c r="BT845" i="54"/>
  <c r="BO845" i="54"/>
  <c r="BP845" i="54"/>
  <c r="BI845" i="54"/>
  <c r="BH845" i="54"/>
  <c r="BJ845" i="54"/>
  <c r="BM841" i="54"/>
  <c r="BQ841" i="54"/>
  <c r="BU841" i="54"/>
  <c r="BN841" i="54"/>
  <c r="BR841" i="54"/>
  <c r="BO841" i="54"/>
  <c r="BP841" i="54"/>
  <c r="BK841" i="54"/>
  <c r="BS841" i="54"/>
  <c r="BL841" i="54"/>
  <c r="BT841" i="54"/>
  <c r="BI841" i="54"/>
  <c r="BH841" i="54"/>
  <c r="BJ841" i="54"/>
  <c r="BM837" i="54"/>
  <c r="BK837" i="54"/>
  <c r="BP837" i="54"/>
  <c r="BI837" i="54"/>
  <c r="BH837" i="54"/>
  <c r="BJ837" i="54"/>
  <c r="BM833" i="54"/>
  <c r="BQ833" i="54"/>
  <c r="BU833" i="54"/>
  <c r="BN833" i="54"/>
  <c r="BR833" i="54"/>
  <c r="BO833" i="54"/>
  <c r="BP833" i="54"/>
  <c r="BK833" i="54"/>
  <c r="BS833" i="54"/>
  <c r="BL833" i="54"/>
  <c r="BT833" i="54"/>
  <c r="BI833" i="54"/>
  <c r="BH833" i="54"/>
  <c r="BJ833" i="54"/>
  <c r="BM829" i="54"/>
  <c r="BQ829" i="54"/>
  <c r="BU829" i="54"/>
  <c r="BN829" i="54"/>
  <c r="BR829" i="54"/>
  <c r="BK829" i="54"/>
  <c r="BS829" i="54"/>
  <c r="BL829" i="54"/>
  <c r="BT829" i="54"/>
  <c r="BO829" i="54"/>
  <c r="BP829" i="54"/>
  <c r="BI829" i="54"/>
  <c r="BH829" i="54"/>
  <c r="BJ829" i="54"/>
  <c r="BM825" i="54"/>
  <c r="BQ825" i="54"/>
  <c r="BU825" i="54"/>
  <c r="BN825" i="54"/>
  <c r="BR825" i="54"/>
  <c r="BO825" i="54"/>
  <c r="BP825" i="54"/>
  <c r="BK825" i="54"/>
  <c r="BS825" i="54"/>
  <c r="BL825" i="54"/>
  <c r="BT825" i="54"/>
  <c r="BI825" i="54"/>
  <c r="BJ825" i="54"/>
  <c r="BH825" i="54"/>
  <c r="BM821" i="54"/>
  <c r="BQ821" i="54"/>
  <c r="BU821" i="54"/>
  <c r="BN821" i="54"/>
  <c r="BR821" i="54"/>
  <c r="BK821" i="54"/>
  <c r="BS821" i="54"/>
  <c r="BL821" i="54"/>
  <c r="BT821" i="54"/>
  <c r="BO821" i="54"/>
  <c r="BP821" i="54"/>
  <c r="BI821" i="54"/>
  <c r="BH821" i="54"/>
  <c r="BJ821" i="54"/>
  <c r="BM817" i="54"/>
  <c r="BQ817" i="54"/>
  <c r="BU817" i="54"/>
  <c r="BN817" i="54"/>
  <c r="BR817" i="54"/>
  <c r="BH817" i="54"/>
  <c r="BL813" i="54"/>
  <c r="BP813" i="54"/>
  <c r="BT813" i="54"/>
  <c r="BM813" i="54"/>
  <c r="BR813" i="54"/>
  <c r="BN813" i="54"/>
  <c r="BS813" i="54"/>
  <c r="BO813" i="54"/>
  <c r="BQ813" i="54"/>
  <c r="BU813" i="54"/>
  <c r="BK813" i="54"/>
  <c r="BI813" i="54"/>
  <c r="BJ813" i="54"/>
  <c r="BH813" i="54"/>
  <c r="BL809" i="54"/>
  <c r="BP809" i="54"/>
  <c r="BT809" i="54"/>
  <c r="BN809" i="54"/>
  <c r="BS809" i="54"/>
  <c r="BO809" i="54"/>
  <c r="BU809" i="54"/>
  <c r="BQ809" i="54"/>
  <c r="BR809" i="54"/>
  <c r="BK809" i="54"/>
  <c r="BM809" i="54"/>
  <c r="BI809" i="54"/>
  <c r="BH809" i="54"/>
  <c r="BJ809" i="54"/>
  <c r="BL805" i="54"/>
  <c r="BP805" i="54"/>
  <c r="BT805" i="54"/>
  <c r="BO805" i="54"/>
  <c r="BU805" i="54"/>
  <c r="BK805" i="54"/>
  <c r="BQ805" i="54"/>
  <c r="BR805" i="54"/>
  <c r="BS805" i="54"/>
  <c r="BM805" i="54"/>
  <c r="BN805" i="54"/>
  <c r="BI805" i="54"/>
  <c r="BH805" i="54"/>
  <c r="BJ805" i="54"/>
  <c r="BL801" i="54"/>
  <c r="BP801" i="54"/>
  <c r="BT801" i="54"/>
  <c r="BK801" i="54"/>
  <c r="BQ801" i="54"/>
  <c r="BM801" i="54"/>
  <c r="BR801" i="54"/>
  <c r="BS801" i="54"/>
  <c r="BU801" i="54"/>
  <c r="BN801" i="54"/>
  <c r="BO801" i="54"/>
  <c r="BI801" i="54"/>
  <c r="BH801" i="54"/>
  <c r="BJ801" i="54"/>
  <c r="BL797" i="54"/>
  <c r="BP797" i="54"/>
  <c r="BT797" i="54"/>
  <c r="BM797" i="54"/>
  <c r="BR797" i="54"/>
  <c r="BN797" i="54"/>
  <c r="BQ797" i="54"/>
  <c r="BI797" i="54"/>
  <c r="BJ797" i="54"/>
  <c r="BH797" i="54"/>
  <c r="BL793" i="54"/>
  <c r="BP793" i="54"/>
  <c r="BT793" i="54"/>
  <c r="BN793" i="54"/>
  <c r="BS793" i="54"/>
  <c r="BO793" i="54"/>
  <c r="BU793" i="54"/>
  <c r="BK793" i="54"/>
  <c r="BM793" i="54"/>
  <c r="BQ793" i="54"/>
  <c r="BR793" i="54"/>
  <c r="BI793" i="54"/>
  <c r="BJ793" i="54"/>
  <c r="BH793" i="54"/>
  <c r="BL789" i="54"/>
  <c r="BP789" i="54"/>
  <c r="BT789" i="54"/>
  <c r="BO789" i="54"/>
  <c r="BU789" i="54"/>
  <c r="BK789" i="54"/>
  <c r="BQ789" i="54"/>
  <c r="BM789" i="54"/>
  <c r="BN789" i="54"/>
  <c r="BR789" i="54"/>
  <c r="BS789" i="54"/>
  <c r="BI789" i="54"/>
  <c r="BJ789" i="54"/>
  <c r="BH789" i="54"/>
  <c r="BL785" i="54"/>
  <c r="BP785" i="54"/>
  <c r="BT785" i="54"/>
  <c r="BK785" i="54"/>
  <c r="BQ785" i="54"/>
  <c r="BM785" i="54"/>
  <c r="BR785" i="54"/>
  <c r="BN785" i="54"/>
  <c r="BO785" i="54"/>
  <c r="BS785" i="54"/>
  <c r="BU785" i="54"/>
  <c r="BI785" i="54"/>
  <c r="BJ785" i="54"/>
  <c r="BH785" i="54"/>
  <c r="BL781" i="54"/>
  <c r="BP781" i="54"/>
  <c r="BT781" i="54"/>
  <c r="BN781" i="54"/>
  <c r="BS781" i="54"/>
  <c r="BQ781" i="54"/>
  <c r="BK781" i="54"/>
  <c r="BR781" i="54"/>
  <c r="BU781" i="54"/>
  <c r="BM781" i="54"/>
  <c r="BO781" i="54"/>
  <c r="BI781" i="54"/>
  <c r="BJ781" i="54"/>
  <c r="BH781" i="54"/>
  <c r="BL777" i="54"/>
  <c r="BP777" i="54"/>
  <c r="BT777" i="54"/>
  <c r="BO777" i="54"/>
  <c r="BU777" i="54"/>
  <c r="BK777" i="54"/>
  <c r="BI777" i="54"/>
  <c r="BQ777" i="54"/>
  <c r="BH777" i="54"/>
  <c r="BJ777" i="54"/>
  <c r="BL773" i="54"/>
  <c r="BP773" i="54"/>
  <c r="BT773" i="54"/>
  <c r="BK773" i="54"/>
  <c r="BQ773" i="54"/>
  <c r="BM773" i="54"/>
  <c r="BS773" i="54"/>
  <c r="BN773" i="54"/>
  <c r="BU773" i="54"/>
  <c r="BO773" i="54"/>
  <c r="BR773" i="54"/>
  <c r="BI773" i="54"/>
  <c r="BH773" i="54"/>
  <c r="BJ773" i="54"/>
  <c r="BL769" i="54"/>
  <c r="BP769" i="54"/>
  <c r="BT769" i="54"/>
  <c r="BM769" i="54"/>
  <c r="BR769" i="54"/>
  <c r="BN769" i="54"/>
  <c r="BU769" i="54"/>
  <c r="BO769" i="54"/>
  <c r="BK769" i="54"/>
  <c r="BQ769" i="54"/>
  <c r="BS769" i="54"/>
  <c r="BI769" i="54"/>
  <c r="BJ769" i="54"/>
  <c r="BH769" i="54"/>
  <c r="BL765" i="54"/>
  <c r="BP765" i="54"/>
  <c r="BT765" i="54"/>
  <c r="BN765" i="54"/>
  <c r="BS765" i="54"/>
  <c r="BO765" i="54"/>
  <c r="BQ765" i="54"/>
  <c r="BK765" i="54"/>
  <c r="BM765" i="54"/>
  <c r="BR765" i="54"/>
  <c r="BU765" i="54"/>
  <c r="BI765" i="54"/>
  <c r="BJ765" i="54"/>
  <c r="BH765" i="54"/>
  <c r="BL761" i="54"/>
  <c r="BP761" i="54"/>
  <c r="BT761" i="54"/>
  <c r="BO761" i="54"/>
  <c r="BU761" i="54"/>
  <c r="BQ761" i="54"/>
  <c r="BK761" i="54"/>
  <c r="BR761" i="54"/>
  <c r="BM761" i="54"/>
  <c r="BN761" i="54"/>
  <c r="BS761" i="54"/>
  <c r="BI761" i="54"/>
  <c r="BJ761" i="54"/>
  <c r="BH761" i="54"/>
  <c r="BL757" i="54"/>
  <c r="BP757" i="54"/>
  <c r="BT757" i="54"/>
  <c r="BK757" i="54"/>
  <c r="BQ757" i="54"/>
  <c r="BR757" i="54"/>
  <c r="BU757" i="54"/>
  <c r="BI757" i="54"/>
  <c r="BH757" i="54"/>
  <c r="BJ757" i="54"/>
  <c r="BL753" i="54"/>
  <c r="BP753" i="54"/>
  <c r="BT753" i="54"/>
  <c r="BM753" i="54"/>
  <c r="BR753" i="54"/>
  <c r="BK753" i="54"/>
  <c r="BS753" i="54"/>
  <c r="BN753" i="54"/>
  <c r="BU753" i="54"/>
  <c r="BO753" i="54"/>
  <c r="BQ753" i="54"/>
  <c r="BI753" i="54"/>
  <c r="BH753" i="54"/>
  <c r="BJ753" i="54"/>
  <c r="BL749" i="54"/>
  <c r="BP749" i="54"/>
  <c r="BT749" i="54"/>
  <c r="BN749" i="54"/>
  <c r="BS749" i="54"/>
  <c r="BM749" i="54"/>
  <c r="BU749" i="54"/>
  <c r="BO749" i="54"/>
  <c r="BQ749" i="54"/>
  <c r="BR749" i="54"/>
  <c r="BK749" i="54"/>
  <c r="BI749" i="54"/>
  <c r="BH749" i="54"/>
  <c r="BJ749" i="54"/>
  <c r="BL745" i="54"/>
  <c r="BP745" i="54"/>
  <c r="BT745" i="54"/>
  <c r="BO745" i="54"/>
  <c r="BU745" i="54"/>
  <c r="BN745" i="54"/>
  <c r="BQ745" i="54"/>
  <c r="BR745" i="54"/>
  <c r="BS745" i="54"/>
  <c r="BK745" i="54"/>
  <c r="BM745" i="54"/>
  <c r="BI745" i="54"/>
  <c r="BH745" i="54"/>
  <c r="BJ745" i="54"/>
  <c r="BL741" i="54"/>
  <c r="BP741" i="54"/>
  <c r="BT741" i="54"/>
  <c r="BK741" i="54"/>
  <c r="BQ741" i="54"/>
  <c r="BO741" i="54"/>
  <c r="BR741" i="54"/>
  <c r="BS741" i="54"/>
  <c r="BU741" i="54"/>
  <c r="BM741" i="54"/>
  <c r="BN741" i="54"/>
  <c r="BI741" i="54"/>
  <c r="BH741" i="54"/>
  <c r="BJ741" i="54"/>
  <c r="BL737" i="54"/>
  <c r="BP737" i="54"/>
  <c r="BT737" i="54"/>
  <c r="BM737" i="54"/>
  <c r="BR737" i="54"/>
  <c r="BQ737" i="54"/>
  <c r="BO737" i="54"/>
  <c r="BI737" i="54"/>
  <c r="BJ737" i="54"/>
  <c r="BH737" i="54"/>
  <c r="BL733" i="54"/>
  <c r="BP733" i="54"/>
  <c r="BT733" i="54"/>
  <c r="BN733" i="54"/>
  <c r="BS733" i="54"/>
  <c r="BK733" i="54"/>
  <c r="BR733" i="54"/>
  <c r="BM733" i="54"/>
  <c r="BU733" i="54"/>
  <c r="BO733" i="54"/>
  <c r="BQ733" i="54"/>
  <c r="BI733" i="54"/>
  <c r="BH733" i="54"/>
  <c r="BJ733" i="54"/>
  <c r="BL729" i="54"/>
  <c r="BP729" i="54"/>
  <c r="BT729" i="54"/>
  <c r="BO729" i="54"/>
  <c r="BU729" i="54"/>
  <c r="BM729" i="54"/>
  <c r="BS729" i="54"/>
  <c r="BN729" i="54"/>
  <c r="BK729" i="54"/>
  <c r="BQ729" i="54"/>
  <c r="BR729" i="54"/>
  <c r="BI729" i="54"/>
  <c r="BJ729" i="54"/>
  <c r="BH729" i="54"/>
  <c r="BL725" i="54"/>
  <c r="BP725" i="54"/>
  <c r="BT725" i="54"/>
  <c r="BK725" i="54"/>
  <c r="BQ725" i="54"/>
  <c r="BN725" i="54"/>
  <c r="BU725" i="54"/>
  <c r="BO725" i="54"/>
  <c r="BM725" i="54"/>
  <c r="BR725" i="54"/>
  <c r="BI725" i="54"/>
  <c r="BS725" i="54"/>
  <c r="BJ725" i="54"/>
  <c r="BH725" i="54"/>
  <c r="BL721" i="54"/>
  <c r="BP721" i="54"/>
  <c r="BT721" i="54"/>
  <c r="BM721" i="54"/>
  <c r="BR721" i="54"/>
  <c r="BO721" i="54"/>
  <c r="BQ721" i="54"/>
  <c r="BK721" i="54"/>
  <c r="BN721" i="54"/>
  <c r="BS721" i="54"/>
  <c r="BU721" i="54"/>
  <c r="BI721" i="54"/>
  <c r="BH721" i="54"/>
  <c r="BJ721" i="54"/>
  <c r="BL717" i="54"/>
  <c r="BP717" i="54"/>
  <c r="BT717" i="54"/>
  <c r="BM717" i="54"/>
  <c r="BR717" i="54"/>
  <c r="BQ717" i="54"/>
  <c r="BN717" i="54"/>
  <c r="BI717" i="54"/>
  <c r="BJ717" i="54"/>
  <c r="BH717" i="54"/>
  <c r="BL713" i="54"/>
  <c r="BP713" i="54"/>
  <c r="BT713" i="54"/>
  <c r="BN713" i="54"/>
  <c r="BS713" i="54"/>
  <c r="BK713" i="54"/>
  <c r="BR713" i="54"/>
  <c r="BM713" i="54"/>
  <c r="BO713" i="54"/>
  <c r="BQ713" i="54"/>
  <c r="BI713" i="54"/>
  <c r="BJ713" i="54"/>
  <c r="BU713" i="54"/>
  <c r="BH713" i="54"/>
  <c r="BL709" i="54"/>
  <c r="BP709" i="54"/>
  <c r="BT709" i="54"/>
  <c r="BO709" i="54"/>
  <c r="BU709" i="54"/>
  <c r="BM709" i="54"/>
  <c r="BS709" i="54"/>
  <c r="BR709" i="54"/>
  <c r="BK709" i="54"/>
  <c r="BN709" i="54"/>
  <c r="BQ709" i="54"/>
  <c r="BI709" i="54"/>
  <c r="BH709" i="54"/>
  <c r="BJ709" i="54"/>
  <c r="BL705" i="54"/>
  <c r="BP705" i="54"/>
  <c r="BT705" i="54"/>
  <c r="BK705" i="54"/>
  <c r="BQ705" i="54"/>
  <c r="BN705" i="54"/>
  <c r="BU705" i="54"/>
  <c r="BO705" i="54"/>
  <c r="BR705" i="54"/>
  <c r="BS705" i="54"/>
  <c r="BM705" i="54"/>
  <c r="BI705" i="54"/>
  <c r="BJ705" i="54"/>
  <c r="BH705" i="54"/>
  <c r="BL701" i="54"/>
  <c r="BP701" i="54"/>
  <c r="BT701" i="54"/>
  <c r="BM701" i="54"/>
  <c r="BR701" i="54"/>
  <c r="BO701" i="54"/>
  <c r="BK701" i="54"/>
  <c r="BU701" i="54"/>
  <c r="BN701" i="54"/>
  <c r="BQ701" i="54"/>
  <c r="BS701" i="54"/>
  <c r="BI701" i="54"/>
  <c r="BJ701" i="54"/>
  <c r="BH701" i="54"/>
  <c r="BL697" i="54"/>
  <c r="BP697" i="54"/>
  <c r="BT697" i="54"/>
  <c r="BN697" i="54"/>
  <c r="BS697" i="54"/>
  <c r="BQ697" i="54"/>
  <c r="BO697" i="54"/>
  <c r="BI697" i="54"/>
  <c r="BH697" i="54"/>
  <c r="BJ697" i="54"/>
  <c r="BL693" i="54"/>
  <c r="BP693" i="54"/>
  <c r="BT693" i="54"/>
  <c r="BO693" i="54"/>
  <c r="BU693" i="54"/>
  <c r="BK693" i="54"/>
  <c r="BR693" i="54"/>
  <c r="BN693" i="54"/>
  <c r="BQ693" i="54"/>
  <c r="BS693" i="54"/>
  <c r="BM693" i="54"/>
  <c r="BI693" i="54"/>
  <c r="BH693" i="54"/>
  <c r="BJ693" i="54"/>
  <c r="BL689" i="54"/>
  <c r="BP689" i="54"/>
  <c r="BT689" i="54"/>
  <c r="BK689" i="54"/>
  <c r="BQ689" i="54"/>
  <c r="BM689" i="54"/>
  <c r="BS689" i="54"/>
  <c r="BU689" i="54"/>
  <c r="BN689" i="54"/>
  <c r="BO689" i="54"/>
  <c r="BR689" i="54"/>
  <c r="BI689" i="54"/>
  <c r="BJ689" i="54"/>
  <c r="BH689" i="54"/>
  <c r="BL685" i="54"/>
  <c r="BP685" i="54"/>
  <c r="BT685" i="54"/>
  <c r="BM685" i="54"/>
  <c r="BR685" i="54"/>
  <c r="BN685" i="54"/>
  <c r="BU685" i="54"/>
  <c r="BQ685" i="54"/>
  <c r="BS685" i="54"/>
  <c r="BK685" i="54"/>
  <c r="BO685" i="54"/>
  <c r="BI685" i="54"/>
  <c r="BH685" i="54"/>
  <c r="BJ685" i="54"/>
  <c r="BL681" i="54"/>
  <c r="BP681" i="54"/>
  <c r="BT681" i="54"/>
  <c r="BN681" i="54"/>
  <c r="BS681" i="54"/>
  <c r="BO681" i="54"/>
  <c r="BM681" i="54"/>
  <c r="BQ681" i="54"/>
  <c r="BR681" i="54"/>
  <c r="BU681" i="54"/>
  <c r="BK681" i="54"/>
  <c r="BI681" i="54"/>
  <c r="BH681" i="54"/>
  <c r="BJ681" i="54"/>
  <c r="BL677" i="54"/>
  <c r="BP677" i="54"/>
  <c r="BT677" i="54"/>
  <c r="BO677" i="54"/>
  <c r="BU677" i="54"/>
  <c r="BQ677" i="54"/>
  <c r="BR677" i="54"/>
  <c r="BI677" i="54"/>
  <c r="BJ677" i="54"/>
  <c r="BH677" i="54"/>
  <c r="BL673" i="54"/>
  <c r="BP673" i="54"/>
  <c r="BT673" i="54"/>
  <c r="BK673" i="54"/>
  <c r="BQ673" i="54"/>
  <c r="BR673" i="54"/>
  <c r="BO673" i="54"/>
  <c r="BS673" i="54"/>
  <c r="BM673" i="54"/>
  <c r="BN673" i="54"/>
  <c r="BU673" i="54"/>
  <c r="BI673" i="54"/>
  <c r="BJ673" i="54"/>
  <c r="BH673" i="54"/>
  <c r="BL669" i="54"/>
  <c r="BP669" i="54"/>
  <c r="BT669" i="54"/>
  <c r="BM669" i="54"/>
  <c r="BR669" i="54"/>
  <c r="BK669" i="54"/>
  <c r="BS669" i="54"/>
  <c r="BN669" i="54"/>
  <c r="BO669" i="54"/>
  <c r="BQ669" i="54"/>
  <c r="BU669" i="54"/>
  <c r="BI669" i="54"/>
  <c r="BH669" i="54"/>
  <c r="BJ669" i="54"/>
  <c r="BL665" i="54"/>
  <c r="BP665" i="54"/>
  <c r="BT665" i="54"/>
  <c r="BN665" i="54"/>
  <c r="BS665" i="54"/>
  <c r="BM665" i="54"/>
  <c r="BU665" i="54"/>
  <c r="BR665" i="54"/>
  <c r="BK665" i="54"/>
  <c r="BO665" i="54"/>
  <c r="BQ665" i="54"/>
  <c r="BI665" i="54"/>
  <c r="BJ665" i="54"/>
  <c r="BH665" i="54"/>
  <c r="BL661" i="54"/>
  <c r="BP661" i="54"/>
  <c r="BT661" i="54"/>
  <c r="BO661" i="54"/>
  <c r="BU661" i="54"/>
  <c r="BN661" i="54"/>
  <c r="BQ661" i="54"/>
  <c r="BR661" i="54"/>
  <c r="BK661" i="54"/>
  <c r="BM661" i="54"/>
  <c r="BS661" i="54"/>
  <c r="BI661" i="54"/>
  <c r="BJ661" i="54"/>
  <c r="BH661" i="54"/>
  <c r="BL657" i="54"/>
  <c r="BP657" i="54"/>
  <c r="BT657" i="54"/>
  <c r="BK657" i="54"/>
  <c r="BQ657" i="54"/>
  <c r="BO657" i="54"/>
  <c r="BS657" i="54"/>
  <c r="BI657" i="54"/>
  <c r="BH657" i="54"/>
  <c r="BJ657" i="54"/>
  <c r="BL653" i="54"/>
  <c r="BP653" i="54"/>
  <c r="BT653" i="54"/>
  <c r="BM653" i="54"/>
  <c r="BR653" i="54"/>
  <c r="BQ653" i="54"/>
  <c r="BS653" i="54"/>
  <c r="BK653" i="54"/>
  <c r="BU653" i="54"/>
  <c r="BN653" i="54"/>
  <c r="BO653" i="54"/>
  <c r="BI653" i="54"/>
  <c r="BH653" i="54"/>
  <c r="BJ653" i="54"/>
  <c r="BL649" i="54"/>
  <c r="BP649" i="54"/>
  <c r="BT649" i="54"/>
  <c r="BN649" i="54"/>
  <c r="BS649" i="54"/>
  <c r="BK649" i="54"/>
  <c r="BR649" i="54"/>
  <c r="BO649" i="54"/>
  <c r="BQ649" i="54"/>
  <c r="BM649" i="54"/>
  <c r="BU649" i="54"/>
  <c r="BI649" i="54"/>
  <c r="BH649" i="54"/>
  <c r="BJ649" i="54"/>
  <c r="BL645" i="54"/>
  <c r="BP645" i="54"/>
  <c r="BT645" i="54"/>
  <c r="BO645" i="54"/>
  <c r="BU645" i="54"/>
  <c r="BM645" i="54"/>
  <c r="BS645" i="54"/>
  <c r="BK645" i="54"/>
  <c r="BN645" i="54"/>
  <c r="BQ645" i="54"/>
  <c r="BR645" i="54"/>
  <c r="BI645" i="54"/>
  <c r="BJ645" i="54"/>
  <c r="BH645" i="54"/>
  <c r="BL641" i="54"/>
  <c r="BP641" i="54"/>
  <c r="BT641" i="54"/>
  <c r="BK641" i="54"/>
  <c r="BQ641" i="54"/>
  <c r="BN641" i="54"/>
  <c r="BU641" i="54"/>
  <c r="BR641" i="54"/>
  <c r="BS641" i="54"/>
  <c r="BM641" i="54"/>
  <c r="BO641" i="54"/>
  <c r="BI641" i="54"/>
  <c r="BJ641" i="54"/>
  <c r="BH641" i="54"/>
  <c r="BL637" i="54"/>
  <c r="BP637" i="54"/>
  <c r="BT637" i="54"/>
  <c r="BM637" i="54"/>
  <c r="BR637" i="54"/>
  <c r="BO637" i="54"/>
  <c r="BU637" i="54"/>
  <c r="BI637" i="54"/>
  <c r="BJ637" i="54"/>
  <c r="BH637" i="54"/>
  <c r="BL633" i="54"/>
  <c r="BP633" i="54"/>
  <c r="BT633" i="54"/>
  <c r="BN633" i="54"/>
  <c r="BS633" i="54"/>
  <c r="BQ633" i="54"/>
  <c r="BK633" i="54"/>
  <c r="BU633" i="54"/>
  <c r="BM633" i="54"/>
  <c r="BO633" i="54"/>
  <c r="BR633" i="54"/>
  <c r="BI633" i="54"/>
  <c r="BH633" i="54"/>
  <c r="BJ633" i="54"/>
  <c r="BL629" i="54"/>
  <c r="BP629" i="54"/>
  <c r="BT629" i="54"/>
  <c r="BO629" i="54"/>
  <c r="BU629" i="54"/>
  <c r="BK629" i="54"/>
  <c r="BR629" i="54"/>
  <c r="BQ629" i="54"/>
  <c r="BS629" i="54"/>
  <c r="BM629" i="54"/>
  <c r="BN629" i="54"/>
  <c r="BI629" i="54"/>
  <c r="BJ629" i="54"/>
  <c r="BH629" i="54"/>
  <c r="BL625" i="54"/>
  <c r="BP625" i="54"/>
  <c r="BT625" i="54"/>
  <c r="BK625" i="54"/>
  <c r="BQ625" i="54"/>
  <c r="BM625" i="54"/>
  <c r="BS625" i="54"/>
  <c r="BN625" i="54"/>
  <c r="BO625" i="54"/>
  <c r="BR625" i="54"/>
  <c r="BU625" i="54"/>
  <c r="BI625" i="54"/>
  <c r="BH625" i="54"/>
  <c r="BJ625" i="54"/>
  <c r="BL621" i="54"/>
  <c r="BP621" i="54"/>
  <c r="BT621" i="54"/>
  <c r="BM621" i="54"/>
  <c r="BR621" i="54"/>
  <c r="BN621" i="54"/>
  <c r="BU621" i="54"/>
  <c r="BS621" i="54"/>
  <c r="BK621" i="54"/>
  <c r="BO621" i="54"/>
  <c r="BQ621" i="54"/>
  <c r="BI621" i="54"/>
  <c r="BJ621" i="54"/>
  <c r="BH621" i="54"/>
  <c r="BL617" i="54"/>
  <c r="BP617" i="54"/>
  <c r="BT617" i="54"/>
  <c r="BN617" i="54"/>
  <c r="BS617" i="54"/>
  <c r="BO617" i="54"/>
  <c r="BI617" i="54"/>
  <c r="BH617" i="54"/>
  <c r="BM617" i="54"/>
  <c r="BJ617" i="54"/>
  <c r="BL613" i="54"/>
  <c r="BP613" i="54"/>
  <c r="BT613" i="54"/>
  <c r="BO613" i="54"/>
  <c r="BU613" i="54"/>
  <c r="BQ613" i="54"/>
  <c r="BM613" i="54"/>
  <c r="BN613" i="54"/>
  <c r="BK613" i="54"/>
  <c r="BR613" i="54"/>
  <c r="BS613" i="54"/>
  <c r="BI613" i="54"/>
  <c r="BJ613" i="54"/>
  <c r="BH613" i="54"/>
  <c r="BL609" i="54"/>
  <c r="BP609" i="54"/>
  <c r="BT609" i="54"/>
  <c r="BK609" i="54"/>
  <c r="BQ609" i="54"/>
  <c r="BR609" i="54"/>
  <c r="BS609" i="54"/>
  <c r="BM609" i="54"/>
  <c r="BU609" i="54"/>
  <c r="BN609" i="54"/>
  <c r="BO609" i="54"/>
  <c r="BI609" i="54"/>
  <c r="BH609" i="54"/>
  <c r="BJ609" i="54"/>
  <c r="BL605" i="54"/>
  <c r="BP605" i="54"/>
  <c r="BT605" i="54"/>
  <c r="BM605" i="54"/>
  <c r="BR605" i="54"/>
  <c r="BK605" i="54"/>
  <c r="BS605" i="54"/>
  <c r="BO605" i="54"/>
  <c r="BQ605" i="54"/>
  <c r="BU605" i="54"/>
  <c r="BN605" i="54"/>
  <c r="BI605" i="54"/>
  <c r="BH605" i="54"/>
  <c r="BJ605" i="54"/>
  <c r="BL601" i="54"/>
  <c r="BP601" i="54"/>
  <c r="BT601" i="54"/>
  <c r="BN601" i="54"/>
  <c r="BS601" i="54"/>
  <c r="BM601" i="54"/>
  <c r="BU601" i="54"/>
  <c r="BK601" i="54"/>
  <c r="BO601" i="54"/>
  <c r="BQ601" i="54"/>
  <c r="BR601" i="54"/>
  <c r="BI601" i="54"/>
  <c r="BJ601" i="54"/>
  <c r="BH601" i="54"/>
  <c r="BL597" i="54"/>
  <c r="BP597" i="54"/>
  <c r="BT597" i="54"/>
  <c r="BO597" i="54"/>
  <c r="BU597" i="54"/>
  <c r="BN597" i="54"/>
  <c r="BQ597" i="54"/>
  <c r="BI597" i="54"/>
  <c r="BH597" i="54"/>
  <c r="BJ597" i="54"/>
  <c r="BL593" i="54"/>
  <c r="BP593" i="54"/>
  <c r="BT593" i="54"/>
  <c r="BK593" i="54"/>
  <c r="BQ593" i="54"/>
  <c r="BO593" i="54"/>
  <c r="BN593" i="54"/>
  <c r="BR593" i="54"/>
  <c r="BS593" i="54"/>
  <c r="BU593" i="54"/>
  <c r="BM593" i="54"/>
  <c r="BI593" i="54"/>
  <c r="BJ593" i="54"/>
  <c r="BH593" i="54"/>
  <c r="BL589" i="54"/>
  <c r="BP589" i="54"/>
  <c r="BT589" i="54"/>
  <c r="BM589" i="54"/>
  <c r="BR589" i="54"/>
  <c r="BQ589" i="54"/>
  <c r="BK589" i="54"/>
  <c r="BU589" i="54"/>
  <c r="BN589" i="54"/>
  <c r="BO589" i="54"/>
  <c r="BI589" i="54"/>
  <c r="BS589" i="54"/>
  <c r="BJ589" i="54"/>
  <c r="BH589" i="54"/>
  <c r="BL585" i="54"/>
  <c r="BP585" i="54"/>
  <c r="BT585" i="54"/>
  <c r="BN585" i="54"/>
  <c r="BS585" i="54"/>
  <c r="BK585" i="54"/>
  <c r="BR585" i="54"/>
  <c r="BQ585" i="54"/>
  <c r="BU585" i="54"/>
  <c r="BM585" i="54"/>
  <c r="BO585" i="54"/>
  <c r="BI585" i="54"/>
  <c r="BH585" i="54"/>
  <c r="BJ585" i="54"/>
  <c r="BL581" i="54"/>
  <c r="BP581" i="54"/>
  <c r="BT581" i="54"/>
  <c r="BO581" i="54"/>
  <c r="BU581" i="54"/>
  <c r="BM581" i="54"/>
  <c r="BS581" i="54"/>
  <c r="BN581" i="54"/>
  <c r="BQ581" i="54"/>
  <c r="BR581" i="54"/>
  <c r="BK581" i="54"/>
  <c r="BI581" i="54"/>
  <c r="BJ581" i="54"/>
  <c r="BH581" i="54"/>
  <c r="BL577" i="54"/>
  <c r="BP577" i="54"/>
  <c r="BT577" i="54"/>
  <c r="BK577" i="54"/>
  <c r="BQ577" i="54"/>
  <c r="BN577" i="54"/>
  <c r="BR577" i="54"/>
  <c r="BI577" i="54"/>
  <c r="BJ577" i="54"/>
  <c r="BH577" i="54"/>
  <c r="BL573" i="54"/>
  <c r="BP573" i="54"/>
  <c r="BT573" i="54"/>
  <c r="BM573" i="54"/>
  <c r="BR573" i="54"/>
  <c r="BO573" i="54"/>
  <c r="BQ573" i="54"/>
  <c r="BK573" i="54"/>
  <c r="BN573" i="54"/>
  <c r="BS573" i="54"/>
  <c r="BU573" i="54"/>
  <c r="BI573" i="54"/>
  <c r="BJ573" i="54"/>
  <c r="BH573" i="54"/>
  <c r="BL569" i="54"/>
  <c r="BP569" i="54"/>
  <c r="BT569" i="54"/>
  <c r="BN569" i="54"/>
  <c r="BS569" i="54"/>
  <c r="BQ569" i="54"/>
  <c r="BK569" i="54"/>
  <c r="BR569" i="54"/>
  <c r="BM569" i="54"/>
  <c r="BO569" i="54"/>
  <c r="BU569" i="54"/>
  <c r="BI569" i="54"/>
  <c r="BH569" i="54"/>
  <c r="BJ569" i="54"/>
  <c r="BL565" i="54"/>
  <c r="BP565" i="54"/>
  <c r="BT565" i="54"/>
  <c r="BO565" i="54"/>
  <c r="BU565" i="54"/>
  <c r="BK565" i="54"/>
  <c r="BQ565" i="54"/>
  <c r="BM565" i="54"/>
  <c r="BN565" i="54"/>
  <c r="BR565" i="54"/>
  <c r="BS565" i="54"/>
  <c r="BI565" i="54"/>
  <c r="BJ565" i="54"/>
  <c r="BH565" i="54"/>
  <c r="BL561" i="54"/>
  <c r="BP561" i="54"/>
  <c r="BT561" i="54"/>
  <c r="BK561" i="54"/>
  <c r="BQ561" i="54"/>
  <c r="BM561" i="54"/>
  <c r="BR561" i="54"/>
  <c r="BN561" i="54"/>
  <c r="BO561" i="54"/>
  <c r="BS561" i="54"/>
  <c r="BU561" i="54"/>
  <c r="BI561" i="54"/>
  <c r="BJ561" i="54"/>
  <c r="BH561" i="54"/>
  <c r="BL557" i="54"/>
  <c r="BP557" i="54"/>
  <c r="BT557" i="54"/>
  <c r="BM557" i="54"/>
  <c r="BR557" i="54"/>
  <c r="BN557" i="54"/>
  <c r="BK557" i="54"/>
  <c r="BI557" i="54"/>
  <c r="BH557" i="54"/>
  <c r="BJ557" i="54"/>
  <c r="BL553" i="54"/>
  <c r="BP553" i="54"/>
  <c r="BT553" i="54"/>
  <c r="BN553" i="54"/>
  <c r="BS553" i="54"/>
  <c r="BO553" i="54"/>
  <c r="BU553" i="54"/>
  <c r="BQ553" i="54"/>
  <c r="BR553" i="54"/>
  <c r="BK553" i="54"/>
  <c r="BM553" i="54"/>
  <c r="BI553" i="54"/>
  <c r="BJ553" i="54"/>
  <c r="BH553" i="54"/>
  <c r="BL549" i="54"/>
  <c r="BP549" i="54"/>
  <c r="BT549" i="54"/>
  <c r="BM549" i="54"/>
  <c r="BQ549" i="54"/>
  <c r="BU549" i="54"/>
  <c r="BN549" i="54"/>
  <c r="BO549" i="54"/>
  <c r="BR549" i="54"/>
  <c r="BS549" i="54"/>
  <c r="BK549" i="54"/>
  <c r="BI549" i="54"/>
  <c r="BH549" i="54"/>
  <c r="BJ549" i="54"/>
  <c r="BL545" i="54"/>
  <c r="BP545" i="54"/>
  <c r="BT545" i="54"/>
  <c r="BM545" i="54"/>
  <c r="BQ545" i="54"/>
  <c r="BU545" i="54"/>
  <c r="BR545" i="54"/>
  <c r="BK545" i="54"/>
  <c r="BS545" i="54"/>
  <c r="BN545" i="54"/>
  <c r="BO545" i="54"/>
  <c r="BI545" i="54"/>
  <c r="BH545" i="54"/>
  <c r="BJ545" i="54"/>
  <c r="BL541" i="54"/>
  <c r="BP541" i="54"/>
  <c r="BT541" i="54"/>
  <c r="BM541" i="54"/>
  <c r="BQ541" i="54"/>
  <c r="BU541" i="54"/>
  <c r="BN541" i="54"/>
  <c r="BO541" i="54"/>
  <c r="BK541" i="54"/>
  <c r="BR541" i="54"/>
  <c r="BS541" i="54"/>
  <c r="BI541" i="54"/>
  <c r="BJ541" i="54"/>
  <c r="BH541" i="54"/>
  <c r="BL537" i="54"/>
  <c r="BP537" i="54"/>
  <c r="BT537" i="54"/>
  <c r="BM537" i="54"/>
  <c r="BQ537" i="54"/>
  <c r="BU537" i="54"/>
  <c r="BO537" i="54"/>
  <c r="BI537" i="54"/>
  <c r="BH537" i="54"/>
  <c r="BJ537" i="54"/>
  <c r="BL533" i="54"/>
  <c r="BP533" i="54"/>
  <c r="BT533" i="54"/>
  <c r="BM533" i="54"/>
  <c r="BQ533" i="54"/>
  <c r="BU533" i="54"/>
  <c r="BN533" i="54"/>
  <c r="BO533" i="54"/>
  <c r="BR533" i="54"/>
  <c r="BS533" i="54"/>
  <c r="BK533" i="54"/>
  <c r="BI533" i="54"/>
  <c r="BJ533" i="54"/>
  <c r="BH533" i="54"/>
  <c r="BL529" i="54"/>
  <c r="BP529" i="54"/>
  <c r="BT529" i="54"/>
  <c r="BM529" i="54"/>
  <c r="BQ529" i="54"/>
  <c r="BU529" i="54"/>
  <c r="BR529" i="54"/>
  <c r="BK529" i="54"/>
  <c r="BS529" i="54"/>
  <c r="BN529" i="54"/>
  <c r="BO529" i="54"/>
  <c r="BI529" i="54"/>
  <c r="BJ529" i="54"/>
  <c r="BH529" i="54"/>
  <c r="BL525" i="54"/>
  <c r="BP525" i="54"/>
  <c r="BT525" i="54"/>
  <c r="BM525" i="54"/>
  <c r="BQ525" i="54"/>
  <c r="BU525" i="54"/>
  <c r="BN525" i="54"/>
  <c r="BO525" i="54"/>
  <c r="BK525" i="54"/>
  <c r="BR525" i="54"/>
  <c r="BS525" i="54"/>
  <c r="BI525" i="54"/>
  <c r="BH525" i="54"/>
  <c r="BJ525" i="54"/>
  <c r="BL521" i="54"/>
  <c r="BP521" i="54"/>
  <c r="BT521" i="54"/>
  <c r="BM521" i="54"/>
  <c r="BQ521" i="54"/>
  <c r="BU521" i="54"/>
  <c r="BR521" i="54"/>
  <c r="BK521" i="54"/>
  <c r="BS521" i="54"/>
  <c r="BN521" i="54"/>
  <c r="BO521" i="54"/>
  <c r="BI521" i="54"/>
  <c r="BH521" i="54"/>
  <c r="BJ521" i="54"/>
  <c r="BL517" i="54"/>
  <c r="BP517" i="54"/>
  <c r="BT517" i="54"/>
  <c r="BM517" i="54"/>
  <c r="BQ517" i="54"/>
  <c r="BU517" i="54"/>
  <c r="BK517" i="54"/>
  <c r="BI517" i="54"/>
  <c r="BJ517" i="54"/>
  <c r="BH517" i="54"/>
  <c r="BL513" i="54"/>
  <c r="BP513" i="54"/>
  <c r="BT513" i="54"/>
  <c r="BM513" i="54"/>
  <c r="BQ513" i="54"/>
  <c r="BU513" i="54"/>
  <c r="BR513" i="54"/>
  <c r="BK513" i="54"/>
  <c r="BS513" i="54"/>
  <c r="BN513" i="54"/>
  <c r="BO513" i="54"/>
  <c r="BI513" i="54"/>
  <c r="BJ513" i="54"/>
  <c r="BH513" i="54"/>
  <c r="BL509" i="54"/>
  <c r="BP509" i="54"/>
  <c r="BT509" i="54"/>
  <c r="BM509" i="54"/>
  <c r="BQ509" i="54"/>
  <c r="BU509" i="54"/>
  <c r="BN509" i="54"/>
  <c r="BO509" i="54"/>
  <c r="BK509" i="54"/>
  <c r="BR509" i="54"/>
  <c r="BS509" i="54"/>
  <c r="BI509" i="54"/>
  <c r="BH509" i="54"/>
  <c r="BJ509" i="54"/>
  <c r="BL505" i="54"/>
  <c r="BP505" i="54"/>
  <c r="BT505" i="54"/>
  <c r="BM505" i="54"/>
  <c r="BQ505" i="54"/>
  <c r="BU505" i="54"/>
  <c r="BR505" i="54"/>
  <c r="BK505" i="54"/>
  <c r="BS505" i="54"/>
  <c r="BN505" i="54"/>
  <c r="BO505" i="54"/>
  <c r="BI505" i="54"/>
  <c r="BJ505" i="54"/>
  <c r="BH505" i="54"/>
  <c r="BL501" i="54"/>
  <c r="BP501" i="54"/>
  <c r="BT501" i="54"/>
  <c r="BM501" i="54"/>
  <c r="BQ501" i="54"/>
  <c r="BU501" i="54"/>
  <c r="BN501" i="54"/>
  <c r="BO501" i="54"/>
  <c r="BR501" i="54"/>
  <c r="BS501" i="54"/>
  <c r="BK501" i="54"/>
  <c r="BI501" i="54"/>
  <c r="BH501" i="54"/>
  <c r="BJ501" i="54"/>
  <c r="BL497" i="54"/>
  <c r="BP497" i="54"/>
  <c r="BT497" i="54"/>
  <c r="BM497" i="54"/>
  <c r="BQ497" i="54"/>
  <c r="BU497" i="54"/>
  <c r="BO497" i="54"/>
  <c r="BI497" i="54"/>
  <c r="BJ497" i="54"/>
  <c r="BH497" i="54"/>
  <c r="BL493" i="54"/>
  <c r="BP493" i="54"/>
  <c r="BT493" i="54"/>
  <c r="BM493" i="54"/>
  <c r="BQ493" i="54"/>
  <c r="BU493" i="54"/>
  <c r="BN493" i="54"/>
  <c r="BO493" i="54"/>
  <c r="BK493" i="54"/>
  <c r="BR493" i="54"/>
  <c r="BS493" i="54"/>
  <c r="BI493" i="54"/>
  <c r="BJ493" i="54"/>
  <c r="BH493" i="54"/>
  <c r="BL489" i="54"/>
  <c r="BP489" i="54"/>
  <c r="BT489" i="54"/>
  <c r="BM489" i="54"/>
  <c r="BQ489" i="54"/>
  <c r="BU489" i="54"/>
  <c r="BR489" i="54"/>
  <c r="BK489" i="54"/>
  <c r="BS489" i="54"/>
  <c r="BN489" i="54"/>
  <c r="BO489" i="54"/>
  <c r="BI489" i="54"/>
  <c r="BH489" i="54"/>
  <c r="BJ489" i="54"/>
  <c r="BL485" i="54"/>
  <c r="BP485" i="54"/>
  <c r="BT485" i="54"/>
  <c r="BM485" i="54"/>
  <c r="BQ485" i="54"/>
  <c r="BU485" i="54"/>
  <c r="BN485" i="54"/>
  <c r="BO485" i="54"/>
  <c r="BR485" i="54"/>
  <c r="BS485" i="54"/>
  <c r="BK485" i="54"/>
  <c r="BI485" i="54"/>
  <c r="BJ485" i="54"/>
  <c r="BH485" i="54"/>
  <c r="BL481" i="54"/>
  <c r="BP481" i="54"/>
  <c r="BT481" i="54"/>
  <c r="BM481" i="54"/>
  <c r="BQ481" i="54"/>
  <c r="BU481" i="54"/>
  <c r="BR481" i="54"/>
  <c r="BK481" i="54"/>
  <c r="BS481" i="54"/>
  <c r="BN481" i="54"/>
  <c r="BO481" i="54"/>
  <c r="BI481" i="54"/>
  <c r="BJ481" i="54"/>
  <c r="BH481" i="54"/>
  <c r="BL477" i="54"/>
  <c r="BP477" i="54"/>
  <c r="BT477" i="54"/>
  <c r="BM477" i="54"/>
  <c r="BQ477" i="54"/>
  <c r="BU477" i="54"/>
  <c r="BS477" i="54"/>
  <c r="BI477" i="54"/>
  <c r="BH477" i="54"/>
  <c r="BJ477" i="54"/>
  <c r="BL473" i="54"/>
  <c r="BP473" i="54"/>
  <c r="BT473" i="54"/>
  <c r="BM473" i="54"/>
  <c r="BQ473" i="54"/>
  <c r="BU473" i="54"/>
  <c r="BR473" i="54"/>
  <c r="BK473" i="54"/>
  <c r="BS473" i="54"/>
  <c r="BN473" i="54"/>
  <c r="BO473" i="54"/>
  <c r="BI473" i="54"/>
  <c r="BH473" i="54"/>
  <c r="BJ473" i="54"/>
  <c r="BL469" i="54"/>
  <c r="BP469" i="54"/>
  <c r="BT469" i="54"/>
  <c r="BM469" i="54"/>
  <c r="BQ469" i="54"/>
  <c r="BU469" i="54"/>
  <c r="BN469" i="54"/>
  <c r="BO469" i="54"/>
  <c r="BR469" i="54"/>
  <c r="BS469" i="54"/>
  <c r="BK469" i="54"/>
  <c r="BI469" i="54"/>
  <c r="BJ469" i="54"/>
  <c r="BH469" i="54"/>
  <c r="BL465" i="54"/>
  <c r="BP465" i="54"/>
  <c r="BT465" i="54"/>
  <c r="BM465" i="54"/>
  <c r="BQ465" i="54"/>
  <c r="BU465" i="54"/>
  <c r="BR465" i="54"/>
  <c r="BK465" i="54"/>
  <c r="BS465" i="54"/>
  <c r="BN465" i="54"/>
  <c r="BO465" i="54"/>
  <c r="BI465" i="54"/>
  <c r="BJ465" i="54"/>
  <c r="BH465" i="54"/>
  <c r="BL461" i="54"/>
  <c r="BP461" i="54"/>
  <c r="BT461" i="54"/>
  <c r="BM461" i="54"/>
  <c r="BQ461" i="54"/>
  <c r="BU461" i="54"/>
  <c r="BN461" i="54"/>
  <c r="BO461" i="54"/>
  <c r="BK461" i="54"/>
  <c r="BR461" i="54"/>
  <c r="BS461" i="54"/>
  <c r="BI461" i="54"/>
  <c r="BH461" i="54"/>
  <c r="BJ461" i="54"/>
  <c r="BL457" i="54"/>
  <c r="BP457" i="54"/>
  <c r="BT457" i="54"/>
  <c r="BM457" i="54"/>
  <c r="BQ457" i="54"/>
  <c r="BU457" i="54"/>
  <c r="BN457" i="54"/>
  <c r="BO457" i="54"/>
  <c r="BI457" i="54"/>
  <c r="BJ457" i="54"/>
  <c r="BH457" i="54"/>
  <c r="BL453" i="54"/>
  <c r="BP453" i="54"/>
  <c r="BT453" i="54"/>
  <c r="BM453" i="54"/>
  <c r="BQ453" i="54"/>
  <c r="BU453" i="54"/>
  <c r="BN453" i="54"/>
  <c r="BO453" i="54"/>
  <c r="BR453" i="54"/>
  <c r="BS453" i="54"/>
  <c r="BK453" i="54"/>
  <c r="BI453" i="54"/>
  <c r="BJ453" i="54"/>
  <c r="BH453" i="54"/>
  <c r="BL449" i="54"/>
  <c r="BP449" i="54"/>
  <c r="BT449" i="54"/>
  <c r="BM449" i="54"/>
  <c r="BQ449" i="54"/>
  <c r="BU449" i="54"/>
  <c r="BR449" i="54"/>
  <c r="BK449" i="54"/>
  <c r="BS449" i="54"/>
  <c r="BN449" i="54"/>
  <c r="BO449" i="54"/>
  <c r="BI449" i="54"/>
  <c r="BJ449" i="54"/>
  <c r="BH449" i="54"/>
  <c r="BL445" i="54"/>
  <c r="BP445" i="54"/>
  <c r="BT445" i="54"/>
  <c r="BM445" i="54"/>
  <c r="BQ445" i="54"/>
  <c r="BU445" i="54"/>
  <c r="BN445" i="54"/>
  <c r="BO445" i="54"/>
  <c r="BK445" i="54"/>
  <c r="BR445" i="54"/>
  <c r="BS445" i="54"/>
  <c r="BI445" i="54"/>
  <c r="BH445" i="54"/>
  <c r="BJ445" i="54"/>
  <c r="BL441" i="54"/>
  <c r="BP441" i="54"/>
  <c r="BT441" i="54"/>
  <c r="BM441" i="54"/>
  <c r="BR441" i="54"/>
  <c r="BN441" i="54"/>
  <c r="BS441" i="54"/>
  <c r="BO441" i="54"/>
  <c r="BQ441" i="54"/>
  <c r="BU441" i="54"/>
  <c r="BK441" i="54"/>
  <c r="BI441" i="54"/>
  <c r="BJ441" i="54"/>
  <c r="BH441" i="54"/>
  <c r="BL437" i="54"/>
  <c r="BP437" i="54"/>
  <c r="BT437" i="54"/>
  <c r="BN437" i="54"/>
  <c r="BS437" i="54"/>
  <c r="BO437" i="54"/>
  <c r="BK437" i="54"/>
  <c r="BM437" i="54"/>
  <c r="BI437" i="54"/>
  <c r="BH437" i="54"/>
  <c r="BJ437" i="54"/>
  <c r="BL433" i="54"/>
  <c r="BP433" i="54"/>
  <c r="BT433" i="54"/>
  <c r="BO433" i="54"/>
  <c r="BU433" i="54"/>
  <c r="BK433" i="54"/>
  <c r="BQ433" i="54"/>
  <c r="BR433" i="54"/>
  <c r="BS433" i="54"/>
  <c r="BM433" i="54"/>
  <c r="BN433" i="54"/>
  <c r="BI433" i="54"/>
  <c r="BH433" i="54"/>
  <c r="BJ433" i="54"/>
  <c r="BL429" i="54"/>
  <c r="BP429" i="54"/>
  <c r="BT429" i="54"/>
  <c r="BK429" i="54"/>
  <c r="BQ429" i="54"/>
  <c r="BM429" i="54"/>
  <c r="BR429" i="54"/>
  <c r="BS429" i="54"/>
  <c r="BU429" i="54"/>
  <c r="BN429" i="54"/>
  <c r="BO429" i="54"/>
  <c r="BI429" i="54"/>
  <c r="BJ429" i="54"/>
  <c r="BH429" i="54"/>
  <c r="BL425" i="54"/>
  <c r="BP425" i="54"/>
  <c r="BT425" i="54"/>
  <c r="BM425" i="54"/>
  <c r="BR425" i="54"/>
  <c r="BN425" i="54"/>
  <c r="BS425" i="54"/>
  <c r="BU425" i="54"/>
  <c r="BK425" i="54"/>
  <c r="BO425" i="54"/>
  <c r="BQ425" i="54"/>
  <c r="BI425" i="54"/>
  <c r="BH425" i="54"/>
  <c r="BJ425" i="54"/>
  <c r="BL421" i="54"/>
  <c r="BP421" i="54"/>
  <c r="BT421" i="54"/>
  <c r="BN421" i="54"/>
  <c r="BS421" i="54"/>
  <c r="BO421" i="54"/>
  <c r="BU421" i="54"/>
  <c r="BK421" i="54"/>
  <c r="BM421" i="54"/>
  <c r="BQ421" i="54"/>
  <c r="BR421" i="54"/>
  <c r="BI421" i="54"/>
  <c r="BJ421" i="54"/>
  <c r="BH421" i="54"/>
  <c r="BL417" i="54"/>
  <c r="BP417" i="54"/>
  <c r="BT417" i="54"/>
  <c r="BO417" i="54"/>
  <c r="BU417" i="54"/>
  <c r="BK417" i="54"/>
  <c r="BR417" i="54"/>
  <c r="BS417" i="54"/>
  <c r="BI417" i="54"/>
  <c r="BJ417" i="54"/>
  <c r="BH417" i="54"/>
  <c r="BL413" i="54"/>
  <c r="BP413" i="54"/>
  <c r="BT413" i="54"/>
  <c r="BK413" i="54"/>
  <c r="BQ413" i="54"/>
  <c r="BM413" i="54"/>
  <c r="BR413" i="54"/>
  <c r="BN413" i="54"/>
  <c r="BO413" i="54"/>
  <c r="BS413" i="54"/>
  <c r="BU413" i="54"/>
  <c r="BI413" i="54"/>
  <c r="BH413" i="54"/>
  <c r="BJ413" i="54"/>
  <c r="BL409" i="54"/>
  <c r="BP409" i="54"/>
  <c r="BT409" i="54"/>
  <c r="BM409" i="54"/>
  <c r="BR409" i="54"/>
  <c r="BN409" i="54"/>
  <c r="BS409" i="54"/>
  <c r="BO409" i="54"/>
  <c r="BQ409" i="54"/>
  <c r="BK409" i="54"/>
  <c r="BU409" i="54"/>
  <c r="BI409" i="54"/>
  <c r="BH409" i="54"/>
  <c r="BJ409" i="54"/>
  <c r="BL405" i="54"/>
  <c r="BP405" i="54"/>
  <c r="BT405" i="54"/>
  <c r="BN405" i="54"/>
  <c r="BS405" i="54"/>
  <c r="BO405" i="54"/>
  <c r="BU405" i="54"/>
  <c r="BQ405" i="54"/>
  <c r="BR405" i="54"/>
  <c r="BK405" i="54"/>
  <c r="BM405" i="54"/>
  <c r="BI405" i="54"/>
  <c r="BJ405" i="54"/>
  <c r="BH405" i="54"/>
  <c r="BL401" i="54"/>
  <c r="BP401" i="54"/>
  <c r="BT401" i="54"/>
  <c r="BO401" i="54"/>
  <c r="BU401" i="54"/>
  <c r="BK401" i="54"/>
  <c r="BQ401" i="54"/>
  <c r="BR401" i="54"/>
  <c r="BS401" i="54"/>
  <c r="BM401" i="54"/>
  <c r="BN401" i="54"/>
  <c r="BI401" i="54"/>
  <c r="BH401" i="54"/>
  <c r="BJ401" i="54"/>
  <c r="BL397" i="54"/>
  <c r="BP397" i="54"/>
  <c r="BT397" i="54"/>
  <c r="BK397" i="54"/>
  <c r="BQ397" i="54"/>
  <c r="BM397" i="54"/>
  <c r="BN397" i="54"/>
  <c r="BO397" i="54"/>
  <c r="BI397" i="54"/>
  <c r="BJ397" i="54"/>
  <c r="BH397" i="54"/>
  <c r="BL393" i="54"/>
  <c r="BP393" i="54"/>
  <c r="BT393" i="54"/>
  <c r="BM393" i="54"/>
  <c r="BR393" i="54"/>
  <c r="BN393" i="54"/>
  <c r="BS393" i="54"/>
  <c r="BU393" i="54"/>
  <c r="BK393" i="54"/>
  <c r="BO393" i="54"/>
  <c r="BQ393" i="54"/>
  <c r="BI393" i="54"/>
  <c r="BH393" i="54"/>
  <c r="BJ393" i="54"/>
  <c r="BL389" i="54"/>
  <c r="BP389" i="54"/>
  <c r="BT389" i="54"/>
  <c r="BN389" i="54"/>
  <c r="BS389" i="54"/>
  <c r="BO389" i="54"/>
  <c r="BU389" i="54"/>
  <c r="BK389" i="54"/>
  <c r="BM389" i="54"/>
  <c r="BQ389" i="54"/>
  <c r="BR389" i="54"/>
  <c r="BI389" i="54"/>
  <c r="BH389" i="54"/>
  <c r="BJ389" i="54"/>
  <c r="BL385" i="54"/>
  <c r="BP385" i="54"/>
  <c r="BT385" i="54"/>
  <c r="BO385" i="54"/>
  <c r="BU385" i="54"/>
  <c r="BK385" i="54"/>
  <c r="BQ385" i="54"/>
  <c r="BM385" i="54"/>
  <c r="BN385" i="54"/>
  <c r="BR385" i="54"/>
  <c r="BS385" i="54"/>
  <c r="BI385" i="54"/>
  <c r="BJ385" i="54"/>
  <c r="BH385" i="54"/>
  <c r="BN379" i="54"/>
  <c r="BR379" i="54"/>
  <c r="BL379" i="54"/>
  <c r="BQ379" i="54"/>
  <c r="BM379" i="54"/>
  <c r="BS379" i="54"/>
  <c r="BO379" i="54"/>
  <c r="BP379" i="54"/>
  <c r="BK379" i="54"/>
  <c r="BT379" i="54"/>
  <c r="BU379" i="54"/>
  <c r="BJ379" i="54"/>
  <c r="BH379" i="54"/>
  <c r="BI379" i="54"/>
  <c r="BN371" i="54"/>
  <c r="BR371" i="54"/>
  <c r="BO371" i="54"/>
  <c r="BT371" i="54"/>
  <c r="BK371" i="54"/>
  <c r="BP371" i="54"/>
  <c r="BM371" i="54"/>
  <c r="BL371" i="54"/>
  <c r="BJ371" i="54"/>
  <c r="BH371" i="54"/>
  <c r="BI371" i="54"/>
  <c r="BN367" i="54"/>
  <c r="BR367" i="54"/>
  <c r="BK367" i="54"/>
  <c r="BP367" i="54"/>
  <c r="BU367" i="54"/>
  <c r="BL367" i="54"/>
  <c r="BQ367" i="54"/>
  <c r="BS367" i="54"/>
  <c r="BT367" i="54"/>
  <c r="BO367" i="54"/>
  <c r="BM367" i="54"/>
  <c r="BI367" i="54"/>
  <c r="BJ367" i="54"/>
  <c r="BH367" i="54"/>
  <c r="BL361" i="54"/>
  <c r="BP361" i="54"/>
  <c r="BT361" i="54"/>
  <c r="BM361" i="54"/>
  <c r="BR361" i="54"/>
  <c r="BN361" i="54"/>
  <c r="BS361" i="54"/>
  <c r="BU361" i="54"/>
  <c r="BK361" i="54"/>
  <c r="BQ361" i="54"/>
  <c r="BO361" i="54"/>
  <c r="BI361" i="54"/>
  <c r="BJ361" i="54"/>
  <c r="BH361" i="54"/>
  <c r="BL357" i="54"/>
  <c r="BP357" i="54"/>
  <c r="BT357" i="54"/>
  <c r="BK357" i="54"/>
  <c r="BQ357" i="54"/>
  <c r="BM357" i="54"/>
  <c r="BR357" i="54"/>
  <c r="BS357" i="54"/>
  <c r="BU357" i="54"/>
  <c r="BN357" i="54"/>
  <c r="BO357" i="54"/>
  <c r="BI357" i="54"/>
  <c r="BJ357" i="54"/>
  <c r="BH357" i="54"/>
  <c r="BL353" i="54"/>
  <c r="BP353" i="54"/>
  <c r="BT353" i="54"/>
  <c r="BM353" i="54"/>
  <c r="BR353" i="54"/>
  <c r="BN353" i="54"/>
  <c r="BS353" i="54"/>
  <c r="BU353" i="54"/>
  <c r="BK353" i="54"/>
  <c r="BO353" i="54"/>
  <c r="BQ353" i="54"/>
  <c r="BI353" i="54"/>
  <c r="BJ353" i="54"/>
  <c r="BH353" i="54"/>
  <c r="BL349" i="54"/>
  <c r="BP349" i="54"/>
  <c r="BT349" i="54"/>
  <c r="BN349" i="54"/>
  <c r="BS349" i="54"/>
  <c r="BO349" i="54"/>
  <c r="BQ349" i="54"/>
  <c r="BR349" i="54"/>
  <c r="BI349" i="54"/>
  <c r="BJ349" i="54"/>
  <c r="BH349" i="54"/>
  <c r="BL345" i="54"/>
  <c r="BP345" i="54"/>
  <c r="BT345" i="54"/>
  <c r="BO345" i="54"/>
  <c r="BU345" i="54"/>
  <c r="BK345" i="54"/>
  <c r="BQ345" i="54"/>
  <c r="BM345" i="54"/>
  <c r="BN345" i="54"/>
  <c r="BR345" i="54"/>
  <c r="BS345" i="54"/>
  <c r="BI345" i="54"/>
  <c r="BH345" i="54"/>
  <c r="BJ345" i="54"/>
  <c r="BL325" i="54"/>
  <c r="BP325" i="54"/>
  <c r="BT325" i="54"/>
  <c r="BK325" i="54"/>
  <c r="BQ325" i="54"/>
  <c r="BM325" i="54"/>
  <c r="BR325" i="54"/>
  <c r="BS325" i="54"/>
  <c r="BU325" i="54"/>
  <c r="BN325" i="54"/>
  <c r="BO325" i="54"/>
  <c r="BI325" i="54"/>
  <c r="BJ325" i="54"/>
  <c r="BH325" i="54"/>
  <c r="BL321" i="54"/>
  <c r="BP321" i="54"/>
  <c r="BT321" i="54"/>
  <c r="BM321" i="54"/>
  <c r="BR321" i="54"/>
  <c r="BN321" i="54"/>
  <c r="BS321" i="54"/>
  <c r="BU321" i="54"/>
  <c r="BK321" i="54"/>
  <c r="BO321" i="54"/>
  <c r="BQ321" i="54"/>
  <c r="BI321" i="54"/>
  <c r="BH321" i="54"/>
  <c r="BJ321" i="54"/>
  <c r="BU317" i="54"/>
  <c r="BK317" i="54"/>
  <c r="BM317" i="54"/>
  <c r="BQ317" i="54"/>
  <c r="BL313" i="54"/>
  <c r="BP313" i="54"/>
  <c r="BT313" i="54"/>
  <c r="BO313" i="54"/>
  <c r="BU313" i="54"/>
  <c r="BK313" i="54"/>
  <c r="BQ313" i="54"/>
  <c r="BM313" i="54"/>
  <c r="BN313" i="54"/>
  <c r="BR313" i="54"/>
  <c r="BS313" i="54"/>
  <c r="BI313" i="54"/>
  <c r="BJ313" i="54"/>
  <c r="BH313" i="54"/>
  <c r="BL309" i="54"/>
  <c r="BP309" i="54"/>
  <c r="BT309" i="54"/>
  <c r="BK309" i="54"/>
  <c r="BQ309" i="54"/>
  <c r="BM309" i="54"/>
  <c r="BR309" i="54"/>
  <c r="BN309" i="54"/>
  <c r="BO309" i="54"/>
  <c r="BS309" i="54"/>
  <c r="BU309" i="54"/>
  <c r="BI309" i="54"/>
  <c r="BH309" i="54"/>
  <c r="BJ309" i="54"/>
  <c r="BL305" i="54"/>
  <c r="BP305" i="54"/>
  <c r="BT305" i="54"/>
  <c r="BM305" i="54"/>
  <c r="BR305" i="54"/>
  <c r="BN305" i="54"/>
  <c r="BS305" i="54"/>
  <c r="BO305" i="54"/>
  <c r="BQ305" i="54"/>
  <c r="BU305" i="54"/>
  <c r="BK305" i="54"/>
  <c r="BI305" i="54"/>
  <c r="BH305" i="54"/>
  <c r="BJ305" i="54"/>
  <c r="BL301" i="54"/>
  <c r="BP301" i="54"/>
  <c r="BT301" i="54"/>
  <c r="BN301" i="54"/>
  <c r="BS301" i="54"/>
  <c r="BO301" i="54"/>
  <c r="BU301" i="54"/>
  <c r="BQ301" i="54"/>
  <c r="BR301" i="54"/>
  <c r="BK301" i="54"/>
  <c r="BM301" i="54"/>
  <c r="BI301" i="54"/>
  <c r="BJ301" i="54"/>
  <c r="BH301" i="54"/>
  <c r="BL297" i="54"/>
  <c r="BP297" i="54"/>
  <c r="BT297" i="54"/>
  <c r="BO297" i="54"/>
  <c r="BU297" i="54"/>
  <c r="BK297" i="54"/>
  <c r="BQ297" i="54"/>
  <c r="BR297" i="54"/>
  <c r="BS297" i="54"/>
  <c r="BM297" i="54"/>
  <c r="BN297" i="54"/>
  <c r="BI297" i="54"/>
  <c r="BH297" i="54"/>
  <c r="BJ297" i="54"/>
  <c r="BL293" i="54"/>
  <c r="BP293" i="54"/>
  <c r="BT293" i="54"/>
  <c r="BO293" i="54"/>
  <c r="BI293" i="54"/>
  <c r="BJ293" i="54"/>
  <c r="BH293" i="54"/>
  <c r="BL289" i="54"/>
  <c r="BP289" i="54"/>
  <c r="BT289" i="54"/>
  <c r="BM289" i="54"/>
  <c r="BR289" i="54"/>
  <c r="BN289" i="54"/>
  <c r="BS289" i="54"/>
  <c r="BU289" i="54"/>
  <c r="BK289" i="54"/>
  <c r="BO289" i="54"/>
  <c r="BQ289" i="54"/>
  <c r="BI289" i="54"/>
  <c r="BH289" i="54"/>
  <c r="BJ289" i="54"/>
  <c r="BL285" i="54"/>
  <c r="BP285" i="54"/>
  <c r="BT285" i="54"/>
  <c r="BN285" i="54"/>
  <c r="BS285" i="54"/>
  <c r="BO285" i="54"/>
  <c r="BU285" i="54"/>
  <c r="BK285" i="54"/>
  <c r="BM285" i="54"/>
  <c r="BQ285" i="54"/>
  <c r="BR285" i="54"/>
  <c r="BI285" i="54"/>
  <c r="BJ285" i="54"/>
  <c r="BH285" i="54"/>
  <c r="BL273" i="54"/>
  <c r="BP273" i="54"/>
  <c r="BT273" i="54"/>
  <c r="BM273" i="54"/>
  <c r="BR273" i="54"/>
  <c r="BN273" i="54"/>
  <c r="BS273" i="54"/>
  <c r="BO273" i="54"/>
  <c r="BQ273" i="54"/>
  <c r="BK273" i="54"/>
  <c r="BU273" i="54"/>
  <c r="BI273" i="54"/>
  <c r="BJ273" i="54"/>
  <c r="BH273" i="54"/>
  <c r="BL269" i="54"/>
  <c r="BP269" i="54"/>
  <c r="BT269" i="54"/>
  <c r="BN269" i="54"/>
  <c r="BS269" i="54"/>
  <c r="BO269" i="54"/>
  <c r="BU269" i="54"/>
  <c r="BQ269" i="54"/>
  <c r="BR269" i="54"/>
  <c r="BK269" i="54"/>
  <c r="BM269" i="54"/>
  <c r="BI269" i="54"/>
  <c r="BJ269" i="54"/>
  <c r="BH269" i="54"/>
  <c r="BM257" i="54"/>
  <c r="BQ257" i="54"/>
  <c r="BU257" i="54"/>
  <c r="BK257" i="54"/>
  <c r="BP257" i="54"/>
  <c r="BR257" i="54"/>
  <c r="BL257" i="54"/>
  <c r="BS257" i="54"/>
  <c r="BT257" i="54"/>
  <c r="BN257" i="54"/>
  <c r="BO257" i="54"/>
  <c r="BI257" i="54"/>
  <c r="BH257" i="54"/>
  <c r="BJ257" i="54"/>
  <c r="BM253" i="54"/>
  <c r="BQ253" i="54"/>
  <c r="BU253" i="54"/>
  <c r="BL253" i="54"/>
  <c r="BR253" i="54"/>
  <c r="BK253" i="54"/>
  <c r="BS253" i="54"/>
  <c r="BN253" i="54"/>
  <c r="BT253" i="54"/>
  <c r="BO253" i="54"/>
  <c r="BP253" i="54"/>
  <c r="BI253" i="54"/>
  <c r="BJ253" i="54"/>
  <c r="BH253" i="54"/>
  <c r="BM249" i="54"/>
  <c r="BQ249" i="54"/>
  <c r="BU249" i="54"/>
  <c r="BN249" i="54"/>
  <c r="BS249" i="54"/>
  <c r="BL249" i="54"/>
  <c r="BT249" i="54"/>
  <c r="BO249" i="54"/>
  <c r="BK249" i="54"/>
  <c r="BP249" i="54"/>
  <c r="BR249" i="54"/>
  <c r="BI249" i="54"/>
  <c r="BH249" i="54"/>
  <c r="BJ249" i="54"/>
  <c r="BM245" i="54"/>
  <c r="BQ245" i="54"/>
  <c r="BU245" i="54"/>
  <c r="BO245" i="54"/>
  <c r="BT245" i="54"/>
  <c r="BN245" i="54"/>
  <c r="BP245" i="54"/>
  <c r="BK245" i="54"/>
  <c r="BL245" i="54"/>
  <c r="BR245" i="54"/>
  <c r="BS245" i="54"/>
  <c r="BI245" i="54"/>
  <c r="BJ245" i="54"/>
  <c r="BH245" i="54"/>
  <c r="BM241" i="54"/>
  <c r="BQ241" i="54"/>
  <c r="BU241" i="54"/>
  <c r="BK241" i="54"/>
  <c r="BP241" i="54"/>
  <c r="BO241" i="54"/>
  <c r="BR241" i="54"/>
  <c r="BL241" i="54"/>
  <c r="BN241" i="54"/>
  <c r="BS241" i="54"/>
  <c r="BT241" i="54"/>
  <c r="BI241" i="54"/>
  <c r="BH241" i="54"/>
  <c r="BJ241" i="54"/>
  <c r="BM237" i="54"/>
  <c r="BQ237" i="54"/>
  <c r="BU237" i="54"/>
  <c r="BN237" i="54"/>
  <c r="BR237" i="54"/>
  <c r="BK237" i="54"/>
  <c r="BS237" i="54"/>
  <c r="BL237" i="54"/>
  <c r="BO237" i="54"/>
  <c r="BP237" i="54"/>
  <c r="BT237" i="54"/>
  <c r="BI237" i="54"/>
  <c r="BJ237" i="54"/>
  <c r="BH237" i="54"/>
  <c r="BM233" i="54"/>
  <c r="BQ233" i="54"/>
  <c r="BU233" i="54"/>
  <c r="BN233" i="54"/>
  <c r="BR233" i="54"/>
  <c r="BO233" i="54"/>
  <c r="BL233" i="54"/>
  <c r="BP233" i="54"/>
  <c r="BS233" i="54"/>
  <c r="BT233" i="54"/>
  <c r="BK233" i="54"/>
  <c r="BI233" i="54"/>
  <c r="BJ233" i="54"/>
  <c r="BH233" i="54"/>
  <c r="BM229" i="54"/>
  <c r="BQ229" i="54"/>
  <c r="BU229" i="54"/>
  <c r="BN229" i="54"/>
  <c r="BR229" i="54"/>
  <c r="BK229" i="54"/>
  <c r="BS229" i="54"/>
  <c r="BO229" i="54"/>
  <c r="BP229" i="54"/>
  <c r="BT229" i="54"/>
  <c r="BL229" i="54"/>
  <c r="BI229" i="54"/>
  <c r="BH229" i="54"/>
  <c r="BJ229" i="54"/>
  <c r="BM225" i="54"/>
  <c r="BQ225" i="54"/>
  <c r="BU225" i="54"/>
  <c r="BN225" i="54"/>
  <c r="BR225" i="54"/>
  <c r="BO225" i="54"/>
  <c r="BP225" i="54"/>
  <c r="BS225" i="54"/>
  <c r="BT225" i="54"/>
  <c r="BK225" i="54"/>
  <c r="BL225" i="54"/>
  <c r="BI225" i="54"/>
  <c r="BH225" i="54"/>
  <c r="BJ225" i="54"/>
  <c r="BM221" i="54"/>
  <c r="BQ221" i="54"/>
  <c r="BU221" i="54"/>
  <c r="BN221" i="54"/>
  <c r="BR221" i="54"/>
  <c r="BK221" i="54"/>
  <c r="BS221" i="54"/>
  <c r="BP221" i="54"/>
  <c r="BT221" i="54"/>
  <c r="BL221" i="54"/>
  <c r="BO221" i="54"/>
  <c r="BI221" i="54"/>
  <c r="BH221" i="54"/>
  <c r="BJ221" i="54"/>
  <c r="BM217" i="54"/>
  <c r="BQ217" i="54"/>
  <c r="BU217" i="54"/>
  <c r="BN217" i="54"/>
  <c r="BR217" i="54"/>
  <c r="BO217" i="54"/>
  <c r="BS217" i="54"/>
  <c r="BK217" i="54"/>
  <c r="BT217" i="54"/>
  <c r="BL217" i="54"/>
  <c r="BP217" i="54"/>
  <c r="BI217" i="54"/>
  <c r="BH217" i="54"/>
  <c r="BJ217" i="54"/>
  <c r="BM213" i="54"/>
  <c r="BQ213" i="54"/>
  <c r="BU213" i="54"/>
  <c r="BN213" i="54"/>
  <c r="BR213" i="54"/>
  <c r="BK213" i="54"/>
  <c r="BS213" i="54"/>
  <c r="BT213" i="54"/>
  <c r="BL213" i="54"/>
  <c r="BO213" i="54"/>
  <c r="BP213" i="54"/>
  <c r="BI213" i="54"/>
  <c r="BH213" i="54"/>
  <c r="BJ213" i="54"/>
  <c r="BM205" i="54"/>
  <c r="BQ205" i="54"/>
  <c r="BU205" i="54"/>
  <c r="BN205" i="54"/>
  <c r="BR205" i="54"/>
  <c r="BK205" i="54"/>
  <c r="BS205" i="54"/>
  <c r="BL205" i="54"/>
  <c r="BO205" i="54"/>
  <c r="BP205" i="54"/>
  <c r="BT205" i="54"/>
  <c r="BI205" i="54"/>
  <c r="BJ205" i="54"/>
  <c r="BH205" i="54"/>
  <c r="BK199" i="54"/>
  <c r="BO199" i="54"/>
  <c r="BS199" i="54"/>
  <c r="BL199" i="54"/>
  <c r="BP199" i="54"/>
  <c r="BT199" i="54"/>
  <c r="BM199" i="54"/>
  <c r="BU199" i="54"/>
  <c r="BN199" i="54"/>
  <c r="BQ199" i="54"/>
  <c r="BR199" i="54"/>
  <c r="BJ199" i="54"/>
  <c r="BH199" i="54"/>
  <c r="BI199" i="54"/>
  <c r="BK195" i="54"/>
  <c r="BO195" i="54"/>
  <c r="BS195" i="54"/>
  <c r="BL195" i="54"/>
  <c r="BP195" i="54"/>
  <c r="BT195" i="54"/>
  <c r="BQ195" i="54"/>
  <c r="BN195" i="54"/>
  <c r="BR195" i="54"/>
  <c r="BM195" i="54"/>
  <c r="BU195" i="54"/>
  <c r="BI195" i="54"/>
  <c r="BJ195" i="54"/>
  <c r="BH195" i="54"/>
  <c r="BK191" i="54"/>
  <c r="BO191" i="54"/>
  <c r="BS191" i="54"/>
  <c r="BL191" i="54"/>
  <c r="BP191" i="54"/>
  <c r="BT191" i="54"/>
  <c r="BR191" i="54"/>
  <c r="BJ191" i="54"/>
  <c r="BI191" i="54"/>
  <c r="BK187" i="54"/>
  <c r="BO187" i="54"/>
  <c r="BS187" i="54"/>
  <c r="BL187" i="54"/>
  <c r="BP187" i="54"/>
  <c r="BT187" i="54"/>
  <c r="BQ187" i="54"/>
  <c r="BR187" i="54"/>
  <c r="BU187" i="54"/>
  <c r="BM187" i="54"/>
  <c r="BN187" i="54"/>
  <c r="BI187" i="54"/>
  <c r="BJ187" i="54"/>
  <c r="BH187" i="54"/>
  <c r="BK183" i="54"/>
  <c r="BO183" i="54"/>
  <c r="BS183" i="54"/>
  <c r="BL183" i="54"/>
  <c r="BP183" i="54"/>
  <c r="BT183" i="54"/>
  <c r="BM183" i="54"/>
  <c r="BU183" i="54"/>
  <c r="BR183" i="54"/>
  <c r="BN183" i="54"/>
  <c r="BQ183" i="54"/>
  <c r="BI183" i="54"/>
  <c r="BH183" i="54"/>
  <c r="BJ183" i="54"/>
  <c r="BK179" i="54"/>
  <c r="BO179" i="54"/>
  <c r="BS179" i="54"/>
  <c r="BL179" i="54"/>
  <c r="BP179" i="54"/>
  <c r="BT179" i="54"/>
  <c r="BQ179" i="54"/>
  <c r="BU179" i="54"/>
  <c r="BM179" i="54"/>
  <c r="BN179" i="54"/>
  <c r="BR179" i="54"/>
  <c r="BJ179" i="54"/>
  <c r="BH179" i="54"/>
  <c r="BI179" i="54"/>
  <c r="BM167" i="54"/>
  <c r="BQ167" i="54"/>
  <c r="BU167" i="54"/>
  <c r="BN167" i="54"/>
  <c r="BR167" i="54"/>
  <c r="BS167" i="54"/>
  <c r="BJ167" i="54"/>
  <c r="BL163" i="54"/>
  <c r="BP163" i="54"/>
  <c r="BT163" i="54"/>
  <c r="BM163" i="54"/>
  <c r="BQ163" i="54"/>
  <c r="BU163" i="54"/>
  <c r="BR163" i="54"/>
  <c r="BK163" i="54"/>
  <c r="BS163" i="54"/>
  <c r="BO163" i="54"/>
  <c r="BN163" i="54"/>
  <c r="BI163" i="54"/>
  <c r="BH163" i="54"/>
  <c r="BJ163" i="54"/>
  <c r="BL159" i="54"/>
  <c r="BP159" i="54"/>
  <c r="BT159" i="54"/>
  <c r="BM159" i="54"/>
  <c r="BQ159" i="54"/>
  <c r="BU159" i="54"/>
  <c r="BN159" i="54"/>
  <c r="BO159" i="54"/>
  <c r="BR159" i="54"/>
  <c r="BS159" i="54"/>
  <c r="BK159" i="54"/>
  <c r="BI159" i="54"/>
  <c r="BH159" i="54"/>
  <c r="BJ159" i="54"/>
  <c r="BL155" i="54"/>
  <c r="BP155" i="54"/>
  <c r="BT155" i="54"/>
  <c r="BM155" i="54"/>
  <c r="BQ155" i="54"/>
  <c r="BU155" i="54"/>
  <c r="BR155" i="54"/>
  <c r="BK155" i="54"/>
  <c r="BS155" i="54"/>
  <c r="BN155" i="54"/>
  <c r="BO155" i="54"/>
  <c r="BI155" i="54"/>
  <c r="BJ155" i="54"/>
  <c r="BH155" i="54"/>
  <c r="BL151" i="54"/>
  <c r="BP151" i="54"/>
  <c r="BT151" i="54"/>
  <c r="BM151" i="54"/>
  <c r="BQ151" i="54"/>
  <c r="BU151" i="54"/>
  <c r="BN151" i="54"/>
  <c r="BO151" i="54"/>
  <c r="BS151" i="54"/>
  <c r="BK151" i="54"/>
  <c r="BR151" i="54"/>
  <c r="BJ151" i="54"/>
  <c r="BH151" i="54"/>
  <c r="BI151" i="54"/>
  <c r="BQ147" i="54"/>
  <c r="BU147" i="54"/>
  <c r="BR147" i="54"/>
  <c r="BK147" i="54"/>
  <c r="BS147" i="54"/>
  <c r="BN147" i="54"/>
  <c r="BH147" i="54"/>
  <c r="BL143" i="54"/>
  <c r="BP143" i="54"/>
  <c r="BT143" i="54"/>
  <c r="BM143" i="54"/>
  <c r="BQ143" i="54"/>
  <c r="BU143" i="54"/>
  <c r="BN143" i="54"/>
  <c r="BO143" i="54"/>
  <c r="BR143" i="54"/>
  <c r="BK143" i="54"/>
  <c r="BS143" i="54"/>
  <c r="BI143" i="54"/>
  <c r="BH143" i="54"/>
  <c r="BJ143" i="54"/>
  <c r="BL139" i="54"/>
  <c r="BP139" i="54"/>
  <c r="BT139" i="54"/>
  <c r="BM139" i="54"/>
  <c r="BQ139" i="54"/>
  <c r="BU139" i="54"/>
  <c r="BR139" i="54"/>
  <c r="BK139" i="54"/>
  <c r="BS139" i="54"/>
  <c r="BN139" i="54"/>
  <c r="BO139" i="54"/>
  <c r="BJ139" i="54"/>
  <c r="BH139" i="54"/>
  <c r="BI139" i="54"/>
  <c r="BL135" i="54"/>
  <c r="BP135" i="54"/>
  <c r="BT135" i="54"/>
  <c r="BM135" i="54"/>
  <c r="BQ135" i="54"/>
  <c r="BU135" i="54"/>
  <c r="BR135" i="54"/>
  <c r="BK135" i="54"/>
  <c r="BS135" i="54"/>
  <c r="BN135" i="54"/>
  <c r="BO135" i="54"/>
  <c r="BH135" i="54"/>
  <c r="BI135" i="54"/>
  <c r="BJ135" i="54"/>
  <c r="BL131" i="54"/>
  <c r="BP131" i="54"/>
  <c r="BT131" i="54"/>
  <c r="BM131" i="54"/>
  <c r="BQ131" i="54"/>
  <c r="BU131" i="54"/>
  <c r="BN131" i="54"/>
  <c r="BO131" i="54"/>
  <c r="BR131" i="54"/>
  <c r="BS131" i="54"/>
  <c r="BK131" i="54"/>
  <c r="BI131" i="54"/>
  <c r="BH131" i="54"/>
  <c r="BJ131" i="54"/>
  <c r="BM127" i="54"/>
  <c r="BQ127" i="54"/>
  <c r="BU127" i="54"/>
  <c r="BR127" i="54"/>
  <c r="BK127" i="54"/>
  <c r="BS127" i="54"/>
  <c r="BJ127" i="54"/>
  <c r="BL123" i="54"/>
  <c r="BP123" i="54"/>
  <c r="BT123" i="54"/>
  <c r="BM123" i="54"/>
  <c r="BQ123" i="54"/>
  <c r="BU123" i="54"/>
  <c r="BN123" i="54"/>
  <c r="BO123" i="54"/>
  <c r="BK123" i="54"/>
  <c r="BR123" i="54"/>
  <c r="BS123" i="54"/>
  <c r="BJ123" i="54"/>
  <c r="BH123" i="54"/>
  <c r="BI123" i="54"/>
  <c r="BL119" i="54"/>
  <c r="BP119" i="54"/>
  <c r="BT119" i="54"/>
  <c r="BM119" i="54"/>
  <c r="BQ119" i="54"/>
  <c r="BU119" i="54"/>
  <c r="BR119" i="54"/>
  <c r="BK119" i="54"/>
  <c r="BS119" i="54"/>
  <c r="BO119" i="54"/>
  <c r="BN119" i="54"/>
  <c r="BI119" i="54"/>
  <c r="BJ119" i="54"/>
  <c r="BH119" i="54"/>
  <c r="BL115" i="54"/>
  <c r="BP115" i="54"/>
  <c r="BT115" i="54"/>
  <c r="BM115" i="54"/>
  <c r="BQ115" i="54"/>
  <c r="BU115" i="54"/>
  <c r="BN115" i="54"/>
  <c r="BO115" i="54"/>
  <c r="BR115" i="54"/>
  <c r="BS115" i="54"/>
  <c r="BK115" i="54"/>
  <c r="BI115" i="54"/>
  <c r="BH115" i="54"/>
  <c r="BJ115" i="54"/>
  <c r="BL111" i="54"/>
  <c r="BP111" i="54"/>
  <c r="BT111" i="54"/>
  <c r="BM111" i="54"/>
  <c r="BQ111" i="54"/>
  <c r="BU111" i="54"/>
  <c r="BR111" i="54"/>
  <c r="BK111" i="54"/>
  <c r="BS111" i="54"/>
  <c r="BN111" i="54"/>
  <c r="BO111" i="54"/>
  <c r="BH111" i="54"/>
  <c r="BI111" i="54"/>
  <c r="BJ111" i="54"/>
  <c r="BL107" i="54"/>
  <c r="BP107" i="54"/>
  <c r="BM107" i="54"/>
  <c r="BQ107" i="54"/>
  <c r="BU107" i="54"/>
  <c r="BN107" i="54"/>
  <c r="BO107" i="54"/>
  <c r="BK107" i="54"/>
  <c r="BS107" i="54"/>
  <c r="BR107" i="54"/>
  <c r="BI107" i="54"/>
  <c r="BH107" i="54"/>
  <c r="BL103" i="54"/>
  <c r="BP103" i="54"/>
  <c r="BT103" i="54"/>
  <c r="BM103" i="54"/>
  <c r="BQ103" i="54"/>
  <c r="BU103" i="54"/>
  <c r="BR103" i="54"/>
  <c r="BK103" i="54"/>
  <c r="BS103" i="54"/>
  <c r="BN103" i="54"/>
  <c r="BO103" i="54"/>
  <c r="BH103" i="54"/>
  <c r="BI103" i="54"/>
  <c r="BJ103" i="54"/>
  <c r="BL99" i="54"/>
  <c r="BP99" i="54"/>
  <c r="BT99" i="54"/>
  <c r="BM99" i="54"/>
  <c r="BQ99" i="54"/>
  <c r="BU99" i="54"/>
  <c r="BN99" i="54"/>
  <c r="BO99" i="54"/>
  <c r="BR99" i="54"/>
  <c r="BS99" i="54"/>
  <c r="BK99" i="54"/>
  <c r="BH99" i="54"/>
  <c r="BI99" i="54"/>
  <c r="BJ99" i="54"/>
  <c r="BL95" i="54"/>
  <c r="BP95" i="54"/>
  <c r="BT95" i="54"/>
  <c r="BM95" i="54"/>
  <c r="BQ95" i="54"/>
  <c r="BU95" i="54"/>
  <c r="BR95" i="54"/>
  <c r="BK95" i="54"/>
  <c r="BS95" i="54"/>
  <c r="BN95" i="54"/>
  <c r="BO95" i="54"/>
  <c r="BI95" i="54"/>
  <c r="BJ95" i="54"/>
  <c r="BH95" i="54"/>
  <c r="BK91" i="54"/>
  <c r="BL91" i="54"/>
  <c r="BP91" i="54"/>
  <c r="BT91" i="54"/>
  <c r="BM91" i="54"/>
  <c r="BQ91" i="54"/>
  <c r="BU91" i="54"/>
  <c r="BN91" i="54"/>
  <c r="BO91" i="54"/>
  <c r="BR91" i="54"/>
  <c r="BS91" i="54"/>
  <c r="BI91" i="54"/>
  <c r="BH91" i="54"/>
  <c r="BJ91" i="54"/>
  <c r="BN87" i="54"/>
  <c r="BR87" i="54"/>
  <c r="BO87" i="54"/>
  <c r="BS87" i="54"/>
  <c r="BP87" i="54"/>
  <c r="BQ87" i="54"/>
  <c r="BL87" i="54"/>
  <c r="BM87" i="54"/>
  <c r="BT87" i="54"/>
  <c r="BU87" i="54"/>
  <c r="BI87" i="54"/>
  <c r="BH87" i="54"/>
  <c r="BN83" i="54"/>
  <c r="BR83" i="54"/>
  <c r="BK83" i="54"/>
  <c r="BO83" i="54"/>
  <c r="BS83" i="54"/>
  <c r="BL83" i="54"/>
  <c r="BT83" i="54"/>
  <c r="BM83" i="54"/>
  <c r="BU83" i="54"/>
  <c r="BP83" i="54"/>
  <c r="BQ83" i="54"/>
  <c r="BI83" i="54"/>
  <c r="BJ83" i="54"/>
  <c r="BH83" i="54"/>
  <c r="BN79" i="54"/>
  <c r="BR79" i="54"/>
  <c r="BK79" i="54"/>
  <c r="BO79" i="54"/>
  <c r="BS79" i="54"/>
  <c r="BP79" i="54"/>
  <c r="BQ79" i="54"/>
  <c r="BT79" i="54"/>
  <c r="BU79" i="54"/>
  <c r="BL79" i="54"/>
  <c r="BM79" i="54"/>
  <c r="BI79" i="54"/>
  <c r="BJ79" i="54"/>
  <c r="BH79" i="54"/>
  <c r="BN71" i="54"/>
  <c r="BR71" i="54"/>
  <c r="BK71" i="54"/>
  <c r="BO71" i="54"/>
  <c r="BS71" i="54"/>
  <c r="BP71" i="54"/>
  <c r="BQ71" i="54"/>
  <c r="BL71" i="54"/>
  <c r="BM71" i="54"/>
  <c r="BT71" i="54"/>
  <c r="BU71" i="54"/>
  <c r="BI71" i="54"/>
  <c r="BJ71" i="54"/>
  <c r="BH71" i="54"/>
  <c r="BM67" i="54"/>
  <c r="BQ67" i="54"/>
  <c r="BU67" i="54"/>
  <c r="BN67" i="54"/>
  <c r="BR67" i="54"/>
  <c r="BK67" i="54"/>
  <c r="BS67" i="54"/>
  <c r="BL67" i="54"/>
  <c r="BT67" i="54"/>
  <c r="BO67" i="54"/>
  <c r="BP67" i="54"/>
  <c r="BJ67" i="54"/>
  <c r="BH67" i="54"/>
  <c r="BI67" i="54"/>
  <c r="BM63" i="54"/>
  <c r="BQ63" i="54"/>
  <c r="BU63" i="54"/>
  <c r="BN63" i="54"/>
  <c r="BR63" i="54"/>
  <c r="BO63" i="54"/>
  <c r="BP63" i="54"/>
  <c r="BK63" i="54"/>
  <c r="BL63" i="54"/>
  <c r="BS63" i="54"/>
  <c r="BT63" i="54"/>
  <c r="BJ63" i="54"/>
  <c r="BH63" i="54"/>
  <c r="BI63" i="54"/>
  <c r="BM59" i="54"/>
  <c r="BQ59" i="54"/>
  <c r="BU59" i="54"/>
  <c r="BN59" i="54"/>
  <c r="BR59" i="54"/>
  <c r="BK59" i="54"/>
  <c r="BO59" i="54"/>
  <c r="BS59" i="54"/>
  <c r="BL59" i="54"/>
  <c r="BP59" i="54"/>
  <c r="BT59" i="54"/>
  <c r="BI59" i="54"/>
  <c r="BJ59" i="54"/>
  <c r="BH59" i="54"/>
  <c r="BM55" i="54"/>
  <c r="BQ55" i="54"/>
  <c r="BU55" i="54"/>
  <c r="BN55" i="54"/>
  <c r="BR55" i="54"/>
  <c r="BK55" i="54"/>
  <c r="BO55" i="54"/>
  <c r="BS55" i="54"/>
  <c r="BT55" i="54"/>
  <c r="BL55" i="54"/>
  <c r="BP55" i="54"/>
  <c r="BJ55" i="54"/>
  <c r="BH55" i="54"/>
  <c r="BI55" i="54"/>
  <c r="BQ51" i="54"/>
  <c r="BU51" i="54"/>
  <c r="BN51" i="54"/>
  <c r="BR51" i="54"/>
  <c r="BK51" i="54"/>
  <c r="BO51" i="54"/>
  <c r="BS51" i="54"/>
  <c r="BP51" i="54"/>
  <c r="BT51" i="54"/>
  <c r="BI51" i="54"/>
  <c r="BJ51" i="54"/>
  <c r="BH51" i="54"/>
  <c r="BK45" i="54"/>
  <c r="BO45" i="54"/>
  <c r="BS45" i="54"/>
  <c r="BL45" i="54"/>
  <c r="BP45" i="54"/>
  <c r="BT45" i="54"/>
  <c r="BM45" i="54"/>
  <c r="BQ45" i="54"/>
  <c r="BU45" i="54"/>
  <c r="BR45" i="54"/>
  <c r="BN45" i="54"/>
  <c r="BH45" i="54"/>
  <c r="BI45" i="54"/>
  <c r="BJ45" i="54"/>
  <c r="BL1312" i="54"/>
  <c r="BP1312" i="54"/>
  <c r="BT1312" i="54"/>
  <c r="BH1312" i="54"/>
  <c r="BN1312" i="54"/>
  <c r="BJ1312" i="54"/>
  <c r="BK1312" i="54"/>
  <c r="BS1312" i="54"/>
  <c r="BM1312" i="54"/>
  <c r="BQ1312" i="54"/>
  <c r="BU1312" i="54"/>
  <c r="BI1312" i="54"/>
  <c r="BR1312" i="54"/>
  <c r="BO1312" i="54"/>
  <c r="BP1304" i="54"/>
  <c r="BT1304" i="54"/>
  <c r="BH1304" i="54"/>
  <c r="BJ1304" i="54"/>
  <c r="BK1304" i="54"/>
  <c r="BO1304" i="54"/>
  <c r="BS1304" i="54"/>
  <c r="BQ1304" i="54"/>
  <c r="BI1304" i="54"/>
  <c r="BN1304" i="54"/>
  <c r="BR1304" i="54"/>
  <c r="BL1296" i="54"/>
  <c r="BP1296" i="54"/>
  <c r="BT1296" i="54"/>
  <c r="BH1296" i="54"/>
  <c r="BJ1296" i="54"/>
  <c r="BK1296" i="54"/>
  <c r="BO1296" i="54"/>
  <c r="BS1296" i="54"/>
  <c r="BM1296" i="54"/>
  <c r="BQ1296" i="54"/>
  <c r="BU1296" i="54"/>
  <c r="BI1296" i="54"/>
  <c r="BN1296" i="54"/>
  <c r="BR1296" i="54"/>
  <c r="BM1288" i="54"/>
  <c r="BQ1288" i="54"/>
  <c r="BU1288" i="54"/>
  <c r="BN1288" i="54"/>
  <c r="BR1288" i="54"/>
  <c r="BP1288" i="54"/>
  <c r="BH1288" i="54"/>
  <c r="BJ1288" i="54"/>
  <c r="BO1288" i="54"/>
  <c r="BK1288" i="54"/>
  <c r="BS1288" i="54"/>
  <c r="BI1288" i="54"/>
  <c r="BL1288" i="54"/>
  <c r="BT1288" i="54"/>
  <c r="BM1280" i="54"/>
  <c r="BQ1280" i="54"/>
  <c r="BU1280" i="54"/>
  <c r="BN1280" i="54"/>
  <c r="BR1280" i="54"/>
  <c r="BP1280" i="54"/>
  <c r="BH1280" i="54"/>
  <c r="BJ1280" i="54"/>
  <c r="BO1280" i="54"/>
  <c r="BK1280" i="54"/>
  <c r="BS1280" i="54"/>
  <c r="BI1280" i="54"/>
  <c r="BL1280" i="54"/>
  <c r="BT1280" i="54"/>
  <c r="BM1276" i="54"/>
  <c r="BQ1276" i="54"/>
  <c r="BU1276" i="54"/>
  <c r="BN1276" i="54"/>
  <c r="BR1276" i="54"/>
  <c r="BL1276" i="54"/>
  <c r="BT1276" i="54"/>
  <c r="BH1276" i="54"/>
  <c r="BK1276" i="54"/>
  <c r="BS1276" i="54"/>
  <c r="BO1276" i="54"/>
  <c r="BI1276" i="54"/>
  <c r="BJ1276" i="54"/>
  <c r="BP1276" i="54"/>
  <c r="BM1268" i="54"/>
  <c r="BQ1268" i="54"/>
  <c r="BU1268" i="54"/>
  <c r="BN1268" i="54"/>
  <c r="BR1268" i="54"/>
  <c r="BL1268" i="54"/>
  <c r="BT1268" i="54"/>
  <c r="BH1268" i="54"/>
  <c r="BK1268" i="54"/>
  <c r="BS1268" i="54"/>
  <c r="BO1268" i="54"/>
  <c r="BI1268" i="54"/>
  <c r="BJ1268" i="54"/>
  <c r="BP1268" i="54"/>
  <c r="BM1264" i="54"/>
  <c r="BQ1264" i="54"/>
  <c r="BU1264" i="54"/>
  <c r="BN1264" i="54"/>
  <c r="BP1264" i="54"/>
  <c r="BH1264" i="54"/>
  <c r="BJ1264" i="54"/>
  <c r="BO1264" i="54"/>
  <c r="BK1264" i="54"/>
  <c r="BS1264" i="54"/>
  <c r="BI1264" i="54"/>
  <c r="BL1264" i="54"/>
  <c r="BT1264" i="54"/>
  <c r="BM1260" i="54"/>
  <c r="BQ1260" i="54"/>
  <c r="BU1260" i="54"/>
  <c r="BN1260" i="54"/>
  <c r="BR1260" i="54"/>
  <c r="BL1260" i="54"/>
  <c r="BT1260" i="54"/>
  <c r="BH1260" i="54"/>
  <c r="BK1260" i="54"/>
  <c r="BS1260" i="54"/>
  <c r="BO1260" i="54"/>
  <c r="BI1260" i="54"/>
  <c r="BJ1260" i="54"/>
  <c r="BP1260" i="54"/>
  <c r="BM1252" i="54"/>
  <c r="BQ1252" i="54"/>
  <c r="BU1252" i="54"/>
  <c r="BN1252" i="54"/>
  <c r="BR1252" i="54"/>
  <c r="BL1252" i="54"/>
  <c r="BT1252" i="54"/>
  <c r="BH1252" i="54"/>
  <c r="BK1252" i="54"/>
  <c r="BS1252" i="54"/>
  <c r="BO1252" i="54"/>
  <c r="BI1252" i="54"/>
  <c r="BJ1252" i="54"/>
  <c r="BP1252" i="54"/>
  <c r="BM1244" i="54"/>
  <c r="BQ1244" i="54"/>
  <c r="BN1244" i="54"/>
  <c r="BR1244" i="54"/>
  <c r="BL1244" i="54"/>
  <c r="BT1244" i="54"/>
  <c r="BH1244" i="54"/>
  <c r="BK1244" i="54"/>
  <c r="BS1244" i="54"/>
  <c r="BO1244" i="54"/>
  <c r="BI1244" i="54"/>
  <c r="BP1244" i="54"/>
  <c r="BM1236" i="54"/>
  <c r="BQ1236" i="54"/>
  <c r="BU1236" i="54"/>
  <c r="BN1236" i="54"/>
  <c r="BR1236" i="54"/>
  <c r="BL1236" i="54"/>
  <c r="BT1236" i="54"/>
  <c r="BH1236" i="54"/>
  <c r="BJ1236" i="54"/>
  <c r="BK1236" i="54"/>
  <c r="BS1236" i="54"/>
  <c r="BO1236" i="54"/>
  <c r="BI1236" i="54"/>
  <c r="BP1236" i="54"/>
  <c r="BM1224" i="54"/>
  <c r="BQ1224" i="54"/>
  <c r="BU1224" i="54"/>
  <c r="BN1224" i="54"/>
  <c r="BP1224" i="54"/>
  <c r="BH1224" i="54"/>
  <c r="BO1224" i="54"/>
  <c r="BK1224" i="54"/>
  <c r="BS1224" i="54"/>
  <c r="BI1224" i="54"/>
  <c r="BJ1224" i="54"/>
  <c r="BL1224" i="54"/>
  <c r="BT1224" i="54"/>
  <c r="BR1311" i="54"/>
  <c r="BL1311" i="54"/>
  <c r="BP1311" i="54"/>
  <c r="BT1311" i="54"/>
  <c r="BH1311" i="54"/>
  <c r="BM1311" i="54"/>
  <c r="BK1307" i="54"/>
  <c r="BO1307" i="54"/>
  <c r="BS1307" i="54"/>
  <c r="BI1307" i="54"/>
  <c r="BN1307" i="54"/>
  <c r="BR1307" i="54"/>
  <c r="BL1307" i="54"/>
  <c r="BP1307" i="54"/>
  <c r="BT1307" i="54"/>
  <c r="BH1307" i="54"/>
  <c r="BM1307" i="54"/>
  <c r="BQ1307" i="54"/>
  <c r="BU1307" i="54"/>
  <c r="BJ1307" i="54"/>
  <c r="BK1303" i="54"/>
  <c r="BO1303" i="54"/>
  <c r="BS1303" i="54"/>
  <c r="BN1303" i="54"/>
  <c r="BR1303" i="54"/>
  <c r="BL1303" i="54"/>
  <c r="BP1303" i="54"/>
  <c r="BT1303" i="54"/>
  <c r="BH1303" i="54"/>
  <c r="BI1303" i="54"/>
  <c r="BJ1303" i="54"/>
  <c r="BM1303" i="54"/>
  <c r="BQ1303" i="54"/>
  <c r="BU1303" i="54"/>
  <c r="BK1299" i="54"/>
  <c r="BO1299" i="54"/>
  <c r="BS1299" i="54"/>
  <c r="BI1299" i="54"/>
  <c r="BR1299" i="54"/>
  <c r="BL1299" i="54"/>
  <c r="BP1299" i="54"/>
  <c r="BT1299" i="54"/>
  <c r="BH1299" i="54"/>
  <c r="BN1299" i="54"/>
  <c r="BJ1299" i="54"/>
  <c r="BM1299" i="54"/>
  <c r="BQ1299" i="54"/>
  <c r="BU1299" i="54"/>
  <c r="BK1295" i="54"/>
  <c r="BO1295" i="54"/>
  <c r="BS1295" i="54"/>
  <c r="BN1295" i="54"/>
  <c r="BR1295" i="54"/>
  <c r="BJ1295" i="54"/>
  <c r="BL1295" i="54"/>
  <c r="BP1295" i="54"/>
  <c r="BT1295" i="54"/>
  <c r="BH1295" i="54"/>
  <c r="BI1295" i="54"/>
  <c r="BM1295" i="54"/>
  <c r="BQ1295" i="54"/>
  <c r="BU1295" i="54"/>
  <c r="BN1291" i="54"/>
  <c r="BR1291" i="54"/>
  <c r="BJ1291" i="54"/>
  <c r="BL1291" i="54"/>
  <c r="BP1291" i="54"/>
  <c r="BT1291" i="54"/>
  <c r="BL1287" i="54"/>
  <c r="BP1287" i="54"/>
  <c r="BT1287" i="54"/>
  <c r="BM1287" i="54"/>
  <c r="BQ1287" i="54"/>
  <c r="BU1287" i="54"/>
  <c r="BK1287" i="54"/>
  <c r="BS1287" i="54"/>
  <c r="BR1287" i="54"/>
  <c r="BN1287" i="54"/>
  <c r="BH1287" i="54"/>
  <c r="BI1287" i="54"/>
  <c r="BJ1287" i="54"/>
  <c r="BO1287" i="54"/>
  <c r="BL1283" i="54"/>
  <c r="BP1283" i="54"/>
  <c r="BT1283" i="54"/>
  <c r="BM1283" i="54"/>
  <c r="BQ1283" i="54"/>
  <c r="BU1283" i="54"/>
  <c r="BO1283" i="54"/>
  <c r="BI1283" i="54"/>
  <c r="BN1283" i="54"/>
  <c r="BR1283" i="54"/>
  <c r="BH1283" i="54"/>
  <c r="BJ1283" i="54"/>
  <c r="BK1283" i="54"/>
  <c r="BS1283" i="54"/>
  <c r="BL1279" i="54"/>
  <c r="BP1279" i="54"/>
  <c r="BT1279" i="54"/>
  <c r="BM1279" i="54"/>
  <c r="BQ1279" i="54"/>
  <c r="BU1279" i="54"/>
  <c r="BK1279" i="54"/>
  <c r="BS1279" i="54"/>
  <c r="BR1279" i="54"/>
  <c r="BN1279" i="54"/>
  <c r="BH1279" i="54"/>
  <c r="BI1279" i="54"/>
  <c r="BO1279" i="54"/>
  <c r="BJ1279" i="54"/>
  <c r="BL1275" i="54"/>
  <c r="BP1275" i="54"/>
  <c r="BT1275" i="54"/>
  <c r="BM1275" i="54"/>
  <c r="BQ1275" i="54"/>
  <c r="BU1275" i="54"/>
  <c r="BO1275" i="54"/>
  <c r="BI1275" i="54"/>
  <c r="BN1275" i="54"/>
  <c r="BR1275" i="54"/>
  <c r="BH1275" i="54"/>
  <c r="BK1275" i="54"/>
  <c r="BS1275" i="54"/>
  <c r="BJ1275" i="54"/>
  <c r="BQ1271" i="54"/>
  <c r="BU1271" i="54"/>
  <c r="BK1271" i="54"/>
  <c r="BS1271" i="54"/>
  <c r="BR1271" i="54"/>
  <c r="BN1271" i="54"/>
  <c r="BL1267" i="54"/>
  <c r="BP1267" i="54"/>
  <c r="BT1267" i="54"/>
  <c r="BM1267" i="54"/>
  <c r="BQ1267" i="54"/>
  <c r="BU1267" i="54"/>
  <c r="BO1267" i="54"/>
  <c r="BI1267" i="54"/>
  <c r="BN1267" i="54"/>
  <c r="BR1267" i="54"/>
  <c r="BH1267" i="54"/>
  <c r="BJ1267" i="54"/>
  <c r="BK1267" i="54"/>
  <c r="BS1267" i="54"/>
  <c r="BL1263" i="54"/>
  <c r="BP1263" i="54"/>
  <c r="BT1263" i="54"/>
  <c r="BM1263" i="54"/>
  <c r="BQ1263" i="54"/>
  <c r="BU1263" i="54"/>
  <c r="BK1263" i="54"/>
  <c r="BS1263" i="54"/>
  <c r="BR1263" i="54"/>
  <c r="BN1263" i="54"/>
  <c r="BH1263" i="54"/>
  <c r="BI1263" i="54"/>
  <c r="BJ1263" i="54"/>
  <c r="BO1263" i="54"/>
  <c r="BL1259" i="54"/>
  <c r="BP1259" i="54"/>
  <c r="BT1259" i="54"/>
  <c r="BM1259" i="54"/>
  <c r="BQ1259" i="54"/>
  <c r="BU1259" i="54"/>
  <c r="BO1259" i="54"/>
  <c r="BI1259" i="54"/>
  <c r="BN1259" i="54"/>
  <c r="BR1259" i="54"/>
  <c r="BH1259" i="54"/>
  <c r="BK1259" i="54"/>
  <c r="BS1259" i="54"/>
  <c r="BJ1259" i="54"/>
  <c r="BL1255" i="54"/>
  <c r="BP1255" i="54"/>
  <c r="BT1255" i="54"/>
  <c r="BM1255" i="54"/>
  <c r="BQ1255" i="54"/>
  <c r="BU1255" i="54"/>
  <c r="BK1255" i="54"/>
  <c r="BS1255" i="54"/>
  <c r="BR1255" i="54"/>
  <c r="BJ1255" i="54"/>
  <c r="BN1255" i="54"/>
  <c r="BH1255" i="54"/>
  <c r="BI1255" i="54"/>
  <c r="BO1255" i="54"/>
  <c r="BM1251" i="54"/>
  <c r="BQ1251" i="54"/>
  <c r="BU1251" i="54"/>
  <c r="BO1251" i="54"/>
  <c r="BI1251" i="54"/>
  <c r="BN1251" i="54"/>
  <c r="BJ1251" i="54"/>
  <c r="BS1251" i="54"/>
  <c r="BL1247" i="54"/>
  <c r="BP1247" i="54"/>
  <c r="BT1247" i="54"/>
  <c r="BM1247" i="54"/>
  <c r="BQ1247" i="54"/>
  <c r="BU1247" i="54"/>
  <c r="BK1247" i="54"/>
  <c r="BS1247" i="54"/>
  <c r="BR1247" i="54"/>
  <c r="BJ1247" i="54"/>
  <c r="BN1247" i="54"/>
  <c r="BH1247" i="54"/>
  <c r="BI1247" i="54"/>
  <c r="BO1247" i="54"/>
  <c r="BL1243" i="54"/>
  <c r="BP1243" i="54"/>
  <c r="BT1243" i="54"/>
  <c r="BM1243" i="54"/>
  <c r="BQ1243" i="54"/>
  <c r="BU1243" i="54"/>
  <c r="BO1243" i="54"/>
  <c r="BI1243" i="54"/>
  <c r="BN1243" i="54"/>
  <c r="BJ1243" i="54"/>
  <c r="BR1243" i="54"/>
  <c r="BH1243" i="54"/>
  <c r="BK1243" i="54"/>
  <c r="BS1243" i="54"/>
  <c r="BL1239" i="54"/>
  <c r="BP1239" i="54"/>
  <c r="BT1239" i="54"/>
  <c r="BM1239" i="54"/>
  <c r="BQ1239" i="54"/>
  <c r="BU1239" i="54"/>
  <c r="BK1239" i="54"/>
  <c r="BS1239" i="54"/>
  <c r="BI1239" i="54"/>
  <c r="BR1239" i="54"/>
  <c r="BN1239" i="54"/>
  <c r="BH1239" i="54"/>
  <c r="BO1239" i="54"/>
  <c r="BJ1239" i="54"/>
  <c r="BL1235" i="54"/>
  <c r="BP1235" i="54"/>
  <c r="BT1235" i="54"/>
  <c r="BM1235" i="54"/>
  <c r="BQ1235" i="54"/>
  <c r="BU1235" i="54"/>
  <c r="BO1235" i="54"/>
  <c r="BN1235" i="54"/>
  <c r="BR1235" i="54"/>
  <c r="BH1235" i="54"/>
  <c r="BI1235" i="54"/>
  <c r="BJ1235" i="54"/>
  <c r="BK1235" i="54"/>
  <c r="BS1235" i="54"/>
  <c r="BM1231" i="54"/>
  <c r="BQ1231" i="54"/>
  <c r="BU1231" i="54"/>
  <c r="BK1231" i="54"/>
  <c r="BS1231" i="54"/>
  <c r="BI1231" i="54"/>
  <c r="BR1231" i="54"/>
  <c r="BO1231" i="54"/>
  <c r="BL1227" i="54"/>
  <c r="BP1227" i="54"/>
  <c r="BT1227" i="54"/>
  <c r="BM1227" i="54"/>
  <c r="BQ1227" i="54"/>
  <c r="BU1227" i="54"/>
  <c r="BO1227" i="54"/>
  <c r="BN1227" i="54"/>
  <c r="BJ1227" i="54"/>
  <c r="BR1227" i="54"/>
  <c r="BH1227" i="54"/>
  <c r="BI1227" i="54"/>
  <c r="BK1227" i="54"/>
  <c r="BS1227" i="54"/>
  <c r="BL1223" i="54"/>
  <c r="BP1223" i="54"/>
  <c r="BT1223" i="54"/>
  <c r="BM1223" i="54"/>
  <c r="BQ1223" i="54"/>
  <c r="BU1223" i="54"/>
  <c r="BK1223" i="54"/>
  <c r="BS1223" i="54"/>
  <c r="BI1223" i="54"/>
  <c r="BR1223" i="54"/>
  <c r="BJ1223" i="54"/>
  <c r="BN1223" i="54"/>
  <c r="BH1223" i="54"/>
  <c r="BO1223" i="54"/>
  <c r="BL1219" i="54"/>
  <c r="BP1219" i="54"/>
  <c r="BT1219" i="54"/>
  <c r="BM1219" i="54"/>
  <c r="BQ1219" i="54"/>
  <c r="BU1219" i="54"/>
  <c r="BO1219" i="54"/>
  <c r="BN1219" i="54"/>
  <c r="BR1219" i="54"/>
  <c r="BH1219" i="54"/>
  <c r="BI1219" i="54"/>
  <c r="BK1219" i="54"/>
  <c r="BS1219" i="54"/>
  <c r="BJ1219" i="54"/>
  <c r="BL1215" i="54"/>
  <c r="BP1215" i="54"/>
  <c r="BT1215" i="54"/>
  <c r="BM1215" i="54"/>
  <c r="BQ1215" i="54"/>
  <c r="BU1215" i="54"/>
  <c r="BK1215" i="54"/>
  <c r="BS1215" i="54"/>
  <c r="BI1215" i="54"/>
  <c r="BR1215" i="54"/>
  <c r="BN1215" i="54"/>
  <c r="BH1215" i="54"/>
  <c r="BO1215" i="54"/>
  <c r="BJ1215" i="54"/>
  <c r="BM1211" i="54"/>
  <c r="BQ1211" i="54"/>
  <c r="BU1211" i="54"/>
  <c r="BO1211" i="54"/>
  <c r="BN1211" i="54"/>
  <c r="BR1211" i="54"/>
  <c r="BH1211" i="54"/>
  <c r="BS1211" i="54"/>
  <c r="BL1207" i="54"/>
  <c r="BP1207" i="54"/>
  <c r="BT1207" i="54"/>
  <c r="BM1207" i="54"/>
  <c r="BQ1207" i="54"/>
  <c r="BU1207" i="54"/>
  <c r="BK1207" i="54"/>
  <c r="BS1207" i="54"/>
  <c r="BI1207" i="54"/>
  <c r="BR1207" i="54"/>
  <c r="BN1207" i="54"/>
  <c r="BH1207" i="54"/>
  <c r="BJ1207" i="54"/>
  <c r="BO1207" i="54"/>
  <c r="BL1203" i="54"/>
  <c r="BP1203" i="54"/>
  <c r="BT1203" i="54"/>
  <c r="BM1203" i="54"/>
  <c r="BQ1203" i="54"/>
  <c r="BU1203" i="54"/>
  <c r="BO1203" i="54"/>
  <c r="BN1203" i="54"/>
  <c r="BR1203" i="54"/>
  <c r="BH1203" i="54"/>
  <c r="BI1203" i="54"/>
  <c r="BK1203" i="54"/>
  <c r="BS1203" i="54"/>
  <c r="BJ1203" i="54"/>
  <c r="BL1199" i="54"/>
  <c r="BP1199" i="54"/>
  <c r="BT1199" i="54"/>
  <c r="BM1199" i="54"/>
  <c r="BQ1199" i="54"/>
  <c r="BU1199" i="54"/>
  <c r="BK1199" i="54"/>
  <c r="BS1199" i="54"/>
  <c r="BI1199" i="54"/>
  <c r="BR1199" i="54"/>
  <c r="BJ1199" i="54"/>
  <c r="BN1199" i="54"/>
  <c r="BH1199" i="54"/>
  <c r="BO1199" i="54"/>
  <c r="BL1195" i="54"/>
  <c r="BP1195" i="54"/>
  <c r="BT1195" i="54"/>
  <c r="BM1195" i="54"/>
  <c r="BQ1195" i="54"/>
  <c r="BU1195" i="54"/>
  <c r="BO1195" i="54"/>
  <c r="BN1195" i="54"/>
  <c r="BJ1195" i="54"/>
  <c r="BR1195" i="54"/>
  <c r="BH1195" i="54"/>
  <c r="BI1195" i="54"/>
  <c r="BK1195" i="54"/>
  <c r="BS1195" i="54"/>
  <c r="BM1191" i="54"/>
  <c r="BQ1191" i="54"/>
  <c r="BU1191" i="54"/>
  <c r="BK1191" i="54"/>
  <c r="BS1191" i="54"/>
  <c r="BI1191" i="54"/>
  <c r="BR1191" i="54"/>
  <c r="BO1191" i="54"/>
  <c r="BL1187" i="54"/>
  <c r="BP1187" i="54"/>
  <c r="BT1187" i="54"/>
  <c r="BM1187" i="54"/>
  <c r="BQ1187" i="54"/>
  <c r="BU1187" i="54"/>
  <c r="BO1187" i="54"/>
  <c r="BR1187" i="54"/>
  <c r="BH1187" i="54"/>
  <c r="BI1187" i="54"/>
  <c r="BN1187" i="54"/>
  <c r="BK1187" i="54"/>
  <c r="BS1187" i="54"/>
  <c r="BJ1187" i="54"/>
  <c r="BL1183" i="54"/>
  <c r="BP1183" i="54"/>
  <c r="BT1183" i="54"/>
  <c r="BM1183" i="54"/>
  <c r="BQ1183" i="54"/>
  <c r="BU1183" i="54"/>
  <c r="BK1183" i="54"/>
  <c r="BS1183" i="54"/>
  <c r="BR1183" i="54"/>
  <c r="BN1183" i="54"/>
  <c r="BH1183" i="54"/>
  <c r="BI1183" i="54"/>
  <c r="BJ1183" i="54"/>
  <c r="BO1183" i="54"/>
  <c r="BL1179" i="54"/>
  <c r="BP1179" i="54"/>
  <c r="BT1179" i="54"/>
  <c r="BM1179" i="54"/>
  <c r="BQ1179" i="54"/>
  <c r="BU1179" i="54"/>
  <c r="BO1179" i="54"/>
  <c r="BI1179" i="54"/>
  <c r="BR1179" i="54"/>
  <c r="BH1179" i="54"/>
  <c r="BN1179" i="54"/>
  <c r="BJ1179" i="54"/>
  <c r="BK1179" i="54"/>
  <c r="BS1179" i="54"/>
  <c r="BL1175" i="54"/>
  <c r="BP1175" i="54"/>
  <c r="BT1175" i="54"/>
  <c r="BM1175" i="54"/>
  <c r="BQ1175" i="54"/>
  <c r="BU1175" i="54"/>
  <c r="BK1175" i="54"/>
  <c r="BS1175" i="54"/>
  <c r="BI1175" i="54"/>
  <c r="BN1175" i="54"/>
  <c r="BH1175" i="54"/>
  <c r="BR1175" i="54"/>
  <c r="BO1175" i="54"/>
  <c r="BJ1175" i="54"/>
  <c r="BM1171" i="54"/>
  <c r="BQ1171" i="54"/>
  <c r="BU1171" i="54"/>
  <c r="BO1171" i="54"/>
  <c r="BN1171" i="54"/>
  <c r="BJ1171" i="54"/>
  <c r="BR1171" i="54"/>
  <c r="BS1171" i="54"/>
  <c r="BL1167" i="54"/>
  <c r="BP1167" i="54"/>
  <c r="BT1167" i="54"/>
  <c r="BM1167" i="54"/>
  <c r="BQ1167" i="54"/>
  <c r="BU1167" i="54"/>
  <c r="BK1167" i="54"/>
  <c r="BS1167" i="54"/>
  <c r="BI1167" i="54"/>
  <c r="BJ1167" i="54"/>
  <c r="BN1167" i="54"/>
  <c r="BH1167" i="54"/>
  <c r="BR1167" i="54"/>
  <c r="BO1167" i="54"/>
  <c r="BL1163" i="54"/>
  <c r="BP1163" i="54"/>
  <c r="BT1163" i="54"/>
  <c r="BM1163" i="54"/>
  <c r="BQ1163" i="54"/>
  <c r="BU1163" i="54"/>
  <c r="BO1163" i="54"/>
  <c r="BJ1163" i="54"/>
  <c r="BR1163" i="54"/>
  <c r="BH1163" i="54"/>
  <c r="BI1163" i="54"/>
  <c r="BN1163" i="54"/>
  <c r="BK1163" i="54"/>
  <c r="BS1163" i="54"/>
  <c r="BL1159" i="54"/>
  <c r="BP1159" i="54"/>
  <c r="BT1159" i="54"/>
  <c r="BM1159" i="54"/>
  <c r="BQ1159" i="54"/>
  <c r="BU1159" i="54"/>
  <c r="BK1159" i="54"/>
  <c r="BS1159" i="54"/>
  <c r="BI1159" i="54"/>
  <c r="BR1159" i="54"/>
  <c r="BN1159" i="54"/>
  <c r="BH1159" i="54"/>
  <c r="BO1159" i="54"/>
  <c r="BJ1159" i="54"/>
  <c r="BL1155" i="54"/>
  <c r="BP1155" i="54"/>
  <c r="BT1155" i="54"/>
  <c r="BM1155" i="54"/>
  <c r="BQ1155" i="54"/>
  <c r="BU1155" i="54"/>
  <c r="BO1155" i="54"/>
  <c r="BI1155" i="54"/>
  <c r="BJ1155" i="54"/>
  <c r="BR1155" i="54"/>
  <c r="BH1155" i="54"/>
  <c r="BN1155" i="54"/>
  <c r="BK1155" i="54"/>
  <c r="BS1155" i="54"/>
  <c r="BM1151" i="54"/>
  <c r="BQ1151" i="54"/>
  <c r="BU1151" i="54"/>
  <c r="BK1151" i="54"/>
  <c r="BS1151" i="54"/>
  <c r="BR1151" i="54"/>
  <c r="BN1151" i="54"/>
  <c r="BO1151" i="54"/>
  <c r="BL1147" i="54"/>
  <c r="BP1147" i="54"/>
  <c r="BT1147" i="54"/>
  <c r="BM1147" i="54"/>
  <c r="BQ1147" i="54"/>
  <c r="BU1147" i="54"/>
  <c r="BO1147" i="54"/>
  <c r="BI1147" i="54"/>
  <c r="BN1147" i="54"/>
  <c r="BR1147" i="54"/>
  <c r="BH1147" i="54"/>
  <c r="BJ1147" i="54"/>
  <c r="BK1147" i="54"/>
  <c r="BS1147" i="54"/>
  <c r="BL1143" i="54"/>
  <c r="BP1143" i="54"/>
  <c r="BT1143" i="54"/>
  <c r="BM1143" i="54"/>
  <c r="BQ1143" i="54"/>
  <c r="BU1143" i="54"/>
  <c r="BK1143" i="54"/>
  <c r="BS1143" i="54"/>
  <c r="BN1143" i="54"/>
  <c r="BH1143" i="54"/>
  <c r="BI1143" i="54"/>
  <c r="BR1143" i="54"/>
  <c r="BO1143" i="54"/>
  <c r="BJ1143" i="54"/>
  <c r="BL1139" i="54"/>
  <c r="BP1139" i="54"/>
  <c r="BT1139" i="54"/>
  <c r="BM1139" i="54"/>
  <c r="BQ1139" i="54"/>
  <c r="BU1139" i="54"/>
  <c r="BO1139" i="54"/>
  <c r="BR1139" i="54"/>
  <c r="BH1139" i="54"/>
  <c r="BI1139" i="54"/>
  <c r="BN1139" i="54"/>
  <c r="BJ1139" i="54"/>
  <c r="BK1139" i="54"/>
  <c r="BS1139" i="54"/>
  <c r="BL1135" i="54"/>
  <c r="BP1135" i="54"/>
  <c r="BT1135" i="54"/>
  <c r="BM1135" i="54"/>
  <c r="BQ1135" i="54"/>
  <c r="BU1135" i="54"/>
  <c r="BK1135" i="54"/>
  <c r="BS1135" i="54"/>
  <c r="BI1135" i="54"/>
  <c r="BR1135" i="54"/>
  <c r="BN1135" i="54"/>
  <c r="BH1135" i="54"/>
  <c r="BJ1135" i="54"/>
  <c r="BO1135" i="54"/>
  <c r="BM1131" i="54"/>
  <c r="BQ1131" i="54"/>
  <c r="BU1131" i="54"/>
  <c r="BO1131" i="54"/>
  <c r="BN1131" i="54"/>
  <c r="BJ1131" i="54"/>
  <c r="BR1131" i="54"/>
  <c r="BS1131" i="54"/>
  <c r="BL1127" i="54"/>
  <c r="BP1127" i="54"/>
  <c r="BT1127" i="54"/>
  <c r="BM1127" i="54"/>
  <c r="BQ1127" i="54"/>
  <c r="BU1127" i="54"/>
  <c r="BK1127" i="54"/>
  <c r="BS1127" i="54"/>
  <c r="BI1127" i="54"/>
  <c r="BN1127" i="54"/>
  <c r="BH1127" i="54"/>
  <c r="BR1127" i="54"/>
  <c r="BJ1127" i="54"/>
  <c r="BO1127" i="54"/>
  <c r="BL1123" i="54"/>
  <c r="BP1123" i="54"/>
  <c r="BT1123" i="54"/>
  <c r="BM1123" i="54"/>
  <c r="BQ1123" i="54"/>
  <c r="BU1123" i="54"/>
  <c r="BO1123" i="54"/>
  <c r="BJ1123" i="54"/>
  <c r="BR1123" i="54"/>
  <c r="BH1123" i="54"/>
  <c r="BI1123" i="54"/>
  <c r="BN1123" i="54"/>
  <c r="BK1123" i="54"/>
  <c r="BS1123" i="54"/>
  <c r="BL1119" i="54"/>
  <c r="BP1119" i="54"/>
  <c r="BT1119" i="54"/>
  <c r="BM1119" i="54"/>
  <c r="BQ1119" i="54"/>
  <c r="BU1119" i="54"/>
  <c r="BK1119" i="54"/>
  <c r="BS1119" i="54"/>
  <c r="BI1119" i="54"/>
  <c r="BR1119" i="54"/>
  <c r="BJ1119" i="54"/>
  <c r="BN1119" i="54"/>
  <c r="BH1119" i="54"/>
  <c r="BO1119" i="54"/>
  <c r="BL1115" i="54"/>
  <c r="BP1115" i="54"/>
  <c r="BT1115" i="54"/>
  <c r="BM1115" i="54"/>
  <c r="BQ1115" i="54"/>
  <c r="BU1115" i="54"/>
  <c r="BO1115" i="54"/>
  <c r="BN1115" i="54"/>
  <c r="BR1115" i="54"/>
  <c r="BH1115" i="54"/>
  <c r="BI1115" i="54"/>
  <c r="BJ1115" i="54"/>
  <c r="BK1115" i="54"/>
  <c r="BS1115" i="54"/>
  <c r="BM1111" i="54"/>
  <c r="BQ1111" i="54"/>
  <c r="BU1111" i="54"/>
  <c r="BK1111" i="54"/>
  <c r="BS1111" i="54"/>
  <c r="BJ1111" i="54"/>
  <c r="BN1111" i="54"/>
  <c r="BO1111" i="54"/>
  <c r="BL1107" i="54"/>
  <c r="BP1107" i="54"/>
  <c r="BT1107" i="54"/>
  <c r="BM1107" i="54"/>
  <c r="BQ1107" i="54"/>
  <c r="BU1107" i="54"/>
  <c r="BO1107" i="54"/>
  <c r="BI1107" i="54"/>
  <c r="BR1107" i="54"/>
  <c r="BH1107" i="54"/>
  <c r="BN1107" i="54"/>
  <c r="BJ1107" i="54"/>
  <c r="BK1107" i="54"/>
  <c r="BS1107" i="54"/>
  <c r="BL1103" i="54"/>
  <c r="BP1103" i="54"/>
  <c r="BT1103" i="54"/>
  <c r="BM1103" i="54"/>
  <c r="BQ1103" i="54"/>
  <c r="BU1103" i="54"/>
  <c r="BK1103" i="54"/>
  <c r="BS1103" i="54"/>
  <c r="BR1103" i="54"/>
  <c r="BJ1103" i="54"/>
  <c r="BN1103" i="54"/>
  <c r="BH1103" i="54"/>
  <c r="BI1103" i="54"/>
  <c r="BO1103" i="54"/>
  <c r="BL1099" i="54"/>
  <c r="BP1099" i="54"/>
  <c r="BT1099" i="54"/>
  <c r="BM1099" i="54"/>
  <c r="BQ1099" i="54"/>
  <c r="BU1099" i="54"/>
  <c r="BO1099" i="54"/>
  <c r="BI1099" i="54"/>
  <c r="BN1099" i="54"/>
  <c r="BJ1099" i="54"/>
  <c r="BR1099" i="54"/>
  <c r="BH1099" i="54"/>
  <c r="BK1099" i="54"/>
  <c r="BS1099" i="54"/>
  <c r="BL1095" i="54"/>
  <c r="BP1095" i="54"/>
  <c r="BT1095" i="54"/>
  <c r="BM1095" i="54"/>
  <c r="BQ1095" i="54"/>
  <c r="BU1095" i="54"/>
  <c r="BN1095" i="54"/>
  <c r="BO1095" i="54"/>
  <c r="BK1095" i="54"/>
  <c r="BH1095" i="54"/>
  <c r="BI1095" i="54"/>
  <c r="BS1095" i="54"/>
  <c r="BJ1095" i="54"/>
  <c r="BR1095" i="54"/>
  <c r="BM1091" i="54"/>
  <c r="BQ1091" i="54"/>
  <c r="BU1091" i="54"/>
  <c r="BR1091" i="54"/>
  <c r="BK1091" i="54"/>
  <c r="BS1091" i="54"/>
  <c r="BI1091" i="54"/>
  <c r="BN1091" i="54"/>
  <c r="BL1087" i="54"/>
  <c r="BP1087" i="54"/>
  <c r="BT1087" i="54"/>
  <c r="BM1087" i="54"/>
  <c r="BQ1087" i="54"/>
  <c r="BU1087" i="54"/>
  <c r="BN1087" i="54"/>
  <c r="BO1087" i="54"/>
  <c r="BR1087" i="54"/>
  <c r="BS1087" i="54"/>
  <c r="BH1087" i="54"/>
  <c r="BI1087" i="54"/>
  <c r="BK1087" i="54"/>
  <c r="BJ1087" i="54"/>
  <c r="BL1083" i="54"/>
  <c r="BP1083" i="54"/>
  <c r="BT1083" i="54"/>
  <c r="BM1083" i="54"/>
  <c r="BQ1083" i="54"/>
  <c r="BU1083" i="54"/>
  <c r="BR1083" i="54"/>
  <c r="BK1083" i="54"/>
  <c r="BS1083" i="54"/>
  <c r="BN1083" i="54"/>
  <c r="BI1083" i="54"/>
  <c r="BO1083" i="54"/>
  <c r="BH1083" i="54"/>
  <c r="BJ1083" i="54"/>
  <c r="BL1079" i="54"/>
  <c r="BP1079" i="54"/>
  <c r="BT1079" i="54"/>
  <c r="BM1079" i="54"/>
  <c r="BQ1079" i="54"/>
  <c r="BU1079" i="54"/>
  <c r="BN1079" i="54"/>
  <c r="BO1079" i="54"/>
  <c r="BS1079" i="54"/>
  <c r="BK1079" i="54"/>
  <c r="BH1079" i="54"/>
  <c r="BI1079" i="54"/>
  <c r="BR1079" i="54"/>
  <c r="BJ1079" i="54"/>
  <c r="BL1075" i="54"/>
  <c r="BP1075" i="54"/>
  <c r="BT1075" i="54"/>
  <c r="BM1075" i="54"/>
  <c r="BQ1075" i="54"/>
  <c r="BU1075" i="54"/>
  <c r="BR1075" i="54"/>
  <c r="BK1075" i="54"/>
  <c r="BS1075" i="54"/>
  <c r="BI1075" i="54"/>
  <c r="BO1075" i="54"/>
  <c r="BH1075" i="54"/>
  <c r="BJ1075" i="54"/>
  <c r="BN1075" i="54"/>
  <c r="BM1071" i="54"/>
  <c r="BQ1071" i="54"/>
  <c r="BU1071" i="54"/>
  <c r="BN1071" i="54"/>
  <c r="BO1071" i="54"/>
  <c r="BR1071" i="54"/>
  <c r="BK1071" i="54"/>
  <c r="BJ1071" i="54"/>
  <c r="BL1067" i="54"/>
  <c r="BP1067" i="54"/>
  <c r="BT1067" i="54"/>
  <c r="BM1067" i="54"/>
  <c r="BQ1067" i="54"/>
  <c r="BU1067" i="54"/>
  <c r="BR1067" i="54"/>
  <c r="BK1067" i="54"/>
  <c r="BS1067" i="54"/>
  <c r="BN1067" i="54"/>
  <c r="BO1067" i="54"/>
  <c r="BH1067" i="54"/>
  <c r="BI1067" i="54"/>
  <c r="BJ1067" i="54"/>
  <c r="BL1063" i="54"/>
  <c r="BP1063" i="54"/>
  <c r="BT1063" i="54"/>
  <c r="BM1063" i="54"/>
  <c r="BQ1063" i="54"/>
  <c r="BU1063" i="54"/>
  <c r="BN1063" i="54"/>
  <c r="BO1063" i="54"/>
  <c r="BI1063" i="54"/>
  <c r="BS1063" i="54"/>
  <c r="BK1063" i="54"/>
  <c r="BH1063" i="54"/>
  <c r="BR1063" i="54"/>
  <c r="BJ1063" i="54"/>
  <c r="BL1059" i="54"/>
  <c r="BP1059" i="54"/>
  <c r="BT1059" i="54"/>
  <c r="BM1059" i="54"/>
  <c r="BQ1059" i="54"/>
  <c r="BU1059" i="54"/>
  <c r="BR1059" i="54"/>
  <c r="BK1059" i="54"/>
  <c r="BS1059" i="54"/>
  <c r="BJ1059" i="54"/>
  <c r="BH1059" i="54"/>
  <c r="BI1059" i="54"/>
  <c r="BO1059" i="54"/>
  <c r="BN1059" i="54"/>
  <c r="BL1055" i="54"/>
  <c r="BP1055" i="54"/>
  <c r="BT1055" i="54"/>
  <c r="BM1055" i="54"/>
  <c r="BQ1055" i="54"/>
  <c r="BU1055" i="54"/>
  <c r="BN1055" i="54"/>
  <c r="BO1055" i="54"/>
  <c r="BR1055" i="54"/>
  <c r="BI1055" i="54"/>
  <c r="BK1055" i="54"/>
  <c r="BS1055" i="54"/>
  <c r="BH1055" i="54"/>
  <c r="BJ1055" i="54"/>
  <c r="BM1051" i="54"/>
  <c r="BQ1051" i="54"/>
  <c r="BU1051" i="54"/>
  <c r="BR1051" i="54"/>
  <c r="BK1051" i="54"/>
  <c r="BS1051" i="54"/>
  <c r="BN1051" i="54"/>
  <c r="BJ1051" i="54"/>
  <c r="BL1047" i="54"/>
  <c r="BP1047" i="54"/>
  <c r="BT1047" i="54"/>
  <c r="BM1047" i="54"/>
  <c r="BQ1047" i="54"/>
  <c r="BU1047" i="54"/>
  <c r="BN1047" i="54"/>
  <c r="BO1047" i="54"/>
  <c r="BI1047" i="54"/>
  <c r="BK1047" i="54"/>
  <c r="BH1047" i="54"/>
  <c r="BS1047" i="54"/>
  <c r="BR1047" i="54"/>
  <c r="BJ1047" i="54"/>
  <c r="BL1043" i="54"/>
  <c r="BP1043" i="54"/>
  <c r="BT1043" i="54"/>
  <c r="BM1043" i="54"/>
  <c r="BQ1043" i="54"/>
  <c r="BU1043" i="54"/>
  <c r="BR1043" i="54"/>
  <c r="BK1043" i="54"/>
  <c r="BS1043" i="54"/>
  <c r="BO1043" i="54"/>
  <c r="BH1043" i="54"/>
  <c r="BI1043" i="54"/>
  <c r="BJ1043" i="54"/>
  <c r="BN1043" i="54"/>
  <c r="BL1039" i="54"/>
  <c r="BP1039" i="54"/>
  <c r="BT1039" i="54"/>
  <c r="BM1039" i="54"/>
  <c r="BQ1039" i="54"/>
  <c r="BU1039" i="54"/>
  <c r="BK1039" i="54"/>
  <c r="BS1039" i="54"/>
  <c r="BN1039" i="54"/>
  <c r="BO1039" i="54"/>
  <c r="BR1039" i="54"/>
  <c r="BI1039" i="54"/>
  <c r="BH1039" i="54"/>
  <c r="BJ1039" i="54"/>
  <c r="BL1035" i="54"/>
  <c r="BP1035" i="54"/>
  <c r="BT1035" i="54"/>
  <c r="BM1035" i="54"/>
  <c r="BQ1035" i="54"/>
  <c r="BU1035" i="54"/>
  <c r="BO1035" i="54"/>
  <c r="BR1035" i="54"/>
  <c r="BK1035" i="54"/>
  <c r="BS1035" i="54"/>
  <c r="BH1035" i="54"/>
  <c r="BI1035" i="54"/>
  <c r="BN1035" i="54"/>
  <c r="BJ1035" i="54"/>
  <c r="BM1031" i="54"/>
  <c r="BQ1031" i="54"/>
  <c r="BU1031" i="54"/>
  <c r="BK1031" i="54"/>
  <c r="BS1031" i="54"/>
  <c r="BN1031" i="54"/>
  <c r="BO1031" i="54"/>
  <c r="BR1031" i="54"/>
  <c r="BJ1031" i="54"/>
  <c r="BL1027" i="54"/>
  <c r="BP1027" i="54"/>
  <c r="BT1027" i="54"/>
  <c r="BM1027" i="54"/>
  <c r="BQ1027" i="54"/>
  <c r="BU1027" i="54"/>
  <c r="BO1027" i="54"/>
  <c r="BR1027" i="54"/>
  <c r="BK1027" i="54"/>
  <c r="BS1027" i="54"/>
  <c r="BN1027" i="54"/>
  <c r="BH1027" i="54"/>
  <c r="BI1027" i="54"/>
  <c r="BJ1027" i="54"/>
  <c r="BL1023" i="54"/>
  <c r="BP1023" i="54"/>
  <c r="BT1023" i="54"/>
  <c r="BM1023" i="54"/>
  <c r="BQ1023" i="54"/>
  <c r="BU1023" i="54"/>
  <c r="BK1023" i="54"/>
  <c r="BS1023" i="54"/>
  <c r="BN1023" i="54"/>
  <c r="BO1023" i="54"/>
  <c r="BI1023" i="54"/>
  <c r="BH1023" i="54"/>
  <c r="BJ1023" i="54"/>
  <c r="BR1023" i="54"/>
  <c r="BL1019" i="54"/>
  <c r="BP1019" i="54"/>
  <c r="BT1019" i="54"/>
  <c r="BM1019" i="54"/>
  <c r="BQ1019" i="54"/>
  <c r="BU1019" i="54"/>
  <c r="BO1019" i="54"/>
  <c r="BR1019" i="54"/>
  <c r="BK1019" i="54"/>
  <c r="BS1019" i="54"/>
  <c r="BN1019" i="54"/>
  <c r="BH1019" i="54"/>
  <c r="BI1019" i="54"/>
  <c r="BJ1019" i="54"/>
  <c r="BL1015" i="54"/>
  <c r="BP1015" i="54"/>
  <c r="BT1015" i="54"/>
  <c r="BM1015" i="54"/>
  <c r="BQ1015" i="54"/>
  <c r="BU1015" i="54"/>
  <c r="BK1015" i="54"/>
  <c r="BS1015" i="54"/>
  <c r="BN1015" i="54"/>
  <c r="BO1015" i="54"/>
  <c r="BI1015" i="54"/>
  <c r="BR1015" i="54"/>
  <c r="BH1015" i="54"/>
  <c r="BJ1015" i="54"/>
  <c r="BP1011" i="54"/>
  <c r="BM1011" i="54"/>
  <c r="BQ1011" i="54"/>
  <c r="BU1011" i="54"/>
  <c r="BO1011" i="54"/>
  <c r="BR1011" i="54"/>
  <c r="BK1011" i="54"/>
  <c r="BS1011" i="54"/>
  <c r="BH1011" i="54"/>
  <c r="BJ1011" i="54"/>
  <c r="BL1007" i="54"/>
  <c r="BP1007" i="54"/>
  <c r="BT1007" i="54"/>
  <c r="BM1007" i="54"/>
  <c r="BQ1007" i="54"/>
  <c r="BU1007" i="54"/>
  <c r="BK1007" i="54"/>
  <c r="BS1007" i="54"/>
  <c r="BN1007" i="54"/>
  <c r="BO1007" i="54"/>
  <c r="BR1007" i="54"/>
  <c r="BI1007" i="54"/>
  <c r="BH1007" i="54"/>
  <c r="BJ1007" i="54"/>
  <c r="BL1003" i="54"/>
  <c r="BP1003" i="54"/>
  <c r="BT1003" i="54"/>
  <c r="BM1003" i="54"/>
  <c r="BQ1003" i="54"/>
  <c r="BU1003" i="54"/>
  <c r="BO1003" i="54"/>
  <c r="BR1003" i="54"/>
  <c r="BK1003" i="54"/>
  <c r="BS1003" i="54"/>
  <c r="BH1003" i="54"/>
  <c r="BI1003" i="54"/>
  <c r="BJ1003" i="54"/>
  <c r="BN1003" i="54"/>
  <c r="BL999" i="54"/>
  <c r="BP999" i="54"/>
  <c r="BT999" i="54"/>
  <c r="BM999" i="54"/>
  <c r="BQ999" i="54"/>
  <c r="BU999" i="54"/>
  <c r="BK999" i="54"/>
  <c r="BS999" i="54"/>
  <c r="BN999" i="54"/>
  <c r="BO999" i="54"/>
  <c r="BI999" i="54"/>
  <c r="BR999" i="54"/>
  <c r="BH999" i="54"/>
  <c r="BJ999" i="54"/>
  <c r="BL995" i="54"/>
  <c r="BP995" i="54"/>
  <c r="BT995" i="54"/>
  <c r="BM995" i="54"/>
  <c r="BQ995" i="54"/>
  <c r="BU995" i="54"/>
  <c r="BO995" i="54"/>
  <c r="BR995" i="54"/>
  <c r="BK995" i="54"/>
  <c r="BS995" i="54"/>
  <c r="BI995" i="54"/>
  <c r="BH995" i="54"/>
  <c r="BN995" i="54"/>
  <c r="BJ995" i="54"/>
  <c r="BP991" i="54"/>
  <c r="BM991" i="54"/>
  <c r="BQ991" i="54"/>
  <c r="BU991" i="54"/>
  <c r="BK991" i="54"/>
  <c r="BS991" i="54"/>
  <c r="BN991" i="54"/>
  <c r="BO991" i="54"/>
  <c r="BI991" i="54"/>
  <c r="BR991" i="54"/>
  <c r="BL987" i="54"/>
  <c r="BP987" i="54"/>
  <c r="BT987" i="54"/>
  <c r="BM987" i="54"/>
  <c r="BQ987" i="54"/>
  <c r="BU987" i="54"/>
  <c r="BO987" i="54"/>
  <c r="BR987" i="54"/>
  <c r="BK987" i="54"/>
  <c r="BS987" i="54"/>
  <c r="BN987" i="54"/>
  <c r="BH987" i="54"/>
  <c r="BI987" i="54"/>
  <c r="BJ987" i="54"/>
  <c r="BL983" i="54"/>
  <c r="BP983" i="54"/>
  <c r="BT983" i="54"/>
  <c r="BM983" i="54"/>
  <c r="BQ983" i="54"/>
  <c r="BU983" i="54"/>
  <c r="BK983" i="54"/>
  <c r="BS983" i="54"/>
  <c r="BN983" i="54"/>
  <c r="BO983" i="54"/>
  <c r="BI983" i="54"/>
  <c r="BH983" i="54"/>
  <c r="BR983" i="54"/>
  <c r="BJ983" i="54"/>
  <c r="BL979" i="54"/>
  <c r="BP979" i="54"/>
  <c r="BT979" i="54"/>
  <c r="BM979" i="54"/>
  <c r="BQ979" i="54"/>
  <c r="BU979" i="54"/>
  <c r="BO979" i="54"/>
  <c r="BR979" i="54"/>
  <c r="BK979" i="54"/>
  <c r="BS979" i="54"/>
  <c r="BJ979" i="54"/>
  <c r="BN979" i="54"/>
  <c r="BH979" i="54"/>
  <c r="BI979" i="54"/>
  <c r="BL975" i="54"/>
  <c r="BP975" i="54"/>
  <c r="BT975" i="54"/>
  <c r="BM975" i="54"/>
  <c r="BQ975" i="54"/>
  <c r="BU975" i="54"/>
  <c r="BK975" i="54"/>
  <c r="BS975" i="54"/>
  <c r="BN975" i="54"/>
  <c r="BO975" i="54"/>
  <c r="BR975" i="54"/>
  <c r="BI975" i="54"/>
  <c r="BH975" i="54"/>
  <c r="BJ975" i="54"/>
  <c r="BP971" i="54"/>
  <c r="BM971" i="54"/>
  <c r="BQ971" i="54"/>
  <c r="BU971" i="54"/>
  <c r="BO971" i="54"/>
  <c r="BR971" i="54"/>
  <c r="BK971" i="54"/>
  <c r="BS971" i="54"/>
  <c r="BH971" i="54"/>
  <c r="BJ971" i="54"/>
  <c r="BL967" i="54"/>
  <c r="BP967" i="54"/>
  <c r="BT967" i="54"/>
  <c r="BM967" i="54"/>
  <c r="BQ967" i="54"/>
  <c r="BU967" i="54"/>
  <c r="BK967" i="54"/>
  <c r="BS967" i="54"/>
  <c r="BN967" i="54"/>
  <c r="BO967" i="54"/>
  <c r="BI967" i="54"/>
  <c r="BJ967" i="54"/>
  <c r="BR967" i="54"/>
  <c r="BH967" i="54"/>
  <c r="BL963" i="54"/>
  <c r="BP963" i="54"/>
  <c r="BT963" i="54"/>
  <c r="BM963" i="54"/>
  <c r="BQ963" i="54"/>
  <c r="BU963" i="54"/>
  <c r="BO963" i="54"/>
  <c r="BR963" i="54"/>
  <c r="BK963" i="54"/>
  <c r="BS963" i="54"/>
  <c r="BN963" i="54"/>
  <c r="BH963" i="54"/>
  <c r="BI963" i="54"/>
  <c r="BJ963" i="54"/>
  <c r="BL959" i="54"/>
  <c r="BP959" i="54"/>
  <c r="BT959" i="54"/>
  <c r="BM959" i="54"/>
  <c r="BQ959" i="54"/>
  <c r="BU959" i="54"/>
  <c r="BK959" i="54"/>
  <c r="BS959" i="54"/>
  <c r="BN959" i="54"/>
  <c r="BO959" i="54"/>
  <c r="BI959" i="54"/>
  <c r="BH959" i="54"/>
  <c r="BJ959" i="54"/>
  <c r="BR959" i="54"/>
  <c r="BL955" i="54"/>
  <c r="BP955" i="54"/>
  <c r="BT955" i="54"/>
  <c r="BM955" i="54"/>
  <c r="BQ955" i="54"/>
  <c r="BU955" i="54"/>
  <c r="BO955" i="54"/>
  <c r="BR955" i="54"/>
  <c r="BK955" i="54"/>
  <c r="BS955" i="54"/>
  <c r="BN955" i="54"/>
  <c r="BI955" i="54"/>
  <c r="BH955" i="54"/>
  <c r="BJ955" i="54"/>
  <c r="BP951" i="54"/>
  <c r="BM951" i="54"/>
  <c r="BQ951" i="54"/>
  <c r="BU951" i="54"/>
  <c r="BK951" i="54"/>
  <c r="BS951" i="54"/>
  <c r="BN951" i="54"/>
  <c r="BO951" i="54"/>
  <c r="BH951" i="54"/>
  <c r="BJ951" i="54"/>
  <c r="BL947" i="54"/>
  <c r="BP947" i="54"/>
  <c r="BT947" i="54"/>
  <c r="BM947" i="54"/>
  <c r="BQ947" i="54"/>
  <c r="BU947" i="54"/>
  <c r="BO947" i="54"/>
  <c r="BR947" i="54"/>
  <c r="BK947" i="54"/>
  <c r="BS947" i="54"/>
  <c r="BN947" i="54"/>
  <c r="BH947" i="54"/>
  <c r="BI947" i="54"/>
  <c r="BJ947" i="54"/>
  <c r="BL943" i="54"/>
  <c r="BP943" i="54"/>
  <c r="BT943" i="54"/>
  <c r="BM943" i="54"/>
  <c r="BQ943" i="54"/>
  <c r="BU943" i="54"/>
  <c r="BK943" i="54"/>
  <c r="BS943" i="54"/>
  <c r="BN943" i="54"/>
  <c r="BO943" i="54"/>
  <c r="BR943" i="54"/>
  <c r="BI943" i="54"/>
  <c r="BJ943" i="54"/>
  <c r="BH943" i="54"/>
  <c r="BL939" i="54"/>
  <c r="BP939" i="54"/>
  <c r="BT939" i="54"/>
  <c r="BM939" i="54"/>
  <c r="BQ939" i="54"/>
  <c r="BU939" i="54"/>
  <c r="BO939" i="54"/>
  <c r="BR939" i="54"/>
  <c r="BK939" i="54"/>
  <c r="BS939" i="54"/>
  <c r="BJ939" i="54"/>
  <c r="BH939" i="54"/>
  <c r="BI939" i="54"/>
  <c r="BN939" i="54"/>
  <c r="BL935" i="54"/>
  <c r="BP935" i="54"/>
  <c r="BT935" i="54"/>
  <c r="BM935" i="54"/>
  <c r="BQ935" i="54"/>
  <c r="BU935" i="54"/>
  <c r="BK935" i="54"/>
  <c r="BS935" i="54"/>
  <c r="BN935" i="54"/>
  <c r="BO935" i="54"/>
  <c r="BI935" i="54"/>
  <c r="BJ935" i="54"/>
  <c r="BR935" i="54"/>
  <c r="BH935" i="54"/>
  <c r="BP931" i="54"/>
  <c r="BM931" i="54"/>
  <c r="BQ931" i="54"/>
  <c r="BU931" i="54"/>
  <c r="BO931" i="54"/>
  <c r="BR931" i="54"/>
  <c r="BK931" i="54"/>
  <c r="BS931" i="54"/>
  <c r="BI931" i="54"/>
  <c r="BJ931" i="54"/>
  <c r="BL927" i="54"/>
  <c r="BP927" i="54"/>
  <c r="BT927" i="54"/>
  <c r="BM927" i="54"/>
  <c r="BQ927" i="54"/>
  <c r="BU927" i="54"/>
  <c r="BK927" i="54"/>
  <c r="BS927" i="54"/>
  <c r="BN927" i="54"/>
  <c r="BO927" i="54"/>
  <c r="BJ927" i="54"/>
  <c r="BH927" i="54"/>
  <c r="BI927" i="54"/>
  <c r="BR927" i="54"/>
  <c r="BL923" i="54"/>
  <c r="BP923" i="54"/>
  <c r="BT923" i="54"/>
  <c r="BM923" i="54"/>
  <c r="BQ923" i="54"/>
  <c r="BU923" i="54"/>
  <c r="BO923" i="54"/>
  <c r="BR923" i="54"/>
  <c r="BK923" i="54"/>
  <c r="BS923" i="54"/>
  <c r="BN923" i="54"/>
  <c r="BI923" i="54"/>
  <c r="BJ923" i="54"/>
  <c r="BH923" i="54"/>
  <c r="BL919" i="54"/>
  <c r="BP919" i="54"/>
  <c r="BT919" i="54"/>
  <c r="BM919" i="54"/>
  <c r="BQ919" i="54"/>
  <c r="BU919" i="54"/>
  <c r="BK919" i="54"/>
  <c r="BS919" i="54"/>
  <c r="BN919" i="54"/>
  <c r="BO919" i="54"/>
  <c r="BH919" i="54"/>
  <c r="BI919" i="54"/>
  <c r="BR919" i="54"/>
  <c r="BJ919" i="54"/>
  <c r="BK915" i="54"/>
  <c r="BO915" i="54"/>
  <c r="BS915" i="54"/>
  <c r="BL915" i="54"/>
  <c r="BP915" i="54"/>
  <c r="BT915" i="54"/>
  <c r="BM915" i="54"/>
  <c r="BU915" i="54"/>
  <c r="BN915" i="54"/>
  <c r="BQ915" i="54"/>
  <c r="BR915" i="54"/>
  <c r="BI915" i="54"/>
  <c r="BH915" i="54"/>
  <c r="BJ915" i="54"/>
  <c r="BO911" i="54"/>
  <c r="BL911" i="54"/>
  <c r="BP911" i="54"/>
  <c r="BT911" i="54"/>
  <c r="BQ911" i="54"/>
  <c r="BR911" i="54"/>
  <c r="BM911" i="54"/>
  <c r="BN911" i="54"/>
  <c r="BH911" i="54"/>
  <c r="BJ911" i="54"/>
  <c r="BK907" i="54"/>
  <c r="BO907" i="54"/>
  <c r="BS907" i="54"/>
  <c r="BL907" i="54"/>
  <c r="BP907" i="54"/>
  <c r="BT907" i="54"/>
  <c r="BM907" i="54"/>
  <c r="BU907" i="54"/>
  <c r="BN907" i="54"/>
  <c r="BR907" i="54"/>
  <c r="BI907" i="54"/>
  <c r="BQ907" i="54"/>
  <c r="BH907" i="54"/>
  <c r="BJ907" i="54"/>
  <c r="BK903" i="54"/>
  <c r="BO903" i="54"/>
  <c r="BS903" i="54"/>
  <c r="BL903" i="54"/>
  <c r="BP903" i="54"/>
  <c r="BT903" i="54"/>
  <c r="BQ903" i="54"/>
  <c r="BR903" i="54"/>
  <c r="BN903" i="54"/>
  <c r="BU903" i="54"/>
  <c r="BI903" i="54"/>
  <c r="BH903" i="54"/>
  <c r="BM903" i="54"/>
  <c r="BJ903" i="54"/>
  <c r="BK899" i="54"/>
  <c r="BO899" i="54"/>
  <c r="BS899" i="54"/>
  <c r="BL899" i="54"/>
  <c r="BP899" i="54"/>
  <c r="BT899" i="54"/>
  <c r="BM899" i="54"/>
  <c r="BU899" i="54"/>
  <c r="BN899" i="54"/>
  <c r="BQ899" i="54"/>
  <c r="BR899" i="54"/>
  <c r="BH899" i="54"/>
  <c r="BI899" i="54"/>
  <c r="BJ899" i="54"/>
  <c r="BK895" i="54"/>
  <c r="BO895" i="54"/>
  <c r="BS895" i="54"/>
  <c r="BL895" i="54"/>
  <c r="BP895" i="54"/>
  <c r="BT895" i="54"/>
  <c r="BQ895" i="54"/>
  <c r="BR895" i="54"/>
  <c r="BM895" i="54"/>
  <c r="BN895" i="54"/>
  <c r="BI895" i="54"/>
  <c r="BU895" i="54"/>
  <c r="BH895" i="54"/>
  <c r="BJ895" i="54"/>
  <c r="BO891" i="54"/>
  <c r="BL891" i="54"/>
  <c r="BP891" i="54"/>
  <c r="BT891" i="54"/>
  <c r="BM891" i="54"/>
  <c r="BU891" i="54"/>
  <c r="BN891" i="54"/>
  <c r="BR891" i="54"/>
  <c r="BI891" i="54"/>
  <c r="BJ891" i="54"/>
  <c r="BK887" i="54"/>
  <c r="BO887" i="54"/>
  <c r="BS887" i="54"/>
  <c r="BL887" i="54"/>
  <c r="BP887" i="54"/>
  <c r="BT887" i="54"/>
  <c r="BQ887" i="54"/>
  <c r="BR887" i="54"/>
  <c r="BM887" i="54"/>
  <c r="BU887" i="54"/>
  <c r="BN887" i="54"/>
  <c r="BH887" i="54"/>
  <c r="BI887" i="54"/>
  <c r="BJ887" i="54"/>
  <c r="BK883" i="54"/>
  <c r="BO883" i="54"/>
  <c r="BS883" i="54"/>
  <c r="BL883" i="54"/>
  <c r="BP883" i="54"/>
  <c r="BT883" i="54"/>
  <c r="BM883" i="54"/>
  <c r="BU883" i="54"/>
  <c r="BN883" i="54"/>
  <c r="BQ883" i="54"/>
  <c r="BR883" i="54"/>
  <c r="BI883" i="54"/>
  <c r="BH883" i="54"/>
  <c r="BJ883" i="54"/>
  <c r="BK879" i="54"/>
  <c r="BO879" i="54"/>
  <c r="BS879" i="54"/>
  <c r="BL879" i="54"/>
  <c r="BP879" i="54"/>
  <c r="BT879" i="54"/>
  <c r="BQ879" i="54"/>
  <c r="BR879" i="54"/>
  <c r="BM879" i="54"/>
  <c r="BU879" i="54"/>
  <c r="BN879" i="54"/>
  <c r="BH879" i="54"/>
  <c r="BI879" i="54"/>
  <c r="BJ879" i="54"/>
  <c r="BK875" i="54"/>
  <c r="BO875" i="54"/>
  <c r="BS875" i="54"/>
  <c r="BL875" i="54"/>
  <c r="BP875" i="54"/>
  <c r="BT875" i="54"/>
  <c r="BM875" i="54"/>
  <c r="BU875" i="54"/>
  <c r="BN875" i="54"/>
  <c r="BQ875" i="54"/>
  <c r="BR875" i="54"/>
  <c r="BI875" i="54"/>
  <c r="BH875" i="54"/>
  <c r="BJ875" i="54"/>
  <c r="BO867" i="54"/>
  <c r="BS867" i="54"/>
  <c r="BL867" i="54"/>
  <c r="BP867" i="54"/>
  <c r="BT867" i="54"/>
  <c r="BM867" i="54"/>
  <c r="BU867" i="54"/>
  <c r="BN867" i="54"/>
  <c r="BQ867" i="54"/>
  <c r="BJ867" i="54"/>
  <c r="BH867" i="54"/>
  <c r="BI867" i="54"/>
  <c r="BL860" i="54"/>
  <c r="BP860" i="54"/>
  <c r="BT860" i="54"/>
  <c r="BM860" i="54"/>
  <c r="BQ860" i="54"/>
  <c r="BU860" i="54"/>
  <c r="BN860" i="54"/>
  <c r="BO860" i="54"/>
  <c r="BR860" i="54"/>
  <c r="BK860" i="54"/>
  <c r="BS860" i="54"/>
  <c r="BH860" i="54"/>
  <c r="BI860" i="54"/>
  <c r="BJ860" i="54"/>
  <c r="BL856" i="54"/>
  <c r="BP856" i="54"/>
  <c r="BT856" i="54"/>
  <c r="BM856" i="54"/>
  <c r="BQ856" i="54"/>
  <c r="BU856" i="54"/>
  <c r="BR856" i="54"/>
  <c r="BK856" i="54"/>
  <c r="BS856" i="54"/>
  <c r="BN856" i="54"/>
  <c r="BO856" i="54"/>
  <c r="BH856" i="54"/>
  <c r="BJ856" i="54"/>
  <c r="BI856" i="54"/>
  <c r="BL852" i="54"/>
  <c r="BP852" i="54"/>
  <c r="BT852" i="54"/>
  <c r="BM852" i="54"/>
  <c r="BQ852" i="54"/>
  <c r="BU852" i="54"/>
  <c r="BN852" i="54"/>
  <c r="BO852" i="54"/>
  <c r="BR852" i="54"/>
  <c r="BS852" i="54"/>
  <c r="BH852" i="54"/>
  <c r="BK852" i="54"/>
  <c r="BI852" i="54"/>
  <c r="BJ852" i="54"/>
  <c r="BL848" i="54"/>
  <c r="BP848" i="54"/>
  <c r="BT848" i="54"/>
  <c r="BM848" i="54"/>
  <c r="BQ848" i="54"/>
  <c r="BU848" i="54"/>
  <c r="BR848" i="54"/>
  <c r="BK848" i="54"/>
  <c r="BS848" i="54"/>
  <c r="BN848" i="54"/>
  <c r="BO848" i="54"/>
  <c r="BH848" i="54"/>
  <c r="BJ848" i="54"/>
  <c r="BI848" i="54"/>
  <c r="BP844" i="54"/>
  <c r="BT844" i="54"/>
  <c r="BM844" i="54"/>
  <c r="BQ844" i="54"/>
  <c r="BU844" i="54"/>
  <c r="BN844" i="54"/>
  <c r="BO844" i="54"/>
  <c r="BR844" i="54"/>
  <c r="BK844" i="54"/>
  <c r="BH844" i="54"/>
  <c r="BJ844" i="54"/>
  <c r="BI844" i="54"/>
  <c r="BL840" i="54"/>
  <c r="BP840" i="54"/>
  <c r="BT840" i="54"/>
  <c r="BM840" i="54"/>
  <c r="BQ840" i="54"/>
  <c r="BU840" i="54"/>
  <c r="BR840" i="54"/>
  <c r="BK840" i="54"/>
  <c r="BS840" i="54"/>
  <c r="BN840" i="54"/>
  <c r="BH840" i="54"/>
  <c r="BO840" i="54"/>
  <c r="BI840" i="54"/>
  <c r="BJ840" i="54"/>
  <c r="BL836" i="54"/>
  <c r="BP836" i="54"/>
  <c r="BT836" i="54"/>
  <c r="BM836" i="54"/>
  <c r="BQ836" i="54"/>
  <c r="BU836" i="54"/>
  <c r="BN836" i="54"/>
  <c r="BO836" i="54"/>
  <c r="BR836" i="54"/>
  <c r="BK836" i="54"/>
  <c r="BS836" i="54"/>
  <c r="BH836" i="54"/>
  <c r="BJ836" i="54"/>
  <c r="BI836" i="54"/>
  <c r="BL832" i="54"/>
  <c r="BP832" i="54"/>
  <c r="BT832" i="54"/>
  <c r="BM832" i="54"/>
  <c r="BQ832" i="54"/>
  <c r="BU832" i="54"/>
  <c r="BR832" i="54"/>
  <c r="BK832" i="54"/>
  <c r="BS832" i="54"/>
  <c r="BN832" i="54"/>
  <c r="BO832" i="54"/>
  <c r="BH832" i="54"/>
  <c r="BI832" i="54"/>
  <c r="BJ832" i="54"/>
  <c r="BL828" i="54"/>
  <c r="BP828" i="54"/>
  <c r="BT828" i="54"/>
  <c r="BM828" i="54"/>
  <c r="BQ828" i="54"/>
  <c r="BU828" i="54"/>
  <c r="BN828" i="54"/>
  <c r="BO828" i="54"/>
  <c r="BR828" i="54"/>
  <c r="BK828" i="54"/>
  <c r="BH828" i="54"/>
  <c r="BS828" i="54"/>
  <c r="BI828" i="54"/>
  <c r="BJ828" i="54"/>
  <c r="BL824" i="54"/>
  <c r="BP824" i="54"/>
  <c r="BT824" i="54"/>
  <c r="BM824" i="54"/>
  <c r="BQ824" i="54"/>
  <c r="BU824" i="54"/>
  <c r="BR824" i="54"/>
  <c r="BK824" i="54"/>
  <c r="BS824" i="54"/>
  <c r="BN824" i="54"/>
  <c r="BO824" i="54"/>
  <c r="BH824" i="54"/>
  <c r="BJ824" i="54"/>
  <c r="BI824" i="54"/>
  <c r="BL820" i="54"/>
  <c r="BP820" i="54"/>
  <c r="BT820" i="54"/>
  <c r="BM820" i="54"/>
  <c r="BQ820" i="54"/>
  <c r="BU820" i="54"/>
  <c r="BN820" i="54"/>
  <c r="BO820" i="54"/>
  <c r="BR820" i="54"/>
  <c r="BS820" i="54"/>
  <c r="BH820" i="54"/>
  <c r="BI820" i="54"/>
  <c r="BJ820" i="54"/>
  <c r="BK820" i="54"/>
  <c r="BL816" i="54"/>
  <c r="BP816" i="54"/>
  <c r="BT816" i="54"/>
  <c r="BM816" i="54"/>
  <c r="BQ816" i="54"/>
  <c r="BU816" i="54"/>
  <c r="BR816" i="54"/>
  <c r="BK816" i="54"/>
  <c r="BS816" i="54"/>
  <c r="BN816" i="54"/>
  <c r="BO816" i="54"/>
  <c r="BH816" i="54"/>
  <c r="BJ816" i="54"/>
  <c r="BI816" i="54"/>
  <c r="BK812" i="54"/>
  <c r="BO812" i="54"/>
  <c r="BS812" i="54"/>
  <c r="BM812" i="54"/>
  <c r="BR812" i="54"/>
  <c r="BN812" i="54"/>
  <c r="BT812" i="54"/>
  <c r="BP812" i="54"/>
  <c r="BQ812" i="54"/>
  <c r="BU812" i="54"/>
  <c r="BL812" i="54"/>
  <c r="BH812" i="54"/>
  <c r="BI812" i="54"/>
  <c r="BJ812" i="54"/>
  <c r="BK808" i="54"/>
  <c r="BO808" i="54"/>
  <c r="BS808" i="54"/>
  <c r="BN808" i="54"/>
  <c r="BT808" i="54"/>
  <c r="BP808" i="54"/>
  <c r="BU808" i="54"/>
  <c r="BQ808" i="54"/>
  <c r="BR808" i="54"/>
  <c r="BL808" i="54"/>
  <c r="BM808" i="54"/>
  <c r="BH808" i="54"/>
  <c r="BJ808" i="54"/>
  <c r="BI808" i="54"/>
  <c r="BK804" i="54"/>
  <c r="BO804" i="54"/>
  <c r="BS804" i="54"/>
  <c r="BP804" i="54"/>
  <c r="BU804" i="54"/>
  <c r="BL804" i="54"/>
  <c r="BQ804" i="54"/>
  <c r="BR804" i="54"/>
  <c r="BT804" i="54"/>
  <c r="BM804" i="54"/>
  <c r="BN804" i="54"/>
  <c r="BH804" i="54"/>
  <c r="BI804" i="54"/>
  <c r="BJ804" i="54"/>
  <c r="BK800" i="54"/>
  <c r="BO800" i="54"/>
  <c r="BS800" i="54"/>
  <c r="BL800" i="54"/>
  <c r="BQ800" i="54"/>
  <c r="BM800" i="54"/>
  <c r="BR800" i="54"/>
  <c r="BT800" i="54"/>
  <c r="BU800" i="54"/>
  <c r="BN800" i="54"/>
  <c r="BP800" i="54"/>
  <c r="BH800" i="54"/>
  <c r="BJ800" i="54"/>
  <c r="BI800" i="54"/>
  <c r="BK796" i="54"/>
  <c r="BO796" i="54"/>
  <c r="BS796" i="54"/>
  <c r="BM796" i="54"/>
  <c r="BR796" i="54"/>
  <c r="BN796" i="54"/>
  <c r="BT796" i="54"/>
  <c r="BU796" i="54"/>
  <c r="BL796" i="54"/>
  <c r="BP796" i="54"/>
  <c r="BQ796" i="54"/>
  <c r="BH796" i="54"/>
  <c r="BI796" i="54"/>
  <c r="BJ796" i="54"/>
  <c r="BK792" i="54"/>
  <c r="BO792" i="54"/>
  <c r="BS792" i="54"/>
  <c r="BN792" i="54"/>
  <c r="BT792" i="54"/>
  <c r="BP792" i="54"/>
  <c r="BU792" i="54"/>
  <c r="BL792" i="54"/>
  <c r="BM792" i="54"/>
  <c r="BQ792" i="54"/>
  <c r="BR792" i="54"/>
  <c r="BH792" i="54"/>
  <c r="BJ792" i="54"/>
  <c r="BI792" i="54"/>
  <c r="BK788" i="54"/>
  <c r="BO788" i="54"/>
  <c r="BS788" i="54"/>
  <c r="BP788" i="54"/>
  <c r="BU788" i="54"/>
  <c r="BL788" i="54"/>
  <c r="BQ788" i="54"/>
  <c r="BM788" i="54"/>
  <c r="BN788" i="54"/>
  <c r="BR788" i="54"/>
  <c r="BT788" i="54"/>
  <c r="BH788" i="54"/>
  <c r="BI788" i="54"/>
  <c r="BJ788" i="54"/>
  <c r="BK784" i="54"/>
  <c r="BO784" i="54"/>
  <c r="BS784" i="54"/>
  <c r="BL784" i="54"/>
  <c r="BQ784" i="54"/>
  <c r="BM784" i="54"/>
  <c r="BR784" i="54"/>
  <c r="BN784" i="54"/>
  <c r="BP784" i="54"/>
  <c r="BT784" i="54"/>
  <c r="BU784" i="54"/>
  <c r="BH784" i="54"/>
  <c r="BJ784" i="54"/>
  <c r="BI784" i="54"/>
  <c r="BK780" i="54"/>
  <c r="BO780" i="54"/>
  <c r="BS780" i="54"/>
  <c r="BN780" i="54"/>
  <c r="BT780" i="54"/>
  <c r="BM780" i="54"/>
  <c r="BU780" i="54"/>
  <c r="BP780" i="54"/>
  <c r="BQ780" i="54"/>
  <c r="BR780" i="54"/>
  <c r="BL780" i="54"/>
  <c r="BH780" i="54"/>
  <c r="BI780" i="54"/>
  <c r="BJ780" i="54"/>
  <c r="BK776" i="54"/>
  <c r="BO776" i="54"/>
  <c r="BS776" i="54"/>
  <c r="BP776" i="54"/>
  <c r="BU776" i="54"/>
  <c r="BN776" i="54"/>
  <c r="BQ776" i="54"/>
  <c r="BR776" i="54"/>
  <c r="BT776" i="54"/>
  <c r="BL776" i="54"/>
  <c r="BM776" i="54"/>
  <c r="BH776" i="54"/>
  <c r="BJ776" i="54"/>
  <c r="BI776" i="54"/>
  <c r="BK772" i="54"/>
  <c r="BO772" i="54"/>
  <c r="BS772" i="54"/>
  <c r="BL772" i="54"/>
  <c r="BQ772" i="54"/>
  <c r="BP772" i="54"/>
  <c r="BR772" i="54"/>
  <c r="BT772" i="54"/>
  <c r="BU772" i="54"/>
  <c r="BM772" i="54"/>
  <c r="BH772" i="54"/>
  <c r="BI772" i="54"/>
  <c r="BJ772" i="54"/>
  <c r="BN772" i="54"/>
  <c r="BK768" i="54"/>
  <c r="BO768" i="54"/>
  <c r="BS768" i="54"/>
  <c r="BM768" i="54"/>
  <c r="BR768" i="54"/>
  <c r="BQ768" i="54"/>
  <c r="BL768" i="54"/>
  <c r="BT768" i="54"/>
  <c r="BU768" i="54"/>
  <c r="BN768" i="54"/>
  <c r="BP768" i="54"/>
  <c r="BH768" i="54"/>
  <c r="BI768" i="54"/>
  <c r="BJ768" i="54"/>
  <c r="BK764" i="54"/>
  <c r="BO764" i="54"/>
  <c r="BS764" i="54"/>
  <c r="BN764" i="54"/>
  <c r="BT764" i="54"/>
  <c r="BL764" i="54"/>
  <c r="BR764" i="54"/>
  <c r="BM764" i="54"/>
  <c r="BU764" i="54"/>
  <c r="BP764" i="54"/>
  <c r="BQ764" i="54"/>
  <c r="BH764" i="54"/>
  <c r="BI764" i="54"/>
  <c r="BJ764" i="54"/>
  <c r="BK760" i="54"/>
  <c r="BO760" i="54"/>
  <c r="BS760" i="54"/>
  <c r="BP760" i="54"/>
  <c r="BU760" i="54"/>
  <c r="BM760" i="54"/>
  <c r="BT760" i="54"/>
  <c r="BN760" i="54"/>
  <c r="BL760" i="54"/>
  <c r="BQ760" i="54"/>
  <c r="BR760" i="54"/>
  <c r="BH760" i="54"/>
  <c r="BJ760" i="54"/>
  <c r="BI760" i="54"/>
  <c r="BK756" i="54"/>
  <c r="BO756" i="54"/>
  <c r="BS756" i="54"/>
  <c r="BL756" i="54"/>
  <c r="BQ756" i="54"/>
  <c r="BN756" i="54"/>
  <c r="BU756" i="54"/>
  <c r="BP756" i="54"/>
  <c r="BM756" i="54"/>
  <c r="BR756" i="54"/>
  <c r="BH756" i="54"/>
  <c r="BI756" i="54"/>
  <c r="BJ756" i="54"/>
  <c r="BT756" i="54"/>
  <c r="BK752" i="54"/>
  <c r="BO752" i="54"/>
  <c r="BS752" i="54"/>
  <c r="BM752" i="54"/>
  <c r="BR752" i="54"/>
  <c r="BP752" i="54"/>
  <c r="BQ752" i="54"/>
  <c r="BL752" i="54"/>
  <c r="BN752" i="54"/>
  <c r="BT752" i="54"/>
  <c r="BU752" i="54"/>
  <c r="BH752" i="54"/>
  <c r="BI752" i="54"/>
  <c r="BJ752" i="54"/>
  <c r="BK748" i="54"/>
  <c r="BO748" i="54"/>
  <c r="BS748" i="54"/>
  <c r="BN748" i="54"/>
  <c r="BT748" i="54"/>
  <c r="BQ748" i="54"/>
  <c r="BL748" i="54"/>
  <c r="BR748" i="54"/>
  <c r="BM748" i="54"/>
  <c r="BP748" i="54"/>
  <c r="BU748" i="54"/>
  <c r="BH748" i="54"/>
  <c r="BJ748" i="54"/>
  <c r="BI748" i="54"/>
  <c r="BK744" i="54"/>
  <c r="BO744" i="54"/>
  <c r="BS744" i="54"/>
  <c r="BP744" i="54"/>
  <c r="BU744" i="54"/>
  <c r="BL744" i="54"/>
  <c r="BR744" i="54"/>
  <c r="BM744" i="54"/>
  <c r="BT744" i="54"/>
  <c r="BN744" i="54"/>
  <c r="BQ744" i="54"/>
  <c r="BH744" i="54"/>
  <c r="BJ744" i="54"/>
  <c r="BI744" i="54"/>
  <c r="BK740" i="54"/>
  <c r="BO740" i="54"/>
  <c r="BS740" i="54"/>
  <c r="BL740" i="54"/>
  <c r="BQ740" i="54"/>
  <c r="BM740" i="54"/>
  <c r="BT740" i="54"/>
  <c r="BN740" i="54"/>
  <c r="BU740" i="54"/>
  <c r="BP740" i="54"/>
  <c r="BR740" i="54"/>
  <c r="BH740" i="54"/>
  <c r="BJ740" i="54"/>
  <c r="BI740" i="54"/>
  <c r="BK736" i="54"/>
  <c r="BO736" i="54"/>
  <c r="BS736" i="54"/>
  <c r="BM736" i="54"/>
  <c r="BR736" i="54"/>
  <c r="BN736" i="54"/>
  <c r="BU736" i="54"/>
  <c r="BP736" i="54"/>
  <c r="BQ736" i="54"/>
  <c r="BT736" i="54"/>
  <c r="BH736" i="54"/>
  <c r="BL736" i="54"/>
  <c r="BI736" i="54"/>
  <c r="BJ736" i="54"/>
  <c r="BK732" i="54"/>
  <c r="BO732" i="54"/>
  <c r="BS732" i="54"/>
  <c r="BN732" i="54"/>
  <c r="BT732" i="54"/>
  <c r="BP732" i="54"/>
  <c r="BQ732" i="54"/>
  <c r="BR732" i="54"/>
  <c r="BU732" i="54"/>
  <c r="BL732" i="54"/>
  <c r="BM732" i="54"/>
  <c r="BH732" i="54"/>
  <c r="BI732" i="54"/>
  <c r="BJ732" i="54"/>
  <c r="BK728" i="54"/>
  <c r="BO728" i="54"/>
  <c r="BS728" i="54"/>
  <c r="BP728" i="54"/>
  <c r="BU728" i="54"/>
  <c r="BQ728" i="54"/>
  <c r="BL728" i="54"/>
  <c r="BR728" i="54"/>
  <c r="BT728" i="54"/>
  <c r="BM728" i="54"/>
  <c r="BN728" i="54"/>
  <c r="BH728" i="54"/>
  <c r="BJ728" i="54"/>
  <c r="BI728" i="54"/>
  <c r="BK724" i="54"/>
  <c r="BO724" i="54"/>
  <c r="BS724" i="54"/>
  <c r="BL724" i="54"/>
  <c r="BQ724" i="54"/>
  <c r="BR724" i="54"/>
  <c r="BM724" i="54"/>
  <c r="BT724" i="54"/>
  <c r="BU724" i="54"/>
  <c r="BN724" i="54"/>
  <c r="BP724" i="54"/>
  <c r="BH724" i="54"/>
  <c r="BI724" i="54"/>
  <c r="BJ724" i="54"/>
  <c r="BK720" i="54"/>
  <c r="BO720" i="54"/>
  <c r="BS720" i="54"/>
  <c r="BL720" i="54"/>
  <c r="BM720" i="54"/>
  <c r="BR720" i="54"/>
  <c r="BT720" i="54"/>
  <c r="BN720" i="54"/>
  <c r="BU720" i="54"/>
  <c r="BP720" i="54"/>
  <c r="BQ720" i="54"/>
  <c r="BH720" i="54"/>
  <c r="BJ720" i="54"/>
  <c r="BI720" i="54"/>
  <c r="BK716" i="54"/>
  <c r="BO716" i="54"/>
  <c r="BS716" i="54"/>
  <c r="BM716" i="54"/>
  <c r="BR716" i="54"/>
  <c r="BN716" i="54"/>
  <c r="BU716" i="54"/>
  <c r="BQ716" i="54"/>
  <c r="BT716" i="54"/>
  <c r="BL716" i="54"/>
  <c r="BP716" i="54"/>
  <c r="BH716" i="54"/>
  <c r="BI716" i="54"/>
  <c r="BJ716" i="54"/>
  <c r="BK712" i="54"/>
  <c r="BO712" i="54"/>
  <c r="BS712" i="54"/>
  <c r="BN712" i="54"/>
  <c r="BT712" i="54"/>
  <c r="BP712" i="54"/>
  <c r="BM712" i="54"/>
  <c r="BQ712" i="54"/>
  <c r="BR712" i="54"/>
  <c r="BU712" i="54"/>
  <c r="BL712" i="54"/>
  <c r="BH712" i="54"/>
  <c r="BJ712" i="54"/>
  <c r="BI712" i="54"/>
  <c r="BK708" i="54"/>
  <c r="BO708" i="54"/>
  <c r="BS708" i="54"/>
  <c r="BP708" i="54"/>
  <c r="BU708" i="54"/>
  <c r="BQ708" i="54"/>
  <c r="BL708" i="54"/>
  <c r="BT708" i="54"/>
  <c r="BM708" i="54"/>
  <c r="BN708" i="54"/>
  <c r="BR708" i="54"/>
  <c r="BH708" i="54"/>
  <c r="BI708" i="54"/>
  <c r="BJ708" i="54"/>
  <c r="BK704" i="54"/>
  <c r="BO704" i="54"/>
  <c r="BS704" i="54"/>
  <c r="BL704" i="54"/>
  <c r="BQ704" i="54"/>
  <c r="BR704" i="54"/>
  <c r="BP704" i="54"/>
  <c r="BT704" i="54"/>
  <c r="BM704" i="54"/>
  <c r="BN704" i="54"/>
  <c r="BU704" i="54"/>
  <c r="BH704" i="54"/>
  <c r="BI704" i="54"/>
  <c r="BJ704" i="54"/>
  <c r="BK700" i="54"/>
  <c r="BO700" i="54"/>
  <c r="BS700" i="54"/>
  <c r="BM700" i="54"/>
  <c r="BR700" i="54"/>
  <c r="BL700" i="54"/>
  <c r="BT700" i="54"/>
  <c r="BN700" i="54"/>
  <c r="BP700" i="54"/>
  <c r="BQ700" i="54"/>
  <c r="BU700" i="54"/>
  <c r="BH700" i="54"/>
  <c r="BJ700" i="54"/>
  <c r="BI700" i="54"/>
  <c r="BK696" i="54"/>
  <c r="BO696" i="54"/>
  <c r="BS696" i="54"/>
  <c r="BN696" i="54"/>
  <c r="BT696" i="54"/>
  <c r="BM696" i="54"/>
  <c r="BU696" i="54"/>
  <c r="BR696" i="54"/>
  <c r="BL696" i="54"/>
  <c r="BP696" i="54"/>
  <c r="BQ696" i="54"/>
  <c r="BH696" i="54"/>
  <c r="BJ696" i="54"/>
  <c r="BI696" i="54"/>
  <c r="BK692" i="54"/>
  <c r="BO692" i="54"/>
  <c r="BS692" i="54"/>
  <c r="BP692" i="54"/>
  <c r="BU692" i="54"/>
  <c r="BN692" i="54"/>
  <c r="BQ692" i="54"/>
  <c r="BR692" i="54"/>
  <c r="BL692" i="54"/>
  <c r="BM692" i="54"/>
  <c r="BT692" i="54"/>
  <c r="BH692" i="54"/>
  <c r="BJ692" i="54"/>
  <c r="BI692" i="54"/>
  <c r="BK688" i="54"/>
  <c r="BO688" i="54"/>
  <c r="BS688" i="54"/>
  <c r="BL688" i="54"/>
  <c r="BQ688" i="54"/>
  <c r="BP688" i="54"/>
  <c r="BM688" i="54"/>
  <c r="BU688" i="54"/>
  <c r="BN688" i="54"/>
  <c r="BR688" i="54"/>
  <c r="BT688" i="54"/>
  <c r="BH688" i="54"/>
  <c r="BI688" i="54"/>
  <c r="BJ688" i="54"/>
  <c r="BK684" i="54"/>
  <c r="BO684" i="54"/>
  <c r="BS684" i="54"/>
  <c r="BM684" i="54"/>
  <c r="BR684" i="54"/>
  <c r="BQ684" i="54"/>
  <c r="BT684" i="54"/>
  <c r="BL684" i="54"/>
  <c r="BU684" i="54"/>
  <c r="BN684" i="54"/>
  <c r="BP684" i="54"/>
  <c r="BH684" i="54"/>
  <c r="BI684" i="54"/>
  <c r="BJ684" i="54"/>
  <c r="BK680" i="54"/>
  <c r="BO680" i="54"/>
  <c r="BS680" i="54"/>
  <c r="BN680" i="54"/>
  <c r="BT680" i="54"/>
  <c r="BL680" i="54"/>
  <c r="BR680" i="54"/>
  <c r="BP680" i="54"/>
  <c r="BQ680" i="54"/>
  <c r="BM680" i="54"/>
  <c r="BU680" i="54"/>
  <c r="BH680" i="54"/>
  <c r="BJ680" i="54"/>
  <c r="BI680" i="54"/>
  <c r="BK676" i="54"/>
  <c r="BO676" i="54"/>
  <c r="BS676" i="54"/>
  <c r="BP676" i="54"/>
  <c r="BU676" i="54"/>
  <c r="BM676" i="54"/>
  <c r="BT676" i="54"/>
  <c r="BL676" i="54"/>
  <c r="BN676" i="54"/>
  <c r="BQ676" i="54"/>
  <c r="BR676" i="54"/>
  <c r="BH676" i="54"/>
  <c r="BI676" i="54"/>
  <c r="BJ676" i="54"/>
  <c r="BK672" i="54"/>
  <c r="BO672" i="54"/>
  <c r="BS672" i="54"/>
  <c r="BL672" i="54"/>
  <c r="BQ672" i="54"/>
  <c r="BN672" i="54"/>
  <c r="BU672" i="54"/>
  <c r="BR672" i="54"/>
  <c r="BT672" i="54"/>
  <c r="BM672" i="54"/>
  <c r="BH672" i="54"/>
  <c r="BJ672" i="54"/>
  <c r="BP672" i="54"/>
  <c r="BI672" i="54"/>
  <c r="BK668" i="54"/>
  <c r="BO668" i="54"/>
  <c r="BS668" i="54"/>
  <c r="BM668" i="54"/>
  <c r="BR668" i="54"/>
  <c r="BP668" i="54"/>
  <c r="BN668" i="54"/>
  <c r="BQ668" i="54"/>
  <c r="BL668" i="54"/>
  <c r="BT668" i="54"/>
  <c r="BU668" i="54"/>
  <c r="BH668" i="54"/>
  <c r="BI668" i="54"/>
  <c r="BJ668" i="54"/>
  <c r="BK664" i="54"/>
  <c r="BO664" i="54"/>
  <c r="BS664" i="54"/>
  <c r="BN664" i="54"/>
  <c r="BT664" i="54"/>
  <c r="BQ664" i="54"/>
  <c r="BL664" i="54"/>
  <c r="BU664" i="54"/>
  <c r="BM664" i="54"/>
  <c r="BP664" i="54"/>
  <c r="BR664" i="54"/>
  <c r="BH664" i="54"/>
  <c r="BJ664" i="54"/>
  <c r="BI664" i="54"/>
  <c r="BK660" i="54"/>
  <c r="BO660" i="54"/>
  <c r="BS660" i="54"/>
  <c r="BP660" i="54"/>
  <c r="BU660" i="54"/>
  <c r="BL660" i="54"/>
  <c r="BR660" i="54"/>
  <c r="BQ660" i="54"/>
  <c r="BT660" i="54"/>
  <c r="BM660" i="54"/>
  <c r="BN660" i="54"/>
  <c r="BH660" i="54"/>
  <c r="BI660" i="54"/>
  <c r="BJ660" i="54"/>
  <c r="BK656" i="54"/>
  <c r="BO656" i="54"/>
  <c r="BS656" i="54"/>
  <c r="BL656" i="54"/>
  <c r="BQ656" i="54"/>
  <c r="BM656" i="54"/>
  <c r="BT656" i="54"/>
  <c r="BN656" i="54"/>
  <c r="BP656" i="54"/>
  <c r="BR656" i="54"/>
  <c r="BU656" i="54"/>
  <c r="BH656" i="54"/>
  <c r="BJ656" i="54"/>
  <c r="BI656" i="54"/>
  <c r="BK652" i="54"/>
  <c r="BO652" i="54"/>
  <c r="BS652" i="54"/>
  <c r="BM652" i="54"/>
  <c r="BR652" i="54"/>
  <c r="BN652" i="54"/>
  <c r="BU652" i="54"/>
  <c r="BT652" i="54"/>
  <c r="BL652" i="54"/>
  <c r="BP652" i="54"/>
  <c r="BQ652" i="54"/>
  <c r="BH652" i="54"/>
  <c r="BI652" i="54"/>
  <c r="BJ652" i="54"/>
  <c r="BK648" i="54"/>
  <c r="BO648" i="54"/>
  <c r="BS648" i="54"/>
  <c r="BN648" i="54"/>
  <c r="BT648" i="54"/>
  <c r="BP648" i="54"/>
  <c r="BQ648" i="54"/>
  <c r="BR648" i="54"/>
  <c r="BU648" i="54"/>
  <c r="BL648" i="54"/>
  <c r="BM648" i="54"/>
  <c r="BH648" i="54"/>
  <c r="BJ648" i="54"/>
  <c r="BI648" i="54"/>
  <c r="BK644" i="54"/>
  <c r="BO644" i="54"/>
  <c r="BS644" i="54"/>
  <c r="BP644" i="54"/>
  <c r="BU644" i="54"/>
  <c r="BQ644" i="54"/>
  <c r="BM644" i="54"/>
  <c r="BN644" i="54"/>
  <c r="BL644" i="54"/>
  <c r="BR644" i="54"/>
  <c r="BH644" i="54"/>
  <c r="BT644" i="54"/>
  <c r="BI644" i="54"/>
  <c r="BJ644" i="54"/>
  <c r="BK640" i="54"/>
  <c r="BO640" i="54"/>
  <c r="BS640" i="54"/>
  <c r="BL640" i="54"/>
  <c r="BQ640" i="54"/>
  <c r="BR640" i="54"/>
  <c r="BT640" i="54"/>
  <c r="BM640" i="54"/>
  <c r="BU640" i="54"/>
  <c r="BN640" i="54"/>
  <c r="BP640" i="54"/>
  <c r="BH640" i="54"/>
  <c r="BJ640" i="54"/>
  <c r="BI640" i="54"/>
  <c r="BK636" i="54"/>
  <c r="BO636" i="54"/>
  <c r="BS636" i="54"/>
  <c r="BM636" i="54"/>
  <c r="BR636" i="54"/>
  <c r="BL636" i="54"/>
  <c r="BT636" i="54"/>
  <c r="BP636" i="54"/>
  <c r="BQ636" i="54"/>
  <c r="BU636" i="54"/>
  <c r="BN636" i="54"/>
  <c r="BH636" i="54"/>
  <c r="BI636" i="54"/>
  <c r="BJ636" i="54"/>
  <c r="BK632" i="54"/>
  <c r="BO632" i="54"/>
  <c r="BS632" i="54"/>
  <c r="BN632" i="54"/>
  <c r="BT632" i="54"/>
  <c r="BM632" i="54"/>
  <c r="BU632" i="54"/>
  <c r="BL632" i="54"/>
  <c r="BP632" i="54"/>
  <c r="BQ632" i="54"/>
  <c r="BR632" i="54"/>
  <c r="BH632" i="54"/>
  <c r="BJ632" i="54"/>
  <c r="BI632" i="54"/>
  <c r="BK628" i="54"/>
  <c r="BO628" i="54"/>
  <c r="BS628" i="54"/>
  <c r="BP628" i="54"/>
  <c r="BU628" i="54"/>
  <c r="BN628" i="54"/>
  <c r="BR628" i="54"/>
  <c r="BL628" i="54"/>
  <c r="BT628" i="54"/>
  <c r="BM628" i="54"/>
  <c r="BQ628" i="54"/>
  <c r="BH628" i="54"/>
  <c r="BJ628" i="54"/>
  <c r="BI628" i="54"/>
  <c r="BK624" i="54"/>
  <c r="BO624" i="54"/>
  <c r="BS624" i="54"/>
  <c r="BL624" i="54"/>
  <c r="BQ624" i="54"/>
  <c r="BP624" i="54"/>
  <c r="BN624" i="54"/>
  <c r="BR624" i="54"/>
  <c r="BT624" i="54"/>
  <c r="BU624" i="54"/>
  <c r="BH624" i="54"/>
  <c r="BJ624" i="54"/>
  <c r="BI624" i="54"/>
  <c r="BM624" i="54"/>
  <c r="BK620" i="54"/>
  <c r="BO620" i="54"/>
  <c r="BS620" i="54"/>
  <c r="BM620" i="54"/>
  <c r="BR620" i="54"/>
  <c r="BQ620" i="54"/>
  <c r="BL620" i="54"/>
  <c r="BU620" i="54"/>
  <c r="BN620" i="54"/>
  <c r="BP620" i="54"/>
  <c r="BT620" i="54"/>
  <c r="BH620" i="54"/>
  <c r="BJ620" i="54"/>
  <c r="BI620" i="54"/>
  <c r="BK616" i="54"/>
  <c r="BO616" i="54"/>
  <c r="BS616" i="54"/>
  <c r="BN616" i="54"/>
  <c r="BT616" i="54"/>
  <c r="BL616" i="54"/>
  <c r="BR616" i="54"/>
  <c r="BQ616" i="54"/>
  <c r="BU616" i="54"/>
  <c r="BM616" i="54"/>
  <c r="BP616" i="54"/>
  <c r="BH616" i="54"/>
  <c r="BJ616" i="54"/>
  <c r="BI616" i="54"/>
  <c r="BK612" i="54"/>
  <c r="BO612" i="54"/>
  <c r="BS612" i="54"/>
  <c r="BP612" i="54"/>
  <c r="BU612" i="54"/>
  <c r="BM612" i="54"/>
  <c r="BT612" i="54"/>
  <c r="BN612" i="54"/>
  <c r="BQ612" i="54"/>
  <c r="BR612" i="54"/>
  <c r="BL612" i="54"/>
  <c r="BH612" i="54"/>
  <c r="BI612" i="54"/>
  <c r="BJ612" i="54"/>
  <c r="BK608" i="54"/>
  <c r="BO608" i="54"/>
  <c r="BS608" i="54"/>
  <c r="BL608" i="54"/>
  <c r="BQ608" i="54"/>
  <c r="BN608" i="54"/>
  <c r="BU608" i="54"/>
  <c r="BT608" i="54"/>
  <c r="BM608" i="54"/>
  <c r="BP608" i="54"/>
  <c r="BR608" i="54"/>
  <c r="BH608" i="54"/>
  <c r="BJ608" i="54"/>
  <c r="BI608" i="54"/>
  <c r="BK604" i="54"/>
  <c r="BO604" i="54"/>
  <c r="BS604" i="54"/>
  <c r="BM604" i="54"/>
  <c r="BR604" i="54"/>
  <c r="BP604" i="54"/>
  <c r="BQ604" i="54"/>
  <c r="BT604" i="54"/>
  <c r="BL604" i="54"/>
  <c r="BN604" i="54"/>
  <c r="BU604" i="54"/>
  <c r="BH604" i="54"/>
  <c r="BI604" i="54"/>
  <c r="BJ604" i="54"/>
  <c r="BK600" i="54"/>
  <c r="BO600" i="54"/>
  <c r="BS600" i="54"/>
  <c r="BN600" i="54"/>
  <c r="BT600" i="54"/>
  <c r="BQ600" i="54"/>
  <c r="BM600" i="54"/>
  <c r="BP600" i="54"/>
  <c r="BR600" i="54"/>
  <c r="BU600" i="54"/>
  <c r="BL600" i="54"/>
  <c r="BH600" i="54"/>
  <c r="BJ600" i="54"/>
  <c r="BI600" i="54"/>
  <c r="BK596" i="54"/>
  <c r="BO596" i="54"/>
  <c r="BS596" i="54"/>
  <c r="BP596" i="54"/>
  <c r="BU596" i="54"/>
  <c r="BL596" i="54"/>
  <c r="BR596" i="54"/>
  <c r="BT596" i="54"/>
  <c r="BM596" i="54"/>
  <c r="BN596" i="54"/>
  <c r="BH596" i="54"/>
  <c r="BJ596" i="54"/>
  <c r="BI596" i="54"/>
  <c r="BQ596" i="54"/>
  <c r="BK592" i="54"/>
  <c r="BO592" i="54"/>
  <c r="BS592" i="54"/>
  <c r="BL592" i="54"/>
  <c r="BQ592" i="54"/>
  <c r="BM592" i="54"/>
  <c r="BT592" i="54"/>
  <c r="BP592" i="54"/>
  <c r="BR592" i="54"/>
  <c r="BN592" i="54"/>
  <c r="BU592" i="54"/>
  <c r="BH592" i="54"/>
  <c r="BI592" i="54"/>
  <c r="BJ592" i="54"/>
  <c r="BK588" i="54"/>
  <c r="BO588" i="54"/>
  <c r="BS588" i="54"/>
  <c r="BM588" i="54"/>
  <c r="BR588" i="54"/>
  <c r="BN588" i="54"/>
  <c r="BU588" i="54"/>
  <c r="BL588" i="54"/>
  <c r="BP588" i="54"/>
  <c r="BQ588" i="54"/>
  <c r="BT588" i="54"/>
  <c r="BH588" i="54"/>
  <c r="BJ588" i="54"/>
  <c r="BI588" i="54"/>
  <c r="BK584" i="54"/>
  <c r="BO584" i="54"/>
  <c r="BS584" i="54"/>
  <c r="BN584" i="54"/>
  <c r="BT584" i="54"/>
  <c r="BP584" i="54"/>
  <c r="BR584" i="54"/>
  <c r="BL584" i="54"/>
  <c r="BU584" i="54"/>
  <c r="BM584" i="54"/>
  <c r="BQ584" i="54"/>
  <c r="BH584" i="54"/>
  <c r="BJ584" i="54"/>
  <c r="BI584" i="54"/>
  <c r="BK580" i="54"/>
  <c r="BO580" i="54"/>
  <c r="BS580" i="54"/>
  <c r="BP580" i="54"/>
  <c r="BU580" i="54"/>
  <c r="BQ580" i="54"/>
  <c r="BN580" i="54"/>
  <c r="BR580" i="54"/>
  <c r="BL580" i="54"/>
  <c r="BM580" i="54"/>
  <c r="BT580" i="54"/>
  <c r="BH580" i="54"/>
  <c r="BJ580" i="54"/>
  <c r="BI580" i="54"/>
  <c r="BK576" i="54"/>
  <c r="BO576" i="54"/>
  <c r="BS576" i="54"/>
  <c r="BL576" i="54"/>
  <c r="BQ576" i="54"/>
  <c r="BR576" i="54"/>
  <c r="BM576" i="54"/>
  <c r="BT576" i="54"/>
  <c r="BU576" i="54"/>
  <c r="BN576" i="54"/>
  <c r="BP576" i="54"/>
  <c r="BH576" i="54"/>
  <c r="BJ576" i="54"/>
  <c r="BI576" i="54"/>
  <c r="BK572" i="54"/>
  <c r="BO572" i="54"/>
  <c r="BS572" i="54"/>
  <c r="BM572" i="54"/>
  <c r="BR572" i="54"/>
  <c r="BL572" i="54"/>
  <c r="BT572" i="54"/>
  <c r="BN572" i="54"/>
  <c r="BU572" i="54"/>
  <c r="BP572" i="54"/>
  <c r="BQ572" i="54"/>
  <c r="BH572" i="54"/>
  <c r="BI572" i="54"/>
  <c r="BJ572" i="54"/>
  <c r="BK568" i="54"/>
  <c r="BO568" i="54"/>
  <c r="BS568" i="54"/>
  <c r="BN568" i="54"/>
  <c r="BT568" i="54"/>
  <c r="BP568" i="54"/>
  <c r="BL568" i="54"/>
  <c r="BU568" i="54"/>
  <c r="BM568" i="54"/>
  <c r="BQ568" i="54"/>
  <c r="BR568" i="54"/>
  <c r="BH568" i="54"/>
  <c r="BJ568" i="54"/>
  <c r="BI568" i="54"/>
  <c r="BK564" i="54"/>
  <c r="BO564" i="54"/>
  <c r="BS564" i="54"/>
  <c r="BP564" i="54"/>
  <c r="BU564" i="54"/>
  <c r="BL564" i="54"/>
  <c r="BQ564" i="54"/>
  <c r="BM564" i="54"/>
  <c r="BN564" i="54"/>
  <c r="BR564" i="54"/>
  <c r="BT564" i="54"/>
  <c r="BH564" i="54"/>
  <c r="BI564" i="54"/>
  <c r="BJ564" i="54"/>
  <c r="BK560" i="54"/>
  <c r="BO560" i="54"/>
  <c r="BS560" i="54"/>
  <c r="BL560" i="54"/>
  <c r="BQ560" i="54"/>
  <c r="BM560" i="54"/>
  <c r="BR560" i="54"/>
  <c r="BN560" i="54"/>
  <c r="BP560" i="54"/>
  <c r="BT560" i="54"/>
  <c r="BU560" i="54"/>
  <c r="BH560" i="54"/>
  <c r="BJ560" i="54"/>
  <c r="BI560" i="54"/>
  <c r="BK556" i="54"/>
  <c r="BO556" i="54"/>
  <c r="BS556" i="54"/>
  <c r="BM556" i="54"/>
  <c r="BR556" i="54"/>
  <c r="BN556" i="54"/>
  <c r="BT556" i="54"/>
  <c r="BP556" i="54"/>
  <c r="BQ556" i="54"/>
  <c r="BL556" i="54"/>
  <c r="BU556" i="54"/>
  <c r="BH556" i="54"/>
  <c r="BI556" i="54"/>
  <c r="BJ556" i="54"/>
  <c r="BK552" i="54"/>
  <c r="BO552" i="54"/>
  <c r="BS552" i="54"/>
  <c r="BL552" i="54"/>
  <c r="BP552" i="54"/>
  <c r="BM552" i="54"/>
  <c r="BT552" i="54"/>
  <c r="BN552" i="54"/>
  <c r="BU552" i="54"/>
  <c r="BQ552" i="54"/>
  <c r="BR552" i="54"/>
  <c r="BH552" i="54"/>
  <c r="BI552" i="54"/>
  <c r="BJ552" i="54"/>
  <c r="BK548" i="54"/>
  <c r="BO548" i="54"/>
  <c r="BS548" i="54"/>
  <c r="BL548" i="54"/>
  <c r="BP548" i="54"/>
  <c r="BT548" i="54"/>
  <c r="BQ548" i="54"/>
  <c r="BR548" i="54"/>
  <c r="BM548" i="54"/>
  <c r="BN548" i="54"/>
  <c r="BU548" i="54"/>
  <c r="BH548" i="54"/>
  <c r="BI548" i="54"/>
  <c r="BJ548" i="54"/>
  <c r="BK544" i="54"/>
  <c r="BO544" i="54"/>
  <c r="BS544" i="54"/>
  <c r="BL544" i="54"/>
  <c r="BP544" i="54"/>
  <c r="BT544" i="54"/>
  <c r="BM544" i="54"/>
  <c r="BU544" i="54"/>
  <c r="BN544" i="54"/>
  <c r="BQ544" i="54"/>
  <c r="BH544" i="54"/>
  <c r="BR544" i="54"/>
  <c r="BI544" i="54"/>
  <c r="BJ544" i="54"/>
  <c r="BK540" i="54"/>
  <c r="BO540" i="54"/>
  <c r="BS540" i="54"/>
  <c r="BL540" i="54"/>
  <c r="BP540" i="54"/>
  <c r="BT540" i="54"/>
  <c r="BQ540" i="54"/>
  <c r="BR540" i="54"/>
  <c r="BU540" i="54"/>
  <c r="BM540" i="54"/>
  <c r="BN540" i="54"/>
  <c r="BH540" i="54"/>
  <c r="BI540" i="54"/>
  <c r="BJ540" i="54"/>
  <c r="BK536" i="54"/>
  <c r="BO536" i="54"/>
  <c r="BS536" i="54"/>
  <c r="BL536" i="54"/>
  <c r="BP536" i="54"/>
  <c r="BT536" i="54"/>
  <c r="BM536" i="54"/>
  <c r="BU536" i="54"/>
  <c r="BN536" i="54"/>
  <c r="BQ536" i="54"/>
  <c r="BR536" i="54"/>
  <c r="BH536" i="54"/>
  <c r="BJ536" i="54"/>
  <c r="BI536" i="54"/>
  <c r="BK532" i="54"/>
  <c r="BO532" i="54"/>
  <c r="BS532" i="54"/>
  <c r="BL532" i="54"/>
  <c r="BP532" i="54"/>
  <c r="BT532" i="54"/>
  <c r="BQ532" i="54"/>
  <c r="BR532" i="54"/>
  <c r="BM532" i="54"/>
  <c r="BN532" i="54"/>
  <c r="BU532" i="54"/>
  <c r="BH532" i="54"/>
  <c r="BI532" i="54"/>
  <c r="BJ532" i="54"/>
  <c r="BK528" i="54"/>
  <c r="BO528" i="54"/>
  <c r="BS528" i="54"/>
  <c r="BL528" i="54"/>
  <c r="BP528" i="54"/>
  <c r="BT528" i="54"/>
  <c r="BM528" i="54"/>
  <c r="BU528" i="54"/>
  <c r="BN528" i="54"/>
  <c r="BQ528" i="54"/>
  <c r="BR528" i="54"/>
  <c r="BH528" i="54"/>
  <c r="BJ528" i="54"/>
  <c r="BI528" i="54"/>
  <c r="BK524" i="54"/>
  <c r="BO524" i="54"/>
  <c r="BS524" i="54"/>
  <c r="BL524" i="54"/>
  <c r="BP524" i="54"/>
  <c r="BT524" i="54"/>
  <c r="BQ524" i="54"/>
  <c r="BR524" i="54"/>
  <c r="BU524" i="54"/>
  <c r="BM524" i="54"/>
  <c r="BN524" i="54"/>
  <c r="BH524" i="54"/>
  <c r="BI524" i="54"/>
  <c r="BJ524" i="54"/>
  <c r="BK520" i="54"/>
  <c r="BO520" i="54"/>
  <c r="BS520" i="54"/>
  <c r="BL520" i="54"/>
  <c r="BP520" i="54"/>
  <c r="BT520" i="54"/>
  <c r="BM520" i="54"/>
  <c r="BU520" i="54"/>
  <c r="BN520" i="54"/>
  <c r="BQ520" i="54"/>
  <c r="BR520" i="54"/>
  <c r="BH520" i="54"/>
  <c r="BJ520" i="54"/>
  <c r="BI520" i="54"/>
  <c r="BK516" i="54"/>
  <c r="BO516" i="54"/>
  <c r="BS516" i="54"/>
  <c r="BL516" i="54"/>
  <c r="BP516" i="54"/>
  <c r="BT516" i="54"/>
  <c r="BQ516" i="54"/>
  <c r="BR516" i="54"/>
  <c r="BM516" i="54"/>
  <c r="BN516" i="54"/>
  <c r="BU516" i="54"/>
  <c r="BH516" i="54"/>
  <c r="BJ516" i="54"/>
  <c r="BI516" i="54"/>
  <c r="BK512" i="54"/>
  <c r="BO512" i="54"/>
  <c r="BS512" i="54"/>
  <c r="BL512" i="54"/>
  <c r="BP512" i="54"/>
  <c r="BT512" i="54"/>
  <c r="BM512" i="54"/>
  <c r="BU512" i="54"/>
  <c r="BN512" i="54"/>
  <c r="BQ512" i="54"/>
  <c r="BR512" i="54"/>
  <c r="BH512" i="54"/>
  <c r="BI512" i="54"/>
  <c r="BJ512" i="54"/>
  <c r="BK508" i="54"/>
  <c r="BO508" i="54"/>
  <c r="BS508" i="54"/>
  <c r="BL508" i="54"/>
  <c r="BP508" i="54"/>
  <c r="BT508" i="54"/>
  <c r="BQ508" i="54"/>
  <c r="BR508" i="54"/>
  <c r="BU508" i="54"/>
  <c r="BM508" i="54"/>
  <c r="BN508" i="54"/>
  <c r="BH508" i="54"/>
  <c r="BJ508" i="54"/>
  <c r="BI508" i="54"/>
  <c r="BK504" i="54"/>
  <c r="BO504" i="54"/>
  <c r="BS504" i="54"/>
  <c r="BL504" i="54"/>
  <c r="BP504" i="54"/>
  <c r="BT504" i="54"/>
  <c r="BM504" i="54"/>
  <c r="BU504" i="54"/>
  <c r="BN504" i="54"/>
  <c r="BQ504" i="54"/>
  <c r="BR504" i="54"/>
  <c r="BH504" i="54"/>
  <c r="BI504" i="54"/>
  <c r="BJ504" i="54"/>
  <c r="BK500" i="54"/>
  <c r="BO500" i="54"/>
  <c r="BS500" i="54"/>
  <c r="BL500" i="54"/>
  <c r="BP500" i="54"/>
  <c r="BT500" i="54"/>
  <c r="BQ500" i="54"/>
  <c r="BR500" i="54"/>
  <c r="BM500" i="54"/>
  <c r="BN500" i="54"/>
  <c r="BU500" i="54"/>
  <c r="BH500" i="54"/>
  <c r="BJ500" i="54"/>
  <c r="BI500" i="54"/>
  <c r="BK496" i="54"/>
  <c r="BO496" i="54"/>
  <c r="BS496" i="54"/>
  <c r="BL496" i="54"/>
  <c r="BP496" i="54"/>
  <c r="BT496" i="54"/>
  <c r="BM496" i="54"/>
  <c r="BU496" i="54"/>
  <c r="BN496" i="54"/>
  <c r="BQ496" i="54"/>
  <c r="BR496" i="54"/>
  <c r="BH496" i="54"/>
  <c r="BI496" i="54"/>
  <c r="BJ496" i="54"/>
  <c r="BK492" i="54"/>
  <c r="BO492" i="54"/>
  <c r="BS492" i="54"/>
  <c r="BL492" i="54"/>
  <c r="BP492" i="54"/>
  <c r="BT492" i="54"/>
  <c r="BQ492" i="54"/>
  <c r="BR492" i="54"/>
  <c r="BU492" i="54"/>
  <c r="BM492" i="54"/>
  <c r="BN492" i="54"/>
  <c r="BH492" i="54"/>
  <c r="BJ492" i="54"/>
  <c r="BI492" i="54"/>
  <c r="BK488" i="54"/>
  <c r="BO488" i="54"/>
  <c r="BS488" i="54"/>
  <c r="BL488" i="54"/>
  <c r="BP488" i="54"/>
  <c r="BT488" i="54"/>
  <c r="BM488" i="54"/>
  <c r="BU488" i="54"/>
  <c r="BN488" i="54"/>
  <c r="BQ488" i="54"/>
  <c r="BR488" i="54"/>
  <c r="BH488" i="54"/>
  <c r="BI488" i="54"/>
  <c r="BJ488" i="54"/>
  <c r="BK484" i="54"/>
  <c r="BO484" i="54"/>
  <c r="BS484" i="54"/>
  <c r="BL484" i="54"/>
  <c r="BP484" i="54"/>
  <c r="BT484" i="54"/>
  <c r="BQ484" i="54"/>
  <c r="BR484" i="54"/>
  <c r="BM484" i="54"/>
  <c r="BN484" i="54"/>
  <c r="BU484" i="54"/>
  <c r="BH484" i="54"/>
  <c r="BJ484" i="54"/>
  <c r="BI484" i="54"/>
  <c r="BK480" i="54"/>
  <c r="BO480" i="54"/>
  <c r="BS480" i="54"/>
  <c r="BL480" i="54"/>
  <c r="BP480" i="54"/>
  <c r="BT480" i="54"/>
  <c r="BM480" i="54"/>
  <c r="BU480" i="54"/>
  <c r="BN480" i="54"/>
  <c r="BQ480" i="54"/>
  <c r="BR480" i="54"/>
  <c r="BH480" i="54"/>
  <c r="BI480" i="54"/>
  <c r="BJ480" i="54"/>
  <c r="BK476" i="54"/>
  <c r="BO476" i="54"/>
  <c r="BS476" i="54"/>
  <c r="BL476" i="54"/>
  <c r="BP476" i="54"/>
  <c r="BT476" i="54"/>
  <c r="BQ476" i="54"/>
  <c r="BR476" i="54"/>
  <c r="BU476" i="54"/>
  <c r="BM476" i="54"/>
  <c r="BN476" i="54"/>
  <c r="BH476" i="54"/>
  <c r="BI476" i="54"/>
  <c r="BJ476" i="54"/>
  <c r="BK472" i="54"/>
  <c r="BO472" i="54"/>
  <c r="BS472" i="54"/>
  <c r="BL472" i="54"/>
  <c r="BP472" i="54"/>
  <c r="BT472" i="54"/>
  <c r="BM472" i="54"/>
  <c r="BU472" i="54"/>
  <c r="BN472" i="54"/>
  <c r="BQ472" i="54"/>
  <c r="BR472" i="54"/>
  <c r="BH472" i="54"/>
  <c r="BJ472" i="54"/>
  <c r="BI472" i="54"/>
  <c r="BK468" i="54"/>
  <c r="BO468" i="54"/>
  <c r="BS468" i="54"/>
  <c r="BL468" i="54"/>
  <c r="BP468" i="54"/>
  <c r="BT468" i="54"/>
  <c r="BQ468" i="54"/>
  <c r="BR468" i="54"/>
  <c r="BM468" i="54"/>
  <c r="BN468" i="54"/>
  <c r="BU468" i="54"/>
  <c r="BH468" i="54"/>
  <c r="BJ468" i="54"/>
  <c r="BI468" i="54"/>
  <c r="BK464" i="54"/>
  <c r="BO464" i="54"/>
  <c r="BS464" i="54"/>
  <c r="BL464" i="54"/>
  <c r="BP464" i="54"/>
  <c r="BT464" i="54"/>
  <c r="BM464" i="54"/>
  <c r="BU464" i="54"/>
  <c r="BN464" i="54"/>
  <c r="BQ464" i="54"/>
  <c r="BR464" i="54"/>
  <c r="BH464" i="54"/>
  <c r="BI464" i="54"/>
  <c r="BJ464" i="54"/>
  <c r="BK460" i="54"/>
  <c r="BO460" i="54"/>
  <c r="BS460" i="54"/>
  <c r="BL460" i="54"/>
  <c r="BP460" i="54"/>
  <c r="BT460" i="54"/>
  <c r="BQ460" i="54"/>
  <c r="BR460" i="54"/>
  <c r="BU460" i="54"/>
  <c r="BM460" i="54"/>
  <c r="BN460" i="54"/>
  <c r="BH460" i="54"/>
  <c r="BJ460" i="54"/>
  <c r="BI460" i="54"/>
  <c r="BK456" i="54"/>
  <c r="BO456" i="54"/>
  <c r="BS456" i="54"/>
  <c r="BL456" i="54"/>
  <c r="BP456" i="54"/>
  <c r="BT456" i="54"/>
  <c r="BM456" i="54"/>
  <c r="BU456" i="54"/>
  <c r="BN456" i="54"/>
  <c r="BQ456" i="54"/>
  <c r="BR456" i="54"/>
  <c r="BH456" i="54"/>
  <c r="BI456" i="54"/>
  <c r="BJ456" i="54"/>
  <c r="BK452" i="54"/>
  <c r="BO452" i="54"/>
  <c r="BS452" i="54"/>
  <c r="BL452" i="54"/>
  <c r="BP452" i="54"/>
  <c r="BT452" i="54"/>
  <c r="BQ452" i="54"/>
  <c r="BR452" i="54"/>
  <c r="BM452" i="54"/>
  <c r="BN452" i="54"/>
  <c r="BU452" i="54"/>
  <c r="BH452" i="54"/>
  <c r="BJ452" i="54"/>
  <c r="BI452" i="54"/>
  <c r="BK448" i="54"/>
  <c r="BO448" i="54"/>
  <c r="BS448" i="54"/>
  <c r="BL448" i="54"/>
  <c r="BP448" i="54"/>
  <c r="BT448" i="54"/>
  <c r="BM448" i="54"/>
  <c r="BU448" i="54"/>
  <c r="BN448" i="54"/>
  <c r="BQ448" i="54"/>
  <c r="BR448" i="54"/>
  <c r="BH448" i="54"/>
  <c r="BI448" i="54"/>
  <c r="BJ448" i="54"/>
  <c r="BK444" i="54"/>
  <c r="BO444" i="54"/>
  <c r="BS444" i="54"/>
  <c r="BL444" i="54"/>
  <c r="BP444" i="54"/>
  <c r="BT444" i="54"/>
  <c r="BQ444" i="54"/>
  <c r="BR444" i="54"/>
  <c r="BU444" i="54"/>
  <c r="BM444" i="54"/>
  <c r="BN444" i="54"/>
  <c r="BH444" i="54"/>
  <c r="BJ444" i="54"/>
  <c r="BI444" i="54"/>
  <c r="BK440" i="54"/>
  <c r="BO440" i="54"/>
  <c r="BS440" i="54"/>
  <c r="BM440" i="54"/>
  <c r="BR440" i="54"/>
  <c r="BN440" i="54"/>
  <c r="BT440" i="54"/>
  <c r="BP440" i="54"/>
  <c r="BQ440" i="54"/>
  <c r="BL440" i="54"/>
  <c r="BU440" i="54"/>
  <c r="BH440" i="54"/>
  <c r="BJ440" i="54"/>
  <c r="BI440" i="54"/>
  <c r="BK436" i="54"/>
  <c r="BO436" i="54"/>
  <c r="BS436" i="54"/>
  <c r="BN436" i="54"/>
  <c r="BT436" i="54"/>
  <c r="BP436" i="54"/>
  <c r="BU436" i="54"/>
  <c r="BQ436" i="54"/>
  <c r="BR436" i="54"/>
  <c r="BL436" i="54"/>
  <c r="BM436" i="54"/>
  <c r="BH436" i="54"/>
  <c r="BJ436" i="54"/>
  <c r="BI436" i="54"/>
  <c r="BK432" i="54"/>
  <c r="BO432" i="54"/>
  <c r="BS432" i="54"/>
  <c r="BP432" i="54"/>
  <c r="BU432" i="54"/>
  <c r="BL432" i="54"/>
  <c r="BQ432" i="54"/>
  <c r="BR432" i="54"/>
  <c r="BT432" i="54"/>
  <c r="BM432" i="54"/>
  <c r="BN432" i="54"/>
  <c r="BH432" i="54"/>
  <c r="BI432" i="54"/>
  <c r="BJ432" i="54"/>
  <c r="BK428" i="54"/>
  <c r="BO428" i="54"/>
  <c r="BS428" i="54"/>
  <c r="BL428" i="54"/>
  <c r="BQ428" i="54"/>
  <c r="BM428" i="54"/>
  <c r="BR428" i="54"/>
  <c r="BT428" i="54"/>
  <c r="BU428" i="54"/>
  <c r="BN428" i="54"/>
  <c r="BP428" i="54"/>
  <c r="BH428" i="54"/>
  <c r="BI428" i="54"/>
  <c r="BJ428" i="54"/>
  <c r="BK424" i="54"/>
  <c r="BO424" i="54"/>
  <c r="BS424" i="54"/>
  <c r="BM424" i="54"/>
  <c r="BR424" i="54"/>
  <c r="BN424" i="54"/>
  <c r="BT424" i="54"/>
  <c r="BU424" i="54"/>
  <c r="BL424" i="54"/>
  <c r="BP424" i="54"/>
  <c r="BQ424" i="54"/>
  <c r="BH424" i="54"/>
  <c r="BJ424" i="54"/>
  <c r="BI424" i="54"/>
  <c r="BK420" i="54"/>
  <c r="BO420" i="54"/>
  <c r="BS420" i="54"/>
  <c r="BN420" i="54"/>
  <c r="BT420" i="54"/>
  <c r="BP420" i="54"/>
  <c r="BU420" i="54"/>
  <c r="BL420" i="54"/>
  <c r="BM420" i="54"/>
  <c r="BQ420" i="54"/>
  <c r="BR420" i="54"/>
  <c r="BH420" i="54"/>
  <c r="BI420" i="54"/>
  <c r="BJ420" i="54"/>
  <c r="BK416" i="54"/>
  <c r="BO416" i="54"/>
  <c r="BS416" i="54"/>
  <c r="BP416" i="54"/>
  <c r="BU416" i="54"/>
  <c r="BL416" i="54"/>
  <c r="BQ416" i="54"/>
  <c r="BM416" i="54"/>
  <c r="BN416" i="54"/>
  <c r="BR416" i="54"/>
  <c r="BT416" i="54"/>
  <c r="BH416" i="54"/>
  <c r="BI416" i="54"/>
  <c r="BJ416" i="54"/>
  <c r="BK412" i="54"/>
  <c r="BO412" i="54"/>
  <c r="BS412" i="54"/>
  <c r="BL412" i="54"/>
  <c r="BQ412" i="54"/>
  <c r="BM412" i="54"/>
  <c r="BR412" i="54"/>
  <c r="BN412" i="54"/>
  <c r="BP412" i="54"/>
  <c r="BT412" i="54"/>
  <c r="BU412" i="54"/>
  <c r="BH412" i="54"/>
  <c r="BI412" i="54"/>
  <c r="BJ412" i="54"/>
  <c r="BK408" i="54"/>
  <c r="BO408" i="54"/>
  <c r="BS408" i="54"/>
  <c r="BM408" i="54"/>
  <c r="BR408" i="54"/>
  <c r="BN408" i="54"/>
  <c r="BT408" i="54"/>
  <c r="BP408" i="54"/>
  <c r="BQ408" i="54"/>
  <c r="BU408" i="54"/>
  <c r="BL408" i="54"/>
  <c r="BH408" i="54"/>
  <c r="BJ408" i="54"/>
  <c r="BI408" i="54"/>
  <c r="BK404" i="54"/>
  <c r="BO404" i="54"/>
  <c r="BS404" i="54"/>
  <c r="BN404" i="54"/>
  <c r="BT404" i="54"/>
  <c r="BP404" i="54"/>
  <c r="BU404" i="54"/>
  <c r="BQ404" i="54"/>
  <c r="BR404" i="54"/>
  <c r="BL404" i="54"/>
  <c r="BM404" i="54"/>
  <c r="BH404" i="54"/>
  <c r="BI404" i="54"/>
  <c r="BJ404" i="54"/>
  <c r="BK400" i="54"/>
  <c r="BO400" i="54"/>
  <c r="BS400" i="54"/>
  <c r="BP400" i="54"/>
  <c r="BU400" i="54"/>
  <c r="BL400" i="54"/>
  <c r="BQ400" i="54"/>
  <c r="BR400" i="54"/>
  <c r="BT400" i="54"/>
  <c r="BM400" i="54"/>
  <c r="BN400" i="54"/>
  <c r="BH400" i="54"/>
  <c r="BJ400" i="54"/>
  <c r="BI400" i="54"/>
  <c r="BK396" i="54"/>
  <c r="BO396" i="54"/>
  <c r="BS396" i="54"/>
  <c r="BL396" i="54"/>
  <c r="BQ396" i="54"/>
  <c r="BM396" i="54"/>
  <c r="BR396" i="54"/>
  <c r="BT396" i="54"/>
  <c r="BU396" i="54"/>
  <c r="BN396" i="54"/>
  <c r="BP396" i="54"/>
  <c r="BH396" i="54"/>
  <c r="BI396" i="54"/>
  <c r="BJ396" i="54"/>
  <c r="BK392" i="54"/>
  <c r="BO392" i="54"/>
  <c r="BS392" i="54"/>
  <c r="BM392" i="54"/>
  <c r="BR392" i="54"/>
  <c r="BN392" i="54"/>
  <c r="BT392" i="54"/>
  <c r="BU392" i="54"/>
  <c r="BL392" i="54"/>
  <c r="BP392" i="54"/>
  <c r="BH392" i="54"/>
  <c r="BJ392" i="54"/>
  <c r="BQ392" i="54"/>
  <c r="BI392" i="54"/>
  <c r="BK388" i="54"/>
  <c r="BO388" i="54"/>
  <c r="BS388" i="54"/>
  <c r="BN388" i="54"/>
  <c r="BT388" i="54"/>
  <c r="BP388" i="54"/>
  <c r="BU388" i="54"/>
  <c r="BL388" i="54"/>
  <c r="BM388" i="54"/>
  <c r="BQ388" i="54"/>
  <c r="BR388" i="54"/>
  <c r="BH388" i="54"/>
  <c r="BI388" i="54"/>
  <c r="BJ388" i="54"/>
  <c r="BK384" i="54"/>
  <c r="BO384" i="54"/>
  <c r="BS384" i="54"/>
  <c r="BP384" i="54"/>
  <c r="BU384" i="54"/>
  <c r="BL384" i="54"/>
  <c r="BQ384" i="54"/>
  <c r="BM384" i="54"/>
  <c r="BN384" i="54"/>
  <c r="BT384" i="54"/>
  <c r="BR384" i="54"/>
  <c r="BH384" i="54"/>
  <c r="BJ384" i="54"/>
  <c r="BI384" i="54"/>
  <c r="BM378" i="54"/>
  <c r="BQ378" i="54"/>
  <c r="BU378" i="54"/>
  <c r="BL378" i="54"/>
  <c r="BR378" i="54"/>
  <c r="BN378" i="54"/>
  <c r="BS378" i="54"/>
  <c r="BO378" i="54"/>
  <c r="BP378" i="54"/>
  <c r="BK378" i="54"/>
  <c r="BT378" i="54"/>
  <c r="BJ378" i="54"/>
  <c r="BH378" i="54"/>
  <c r="BI378" i="54"/>
  <c r="BM370" i="54"/>
  <c r="BQ370" i="54"/>
  <c r="BU370" i="54"/>
  <c r="BO370" i="54"/>
  <c r="BT370" i="54"/>
  <c r="BK370" i="54"/>
  <c r="BP370" i="54"/>
  <c r="BR370" i="54"/>
  <c r="BS370" i="54"/>
  <c r="BL370" i="54"/>
  <c r="BN370" i="54"/>
  <c r="BJ370" i="54"/>
  <c r="BH370" i="54"/>
  <c r="BI370" i="54"/>
  <c r="BM366" i="54"/>
  <c r="BQ366" i="54"/>
  <c r="BU366" i="54"/>
  <c r="BK366" i="54"/>
  <c r="BP366" i="54"/>
  <c r="BL366" i="54"/>
  <c r="BR366" i="54"/>
  <c r="BS366" i="54"/>
  <c r="BT366" i="54"/>
  <c r="BN366" i="54"/>
  <c r="BO366" i="54"/>
  <c r="BJ366" i="54"/>
  <c r="BH366" i="54"/>
  <c r="BI366" i="54"/>
  <c r="BK360" i="54"/>
  <c r="BO360" i="54"/>
  <c r="BS360" i="54"/>
  <c r="BM360" i="54"/>
  <c r="BR360" i="54"/>
  <c r="BN360" i="54"/>
  <c r="BT360" i="54"/>
  <c r="BU360" i="54"/>
  <c r="BL360" i="54"/>
  <c r="BP360" i="54"/>
  <c r="BQ360" i="54"/>
  <c r="BH360" i="54"/>
  <c r="BI360" i="54"/>
  <c r="BJ360" i="54"/>
  <c r="BK356" i="54"/>
  <c r="BO356" i="54"/>
  <c r="BS356" i="54"/>
  <c r="BL356" i="54"/>
  <c r="BQ356" i="54"/>
  <c r="BM356" i="54"/>
  <c r="BR356" i="54"/>
  <c r="BT356" i="54"/>
  <c r="BU356" i="54"/>
  <c r="BN356" i="54"/>
  <c r="BP356" i="54"/>
  <c r="BH356" i="54"/>
  <c r="BJ356" i="54"/>
  <c r="BI356" i="54"/>
  <c r="BK352" i="54"/>
  <c r="BO352" i="54"/>
  <c r="BS352" i="54"/>
  <c r="BM352" i="54"/>
  <c r="BR352" i="54"/>
  <c r="BN352" i="54"/>
  <c r="BT352" i="54"/>
  <c r="BU352" i="54"/>
  <c r="BL352" i="54"/>
  <c r="BP352" i="54"/>
  <c r="BQ352" i="54"/>
  <c r="BH352" i="54"/>
  <c r="BJ352" i="54"/>
  <c r="BI352" i="54"/>
  <c r="BK348" i="54"/>
  <c r="BO348" i="54"/>
  <c r="BS348" i="54"/>
  <c r="BN348" i="54"/>
  <c r="BT348" i="54"/>
  <c r="BP348" i="54"/>
  <c r="BU348" i="54"/>
  <c r="BL348" i="54"/>
  <c r="BM348" i="54"/>
  <c r="BQ348" i="54"/>
  <c r="BR348" i="54"/>
  <c r="BH348" i="54"/>
  <c r="BI348" i="54"/>
  <c r="BJ348" i="54"/>
  <c r="BK344" i="54"/>
  <c r="BO344" i="54"/>
  <c r="BS344" i="54"/>
  <c r="BP344" i="54"/>
  <c r="BU344" i="54"/>
  <c r="BL344" i="54"/>
  <c r="BQ344" i="54"/>
  <c r="BM344" i="54"/>
  <c r="BN344" i="54"/>
  <c r="BR344" i="54"/>
  <c r="BT344" i="54"/>
  <c r="BH344" i="54"/>
  <c r="BJ344" i="54"/>
  <c r="BI344" i="54"/>
  <c r="BK332" i="54"/>
  <c r="BO332" i="54"/>
  <c r="BS332" i="54"/>
  <c r="BN332" i="54"/>
  <c r="BT332" i="54"/>
  <c r="BP332" i="54"/>
  <c r="BU332" i="54"/>
  <c r="BQ332" i="54"/>
  <c r="BR332" i="54"/>
  <c r="BL332" i="54"/>
  <c r="BM332" i="54"/>
  <c r="BH332" i="54"/>
  <c r="BI332" i="54"/>
  <c r="BJ332" i="54"/>
  <c r="BK324" i="54"/>
  <c r="BO324" i="54"/>
  <c r="BS324" i="54"/>
  <c r="BL324" i="54"/>
  <c r="BQ324" i="54"/>
  <c r="BM324" i="54"/>
  <c r="BR324" i="54"/>
  <c r="BT324" i="54"/>
  <c r="BU324" i="54"/>
  <c r="BN324" i="54"/>
  <c r="BP324" i="54"/>
  <c r="BH324" i="54"/>
  <c r="BJ324" i="54"/>
  <c r="BI324" i="54"/>
  <c r="BK320" i="54"/>
  <c r="BO320" i="54"/>
  <c r="BS320" i="54"/>
  <c r="BM320" i="54"/>
  <c r="BR320" i="54"/>
  <c r="BN320" i="54"/>
  <c r="BT320" i="54"/>
  <c r="BU320" i="54"/>
  <c r="BL320" i="54"/>
  <c r="BP320" i="54"/>
  <c r="BQ320" i="54"/>
  <c r="BH320" i="54"/>
  <c r="BI320" i="54"/>
  <c r="BJ320" i="54"/>
  <c r="BK316" i="54"/>
  <c r="BO316" i="54"/>
  <c r="BS316" i="54"/>
  <c r="BN316" i="54"/>
  <c r="BT316" i="54"/>
  <c r="BP316" i="54"/>
  <c r="BU316" i="54"/>
  <c r="BL316" i="54"/>
  <c r="BM316" i="54"/>
  <c r="BQ316" i="54"/>
  <c r="BR316" i="54"/>
  <c r="BH316" i="54"/>
  <c r="BJ316" i="54"/>
  <c r="BI316" i="54"/>
  <c r="BK308" i="54"/>
  <c r="BO308" i="54"/>
  <c r="BS308" i="54"/>
  <c r="BL308" i="54"/>
  <c r="BQ308" i="54"/>
  <c r="BM308" i="54"/>
  <c r="BR308" i="54"/>
  <c r="BN308" i="54"/>
  <c r="BP308" i="54"/>
  <c r="BT308" i="54"/>
  <c r="BU308" i="54"/>
  <c r="BH308" i="54"/>
  <c r="BJ308" i="54"/>
  <c r="BI308" i="54"/>
  <c r="BK304" i="54"/>
  <c r="BO304" i="54"/>
  <c r="BS304" i="54"/>
  <c r="BM304" i="54"/>
  <c r="BR304" i="54"/>
  <c r="BN304" i="54"/>
  <c r="BT304" i="54"/>
  <c r="BP304" i="54"/>
  <c r="BQ304" i="54"/>
  <c r="BL304" i="54"/>
  <c r="BU304" i="54"/>
  <c r="BH304" i="54"/>
  <c r="BI304" i="54"/>
  <c r="BJ304" i="54"/>
  <c r="BK300" i="54"/>
  <c r="BO300" i="54"/>
  <c r="BS300" i="54"/>
  <c r="BN300" i="54"/>
  <c r="BT300" i="54"/>
  <c r="BP300" i="54"/>
  <c r="BU300" i="54"/>
  <c r="BQ300" i="54"/>
  <c r="BR300" i="54"/>
  <c r="BL300" i="54"/>
  <c r="BM300" i="54"/>
  <c r="BH300" i="54"/>
  <c r="BJ300" i="54"/>
  <c r="BI300" i="54"/>
  <c r="BK296" i="54"/>
  <c r="BO296" i="54"/>
  <c r="BS296" i="54"/>
  <c r="BP296" i="54"/>
  <c r="BU296" i="54"/>
  <c r="BL296" i="54"/>
  <c r="BQ296" i="54"/>
  <c r="BR296" i="54"/>
  <c r="BT296" i="54"/>
  <c r="BM296" i="54"/>
  <c r="BN296" i="54"/>
  <c r="BH296" i="54"/>
  <c r="BI296" i="54"/>
  <c r="BJ296" i="54"/>
  <c r="BK292" i="54"/>
  <c r="BO292" i="54"/>
  <c r="BS292" i="54"/>
  <c r="BL292" i="54"/>
  <c r="BQ292" i="54"/>
  <c r="BM292" i="54"/>
  <c r="BR292" i="54"/>
  <c r="BT292" i="54"/>
  <c r="BU292" i="54"/>
  <c r="BN292" i="54"/>
  <c r="BP292" i="54"/>
  <c r="BH292" i="54"/>
  <c r="BI292" i="54"/>
  <c r="BJ292" i="54"/>
  <c r="BK288" i="54"/>
  <c r="BO288" i="54"/>
  <c r="BS288" i="54"/>
  <c r="BM288" i="54"/>
  <c r="BR288" i="54"/>
  <c r="BN288" i="54"/>
  <c r="BT288" i="54"/>
  <c r="BU288" i="54"/>
  <c r="BL288" i="54"/>
  <c r="BP288" i="54"/>
  <c r="BQ288" i="54"/>
  <c r="BH288" i="54"/>
  <c r="BI288" i="54"/>
  <c r="BJ288" i="54"/>
  <c r="BK284" i="54"/>
  <c r="BO284" i="54"/>
  <c r="BS284" i="54"/>
  <c r="BN284" i="54"/>
  <c r="BT284" i="54"/>
  <c r="BP284" i="54"/>
  <c r="BU284" i="54"/>
  <c r="BL284" i="54"/>
  <c r="BM284" i="54"/>
  <c r="BQ284" i="54"/>
  <c r="BR284" i="54"/>
  <c r="BH284" i="54"/>
  <c r="BJ284" i="54"/>
  <c r="BI284" i="54"/>
  <c r="BK280" i="54"/>
  <c r="BO280" i="54"/>
  <c r="BS280" i="54"/>
  <c r="BP280" i="54"/>
  <c r="BU280" i="54"/>
  <c r="BL280" i="54"/>
  <c r="BQ280" i="54"/>
  <c r="BM280" i="54"/>
  <c r="BN280" i="54"/>
  <c r="BR280" i="54"/>
  <c r="BT280" i="54"/>
  <c r="BH280" i="54"/>
  <c r="BI280" i="54"/>
  <c r="BJ280" i="54"/>
  <c r="BK272" i="54"/>
  <c r="BO272" i="54"/>
  <c r="BS272" i="54"/>
  <c r="BM272" i="54"/>
  <c r="BR272" i="54"/>
  <c r="BN272" i="54"/>
  <c r="BT272" i="54"/>
  <c r="BP272" i="54"/>
  <c r="BQ272" i="54"/>
  <c r="BU272" i="54"/>
  <c r="BL272" i="54"/>
  <c r="BH272" i="54"/>
  <c r="BJ272" i="54"/>
  <c r="BI272" i="54"/>
  <c r="BK268" i="54"/>
  <c r="BO268" i="54"/>
  <c r="BS268" i="54"/>
  <c r="BN268" i="54"/>
  <c r="BT268" i="54"/>
  <c r="BP268" i="54"/>
  <c r="BU268" i="54"/>
  <c r="BQ268" i="54"/>
  <c r="BR268" i="54"/>
  <c r="BL268" i="54"/>
  <c r="BM268" i="54"/>
  <c r="BH268" i="54"/>
  <c r="BJ268" i="54"/>
  <c r="BI268" i="54"/>
  <c r="BL260" i="54"/>
  <c r="BP260" i="54"/>
  <c r="BT260" i="54"/>
  <c r="BO260" i="54"/>
  <c r="BU260" i="54"/>
  <c r="BM260" i="54"/>
  <c r="BS260" i="54"/>
  <c r="BN260" i="54"/>
  <c r="BQ260" i="54"/>
  <c r="BR260" i="54"/>
  <c r="BK260" i="54"/>
  <c r="BH260" i="54"/>
  <c r="BI260" i="54"/>
  <c r="BJ260" i="54"/>
  <c r="BL256" i="54"/>
  <c r="BP256" i="54"/>
  <c r="BT256" i="54"/>
  <c r="BK256" i="54"/>
  <c r="BQ256" i="54"/>
  <c r="BN256" i="54"/>
  <c r="BU256" i="54"/>
  <c r="BO256" i="54"/>
  <c r="BR256" i="54"/>
  <c r="BS256" i="54"/>
  <c r="BM256" i="54"/>
  <c r="BH256" i="54"/>
  <c r="BI256" i="54"/>
  <c r="BJ256" i="54"/>
  <c r="BL252" i="54"/>
  <c r="BP252" i="54"/>
  <c r="BT252" i="54"/>
  <c r="BM252" i="54"/>
  <c r="BR252" i="54"/>
  <c r="BO252" i="54"/>
  <c r="BQ252" i="54"/>
  <c r="BS252" i="54"/>
  <c r="BU252" i="54"/>
  <c r="BK252" i="54"/>
  <c r="BN252" i="54"/>
  <c r="BH252" i="54"/>
  <c r="BJ252" i="54"/>
  <c r="BI252" i="54"/>
  <c r="BL248" i="54"/>
  <c r="BP248" i="54"/>
  <c r="BT248" i="54"/>
  <c r="BN248" i="54"/>
  <c r="BS248" i="54"/>
  <c r="BQ248" i="54"/>
  <c r="BK248" i="54"/>
  <c r="BR248" i="54"/>
  <c r="BU248" i="54"/>
  <c r="BM248" i="54"/>
  <c r="BO248" i="54"/>
  <c r="BH248" i="54"/>
  <c r="BI248" i="54"/>
  <c r="BJ248" i="54"/>
  <c r="BL244" i="54"/>
  <c r="BP244" i="54"/>
  <c r="BT244" i="54"/>
  <c r="BO244" i="54"/>
  <c r="BU244" i="54"/>
  <c r="BK244" i="54"/>
  <c r="BR244" i="54"/>
  <c r="BM244" i="54"/>
  <c r="BS244" i="54"/>
  <c r="BN244" i="54"/>
  <c r="BQ244" i="54"/>
  <c r="BH244" i="54"/>
  <c r="BJ244" i="54"/>
  <c r="BI244" i="54"/>
  <c r="BL240" i="54"/>
  <c r="BP240" i="54"/>
  <c r="BT240" i="54"/>
  <c r="BM240" i="54"/>
  <c r="BQ240" i="54"/>
  <c r="BK240" i="54"/>
  <c r="BS240" i="54"/>
  <c r="BN240" i="54"/>
  <c r="BU240" i="54"/>
  <c r="BO240" i="54"/>
  <c r="BR240" i="54"/>
  <c r="BH240" i="54"/>
  <c r="BJ240" i="54"/>
  <c r="BI240" i="54"/>
  <c r="BL236" i="54"/>
  <c r="BP236" i="54"/>
  <c r="BT236" i="54"/>
  <c r="BM236" i="54"/>
  <c r="BQ236" i="54"/>
  <c r="BU236" i="54"/>
  <c r="BN236" i="54"/>
  <c r="BK236" i="54"/>
  <c r="BO236" i="54"/>
  <c r="BR236" i="54"/>
  <c r="BS236" i="54"/>
  <c r="BH236" i="54"/>
  <c r="BI236" i="54"/>
  <c r="BJ236" i="54"/>
  <c r="BL232" i="54"/>
  <c r="BP232" i="54"/>
  <c r="BT232" i="54"/>
  <c r="BM232" i="54"/>
  <c r="BQ232" i="54"/>
  <c r="BU232" i="54"/>
  <c r="BR232" i="54"/>
  <c r="BN232" i="54"/>
  <c r="BO232" i="54"/>
  <c r="BK232" i="54"/>
  <c r="BS232" i="54"/>
  <c r="BH232" i="54"/>
  <c r="BJ232" i="54"/>
  <c r="BI232" i="54"/>
  <c r="BL228" i="54"/>
  <c r="BP228" i="54"/>
  <c r="BT228" i="54"/>
  <c r="BM228" i="54"/>
  <c r="BQ228" i="54"/>
  <c r="BU228" i="54"/>
  <c r="BN228" i="54"/>
  <c r="BO228" i="54"/>
  <c r="BR228" i="54"/>
  <c r="BK228" i="54"/>
  <c r="BS228" i="54"/>
  <c r="BH228" i="54"/>
  <c r="BJ228" i="54"/>
  <c r="BI228" i="54"/>
  <c r="BL224" i="54"/>
  <c r="BP224" i="54"/>
  <c r="BT224" i="54"/>
  <c r="BM224" i="54"/>
  <c r="BQ224" i="54"/>
  <c r="BU224" i="54"/>
  <c r="BR224" i="54"/>
  <c r="BO224" i="54"/>
  <c r="BS224" i="54"/>
  <c r="BK224" i="54"/>
  <c r="BN224" i="54"/>
  <c r="BH224" i="54"/>
  <c r="BJ224" i="54"/>
  <c r="BI224" i="54"/>
  <c r="BL220" i="54"/>
  <c r="BP220" i="54"/>
  <c r="BT220" i="54"/>
  <c r="BM220" i="54"/>
  <c r="BQ220" i="54"/>
  <c r="BU220" i="54"/>
  <c r="BN220" i="54"/>
  <c r="BR220" i="54"/>
  <c r="BS220" i="54"/>
  <c r="BK220" i="54"/>
  <c r="BO220" i="54"/>
  <c r="BH220" i="54"/>
  <c r="BJ220" i="54"/>
  <c r="BI220" i="54"/>
  <c r="BL216" i="54"/>
  <c r="BP216" i="54"/>
  <c r="BT216" i="54"/>
  <c r="BM216" i="54"/>
  <c r="BQ216" i="54"/>
  <c r="BU216" i="54"/>
  <c r="BR216" i="54"/>
  <c r="BS216" i="54"/>
  <c r="BK216" i="54"/>
  <c r="BN216" i="54"/>
  <c r="BO216" i="54"/>
  <c r="BH216" i="54"/>
  <c r="BJ216" i="54"/>
  <c r="BI216" i="54"/>
  <c r="BL212" i="54"/>
  <c r="BP212" i="54"/>
  <c r="BT212" i="54"/>
  <c r="BM212" i="54"/>
  <c r="BQ212" i="54"/>
  <c r="BU212" i="54"/>
  <c r="BN212" i="54"/>
  <c r="BS212" i="54"/>
  <c r="BK212" i="54"/>
  <c r="BO212" i="54"/>
  <c r="BR212" i="54"/>
  <c r="BH212" i="54"/>
  <c r="BI212" i="54"/>
  <c r="BJ212" i="54"/>
  <c r="BL208" i="54"/>
  <c r="BP208" i="54"/>
  <c r="BT208" i="54"/>
  <c r="BM208" i="54"/>
  <c r="BQ208" i="54"/>
  <c r="BU208" i="54"/>
  <c r="BR208" i="54"/>
  <c r="BK208" i="54"/>
  <c r="BN208" i="54"/>
  <c r="BO208" i="54"/>
  <c r="BS208" i="54"/>
  <c r="BH208" i="54"/>
  <c r="BJ208" i="54"/>
  <c r="BI208" i="54"/>
  <c r="BN202" i="54"/>
  <c r="BR202" i="54"/>
  <c r="BK202" i="54"/>
  <c r="BO202" i="54"/>
  <c r="BS202" i="54"/>
  <c r="BL202" i="54"/>
  <c r="BT202" i="54"/>
  <c r="BM202" i="54"/>
  <c r="BP202" i="54"/>
  <c r="BQ202" i="54"/>
  <c r="BU202" i="54"/>
  <c r="BJ202" i="54"/>
  <c r="BH202" i="54"/>
  <c r="BI202" i="54"/>
  <c r="BN198" i="54"/>
  <c r="BR198" i="54"/>
  <c r="BK198" i="54"/>
  <c r="BO198" i="54"/>
  <c r="BS198" i="54"/>
  <c r="BP198" i="54"/>
  <c r="BM198" i="54"/>
  <c r="BQ198" i="54"/>
  <c r="BT198" i="54"/>
  <c r="BU198" i="54"/>
  <c r="BL198" i="54"/>
  <c r="BJ198" i="54"/>
  <c r="BH198" i="54"/>
  <c r="BI198" i="54"/>
  <c r="BN194" i="54"/>
  <c r="BR194" i="54"/>
  <c r="BK194" i="54"/>
  <c r="BO194" i="54"/>
  <c r="BS194" i="54"/>
  <c r="BL194" i="54"/>
  <c r="BT194" i="54"/>
  <c r="BP194" i="54"/>
  <c r="BQ194" i="54"/>
  <c r="BU194" i="54"/>
  <c r="BM194" i="54"/>
  <c r="BJ194" i="54"/>
  <c r="BI194" i="54"/>
  <c r="BH194" i="54"/>
  <c r="BN190" i="54"/>
  <c r="BR190" i="54"/>
  <c r="BK190" i="54"/>
  <c r="BO190" i="54"/>
  <c r="BS190" i="54"/>
  <c r="BP190" i="54"/>
  <c r="BQ190" i="54"/>
  <c r="BT190" i="54"/>
  <c r="BU190" i="54"/>
  <c r="BL190" i="54"/>
  <c r="BM190" i="54"/>
  <c r="BJ190" i="54"/>
  <c r="BH190" i="54"/>
  <c r="BI190" i="54"/>
  <c r="BN186" i="54"/>
  <c r="BR186" i="54"/>
  <c r="BK186" i="54"/>
  <c r="BO186" i="54"/>
  <c r="BS186" i="54"/>
  <c r="BL186" i="54"/>
  <c r="BT186" i="54"/>
  <c r="BQ186" i="54"/>
  <c r="BU186" i="54"/>
  <c r="BM186" i="54"/>
  <c r="BP186" i="54"/>
  <c r="BJ186" i="54"/>
  <c r="BH186" i="54"/>
  <c r="BI186" i="54"/>
  <c r="BN182" i="54"/>
  <c r="BR182" i="54"/>
  <c r="BK182" i="54"/>
  <c r="BO182" i="54"/>
  <c r="BS182" i="54"/>
  <c r="BP182" i="54"/>
  <c r="BT182" i="54"/>
  <c r="BL182" i="54"/>
  <c r="BU182" i="54"/>
  <c r="BM182" i="54"/>
  <c r="BQ182" i="54"/>
  <c r="BJ182" i="54"/>
  <c r="BI182" i="54"/>
  <c r="BH182" i="54"/>
  <c r="BN178" i="54"/>
  <c r="BR178" i="54"/>
  <c r="BK178" i="54"/>
  <c r="BO178" i="54"/>
  <c r="BS178" i="54"/>
  <c r="BL178" i="54"/>
  <c r="BT178" i="54"/>
  <c r="BU178" i="54"/>
  <c r="BM178" i="54"/>
  <c r="BP178" i="54"/>
  <c r="BQ178" i="54"/>
  <c r="BJ178" i="54"/>
  <c r="BH178" i="54"/>
  <c r="BI178" i="54"/>
  <c r="BK166" i="54"/>
  <c r="BO166" i="54"/>
  <c r="BS166" i="54"/>
  <c r="BL166" i="54"/>
  <c r="BP166" i="54"/>
  <c r="BT166" i="54"/>
  <c r="BQ166" i="54"/>
  <c r="BR166" i="54"/>
  <c r="BU166" i="54"/>
  <c r="BM166" i="54"/>
  <c r="BN166" i="54"/>
  <c r="BJ166" i="54"/>
  <c r="BH166" i="54"/>
  <c r="BI166" i="54"/>
  <c r="BK162" i="54"/>
  <c r="BO162" i="54"/>
  <c r="BS162" i="54"/>
  <c r="BL162" i="54"/>
  <c r="BP162" i="54"/>
  <c r="BT162" i="54"/>
  <c r="BM162" i="54"/>
  <c r="BU162" i="54"/>
  <c r="BN162" i="54"/>
  <c r="BQ162" i="54"/>
  <c r="BR162" i="54"/>
  <c r="BJ162" i="54"/>
  <c r="BI162" i="54"/>
  <c r="BH162" i="54"/>
  <c r="BK158" i="54"/>
  <c r="BO158" i="54"/>
  <c r="BS158" i="54"/>
  <c r="BL158" i="54"/>
  <c r="BP158" i="54"/>
  <c r="BT158" i="54"/>
  <c r="BQ158" i="54"/>
  <c r="BR158" i="54"/>
  <c r="BM158" i="54"/>
  <c r="BN158" i="54"/>
  <c r="BU158" i="54"/>
  <c r="BJ158" i="54"/>
  <c r="BI158" i="54"/>
  <c r="BH158" i="54"/>
  <c r="BK154" i="54"/>
  <c r="BO154" i="54"/>
  <c r="BS154" i="54"/>
  <c r="BL154" i="54"/>
  <c r="BP154" i="54"/>
  <c r="BT154" i="54"/>
  <c r="BM154" i="54"/>
  <c r="BU154" i="54"/>
  <c r="BN154" i="54"/>
  <c r="BQ154" i="54"/>
  <c r="BR154" i="54"/>
  <c r="BJ154" i="54"/>
  <c r="BI154" i="54"/>
  <c r="BH154" i="54"/>
  <c r="BK150" i="54"/>
  <c r="BO150" i="54"/>
  <c r="BS150" i="54"/>
  <c r="BL150" i="54"/>
  <c r="BP150" i="54"/>
  <c r="BT150" i="54"/>
  <c r="BQ150" i="54"/>
  <c r="BR150" i="54"/>
  <c r="BU150" i="54"/>
  <c r="BM150" i="54"/>
  <c r="BN150" i="54"/>
  <c r="BJ150" i="54"/>
  <c r="BH150" i="54"/>
  <c r="BI150" i="54"/>
  <c r="BK146" i="54"/>
  <c r="BO146" i="54"/>
  <c r="BS146" i="54"/>
  <c r="BL146" i="54"/>
  <c r="BP146" i="54"/>
  <c r="BT146" i="54"/>
  <c r="BM146" i="54"/>
  <c r="BU146" i="54"/>
  <c r="BN146" i="54"/>
  <c r="BQ146" i="54"/>
  <c r="BR146" i="54"/>
  <c r="BJ146" i="54"/>
  <c r="BH146" i="54"/>
  <c r="BI146" i="54"/>
  <c r="BK142" i="54"/>
  <c r="BO142" i="54"/>
  <c r="BS142" i="54"/>
  <c r="BL142" i="54"/>
  <c r="BP142" i="54"/>
  <c r="BT142" i="54"/>
  <c r="BQ142" i="54"/>
  <c r="BR142" i="54"/>
  <c r="BM142" i="54"/>
  <c r="BN142" i="54"/>
  <c r="BU142" i="54"/>
  <c r="BJ142" i="54"/>
  <c r="BI142" i="54"/>
  <c r="BH142" i="54"/>
  <c r="BK138" i="54"/>
  <c r="BO138" i="54"/>
  <c r="BS138" i="54"/>
  <c r="BL138" i="54"/>
  <c r="BP138" i="54"/>
  <c r="BT138" i="54"/>
  <c r="BM138" i="54"/>
  <c r="BU138" i="54"/>
  <c r="BN138" i="54"/>
  <c r="BQ138" i="54"/>
  <c r="BR138" i="54"/>
  <c r="BJ138" i="54"/>
  <c r="BH138" i="54"/>
  <c r="BI138" i="54"/>
  <c r="BK134" i="54"/>
  <c r="BO134" i="54"/>
  <c r="BS134" i="54"/>
  <c r="BL134" i="54"/>
  <c r="BP134" i="54"/>
  <c r="BT134" i="54"/>
  <c r="BM134" i="54"/>
  <c r="BU134" i="54"/>
  <c r="BN134" i="54"/>
  <c r="BQ134" i="54"/>
  <c r="BR134" i="54"/>
  <c r="BJ134" i="54"/>
  <c r="BH134" i="54"/>
  <c r="BI134" i="54"/>
  <c r="BK130" i="54"/>
  <c r="BO130" i="54"/>
  <c r="BS130" i="54"/>
  <c r="BL130" i="54"/>
  <c r="BP130" i="54"/>
  <c r="BT130" i="54"/>
  <c r="BQ130" i="54"/>
  <c r="BR130" i="54"/>
  <c r="BM130" i="54"/>
  <c r="BN130" i="54"/>
  <c r="BU130" i="54"/>
  <c r="BJ130" i="54"/>
  <c r="BH130" i="54"/>
  <c r="BI130" i="54"/>
  <c r="BK126" i="54"/>
  <c r="BO126" i="54"/>
  <c r="BS126" i="54"/>
  <c r="BL126" i="54"/>
  <c r="BP126" i="54"/>
  <c r="BT126" i="54"/>
  <c r="BM126" i="54"/>
  <c r="BU126" i="54"/>
  <c r="BN126" i="54"/>
  <c r="BQ126" i="54"/>
  <c r="BR126" i="54"/>
  <c r="BJ126" i="54"/>
  <c r="BH126" i="54"/>
  <c r="BI126" i="54"/>
  <c r="BK122" i="54"/>
  <c r="BO122" i="54"/>
  <c r="BS122" i="54"/>
  <c r="BL122" i="54"/>
  <c r="BP122" i="54"/>
  <c r="BT122" i="54"/>
  <c r="BQ122" i="54"/>
  <c r="BR122" i="54"/>
  <c r="BU122" i="54"/>
  <c r="BM122" i="54"/>
  <c r="BN122" i="54"/>
  <c r="BJ122" i="54"/>
  <c r="BH122" i="54"/>
  <c r="BI122" i="54"/>
  <c r="BK118" i="54"/>
  <c r="BO118" i="54"/>
  <c r="BS118" i="54"/>
  <c r="BL118" i="54"/>
  <c r="BP118" i="54"/>
  <c r="BT118" i="54"/>
  <c r="BM118" i="54"/>
  <c r="BU118" i="54"/>
  <c r="BN118" i="54"/>
  <c r="BQ118" i="54"/>
  <c r="BR118" i="54"/>
  <c r="BJ118" i="54"/>
  <c r="BH118" i="54"/>
  <c r="BI118" i="54"/>
  <c r="BK114" i="54"/>
  <c r="BO114" i="54"/>
  <c r="BS114" i="54"/>
  <c r="BL114" i="54"/>
  <c r="BP114" i="54"/>
  <c r="BT114" i="54"/>
  <c r="BQ114" i="54"/>
  <c r="BR114" i="54"/>
  <c r="BM114" i="54"/>
  <c r="BN114" i="54"/>
  <c r="BU114" i="54"/>
  <c r="BJ114" i="54"/>
  <c r="BH114" i="54"/>
  <c r="BI114" i="54"/>
  <c r="BK110" i="54"/>
  <c r="BO110" i="54"/>
  <c r="BS110" i="54"/>
  <c r="BL110" i="54"/>
  <c r="BP110" i="54"/>
  <c r="BT110" i="54"/>
  <c r="BM110" i="54"/>
  <c r="BU110" i="54"/>
  <c r="BN110" i="54"/>
  <c r="BQ110" i="54"/>
  <c r="BR110" i="54"/>
  <c r="BJ110" i="54"/>
  <c r="BH110" i="54"/>
  <c r="BI110" i="54"/>
  <c r="BK106" i="54"/>
  <c r="BO106" i="54"/>
  <c r="BS106" i="54"/>
  <c r="BL106" i="54"/>
  <c r="BP106" i="54"/>
  <c r="BT106" i="54"/>
  <c r="BQ106" i="54"/>
  <c r="BR106" i="54"/>
  <c r="BU106" i="54"/>
  <c r="BM106" i="54"/>
  <c r="BN106" i="54"/>
  <c r="BJ106" i="54"/>
  <c r="BH106" i="54"/>
  <c r="BI106" i="54"/>
  <c r="BK102" i="54"/>
  <c r="BO102" i="54"/>
  <c r="BS102" i="54"/>
  <c r="BL102" i="54"/>
  <c r="BP102" i="54"/>
  <c r="BT102" i="54"/>
  <c r="BM102" i="54"/>
  <c r="BU102" i="54"/>
  <c r="BN102" i="54"/>
  <c r="BQ102" i="54"/>
  <c r="BR102" i="54"/>
  <c r="BJ102" i="54"/>
  <c r="BH102" i="54"/>
  <c r="BI102" i="54"/>
  <c r="BK98" i="54"/>
  <c r="BO98" i="54"/>
  <c r="BS98" i="54"/>
  <c r="BL98" i="54"/>
  <c r="BP98" i="54"/>
  <c r="BT98" i="54"/>
  <c r="BQ98" i="54"/>
  <c r="BR98" i="54"/>
  <c r="BM98" i="54"/>
  <c r="BN98" i="54"/>
  <c r="BU98" i="54"/>
  <c r="BJ98" i="54"/>
  <c r="BH98" i="54"/>
  <c r="BI98" i="54"/>
  <c r="BK94" i="54"/>
  <c r="BO94" i="54"/>
  <c r="BS94" i="54"/>
  <c r="BL94" i="54"/>
  <c r="BP94" i="54"/>
  <c r="BT94" i="54"/>
  <c r="BM94" i="54"/>
  <c r="BU94" i="54"/>
  <c r="BN94" i="54"/>
  <c r="BQ94" i="54"/>
  <c r="BR94" i="54"/>
  <c r="BJ94" i="54"/>
  <c r="BH94" i="54"/>
  <c r="BI94" i="54"/>
  <c r="BM90" i="54"/>
  <c r="BQ90" i="54"/>
  <c r="BU90" i="54"/>
  <c r="BN90" i="54"/>
  <c r="BR90" i="54"/>
  <c r="BO90" i="54"/>
  <c r="BP90" i="54"/>
  <c r="BK90" i="54"/>
  <c r="BL90" i="54"/>
  <c r="BS90" i="54"/>
  <c r="BT90" i="54"/>
  <c r="BJ90" i="54"/>
  <c r="BI90" i="54"/>
  <c r="BH90" i="54"/>
  <c r="BM86" i="54"/>
  <c r="BQ86" i="54"/>
  <c r="BU86" i="54"/>
  <c r="BN86" i="54"/>
  <c r="BR86" i="54"/>
  <c r="BK86" i="54"/>
  <c r="BS86" i="54"/>
  <c r="BL86" i="54"/>
  <c r="BT86" i="54"/>
  <c r="BO86" i="54"/>
  <c r="BP86" i="54"/>
  <c r="BJ86" i="54"/>
  <c r="BI86" i="54"/>
  <c r="BH86" i="54"/>
  <c r="BM82" i="54"/>
  <c r="BQ82" i="54"/>
  <c r="BU82" i="54"/>
  <c r="BN82" i="54"/>
  <c r="BR82" i="54"/>
  <c r="BO82" i="54"/>
  <c r="BP82" i="54"/>
  <c r="BS82" i="54"/>
  <c r="BT82" i="54"/>
  <c r="BK82" i="54"/>
  <c r="BL82" i="54"/>
  <c r="BJ82" i="54"/>
  <c r="BI82" i="54"/>
  <c r="BH82" i="54"/>
  <c r="BM78" i="54"/>
  <c r="BQ78" i="54"/>
  <c r="BU78" i="54"/>
  <c r="BN78" i="54"/>
  <c r="BR78" i="54"/>
  <c r="BK78" i="54"/>
  <c r="BS78" i="54"/>
  <c r="BL78" i="54"/>
  <c r="BT78" i="54"/>
  <c r="BO78" i="54"/>
  <c r="BP78" i="54"/>
  <c r="BJ78" i="54"/>
  <c r="BI78" i="54"/>
  <c r="BH78" i="54"/>
  <c r="BL66" i="54"/>
  <c r="BP66" i="54"/>
  <c r="BT66" i="54"/>
  <c r="BM66" i="54"/>
  <c r="BQ66" i="54"/>
  <c r="BU66" i="54"/>
  <c r="BN66" i="54"/>
  <c r="BO66" i="54"/>
  <c r="BK66" i="54"/>
  <c r="BR66" i="54"/>
  <c r="BS66" i="54"/>
  <c r="BJ66" i="54"/>
  <c r="BH66" i="54"/>
  <c r="BI66" i="54"/>
  <c r="BL62" i="54"/>
  <c r="BP62" i="54"/>
  <c r="BT62" i="54"/>
  <c r="BM62" i="54"/>
  <c r="BQ62" i="54"/>
  <c r="BU62" i="54"/>
  <c r="BR62" i="54"/>
  <c r="BK62" i="54"/>
  <c r="BS62" i="54"/>
  <c r="BN62" i="54"/>
  <c r="BO62" i="54"/>
  <c r="BJ62" i="54"/>
  <c r="BH62" i="54"/>
  <c r="BI62" i="54"/>
  <c r="BL58" i="54"/>
  <c r="BP58" i="54"/>
  <c r="BT58" i="54"/>
  <c r="BM58" i="54"/>
  <c r="BQ58" i="54"/>
  <c r="BU58" i="54"/>
  <c r="BN58" i="54"/>
  <c r="BR58" i="54"/>
  <c r="BS58" i="54"/>
  <c r="BK58" i="54"/>
  <c r="BO58" i="54"/>
  <c r="BJ58" i="54"/>
  <c r="BI58" i="54"/>
  <c r="BH58" i="54"/>
  <c r="BL54" i="54"/>
  <c r="BP54" i="54"/>
  <c r="BT54" i="54"/>
  <c r="BM54" i="54"/>
  <c r="BQ54" i="54"/>
  <c r="BU54" i="54"/>
  <c r="BN54" i="54"/>
  <c r="BR54" i="54"/>
  <c r="BO54" i="54"/>
  <c r="BS54" i="54"/>
  <c r="BK54" i="54"/>
  <c r="BJ54" i="54"/>
  <c r="BH54" i="54"/>
  <c r="BI54" i="54"/>
  <c r="BL50" i="54"/>
  <c r="BP50" i="54"/>
  <c r="BT50" i="54"/>
  <c r="BM50" i="54"/>
  <c r="BQ50" i="54"/>
  <c r="BU50" i="54"/>
  <c r="BN50" i="54"/>
  <c r="BR50" i="54"/>
  <c r="BK50" i="54"/>
  <c r="BO50" i="54"/>
  <c r="BS50" i="54"/>
  <c r="BJ50" i="54"/>
  <c r="BI50" i="54"/>
  <c r="BH50" i="54"/>
  <c r="BN44" i="54"/>
  <c r="BR44" i="54"/>
  <c r="BK44" i="54"/>
  <c r="BO44" i="54"/>
  <c r="BS44" i="54"/>
  <c r="BL44" i="54"/>
  <c r="BP44" i="54"/>
  <c r="BT44" i="54"/>
  <c r="BM44" i="54"/>
  <c r="BQ44" i="54"/>
  <c r="BU44" i="54"/>
  <c r="BJ44" i="54"/>
  <c r="BH44" i="54"/>
  <c r="BI44" i="54"/>
  <c r="BN1306" i="54"/>
  <c r="BR1306" i="54"/>
  <c r="BJ1306" i="54"/>
  <c r="BM1306" i="54"/>
  <c r="BQ1306" i="54"/>
  <c r="BU1306" i="54"/>
  <c r="BK1306" i="54"/>
  <c r="BO1306" i="54"/>
  <c r="BS1306" i="54"/>
  <c r="BH1306" i="54"/>
  <c r="BI1306" i="54"/>
  <c r="BL1306" i="54"/>
  <c r="BP1306" i="54"/>
  <c r="BT1306" i="54"/>
  <c r="BN1294" i="54"/>
  <c r="BR1294" i="54"/>
  <c r="BJ1294" i="54"/>
  <c r="BH1294" i="54"/>
  <c r="BM1294" i="54"/>
  <c r="BQ1294" i="54"/>
  <c r="BU1294" i="54"/>
  <c r="BK1294" i="54"/>
  <c r="BO1294" i="54"/>
  <c r="BS1294" i="54"/>
  <c r="BI1294" i="54"/>
  <c r="BL1294" i="54"/>
  <c r="BP1294" i="54"/>
  <c r="BT1294" i="54"/>
  <c r="BK1286" i="54"/>
  <c r="BO1286" i="54"/>
  <c r="BS1286" i="54"/>
  <c r="BL1286" i="54"/>
  <c r="BP1286" i="54"/>
  <c r="BT1286" i="54"/>
  <c r="BN1286" i="54"/>
  <c r="BJ1286" i="54"/>
  <c r="BH1286" i="54"/>
  <c r="BM1286" i="54"/>
  <c r="BU1286" i="54"/>
  <c r="BI1286" i="54"/>
  <c r="BQ1286" i="54"/>
  <c r="BR1286" i="54"/>
  <c r="BK1278" i="54"/>
  <c r="BO1278" i="54"/>
  <c r="BS1278" i="54"/>
  <c r="BL1278" i="54"/>
  <c r="BP1278" i="54"/>
  <c r="BT1278" i="54"/>
  <c r="BN1278" i="54"/>
  <c r="BJ1278" i="54"/>
  <c r="BH1278" i="54"/>
  <c r="BM1278" i="54"/>
  <c r="BU1278" i="54"/>
  <c r="BI1278" i="54"/>
  <c r="BQ1278" i="54"/>
  <c r="BR1278" i="54"/>
  <c r="BK1270" i="54"/>
  <c r="BO1270" i="54"/>
  <c r="BS1270" i="54"/>
  <c r="BL1270" i="54"/>
  <c r="BP1270" i="54"/>
  <c r="BT1270" i="54"/>
  <c r="BN1270" i="54"/>
  <c r="BJ1270" i="54"/>
  <c r="BH1270" i="54"/>
  <c r="BM1270" i="54"/>
  <c r="BU1270" i="54"/>
  <c r="BI1270" i="54"/>
  <c r="BQ1270" i="54"/>
  <c r="BR1270" i="54"/>
  <c r="BK1254" i="54"/>
  <c r="BO1254" i="54"/>
  <c r="BS1254" i="54"/>
  <c r="BL1254" i="54"/>
  <c r="BP1254" i="54"/>
  <c r="BT1254" i="54"/>
  <c r="BN1254" i="54"/>
  <c r="BJ1254" i="54"/>
  <c r="BH1254" i="54"/>
  <c r="BM1254" i="54"/>
  <c r="BU1254" i="54"/>
  <c r="BQ1254" i="54"/>
  <c r="BI1254" i="54"/>
  <c r="BR1254" i="54"/>
  <c r="BK1246" i="54"/>
  <c r="BO1246" i="54"/>
  <c r="BS1246" i="54"/>
  <c r="BL1246" i="54"/>
  <c r="BP1246" i="54"/>
  <c r="BT1246" i="54"/>
  <c r="BN1246" i="54"/>
  <c r="BJ1246" i="54"/>
  <c r="BH1246" i="54"/>
  <c r="BM1246" i="54"/>
  <c r="BU1246" i="54"/>
  <c r="BQ1246" i="54"/>
  <c r="BR1246" i="54"/>
  <c r="BI1246" i="54"/>
  <c r="BK1238" i="54"/>
  <c r="BO1238" i="54"/>
  <c r="BS1238" i="54"/>
  <c r="BL1238" i="54"/>
  <c r="BP1238" i="54"/>
  <c r="BT1238" i="54"/>
  <c r="BN1238" i="54"/>
  <c r="BJ1238" i="54"/>
  <c r="BM1238" i="54"/>
  <c r="BU1238" i="54"/>
  <c r="BQ1238" i="54"/>
  <c r="BH1238" i="54"/>
  <c r="BI1238" i="54"/>
  <c r="BR1238" i="54"/>
  <c r="BK1230" i="54"/>
  <c r="BO1230" i="54"/>
  <c r="BS1230" i="54"/>
  <c r="BL1230" i="54"/>
  <c r="BP1230" i="54"/>
  <c r="BT1230" i="54"/>
  <c r="BN1230" i="54"/>
  <c r="BJ1230" i="54"/>
  <c r="BM1230" i="54"/>
  <c r="BU1230" i="54"/>
  <c r="BI1230" i="54"/>
  <c r="BQ1230" i="54"/>
  <c r="BH1230" i="54"/>
  <c r="BR1230" i="54"/>
  <c r="BK1226" i="54"/>
  <c r="BO1226" i="54"/>
  <c r="BS1226" i="54"/>
  <c r="BL1226" i="54"/>
  <c r="BP1226" i="54"/>
  <c r="BT1226" i="54"/>
  <c r="BR1226" i="54"/>
  <c r="BJ1226" i="54"/>
  <c r="BH1226" i="54"/>
  <c r="BQ1226" i="54"/>
  <c r="BM1226" i="54"/>
  <c r="BU1226" i="54"/>
  <c r="BN1226" i="54"/>
  <c r="BI1226" i="54"/>
  <c r="BK1218" i="54"/>
  <c r="BO1218" i="54"/>
  <c r="BS1218" i="54"/>
  <c r="BL1218" i="54"/>
  <c r="BP1218" i="54"/>
  <c r="BT1218" i="54"/>
  <c r="BR1218" i="54"/>
  <c r="BJ1218" i="54"/>
  <c r="BH1218" i="54"/>
  <c r="BQ1218" i="54"/>
  <c r="BM1218" i="54"/>
  <c r="BU1218" i="54"/>
  <c r="BI1218" i="54"/>
  <c r="BN1218" i="54"/>
  <c r="BK1214" i="54"/>
  <c r="BO1214" i="54"/>
  <c r="BS1214" i="54"/>
  <c r="BL1214" i="54"/>
  <c r="BP1214" i="54"/>
  <c r="BT1214" i="54"/>
  <c r="BN1214" i="54"/>
  <c r="BJ1214" i="54"/>
  <c r="BM1214" i="54"/>
  <c r="BU1214" i="54"/>
  <c r="BQ1214" i="54"/>
  <c r="BH1214" i="54"/>
  <c r="BI1214" i="54"/>
  <c r="BR1214" i="54"/>
  <c r="BK1210" i="54"/>
  <c r="BO1210" i="54"/>
  <c r="BS1210" i="54"/>
  <c r="BL1210" i="54"/>
  <c r="BP1210" i="54"/>
  <c r="BT1210" i="54"/>
  <c r="BR1210" i="54"/>
  <c r="BJ1210" i="54"/>
  <c r="BH1210" i="54"/>
  <c r="BQ1210" i="54"/>
  <c r="BI1210" i="54"/>
  <c r="BM1210" i="54"/>
  <c r="BU1210" i="54"/>
  <c r="BN1210" i="54"/>
  <c r="BK1206" i="54"/>
  <c r="BO1206" i="54"/>
  <c r="BS1206" i="54"/>
  <c r="BL1206" i="54"/>
  <c r="BP1206" i="54"/>
  <c r="BT1206" i="54"/>
  <c r="BN1206" i="54"/>
  <c r="BJ1206" i="54"/>
  <c r="BM1206" i="54"/>
  <c r="BU1206" i="54"/>
  <c r="BI1206" i="54"/>
  <c r="BQ1206" i="54"/>
  <c r="BH1206" i="54"/>
  <c r="BR1206" i="54"/>
  <c r="BK1202" i="54"/>
  <c r="BO1202" i="54"/>
  <c r="BS1202" i="54"/>
  <c r="BL1202" i="54"/>
  <c r="BP1202" i="54"/>
  <c r="BT1202" i="54"/>
  <c r="BR1202" i="54"/>
  <c r="BJ1202" i="54"/>
  <c r="BH1202" i="54"/>
  <c r="BQ1202" i="54"/>
  <c r="BI1202" i="54"/>
  <c r="BM1202" i="54"/>
  <c r="BU1202" i="54"/>
  <c r="BN1202" i="54"/>
  <c r="BK1198" i="54"/>
  <c r="BO1198" i="54"/>
  <c r="BS1198" i="54"/>
  <c r="BL1198" i="54"/>
  <c r="BP1198" i="54"/>
  <c r="BT1198" i="54"/>
  <c r="BN1198" i="54"/>
  <c r="BJ1198" i="54"/>
  <c r="BM1198" i="54"/>
  <c r="BU1198" i="54"/>
  <c r="BQ1198" i="54"/>
  <c r="BH1198" i="54"/>
  <c r="BR1198" i="54"/>
  <c r="BI1198" i="54"/>
  <c r="BK1194" i="54"/>
  <c r="BO1194" i="54"/>
  <c r="BS1194" i="54"/>
  <c r="BL1194" i="54"/>
  <c r="BP1194" i="54"/>
  <c r="BT1194" i="54"/>
  <c r="BR1194" i="54"/>
  <c r="BJ1194" i="54"/>
  <c r="BH1194" i="54"/>
  <c r="BQ1194" i="54"/>
  <c r="BM1194" i="54"/>
  <c r="BU1194" i="54"/>
  <c r="BI1194" i="54"/>
  <c r="BN1194" i="54"/>
  <c r="BK1190" i="54"/>
  <c r="BO1190" i="54"/>
  <c r="BS1190" i="54"/>
  <c r="BL1190" i="54"/>
  <c r="BP1190" i="54"/>
  <c r="BT1190" i="54"/>
  <c r="BN1190" i="54"/>
  <c r="BJ1190" i="54"/>
  <c r="BU1190" i="54"/>
  <c r="BQ1190" i="54"/>
  <c r="BH1190" i="54"/>
  <c r="BM1190" i="54"/>
  <c r="BI1190" i="54"/>
  <c r="BR1190" i="54"/>
  <c r="BK1186" i="54"/>
  <c r="BO1186" i="54"/>
  <c r="BS1186" i="54"/>
  <c r="BL1186" i="54"/>
  <c r="BP1186" i="54"/>
  <c r="BT1186" i="54"/>
  <c r="BR1186" i="54"/>
  <c r="BJ1186" i="54"/>
  <c r="BH1186" i="54"/>
  <c r="BQ1186" i="54"/>
  <c r="BM1186" i="54"/>
  <c r="BU1186" i="54"/>
  <c r="BI1186" i="54"/>
  <c r="BN1186" i="54"/>
  <c r="BK1182" i="54"/>
  <c r="BO1182" i="54"/>
  <c r="BS1182" i="54"/>
  <c r="BL1182" i="54"/>
  <c r="BP1182" i="54"/>
  <c r="BT1182" i="54"/>
  <c r="BN1182" i="54"/>
  <c r="BJ1182" i="54"/>
  <c r="BH1182" i="54"/>
  <c r="BI1182" i="54"/>
  <c r="BQ1182" i="54"/>
  <c r="BM1182" i="54"/>
  <c r="BU1182" i="54"/>
  <c r="BR1182" i="54"/>
  <c r="BK1178" i="54"/>
  <c r="BO1178" i="54"/>
  <c r="BS1178" i="54"/>
  <c r="BL1178" i="54"/>
  <c r="BP1178" i="54"/>
  <c r="BT1178" i="54"/>
  <c r="BR1178" i="54"/>
  <c r="BJ1178" i="54"/>
  <c r="BQ1178" i="54"/>
  <c r="BI1178" i="54"/>
  <c r="BM1178" i="54"/>
  <c r="BU1178" i="54"/>
  <c r="BH1178" i="54"/>
  <c r="BN1178" i="54"/>
  <c r="BK1174" i="54"/>
  <c r="BO1174" i="54"/>
  <c r="BS1174" i="54"/>
  <c r="BL1174" i="54"/>
  <c r="BP1174" i="54"/>
  <c r="BT1174" i="54"/>
  <c r="BN1174" i="54"/>
  <c r="BJ1174" i="54"/>
  <c r="BU1174" i="54"/>
  <c r="BI1174" i="54"/>
  <c r="BQ1174" i="54"/>
  <c r="BH1174" i="54"/>
  <c r="BM1174" i="54"/>
  <c r="BR1174" i="54"/>
  <c r="BK1170" i="54"/>
  <c r="BO1170" i="54"/>
  <c r="BS1170" i="54"/>
  <c r="BL1170" i="54"/>
  <c r="BP1170" i="54"/>
  <c r="BT1170" i="54"/>
  <c r="BR1170" i="54"/>
  <c r="BJ1170" i="54"/>
  <c r="BH1170" i="54"/>
  <c r="BM1170" i="54"/>
  <c r="BU1170" i="54"/>
  <c r="BQ1170" i="54"/>
  <c r="BI1170" i="54"/>
  <c r="BN1170" i="54"/>
  <c r="BK1166" i="54"/>
  <c r="BO1166" i="54"/>
  <c r="BS1166" i="54"/>
  <c r="BL1166" i="54"/>
  <c r="BP1166" i="54"/>
  <c r="BT1166" i="54"/>
  <c r="BN1166" i="54"/>
  <c r="BJ1166" i="54"/>
  <c r="BU1166" i="54"/>
  <c r="BQ1166" i="54"/>
  <c r="BH1166" i="54"/>
  <c r="BM1166" i="54"/>
  <c r="BI1166" i="54"/>
  <c r="BR1166" i="54"/>
  <c r="BK1162" i="54"/>
  <c r="BO1162" i="54"/>
  <c r="BS1162" i="54"/>
  <c r="BL1162" i="54"/>
  <c r="BP1162" i="54"/>
  <c r="BT1162" i="54"/>
  <c r="BR1162" i="54"/>
  <c r="BJ1162" i="54"/>
  <c r="BH1162" i="54"/>
  <c r="BQ1162" i="54"/>
  <c r="BM1162" i="54"/>
  <c r="BU1162" i="54"/>
  <c r="BI1162" i="54"/>
  <c r="BN1162" i="54"/>
  <c r="BK1158" i="54"/>
  <c r="BO1158" i="54"/>
  <c r="BS1158" i="54"/>
  <c r="BL1158" i="54"/>
  <c r="BP1158" i="54"/>
  <c r="BT1158" i="54"/>
  <c r="BN1158" i="54"/>
  <c r="BJ1158" i="54"/>
  <c r="BH1158" i="54"/>
  <c r="BQ1158" i="54"/>
  <c r="BM1158" i="54"/>
  <c r="BU1158" i="54"/>
  <c r="BI1158" i="54"/>
  <c r="BR1158" i="54"/>
  <c r="BK1154" i="54"/>
  <c r="BO1154" i="54"/>
  <c r="BS1154" i="54"/>
  <c r="BL1154" i="54"/>
  <c r="BP1154" i="54"/>
  <c r="BT1154" i="54"/>
  <c r="BR1154" i="54"/>
  <c r="BJ1154" i="54"/>
  <c r="BQ1154" i="54"/>
  <c r="BM1154" i="54"/>
  <c r="BU1154" i="54"/>
  <c r="BH1154" i="54"/>
  <c r="BN1154" i="54"/>
  <c r="BI1154" i="54"/>
  <c r="BK1150" i="54"/>
  <c r="BO1150" i="54"/>
  <c r="BS1150" i="54"/>
  <c r="BL1150" i="54"/>
  <c r="BP1150" i="54"/>
  <c r="BT1150" i="54"/>
  <c r="BN1150" i="54"/>
  <c r="BJ1150" i="54"/>
  <c r="BH1150" i="54"/>
  <c r="BM1150" i="54"/>
  <c r="BI1150" i="54"/>
  <c r="BQ1150" i="54"/>
  <c r="BU1150" i="54"/>
  <c r="BR1150" i="54"/>
  <c r="BK1146" i="54"/>
  <c r="BO1146" i="54"/>
  <c r="BS1146" i="54"/>
  <c r="BL1146" i="54"/>
  <c r="BP1146" i="54"/>
  <c r="BT1146" i="54"/>
  <c r="BR1146" i="54"/>
  <c r="BJ1146" i="54"/>
  <c r="BI1146" i="54"/>
  <c r="BM1146" i="54"/>
  <c r="BU1146" i="54"/>
  <c r="BH1146" i="54"/>
  <c r="BQ1146" i="54"/>
  <c r="BN1146" i="54"/>
  <c r="BK1142" i="54"/>
  <c r="BO1142" i="54"/>
  <c r="BS1142" i="54"/>
  <c r="BL1142" i="54"/>
  <c r="BP1142" i="54"/>
  <c r="BT1142" i="54"/>
  <c r="BN1142" i="54"/>
  <c r="BJ1142" i="54"/>
  <c r="BU1142" i="54"/>
  <c r="BI1142" i="54"/>
  <c r="BQ1142" i="54"/>
  <c r="BH1142" i="54"/>
  <c r="BM1142" i="54"/>
  <c r="BR1142" i="54"/>
  <c r="BK1138" i="54"/>
  <c r="BO1138" i="54"/>
  <c r="BS1138" i="54"/>
  <c r="BL1138" i="54"/>
  <c r="BP1138" i="54"/>
  <c r="BT1138" i="54"/>
  <c r="BR1138" i="54"/>
  <c r="BJ1138" i="54"/>
  <c r="BH1138" i="54"/>
  <c r="BQ1138" i="54"/>
  <c r="BI1138" i="54"/>
  <c r="BM1138" i="54"/>
  <c r="BU1138" i="54"/>
  <c r="BN1138" i="54"/>
  <c r="BK1134" i="54"/>
  <c r="BO1134" i="54"/>
  <c r="BS1134" i="54"/>
  <c r="BL1134" i="54"/>
  <c r="BP1134" i="54"/>
  <c r="BT1134" i="54"/>
  <c r="BN1134" i="54"/>
  <c r="BJ1134" i="54"/>
  <c r="BM1134" i="54"/>
  <c r="BI1134" i="54"/>
  <c r="BQ1134" i="54"/>
  <c r="BH1134" i="54"/>
  <c r="BU1134" i="54"/>
  <c r="BR1134" i="54"/>
  <c r="BK1130" i="54"/>
  <c r="BO1130" i="54"/>
  <c r="BS1130" i="54"/>
  <c r="BL1130" i="54"/>
  <c r="BP1130" i="54"/>
  <c r="BT1130" i="54"/>
  <c r="BR1130" i="54"/>
  <c r="BJ1130" i="54"/>
  <c r="BH1130" i="54"/>
  <c r="BM1130" i="54"/>
  <c r="BU1130" i="54"/>
  <c r="BQ1130" i="54"/>
  <c r="BN1130" i="54"/>
  <c r="BI1130" i="54"/>
  <c r="BK1126" i="54"/>
  <c r="BO1126" i="54"/>
  <c r="BS1126" i="54"/>
  <c r="BL1126" i="54"/>
  <c r="BP1126" i="54"/>
  <c r="BT1126" i="54"/>
  <c r="BN1126" i="54"/>
  <c r="BJ1126" i="54"/>
  <c r="BU1126" i="54"/>
  <c r="BI1126" i="54"/>
  <c r="BQ1126" i="54"/>
  <c r="BH1126" i="54"/>
  <c r="BM1126" i="54"/>
  <c r="BR1126" i="54"/>
  <c r="BK1122" i="54"/>
  <c r="BO1122" i="54"/>
  <c r="BS1122" i="54"/>
  <c r="BL1122" i="54"/>
  <c r="BP1122" i="54"/>
  <c r="BT1122" i="54"/>
  <c r="BR1122" i="54"/>
  <c r="BJ1122" i="54"/>
  <c r="BH1122" i="54"/>
  <c r="BQ1122" i="54"/>
  <c r="BM1122" i="54"/>
  <c r="BU1122" i="54"/>
  <c r="BI1122" i="54"/>
  <c r="BN1122" i="54"/>
  <c r="BK1118" i="54"/>
  <c r="BO1118" i="54"/>
  <c r="BS1118" i="54"/>
  <c r="BL1118" i="54"/>
  <c r="BP1118" i="54"/>
  <c r="BT1118" i="54"/>
  <c r="BN1118" i="54"/>
  <c r="BJ1118" i="54"/>
  <c r="BM1118" i="54"/>
  <c r="BQ1118" i="54"/>
  <c r="BH1118" i="54"/>
  <c r="BU1118" i="54"/>
  <c r="BI1118" i="54"/>
  <c r="BR1118" i="54"/>
  <c r="BK1114" i="54"/>
  <c r="BO1114" i="54"/>
  <c r="BS1114" i="54"/>
  <c r="BL1114" i="54"/>
  <c r="BP1114" i="54"/>
  <c r="BT1114" i="54"/>
  <c r="BR1114" i="54"/>
  <c r="BJ1114" i="54"/>
  <c r="BH1114" i="54"/>
  <c r="BM1114" i="54"/>
  <c r="BU1114" i="54"/>
  <c r="BQ1114" i="54"/>
  <c r="BN1114" i="54"/>
  <c r="BI1114" i="54"/>
  <c r="BK1110" i="54"/>
  <c r="BO1110" i="54"/>
  <c r="BS1110" i="54"/>
  <c r="BL1110" i="54"/>
  <c r="BP1110" i="54"/>
  <c r="BT1110" i="54"/>
  <c r="BN1110" i="54"/>
  <c r="BJ1110" i="54"/>
  <c r="BH1110" i="54"/>
  <c r="BU1110" i="54"/>
  <c r="BQ1110" i="54"/>
  <c r="BM1110" i="54"/>
  <c r="BR1110" i="54"/>
  <c r="BI1110" i="54"/>
  <c r="BK1106" i="54"/>
  <c r="BO1106" i="54"/>
  <c r="BS1106" i="54"/>
  <c r="BL1106" i="54"/>
  <c r="BP1106" i="54"/>
  <c r="BT1106" i="54"/>
  <c r="BR1106" i="54"/>
  <c r="BJ1106" i="54"/>
  <c r="BQ1106" i="54"/>
  <c r="BM1106" i="54"/>
  <c r="BU1106" i="54"/>
  <c r="BH1106" i="54"/>
  <c r="BN1106" i="54"/>
  <c r="BI1106" i="54"/>
  <c r="BK1102" i="54"/>
  <c r="BO1102" i="54"/>
  <c r="BS1102" i="54"/>
  <c r="BL1102" i="54"/>
  <c r="BP1102" i="54"/>
  <c r="BT1102" i="54"/>
  <c r="BN1102" i="54"/>
  <c r="BJ1102" i="54"/>
  <c r="BH1102" i="54"/>
  <c r="BM1102" i="54"/>
  <c r="BQ1102" i="54"/>
  <c r="BU1102" i="54"/>
  <c r="BI1102" i="54"/>
  <c r="BR1102" i="54"/>
  <c r="BK1098" i="54"/>
  <c r="BO1098" i="54"/>
  <c r="BS1098" i="54"/>
  <c r="BL1098" i="54"/>
  <c r="BP1098" i="54"/>
  <c r="BT1098" i="54"/>
  <c r="BR1098" i="54"/>
  <c r="BJ1098" i="54"/>
  <c r="BM1098" i="54"/>
  <c r="BU1098" i="54"/>
  <c r="BH1098" i="54"/>
  <c r="BQ1098" i="54"/>
  <c r="BI1098" i="54"/>
  <c r="BN1098" i="54"/>
  <c r="BK1094" i="54"/>
  <c r="BO1094" i="54"/>
  <c r="BS1094" i="54"/>
  <c r="BL1094" i="54"/>
  <c r="BP1094" i="54"/>
  <c r="BT1094" i="54"/>
  <c r="BQ1094" i="54"/>
  <c r="BR1094" i="54"/>
  <c r="BU1094" i="54"/>
  <c r="BJ1094" i="54"/>
  <c r="BH1094" i="54"/>
  <c r="BN1094" i="54"/>
  <c r="BM1094" i="54"/>
  <c r="BI1094" i="54"/>
  <c r="BK1090" i="54"/>
  <c r="BO1090" i="54"/>
  <c r="BS1090" i="54"/>
  <c r="BL1090" i="54"/>
  <c r="BP1090" i="54"/>
  <c r="BT1090" i="54"/>
  <c r="BM1090" i="54"/>
  <c r="BU1090" i="54"/>
  <c r="BN1090" i="54"/>
  <c r="BQ1090" i="54"/>
  <c r="BJ1090" i="54"/>
  <c r="BR1090" i="54"/>
  <c r="BH1090" i="54"/>
  <c r="BI1090" i="54"/>
  <c r="BK1086" i="54"/>
  <c r="BO1086" i="54"/>
  <c r="BS1086" i="54"/>
  <c r="BL1086" i="54"/>
  <c r="BP1086" i="54"/>
  <c r="BT1086" i="54"/>
  <c r="BQ1086" i="54"/>
  <c r="BR1086" i="54"/>
  <c r="BM1086" i="54"/>
  <c r="BJ1086" i="54"/>
  <c r="BH1086" i="54"/>
  <c r="BN1086" i="54"/>
  <c r="BI1086" i="54"/>
  <c r="BU1086" i="54"/>
  <c r="BK1082" i="54"/>
  <c r="BO1082" i="54"/>
  <c r="BS1082" i="54"/>
  <c r="BL1082" i="54"/>
  <c r="BP1082" i="54"/>
  <c r="BT1082" i="54"/>
  <c r="BM1082" i="54"/>
  <c r="BU1082" i="54"/>
  <c r="BN1082" i="54"/>
  <c r="BJ1082" i="54"/>
  <c r="BR1082" i="54"/>
  <c r="BH1082" i="54"/>
  <c r="BI1082" i="54"/>
  <c r="BQ1082" i="54"/>
  <c r="BK1078" i="54"/>
  <c r="BO1078" i="54"/>
  <c r="BS1078" i="54"/>
  <c r="BL1078" i="54"/>
  <c r="BP1078" i="54"/>
  <c r="BT1078" i="54"/>
  <c r="BQ1078" i="54"/>
  <c r="BR1078" i="54"/>
  <c r="BU1078" i="54"/>
  <c r="BJ1078" i="54"/>
  <c r="BH1078" i="54"/>
  <c r="BN1078" i="54"/>
  <c r="BI1078" i="54"/>
  <c r="BM1078" i="54"/>
  <c r="BK1074" i="54"/>
  <c r="BO1074" i="54"/>
  <c r="BS1074" i="54"/>
  <c r="BL1074" i="54"/>
  <c r="BP1074" i="54"/>
  <c r="BT1074" i="54"/>
  <c r="BM1074" i="54"/>
  <c r="BU1074" i="54"/>
  <c r="BN1074" i="54"/>
  <c r="BQ1074" i="54"/>
  <c r="BJ1074" i="54"/>
  <c r="BR1074" i="54"/>
  <c r="BH1074" i="54"/>
  <c r="BI1074" i="54"/>
  <c r="BK1070" i="54"/>
  <c r="BO1070" i="54"/>
  <c r="BS1070" i="54"/>
  <c r="BL1070" i="54"/>
  <c r="BP1070" i="54"/>
  <c r="BT1070" i="54"/>
  <c r="BQ1070" i="54"/>
  <c r="BR1070" i="54"/>
  <c r="BM1070" i="54"/>
  <c r="BJ1070" i="54"/>
  <c r="BH1070" i="54"/>
  <c r="BI1070" i="54"/>
  <c r="BN1070" i="54"/>
  <c r="BU1070" i="54"/>
  <c r="BK1066" i="54"/>
  <c r="BO1066" i="54"/>
  <c r="BS1066" i="54"/>
  <c r="BL1066" i="54"/>
  <c r="BP1066" i="54"/>
  <c r="BT1066" i="54"/>
  <c r="BM1066" i="54"/>
  <c r="BU1066" i="54"/>
  <c r="BN1066" i="54"/>
  <c r="BJ1066" i="54"/>
  <c r="BH1066" i="54"/>
  <c r="BR1066" i="54"/>
  <c r="BI1066" i="54"/>
  <c r="BQ1066" i="54"/>
  <c r="BK1062" i="54"/>
  <c r="BO1062" i="54"/>
  <c r="BS1062" i="54"/>
  <c r="BL1062" i="54"/>
  <c r="BP1062" i="54"/>
  <c r="BT1062" i="54"/>
  <c r="BQ1062" i="54"/>
  <c r="BR1062" i="54"/>
  <c r="BU1062" i="54"/>
  <c r="BJ1062" i="54"/>
  <c r="BI1062" i="54"/>
  <c r="BH1062" i="54"/>
  <c r="BN1062" i="54"/>
  <c r="BM1062" i="54"/>
  <c r="BK1058" i="54"/>
  <c r="BO1058" i="54"/>
  <c r="BS1058" i="54"/>
  <c r="BL1058" i="54"/>
  <c r="BP1058" i="54"/>
  <c r="BT1058" i="54"/>
  <c r="BM1058" i="54"/>
  <c r="BU1058" i="54"/>
  <c r="BN1058" i="54"/>
  <c r="BQ1058" i="54"/>
  <c r="BJ1058" i="54"/>
  <c r="BH1058" i="54"/>
  <c r="BR1058" i="54"/>
  <c r="BI1058" i="54"/>
  <c r="BK1054" i="54"/>
  <c r="BO1054" i="54"/>
  <c r="BS1054" i="54"/>
  <c r="BL1054" i="54"/>
  <c r="BP1054" i="54"/>
  <c r="BT1054" i="54"/>
  <c r="BQ1054" i="54"/>
  <c r="BR1054" i="54"/>
  <c r="BM1054" i="54"/>
  <c r="BJ1054" i="54"/>
  <c r="BI1054" i="54"/>
  <c r="BN1054" i="54"/>
  <c r="BH1054" i="54"/>
  <c r="BU1054" i="54"/>
  <c r="BK1050" i="54"/>
  <c r="BO1050" i="54"/>
  <c r="BS1050" i="54"/>
  <c r="BL1050" i="54"/>
  <c r="BP1050" i="54"/>
  <c r="BT1050" i="54"/>
  <c r="BM1050" i="54"/>
  <c r="BU1050" i="54"/>
  <c r="BN1050" i="54"/>
  <c r="BJ1050" i="54"/>
  <c r="BH1050" i="54"/>
  <c r="BI1050" i="54"/>
  <c r="BR1050" i="54"/>
  <c r="BQ1050" i="54"/>
  <c r="BK1046" i="54"/>
  <c r="BO1046" i="54"/>
  <c r="BS1046" i="54"/>
  <c r="BL1046" i="54"/>
  <c r="BP1046" i="54"/>
  <c r="BT1046" i="54"/>
  <c r="BQ1046" i="54"/>
  <c r="BR1046" i="54"/>
  <c r="BU1046" i="54"/>
  <c r="BJ1046" i="54"/>
  <c r="BN1046" i="54"/>
  <c r="BH1046" i="54"/>
  <c r="BI1046" i="54"/>
  <c r="BM1046" i="54"/>
  <c r="BK1042" i="54"/>
  <c r="BO1042" i="54"/>
  <c r="BS1042" i="54"/>
  <c r="BL1042" i="54"/>
  <c r="BP1042" i="54"/>
  <c r="BT1042" i="54"/>
  <c r="BM1042" i="54"/>
  <c r="BU1042" i="54"/>
  <c r="BN1042" i="54"/>
  <c r="BQ1042" i="54"/>
  <c r="BJ1042" i="54"/>
  <c r="BH1042" i="54"/>
  <c r="BI1042" i="54"/>
  <c r="BR1042" i="54"/>
  <c r="BK1038" i="54"/>
  <c r="BO1038" i="54"/>
  <c r="BS1038" i="54"/>
  <c r="BL1038" i="54"/>
  <c r="BP1038" i="54"/>
  <c r="BT1038" i="54"/>
  <c r="BN1038" i="54"/>
  <c r="BQ1038" i="54"/>
  <c r="BR1038" i="54"/>
  <c r="BJ1038" i="54"/>
  <c r="BU1038" i="54"/>
  <c r="BH1038" i="54"/>
  <c r="BI1038" i="54"/>
  <c r="BM1038" i="54"/>
  <c r="BK1034" i="54"/>
  <c r="BO1034" i="54"/>
  <c r="BS1034" i="54"/>
  <c r="BL1034" i="54"/>
  <c r="BP1034" i="54"/>
  <c r="BT1034" i="54"/>
  <c r="BR1034" i="54"/>
  <c r="BM1034" i="54"/>
  <c r="BU1034" i="54"/>
  <c r="BN1034" i="54"/>
  <c r="BJ1034" i="54"/>
  <c r="BH1034" i="54"/>
  <c r="BQ1034" i="54"/>
  <c r="BI1034" i="54"/>
  <c r="BK1030" i="54"/>
  <c r="BO1030" i="54"/>
  <c r="BS1030" i="54"/>
  <c r="BL1030" i="54"/>
  <c r="BP1030" i="54"/>
  <c r="BT1030" i="54"/>
  <c r="BN1030" i="54"/>
  <c r="BQ1030" i="54"/>
  <c r="BR1030" i="54"/>
  <c r="BU1030" i="54"/>
  <c r="BJ1030" i="54"/>
  <c r="BI1030" i="54"/>
  <c r="BH1030" i="54"/>
  <c r="BM1030" i="54"/>
  <c r="BK1026" i="54"/>
  <c r="BO1026" i="54"/>
  <c r="BS1026" i="54"/>
  <c r="BL1026" i="54"/>
  <c r="BP1026" i="54"/>
  <c r="BT1026" i="54"/>
  <c r="BR1026" i="54"/>
  <c r="BM1026" i="54"/>
  <c r="BU1026" i="54"/>
  <c r="BN1026" i="54"/>
  <c r="BJ1026" i="54"/>
  <c r="BH1026" i="54"/>
  <c r="BI1026" i="54"/>
  <c r="BQ1026" i="54"/>
  <c r="BK1022" i="54"/>
  <c r="BO1022" i="54"/>
  <c r="BS1022" i="54"/>
  <c r="BL1022" i="54"/>
  <c r="BP1022" i="54"/>
  <c r="BT1022" i="54"/>
  <c r="BN1022" i="54"/>
  <c r="BQ1022" i="54"/>
  <c r="BR1022" i="54"/>
  <c r="BM1022" i="54"/>
  <c r="BJ1022" i="54"/>
  <c r="BI1022" i="54"/>
  <c r="BU1022" i="54"/>
  <c r="BH1022" i="54"/>
  <c r="BK1018" i="54"/>
  <c r="BO1018" i="54"/>
  <c r="BS1018" i="54"/>
  <c r="BL1018" i="54"/>
  <c r="BP1018" i="54"/>
  <c r="BT1018" i="54"/>
  <c r="BR1018" i="54"/>
  <c r="BM1018" i="54"/>
  <c r="BU1018" i="54"/>
  <c r="BN1018" i="54"/>
  <c r="BJ1018" i="54"/>
  <c r="BH1018" i="54"/>
  <c r="BQ1018" i="54"/>
  <c r="BI1018" i="54"/>
  <c r="BK1014" i="54"/>
  <c r="BO1014" i="54"/>
  <c r="BS1014" i="54"/>
  <c r="BL1014" i="54"/>
  <c r="BP1014" i="54"/>
  <c r="BT1014" i="54"/>
  <c r="BN1014" i="54"/>
  <c r="BQ1014" i="54"/>
  <c r="BR1014" i="54"/>
  <c r="BJ1014" i="54"/>
  <c r="BM1014" i="54"/>
  <c r="BH1014" i="54"/>
  <c r="BI1014" i="54"/>
  <c r="BU1014" i="54"/>
  <c r="BK1010" i="54"/>
  <c r="BO1010" i="54"/>
  <c r="BS1010" i="54"/>
  <c r="BL1010" i="54"/>
  <c r="BP1010" i="54"/>
  <c r="BT1010" i="54"/>
  <c r="BR1010" i="54"/>
  <c r="BM1010" i="54"/>
  <c r="BU1010" i="54"/>
  <c r="BN1010" i="54"/>
  <c r="BQ1010" i="54"/>
  <c r="BJ1010" i="54"/>
  <c r="BH1010" i="54"/>
  <c r="BI1010" i="54"/>
  <c r="BK1006" i="54"/>
  <c r="BO1006" i="54"/>
  <c r="BS1006" i="54"/>
  <c r="BL1006" i="54"/>
  <c r="BP1006" i="54"/>
  <c r="BT1006" i="54"/>
  <c r="BN1006" i="54"/>
  <c r="BQ1006" i="54"/>
  <c r="BR1006" i="54"/>
  <c r="BJ1006" i="54"/>
  <c r="BH1006" i="54"/>
  <c r="BU1006" i="54"/>
  <c r="BI1006" i="54"/>
  <c r="BM1006" i="54"/>
  <c r="BK1002" i="54"/>
  <c r="BO1002" i="54"/>
  <c r="BS1002" i="54"/>
  <c r="BL1002" i="54"/>
  <c r="BP1002" i="54"/>
  <c r="BT1002" i="54"/>
  <c r="BR1002" i="54"/>
  <c r="BM1002" i="54"/>
  <c r="BU1002" i="54"/>
  <c r="BN1002" i="54"/>
  <c r="BJ1002" i="54"/>
  <c r="BH1002" i="54"/>
  <c r="BQ1002" i="54"/>
  <c r="BI1002" i="54"/>
  <c r="BK998" i="54"/>
  <c r="BO998" i="54"/>
  <c r="BS998" i="54"/>
  <c r="BL998" i="54"/>
  <c r="BP998" i="54"/>
  <c r="BT998" i="54"/>
  <c r="BN998" i="54"/>
  <c r="BQ998" i="54"/>
  <c r="BR998" i="54"/>
  <c r="BU998" i="54"/>
  <c r="BJ998" i="54"/>
  <c r="BM998" i="54"/>
  <c r="BH998" i="54"/>
  <c r="BI998" i="54"/>
  <c r="BK994" i="54"/>
  <c r="BO994" i="54"/>
  <c r="BS994" i="54"/>
  <c r="BL994" i="54"/>
  <c r="BP994" i="54"/>
  <c r="BT994" i="54"/>
  <c r="BR994" i="54"/>
  <c r="BM994" i="54"/>
  <c r="BU994" i="54"/>
  <c r="BN994" i="54"/>
  <c r="BJ994" i="54"/>
  <c r="BH994" i="54"/>
  <c r="BI994" i="54"/>
  <c r="BQ994" i="54"/>
  <c r="BK990" i="54"/>
  <c r="BO990" i="54"/>
  <c r="BS990" i="54"/>
  <c r="BL990" i="54"/>
  <c r="BP990" i="54"/>
  <c r="BT990" i="54"/>
  <c r="BN990" i="54"/>
  <c r="BQ990" i="54"/>
  <c r="BR990" i="54"/>
  <c r="BM990" i="54"/>
  <c r="BJ990" i="54"/>
  <c r="BI990" i="54"/>
  <c r="BU990" i="54"/>
  <c r="BH990" i="54"/>
  <c r="BK986" i="54"/>
  <c r="BO986" i="54"/>
  <c r="BS986" i="54"/>
  <c r="BL986" i="54"/>
  <c r="BP986" i="54"/>
  <c r="BT986" i="54"/>
  <c r="BR986" i="54"/>
  <c r="BM986" i="54"/>
  <c r="BU986" i="54"/>
  <c r="BN986" i="54"/>
  <c r="BJ986" i="54"/>
  <c r="BH986" i="54"/>
  <c r="BQ986" i="54"/>
  <c r="BI986" i="54"/>
  <c r="BK982" i="54"/>
  <c r="BO982" i="54"/>
  <c r="BS982" i="54"/>
  <c r="BL982" i="54"/>
  <c r="BP982" i="54"/>
  <c r="BT982" i="54"/>
  <c r="BN982" i="54"/>
  <c r="BQ982" i="54"/>
  <c r="BR982" i="54"/>
  <c r="BJ982" i="54"/>
  <c r="BI982" i="54"/>
  <c r="BM982" i="54"/>
  <c r="BH982" i="54"/>
  <c r="BU982" i="54"/>
  <c r="BK978" i="54"/>
  <c r="BO978" i="54"/>
  <c r="BS978" i="54"/>
  <c r="BL978" i="54"/>
  <c r="BP978" i="54"/>
  <c r="BT978" i="54"/>
  <c r="BR978" i="54"/>
  <c r="BM978" i="54"/>
  <c r="BU978" i="54"/>
  <c r="BN978" i="54"/>
  <c r="BQ978" i="54"/>
  <c r="BJ978" i="54"/>
  <c r="BH978" i="54"/>
  <c r="BI978" i="54"/>
  <c r="BK974" i="54"/>
  <c r="BO974" i="54"/>
  <c r="BS974" i="54"/>
  <c r="BL974" i="54"/>
  <c r="BP974" i="54"/>
  <c r="BT974" i="54"/>
  <c r="BN974" i="54"/>
  <c r="BQ974" i="54"/>
  <c r="BR974" i="54"/>
  <c r="BJ974" i="54"/>
  <c r="BU974" i="54"/>
  <c r="BI974" i="54"/>
  <c r="BH974" i="54"/>
  <c r="BM974" i="54"/>
  <c r="BK970" i="54"/>
  <c r="BO970" i="54"/>
  <c r="BS970" i="54"/>
  <c r="BL970" i="54"/>
  <c r="BP970" i="54"/>
  <c r="BT970" i="54"/>
  <c r="BR970" i="54"/>
  <c r="BM970" i="54"/>
  <c r="BU970" i="54"/>
  <c r="BN970" i="54"/>
  <c r="BJ970" i="54"/>
  <c r="BH970" i="54"/>
  <c r="BI970" i="54"/>
  <c r="BQ970" i="54"/>
  <c r="BK966" i="54"/>
  <c r="BO966" i="54"/>
  <c r="BS966" i="54"/>
  <c r="BL966" i="54"/>
  <c r="BP966" i="54"/>
  <c r="BT966" i="54"/>
  <c r="BN966" i="54"/>
  <c r="BQ966" i="54"/>
  <c r="BR966" i="54"/>
  <c r="BU966" i="54"/>
  <c r="BJ966" i="54"/>
  <c r="BH966" i="54"/>
  <c r="BM966" i="54"/>
  <c r="BI966" i="54"/>
  <c r="BK962" i="54"/>
  <c r="BO962" i="54"/>
  <c r="BS962" i="54"/>
  <c r="BL962" i="54"/>
  <c r="BP962" i="54"/>
  <c r="BT962" i="54"/>
  <c r="BR962" i="54"/>
  <c r="BM962" i="54"/>
  <c r="BU962" i="54"/>
  <c r="BN962" i="54"/>
  <c r="BJ962" i="54"/>
  <c r="BH962" i="54"/>
  <c r="BI962" i="54"/>
  <c r="BQ962" i="54"/>
  <c r="BK958" i="54"/>
  <c r="BO958" i="54"/>
  <c r="BS958" i="54"/>
  <c r="BL958" i="54"/>
  <c r="BP958" i="54"/>
  <c r="BT958" i="54"/>
  <c r="BN958" i="54"/>
  <c r="BQ958" i="54"/>
  <c r="BR958" i="54"/>
  <c r="BM958" i="54"/>
  <c r="BJ958" i="54"/>
  <c r="BI958" i="54"/>
  <c r="BU958" i="54"/>
  <c r="BH958" i="54"/>
  <c r="BK954" i="54"/>
  <c r="BO954" i="54"/>
  <c r="BS954" i="54"/>
  <c r="BL954" i="54"/>
  <c r="BP954" i="54"/>
  <c r="BT954" i="54"/>
  <c r="BR954" i="54"/>
  <c r="BM954" i="54"/>
  <c r="BU954" i="54"/>
  <c r="BN954" i="54"/>
  <c r="BJ954" i="54"/>
  <c r="BH954" i="54"/>
  <c r="BQ954" i="54"/>
  <c r="BI954" i="54"/>
  <c r="BK950" i="54"/>
  <c r="BO950" i="54"/>
  <c r="BS950" i="54"/>
  <c r="BL950" i="54"/>
  <c r="BP950" i="54"/>
  <c r="BT950" i="54"/>
  <c r="BN950" i="54"/>
  <c r="BQ950" i="54"/>
  <c r="BR950" i="54"/>
  <c r="BJ950" i="54"/>
  <c r="BH950" i="54"/>
  <c r="BI950" i="54"/>
  <c r="BM950" i="54"/>
  <c r="BU950" i="54"/>
  <c r="BK946" i="54"/>
  <c r="BO946" i="54"/>
  <c r="BS946" i="54"/>
  <c r="BL946" i="54"/>
  <c r="BP946" i="54"/>
  <c r="BT946" i="54"/>
  <c r="BR946" i="54"/>
  <c r="BM946" i="54"/>
  <c r="BU946" i="54"/>
  <c r="BN946" i="54"/>
  <c r="BQ946" i="54"/>
  <c r="BJ946" i="54"/>
  <c r="BH946" i="54"/>
  <c r="BI946" i="54"/>
  <c r="BK942" i="54"/>
  <c r="BO942" i="54"/>
  <c r="BS942" i="54"/>
  <c r="BL942" i="54"/>
  <c r="BP942" i="54"/>
  <c r="BT942" i="54"/>
  <c r="BN942" i="54"/>
  <c r="BQ942" i="54"/>
  <c r="BR942" i="54"/>
  <c r="BJ942" i="54"/>
  <c r="BH942" i="54"/>
  <c r="BU942" i="54"/>
  <c r="BM942" i="54"/>
  <c r="BI942" i="54"/>
  <c r="BK938" i="54"/>
  <c r="BO938" i="54"/>
  <c r="BS938" i="54"/>
  <c r="BL938" i="54"/>
  <c r="BP938" i="54"/>
  <c r="BT938" i="54"/>
  <c r="BR938" i="54"/>
  <c r="BM938" i="54"/>
  <c r="BU938" i="54"/>
  <c r="BN938" i="54"/>
  <c r="BJ938" i="54"/>
  <c r="BH938" i="54"/>
  <c r="BQ938" i="54"/>
  <c r="BI938" i="54"/>
  <c r="BK934" i="54"/>
  <c r="BO934" i="54"/>
  <c r="BS934" i="54"/>
  <c r="BL934" i="54"/>
  <c r="BP934" i="54"/>
  <c r="BT934" i="54"/>
  <c r="BN934" i="54"/>
  <c r="BQ934" i="54"/>
  <c r="BR934" i="54"/>
  <c r="BU934" i="54"/>
  <c r="BJ934" i="54"/>
  <c r="BM934" i="54"/>
  <c r="BH934" i="54"/>
  <c r="BI934" i="54"/>
  <c r="BK930" i="54"/>
  <c r="BO930" i="54"/>
  <c r="BS930" i="54"/>
  <c r="BL930" i="54"/>
  <c r="BP930" i="54"/>
  <c r="BT930" i="54"/>
  <c r="BR930" i="54"/>
  <c r="BM930" i="54"/>
  <c r="BU930" i="54"/>
  <c r="BN930" i="54"/>
  <c r="BJ930" i="54"/>
  <c r="BH930" i="54"/>
  <c r="BQ930" i="54"/>
  <c r="BI930" i="54"/>
  <c r="BK926" i="54"/>
  <c r="BO926" i="54"/>
  <c r="BS926" i="54"/>
  <c r="BL926" i="54"/>
  <c r="BP926" i="54"/>
  <c r="BT926" i="54"/>
  <c r="BN926" i="54"/>
  <c r="BQ926" i="54"/>
  <c r="BR926" i="54"/>
  <c r="BM926" i="54"/>
  <c r="BJ926" i="54"/>
  <c r="BH926" i="54"/>
  <c r="BU926" i="54"/>
  <c r="BI926" i="54"/>
  <c r="BK922" i="54"/>
  <c r="BO922" i="54"/>
  <c r="BS922" i="54"/>
  <c r="BL922" i="54"/>
  <c r="BP922" i="54"/>
  <c r="BT922" i="54"/>
  <c r="BR922" i="54"/>
  <c r="BM922" i="54"/>
  <c r="BU922" i="54"/>
  <c r="BN922" i="54"/>
  <c r="BJ922" i="54"/>
  <c r="BQ922" i="54"/>
  <c r="BH922" i="54"/>
  <c r="BI922" i="54"/>
  <c r="BK918" i="54"/>
  <c r="BO918" i="54"/>
  <c r="BS918" i="54"/>
  <c r="BL918" i="54"/>
  <c r="BP918" i="54"/>
  <c r="BT918" i="54"/>
  <c r="BN918" i="54"/>
  <c r="BQ918" i="54"/>
  <c r="BR918" i="54"/>
  <c r="BJ918" i="54"/>
  <c r="BH918" i="54"/>
  <c r="BM918" i="54"/>
  <c r="BU918" i="54"/>
  <c r="BI918" i="54"/>
  <c r="BN914" i="54"/>
  <c r="BR914" i="54"/>
  <c r="BK914" i="54"/>
  <c r="BO914" i="54"/>
  <c r="BS914" i="54"/>
  <c r="BP914" i="54"/>
  <c r="BQ914" i="54"/>
  <c r="BU914" i="54"/>
  <c r="BL914" i="54"/>
  <c r="BM914" i="54"/>
  <c r="BJ914" i="54"/>
  <c r="BI914" i="54"/>
  <c r="BH914" i="54"/>
  <c r="BT914" i="54"/>
  <c r="BN910" i="54"/>
  <c r="BR910" i="54"/>
  <c r="BK910" i="54"/>
  <c r="BO910" i="54"/>
  <c r="BS910" i="54"/>
  <c r="BL910" i="54"/>
  <c r="BT910" i="54"/>
  <c r="BM910" i="54"/>
  <c r="BU910" i="54"/>
  <c r="BQ910" i="54"/>
  <c r="BJ910" i="54"/>
  <c r="BH910" i="54"/>
  <c r="BI910" i="54"/>
  <c r="BP910" i="54"/>
  <c r="BN906" i="54"/>
  <c r="BR906" i="54"/>
  <c r="BK906" i="54"/>
  <c r="BO906" i="54"/>
  <c r="BS906" i="54"/>
  <c r="BP906" i="54"/>
  <c r="BQ906" i="54"/>
  <c r="BM906" i="54"/>
  <c r="BT906" i="54"/>
  <c r="BU906" i="54"/>
  <c r="BL906" i="54"/>
  <c r="BJ906" i="54"/>
  <c r="BI906" i="54"/>
  <c r="BH906" i="54"/>
  <c r="BN902" i="54"/>
  <c r="BR902" i="54"/>
  <c r="BK902" i="54"/>
  <c r="BO902" i="54"/>
  <c r="BS902" i="54"/>
  <c r="BL902" i="54"/>
  <c r="BT902" i="54"/>
  <c r="BM902" i="54"/>
  <c r="BU902" i="54"/>
  <c r="BP902" i="54"/>
  <c r="BQ902" i="54"/>
  <c r="BJ902" i="54"/>
  <c r="BH902" i="54"/>
  <c r="BI902" i="54"/>
  <c r="BN898" i="54"/>
  <c r="BR898" i="54"/>
  <c r="BK898" i="54"/>
  <c r="BO898" i="54"/>
  <c r="BS898" i="54"/>
  <c r="BP898" i="54"/>
  <c r="BQ898" i="54"/>
  <c r="BU898" i="54"/>
  <c r="BL898" i="54"/>
  <c r="BM898" i="54"/>
  <c r="BJ898" i="54"/>
  <c r="BH898" i="54"/>
  <c r="BI898" i="54"/>
  <c r="BT898" i="54"/>
  <c r="BN894" i="54"/>
  <c r="BR894" i="54"/>
  <c r="BK894" i="54"/>
  <c r="BO894" i="54"/>
  <c r="BS894" i="54"/>
  <c r="BL894" i="54"/>
  <c r="BT894" i="54"/>
  <c r="BM894" i="54"/>
  <c r="BU894" i="54"/>
  <c r="BQ894" i="54"/>
  <c r="BP894" i="54"/>
  <c r="BJ894" i="54"/>
  <c r="BI894" i="54"/>
  <c r="BH894" i="54"/>
  <c r="BN890" i="54"/>
  <c r="BR890" i="54"/>
  <c r="BK890" i="54"/>
  <c r="BO890" i="54"/>
  <c r="BS890" i="54"/>
  <c r="BP890" i="54"/>
  <c r="BQ890" i="54"/>
  <c r="BL890" i="54"/>
  <c r="BT890" i="54"/>
  <c r="BM890" i="54"/>
  <c r="BU890" i="54"/>
  <c r="BJ890" i="54"/>
  <c r="BH890" i="54"/>
  <c r="BI890" i="54"/>
  <c r="BN886" i="54"/>
  <c r="BR886" i="54"/>
  <c r="BK886" i="54"/>
  <c r="BO886" i="54"/>
  <c r="BS886" i="54"/>
  <c r="BL886" i="54"/>
  <c r="BT886" i="54"/>
  <c r="BM886" i="54"/>
  <c r="BU886" i="54"/>
  <c r="BP886" i="54"/>
  <c r="BQ886" i="54"/>
  <c r="BJ886" i="54"/>
  <c r="BH886" i="54"/>
  <c r="BI886" i="54"/>
  <c r="BN882" i="54"/>
  <c r="BR882" i="54"/>
  <c r="BK882" i="54"/>
  <c r="BO882" i="54"/>
  <c r="BS882" i="54"/>
  <c r="BP882" i="54"/>
  <c r="BQ882" i="54"/>
  <c r="BL882" i="54"/>
  <c r="BT882" i="54"/>
  <c r="BM882" i="54"/>
  <c r="BJ882" i="54"/>
  <c r="BU882" i="54"/>
  <c r="BH882" i="54"/>
  <c r="BI882" i="54"/>
  <c r="BN878" i="54"/>
  <c r="BR878" i="54"/>
  <c r="BK878" i="54"/>
  <c r="BO878" i="54"/>
  <c r="BS878" i="54"/>
  <c r="BL878" i="54"/>
  <c r="BT878" i="54"/>
  <c r="BM878" i="54"/>
  <c r="BU878" i="54"/>
  <c r="BP878" i="54"/>
  <c r="BQ878" i="54"/>
  <c r="BJ878" i="54"/>
  <c r="BH878" i="54"/>
  <c r="BI878" i="54"/>
  <c r="BN874" i="54"/>
  <c r="BR874" i="54"/>
  <c r="BK874" i="54"/>
  <c r="BO874" i="54"/>
  <c r="BS874" i="54"/>
  <c r="BP874" i="54"/>
  <c r="BQ874" i="54"/>
  <c r="BL874" i="54"/>
  <c r="BT874" i="54"/>
  <c r="BU874" i="54"/>
  <c r="BM874" i="54"/>
  <c r="BJ874" i="54"/>
  <c r="BI874" i="54"/>
  <c r="BH874" i="54"/>
  <c r="BN866" i="54"/>
  <c r="BR866" i="54"/>
  <c r="BK866" i="54"/>
  <c r="BO866" i="54"/>
  <c r="BS866" i="54"/>
  <c r="BP866" i="54"/>
  <c r="BQ866" i="54"/>
  <c r="BL866" i="54"/>
  <c r="BT866" i="54"/>
  <c r="BM866" i="54"/>
  <c r="BU866" i="54"/>
  <c r="BJ866" i="54"/>
  <c r="BH866" i="54"/>
  <c r="BI866" i="54"/>
  <c r="BK859" i="54"/>
  <c r="BO859" i="54"/>
  <c r="BS859" i="54"/>
  <c r="BL859" i="54"/>
  <c r="BP859" i="54"/>
  <c r="BT859" i="54"/>
  <c r="BQ859" i="54"/>
  <c r="BR859" i="54"/>
  <c r="BM859" i="54"/>
  <c r="BU859" i="54"/>
  <c r="BN859" i="54"/>
  <c r="BI859" i="54"/>
  <c r="BH859" i="54"/>
  <c r="BJ859" i="54"/>
  <c r="BK855" i="54"/>
  <c r="BO855" i="54"/>
  <c r="BS855" i="54"/>
  <c r="BL855" i="54"/>
  <c r="BP855" i="54"/>
  <c r="BT855" i="54"/>
  <c r="BM855" i="54"/>
  <c r="BU855" i="54"/>
  <c r="BN855" i="54"/>
  <c r="BQ855" i="54"/>
  <c r="BR855" i="54"/>
  <c r="BH855" i="54"/>
  <c r="BI855" i="54"/>
  <c r="BJ855" i="54"/>
  <c r="BK851" i="54"/>
  <c r="BO851" i="54"/>
  <c r="BS851" i="54"/>
  <c r="BL851" i="54"/>
  <c r="BP851" i="54"/>
  <c r="BT851" i="54"/>
  <c r="BQ851" i="54"/>
  <c r="BR851" i="54"/>
  <c r="BM851" i="54"/>
  <c r="BU851" i="54"/>
  <c r="BN851" i="54"/>
  <c r="BH851" i="54"/>
  <c r="BI851" i="54"/>
  <c r="BJ851" i="54"/>
  <c r="BK847" i="54"/>
  <c r="BO847" i="54"/>
  <c r="BS847" i="54"/>
  <c r="BL847" i="54"/>
  <c r="BP847" i="54"/>
  <c r="BT847" i="54"/>
  <c r="BM847" i="54"/>
  <c r="BU847" i="54"/>
  <c r="BN847" i="54"/>
  <c r="BQ847" i="54"/>
  <c r="BR847" i="54"/>
  <c r="BH847" i="54"/>
  <c r="BI847" i="54"/>
  <c r="BJ847" i="54"/>
  <c r="BK843" i="54"/>
  <c r="BO843" i="54"/>
  <c r="BS843" i="54"/>
  <c r="BL843" i="54"/>
  <c r="BP843" i="54"/>
  <c r="BT843" i="54"/>
  <c r="BQ843" i="54"/>
  <c r="BR843" i="54"/>
  <c r="BM843" i="54"/>
  <c r="BU843" i="54"/>
  <c r="BH843" i="54"/>
  <c r="BI843" i="54"/>
  <c r="BJ843" i="54"/>
  <c r="BN843" i="54"/>
  <c r="BK839" i="54"/>
  <c r="BO839" i="54"/>
  <c r="BS839" i="54"/>
  <c r="BL839" i="54"/>
  <c r="BP839" i="54"/>
  <c r="BT839" i="54"/>
  <c r="BM839" i="54"/>
  <c r="BU839" i="54"/>
  <c r="BN839" i="54"/>
  <c r="BQ839" i="54"/>
  <c r="BR839" i="54"/>
  <c r="BI839" i="54"/>
  <c r="BH839" i="54"/>
  <c r="BJ839" i="54"/>
  <c r="BK835" i="54"/>
  <c r="BO835" i="54"/>
  <c r="BS835" i="54"/>
  <c r="BL835" i="54"/>
  <c r="BP835" i="54"/>
  <c r="BT835" i="54"/>
  <c r="BQ835" i="54"/>
  <c r="BR835" i="54"/>
  <c r="BM835" i="54"/>
  <c r="BU835" i="54"/>
  <c r="BN835" i="54"/>
  <c r="BH835" i="54"/>
  <c r="BI835" i="54"/>
  <c r="BJ835" i="54"/>
  <c r="BK831" i="54"/>
  <c r="BO831" i="54"/>
  <c r="BS831" i="54"/>
  <c r="BL831" i="54"/>
  <c r="BP831" i="54"/>
  <c r="BT831" i="54"/>
  <c r="BM831" i="54"/>
  <c r="BU831" i="54"/>
  <c r="BN831" i="54"/>
  <c r="BQ831" i="54"/>
  <c r="BI831" i="54"/>
  <c r="BH831" i="54"/>
  <c r="BR831" i="54"/>
  <c r="BJ831" i="54"/>
  <c r="BK827" i="54"/>
  <c r="BO827" i="54"/>
  <c r="BS827" i="54"/>
  <c r="BL827" i="54"/>
  <c r="BP827" i="54"/>
  <c r="BT827" i="54"/>
  <c r="BQ827" i="54"/>
  <c r="BR827" i="54"/>
  <c r="BM827" i="54"/>
  <c r="BU827" i="54"/>
  <c r="BN827" i="54"/>
  <c r="BI827" i="54"/>
  <c r="BH827" i="54"/>
  <c r="BJ827" i="54"/>
  <c r="BK823" i="54"/>
  <c r="BO823" i="54"/>
  <c r="BS823" i="54"/>
  <c r="BL823" i="54"/>
  <c r="BP823" i="54"/>
  <c r="BT823" i="54"/>
  <c r="BM823" i="54"/>
  <c r="BU823" i="54"/>
  <c r="BN823" i="54"/>
  <c r="BQ823" i="54"/>
  <c r="BR823" i="54"/>
  <c r="BJ823" i="54"/>
  <c r="BH823" i="54"/>
  <c r="BI823" i="54"/>
  <c r="BK819" i="54"/>
  <c r="BO819" i="54"/>
  <c r="BS819" i="54"/>
  <c r="BL819" i="54"/>
  <c r="BP819" i="54"/>
  <c r="BT819" i="54"/>
  <c r="BQ819" i="54"/>
  <c r="BR819" i="54"/>
  <c r="BM819" i="54"/>
  <c r="BU819" i="54"/>
  <c r="BN819" i="54"/>
  <c r="BI819" i="54"/>
  <c r="BH819" i="54"/>
  <c r="BJ819" i="54"/>
  <c r="BK815" i="54"/>
  <c r="BO815" i="54"/>
  <c r="BS815" i="54"/>
  <c r="BL815" i="54"/>
  <c r="BP815" i="54"/>
  <c r="BT815" i="54"/>
  <c r="BM815" i="54"/>
  <c r="BU815" i="54"/>
  <c r="BN815" i="54"/>
  <c r="BQ815" i="54"/>
  <c r="BR815" i="54"/>
  <c r="BH815" i="54"/>
  <c r="BI815" i="54"/>
  <c r="BJ815" i="54"/>
  <c r="BN811" i="54"/>
  <c r="BR811" i="54"/>
  <c r="BM811" i="54"/>
  <c r="BS811" i="54"/>
  <c r="BO811" i="54"/>
  <c r="BT811" i="54"/>
  <c r="BP811" i="54"/>
  <c r="BQ811" i="54"/>
  <c r="BK811" i="54"/>
  <c r="BU811" i="54"/>
  <c r="BL811" i="54"/>
  <c r="BI811" i="54"/>
  <c r="BJ811" i="54"/>
  <c r="BH811" i="54"/>
  <c r="BN807" i="54"/>
  <c r="BR807" i="54"/>
  <c r="BO807" i="54"/>
  <c r="BT807" i="54"/>
  <c r="BK807" i="54"/>
  <c r="BP807" i="54"/>
  <c r="BU807" i="54"/>
  <c r="BQ807" i="54"/>
  <c r="BS807" i="54"/>
  <c r="BL807" i="54"/>
  <c r="BM807" i="54"/>
  <c r="BH807" i="54"/>
  <c r="BI807" i="54"/>
  <c r="BJ807" i="54"/>
  <c r="BN803" i="54"/>
  <c r="BR803" i="54"/>
  <c r="BK803" i="54"/>
  <c r="BP803" i="54"/>
  <c r="BU803" i="54"/>
  <c r="BL803" i="54"/>
  <c r="BQ803" i="54"/>
  <c r="BS803" i="54"/>
  <c r="BT803" i="54"/>
  <c r="BM803" i="54"/>
  <c r="BO803" i="54"/>
  <c r="BI803" i="54"/>
  <c r="BH803" i="54"/>
  <c r="BJ803" i="54"/>
  <c r="BN799" i="54"/>
  <c r="BR799" i="54"/>
  <c r="BL799" i="54"/>
  <c r="BQ799" i="54"/>
  <c r="BM799" i="54"/>
  <c r="BS799" i="54"/>
  <c r="BT799" i="54"/>
  <c r="BK799" i="54"/>
  <c r="BU799" i="54"/>
  <c r="BO799" i="54"/>
  <c r="BP799" i="54"/>
  <c r="BH799" i="54"/>
  <c r="BI799" i="54"/>
  <c r="BJ799" i="54"/>
  <c r="BN795" i="54"/>
  <c r="BR795" i="54"/>
  <c r="BM795" i="54"/>
  <c r="BS795" i="54"/>
  <c r="BO795" i="54"/>
  <c r="BT795" i="54"/>
  <c r="BK795" i="54"/>
  <c r="BU795" i="54"/>
  <c r="BL795" i="54"/>
  <c r="BP795" i="54"/>
  <c r="BQ795" i="54"/>
  <c r="BI795" i="54"/>
  <c r="BJ795" i="54"/>
  <c r="BH795" i="54"/>
  <c r="BN791" i="54"/>
  <c r="BR791" i="54"/>
  <c r="BO791" i="54"/>
  <c r="BT791" i="54"/>
  <c r="BK791" i="54"/>
  <c r="BP791" i="54"/>
  <c r="BU791" i="54"/>
  <c r="BL791" i="54"/>
  <c r="BM791" i="54"/>
  <c r="BQ791" i="54"/>
  <c r="BS791" i="54"/>
  <c r="BJ791" i="54"/>
  <c r="BH791" i="54"/>
  <c r="BI791" i="54"/>
  <c r="BN787" i="54"/>
  <c r="BR787" i="54"/>
  <c r="BK787" i="54"/>
  <c r="BP787" i="54"/>
  <c r="BU787" i="54"/>
  <c r="BL787" i="54"/>
  <c r="BQ787" i="54"/>
  <c r="BM787" i="54"/>
  <c r="BO787" i="54"/>
  <c r="BS787" i="54"/>
  <c r="BT787" i="54"/>
  <c r="BI787" i="54"/>
  <c r="BJ787" i="54"/>
  <c r="BH787" i="54"/>
  <c r="BN783" i="54"/>
  <c r="BR783" i="54"/>
  <c r="BM783" i="54"/>
  <c r="BS783" i="54"/>
  <c r="BP783" i="54"/>
  <c r="BK783" i="54"/>
  <c r="BQ783" i="54"/>
  <c r="BL783" i="54"/>
  <c r="BO783" i="54"/>
  <c r="BT783" i="54"/>
  <c r="BU783" i="54"/>
  <c r="BJ783" i="54"/>
  <c r="BH783" i="54"/>
  <c r="BI783" i="54"/>
  <c r="BN779" i="54"/>
  <c r="BR779" i="54"/>
  <c r="BO779" i="54"/>
  <c r="BT779" i="54"/>
  <c r="BK779" i="54"/>
  <c r="BQ779" i="54"/>
  <c r="BL779" i="54"/>
  <c r="BS779" i="54"/>
  <c r="BM779" i="54"/>
  <c r="BP779" i="54"/>
  <c r="BU779" i="54"/>
  <c r="BI779" i="54"/>
  <c r="BJ779" i="54"/>
  <c r="BH779" i="54"/>
  <c r="BN775" i="54"/>
  <c r="BR775" i="54"/>
  <c r="BK775" i="54"/>
  <c r="BP775" i="54"/>
  <c r="BU775" i="54"/>
  <c r="BL775" i="54"/>
  <c r="BS775" i="54"/>
  <c r="BM775" i="54"/>
  <c r="BT775" i="54"/>
  <c r="BO775" i="54"/>
  <c r="BQ775" i="54"/>
  <c r="BH775" i="54"/>
  <c r="BI775" i="54"/>
  <c r="BJ775" i="54"/>
  <c r="BN771" i="54"/>
  <c r="BR771" i="54"/>
  <c r="BL771" i="54"/>
  <c r="BQ771" i="54"/>
  <c r="BM771" i="54"/>
  <c r="BT771" i="54"/>
  <c r="BO771" i="54"/>
  <c r="BU771" i="54"/>
  <c r="BP771" i="54"/>
  <c r="BS771" i="54"/>
  <c r="BK771" i="54"/>
  <c r="BH771" i="54"/>
  <c r="BI771" i="54"/>
  <c r="BJ771" i="54"/>
  <c r="BN767" i="54"/>
  <c r="BR767" i="54"/>
  <c r="BM767" i="54"/>
  <c r="BS767" i="54"/>
  <c r="BO767" i="54"/>
  <c r="BU767" i="54"/>
  <c r="BP767" i="54"/>
  <c r="BQ767" i="54"/>
  <c r="BT767" i="54"/>
  <c r="BK767" i="54"/>
  <c r="BI767" i="54"/>
  <c r="BJ767" i="54"/>
  <c r="BL767" i="54"/>
  <c r="BH767" i="54"/>
  <c r="BN763" i="54"/>
  <c r="BR763" i="54"/>
  <c r="BO763" i="54"/>
  <c r="BT763" i="54"/>
  <c r="BP763" i="54"/>
  <c r="BK763" i="54"/>
  <c r="BQ763" i="54"/>
  <c r="BS763" i="54"/>
  <c r="BU763" i="54"/>
  <c r="BL763" i="54"/>
  <c r="BM763" i="54"/>
  <c r="BI763" i="54"/>
  <c r="BJ763" i="54"/>
  <c r="BH763" i="54"/>
  <c r="BN759" i="54"/>
  <c r="BR759" i="54"/>
  <c r="BK759" i="54"/>
  <c r="BP759" i="54"/>
  <c r="BU759" i="54"/>
  <c r="BQ759" i="54"/>
  <c r="BL759" i="54"/>
  <c r="BS759" i="54"/>
  <c r="BT759" i="54"/>
  <c r="BM759" i="54"/>
  <c r="BO759" i="54"/>
  <c r="BH759" i="54"/>
  <c r="BI759" i="54"/>
  <c r="BJ759" i="54"/>
  <c r="BN755" i="54"/>
  <c r="BR755" i="54"/>
  <c r="BL755" i="54"/>
  <c r="BQ755" i="54"/>
  <c r="BK755" i="54"/>
  <c r="BS755" i="54"/>
  <c r="BM755" i="54"/>
  <c r="BT755" i="54"/>
  <c r="BU755" i="54"/>
  <c r="BO755" i="54"/>
  <c r="BP755" i="54"/>
  <c r="BI755" i="54"/>
  <c r="BH755" i="54"/>
  <c r="BJ755" i="54"/>
  <c r="BN751" i="54"/>
  <c r="BR751" i="54"/>
  <c r="BM751" i="54"/>
  <c r="BS751" i="54"/>
  <c r="BL751" i="54"/>
  <c r="BT751" i="54"/>
  <c r="BO751" i="54"/>
  <c r="BU751" i="54"/>
  <c r="BK751" i="54"/>
  <c r="BP751" i="54"/>
  <c r="BI751" i="54"/>
  <c r="BH751" i="54"/>
  <c r="BJ751" i="54"/>
  <c r="BQ751" i="54"/>
  <c r="BN747" i="54"/>
  <c r="BR747" i="54"/>
  <c r="BO747" i="54"/>
  <c r="BT747" i="54"/>
  <c r="BM747" i="54"/>
  <c r="BU747" i="54"/>
  <c r="BP747" i="54"/>
  <c r="BK747" i="54"/>
  <c r="BL747" i="54"/>
  <c r="BQ747" i="54"/>
  <c r="BS747" i="54"/>
  <c r="BH747" i="54"/>
  <c r="BI747" i="54"/>
  <c r="BJ747" i="54"/>
  <c r="BN743" i="54"/>
  <c r="BR743" i="54"/>
  <c r="BK743" i="54"/>
  <c r="BP743" i="54"/>
  <c r="BU743" i="54"/>
  <c r="BO743" i="54"/>
  <c r="BQ743" i="54"/>
  <c r="BL743" i="54"/>
  <c r="BM743" i="54"/>
  <c r="BS743" i="54"/>
  <c r="BT743" i="54"/>
  <c r="BH743" i="54"/>
  <c r="BI743" i="54"/>
  <c r="BJ743" i="54"/>
  <c r="BN739" i="54"/>
  <c r="BR739" i="54"/>
  <c r="BL739" i="54"/>
  <c r="BQ739" i="54"/>
  <c r="BP739" i="54"/>
  <c r="BK739" i="54"/>
  <c r="BS739" i="54"/>
  <c r="BM739" i="54"/>
  <c r="BO739" i="54"/>
  <c r="BT739" i="54"/>
  <c r="BU739" i="54"/>
  <c r="BH739" i="54"/>
  <c r="BI739" i="54"/>
  <c r="BJ739" i="54"/>
  <c r="BN735" i="54"/>
  <c r="BR735" i="54"/>
  <c r="BM735" i="54"/>
  <c r="BS735" i="54"/>
  <c r="BK735" i="54"/>
  <c r="BQ735" i="54"/>
  <c r="BL735" i="54"/>
  <c r="BT735" i="54"/>
  <c r="BO735" i="54"/>
  <c r="BP735" i="54"/>
  <c r="BU735" i="54"/>
  <c r="BI735" i="54"/>
  <c r="BH735" i="54"/>
  <c r="BJ735" i="54"/>
  <c r="BN731" i="54"/>
  <c r="BR731" i="54"/>
  <c r="BO731" i="54"/>
  <c r="BT731" i="54"/>
  <c r="BL731" i="54"/>
  <c r="BS731" i="54"/>
  <c r="BM731" i="54"/>
  <c r="BU731" i="54"/>
  <c r="BP731" i="54"/>
  <c r="BQ731" i="54"/>
  <c r="BI731" i="54"/>
  <c r="BH731" i="54"/>
  <c r="BJ731" i="54"/>
  <c r="BK731" i="54"/>
  <c r="BN727" i="54"/>
  <c r="BR727" i="54"/>
  <c r="BK727" i="54"/>
  <c r="BP727" i="54"/>
  <c r="BU727" i="54"/>
  <c r="BM727" i="54"/>
  <c r="BT727" i="54"/>
  <c r="BO727" i="54"/>
  <c r="BQ727" i="54"/>
  <c r="BS727" i="54"/>
  <c r="BL727" i="54"/>
  <c r="BH727" i="54"/>
  <c r="BI727" i="54"/>
  <c r="BJ727" i="54"/>
  <c r="BN723" i="54"/>
  <c r="BR723" i="54"/>
  <c r="BL723" i="54"/>
  <c r="BQ723" i="54"/>
  <c r="BO723" i="54"/>
  <c r="BU723" i="54"/>
  <c r="BP723" i="54"/>
  <c r="BS723" i="54"/>
  <c r="BT723" i="54"/>
  <c r="BK723" i="54"/>
  <c r="BM723" i="54"/>
  <c r="BI723" i="54"/>
  <c r="BH723" i="54"/>
  <c r="BJ723" i="54"/>
  <c r="BN719" i="54"/>
  <c r="BR719" i="54"/>
  <c r="BL719" i="54"/>
  <c r="BQ719" i="54"/>
  <c r="BP719" i="54"/>
  <c r="BM719" i="54"/>
  <c r="BU719" i="54"/>
  <c r="BO719" i="54"/>
  <c r="BS719" i="54"/>
  <c r="BT719" i="54"/>
  <c r="BK719" i="54"/>
  <c r="BH719" i="54"/>
  <c r="BI719" i="54"/>
  <c r="BJ719" i="54"/>
  <c r="BN715" i="54"/>
  <c r="BR715" i="54"/>
  <c r="BM715" i="54"/>
  <c r="BS715" i="54"/>
  <c r="BK715" i="54"/>
  <c r="BQ715" i="54"/>
  <c r="BT715" i="54"/>
  <c r="BL715" i="54"/>
  <c r="BU715" i="54"/>
  <c r="BO715" i="54"/>
  <c r="BP715" i="54"/>
  <c r="BI715" i="54"/>
  <c r="BH715" i="54"/>
  <c r="BJ715" i="54"/>
  <c r="BN711" i="54"/>
  <c r="BR711" i="54"/>
  <c r="BO711" i="54"/>
  <c r="BT711" i="54"/>
  <c r="BL711" i="54"/>
  <c r="BS711" i="54"/>
  <c r="BP711" i="54"/>
  <c r="BQ711" i="54"/>
  <c r="BK711" i="54"/>
  <c r="BM711" i="54"/>
  <c r="BU711" i="54"/>
  <c r="BJ711" i="54"/>
  <c r="BH711" i="54"/>
  <c r="BI711" i="54"/>
  <c r="BN707" i="54"/>
  <c r="BR707" i="54"/>
  <c r="BK707" i="54"/>
  <c r="BP707" i="54"/>
  <c r="BU707" i="54"/>
  <c r="BM707" i="54"/>
  <c r="BT707" i="54"/>
  <c r="BL707" i="54"/>
  <c r="BO707" i="54"/>
  <c r="BQ707" i="54"/>
  <c r="BS707" i="54"/>
  <c r="BI707" i="54"/>
  <c r="BH707" i="54"/>
  <c r="BJ707" i="54"/>
  <c r="BN703" i="54"/>
  <c r="BR703" i="54"/>
  <c r="BL703" i="54"/>
  <c r="BQ703" i="54"/>
  <c r="BO703" i="54"/>
  <c r="BU703" i="54"/>
  <c r="BS703" i="54"/>
  <c r="BK703" i="54"/>
  <c r="BT703" i="54"/>
  <c r="BM703" i="54"/>
  <c r="BP703" i="54"/>
  <c r="BI703" i="54"/>
  <c r="BH703" i="54"/>
  <c r="BJ703" i="54"/>
  <c r="BN699" i="54"/>
  <c r="BR699" i="54"/>
  <c r="BM699" i="54"/>
  <c r="BS699" i="54"/>
  <c r="BP699" i="54"/>
  <c r="BO699" i="54"/>
  <c r="BQ699" i="54"/>
  <c r="BK699" i="54"/>
  <c r="BL699" i="54"/>
  <c r="BT699" i="54"/>
  <c r="BI699" i="54"/>
  <c r="BJ699" i="54"/>
  <c r="BU699" i="54"/>
  <c r="BH699" i="54"/>
  <c r="BN695" i="54"/>
  <c r="BR695" i="54"/>
  <c r="BO695" i="54"/>
  <c r="BT695" i="54"/>
  <c r="BK695" i="54"/>
  <c r="BQ695" i="54"/>
  <c r="BL695" i="54"/>
  <c r="BU695" i="54"/>
  <c r="BM695" i="54"/>
  <c r="BP695" i="54"/>
  <c r="BS695" i="54"/>
  <c r="BH695" i="54"/>
  <c r="BI695" i="54"/>
  <c r="BJ695" i="54"/>
  <c r="BN691" i="54"/>
  <c r="BR691" i="54"/>
  <c r="BK691" i="54"/>
  <c r="BP691" i="54"/>
  <c r="BU691" i="54"/>
  <c r="BL691" i="54"/>
  <c r="BS691" i="54"/>
  <c r="BQ691" i="54"/>
  <c r="BT691" i="54"/>
  <c r="BM691" i="54"/>
  <c r="BO691" i="54"/>
  <c r="BH691" i="54"/>
  <c r="BI691" i="54"/>
  <c r="BJ691" i="54"/>
  <c r="BN687" i="54"/>
  <c r="BR687" i="54"/>
  <c r="BL687" i="54"/>
  <c r="BQ687" i="54"/>
  <c r="BM687" i="54"/>
  <c r="BT687" i="54"/>
  <c r="BO687" i="54"/>
  <c r="BP687" i="54"/>
  <c r="BK687" i="54"/>
  <c r="BS687" i="54"/>
  <c r="BU687" i="54"/>
  <c r="BJ687" i="54"/>
  <c r="BH687" i="54"/>
  <c r="BI687" i="54"/>
  <c r="BN683" i="54"/>
  <c r="BR683" i="54"/>
  <c r="BM683" i="54"/>
  <c r="BS683" i="54"/>
  <c r="BO683" i="54"/>
  <c r="BU683" i="54"/>
  <c r="BK683" i="54"/>
  <c r="BT683" i="54"/>
  <c r="BL683" i="54"/>
  <c r="BP683" i="54"/>
  <c r="BQ683" i="54"/>
  <c r="BI683" i="54"/>
  <c r="BH683" i="54"/>
  <c r="BJ683" i="54"/>
  <c r="BN679" i="54"/>
  <c r="BR679" i="54"/>
  <c r="BO679" i="54"/>
  <c r="BT679" i="54"/>
  <c r="BP679" i="54"/>
  <c r="BQ679" i="54"/>
  <c r="BK679" i="54"/>
  <c r="BS679" i="54"/>
  <c r="BU679" i="54"/>
  <c r="BL679" i="54"/>
  <c r="BH679" i="54"/>
  <c r="BI679" i="54"/>
  <c r="BJ679" i="54"/>
  <c r="BM679" i="54"/>
  <c r="BN675" i="54"/>
  <c r="BR675" i="54"/>
  <c r="BK675" i="54"/>
  <c r="BP675" i="54"/>
  <c r="BU675" i="54"/>
  <c r="BQ675" i="54"/>
  <c r="BM675" i="54"/>
  <c r="BO675" i="54"/>
  <c r="BL675" i="54"/>
  <c r="BS675" i="54"/>
  <c r="BT675" i="54"/>
  <c r="BI675" i="54"/>
  <c r="BJ675" i="54"/>
  <c r="BH675" i="54"/>
  <c r="BN671" i="54"/>
  <c r="BR671" i="54"/>
  <c r="BL671" i="54"/>
  <c r="BQ671" i="54"/>
  <c r="BK671" i="54"/>
  <c r="BS671" i="54"/>
  <c r="BT671" i="54"/>
  <c r="BM671" i="54"/>
  <c r="BU671" i="54"/>
  <c r="BO671" i="54"/>
  <c r="BP671" i="54"/>
  <c r="BJ671" i="54"/>
  <c r="BH671" i="54"/>
  <c r="BI671" i="54"/>
  <c r="BN667" i="54"/>
  <c r="BR667" i="54"/>
  <c r="BM667" i="54"/>
  <c r="BS667" i="54"/>
  <c r="BL667" i="54"/>
  <c r="BT667" i="54"/>
  <c r="BP667" i="54"/>
  <c r="BQ667" i="54"/>
  <c r="BU667" i="54"/>
  <c r="BK667" i="54"/>
  <c r="BO667" i="54"/>
  <c r="BI667" i="54"/>
  <c r="BJ667" i="54"/>
  <c r="BH667" i="54"/>
  <c r="BN663" i="54"/>
  <c r="BR663" i="54"/>
  <c r="BO663" i="54"/>
  <c r="BT663" i="54"/>
  <c r="BM663" i="54"/>
  <c r="BU663" i="54"/>
  <c r="BL663" i="54"/>
  <c r="BP663" i="54"/>
  <c r="BK663" i="54"/>
  <c r="BQ663" i="54"/>
  <c r="BS663" i="54"/>
  <c r="BJ663" i="54"/>
  <c r="BH663" i="54"/>
  <c r="BI663" i="54"/>
  <c r="BN659" i="54"/>
  <c r="BR659" i="54"/>
  <c r="BK659" i="54"/>
  <c r="BP659" i="54"/>
  <c r="BU659" i="54"/>
  <c r="BO659" i="54"/>
  <c r="BS659" i="54"/>
  <c r="BL659" i="54"/>
  <c r="BT659" i="54"/>
  <c r="BM659" i="54"/>
  <c r="BQ659" i="54"/>
  <c r="BI659" i="54"/>
  <c r="BJ659" i="54"/>
  <c r="BH659" i="54"/>
  <c r="BN655" i="54"/>
  <c r="BR655" i="54"/>
  <c r="BL655" i="54"/>
  <c r="BQ655" i="54"/>
  <c r="BP655" i="54"/>
  <c r="BO655" i="54"/>
  <c r="BS655" i="54"/>
  <c r="BT655" i="54"/>
  <c r="BU655" i="54"/>
  <c r="BK655" i="54"/>
  <c r="BM655" i="54"/>
  <c r="BH655" i="54"/>
  <c r="BI655" i="54"/>
  <c r="BJ655" i="54"/>
  <c r="BN651" i="54"/>
  <c r="BR651" i="54"/>
  <c r="BM651" i="54"/>
  <c r="BS651" i="54"/>
  <c r="BK651" i="54"/>
  <c r="BQ651" i="54"/>
  <c r="BL651" i="54"/>
  <c r="BU651" i="54"/>
  <c r="BO651" i="54"/>
  <c r="BP651" i="54"/>
  <c r="BI651" i="54"/>
  <c r="BH651" i="54"/>
  <c r="BJ651" i="54"/>
  <c r="BT651" i="54"/>
  <c r="BN647" i="54"/>
  <c r="BR647" i="54"/>
  <c r="BO647" i="54"/>
  <c r="BT647" i="54"/>
  <c r="BL647" i="54"/>
  <c r="BS647" i="54"/>
  <c r="BQ647" i="54"/>
  <c r="BK647" i="54"/>
  <c r="BU647" i="54"/>
  <c r="BM647" i="54"/>
  <c r="BP647" i="54"/>
  <c r="BH647" i="54"/>
  <c r="BI647" i="54"/>
  <c r="BJ647" i="54"/>
  <c r="BN643" i="54"/>
  <c r="BR643" i="54"/>
  <c r="BK643" i="54"/>
  <c r="BP643" i="54"/>
  <c r="BU643" i="54"/>
  <c r="BM643" i="54"/>
  <c r="BT643" i="54"/>
  <c r="BO643" i="54"/>
  <c r="BQ643" i="54"/>
  <c r="BS643" i="54"/>
  <c r="BL643" i="54"/>
  <c r="BI643" i="54"/>
  <c r="BJ643" i="54"/>
  <c r="BH643" i="54"/>
  <c r="BN639" i="54"/>
  <c r="BR639" i="54"/>
  <c r="BL639" i="54"/>
  <c r="BQ639" i="54"/>
  <c r="BO639" i="54"/>
  <c r="BU639" i="54"/>
  <c r="BK639" i="54"/>
  <c r="BT639" i="54"/>
  <c r="BM639" i="54"/>
  <c r="BP639" i="54"/>
  <c r="BS639" i="54"/>
  <c r="BJ639" i="54"/>
  <c r="BH639" i="54"/>
  <c r="BI639" i="54"/>
  <c r="BN635" i="54"/>
  <c r="BR635" i="54"/>
  <c r="BM635" i="54"/>
  <c r="BS635" i="54"/>
  <c r="BP635" i="54"/>
  <c r="BQ635" i="54"/>
  <c r="BK635" i="54"/>
  <c r="BT635" i="54"/>
  <c r="BL635" i="54"/>
  <c r="BO635" i="54"/>
  <c r="BU635" i="54"/>
  <c r="BI635" i="54"/>
  <c r="BJ635" i="54"/>
  <c r="BH635" i="54"/>
  <c r="BN631" i="54"/>
  <c r="BR631" i="54"/>
  <c r="BO631" i="54"/>
  <c r="BT631" i="54"/>
  <c r="BK631" i="54"/>
  <c r="BQ631" i="54"/>
  <c r="BM631" i="54"/>
  <c r="BP631" i="54"/>
  <c r="BS631" i="54"/>
  <c r="BU631" i="54"/>
  <c r="BL631" i="54"/>
  <c r="BH631" i="54"/>
  <c r="BI631" i="54"/>
  <c r="BJ631" i="54"/>
  <c r="BN627" i="54"/>
  <c r="BR627" i="54"/>
  <c r="BK627" i="54"/>
  <c r="BP627" i="54"/>
  <c r="BU627" i="54"/>
  <c r="BL627" i="54"/>
  <c r="BS627" i="54"/>
  <c r="BT627" i="54"/>
  <c r="BM627" i="54"/>
  <c r="BO627" i="54"/>
  <c r="BQ627" i="54"/>
  <c r="BJ627" i="54"/>
  <c r="BH627" i="54"/>
  <c r="BI627" i="54"/>
  <c r="BN623" i="54"/>
  <c r="BR623" i="54"/>
  <c r="BL623" i="54"/>
  <c r="BQ623" i="54"/>
  <c r="BM623" i="54"/>
  <c r="BT623" i="54"/>
  <c r="BP623" i="54"/>
  <c r="BS623" i="54"/>
  <c r="BK623" i="54"/>
  <c r="BO623" i="54"/>
  <c r="BU623" i="54"/>
  <c r="BH623" i="54"/>
  <c r="BI623" i="54"/>
  <c r="BJ623" i="54"/>
  <c r="BN619" i="54"/>
  <c r="BR619" i="54"/>
  <c r="BM619" i="54"/>
  <c r="BS619" i="54"/>
  <c r="BO619" i="54"/>
  <c r="BU619" i="54"/>
  <c r="BL619" i="54"/>
  <c r="BP619" i="54"/>
  <c r="BQ619" i="54"/>
  <c r="BT619" i="54"/>
  <c r="BK619" i="54"/>
  <c r="BJ619" i="54"/>
  <c r="BH619" i="54"/>
  <c r="BI619" i="54"/>
  <c r="BN615" i="54"/>
  <c r="BR615" i="54"/>
  <c r="BO615" i="54"/>
  <c r="BT615" i="54"/>
  <c r="BP615" i="54"/>
  <c r="BK615" i="54"/>
  <c r="BS615" i="54"/>
  <c r="BL615" i="54"/>
  <c r="BU615" i="54"/>
  <c r="BM615" i="54"/>
  <c r="BQ615" i="54"/>
  <c r="BH615" i="54"/>
  <c r="BI615" i="54"/>
  <c r="BJ615" i="54"/>
  <c r="BN611" i="54"/>
  <c r="BR611" i="54"/>
  <c r="BK611" i="54"/>
  <c r="BP611" i="54"/>
  <c r="BU611" i="54"/>
  <c r="BQ611" i="54"/>
  <c r="BO611" i="54"/>
  <c r="BS611" i="54"/>
  <c r="BL611" i="54"/>
  <c r="BM611" i="54"/>
  <c r="BT611" i="54"/>
  <c r="BI611" i="54"/>
  <c r="BJ611" i="54"/>
  <c r="BH611" i="54"/>
  <c r="BN607" i="54"/>
  <c r="BR607" i="54"/>
  <c r="BL607" i="54"/>
  <c r="BQ607" i="54"/>
  <c r="BK607" i="54"/>
  <c r="BS607" i="54"/>
  <c r="BM607" i="54"/>
  <c r="BU607" i="54"/>
  <c r="BO607" i="54"/>
  <c r="BP607" i="54"/>
  <c r="BT607" i="54"/>
  <c r="BH607" i="54"/>
  <c r="BI607" i="54"/>
  <c r="BJ607" i="54"/>
  <c r="BN603" i="54"/>
  <c r="BR603" i="54"/>
  <c r="BM603" i="54"/>
  <c r="BS603" i="54"/>
  <c r="BL603" i="54"/>
  <c r="BT603" i="54"/>
  <c r="BQ603" i="54"/>
  <c r="BK603" i="54"/>
  <c r="BU603" i="54"/>
  <c r="BO603" i="54"/>
  <c r="BI603" i="54"/>
  <c r="BH603" i="54"/>
  <c r="BP603" i="54"/>
  <c r="BJ603" i="54"/>
  <c r="BN599" i="54"/>
  <c r="BR599" i="54"/>
  <c r="BO599" i="54"/>
  <c r="BT599" i="54"/>
  <c r="BM599" i="54"/>
  <c r="BU599" i="54"/>
  <c r="BP599" i="54"/>
  <c r="BQ599" i="54"/>
  <c r="BK599" i="54"/>
  <c r="BL599" i="54"/>
  <c r="BS599" i="54"/>
  <c r="BI599" i="54"/>
  <c r="BJ599" i="54"/>
  <c r="BH599" i="54"/>
  <c r="BN595" i="54"/>
  <c r="BR595" i="54"/>
  <c r="BK595" i="54"/>
  <c r="BP595" i="54"/>
  <c r="BU595" i="54"/>
  <c r="BO595" i="54"/>
  <c r="BL595" i="54"/>
  <c r="BT595" i="54"/>
  <c r="BM595" i="54"/>
  <c r="BQ595" i="54"/>
  <c r="BS595" i="54"/>
  <c r="BH595" i="54"/>
  <c r="BI595" i="54"/>
  <c r="BJ595" i="54"/>
  <c r="BN591" i="54"/>
  <c r="BR591" i="54"/>
  <c r="BL591" i="54"/>
  <c r="BQ591" i="54"/>
  <c r="BP591" i="54"/>
  <c r="BS591" i="54"/>
  <c r="BK591" i="54"/>
  <c r="BT591" i="54"/>
  <c r="BU591" i="54"/>
  <c r="BM591" i="54"/>
  <c r="BO591" i="54"/>
  <c r="BI591" i="54"/>
  <c r="BJ591" i="54"/>
  <c r="BH591" i="54"/>
  <c r="BN587" i="54"/>
  <c r="BR587" i="54"/>
  <c r="BM587" i="54"/>
  <c r="BS587" i="54"/>
  <c r="BK587" i="54"/>
  <c r="BQ587" i="54"/>
  <c r="BO587" i="54"/>
  <c r="BP587" i="54"/>
  <c r="BL587" i="54"/>
  <c r="BT587" i="54"/>
  <c r="BU587" i="54"/>
  <c r="BI587" i="54"/>
  <c r="BJ587" i="54"/>
  <c r="BH587" i="54"/>
  <c r="BN583" i="54"/>
  <c r="BR583" i="54"/>
  <c r="BO583" i="54"/>
  <c r="BT583" i="54"/>
  <c r="BL583" i="54"/>
  <c r="BS583" i="54"/>
  <c r="BK583" i="54"/>
  <c r="BU583" i="54"/>
  <c r="BM583" i="54"/>
  <c r="BP583" i="54"/>
  <c r="BQ583" i="54"/>
  <c r="BH583" i="54"/>
  <c r="BI583" i="54"/>
  <c r="BJ583" i="54"/>
  <c r="BN579" i="54"/>
  <c r="BR579" i="54"/>
  <c r="BK579" i="54"/>
  <c r="BP579" i="54"/>
  <c r="BU579" i="54"/>
  <c r="BM579" i="54"/>
  <c r="BT579" i="54"/>
  <c r="BQ579" i="54"/>
  <c r="BS579" i="54"/>
  <c r="BL579" i="54"/>
  <c r="BO579" i="54"/>
  <c r="BI579" i="54"/>
  <c r="BJ579" i="54"/>
  <c r="BH579" i="54"/>
  <c r="BN575" i="54"/>
  <c r="BR575" i="54"/>
  <c r="BL575" i="54"/>
  <c r="BQ575" i="54"/>
  <c r="BO575" i="54"/>
  <c r="BU575" i="54"/>
  <c r="BP575" i="54"/>
  <c r="BS575" i="54"/>
  <c r="BT575" i="54"/>
  <c r="BK575" i="54"/>
  <c r="BM575" i="54"/>
  <c r="BJ575" i="54"/>
  <c r="BH575" i="54"/>
  <c r="BI575" i="54"/>
  <c r="BN571" i="54"/>
  <c r="BR571" i="54"/>
  <c r="BM571" i="54"/>
  <c r="BS571" i="54"/>
  <c r="BP571" i="54"/>
  <c r="BK571" i="54"/>
  <c r="BQ571" i="54"/>
  <c r="BT571" i="54"/>
  <c r="BU571" i="54"/>
  <c r="BL571" i="54"/>
  <c r="BO571" i="54"/>
  <c r="BI571" i="54"/>
  <c r="BJ571" i="54"/>
  <c r="BH571" i="54"/>
  <c r="BN567" i="54"/>
  <c r="BR567" i="54"/>
  <c r="BO567" i="54"/>
  <c r="BT567" i="54"/>
  <c r="BK567" i="54"/>
  <c r="BP567" i="54"/>
  <c r="BU567" i="54"/>
  <c r="BL567" i="54"/>
  <c r="BM567" i="54"/>
  <c r="BQ567" i="54"/>
  <c r="BS567" i="54"/>
  <c r="BJ567" i="54"/>
  <c r="BH567" i="54"/>
  <c r="BI567" i="54"/>
  <c r="BN563" i="54"/>
  <c r="BR563" i="54"/>
  <c r="BK563" i="54"/>
  <c r="BP563" i="54"/>
  <c r="BU563" i="54"/>
  <c r="BL563" i="54"/>
  <c r="BQ563" i="54"/>
  <c r="BM563" i="54"/>
  <c r="BO563" i="54"/>
  <c r="BS563" i="54"/>
  <c r="BT563" i="54"/>
  <c r="BI563" i="54"/>
  <c r="BJ563" i="54"/>
  <c r="BH563" i="54"/>
  <c r="BN559" i="54"/>
  <c r="BR559" i="54"/>
  <c r="BL559" i="54"/>
  <c r="BQ559" i="54"/>
  <c r="BM559" i="54"/>
  <c r="BS559" i="54"/>
  <c r="BO559" i="54"/>
  <c r="BP559" i="54"/>
  <c r="BT559" i="54"/>
  <c r="BU559" i="54"/>
  <c r="BK559" i="54"/>
  <c r="BJ559" i="54"/>
  <c r="BH559" i="54"/>
  <c r="BI559" i="54"/>
  <c r="BN555" i="54"/>
  <c r="BR555" i="54"/>
  <c r="BM555" i="54"/>
  <c r="BS555" i="54"/>
  <c r="BO555" i="54"/>
  <c r="BT555" i="54"/>
  <c r="BP555" i="54"/>
  <c r="BQ555" i="54"/>
  <c r="BU555" i="54"/>
  <c r="BK555" i="54"/>
  <c r="BL555" i="54"/>
  <c r="BH555" i="54"/>
  <c r="BI555" i="54"/>
  <c r="BJ555" i="54"/>
  <c r="BN551" i="54"/>
  <c r="BR551" i="54"/>
  <c r="BK551" i="54"/>
  <c r="BO551" i="54"/>
  <c r="BS551" i="54"/>
  <c r="BP551" i="54"/>
  <c r="BQ551" i="54"/>
  <c r="BL551" i="54"/>
  <c r="BM551" i="54"/>
  <c r="BT551" i="54"/>
  <c r="BU551" i="54"/>
  <c r="BI551" i="54"/>
  <c r="BJ551" i="54"/>
  <c r="BH551" i="54"/>
  <c r="BN547" i="54"/>
  <c r="BR547" i="54"/>
  <c r="BK547" i="54"/>
  <c r="BO547" i="54"/>
  <c r="BS547" i="54"/>
  <c r="BL547" i="54"/>
  <c r="BT547" i="54"/>
  <c r="BM547" i="54"/>
  <c r="BU547" i="54"/>
  <c r="BP547" i="54"/>
  <c r="BQ547" i="54"/>
  <c r="BH547" i="54"/>
  <c r="BI547" i="54"/>
  <c r="BJ547" i="54"/>
  <c r="BN543" i="54"/>
  <c r="BR543" i="54"/>
  <c r="BK543" i="54"/>
  <c r="BO543" i="54"/>
  <c r="BS543" i="54"/>
  <c r="BP543" i="54"/>
  <c r="BQ543" i="54"/>
  <c r="BT543" i="54"/>
  <c r="BU543" i="54"/>
  <c r="BL543" i="54"/>
  <c r="BM543" i="54"/>
  <c r="BI543" i="54"/>
  <c r="BH543" i="54"/>
  <c r="BJ543" i="54"/>
  <c r="BN539" i="54"/>
  <c r="BR539" i="54"/>
  <c r="BK539" i="54"/>
  <c r="BO539" i="54"/>
  <c r="BS539" i="54"/>
  <c r="BL539" i="54"/>
  <c r="BT539" i="54"/>
  <c r="BM539" i="54"/>
  <c r="BU539" i="54"/>
  <c r="BP539" i="54"/>
  <c r="BQ539" i="54"/>
  <c r="BI539" i="54"/>
  <c r="BJ539" i="54"/>
  <c r="BH539" i="54"/>
  <c r="BN535" i="54"/>
  <c r="BR535" i="54"/>
  <c r="BK535" i="54"/>
  <c r="BO535" i="54"/>
  <c r="BS535" i="54"/>
  <c r="BP535" i="54"/>
  <c r="BQ535" i="54"/>
  <c r="BL535" i="54"/>
  <c r="BM535" i="54"/>
  <c r="BT535" i="54"/>
  <c r="BU535" i="54"/>
  <c r="BH535" i="54"/>
  <c r="BI535" i="54"/>
  <c r="BJ535" i="54"/>
  <c r="BN531" i="54"/>
  <c r="BR531" i="54"/>
  <c r="BK531" i="54"/>
  <c r="BO531" i="54"/>
  <c r="BS531" i="54"/>
  <c r="BL531" i="54"/>
  <c r="BT531" i="54"/>
  <c r="BM531" i="54"/>
  <c r="BU531" i="54"/>
  <c r="BP531" i="54"/>
  <c r="BQ531" i="54"/>
  <c r="BI531" i="54"/>
  <c r="BJ531" i="54"/>
  <c r="BH531" i="54"/>
  <c r="BN527" i="54"/>
  <c r="BR527" i="54"/>
  <c r="BK527" i="54"/>
  <c r="BO527" i="54"/>
  <c r="BS527" i="54"/>
  <c r="BP527" i="54"/>
  <c r="BQ527" i="54"/>
  <c r="BT527" i="54"/>
  <c r="BU527" i="54"/>
  <c r="BL527" i="54"/>
  <c r="BM527" i="54"/>
  <c r="BJ527" i="54"/>
  <c r="BH527" i="54"/>
  <c r="BI527" i="54"/>
  <c r="BN523" i="54"/>
  <c r="BR523" i="54"/>
  <c r="BK523" i="54"/>
  <c r="BO523" i="54"/>
  <c r="BS523" i="54"/>
  <c r="BL523" i="54"/>
  <c r="BT523" i="54"/>
  <c r="BM523" i="54"/>
  <c r="BU523" i="54"/>
  <c r="BP523" i="54"/>
  <c r="BQ523" i="54"/>
  <c r="BI523" i="54"/>
  <c r="BH523" i="54"/>
  <c r="BJ523" i="54"/>
  <c r="BN519" i="54"/>
  <c r="BR519" i="54"/>
  <c r="BK519" i="54"/>
  <c r="BO519" i="54"/>
  <c r="BS519" i="54"/>
  <c r="BP519" i="54"/>
  <c r="BQ519" i="54"/>
  <c r="BL519" i="54"/>
  <c r="BM519" i="54"/>
  <c r="BT519" i="54"/>
  <c r="BU519" i="54"/>
  <c r="BH519" i="54"/>
  <c r="BI519" i="54"/>
  <c r="BJ519" i="54"/>
  <c r="BN515" i="54"/>
  <c r="BR515" i="54"/>
  <c r="BK515" i="54"/>
  <c r="BO515" i="54"/>
  <c r="BS515" i="54"/>
  <c r="BL515" i="54"/>
  <c r="BT515" i="54"/>
  <c r="BM515" i="54"/>
  <c r="BU515" i="54"/>
  <c r="BP515" i="54"/>
  <c r="BQ515" i="54"/>
  <c r="BJ515" i="54"/>
  <c r="BH515" i="54"/>
  <c r="BI515" i="54"/>
  <c r="BN511" i="54"/>
  <c r="BR511" i="54"/>
  <c r="BK511" i="54"/>
  <c r="BO511" i="54"/>
  <c r="BS511" i="54"/>
  <c r="BP511" i="54"/>
  <c r="BQ511" i="54"/>
  <c r="BT511" i="54"/>
  <c r="BU511" i="54"/>
  <c r="BL511" i="54"/>
  <c r="BM511" i="54"/>
  <c r="BI511" i="54"/>
  <c r="BJ511" i="54"/>
  <c r="BH511" i="54"/>
  <c r="BN507" i="54"/>
  <c r="BR507" i="54"/>
  <c r="BK507" i="54"/>
  <c r="BO507" i="54"/>
  <c r="BS507" i="54"/>
  <c r="BL507" i="54"/>
  <c r="BT507" i="54"/>
  <c r="BM507" i="54"/>
  <c r="BU507" i="54"/>
  <c r="BP507" i="54"/>
  <c r="BQ507" i="54"/>
  <c r="BH507" i="54"/>
  <c r="BI507" i="54"/>
  <c r="BJ507" i="54"/>
  <c r="BN503" i="54"/>
  <c r="BR503" i="54"/>
  <c r="BK503" i="54"/>
  <c r="BO503" i="54"/>
  <c r="BS503" i="54"/>
  <c r="BP503" i="54"/>
  <c r="BQ503" i="54"/>
  <c r="BL503" i="54"/>
  <c r="BM503" i="54"/>
  <c r="BT503" i="54"/>
  <c r="BU503" i="54"/>
  <c r="BI503" i="54"/>
  <c r="BJ503" i="54"/>
  <c r="BH503" i="54"/>
  <c r="BN499" i="54"/>
  <c r="BR499" i="54"/>
  <c r="BK499" i="54"/>
  <c r="BO499" i="54"/>
  <c r="BS499" i="54"/>
  <c r="BL499" i="54"/>
  <c r="BT499" i="54"/>
  <c r="BM499" i="54"/>
  <c r="BU499" i="54"/>
  <c r="BP499" i="54"/>
  <c r="BQ499" i="54"/>
  <c r="BH499" i="54"/>
  <c r="BI499" i="54"/>
  <c r="BJ499" i="54"/>
  <c r="BN495" i="54"/>
  <c r="BR495" i="54"/>
  <c r="BK495" i="54"/>
  <c r="BO495" i="54"/>
  <c r="BS495" i="54"/>
  <c r="BP495" i="54"/>
  <c r="BQ495" i="54"/>
  <c r="BT495" i="54"/>
  <c r="BU495" i="54"/>
  <c r="BL495" i="54"/>
  <c r="BM495" i="54"/>
  <c r="BI495" i="54"/>
  <c r="BJ495" i="54"/>
  <c r="BH495" i="54"/>
  <c r="BN491" i="54"/>
  <c r="BR491" i="54"/>
  <c r="BK491" i="54"/>
  <c r="BO491" i="54"/>
  <c r="BS491" i="54"/>
  <c r="BL491" i="54"/>
  <c r="BT491" i="54"/>
  <c r="BM491" i="54"/>
  <c r="BU491" i="54"/>
  <c r="BP491" i="54"/>
  <c r="BQ491" i="54"/>
  <c r="BJ491" i="54"/>
  <c r="BH491" i="54"/>
  <c r="BI491" i="54"/>
  <c r="BN487" i="54"/>
  <c r="BR487" i="54"/>
  <c r="BK487" i="54"/>
  <c r="BO487" i="54"/>
  <c r="BS487" i="54"/>
  <c r="BP487" i="54"/>
  <c r="BQ487" i="54"/>
  <c r="BL487" i="54"/>
  <c r="BM487" i="54"/>
  <c r="BT487" i="54"/>
  <c r="BU487" i="54"/>
  <c r="BI487" i="54"/>
  <c r="BH487" i="54"/>
  <c r="BJ487" i="54"/>
  <c r="BN483" i="54"/>
  <c r="BR483" i="54"/>
  <c r="BK483" i="54"/>
  <c r="BO483" i="54"/>
  <c r="BS483" i="54"/>
  <c r="BL483" i="54"/>
  <c r="BT483" i="54"/>
  <c r="BM483" i="54"/>
  <c r="BU483" i="54"/>
  <c r="BP483" i="54"/>
  <c r="BQ483" i="54"/>
  <c r="BJ483" i="54"/>
  <c r="BH483" i="54"/>
  <c r="BI483" i="54"/>
  <c r="BN479" i="54"/>
  <c r="BR479" i="54"/>
  <c r="BK479" i="54"/>
  <c r="BO479" i="54"/>
  <c r="BS479" i="54"/>
  <c r="BP479" i="54"/>
  <c r="BQ479" i="54"/>
  <c r="BT479" i="54"/>
  <c r="BU479" i="54"/>
  <c r="BL479" i="54"/>
  <c r="BM479" i="54"/>
  <c r="BJ479" i="54"/>
  <c r="BH479" i="54"/>
  <c r="BI479" i="54"/>
  <c r="BN475" i="54"/>
  <c r="BR475" i="54"/>
  <c r="BK475" i="54"/>
  <c r="BO475" i="54"/>
  <c r="BS475" i="54"/>
  <c r="BL475" i="54"/>
  <c r="BT475" i="54"/>
  <c r="BM475" i="54"/>
  <c r="BU475" i="54"/>
  <c r="BP475" i="54"/>
  <c r="BQ475" i="54"/>
  <c r="BI475" i="54"/>
  <c r="BH475" i="54"/>
  <c r="BJ475" i="54"/>
  <c r="BN471" i="54"/>
  <c r="BR471" i="54"/>
  <c r="BK471" i="54"/>
  <c r="BO471" i="54"/>
  <c r="BS471" i="54"/>
  <c r="BP471" i="54"/>
  <c r="BQ471" i="54"/>
  <c r="BL471" i="54"/>
  <c r="BM471" i="54"/>
  <c r="BT471" i="54"/>
  <c r="BU471" i="54"/>
  <c r="BI471" i="54"/>
  <c r="BH471" i="54"/>
  <c r="BJ471" i="54"/>
  <c r="BN467" i="54"/>
  <c r="BR467" i="54"/>
  <c r="BK467" i="54"/>
  <c r="BO467" i="54"/>
  <c r="BS467" i="54"/>
  <c r="BL467" i="54"/>
  <c r="BT467" i="54"/>
  <c r="BM467" i="54"/>
  <c r="BU467" i="54"/>
  <c r="BP467" i="54"/>
  <c r="BQ467" i="54"/>
  <c r="BJ467" i="54"/>
  <c r="BH467" i="54"/>
  <c r="BI467" i="54"/>
  <c r="BN463" i="54"/>
  <c r="BR463" i="54"/>
  <c r="BK463" i="54"/>
  <c r="BO463" i="54"/>
  <c r="BS463" i="54"/>
  <c r="BP463" i="54"/>
  <c r="BQ463" i="54"/>
  <c r="BT463" i="54"/>
  <c r="BU463" i="54"/>
  <c r="BL463" i="54"/>
  <c r="BM463" i="54"/>
  <c r="BI463" i="54"/>
  <c r="BJ463" i="54"/>
  <c r="BH463" i="54"/>
  <c r="BN459" i="54"/>
  <c r="BR459" i="54"/>
  <c r="BK459" i="54"/>
  <c r="BO459" i="54"/>
  <c r="BS459" i="54"/>
  <c r="BL459" i="54"/>
  <c r="BT459" i="54"/>
  <c r="BM459" i="54"/>
  <c r="BU459" i="54"/>
  <c r="BP459" i="54"/>
  <c r="BQ459" i="54"/>
  <c r="BH459" i="54"/>
  <c r="BI459" i="54"/>
  <c r="BJ459" i="54"/>
  <c r="BN455" i="54"/>
  <c r="BR455" i="54"/>
  <c r="BK455" i="54"/>
  <c r="BO455" i="54"/>
  <c r="BS455" i="54"/>
  <c r="BP455" i="54"/>
  <c r="BQ455" i="54"/>
  <c r="BL455" i="54"/>
  <c r="BM455" i="54"/>
  <c r="BT455" i="54"/>
  <c r="BU455" i="54"/>
  <c r="BI455" i="54"/>
  <c r="BJ455" i="54"/>
  <c r="BH455" i="54"/>
  <c r="BN451" i="54"/>
  <c r="BR451" i="54"/>
  <c r="BK451" i="54"/>
  <c r="BO451" i="54"/>
  <c r="BS451" i="54"/>
  <c r="BL451" i="54"/>
  <c r="BT451" i="54"/>
  <c r="BM451" i="54"/>
  <c r="BU451" i="54"/>
  <c r="BP451" i="54"/>
  <c r="BJ451" i="54"/>
  <c r="BQ451" i="54"/>
  <c r="BH451" i="54"/>
  <c r="BI451" i="54"/>
  <c r="BN447" i="54"/>
  <c r="BR447" i="54"/>
  <c r="BK447" i="54"/>
  <c r="BO447" i="54"/>
  <c r="BS447" i="54"/>
  <c r="BP447" i="54"/>
  <c r="BQ447" i="54"/>
  <c r="BT447" i="54"/>
  <c r="BU447" i="54"/>
  <c r="BL447" i="54"/>
  <c r="BM447" i="54"/>
  <c r="BI447" i="54"/>
  <c r="BJ447" i="54"/>
  <c r="BH447" i="54"/>
  <c r="BN443" i="54"/>
  <c r="BR443" i="54"/>
  <c r="BK443" i="54"/>
  <c r="BO443" i="54"/>
  <c r="BS443" i="54"/>
  <c r="BL443" i="54"/>
  <c r="BT443" i="54"/>
  <c r="BM443" i="54"/>
  <c r="BU443" i="54"/>
  <c r="BP443" i="54"/>
  <c r="BQ443" i="54"/>
  <c r="BI443" i="54"/>
  <c r="BH443" i="54"/>
  <c r="BJ443" i="54"/>
  <c r="BN439" i="54"/>
  <c r="BR439" i="54"/>
  <c r="BM439" i="54"/>
  <c r="BS439" i="54"/>
  <c r="BO439" i="54"/>
  <c r="BT439" i="54"/>
  <c r="BP439" i="54"/>
  <c r="BQ439" i="54"/>
  <c r="BU439" i="54"/>
  <c r="BK439" i="54"/>
  <c r="BL439" i="54"/>
  <c r="BI439" i="54"/>
  <c r="BJ439" i="54"/>
  <c r="BH439" i="54"/>
  <c r="BN435" i="54"/>
  <c r="BR435" i="54"/>
  <c r="BO435" i="54"/>
  <c r="BT435" i="54"/>
  <c r="BK435" i="54"/>
  <c r="BP435" i="54"/>
  <c r="BU435" i="54"/>
  <c r="BQ435" i="54"/>
  <c r="BS435" i="54"/>
  <c r="BL435" i="54"/>
  <c r="BM435" i="54"/>
  <c r="BH435" i="54"/>
  <c r="BI435" i="54"/>
  <c r="BJ435" i="54"/>
  <c r="BN431" i="54"/>
  <c r="BR431" i="54"/>
  <c r="BK431" i="54"/>
  <c r="BP431" i="54"/>
  <c r="BU431" i="54"/>
  <c r="BL431" i="54"/>
  <c r="BQ431" i="54"/>
  <c r="BS431" i="54"/>
  <c r="BT431" i="54"/>
  <c r="BM431" i="54"/>
  <c r="BO431" i="54"/>
  <c r="BI431" i="54"/>
  <c r="BH431" i="54"/>
  <c r="BJ431" i="54"/>
  <c r="BN427" i="54"/>
  <c r="BR427" i="54"/>
  <c r="BL427" i="54"/>
  <c r="BQ427" i="54"/>
  <c r="BM427" i="54"/>
  <c r="BS427" i="54"/>
  <c r="BT427" i="54"/>
  <c r="BK427" i="54"/>
  <c r="BU427" i="54"/>
  <c r="BO427" i="54"/>
  <c r="BP427" i="54"/>
  <c r="BI427" i="54"/>
  <c r="BJ427" i="54"/>
  <c r="BH427" i="54"/>
  <c r="BN423" i="54"/>
  <c r="BR423" i="54"/>
  <c r="BM423" i="54"/>
  <c r="BS423" i="54"/>
  <c r="BO423" i="54"/>
  <c r="BT423" i="54"/>
  <c r="BK423" i="54"/>
  <c r="BU423" i="54"/>
  <c r="BL423" i="54"/>
  <c r="BP423" i="54"/>
  <c r="BQ423" i="54"/>
  <c r="BH423" i="54"/>
  <c r="BI423" i="54"/>
  <c r="BJ423" i="54"/>
  <c r="BN419" i="54"/>
  <c r="BR419" i="54"/>
  <c r="BO419" i="54"/>
  <c r="BT419" i="54"/>
  <c r="BK419" i="54"/>
  <c r="BP419" i="54"/>
  <c r="BU419" i="54"/>
  <c r="BL419" i="54"/>
  <c r="BM419" i="54"/>
  <c r="BQ419" i="54"/>
  <c r="BS419" i="54"/>
  <c r="BJ419" i="54"/>
  <c r="BH419" i="54"/>
  <c r="BI419" i="54"/>
  <c r="BN415" i="54"/>
  <c r="BR415" i="54"/>
  <c r="BK415" i="54"/>
  <c r="BP415" i="54"/>
  <c r="BU415" i="54"/>
  <c r="BL415" i="54"/>
  <c r="BQ415" i="54"/>
  <c r="BM415" i="54"/>
  <c r="BO415" i="54"/>
  <c r="BS415" i="54"/>
  <c r="BT415" i="54"/>
  <c r="BI415" i="54"/>
  <c r="BJ415" i="54"/>
  <c r="BH415" i="54"/>
  <c r="BN411" i="54"/>
  <c r="BR411" i="54"/>
  <c r="BL411" i="54"/>
  <c r="BQ411" i="54"/>
  <c r="BM411" i="54"/>
  <c r="BS411" i="54"/>
  <c r="BO411" i="54"/>
  <c r="BP411" i="54"/>
  <c r="BK411" i="54"/>
  <c r="BT411" i="54"/>
  <c r="BU411" i="54"/>
  <c r="BI411" i="54"/>
  <c r="BH411" i="54"/>
  <c r="BJ411" i="54"/>
  <c r="BN407" i="54"/>
  <c r="BR407" i="54"/>
  <c r="BM407" i="54"/>
  <c r="BS407" i="54"/>
  <c r="BO407" i="54"/>
  <c r="BT407" i="54"/>
  <c r="BP407" i="54"/>
  <c r="BQ407" i="54"/>
  <c r="BK407" i="54"/>
  <c r="BL407" i="54"/>
  <c r="BU407" i="54"/>
  <c r="BH407" i="54"/>
  <c r="BI407" i="54"/>
  <c r="BJ407" i="54"/>
  <c r="BN403" i="54"/>
  <c r="BR403" i="54"/>
  <c r="BO403" i="54"/>
  <c r="BT403" i="54"/>
  <c r="BK403" i="54"/>
  <c r="BP403" i="54"/>
  <c r="BU403" i="54"/>
  <c r="BQ403" i="54"/>
  <c r="BS403" i="54"/>
  <c r="BL403" i="54"/>
  <c r="BM403" i="54"/>
  <c r="BI403" i="54"/>
  <c r="BJ403" i="54"/>
  <c r="BH403" i="54"/>
  <c r="BN399" i="54"/>
  <c r="BR399" i="54"/>
  <c r="BK399" i="54"/>
  <c r="BP399" i="54"/>
  <c r="BU399" i="54"/>
  <c r="BL399" i="54"/>
  <c r="BQ399" i="54"/>
  <c r="BS399" i="54"/>
  <c r="BT399" i="54"/>
  <c r="BM399" i="54"/>
  <c r="BO399" i="54"/>
  <c r="BH399" i="54"/>
  <c r="BI399" i="54"/>
  <c r="BJ399" i="54"/>
  <c r="BN395" i="54"/>
  <c r="BR395" i="54"/>
  <c r="BL395" i="54"/>
  <c r="BQ395" i="54"/>
  <c r="BM395" i="54"/>
  <c r="BS395" i="54"/>
  <c r="BT395" i="54"/>
  <c r="BK395" i="54"/>
  <c r="BU395" i="54"/>
  <c r="BO395" i="54"/>
  <c r="BP395" i="54"/>
  <c r="BI395" i="54"/>
  <c r="BJ395" i="54"/>
  <c r="BH395" i="54"/>
  <c r="BN391" i="54"/>
  <c r="BR391" i="54"/>
  <c r="BM391" i="54"/>
  <c r="BS391" i="54"/>
  <c r="BO391" i="54"/>
  <c r="BT391" i="54"/>
  <c r="BK391" i="54"/>
  <c r="BU391" i="54"/>
  <c r="BL391" i="54"/>
  <c r="BP391" i="54"/>
  <c r="BQ391" i="54"/>
  <c r="BH391" i="54"/>
  <c r="BI391" i="54"/>
  <c r="BJ391" i="54"/>
  <c r="BN387" i="54"/>
  <c r="BR387" i="54"/>
  <c r="BO387" i="54"/>
  <c r="BT387" i="54"/>
  <c r="BK387" i="54"/>
  <c r="BP387" i="54"/>
  <c r="BU387" i="54"/>
  <c r="BL387" i="54"/>
  <c r="BM387" i="54"/>
  <c r="BQ387" i="54"/>
  <c r="BS387" i="54"/>
  <c r="BI387" i="54"/>
  <c r="BH387" i="54"/>
  <c r="BJ387" i="54"/>
  <c r="BM382" i="54"/>
  <c r="BQ382" i="54"/>
  <c r="BU382" i="54"/>
  <c r="BK382" i="54"/>
  <c r="BP382" i="54"/>
  <c r="BL382" i="54"/>
  <c r="BR382" i="54"/>
  <c r="BN382" i="54"/>
  <c r="BO382" i="54"/>
  <c r="BT382" i="54"/>
  <c r="BS382" i="54"/>
  <c r="BJ382" i="54"/>
  <c r="BH382" i="54"/>
  <c r="BI382" i="54"/>
  <c r="BK376" i="54"/>
  <c r="BO376" i="54"/>
  <c r="BS376" i="54"/>
  <c r="BM376" i="54"/>
  <c r="BR376" i="54"/>
  <c r="BN376" i="54"/>
  <c r="BT376" i="54"/>
  <c r="BP376" i="54"/>
  <c r="BQ376" i="54"/>
  <c r="BL376" i="54"/>
  <c r="BU376" i="54"/>
  <c r="BH376" i="54"/>
  <c r="BI376" i="54"/>
  <c r="BJ376" i="54"/>
  <c r="BL369" i="54"/>
  <c r="BP369" i="54"/>
  <c r="BT369" i="54"/>
  <c r="BO369" i="54"/>
  <c r="BU369" i="54"/>
  <c r="BK369" i="54"/>
  <c r="BQ369" i="54"/>
  <c r="BR369" i="54"/>
  <c r="BS369" i="54"/>
  <c r="BN369" i="54"/>
  <c r="BM369" i="54"/>
  <c r="BI369" i="54"/>
  <c r="BJ369" i="54"/>
  <c r="BH369" i="54"/>
  <c r="BK364" i="54"/>
  <c r="BO364" i="54"/>
  <c r="BS364" i="54"/>
  <c r="BL364" i="54"/>
  <c r="BQ364" i="54"/>
  <c r="BM364" i="54"/>
  <c r="BR364" i="54"/>
  <c r="BT364" i="54"/>
  <c r="BU364" i="54"/>
  <c r="BN364" i="54"/>
  <c r="BP364" i="54"/>
  <c r="BH364" i="54"/>
  <c r="BJ364" i="54"/>
  <c r="BI364" i="54"/>
  <c r="BN359" i="54"/>
  <c r="BR359" i="54"/>
  <c r="BK359" i="54"/>
  <c r="BP359" i="54"/>
  <c r="BL359" i="54"/>
  <c r="BQ359" i="54"/>
  <c r="BS359" i="54"/>
  <c r="BT359" i="54"/>
  <c r="BU359" i="54"/>
  <c r="BO359" i="54"/>
  <c r="BM359" i="54"/>
  <c r="BI359" i="54"/>
  <c r="BJ359" i="54"/>
  <c r="BH359" i="54"/>
  <c r="BN355" i="54"/>
  <c r="BR355" i="54"/>
  <c r="BL355" i="54"/>
  <c r="BQ355" i="54"/>
  <c r="BM355" i="54"/>
  <c r="BS355" i="54"/>
  <c r="BT355" i="54"/>
  <c r="BK355" i="54"/>
  <c r="BU355" i="54"/>
  <c r="BO355" i="54"/>
  <c r="BP355" i="54"/>
  <c r="BI355" i="54"/>
  <c r="BJ355" i="54"/>
  <c r="BH355" i="54"/>
  <c r="BN351" i="54"/>
  <c r="BR351" i="54"/>
  <c r="BM351" i="54"/>
  <c r="BS351" i="54"/>
  <c r="BO351" i="54"/>
  <c r="BT351" i="54"/>
  <c r="BK351" i="54"/>
  <c r="BU351" i="54"/>
  <c r="BL351" i="54"/>
  <c r="BP351" i="54"/>
  <c r="BQ351" i="54"/>
  <c r="BJ351" i="54"/>
  <c r="BH351" i="54"/>
  <c r="BI351" i="54"/>
  <c r="BN347" i="54"/>
  <c r="BR347" i="54"/>
  <c r="BO347" i="54"/>
  <c r="BT347" i="54"/>
  <c r="BK347" i="54"/>
  <c r="BP347" i="54"/>
  <c r="BU347" i="54"/>
  <c r="BL347" i="54"/>
  <c r="BM347" i="54"/>
  <c r="BQ347" i="54"/>
  <c r="BS347" i="54"/>
  <c r="BI347" i="54"/>
  <c r="BJ347" i="54"/>
  <c r="BH347" i="54"/>
  <c r="BN343" i="54"/>
  <c r="BR343" i="54"/>
  <c r="BK343" i="54"/>
  <c r="BP343" i="54"/>
  <c r="BU343" i="54"/>
  <c r="BL343" i="54"/>
  <c r="BQ343" i="54"/>
  <c r="BM343" i="54"/>
  <c r="BO343" i="54"/>
  <c r="BS343" i="54"/>
  <c r="BT343" i="54"/>
  <c r="BH343" i="54"/>
  <c r="BI343" i="54"/>
  <c r="BJ343" i="54"/>
  <c r="BN339" i="54"/>
  <c r="BR339" i="54"/>
  <c r="BL339" i="54"/>
  <c r="BQ339" i="54"/>
  <c r="BM339" i="54"/>
  <c r="BS339" i="54"/>
  <c r="BO339" i="54"/>
  <c r="BP339" i="54"/>
  <c r="BK339" i="54"/>
  <c r="BT339" i="54"/>
  <c r="BU339" i="54"/>
  <c r="BI339" i="54"/>
  <c r="BJ339" i="54"/>
  <c r="BH339" i="54"/>
  <c r="BN331" i="54"/>
  <c r="BR331" i="54"/>
  <c r="BO331" i="54"/>
  <c r="BT331" i="54"/>
  <c r="BK331" i="54"/>
  <c r="BP331" i="54"/>
  <c r="BU331" i="54"/>
  <c r="BQ331" i="54"/>
  <c r="BS331" i="54"/>
  <c r="BL331" i="54"/>
  <c r="BM331" i="54"/>
  <c r="BI331" i="54"/>
  <c r="BH331" i="54"/>
  <c r="BJ331" i="54"/>
  <c r="BN327" i="54"/>
  <c r="BR327" i="54"/>
  <c r="BK327" i="54"/>
  <c r="BP327" i="54"/>
  <c r="BU327" i="54"/>
  <c r="BL327" i="54"/>
  <c r="BQ327" i="54"/>
  <c r="BS327" i="54"/>
  <c r="BT327" i="54"/>
  <c r="BM327" i="54"/>
  <c r="BO327" i="54"/>
  <c r="BI327" i="54"/>
  <c r="BH327" i="54"/>
  <c r="BJ327" i="54"/>
  <c r="BN323" i="54"/>
  <c r="BR323" i="54"/>
  <c r="BL323" i="54"/>
  <c r="BQ323" i="54"/>
  <c r="BM323" i="54"/>
  <c r="BS323" i="54"/>
  <c r="BT323" i="54"/>
  <c r="BK323" i="54"/>
  <c r="BU323" i="54"/>
  <c r="BO323" i="54"/>
  <c r="BP323" i="54"/>
  <c r="BJ323" i="54"/>
  <c r="BH323" i="54"/>
  <c r="BI323" i="54"/>
  <c r="BN319" i="54"/>
  <c r="BR319" i="54"/>
  <c r="BM319" i="54"/>
  <c r="BS319" i="54"/>
  <c r="BO319" i="54"/>
  <c r="BT319" i="54"/>
  <c r="BK319" i="54"/>
  <c r="BU319" i="54"/>
  <c r="BL319" i="54"/>
  <c r="BP319" i="54"/>
  <c r="BQ319" i="54"/>
  <c r="BI319" i="54"/>
  <c r="BH319" i="54"/>
  <c r="BJ319" i="54"/>
  <c r="BN315" i="54"/>
  <c r="BR315" i="54"/>
  <c r="BO315" i="54"/>
  <c r="BT315" i="54"/>
  <c r="BK315" i="54"/>
  <c r="BP315" i="54"/>
  <c r="BU315" i="54"/>
  <c r="BL315" i="54"/>
  <c r="BM315" i="54"/>
  <c r="BQ315" i="54"/>
  <c r="BS315" i="54"/>
  <c r="BH315" i="54"/>
  <c r="BI315" i="54"/>
  <c r="BJ315" i="54"/>
  <c r="BN303" i="54"/>
  <c r="BR303" i="54"/>
  <c r="BM303" i="54"/>
  <c r="BS303" i="54"/>
  <c r="BO303" i="54"/>
  <c r="BT303" i="54"/>
  <c r="BP303" i="54"/>
  <c r="BQ303" i="54"/>
  <c r="BU303" i="54"/>
  <c r="BK303" i="54"/>
  <c r="BL303" i="54"/>
  <c r="BI303" i="54"/>
  <c r="BH303" i="54"/>
  <c r="BJ303" i="54"/>
  <c r="BN299" i="54"/>
  <c r="BR299" i="54"/>
  <c r="BO299" i="54"/>
  <c r="BT299" i="54"/>
  <c r="BK299" i="54"/>
  <c r="BP299" i="54"/>
  <c r="BU299" i="54"/>
  <c r="BQ299" i="54"/>
  <c r="BS299" i="54"/>
  <c r="BL299" i="54"/>
  <c r="BM299" i="54"/>
  <c r="BJ299" i="54"/>
  <c r="BH299" i="54"/>
  <c r="BI299" i="54"/>
  <c r="BN295" i="54"/>
  <c r="BR295" i="54"/>
  <c r="BK295" i="54"/>
  <c r="BP295" i="54"/>
  <c r="BU295" i="54"/>
  <c r="BL295" i="54"/>
  <c r="BQ295" i="54"/>
  <c r="BS295" i="54"/>
  <c r="BT295" i="54"/>
  <c r="BM295" i="54"/>
  <c r="BO295" i="54"/>
  <c r="BH295" i="54"/>
  <c r="BI295" i="54"/>
  <c r="BJ295" i="54"/>
  <c r="BN291" i="54"/>
  <c r="BR291" i="54"/>
  <c r="BL291" i="54"/>
  <c r="BQ291" i="54"/>
  <c r="BM291" i="54"/>
  <c r="BS291" i="54"/>
  <c r="BT291" i="54"/>
  <c r="BK291" i="54"/>
  <c r="BU291" i="54"/>
  <c r="BO291" i="54"/>
  <c r="BP291" i="54"/>
  <c r="BJ291" i="54"/>
  <c r="BH291" i="54"/>
  <c r="BI291" i="54"/>
  <c r="BN287" i="54"/>
  <c r="BR287" i="54"/>
  <c r="BM287" i="54"/>
  <c r="BS287" i="54"/>
  <c r="BO287" i="54"/>
  <c r="BT287" i="54"/>
  <c r="BK287" i="54"/>
  <c r="BU287" i="54"/>
  <c r="BL287" i="54"/>
  <c r="BP287" i="54"/>
  <c r="BQ287" i="54"/>
  <c r="BI287" i="54"/>
  <c r="BH287" i="54"/>
  <c r="BJ287" i="54"/>
  <c r="BN283" i="54"/>
  <c r="BR283" i="54"/>
  <c r="BO283" i="54"/>
  <c r="BT283" i="54"/>
  <c r="BK283" i="54"/>
  <c r="BP283" i="54"/>
  <c r="BU283" i="54"/>
  <c r="BL283" i="54"/>
  <c r="BM283" i="54"/>
  <c r="BQ283" i="54"/>
  <c r="BS283" i="54"/>
  <c r="BJ283" i="54"/>
  <c r="BH283" i="54"/>
  <c r="BI283" i="54"/>
  <c r="BN279" i="54"/>
  <c r="BR279" i="54"/>
  <c r="BK279" i="54"/>
  <c r="BP279" i="54"/>
  <c r="BU279" i="54"/>
  <c r="BL279" i="54"/>
  <c r="BQ279" i="54"/>
  <c r="BM279" i="54"/>
  <c r="BO279" i="54"/>
  <c r="BS279" i="54"/>
  <c r="BT279" i="54"/>
  <c r="BI279" i="54"/>
  <c r="BH279" i="54"/>
  <c r="BJ279" i="54"/>
  <c r="BN275" i="54"/>
  <c r="BR275" i="54"/>
  <c r="BL275" i="54"/>
  <c r="BQ275" i="54"/>
  <c r="BM275" i="54"/>
  <c r="BS275" i="54"/>
  <c r="BO275" i="54"/>
  <c r="BP275" i="54"/>
  <c r="BK275" i="54"/>
  <c r="BT275" i="54"/>
  <c r="BU275" i="54"/>
  <c r="BI275" i="54"/>
  <c r="BJ275" i="54"/>
  <c r="BH275" i="54"/>
  <c r="BN271" i="54"/>
  <c r="BR271" i="54"/>
  <c r="BM271" i="54"/>
  <c r="BS271" i="54"/>
  <c r="BO271" i="54"/>
  <c r="BT271" i="54"/>
  <c r="BP271" i="54"/>
  <c r="BQ271" i="54"/>
  <c r="BK271" i="54"/>
  <c r="BL271" i="54"/>
  <c r="BU271" i="54"/>
  <c r="BI271" i="54"/>
  <c r="BJ271" i="54"/>
  <c r="BH271" i="54"/>
  <c r="BN267" i="54"/>
  <c r="BR267" i="54"/>
  <c r="BO267" i="54"/>
  <c r="BT267" i="54"/>
  <c r="BK267" i="54"/>
  <c r="BP267" i="54"/>
  <c r="BU267" i="54"/>
  <c r="BQ267" i="54"/>
  <c r="BS267" i="54"/>
  <c r="BL267" i="54"/>
  <c r="BM267" i="54"/>
  <c r="BJ267" i="54"/>
  <c r="BH267" i="54"/>
  <c r="BI267" i="54"/>
  <c r="BN263" i="54"/>
  <c r="BR263" i="54"/>
  <c r="BK263" i="54"/>
  <c r="BP263" i="54"/>
  <c r="BU263" i="54"/>
  <c r="BL263" i="54"/>
  <c r="BQ263" i="54"/>
  <c r="BS263" i="54"/>
  <c r="BT263" i="54"/>
  <c r="BM263" i="54"/>
  <c r="BO263" i="54"/>
  <c r="BI263" i="54"/>
  <c r="BJ263" i="54"/>
  <c r="BH263" i="54"/>
  <c r="BK259" i="54"/>
  <c r="BO259" i="54"/>
  <c r="BS259" i="54"/>
  <c r="BP259" i="54"/>
  <c r="BU259" i="54"/>
  <c r="BQ259" i="54"/>
  <c r="BL259" i="54"/>
  <c r="BR259" i="54"/>
  <c r="BM259" i="54"/>
  <c r="BN259" i="54"/>
  <c r="BT259" i="54"/>
  <c r="BH259" i="54"/>
  <c r="BI259" i="54"/>
  <c r="BJ259" i="54"/>
  <c r="BK255" i="54"/>
  <c r="BO255" i="54"/>
  <c r="BS255" i="54"/>
  <c r="BL255" i="54"/>
  <c r="BQ255" i="54"/>
  <c r="BR255" i="54"/>
  <c r="BM255" i="54"/>
  <c r="BT255" i="54"/>
  <c r="BN255" i="54"/>
  <c r="BP255" i="54"/>
  <c r="BU255" i="54"/>
  <c r="BI255" i="54"/>
  <c r="BH255" i="54"/>
  <c r="BJ255" i="54"/>
  <c r="BK251" i="54"/>
  <c r="BO251" i="54"/>
  <c r="BS251" i="54"/>
  <c r="BM251" i="54"/>
  <c r="BR251" i="54"/>
  <c r="BL251" i="54"/>
  <c r="BT251" i="54"/>
  <c r="BN251" i="54"/>
  <c r="BU251" i="54"/>
  <c r="BP251" i="54"/>
  <c r="BQ251" i="54"/>
  <c r="BJ251" i="54"/>
  <c r="BH251" i="54"/>
  <c r="BI251" i="54"/>
  <c r="BK247" i="54"/>
  <c r="BO247" i="54"/>
  <c r="BS247" i="54"/>
  <c r="BN247" i="54"/>
  <c r="BT247" i="54"/>
  <c r="BM247" i="54"/>
  <c r="BU247" i="54"/>
  <c r="BP247" i="54"/>
  <c r="BQ247" i="54"/>
  <c r="BR247" i="54"/>
  <c r="BL247" i="54"/>
  <c r="BI247" i="54"/>
  <c r="BH247" i="54"/>
  <c r="BJ247" i="54"/>
  <c r="BK243" i="54"/>
  <c r="BO243" i="54"/>
  <c r="BS243" i="54"/>
  <c r="BP243" i="54"/>
  <c r="BU243" i="54"/>
  <c r="BN243" i="54"/>
  <c r="BQ243" i="54"/>
  <c r="BR243" i="54"/>
  <c r="BT243" i="54"/>
  <c r="BL243" i="54"/>
  <c r="BM243" i="54"/>
  <c r="BI243" i="54"/>
  <c r="BJ243" i="54"/>
  <c r="BH243" i="54"/>
  <c r="BK239" i="54"/>
  <c r="BO239" i="54"/>
  <c r="BS239" i="54"/>
  <c r="BL239" i="54"/>
  <c r="BP239" i="54"/>
  <c r="BT239" i="54"/>
  <c r="BM239" i="54"/>
  <c r="BU239" i="54"/>
  <c r="BN239" i="54"/>
  <c r="BQ239" i="54"/>
  <c r="BR239" i="54"/>
  <c r="BH239" i="54"/>
  <c r="BI239" i="54"/>
  <c r="BJ239" i="54"/>
  <c r="BK235" i="54"/>
  <c r="BO235" i="54"/>
  <c r="BS235" i="54"/>
  <c r="BL235" i="54"/>
  <c r="BP235" i="54"/>
  <c r="BT235" i="54"/>
  <c r="BQ235" i="54"/>
  <c r="BM235" i="54"/>
  <c r="BN235" i="54"/>
  <c r="BR235" i="54"/>
  <c r="BU235" i="54"/>
  <c r="BI235" i="54"/>
  <c r="BJ235" i="54"/>
  <c r="BH235" i="54"/>
  <c r="BK231" i="54"/>
  <c r="BO231" i="54"/>
  <c r="BS231" i="54"/>
  <c r="BL231" i="54"/>
  <c r="BP231" i="54"/>
  <c r="BT231" i="54"/>
  <c r="BM231" i="54"/>
  <c r="BU231" i="54"/>
  <c r="BN231" i="54"/>
  <c r="BQ231" i="54"/>
  <c r="BR231" i="54"/>
  <c r="BI231" i="54"/>
  <c r="BJ231" i="54"/>
  <c r="BH231" i="54"/>
  <c r="BK227" i="54"/>
  <c r="BO227" i="54"/>
  <c r="BS227" i="54"/>
  <c r="BL227" i="54"/>
  <c r="BP227" i="54"/>
  <c r="BT227" i="54"/>
  <c r="BQ227" i="54"/>
  <c r="BN227" i="54"/>
  <c r="BR227" i="54"/>
  <c r="BU227" i="54"/>
  <c r="BM227" i="54"/>
  <c r="BI227" i="54"/>
  <c r="BH227" i="54"/>
  <c r="BJ227" i="54"/>
  <c r="BK223" i="54"/>
  <c r="BO223" i="54"/>
  <c r="BS223" i="54"/>
  <c r="BL223" i="54"/>
  <c r="BP223" i="54"/>
  <c r="BT223" i="54"/>
  <c r="BM223" i="54"/>
  <c r="BU223" i="54"/>
  <c r="BQ223" i="54"/>
  <c r="BR223" i="54"/>
  <c r="BN223" i="54"/>
  <c r="BI223" i="54"/>
  <c r="BH223" i="54"/>
  <c r="BJ223" i="54"/>
  <c r="BK219" i="54"/>
  <c r="BO219" i="54"/>
  <c r="BS219" i="54"/>
  <c r="BL219" i="54"/>
  <c r="BP219" i="54"/>
  <c r="BT219" i="54"/>
  <c r="BQ219" i="54"/>
  <c r="BR219" i="54"/>
  <c r="BU219" i="54"/>
  <c r="BM219" i="54"/>
  <c r="BN219" i="54"/>
  <c r="BI219" i="54"/>
  <c r="BH219" i="54"/>
  <c r="BJ219" i="54"/>
  <c r="BK215" i="54"/>
  <c r="BO215" i="54"/>
  <c r="BS215" i="54"/>
  <c r="BL215" i="54"/>
  <c r="BP215" i="54"/>
  <c r="BT215" i="54"/>
  <c r="BM215" i="54"/>
  <c r="BU215" i="54"/>
  <c r="BR215" i="54"/>
  <c r="BN215" i="54"/>
  <c r="BQ215" i="54"/>
  <c r="BJ215" i="54"/>
  <c r="BH215" i="54"/>
  <c r="BI215" i="54"/>
  <c r="BK211" i="54"/>
  <c r="BO211" i="54"/>
  <c r="BS211" i="54"/>
  <c r="BL211" i="54"/>
  <c r="BP211" i="54"/>
  <c r="BT211" i="54"/>
  <c r="BQ211" i="54"/>
  <c r="BU211" i="54"/>
  <c r="BM211" i="54"/>
  <c r="BN211" i="54"/>
  <c r="BR211" i="54"/>
  <c r="BH211" i="54"/>
  <c r="BI211" i="54"/>
  <c r="BJ211" i="54"/>
  <c r="BK207" i="54"/>
  <c r="BO207" i="54"/>
  <c r="BS207" i="54"/>
  <c r="BL207" i="54"/>
  <c r="BP207" i="54"/>
  <c r="BT207" i="54"/>
  <c r="BM207" i="54"/>
  <c r="BU207" i="54"/>
  <c r="BN207" i="54"/>
  <c r="BQ207" i="54"/>
  <c r="BR207" i="54"/>
  <c r="BH207" i="54"/>
  <c r="BI207" i="54"/>
  <c r="BJ207" i="54"/>
  <c r="BM201" i="54"/>
  <c r="BQ201" i="54"/>
  <c r="BU201" i="54"/>
  <c r="BN201" i="54"/>
  <c r="BR201" i="54"/>
  <c r="BO201" i="54"/>
  <c r="BL201" i="54"/>
  <c r="BP201" i="54"/>
  <c r="BK201" i="54"/>
  <c r="BS201" i="54"/>
  <c r="BT201" i="54"/>
  <c r="BI201" i="54"/>
  <c r="BJ201" i="54"/>
  <c r="BH201" i="54"/>
  <c r="BM197" i="54"/>
  <c r="BQ197" i="54"/>
  <c r="BU197" i="54"/>
  <c r="BN197" i="54"/>
  <c r="BR197" i="54"/>
  <c r="BK197" i="54"/>
  <c r="BS197" i="54"/>
  <c r="BO197" i="54"/>
  <c r="BP197" i="54"/>
  <c r="BL197" i="54"/>
  <c r="BT197" i="54"/>
  <c r="BI197" i="54"/>
  <c r="BH197" i="54"/>
  <c r="BJ197" i="54"/>
  <c r="BM193" i="54"/>
  <c r="BQ193" i="54"/>
  <c r="BU193" i="54"/>
  <c r="BN193" i="54"/>
  <c r="BR193" i="54"/>
  <c r="BO193" i="54"/>
  <c r="BP193" i="54"/>
  <c r="BS193" i="54"/>
  <c r="BK193" i="54"/>
  <c r="BL193" i="54"/>
  <c r="BT193" i="54"/>
  <c r="BI193" i="54"/>
  <c r="BJ193" i="54"/>
  <c r="BH193" i="54"/>
  <c r="BM189" i="54"/>
  <c r="BQ189" i="54"/>
  <c r="BU189" i="54"/>
  <c r="BN189" i="54"/>
  <c r="BR189" i="54"/>
  <c r="BK189" i="54"/>
  <c r="BS189" i="54"/>
  <c r="BP189" i="54"/>
  <c r="BT189" i="54"/>
  <c r="BL189" i="54"/>
  <c r="BO189" i="54"/>
  <c r="BI189" i="54"/>
  <c r="BJ189" i="54"/>
  <c r="BH189" i="54"/>
  <c r="BM185" i="54"/>
  <c r="BQ185" i="54"/>
  <c r="BU185" i="54"/>
  <c r="BN185" i="54"/>
  <c r="BR185" i="54"/>
  <c r="BO185" i="54"/>
  <c r="BS185" i="54"/>
  <c r="BK185" i="54"/>
  <c r="BT185" i="54"/>
  <c r="BL185" i="54"/>
  <c r="BP185" i="54"/>
  <c r="BI185" i="54"/>
  <c r="BH185" i="54"/>
  <c r="BJ185" i="54"/>
  <c r="BM181" i="54"/>
  <c r="BQ181" i="54"/>
  <c r="BU181" i="54"/>
  <c r="BN181" i="54"/>
  <c r="BR181" i="54"/>
  <c r="BK181" i="54"/>
  <c r="BS181" i="54"/>
  <c r="BT181" i="54"/>
  <c r="BL181" i="54"/>
  <c r="BO181" i="54"/>
  <c r="BP181" i="54"/>
  <c r="BI181" i="54"/>
  <c r="BJ181" i="54"/>
  <c r="BH181" i="54"/>
  <c r="BM177" i="54"/>
  <c r="BQ177" i="54"/>
  <c r="BU177" i="54"/>
  <c r="BN177" i="54"/>
  <c r="BR177" i="54"/>
  <c r="BO177" i="54"/>
  <c r="BK177" i="54"/>
  <c r="BT177" i="54"/>
  <c r="BL177" i="54"/>
  <c r="BP177" i="54"/>
  <c r="BS177" i="54"/>
  <c r="BI177" i="54"/>
  <c r="BH177" i="54"/>
  <c r="BJ177" i="54"/>
  <c r="BM173" i="54"/>
  <c r="BQ173" i="54"/>
  <c r="BU173" i="54"/>
  <c r="BN173" i="54"/>
  <c r="BR173" i="54"/>
  <c r="BK173" i="54"/>
  <c r="BS173" i="54"/>
  <c r="BL173" i="54"/>
  <c r="BO173" i="54"/>
  <c r="BP173" i="54"/>
  <c r="BT173" i="54"/>
  <c r="BI173" i="54"/>
  <c r="BH173" i="54"/>
  <c r="BJ173" i="54"/>
  <c r="BN169" i="54"/>
  <c r="BL169" i="54"/>
  <c r="BQ169" i="54"/>
  <c r="BU169" i="54"/>
  <c r="BM169" i="54"/>
  <c r="BR169" i="54"/>
  <c r="BO169" i="54"/>
  <c r="BK169" i="54"/>
  <c r="BP169" i="54"/>
  <c r="BS169" i="54"/>
  <c r="BT169" i="54"/>
  <c r="BI169" i="54"/>
  <c r="BH169" i="54"/>
  <c r="BJ169" i="54"/>
  <c r="BN165" i="54"/>
  <c r="BR165" i="54"/>
  <c r="BK165" i="54"/>
  <c r="BO165" i="54"/>
  <c r="BS165" i="54"/>
  <c r="BL165" i="54"/>
  <c r="BT165" i="54"/>
  <c r="BM165" i="54"/>
  <c r="BU165" i="54"/>
  <c r="BP165" i="54"/>
  <c r="BQ165" i="54"/>
  <c r="BI165" i="54"/>
  <c r="BH165" i="54"/>
  <c r="BJ165" i="54"/>
  <c r="BN161" i="54"/>
  <c r="BR161" i="54"/>
  <c r="BK161" i="54"/>
  <c r="BO161" i="54"/>
  <c r="BS161" i="54"/>
  <c r="BP161" i="54"/>
  <c r="BQ161" i="54"/>
  <c r="BL161" i="54"/>
  <c r="BT161" i="54"/>
  <c r="BU161" i="54"/>
  <c r="BM161" i="54"/>
  <c r="BI161" i="54"/>
  <c r="BH161" i="54"/>
  <c r="BJ161" i="54"/>
  <c r="BN157" i="54"/>
  <c r="BR157" i="54"/>
  <c r="BK157" i="54"/>
  <c r="BO157" i="54"/>
  <c r="BS157" i="54"/>
  <c r="BL157" i="54"/>
  <c r="BT157" i="54"/>
  <c r="BM157" i="54"/>
  <c r="BU157" i="54"/>
  <c r="BQ157" i="54"/>
  <c r="BP157" i="54"/>
  <c r="BI157" i="54"/>
  <c r="BJ157" i="54"/>
  <c r="BH157" i="54"/>
  <c r="BN153" i="54"/>
  <c r="BR153" i="54"/>
  <c r="BK153" i="54"/>
  <c r="BO153" i="54"/>
  <c r="BS153" i="54"/>
  <c r="BP153" i="54"/>
  <c r="BQ153" i="54"/>
  <c r="BT153" i="54"/>
  <c r="BU153" i="54"/>
  <c r="BL153" i="54"/>
  <c r="BM153" i="54"/>
  <c r="BI153" i="54"/>
  <c r="BJ153" i="54"/>
  <c r="BH153" i="54"/>
  <c r="BN149" i="54"/>
  <c r="BR149" i="54"/>
  <c r="BK149" i="54"/>
  <c r="BO149" i="54"/>
  <c r="BS149" i="54"/>
  <c r="BL149" i="54"/>
  <c r="BT149" i="54"/>
  <c r="BM149" i="54"/>
  <c r="BU149" i="54"/>
  <c r="BP149" i="54"/>
  <c r="BQ149" i="54"/>
  <c r="BI149" i="54"/>
  <c r="BJ149" i="54"/>
  <c r="BH149" i="54"/>
  <c r="BN145" i="54"/>
  <c r="BR145" i="54"/>
  <c r="BK145" i="54"/>
  <c r="BO145" i="54"/>
  <c r="BS145" i="54"/>
  <c r="BP145" i="54"/>
  <c r="BQ145" i="54"/>
  <c r="BL145" i="54"/>
  <c r="BU145" i="54"/>
  <c r="BM145" i="54"/>
  <c r="BT145" i="54"/>
  <c r="BI145" i="54"/>
  <c r="BH145" i="54"/>
  <c r="BJ145" i="54"/>
  <c r="BN141" i="54"/>
  <c r="BR141" i="54"/>
  <c r="BK141" i="54"/>
  <c r="BO141" i="54"/>
  <c r="BS141" i="54"/>
  <c r="BL141" i="54"/>
  <c r="BT141" i="54"/>
  <c r="BM141" i="54"/>
  <c r="BU141" i="54"/>
  <c r="BP141" i="54"/>
  <c r="BQ141" i="54"/>
  <c r="BI141" i="54"/>
  <c r="BJ141" i="54"/>
  <c r="BH141" i="54"/>
  <c r="BN137" i="54"/>
  <c r="BK137" i="54"/>
  <c r="BO137" i="54"/>
  <c r="BL137" i="54"/>
  <c r="BR137" i="54"/>
  <c r="BM137" i="54"/>
  <c r="BS137" i="54"/>
  <c r="BP137" i="54"/>
  <c r="BQ137" i="54"/>
  <c r="BT137" i="54"/>
  <c r="BU137" i="54"/>
  <c r="BI137" i="54"/>
  <c r="BH137" i="54"/>
  <c r="BJ137" i="54"/>
  <c r="BN133" i="54"/>
  <c r="BR133" i="54"/>
  <c r="BK133" i="54"/>
  <c r="BO133" i="54"/>
  <c r="BS133" i="54"/>
  <c r="BP133" i="54"/>
  <c r="BQ133" i="54"/>
  <c r="BL133" i="54"/>
  <c r="BM133" i="54"/>
  <c r="BT133" i="54"/>
  <c r="BU133" i="54"/>
  <c r="BI133" i="54"/>
  <c r="BH133" i="54"/>
  <c r="BJ133" i="54"/>
  <c r="BN129" i="54"/>
  <c r="BR129" i="54"/>
  <c r="BK129" i="54"/>
  <c r="BO129" i="54"/>
  <c r="BS129" i="54"/>
  <c r="BL129" i="54"/>
  <c r="BT129" i="54"/>
  <c r="BM129" i="54"/>
  <c r="BU129" i="54"/>
  <c r="BP129" i="54"/>
  <c r="BQ129" i="54"/>
  <c r="BI129" i="54"/>
  <c r="BH129" i="54"/>
  <c r="BJ129" i="54"/>
  <c r="BN125" i="54"/>
  <c r="BR125" i="54"/>
  <c r="BK125" i="54"/>
  <c r="BO125" i="54"/>
  <c r="BS125" i="54"/>
  <c r="BP125" i="54"/>
  <c r="BQ125" i="54"/>
  <c r="BT125" i="54"/>
  <c r="BU125" i="54"/>
  <c r="BL125" i="54"/>
  <c r="BM125" i="54"/>
  <c r="BI125" i="54"/>
  <c r="BJ125" i="54"/>
  <c r="BH125" i="54"/>
  <c r="BN121" i="54"/>
  <c r="BR121" i="54"/>
  <c r="BK121" i="54"/>
  <c r="BO121" i="54"/>
  <c r="BS121" i="54"/>
  <c r="BL121" i="54"/>
  <c r="BT121" i="54"/>
  <c r="BM121" i="54"/>
  <c r="BU121" i="54"/>
  <c r="BP121" i="54"/>
  <c r="BQ121" i="54"/>
  <c r="BI121" i="54"/>
  <c r="BJ121" i="54"/>
  <c r="BH121" i="54"/>
  <c r="BN117" i="54"/>
  <c r="BR117" i="54"/>
  <c r="BK117" i="54"/>
  <c r="BO117" i="54"/>
  <c r="BS117" i="54"/>
  <c r="BP117" i="54"/>
  <c r="BQ117" i="54"/>
  <c r="BL117" i="54"/>
  <c r="BM117" i="54"/>
  <c r="BT117" i="54"/>
  <c r="BU117" i="54"/>
  <c r="BI117" i="54"/>
  <c r="BH117" i="54"/>
  <c r="BJ117" i="54"/>
  <c r="BN113" i="54"/>
  <c r="BR113" i="54"/>
  <c r="BK113" i="54"/>
  <c r="BO113" i="54"/>
  <c r="BS113" i="54"/>
  <c r="BL113" i="54"/>
  <c r="BT113" i="54"/>
  <c r="BM113" i="54"/>
  <c r="BU113" i="54"/>
  <c r="BP113" i="54"/>
  <c r="BQ113" i="54"/>
  <c r="BI113" i="54"/>
  <c r="BH113" i="54"/>
  <c r="BJ113" i="54"/>
  <c r="BN109" i="54"/>
  <c r="BR109" i="54"/>
  <c r="BK109" i="54"/>
  <c r="BO109" i="54"/>
  <c r="BS109" i="54"/>
  <c r="BP109" i="54"/>
  <c r="BQ109" i="54"/>
  <c r="BT109" i="54"/>
  <c r="BU109" i="54"/>
  <c r="BL109" i="54"/>
  <c r="BM109" i="54"/>
  <c r="BI109" i="54"/>
  <c r="BJ109" i="54"/>
  <c r="BH109" i="54"/>
  <c r="BN105" i="54"/>
  <c r="BR105" i="54"/>
  <c r="BK105" i="54"/>
  <c r="BO105" i="54"/>
  <c r="BS105" i="54"/>
  <c r="BL105" i="54"/>
  <c r="BT105" i="54"/>
  <c r="BM105" i="54"/>
  <c r="BU105" i="54"/>
  <c r="BP105" i="54"/>
  <c r="BQ105" i="54"/>
  <c r="BI105" i="54"/>
  <c r="BH105" i="54"/>
  <c r="BJ105" i="54"/>
  <c r="BN101" i="54"/>
  <c r="BR101" i="54"/>
  <c r="BK101" i="54"/>
  <c r="BO101" i="54"/>
  <c r="BS101" i="54"/>
  <c r="BP101" i="54"/>
  <c r="BQ101" i="54"/>
  <c r="BL101" i="54"/>
  <c r="BM101" i="54"/>
  <c r="BT101" i="54"/>
  <c r="BU101" i="54"/>
  <c r="BI101" i="54"/>
  <c r="BH101" i="54"/>
  <c r="BJ101" i="54"/>
  <c r="BN97" i="54"/>
  <c r="BR97" i="54"/>
  <c r="BK97" i="54"/>
  <c r="BO97" i="54"/>
  <c r="BS97" i="54"/>
  <c r="BL97" i="54"/>
  <c r="BT97" i="54"/>
  <c r="BM97" i="54"/>
  <c r="BU97" i="54"/>
  <c r="BP97" i="54"/>
  <c r="BQ97" i="54"/>
  <c r="BI97" i="54"/>
  <c r="BJ97" i="54"/>
  <c r="BH97" i="54"/>
  <c r="BN93" i="54"/>
  <c r="BR93" i="54"/>
  <c r="BK93" i="54"/>
  <c r="BO93" i="54"/>
  <c r="BS93" i="54"/>
  <c r="BP93" i="54"/>
  <c r="BQ93" i="54"/>
  <c r="BT93" i="54"/>
  <c r="BU93" i="54"/>
  <c r="BL93" i="54"/>
  <c r="BM93" i="54"/>
  <c r="BI93" i="54"/>
  <c r="BH93" i="54"/>
  <c r="BJ93" i="54"/>
  <c r="BL89" i="54"/>
  <c r="BP89" i="54"/>
  <c r="BT89" i="54"/>
  <c r="BM89" i="54"/>
  <c r="BQ89" i="54"/>
  <c r="BU89" i="54"/>
  <c r="BR89" i="54"/>
  <c r="BK89" i="54"/>
  <c r="BS89" i="54"/>
  <c r="BN89" i="54"/>
  <c r="BO89" i="54"/>
  <c r="BI89" i="54"/>
  <c r="BJ89" i="54"/>
  <c r="BH89" i="54"/>
  <c r="BL85" i="54"/>
  <c r="BP85" i="54"/>
  <c r="BT85" i="54"/>
  <c r="BM85" i="54"/>
  <c r="BQ85" i="54"/>
  <c r="BU85" i="54"/>
  <c r="BN85" i="54"/>
  <c r="BO85" i="54"/>
  <c r="BR85" i="54"/>
  <c r="BS85" i="54"/>
  <c r="BK85" i="54"/>
  <c r="BI85" i="54"/>
  <c r="BJ85" i="54"/>
  <c r="BH85" i="54"/>
  <c r="BL81" i="54"/>
  <c r="BP81" i="54"/>
  <c r="BT81" i="54"/>
  <c r="BM81" i="54"/>
  <c r="BQ81" i="54"/>
  <c r="BU81" i="54"/>
  <c r="BR81" i="54"/>
  <c r="BK81" i="54"/>
  <c r="BS81" i="54"/>
  <c r="BN81" i="54"/>
  <c r="BO81" i="54"/>
  <c r="BI81" i="54"/>
  <c r="BJ81" i="54"/>
  <c r="BH81" i="54"/>
  <c r="BL77" i="54"/>
  <c r="BP77" i="54"/>
  <c r="BT77" i="54"/>
  <c r="BM77" i="54"/>
  <c r="BQ77" i="54"/>
  <c r="BU77" i="54"/>
  <c r="BN77" i="54"/>
  <c r="BO77" i="54"/>
  <c r="BK77" i="54"/>
  <c r="BS77" i="54"/>
  <c r="BR77" i="54"/>
  <c r="BI77" i="54"/>
  <c r="BJ77" i="54"/>
  <c r="BH77" i="54"/>
  <c r="BK65" i="54"/>
  <c r="BO65" i="54"/>
  <c r="BS65" i="54"/>
  <c r="BL65" i="54"/>
  <c r="BP65" i="54"/>
  <c r="BT65" i="54"/>
  <c r="BQ65" i="54"/>
  <c r="BR65" i="54"/>
  <c r="BU65" i="54"/>
  <c r="BM65" i="54"/>
  <c r="BN65" i="54"/>
  <c r="BI65" i="54"/>
  <c r="BJ65" i="54"/>
  <c r="BH65" i="54"/>
  <c r="BK61" i="54"/>
  <c r="BO61" i="54"/>
  <c r="BS61" i="54"/>
  <c r="BL61" i="54"/>
  <c r="BP61" i="54"/>
  <c r="BT61" i="54"/>
  <c r="BM61" i="54"/>
  <c r="BQ61" i="54"/>
  <c r="BU61" i="54"/>
  <c r="BR61" i="54"/>
  <c r="BN61" i="54"/>
  <c r="BI61" i="54"/>
  <c r="BJ61" i="54"/>
  <c r="BH61" i="54"/>
  <c r="BK57" i="54"/>
  <c r="BO57" i="54"/>
  <c r="BS57" i="54"/>
  <c r="BL57" i="54"/>
  <c r="BP57" i="54"/>
  <c r="BT57" i="54"/>
  <c r="BM57" i="54"/>
  <c r="BQ57" i="54"/>
  <c r="BU57" i="54"/>
  <c r="BN57" i="54"/>
  <c r="BR57" i="54"/>
  <c r="BI57" i="54"/>
  <c r="BJ57" i="54"/>
  <c r="BH57" i="54"/>
  <c r="BK53" i="54"/>
  <c r="BO53" i="54"/>
  <c r="BS53" i="54"/>
  <c r="BL53" i="54"/>
  <c r="BP53" i="54"/>
  <c r="BT53" i="54"/>
  <c r="BM53" i="54"/>
  <c r="BQ53" i="54"/>
  <c r="BU53" i="54"/>
  <c r="BN53" i="54"/>
  <c r="BR53" i="54"/>
  <c r="BI53" i="54"/>
  <c r="BJ53" i="54"/>
  <c r="BH53" i="54"/>
  <c r="BN48" i="54"/>
  <c r="BR48" i="54"/>
  <c r="BK48" i="54"/>
  <c r="BO48" i="54"/>
  <c r="BS48" i="54"/>
  <c r="BL48" i="54"/>
  <c r="BP48" i="54"/>
  <c r="BT48" i="54"/>
  <c r="BQ48" i="54"/>
  <c r="BU48" i="54"/>
  <c r="BM48" i="54"/>
  <c r="BH48" i="54"/>
  <c r="BJ48" i="54"/>
  <c r="BI48" i="54"/>
  <c r="BL42" i="54"/>
  <c r="BP42" i="54"/>
  <c r="BT42" i="54"/>
  <c r="BM42" i="54"/>
  <c r="BQ42" i="54"/>
  <c r="BU42" i="54"/>
  <c r="BN42" i="54"/>
  <c r="BR42" i="54"/>
  <c r="BS42" i="54"/>
  <c r="BK42" i="54"/>
  <c r="BO42" i="54"/>
  <c r="BI42" i="54"/>
  <c r="BH42" i="54"/>
  <c r="BJ42" i="54"/>
  <c r="AQ197" i="54"/>
  <c r="G163" i="82" s="1"/>
  <c r="AL197" i="54"/>
  <c r="AQ187" i="54"/>
  <c r="G153" i="82" s="1"/>
  <c r="AL187" i="54"/>
  <c r="AQ177" i="54"/>
  <c r="G143" i="82" s="1"/>
  <c r="AL177" i="54"/>
  <c r="AQ132" i="54"/>
  <c r="G98" i="82"/>
  <c r="AL132" i="54"/>
  <c r="AQ101" i="54"/>
  <c r="G67" i="82"/>
  <c r="AL101" i="54"/>
  <c r="AQ89" i="54"/>
  <c r="G55" i="82" s="1"/>
  <c r="AL89" i="54"/>
  <c r="AQ67" i="54"/>
  <c r="G33" i="82" s="1"/>
  <c r="O2" i="82" s="1" a="1"/>
  <c r="O284" i="82" s="1"/>
  <c r="AL67" i="54"/>
  <c r="AP49" i="54"/>
  <c r="AQ49" i="54"/>
  <c r="G15" i="82" s="1"/>
  <c r="AP43" i="54"/>
  <c r="AL43" i="54"/>
  <c r="AI21" i="54"/>
  <c r="AI22" i="54"/>
  <c r="O363" i="54"/>
  <c r="L16" i="54"/>
  <c r="K5" i="87"/>
  <c r="Z2" i="82" a="1"/>
  <c r="AK2" i="82" a="1"/>
  <c r="AK550" i="82" s="1"/>
  <c r="BF363" i="54"/>
  <c r="BG363" i="54"/>
  <c r="BD363" i="54"/>
  <c r="BE363" i="54"/>
  <c r="BB363" i="54"/>
  <c r="BC363" i="54"/>
  <c r="AI23" i="54"/>
  <c r="AN37" i="54"/>
  <c r="AN68" i="54"/>
  <c r="AN38" i="54"/>
  <c r="AN39" i="54"/>
  <c r="AN40" i="54"/>
  <c r="AN41" i="54"/>
  <c r="AN42" i="54"/>
  <c r="AN43" i="54"/>
  <c r="AN44" i="54"/>
  <c r="AN45" i="54"/>
  <c r="AN46" i="54"/>
  <c r="AN47" i="54"/>
  <c r="AN48" i="54"/>
  <c r="AN49" i="54"/>
  <c r="AN50" i="54"/>
  <c r="AN51" i="54"/>
  <c r="AN52" i="54"/>
  <c r="AN53" i="54"/>
  <c r="AN54" i="54"/>
  <c r="AN55" i="54"/>
  <c r="AN56" i="54"/>
  <c r="AN57" i="54"/>
  <c r="AN58" i="54"/>
  <c r="AN59" i="54"/>
  <c r="AN60" i="54"/>
  <c r="AN62" i="54"/>
  <c r="AN63" i="54"/>
  <c r="AN64" i="54"/>
  <c r="AN66" i="54"/>
  <c r="AN69" i="54"/>
  <c r="AN71" i="54"/>
  <c r="AN72" i="54"/>
  <c r="AN73" i="54"/>
  <c r="AN74" i="54"/>
  <c r="AN75" i="54"/>
  <c r="AN76" i="54"/>
  <c r="AN77" i="54"/>
  <c r="AN79" i="54"/>
  <c r="AN81" i="54"/>
  <c r="AN83" i="54"/>
  <c r="AN85" i="54"/>
  <c r="AN86" i="54"/>
  <c r="AN87" i="54"/>
  <c r="AN89" i="54"/>
  <c r="AN91" i="54"/>
  <c r="AN93" i="54"/>
  <c r="AN94" i="54"/>
  <c r="AN96" i="54"/>
  <c r="AN98" i="54"/>
  <c r="AN100" i="54"/>
  <c r="AN102" i="54"/>
  <c r="AN104" i="54"/>
  <c r="AN106" i="54"/>
  <c r="AN108" i="54"/>
  <c r="AN110" i="54"/>
  <c r="AN112" i="54"/>
  <c r="AN113" i="54"/>
  <c r="AN115" i="54"/>
  <c r="AN117" i="54"/>
  <c r="AN118" i="54"/>
  <c r="AN120" i="54"/>
  <c r="AN122" i="54"/>
  <c r="AN123" i="54"/>
  <c r="AN125" i="54"/>
  <c r="AN128" i="54"/>
  <c r="AN130" i="54"/>
  <c r="AN132" i="54"/>
  <c r="AN133" i="54"/>
  <c r="AN136" i="54"/>
  <c r="AN138" i="54"/>
  <c r="AN139" i="54"/>
  <c r="AN141" i="54"/>
  <c r="AN143" i="54"/>
  <c r="AN144" i="54"/>
  <c r="AN145" i="54"/>
  <c r="AN147" i="54"/>
  <c r="AN149" i="54"/>
  <c r="AN150" i="54"/>
  <c r="AN152" i="54"/>
  <c r="AN153" i="54"/>
  <c r="AN155" i="54"/>
  <c r="AN157" i="54"/>
  <c r="AN161" i="54"/>
  <c r="AN163" i="54"/>
  <c r="AN165" i="54"/>
  <c r="AN167" i="54"/>
  <c r="AN170" i="54"/>
  <c r="AN172" i="54"/>
  <c r="AN174" i="54"/>
  <c r="AN176" i="54"/>
  <c r="AN180" i="54"/>
  <c r="AN182" i="54"/>
  <c r="AN184" i="54"/>
  <c r="AN186" i="54"/>
  <c r="AN189" i="54"/>
  <c r="AN191" i="54"/>
  <c r="AN193" i="54"/>
  <c r="AN195" i="54"/>
  <c r="AN199" i="54"/>
  <c r="AN201" i="54"/>
  <c r="AN203" i="54"/>
  <c r="AN206" i="54"/>
  <c r="AN208" i="54"/>
  <c r="AN210" i="54"/>
  <c r="AN213" i="54"/>
  <c r="AN215" i="54"/>
  <c r="AN217" i="54"/>
  <c r="AN218" i="54"/>
  <c r="AN220" i="54"/>
  <c r="AN222" i="54"/>
  <c r="AN224" i="54"/>
  <c r="AN226" i="54"/>
  <c r="AN227" i="54"/>
  <c r="AN228" i="54"/>
  <c r="AN230" i="54"/>
  <c r="AN232" i="54"/>
  <c r="AN234" i="54"/>
  <c r="AN236" i="54"/>
  <c r="AN238" i="54"/>
  <c r="AN239" i="54"/>
  <c r="AN241" i="54"/>
  <c r="AN243" i="54"/>
  <c r="AN245" i="54"/>
  <c r="AN246" i="54"/>
  <c r="AN248" i="54"/>
  <c r="AN250" i="54"/>
  <c r="AN255" i="54"/>
  <c r="AN257" i="54"/>
  <c r="AN258" i="54"/>
  <c r="AN260" i="54"/>
  <c r="AN262" i="54"/>
  <c r="AN264" i="54"/>
  <c r="AN266" i="54"/>
  <c r="AN268" i="54"/>
  <c r="AN270" i="54"/>
  <c r="AN271" i="54"/>
  <c r="AN273" i="54"/>
  <c r="AN275" i="54"/>
  <c r="AN277" i="54"/>
  <c r="AN279" i="54"/>
  <c r="AN281" i="54"/>
  <c r="AN284" i="54"/>
  <c r="AN286" i="54"/>
  <c r="AN288" i="54"/>
  <c r="AN289" i="54"/>
  <c r="AN291" i="54"/>
  <c r="AN293" i="54"/>
  <c r="AN295" i="54"/>
  <c r="AN297" i="54"/>
  <c r="AN299" i="54"/>
  <c r="AN301" i="54"/>
  <c r="AN303" i="54"/>
  <c r="AN305" i="54"/>
  <c r="AN306" i="54"/>
  <c r="AN307" i="54"/>
  <c r="AN309" i="54"/>
  <c r="AN311" i="54"/>
  <c r="AN314" i="54"/>
  <c r="AN316" i="54"/>
  <c r="AN318" i="54"/>
  <c r="AN320" i="54"/>
  <c r="AN323" i="54"/>
  <c r="AN324" i="54"/>
  <c r="AN326" i="54"/>
  <c r="AN328" i="54"/>
  <c r="AN330" i="54"/>
  <c r="AN331" i="54"/>
  <c r="AN333" i="54"/>
  <c r="AN335" i="54"/>
  <c r="AN336" i="54"/>
  <c r="AN337" i="54"/>
  <c r="AN338" i="54"/>
  <c r="AN340" i="54"/>
  <c r="AN341" i="54"/>
  <c r="AN343" i="54"/>
  <c r="AN345" i="54"/>
  <c r="AN346" i="54"/>
  <c r="AN348" i="54"/>
  <c r="AN350" i="54"/>
  <c r="AN352" i="54"/>
  <c r="AN353" i="54"/>
  <c r="AN354" i="54"/>
  <c r="AN356" i="54"/>
  <c r="AN357" i="54"/>
  <c r="AN358" i="54"/>
  <c r="AN359" i="54"/>
  <c r="AN360" i="54"/>
  <c r="AN361" i="54"/>
  <c r="AN362" i="54"/>
  <c r="AN363" i="54"/>
  <c r="AN364" i="54"/>
  <c r="AN365" i="54"/>
  <c r="AN366" i="54"/>
  <c r="AN367" i="54"/>
  <c r="AN368" i="54"/>
  <c r="AN369" i="54"/>
  <c r="AN370" i="54"/>
  <c r="AN371" i="54"/>
  <c r="AN372" i="54"/>
  <c r="AN373" i="54"/>
  <c r="AN374" i="54"/>
  <c r="AN375" i="54"/>
  <c r="AN376" i="54"/>
  <c r="AN377" i="54"/>
  <c r="AN378" i="54"/>
  <c r="AN379" i="54"/>
  <c r="AN380" i="54"/>
  <c r="AN381" i="54"/>
  <c r="AN382" i="54"/>
  <c r="AN383" i="54"/>
  <c r="AN384" i="54"/>
  <c r="AN386" i="54"/>
  <c r="AN387" i="54"/>
  <c r="AN388" i="54"/>
  <c r="AN389" i="54"/>
  <c r="AN391" i="54"/>
  <c r="AN392" i="54"/>
  <c r="AN394" i="54"/>
  <c r="AN397" i="54"/>
  <c r="AN398" i="54"/>
  <c r="AN400" i="54"/>
  <c r="AN403" i="54"/>
  <c r="AN404" i="54"/>
  <c r="AN408" i="54"/>
  <c r="AN410" i="54"/>
  <c r="AN411" i="54"/>
  <c r="AN415" i="54"/>
  <c r="AN416" i="54"/>
  <c r="AN419" i="54"/>
  <c r="AN420" i="54"/>
  <c r="AN423" i="54"/>
  <c r="AN424" i="54"/>
  <c r="AN427" i="54"/>
  <c r="AN430" i="54"/>
  <c r="AN431" i="54"/>
  <c r="AN433" i="54"/>
  <c r="AN435" i="54"/>
  <c r="AN436" i="54"/>
  <c r="AN438" i="54"/>
  <c r="AN440" i="54"/>
  <c r="AN441" i="54"/>
  <c r="AN444" i="54"/>
  <c r="AN446" i="54"/>
  <c r="AN447" i="54"/>
  <c r="AN451" i="54"/>
  <c r="AN452" i="54"/>
  <c r="AN457" i="54"/>
  <c r="AN458" i="54"/>
  <c r="AN461" i="54"/>
  <c r="AN462" i="54"/>
  <c r="AN465" i="54"/>
  <c r="AN466" i="54"/>
  <c r="AN467" i="54"/>
  <c r="AN471" i="54"/>
  <c r="AN472" i="54"/>
  <c r="AN476" i="54"/>
  <c r="AN477" i="54"/>
  <c r="AN480" i="54"/>
  <c r="AN481" i="54"/>
  <c r="AN485" i="54"/>
  <c r="AN486" i="54"/>
  <c r="AN490" i="54"/>
  <c r="AN491" i="54"/>
  <c r="AN494" i="54"/>
  <c r="AN496" i="54"/>
  <c r="AN497" i="54"/>
  <c r="AN500" i="54"/>
  <c r="AN501" i="54"/>
  <c r="AN504" i="54"/>
  <c r="AN505" i="54"/>
  <c r="AN508" i="54"/>
  <c r="AN509" i="54"/>
  <c r="AN512" i="54"/>
  <c r="AN515" i="54"/>
  <c r="AN516" i="54"/>
  <c r="AN519" i="54"/>
  <c r="AN520" i="54"/>
  <c r="AN523" i="54"/>
  <c r="AN524" i="54"/>
  <c r="AN527" i="54"/>
  <c r="AN528" i="54"/>
  <c r="AN531" i="54"/>
  <c r="AN532" i="54"/>
  <c r="AN535" i="54"/>
  <c r="AN536" i="54"/>
  <c r="AN538" i="54"/>
  <c r="AN540" i="54"/>
  <c r="AN541" i="54"/>
  <c r="AN544" i="54"/>
  <c r="AN545" i="54"/>
  <c r="AN548" i="54"/>
  <c r="AN549" i="54"/>
  <c r="AN552" i="54"/>
  <c r="AN553" i="54"/>
  <c r="AN556" i="54"/>
  <c r="AN557" i="54"/>
  <c r="AN560" i="54"/>
  <c r="AN561" i="54"/>
  <c r="AN564" i="54"/>
  <c r="AN565" i="54"/>
  <c r="AN568" i="54"/>
  <c r="AN569" i="54"/>
  <c r="AN573" i="54"/>
  <c r="AN574" i="54"/>
  <c r="AN579" i="54"/>
  <c r="AN580" i="54"/>
  <c r="AN585" i="54"/>
  <c r="AN586" i="54"/>
  <c r="AN589" i="54"/>
  <c r="AN591" i="54"/>
  <c r="AN594" i="54"/>
  <c r="AN596" i="54"/>
  <c r="AN599" i="54"/>
  <c r="AN600" i="54"/>
  <c r="AN603" i="54"/>
  <c r="AN606" i="54"/>
  <c r="AN607" i="54"/>
  <c r="AN610" i="54"/>
  <c r="AN611" i="54"/>
  <c r="AN614" i="54"/>
  <c r="AN615" i="54"/>
  <c r="AN618" i="54"/>
  <c r="AN619" i="54"/>
  <c r="AN622" i="54"/>
  <c r="AN626" i="54"/>
  <c r="AN629" i="54"/>
  <c r="AN632" i="54"/>
  <c r="AN633" i="54"/>
  <c r="AN636" i="54"/>
  <c r="AN637" i="54"/>
  <c r="AN640" i="54"/>
  <c r="AN643" i="54"/>
  <c r="AN646" i="54"/>
  <c r="AN647" i="54"/>
  <c r="AN650" i="54"/>
  <c r="AN651" i="54"/>
  <c r="AN654" i="54"/>
  <c r="AN657" i="54"/>
  <c r="AN658" i="54"/>
  <c r="AN661" i="54"/>
  <c r="AN662" i="54"/>
  <c r="AN665" i="54"/>
  <c r="AN666" i="54"/>
  <c r="AN669" i="54"/>
  <c r="AN670" i="54"/>
  <c r="AN673" i="54"/>
  <c r="AN674" i="54"/>
  <c r="AN677" i="54"/>
  <c r="AN678" i="54"/>
  <c r="AN681" i="54"/>
  <c r="AN682" i="54"/>
  <c r="AN685" i="54"/>
  <c r="AN686" i="54"/>
  <c r="AN689" i="54"/>
  <c r="AN690" i="54"/>
  <c r="AN693" i="54"/>
  <c r="AN694" i="54"/>
  <c r="AN697" i="54"/>
  <c r="AN698" i="54"/>
  <c r="AN701" i="54"/>
  <c r="AN702" i="54"/>
  <c r="AN705" i="54"/>
  <c r="AN706" i="54"/>
  <c r="AN709" i="54"/>
  <c r="AN710" i="54"/>
  <c r="AN713" i="54"/>
  <c r="AN714" i="54"/>
  <c r="AN718" i="54"/>
  <c r="AN719" i="54"/>
  <c r="AN723" i="54"/>
  <c r="AN724" i="54"/>
  <c r="AN727" i="54"/>
  <c r="AN728" i="54"/>
  <c r="AN731" i="54"/>
  <c r="AN732" i="54"/>
  <c r="AN735" i="54"/>
  <c r="AN736" i="54"/>
  <c r="AN739" i="54"/>
  <c r="AN742" i="54"/>
  <c r="AN743" i="54"/>
  <c r="AN746" i="54"/>
  <c r="AN748" i="54"/>
  <c r="AN749" i="54"/>
  <c r="AN753" i="54"/>
  <c r="AN754" i="54"/>
  <c r="AN757" i="54"/>
  <c r="AN758" i="54"/>
  <c r="AN761" i="54"/>
  <c r="AN764" i="54"/>
  <c r="AN767" i="54"/>
  <c r="AN768" i="54"/>
  <c r="AN771" i="54"/>
  <c r="AN772" i="54"/>
  <c r="AN775" i="54"/>
  <c r="AN776" i="54"/>
  <c r="AN779" i="54"/>
  <c r="AN780" i="54"/>
  <c r="AN783" i="54"/>
  <c r="AN784" i="54"/>
  <c r="AN787" i="54"/>
  <c r="AN788" i="54"/>
  <c r="AN791" i="54"/>
  <c r="AN792" i="54"/>
  <c r="AN796" i="54"/>
  <c r="AN798" i="54"/>
  <c r="AN799" i="54"/>
  <c r="AN803" i="54"/>
  <c r="AN804" i="54"/>
  <c r="AN807" i="54"/>
  <c r="AN808" i="54"/>
  <c r="AN811" i="54"/>
  <c r="AN812" i="54"/>
  <c r="AN815" i="54"/>
  <c r="AN816" i="54"/>
  <c r="AN819" i="54"/>
  <c r="AN820" i="54"/>
  <c r="AN823" i="54"/>
  <c r="AN824" i="54"/>
  <c r="AN827" i="54"/>
  <c r="AN828" i="54"/>
  <c r="AN832" i="54"/>
  <c r="AN835" i="54"/>
  <c r="AN836" i="54"/>
  <c r="AN839" i="54"/>
  <c r="AN842" i="54"/>
  <c r="AN843" i="54"/>
  <c r="AN846" i="54"/>
  <c r="AN847" i="54"/>
  <c r="AN850" i="54"/>
  <c r="AN851" i="54"/>
  <c r="AN854" i="54"/>
  <c r="AN855" i="54"/>
  <c r="AN858" i="54"/>
  <c r="AN859" i="54"/>
  <c r="AN860" i="54"/>
  <c r="AN861" i="54"/>
  <c r="AN862" i="54"/>
  <c r="AN863" i="54"/>
  <c r="AN864" i="54"/>
  <c r="AN865" i="54"/>
  <c r="AN866" i="54"/>
  <c r="AN867" i="54"/>
  <c r="AN868" i="54"/>
  <c r="AN869" i="54"/>
  <c r="AN870" i="54"/>
  <c r="AN871" i="54"/>
  <c r="AN872" i="54"/>
  <c r="AN873" i="54"/>
  <c r="AN874" i="54"/>
  <c r="AN875" i="54"/>
  <c r="AN876" i="54"/>
  <c r="AN877" i="54"/>
  <c r="AN878" i="54"/>
  <c r="AN879" i="54"/>
  <c r="AN880" i="54"/>
  <c r="AN881" i="54"/>
  <c r="AN882" i="54"/>
  <c r="AN883" i="54"/>
  <c r="AN884" i="54"/>
  <c r="AN885" i="54"/>
  <c r="AN886" i="54"/>
  <c r="AN887" i="54"/>
  <c r="AN888" i="54"/>
  <c r="AN889" i="54"/>
  <c r="AN890" i="54"/>
  <c r="AN891" i="54"/>
  <c r="AN892" i="54"/>
  <c r="AN893" i="54"/>
  <c r="AN894" i="54"/>
  <c r="AN895" i="54"/>
  <c r="AN896" i="54"/>
  <c r="AN897" i="54"/>
  <c r="AN898" i="54"/>
  <c r="AN899" i="54"/>
  <c r="AN900" i="54"/>
  <c r="AN901" i="54"/>
  <c r="AN902" i="54"/>
  <c r="AN903" i="54"/>
  <c r="AN904" i="54"/>
  <c r="AN905" i="54"/>
  <c r="AN906" i="54"/>
  <c r="AN907" i="54"/>
  <c r="AN908" i="54"/>
  <c r="AN909" i="54"/>
  <c r="AN910" i="54"/>
  <c r="AN911" i="54"/>
  <c r="AN912" i="54"/>
  <c r="AN913" i="54"/>
  <c r="AN914" i="54"/>
  <c r="AN915" i="54"/>
  <c r="AN916" i="54"/>
  <c r="AN917" i="54"/>
  <c r="AN918" i="54"/>
  <c r="AN919" i="54"/>
  <c r="AN920" i="54"/>
  <c r="AN921" i="54"/>
  <c r="AN922" i="54"/>
  <c r="AN923" i="54"/>
  <c r="AN924" i="54"/>
  <c r="AN925" i="54"/>
  <c r="AN926" i="54"/>
  <c r="AN927" i="54"/>
  <c r="AN928" i="54"/>
  <c r="AN929" i="54"/>
  <c r="AN930" i="54"/>
  <c r="AN931" i="54"/>
  <c r="AN932" i="54"/>
  <c r="AN933" i="54"/>
  <c r="AN934" i="54"/>
  <c r="AN935" i="54"/>
  <c r="AN936" i="54"/>
  <c r="AN937" i="54"/>
  <c r="AN938" i="54"/>
  <c r="AN939" i="54"/>
  <c r="AN940" i="54"/>
  <c r="AN941" i="54"/>
  <c r="AN942" i="54"/>
  <c r="AN943" i="54"/>
  <c r="AN944" i="54"/>
  <c r="AN945" i="54"/>
  <c r="AN946" i="54"/>
  <c r="AN947" i="54"/>
  <c r="AN948" i="54"/>
  <c r="AN949" i="54"/>
  <c r="AN950" i="54"/>
  <c r="AN951" i="54"/>
  <c r="AN952" i="54"/>
  <c r="AN953" i="54"/>
  <c r="AN954" i="54"/>
  <c r="AN955" i="54"/>
  <c r="AN956" i="54"/>
  <c r="AN957" i="54"/>
  <c r="AN958" i="54"/>
  <c r="AN959" i="54"/>
  <c r="AN960" i="54"/>
  <c r="AN961" i="54"/>
  <c r="AN962" i="54"/>
  <c r="AN963" i="54"/>
  <c r="AN964" i="54"/>
  <c r="AN965" i="54"/>
  <c r="AN966" i="54"/>
  <c r="AN967" i="54"/>
  <c r="AN968" i="54"/>
  <c r="AN969" i="54"/>
  <c r="AN970" i="54"/>
  <c r="AN971" i="54"/>
  <c r="AN972" i="54"/>
  <c r="AN973" i="54"/>
  <c r="AN974" i="54"/>
  <c r="AN975" i="54"/>
  <c r="AN976" i="54"/>
  <c r="AN977" i="54"/>
  <c r="AN978" i="54"/>
  <c r="AN979" i="54"/>
  <c r="AN980" i="54"/>
  <c r="AN981" i="54"/>
  <c r="AN982" i="54"/>
  <c r="AN983" i="54"/>
  <c r="AN984" i="54"/>
  <c r="AN985" i="54"/>
  <c r="AN986" i="54"/>
  <c r="AN987" i="54"/>
  <c r="AN988" i="54"/>
  <c r="AN989" i="54"/>
  <c r="AN990" i="54"/>
  <c r="AN991" i="54"/>
  <c r="AN992" i="54"/>
  <c r="AN993" i="54"/>
  <c r="AN994" i="54"/>
  <c r="AN995" i="54"/>
  <c r="AN996" i="54"/>
  <c r="AN997" i="54"/>
  <c r="AN998" i="54"/>
  <c r="AN999" i="54"/>
  <c r="AN1000" i="54"/>
  <c r="AN1001" i="54"/>
  <c r="AN1002" i="54"/>
  <c r="AN1003" i="54"/>
  <c r="AN1004" i="54"/>
  <c r="AN1005" i="54"/>
  <c r="AN1006" i="54"/>
  <c r="AN1007" i="54"/>
  <c r="AN1008" i="54"/>
  <c r="AN1009" i="54"/>
  <c r="AN1010" i="54"/>
  <c r="AN1011" i="54"/>
  <c r="AN1012" i="54"/>
  <c r="AN1013" i="54"/>
  <c r="AN1014" i="54"/>
  <c r="AN1015" i="54"/>
  <c r="AN1016" i="54"/>
  <c r="AN1017" i="54"/>
  <c r="AN1018" i="54"/>
  <c r="AN1019" i="54"/>
  <c r="AN1020" i="54"/>
  <c r="AN1021" i="54"/>
  <c r="AN1022" i="54"/>
  <c r="AN1023" i="54"/>
  <c r="AN1024" i="54"/>
  <c r="AN1025" i="54"/>
  <c r="AN1026" i="54"/>
  <c r="AN1027" i="54"/>
  <c r="AN1028" i="54"/>
  <c r="AN1029" i="54"/>
  <c r="AN1030" i="54"/>
  <c r="AN1031" i="54"/>
  <c r="AN1032" i="54"/>
  <c r="AN1033" i="54"/>
  <c r="AN1034" i="54"/>
  <c r="AN1035" i="54"/>
  <c r="AN1036" i="54"/>
  <c r="AN1037" i="54"/>
  <c r="AN1038" i="54"/>
  <c r="AN1039" i="54"/>
  <c r="AN1040" i="54"/>
  <c r="AN1041" i="54"/>
  <c r="AN1042" i="54"/>
  <c r="AN1043" i="54"/>
  <c r="AN1044" i="54"/>
  <c r="AN1045" i="54"/>
  <c r="AN1046" i="54"/>
  <c r="AN1047" i="54"/>
  <c r="AN1048" i="54"/>
  <c r="AN1049" i="54"/>
  <c r="AN1050" i="54"/>
  <c r="AN1051" i="54"/>
  <c r="AN1052" i="54"/>
  <c r="AN1053" i="54"/>
  <c r="AN1054" i="54"/>
  <c r="AN1055" i="54"/>
  <c r="AN1056" i="54"/>
  <c r="AN1057" i="54"/>
  <c r="AN1058" i="54"/>
  <c r="AN1059" i="54"/>
  <c r="AN1060" i="54"/>
  <c r="AN1061" i="54"/>
  <c r="AN1062" i="54"/>
  <c r="AN1063" i="54"/>
  <c r="AN1064" i="54"/>
  <c r="AN1065" i="54"/>
  <c r="AN1066" i="54"/>
  <c r="AN1067" i="54"/>
  <c r="AN1068" i="54"/>
  <c r="AN1069" i="54"/>
  <c r="AN1070" i="54"/>
  <c r="AN1071" i="54"/>
  <c r="AN1072" i="54"/>
  <c r="AN1073" i="54"/>
  <c r="AN1074" i="54"/>
  <c r="AN1075" i="54"/>
  <c r="AN1076" i="54"/>
  <c r="AN1077" i="54"/>
  <c r="AN1078" i="54"/>
  <c r="AN1079" i="54"/>
  <c r="AN1080" i="54"/>
  <c r="AN1081" i="54"/>
  <c r="AN1082" i="54"/>
  <c r="AN1083" i="54"/>
  <c r="AN1084" i="54"/>
  <c r="AN1085" i="54"/>
  <c r="AN1086" i="54"/>
  <c r="AN1087" i="54"/>
  <c r="AN1088" i="54"/>
  <c r="AN1089" i="54"/>
  <c r="AN1090" i="54"/>
  <c r="AN1091" i="54"/>
  <c r="AN1092" i="54"/>
  <c r="AN1093" i="54"/>
  <c r="AN1094" i="54"/>
  <c r="AN1095" i="54"/>
  <c r="AN1096" i="54"/>
  <c r="AN1097" i="54"/>
  <c r="AN1098" i="54"/>
  <c r="AN1099" i="54"/>
  <c r="AN1100" i="54"/>
  <c r="AN1101" i="54"/>
  <c r="AN1102" i="54"/>
  <c r="AN1103" i="54"/>
  <c r="AN1104" i="54"/>
  <c r="AN1105" i="54"/>
  <c r="AN1106" i="54"/>
  <c r="AN1107" i="54"/>
  <c r="AN1108" i="54"/>
  <c r="AN1109" i="54"/>
  <c r="AN1110" i="54"/>
  <c r="AN1111" i="54"/>
  <c r="AN1112" i="54"/>
  <c r="AN1113" i="54"/>
  <c r="AN1114" i="54"/>
  <c r="AN1115" i="54"/>
  <c r="AN1116" i="54"/>
  <c r="AN1117" i="54"/>
  <c r="AN1118" i="54"/>
  <c r="AN1119" i="54"/>
  <c r="AN1120" i="54"/>
  <c r="AN1121" i="54"/>
  <c r="AN1122" i="54"/>
  <c r="AN1123" i="54"/>
  <c r="AN1124" i="54"/>
  <c r="AN1125" i="54"/>
  <c r="AN1126" i="54"/>
  <c r="AN1127" i="54"/>
  <c r="AN1128" i="54"/>
  <c r="AN1129" i="54"/>
  <c r="AN1130" i="54"/>
  <c r="AN1131" i="54"/>
  <c r="AN1132" i="54"/>
  <c r="AN1133" i="54"/>
  <c r="AN1134" i="54"/>
  <c r="AN1135" i="54"/>
  <c r="AN1136" i="54"/>
  <c r="AN1137" i="54"/>
  <c r="AN1138" i="54"/>
  <c r="AN1139" i="54"/>
  <c r="AN1140" i="54"/>
  <c r="AN1141" i="54"/>
  <c r="AN1142" i="54"/>
  <c r="AN1143" i="54"/>
  <c r="AN1144" i="54"/>
  <c r="AN1145" i="54"/>
  <c r="AN1146" i="54"/>
  <c r="AN1147" i="54"/>
  <c r="AN1148" i="54"/>
  <c r="AN1149" i="54"/>
  <c r="AN1150" i="54"/>
  <c r="AN1151" i="54"/>
  <c r="AN1152" i="54"/>
  <c r="AN1153" i="54"/>
  <c r="AN1154" i="54"/>
  <c r="AN1155" i="54"/>
  <c r="AN1156" i="54"/>
  <c r="AN1157" i="54"/>
  <c r="AN1158" i="54"/>
  <c r="AN1159" i="54"/>
  <c r="AN1160" i="54"/>
  <c r="AN1161" i="54"/>
  <c r="AN1162" i="54"/>
  <c r="AN1163" i="54"/>
  <c r="AN1164" i="54"/>
  <c r="AN1165" i="54"/>
  <c r="AN1166" i="54"/>
  <c r="AN1167" i="54"/>
  <c r="AN1168" i="54"/>
  <c r="AN1169" i="54"/>
  <c r="AN1170" i="54"/>
  <c r="AN1171" i="54"/>
  <c r="AN1172" i="54"/>
  <c r="AN1173" i="54"/>
  <c r="AN1174" i="54"/>
  <c r="AN1175" i="54"/>
  <c r="AN1176" i="54"/>
  <c r="AN1177" i="54"/>
  <c r="AN1178" i="54"/>
  <c r="AN1179" i="54"/>
  <c r="AN1180" i="54"/>
  <c r="AN1181" i="54"/>
  <c r="AN1182" i="54"/>
  <c r="AN1183" i="54"/>
  <c r="AN1184" i="54"/>
  <c r="AN1185" i="54"/>
  <c r="AN1186" i="54"/>
  <c r="AN1187" i="54"/>
  <c r="AN1188" i="54"/>
  <c r="AN1189" i="54"/>
  <c r="AN1190" i="54"/>
  <c r="AN1191" i="54"/>
  <c r="AN1192" i="54"/>
  <c r="AN1193" i="54"/>
  <c r="AN1194" i="54"/>
  <c r="AN1195" i="54"/>
  <c r="AN1196" i="54"/>
  <c r="AN1197" i="54"/>
  <c r="AN1198" i="54"/>
  <c r="AN1199" i="54"/>
  <c r="AN1200" i="54"/>
  <c r="AN1201" i="54"/>
  <c r="AN1202" i="54"/>
  <c r="AN1203" i="54"/>
  <c r="AN1204" i="54"/>
  <c r="AN1205" i="54"/>
  <c r="AN1206" i="54"/>
  <c r="AN1207" i="54"/>
  <c r="AN1208" i="54"/>
  <c r="AN1209" i="54"/>
  <c r="AN1210" i="54"/>
  <c r="AN1211" i="54"/>
  <c r="AN1212" i="54"/>
  <c r="AN1213" i="54"/>
  <c r="AN1214" i="54"/>
  <c r="AN1215" i="54"/>
  <c r="AN1216" i="54"/>
  <c r="AN1217" i="54"/>
  <c r="AN1218" i="54"/>
  <c r="AN1219" i="54"/>
  <c r="AN1220" i="54"/>
  <c r="AN1221" i="54"/>
  <c r="AN1222" i="54"/>
  <c r="AN1223" i="54"/>
  <c r="AN1224" i="54"/>
  <c r="AN1225" i="54"/>
  <c r="AN1226" i="54"/>
  <c r="AN1227" i="54"/>
  <c r="AN1228" i="54"/>
  <c r="AN1229" i="54"/>
  <c r="AN1230" i="54"/>
  <c r="AN1231" i="54"/>
  <c r="AN1232" i="54"/>
  <c r="AN1233" i="54"/>
  <c r="AN1234" i="54"/>
  <c r="AN1235" i="54"/>
  <c r="AN1236" i="54"/>
  <c r="AN1237" i="54"/>
  <c r="AN1238" i="54"/>
  <c r="AN1239" i="54"/>
  <c r="AN1240" i="54"/>
  <c r="AN1241" i="54"/>
  <c r="AN1242" i="54"/>
  <c r="AN1243" i="54"/>
  <c r="AN1244" i="54"/>
  <c r="AN1245" i="54"/>
  <c r="AN1246" i="54"/>
  <c r="AN1247" i="54"/>
  <c r="AN1248" i="54"/>
  <c r="AN1249" i="54"/>
  <c r="AN1250" i="54"/>
  <c r="AN1251" i="54"/>
  <c r="AN1252" i="54"/>
  <c r="AN1253" i="54"/>
  <c r="AN1254" i="54"/>
  <c r="AN1255" i="54"/>
  <c r="AN1256" i="54"/>
  <c r="AN1257" i="54"/>
  <c r="AN1258" i="54"/>
  <c r="AN1259" i="54"/>
  <c r="AN1260" i="54"/>
  <c r="AN1261" i="54"/>
  <c r="AN1262" i="54"/>
  <c r="AN1263" i="54"/>
  <c r="AN1264" i="54"/>
  <c r="AN1265" i="54"/>
  <c r="AN1266" i="54"/>
  <c r="AN1267" i="54"/>
  <c r="AN1268" i="54"/>
  <c r="AN1269" i="54"/>
  <c r="AN1270" i="54"/>
  <c r="AN1271" i="54"/>
  <c r="AN1272" i="54"/>
  <c r="AN1273" i="54"/>
  <c r="AN1274" i="54"/>
  <c r="AN1275" i="54"/>
  <c r="AN1276" i="54"/>
  <c r="AN1277" i="54"/>
  <c r="AN1278" i="54"/>
  <c r="AN1279" i="54"/>
  <c r="AN1280" i="54"/>
  <c r="AN1281" i="54"/>
  <c r="AN1282" i="54"/>
  <c r="AN1283" i="54"/>
  <c r="AN1284" i="54"/>
  <c r="AN1285" i="54"/>
  <c r="AN1286" i="54"/>
  <c r="AN1287" i="54"/>
  <c r="AN1288" i="54"/>
  <c r="AN1289" i="54"/>
  <c r="AN1290" i="54"/>
  <c r="AN1291" i="54"/>
  <c r="AN1292" i="54"/>
  <c r="AN1293" i="54"/>
  <c r="AN1294" i="54"/>
  <c r="AN1295" i="54"/>
  <c r="AN1296" i="54"/>
  <c r="AN1297" i="54"/>
  <c r="AN1298" i="54"/>
  <c r="AN1299" i="54"/>
  <c r="AN1300" i="54"/>
  <c r="AN1301" i="54"/>
  <c r="AN1302" i="54"/>
  <c r="AN1303" i="54"/>
  <c r="AN1304" i="54"/>
  <c r="AN1305" i="54"/>
  <c r="AN1306" i="54"/>
  <c r="AN1307" i="54"/>
  <c r="AN1308" i="54"/>
  <c r="AN1309" i="54"/>
  <c r="AN1310" i="54"/>
  <c r="AN1311" i="54"/>
  <c r="AN1312" i="54"/>
  <c r="AN36" i="54"/>
  <c r="AM66" i="54"/>
  <c r="AM67" i="54"/>
  <c r="AM68" i="54"/>
  <c r="AM69" i="54"/>
  <c r="AM71" i="54"/>
  <c r="AM72" i="54"/>
  <c r="AM73" i="54"/>
  <c r="AM74" i="54"/>
  <c r="AM75" i="54"/>
  <c r="AM76" i="54"/>
  <c r="AM77" i="54"/>
  <c r="AM79" i="54"/>
  <c r="AM81" i="54"/>
  <c r="AM83" i="54"/>
  <c r="AM85" i="54"/>
  <c r="AM86" i="54"/>
  <c r="AM87" i="54"/>
  <c r="AM89" i="54"/>
  <c r="AM90" i="54"/>
  <c r="AM91" i="54"/>
  <c r="AM93" i="54"/>
  <c r="AM94" i="54"/>
  <c r="AM96" i="54"/>
  <c r="AM98" i="54"/>
  <c r="AM100" i="54"/>
  <c r="AM102" i="54"/>
  <c r="AM104" i="54"/>
  <c r="AM105" i="54"/>
  <c r="AM106" i="54"/>
  <c r="AM108" i="54"/>
  <c r="AM110" i="54"/>
  <c r="AM112" i="54"/>
  <c r="AM113" i="54"/>
  <c r="AM114" i="54"/>
  <c r="AM115" i="54"/>
  <c r="AM117" i="54"/>
  <c r="AM118" i="54"/>
  <c r="AM119" i="54"/>
  <c r="AM120" i="54"/>
  <c r="AM122" i="54"/>
  <c r="AM123" i="54"/>
  <c r="AM124" i="54"/>
  <c r="AM125" i="54"/>
  <c r="AM128" i="54"/>
  <c r="AM130" i="54"/>
  <c r="AM131" i="54"/>
  <c r="AM132" i="54"/>
  <c r="AM133" i="54"/>
  <c r="AM136" i="54"/>
  <c r="AM137" i="54"/>
  <c r="AM138" i="54"/>
  <c r="AM139" i="54"/>
  <c r="AM141" i="54"/>
  <c r="AM142" i="54"/>
  <c r="AM143" i="54"/>
  <c r="AM144" i="54"/>
  <c r="AM145" i="54"/>
  <c r="AM147" i="54"/>
  <c r="AM148" i="54"/>
  <c r="AM149" i="54"/>
  <c r="AM150" i="54"/>
  <c r="AM152" i="54"/>
  <c r="AM153" i="54"/>
  <c r="AM155" i="54"/>
  <c r="AM157" i="54"/>
  <c r="AM158" i="54"/>
  <c r="AM159" i="54"/>
  <c r="AM160" i="54"/>
  <c r="AM161" i="54"/>
  <c r="AM163" i="54"/>
  <c r="AM165" i="54"/>
  <c r="AM167" i="54"/>
  <c r="AM168" i="54"/>
  <c r="AM169" i="54"/>
  <c r="AM170" i="54"/>
  <c r="AM172" i="54"/>
  <c r="AM174" i="54"/>
  <c r="AM176" i="54"/>
  <c r="AM177" i="54"/>
  <c r="AM178" i="54"/>
  <c r="AM179" i="54"/>
  <c r="AM180" i="54"/>
  <c r="AM182" i="54"/>
  <c r="AM184" i="54"/>
  <c r="AM186" i="54"/>
  <c r="AM187" i="54"/>
  <c r="AM188" i="54"/>
  <c r="AM189" i="54"/>
  <c r="AM191" i="54"/>
  <c r="AM193" i="54"/>
  <c r="AM195" i="54"/>
  <c r="AM197" i="54"/>
  <c r="AM198" i="54"/>
  <c r="AM199" i="54"/>
  <c r="AM201" i="54"/>
  <c r="AM203" i="54"/>
  <c r="AM205" i="54"/>
  <c r="AM206" i="54"/>
  <c r="AM208" i="54"/>
  <c r="AM210" i="54"/>
  <c r="AM213" i="54"/>
  <c r="AM215" i="54"/>
  <c r="AM217" i="54"/>
  <c r="AM218" i="54"/>
  <c r="AM219" i="54"/>
  <c r="AM220" i="54"/>
  <c r="AM222" i="54"/>
  <c r="AM224" i="54"/>
  <c r="AM226" i="54"/>
  <c r="AM227" i="54"/>
  <c r="AM228" i="54"/>
  <c r="AM230" i="54"/>
  <c r="AM231" i="54"/>
  <c r="AM232" i="54"/>
  <c r="AM234" i="54"/>
  <c r="AM236" i="54"/>
  <c r="AM238" i="54"/>
  <c r="AM239" i="54"/>
  <c r="AM241" i="54"/>
  <c r="AM243" i="54"/>
  <c r="AM245" i="54"/>
  <c r="AM246" i="54"/>
  <c r="AM247" i="54"/>
  <c r="AM248" i="54"/>
  <c r="AM250" i="54"/>
  <c r="AM255" i="54"/>
  <c r="AM257" i="54"/>
  <c r="AM258" i="54"/>
  <c r="AM259" i="54"/>
  <c r="AM260" i="54"/>
  <c r="AM262" i="54"/>
  <c r="AM264" i="54"/>
  <c r="AM266" i="54"/>
  <c r="AM268" i="54"/>
  <c r="AM270" i="54"/>
  <c r="AM271" i="54"/>
  <c r="AM272" i="54"/>
  <c r="AM273" i="54"/>
  <c r="AM275" i="54"/>
  <c r="AM277" i="54"/>
  <c r="AM279" i="54"/>
  <c r="AM281" i="54"/>
  <c r="AM284" i="54"/>
  <c r="AM286" i="54"/>
  <c r="AM288" i="54"/>
  <c r="AM289" i="54"/>
  <c r="AM290" i="54"/>
  <c r="AM291" i="54"/>
  <c r="AM293" i="54"/>
  <c r="AM295" i="54"/>
  <c r="AM297" i="54"/>
  <c r="AM299" i="54"/>
  <c r="AM301" i="54"/>
  <c r="AM303" i="54"/>
  <c r="AM305" i="54"/>
  <c r="AM306" i="54"/>
  <c r="AM307" i="54"/>
  <c r="AM309" i="54"/>
  <c r="AM310" i="54"/>
  <c r="AM311" i="54"/>
  <c r="AM313" i="54"/>
  <c r="AM314" i="54"/>
  <c r="AM316" i="54"/>
  <c r="AM318" i="54"/>
  <c r="AM320" i="54"/>
  <c r="AM323" i="54"/>
  <c r="AM324" i="54"/>
  <c r="AM325" i="54"/>
  <c r="AM326" i="54"/>
  <c r="AM328" i="54"/>
  <c r="AM330" i="54"/>
  <c r="AM331" i="54"/>
  <c r="AM333" i="54"/>
  <c r="AM335" i="54"/>
  <c r="AM336" i="54"/>
  <c r="AM337" i="54"/>
  <c r="AM338" i="54"/>
  <c r="AM340" i="54"/>
  <c r="AM341" i="54"/>
  <c r="AM343" i="54"/>
  <c r="AM345" i="54"/>
  <c r="AM346" i="54"/>
  <c r="AM347" i="54"/>
  <c r="AM348" i="54"/>
  <c r="AM350" i="54"/>
  <c r="AM352" i="54"/>
  <c r="AM353" i="54"/>
  <c r="AM354" i="54"/>
  <c r="AM356" i="54"/>
  <c r="AM357" i="54"/>
  <c r="AM358" i="54"/>
  <c r="AM359" i="54"/>
  <c r="AM360" i="54"/>
  <c r="AM361" i="54"/>
  <c r="AM362" i="54"/>
  <c r="AM363" i="54"/>
  <c r="AM364" i="54"/>
  <c r="AM365" i="54"/>
  <c r="AM366" i="54"/>
  <c r="AM367" i="54"/>
  <c r="AM368" i="54"/>
  <c r="AM369" i="54"/>
  <c r="AM370" i="54"/>
  <c r="AM371" i="54"/>
  <c r="AM372" i="54"/>
  <c r="AM373" i="54"/>
  <c r="AM374" i="54"/>
  <c r="AM375" i="54"/>
  <c r="AM376" i="54"/>
  <c r="AM377" i="54"/>
  <c r="AM378" i="54"/>
  <c r="AM379" i="54"/>
  <c r="AM380" i="54"/>
  <c r="AM381" i="54"/>
  <c r="AM382" i="54"/>
  <c r="AM383" i="54"/>
  <c r="AM384" i="54"/>
  <c r="AM386" i="54"/>
  <c r="AM387" i="54"/>
  <c r="AM388" i="54"/>
  <c r="AM389" i="54"/>
  <c r="AM391" i="54"/>
  <c r="AM392" i="54"/>
  <c r="AM393" i="54"/>
  <c r="AM394" i="54"/>
  <c r="AM397" i="54"/>
  <c r="AM398" i="54"/>
  <c r="AM399" i="54"/>
  <c r="AM400" i="54"/>
  <c r="AM403" i="54"/>
  <c r="AM404" i="54"/>
  <c r="AM405" i="54"/>
  <c r="AM408" i="54"/>
  <c r="AM410" i="54"/>
  <c r="AM411" i="54"/>
  <c r="AM412" i="54"/>
  <c r="AM415" i="54"/>
  <c r="AM416" i="54"/>
  <c r="AM417" i="54"/>
  <c r="AM419" i="54"/>
  <c r="AM420" i="54"/>
  <c r="AM421" i="54"/>
  <c r="AM423" i="54"/>
  <c r="AM424" i="54"/>
  <c r="AM425" i="54"/>
  <c r="AM427" i="54"/>
  <c r="AM428" i="54"/>
  <c r="AM430" i="54"/>
  <c r="AM431" i="54"/>
  <c r="AM432" i="54"/>
  <c r="AM433" i="54"/>
  <c r="AM435" i="54"/>
  <c r="AM436" i="54"/>
  <c r="AM437" i="54"/>
  <c r="AM438" i="54"/>
  <c r="AM440" i="54"/>
  <c r="AM441" i="54"/>
  <c r="AM442" i="54"/>
  <c r="AM444" i="54"/>
  <c r="AM446" i="54"/>
  <c r="AM447" i="54"/>
  <c r="AM448" i="54"/>
  <c r="AM451" i="54"/>
  <c r="AM452" i="54"/>
  <c r="AM453" i="54"/>
  <c r="AM457" i="54"/>
  <c r="AM458" i="54"/>
  <c r="AM459" i="54"/>
  <c r="AM461" i="54"/>
  <c r="AM462" i="54"/>
  <c r="AM463" i="54"/>
  <c r="AM465" i="54"/>
  <c r="AM466" i="54"/>
  <c r="AM467" i="54"/>
  <c r="AM468" i="54"/>
  <c r="AM471" i="54"/>
  <c r="AM472" i="54"/>
  <c r="AM473" i="54"/>
  <c r="AM476" i="54"/>
  <c r="AM477" i="54"/>
  <c r="AM478" i="54"/>
  <c r="AM480" i="54"/>
  <c r="AM481" i="54"/>
  <c r="AM482" i="54"/>
  <c r="AM485" i="54"/>
  <c r="AM486" i="54"/>
  <c r="AM487" i="54"/>
  <c r="AM490" i="54"/>
  <c r="AM491" i="54"/>
  <c r="AM492" i="54"/>
  <c r="AM494" i="54"/>
  <c r="AM496" i="54"/>
  <c r="AM497" i="54"/>
  <c r="AM498" i="54"/>
  <c r="AM500" i="54"/>
  <c r="AM501" i="54"/>
  <c r="AM502" i="54"/>
  <c r="AM504" i="54"/>
  <c r="AM505" i="54"/>
  <c r="AM506" i="54"/>
  <c r="AM508" i="54"/>
  <c r="AM509" i="54"/>
  <c r="AM510" i="54"/>
  <c r="AM512" i="54"/>
  <c r="AM513" i="54"/>
  <c r="AM515" i="54"/>
  <c r="AM516" i="54"/>
  <c r="AM517" i="54"/>
  <c r="AM519" i="54"/>
  <c r="AM520" i="54"/>
  <c r="AM521" i="54"/>
  <c r="AM523" i="54"/>
  <c r="AM524" i="54"/>
  <c r="AM525" i="54"/>
  <c r="AM527" i="54"/>
  <c r="AM528" i="54"/>
  <c r="AM529" i="54"/>
  <c r="AM531" i="54"/>
  <c r="AM532" i="54"/>
  <c r="AM533" i="54"/>
  <c r="AM535" i="54"/>
  <c r="AM536" i="54"/>
  <c r="AM537" i="54"/>
  <c r="AM538" i="54"/>
  <c r="AM540" i="54"/>
  <c r="AM541" i="54"/>
  <c r="AM542" i="54"/>
  <c r="AM544" i="54"/>
  <c r="AM545" i="54"/>
  <c r="AM546" i="54"/>
  <c r="AM548" i="54"/>
  <c r="AM549" i="54"/>
  <c r="AM550" i="54"/>
  <c r="AM552" i="54"/>
  <c r="AM553" i="54"/>
  <c r="AM554" i="54"/>
  <c r="AM556" i="54"/>
  <c r="AM557" i="54"/>
  <c r="AM558" i="54"/>
  <c r="AM560" i="54"/>
  <c r="AM561" i="54"/>
  <c r="AM562" i="54"/>
  <c r="AM564" i="54"/>
  <c r="AM565" i="54"/>
  <c r="AM566" i="54"/>
  <c r="AM568" i="54"/>
  <c r="AM569" i="54"/>
  <c r="AM570" i="54"/>
  <c r="AM573" i="54"/>
  <c r="AM574" i="54"/>
  <c r="AM575" i="54"/>
  <c r="AM579" i="54"/>
  <c r="AM580" i="54"/>
  <c r="AM581" i="54"/>
  <c r="AM585" i="54"/>
  <c r="AM586" i="54"/>
  <c r="AM587" i="54"/>
  <c r="AM589" i="54"/>
  <c r="AM591" i="54"/>
  <c r="AM592" i="54"/>
  <c r="AM594" i="54"/>
  <c r="AM596" i="54"/>
  <c r="AM597" i="54"/>
  <c r="AM599" i="54"/>
  <c r="AM600" i="54"/>
  <c r="AM601" i="54"/>
  <c r="AM603" i="54"/>
  <c r="AM604" i="54"/>
  <c r="AM606" i="54"/>
  <c r="AM607" i="54"/>
  <c r="AM608" i="54"/>
  <c r="AM610" i="54"/>
  <c r="AM611" i="54"/>
  <c r="AM612" i="54"/>
  <c r="AM614" i="54"/>
  <c r="AM615" i="54"/>
  <c r="AM616" i="54"/>
  <c r="AM618" i="54"/>
  <c r="AM619" i="54"/>
  <c r="AM620" i="54"/>
  <c r="AM622" i="54"/>
  <c r="AM623" i="54"/>
  <c r="AM626" i="54"/>
  <c r="AM627" i="54"/>
  <c r="AM629" i="54"/>
  <c r="AM630" i="54"/>
  <c r="AM632" i="54"/>
  <c r="AM633" i="54"/>
  <c r="AM634" i="54"/>
  <c r="AM636" i="54"/>
  <c r="AM637" i="54"/>
  <c r="AM638" i="54"/>
  <c r="AM640" i="54"/>
  <c r="AM641" i="54"/>
  <c r="AM643" i="54"/>
  <c r="AM644" i="54"/>
  <c r="AM646" i="54"/>
  <c r="AM647" i="54"/>
  <c r="AM648" i="54"/>
  <c r="AM650" i="54"/>
  <c r="AM651" i="54"/>
  <c r="AM652" i="54"/>
  <c r="AM654" i="54"/>
  <c r="AM655" i="54"/>
  <c r="AM657" i="54"/>
  <c r="AM658" i="54"/>
  <c r="AM659" i="54"/>
  <c r="AM661" i="54"/>
  <c r="AM662" i="54"/>
  <c r="AM663" i="54"/>
  <c r="AM665" i="54"/>
  <c r="AM666" i="54"/>
  <c r="AM667" i="54"/>
  <c r="AM669" i="54"/>
  <c r="AM670" i="54"/>
  <c r="AM671" i="54"/>
  <c r="AM673" i="54"/>
  <c r="AM674" i="54"/>
  <c r="AM675" i="54"/>
  <c r="AM677" i="54"/>
  <c r="AM678" i="54"/>
  <c r="AM679" i="54"/>
  <c r="AM681" i="54"/>
  <c r="AM682" i="54"/>
  <c r="AM683" i="54"/>
  <c r="AM685" i="54"/>
  <c r="AM686" i="54"/>
  <c r="AM687" i="54"/>
  <c r="AM689" i="54"/>
  <c r="AM690" i="54"/>
  <c r="AM691" i="54"/>
  <c r="AM693" i="54"/>
  <c r="AM694" i="54"/>
  <c r="AM695" i="54"/>
  <c r="AM697" i="54"/>
  <c r="AM698" i="54"/>
  <c r="AM699" i="54"/>
  <c r="AM701" i="54"/>
  <c r="AM702" i="54"/>
  <c r="AM703" i="54"/>
  <c r="AM705" i="54"/>
  <c r="AM706" i="54"/>
  <c r="AM707" i="54"/>
  <c r="AM709" i="54"/>
  <c r="AM710" i="54"/>
  <c r="AM711" i="54"/>
  <c r="AM713" i="54"/>
  <c r="AM714" i="54"/>
  <c r="AM715" i="54"/>
  <c r="AM718" i="54"/>
  <c r="AM719" i="54"/>
  <c r="AM720" i="54"/>
  <c r="AM723" i="54"/>
  <c r="AM724" i="54"/>
  <c r="AM725" i="54"/>
  <c r="AM727" i="54"/>
  <c r="AM728" i="54"/>
  <c r="AM729" i="54"/>
  <c r="AM731" i="54"/>
  <c r="AM732" i="54"/>
  <c r="AM733" i="54"/>
  <c r="AM735" i="54"/>
  <c r="AM736" i="54"/>
  <c r="AM737" i="54"/>
  <c r="AM739" i="54"/>
  <c r="AM740" i="54"/>
  <c r="AM742" i="54"/>
  <c r="AM743" i="54"/>
  <c r="AM744" i="54"/>
  <c r="AM746" i="54"/>
  <c r="AM748" i="54"/>
  <c r="AM749" i="54"/>
  <c r="AM750" i="54"/>
  <c r="AM753" i="54"/>
  <c r="AM754" i="54"/>
  <c r="AM755" i="54"/>
  <c r="AM757" i="54"/>
  <c r="AM758" i="54"/>
  <c r="AM759" i="54"/>
  <c r="AM761" i="54"/>
  <c r="AM762" i="54"/>
  <c r="AM764" i="54"/>
  <c r="AM765" i="54"/>
  <c r="AM767" i="54"/>
  <c r="AM768" i="54"/>
  <c r="AM769" i="54"/>
  <c r="AM771" i="54"/>
  <c r="AM772" i="54"/>
  <c r="AM773" i="54"/>
  <c r="AM775" i="54"/>
  <c r="AM776" i="54"/>
  <c r="AM777" i="54"/>
  <c r="AM779" i="54"/>
  <c r="AM780" i="54"/>
  <c r="AM781" i="54"/>
  <c r="AM783" i="54"/>
  <c r="AM784" i="54"/>
  <c r="AM785" i="54"/>
  <c r="AM787" i="54"/>
  <c r="AM788" i="54"/>
  <c r="AM789" i="54"/>
  <c r="AM791" i="54"/>
  <c r="AM792" i="54"/>
  <c r="AM793" i="54"/>
  <c r="AM796" i="54"/>
  <c r="AM798" i="54"/>
  <c r="AM799" i="54"/>
  <c r="AM800" i="54"/>
  <c r="AM803" i="54"/>
  <c r="AM804" i="54"/>
  <c r="AM805" i="54"/>
  <c r="AM807" i="54"/>
  <c r="AM808" i="54"/>
  <c r="AM809" i="54"/>
  <c r="AM811" i="54"/>
  <c r="AM812" i="54"/>
  <c r="AM813" i="54"/>
  <c r="AM815" i="54"/>
  <c r="AM816" i="54"/>
  <c r="AM817" i="54"/>
  <c r="AM819" i="54"/>
  <c r="AM820" i="54"/>
  <c r="AM821" i="54"/>
  <c r="AM823" i="54"/>
  <c r="AM824" i="54"/>
  <c r="AM825" i="54"/>
  <c r="AM827" i="54"/>
  <c r="AM828" i="54"/>
  <c r="AM829" i="54"/>
  <c r="AM832" i="54"/>
  <c r="AM833" i="54"/>
  <c r="AM835" i="54"/>
  <c r="AM836" i="54"/>
  <c r="AM837" i="54"/>
  <c r="AM839" i="54"/>
  <c r="AM840" i="54"/>
  <c r="AM842" i="54"/>
  <c r="AM843" i="54"/>
  <c r="AM844" i="54"/>
  <c r="AM846" i="54"/>
  <c r="AM847" i="54"/>
  <c r="AM848" i="54"/>
  <c r="AM850" i="54"/>
  <c r="AM851" i="54"/>
  <c r="AM852" i="54"/>
  <c r="AM854" i="54"/>
  <c r="AM855" i="54"/>
  <c r="AM856" i="54"/>
  <c r="AM858" i="54"/>
  <c r="AM859" i="54"/>
  <c r="AM860" i="54"/>
  <c r="AM861" i="54"/>
  <c r="AM862" i="54"/>
  <c r="AM863" i="54"/>
  <c r="AM864" i="54"/>
  <c r="AM865" i="54"/>
  <c r="AM866" i="54"/>
  <c r="AM867" i="54"/>
  <c r="AM868" i="54"/>
  <c r="AM869" i="54"/>
  <c r="AM870" i="54"/>
  <c r="AM871" i="54"/>
  <c r="AM872" i="54"/>
  <c r="AM873" i="54"/>
  <c r="AM874" i="54"/>
  <c r="AM875" i="54"/>
  <c r="AM876" i="54"/>
  <c r="AM877" i="54"/>
  <c r="AM878" i="54"/>
  <c r="AM879" i="54"/>
  <c r="AM880" i="54"/>
  <c r="AM881" i="54"/>
  <c r="AM882" i="54"/>
  <c r="AM883" i="54"/>
  <c r="AM884" i="54"/>
  <c r="AM885" i="54"/>
  <c r="AM886" i="54"/>
  <c r="AM887" i="54"/>
  <c r="AM888" i="54"/>
  <c r="AM889" i="54"/>
  <c r="AM890" i="54"/>
  <c r="AM891" i="54"/>
  <c r="AM892" i="54"/>
  <c r="AM893" i="54"/>
  <c r="AM894" i="54"/>
  <c r="AM895" i="54"/>
  <c r="AM896" i="54"/>
  <c r="AM897" i="54"/>
  <c r="AM898" i="54"/>
  <c r="AM899" i="54"/>
  <c r="AM900" i="54"/>
  <c r="AM901" i="54"/>
  <c r="AM902" i="54"/>
  <c r="AM903" i="54"/>
  <c r="AM904" i="54"/>
  <c r="AM905" i="54"/>
  <c r="AM906" i="54"/>
  <c r="AM907" i="54"/>
  <c r="AM908" i="54"/>
  <c r="AM909" i="54"/>
  <c r="AM910" i="54"/>
  <c r="AM911" i="54"/>
  <c r="AM912" i="54"/>
  <c r="AM913" i="54"/>
  <c r="AM914" i="54"/>
  <c r="AM915" i="54"/>
  <c r="AM916" i="54"/>
  <c r="AM917" i="54"/>
  <c r="AM918" i="54"/>
  <c r="AM919" i="54"/>
  <c r="AM920" i="54"/>
  <c r="AM921" i="54"/>
  <c r="AM922" i="54"/>
  <c r="AM923" i="54"/>
  <c r="AM924" i="54"/>
  <c r="AM925" i="54"/>
  <c r="AM926" i="54"/>
  <c r="AM927" i="54"/>
  <c r="AM928" i="54"/>
  <c r="AM929" i="54"/>
  <c r="AM930" i="54"/>
  <c r="AM931" i="54"/>
  <c r="AM932" i="54"/>
  <c r="AM933" i="54"/>
  <c r="AM934" i="54"/>
  <c r="AM935" i="54"/>
  <c r="AM936" i="54"/>
  <c r="AM937" i="54"/>
  <c r="AM938" i="54"/>
  <c r="AM939" i="54"/>
  <c r="AM940" i="54"/>
  <c r="AM941" i="54"/>
  <c r="AM942" i="54"/>
  <c r="AM943" i="54"/>
  <c r="AM944" i="54"/>
  <c r="AM945" i="54"/>
  <c r="AM946" i="54"/>
  <c r="AM947" i="54"/>
  <c r="AM948" i="54"/>
  <c r="AM949" i="54"/>
  <c r="AM950" i="54"/>
  <c r="AM951" i="54"/>
  <c r="AM952" i="54"/>
  <c r="AM953" i="54"/>
  <c r="AM954" i="54"/>
  <c r="AM955" i="54"/>
  <c r="AM956" i="54"/>
  <c r="AM957" i="54"/>
  <c r="AM958" i="54"/>
  <c r="AM959" i="54"/>
  <c r="AM960" i="54"/>
  <c r="AM961" i="54"/>
  <c r="AM962" i="54"/>
  <c r="AM963" i="54"/>
  <c r="AM964" i="54"/>
  <c r="AM965" i="54"/>
  <c r="AM966" i="54"/>
  <c r="AM967" i="54"/>
  <c r="AM968" i="54"/>
  <c r="AM969" i="54"/>
  <c r="AM970" i="54"/>
  <c r="AM971" i="54"/>
  <c r="AM972" i="54"/>
  <c r="AM973" i="54"/>
  <c r="AM974" i="54"/>
  <c r="AM975" i="54"/>
  <c r="AM976" i="54"/>
  <c r="AM977" i="54"/>
  <c r="AM978" i="54"/>
  <c r="AM979" i="54"/>
  <c r="AM980" i="54"/>
  <c r="AM981" i="54"/>
  <c r="AM982" i="54"/>
  <c r="AM983" i="54"/>
  <c r="AM984" i="54"/>
  <c r="AM985" i="54"/>
  <c r="AM986" i="54"/>
  <c r="AM987" i="54"/>
  <c r="AM988" i="54"/>
  <c r="AM989" i="54"/>
  <c r="AM990" i="54"/>
  <c r="AM991" i="54"/>
  <c r="AM992" i="54"/>
  <c r="AM993" i="54"/>
  <c r="AM994" i="54"/>
  <c r="AM995" i="54"/>
  <c r="AM996" i="54"/>
  <c r="AM997" i="54"/>
  <c r="AM998" i="54"/>
  <c r="AM999" i="54"/>
  <c r="AM1000" i="54"/>
  <c r="AM1001" i="54"/>
  <c r="AM1002" i="54"/>
  <c r="AM1003" i="54"/>
  <c r="AM1004" i="54"/>
  <c r="AM1005" i="54"/>
  <c r="AM1006" i="54"/>
  <c r="AM1007" i="54"/>
  <c r="AM1008" i="54"/>
  <c r="AM1009" i="54"/>
  <c r="AM1010" i="54"/>
  <c r="AM1011" i="54"/>
  <c r="AM1012" i="54"/>
  <c r="AM1013" i="54"/>
  <c r="AM1014" i="54"/>
  <c r="AM1015" i="54"/>
  <c r="AM1016" i="54"/>
  <c r="AM1017" i="54"/>
  <c r="AM1018" i="54"/>
  <c r="AM1019" i="54"/>
  <c r="AM1020" i="54"/>
  <c r="AM1021" i="54"/>
  <c r="AM1022" i="54"/>
  <c r="AM1023" i="54"/>
  <c r="AM1024" i="54"/>
  <c r="AM1025" i="54"/>
  <c r="AM1026" i="54"/>
  <c r="AM1027" i="54"/>
  <c r="AM1028" i="54"/>
  <c r="AM1029" i="54"/>
  <c r="AM1030" i="54"/>
  <c r="AM1031" i="54"/>
  <c r="AM1032" i="54"/>
  <c r="AM1033" i="54"/>
  <c r="AM1034" i="54"/>
  <c r="AM1035" i="54"/>
  <c r="AM1036" i="54"/>
  <c r="AM1037" i="54"/>
  <c r="AM1038" i="54"/>
  <c r="AM1039" i="54"/>
  <c r="AM1040" i="54"/>
  <c r="AM1041" i="54"/>
  <c r="AM1042" i="54"/>
  <c r="AM1043" i="54"/>
  <c r="AM1044" i="54"/>
  <c r="AM1045" i="54"/>
  <c r="AM1046" i="54"/>
  <c r="AM1047" i="54"/>
  <c r="AM1048" i="54"/>
  <c r="AM1049" i="54"/>
  <c r="AM1050" i="54"/>
  <c r="AM1051" i="54"/>
  <c r="AM1052" i="54"/>
  <c r="AM1053" i="54"/>
  <c r="AM1054" i="54"/>
  <c r="AM1055" i="54"/>
  <c r="AM1056" i="54"/>
  <c r="AM1057" i="54"/>
  <c r="AM1058" i="54"/>
  <c r="AM1059" i="54"/>
  <c r="AM1060" i="54"/>
  <c r="AM1061" i="54"/>
  <c r="AM1062" i="54"/>
  <c r="AM1063" i="54"/>
  <c r="AM1064" i="54"/>
  <c r="AM1065" i="54"/>
  <c r="AM1066" i="54"/>
  <c r="AM1067" i="54"/>
  <c r="AM1068" i="54"/>
  <c r="AM1069" i="54"/>
  <c r="AM1070" i="54"/>
  <c r="AM1071" i="54"/>
  <c r="AM1072" i="54"/>
  <c r="AM1073" i="54"/>
  <c r="AM1074" i="54"/>
  <c r="AM1075" i="54"/>
  <c r="AM1076" i="54"/>
  <c r="AM1077" i="54"/>
  <c r="AM1078" i="54"/>
  <c r="AM1079" i="54"/>
  <c r="AM1080" i="54"/>
  <c r="AM1081" i="54"/>
  <c r="AM1082" i="54"/>
  <c r="AM1083" i="54"/>
  <c r="AM1084" i="54"/>
  <c r="AM1085" i="54"/>
  <c r="AM1086" i="54"/>
  <c r="AM1087" i="54"/>
  <c r="AM1088" i="54"/>
  <c r="AM1089" i="54"/>
  <c r="AM1090" i="54"/>
  <c r="AM1091" i="54"/>
  <c r="AM1092" i="54"/>
  <c r="AM1093" i="54"/>
  <c r="AM1094" i="54"/>
  <c r="AM1095" i="54"/>
  <c r="AM1096" i="54"/>
  <c r="AM1097" i="54"/>
  <c r="AM1098" i="54"/>
  <c r="AM1099" i="54"/>
  <c r="AM1100" i="54"/>
  <c r="AM1101" i="54"/>
  <c r="AM1102" i="54"/>
  <c r="AM1103" i="54"/>
  <c r="AM1104" i="54"/>
  <c r="AM1105" i="54"/>
  <c r="AM1106" i="54"/>
  <c r="AM1107" i="54"/>
  <c r="AM1108" i="54"/>
  <c r="AM1109" i="54"/>
  <c r="AM1110" i="54"/>
  <c r="AM1111" i="54"/>
  <c r="AM1112" i="54"/>
  <c r="AM1113" i="54"/>
  <c r="AM1114" i="54"/>
  <c r="AM1115" i="54"/>
  <c r="AM1116" i="54"/>
  <c r="AM1117" i="54"/>
  <c r="AM1118" i="54"/>
  <c r="AM1119" i="54"/>
  <c r="AM1120" i="54"/>
  <c r="AM1121" i="54"/>
  <c r="AM1122" i="54"/>
  <c r="AM1123" i="54"/>
  <c r="AM1124" i="54"/>
  <c r="AM1125" i="54"/>
  <c r="AM1126" i="54"/>
  <c r="AM1127" i="54"/>
  <c r="AM1128" i="54"/>
  <c r="AM1129" i="54"/>
  <c r="AM1130" i="54"/>
  <c r="AM1131" i="54"/>
  <c r="AM1132" i="54"/>
  <c r="AM1133" i="54"/>
  <c r="AM1134" i="54"/>
  <c r="AM1135" i="54"/>
  <c r="AM1136" i="54"/>
  <c r="AM1137" i="54"/>
  <c r="AM1138" i="54"/>
  <c r="AM1139" i="54"/>
  <c r="AM1140" i="54"/>
  <c r="AM1141" i="54"/>
  <c r="AM1142" i="54"/>
  <c r="AM1143" i="54"/>
  <c r="AM1144" i="54"/>
  <c r="AM1145" i="54"/>
  <c r="AM1146" i="54"/>
  <c r="AM1147" i="54"/>
  <c r="AM1148" i="54"/>
  <c r="AM1149" i="54"/>
  <c r="AM1150" i="54"/>
  <c r="AM1151" i="54"/>
  <c r="AM1152" i="54"/>
  <c r="AM1153" i="54"/>
  <c r="AM1154" i="54"/>
  <c r="AM1155" i="54"/>
  <c r="AM1156" i="54"/>
  <c r="AM1157" i="54"/>
  <c r="AM1158" i="54"/>
  <c r="AM1159" i="54"/>
  <c r="AM1160" i="54"/>
  <c r="AM1161" i="54"/>
  <c r="AM1162" i="54"/>
  <c r="AM1163" i="54"/>
  <c r="AM1164" i="54"/>
  <c r="AM1165" i="54"/>
  <c r="AM1166" i="54"/>
  <c r="AM1167" i="54"/>
  <c r="AM1168" i="54"/>
  <c r="AM1169" i="54"/>
  <c r="AM1170" i="54"/>
  <c r="AM1171" i="54"/>
  <c r="AM1172" i="54"/>
  <c r="AM1173" i="54"/>
  <c r="AM1174" i="54"/>
  <c r="AM1175" i="54"/>
  <c r="AM1176" i="54"/>
  <c r="AM1177" i="54"/>
  <c r="AM1178" i="54"/>
  <c r="AM1179" i="54"/>
  <c r="AM1180" i="54"/>
  <c r="AM1181" i="54"/>
  <c r="AM1182" i="54"/>
  <c r="AM1183" i="54"/>
  <c r="AM1184" i="54"/>
  <c r="AM1185" i="54"/>
  <c r="AM1186" i="54"/>
  <c r="AM1187" i="54"/>
  <c r="AM1188" i="54"/>
  <c r="AM1189" i="54"/>
  <c r="AM1190" i="54"/>
  <c r="AM1191" i="54"/>
  <c r="AM1192" i="54"/>
  <c r="AM1193" i="54"/>
  <c r="AM1194" i="54"/>
  <c r="AM1195" i="54"/>
  <c r="AM1196" i="54"/>
  <c r="AM1197" i="54"/>
  <c r="AM1198" i="54"/>
  <c r="AM1199" i="54"/>
  <c r="AM1200" i="54"/>
  <c r="AM1201" i="54"/>
  <c r="AM1202" i="54"/>
  <c r="AM1203" i="54"/>
  <c r="AM1204" i="54"/>
  <c r="AM1205" i="54"/>
  <c r="AM1206" i="54"/>
  <c r="AM1207" i="54"/>
  <c r="AM1208" i="54"/>
  <c r="AM1209" i="54"/>
  <c r="AM1210" i="54"/>
  <c r="AM1211" i="54"/>
  <c r="AM1212" i="54"/>
  <c r="AM1213" i="54"/>
  <c r="AM1214" i="54"/>
  <c r="AM1215" i="54"/>
  <c r="AM1216" i="54"/>
  <c r="AM1217" i="54"/>
  <c r="AM1218" i="54"/>
  <c r="AM1219" i="54"/>
  <c r="AM1220" i="54"/>
  <c r="AM1221" i="54"/>
  <c r="AM1222" i="54"/>
  <c r="AM1223" i="54"/>
  <c r="AM1224" i="54"/>
  <c r="AM1225" i="54"/>
  <c r="AM1226" i="54"/>
  <c r="AM1227" i="54"/>
  <c r="AM1228" i="54"/>
  <c r="AM1229" i="54"/>
  <c r="AM1230" i="54"/>
  <c r="AM1231" i="54"/>
  <c r="AM1232" i="54"/>
  <c r="AM1233" i="54"/>
  <c r="AM1234" i="54"/>
  <c r="AM1235" i="54"/>
  <c r="AM1236" i="54"/>
  <c r="AM1237" i="54"/>
  <c r="AM1238" i="54"/>
  <c r="AM1239" i="54"/>
  <c r="AM1240" i="54"/>
  <c r="AM1241" i="54"/>
  <c r="AM1242" i="54"/>
  <c r="AM1243" i="54"/>
  <c r="AM1244" i="54"/>
  <c r="AM1245" i="54"/>
  <c r="AM1246" i="54"/>
  <c r="AM1247" i="54"/>
  <c r="AM1248" i="54"/>
  <c r="AM1249" i="54"/>
  <c r="AM1250" i="54"/>
  <c r="AM1251" i="54"/>
  <c r="AM1252" i="54"/>
  <c r="AM1253" i="54"/>
  <c r="AM1254" i="54"/>
  <c r="AM1255" i="54"/>
  <c r="AM1256" i="54"/>
  <c r="AM1257" i="54"/>
  <c r="AM1258" i="54"/>
  <c r="AM1259" i="54"/>
  <c r="AM1260" i="54"/>
  <c r="AM1261" i="54"/>
  <c r="AM1262" i="54"/>
  <c r="AM1263" i="54"/>
  <c r="AM1264" i="54"/>
  <c r="AM1265" i="54"/>
  <c r="AM1266" i="54"/>
  <c r="AM1267" i="54"/>
  <c r="AM1268" i="54"/>
  <c r="AM1269" i="54"/>
  <c r="AM1270" i="54"/>
  <c r="AM1271" i="54"/>
  <c r="AM1272" i="54"/>
  <c r="AM1273" i="54"/>
  <c r="AM1274" i="54"/>
  <c r="AM1275" i="54"/>
  <c r="AM1276" i="54"/>
  <c r="AM1277" i="54"/>
  <c r="AM1278" i="54"/>
  <c r="AM1279" i="54"/>
  <c r="AM1280" i="54"/>
  <c r="AM1281" i="54"/>
  <c r="AM1282" i="54"/>
  <c r="AM1283" i="54"/>
  <c r="AM1284" i="54"/>
  <c r="AM1285" i="54"/>
  <c r="AM1286" i="54"/>
  <c r="AM1287" i="54"/>
  <c r="AM1288" i="54"/>
  <c r="AM1289" i="54"/>
  <c r="AM1290" i="54"/>
  <c r="AM1291" i="54"/>
  <c r="AM1292" i="54"/>
  <c r="AM1293" i="54"/>
  <c r="AM1294" i="54"/>
  <c r="AM1295" i="54"/>
  <c r="AM1296" i="54"/>
  <c r="AM1297" i="54"/>
  <c r="AM1298" i="54"/>
  <c r="AM1299" i="54"/>
  <c r="AM1300" i="54"/>
  <c r="AM1301" i="54"/>
  <c r="AM1302" i="54"/>
  <c r="AM1303" i="54"/>
  <c r="AM1304" i="54"/>
  <c r="AM1305" i="54"/>
  <c r="AM1306" i="54"/>
  <c r="AM1307" i="54"/>
  <c r="AM1308" i="54"/>
  <c r="AM1309" i="54"/>
  <c r="AM1310" i="54"/>
  <c r="AM1311" i="54"/>
  <c r="AM1312" i="54"/>
  <c r="AM36" i="54"/>
  <c r="AM37" i="54"/>
  <c r="AM38" i="54"/>
  <c r="AM39" i="54"/>
  <c r="AM40" i="54"/>
  <c r="AM41" i="54"/>
  <c r="AM42" i="54"/>
  <c r="AM43" i="54"/>
  <c r="AM44" i="54"/>
  <c r="AM45" i="54"/>
  <c r="AM46" i="54"/>
  <c r="AM47" i="54"/>
  <c r="AM48" i="54"/>
  <c r="AM49" i="54"/>
  <c r="AM50" i="54"/>
  <c r="AM51" i="54"/>
  <c r="AM52" i="54"/>
  <c r="AM53" i="54"/>
  <c r="AM54" i="54"/>
  <c r="AM55" i="54"/>
  <c r="AM56" i="54"/>
  <c r="AM57" i="54"/>
  <c r="AM58" i="54"/>
  <c r="AM59" i="54"/>
  <c r="AM60" i="54"/>
  <c r="AM61" i="54"/>
  <c r="AM62" i="54"/>
  <c r="AM63" i="54"/>
  <c r="AM64" i="54"/>
  <c r="AK264" i="82"/>
  <c r="AK379" i="82"/>
  <c r="AK79" i="82"/>
  <c r="AK207" i="82"/>
  <c r="AK69" i="82"/>
  <c r="AK320" i="82"/>
  <c r="AK454" i="82"/>
  <c r="AK854" i="82"/>
  <c r="AK149" i="82"/>
  <c r="AK422" i="82"/>
  <c r="AK551" i="82"/>
  <c r="AK652" i="82"/>
  <c r="AK236" i="82"/>
  <c r="AK445" i="82"/>
  <c r="AK376" i="82"/>
  <c r="AK512" i="82"/>
  <c r="AK723" i="82"/>
  <c r="AK819" i="82"/>
  <c r="AK929" i="82"/>
  <c r="AK203" i="82"/>
  <c r="AK548" i="82"/>
  <c r="AK432" i="82"/>
  <c r="AK667" i="82"/>
  <c r="AK779" i="82"/>
  <c r="AK896" i="82"/>
  <c r="AK703" i="82"/>
  <c r="AK996" i="82"/>
  <c r="AK1086" i="82"/>
  <c r="AK1003" i="82"/>
  <c r="AK1067" i="82"/>
  <c r="AK1163" i="82"/>
  <c r="AK1251" i="82"/>
  <c r="AK436" i="82"/>
  <c r="AK976" i="82"/>
  <c r="AK1076" i="82"/>
  <c r="AK1221" i="82"/>
  <c r="AK1161" i="82"/>
  <c r="AK807" i="82"/>
  <c r="AK1149" i="82"/>
  <c r="AK338" i="82"/>
  <c r="AK166" i="82"/>
  <c r="AK94" i="82"/>
  <c r="Z2" i="82"/>
  <c r="Z8" i="82"/>
  <c r="Z16" i="82"/>
  <c r="Z40" i="82"/>
  <c r="Z48" i="82"/>
  <c r="Z56" i="82"/>
  <c r="Z72" i="82"/>
  <c r="Z80" i="82"/>
  <c r="Z88" i="82"/>
  <c r="Z96" i="82"/>
  <c r="Z120" i="82"/>
  <c r="Z127" i="82"/>
  <c r="Z132" i="82"/>
  <c r="Z137" i="82"/>
  <c r="Z143" i="82"/>
  <c r="Z153" i="82"/>
  <c r="Z159" i="82"/>
  <c r="Z175" i="82"/>
  <c r="Z180" i="82"/>
  <c r="Z185" i="82"/>
  <c r="Z191" i="82"/>
  <c r="Z196" i="82"/>
  <c r="Z201" i="82"/>
  <c r="Z207" i="82"/>
  <c r="Z228" i="82"/>
  <c r="Z233" i="82"/>
  <c r="Z239" i="82"/>
  <c r="Z244" i="82"/>
  <c r="Z249" i="82"/>
  <c r="Z255" i="82"/>
  <c r="Z260" i="82"/>
  <c r="Z265" i="82"/>
  <c r="Z281" i="82"/>
  <c r="Z292" i="82"/>
  <c r="Z297" i="82"/>
  <c r="Z303" i="82"/>
  <c r="Z308" i="82"/>
  <c r="Z313" i="82"/>
  <c r="Z319" i="82"/>
  <c r="Z335" i="82"/>
  <c r="Z340" i="82"/>
  <c r="Z344" i="82"/>
  <c r="Z352" i="82"/>
  <c r="Z356" i="82"/>
  <c r="Z360" i="82"/>
  <c r="Z364" i="82"/>
  <c r="Z376" i="82"/>
  <c r="Z380" i="82"/>
  <c r="Z384" i="82"/>
  <c r="Z388" i="82"/>
  <c r="Z392" i="82"/>
  <c r="Z400" i="82"/>
  <c r="Z404" i="82"/>
  <c r="Z416" i="82"/>
  <c r="Z420" i="82"/>
  <c r="Z424" i="82"/>
  <c r="Z428" i="82"/>
  <c r="Z432" i="82"/>
  <c r="Z436" i="82"/>
  <c r="Z440" i="82"/>
  <c r="Z456" i="82"/>
  <c r="Z460" i="82"/>
  <c r="Z464" i="82"/>
  <c r="Z468" i="82"/>
  <c r="Z472" i="82"/>
  <c r="Z476" i="82"/>
  <c r="Z480" i="82"/>
  <c r="Z484" i="82"/>
  <c r="Z496" i="82"/>
  <c r="Z504" i="82"/>
  <c r="Z508" i="82"/>
  <c r="Z512" i="82"/>
  <c r="Z516" i="82"/>
  <c r="Z520" i="82"/>
  <c r="Z524" i="82"/>
  <c r="Z536" i="82"/>
  <c r="Z540" i="82"/>
  <c r="Z544" i="82"/>
  <c r="Z552" i="82"/>
  <c r="Z556" i="82"/>
  <c r="Z560" i="82"/>
  <c r="Z564" i="82"/>
  <c r="Z576" i="82"/>
  <c r="Z580" i="82"/>
  <c r="Z584" i="82"/>
  <c r="Z588" i="82"/>
  <c r="Z592" i="82"/>
  <c r="Z600" i="82"/>
  <c r="Z604" i="82"/>
  <c r="Z616" i="82"/>
  <c r="Z620" i="82"/>
  <c r="Z624" i="82"/>
  <c r="Z628" i="82"/>
  <c r="Z632" i="82"/>
  <c r="Z636" i="82"/>
  <c r="Z640" i="82"/>
  <c r="Z656" i="82"/>
  <c r="Z660" i="82"/>
  <c r="Z664" i="82"/>
  <c r="Z668" i="82"/>
  <c r="Z672" i="82"/>
  <c r="Z676" i="82"/>
  <c r="Z680" i="82"/>
  <c r="Z684" i="82"/>
  <c r="Z696" i="82"/>
  <c r="Z704" i="82"/>
  <c r="Z708" i="82"/>
  <c r="Z712" i="82"/>
  <c r="Z716" i="82"/>
  <c r="Z720" i="82"/>
  <c r="Z724" i="82"/>
  <c r="Z736" i="82"/>
  <c r="Z740" i="82"/>
  <c r="Z744" i="82"/>
  <c r="Z752" i="82"/>
  <c r="Z756" i="82"/>
  <c r="Z760" i="82"/>
  <c r="Z764" i="82"/>
  <c r="Z776" i="82"/>
  <c r="Z780" i="82"/>
  <c r="Z784" i="82"/>
  <c r="Z788" i="82"/>
  <c r="Z792" i="82"/>
  <c r="Z800" i="82"/>
  <c r="Z804" i="82"/>
  <c r="Z816" i="82"/>
  <c r="Z820" i="82"/>
  <c r="Z824" i="82"/>
  <c r="Z828" i="82"/>
  <c r="Z832" i="82"/>
  <c r="Z836" i="82"/>
  <c r="Z840" i="82"/>
  <c r="Z856" i="82"/>
  <c r="Z860" i="82"/>
  <c r="Z864" i="82"/>
  <c r="Z868" i="82"/>
  <c r="Z872" i="82"/>
  <c r="Z876" i="82"/>
  <c r="Z880" i="82"/>
  <c r="Z884" i="82"/>
  <c r="Z896" i="82"/>
  <c r="Z904" i="82"/>
  <c r="Z908" i="82"/>
  <c r="Z912" i="82"/>
  <c r="Z916" i="82"/>
  <c r="Z920" i="82"/>
  <c r="Z924" i="82"/>
  <c r="Z936" i="82"/>
  <c r="Z940" i="82"/>
  <c r="Z944" i="82"/>
  <c r="Z952" i="82"/>
  <c r="Z956" i="82"/>
  <c r="Z960" i="82"/>
  <c r="Z964" i="82"/>
  <c r="Z976" i="82"/>
  <c r="Z980" i="82"/>
  <c r="Z984" i="82"/>
  <c r="Z988" i="82"/>
  <c r="Z992" i="82"/>
  <c r="Z1000" i="82"/>
  <c r="Z1004" i="82"/>
  <c r="Z1016" i="82"/>
  <c r="Z1020" i="82"/>
  <c r="Z1024" i="82"/>
  <c r="Z1028" i="82"/>
  <c r="Z1032" i="82"/>
  <c r="Z1036" i="82"/>
  <c r="Z1040" i="82"/>
  <c r="Z1056" i="82"/>
  <c r="Z12" i="82"/>
  <c r="Z21" i="82"/>
  <c r="Z33" i="82"/>
  <c r="Z44" i="82"/>
  <c r="Z53" i="82"/>
  <c r="Z65" i="82"/>
  <c r="Z76" i="82"/>
  <c r="Z108" i="82"/>
  <c r="Z128" i="82"/>
  <c r="Z135" i="82"/>
  <c r="Z141" i="82"/>
  <c r="Z149" i="82"/>
  <c r="Z156" i="82"/>
  <c r="Z163" i="82"/>
  <c r="Z184" i="82"/>
  <c r="Z192" i="82"/>
  <c r="Z199" i="82"/>
  <c r="Z213" i="82"/>
  <c r="Z220" i="82"/>
  <c r="Z227" i="82"/>
  <c r="Z235" i="82"/>
  <c r="Z256" i="82"/>
  <c r="Z263" i="82"/>
  <c r="Z269" i="82"/>
  <c r="Z277" i="82"/>
  <c r="Z284" i="82"/>
  <c r="Z299" i="82"/>
  <c r="Z305" i="82"/>
  <c r="Z327" i="82"/>
  <c r="Z333" i="82"/>
  <c r="Z341" i="82"/>
  <c r="Z346" i="82"/>
  <c r="Z351" i="82"/>
  <c r="Z357" i="82"/>
  <c r="Z362" i="82"/>
  <c r="Z383" i="82"/>
  <c r="Z389" i="82"/>
  <c r="Z394" i="82"/>
  <c r="Z399" i="82"/>
  <c r="Z405" i="82"/>
  <c r="Z410" i="82"/>
  <c r="Z415" i="82"/>
  <c r="Z421" i="82"/>
  <c r="Z4" i="82"/>
  <c r="Z25" i="82"/>
  <c r="Z36" i="82"/>
  <c r="Z45" i="82"/>
  <c r="Z57" i="82"/>
  <c r="Z68" i="82"/>
  <c r="Z77" i="82"/>
  <c r="Z109" i="82"/>
  <c r="Z121" i="82"/>
  <c r="Z129" i="82"/>
  <c r="Z144" i="82"/>
  <c r="Z151" i="82"/>
  <c r="Z157" i="82"/>
  <c r="Z165" i="82"/>
  <c r="Z187" i="82"/>
  <c r="Z193" i="82"/>
  <c r="Z200" i="82"/>
  <c r="Z208" i="82"/>
  <c r="Z215" i="82"/>
  <c r="Z229" i="82"/>
  <c r="Z236" i="82"/>
  <c r="Z257" i="82"/>
  <c r="Z264" i="82"/>
  <c r="Z272" i="82"/>
  <c r="Z279" i="82"/>
  <c r="Z285" i="82"/>
  <c r="Z293" i="82"/>
  <c r="Z300" i="82"/>
  <c r="Z328" i="82"/>
  <c r="Z336" i="82"/>
  <c r="Z342" i="82"/>
  <c r="Z347" i="82"/>
  <c r="Z353" i="82"/>
  <c r="Z358" i="82"/>
  <c r="Z363" i="82"/>
  <c r="Z369" i="82"/>
  <c r="Z385" i="82"/>
  <c r="Z395" i="82"/>
  <c r="Z401" i="82"/>
  <c r="Z406" i="82"/>
  <c r="Z411" i="82"/>
  <c r="Z417" i="82"/>
  <c r="Z422" i="82"/>
  <c r="Z41" i="82"/>
  <c r="Z61" i="82"/>
  <c r="Z84" i="82"/>
  <c r="Z125" i="82"/>
  <c r="Z140" i="82"/>
  <c r="Z155" i="82"/>
  <c r="Z168" i="82"/>
  <c r="Z211" i="82"/>
  <c r="Z225" i="82"/>
  <c r="Z240" i="82"/>
  <c r="Z253" i="82"/>
  <c r="Z268" i="82"/>
  <c r="Z296" i="82"/>
  <c r="Z311" i="82"/>
  <c r="Z350" i="82"/>
  <c r="Z361" i="82"/>
  <c r="Z371" i="82"/>
  <c r="Z382" i="82"/>
  <c r="Z393" i="82"/>
  <c r="Z403" i="82"/>
  <c r="Z414" i="82"/>
  <c r="Z445" i="82"/>
  <c r="Z450" i="82"/>
  <c r="Z455" i="82"/>
  <c r="Z461" i="82"/>
  <c r="Z466" i="82"/>
  <c r="Z471" i="82"/>
  <c r="Z477" i="82"/>
  <c r="Z482" i="82"/>
  <c r="Z498" i="82"/>
  <c r="Z509" i="82"/>
  <c r="Z514" i="82"/>
  <c r="Z519" i="82"/>
  <c r="Z525" i="82"/>
  <c r="Z530" i="82"/>
  <c r="Z535" i="82"/>
  <c r="Z551" i="82"/>
  <c r="Z557" i="82"/>
  <c r="Z562" i="82"/>
  <c r="Z573" i="82"/>
  <c r="Z578" i="82"/>
  <c r="Z583" i="82"/>
  <c r="Z589" i="82"/>
  <c r="Z605" i="82"/>
  <c r="Z610" i="82"/>
  <c r="Z615" i="82"/>
  <c r="Z621" i="82"/>
  <c r="Z626" i="82"/>
  <c r="Z637" i="82"/>
  <c r="Z642" i="82"/>
  <c r="Z658" i="82"/>
  <c r="Z663" i="82"/>
  <c r="Z669" i="82"/>
  <c r="Z674" i="82"/>
  <c r="Z679" i="82"/>
  <c r="Z685" i="82"/>
  <c r="Z690" i="82"/>
  <c r="Z711" i="82"/>
  <c r="Z717" i="82"/>
  <c r="Z722" i="82"/>
  <c r="Z727" i="82"/>
  <c r="Z733" i="82"/>
  <c r="Z738" i="82"/>
  <c r="Z743" i="82"/>
  <c r="Z749" i="82"/>
  <c r="Z765" i="82"/>
  <c r="Z775" i="82"/>
  <c r="Z781" i="82"/>
  <c r="Z786" i="82"/>
  <c r="Z791" i="82"/>
  <c r="Z797" i="82"/>
  <c r="Z802" i="82"/>
  <c r="Z818" i="82"/>
  <c r="Z823" i="82"/>
  <c r="Z829" i="82"/>
  <c r="Z839" i="82"/>
  <c r="Z845" i="82"/>
  <c r="Z850" i="82"/>
  <c r="Z855" i="82"/>
  <c r="Z871" i="82"/>
  <c r="Z877" i="82"/>
  <c r="Z882" i="82"/>
  <c r="Z887" i="82"/>
  <c r="Z893" i="82"/>
  <c r="Z903" i="82"/>
  <c r="Z909" i="82"/>
  <c r="Z925" i="82"/>
  <c r="Z930" i="82"/>
  <c r="Z935" i="82"/>
  <c r="Z941" i="82"/>
  <c r="Z946" i="82"/>
  <c r="Z951" i="82"/>
  <c r="Z957" i="82"/>
  <c r="Z978" i="82"/>
  <c r="Z983" i="82"/>
  <c r="Z989" i="82"/>
  <c r="Z994" i="82"/>
  <c r="Z999" i="82"/>
  <c r="Z1005" i="82"/>
  <c r="Z1010" i="82"/>
  <c r="Z1015" i="82"/>
  <c r="Z1031" i="82"/>
  <c r="Z1042" i="82"/>
  <c r="Z1047" i="82"/>
  <c r="Z1053" i="82"/>
  <c r="Z1058" i="82"/>
  <c r="Z1062" i="82"/>
  <c r="Z1066" i="82"/>
  <c r="Z1078" i="82"/>
  <c r="Z1082" i="82"/>
  <c r="Z1086" i="82"/>
  <c r="Z1094" i="82"/>
  <c r="Z1098" i="82"/>
  <c r="Z5" i="82"/>
  <c r="Z28" i="82"/>
  <c r="Z92" i="82"/>
  <c r="Z113" i="82"/>
  <c r="Z131" i="82"/>
  <c r="Z145" i="82"/>
  <c r="Z160" i="82"/>
  <c r="Z188" i="82"/>
  <c r="Z203" i="82"/>
  <c r="Z245" i="82"/>
  <c r="Z259" i="82"/>
  <c r="Z273" i="82"/>
  <c r="Z288" i="82"/>
  <c r="Z301" i="82"/>
  <c r="Z316" i="82"/>
  <c r="Z331" i="82"/>
  <c r="Z375" i="82"/>
  <c r="Z386" i="82"/>
  <c r="Z397" i="82"/>
  <c r="Z407" i="82"/>
  <c r="Z418" i="82"/>
  <c r="Z429" i="82"/>
  <c r="Z435" i="82"/>
  <c r="Z441" i="82"/>
  <c r="Z457" i="82"/>
  <c r="Z467" i="82"/>
  <c r="Z473" i="82"/>
  <c r="Z478" i="82"/>
  <c r="Z483" i="82"/>
  <c r="Z489" i="82"/>
  <c r="Z494" i="82"/>
  <c r="Z510" i="82"/>
  <c r="Z515" i="82"/>
  <c r="Z521" i="82"/>
  <c r="Z531" i="82"/>
  <c r="Z537" i="82"/>
  <c r="Z542" i="82"/>
  <c r="Z547" i="82"/>
  <c r="Z563" i="82"/>
  <c r="Z569" i="82"/>
  <c r="Z574" i="82"/>
  <c r="Z579" i="82"/>
  <c r="Z585" i="82"/>
  <c r="Z595" i="82"/>
  <c r="Z601" i="82"/>
  <c r="Z617" i="82"/>
  <c r="Z622" i="82"/>
  <c r="Z627" i="82"/>
  <c r="Z633" i="82"/>
  <c r="Z638" i="82"/>
  <c r="Z643" i="82"/>
  <c r="Z649" i="82"/>
  <c r="Z670" i="82"/>
  <c r="Z675" i="82"/>
  <c r="Z681" i="82"/>
  <c r="Z686" i="82"/>
  <c r="Z691" i="82"/>
  <c r="Z697" i="82"/>
  <c r="Z702" i="82"/>
  <c r="Z707" i="82"/>
  <c r="Z723" i="82"/>
  <c r="Z734" i="82"/>
  <c r="Z739" i="82"/>
  <c r="Z745" i="82"/>
  <c r="Z750" i="82"/>
  <c r="Z755" i="82"/>
  <c r="Z761" i="82"/>
  <c r="Z777" i="82"/>
  <c r="Z782" i="82"/>
  <c r="Z787" i="82"/>
  <c r="Z798" i="82"/>
  <c r="Z803" i="82"/>
  <c r="Z809" i="82"/>
  <c r="Z814" i="82"/>
  <c r="Z830" i="82"/>
  <c r="Z835" i="82"/>
  <c r="Z841" i="82"/>
  <c r="Z846" i="82"/>
  <c r="Z851" i="82"/>
  <c r="Z862" i="82"/>
  <c r="Z867" i="82"/>
  <c r="Z883" i="82"/>
  <c r="Z889" i="82"/>
  <c r="Z894" i="82"/>
  <c r="Z899" i="82"/>
  <c r="Z905" i="82"/>
  <c r="Z910" i="82"/>
  <c r="Z915" i="82"/>
  <c r="Z937" i="82"/>
  <c r="Z942" i="82"/>
  <c r="Z947" i="82"/>
  <c r="Z953" i="82"/>
  <c r="Z958" i="82"/>
  <c r="Z963" i="82"/>
  <c r="Z969" i="82"/>
  <c r="Z974" i="82"/>
  <c r="Z990" i="82"/>
  <c r="Z1001" i="82"/>
  <c r="Z1006" i="82"/>
  <c r="Z1011" i="82"/>
  <c r="Z1017" i="82"/>
  <c r="Z1022" i="82"/>
  <c r="Z1027" i="82"/>
  <c r="Z1043" i="82"/>
  <c r="Z1049" i="82"/>
  <c r="Z1054" i="82"/>
  <c r="Z1063" i="82"/>
  <c r="Z1067" i="82"/>
  <c r="Z1071" i="82"/>
  <c r="Z1075" i="82"/>
  <c r="Z1087" i="82"/>
  <c r="Z1091" i="82"/>
  <c r="Z1095" i="82"/>
  <c r="Z37" i="82"/>
  <c r="Z81" i="82"/>
  <c r="Z152" i="82"/>
  <c r="Z181" i="82"/>
  <c r="Z267" i="82"/>
  <c r="Z295" i="82"/>
  <c r="Z323" i="82"/>
  <c r="Z349" i="82"/>
  <c r="Z370" i="82"/>
  <c r="Z391" i="82"/>
  <c r="Z413" i="82"/>
  <c r="Z465" i="82"/>
  <c r="Z475" i="82"/>
  <c r="Z486" i="82"/>
  <c r="Z497" i="82"/>
  <c r="Z507" i="82"/>
  <c r="Z518" i="82"/>
  <c r="Z529" i="82"/>
  <c r="Z539" i="82"/>
  <c r="Z571" i="82"/>
  <c r="Z593" i="82"/>
  <c r="Z603" i="82"/>
  <c r="Z614" i="82"/>
  <c r="Z625" i="82"/>
  <c r="Z635" i="82"/>
  <c r="Z646" i="82"/>
  <c r="Z678" i="82"/>
  <c r="Z689" i="82"/>
  <c r="Z699" i="82"/>
  <c r="Z721" i="82"/>
  <c r="Z731" i="82"/>
  <c r="Z742" i="82"/>
  <c r="Z753" i="82"/>
  <c r="Z785" i="82"/>
  <c r="Z795" i="82"/>
  <c r="Z806" i="82"/>
  <c r="Z817" i="82"/>
  <c r="Z827" i="82"/>
  <c r="Z849" i="82"/>
  <c r="Z859" i="82"/>
  <c r="Z891" i="82"/>
  <c r="Z902" i="82"/>
  <c r="Z913" i="82"/>
  <c r="Z923" i="82"/>
  <c r="Z934" i="82"/>
  <c r="Z945" i="82"/>
  <c r="Z955" i="82"/>
  <c r="Z998" i="82"/>
  <c r="Z1009" i="82"/>
  <c r="Z1019" i="82"/>
  <c r="Z1030" i="82"/>
  <c r="Z1041" i="82"/>
  <c r="Z1051" i="82"/>
  <c r="Z1061" i="82"/>
  <c r="Z1069" i="82"/>
  <c r="Z1093" i="82"/>
  <c r="Z1104" i="82"/>
  <c r="Z1108" i="82"/>
  <c r="Z1112" i="82"/>
  <c r="Z1116" i="82"/>
  <c r="Z1120" i="82"/>
  <c r="Z1124" i="82"/>
  <c r="Z1136" i="82"/>
  <c r="Z1140" i="82"/>
  <c r="Z1144" i="82"/>
  <c r="Z1152" i="82"/>
  <c r="Z1156" i="82"/>
  <c r="Z1160" i="82"/>
  <c r="Z1164" i="82"/>
  <c r="Z1176" i="82"/>
  <c r="Z1180" i="82"/>
  <c r="Z1184" i="82"/>
  <c r="Z1188" i="82"/>
  <c r="Z1192" i="82"/>
  <c r="Z1200" i="82"/>
  <c r="Z1204" i="82"/>
  <c r="Z1216" i="82"/>
  <c r="Z1220" i="82"/>
  <c r="Z1224" i="82"/>
  <c r="Z1228" i="82"/>
  <c r="Z1232" i="82"/>
  <c r="Z1236" i="82"/>
  <c r="Z1240" i="82"/>
  <c r="Z1256" i="82"/>
  <c r="Z1260" i="82"/>
  <c r="Z1264" i="82"/>
  <c r="Z1268" i="82"/>
  <c r="Z1272" i="82"/>
  <c r="Z1276" i="82"/>
  <c r="Z1280" i="82"/>
  <c r="Z1284" i="82"/>
  <c r="Z1296" i="82"/>
  <c r="Z1304" i="82"/>
  <c r="Z1308" i="82"/>
  <c r="Z1312" i="82"/>
  <c r="Z9" i="82"/>
  <c r="Z52" i="82"/>
  <c r="Z93" i="82"/>
  <c r="Z189" i="82"/>
  <c r="Z219" i="82"/>
  <c r="Z247" i="82"/>
  <c r="Z304" i="82"/>
  <c r="Z332" i="82"/>
  <c r="Z355" i="82"/>
  <c r="Z377" i="82"/>
  <c r="Z437" i="82"/>
  <c r="Z447" i="82"/>
  <c r="Z458" i="82"/>
  <c r="Z469" i="82"/>
  <c r="Z479" i="82"/>
  <c r="Z501" i="82"/>
  <c r="Z511" i="82"/>
  <c r="Z543" i="82"/>
  <c r="Z554" i="82"/>
  <c r="Z565" i="82"/>
  <c r="Z575" i="82"/>
  <c r="Z586" i="82"/>
  <c r="Z597" i="82"/>
  <c r="Z607" i="82"/>
  <c r="Z650" i="82"/>
  <c r="Z661" i="82"/>
  <c r="Z671" i="82"/>
  <c r="Z682" i="82"/>
  <c r="Z693" i="82"/>
  <c r="Z703" i="82"/>
  <c r="Z714" i="82"/>
  <c r="Z725" i="82"/>
  <c r="Z757" i="82"/>
  <c r="Z778" i="82"/>
  <c r="Z789" i="82"/>
  <c r="Z799" i="82"/>
  <c r="Z810" i="82"/>
  <c r="Z821" i="82"/>
  <c r="Z831" i="82"/>
  <c r="Z863" i="82"/>
  <c r="Z874" i="82"/>
  <c r="Z885" i="82"/>
  <c r="Z906" i="82"/>
  <c r="Z917" i="82"/>
  <c r="Z927" i="82"/>
  <c r="Z938" i="82"/>
  <c r="Z970" i="82"/>
  <c r="Z981" i="82"/>
  <c r="Z991" i="82"/>
  <c r="Z1002" i="82"/>
  <c r="Z1013" i="82"/>
  <c r="Z1034" i="82"/>
  <c r="Z1045" i="82"/>
  <c r="Z1072" i="82"/>
  <c r="Z1080" i="82"/>
  <c r="Z1088" i="82"/>
  <c r="Z1096" i="82"/>
  <c r="Z1101" i="82"/>
  <c r="Z1105" i="82"/>
  <c r="Z1109" i="82"/>
  <c r="Z1125" i="82"/>
  <c r="Z1129" i="82"/>
  <c r="Z1133" i="82"/>
  <c r="Z1137" i="82"/>
  <c r="Z1141" i="82"/>
  <c r="Z1145" i="82"/>
  <c r="Z1149" i="82"/>
  <c r="Z1153" i="82"/>
  <c r="Z1165" i="82"/>
  <c r="Z1173" i="82"/>
  <c r="Z1177" i="82"/>
  <c r="Z1181" i="82"/>
  <c r="Z1185" i="82"/>
  <c r="Z1189" i="82"/>
  <c r="Z1193" i="82"/>
  <c r="Z1205" i="82"/>
  <c r="Z1209" i="82"/>
  <c r="Z1213" i="82"/>
  <c r="Z1221" i="82"/>
  <c r="Z1225" i="82"/>
  <c r="Z1229" i="82"/>
  <c r="Z1233" i="82"/>
  <c r="Z1245" i="82"/>
  <c r="Z1249" i="82"/>
  <c r="Z1253" i="82"/>
  <c r="Z1257" i="82"/>
  <c r="Z1261" i="82"/>
  <c r="Z1269" i="82"/>
  <c r="Z1273" i="82"/>
  <c r="Z1285" i="82"/>
  <c r="Z1289" i="82"/>
  <c r="Z1293" i="82"/>
  <c r="Z1297" i="82"/>
  <c r="Z1301" i="82"/>
  <c r="Z1305" i="82"/>
  <c r="Z1309" i="82"/>
  <c r="Z204" i="82"/>
  <c r="Z261" i="82"/>
  <c r="Z317" i="82"/>
  <c r="Z366" i="82"/>
  <c r="Z409" i="82"/>
  <c r="Z442" i="82"/>
  <c r="Z463" i="82"/>
  <c r="Z485" i="82"/>
  <c r="Z549" i="82"/>
  <c r="Z591" i="82"/>
  <c r="Z613" i="82"/>
  <c r="Z634" i="82"/>
  <c r="Z655" i="82"/>
  <c r="Z677" i="82"/>
  <c r="Z698" i="82"/>
  <c r="Z762" i="82"/>
  <c r="Z783" i="82"/>
  <c r="Z805" i="82"/>
  <c r="Z847" i="82"/>
  <c r="Z869" i="82"/>
  <c r="Z890" i="82"/>
  <c r="Z911" i="82"/>
  <c r="Z975" i="82"/>
  <c r="Z997" i="82"/>
  <c r="Z1018" i="82"/>
  <c r="Z1039" i="82"/>
  <c r="Z1060" i="82"/>
  <c r="Z1092" i="82"/>
  <c r="Z1103" i="82"/>
  <c r="Z1127" i="82"/>
  <c r="Z1135" i="82"/>
  <c r="Z1143" i="82"/>
  <c r="Z1151" i="82"/>
  <c r="Z1159" i="82"/>
  <c r="Z1167" i="82"/>
  <c r="Z1175" i="82"/>
  <c r="Z1207" i="82"/>
  <c r="Z1215" i="82"/>
  <c r="Z1223" i="82"/>
  <c r="Z1231" i="82"/>
  <c r="Z1239" i="82"/>
  <c r="Z1247" i="82"/>
  <c r="Z1255" i="82"/>
  <c r="Z1263" i="82"/>
  <c r="Z1287" i="82"/>
  <c r="Z1303" i="82"/>
  <c r="Z1311" i="82"/>
  <c r="Z17" i="82"/>
  <c r="Z101" i="82"/>
  <c r="Z167" i="82"/>
  <c r="Z224" i="82"/>
  <c r="Z381" i="82"/>
  <c r="Z423" i="82"/>
  <c r="Z449" i="82"/>
  <c r="Z491" i="82"/>
  <c r="Z513" i="82"/>
  <c r="Z534" i="82"/>
  <c r="Z555" i="82"/>
  <c r="Z619" i="82"/>
  <c r="Z641" i="82"/>
  <c r="Z662" i="82"/>
  <c r="Z683" i="82"/>
  <c r="Z705" i="82"/>
  <c r="Z747" i="82"/>
  <c r="Z769" i="82"/>
  <c r="Z833" i="82"/>
  <c r="Z854" i="82"/>
  <c r="Z875" i="82"/>
  <c r="Z897" i="82"/>
  <c r="Z918" i="82"/>
  <c r="Z939" i="82"/>
  <c r="Z961" i="82"/>
  <c r="Z1046" i="82"/>
  <c r="Z1065" i="82"/>
  <c r="Z1081" i="82"/>
  <c r="Z1097" i="82"/>
  <c r="Z1106" i="82"/>
  <c r="Z1114" i="82"/>
  <c r="Z1122" i="82"/>
  <c r="Z1130" i="82"/>
  <c r="Z1154" i="82"/>
  <c r="Z1170" i="82"/>
  <c r="Z1178" i="82"/>
  <c r="Z1186" i="82"/>
  <c r="Z1194" i="82"/>
  <c r="Z1202" i="82"/>
  <c r="Z1210" i="82"/>
  <c r="Z1234" i="82"/>
  <c r="Z1242" i="82"/>
  <c r="Z1250" i="82"/>
  <c r="Z1266" i="82"/>
  <c r="Z1274" i="82"/>
  <c r="Z1282" i="82"/>
  <c r="Z1290" i="82"/>
  <c r="Z1314" i="82"/>
  <c r="Z29" i="82"/>
  <c r="Z116" i="82"/>
  <c r="Z176" i="82"/>
  <c r="Z232" i="82"/>
  <c r="Z345" i="82"/>
  <c r="Z387" i="82"/>
  <c r="Z474" i="82"/>
  <c r="Z495" i="82"/>
  <c r="Z517" i="82"/>
  <c r="Z538" i="82"/>
  <c r="Z559" i="82"/>
  <c r="Z581" i="82"/>
  <c r="Z602" i="82"/>
  <c r="Z687" i="82"/>
  <c r="Z709" i="82"/>
  <c r="Z730" i="82"/>
  <c r="Z751" i="82"/>
  <c r="Z773" i="82"/>
  <c r="Z794" i="82"/>
  <c r="Z815" i="82"/>
  <c r="Z837" i="82"/>
  <c r="Z901" i="82"/>
  <c r="Z943" i="82"/>
  <c r="Z965" i="82"/>
  <c r="Z986" i="82"/>
  <c r="Z1007" i="82"/>
  <c r="Z1029" i="82"/>
  <c r="Z1050" i="82"/>
  <c r="Z1099" i="82"/>
  <c r="Z1107" i="82"/>
  <c r="Z1115" i="82"/>
  <c r="Z1131" i="82"/>
  <c r="Z1139" i="82"/>
  <c r="Z1147" i="82"/>
  <c r="Z1155" i="82"/>
  <c r="Z1179" i="82"/>
  <c r="Z1187" i="82"/>
  <c r="Z1195" i="82"/>
  <c r="Z1203" i="82"/>
  <c r="Z1211" i="82"/>
  <c r="Z1227" i="82"/>
  <c r="Z1235" i="82"/>
  <c r="Z1259" i="82"/>
  <c r="Z1267" i="82"/>
  <c r="Z1275" i="82"/>
  <c r="Z1283" i="82"/>
  <c r="Z1291" i="82"/>
  <c r="Z1299" i="82"/>
  <c r="Z1307" i="82"/>
  <c r="Z252" i="82"/>
  <c r="Z309" i="82"/>
  <c r="Z359" i="82"/>
  <c r="Z402" i="82"/>
  <c r="Z438" i="82"/>
  <c r="Z459" i="82"/>
  <c r="Z481" i="82"/>
  <c r="Z502" i="82"/>
  <c r="Z566" i="82"/>
  <c r="Z609" i="82"/>
  <c r="Z630" i="82"/>
  <c r="Z651" i="82"/>
  <c r="Z673" i="82"/>
  <c r="Z694" i="82"/>
  <c r="Z715" i="82"/>
  <c r="Z779" i="82"/>
  <c r="Z801" i="82"/>
  <c r="Z822" i="82"/>
  <c r="Z865" i="82"/>
  <c r="Z886" i="82"/>
  <c r="Z907" i="82"/>
  <c r="Z929" i="82"/>
  <c r="Z993" i="82"/>
  <c r="Z1014" i="82"/>
  <c r="Z1035" i="82"/>
  <c r="Z1057" i="82"/>
  <c r="Z1073" i="82"/>
  <c r="Z1102" i="82"/>
  <c r="Z1110" i="82"/>
  <c r="Z1134" i="82"/>
  <c r="Z1142" i="82"/>
  <c r="Z1150" i="82"/>
  <c r="Z1158" i="82"/>
  <c r="Z1166" i="82"/>
  <c r="Z1174" i="82"/>
  <c r="Z1182" i="82"/>
  <c r="Z1214" i="82"/>
  <c r="Z1222" i="82"/>
  <c r="Z1230" i="82"/>
  <c r="Z1238" i="82"/>
  <c r="Z1246" i="82"/>
  <c r="Z1254" i="82"/>
  <c r="Z1262" i="82"/>
  <c r="Z1270" i="82"/>
  <c r="Z1294" i="82"/>
  <c r="Z1310" i="82"/>
  <c r="Z123" i="82"/>
  <c r="Z107" i="82"/>
  <c r="Z91" i="82"/>
  <c r="Z75" i="82"/>
  <c r="Z59" i="82"/>
  <c r="Z11" i="82"/>
  <c r="Z334" i="82"/>
  <c r="Z318" i="82"/>
  <c r="Z286" i="82"/>
  <c r="Z270" i="82"/>
  <c r="Z254" i="82"/>
  <c r="Z238" i="82"/>
  <c r="Z190" i="82"/>
  <c r="Z174" i="82"/>
  <c r="Z158" i="82"/>
  <c r="Z142" i="82"/>
  <c r="Z126" i="82"/>
  <c r="Z94" i="82"/>
  <c r="Z78" i="82"/>
  <c r="Z30" i="82"/>
  <c r="Z14" i="82"/>
  <c r="Z111" i="82"/>
  <c r="Z63" i="82"/>
  <c r="Z31" i="82"/>
  <c r="Z322" i="82"/>
  <c r="Z274" i="82"/>
  <c r="Z98" i="82"/>
  <c r="Z50" i="82"/>
  <c r="Z34" i="82"/>
  <c r="Z119" i="82"/>
  <c r="Z103" i="82"/>
  <c r="Z87" i="82"/>
  <c r="Z71" i="82"/>
  <c r="Z55" i="82"/>
  <c r="Z7" i="82"/>
  <c r="Z314" i="82"/>
  <c r="Z298" i="82"/>
  <c r="Z282" i="82"/>
  <c r="Z266" i="82"/>
  <c r="Z250" i="82"/>
  <c r="Z234" i="82"/>
  <c r="Z186" i="82"/>
  <c r="Z170" i="82"/>
  <c r="Z154" i="82"/>
  <c r="Z122" i="82"/>
  <c r="Z106" i="82"/>
  <c r="Z90" i="82"/>
  <c r="Z74" i="82"/>
  <c r="Z26" i="82"/>
  <c r="Z10" i="82"/>
  <c r="Z95" i="82"/>
  <c r="Z15" i="82"/>
  <c r="Z290" i="82"/>
  <c r="Z194" i="82"/>
  <c r="Z162" i="82"/>
  <c r="Z18" i="82"/>
  <c r="Z115" i="82"/>
  <c r="Z99" i="82"/>
  <c r="Z83" i="82"/>
  <c r="Z67" i="82"/>
  <c r="Z51" i="82"/>
  <c r="Z35" i="82"/>
  <c r="Z310" i="82"/>
  <c r="Z294" i="82"/>
  <c r="Z278" i="82"/>
  <c r="Z262" i="82"/>
  <c r="Z246" i="82"/>
  <c r="Z230" i="82"/>
  <c r="Z214" i="82"/>
  <c r="Z198" i="82"/>
  <c r="Z150" i="82"/>
  <c r="Z118" i="82"/>
  <c r="Z102" i="82"/>
  <c r="Z86" i="82"/>
  <c r="Z70" i="82"/>
  <c r="Z54" i="82"/>
  <c r="Z38" i="82"/>
  <c r="Z79" i="82"/>
  <c r="Z47" i="82"/>
  <c r="Z338" i="82"/>
  <c r="Z242" i="82"/>
  <c r="Z210" i="82"/>
  <c r="Z130" i="82"/>
  <c r="Z82" i="82"/>
  <c r="O409" i="82"/>
  <c r="O966" i="82"/>
  <c r="O184" i="82"/>
  <c r="O280" i="82"/>
  <c r="O514" i="82"/>
  <c r="O1111" i="82"/>
  <c r="O42" i="82"/>
  <c r="O145" i="82"/>
  <c r="O375" i="82"/>
  <c r="O1011" i="82"/>
  <c r="O1039" i="82"/>
  <c r="O430" i="82"/>
  <c r="O1175" i="82"/>
  <c r="O572" i="82"/>
  <c r="O640" i="82"/>
  <c r="O420" i="82"/>
  <c r="O700" i="82"/>
  <c r="O791" i="82"/>
  <c r="O638" i="82"/>
  <c r="O876" i="82"/>
  <c r="O108" i="82"/>
  <c r="O179" i="82"/>
  <c r="O111" i="82"/>
  <c r="O614" i="82"/>
  <c r="O1258" i="82"/>
  <c r="O1261" i="82"/>
  <c r="O868" i="82"/>
  <c r="O1194" i="82"/>
  <c r="O567" i="82"/>
  <c r="O1100" i="82"/>
  <c r="O686" i="82"/>
  <c r="O814" i="82"/>
  <c r="O681" i="82"/>
  <c r="O1049" i="82"/>
  <c r="O1179" i="82"/>
  <c r="O279" i="82"/>
  <c r="O841" i="82"/>
  <c r="O1116" i="82"/>
  <c r="O845" i="82"/>
  <c r="O503" i="82"/>
  <c r="O1143" i="82"/>
  <c r="O678" i="82"/>
  <c r="O353" i="82"/>
  <c r="O1156" i="82"/>
  <c r="O1212" i="82"/>
  <c r="O1238" i="82"/>
  <c r="O1311" i="82"/>
  <c r="O925" i="82"/>
  <c r="O797" i="82"/>
  <c r="O778" i="82"/>
  <c r="O857" i="82"/>
  <c r="O1041" i="82"/>
  <c r="O355" i="82"/>
  <c r="O195" i="82"/>
  <c r="O146" i="82"/>
  <c r="O315" i="82"/>
  <c r="O1115" i="82"/>
  <c r="O1181" i="82"/>
  <c r="O559" i="82"/>
  <c r="O604" i="82"/>
  <c r="O741" i="82"/>
  <c r="O1092" i="82"/>
  <c r="O517" i="82"/>
  <c r="O69" i="82"/>
  <c r="O261" i="82"/>
  <c r="O356" i="82"/>
  <c r="O229" i="82"/>
  <c r="AN70" i="54"/>
  <c r="J36" i="54"/>
  <c r="F37" i="54"/>
  <c r="F38" i="54"/>
  <c r="I6" i="59"/>
  <c r="I6" i="60"/>
  <c r="E1007" i="54"/>
  <c r="E1008" i="54"/>
  <c r="E1009" i="54"/>
  <c r="E1010" i="54"/>
  <c r="E976" i="82" s="1"/>
  <c r="E1011" i="54"/>
  <c r="E1012" i="54"/>
  <c r="E1013" i="54"/>
  <c r="E1014" i="54"/>
  <c r="E1015" i="54"/>
  <c r="E981" i="82" s="1"/>
  <c r="E1016" i="54"/>
  <c r="E1017" i="54"/>
  <c r="E1018" i="54"/>
  <c r="E1019" i="54"/>
  <c r="E1020" i="54"/>
  <c r="E986" i="82" s="1"/>
  <c r="E1021" i="54"/>
  <c r="E987" i="82" s="1"/>
  <c r="E1022" i="54"/>
  <c r="E988" i="82" s="1"/>
  <c r="E1023" i="54"/>
  <c r="E1024" i="54"/>
  <c r="E1025" i="54"/>
  <c r="E1026" i="54"/>
  <c r="E1027" i="54"/>
  <c r="E1028" i="54"/>
  <c r="E1029" i="54"/>
  <c r="E1030" i="54"/>
  <c r="E996" i="82" s="1"/>
  <c r="E1031" i="54"/>
  <c r="E1032" i="54"/>
  <c r="E1033" i="54"/>
  <c r="E1034" i="54"/>
  <c r="E1035" i="54"/>
  <c r="E1001" i="82" s="1"/>
  <c r="E1036" i="54"/>
  <c r="E1037" i="54"/>
  <c r="E1038" i="54"/>
  <c r="E1039" i="54"/>
  <c r="E1040" i="54"/>
  <c r="E1006" i="82" s="1"/>
  <c r="E1041" i="54"/>
  <c r="E1007" i="82" s="1"/>
  <c r="E1042" i="54"/>
  <c r="E1008" i="82" s="1"/>
  <c r="E1043" i="54"/>
  <c r="E1044" i="54"/>
  <c r="E1045" i="54"/>
  <c r="E1046" i="54"/>
  <c r="E1047" i="54"/>
  <c r="E1048" i="54"/>
  <c r="E1049" i="54"/>
  <c r="E1050" i="54"/>
  <c r="E1016" i="82" s="1"/>
  <c r="E1051" i="54"/>
  <c r="E1017" i="82" s="1"/>
  <c r="E1052" i="54"/>
  <c r="E1053" i="54"/>
  <c r="E1054" i="54"/>
  <c r="E1055" i="54"/>
  <c r="E1021" i="82" s="1"/>
  <c r="E1056" i="54"/>
  <c r="E1057" i="54"/>
  <c r="E1058" i="54"/>
  <c r="E1059" i="54"/>
  <c r="E1060" i="54"/>
  <c r="E1026" i="82" s="1"/>
  <c r="E1061" i="54"/>
  <c r="E1027" i="82" s="1"/>
  <c r="E1062" i="54"/>
  <c r="E1028" i="82" s="1"/>
  <c r="E1063" i="54"/>
  <c r="E1064" i="54"/>
  <c r="E1065" i="54"/>
  <c r="E1066" i="54"/>
  <c r="E1067" i="54"/>
  <c r="E1068" i="54"/>
  <c r="E1069" i="54"/>
  <c r="E1070" i="54"/>
  <c r="E1036" i="82" s="1"/>
  <c r="E1071" i="54"/>
  <c r="E1037" i="82" s="1"/>
  <c r="E1072" i="54"/>
  <c r="E1073" i="54"/>
  <c r="E1074" i="54"/>
  <c r="E1075" i="54"/>
  <c r="E1041" i="82" s="1"/>
  <c r="E1076" i="54"/>
  <c r="E1077" i="54"/>
  <c r="E1078" i="54"/>
  <c r="E1079" i="54"/>
  <c r="E1080" i="54"/>
  <c r="E1046" i="82" s="1"/>
  <c r="E1081" i="54"/>
  <c r="E1047" i="82" s="1"/>
  <c r="E1082" i="54"/>
  <c r="E1048" i="82" s="1"/>
  <c r="E1083" i="54"/>
  <c r="E1084" i="54"/>
  <c r="E1085" i="54"/>
  <c r="E1086" i="54"/>
  <c r="E1087" i="54"/>
  <c r="E1088" i="54"/>
  <c r="E1089" i="54"/>
  <c r="E1090" i="54"/>
  <c r="E1056" i="82" s="1"/>
  <c r="E1091" i="54"/>
  <c r="E1057" i="82" s="1"/>
  <c r="E1092" i="54"/>
  <c r="E1093" i="54"/>
  <c r="E1094" i="54"/>
  <c r="E1095" i="54"/>
  <c r="E1061" i="82" s="1"/>
  <c r="E1096" i="54"/>
  <c r="E1097" i="54"/>
  <c r="E1098" i="54"/>
  <c r="E1099" i="54"/>
  <c r="E1100" i="54"/>
  <c r="E1066" i="82" s="1"/>
  <c r="E1101" i="54"/>
  <c r="E1067" i="82" s="1"/>
  <c r="E1102" i="54"/>
  <c r="E1068" i="82" s="1"/>
  <c r="E1103" i="54"/>
  <c r="E1104" i="54"/>
  <c r="E1105" i="54"/>
  <c r="E1106" i="54"/>
  <c r="E1107" i="54"/>
  <c r="E1108" i="54"/>
  <c r="E1109" i="54"/>
  <c r="E1110" i="54"/>
  <c r="E1111" i="54"/>
  <c r="E1077" i="82" s="1"/>
  <c r="E1112" i="54"/>
  <c r="E1113" i="54"/>
  <c r="E1114" i="54"/>
  <c r="E1115" i="54"/>
  <c r="E1081" i="82" s="1"/>
  <c r="E1116" i="54"/>
  <c r="E1117" i="54"/>
  <c r="E1118" i="54"/>
  <c r="E1119" i="54"/>
  <c r="E1120" i="54"/>
  <c r="E1086" i="82" s="1"/>
  <c r="E1121" i="54"/>
  <c r="E1087" i="82" s="1"/>
  <c r="E1122" i="54"/>
  <c r="E1088" i="82" s="1"/>
  <c r="E1123" i="54"/>
  <c r="E1124" i="54"/>
  <c r="E1125" i="54"/>
  <c r="E1126" i="54"/>
  <c r="E1127" i="54"/>
  <c r="E1128" i="54"/>
  <c r="E1129" i="54"/>
  <c r="E1130" i="54"/>
  <c r="E1096" i="82" s="1"/>
  <c r="E1131" i="54"/>
  <c r="E1097" i="82" s="1"/>
  <c r="E1132" i="54"/>
  <c r="E1133" i="54"/>
  <c r="E1134" i="54"/>
  <c r="E1135" i="54"/>
  <c r="E1101" i="82" s="1"/>
  <c r="E1136" i="54"/>
  <c r="E1137" i="54"/>
  <c r="E1138" i="54"/>
  <c r="E1139" i="54"/>
  <c r="E1140" i="54"/>
  <c r="E1106" i="82" s="1"/>
  <c r="E1141" i="54"/>
  <c r="E1107" i="82" s="1"/>
  <c r="E1142" i="54"/>
  <c r="E1108" i="82" s="1"/>
  <c r="E1143" i="54"/>
  <c r="E1144" i="54"/>
  <c r="E1145" i="54"/>
  <c r="E1146" i="54"/>
  <c r="E1147" i="54"/>
  <c r="E1148" i="54"/>
  <c r="E1149" i="54"/>
  <c r="E1150" i="54"/>
  <c r="E1151" i="54"/>
  <c r="E1117" i="82" s="1"/>
  <c r="E1152" i="54"/>
  <c r="E1153" i="54"/>
  <c r="E1154" i="54"/>
  <c r="E1155" i="54"/>
  <c r="E1121" i="82" s="1"/>
  <c r="E1156" i="54"/>
  <c r="E1157" i="54"/>
  <c r="E1158" i="54"/>
  <c r="E1159" i="54"/>
  <c r="E1160" i="54"/>
  <c r="E1126" i="82" s="1"/>
  <c r="E1161" i="54"/>
  <c r="E1127" i="82" s="1"/>
  <c r="E1162" i="54"/>
  <c r="E1128" i="82" s="1"/>
  <c r="E1163" i="54"/>
  <c r="E1164" i="54"/>
  <c r="E1165" i="54"/>
  <c r="E1166" i="54"/>
  <c r="E1167" i="54"/>
  <c r="E1168" i="54"/>
  <c r="E1169" i="54"/>
  <c r="E1170" i="54"/>
  <c r="E1136" i="82" s="1"/>
  <c r="E1171" i="54"/>
  <c r="E1137" i="82" s="1"/>
  <c r="E1172" i="54"/>
  <c r="E1173" i="54"/>
  <c r="E1174" i="54"/>
  <c r="E1175" i="54"/>
  <c r="E1141" i="82" s="1"/>
  <c r="E1176" i="54"/>
  <c r="E1177" i="54"/>
  <c r="E1178" i="54"/>
  <c r="E1179" i="54"/>
  <c r="E1180" i="54"/>
  <c r="E1146" i="82" s="1"/>
  <c r="E1181" i="54"/>
  <c r="E1147" i="82" s="1"/>
  <c r="E1182" i="54"/>
  <c r="E1148" i="82" s="1"/>
  <c r="E1183" i="54"/>
  <c r="E1184" i="54"/>
  <c r="E1185" i="54"/>
  <c r="E1186" i="54"/>
  <c r="E1187" i="54"/>
  <c r="E1188" i="54"/>
  <c r="E1189" i="54"/>
  <c r="E1190" i="54"/>
  <c r="E1156" i="82" s="1"/>
  <c r="E1191" i="54"/>
  <c r="E1157" i="82" s="1"/>
  <c r="E1192" i="54"/>
  <c r="E1193" i="54"/>
  <c r="E1194" i="54"/>
  <c r="E1195" i="54"/>
  <c r="E1161" i="82" s="1"/>
  <c r="E1196" i="54"/>
  <c r="E1197" i="54"/>
  <c r="E1198" i="54"/>
  <c r="E1199" i="54"/>
  <c r="E1200" i="54"/>
  <c r="E1166" i="82" s="1"/>
  <c r="E1201" i="54"/>
  <c r="E1167" i="82" s="1"/>
  <c r="E1202" i="54"/>
  <c r="E1168" i="82" s="1"/>
  <c r="E1203" i="54"/>
  <c r="E1204" i="54"/>
  <c r="E1205" i="54"/>
  <c r="E1206" i="54"/>
  <c r="E1207" i="54"/>
  <c r="E1208" i="54"/>
  <c r="E1209" i="54"/>
  <c r="E1210" i="54"/>
  <c r="E1176" i="82" s="1"/>
  <c r="E1211" i="54"/>
  <c r="E1177" i="82" s="1"/>
  <c r="E1212" i="54"/>
  <c r="E1213" i="54"/>
  <c r="E1214" i="54"/>
  <c r="E1215" i="54"/>
  <c r="E1181" i="82" s="1"/>
  <c r="E1216" i="54"/>
  <c r="E1217" i="54"/>
  <c r="E1218" i="54"/>
  <c r="E1219" i="54"/>
  <c r="E1220" i="54"/>
  <c r="E1186" i="82" s="1"/>
  <c r="E1221" i="54"/>
  <c r="E1187" i="82" s="1"/>
  <c r="E1222" i="54"/>
  <c r="E1188" i="82" s="1"/>
  <c r="E1223" i="54"/>
  <c r="E1224" i="54"/>
  <c r="E1225" i="54"/>
  <c r="E1226" i="54"/>
  <c r="E1227" i="54"/>
  <c r="E1228" i="54"/>
  <c r="E1229" i="54"/>
  <c r="E1230" i="54"/>
  <c r="E1196" i="82" s="1"/>
  <c r="E1231" i="54"/>
  <c r="E1197" i="82" s="1"/>
  <c r="E1232" i="54"/>
  <c r="E1233" i="54"/>
  <c r="E1234" i="54"/>
  <c r="E1235" i="54"/>
  <c r="E1201" i="82" s="1"/>
  <c r="E1236" i="54"/>
  <c r="E1237" i="54"/>
  <c r="E1238" i="54"/>
  <c r="E1239" i="54"/>
  <c r="E1240" i="54"/>
  <c r="E1206" i="82" s="1"/>
  <c r="E1241" i="54"/>
  <c r="E1207" i="82" s="1"/>
  <c r="E1242" i="54"/>
  <c r="E1208" i="82" s="1"/>
  <c r="E1243" i="54"/>
  <c r="E1244" i="54"/>
  <c r="E1245" i="54"/>
  <c r="E1246" i="54"/>
  <c r="E1247" i="54"/>
  <c r="E1248" i="54"/>
  <c r="E1249" i="54"/>
  <c r="E1250" i="54"/>
  <c r="E1216" i="82" s="1"/>
  <c r="E1251" i="54"/>
  <c r="E1217" i="82" s="1"/>
  <c r="E1252" i="54"/>
  <c r="E1253" i="54"/>
  <c r="E1254" i="54"/>
  <c r="E1255" i="54"/>
  <c r="E1221" i="82" s="1"/>
  <c r="E1256" i="54"/>
  <c r="E1257" i="54"/>
  <c r="E1258" i="54"/>
  <c r="E1259" i="54"/>
  <c r="E1260" i="54"/>
  <c r="E1226" i="82" s="1"/>
  <c r="E1261" i="54"/>
  <c r="E1227" i="82" s="1"/>
  <c r="E1262" i="54"/>
  <c r="E1228" i="82" s="1"/>
  <c r="E1263" i="54"/>
  <c r="E1264" i="54"/>
  <c r="E1265" i="54"/>
  <c r="E1266" i="54"/>
  <c r="E1267" i="54"/>
  <c r="E1268" i="54"/>
  <c r="E1269" i="54"/>
  <c r="E1270" i="54"/>
  <c r="E1271" i="54"/>
  <c r="E1237" i="82" s="1"/>
  <c r="E1272" i="54"/>
  <c r="E1273" i="54"/>
  <c r="E1274" i="54"/>
  <c r="E1275" i="54"/>
  <c r="E1241" i="82" s="1"/>
  <c r="E1276" i="54"/>
  <c r="E1277" i="54"/>
  <c r="E1278" i="54"/>
  <c r="E1279" i="54"/>
  <c r="E1280" i="54"/>
  <c r="E1246" i="82" s="1"/>
  <c r="E1281" i="54"/>
  <c r="E1247" i="82" s="1"/>
  <c r="E1282" i="54"/>
  <c r="E1248" i="82" s="1"/>
  <c r="E1283" i="54"/>
  <c r="E1284" i="54"/>
  <c r="E1285" i="54"/>
  <c r="E1286" i="54"/>
  <c r="E1287" i="54"/>
  <c r="E1288" i="54"/>
  <c r="E1289" i="54"/>
  <c r="E1290" i="54"/>
  <c r="E1256" i="82" s="1"/>
  <c r="E1291" i="54"/>
  <c r="E1257" i="82" s="1"/>
  <c r="E1292" i="54"/>
  <c r="E1293" i="54"/>
  <c r="E1294" i="54"/>
  <c r="E1295" i="54"/>
  <c r="E1261" i="82" s="1"/>
  <c r="E1296" i="54"/>
  <c r="E1297" i="54"/>
  <c r="E1298" i="54"/>
  <c r="E1299" i="54"/>
  <c r="E1300" i="54"/>
  <c r="E1266" i="82" s="1"/>
  <c r="E1301" i="54"/>
  <c r="E1267" i="82" s="1"/>
  <c r="E1302" i="54"/>
  <c r="E1268" i="82" s="1"/>
  <c r="E1303" i="54"/>
  <c r="E1304" i="54"/>
  <c r="E1305" i="54"/>
  <c r="E1306" i="54"/>
  <c r="E1307" i="54"/>
  <c r="E1308" i="54"/>
  <c r="E1309" i="54"/>
  <c r="E1310" i="54"/>
  <c r="E1276" i="82" s="1"/>
  <c r="E1311" i="54"/>
  <c r="E1277" i="82" s="1"/>
  <c r="E1312" i="54"/>
  <c r="AN61" i="54"/>
  <c r="AN67" i="54"/>
  <c r="AM70" i="54"/>
  <c r="AN159" i="54"/>
  <c r="AN169" i="54"/>
  <c r="AN177" i="54"/>
  <c r="AN178" i="54"/>
  <c r="AN187" i="54"/>
  <c r="AN197" i="54"/>
  <c r="O365" i="54"/>
  <c r="BC365" i="54" s="1"/>
  <c r="O36" i="54"/>
  <c r="H1312" i="54"/>
  <c r="H1006" i="54"/>
  <c r="D972" i="82" s="1"/>
  <c r="H1007" i="54"/>
  <c r="BY1007" i="54" s="1"/>
  <c r="H1008" i="54"/>
  <c r="H1009" i="54"/>
  <c r="H1010" i="54"/>
  <c r="H1011" i="54"/>
  <c r="BY1011" i="54" s="1"/>
  <c r="H1012" i="54"/>
  <c r="H1013" i="54"/>
  <c r="BZ1013" i="54" s="1"/>
  <c r="H1014" i="54"/>
  <c r="H1015" i="54"/>
  <c r="H1016" i="54"/>
  <c r="H1017" i="54"/>
  <c r="H1018" i="54"/>
  <c r="H1019" i="54"/>
  <c r="BY1019" i="54" s="1"/>
  <c r="H1020" i="54"/>
  <c r="H1021" i="54"/>
  <c r="BZ1021" i="54" s="1"/>
  <c r="H1022" i="54"/>
  <c r="H1023" i="54"/>
  <c r="BZ1023" i="54" s="1"/>
  <c r="H1024" i="54"/>
  <c r="H1025" i="54"/>
  <c r="CA1025" i="54" s="1"/>
  <c r="H1026" i="54"/>
  <c r="H1027" i="54"/>
  <c r="D993" i="82" s="1"/>
  <c r="H1028" i="54"/>
  <c r="H1029" i="54"/>
  <c r="H1030" i="54"/>
  <c r="H1031" i="54"/>
  <c r="H1032" i="54"/>
  <c r="BW1032" i="54" s="1"/>
  <c r="H1033" i="54"/>
  <c r="BV1033" i="54" s="1"/>
  <c r="H1034" i="54"/>
  <c r="H1035" i="54"/>
  <c r="BX1035" i="54" s="1"/>
  <c r="H1036" i="54"/>
  <c r="H1037" i="54"/>
  <c r="D1003" i="82" s="1"/>
  <c r="H1038" i="54"/>
  <c r="H1039" i="54"/>
  <c r="BY1039" i="54" s="1"/>
  <c r="H1040" i="54"/>
  <c r="H1041" i="54"/>
  <c r="D1007" i="82" s="1"/>
  <c r="H1042" i="54"/>
  <c r="H1043" i="54"/>
  <c r="H1044" i="54"/>
  <c r="BY1044" i="54" s="1"/>
  <c r="H1045" i="54"/>
  <c r="H1046" i="54"/>
  <c r="H1047" i="54"/>
  <c r="BY1047" i="54" s="1"/>
  <c r="H1048" i="54"/>
  <c r="H1049" i="54"/>
  <c r="H1050" i="54"/>
  <c r="H1051" i="54"/>
  <c r="BW1051" i="54" s="1"/>
  <c r="H1052" i="54"/>
  <c r="BY1052" i="54" s="1"/>
  <c r="H1053" i="54"/>
  <c r="H1054" i="54"/>
  <c r="H1055" i="54"/>
  <c r="H1056" i="54"/>
  <c r="H1057" i="54"/>
  <c r="H1058" i="54"/>
  <c r="H1059" i="54"/>
  <c r="BY1059" i="54" s="1"/>
  <c r="H1060" i="54"/>
  <c r="H1061" i="54"/>
  <c r="H1062" i="54"/>
  <c r="H1063" i="54"/>
  <c r="BZ1063" i="54" s="1"/>
  <c r="H1064" i="54"/>
  <c r="H1065" i="54"/>
  <c r="H1066" i="54"/>
  <c r="H1067" i="54"/>
  <c r="D1033" i="82" s="1"/>
  <c r="H1068" i="54"/>
  <c r="H1069" i="54"/>
  <c r="H1070" i="54"/>
  <c r="H1071" i="54"/>
  <c r="D1037" i="82" s="1"/>
  <c r="H1072" i="54"/>
  <c r="H1073" i="54"/>
  <c r="H1074" i="54"/>
  <c r="H1075" i="54"/>
  <c r="BY1075" i="54" s="1"/>
  <c r="H1076" i="54"/>
  <c r="H1077" i="54"/>
  <c r="D1043" i="82" s="1"/>
  <c r="H1078" i="54"/>
  <c r="H1079" i="54"/>
  <c r="BY1079" i="54" s="1"/>
  <c r="H1080" i="54"/>
  <c r="H1081" i="54"/>
  <c r="H1082" i="54"/>
  <c r="H1083" i="54"/>
  <c r="H1084" i="54"/>
  <c r="BY1084" i="54" s="1"/>
  <c r="H1085" i="54"/>
  <c r="H1086" i="54"/>
  <c r="H1087" i="54"/>
  <c r="BY1087" i="54" s="1"/>
  <c r="H1088" i="54"/>
  <c r="H1089" i="54"/>
  <c r="H1090" i="54"/>
  <c r="BW1090" i="54" s="1"/>
  <c r="H1091" i="54"/>
  <c r="H1092" i="54"/>
  <c r="H1093" i="54"/>
  <c r="H1094" i="54"/>
  <c r="H1095" i="54"/>
  <c r="BX1095" i="54" s="1"/>
  <c r="H1096" i="54"/>
  <c r="H1097" i="54"/>
  <c r="H1098" i="54"/>
  <c r="H1099" i="54"/>
  <c r="BY1099" i="54" s="1"/>
  <c r="H1100" i="54"/>
  <c r="H1101" i="54"/>
  <c r="BW1101" i="54" s="1"/>
  <c r="H1102" i="54"/>
  <c r="H1103" i="54"/>
  <c r="BZ1103" i="54" s="1"/>
  <c r="H1104" i="54"/>
  <c r="H1105" i="54"/>
  <c r="H1106" i="54"/>
  <c r="H1107" i="54"/>
  <c r="D1073" i="82" s="1"/>
  <c r="H1108" i="54"/>
  <c r="H1109" i="54"/>
  <c r="H1110" i="54"/>
  <c r="H1111" i="54"/>
  <c r="H1112" i="54"/>
  <c r="BY1112" i="54" s="1"/>
  <c r="H1113" i="54"/>
  <c r="BZ1113" i="54" s="1"/>
  <c r="H1114" i="54"/>
  <c r="H1115" i="54"/>
  <c r="H1116" i="54"/>
  <c r="H1117" i="54"/>
  <c r="D1083" i="82" s="1"/>
  <c r="H1118" i="54"/>
  <c r="H1119" i="54"/>
  <c r="BY1119" i="54" s="1"/>
  <c r="H1120" i="54"/>
  <c r="H1121" i="54"/>
  <c r="D1087" i="82" s="1"/>
  <c r="H1122" i="54"/>
  <c r="H1123" i="54"/>
  <c r="BX1123" i="54" s="1"/>
  <c r="H1124" i="54"/>
  <c r="BY1124" i="54" s="1"/>
  <c r="H1125" i="54"/>
  <c r="CA1125" i="54" s="1"/>
  <c r="H1126" i="54"/>
  <c r="H1127" i="54"/>
  <c r="BY1127" i="54" s="1"/>
  <c r="H1128" i="54"/>
  <c r="H1129" i="54"/>
  <c r="H1130" i="54"/>
  <c r="BW1130" i="54" s="1"/>
  <c r="H1131" i="54"/>
  <c r="H1132" i="54"/>
  <c r="H1133" i="54"/>
  <c r="H1134" i="54"/>
  <c r="H1135" i="54"/>
  <c r="BX1135" i="54" s="1"/>
  <c r="H1136" i="54"/>
  <c r="H1137" i="54"/>
  <c r="H1138" i="54"/>
  <c r="H1139" i="54"/>
  <c r="BY1139" i="54" s="1"/>
  <c r="H1140" i="54"/>
  <c r="H1141" i="54"/>
  <c r="H1142" i="54"/>
  <c r="H1143" i="54"/>
  <c r="BZ1143" i="54" s="1"/>
  <c r="H1144" i="54"/>
  <c r="H1145" i="54"/>
  <c r="H1146" i="54"/>
  <c r="H1147" i="54"/>
  <c r="D1113" i="82" s="1"/>
  <c r="H1148" i="54"/>
  <c r="H1149" i="54"/>
  <c r="H1150" i="54"/>
  <c r="H1151" i="54"/>
  <c r="H1152" i="54"/>
  <c r="H1153" i="54"/>
  <c r="H1154" i="54"/>
  <c r="H1155" i="54"/>
  <c r="H1156" i="54"/>
  <c r="H1157" i="54"/>
  <c r="D1123" i="82" s="1"/>
  <c r="H1158" i="54"/>
  <c r="H1159" i="54"/>
  <c r="BY1159" i="54" s="1"/>
  <c r="H1160" i="54"/>
  <c r="H1161" i="54"/>
  <c r="H1162" i="54"/>
  <c r="H1163" i="54"/>
  <c r="BY1163" i="54" s="1"/>
  <c r="H1164" i="54"/>
  <c r="BY1164" i="54" s="1"/>
  <c r="H1165" i="54"/>
  <c r="H1166" i="54"/>
  <c r="H1167" i="54"/>
  <c r="BY1167" i="54" s="1"/>
  <c r="H1168" i="54"/>
  <c r="H1169" i="54"/>
  <c r="H1170" i="54"/>
  <c r="BW1170" i="54" s="1"/>
  <c r="H1171" i="54"/>
  <c r="H1172" i="54"/>
  <c r="H1173" i="54"/>
  <c r="H1174" i="54"/>
  <c r="H1175" i="54"/>
  <c r="BY1175" i="54" s="1"/>
  <c r="H1176" i="54"/>
  <c r="H1177" i="54"/>
  <c r="H1178" i="54"/>
  <c r="H1179" i="54"/>
  <c r="BY1179" i="54" s="1"/>
  <c r="H1180" i="54"/>
  <c r="H1181" i="54"/>
  <c r="D1147" i="82" s="1"/>
  <c r="H1182" i="54"/>
  <c r="H1183" i="54"/>
  <c r="BZ1183" i="54" s="1"/>
  <c r="H1184" i="54"/>
  <c r="H1185" i="54"/>
  <c r="H1186" i="54"/>
  <c r="H1187" i="54"/>
  <c r="D1153" i="82" s="1"/>
  <c r="H1188" i="54"/>
  <c r="H1189" i="54"/>
  <c r="H1190" i="54"/>
  <c r="H1191" i="54"/>
  <c r="H1192" i="54"/>
  <c r="H1193" i="54"/>
  <c r="BV1193" i="54" s="1"/>
  <c r="H1194" i="54"/>
  <c r="H1195" i="54"/>
  <c r="BX1195" i="54" s="1"/>
  <c r="H1196" i="54"/>
  <c r="H1197" i="54"/>
  <c r="D1163" i="82" s="1"/>
  <c r="H1198" i="54"/>
  <c r="H1199" i="54"/>
  <c r="BY1199" i="54" s="1"/>
  <c r="H1200" i="54"/>
  <c r="H1201" i="54"/>
  <c r="BX1201" i="54" s="1"/>
  <c r="H1202" i="54"/>
  <c r="H1203" i="54"/>
  <c r="H1204" i="54"/>
  <c r="BY1204" i="54" s="1"/>
  <c r="H1205" i="54"/>
  <c r="H1206" i="54"/>
  <c r="H1207" i="54"/>
  <c r="BY1207" i="54" s="1"/>
  <c r="H1208" i="54"/>
  <c r="H1209" i="54"/>
  <c r="H1210" i="54"/>
  <c r="BW1210" i="54" s="1"/>
  <c r="H1211" i="54"/>
  <c r="D1177" i="82" s="1"/>
  <c r="H1212" i="54"/>
  <c r="H1213" i="54"/>
  <c r="BZ1213" i="54" s="1"/>
  <c r="H1214" i="54"/>
  <c r="H1215" i="54"/>
  <c r="H1216" i="54"/>
  <c r="H1217" i="54"/>
  <c r="H1218" i="54"/>
  <c r="H1219" i="54"/>
  <c r="CA1219" i="54" s="1"/>
  <c r="H1220" i="54"/>
  <c r="H1221" i="54"/>
  <c r="H1222" i="54"/>
  <c r="H1223" i="54"/>
  <c r="BX1223" i="54" s="1"/>
  <c r="H1224" i="54"/>
  <c r="H1225" i="54"/>
  <c r="BX1225" i="54" s="1"/>
  <c r="H1226" i="54"/>
  <c r="BZ1226" i="54" s="1"/>
  <c r="H1227" i="54"/>
  <c r="D1193" i="82" s="1"/>
  <c r="H1228" i="54"/>
  <c r="H1229" i="54"/>
  <c r="H1230" i="54"/>
  <c r="H1231" i="54"/>
  <c r="H1232" i="54"/>
  <c r="H1233" i="54"/>
  <c r="H1234" i="54"/>
  <c r="H1235" i="54"/>
  <c r="CA1235" i="54" s="1"/>
  <c r="H1236" i="54"/>
  <c r="H1237" i="54"/>
  <c r="D1203" i="82" s="1"/>
  <c r="H1238" i="54"/>
  <c r="H1239" i="54"/>
  <c r="BY1239" i="54" s="1"/>
  <c r="H1240" i="54"/>
  <c r="H1241" i="54"/>
  <c r="H1242" i="54"/>
  <c r="H1243" i="54"/>
  <c r="H1244" i="54"/>
  <c r="BY1244" i="54" s="1"/>
  <c r="H1245" i="54"/>
  <c r="H1246" i="54"/>
  <c r="H1247" i="54"/>
  <c r="BY1247" i="54" s="1"/>
  <c r="H1248" i="54"/>
  <c r="H1249" i="54"/>
  <c r="H1250" i="54"/>
  <c r="BW1250" i="54" s="1"/>
  <c r="H1251" i="54"/>
  <c r="H1252" i="54"/>
  <c r="H1253" i="54"/>
  <c r="H1254" i="54"/>
  <c r="H1255" i="54"/>
  <c r="H1256" i="54"/>
  <c r="H1257" i="54"/>
  <c r="H1258" i="54"/>
  <c r="H1259" i="54"/>
  <c r="BY1259" i="54" s="1"/>
  <c r="H1260" i="54"/>
  <c r="H1261" i="54"/>
  <c r="D1227" i="82" s="1"/>
  <c r="H1262" i="54"/>
  <c r="H1263" i="54"/>
  <c r="BX1263" i="54" s="1"/>
  <c r="H1264" i="54"/>
  <c r="H1265" i="54"/>
  <c r="H1266" i="54"/>
  <c r="BX1266" i="54" s="1"/>
  <c r="H1267" i="54"/>
  <c r="D1233" i="82" s="1"/>
  <c r="H1268" i="54"/>
  <c r="H1269" i="54"/>
  <c r="H1270" i="54"/>
  <c r="H1271" i="54"/>
  <c r="H1272" i="54"/>
  <c r="H1273" i="54"/>
  <c r="BV1273" i="54" s="1"/>
  <c r="H1274" i="54"/>
  <c r="H1275" i="54"/>
  <c r="BY1275" i="54" s="1"/>
  <c r="H1276" i="54"/>
  <c r="H1277" i="54"/>
  <c r="D1243" i="82" s="1"/>
  <c r="H1278" i="54"/>
  <c r="H1279" i="54"/>
  <c r="BY1279" i="54" s="1"/>
  <c r="H1280" i="54"/>
  <c r="H1281" i="54"/>
  <c r="H1282" i="54"/>
  <c r="H1283" i="54"/>
  <c r="H1284" i="54"/>
  <c r="BY1284" i="54" s="1"/>
  <c r="H1285" i="54"/>
  <c r="BY1285" i="54" s="1"/>
  <c r="H1286" i="54"/>
  <c r="H1287" i="54"/>
  <c r="BY1287" i="54" s="1"/>
  <c r="H1288" i="54"/>
  <c r="H1289" i="54"/>
  <c r="CA1289" i="54" s="1"/>
  <c r="H1290" i="54"/>
  <c r="BW1290" i="54" s="1"/>
  <c r="H1291" i="54"/>
  <c r="H1292" i="54"/>
  <c r="H1293" i="54"/>
  <c r="H1294" i="54"/>
  <c r="H1295" i="54"/>
  <c r="BY1295" i="54" s="1"/>
  <c r="H1296" i="54"/>
  <c r="H1297" i="54"/>
  <c r="H1298" i="54"/>
  <c r="H1299" i="54"/>
  <c r="H1300" i="54"/>
  <c r="H1301" i="54"/>
  <c r="H1302" i="54"/>
  <c r="H1303" i="54"/>
  <c r="H1304" i="54"/>
  <c r="H1305" i="54"/>
  <c r="H1306" i="54"/>
  <c r="H1307" i="54"/>
  <c r="BV1307" i="54" s="1"/>
  <c r="H1308" i="54"/>
  <c r="H1309" i="54"/>
  <c r="H1310" i="54"/>
  <c r="H1311" i="54"/>
  <c r="D1277" i="82" s="1"/>
  <c r="BY1307" i="54"/>
  <c r="BZ1307" i="54"/>
  <c r="CA1307" i="54"/>
  <c r="BX1307" i="54"/>
  <c r="BZ1287" i="54"/>
  <c r="CA1287" i="54"/>
  <c r="BX1287" i="54"/>
  <c r="BY1283" i="54"/>
  <c r="BZ1283" i="54"/>
  <c r="CA1283" i="54"/>
  <c r="BZ1279" i="54"/>
  <c r="CA1279" i="54"/>
  <c r="BX1279" i="54"/>
  <c r="BZ1275" i="54"/>
  <c r="CA1275" i="54"/>
  <c r="BX1275" i="54"/>
  <c r="BZ1267" i="54"/>
  <c r="CA1267" i="54"/>
  <c r="BX1267" i="54"/>
  <c r="BZ1259" i="54"/>
  <c r="CA1259" i="54"/>
  <c r="BX1259" i="54"/>
  <c r="BY1255" i="54"/>
  <c r="BZ1255" i="54"/>
  <c r="CA1255" i="54"/>
  <c r="BX1255" i="54"/>
  <c r="BZ1247" i="54"/>
  <c r="CA1247" i="54"/>
  <c r="BX1247" i="54"/>
  <c r="BY1243" i="54"/>
  <c r="BZ1243" i="54"/>
  <c r="CA1243" i="54"/>
  <c r="BZ1239" i="54"/>
  <c r="CA1239" i="54"/>
  <c r="BX1239" i="54"/>
  <c r="BZ1235" i="54"/>
  <c r="BX1235" i="54"/>
  <c r="BZ1227" i="54"/>
  <c r="CA1227" i="54"/>
  <c r="BX1227" i="54"/>
  <c r="CA1223" i="54"/>
  <c r="BY1223" i="54"/>
  <c r="BY1219" i="54"/>
  <c r="BZ1219" i="54"/>
  <c r="BX1219" i="54"/>
  <c r="BY1215" i="54"/>
  <c r="CA1215" i="54"/>
  <c r="BX1215" i="54"/>
  <c r="BZ1215" i="54"/>
  <c r="BY1211" i="54"/>
  <c r="CA1207" i="54"/>
  <c r="BX1207" i="54"/>
  <c r="BZ1207" i="54"/>
  <c r="BX1203" i="54"/>
  <c r="CA1199" i="54"/>
  <c r="BX1199" i="54"/>
  <c r="BZ1199" i="54"/>
  <c r="BY1195" i="54"/>
  <c r="CA1195" i="54"/>
  <c r="BZ1195" i="54"/>
  <c r="CA1187" i="54"/>
  <c r="BX1187" i="54"/>
  <c r="BZ1187" i="54"/>
  <c r="BY1183" i="54"/>
  <c r="CA1183" i="54"/>
  <c r="BX1183" i="54"/>
  <c r="CA1179" i="54"/>
  <c r="BX1179" i="54"/>
  <c r="BZ1179" i="54"/>
  <c r="CA1175" i="54"/>
  <c r="BX1175" i="54"/>
  <c r="BZ1175" i="54"/>
  <c r="CA1167" i="54"/>
  <c r="BX1167" i="54"/>
  <c r="BZ1167" i="54"/>
  <c r="CA1159" i="54"/>
  <c r="BX1159" i="54"/>
  <c r="BZ1159" i="54"/>
  <c r="BY1155" i="54"/>
  <c r="CA1155" i="54"/>
  <c r="BX1155" i="54"/>
  <c r="BZ1155" i="54"/>
  <c r="CA1147" i="54"/>
  <c r="BX1147" i="54"/>
  <c r="BZ1147" i="54"/>
  <c r="BY1143" i="54"/>
  <c r="CA1143" i="54"/>
  <c r="BX1143" i="54"/>
  <c r="CA1139" i="54"/>
  <c r="BX1139" i="54"/>
  <c r="BZ1139" i="54"/>
  <c r="CA1135" i="54"/>
  <c r="BZ1135" i="54"/>
  <c r="CA1127" i="54"/>
  <c r="BX1127" i="54"/>
  <c r="BZ1127" i="54"/>
  <c r="BY1123" i="54"/>
  <c r="CA1123" i="54"/>
  <c r="CA1119" i="54"/>
  <c r="BX1119" i="54"/>
  <c r="BZ1119" i="54"/>
  <c r="BY1115" i="54"/>
  <c r="CA1115" i="54"/>
  <c r="BX1115" i="54"/>
  <c r="BZ1115" i="54"/>
  <c r="CA1107" i="54"/>
  <c r="BX1107" i="54"/>
  <c r="BZ1107" i="54"/>
  <c r="BX1103" i="54"/>
  <c r="CA1099" i="54"/>
  <c r="BX1099" i="54"/>
  <c r="BZ1099" i="54"/>
  <c r="BY1095" i="54"/>
  <c r="CA1095" i="54"/>
  <c r="BZ1095" i="54"/>
  <c r="CA1087" i="54"/>
  <c r="BX1087" i="54"/>
  <c r="BZ1087" i="54"/>
  <c r="BY1083" i="54"/>
  <c r="CA1083" i="54"/>
  <c r="BX1083" i="54"/>
  <c r="CA1079" i="54"/>
  <c r="BX1079" i="54"/>
  <c r="BZ1079" i="54"/>
  <c r="CA1075" i="54"/>
  <c r="BX1075" i="54"/>
  <c r="BZ1075" i="54"/>
  <c r="CA1067" i="54"/>
  <c r="BX1067" i="54"/>
  <c r="BZ1067" i="54"/>
  <c r="CA1059" i="54"/>
  <c r="BX1059" i="54"/>
  <c r="BZ1059" i="54"/>
  <c r="BY1055" i="54"/>
  <c r="CA1055" i="54"/>
  <c r="BX1055" i="54"/>
  <c r="BZ1055" i="54"/>
  <c r="CA1047" i="54"/>
  <c r="BX1047" i="54"/>
  <c r="BZ1047" i="54"/>
  <c r="BY1043" i="54"/>
  <c r="CA1043" i="54"/>
  <c r="BX1043" i="54"/>
  <c r="CA1039" i="54"/>
  <c r="BX1039" i="54"/>
  <c r="BZ1039" i="54"/>
  <c r="CA1035" i="54"/>
  <c r="BZ1035" i="54"/>
  <c r="CA1027" i="54"/>
  <c r="BX1027" i="54"/>
  <c r="BZ1027" i="54"/>
  <c r="BY1023" i="54"/>
  <c r="CA1023" i="54"/>
  <c r="CA1019" i="54"/>
  <c r="BX1019" i="54"/>
  <c r="BZ1019" i="54"/>
  <c r="BY1015" i="54"/>
  <c r="CA1015" i="54"/>
  <c r="BX1015" i="54"/>
  <c r="BZ1015" i="54"/>
  <c r="CA1007" i="54"/>
  <c r="BX1007" i="54"/>
  <c r="BZ1007" i="54"/>
  <c r="BX1303" i="54"/>
  <c r="BY1299" i="54"/>
  <c r="BZ1299" i="54"/>
  <c r="CA1299" i="54"/>
  <c r="BX1299" i="54"/>
  <c r="BY1310" i="54"/>
  <c r="BZ1310" i="54"/>
  <c r="CA1310" i="54"/>
  <c r="BX1310" i="54"/>
  <c r="BY1306" i="54"/>
  <c r="BZ1306" i="54"/>
  <c r="CA1306" i="54"/>
  <c r="BY1298" i="54"/>
  <c r="BZ1298" i="54"/>
  <c r="CA1298" i="54"/>
  <c r="BX1298" i="54"/>
  <c r="BY1294" i="54"/>
  <c r="BY1290" i="54"/>
  <c r="BZ1290" i="54"/>
  <c r="CA1290" i="54"/>
  <c r="BX1290" i="54"/>
  <c r="BY1286" i="54"/>
  <c r="BZ1286" i="54"/>
  <c r="CA1286" i="54"/>
  <c r="BY1278" i="54"/>
  <c r="BZ1278" i="54"/>
  <c r="CA1278" i="54"/>
  <c r="BX1278" i="54"/>
  <c r="BY1274" i="54"/>
  <c r="BY1270" i="54"/>
  <c r="BZ1270" i="54"/>
  <c r="CA1270" i="54"/>
  <c r="BX1270" i="54"/>
  <c r="BY1266" i="54"/>
  <c r="BZ1266" i="54"/>
  <c r="CA1266" i="54"/>
  <c r="BY1258" i="54"/>
  <c r="BZ1258" i="54"/>
  <c r="CA1258" i="54"/>
  <c r="BX1258" i="54"/>
  <c r="BY1254" i="54"/>
  <c r="BY1250" i="54"/>
  <c r="BZ1250" i="54"/>
  <c r="CA1250" i="54"/>
  <c r="BX1250" i="54"/>
  <c r="BY1246" i="54"/>
  <c r="BZ1246" i="54"/>
  <c r="CA1246" i="54"/>
  <c r="BY1238" i="54"/>
  <c r="BZ1238" i="54"/>
  <c r="CA1238" i="54"/>
  <c r="BX1238" i="54"/>
  <c r="BY1230" i="54"/>
  <c r="BZ1230" i="54"/>
  <c r="CA1230" i="54"/>
  <c r="BX1230" i="54"/>
  <c r="CA1226" i="54"/>
  <c r="BX1226" i="54"/>
  <c r="BY1226" i="54"/>
  <c r="CA1218" i="54"/>
  <c r="BX1218" i="54"/>
  <c r="BY1218" i="54"/>
  <c r="BZ1218" i="54"/>
  <c r="BY1214" i="54"/>
  <c r="BY1210" i="54"/>
  <c r="CA1210" i="54"/>
  <c r="BZ1210" i="54"/>
  <c r="BX1210" i="54"/>
  <c r="BY1206" i="54"/>
  <c r="CA1206" i="54"/>
  <c r="BZ1206" i="54"/>
  <c r="BY1198" i="54"/>
  <c r="CA1198" i="54"/>
  <c r="BZ1198" i="54"/>
  <c r="BX1198" i="54"/>
  <c r="BY1194" i="54"/>
  <c r="CA1194" i="54"/>
  <c r="BY1190" i="54"/>
  <c r="CA1190" i="54"/>
  <c r="BZ1190" i="54"/>
  <c r="BX1190" i="54"/>
  <c r="BY1186" i="54"/>
  <c r="CA1186" i="54"/>
  <c r="BZ1186" i="54"/>
  <c r="BX1186" i="54"/>
  <c r="BX1182" i="54"/>
  <c r="BY1178" i="54"/>
  <c r="CA1178" i="54"/>
  <c r="BZ1178" i="54"/>
  <c r="BX1178" i="54"/>
  <c r="BY1174" i="54"/>
  <c r="CA1174" i="54"/>
  <c r="BY1170" i="54"/>
  <c r="CA1170" i="54"/>
  <c r="BZ1170" i="54"/>
  <c r="BX1170" i="54"/>
  <c r="BY1166" i="54"/>
  <c r="CA1166" i="54"/>
  <c r="BZ1166" i="54"/>
  <c r="BX1166" i="54"/>
  <c r="BY1158" i="54"/>
  <c r="CA1158" i="54"/>
  <c r="BZ1158" i="54"/>
  <c r="BX1158" i="54"/>
  <c r="BY1154" i="54"/>
  <c r="CA1154" i="54"/>
  <c r="BY1150" i="54"/>
  <c r="CA1150" i="54"/>
  <c r="BZ1150" i="54"/>
  <c r="BX1150" i="54"/>
  <c r="BY1146" i="54"/>
  <c r="CA1146" i="54"/>
  <c r="BZ1146" i="54"/>
  <c r="BX1146" i="54"/>
  <c r="BY1138" i="54"/>
  <c r="CA1138" i="54"/>
  <c r="BZ1138" i="54"/>
  <c r="BX1138" i="54"/>
  <c r="BY1134" i="54"/>
  <c r="CA1134" i="54"/>
  <c r="BY1130" i="54"/>
  <c r="CA1130" i="54"/>
  <c r="BZ1130" i="54"/>
  <c r="BX1130" i="54"/>
  <c r="BY1126" i="54"/>
  <c r="CA1126" i="54"/>
  <c r="BZ1126" i="54"/>
  <c r="BX1126" i="54"/>
  <c r="BY1118" i="54"/>
  <c r="CA1118" i="54"/>
  <c r="BZ1118" i="54"/>
  <c r="BX1118" i="54"/>
  <c r="BY1114" i="54"/>
  <c r="CA1114" i="54"/>
  <c r="BY1110" i="54"/>
  <c r="CA1110" i="54"/>
  <c r="BZ1110" i="54"/>
  <c r="BX1110" i="54"/>
  <c r="BY1106" i="54"/>
  <c r="CA1106" i="54"/>
  <c r="BZ1106" i="54"/>
  <c r="BX1106" i="54"/>
  <c r="BY1098" i="54"/>
  <c r="CA1098" i="54"/>
  <c r="BZ1098" i="54"/>
  <c r="BX1098" i="54"/>
  <c r="BY1094" i="54"/>
  <c r="CA1094" i="54"/>
  <c r="BY1090" i="54"/>
  <c r="CA1090" i="54"/>
  <c r="BZ1090" i="54"/>
  <c r="BX1090" i="54"/>
  <c r="BY1086" i="54"/>
  <c r="CA1086" i="54"/>
  <c r="BZ1086" i="54"/>
  <c r="BX1086" i="54"/>
  <c r="BY1078" i="54"/>
  <c r="CA1078" i="54"/>
  <c r="BZ1078" i="54"/>
  <c r="BX1078" i="54"/>
  <c r="BY1074" i="54"/>
  <c r="CA1074" i="54"/>
  <c r="BY1070" i="54"/>
  <c r="CA1070" i="54"/>
  <c r="BZ1070" i="54"/>
  <c r="BX1070" i="54"/>
  <c r="BY1066" i="54"/>
  <c r="CA1066" i="54"/>
  <c r="BZ1066" i="54"/>
  <c r="BX1066" i="54"/>
  <c r="BY1058" i="54"/>
  <c r="CA1058" i="54"/>
  <c r="BZ1058" i="54"/>
  <c r="BX1058" i="54"/>
  <c r="BY1054" i="54"/>
  <c r="CA1054" i="54"/>
  <c r="BY1050" i="54"/>
  <c r="CA1050" i="54"/>
  <c r="BZ1050" i="54"/>
  <c r="BX1050" i="54"/>
  <c r="BY1046" i="54"/>
  <c r="CA1046" i="54"/>
  <c r="BZ1046" i="54"/>
  <c r="BX1046" i="54"/>
  <c r="BY1038" i="54"/>
  <c r="CA1038" i="54"/>
  <c r="BZ1038" i="54"/>
  <c r="BX1038" i="54"/>
  <c r="BY1034" i="54"/>
  <c r="CA1034" i="54"/>
  <c r="BY1030" i="54"/>
  <c r="CA1030" i="54"/>
  <c r="BZ1030" i="54"/>
  <c r="BX1030" i="54"/>
  <c r="BY1026" i="54"/>
  <c r="CA1026" i="54"/>
  <c r="BZ1026" i="54"/>
  <c r="BX1026" i="54"/>
  <c r="BY1018" i="54"/>
  <c r="CA1018" i="54"/>
  <c r="BZ1018" i="54"/>
  <c r="BX1018" i="54"/>
  <c r="BY1014" i="54"/>
  <c r="CA1014" i="54"/>
  <c r="BY1010" i="54"/>
  <c r="CA1010" i="54"/>
  <c r="BZ1010" i="54"/>
  <c r="BX1010" i="54"/>
  <c r="BY1006" i="54"/>
  <c r="CA1006" i="54"/>
  <c r="BZ1006" i="54"/>
  <c r="BX1006" i="54"/>
  <c r="BX1305" i="54"/>
  <c r="BY1297" i="54"/>
  <c r="BZ1297" i="54"/>
  <c r="CA1297" i="54"/>
  <c r="BX1297" i="54"/>
  <c r="BY1289" i="54"/>
  <c r="BZ1289" i="54"/>
  <c r="BX1289" i="54"/>
  <c r="BZ1285" i="54"/>
  <c r="BX1285" i="54"/>
  <c r="BY1277" i="54"/>
  <c r="BZ1277" i="54"/>
  <c r="CA1277" i="54"/>
  <c r="BX1277" i="54"/>
  <c r="BX1273" i="54"/>
  <c r="BY1269" i="54"/>
  <c r="BZ1269" i="54"/>
  <c r="CA1269" i="54"/>
  <c r="BX1269" i="54"/>
  <c r="BY1265" i="54"/>
  <c r="BZ1265" i="54"/>
  <c r="BY1257" i="54"/>
  <c r="BZ1257" i="54"/>
  <c r="CA1257" i="54"/>
  <c r="BX1257" i="54"/>
  <c r="BY1249" i="54"/>
  <c r="BZ1249" i="54"/>
  <c r="CA1249" i="54"/>
  <c r="BX1249" i="54"/>
  <c r="BY1245" i="54"/>
  <c r="BZ1245" i="54"/>
  <c r="BY1237" i="54"/>
  <c r="BZ1237" i="54"/>
  <c r="CA1237" i="54"/>
  <c r="BX1237" i="54"/>
  <c r="BX1233" i="54"/>
  <c r="BY1229" i="54"/>
  <c r="BZ1229" i="54"/>
  <c r="CA1229" i="54"/>
  <c r="BX1229" i="54"/>
  <c r="CA1225" i="54"/>
  <c r="CA1217" i="54"/>
  <c r="BX1217" i="54"/>
  <c r="BY1217" i="54"/>
  <c r="BZ1217" i="54"/>
  <c r="BY1209" i="54"/>
  <c r="CA1209" i="54"/>
  <c r="BX1209" i="54"/>
  <c r="BZ1209" i="54"/>
  <c r="BY1205" i="54"/>
  <c r="CA1205" i="54"/>
  <c r="BY1197" i="54"/>
  <c r="CA1197" i="54"/>
  <c r="BX1197" i="54"/>
  <c r="BZ1197" i="54"/>
  <c r="BZ1193" i="54"/>
  <c r="BY1189" i="54"/>
  <c r="CA1189" i="54"/>
  <c r="BX1189" i="54"/>
  <c r="BZ1189" i="54"/>
  <c r="BY1185" i="54"/>
  <c r="CA1185" i="54"/>
  <c r="BY1177" i="54"/>
  <c r="CA1177" i="54"/>
  <c r="BX1177" i="54"/>
  <c r="BZ1177" i="54"/>
  <c r="BZ1173" i="54"/>
  <c r="BY1169" i="54"/>
  <c r="CA1169" i="54"/>
  <c r="BX1169" i="54"/>
  <c r="BZ1169" i="54"/>
  <c r="BY1165" i="54"/>
  <c r="CA1165" i="54"/>
  <c r="BY1157" i="54"/>
  <c r="CA1157" i="54"/>
  <c r="BX1157" i="54"/>
  <c r="BZ1157" i="54"/>
  <c r="BY1149" i="54"/>
  <c r="CA1149" i="54"/>
  <c r="BX1149" i="54"/>
  <c r="BZ1149" i="54"/>
  <c r="BY1145" i="54"/>
  <c r="CA1145" i="54"/>
  <c r="BY1137" i="54"/>
  <c r="CA1137" i="54"/>
  <c r="BX1137" i="54"/>
  <c r="BZ1137" i="54"/>
  <c r="BZ1133" i="54"/>
  <c r="BY1129" i="54"/>
  <c r="CA1129" i="54"/>
  <c r="BX1129" i="54"/>
  <c r="BZ1129" i="54"/>
  <c r="BY1125" i="54"/>
  <c r="BY1117" i="54"/>
  <c r="CA1117" i="54"/>
  <c r="BX1117" i="54"/>
  <c r="BZ1117" i="54"/>
  <c r="BY1109" i="54"/>
  <c r="CA1109" i="54"/>
  <c r="BX1109" i="54"/>
  <c r="BZ1109" i="54"/>
  <c r="BY1105" i="54"/>
  <c r="CA1105" i="54"/>
  <c r="BY1097" i="54"/>
  <c r="CA1097" i="54"/>
  <c r="BX1097" i="54"/>
  <c r="BZ1097" i="54"/>
  <c r="BZ1093" i="54"/>
  <c r="BY1089" i="54"/>
  <c r="CA1089" i="54"/>
  <c r="BX1089" i="54"/>
  <c r="BZ1089" i="54"/>
  <c r="BY1085" i="54"/>
  <c r="CA1085" i="54"/>
  <c r="BY1077" i="54"/>
  <c r="CA1077" i="54"/>
  <c r="BX1077" i="54"/>
  <c r="BZ1077" i="54"/>
  <c r="BZ1073" i="54"/>
  <c r="BY1069" i="54"/>
  <c r="CA1069" i="54"/>
  <c r="BX1069" i="54"/>
  <c r="BZ1069" i="54"/>
  <c r="BY1065" i="54"/>
  <c r="CA1065" i="54"/>
  <c r="BZ1061" i="54"/>
  <c r="BY1057" i="54"/>
  <c r="CA1057" i="54"/>
  <c r="BX1057" i="54"/>
  <c r="BZ1057" i="54"/>
  <c r="BY1049" i="54"/>
  <c r="CA1049" i="54"/>
  <c r="BX1049" i="54"/>
  <c r="BZ1049" i="54"/>
  <c r="BY1045" i="54"/>
  <c r="CA1045" i="54"/>
  <c r="BY1037" i="54"/>
  <c r="CA1037" i="54"/>
  <c r="BX1037" i="54"/>
  <c r="BZ1037" i="54"/>
  <c r="BZ1033" i="54"/>
  <c r="BY1029" i="54"/>
  <c r="CA1029" i="54"/>
  <c r="BX1029" i="54"/>
  <c r="BZ1029" i="54"/>
  <c r="BY1025" i="54"/>
  <c r="BY1017" i="54"/>
  <c r="CA1017" i="54"/>
  <c r="BX1017" i="54"/>
  <c r="BZ1017" i="54"/>
  <c r="BY1009" i="54"/>
  <c r="CA1009" i="54"/>
  <c r="BX1009" i="54"/>
  <c r="BZ1009" i="54"/>
  <c r="BY1312" i="54"/>
  <c r="BZ1312" i="54"/>
  <c r="BY1309" i="54"/>
  <c r="BZ1309" i="54"/>
  <c r="CA1309" i="54"/>
  <c r="BX1309" i="54"/>
  <c r="BX1293" i="54"/>
  <c r="BY1308" i="54"/>
  <c r="BZ1308" i="54"/>
  <c r="CA1308" i="54"/>
  <c r="BX1308" i="54"/>
  <c r="BZ1304" i="54"/>
  <c r="CA1304" i="54"/>
  <c r="BX1304" i="54"/>
  <c r="BY1300" i="54"/>
  <c r="BZ1300" i="54"/>
  <c r="CA1300" i="54"/>
  <c r="BX1300" i="54"/>
  <c r="BX1296" i="54"/>
  <c r="BY1288" i="54"/>
  <c r="BZ1288" i="54"/>
  <c r="CA1288" i="54"/>
  <c r="BX1288" i="54"/>
  <c r="BZ1284" i="54"/>
  <c r="CA1284" i="54"/>
  <c r="BY1280" i="54"/>
  <c r="BZ1280" i="54"/>
  <c r="CA1280" i="54"/>
  <c r="BX1280" i="54"/>
  <c r="BX1276" i="54"/>
  <c r="BY1272" i="54"/>
  <c r="BY1268" i="54"/>
  <c r="BZ1268" i="54"/>
  <c r="CA1268" i="54"/>
  <c r="BX1268" i="54"/>
  <c r="BZ1264" i="54"/>
  <c r="CA1264" i="54"/>
  <c r="BX1264" i="54"/>
  <c r="BY1260" i="54"/>
  <c r="BZ1260" i="54"/>
  <c r="CA1260" i="54"/>
  <c r="BX1260" i="54"/>
  <c r="BX1256" i="54"/>
  <c r="BY1248" i="54"/>
  <c r="BZ1248" i="54"/>
  <c r="CA1248" i="54"/>
  <c r="BX1248" i="54"/>
  <c r="BZ1244" i="54"/>
  <c r="CA1244" i="54"/>
  <c r="BX1244" i="54"/>
  <c r="BY1240" i="54"/>
  <c r="BZ1240" i="54"/>
  <c r="CA1240" i="54"/>
  <c r="BX1240" i="54"/>
  <c r="BX1236" i="54"/>
  <c r="BY1228" i="54"/>
  <c r="BZ1228" i="54"/>
  <c r="CA1228" i="54"/>
  <c r="BX1228" i="54"/>
  <c r="BZ1224" i="54"/>
  <c r="BX1224" i="54"/>
  <c r="BY1224" i="54"/>
  <c r="CA1220" i="54"/>
  <c r="BZ1220" i="54"/>
  <c r="BX1220" i="54"/>
  <c r="BY1220" i="54"/>
  <c r="BX1216" i="54"/>
  <c r="BY1208" i="54"/>
  <c r="CA1208" i="54"/>
  <c r="BZ1208" i="54"/>
  <c r="BX1208" i="54"/>
  <c r="CA1204" i="54"/>
  <c r="BZ1204" i="54"/>
  <c r="BX1204" i="54"/>
  <c r="BY1200" i="54"/>
  <c r="CA1200" i="54"/>
  <c r="BZ1200" i="54"/>
  <c r="BX1200" i="54"/>
  <c r="BX1196" i="54"/>
  <c r="BY1188" i="54"/>
  <c r="CA1188" i="54"/>
  <c r="BZ1188" i="54"/>
  <c r="BX1188" i="54"/>
  <c r="CA1184" i="54"/>
  <c r="BZ1184" i="54"/>
  <c r="BX1184" i="54"/>
  <c r="BY1180" i="54"/>
  <c r="CA1180" i="54"/>
  <c r="BZ1180" i="54"/>
  <c r="BX1180" i="54"/>
  <c r="BX1176" i="54"/>
  <c r="BY1168" i="54"/>
  <c r="CA1168" i="54"/>
  <c r="BZ1168" i="54"/>
  <c r="BX1168" i="54"/>
  <c r="CA1164" i="54"/>
  <c r="BZ1164" i="54"/>
  <c r="BX1164" i="54"/>
  <c r="BY1160" i="54"/>
  <c r="CA1160" i="54"/>
  <c r="BZ1160" i="54"/>
  <c r="BX1160" i="54"/>
  <c r="BX1156" i="54"/>
  <c r="BY1148" i="54"/>
  <c r="CA1148" i="54"/>
  <c r="BZ1148" i="54"/>
  <c r="BX1148" i="54"/>
  <c r="CA1144" i="54"/>
  <c r="BZ1144" i="54"/>
  <c r="BX1144" i="54"/>
  <c r="BY1140" i="54"/>
  <c r="CA1140" i="54"/>
  <c r="BZ1140" i="54"/>
  <c r="BX1140" i="54"/>
  <c r="BX1136" i="54"/>
  <c r="BY1128" i="54"/>
  <c r="CA1128" i="54"/>
  <c r="BZ1128" i="54"/>
  <c r="BX1128" i="54"/>
  <c r="CA1124" i="54"/>
  <c r="BZ1124" i="54"/>
  <c r="BX1124" i="54"/>
  <c r="BY1120" i="54"/>
  <c r="CA1120" i="54"/>
  <c r="BZ1120" i="54"/>
  <c r="BX1120" i="54"/>
  <c r="BX1116" i="54"/>
  <c r="BY1108" i="54"/>
  <c r="CA1108" i="54"/>
  <c r="BZ1108" i="54"/>
  <c r="BX1108" i="54"/>
  <c r="CA1104" i="54"/>
  <c r="BZ1104" i="54"/>
  <c r="BX1104" i="54"/>
  <c r="BY1100" i="54"/>
  <c r="CA1100" i="54"/>
  <c r="BZ1100" i="54"/>
  <c r="BX1100" i="54"/>
  <c r="BX1096" i="54"/>
  <c r="BY1088" i="54"/>
  <c r="CA1088" i="54"/>
  <c r="BZ1088" i="54"/>
  <c r="BX1088" i="54"/>
  <c r="CA1084" i="54"/>
  <c r="BZ1084" i="54"/>
  <c r="BX1084" i="54"/>
  <c r="BY1080" i="54"/>
  <c r="CA1080" i="54"/>
  <c r="BZ1080" i="54"/>
  <c r="BX1080" i="54"/>
  <c r="BX1076" i="54"/>
  <c r="BY1068" i="54"/>
  <c r="CA1068" i="54"/>
  <c r="BZ1068" i="54"/>
  <c r="BX1068" i="54"/>
  <c r="CA1064" i="54"/>
  <c r="BZ1064" i="54"/>
  <c r="BX1064" i="54"/>
  <c r="BY1060" i="54"/>
  <c r="CA1060" i="54"/>
  <c r="BZ1060" i="54"/>
  <c r="BX1060" i="54"/>
  <c r="BX1056" i="54"/>
  <c r="BY1048" i="54"/>
  <c r="CA1048" i="54"/>
  <c r="BZ1048" i="54"/>
  <c r="BX1048" i="54"/>
  <c r="CA1044" i="54"/>
  <c r="BZ1044" i="54"/>
  <c r="BX1044" i="54"/>
  <c r="BY1040" i="54"/>
  <c r="CA1040" i="54"/>
  <c r="BZ1040" i="54"/>
  <c r="BX1040" i="54"/>
  <c r="BX1036" i="54"/>
  <c r="BY1028" i="54"/>
  <c r="CA1028" i="54"/>
  <c r="BZ1028" i="54"/>
  <c r="BX1028" i="54"/>
  <c r="CA1024" i="54"/>
  <c r="BZ1024" i="54"/>
  <c r="BX1024" i="54"/>
  <c r="BY1020" i="54"/>
  <c r="CA1020" i="54"/>
  <c r="BZ1020" i="54"/>
  <c r="BX1020" i="54"/>
  <c r="BX1016" i="54"/>
  <c r="BY1008" i="54"/>
  <c r="CA1008" i="54"/>
  <c r="BZ1008" i="54"/>
  <c r="BX1008" i="54"/>
  <c r="BF36" i="54"/>
  <c r="D1269" i="82"/>
  <c r="BV1303" i="54"/>
  <c r="BW1303" i="54"/>
  <c r="D1265" i="82"/>
  <c r="BV1299" i="54"/>
  <c r="BW1299" i="54"/>
  <c r="D1253" i="82"/>
  <c r="BV1287" i="54"/>
  <c r="BW1287" i="54"/>
  <c r="D1249" i="82"/>
  <c r="D1245" i="82"/>
  <c r="BV1279" i="54"/>
  <c r="BW1279" i="54"/>
  <c r="D1241" i="82"/>
  <c r="BW1275" i="54"/>
  <c r="BW1267" i="54"/>
  <c r="D1229" i="82"/>
  <c r="BV1263" i="54"/>
  <c r="BW1263" i="54"/>
  <c r="D1225" i="82"/>
  <c r="BV1259" i="54"/>
  <c r="BW1259" i="54"/>
  <c r="D1213" i="82"/>
  <c r="BV1247" i="54"/>
  <c r="BW1247" i="54"/>
  <c r="D1209" i="82"/>
  <c r="D1205" i="82"/>
  <c r="BV1239" i="54"/>
  <c r="BW1239" i="54"/>
  <c r="D1201" i="82"/>
  <c r="BV1235" i="54"/>
  <c r="BW1235" i="54"/>
  <c r="BW1227" i="54"/>
  <c r="D1189" i="82"/>
  <c r="D1185" i="82"/>
  <c r="BV1219" i="54"/>
  <c r="BW1219" i="54"/>
  <c r="D1173" i="82"/>
  <c r="BV1207" i="54"/>
  <c r="BW1207" i="54"/>
  <c r="D1165" i="82"/>
  <c r="BV1199" i="54"/>
  <c r="BW1199" i="54"/>
  <c r="D1161" i="82"/>
  <c r="BV1195" i="54"/>
  <c r="BW1195" i="54"/>
  <c r="BW1187" i="54"/>
  <c r="D1145" i="82"/>
  <c r="BV1179" i="54"/>
  <c r="BW1179" i="54"/>
  <c r="D1133" i="82"/>
  <c r="BV1167" i="54"/>
  <c r="BW1167" i="54"/>
  <c r="D1125" i="82"/>
  <c r="BV1159" i="54"/>
  <c r="BW1159" i="54"/>
  <c r="D1121" i="82"/>
  <c r="BV1155" i="54"/>
  <c r="BW1155" i="54"/>
  <c r="BW1147" i="54"/>
  <c r="BV1143" i="54"/>
  <c r="BW1143" i="54"/>
  <c r="D1105" i="82"/>
  <c r="BV1139" i="54"/>
  <c r="BW1139" i="54"/>
  <c r="D1093" i="82"/>
  <c r="BV1127" i="54"/>
  <c r="BW1127" i="54"/>
  <c r="D1089" i="82"/>
  <c r="D1085" i="82"/>
  <c r="BV1119" i="54"/>
  <c r="BW1119" i="54"/>
  <c r="D1081" i="82"/>
  <c r="BV1115" i="54"/>
  <c r="BW1115" i="54"/>
  <c r="BW1107" i="54"/>
  <c r="D1069" i="82"/>
  <c r="BV1103" i="54"/>
  <c r="BW1103" i="54"/>
  <c r="D1065" i="82"/>
  <c r="BV1099" i="54"/>
  <c r="BW1099" i="54"/>
  <c r="D1053" i="82"/>
  <c r="BV1087" i="54"/>
  <c r="BW1087" i="54"/>
  <c r="D1049" i="82"/>
  <c r="D1045" i="82"/>
  <c r="BV1079" i="54"/>
  <c r="BW1079" i="54"/>
  <c r="D1041" i="82"/>
  <c r="BV1075" i="54"/>
  <c r="BW1075" i="54"/>
  <c r="BW1067" i="54"/>
  <c r="D1029" i="82"/>
  <c r="BV1063" i="54"/>
  <c r="BW1063" i="54"/>
  <c r="D1025" i="82"/>
  <c r="BV1059" i="54"/>
  <c r="BW1059" i="54"/>
  <c r="BV1051" i="54"/>
  <c r="D1013" i="82"/>
  <c r="BV1047" i="54"/>
  <c r="BW1047" i="54"/>
  <c r="D1009" i="82"/>
  <c r="D1005" i="82"/>
  <c r="BV1039" i="54"/>
  <c r="BW1039" i="54"/>
  <c r="D1001" i="82"/>
  <c r="BV1035" i="54"/>
  <c r="BW1035" i="54"/>
  <c r="BW1027" i="54"/>
  <c r="D989" i="82"/>
  <c r="D985" i="82"/>
  <c r="BV1019" i="54"/>
  <c r="BW1019" i="54"/>
  <c r="D973" i="82"/>
  <c r="BV1007" i="54"/>
  <c r="BW1007" i="54"/>
  <c r="D1273" i="82"/>
  <c r="BV1306" i="54"/>
  <c r="BW1306" i="54"/>
  <c r="D1264" i="82"/>
  <c r="BV1298" i="54"/>
  <c r="BW1298" i="54"/>
  <c r="D1256" i="82"/>
  <c r="BV1290" i="54"/>
  <c r="BW1286" i="54"/>
  <c r="D1244" i="82"/>
  <c r="BV1278" i="54"/>
  <c r="BW1278" i="54"/>
  <c r="D1236" i="82"/>
  <c r="BV1270" i="54"/>
  <c r="BW1270" i="54"/>
  <c r="D1232" i="82"/>
  <c r="BV1266" i="54"/>
  <c r="BW1266" i="54"/>
  <c r="D1224" i="82"/>
  <c r="BV1258" i="54"/>
  <c r="BW1258" i="54"/>
  <c r="D1220" i="82"/>
  <c r="BV1254" i="54"/>
  <c r="BW1254" i="54"/>
  <c r="D1216" i="82"/>
  <c r="BV1250" i="54"/>
  <c r="BW1246" i="54"/>
  <c r="D1204" i="82"/>
  <c r="BV1238" i="54"/>
  <c r="BW1238" i="54"/>
  <c r="D1196" i="82"/>
  <c r="BV1230" i="54"/>
  <c r="BW1230" i="54"/>
  <c r="D1192" i="82"/>
  <c r="BV1226" i="54"/>
  <c r="BW1226" i="54"/>
  <c r="D1184" i="82"/>
  <c r="BV1218" i="54"/>
  <c r="BW1218" i="54"/>
  <c r="D1180" i="82"/>
  <c r="BV1214" i="54"/>
  <c r="BW1214" i="54"/>
  <c r="D1176" i="82"/>
  <c r="BV1210" i="54"/>
  <c r="BW1206" i="54"/>
  <c r="D1164" i="82"/>
  <c r="BV1198" i="54"/>
  <c r="BW1198" i="54"/>
  <c r="D1156" i="82"/>
  <c r="BV1190" i="54"/>
  <c r="BW1190" i="54"/>
  <c r="D1152" i="82"/>
  <c r="BV1186" i="54"/>
  <c r="BW1186" i="54"/>
  <c r="D1144" i="82"/>
  <c r="BV1178" i="54"/>
  <c r="BW1178" i="54"/>
  <c r="D1140" i="82"/>
  <c r="BV1174" i="54"/>
  <c r="BW1174" i="54"/>
  <c r="D1136" i="82"/>
  <c r="BV1170" i="54"/>
  <c r="BW1166" i="54"/>
  <c r="D1124" i="82"/>
  <c r="BV1158" i="54"/>
  <c r="BW1158" i="54"/>
  <c r="D1116" i="82"/>
  <c r="BV1150" i="54"/>
  <c r="BW1150" i="54"/>
  <c r="D1112" i="82"/>
  <c r="BV1146" i="54"/>
  <c r="BW1146" i="54"/>
  <c r="D1104" i="82"/>
  <c r="BV1138" i="54"/>
  <c r="BW1138" i="54"/>
  <c r="D1100" i="82"/>
  <c r="BV1134" i="54"/>
  <c r="BW1134" i="54"/>
  <c r="D1096" i="82"/>
  <c r="BV1130" i="54"/>
  <c r="BW1126" i="54"/>
  <c r="D1084" i="82"/>
  <c r="BV1118" i="54"/>
  <c r="BW1118" i="54"/>
  <c r="D1076" i="82"/>
  <c r="BV1110" i="54"/>
  <c r="BW1110" i="54"/>
  <c r="D1072" i="82"/>
  <c r="BV1106" i="54"/>
  <c r="BW1106" i="54"/>
  <c r="D1064" i="82"/>
  <c r="BV1098" i="54"/>
  <c r="BW1098" i="54"/>
  <c r="D1060" i="82"/>
  <c r="BV1094" i="54"/>
  <c r="BW1094" i="54"/>
  <c r="D1056" i="82"/>
  <c r="BV1090" i="54"/>
  <c r="BW1086" i="54"/>
  <c r="D1044" i="82"/>
  <c r="BV1078" i="54"/>
  <c r="BW1078" i="54"/>
  <c r="D1036" i="82"/>
  <c r="BV1070" i="54"/>
  <c r="BW1070" i="54"/>
  <c r="D1032" i="82"/>
  <c r="BV1066" i="54"/>
  <c r="BW1066" i="54"/>
  <c r="D1024" i="82"/>
  <c r="BV1058" i="54"/>
  <c r="BW1058" i="54"/>
  <c r="D1020" i="82"/>
  <c r="BV1054" i="54"/>
  <c r="BW1054" i="54"/>
  <c r="D1016" i="82"/>
  <c r="BV1050" i="54"/>
  <c r="BW1050" i="54"/>
  <c r="BW1046" i="54"/>
  <c r="D1004" i="82"/>
  <c r="BV1038" i="54"/>
  <c r="BW1038" i="54"/>
  <c r="D996" i="82"/>
  <c r="BV1030" i="54"/>
  <c r="BW1030" i="54"/>
  <c r="D992" i="82"/>
  <c r="BV1026" i="54"/>
  <c r="BW1026" i="54"/>
  <c r="D984" i="82"/>
  <c r="BV1018" i="54"/>
  <c r="BW1018" i="54"/>
  <c r="D980" i="82"/>
  <c r="BV1014" i="54"/>
  <c r="BW1014" i="54"/>
  <c r="D976" i="82"/>
  <c r="BV1010" i="54"/>
  <c r="BW1010" i="54"/>
  <c r="BV1006" i="54"/>
  <c r="BW1006" i="54"/>
  <c r="D1276" i="82"/>
  <c r="BV1310" i="54"/>
  <c r="BW1310" i="54"/>
  <c r="D1260" i="82"/>
  <c r="BV1294" i="54"/>
  <c r="BW1294" i="54"/>
  <c r="D1275" i="82"/>
  <c r="BW1309" i="54"/>
  <c r="BV1309" i="54"/>
  <c r="D1271" i="82"/>
  <c r="D1263" i="82"/>
  <c r="BV1297" i="54"/>
  <c r="BW1297" i="54"/>
  <c r="D1259" i="82"/>
  <c r="BW1293" i="54"/>
  <c r="D1255" i="82"/>
  <c r="BV1289" i="54"/>
  <c r="BW1289" i="54"/>
  <c r="D1251" i="82"/>
  <c r="BW1285" i="54"/>
  <c r="BV1285" i="54"/>
  <c r="BV1277" i="54"/>
  <c r="D1239" i="82"/>
  <c r="D1235" i="82"/>
  <c r="BW1269" i="54"/>
  <c r="BV1269" i="54"/>
  <c r="D1231" i="82"/>
  <c r="D1223" i="82"/>
  <c r="BV1257" i="54"/>
  <c r="BW1257" i="54"/>
  <c r="D1215" i="82"/>
  <c r="BV1249" i="54"/>
  <c r="BW1249" i="54"/>
  <c r="D1211" i="82"/>
  <c r="BW1245" i="54"/>
  <c r="BV1245" i="54"/>
  <c r="BV1237" i="54"/>
  <c r="D1199" i="82"/>
  <c r="BV1233" i="54"/>
  <c r="BW1233" i="54"/>
  <c r="D1195" i="82"/>
  <c r="BW1229" i="54"/>
  <c r="BV1229" i="54"/>
  <c r="D1191" i="82"/>
  <c r="D1183" i="82"/>
  <c r="BV1217" i="54"/>
  <c r="BW1217" i="54"/>
  <c r="D1179" i="82"/>
  <c r="BW1213" i="54"/>
  <c r="D1175" i="82"/>
  <c r="BV1209" i="54"/>
  <c r="BW1209" i="54"/>
  <c r="D1171" i="82"/>
  <c r="BW1205" i="54"/>
  <c r="BV1205" i="54"/>
  <c r="BV1197" i="54"/>
  <c r="D1159" i="82"/>
  <c r="D1155" i="82"/>
  <c r="BW1189" i="54"/>
  <c r="BV1189" i="54"/>
  <c r="D1151" i="82"/>
  <c r="D1143" i="82"/>
  <c r="BV1177" i="54"/>
  <c r="BW1177" i="54"/>
  <c r="D1135" i="82"/>
  <c r="BV1169" i="54"/>
  <c r="BW1169" i="54"/>
  <c r="D1131" i="82"/>
  <c r="BW1165" i="54"/>
  <c r="BV1165" i="54"/>
  <c r="BV1157" i="54"/>
  <c r="D1119" i="82"/>
  <c r="BW1153" i="54"/>
  <c r="BV1153" i="54"/>
  <c r="D1115" i="82"/>
  <c r="BW1149" i="54"/>
  <c r="BV1149" i="54"/>
  <c r="D1111" i="82"/>
  <c r="D1103" i="82"/>
  <c r="BW1137" i="54"/>
  <c r="BV1137" i="54"/>
  <c r="D1099" i="82"/>
  <c r="BW1133" i="54"/>
  <c r="D1095" i="82"/>
  <c r="BW1129" i="54"/>
  <c r="BV1129" i="54"/>
  <c r="D1091" i="82"/>
  <c r="BW1125" i="54"/>
  <c r="BV1125" i="54"/>
  <c r="BV1117" i="54"/>
  <c r="D1079" i="82"/>
  <c r="D1075" i="82"/>
  <c r="BW1109" i="54"/>
  <c r="BV1109" i="54"/>
  <c r="D1071" i="82"/>
  <c r="D1067" i="82"/>
  <c r="D1063" i="82"/>
  <c r="BW1097" i="54"/>
  <c r="BV1097" i="54"/>
  <c r="D1055" i="82"/>
  <c r="BW1089" i="54"/>
  <c r="BV1089" i="54"/>
  <c r="D1051" i="82"/>
  <c r="BW1085" i="54"/>
  <c r="BV1085" i="54"/>
  <c r="BV1077" i="54"/>
  <c r="D1039" i="82"/>
  <c r="BW1073" i="54"/>
  <c r="BV1073" i="54"/>
  <c r="D1035" i="82"/>
  <c r="BV1069" i="54"/>
  <c r="BW1069" i="54"/>
  <c r="D1031" i="82"/>
  <c r="D1023" i="82"/>
  <c r="BV1057" i="54"/>
  <c r="BW1057" i="54"/>
  <c r="D1019" i="82"/>
  <c r="BV1053" i="54"/>
  <c r="D1015" i="82"/>
  <c r="BV1049" i="54"/>
  <c r="BW1049" i="54"/>
  <c r="D1011" i="82"/>
  <c r="BV1045" i="54"/>
  <c r="BW1045" i="54"/>
  <c r="BW1037" i="54"/>
  <c r="D999" i="82"/>
  <c r="D995" i="82"/>
  <c r="BV1029" i="54"/>
  <c r="BW1029" i="54"/>
  <c r="D991" i="82"/>
  <c r="BV1021" i="54"/>
  <c r="D983" i="82"/>
  <c r="BV1017" i="54"/>
  <c r="BW1017" i="54"/>
  <c r="D975" i="82"/>
  <c r="BV1009" i="54"/>
  <c r="BW1009" i="54"/>
  <c r="D1278" i="82"/>
  <c r="BV1312" i="54"/>
  <c r="BW1312" i="54"/>
  <c r="D1274" i="82"/>
  <c r="BV1308" i="54"/>
  <c r="BW1308" i="54"/>
  <c r="BW1304" i="54"/>
  <c r="D1266" i="82"/>
  <c r="BV1300" i="54"/>
  <c r="BW1300" i="54"/>
  <c r="D1262" i="82"/>
  <c r="BV1296" i="54"/>
  <c r="BW1296" i="54"/>
  <c r="D1254" i="82"/>
  <c r="BV1288" i="54"/>
  <c r="BW1288" i="54"/>
  <c r="D1250" i="82"/>
  <c r="BV1284" i="54"/>
  <c r="BW1284" i="54"/>
  <c r="D1246" i="82"/>
  <c r="BV1280" i="54"/>
  <c r="BW1280" i="54"/>
  <c r="BV1276" i="54"/>
  <c r="BW1276" i="54"/>
  <c r="D1234" i="82"/>
  <c r="BV1268" i="54"/>
  <c r="BW1268" i="54"/>
  <c r="BW1264" i="54"/>
  <c r="D1226" i="82"/>
  <c r="BV1260" i="54"/>
  <c r="BW1260" i="54"/>
  <c r="D1222" i="82"/>
  <c r="BV1256" i="54"/>
  <c r="BW1256" i="54"/>
  <c r="D1214" i="82"/>
  <c r="BV1248" i="54"/>
  <c r="BW1248" i="54"/>
  <c r="D1210" i="82"/>
  <c r="BV1244" i="54"/>
  <c r="BW1244" i="54"/>
  <c r="D1206" i="82"/>
  <c r="BV1240" i="54"/>
  <c r="BW1240" i="54"/>
  <c r="BV1236" i="54"/>
  <c r="BW1236" i="54"/>
  <c r="D1194" i="82"/>
  <c r="BV1228" i="54"/>
  <c r="BW1228" i="54"/>
  <c r="BW1224" i="54"/>
  <c r="D1186" i="82"/>
  <c r="BV1220" i="54"/>
  <c r="BW1220" i="54"/>
  <c r="D1182" i="82"/>
  <c r="BV1216" i="54"/>
  <c r="BW1216" i="54"/>
  <c r="D1174" i="82"/>
  <c r="BV1208" i="54"/>
  <c r="BW1208" i="54"/>
  <c r="D1170" i="82"/>
  <c r="BV1204" i="54"/>
  <c r="BW1204" i="54"/>
  <c r="D1166" i="82"/>
  <c r="BV1200" i="54"/>
  <c r="BW1200" i="54"/>
  <c r="BV1196" i="54"/>
  <c r="BW1196" i="54"/>
  <c r="D1154" i="82"/>
  <c r="BV1188" i="54"/>
  <c r="BW1188" i="54"/>
  <c r="BW1184" i="54"/>
  <c r="D1146" i="82"/>
  <c r="BV1180" i="54"/>
  <c r="BW1180" i="54"/>
  <c r="D1142" i="82"/>
  <c r="BV1176" i="54"/>
  <c r="BW1176" i="54"/>
  <c r="D1134" i="82"/>
  <c r="BV1168" i="54"/>
  <c r="BW1168" i="54"/>
  <c r="D1130" i="82"/>
  <c r="BV1164" i="54"/>
  <c r="BW1164" i="54"/>
  <c r="D1126" i="82"/>
  <c r="BV1160" i="54"/>
  <c r="BW1160" i="54"/>
  <c r="BV1156" i="54"/>
  <c r="BW1156" i="54"/>
  <c r="D1114" i="82"/>
  <c r="BV1148" i="54"/>
  <c r="BW1148" i="54"/>
  <c r="BW1144" i="54"/>
  <c r="D1106" i="82"/>
  <c r="BV1140" i="54"/>
  <c r="BW1140" i="54"/>
  <c r="D1102" i="82"/>
  <c r="BV1136" i="54"/>
  <c r="BW1136" i="54"/>
  <c r="D1094" i="82"/>
  <c r="BV1128" i="54"/>
  <c r="BW1128" i="54"/>
  <c r="D1090" i="82"/>
  <c r="BV1124" i="54"/>
  <c r="BW1124" i="54"/>
  <c r="D1086" i="82"/>
  <c r="BV1120" i="54"/>
  <c r="BW1120" i="54"/>
  <c r="BV1116" i="54"/>
  <c r="BW1116" i="54"/>
  <c r="D1074" i="82"/>
  <c r="BV1108" i="54"/>
  <c r="BW1108" i="54"/>
  <c r="BW1104" i="54"/>
  <c r="D1066" i="82"/>
  <c r="BV1100" i="54"/>
  <c r="BW1100" i="54"/>
  <c r="D1062" i="82"/>
  <c r="BV1096" i="54"/>
  <c r="BW1096" i="54"/>
  <c r="D1054" i="82"/>
  <c r="BV1088" i="54"/>
  <c r="BW1088" i="54"/>
  <c r="D1050" i="82"/>
  <c r="BV1084" i="54"/>
  <c r="BW1084" i="54"/>
  <c r="D1046" i="82"/>
  <c r="BV1080" i="54"/>
  <c r="BW1080" i="54"/>
  <c r="BV1076" i="54"/>
  <c r="BW1076" i="54"/>
  <c r="D1038" i="82"/>
  <c r="BV1072" i="54"/>
  <c r="D1034" i="82"/>
  <c r="BV1068" i="54"/>
  <c r="BW1068" i="54"/>
  <c r="BW1064" i="54"/>
  <c r="D1026" i="82"/>
  <c r="BV1060" i="54"/>
  <c r="BW1060" i="54"/>
  <c r="D1022" i="82"/>
  <c r="BV1056" i="54"/>
  <c r="BW1056" i="54"/>
  <c r="D1014" i="82"/>
  <c r="BV1048" i="54"/>
  <c r="BW1048" i="54"/>
  <c r="D1010" i="82"/>
  <c r="BV1044" i="54"/>
  <c r="BW1044" i="54"/>
  <c r="D1006" i="82"/>
  <c r="BV1040" i="54"/>
  <c r="BW1040" i="54"/>
  <c r="BV1036" i="54"/>
  <c r="BW1036" i="54"/>
  <c r="D994" i="82"/>
  <c r="BV1028" i="54"/>
  <c r="BW1028" i="54"/>
  <c r="BW1024" i="54"/>
  <c r="D986" i="82"/>
  <c r="BV1020" i="54"/>
  <c r="BW1020" i="54"/>
  <c r="D982" i="82"/>
  <c r="BV1016" i="54"/>
  <c r="BW1016" i="54"/>
  <c r="D974" i="82"/>
  <c r="BV1008" i="54"/>
  <c r="BW1008" i="54"/>
  <c r="BF365" i="54"/>
  <c r="BB36" i="54"/>
  <c r="BE36" i="54"/>
  <c r="BD36" i="54"/>
  <c r="J1310" i="54"/>
  <c r="E1272" i="82"/>
  <c r="J1306" i="54"/>
  <c r="J1302" i="54"/>
  <c r="E1264" i="82"/>
  <c r="J1298" i="54"/>
  <c r="E1260" i="82"/>
  <c r="J1294" i="54"/>
  <c r="J1290" i="54"/>
  <c r="E1252" i="82"/>
  <c r="J1286" i="54"/>
  <c r="J1282" i="54"/>
  <c r="E1244" i="82"/>
  <c r="J1278" i="54"/>
  <c r="E1240" i="82"/>
  <c r="J1274" i="54"/>
  <c r="E1236" i="82"/>
  <c r="J1270" i="54"/>
  <c r="E1232" i="82"/>
  <c r="J1266" i="54"/>
  <c r="J1262" i="54"/>
  <c r="E1224" i="82"/>
  <c r="J1258" i="54"/>
  <c r="E1220" i="82"/>
  <c r="J1254" i="54"/>
  <c r="J1250" i="54"/>
  <c r="E1212" i="82"/>
  <c r="J1246" i="54"/>
  <c r="J1242" i="54"/>
  <c r="E1204" i="82"/>
  <c r="J1238" i="54"/>
  <c r="E1200" i="82"/>
  <c r="J1234" i="54"/>
  <c r="J1230" i="54"/>
  <c r="E1192" i="82"/>
  <c r="J1226" i="54"/>
  <c r="J1222" i="54"/>
  <c r="E1184" i="82"/>
  <c r="J1218" i="54"/>
  <c r="E1180" i="82"/>
  <c r="J1214" i="54"/>
  <c r="J1210" i="54"/>
  <c r="E1172" i="82"/>
  <c r="J1206" i="54"/>
  <c r="J1202" i="54"/>
  <c r="E1164" i="82"/>
  <c r="J1198" i="54"/>
  <c r="E1160" i="82"/>
  <c r="J1194" i="54"/>
  <c r="J1190" i="54"/>
  <c r="E1152" i="82"/>
  <c r="J1186" i="54"/>
  <c r="J1182" i="54"/>
  <c r="E1144" i="82"/>
  <c r="J1178" i="54"/>
  <c r="E1140" i="82"/>
  <c r="J1174" i="54"/>
  <c r="J1170" i="54"/>
  <c r="E1132" i="82"/>
  <c r="J1166" i="54"/>
  <c r="J1162" i="54"/>
  <c r="E1124" i="82"/>
  <c r="J1158" i="54"/>
  <c r="E1120" i="82"/>
  <c r="J1154" i="54"/>
  <c r="E1116" i="82"/>
  <c r="J1150" i="54"/>
  <c r="E1112" i="82"/>
  <c r="J1146" i="54"/>
  <c r="J1142" i="54"/>
  <c r="E1104" i="82"/>
  <c r="J1138" i="54"/>
  <c r="E1100" i="82"/>
  <c r="J1134" i="54"/>
  <c r="J1130" i="54"/>
  <c r="E1092" i="82"/>
  <c r="J1126" i="54"/>
  <c r="J1122" i="54"/>
  <c r="E1084" i="82"/>
  <c r="J1118" i="54"/>
  <c r="E1080" i="82"/>
  <c r="J1114" i="54"/>
  <c r="E1076" i="82"/>
  <c r="J1110" i="54"/>
  <c r="E1072" i="82"/>
  <c r="J1106" i="54"/>
  <c r="J1102" i="54"/>
  <c r="E1064" i="82"/>
  <c r="J1098" i="54"/>
  <c r="E1060" i="82"/>
  <c r="J1094" i="54"/>
  <c r="J1090" i="54"/>
  <c r="E1052" i="82"/>
  <c r="J1086" i="54"/>
  <c r="J1082" i="54"/>
  <c r="E1044" i="82"/>
  <c r="J1078" i="54"/>
  <c r="E1040" i="82"/>
  <c r="J1074" i="54"/>
  <c r="J1070" i="54"/>
  <c r="E1032" i="82"/>
  <c r="J1066" i="54"/>
  <c r="J1062" i="54"/>
  <c r="E1024" i="82"/>
  <c r="J1058" i="54"/>
  <c r="E1020" i="82"/>
  <c r="J1054" i="54"/>
  <c r="J1050" i="54"/>
  <c r="E1012" i="82"/>
  <c r="J1046" i="54"/>
  <c r="J1042" i="54"/>
  <c r="E1004" i="82"/>
  <c r="J1038" i="54"/>
  <c r="E1000" i="82"/>
  <c r="J1034" i="54"/>
  <c r="J1030" i="54"/>
  <c r="E992" i="82"/>
  <c r="J1026" i="54"/>
  <c r="J1022" i="54"/>
  <c r="E984" i="82"/>
  <c r="J1018" i="54"/>
  <c r="E980" i="82"/>
  <c r="J1014" i="54"/>
  <c r="J1010" i="54"/>
  <c r="E1275" i="82"/>
  <c r="J1309" i="54"/>
  <c r="E1271" i="82"/>
  <c r="J1305" i="54"/>
  <c r="J1301" i="54"/>
  <c r="E1263" i="82"/>
  <c r="J1297" i="54"/>
  <c r="E1259" i="82"/>
  <c r="J1293" i="54"/>
  <c r="E1255" i="82"/>
  <c r="J1289" i="54"/>
  <c r="E1251" i="82"/>
  <c r="J1285" i="54"/>
  <c r="J1281" i="54"/>
  <c r="E1243" i="82"/>
  <c r="J1277" i="54"/>
  <c r="E1239" i="82"/>
  <c r="J1273" i="54"/>
  <c r="E1235" i="82"/>
  <c r="J1269" i="54"/>
  <c r="E1231" i="82"/>
  <c r="J1265" i="54"/>
  <c r="J1261" i="54"/>
  <c r="E1223" i="82"/>
  <c r="J1257" i="54"/>
  <c r="E1219" i="82"/>
  <c r="J1253" i="54"/>
  <c r="E1215" i="82"/>
  <c r="J1249" i="54"/>
  <c r="E1211" i="82"/>
  <c r="J1245" i="54"/>
  <c r="J1241" i="54"/>
  <c r="E1203" i="82"/>
  <c r="J1237" i="54"/>
  <c r="E1199" i="82"/>
  <c r="J1233" i="54"/>
  <c r="E1195" i="82"/>
  <c r="J1229" i="54"/>
  <c r="E1191" i="82"/>
  <c r="J1225" i="54"/>
  <c r="J1221" i="54"/>
  <c r="E1183" i="82"/>
  <c r="J1217" i="54"/>
  <c r="E1179" i="82"/>
  <c r="J1213" i="54"/>
  <c r="E1175" i="82"/>
  <c r="J1209" i="54"/>
  <c r="E1171" i="82"/>
  <c r="J1205" i="54"/>
  <c r="J1201" i="54"/>
  <c r="E1163" i="82"/>
  <c r="J1197" i="54"/>
  <c r="E1159" i="82"/>
  <c r="J1193" i="54"/>
  <c r="E1155" i="82"/>
  <c r="J1189" i="54"/>
  <c r="E1151" i="82"/>
  <c r="J1185" i="54"/>
  <c r="J1181" i="54"/>
  <c r="E1143" i="82"/>
  <c r="J1177" i="54"/>
  <c r="E1139" i="82"/>
  <c r="J1173" i="54"/>
  <c r="E1135" i="82"/>
  <c r="J1169" i="54"/>
  <c r="E1131" i="82"/>
  <c r="J1165" i="54"/>
  <c r="J1161" i="54"/>
  <c r="E1123" i="82"/>
  <c r="J1157" i="54"/>
  <c r="E1119" i="82"/>
  <c r="J1153" i="54"/>
  <c r="E1115" i="82"/>
  <c r="J1149" i="54"/>
  <c r="E1111" i="82"/>
  <c r="J1145" i="54"/>
  <c r="J1141" i="54"/>
  <c r="E1103" i="82"/>
  <c r="J1137" i="54"/>
  <c r="E1099" i="82"/>
  <c r="J1133" i="54"/>
  <c r="E1095" i="82"/>
  <c r="J1129" i="54"/>
  <c r="E1091" i="82"/>
  <c r="J1125" i="54"/>
  <c r="J1121" i="54"/>
  <c r="E1083" i="82"/>
  <c r="J1117" i="54"/>
  <c r="E1079" i="82"/>
  <c r="J1113" i="54"/>
  <c r="E1075" i="82"/>
  <c r="J1109" i="54"/>
  <c r="E1071" i="82"/>
  <c r="J1105" i="54"/>
  <c r="J1101" i="54"/>
  <c r="E1063" i="82"/>
  <c r="J1097" i="54"/>
  <c r="E1059" i="82"/>
  <c r="J1093" i="54"/>
  <c r="E1055" i="82"/>
  <c r="J1089" i="54"/>
  <c r="E1051" i="82"/>
  <c r="J1085" i="54"/>
  <c r="J1081" i="54"/>
  <c r="E1043" i="82"/>
  <c r="J1077" i="54"/>
  <c r="E1039" i="82"/>
  <c r="J1073" i="54"/>
  <c r="E1035" i="82"/>
  <c r="J1069" i="54"/>
  <c r="E1031" i="82"/>
  <c r="J1065" i="54"/>
  <c r="J1061" i="54"/>
  <c r="E1023" i="82"/>
  <c r="J1057" i="54"/>
  <c r="E1019" i="82"/>
  <c r="J1053" i="54"/>
  <c r="E1015" i="82"/>
  <c r="J1049" i="54"/>
  <c r="E1011" i="82"/>
  <c r="J1045" i="54"/>
  <c r="J1041" i="54"/>
  <c r="E1003" i="82"/>
  <c r="J1037" i="54"/>
  <c r="E999" i="82"/>
  <c r="J1033" i="54"/>
  <c r="E995" i="82"/>
  <c r="J1029" i="54"/>
  <c r="E991" i="82"/>
  <c r="J1025" i="54"/>
  <c r="J1021" i="54"/>
  <c r="E983" i="82"/>
  <c r="J1017" i="54"/>
  <c r="E979" i="82"/>
  <c r="J1013" i="54"/>
  <c r="E975" i="82"/>
  <c r="J1009" i="54"/>
  <c r="E1278" i="82"/>
  <c r="J1312" i="54"/>
  <c r="E1274" i="82"/>
  <c r="J1308" i="54"/>
  <c r="E1270" i="82"/>
  <c r="J1304" i="54"/>
  <c r="J1300" i="54"/>
  <c r="E1262" i="82"/>
  <c r="J1296" i="54"/>
  <c r="E1258" i="82"/>
  <c r="J1292" i="54"/>
  <c r="E1254" i="82"/>
  <c r="J1288" i="54"/>
  <c r="E1250" i="82"/>
  <c r="J1284" i="54"/>
  <c r="J1280" i="54"/>
  <c r="E1242" i="82"/>
  <c r="J1276" i="54"/>
  <c r="E1238" i="82"/>
  <c r="J1272" i="54"/>
  <c r="E1234" i="82"/>
  <c r="J1268" i="54"/>
  <c r="E1230" i="82"/>
  <c r="J1264" i="54"/>
  <c r="J1260" i="54"/>
  <c r="E1222" i="82"/>
  <c r="J1256" i="54"/>
  <c r="E1218" i="82"/>
  <c r="J1252" i="54"/>
  <c r="E1214" i="82"/>
  <c r="J1248" i="54"/>
  <c r="E1210" i="82"/>
  <c r="J1244" i="54"/>
  <c r="J1240" i="54"/>
  <c r="E1202" i="82"/>
  <c r="J1236" i="54"/>
  <c r="E1198" i="82"/>
  <c r="J1232" i="54"/>
  <c r="E1194" i="82"/>
  <c r="J1228" i="54"/>
  <c r="E1190" i="82"/>
  <c r="J1224" i="54"/>
  <c r="J1220" i="54"/>
  <c r="E1182" i="82"/>
  <c r="J1216" i="54"/>
  <c r="E1178" i="82"/>
  <c r="J1212" i="54"/>
  <c r="E1174" i="82"/>
  <c r="J1208" i="54"/>
  <c r="E1170" i="82"/>
  <c r="J1204" i="54"/>
  <c r="J1200" i="54"/>
  <c r="E1162" i="82"/>
  <c r="J1196" i="54"/>
  <c r="E1158" i="82"/>
  <c r="J1192" i="54"/>
  <c r="E1154" i="82"/>
  <c r="J1188" i="54"/>
  <c r="E1150" i="82"/>
  <c r="J1184" i="54"/>
  <c r="J1180" i="54"/>
  <c r="E1142" i="82"/>
  <c r="J1176" i="54"/>
  <c r="E1138" i="82"/>
  <c r="J1172" i="54"/>
  <c r="E1134" i="82"/>
  <c r="J1168" i="54"/>
  <c r="E1130" i="82"/>
  <c r="J1164" i="54"/>
  <c r="J1160" i="54"/>
  <c r="E1122" i="82"/>
  <c r="J1156" i="54"/>
  <c r="E1118" i="82"/>
  <c r="J1152" i="54"/>
  <c r="E1114" i="82"/>
  <c r="J1148" i="54"/>
  <c r="E1110" i="82"/>
  <c r="J1144" i="54"/>
  <c r="J1140" i="54"/>
  <c r="E1102" i="82"/>
  <c r="J1136" i="54"/>
  <c r="E1098" i="82"/>
  <c r="J1132" i="54"/>
  <c r="E1094" i="82"/>
  <c r="J1128" i="54"/>
  <c r="E1090" i="82"/>
  <c r="J1124" i="54"/>
  <c r="J1120" i="54"/>
  <c r="E1082" i="82"/>
  <c r="J1116" i="54"/>
  <c r="E1078" i="82"/>
  <c r="J1112" i="54"/>
  <c r="E1074" i="82"/>
  <c r="J1108" i="54"/>
  <c r="E1070" i="82"/>
  <c r="J1104" i="54"/>
  <c r="J1100" i="54"/>
  <c r="E1062" i="82"/>
  <c r="J1096" i="54"/>
  <c r="E1058" i="82"/>
  <c r="J1092" i="54"/>
  <c r="E1054" i="82"/>
  <c r="J1088" i="54"/>
  <c r="E1050" i="82"/>
  <c r="J1084" i="54"/>
  <c r="J1080" i="54"/>
  <c r="E1042" i="82"/>
  <c r="J1076" i="54"/>
  <c r="E1038" i="82"/>
  <c r="J1072" i="54"/>
  <c r="E1034" i="82"/>
  <c r="J1068" i="54"/>
  <c r="E1030" i="82"/>
  <c r="J1064" i="54"/>
  <c r="J1060" i="54"/>
  <c r="E1022" i="82"/>
  <c r="J1056" i="54"/>
  <c r="E1018" i="82"/>
  <c r="J1052" i="54"/>
  <c r="E1014" i="82"/>
  <c r="J1048" i="54"/>
  <c r="E1010" i="82"/>
  <c r="J1044" i="54"/>
  <c r="J1040" i="54"/>
  <c r="E1002" i="82"/>
  <c r="J1036" i="54"/>
  <c r="E998" i="82"/>
  <c r="J1032" i="54"/>
  <c r="E994" i="82"/>
  <c r="J1028" i="54"/>
  <c r="E990" i="82"/>
  <c r="J1024" i="54"/>
  <c r="J1020" i="54"/>
  <c r="E982" i="82"/>
  <c r="J1016" i="54"/>
  <c r="E978" i="82"/>
  <c r="J1012" i="54"/>
  <c r="E974" i="82"/>
  <c r="J1008" i="54"/>
  <c r="J1311" i="54"/>
  <c r="E1273" i="82"/>
  <c r="J1307" i="54"/>
  <c r="E1269" i="82"/>
  <c r="J1303" i="54"/>
  <c r="E1265" i="82"/>
  <c r="J1299" i="54"/>
  <c r="J1295" i="54"/>
  <c r="J1291" i="54"/>
  <c r="E1253" i="82"/>
  <c r="J1287" i="54"/>
  <c r="E1249" i="82"/>
  <c r="J1283" i="54"/>
  <c r="E1245" i="82"/>
  <c r="J1279" i="54"/>
  <c r="J1275" i="54"/>
  <c r="J1271" i="54"/>
  <c r="E1233" i="82"/>
  <c r="J1267" i="54"/>
  <c r="E1229" i="82"/>
  <c r="J1263" i="54"/>
  <c r="E1225" i="82"/>
  <c r="J1259" i="54"/>
  <c r="J1255" i="54"/>
  <c r="J1251" i="54"/>
  <c r="E1213" i="82"/>
  <c r="J1247" i="54"/>
  <c r="E1209" i="82"/>
  <c r="J1243" i="54"/>
  <c r="E1205" i="82"/>
  <c r="J1239" i="54"/>
  <c r="J1235" i="54"/>
  <c r="J1231" i="54"/>
  <c r="E1193" i="82"/>
  <c r="J1227" i="54"/>
  <c r="E1189" i="82"/>
  <c r="J1223" i="54"/>
  <c r="E1185" i="82"/>
  <c r="J1219" i="54"/>
  <c r="J1215" i="54"/>
  <c r="J1211" i="54"/>
  <c r="E1173" i="82"/>
  <c r="J1207" i="54"/>
  <c r="E1169" i="82"/>
  <c r="J1203" i="54"/>
  <c r="E1165" i="82"/>
  <c r="J1199" i="54"/>
  <c r="J1195" i="54"/>
  <c r="J1191" i="54"/>
  <c r="E1153" i="82"/>
  <c r="J1187" i="54"/>
  <c r="E1149" i="82"/>
  <c r="J1183" i="54"/>
  <c r="E1145" i="82"/>
  <c r="J1179" i="54"/>
  <c r="J1175" i="54"/>
  <c r="J1171" i="54"/>
  <c r="E1133" i="82"/>
  <c r="J1167" i="54"/>
  <c r="E1129" i="82"/>
  <c r="J1163" i="54"/>
  <c r="E1125" i="82"/>
  <c r="J1159" i="54"/>
  <c r="J1155" i="54"/>
  <c r="J1151" i="54"/>
  <c r="E1113" i="82"/>
  <c r="J1147" i="54"/>
  <c r="E1109" i="82"/>
  <c r="J1143" i="54"/>
  <c r="E1105" i="82"/>
  <c r="J1139" i="54"/>
  <c r="J1135" i="54"/>
  <c r="J1131" i="54"/>
  <c r="E1093" i="82"/>
  <c r="J1127" i="54"/>
  <c r="E1089" i="82"/>
  <c r="J1123" i="54"/>
  <c r="E1085" i="82"/>
  <c r="J1119" i="54"/>
  <c r="J1115" i="54"/>
  <c r="J1111" i="54"/>
  <c r="E1073" i="82"/>
  <c r="J1107" i="54"/>
  <c r="E1069" i="82"/>
  <c r="J1103" i="54"/>
  <c r="E1065" i="82"/>
  <c r="J1099" i="54"/>
  <c r="J1095" i="54"/>
  <c r="J1091" i="54"/>
  <c r="E1053" i="82"/>
  <c r="J1087" i="54"/>
  <c r="E1049" i="82"/>
  <c r="J1083" i="54"/>
  <c r="E1045" i="82"/>
  <c r="J1079" i="54"/>
  <c r="J1075" i="54"/>
  <c r="J1071" i="54"/>
  <c r="E1033" i="82"/>
  <c r="J1067" i="54"/>
  <c r="E1029" i="82"/>
  <c r="J1063" i="54"/>
  <c r="E1025" i="82"/>
  <c r="J1059" i="54"/>
  <c r="J1055" i="54"/>
  <c r="J1051" i="54"/>
  <c r="E1013" i="82"/>
  <c r="J1047" i="54"/>
  <c r="E1009" i="82"/>
  <c r="J1043" i="54"/>
  <c r="E1005" i="82"/>
  <c r="J1039" i="54"/>
  <c r="J1035" i="54"/>
  <c r="E997" i="82"/>
  <c r="J1031" i="54"/>
  <c r="E993" i="82"/>
  <c r="J1027" i="54"/>
  <c r="E989" i="82"/>
  <c r="J1023" i="54"/>
  <c r="E985" i="82"/>
  <c r="J1019" i="54"/>
  <c r="J1015" i="54"/>
  <c r="E977" i="82"/>
  <c r="J1011" i="54"/>
  <c r="E973" i="82"/>
  <c r="J1007" i="54"/>
  <c r="AM794" i="54"/>
  <c r="AN794" i="54"/>
  <c r="AM790" i="54"/>
  <c r="AN790" i="54"/>
  <c r="AM786" i="54"/>
  <c r="AN786" i="54"/>
  <c r="AM782" i="54"/>
  <c r="AN782" i="54"/>
  <c r="AM778" i="54"/>
  <c r="AN778" i="54"/>
  <c r="AM774" i="54"/>
  <c r="AN774" i="54"/>
  <c r="AM770" i="54"/>
  <c r="AN770" i="54"/>
  <c r="AM766" i="54"/>
  <c r="AN766" i="54"/>
  <c r="AN762" i="54"/>
  <c r="AN750" i="54"/>
  <c r="AM738" i="54"/>
  <c r="AN738" i="54"/>
  <c r="AM734" i="54"/>
  <c r="AN734" i="54"/>
  <c r="AM730" i="54"/>
  <c r="AN730" i="54"/>
  <c r="AM726" i="54"/>
  <c r="AN726" i="54"/>
  <c r="AM722" i="54"/>
  <c r="AN722" i="54"/>
  <c r="AM642" i="54"/>
  <c r="AN642" i="54"/>
  <c r="AN638" i="54"/>
  <c r="AN634" i="54"/>
  <c r="AN630" i="54"/>
  <c r="AM602" i="54"/>
  <c r="AN602" i="54"/>
  <c r="AM598" i="54"/>
  <c r="AN598" i="54"/>
  <c r="AM590" i="54"/>
  <c r="AN590" i="54"/>
  <c r="AM582" i="54"/>
  <c r="AN582" i="54"/>
  <c r="AM578" i="54"/>
  <c r="AN578" i="54"/>
  <c r="AN570" i="54"/>
  <c r="AN566" i="54"/>
  <c r="AN562" i="54"/>
  <c r="AN558" i="54"/>
  <c r="AN554" i="54"/>
  <c r="AN550" i="54"/>
  <c r="AN546" i="54"/>
  <c r="AN542" i="54"/>
  <c r="AM534" i="54"/>
  <c r="AN534" i="54"/>
  <c r="AM530" i="54"/>
  <c r="AN530" i="54"/>
  <c r="AM526" i="54"/>
  <c r="AN526" i="54"/>
  <c r="AM522" i="54"/>
  <c r="AN522" i="54"/>
  <c r="AM518" i="54"/>
  <c r="AN518" i="54"/>
  <c r="AM514" i="54"/>
  <c r="AN514" i="54"/>
  <c r="AN510" i="54"/>
  <c r="AN506" i="54"/>
  <c r="AN502" i="54"/>
  <c r="AN498" i="54"/>
  <c r="AN482" i="54"/>
  <c r="AN478" i="54"/>
  <c r="AM474" i="54"/>
  <c r="AN474" i="54"/>
  <c r="AM470" i="54"/>
  <c r="AN470" i="54"/>
  <c r="AM454" i="54"/>
  <c r="AN454" i="54"/>
  <c r="AM450" i="54"/>
  <c r="AN450" i="54"/>
  <c r="AN442" i="54"/>
  <c r="AM434" i="54"/>
  <c r="AN434" i="54"/>
  <c r="AM426" i="54"/>
  <c r="AN426" i="54"/>
  <c r="AM422" i="54"/>
  <c r="AN422" i="54"/>
  <c r="AM418" i="54"/>
  <c r="AN418" i="54"/>
  <c r="AM414" i="54"/>
  <c r="AN414" i="54"/>
  <c r="AM406" i="54"/>
  <c r="AN406" i="54"/>
  <c r="AM402" i="54"/>
  <c r="AN402" i="54"/>
  <c r="AM390" i="54"/>
  <c r="AN390" i="54"/>
  <c r="AM342" i="54"/>
  <c r="AN342" i="54"/>
  <c r="AM334" i="54"/>
  <c r="AN334" i="54"/>
  <c r="AM322" i="54"/>
  <c r="AN322" i="54"/>
  <c r="AN310" i="54"/>
  <c r="AM302" i="54"/>
  <c r="AN302" i="54"/>
  <c r="AM298" i="54"/>
  <c r="AN298" i="54"/>
  <c r="AM294" i="54"/>
  <c r="AN294" i="54"/>
  <c r="AN290" i="54"/>
  <c r="AM282" i="54"/>
  <c r="AN282" i="54"/>
  <c r="AM278" i="54"/>
  <c r="AN278" i="54"/>
  <c r="AM274" i="54"/>
  <c r="AN274" i="54"/>
  <c r="AM254" i="54"/>
  <c r="AN254" i="54"/>
  <c r="AM242" i="54"/>
  <c r="AN242" i="54"/>
  <c r="AM214" i="54"/>
  <c r="AN214" i="54"/>
  <c r="AM202" i="54"/>
  <c r="AN202" i="54"/>
  <c r="AN198" i="54"/>
  <c r="AM194" i="54"/>
  <c r="AN194" i="54"/>
  <c r="AM190" i="54"/>
  <c r="AN190" i="54"/>
  <c r="AM166" i="54"/>
  <c r="AN166" i="54"/>
  <c r="AM162" i="54"/>
  <c r="AN162" i="54"/>
  <c r="AN158" i="54"/>
  <c r="AM154" i="54"/>
  <c r="AN154" i="54"/>
  <c r="AM146" i="54"/>
  <c r="AN146" i="54"/>
  <c r="AN142" i="54"/>
  <c r="AM134" i="54"/>
  <c r="AN134" i="54"/>
  <c r="AM126" i="54"/>
  <c r="AN126" i="54"/>
  <c r="AN114" i="54"/>
  <c r="AN90" i="54"/>
  <c r="AM82" i="54"/>
  <c r="AN82" i="54"/>
  <c r="AM78" i="54"/>
  <c r="AN78" i="54"/>
  <c r="AM857" i="54"/>
  <c r="AN857" i="54"/>
  <c r="AM853" i="54"/>
  <c r="AN853" i="54"/>
  <c r="AM849" i="54"/>
  <c r="AN849" i="54"/>
  <c r="AM845" i="54"/>
  <c r="AN845" i="54"/>
  <c r="AM841" i="54"/>
  <c r="AN841" i="54"/>
  <c r="AN837" i="54"/>
  <c r="AN833" i="54"/>
  <c r="AN829" i="54"/>
  <c r="AN825" i="54"/>
  <c r="AN821" i="54"/>
  <c r="AN817" i="54"/>
  <c r="AN813" i="54"/>
  <c r="AN809" i="54"/>
  <c r="AN805" i="54"/>
  <c r="AM801" i="54"/>
  <c r="AN801" i="54"/>
  <c r="AM797" i="54"/>
  <c r="AN797" i="54"/>
  <c r="AN793" i="54"/>
  <c r="AN789" i="54"/>
  <c r="AN785" i="54"/>
  <c r="AN781" i="54"/>
  <c r="AN777" i="54"/>
  <c r="AN773" i="54"/>
  <c r="AN769" i="54"/>
  <c r="AN765" i="54"/>
  <c r="AM745" i="54"/>
  <c r="AN745" i="54"/>
  <c r="AM741" i="54"/>
  <c r="AN741" i="54"/>
  <c r="AN737" i="54"/>
  <c r="AN733" i="54"/>
  <c r="AN729" i="54"/>
  <c r="AN725" i="54"/>
  <c r="AM721" i="54"/>
  <c r="AN721" i="54"/>
  <c r="AM717" i="54"/>
  <c r="AN717" i="54"/>
  <c r="AM653" i="54"/>
  <c r="AN653" i="54"/>
  <c r="AM649" i="54"/>
  <c r="AN649" i="54"/>
  <c r="AM645" i="54"/>
  <c r="AN645" i="54"/>
  <c r="AN641" i="54"/>
  <c r="AM625" i="54"/>
  <c r="AN625" i="54"/>
  <c r="AM621" i="54"/>
  <c r="AN621" i="54"/>
  <c r="AM617" i="54"/>
  <c r="AN617" i="54"/>
  <c r="AM613" i="54"/>
  <c r="AN613" i="54"/>
  <c r="AM609" i="54"/>
  <c r="AN609" i="54"/>
  <c r="AM605" i="54"/>
  <c r="AN605" i="54"/>
  <c r="AN601" i="54"/>
  <c r="AN597" i="54"/>
  <c r="AM593" i="54"/>
  <c r="AN593" i="54"/>
  <c r="AN581" i="54"/>
  <c r="AM577" i="54"/>
  <c r="AN577" i="54"/>
  <c r="AN537" i="54"/>
  <c r="AN533" i="54"/>
  <c r="AN529" i="54"/>
  <c r="AN525" i="54"/>
  <c r="AN521" i="54"/>
  <c r="AN517" i="54"/>
  <c r="AN513" i="54"/>
  <c r="AM493" i="54"/>
  <c r="AN493" i="54"/>
  <c r="AM489" i="54"/>
  <c r="AN489" i="54"/>
  <c r="AN473" i="54"/>
  <c r="AM469" i="54"/>
  <c r="AN469" i="54"/>
  <c r="AN453" i="54"/>
  <c r="AM449" i="54"/>
  <c r="AN449" i="54"/>
  <c r="AM445" i="54"/>
  <c r="AN445" i="54"/>
  <c r="AN437" i="54"/>
  <c r="AM429" i="54"/>
  <c r="AN429" i="54"/>
  <c r="AN425" i="54"/>
  <c r="AN421" i="54"/>
  <c r="AN417" i="54"/>
  <c r="AM413" i="54"/>
  <c r="AN413" i="54"/>
  <c r="AM409" i="54"/>
  <c r="AN409" i="54"/>
  <c r="AN405" i="54"/>
  <c r="AM401" i="54"/>
  <c r="AN401" i="54"/>
  <c r="AN393" i="54"/>
  <c r="AM385" i="54"/>
  <c r="AN385" i="54"/>
  <c r="AM349" i="54"/>
  <c r="AN349" i="54"/>
  <c r="AM329" i="54"/>
  <c r="AN329" i="54"/>
  <c r="AN325" i="54"/>
  <c r="AM321" i="54"/>
  <c r="AN321" i="54"/>
  <c r="AM317" i="54"/>
  <c r="AN317" i="54"/>
  <c r="AN313" i="54"/>
  <c r="AM285" i="54"/>
  <c r="AN285" i="54"/>
  <c r="AM269" i="54"/>
  <c r="AN269" i="54"/>
  <c r="AM265" i="54"/>
  <c r="AN265" i="54"/>
  <c r="AM261" i="54"/>
  <c r="AN261" i="54"/>
  <c r="AM253" i="54"/>
  <c r="AN253" i="54"/>
  <c r="AM249" i="54"/>
  <c r="AN249" i="54"/>
  <c r="AM237" i="54"/>
  <c r="AN237" i="54"/>
  <c r="AM233" i="54"/>
  <c r="AN233" i="54"/>
  <c r="AM229" i="54"/>
  <c r="AN229" i="54"/>
  <c r="AM225" i="54"/>
  <c r="AN225" i="54"/>
  <c r="AM221" i="54"/>
  <c r="AN221" i="54"/>
  <c r="AM209" i="54"/>
  <c r="AN209" i="54"/>
  <c r="AN205" i="54"/>
  <c r="AM185" i="54"/>
  <c r="AN185" i="54"/>
  <c r="AM181" i="54"/>
  <c r="AN181" i="54"/>
  <c r="AM173" i="54"/>
  <c r="AN173" i="54"/>
  <c r="AN137" i="54"/>
  <c r="AM129" i="54"/>
  <c r="AN129" i="54"/>
  <c r="AM121" i="54"/>
  <c r="AN121" i="54"/>
  <c r="AM109" i="54"/>
  <c r="AN109" i="54"/>
  <c r="AN105" i="54"/>
  <c r="AM101" i="54"/>
  <c r="AN101" i="54"/>
  <c r="AM97" i="54"/>
  <c r="AN97" i="54"/>
  <c r="AM834" i="54"/>
  <c r="AN834" i="54"/>
  <c r="AM826" i="54"/>
  <c r="AN826" i="54"/>
  <c r="AM822" i="54"/>
  <c r="AN822" i="54"/>
  <c r="AM814" i="54"/>
  <c r="AN814" i="54"/>
  <c r="AM802" i="54"/>
  <c r="AN802" i="54"/>
  <c r="AN840" i="54"/>
  <c r="AM65" i="54"/>
  <c r="AN65" i="54"/>
  <c r="AM838" i="54"/>
  <c r="AN838" i="54"/>
  <c r="AM830" i="54"/>
  <c r="AN830" i="54"/>
  <c r="AM818" i="54"/>
  <c r="AN818" i="54"/>
  <c r="AM810" i="54"/>
  <c r="AN810" i="54"/>
  <c r="AM806" i="54"/>
  <c r="AN806" i="54"/>
  <c r="AN856" i="54"/>
  <c r="AN852" i="54"/>
  <c r="AN848" i="54"/>
  <c r="AN844" i="54"/>
  <c r="AN800" i="54"/>
  <c r="AM760" i="54"/>
  <c r="AN760" i="54"/>
  <c r="AM756" i="54"/>
  <c r="AN756" i="54"/>
  <c r="AM752" i="54"/>
  <c r="AN752" i="54"/>
  <c r="AN744" i="54"/>
  <c r="AN740" i="54"/>
  <c r="AN720" i="54"/>
  <c r="AM716" i="54"/>
  <c r="AN716" i="54"/>
  <c r="AM712" i="54"/>
  <c r="AN712" i="54"/>
  <c r="AM708" i="54"/>
  <c r="AN708" i="54"/>
  <c r="AM704" i="54"/>
  <c r="AN704" i="54"/>
  <c r="AM700" i="54"/>
  <c r="AN700" i="54"/>
  <c r="AM696" i="54"/>
  <c r="AN696" i="54"/>
  <c r="AM692" i="54"/>
  <c r="AN692" i="54"/>
  <c r="AM688" i="54"/>
  <c r="AN688" i="54"/>
  <c r="AM684" i="54"/>
  <c r="AN684" i="54"/>
  <c r="AM680" i="54"/>
  <c r="AN680" i="54"/>
  <c r="AM676" i="54"/>
  <c r="AN676" i="54"/>
  <c r="AM672" i="54"/>
  <c r="AN672" i="54"/>
  <c r="AM668" i="54"/>
  <c r="AN668" i="54"/>
  <c r="AM664" i="54"/>
  <c r="AN664" i="54"/>
  <c r="AM660" i="54"/>
  <c r="AN660" i="54"/>
  <c r="AM656" i="54"/>
  <c r="AN656" i="54"/>
  <c r="AN652" i="54"/>
  <c r="AN648" i="54"/>
  <c r="AN644" i="54"/>
  <c r="AM628" i="54"/>
  <c r="AN628" i="54"/>
  <c r="AM624" i="54"/>
  <c r="AN624" i="54"/>
  <c r="AN620" i="54"/>
  <c r="AN616" i="54"/>
  <c r="AN612" i="54"/>
  <c r="AN608" i="54"/>
  <c r="AN604" i="54"/>
  <c r="AN592" i="54"/>
  <c r="AM588" i="54"/>
  <c r="AN588" i="54"/>
  <c r="AM584" i="54"/>
  <c r="AN584" i="54"/>
  <c r="AM576" i="54"/>
  <c r="AN576" i="54"/>
  <c r="AM572" i="54"/>
  <c r="AN572" i="54"/>
  <c r="AN492" i="54"/>
  <c r="AM488" i="54"/>
  <c r="AN488" i="54"/>
  <c r="AM484" i="54"/>
  <c r="AN484" i="54"/>
  <c r="AN468" i="54"/>
  <c r="AM464" i="54"/>
  <c r="AN464" i="54"/>
  <c r="AM460" i="54"/>
  <c r="AN460" i="54"/>
  <c r="AM456" i="54"/>
  <c r="AN456" i="54"/>
  <c r="AN448" i="54"/>
  <c r="AN432" i="54"/>
  <c r="AN428" i="54"/>
  <c r="AN412" i="54"/>
  <c r="AM396" i="54"/>
  <c r="AN396" i="54"/>
  <c r="AM344" i="54"/>
  <c r="AN344" i="54"/>
  <c r="AM332" i="54"/>
  <c r="AN332" i="54"/>
  <c r="AM312" i="54"/>
  <c r="AN312" i="54"/>
  <c r="AM308" i="54"/>
  <c r="AN308" i="54"/>
  <c r="AM304" i="54"/>
  <c r="AN304" i="54"/>
  <c r="AM300" i="54"/>
  <c r="AN300" i="54"/>
  <c r="AM296" i="54"/>
  <c r="AN296" i="54"/>
  <c r="AM292" i="54"/>
  <c r="AN292" i="54"/>
  <c r="AM280" i="54"/>
  <c r="AN280" i="54"/>
  <c r="AM276" i="54"/>
  <c r="AN276" i="54"/>
  <c r="AN272" i="54"/>
  <c r="AM256" i="54"/>
  <c r="AN256" i="54"/>
  <c r="AM252" i="54"/>
  <c r="AN252" i="54"/>
  <c r="AM244" i="54"/>
  <c r="AN244" i="54"/>
  <c r="AM240" i="54"/>
  <c r="AN240" i="54"/>
  <c r="AM216" i="54"/>
  <c r="AN216" i="54"/>
  <c r="AM212" i="54"/>
  <c r="AN212" i="54"/>
  <c r="AM204" i="54"/>
  <c r="AN204" i="54"/>
  <c r="AM200" i="54"/>
  <c r="AN200" i="54"/>
  <c r="AM196" i="54"/>
  <c r="AN196" i="54"/>
  <c r="AM192" i="54"/>
  <c r="AN192" i="54"/>
  <c r="AN188" i="54"/>
  <c r="AN168" i="54"/>
  <c r="AM164" i="54"/>
  <c r="AN164" i="54"/>
  <c r="AN160" i="54"/>
  <c r="AM156" i="54"/>
  <c r="AN156" i="54"/>
  <c r="AN148" i="54"/>
  <c r="AM140" i="54"/>
  <c r="AN140" i="54"/>
  <c r="AN124" i="54"/>
  <c r="AM116" i="54"/>
  <c r="AN116" i="54"/>
  <c r="AM92" i="54"/>
  <c r="AN92" i="54"/>
  <c r="AM88" i="54"/>
  <c r="AN88" i="54"/>
  <c r="AM84" i="54"/>
  <c r="AN84" i="54"/>
  <c r="AM80" i="54"/>
  <c r="AN80" i="54"/>
  <c r="AM831" i="54"/>
  <c r="AN831" i="54"/>
  <c r="AM795" i="54"/>
  <c r="AN795" i="54"/>
  <c r="AM763" i="54"/>
  <c r="AN763" i="54"/>
  <c r="AN759" i="54"/>
  <c r="AN755" i="54"/>
  <c r="AM751" i="54"/>
  <c r="AN751" i="54"/>
  <c r="AM747" i="54"/>
  <c r="AN747" i="54"/>
  <c r="AN715" i="54"/>
  <c r="AN711" i="54"/>
  <c r="AN707" i="54"/>
  <c r="AN703" i="54"/>
  <c r="AN699" i="54"/>
  <c r="AN695" i="54"/>
  <c r="AN691" i="54"/>
  <c r="AN687" i="54"/>
  <c r="AN683" i="54"/>
  <c r="AN679" i="54"/>
  <c r="AN675" i="54"/>
  <c r="AN671" i="54"/>
  <c r="AN667" i="54"/>
  <c r="AN663" i="54"/>
  <c r="AN659" i="54"/>
  <c r="AN655" i="54"/>
  <c r="AM639" i="54"/>
  <c r="AN639" i="54"/>
  <c r="AM635" i="54"/>
  <c r="AN635" i="54"/>
  <c r="AM631" i="54"/>
  <c r="AN631" i="54"/>
  <c r="AN627" i="54"/>
  <c r="AN623" i="54"/>
  <c r="AM595" i="54"/>
  <c r="AN595" i="54"/>
  <c r="AN587" i="54"/>
  <c r="AM583" i="54"/>
  <c r="AN583" i="54"/>
  <c r="AN575" i="54"/>
  <c r="AM571" i="54"/>
  <c r="AN571" i="54"/>
  <c r="AM567" i="54"/>
  <c r="AN567" i="54"/>
  <c r="AM563" i="54"/>
  <c r="AN563" i="54"/>
  <c r="AM559" i="54"/>
  <c r="AN559" i="54"/>
  <c r="AM555" i="54"/>
  <c r="AN555" i="54"/>
  <c r="AM551" i="54"/>
  <c r="AN551" i="54"/>
  <c r="AM547" i="54"/>
  <c r="AN547" i="54"/>
  <c r="AM543" i="54"/>
  <c r="AN543" i="54"/>
  <c r="AM539" i="54"/>
  <c r="AN539" i="54"/>
  <c r="AM511" i="54"/>
  <c r="AN511" i="54"/>
  <c r="AM507" i="54"/>
  <c r="AN507" i="54"/>
  <c r="AM503" i="54"/>
  <c r="AN503" i="54"/>
  <c r="AM499" i="54"/>
  <c r="AN499" i="54"/>
  <c r="AM495" i="54"/>
  <c r="AN495" i="54"/>
  <c r="AN487" i="54"/>
  <c r="AM483" i="54"/>
  <c r="AN483" i="54"/>
  <c r="AM479" i="54"/>
  <c r="AN479" i="54"/>
  <c r="AM475" i="54"/>
  <c r="AN475" i="54"/>
  <c r="AN463" i="54"/>
  <c r="AN459" i="54"/>
  <c r="AM455" i="54"/>
  <c r="AN455" i="54"/>
  <c r="AM443" i="54"/>
  <c r="AN443" i="54"/>
  <c r="AM439" i="54"/>
  <c r="AN439" i="54"/>
  <c r="AM407" i="54"/>
  <c r="AN407" i="54"/>
  <c r="AN399" i="54"/>
  <c r="AM395" i="54"/>
  <c r="AN395" i="54"/>
  <c r="AM355" i="54"/>
  <c r="AN355" i="54"/>
  <c r="AM351" i="54"/>
  <c r="AN351" i="54"/>
  <c r="AN347" i="54"/>
  <c r="AM339" i="54"/>
  <c r="AN339" i="54"/>
  <c r="AM327" i="54"/>
  <c r="AN327" i="54"/>
  <c r="AM319" i="54"/>
  <c r="AN319" i="54"/>
  <c r="AM315" i="54"/>
  <c r="AN315" i="54"/>
  <c r="AM287" i="54"/>
  <c r="AN287" i="54"/>
  <c r="AM283" i="54"/>
  <c r="AN283" i="54"/>
  <c r="AM267" i="54"/>
  <c r="AN267" i="54"/>
  <c r="AM263" i="54"/>
  <c r="AN263" i="54"/>
  <c r="AN259" i="54"/>
  <c r="AM251" i="54"/>
  <c r="AN251" i="54"/>
  <c r="AN247" i="54"/>
  <c r="AM235" i="54"/>
  <c r="AN235" i="54"/>
  <c r="AN231" i="54"/>
  <c r="AM223" i="54"/>
  <c r="AN223" i="54"/>
  <c r="AN219" i="54"/>
  <c r="AM211" i="54"/>
  <c r="AN211" i="54"/>
  <c r="AM207" i="54"/>
  <c r="AN207" i="54"/>
  <c r="AM183" i="54"/>
  <c r="AN183" i="54"/>
  <c r="AN179" i="54"/>
  <c r="AM175" i="54"/>
  <c r="AN175" i="54"/>
  <c r="AM171" i="54"/>
  <c r="AN171" i="54"/>
  <c r="AM151" i="54"/>
  <c r="AN151" i="54"/>
  <c r="AM135" i="54"/>
  <c r="AN135" i="54"/>
  <c r="AN131" i="54"/>
  <c r="AM127" i="54"/>
  <c r="AN127" i="54"/>
  <c r="AN119" i="54"/>
  <c r="AM111" i="54"/>
  <c r="AN111" i="54"/>
  <c r="AM107" i="54"/>
  <c r="AN107" i="54"/>
  <c r="AM103" i="54"/>
  <c r="AN103" i="54"/>
  <c r="AM99" i="54"/>
  <c r="AN99" i="54"/>
  <c r="AM95" i="54"/>
  <c r="AN95" i="54"/>
  <c r="F36" i="54"/>
  <c r="I36" i="54"/>
  <c r="H36" i="54"/>
  <c r="T37" i="54"/>
  <c r="T38" i="54"/>
  <c r="T39" i="54"/>
  <c r="T40" i="54"/>
  <c r="T41" i="54"/>
  <c r="T42" i="54"/>
  <c r="T43" i="54"/>
  <c r="T44" i="54"/>
  <c r="T45" i="54"/>
  <c r="T46" i="54"/>
  <c r="T47" i="54"/>
  <c r="T48" i="54"/>
  <c r="T49" i="54"/>
  <c r="T50" i="54"/>
  <c r="T51" i="54"/>
  <c r="T52" i="54"/>
  <c r="T53" i="54"/>
  <c r="T54" i="54"/>
  <c r="T55" i="54"/>
  <c r="T56" i="54"/>
  <c r="T57" i="54"/>
  <c r="T58" i="54"/>
  <c r="T59" i="54"/>
  <c r="T60" i="54"/>
  <c r="T61" i="54"/>
  <c r="T62" i="54"/>
  <c r="T63" i="54"/>
  <c r="T64" i="54"/>
  <c r="T65" i="54"/>
  <c r="T66" i="54"/>
  <c r="T67" i="54"/>
  <c r="T68" i="54"/>
  <c r="T69" i="54"/>
  <c r="T70" i="54"/>
  <c r="T71" i="54"/>
  <c r="T72" i="54"/>
  <c r="T73" i="54"/>
  <c r="T74" i="54"/>
  <c r="T75" i="54"/>
  <c r="T76" i="54"/>
  <c r="T77" i="54"/>
  <c r="T78" i="54"/>
  <c r="T79" i="54"/>
  <c r="T80" i="54"/>
  <c r="T81" i="54"/>
  <c r="T82" i="54"/>
  <c r="T83" i="54"/>
  <c r="T84" i="54"/>
  <c r="T85" i="54"/>
  <c r="T86" i="54"/>
  <c r="T87" i="54"/>
  <c r="T88" i="54"/>
  <c r="T89" i="54"/>
  <c r="T90" i="54"/>
  <c r="T91" i="54"/>
  <c r="T92" i="54"/>
  <c r="T93" i="54"/>
  <c r="T94" i="54"/>
  <c r="T95" i="54"/>
  <c r="T96" i="54"/>
  <c r="T97" i="54"/>
  <c r="T98" i="54"/>
  <c r="T99" i="54"/>
  <c r="T100" i="54"/>
  <c r="T101" i="54"/>
  <c r="T102" i="54"/>
  <c r="T103" i="54"/>
  <c r="T104" i="54"/>
  <c r="T105" i="54"/>
  <c r="T106" i="54"/>
  <c r="T107" i="54"/>
  <c r="T108" i="54"/>
  <c r="T109" i="54"/>
  <c r="T110" i="54"/>
  <c r="T111" i="54"/>
  <c r="T112" i="54"/>
  <c r="T113" i="54"/>
  <c r="T114" i="54"/>
  <c r="T115" i="54"/>
  <c r="T116" i="54"/>
  <c r="T117" i="54"/>
  <c r="T118" i="54"/>
  <c r="T119" i="54"/>
  <c r="T120" i="54"/>
  <c r="T121" i="54"/>
  <c r="T122" i="54"/>
  <c r="T123" i="54"/>
  <c r="T124" i="54"/>
  <c r="T125" i="54"/>
  <c r="T126" i="54"/>
  <c r="T127" i="54"/>
  <c r="T128" i="54"/>
  <c r="T129" i="54"/>
  <c r="T130" i="54"/>
  <c r="T131" i="54"/>
  <c r="T132" i="54"/>
  <c r="T133" i="54"/>
  <c r="T134" i="54"/>
  <c r="T135" i="54"/>
  <c r="T136" i="54"/>
  <c r="T137" i="54"/>
  <c r="T138" i="54"/>
  <c r="T139" i="54"/>
  <c r="T140" i="54"/>
  <c r="T141" i="54"/>
  <c r="T142" i="54"/>
  <c r="T143" i="54"/>
  <c r="T144" i="54"/>
  <c r="T145" i="54"/>
  <c r="T146" i="54"/>
  <c r="T147" i="54"/>
  <c r="T148" i="54"/>
  <c r="T149" i="54"/>
  <c r="T150" i="54"/>
  <c r="T151" i="54"/>
  <c r="T152" i="54"/>
  <c r="T153" i="54"/>
  <c r="T154" i="54"/>
  <c r="T155" i="54"/>
  <c r="T156" i="54"/>
  <c r="T157" i="54"/>
  <c r="T158" i="54"/>
  <c r="T159" i="54"/>
  <c r="T160" i="54"/>
  <c r="T161" i="54"/>
  <c r="T162" i="54"/>
  <c r="T163" i="54"/>
  <c r="T164" i="54"/>
  <c r="T165" i="54"/>
  <c r="T166" i="54"/>
  <c r="T167" i="54"/>
  <c r="T168" i="54"/>
  <c r="T169" i="54"/>
  <c r="T170" i="54"/>
  <c r="T171" i="54"/>
  <c r="T172" i="54"/>
  <c r="T173" i="54"/>
  <c r="T174" i="54"/>
  <c r="T175" i="54"/>
  <c r="T176" i="54"/>
  <c r="T177" i="54"/>
  <c r="T178" i="54"/>
  <c r="T179" i="54"/>
  <c r="T180" i="54"/>
  <c r="T181" i="54"/>
  <c r="T182" i="54"/>
  <c r="T183" i="54"/>
  <c r="T184" i="54"/>
  <c r="T185" i="54"/>
  <c r="T186" i="54"/>
  <c r="T187" i="54"/>
  <c r="T188" i="54"/>
  <c r="T189" i="54"/>
  <c r="T190" i="54"/>
  <c r="T191" i="54"/>
  <c r="T192" i="54"/>
  <c r="T193" i="54"/>
  <c r="T194" i="54"/>
  <c r="T195" i="54"/>
  <c r="T196" i="54"/>
  <c r="T197" i="54"/>
  <c r="T198" i="54"/>
  <c r="T199" i="54"/>
  <c r="T200" i="54"/>
  <c r="T201" i="54"/>
  <c r="T202" i="54"/>
  <c r="T203" i="54"/>
  <c r="T204" i="54"/>
  <c r="T205" i="54"/>
  <c r="T206" i="54"/>
  <c r="T207" i="54"/>
  <c r="T208" i="54"/>
  <c r="T209" i="54"/>
  <c r="T210" i="54"/>
  <c r="T211" i="54"/>
  <c r="T212" i="54"/>
  <c r="T213" i="54"/>
  <c r="T214" i="54"/>
  <c r="T215" i="54"/>
  <c r="T216" i="54"/>
  <c r="T217" i="54"/>
  <c r="T218" i="54"/>
  <c r="T219" i="54"/>
  <c r="T220" i="54"/>
  <c r="T221" i="54"/>
  <c r="T222" i="54"/>
  <c r="T223" i="54"/>
  <c r="T224" i="54"/>
  <c r="T225" i="54"/>
  <c r="T226" i="54"/>
  <c r="T227" i="54"/>
  <c r="T228" i="54"/>
  <c r="T229" i="54"/>
  <c r="T230" i="54"/>
  <c r="T231" i="54"/>
  <c r="T232" i="54"/>
  <c r="T233" i="54"/>
  <c r="T234" i="54"/>
  <c r="T235" i="54"/>
  <c r="T236" i="54"/>
  <c r="T237" i="54"/>
  <c r="T238" i="54"/>
  <c r="T239" i="54"/>
  <c r="T240" i="54"/>
  <c r="T241" i="54"/>
  <c r="T242" i="54"/>
  <c r="T243" i="54"/>
  <c r="T244" i="54"/>
  <c r="T245" i="54"/>
  <c r="T246" i="54"/>
  <c r="T247" i="54"/>
  <c r="T248" i="54"/>
  <c r="T249" i="54"/>
  <c r="T250" i="54"/>
  <c r="T251" i="54"/>
  <c r="T252" i="54"/>
  <c r="T253" i="54"/>
  <c r="T254" i="54"/>
  <c r="T255" i="54"/>
  <c r="T256" i="54"/>
  <c r="T257" i="54"/>
  <c r="T258" i="54"/>
  <c r="T259" i="54"/>
  <c r="T260" i="54"/>
  <c r="T261" i="54"/>
  <c r="T262" i="54"/>
  <c r="T263" i="54"/>
  <c r="T264" i="54"/>
  <c r="T265" i="54"/>
  <c r="T266" i="54"/>
  <c r="T267" i="54"/>
  <c r="T268" i="54"/>
  <c r="T269" i="54"/>
  <c r="T270" i="54"/>
  <c r="T271" i="54"/>
  <c r="T272" i="54"/>
  <c r="T273" i="54"/>
  <c r="T274" i="54"/>
  <c r="T275" i="54"/>
  <c r="T276" i="54"/>
  <c r="T277" i="54"/>
  <c r="T278" i="54"/>
  <c r="T279" i="54"/>
  <c r="T280" i="54"/>
  <c r="T281" i="54"/>
  <c r="T282" i="54"/>
  <c r="T283" i="54"/>
  <c r="T284" i="54"/>
  <c r="T285" i="54"/>
  <c r="T286" i="54"/>
  <c r="T287" i="54"/>
  <c r="T288" i="54"/>
  <c r="T289" i="54"/>
  <c r="T290" i="54"/>
  <c r="T291" i="54"/>
  <c r="T292" i="54"/>
  <c r="T293" i="54"/>
  <c r="T294" i="54"/>
  <c r="T295" i="54"/>
  <c r="T296" i="54"/>
  <c r="T297" i="54"/>
  <c r="T298" i="54"/>
  <c r="T299" i="54"/>
  <c r="T300" i="54"/>
  <c r="T301" i="54"/>
  <c r="T302" i="54"/>
  <c r="T303" i="54"/>
  <c r="T304" i="54"/>
  <c r="T305" i="54"/>
  <c r="T306" i="54"/>
  <c r="T307" i="54"/>
  <c r="T308" i="54"/>
  <c r="T309" i="54"/>
  <c r="T310" i="54"/>
  <c r="T311" i="54"/>
  <c r="T312" i="54"/>
  <c r="T313" i="54"/>
  <c r="T314" i="54"/>
  <c r="T315" i="54"/>
  <c r="T316" i="54"/>
  <c r="T317" i="54"/>
  <c r="T318" i="54"/>
  <c r="T319" i="54"/>
  <c r="T320" i="54"/>
  <c r="T321" i="54"/>
  <c r="T322" i="54"/>
  <c r="T323" i="54"/>
  <c r="T324" i="54"/>
  <c r="T325" i="54"/>
  <c r="T326" i="54"/>
  <c r="T327" i="54"/>
  <c r="T328" i="54"/>
  <c r="T329" i="54"/>
  <c r="T330" i="54"/>
  <c r="T331" i="54"/>
  <c r="T332" i="54"/>
  <c r="T333" i="54"/>
  <c r="T334" i="54"/>
  <c r="T335" i="54"/>
  <c r="T336" i="54"/>
  <c r="T337" i="54"/>
  <c r="T338" i="54"/>
  <c r="T339" i="54"/>
  <c r="T340" i="54"/>
  <c r="T341" i="54"/>
  <c r="T342" i="54"/>
  <c r="T343" i="54"/>
  <c r="T344" i="54"/>
  <c r="T345" i="54"/>
  <c r="T346" i="54"/>
  <c r="T347" i="54"/>
  <c r="T348" i="54"/>
  <c r="T349" i="54"/>
  <c r="T350" i="54"/>
  <c r="T351" i="54"/>
  <c r="T352" i="54"/>
  <c r="T353" i="54"/>
  <c r="T354" i="54"/>
  <c r="T355" i="54"/>
  <c r="T356" i="54"/>
  <c r="T357" i="54"/>
  <c r="T358" i="54"/>
  <c r="T359" i="54"/>
  <c r="T360" i="54"/>
  <c r="T361" i="54"/>
  <c r="T362" i="54"/>
  <c r="T363" i="54"/>
  <c r="T364" i="54"/>
  <c r="T365" i="54"/>
  <c r="T366" i="54"/>
  <c r="T367" i="54"/>
  <c r="T368" i="54"/>
  <c r="T369" i="54"/>
  <c r="T370" i="54"/>
  <c r="T371" i="54"/>
  <c r="T372" i="54"/>
  <c r="T373" i="54"/>
  <c r="T374" i="54"/>
  <c r="T375" i="54"/>
  <c r="T376" i="54"/>
  <c r="T377" i="54"/>
  <c r="T378" i="54"/>
  <c r="T379" i="54"/>
  <c r="T380" i="54"/>
  <c r="T381" i="54"/>
  <c r="T382" i="54"/>
  <c r="T383" i="54"/>
  <c r="T384" i="54"/>
  <c r="T385" i="54"/>
  <c r="T386" i="54"/>
  <c r="T387" i="54"/>
  <c r="T388" i="54"/>
  <c r="T389" i="54"/>
  <c r="T390" i="54"/>
  <c r="T391" i="54"/>
  <c r="T392" i="54"/>
  <c r="T393" i="54"/>
  <c r="T394" i="54"/>
  <c r="T395" i="54"/>
  <c r="T396" i="54"/>
  <c r="T397" i="54"/>
  <c r="T398" i="54"/>
  <c r="T399" i="54"/>
  <c r="T400" i="54"/>
  <c r="T401" i="54"/>
  <c r="T402" i="54"/>
  <c r="T403" i="54"/>
  <c r="T404" i="54"/>
  <c r="T405" i="54"/>
  <c r="T406" i="54"/>
  <c r="T407" i="54"/>
  <c r="T408" i="54"/>
  <c r="T409" i="54"/>
  <c r="T410" i="54"/>
  <c r="T411" i="54"/>
  <c r="T412" i="54"/>
  <c r="T413" i="54"/>
  <c r="T414" i="54"/>
  <c r="T415" i="54"/>
  <c r="T416" i="54"/>
  <c r="T417" i="54"/>
  <c r="T418" i="54"/>
  <c r="T419" i="54"/>
  <c r="T420" i="54"/>
  <c r="T421" i="54"/>
  <c r="T422" i="54"/>
  <c r="T423" i="54"/>
  <c r="T424" i="54"/>
  <c r="T425" i="54"/>
  <c r="T426" i="54"/>
  <c r="T427" i="54"/>
  <c r="T428" i="54"/>
  <c r="T429" i="54"/>
  <c r="T430" i="54"/>
  <c r="T431" i="54"/>
  <c r="T432" i="54"/>
  <c r="T433" i="54"/>
  <c r="T434" i="54"/>
  <c r="T435" i="54"/>
  <c r="T436" i="54"/>
  <c r="T437" i="54"/>
  <c r="T438" i="54"/>
  <c r="T439" i="54"/>
  <c r="T440" i="54"/>
  <c r="T441" i="54"/>
  <c r="T442" i="54"/>
  <c r="T443" i="54"/>
  <c r="T444" i="54"/>
  <c r="T445" i="54"/>
  <c r="T446" i="54"/>
  <c r="T447" i="54"/>
  <c r="T448" i="54"/>
  <c r="T449" i="54"/>
  <c r="T450" i="54"/>
  <c r="T451" i="54"/>
  <c r="T452" i="54"/>
  <c r="T453" i="54"/>
  <c r="T454" i="54"/>
  <c r="T455" i="54"/>
  <c r="T456" i="54"/>
  <c r="T457" i="54"/>
  <c r="T458" i="54"/>
  <c r="T459" i="54"/>
  <c r="T460" i="54"/>
  <c r="T461" i="54"/>
  <c r="T462" i="54"/>
  <c r="T463" i="54"/>
  <c r="T464" i="54"/>
  <c r="T465" i="54"/>
  <c r="T466" i="54"/>
  <c r="T467" i="54"/>
  <c r="T468" i="54"/>
  <c r="T469" i="54"/>
  <c r="T470" i="54"/>
  <c r="T471" i="54"/>
  <c r="T472" i="54"/>
  <c r="T473" i="54"/>
  <c r="T474" i="54"/>
  <c r="T475" i="54"/>
  <c r="T476" i="54"/>
  <c r="T477" i="54"/>
  <c r="T478" i="54"/>
  <c r="T479" i="54"/>
  <c r="T480" i="54"/>
  <c r="T481" i="54"/>
  <c r="T482" i="54"/>
  <c r="T483" i="54"/>
  <c r="T484" i="54"/>
  <c r="T485" i="54"/>
  <c r="T486" i="54"/>
  <c r="T487" i="54"/>
  <c r="T488" i="54"/>
  <c r="T489" i="54"/>
  <c r="T490" i="54"/>
  <c r="T491" i="54"/>
  <c r="T492" i="54"/>
  <c r="T493" i="54"/>
  <c r="T494" i="54"/>
  <c r="T495" i="54"/>
  <c r="T496" i="54"/>
  <c r="T497" i="54"/>
  <c r="T498" i="54"/>
  <c r="T499" i="54"/>
  <c r="T500" i="54"/>
  <c r="T501" i="54"/>
  <c r="T502" i="54"/>
  <c r="T503" i="54"/>
  <c r="T504" i="54"/>
  <c r="T505" i="54"/>
  <c r="T506" i="54"/>
  <c r="T507" i="54"/>
  <c r="T508" i="54"/>
  <c r="T509" i="54"/>
  <c r="T510" i="54"/>
  <c r="T511" i="54"/>
  <c r="T512" i="54"/>
  <c r="T513" i="54"/>
  <c r="T514" i="54"/>
  <c r="T515" i="54"/>
  <c r="T516" i="54"/>
  <c r="T517" i="54"/>
  <c r="T518" i="54"/>
  <c r="T519" i="54"/>
  <c r="T520" i="54"/>
  <c r="T521" i="54"/>
  <c r="T522" i="54"/>
  <c r="T523" i="54"/>
  <c r="T524" i="54"/>
  <c r="T525" i="54"/>
  <c r="T526" i="54"/>
  <c r="T527" i="54"/>
  <c r="T528" i="54"/>
  <c r="T529" i="54"/>
  <c r="T530" i="54"/>
  <c r="T531" i="54"/>
  <c r="T532" i="54"/>
  <c r="T533" i="54"/>
  <c r="T534" i="54"/>
  <c r="T535" i="54"/>
  <c r="T536" i="54"/>
  <c r="T537" i="54"/>
  <c r="T538" i="54"/>
  <c r="T539" i="54"/>
  <c r="T540" i="54"/>
  <c r="T541" i="54"/>
  <c r="T542" i="54"/>
  <c r="T543" i="54"/>
  <c r="T544" i="54"/>
  <c r="T545" i="54"/>
  <c r="T546" i="54"/>
  <c r="T547" i="54"/>
  <c r="T548" i="54"/>
  <c r="T549" i="54"/>
  <c r="T550" i="54"/>
  <c r="T551" i="54"/>
  <c r="T552" i="54"/>
  <c r="T553" i="54"/>
  <c r="T554" i="54"/>
  <c r="T555" i="54"/>
  <c r="T556" i="54"/>
  <c r="T557" i="54"/>
  <c r="T558" i="54"/>
  <c r="T559" i="54"/>
  <c r="T560" i="54"/>
  <c r="T561" i="54"/>
  <c r="T562" i="54"/>
  <c r="T563" i="54"/>
  <c r="T564" i="54"/>
  <c r="T565" i="54"/>
  <c r="T566" i="54"/>
  <c r="T567" i="54"/>
  <c r="T568" i="54"/>
  <c r="T569" i="54"/>
  <c r="T570" i="54"/>
  <c r="T571" i="54"/>
  <c r="T572" i="54"/>
  <c r="T573" i="54"/>
  <c r="T574" i="54"/>
  <c r="T575" i="54"/>
  <c r="T576" i="54"/>
  <c r="T577" i="54"/>
  <c r="T578" i="54"/>
  <c r="T579" i="54"/>
  <c r="T580" i="54"/>
  <c r="T581" i="54"/>
  <c r="T582" i="54"/>
  <c r="T583" i="54"/>
  <c r="T584" i="54"/>
  <c r="T585" i="54"/>
  <c r="T586" i="54"/>
  <c r="T587" i="54"/>
  <c r="T588" i="54"/>
  <c r="T589" i="54"/>
  <c r="T590" i="54"/>
  <c r="T591" i="54"/>
  <c r="T592" i="54"/>
  <c r="T593" i="54"/>
  <c r="T594" i="54"/>
  <c r="T595" i="54"/>
  <c r="T596" i="54"/>
  <c r="T597" i="54"/>
  <c r="T598" i="54"/>
  <c r="T599" i="54"/>
  <c r="T600" i="54"/>
  <c r="T601" i="54"/>
  <c r="T602" i="54"/>
  <c r="T603" i="54"/>
  <c r="T604" i="54"/>
  <c r="T605" i="54"/>
  <c r="T606" i="54"/>
  <c r="T607" i="54"/>
  <c r="T608" i="54"/>
  <c r="T609" i="54"/>
  <c r="T610" i="54"/>
  <c r="T611" i="54"/>
  <c r="T612" i="54"/>
  <c r="T613" i="54"/>
  <c r="T614" i="54"/>
  <c r="T615" i="54"/>
  <c r="T616" i="54"/>
  <c r="T617" i="54"/>
  <c r="T618" i="54"/>
  <c r="T619" i="54"/>
  <c r="T620" i="54"/>
  <c r="T621" i="54"/>
  <c r="T622" i="54"/>
  <c r="T623" i="54"/>
  <c r="T624" i="54"/>
  <c r="T625" i="54"/>
  <c r="T626" i="54"/>
  <c r="T627" i="54"/>
  <c r="T628" i="54"/>
  <c r="T629" i="54"/>
  <c r="T630" i="54"/>
  <c r="T631" i="54"/>
  <c r="T632" i="54"/>
  <c r="T633" i="54"/>
  <c r="T634" i="54"/>
  <c r="T635" i="54"/>
  <c r="T636" i="54"/>
  <c r="T637" i="54"/>
  <c r="T638" i="54"/>
  <c r="T639" i="54"/>
  <c r="T640" i="54"/>
  <c r="T641" i="54"/>
  <c r="T642" i="54"/>
  <c r="T643" i="54"/>
  <c r="T644" i="54"/>
  <c r="T645" i="54"/>
  <c r="T646" i="54"/>
  <c r="T647" i="54"/>
  <c r="T648" i="54"/>
  <c r="T649" i="54"/>
  <c r="T650" i="54"/>
  <c r="T651" i="54"/>
  <c r="T652" i="54"/>
  <c r="T653" i="54"/>
  <c r="T654" i="54"/>
  <c r="T655" i="54"/>
  <c r="T656" i="54"/>
  <c r="T657" i="54"/>
  <c r="T658" i="54"/>
  <c r="T659" i="54"/>
  <c r="T660" i="54"/>
  <c r="T661" i="54"/>
  <c r="T662" i="54"/>
  <c r="T663" i="54"/>
  <c r="T664" i="54"/>
  <c r="T665" i="54"/>
  <c r="T666" i="54"/>
  <c r="T667" i="54"/>
  <c r="T668" i="54"/>
  <c r="T669" i="54"/>
  <c r="T670" i="54"/>
  <c r="T671" i="54"/>
  <c r="T672" i="54"/>
  <c r="T673" i="54"/>
  <c r="T674" i="54"/>
  <c r="T675" i="54"/>
  <c r="T676" i="54"/>
  <c r="T677" i="54"/>
  <c r="T678" i="54"/>
  <c r="T679" i="54"/>
  <c r="T680" i="54"/>
  <c r="T681" i="54"/>
  <c r="T682" i="54"/>
  <c r="T683" i="54"/>
  <c r="T684" i="54"/>
  <c r="T685" i="54"/>
  <c r="T686" i="54"/>
  <c r="T687" i="54"/>
  <c r="T688" i="54"/>
  <c r="T689" i="54"/>
  <c r="T690" i="54"/>
  <c r="T691" i="54"/>
  <c r="T692" i="54"/>
  <c r="T693" i="54"/>
  <c r="T694" i="54"/>
  <c r="T695" i="54"/>
  <c r="T696" i="54"/>
  <c r="T697" i="54"/>
  <c r="T698" i="54"/>
  <c r="T699" i="54"/>
  <c r="T700" i="54"/>
  <c r="T701" i="54"/>
  <c r="T702" i="54"/>
  <c r="T703" i="54"/>
  <c r="T704" i="54"/>
  <c r="T705" i="54"/>
  <c r="T706" i="54"/>
  <c r="T707" i="54"/>
  <c r="T708" i="54"/>
  <c r="T709" i="54"/>
  <c r="T710" i="54"/>
  <c r="T711" i="54"/>
  <c r="T712" i="54"/>
  <c r="T713" i="54"/>
  <c r="T714" i="54"/>
  <c r="T715" i="54"/>
  <c r="T716" i="54"/>
  <c r="T717" i="54"/>
  <c r="T718" i="54"/>
  <c r="T719" i="54"/>
  <c r="T720" i="54"/>
  <c r="T721" i="54"/>
  <c r="T722" i="54"/>
  <c r="T723" i="54"/>
  <c r="T724" i="54"/>
  <c r="T725" i="54"/>
  <c r="T726" i="54"/>
  <c r="T727" i="54"/>
  <c r="T728" i="54"/>
  <c r="T729" i="54"/>
  <c r="T730" i="54"/>
  <c r="T731" i="54"/>
  <c r="T732" i="54"/>
  <c r="T733" i="54"/>
  <c r="T734" i="54"/>
  <c r="T735" i="54"/>
  <c r="T736" i="54"/>
  <c r="T737" i="54"/>
  <c r="T738" i="54"/>
  <c r="T739" i="54"/>
  <c r="T740" i="54"/>
  <c r="T741" i="54"/>
  <c r="T742" i="54"/>
  <c r="T743" i="54"/>
  <c r="T744" i="54"/>
  <c r="T745" i="54"/>
  <c r="T746" i="54"/>
  <c r="T747" i="54"/>
  <c r="T748" i="54"/>
  <c r="T749" i="54"/>
  <c r="T750" i="54"/>
  <c r="T751" i="54"/>
  <c r="T752" i="54"/>
  <c r="T753" i="54"/>
  <c r="T754" i="54"/>
  <c r="T755" i="54"/>
  <c r="T756" i="54"/>
  <c r="T757" i="54"/>
  <c r="T758" i="54"/>
  <c r="T759" i="54"/>
  <c r="T760" i="54"/>
  <c r="T761" i="54"/>
  <c r="T762" i="54"/>
  <c r="T763" i="54"/>
  <c r="T764" i="54"/>
  <c r="T765" i="54"/>
  <c r="T766" i="54"/>
  <c r="T767" i="54"/>
  <c r="T768" i="54"/>
  <c r="T769" i="54"/>
  <c r="T770" i="54"/>
  <c r="T771" i="54"/>
  <c r="T772" i="54"/>
  <c r="T773" i="54"/>
  <c r="T774" i="54"/>
  <c r="T775" i="54"/>
  <c r="T776" i="54"/>
  <c r="T777" i="54"/>
  <c r="T778" i="54"/>
  <c r="T779" i="54"/>
  <c r="T780" i="54"/>
  <c r="T781" i="54"/>
  <c r="T782" i="54"/>
  <c r="T783" i="54"/>
  <c r="T784" i="54"/>
  <c r="T785" i="54"/>
  <c r="T786" i="54"/>
  <c r="T787" i="54"/>
  <c r="T788" i="54"/>
  <c r="T789" i="54"/>
  <c r="T790" i="54"/>
  <c r="T791" i="54"/>
  <c r="T792" i="54"/>
  <c r="T793" i="54"/>
  <c r="T794" i="54"/>
  <c r="T795" i="54"/>
  <c r="T796" i="54"/>
  <c r="T797" i="54"/>
  <c r="T798" i="54"/>
  <c r="T799" i="54"/>
  <c r="T800" i="54"/>
  <c r="T801" i="54"/>
  <c r="T802" i="54"/>
  <c r="T803" i="54"/>
  <c r="T804" i="54"/>
  <c r="T805" i="54"/>
  <c r="T806" i="54"/>
  <c r="T807" i="54"/>
  <c r="T808" i="54"/>
  <c r="T809" i="54"/>
  <c r="T810" i="54"/>
  <c r="T811" i="54"/>
  <c r="T812" i="54"/>
  <c r="T813" i="54"/>
  <c r="T814" i="54"/>
  <c r="T815" i="54"/>
  <c r="T816" i="54"/>
  <c r="T817" i="54"/>
  <c r="T818" i="54"/>
  <c r="T819" i="54"/>
  <c r="T820" i="54"/>
  <c r="T821" i="54"/>
  <c r="T822" i="54"/>
  <c r="T823" i="54"/>
  <c r="T824" i="54"/>
  <c r="T825" i="54"/>
  <c r="T826" i="54"/>
  <c r="T827" i="54"/>
  <c r="T828" i="54"/>
  <c r="T829" i="54"/>
  <c r="T830" i="54"/>
  <c r="T831" i="54"/>
  <c r="T832" i="54"/>
  <c r="T833" i="54"/>
  <c r="T834" i="54"/>
  <c r="T835" i="54"/>
  <c r="T836" i="54"/>
  <c r="T837" i="54"/>
  <c r="T838" i="54"/>
  <c r="T839" i="54"/>
  <c r="T840" i="54"/>
  <c r="T841" i="54"/>
  <c r="T842" i="54"/>
  <c r="T843" i="54"/>
  <c r="T844" i="54"/>
  <c r="T845" i="54"/>
  <c r="T846" i="54"/>
  <c r="T847" i="54"/>
  <c r="T848" i="54"/>
  <c r="T849" i="54"/>
  <c r="T850" i="54"/>
  <c r="T851" i="54"/>
  <c r="T852" i="54"/>
  <c r="T853" i="54"/>
  <c r="T854" i="54"/>
  <c r="T855" i="54"/>
  <c r="T856" i="54"/>
  <c r="T857" i="54"/>
  <c r="T858" i="54"/>
  <c r="T859" i="54"/>
  <c r="T860" i="54"/>
  <c r="T861" i="54"/>
  <c r="T862" i="54"/>
  <c r="T863" i="54"/>
  <c r="T864" i="54"/>
  <c r="T865" i="54"/>
  <c r="T866" i="54"/>
  <c r="T867" i="54"/>
  <c r="T868" i="54"/>
  <c r="T869" i="54"/>
  <c r="T870" i="54"/>
  <c r="T871" i="54"/>
  <c r="T872" i="54"/>
  <c r="T873" i="54"/>
  <c r="T874" i="54"/>
  <c r="T875" i="54"/>
  <c r="T876" i="54"/>
  <c r="T877" i="54"/>
  <c r="T878" i="54"/>
  <c r="T879" i="54"/>
  <c r="T880" i="54"/>
  <c r="T881" i="54"/>
  <c r="T882" i="54"/>
  <c r="T883" i="54"/>
  <c r="T884" i="54"/>
  <c r="T885" i="54"/>
  <c r="T886" i="54"/>
  <c r="T887" i="54"/>
  <c r="T888" i="54"/>
  <c r="T889" i="54"/>
  <c r="T890" i="54"/>
  <c r="T891" i="54"/>
  <c r="T892" i="54"/>
  <c r="T893" i="54"/>
  <c r="T894" i="54"/>
  <c r="T895" i="54"/>
  <c r="T896" i="54"/>
  <c r="T897" i="54"/>
  <c r="T898" i="54"/>
  <c r="T899" i="54"/>
  <c r="T900" i="54"/>
  <c r="T901" i="54"/>
  <c r="T902" i="54"/>
  <c r="T903" i="54"/>
  <c r="T904" i="54"/>
  <c r="T905" i="54"/>
  <c r="T906" i="54"/>
  <c r="T907" i="54"/>
  <c r="T908" i="54"/>
  <c r="T909" i="54"/>
  <c r="T910" i="54"/>
  <c r="T911" i="54"/>
  <c r="T912" i="54"/>
  <c r="T913" i="54"/>
  <c r="T914" i="54"/>
  <c r="T915" i="54"/>
  <c r="T916" i="54"/>
  <c r="T917" i="54"/>
  <c r="T918" i="54"/>
  <c r="T919" i="54"/>
  <c r="T920" i="54"/>
  <c r="T921" i="54"/>
  <c r="T922" i="54"/>
  <c r="T923" i="54"/>
  <c r="T924" i="54"/>
  <c r="T925" i="54"/>
  <c r="T926" i="54"/>
  <c r="T927" i="54"/>
  <c r="T928" i="54"/>
  <c r="T929" i="54"/>
  <c r="T930" i="54"/>
  <c r="T931" i="54"/>
  <c r="T932" i="54"/>
  <c r="T933" i="54"/>
  <c r="T934" i="54"/>
  <c r="T935" i="54"/>
  <c r="T936" i="54"/>
  <c r="T937" i="54"/>
  <c r="T938" i="54"/>
  <c r="T939" i="54"/>
  <c r="T940" i="54"/>
  <c r="T941" i="54"/>
  <c r="T942" i="54"/>
  <c r="T943" i="54"/>
  <c r="T944" i="54"/>
  <c r="T945" i="54"/>
  <c r="T946" i="54"/>
  <c r="T947" i="54"/>
  <c r="T948" i="54"/>
  <c r="T949" i="54"/>
  <c r="T950" i="54"/>
  <c r="T951" i="54"/>
  <c r="T952" i="54"/>
  <c r="T953" i="54"/>
  <c r="T954" i="54"/>
  <c r="T955" i="54"/>
  <c r="T956" i="54"/>
  <c r="T957" i="54"/>
  <c r="T958" i="54"/>
  <c r="T959" i="54"/>
  <c r="T960" i="54"/>
  <c r="T961" i="54"/>
  <c r="T962" i="54"/>
  <c r="T963" i="54"/>
  <c r="T964" i="54"/>
  <c r="T965" i="54"/>
  <c r="T966" i="54"/>
  <c r="T967" i="54"/>
  <c r="T968" i="54"/>
  <c r="T969" i="54"/>
  <c r="T970" i="54"/>
  <c r="T971" i="54"/>
  <c r="T972" i="54"/>
  <c r="T973" i="54"/>
  <c r="T974" i="54"/>
  <c r="T975" i="54"/>
  <c r="T976" i="54"/>
  <c r="T977" i="54"/>
  <c r="T978" i="54"/>
  <c r="T979" i="54"/>
  <c r="T980" i="54"/>
  <c r="T981" i="54"/>
  <c r="T982" i="54"/>
  <c r="T983" i="54"/>
  <c r="T984" i="54"/>
  <c r="T985" i="54"/>
  <c r="T986" i="54"/>
  <c r="T987" i="54"/>
  <c r="T988" i="54"/>
  <c r="T989" i="54"/>
  <c r="T990" i="54"/>
  <c r="T991" i="54"/>
  <c r="T992" i="54"/>
  <c r="T993" i="54"/>
  <c r="T994" i="54"/>
  <c r="T995" i="54"/>
  <c r="T996" i="54"/>
  <c r="T997" i="54"/>
  <c r="T998" i="54"/>
  <c r="T999" i="54"/>
  <c r="T1000" i="54"/>
  <c r="T1001" i="54"/>
  <c r="T1002" i="54"/>
  <c r="T1003" i="54"/>
  <c r="T1004" i="54"/>
  <c r="T1005" i="54"/>
  <c r="T1006" i="54"/>
  <c r="T1007" i="54"/>
  <c r="T1008" i="54"/>
  <c r="T1009" i="54"/>
  <c r="T1010" i="54"/>
  <c r="T1011" i="54"/>
  <c r="T1012" i="54"/>
  <c r="T1013" i="54"/>
  <c r="T1014" i="54"/>
  <c r="T1015" i="54"/>
  <c r="T1016" i="54"/>
  <c r="T1017" i="54"/>
  <c r="T1018" i="54"/>
  <c r="T1019" i="54"/>
  <c r="T1020" i="54"/>
  <c r="T1021" i="54"/>
  <c r="T1022" i="54"/>
  <c r="T1023" i="54"/>
  <c r="T1024" i="54"/>
  <c r="T1025" i="54"/>
  <c r="T1026" i="54"/>
  <c r="T1027" i="54"/>
  <c r="T1028" i="54"/>
  <c r="T1029" i="54"/>
  <c r="T1030" i="54"/>
  <c r="T1031" i="54"/>
  <c r="T1032" i="54"/>
  <c r="T1033" i="54"/>
  <c r="T1034" i="54"/>
  <c r="T1035" i="54"/>
  <c r="T1036" i="54"/>
  <c r="T1037" i="54"/>
  <c r="T1038" i="54"/>
  <c r="T1039" i="54"/>
  <c r="T1040" i="54"/>
  <c r="T1041" i="54"/>
  <c r="T1042" i="54"/>
  <c r="T1043" i="54"/>
  <c r="T1044" i="54"/>
  <c r="T1045" i="54"/>
  <c r="T1046" i="54"/>
  <c r="T1047" i="54"/>
  <c r="T1048" i="54"/>
  <c r="T1049" i="54"/>
  <c r="T1050" i="54"/>
  <c r="T1051" i="54"/>
  <c r="T1052" i="54"/>
  <c r="T1053" i="54"/>
  <c r="T1054" i="54"/>
  <c r="T1055" i="54"/>
  <c r="T1056" i="54"/>
  <c r="T1057" i="54"/>
  <c r="T1058" i="54"/>
  <c r="T1059" i="54"/>
  <c r="T1060" i="54"/>
  <c r="T1061" i="54"/>
  <c r="T1062" i="54"/>
  <c r="T1063" i="54"/>
  <c r="T1064" i="54"/>
  <c r="T1065" i="54"/>
  <c r="T1066" i="54"/>
  <c r="T1067" i="54"/>
  <c r="T1068" i="54"/>
  <c r="T1069" i="54"/>
  <c r="T1070" i="54"/>
  <c r="T1071" i="54"/>
  <c r="T1072" i="54"/>
  <c r="T1073" i="54"/>
  <c r="T1074" i="54"/>
  <c r="T1075" i="54"/>
  <c r="T1076" i="54"/>
  <c r="T1077" i="54"/>
  <c r="T1078" i="54"/>
  <c r="T1079" i="54"/>
  <c r="T1080" i="54"/>
  <c r="T1081" i="54"/>
  <c r="T1082" i="54"/>
  <c r="T1083" i="54"/>
  <c r="T1084" i="54"/>
  <c r="T1085" i="54"/>
  <c r="T1086" i="54"/>
  <c r="T1087" i="54"/>
  <c r="T1088" i="54"/>
  <c r="T1089" i="54"/>
  <c r="T1090" i="54"/>
  <c r="T1091" i="54"/>
  <c r="T1092" i="54"/>
  <c r="T1093" i="54"/>
  <c r="T1094" i="54"/>
  <c r="T1095" i="54"/>
  <c r="T1096" i="54"/>
  <c r="T1097" i="54"/>
  <c r="T1098" i="54"/>
  <c r="T1099" i="54"/>
  <c r="T1100" i="54"/>
  <c r="T1101" i="54"/>
  <c r="T1102" i="54"/>
  <c r="T1103" i="54"/>
  <c r="T1104" i="54"/>
  <c r="T1105" i="54"/>
  <c r="T1106" i="54"/>
  <c r="T1107" i="54"/>
  <c r="T1108" i="54"/>
  <c r="T1109" i="54"/>
  <c r="T1110" i="54"/>
  <c r="T1111" i="54"/>
  <c r="T1112" i="54"/>
  <c r="T1113" i="54"/>
  <c r="T1114" i="54"/>
  <c r="T1115" i="54"/>
  <c r="T1116" i="54"/>
  <c r="T1117" i="54"/>
  <c r="T1118" i="54"/>
  <c r="T1119" i="54"/>
  <c r="T1120" i="54"/>
  <c r="T1121" i="54"/>
  <c r="T1122" i="54"/>
  <c r="T1123" i="54"/>
  <c r="T1124" i="54"/>
  <c r="T1125" i="54"/>
  <c r="T1126" i="54"/>
  <c r="T1127" i="54"/>
  <c r="T1128" i="54"/>
  <c r="T1129" i="54"/>
  <c r="T1130" i="54"/>
  <c r="T1131" i="54"/>
  <c r="T1132" i="54"/>
  <c r="T1133" i="54"/>
  <c r="T1134" i="54"/>
  <c r="T1135" i="54"/>
  <c r="T1136" i="54"/>
  <c r="T1137" i="54"/>
  <c r="T1138" i="54"/>
  <c r="T1139" i="54"/>
  <c r="T1140" i="54"/>
  <c r="T1141" i="54"/>
  <c r="T1142" i="54"/>
  <c r="T1143" i="54"/>
  <c r="T1144" i="54"/>
  <c r="T1145" i="54"/>
  <c r="T1146" i="54"/>
  <c r="T1147" i="54"/>
  <c r="T1148" i="54"/>
  <c r="T1149" i="54"/>
  <c r="T1150" i="54"/>
  <c r="T1151" i="54"/>
  <c r="T1152" i="54"/>
  <c r="T1153" i="54"/>
  <c r="T1154" i="54"/>
  <c r="T1155" i="54"/>
  <c r="T1156" i="54"/>
  <c r="T1157" i="54"/>
  <c r="T1158" i="54"/>
  <c r="T1159" i="54"/>
  <c r="T1160" i="54"/>
  <c r="T1161" i="54"/>
  <c r="T1162" i="54"/>
  <c r="T1163" i="54"/>
  <c r="T1164" i="54"/>
  <c r="T1165" i="54"/>
  <c r="T1166" i="54"/>
  <c r="T1167" i="54"/>
  <c r="T1168" i="54"/>
  <c r="T1169" i="54"/>
  <c r="T1170" i="54"/>
  <c r="T1171" i="54"/>
  <c r="T1172" i="54"/>
  <c r="T1173" i="54"/>
  <c r="T1174" i="54"/>
  <c r="T1175" i="54"/>
  <c r="T1176" i="54"/>
  <c r="T1177" i="54"/>
  <c r="T1178" i="54"/>
  <c r="T1179" i="54"/>
  <c r="T1180" i="54"/>
  <c r="T1181" i="54"/>
  <c r="T1182" i="54"/>
  <c r="T1183" i="54"/>
  <c r="T1184" i="54"/>
  <c r="T1185" i="54"/>
  <c r="T1186" i="54"/>
  <c r="T1187" i="54"/>
  <c r="T1188" i="54"/>
  <c r="T1189" i="54"/>
  <c r="T1190" i="54"/>
  <c r="T1191" i="54"/>
  <c r="T1192" i="54"/>
  <c r="T1193" i="54"/>
  <c r="T1194" i="54"/>
  <c r="T1195" i="54"/>
  <c r="T1196" i="54"/>
  <c r="T1197" i="54"/>
  <c r="T1198" i="54"/>
  <c r="T1199" i="54"/>
  <c r="T1200" i="54"/>
  <c r="T1201" i="54"/>
  <c r="T1202" i="54"/>
  <c r="T1203" i="54"/>
  <c r="T1204" i="54"/>
  <c r="T1205" i="54"/>
  <c r="T1206" i="54"/>
  <c r="T1207" i="54"/>
  <c r="T1208" i="54"/>
  <c r="T1209" i="54"/>
  <c r="T1210" i="54"/>
  <c r="T1211" i="54"/>
  <c r="T1212" i="54"/>
  <c r="T1213" i="54"/>
  <c r="T1214" i="54"/>
  <c r="T1215" i="54"/>
  <c r="T1216" i="54"/>
  <c r="T1217" i="54"/>
  <c r="T1218" i="54"/>
  <c r="T1219" i="54"/>
  <c r="T1220" i="54"/>
  <c r="T1221" i="54"/>
  <c r="T1222" i="54"/>
  <c r="T1223" i="54"/>
  <c r="T1224" i="54"/>
  <c r="T1225" i="54"/>
  <c r="T1226" i="54"/>
  <c r="T1227" i="54"/>
  <c r="T1228" i="54"/>
  <c r="T1229" i="54"/>
  <c r="T1230" i="54"/>
  <c r="T1231" i="54"/>
  <c r="T1232" i="54"/>
  <c r="T1233" i="54"/>
  <c r="T1234" i="54"/>
  <c r="T1235" i="54"/>
  <c r="T1236" i="54"/>
  <c r="T1237" i="54"/>
  <c r="T1238" i="54"/>
  <c r="T1239" i="54"/>
  <c r="T1240" i="54"/>
  <c r="T1241" i="54"/>
  <c r="T1242" i="54"/>
  <c r="T1243" i="54"/>
  <c r="T1244" i="54"/>
  <c r="T1245" i="54"/>
  <c r="T1246" i="54"/>
  <c r="T1247" i="54"/>
  <c r="T1248" i="54"/>
  <c r="T1249" i="54"/>
  <c r="T1250" i="54"/>
  <c r="T1251" i="54"/>
  <c r="T1252" i="54"/>
  <c r="T1253" i="54"/>
  <c r="T1254" i="54"/>
  <c r="T1255" i="54"/>
  <c r="T1256" i="54"/>
  <c r="T1257" i="54"/>
  <c r="T1258" i="54"/>
  <c r="T1259" i="54"/>
  <c r="T1260" i="54"/>
  <c r="T1261" i="54"/>
  <c r="T1262" i="54"/>
  <c r="T1263" i="54"/>
  <c r="T1264" i="54"/>
  <c r="T1265" i="54"/>
  <c r="T1266" i="54"/>
  <c r="T1267" i="54"/>
  <c r="T1268" i="54"/>
  <c r="T1269" i="54"/>
  <c r="T1270" i="54"/>
  <c r="T1271" i="54"/>
  <c r="T1272" i="54"/>
  <c r="T1273" i="54"/>
  <c r="T1274" i="54"/>
  <c r="T1275" i="54"/>
  <c r="T1276" i="54"/>
  <c r="T1277" i="54"/>
  <c r="T1278" i="54"/>
  <c r="T1279" i="54"/>
  <c r="T1280" i="54"/>
  <c r="T1281" i="54"/>
  <c r="T1282" i="54"/>
  <c r="T1283" i="54"/>
  <c r="T1284" i="54"/>
  <c r="T1285" i="54"/>
  <c r="T1286" i="54"/>
  <c r="T1287" i="54"/>
  <c r="T1288" i="54"/>
  <c r="T1289" i="54"/>
  <c r="T1290" i="54"/>
  <c r="T1291" i="54"/>
  <c r="T1292" i="54"/>
  <c r="T1293" i="54"/>
  <c r="T1294" i="54"/>
  <c r="T1295" i="54"/>
  <c r="T1296" i="54"/>
  <c r="T1297" i="54"/>
  <c r="T1298" i="54"/>
  <c r="T1299" i="54"/>
  <c r="T1300" i="54"/>
  <c r="T1301" i="54"/>
  <c r="T1302" i="54"/>
  <c r="T1303" i="54"/>
  <c r="T1304" i="54"/>
  <c r="T1305" i="54"/>
  <c r="T1306" i="54"/>
  <c r="T1307" i="54"/>
  <c r="T1308" i="54"/>
  <c r="T1309" i="54"/>
  <c r="T1310" i="54"/>
  <c r="T1311" i="54"/>
  <c r="T1312" i="54"/>
  <c r="T36" i="54"/>
  <c r="AB19" i="54"/>
  <c r="AC19" i="54"/>
  <c r="BY36" i="54"/>
  <c r="L36" i="54"/>
  <c r="G5" i="59"/>
  <c r="F5" i="59"/>
  <c r="C5" i="59"/>
  <c r="I4" i="59"/>
  <c r="C3" i="59"/>
  <c r="G5" i="60"/>
  <c r="F5" i="60"/>
  <c r="I4" i="60"/>
  <c r="AA1312" i="54"/>
  <c r="P1312" i="54"/>
  <c r="L1312" i="54"/>
  <c r="F1312" i="54"/>
  <c r="AA1311" i="54"/>
  <c r="P1311" i="54"/>
  <c r="AX1311" i="54" s="1"/>
  <c r="L1311" i="54"/>
  <c r="F1311" i="54"/>
  <c r="AA1310" i="54"/>
  <c r="P1310" i="54"/>
  <c r="L1310" i="54"/>
  <c r="F1310" i="54"/>
  <c r="AA1309" i="54"/>
  <c r="P1309" i="54"/>
  <c r="AY1309" i="54" s="1"/>
  <c r="L1309" i="54"/>
  <c r="F1309" i="54"/>
  <c r="AA1308" i="54"/>
  <c r="P1308" i="54"/>
  <c r="L1308" i="54"/>
  <c r="F1308" i="54"/>
  <c r="AA1307" i="54"/>
  <c r="P1307" i="54"/>
  <c r="L1307" i="54"/>
  <c r="F1307" i="54"/>
  <c r="AA1306" i="54"/>
  <c r="P1306" i="54"/>
  <c r="L1306" i="54"/>
  <c r="F1306" i="54"/>
  <c r="AA1305" i="54"/>
  <c r="P1305" i="54"/>
  <c r="L1305" i="54"/>
  <c r="F1305" i="54"/>
  <c r="AA1304" i="54"/>
  <c r="P1304" i="54"/>
  <c r="L1304" i="54"/>
  <c r="F1304" i="54"/>
  <c r="AA1303" i="54"/>
  <c r="P1303" i="54"/>
  <c r="L1303" i="54"/>
  <c r="F1303" i="54"/>
  <c r="AA1302" i="54"/>
  <c r="P1302" i="54"/>
  <c r="L1302" i="54"/>
  <c r="F1302" i="54"/>
  <c r="AA1301" i="54"/>
  <c r="P1301" i="54"/>
  <c r="L1301" i="54"/>
  <c r="F1301" i="54"/>
  <c r="AA1300" i="54"/>
  <c r="P1300" i="54"/>
  <c r="L1300" i="54"/>
  <c r="F1300" i="54"/>
  <c r="AA1299" i="54"/>
  <c r="P1299" i="54"/>
  <c r="L1299" i="54"/>
  <c r="F1299" i="54"/>
  <c r="AA1298" i="54"/>
  <c r="P1298" i="54"/>
  <c r="L1298" i="54"/>
  <c r="F1298" i="54"/>
  <c r="AA1297" i="54"/>
  <c r="P1297" i="54"/>
  <c r="L1297" i="54"/>
  <c r="F1297" i="54"/>
  <c r="AA1296" i="54"/>
  <c r="P1296" i="54"/>
  <c r="AY1296" i="54" s="1"/>
  <c r="L1296" i="54"/>
  <c r="F1296" i="54"/>
  <c r="AA1295" i="54"/>
  <c r="P1295" i="54"/>
  <c r="L1295" i="54"/>
  <c r="F1295" i="54"/>
  <c r="AA1294" i="54"/>
  <c r="P1294" i="54"/>
  <c r="AY1294" i="54" s="1"/>
  <c r="L1294" i="54"/>
  <c r="F1294" i="54"/>
  <c r="AA1293" i="54"/>
  <c r="P1293" i="54"/>
  <c r="L1293" i="54"/>
  <c r="F1293" i="54"/>
  <c r="AA1292" i="54"/>
  <c r="P1292" i="54"/>
  <c r="L1292" i="54"/>
  <c r="F1292" i="54"/>
  <c r="AA1291" i="54"/>
  <c r="P1291" i="54"/>
  <c r="L1291" i="54"/>
  <c r="F1291" i="54"/>
  <c r="AA1290" i="54"/>
  <c r="P1290" i="54"/>
  <c r="L1290" i="54"/>
  <c r="F1290" i="54"/>
  <c r="AA1289" i="54"/>
  <c r="P1289" i="54"/>
  <c r="AX1289" i="54" s="1"/>
  <c r="L1289" i="54"/>
  <c r="F1289" i="54"/>
  <c r="AA1288" i="54"/>
  <c r="P1288" i="54"/>
  <c r="L1288" i="54"/>
  <c r="F1288" i="54"/>
  <c r="AA1287" i="54"/>
  <c r="P1287" i="54"/>
  <c r="L1287" i="54"/>
  <c r="F1287" i="54"/>
  <c r="AA1286" i="54"/>
  <c r="P1286" i="54"/>
  <c r="L1286" i="54"/>
  <c r="F1286" i="54"/>
  <c r="AA1285" i="54"/>
  <c r="P1285" i="54"/>
  <c r="L1285" i="54"/>
  <c r="F1285" i="54"/>
  <c r="AA1284" i="54"/>
  <c r="P1284" i="54"/>
  <c r="L1284" i="54"/>
  <c r="F1284" i="54"/>
  <c r="AA1283" i="54"/>
  <c r="P1283" i="54"/>
  <c r="L1283" i="54"/>
  <c r="F1283" i="54"/>
  <c r="AA1282" i="54"/>
  <c r="P1282" i="54"/>
  <c r="AY1282" i="54" s="1"/>
  <c r="L1282" i="54"/>
  <c r="F1282" i="54"/>
  <c r="AA1281" i="54"/>
  <c r="P1281" i="54"/>
  <c r="L1281" i="54"/>
  <c r="F1281" i="54"/>
  <c r="AA1280" i="54"/>
  <c r="P1280" i="54"/>
  <c r="L1280" i="54"/>
  <c r="F1280" i="54"/>
  <c r="AA1279" i="54"/>
  <c r="P1279" i="54"/>
  <c r="L1279" i="54"/>
  <c r="F1279" i="54"/>
  <c r="AA1278" i="54"/>
  <c r="P1278" i="54"/>
  <c r="L1278" i="54"/>
  <c r="F1278" i="54"/>
  <c r="AA1277" i="54"/>
  <c r="P1277" i="54"/>
  <c r="L1277" i="54"/>
  <c r="F1277" i="54"/>
  <c r="AA1276" i="54"/>
  <c r="P1276" i="54"/>
  <c r="L1276" i="54"/>
  <c r="F1276" i="54"/>
  <c r="AA1275" i="54"/>
  <c r="P1275" i="54"/>
  <c r="L1275" i="54"/>
  <c r="F1275" i="54"/>
  <c r="AA1274" i="54"/>
  <c r="P1274" i="54"/>
  <c r="L1274" i="54"/>
  <c r="F1274" i="54"/>
  <c r="AA1273" i="54"/>
  <c r="P1273" i="54"/>
  <c r="L1273" i="54"/>
  <c r="F1273" i="54"/>
  <c r="AA1272" i="54"/>
  <c r="P1272" i="54"/>
  <c r="L1272" i="54"/>
  <c r="F1272" i="54"/>
  <c r="AA1271" i="54"/>
  <c r="P1271" i="54"/>
  <c r="AX1271" i="54" s="1"/>
  <c r="L1271" i="54"/>
  <c r="F1271" i="54"/>
  <c r="AA1270" i="54"/>
  <c r="P1270" i="54"/>
  <c r="L1270" i="54"/>
  <c r="F1270" i="54"/>
  <c r="AA1269" i="54"/>
  <c r="P1269" i="54"/>
  <c r="L1269" i="54"/>
  <c r="F1269" i="54"/>
  <c r="AA1268" i="54"/>
  <c r="P1268" i="54"/>
  <c r="L1268" i="54"/>
  <c r="F1268" i="54"/>
  <c r="AA1267" i="54"/>
  <c r="P1267" i="54"/>
  <c r="L1267" i="54"/>
  <c r="F1267" i="54"/>
  <c r="AA1266" i="54"/>
  <c r="P1266" i="54"/>
  <c r="L1266" i="54"/>
  <c r="F1266" i="54"/>
  <c r="AA1265" i="54"/>
  <c r="P1265" i="54"/>
  <c r="L1265" i="54"/>
  <c r="F1265" i="54"/>
  <c r="AA1264" i="54"/>
  <c r="P1264" i="54"/>
  <c r="AX1264" i="54" s="1"/>
  <c r="L1264" i="54"/>
  <c r="F1264" i="54"/>
  <c r="AA1263" i="54"/>
  <c r="P1263" i="54"/>
  <c r="L1263" i="54"/>
  <c r="F1263" i="54"/>
  <c r="AA1262" i="54"/>
  <c r="P1262" i="54"/>
  <c r="AY1262" i="54" s="1"/>
  <c r="L1262" i="54"/>
  <c r="F1262" i="54"/>
  <c r="AA1261" i="54"/>
  <c r="P1261" i="54"/>
  <c r="L1261" i="54"/>
  <c r="F1261" i="54"/>
  <c r="AA1260" i="54"/>
  <c r="P1260" i="54"/>
  <c r="L1260" i="54"/>
  <c r="F1260" i="54"/>
  <c r="AA1259" i="54"/>
  <c r="P1259" i="54"/>
  <c r="L1259" i="54"/>
  <c r="F1259" i="54"/>
  <c r="AA1258" i="54"/>
  <c r="P1258" i="54"/>
  <c r="L1258" i="54"/>
  <c r="F1258" i="54"/>
  <c r="AA1257" i="54"/>
  <c r="P1257" i="54"/>
  <c r="AX1257" i="54" s="1"/>
  <c r="L1257" i="54"/>
  <c r="F1257" i="54"/>
  <c r="AA1256" i="54"/>
  <c r="P1256" i="54"/>
  <c r="L1256" i="54"/>
  <c r="F1256" i="54"/>
  <c r="AA1255" i="54"/>
  <c r="P1255" i="54"/>
  <c r="L1255" i="54"/>
  <c r="F1255" i="54"/>
  <c r="AA1254" i="54"/>
  <c r="P1254" i="54"/>
  <c r="L1254" i="54"/>
  <c r="F1254" i="54"/>
  <c r="AA1253" i="54"/>
  <c r="P1253" i="54"/>
  <c r="L1253" i="54"/>
  <c r="F1253" i="54"/>
  <c r="AA1252" i="54"/>
  <c r="P1252" i="54"/>
  <c r="L1252" i="54"/>
  <c r="F1252" i="54"/>
  <c r="AA1251" i="54"/>
  <c r="P1251" i="54"/>
  <c r="L1251" i="54"/>
  <c r="F1251" i="54"/>
  <c r="AA1250" i="54"/>
  <c r="P1250" i="54"/>
  <c r="L1250" i="54"/>
  <c r="F1250" i="54"/>
  <c r="AA1249" i="54"/>
  <c r="P1249" i="54"/>
  <c r="AX1249" i="54" s="1"/>
  <c r="L1249" i="54"/>
  <c r="F1249" i="54"/>
  <c r="AA1248" i="54"/>
  <c r="P1248" i="54"/>
  <c r="L1248" i="54"/>
  <c r="F1248" i="54"/>
  <c r="AA1247" i="54"/>
  <c r="P1247" i="54"/>
  <c r="L1247" i="54"/>
  <c r="F1247" i="54"/>
  <c r="AA1246" i="54"/>
  <c r="P1246" i="54"/>
  <c r="AX1246" i="54" s="1"/>
  <c r="L1246" i="54"/>
  <c r="F1246" i="54"/>
  <c r="AA1245" i="54"/>
  <c r="P1245" i="54"/>
  <c r="L1245" i="54"/>
  <c r="F1245" i="54"/>
  <c r="AA1244" i="54"/>
  <c r="P1244" i="54"/>
  <c r="L1244" i="54"/>
  <c r="F1244" i="54"/>
  <c r="AA1243" i="54"/>
  <c r="P1243" i="54"/>
  <c r="L1243" i="54"/>
  <c r="F1243" i="54"/>
  <c r="AA1242" i="54"/>
  <c r="P1242" i="54"/>
  <c r="L1242" i="54"/>
  <c r="F1242" i="54"/>
  <c r="AA1241" i="54"/>
  <c r="P1241" i="54"/>
  <c r="AY1241" i="54" s="1"/>
  <c r="L1241" i="54"/>
  <c r="F1241" i="54"/>
  <c r="AA1240" i="54"/>
  <c r="P1240" i="54"/>
  <c r="L1240" i="54"/>
  <c r="F1240" i="54"/>
  <c r="AA1239" i="54"/>
  <c r="P1239" i="54"/>
  <c r="L1239" i="54"/>
  <c r="F1239" i="54"/>
  <c r="AA1238" i="54"/>
  <c r="P1238" i="54"/>
  <c r="L1238" i="54"/>
  <c r="F1238" i="54"/>
  <c r="AA1237" i="54"/>
  <c r="P1237" i="54"/>
  <c r="L1237" i="54"/>
  <c r="F1237" i="54"/>
  <c r="AA1236" i="54"/>
  <c r="P1236" i="54"/>
  <c r="AY1236" i="54" s="1"/>
  <c r="L1236" i="54"/>
  <c r="F1236" i="54"/>
  <c r="AA1235" i="54"/>
  <c r="P1235" i="54"/>
  <c r="L1235" i="54"/>
  <c r="F1235" i="54"/>
  <c r="AA1234" i="54"/>
  <c r="P1234" i="54"/>
  <c r="L1234" i="54"/>
  <c r="F1234" i="54"/>
  <c r="AA1233" i="54"/>
  <c r="P1233" i="54"/>
  <c r="L1233" i="54"/>
  <c r="F1233" i="54"/>
  <c r="AA1232" i="54"/>
  <c r="P1232" i="54"/>
  <c r="L1232" i="54"/>
  <c r="F1232" i="54"/>
  <c r="AA1231" i="54"/>
  <c r="P1231" i="54"/>
  <c r="L1231" i="54"/>
  <c r="F1231" i="54"/>
  <c r="AA1230" i="54"/>
  <c r="P1230" i="54"/>
  <c r="L1230" i="54"/>
  <c r="F1230" i="54"/>
  <c r="AA1229" i="54"/>
  <c r="P1229" i="54"/>
  <c r="L1229" i="54"/>
  <c r="F1229" i="54"/>
  <c r="AA1228" i="54"/>
  <c r="P1228" i="54"/>
  <c r="L1228" i="54"/>
  <c r="F1228" i="54"/>
  <c r="AA1227" i="54"/>
  <c r="P1227" i="54"/>
  <c r="L1227" i="54"/>
  <c r="F1227" i="54"/>
  <c r="AA1226" i="54"/>
  <c r="P1226" i="54"/>
  <c r="L1226" i="54"/>
  <c r="F1226" i="54"/>
  <c r="AA1225" i="54"/>
  <c r="P1225" i="54"/>
  <c r="L1225" i="54"/>
  <c r="F1225" i="54"/>
  <c r="AA1224" i="54"/>
  <c r="P1224" i="54"/>
  <c r="AY1224" i="54" s="1"/>
  <c r="L1224" i="54"/>
  <c r="F1224" i="54"/>
  <c r="AA1223" i="54"/>
  <c r="P1223" i="54"/>
  <c r="L1223" i="54"/>
  <c r="F1223" i="54"/>
  <c r="AA1222" i="54"/>
  <c r="P1222" i="54"/>
  <c r="AX1222" i="54" s="1"/>
  <c r="L1222" i="54"/>
  <c r="F1222" i="54"/>
  <c r="AA1221" i="54"/>
  <c r="P1221" i="54"/>
  <c r="AY1221" i="54" s="1"/>
  <c r="L1221" i="54"/>
  <c r="F1221" i="54"/>
  <c r="AA1220" i="54"/>
  <c r="P1220" i="54"/>
  <c r="L1220" i="54"/>
  <c r="F1220" i="54"/>
  <c r="AA1219" i="54"/>
  <c r="P1219" i="54"/>
  <c r="L1219" i="54"/>
  <c r="F1219" i="54"/>
  <c r="AA1218" i="54"/>
  <c r="P1218" i="54"/>
  <c r="L1218" i="54"/>
  <c r="F1218" i="54"/>
  <c r="AA1217" i="54"/>
  <c r="P1217" i="54"/>
  <c r="AX1217" i="54" s="1"/>
  <c r="L1217" i="54"/>
  <c r="F1217" i="54"/>
  <c r="AA1216" i="54"/>
  <c r="P1216" i="54"/>
  <c r="L1216" i="54"/>
  <c r="F1216" i="54"/>
  <c r="AA1215" i="54"/>
  <c r="P1215" i="54"/>
  <c r="L1215" i="54"/>
  <c r="F1215" i="54"/>
  <c r="AA1214" i="54"/>
  <c r="P1214" i="54"/>
  <c r="L1214" i="54"/>
  <c r="F1214" i="54"/>
  <c r="AA1213" i="54"/>
  <c r="P1213" i="54"/>
  <c r="L1213" i="54"/>
  <c r="F1213" i="54"/>
  <c r="AA1212" i="54"/>
  <c r="P1212" i="54"/>
  <c r="AY1212" i="54" s="1"/>
  <c r="L1212" i="54"/>
  <c r="F1212" i="54"/>
  <c r="AA1211" i="54"/>
  <c r="P1211" i="54"/>
  <c r="AX1211" i="54" s="1"/>
  <c r="L1211" i="54"/>
  <c r="F1211" i="54"/>
  <c r="AA1210" i="54"/>
  <c r="P1210" i="54"/>
  <c r="L1210" i="54"/>
  <c r="F1210" i="54"/>
  <c r="AA1209" i="54"/>
  <c r="P1209" i="54"/>
  <c r="L1209" i="54"/>
  <c r="F1209" i="54"/>
  <c r="AA1208" i="54"/>
  <c r="P1208" i="54"/>
  <c r="L1208" i="54"/>
  <c r="F1208" i="54"/>
  <c r="AA1207" i="54"/>
  <c r="P1207" i="54"/>
  <c r="L1207" i="54"/>
  <c r="F1207" i="54"/>
  <c r="AA1206" i="54"/>
  <c r="P1206" i="54"/>
  <c r="L1206" i="54"/>
  <c r="F1206" i="54"/>
  <c r="AA1205" i="54"/>
  <c r="P1205" i="54"/>
  <c r="L1205" i="54"/>
  <c r="F1205" i="54"/>
  <c r="AA1204" i="54"/>
  <c r="P1204" i="54"/>
  <c r="L1204" i="54"/>
  <c r="F1204" i="54"/>
  <c r="AA1203" i="54"/>
  <c r="P1203" i="54"/>
  <c r="L1203" i="54"/>
  <c r="F1203" i="54"/>
  <c r="AA1202" i="54"/>
  <c r="P1202" i="54"/>
  <c r="L1202" i="54"/>
  <c r="F1202" i="54"/>
  <c r="AA1201" i="54"/>
  <c r="P1201" i="54"/>
  <c r="AY1201" i="54" s="1"/>
  <c r="L1201" i="54"/>
  <c r="F1201" i="54"/>
  <c r="AA1200" i="54"/>
  <c r="P1200" i="54"/>
  <c r="L1200" i="54"/>
  <c r="F1200" i="54"/>
  <c r="AA1199" i="54"/>
  <c r="P1199" i="54"/>
  <c r="AX1199" i="54" s="1"/>
  <c r="L1199" i="54"/>
  <c r="F1199" i="54"/>
  <c r="AA1198" i="54"/>
  <c r="P1198" i="54"/>
  <c r="L1198" i="54"/>
  <c r="F1198" i="54"/>
  <c r="AA1197" i="54"/>
  <c r="P1197" i="54"/>
  <c r="L1197" i="54"/>
  <c r="F1197" i="54"/>
  <c r="AA1196" i="54"/>
  <c r="P1196" i="54"/>
  <c r="AX1196" i="54" s="1"/>
  <c r="L1196" i="54"/>
  <c r="F1196" i="54"/>
  <c r="AA1195" i="54"/>
  <c r="P1195" i="54"/>
  <c r="L1195" i="54"/>
  <c r="F1195" i="54"/>
  <c r="AA1194" i="54"/>
  <c r="P1194" i="54"/>
  <c r="L1194" i="54"/>
  <c r="F1194" i="54"/>
  <c r="AA1193" i="54"/>
  <c r="P1193" i="54"/>
  <c r="L1193" i="54"/>
  <c r="F1193" i="54"/>
  <c r="AA1192" i="54"/>
  <c r="P1192" i="54"/>
  <c r="L1192" i="54"/>
  <c r="F1192" i="54"/>
  <c r="AA1191" i="54"/>
  <c r="P1191" i="54"/>
  <c r="L1191" i="54"/>
  <c r="F1191" i="54"/>
  <c r="AA1190" i="54"/>
  <c r="P1190" i="54"/>
  <c r="L1190" i="54"/>
  <c r="F1190" i="54"/>
  <c r="AA1189" i="54"/>
  <c r="P1189" i="54"/>
  <c r="L1189" i="54"/>
  <c r="F1189" i="54"/>
  <c r="AA1188" i="54"/>
  <c r="P1188" i="54"/>
  <c r="L1188" i="54"/>
  <c r="F1188" i="54"/>
  <c r="AA1187" i="54"/>
  <c r="P1187" i="54"/>
  <c r="L1187" i="54"/>
  <c r="F1187" i="54"/>
  <c r="AA1186" i="54"/>
  <c r="P1186" i="54"/>
  <c r="L1186" i="54"/>
  <c r="F1186" i="54"/>
  <c r="AA1185" i="54"/>
  <c r="P1185" i="54"/>
  <c r="L1185" i="54"/>
  <c r="F1185" i="54"/>
  <c r="AA1184" i="54"/>
  <c r="P1184" i="54"/>
  <c r="AY1184" i="54" s="1"/>
  <c r="L1184" i="54"/>
  <c r="F1184" i="54"/>
  <c r="AA1183" i="54"/>
  <c r="P1183" i="54"/>
  <c r="L1183" i="54"/>
  <c r="F1183" i="54"/>
  <c r="AA1182" i="54"/>
  <c r="P1182" i="54"/>
  <c r="AX1182" i="54" s="1"/>
  <c r="L1182" i="54"/>
  <c r="F1182" i="54"/>
  <c r="AA1181" i="54"/>
  <c r="P1181" i="54"/>
  <c r="L1181" i="54"/>
  <c r="F1181" i="54"/>
  <c r="AA1180" i="54"/>
  <c r="P1180" i="54"/>
  <c r="L1180" i="54"/>
  <c r="F1180" i="54"/>
  <c r="AA1179" i="54"/>
  <c r="P1179" i="54"/>
  <c r="AX1179" i="54" s="1"/>
  <c r="L1179" i="54"/>
  <c r="F1179" i="54"/>
  <c r="AA1178" i="54"/>
  <c r="P1178" i="54"/>
  <c r="L1178" i="54"/>
  <c r="F1178" i="54"/>
  <c r="AA1177" i="54"/>
  <c r="P1177" i="54"/>
  <c r="AY1177" i="54" s="1"/>
  <c r="L1177" i="54"/>
  <c r="F1177" i="54"/>
  <c r="AA1176" i="54"/>
  <c r="P1176" i="54"/>
  <c r="AX1176" i="54" s="1"/>
  <c r="L1176" i="54"/>
  <c r="F1176" i="54"/>
  <c r="AA1175" i="54"/>
  <c r="P1175" i="54"/>
  <c r="L1175" i="54"/>
  <c r="F1175" i="54"/>
  <c r="AA1174" i="54"/>
  <c r="P1174" i="54"/>
  <c r="L1174" i="54"/>
  <c r="F1174" i="54"/>
  <c r="AA1173" i="54"/>
  <c r="P1173" i="54"/>
  <c r="L1173" i="54"/>
  <c r="F1173" i="54"/>
  <c r="AA1172" i="54"/>
  <c r="P1172" i="54"/>
  <c r="L1172" i="54"/>
  <c r="F1172" i="54"/>
  <c r="AA1171" i="54"/>
  <c r="P1171" i="54"/>
  <c r="L1171" i="54"/>
  <c r="F1171" i="54"/>
  <c r="AA1170" i="54"/>
  <c r="P1170" i="54"/>
  <c r="L1170" i="54"/>
  <c r="F1170" i="54"/>
  <c r="AA1169" i="54"/>
  <c r="P1169" i="54"/>
  <c r="L1169" i="54"/>
  <c r="F1169" i="54"/>
  <c r="AA1168" i="54"/>
  <c r="P1168" i="54"/>
  <c r="L1168" i="54"/>
  <c r="F1168" i="54"/>
  <c r="AA1167" i="54"/>
  <c r="P1167" i="54"/>
  <c r="AX1167" i="54" s="1"/>
  <c r="L1167" i="54"/>
  <c r="F1167" i="54"/>
  <c r="AA1166" i="54"/>
  <c r="P1166" i="54"/>
  <c r="L1166" i="54"/>
  <c r="F1166" i="54"/>
  <c r="AA1165" i="54"/>
  <c r="P1165" i="54"/>
  <c r="L1165" i="54"/>
  <c r="F1165" i="54"/>
  <c r="AA1164" i="54"/>
  <c r="P1164" i="54"/>
  <c r="L1164" i="54"/>
  <c r="F1164" i="54"/>
  <c r="AA1163" i="54"/>
  <c r="P1163" i="54"/>
  <c r="L1163" i="54"/>
  <c r="F1163" i="54"/>
  <c r="AA1162" i="54"/>
  <c r="P1162" i="54"/>
  <c r="L1162" i="54"/>
  <c r="F1162" i="54"/>
  <c r="AA1161" i="54"/>
  <c r="P1161" i="54"/>
  <c r="AY1161" i="54" s="1"/>
  <c r="L1161" i="54"/>
  <c r="F1161" i="54"/>
  <c r="AA1160" i="54"/>
  <c r="P1160" i="54"/>
  <c r="L1160" i="54"/>
  <c r="F1160" i="54"/>
  <c r="AA1159" i="54"/>
  <c r="P1159" i="54"/>
  <c r="L1159" i="54"/>
  <c r="F1159" i="54"/>
  <c r="AA1158" i="54"/>
  <c r="P1158" i="54"/>
  <c r="L1158" i="54"/>
  <c r="F1158" i="54"/>
  <c r="AA1157" i="54"/>
  <c r="P1157" i="54"/>
  <c r="L1157" i="54"/>
  <c r="F1157" i="54"/>
  <c r="AA1156" i="54"/>
  <c r="P1156" i="54"/>
  <c r="L1156" i="54"/>
  <c r="F1156" i="54"/>
  <c r="AA1155" i="54"/>
  <c r="P1155" i="54"/>
  <c r="L1155" i="54"/>
  <c r="F1155" i="54"/>
  <c r="AA1154" i="54"/>
  <c r="P1154" i="54"/>
  <c r="AY1154" i="54" s="1"/>
  <c r="L1154" i="54"/>
  <c r="F1154" i="54"/>
  <c r="AA1153" i="54"/>
  <c r="P1153" i="54"/>
  <c r="L1153" i="54"/>
  <c r="F1153" i="54"/>
  <c r="AA1152" i="54"/>
  <c r="P1152" i="54"/>
  <c r="L1152" i="54"/>
  <c r="F1152" i="54"/>
  <c r="AA1151" i="54"/>
  <c r="P1151" i="54"/>
  <c r="L1151" i="54"/>
  <c r="F1151" i="54"/>
  <c r="AA1150" i="54"/>
  <c r="P1150" i="54"/>
  <c r="L1150" i="54"/>
  <c r="F1150" i="54"/>
  <c r="AA1149" i="54"/>
  <c r="P1149" i="54"/>
  <c r="L1149" i="54"/>
  <c r="F1149" i="54"/>
  <c r="AA1148" i="54"/>
  <c r="P1148" i="54"/>
  <c r="L1148" i="54"/>
  <c r="F1148" i="54"/>
  <c r="AA1147" i="54"/>
  <c r="P1147" i="54"/>
  <c r="L1147" i="54"/>
  <c r="F1147" i="54"/>
  <c r="AA1146" i="54"/>
  <c r="P1146" i="54"/>
  <c r="AY1146" i="54" s="1"/>
  <c r="L1146" i="54"/>
  <c r="F1146" i="54"/>
  <c r="AA1145" i="54"/>
  <c r="P1145" i="54"/>
  <c r="L1145" i="54"/>
  <c r="F1145" i="54"/>
  <c r="AA1144" i="54"/>
  <c r="P1144" i="54"/>
  <c r="L1144" i="54"/>
  <c r="F1144" i="54"/>
  <c r="AA1143" i="54"/>
  <c r="P1143" i="54"/>
  <c r="L1143" i="54"/>
  <c r="F1143" i="54"/>
  <c r="AA1142" i="54"/>
  <c r="P1142" i="54"/>
  <c r="L1142" i="54"/>
  <c r="F1142" i="54"/>
  <c r="AA1141" i="54"/>
  <c r="P1141" i="54"/>
  <c r="L1141" i="54"/>
  <c r="F1141" i="54"/>
  <c r="AA1140" i="54"/>
  <c r="P1140" i="54"/>
  <c r="L1140" i="54"/>
  <c r="F1140" i="54"/>
  <c r="AA1139" i="54"/>
  <c r="P1139" i="54"/>
  <c r="L1139" i="54"/>
  <c r="F1139" i="54"/>
  <c r="AA1138" i="54"/>
  <c r="P1138" i="54"/>
  <c r="L1138" i="54"/>
  <c r="F1138" i="54"/>
  <c r="AA1137" i="54"/>
  <c r="P1137" i="54"/>
  <c r="L1137" i="54"/>
  <c r="F1137" i="54"/>
  <c r="AA1136" i="54"/>
  <c r="P1136" i="54"/>
  <c r="L1136" i="54"/>
  <c r="F1136" i="54"/>
  <c r="AA1135" i="54"/>
  <c r="P1135" i="54"/>
  <c r="L1135" i="54"/>
  <c r="F1135" i="54"/>
  <c r="AA1134" i="54"/>
  <c r="P1134" i="54"/>
  <c r="L1134" i="54"/>
  <c r="F1134" i="54"/>
  <c r="AA1133" i="54"/>
  <c r="P1133" i="54"/>
  <c r="L1133" i="54"/>
  <c r="F1133" i="54"/>
  <c r="AA1132" i="54"/>
  <c r="P1132" i="54"/>
  <c r="L1132" i="54"/>
  <c r="F1132" i="54"/>
  <c r="AA1131" i="54"/>
  <c r="P1131" i="54"/>
  <c r="L1131" i="54"/>
  <c r="F1131" i="54"/>
  <c r="AA1130" i="54"/>
  <c r="P1130" i="54"/>
  <c r="L1130" i="54"/>
  <c r="F1130" i="54"/>
  <c r="AA1129" i="54"/>
  <c r="P1129" i="54"/>
  <c r="L1129" i="54"/>
  <c r="F1129" i="54"/>
  <c r="AA1128" i="54"/>
  <c r="P1128" i="54"/>
  <c r="L1128" i="54"/>
  <c r="F1128" i="54"/>
  <c r="AA1127" i="54"/>
  <c r="P1127" i="54"/>
  <c r="L1127" i="54"/>
  <c r="F1127" i="54"/>
  <c r="AA1126" i="54"/>
  <c r="P1126" i="54"/>
  <c r="L1126" i="54"/>
  <c r="F1126" i="54"/>
  <c r="AA1125" i="54"/>
  <c r="P1125" i="54"/>
  <c r="L1125" i="54"/>
  <c r="F1125" i="54"/>
  <c r="AA1124" i="54"/>
  <c r="P1124" i="54"/>
  <c r="L1124" i="54"/>
  <c r="F1124" i="54"/>
  <c r="AA1123" i="54"/>
  <c r="P1123" i="54"/>
  <c r="L1123" i="54"/>
  <c r="F1123" i="54"/>
  <c r="AA1122" i="54"/>
  <c r="P1122" i="54"/>
  <c r="L1122" i="54"/>
  <c r="F1122" i="54"/>
  <c r="AA1121" i="54"/>
  <c r="P1121" i="54"/>
  <c r="L1121" i="54"/>
  <c r="F1121" i="54"/>
  <c r="AA1120" i="54"/>
  <c r="P1120" i="54"/>
  <c r="L1120" i="54"/>
  <c r="F1120" i="54"/>
  <c r="AA1119" i="54"/>
  <c r="P1119" i="54"/>
  <c r="AX1119" i="54" s="1"/>
  <c r="L1119" i="54"/>
  <c r="F1119" i="54"/>
  <c r="AA1118" i="54"/>
  <c r="P1118" i="54"/>
  <c r="L1118" i="54"/>
  <c r="F1118" i="54"/>
  <c r="AA1117" i="54"/>
  <c r="P1117" i="54"/>
  <c r="L1117" i="54"/>
  <c r="F1117" i="54"/>
  <c r="AA1116" i="54"/>
  <c r="P1116" i="54"/>
  <c r="L1116" i="54"/>
  <c r="F1116" i="54"/>
  <c r="AA1115" i="54"/>
  <c r="P1115" i="54"/>
  <c r="L1115" i="54"/>
  <c r="F1115" i="54"/>
  <c r="AA1114" i="54"/>
  <c r="P1114" i="54"/>
  <c r="AX1114" i="54" s="1"/>
  <c r="L1114" i="54"/>
  <c r="F1114" i="54"/>
  <c r="AA1113" i="54"/>
  <c r="P1113" i="54"/>
  <c r="L1113" i="54"/>
  <c r="F1113" i="54"/>
  <c r="AA1112" i="54"/>
  <c r="P1112" i="54"/>
  <c r="AX1112" i="54" s="1"/>
  <c r="L1112" i="54"/>
  <c r="F1112" i="54"/>
  <c r="AA1111" i="54"/>
  <c r="P1111" i="54"/>
  <c r="L1111" i="54"/>
  <c r="F1111" i="54"/>
  <c r="AA1110" i="54"/>
  <c r="P1110" i="54"/>
  <c r="L1110" i="54"/>
  <c r="F1110" i="54"/>
  <c r="AA1109" i="54"/>
  <c r="P1109" i="54"/>
  <c r="L1109" i="54"/>
  <c r="F1109" i="54"/>
  <c r="AA1108" i="54"/>
  <c r="P1108" i="54"/>
  <c r="L1108" i="54"/>
  <c r="F1108" i="54"/>
  <c r="AA1107" i="54"/>
  <c r="P1107" i="54"/>
  <c r="AX1107" i="54" s="1"/>
  <c r="L1107" i="54"/>
  <c r="F1107" i="54"/>
  <c r="AA1106" i="54"/>
  <c r="P1106" i="54"/>
  <c r="AY1106" i="54" s="1"/>
  <c r="L1106" i="54"/>
  <c r="F1106" i="54"/>
  <c r="AA1105" i="54"/>
  <c r="P1105" i="54"/>
  <c r="L1105" i="54"/>
  <c r="F1105" i="54"/>
  <c r="AA1104" i="54"/>
  <c r="P1104" i="54"/>
  <c r="L1104" i="54"/>
  <c r="F1104" i="54"/>
  <c r="AA1103" i="54"/>
  <c r="P1103" i="54"/>
  <c r="L1103" i="54"/>
  <c r="F1103" i="54"/>
  <c r="AA1102" i="54"/>
  <c r="P1102" i="54"/>
  <c r="L1102" i="54"/>
  <c r="F1102" i="54"/>
  <c r="AA1101" i="54"/>
  <c r="P1101" i="54"/>
  <c r="L1101" i="54"/>
  <c r="F1101" i="54"/>
  <c r="AA1100" i="54"/>
  <c r="P1100" i="54"/>
  <c r="L1100" i="54"/>
  <c r="F1100" i="54"/>
  <c r="AA1099" i="54"/>
  <c r="P1099" i="54"/>
  <c r="L1099" i="54"/>
  <c r="F1099" i="54"/>
  <c r="AA1098" i="54"/>
  <c r="P1098" i="54"/>
  <c r="L1098" i="54"/>
  <c r="F1098" i="54"/>
  <c r="AA1097" i="54"/>
  <c r="P1097" i="54"/>
  <c r="L1097" i="54"/>
  <c r="F1097" i="54"/>
  <c r="AA1096" i="54"/>
  <c r="P1096" i="54"/>
  <c r="L1096" i="54"/>
  <c r="F1096" i="54"/>
  <c r="AA1095" i="54"/>
  <c r="P1095" i="54"/>
  <c r="L1095" i="54"/>
  <c r="F1095" i="54"/>
  <c r="AA1094" i="54"/>
  <c r="P1094" i="54"/>
  <c r="L1094" i="54"/>
  <c r="F1094" i="54"/>
  <c r="AA1093" i="54"/>
  <c r="P1093" i="54"/>
  <c r="L1093" i="54"/>
  <c r="F1093" i="54"/>
  <c r="AA1092" i="54"/>
  <c r="P1092" i="54"/>
  <c r="L1092" i="54"/>
  <c r="F1092" i="54"/>
  <c r="AA1091" i="54"/>
  <c r="P1091" i="54"/>
  <c r="AY1091" i="54" s="1"/>
  <c r="L1091" i="54"/>
  <c r="F1091" i="54"/>
  <c r="AA1090" i="54"/>
  <c r="P1090" i="54"/>
  <c r="L1090" i="54"/>
  <c r="F1090" i="54"/>
  <c r="AA1089" i="54"/>
  <c r="P1089" i="54"/>
  <c r="L1089" i="54"/>
  <c r="F1089" i="54"/>
  <c r="AA1088" i="54"/>
  <c r="P1088" i="54"/>
  <c r="L1088" i="54"/>
  <c r="F1088" i="54"/>
  <c r="AA1087" i="54"/>
  <c r="P1087" i="54"/>
  <c r="L1087" i="54"/>
  <c r="F1087" i="54"/>
  <c r="AA1086" i="54"/>
  <c r="P1086" i="54"/>
  <c r="AX1086" i="54" s="1"/>
  <c r="L1086" i="54"/>
  <c r="F1086" i="54"/>
  <c r="AA1085" i="54"/>
  <c r="P1085" i="54"/>
  <c r="L1085" i="54"/>
  <c r="F1085" i="54"/>
  <c r="AA1084" i="54"/>
  <c r="P1084" i="54"/>
  <c r="AY1084" i="54" s="1"/>
  <c r="L1084" i="54"/>
  <c r="F1084" i="54"/>
  <c r="AA1083" i="54"/>
  <c r="P1083" i="54"/>
  <c r="L1083" i="54"/>
  <c r="F1083" i="54"/>
  <c r="AA1082" i="54"/>
  <c r="P1082" i="54"/>
  <c r="AY1082" i="54" s="1"/>
  <c r="L1082" i="54"/>
  <c r="F1082" i="54"/>
  <c r="AA1081" i="54"/>
  <c r="P1081" i="54"/>
  <c r="AY1081" i="54" s="1"/>
  <c r="L1081" i="54"/>
  <c r="F1081" i="54"/>
  <c r="AA1080" i="54"/>
  <c r="P1080" i="54"/>
  <c r="L1080" i="54"/>
  <c r="F1080" i="54"/>
  <c r="AA1079" i="54"/>
  <c r="P1079" i="54"/>
  <c r="L1079" i="54"/>
  <c r="F1079" i="54"/>
  <c r="AA1078" i="54"/>
  <c r="P1078" i="54"/>
  <c r="L1078" i="54"/>
  <c r="F1078" i="54"/>
  <c r="AA1077" i="54"/>
  <c r="P1077" i="54"/>
  <c r="L1077" i="54"/>
  <c r="F1077" i="54"/>
  <c r="AA1076" i="54"/>
  <c r="P1076" i="54"/>
  <c r="L1076" i="54"/>
  <c r="F1076" i="54"/>
  <c r="AA1075" i="54"/>
  <c r="P1075" i="54"/>
  <c r="L1075" i="54"/>
  <c r="F1075" i="54"/>
  <c r="AA1074" i="54"/>
  <c r="P1074" i="54"/>
  <c r="L1074" i="54"/>
  <c r="F1074" i="54"/>
  <c r="AA1073" i="54"/>
  <c r="P1073" i="54"/>
  <c r="L1073" i="54"/>
  <c r="F1073" i="54"/>
  <c r="AA1072" i="54"/>
  <c r="P1072" i="54"/>
  <c r="L1072" i="54"/>
  <c r="F1072" i="54"/>
  <c r="AA1071" i="54"/>
  <c r="P1071" i="54"/>
  <c r="L1071" i="54"/>
  <c r="F1071" i="54"/>
  <c r="AA1070" i="54"/>
  <c r="P1070" i="54"/>
  <c r="L1070" i="54"/>
  <c r="F1070" i="54"/>
  <c r="AA1069" i="54"/>
  <c r="P1069" i="54"/>
  <c r="L1069" i="54"/>
  <c r="F1069" i="54"/>
  <c r="AA1068" i="54"/>
  <c r="P1068" i="54"/>
  <c r="L1068" i="54"/>
  <c r="F1068" i="54"/>
  <c r="AA1067" i="54"/>
  <c r="P1067" i="54"/>
  <c r="AY1067" i="54" s="1"/>
  <c r="L1067" i="54"/>
  <c r="F1067" i="54"/>
  <c r="AA1066" i="54"/>
  <c r="P1066" i="54"/>
  <c r="L1066" i="54"/>
  <c r="F1066" i="54"/>
  <c r="AA1065" i="54"/>
  <c r="P1065" i="54"/>
  <c r="L1065" i="54"/>
  <c r="F1065" i="54"/>
  <c r="AA1064" i="54"/>
  <c r="P1064" i="54"/>
  <c r="AY1064" i="54" s="1"/>
  <c r="L1064" i="54"/>
  <c r="F1064" i="54"/>
  <c r="AA1063" i="54"/>
  <c r="P1063" i="54"/>
  <c r="L1063" i="54"/>
  <c r="F1063" i="54"/>
  <c r="AA1062" i="54"/>
  <c r="P1062" i="54"/>
  <c r="L1062" i="54"/>
  <c r="F1062" i="54"/>
  <c r="AA1061" i="54"/>
  <c r="P1061" i="54"/>
  <c r="L1061" i="54"/>
  <c r="F1061" i="54"/>
  <c r="AA1060" i="54"/>
  <c r="P1060" i="54"/>
  <c r="L1060" i="54"/>
  <c r="F1060" i="54"/>
  <c r="AA1059" i="54"/>
  <c r="P1059" i="54"/>
  <c r="L1059" i="54"/>
  <c r="F1059" i="54"/>
  <c r="AA1058" i="54"/>
  <c r="P1058" i="54"/>
  <c r="L1058" i="54"/>
  <c r="F1058" i="54"/>
  <c r="AA1057" i="54"/>
  <c r="P1057" i="54"/>
  <c r="L1057" i="54"/>
  <c r="F1057" i="54"/>
  <c r="AA1056" i="54"/>
  <c r="P1056" i="54"/>
  <c r="AY1056" i="54" s="1"/>
  <c r="L1056" i="54"/>
  <c r="F1056" i="54"/>
  <c r="AA1055" i="54"/>
  <c r="P1055" i="54"/>
  <c r="L1055" i="54"/>
  <c r="F1055" i="54"/>
  <c r="AA1054" i="54"/>
  <c r="P1054" i="54"/>
  <c r="L1054" i="54"/>
  <c r="F1054" i="54"/>
  <c r="AA1053" i="54"/>
  <c r="P1053" i="54"/>
  <c r="L1053" i="54"/>
  <c r="F1053" i="54"/>
  <c r="AA1052" i="54"/>
  <c r="P1052" i="54"/>
  <c r="AY1052" i="54" s="1"/>
  <c r="L1052" i="54"/>
  <c r="F1052" i="54"/>
  <c r="AA1051" i="54"/>
  <c r="P1051" i="54"/>
  <c r="L1051" i="54"/>
  <c r="F1051" i="54"/>
  <c r="AA1050" i="54"/>
  <c r="P1050" i="54"/>
  <c r="L1050" i="54"/>
  <c r="F1050" i="54"/>
  <c r="AA1049" i="54"/>
  <c r="P1049" i="54"/>
  <c r="AY1049" i="54" s="1"/>
  <c r="L1049" i="54"/>
  <c r="F1049" i="54"/>
  <c r="AA1048" i="54"/>
  <c r="P1048" i="54"/>
  <c r="L1048" i="54"/>
  <c r="F1048" i="54"/>
  <c r="AA1047" i="54"/>
  <c r="P1047" i="54"/>
  <c r="L1047" i="54"/>
  <c r="F1047" i="54"/>
  <c r="AA1046" i="54"/>
  <c r="P1046" i="54"/>
  <c r="L1046" i="54"/>
  <c r="F1046" i="54"/>
  <c r="AA1045" i="54"/>
  <c r="P1045" i="54"/>
  <c r="L1045" i="54"/>
  <c r="F1045" i="54"/>
  <c r="AA1044" i="54"/>
  <c r="P1044" i="54"/>
  <c r="AX1044" i="54" s="1"/>
  <c r="L1044" i="54"/>
  <c r="F1044" i="54"/>
  <c r="AA1043" i="54"/>
  <c r="P1043" i="54"/>
  <c r="L1043" i="54"/>
  <c r="F1043" i="54"/>
  <c r="AA1042" i="54"/>
  <c r="P1042" i="54"/>
  <c r="L1042" i="54"/>
  <c r="F1042" i="54"/>
  <c r="AA1041" i="54"/>
  <c r="P1041" i="54"/>
  <c r="L1041" i="54"/>
  <c r="F1041" i="54"/>
  <c r="AA1040" i="54"/>
  <c r="P1040" i="54"/>
  <c r="L1040" i="54"/>
  <c r="F1040" i="54"/>
  <c r="AA1039" i="54"/>
  <c r="P1039" i="54"/>
  <c r="AY1039" i="54" s="1"/>
  <c r="L1039" i="54"/>
  <c r="F1039" i="54"/>
  <c r="AA1038" i="54"/>
  <c r="P1038" i="54"/>
  <c r="L1038" i="54"/>
  <c r="F1038" i="54"/>
  <c r="AA1037" i="54"/>
  <c r="P1037" i="54"/>
  <c r="L1037" i="54"/>
  <c r="F1037" i="54"/>
  <c r="AA1036" i="54"/>
  <c r="P1036" i="54"/>
  <c r="AY1036" i="54" s="1"/>
  <c r="L1036" i="54"/>
  <c r="F1036" i="54"/>
  <c r="AA1035" i="54"/>
  <c r="P1035" i="54"/>
  <c r="L1035" i="54"/>
  <c r="F1035" i="54"/>
  <c r="AA1034" i="54"/>
  <c r="P1034" i="54"/>
  <c r="L1034" i="54"/>
  <c r="F1034" i="54"/>
  <c r="AA1033" i="54"/>
  <c r="P1033" i="54"/>
  <c r="L1033" i="54"/>
  <c r="F1033" i="54"/>
  <c r="AA1032" i="54"/>
  <c r="P1032" i="54"/>
  <c r="L1032" i="54"/>
  <c r="F1032" i="54"/>
  <c r="AA1031" i="54"/>
  <c r="P1031" i="54"/>
  <c r="AX1031" i="54" s="1"/>
  <c r="L1031" i="54"/>
  <c r="F1031" i="54"/>
  <c r="AA1030" i="54"/>
  <c r="P1030" i="54"/>
  <c r="L1030" i="54"/>
  <c r="F1030" i="54"/>
  <c r="AA1029" i="54"/>
  <c r="P1029" i="54"/>
  <c r="L1029" i="54"/>
  <c r="F1029" i="54"/>
  <c r="AA1028" i="54"/>
  <c r="P1028" i="54"/>
  <c r="L1028" i="54"/>
  <c r="F1028" i="54"/>
  <c r="AA1027" i="54"/>
  <c r="P1027" i="54"/>
  <c r="L1027" i="54"/>
  <c r="F1027" i="54"/>
  <c r="AA1026" i="54"/>
  <c r="P1026" i="54"/>
  <c r="AX1026" i="54" s="1"/>
  <c r="L1026" i="54"/>
  <c r="F1026" i="54"/>
  <c r="AA1025" i="54"/>
  <c r="P1025" i="54"/>
  <c r="L1025" i="54"/>
  <c r="F1025" i="54"/>
  <c r="AA1024" i="54"/>
  <c r="P1024" i="54"/>
  <c r="L1024" i="54"/>
  <c r="F1024" i="54"/>
  <c r="AA1023" i="54"/>
  <c r="P1023" i="54"/>
  <c r="L1023" i="54"/>
  <c r="F1023" i="54"/>
  <c r="AA1022" i="54"/>
  <c r="P1022" i="54"/>
  <c r="L1022" i="54"/>
  <c r="F1022" i="54"/>
  <c r="AA1021" i="54"/>
  <c r="P1021" i="54"/>
  <c r="L1021" i="54"/>
  <c r="F1021" i="54"/>
  <c r="AA1020" i="54"/>
  <c r="P1020" i="54"/>
  <c r="L1020" i="54"/>
  <c r="F1020" i="54"/>
  <c r="AA1019" i="54"/>
  <c r="P1019" i="54"/>
  <c r="L1019" i="54"/>
  <c r="F1019" i="54"/>
  <c r="AA1018" i="54"/>
  <c r="P1018" i="54"/>
  <c r="L1018" i="54"/>
  <c r="F1018" i="54"/>
  <c r="AA1017" i="54"/>
  <c r="P1017" i="54"/>
  <c r="L1017" i="54"/>
  <c r="F1017" i="54"/>
  <c r="AA1016" i="54"/>
  <c r="P1016" i="54"/>
  <c r="L1016" i="54"/>
  <c r="F1016" i="54"/>
  <c r="AA1015" i="54"/>
  <c r="P1015" i="54"/>
  <c r="L1015" i="54"/>
  <c r="F1015" i="54"/>
  <c r="AA1014" i="54"/>
  <c r="P1014" i="54"/>
  <c r="L1014" i="54"/>
  <c r="F1014" i="54"/>
  <c r="AA1013" i="54"/>
  <c r="P1013" i="54"/>
  <c r="L1013" i="54"/>
  <c r="F1013" i="54"/>
  <c r="AA1012" i="54"/>
  <c r="P1012" i="54"/>
  <c r="L1012" i="54"/>
  <c r="F1012" i="54"/>
  <c r="AA1011" i="54"/>
  <c r="P1011" i="54"/>
  <c r="L1011" i="54"/>
  <c r="F1011" i="54"/>
  <c r="AA1010" i="54"/>
  <c r="P1010" i="54"/>
  <c r="L1010" i="54"/>
  <c r="F1010" i="54"/>
  <c r="AA1009" i="54"/>
  <c r="P1009" i="54"/>
  <c r="L1009" i="54"/>
  <c r="F1009" i="54"/>
  <c r="AA1008" i="54"/>
  <c r="P1008" i="54"/>
  <c r="L1008" i="54"/>
  <c r="F1008" i="54"/>
  <c r="AA1007" i="54"/>
  <c r="P1007" i="54"/>
  <c r="AY1007" i="54" s="1"/>
  <c r="L1007" i="54"/>
  <c r="F1007" i="54"/>
  <c r="AA1006" i="54"/>
  <c r="P1006" i="54"/>
  <c r="AX1006" i="54" s="1"/>
  <c r="L1006" i="54"/>
  <c r="F1006" i="54"/>
  <c r="AA1005" i="54"/>
  <c r="P1005" i="54"/>
  <c r="L1005" i="54"/>
  <c r="F1005" i="54"/>
  <c r="AA1004" i="54"/>
  <c r="P1004" i="54"/>
  <c r="AY1004" i="54" s="1"/>
  <c r="L1004" i="54"/>
  <c r="F1004" i="54"/>
  <c r="AA1003" i="54"/>
  <c r="P1003" i="54"/>
  <c r="L1003" i="54"/>
  <c r="F1003" i="54"/>
  <c r="AA1002" i="54"/>
  <c r="P1002" i="54"/>
  <c r="L1002" i="54"/>
  <c r="F1002" i="54"/>
  <c r="AA1001" i="54"/>
  <c r="P1001" i="54"/>
  <c r="F1001" i="54"/>
  <c r="AA1000" i="54"/>
  <c r="P1000" i="54"/>
  <c r="L1000" i="54"/>
  <c r="F1000" i="54"/>
  <c r="AA999" i="54"/>
  <c r="P999" i="54"/>
  <c r="L999" i="54"/>
  <c r="F999" i="54"/>
  <c r="AA998" i="54"/>
  <c r="P998" i="54"/>
  <c r="L998" i="54"/>
  <c r="F998" i="54"/>
  <c r="AA997" i="54"/>
  <c r="P997" i="54"/>
  <c r="L997" i="54"/>
  <c r="F997" i="54"/>
  <c r="AA996" i="54"/>
  <c r="P996" i="54"/>
  <c r="AX996" i="54" s="1"/>
  <c r="F996" i="54"/>
  <c r="AA995" i="54"/>
  <c r="P995" i="54"/>
  <c r="L995" i="54"/>
  <c r="F995" i="54"/>
  <c r="AA994" i="54"/>
  <c r="L994" i="54"/>
  <c r="F994" i="54"/>
  <c r="AA993" i="54"/>
  <c r="P993" i="54"/>
  <c r="L993" i="54"/>
  <c r="F993" i="54"/>
  <c r="AA992" i="54"/>
  <c r="P992" i="54"/>
  <c r="L992" i="54"/>
  <c r="F992" i="54"/>
  <c r="AA991" i="54"/>
  <c r="P991" i="54"/>
  <c r="F991" i="54"/>
  <c r="AA990" i="54"/>
  <c r="L990" i="54"/>
  <c r="F990" i="54"/>
  <c r="AA989" i="54"/>
  <c r="P989" i="54"/>
  <c r="L989" i="54"/>
  <c r="F989" i="54"/>
  <c r="AA988" i="54"/>
  <c r="P988" i="54"/>
  <c r="L988" i="54"/>
  <c r="F988" i="54"/>
  <c r="AA987" i="54"/>
  <c r="P987" i="54"/>
  <c r="L987" i="54"/>
  <c r="F987" i="54"/>
  <c r="AA986" i="54"/>
  <c r="L986" i="54"/>
  <c r="F986" i="54"/>
  <c r="AA985" i="54"/>
  <c r="P985" i="54"/>
  <c r="L985" i="54"/>
  <c r="F985" i="54"/>
  <c r="AA984" i="54"/>
  <c r="L984" i="54"/>
  <c r="F984" i="54"/>
  <c r="AA983" i="54"/>
  <c r="P983" i="54"/>
  <c r="L983" i="54"/>
  <c r="F983" i="54"/>
  <c r="AA982" i="54"/>
  <c r="P982" i="54"/>
  <c r="L982" i="54"/>
  <c r="F982" i="54"/>
  <c r="AA981" i="54"/>
  <c r="P981" i="54"/>
  <c r="L981" i="54"/>
  <c r="F981" i="54"/>
  <c r="AA980" i="54"/>
  <c r="P980" i="54"/>
  <c r="F980" i="54"/>
  <c r="AA979" i="54"/>
  <c r="L979" i="54"/>
  <c r="F979" i="54"/>
  <c r="AA978" i="54"/>
  <c r="P978" i="54"/>
  <c r="L978" i="54"/>
  <c r="F978" i="54"/>
  <c r="AA977" i="54"/>
  <c r="L977" i="54"/>
  <c r="F977" i="54"/>
  <c r="AA976" i="54"/>
  <c r="P976" i="54"/>
  <c r="AX976" i="54" s="1"/>
  <c r="L976" i="54"/>
  <c r="F976" i="54"/>
  <c r="AA975" i="54"/>
  <c r="L975" i="54"/>
  <c r="F975" i="54"/>
  <c r="AA974" i="54"/>
  <c r="P974" i="54"/>
  <c r="L974" i="54"/>
  <c r="F974" i="54"/>
  <c r="AA973" i="54"/>
  <c r="P973" i="54"/>
  <c r="F973" i="54"/>
  <c r="AA972" i="54"/>
  <c r="P972" i="54"/>
  <c r="L972" i="54"/>
  <c r="F972" i="54"/>
  <c r="AA971" i="54"/>
  <c r="P971" i="54"/>
  <c r="F971" i="54"/>
  <c r="AA970" i="54"/>
  <c r="P970" i="54"/>
  <c r="AY970" i="54" s="1"/>
  <c r="L970" i="54"/>
  <c r="F970" i="54"/>
  <c r="AA969" i="54"/>
  <c r="P969" i="54"/>
  <c r="L969" i="54"/>
  <c r="F969" i="54"/>
  <c r="AA968" i="54"/>
  <c r="L968" i="54"/>
  <c r="F968" i="54"/>
  <c r="AA967" i="54"/>
  <c r="P967" i="54"/>
  <c r="L967" i="54"/>
  <c r="F967" i="54"/>
  <c r="AA966" i="54"/>
  <c r="L966" i="54"/>
  <c r="F966" i="54"/>
  <c r="AA965" i="54"/>
  <c r="P965" i="54"/>
  <c r="L965" i="54"/>
  <c r="F965" i="54"/>
  <c r="AA964" i="54"/>
  <c r="P964" i="54"/>
  <c r="L964" i="54"/>
  <c r="F964" i="54"/>
  <c r="AA963" i="54"/>
  <c r="L963" i="54"/>
  <c r="F963" i="54"/>
  <c r="AA962" i="54"/>
  <c r="P962" i="54"/>
  <c r="AY962" i="54" s="1"/>
  <c r="L962" i="54"/>
  <c r="F962" i="54"/>
  <c r="AA961" i="54"/>
  <c r="P961" i="54"/>
  <c r="L961" i="54"/>
  <c r="F961" i="54"/>
  <c r="AA960" i="54"/>
  <c r="P960" i="54"/>
  <c r="L960" i="54"/>
  <c r="F960" i="54"/>
  <c r="AA959" i="54"/>
  <c r="L959" i="54"/>
  <c r="F959" i="54"/>
  <c r="AA958" i="54"/>
  <c r="L958" i="54"/>
  <c r="F958" i="54"/>
  <c r="AA957" i="54"/>
  <c r="P957" i="54"/>
  <c r="AX957" i="54" s="1"/>
  <c r="L957" i="54"/>
  <c r="F957" i="54"/>
  <c r="AA956" i="54"/>
  <c r="P956" i="54"/>
  <c r="L956" i="54"/>
  <c r="F956" i="54"/>
  <c r="AA955" i="54"/>
  <c r="P955" i="54"/>
  <c r="L955" i="54"/>
  <c r="F955" i="54"/>
  <c r="AA954" i="54"/>
  <c r="P954" i="54"/>
  <c r="L954" i="54"/>
  <c r="F954" i="54"/>
  <c r="AA953" i="54"/>
  <c r="L953" i="54"/>
  <c r="F953" i="54"/>
  <c r="AA952" i="54"/>
  <c r="P952" i="54"/>
  <c r="L952" i="54"/>
  <c r="F952" i="54"/>
  <c r="AA951" i="54"/>
  <c r="P951" i="54"/>
  <c r="AY951" i="54" s="1"/>
  <c r="L951" i="54"/>
  <c r="F951" i="54"/>
  <c r="AA950" i="54"/>
  <c r="P950" i="54"/>
  <c r="L950" i="54"/>
  <c r="F950" i="54"/>
  <c r="AA949" i="54"/>
  <c r="P949" i="54"/>
  <c r="L949" i="54"/>
  <c r="F949" i="54"/>
  <c r="AA948" i="54"/>
  <c r="L948" i="54"/>
  <c r="F948" i="54"/>
  <c r="AA947" i="54"/>
  <c r="P947" i="54"/>
  <c r="L947" i="54"/>
  <c r="F947" i="54"/>
  <c r="AA946" i="54"/>
  <c r="P946" i="54"/>
  <c r="L946" i="54"/>
  <c r="F946" i="54"/>
  <c r="AA945" i="54"/>
  <c r="P945" i="54"/>
  <c r="L945" i="54"/>
  <c r="F945" i="54"/>
  <c r="AA944" i="54"/>
  <c r="L944" i="54"/>
  <c r="F944" i="54"/>
  <c r="AA943" i="54"/>
  <c r="P943" i="54"/>
  <c r="L943" i="54"/>
  <c r="F943" i="54"/>
  <c r="AA942" i="54"/>
  <c r="L942" i="54"/>
  <c r="F942" i="54"/>
  <c r="AA941" i="54"/>
  <c r="P941" i="54"/>
  <c r="AX941" i="54" s="1"/>
  <c r="L941" i="54"/>
  <c r="F941" i="54"/>
  <c r="AA940" i="54"/>
  <c r="P940" i="54"/>
  <c r="L940" i="54"/>
  <c r="F940" i="54"/>
  <c r="AA939" i="54"/>
  <c r="P939" i="54"/>
  <c r="F939" i="54"/>
  <c r="AA938" i="54"/>
  <c r="L938" i="54"/>
  <c r="F938" i="54"/>
  <c r="AA937" i="54"/>
  <c r="P937" i="54"/>
  <c r="L937" i="54"/>
  <c r="F937" i="54"/>
  <c r="AA936" i="54"/>
  <c r="L936" i="54"/>
  <c r="F936" i="54"/>
  <c r="AA935" i="54"/>
  <c r="P935" i="54"/>
  <c r="L935" i="54"/>
  <c r="F935" i="54"/>
  <c r="AA934" i="54"/>
  <c r="P934" i="54"/>
  <c r="L934" i="54"/>
  <c r="F934" i="54"/>
  <c r="AA933" i="54"/>
  <c r="P933" i="54"/>
  <c r="F933" i="54"/>
  <c r="AA932" i="54"/>
  <c r="L932" i="54"/>
  <c r="F932" i="54"/>
  <c r="AA931" i="54"/>
  <c r="P931" i="54"/>
  <c r="L931" i="54"/>
  <c r="F931" i="54"/>
  <c r="AA930" i="54"/>
  <c r="P930" i="54"/>
  <c r="L930" i="54"/>
  <c r="F930" i="54"/>
  <c r="AA929" i="54"/>
  <c r="P929" i="54"/>
  <c r="AX929" i="54" s="1"/>
  <c r="F929" i="54"/>
  <c r="AA928" i="54"/>
  <c r="L928" i="54"/>
  <c r="F928" i="54"/>
  <c r="AA927" i="54"/>
  <c r="P927" i="54"/>
  <c r="AY927" i="54" s="1"/>
  <c r="L927" i="54"/>
  <c r="F927" i="54"/>
  <c r="AA926" i="54"/>
  <c r="P926" i="54"/>
  <c r="L926" i="54"/>
  <c r="F926" i="54"/>
  <c r="AA925" i="54"/>
  <c r="P925" i="54"/>
  <c r="F925" i="54"/>
  <c r="AA924" i="54"/>
  <c r="L924" i="54"/>
  <c r="F924" i="54"/>
  <c r="AA923" i="54"/>
  <c r="F923" i="54"/>
  <c r="AA922" i="54"/>
  <c r="P922" i="54"/>
  <c r="L922" i="54"/>
  <c r="F922" i="54"/>
  <c r="AA921" i="54"/>
  <c r="P921" i="54"/>
  <c r="L921" i="54"/>
  <c r="F921" i="54"/>
  <c r="AA920" i="54"/>
  <c r="P920" i="54"/>
  <c r="F920" i="54"/>
  <c r="AA919" i="54"/>
  <c r="L919" i="54"/>
  <c r="F919" i="54"/>
  <c r="AA918" i="54"/>
  <c r="P918" i="54"/>
  <c r="AX918" i="54" s="1"/>
  <c r="F918" i="54"/>
  <c r="AA917" i="54"/>
  <c r="L917" i="54"/>
  <c r="F917" i="54"/>
  <c r="AA916" i="54"/>
  <c r="P916" i="54"/>
  <c r="L916" i="54"/>
  <c r="F916" i="54"/>
  <c r="AA915" i="54"/>
  <c r="L915" i="54"/>
  <c r="F915" i="54"/>
  <c r="AA914" i="54"/>
  <c r="P914" i="54"/>
  <c r="L914" i="54"/>
  <c r="F914" i="54"/>
  <c r="AA913" i="54"/>
  <c r="L913" i="54"/>
  <c r="F913" i="54"/>
  <c r="AA912" i="54"/>
  <c r="P912" i="54"/>
  <c r="L912" i="54"/>
  <c r="F912" i="54"/>
  <c r="AA911" i="54"/>
  <c r="L911" i="54"/>
  <c r="F911" i="54"/>
  <c r="AA910" i="54"/>
  <c r="P910" i="54"/>
  <c r="F910" i="54"/>
  <c r="AA909" i="54"/>
  <c r="P909" i="54"/>
  <c r="L909" i="54"/>
  <c r="F909" i="54"/>
  <c r="AA908" i="54"/>
  <c r="P908" i="54"/>
  <c r="L908" i="54"/>
  <c r="F908" i="54"/>
  <c r="AA907" i="54"/>
  <c r="P907" i="54"/>
  <c r="L907" i="54"/>
  <c r="F907" i="54"/>
  <c r="AA906" i="54"/>
  <c r="L906" i="54"/>
  <c r="F906" i="54"/>
  <c r="AA905" i="54"/>
  <c r="P905" i="54"/>
  <c r="L905" i="54"/>
  <c r="F905" i="54"/>
  <c r="AA904" i="54"/>
  <c r="P904" i="54"/>
  <c r="L904" i="54"/>
  <c r="F904" i="54"/>
  <c r="AA903" i="54"/>
  <c r="P903" i="54"/>
  <c r="L903" i="54"/>
  <c r="F903" i="54"/>
  <c r="AA902" i="54"/>
  <c r="P902" i="54"/>
  <c r="L902" i="54"/>
  <c r="F902" i="54"/>
  <c r="AA901" i="54"/>
  <c r="L901" i="54"/>
  <c r="F901" i="54"/>
  <c r="AA900" i="54"/>
  <c r="P900" i="54"/>
  <c r="L900" i="54"/>
  <c r="F900" i="54"/>
  <c r="AA899" i="54"/>
  <c r="P899" i="54"/>
  <c r="L899" i="54"/>
  <c r="F899" i="54"/>
  <c r="AA898" i="54"/>
  <c r="P898" i="54"/>
  <c r="AY898" i="54" s="1"/>
  <c r="L898" i="54"/>
  <c r="F898" i="54"/>
  <c r="AA897" i="54"/>
  <c r="P897" i="54"/>
  <c r="L897" i="54"/>
  <c r="F897" i="54"/>
  <c r="AA896" i="54"/>
  <c r="L896" i="54"/>
  <c r="F896" i="54"/>
  <c r="AA895" i="54"/>
  <c r="P895" i="54"/>
  <c r="L895" i="54"/>
  <c r="F895" i="54"/>
  <c r="AA894" i="54"/>
  <c r="P894" i="54"/>
  <c r="L894" i="54"/>
  <c r="F894" i="54"/>
  <c r="AA893" i="54"/>
  <c r="P893" i="54"/>
  <c r="AX893" i="54" s="1"/>
  <c r="L893" i="54"/>
  <c r="F893" i="54"/>
  <c r="AA892" i="54"/>
  <c r="P892" i="54"/>
  <c r="F892" i="54"/>
  <c r="AA891" i="54"/>
  <c r="L891" i="54"/>
  <c r="F891" i="54"/>
  <c r="AA890" i="54"/>
  <c r="P890" i="54"/>
  <c r="L890" i="54"/>
  <c r="F890" i="54"/>
  <c r="AA889" i="54"/>
  <c r="P889" i="54"/>
  <c r="L889" i="54"/>
  <c r="F889" i="54"/>
  <c r="AA888" i="54"/>
  <c r="L888" i="54"/>
  <c r="F888" i="54"/>
  <c r="AA887" i="54"/>
  <c r="P887" i="54"/>
  <c r="F887" i="54"/>
  <c r="AA886" i="54"/>
  <c r="L886" i="54"/>
  <c r="F886" i="54"/>
  <c r="AA885" i="54"/>
  <c r="L885" i="54"/>
  <c r="F885" i="54"/>
  <c r="AA884" i="54"/>
  <c r="P884" i="54"/>
  <c r="AY884" i="54" s="1"/>
  <c r="L884" i="54"/>
  <c r="F884" i="54"/>
  <c r="AA883" i="54"/>
  <c r="L883" i="54"/>
  <c r="F883" i="54"/>
  <c r="AA882" i="54"/>
  <c r="P882" i="54"/>
  <c r="L882" i="54"/>
  <c r="F882" i="54"/>
  <c r="AA881" i="54"/>
  <c r="P881" i="54"/>
  <c r="L881" i="54"/>
  <c r="F881" i="54"/>
  <c r="AA880" i="54"/>
  <c r="P880" i="54"/>
  <c r="L880" i="54"/>
  <c r="F880" i="54"/>
  <c r="AA879" i="54"/>
  <c r="P879" i="54"/>
  <c r="L879" i="54"/>
  <c r="F879" i="54"/>
  <c r="AA878" i="54"/>
  <c r="L878" i="54"/>
  <c r="F878" i="54"/>
  <c r="AA877" i="54"/>
  <c r="P877" i="54"/>
  <c r="F877" i="54"/>
  <c r="AA876" i="54"/>
  <c r="L876" i="54"/>
  <c r="F876" i="54"/>
  <c r="AA875" i="54"/>
  <c r="P875" i="54"/>
  <c r="AX875" i="54" s="1"/>
  <c r="L875" i="54"/>
  <c r="F875" i="54"/>
  <c r="AA874" i="54"/>
  <c r="P874" i="54"/>
  <c r="F874" i="54"/>
  <c r="AA873" i="54"/>
  <c r="L873" i="54"/>
  <c r="F873" i="54"/>
  <c r="AA872" i="54"/>
  <c r="P872" i="54"/>
  <c r="AY872" i="54" s="1"/>
  <c r="L872" i="54"/>
  <c r="F872" i="54"/>
  <c r="AA871" i="54"/>
  <c r="P871" i="54"/>
  <c r="L871" i="54"/>
  <c r="F871" i="54"/>
  <c r="AA870" i="54"/>
  <c r="P870" i="54"/>
  <c r="L870" i="54"/>
  <c r="F870" i="54"/>
  <c r="AA869" i="54"/>
  <c r="L869" i="54"/>
  <c r="F869" i="54"/>
  <c r="AA868" i="54"/>
  <c r="P868" i="54"/>
  <c r="L868" i="54"/>
  <c r="F868" i="54"/>
  <c r="AA867" i="54"/>
  <c r="P867" i="54"/>
  <c r="L867" i="54"/>
  <c r="F867" i="54"/>
  <c r="AA866" i="54"/>
  <c r="P866" i="54"/>
  <c r="F866" i="54"/>
  <c r="AA865" i="54"/>
  <c r="L865" i="54"/>
  <c r="F865" i="54"/>
  <c r="AA864" i="54"/>
  <c r="P864" i="54"/>
  <c r="AY864" i="54" s="1"/>
  <c r="L864" i="54"/>
  <c r="F864" i="54"/>
  <c r="AA863" i="54"/>
  <c r="P863" i="54"/>
  <c r="F863" i="54"/>
  <c r="AA862" i="54"/>
  <c r="P862" i="54"/>
  <c r="F862" i="54"/>
  <c r="AA861" i="54"/>
  <c r="F861" i="54"/>
  <c r="AA860" i="54"/>
  <c r="P860" i="54"/>
  <c r="AX860" i="54" s="1"/>
  <c r="F860" i="54"/>
  <c r="AA859" i="54"/>
  <c r="P859" i="54"/>
  <c r="F859" i="54"/>
  <c r="AA858" i="54"/>
  <c r="P858" i="54"/>
  <c r="F858" i="54"/>
  <c r="AA857" i="54"/>
  <c r="L857" i="54"/>
  <c r="F857" i="54"/>
  <c r="AA856" i="54"/>
  <c r="L856" i="54"/>
  <c r="F856" i="54"/>
  <c r="AA855" i="54"/>
  <c r="P855" i="54"/>
  <c r="L855" i="54"/>
  <c r="F855" i="54"/>
  <c r="AA854" i="54"/>
  <c r="P854" i="54"/>
  <c r="AY854" i="54" s="1"/>
  <c r="F854" i="54"/>
  <c r="AA853" i="54"/>
  <c r="F853" i="54"/>
  <c r="AA852" i="54"/>
  <c r="L852" i="54"/>
  <c r="F852" i="54"/>
  <c r="AA851" i="54"/>
  <c r="P851" i="54"/>
  <c r="F851" i="54"/>
  <c r="AA850" i="54"/>
  <c r="F850" i="54"/>
  <c r="AA849" i="54"/>
  <c r="F849" i="54"/>
  <c r="AA848" i="54"/>
  <c r="L848" i="54"/>
  <c r="F848" i="54"/>
  <c r="AA847" i="54"/>
  <c r="P847" i="54"/>
  <c r="F847" i="54"/>
  <c r="AA846" i="54"/>
  <c r="F846" i="54"/>
  <c r="AA845" i="54"/>
  <c r="F845" i="54"/>
  <c r="AA844" i="54"/>
  <c r="L844" i="54"/>
  <c r="F844" i="54"/>
  <c r="AA843" i="54"/>
  <c r="P843" i="54"/>
  <c r="L843" i="54"/>
  <c r="F843" i="54"/>
  <c r="AA842" i="54"/>
  <c r="P842" i="54"/>
  <c r="F842" i="54"/>
  <c r="AA841" i="54"/>
  <c r="F841" i="54"/>
  <c r="AA840" i="54"/>
  <c r="L840" i="54"/>
  <c r="F840" i="54"/>
  <c r="AA839" i="54"/>
  <c r="P839" i="54"/>
  <c r="AY839" i="54" s="1"/>
  <c r="L839" i="54"/>
  <c r="F839" i="54"/>
  <c r="AA838" i="54"/>
  <c r="L838" i="54"/>
  <c r="F838" i="54"/>
  <c r="AA837" i="54"/>
  <c r="P837" i="54"/>
  <c r="F837" i="54"/>
  <c r="AA836" i="54"/>
  <c r="L836" i="54"/>
  <c r="F836" i="54"/>
  <c r="AA835" i="54"/>
  <c r="P835" i="54"/>
  <c r="F835" i="54"/>
  <c r="AA834" i="54"/>
  <c r="L834" i="54"/>
  <c r="F834" i="54"/>
  <c r="AA833" i="54"/>
  <c r="P833" i="54"/>
  <c r="AY833" i="54" s="1"/>
  <c r="L833" i="54"/>
  <c r="F833" i="54"/>
  <c r="AA832" i="54"/>
  <c r="F832" i="54"/>
  <c r="AA831" i="54"/>
  <c r="L831" i="54"/>
  <c r="F831" i="54"/>
  <c r="AA830" i="54"/>
  <c r="L830" i="54"/>
  <c r="F830" i="54"/>
  <c r="AA829" i="54"/>
  <c r="P829" i="54"/>
  <c r="L829" i="54"/>
  <c r="F829" i="54"/>
  <c r="AA828" i="54"/>
  <c r="P828" i="54"/>
  <c r="F828" i="54"/>
  <c r="AA827" i="54"/>
  <c r="F827" i="54"/>
  <c r="AA826" i="54"/>
  <c r="L826" i="54"/>
  <c r="F826" i="54"/>
  <c r="AA825" i="54"/>
  <c r="L825" i="54"/>
  <c r="F825" i="54"/>
  <c r="AA824" i="54"/>
  <c r="P824" i="54"/>
  <c r="L824" i="54"/>
  <c r="F824" i="54"/>
  <c r="AA823" i="54"/>
  <c r="P823" i="54"/>
  <c r="F823" i="54"/>
  <c r="AA822" i="54"/>
  <c r="L822" i="54"/>
  <c r="F822" i="54"/>
  <c r="AA821" i="54"/>
  <c r="L821" i="54"/>
  <c r="F821" i="54"/>
  <c r="AA820" i="54"/>
  <c r="P820" i="54"/>
  <c r="L820" i="54"/>
  <c r="F820" i="54"/>
  <c r="AA819" i="54"/>
  <c r="P819" i="54"/>
  <c r="F819" i="54"/>
  <c r="AA818" i="54"/>
  <c r="L818" i="54"/>
  <c r="F818" i="54"/>
  <c r="AA817" i="54"/>
  <c r="L817" i="54"/>
  <c r="F817" i="54"/>
  <c r="AA816" i="54"/>
  <c r="P816" i="54"/>
  <c r="L816" i="54"/>
  <c r="F816" i="54"/>
  <c r="AA815" i="54"/>
  <c r="P815" i="54"/>
  <c r="F815" i="54"/>
  <c r="AA814" i="54"/>
  <c r="L814" i="54"/>
  <c r="F814" i="54"/>
  <c r="AA813" i="54"/>
  <c r="P813" i="54"/>
  <c r="L813" i="54"/>
  <c r="F813" i="54"/>
  <c r="AA812" i="54"/>
  <c r="L812" i="54"/>
  <c r="F812" i="54"/>
  <c r="AA811" i="54"/>
  <c r="F811" i="54"/>
  <c r="AA810" i="54"/>
  <c r="L810" i="54"/>
  <c r="F810" i="54"/>
  <c r="AA809" i="54"/>
  <c r="P809" i="54"/>
  <c r="L809" i="54"/>
  <c r="F809" i="54"/>
  <c r="AA808" i="54"/>
  <c r="P808" i="54"/>
  <c r="L808" i="54"/>
  <c r="F808" i="54"/>
  <c r="AA807" i="54"/>
  <c r="P807" i="54"/>
  <c r="F807" i="54"/>
  <c r="AA806" i="54"/>
  <c r="L806" i="54"/>
  <c r="F806" i="54"/>
  <c r="AA805" i="54"/>
  <c r="P805" i="54"/>
  <c r="F805" i="54"/>
  <c r="AA804" i="54"/>
  <c r="L804" i="54"/>
  <c r="F804" i="54"/>
  <c r="AA803" i="54"/>
  <c r="P803" i="54"/>
  <c r="F803" i="54"/>
  <c r="AA802" i="54"/>
  <c r="L802" i="54"/>
  <c r="F802" i="54"/>
  <c r="AA801" i="54"/>
  <c r="L801" i="54"/>
  <c r="F801" i="54"/>
  <c r="AA800" i="54"/>
  <c r="L800" i="54"/>
  <c r="F800" i="54"/>
  <c r="AA799" i="54"/>
  <c r="P799" i="54"/>
  <c r="L799" i="54"/>
  <c r="F799" i="54"/>
  <c r="AA798" i="54"/>
  <c r="P798" i="54"/>
  <c r="AY798" i="54" s="1"/>
  <c r="F798" i="54"/>
  <c r="AA797" i="54"/>
  <c r="L797" i="54"/>
  <c r="F797" i="54"/>
  <c r="AA796" i="54"/>
  <c r="P796" i="54"/>
  <c r="AY796" i="54" s="1"/>
  <c r="L796" i="54"/>
  <c r="F796" i="54"/>
  <c r="AA795" i="54"/>
  <c r="L795" i="54"/>
  <c r="F795" i="54"/>
  <c r="AA794" i="54"/>
  <c r="F794" i="54"/>
  <c r="AA793" i="54"/>
  <c r="L793" i="54"/>
  <c r="F793" i="54"/>
  <c r="AA792" i="54"/>
  <c r="P792" i="54"/>
  <c r="L792" i="54"/>
  <c r="F792" i="54"/>
  <c r="AA791" i="54"/>
  <c r="F791" i="54"/>
  <c r="AA790" i="54"/>
  <c r="L790" i="54"/>
  <c r="F790" i="54"/>
  <c r="AA789" i="54"/>
  <c r="P789" i="54"/>
  <c r="AY789" i="54" s="1"/>
  <c r="L789" i="54"/>
  <c r="F789" i="54"/>
  <c r="AA788" i="54"/>
  <c r="P788" i="54"/>
  <c r="AX788" i="54" s="1"/>
  <c r="F788" i="54"/>
  <c r="AA787" i="54"/>
  <c r="F787" i="54"/>
  <c r="AA786" i="54"/>
  <c r="F786" i="54"/>
  <c r="AA785" i="54"/>
  <c r="L785" i="54"/>
  <c r="F785" i="54"/>
  <c r="AA784" i="54"/>
  <c r="P784" i="54"/>
  <c r="AX784" i="54" s="1"/>
  <c r="F784" i="54"/>
  <c r="AA783" i="54"/>
  <c r="P783" i="54"/>
  <c r="F783" i="54"/>
  <c r="AA782" i="54"/>
  <c r="L782" i="54"/>
  <c r="F782" i="54"/>
  <c r="AA781" i="54"/>
  <c r="L781" i="54"/>
  <c r="F781" i="54"/>
  <c r="AA780" i="54"/>
  <c r="P780" i="54"/>
  <c r="L780" i="54"/>
  <c r="F780" i="54"/>
  <c r="AA779" i="54"/>
  <c r="F779" i="54"/>
  <c r="AA778" i="54"/>
  <c r="L778" i="54"/>
  <c r="F778" i="54"/>
  <c r="AA777" i="54"/>
  <c r="P777" i="54"/>
  <c r="L777" i="54"/>
  <c r="F777" i="54"/>
  <c r="AA776" i="54"/>
  <c r="P776" i="54"/>
  <c r="L776" i="54"/>
  <c r="F776" i="54"/>
  <c r="AA775" i="54"/>
  <c r="F775" i="54"/>
  <c r="AA774" i="54"/>
  <c r="F774" i="54"/>
  <c r="AA773" i="54"/>
  <c r="L773" i="54"/>
  <c r="F773" i="54"/>
  <c r="AA772" i="54"/>
  <c r="P772" i="54"/>
  <c r="AX772" i="54" s="1"/>
  <c r="L772" i="54"/>
  <c r="F772" i="54"/>
  <c r="AA771" i="54"/>
  <c r="F771" i="54"/>
  <c r="AA770" i="54"/>
  <c r="L770" i="54"/>
  <c r="F770" i="54"/>
  <c r="AA769" i="54"/>
  <c r="P769" i="54"/>
  <c r="L769" i="54"/>
  <c r="F769" i="54"/>
  <c r="AA768" i="54"/>
  <c r="P768" i="54"/>
  <c r="F768" i="54"/>
  <c r="AA767" i="54"/>
  <c r="F767" i="54"/>
  <c r="AA766" i="54"/>
  <c r="F766" i="54"/>
  <c r="AA765" i="54"/>
  <c r="L765" i="54"/>
  <c r="F765" i="54"/>
  <c r="AA764" i="54"/>
  <c r="P764" i="54"/>
  <c r="L764" i="54"/>
  <c r="F764" i="54"/>
  <c r="AA763" i="54"/>
  <c r="L763" i="54"/>
  <c r="F763" i="54"/>
  <c r="AA762" i="54"/>
  <c r="P762" i="54"/>
  <c r="AY762" i="54" s="1"/>
  <c r="L762" i="54"/>
  <c r="F762" i="54"/>
  <c r="AA761" i="54"/>
  <c r="L761" i="54"/>
  <c r="F761" i="54"/>
  <c r="AA760" i="54"/>
  <c r="L760" i="54"/>
  <c r="F760" i="54"/>
  <c r="AA759" i="54"/>
  <c r="P759" i="54"/>
  <c r="L759" i="54"/>
  <c r="F759" i="54"/>
  <c r="AA758" i="54"/>
  <c r="L758" i="54"/>
  <c r="F758" i="54"/>
  <c r="AA757" i="54"/>
  <c r="P757" i="54"/>
  <c r="F757" i="54"/>
  <c r="AA756" i="54"/>
  <c r="L756" i="54"/>
  <c r="F756" i="54"/>
  <c r="AA755" i="54"/>
  <c r="P755" i="54"/>
  <c r="F755" i="54"/>
  <c r="AA754" i="54"/>
  <c r="L754" i="54"/>
  <c r="F754" i="54"/>
  <c r="AA753" i="54"/>
  <c r="P753" i="54"/>
  <c r="F753" i="54"/>
  <c r="AA752" i="54"/>
  <c r="L752" i="54"/>
  <c r="F752" i="54"/>
  <c r="AA751" i="54"/>
  <c r="L751" i="54"/>
  <c r="F751" i="54"/>
  <c r="AA750" i="54"/>
  <c r="P750" i="54"/>
  <c r="L750" i="54"/>
  <c r="F750" i="54"/>
  <c r="AA749" i="54"/>
  <c r="P749" i="54"/>
  <c r="F749" i="54"/>
  <c r="AA748" i="54"/>
  <c r="F748" i="54"/>
  <c r="AA747" i="54"/>
  <c r="F747" i="54"/>
  <c r="AA746" i="54"/>
  <c r="F746" i="54"/>
  <c r="AA745" i="54"/>
  <c r="L745" i="54"/>
  <c r="F745" i="54"/>
  <c r="AA744" i="54"/>
  <c r="L744" i="54"/>
  <c r="F744" i="54"/>
  <c r="AA743" i="54"/>
  <c r="P743" i="54"/>
  <c r="L743" i="54"/>
  <c r="F743" i="54"/>
  <c r="AA742" i="54"/>
  <c r="P742" i="54"/>
  <c r="F742" i="54"/>
  <c r="AA741" i="54"/>
  <c r="L741" i="54"/>
  <c r="F741" i="54"/>
  <c r="AA740" i="54"/>
  <c r="P740" i="54"/>
  <c r="L740" i="54"/>
  <c r="F740" i="54"/>
  <c r="AA739" i="54"/>
  <c r="L739" i="54"/>
  <c r="F739" i="54"/>
  <c r="AA738" i="54"/>
  <c r="L738" i="54"/>
  <c r="F738" i="54"/>
  <c r="AA737" i="54"/>
  <c r="P737" i="54"/>
  <c r="L737" i="54"/>
  <c r="F737" i="54"/>
  <c r="AA736" i="54"/>
  <c r="P736" i="54"/>
  <c r="L736" i="54"/>
  <c r="F736" i="54"/>
  <c r="AA735" i="54"/>
  <c r="F735" i="54"/>
  <c r="AA734" i="54"/>
  <c r="L734" i="54"/>
  <c r="F734" i="54"/>
  <c r="AA733" i="54"/>
  <c r="F733" i="54"/>
  <c r="AA732" i="54"/>
  <c r="P732" i="54"/>
  <c r="L732" i="54"/>
  <c r="F732" i="54"/>
  <c r="AA731" i="54"/>
  <c r="F731" i="54"/>
  <c r="AA730" i="54"/>
  <c r="L730" i="54"/>
  <c r="F730" i="54"/>
  <c r="AA729" i="54"/>
  <c r="P729" i="54"/>
  <c r="L729" i="54"/>
  <c r="F729" i="54"/>
  <c r="AA728" i="54"/>
  <c r="P728" i="54"/>
  <c r="L728" i="54"/>
  <c r="F728" i="54"/>
  <c r="AA727" i="54"/>
  <c r="F727" i="54"/>
  <c r="AA726" i="54"/>
  <c r="L726" i="54"/>
  <c r="F726" i="54"/>
  <c r="AA725" i="54"/>
  <c r="L725" i="54"/>
  <c r="F725" i="54"/>
  <c r="AA724" i="54"/>
  <c r="P724" i="54"/>
  <c r="L724" i="54"/>
  <c r="F724" i="54"/>
  <c r="AA723" i="54"/>
  <c r="P723" i="54"/>
  <c r="AX723" i="54" s="1"/>
  <c r="F723" i="54"/>
  <c r="AA722" i="54"/>
  <c r="L722" i="54"/>
  <c r="F722" i="54"/>
  <c r="AA721" i="54"/>
  <c r="F721" i="54"/>
  <c r="AA720" i="54"/>
  <c r="L720" i="54"/>
  <c r="F720" i="54"/>
  <c r="AA719" i="54"/>
  <c r="P719" i="54"/>
  <c r="L719" i="54"/>
  <c r="F719" i="54"/>
  <c r="AA718" i="54"/>
  <c r="P718" i="54"/>
  <c r="F718" i="54"/>
  <c r="AA717" i="54"/>
  <c r="L717" i="54"/>
  <c r="F717" i="54"/>
  <c r="AA716" i="54"/>
  <c r="L716" i="54"/>
  <c r="F716" i="54"/>
  <c r="AA715" i="54"/>
  <c r="L715" i="54"/>
  <c r="F715" i="54"/>
  <c r="AA714" i="54"/>
  <c r="P714" i="54"/>
  <c r="L714" i="54"/>
  <c r="F714" i="54"/>
  <c r="AA713" i="54"/>
  <c r="F713" i="54"/>
  <c r="AA712" i="54"/>
  <c r="L712" i="54"/>
  <c r="F712" i="54"/>
  <c r="AA711" i="54"/>
  <c r="L711" i="54"/>
  <c r="F711" i="54"/>
  <c r="AA710" i="54"/>
  <c r="P710" i="54"/>
  <c r="L710" i="54"/>
  <c r="F710" i="54"/>
  <c r="AA709" i="54"/>
  <c r="P709" i="54"/>
  <c r="F709" i="54"/>
  <c r="AA708" i="54"/>
  <c r="L708" i="54"/>
  <c r="F708" i="54"/>
  <c r="AA707" i="54"/>
  <c r="L707" i="54"/>
  <c r="F707" i="54"/>
  <c r="AA706" i="54"/>
  <c r="P706" i="54"/>
  <c r="L706" i="54"/>
  <c r="F706" i="54"/>
  <c r="AA705" i="54"/>
  <c r="F705" i="54"/>
  <c r="AA704" i="54"/>
  <c r="L704" i="54"/>
  <c r="F704" i="54"/>
  <c r="AA703" i="54"/>
  <c r="P703" i="54"/>
  <c r="L703" i="54"/>
  <c r="F703" i="54"/>
  <c r="AA702" i="54"/>
  <c r="P702" i="54"/>
  <c r="L702" i="54"/>
  <c r="F702" i="54"/>
  <c r="AA701" i="54"/>
  <c r="F701" i="54"/>
  <c r="AA700" i="54"/>
  <c r="L700" i="54"/>
  <c r="F700" i="54"/>
  <c r="AA699" i="54"/>
  <c r="P699" i="54"/>
  <c r="AX699" i="54" s="1"/>
  <c r="L699" i="54"/>
  <c r="F699" i="54"/>
  <c r="AA698" i="54"/>
  <c r="P698" i="54"/>
  <c r="L698" i="54"/>
  <c r="F698" i="54"/>
  <c r="AA697" i="54"/>
  <c r="F697" i="54"/>
  <c r="AA696" i="54"/>
  <c r="L696" i="54"/>
  <c r="F696" i="54"/>
  <c r="AA695" i="54"/>
  <c r="P695" i="54"/>
  <c r="L695" i="54"/>
  <c r="F695" i="54"/>
  <c r="AA694" i="54"/>
  <c r="P694" i="54"/>
  <c r="L694" i="54"/>
  <c r="F694" i="54"/>
  <c r="AA693" i="54"/>
  <c r="P693" i="54"/>
  <c r="F693" i="54"/>
  <c r="AA692" i="54"/>
  <c r="L692" i="54"/>
  <c r="F692" i="54"/>
  <c r="AA691" i="54"/>
  <c r="P691" i="54"/>
  <c r="AX691" i="54" s="1"/>
  <c r="F691" i="54"/>
  <c r="AA690" i="54"/>
  <c r="L690" i="54"/>
  <c r="F690" i="54"/>
  <c r="AA689" i="54"/>
  <c r="P689" i="54"/>
  <c r="F689" i="54"/>
  <c r="AA688" i="54"/>
  <c r="L688" i="54"/>
  <c r="F688" i="54"/>
  <c r="AA687" i="54"/>
  <c r="P687" i="54"/>
  <c r="L687" i="54"/>
  <c r="F687" i="54"/>
  <c r="AA686" i="54"/>
  <c r="P686" i="54"/>
  <c r="L686" i="54"/>
  <c r="F686" i="54"/>
  <c r="AA685" i="54"/>
  <c r="P685" i="54"/>
  <c r="AX685" i="54" s="1"/>
  <c r="F685" i="54"/>
  <c r="AA684" i="54"/>
  <c r="L684" i="54"/>
  <c r="F684" i="54"/>
  <c r="AA683" i="54"/>
  <c r="P683" i="54"/>
  <c r="L683" i="54"/>
  <c r="F683" i="54"/>
  <c r="AA682" i="54"/>
  <c r="L682" i="54"/>
  <c r="F682" i="54"/>
  <c r="AA681" i="54"/>
  <c r="P681" i="54"/>
  <c r="F681" i="54"/>
  <c r="AA680" i="54"/>
  <c r="L680" i="54"/>
  <c r="F680" i="54"/>
  <c r="AA679" i="54"/>
  <c r="L679" i="54"/>
  <c r="F679" i="54"/>
  <c r="AA678" i="54"/>
  <c r="P678" i="54"/>
  <c r="F678" i="54"/>
  <c r="AA677" i="54"/>
  <c r="F677" i="54"/>
  <c r="AA676" i="54"/>
  <c r="L676" i="54"/>
  <c r="F676" i="54"/>
  <c r="AA675" i="54"/>
  <c r="P675" i="54"/>
  <c r="L675" i="54"/>
  <c r="F675" i="54"/>
  <c r="AA674" i="54"/>
  <c r="P674" i="54"/>
  <c r="L674" i="54"/>
  <c r="F674" i="54"/>
  <c r="AA673" i="54"/>
  <c r="P673" i="54"/>
  <c r="F673" i="54"/>
  <c r="AA672" i="54"/>
  <c r="L672" i="54"/>
  <c r="F672" i="54"/>
  <c r="AA671" i="54"/>
  <c r="P671" i="54"/>
  <c r="L671" i="54"/>
  <c r="F671" i="54"/>
  <c r="AA670" i="54"/>
  <c r="L670" i="54"/>
  <c r="F670" i="54"/>
  <c r="AA669" i="54"/>
  <c r="P669" i="54"/>
  <c r="F669" i="54"/>
  <c r="AA668" i="54"/>
  <c r="L668" i="54"/>
  <c r="F668" i="54"/>
  <c r="AA667" i="54"/>
  <c r="P667" i="54"/>
  <c r="L667" i="54"/>
  <c r="F667" i="54"/>
  <c r="AA666" i="54"/>
  <c r="P666" i="54"/>
  <c r="F666" i="54"/>
  <c r="AA665" i="54"/>
  <c r="F665" i="54"/>
  <c r="AA664" i="54"/>
  <c r="F664" i="54"/>
  <c r="AA663" i="54"/>
  <c r="P663" i="54"/>
  <c r="L663" i="54"/>
  <c r="F663" i="54"/>
  <c r="AA662" i="54"/>
  <c r="P662" i="54"/>
  <c r="L662" i="54"/>
  <c r="F662" i="54"/>
  <c r="AA661" i="54"/>
  <c r="P661" i="54"/>
  <c r="F661" i="54"/>
  <c r="AA660" i="54"/>
  <c r="L660" i="54"/>
  <c r="F660" i="54"/>
  <c r="AA659" i="54"/>
  <c r="P659" i="54"/>
  <c r="L659" i="54"/>
  <c r="F659" i="54"/>
  <c r="AA658" i="54"/>
  <c r="L658" i="54"/>
  <c r="F658" i="54"/>
  <c r="AA657" i="54"/>
  <c r="P657" i="54"/>
  <c r="AX657" i="54" s="1"/>
  <c r="F657" i="54"/>
  <c r="AA656" i="54"/>
  <c r="L656" i="54"/>
  <c r="F656" i="54"/>
  <c r="AA655" i="54"/>
  <c r="P655" i="54"/>
  <c r="L655" i="54"/>
  <c r="F655" i="54"/>
  <c r="AA654" i="54"/>
  <c r="P654" i="54"/>
  <c r="L654" i="54"/>
  <c r="F654" i="54"/>
  <c r="AA653" i="54"/>
  <c r="L653" i="54"/>
  <c r="F653" i="54"/>
  <c r="AA652" i="54"/>
  <c r="P652" i="54"/>
  <c r="L652" i="54"/>
  <c r="F652" i="54"/>
  <c r="AA651" i="54"/>
  <c r="L651" i="54"/>
  <c r="F651" i="54"/>
  <c r="AA650" i="54"/>
  <c r="P650" i="54"/>
  <c r="AX650" i="54" s="1"/>
  <c r="F650" i="54"/>
  <c r="AA649" i="54"/>
  <c r="L649" i="54"/>
  <c r="F649" i="54"/>
  <c r="AA648" i="54"/>
  <c r="P648" i="54"/>
  <c r="L648" i="54"/>
  <c r="F648" i="54"/>
  <c r="AA647" i="54"/>
  <c r="P647" i="54"/>
  <c r="AY647" i="54" s="1"/>
  <c r="L647" i="54"/>
  <c r="F647" i="54"/>
  <c r="AA646" i="54"/>
  <c r="F646" i="54"/>
  <c r="AA645" i="54"/>
  <c r="L645" i="54"/>
  <c r="F645" i="54"/>
  <c r="AA644" i="54"/>
  <c r="P644" i="54"/>
  <c r="L644" i="54"/>
  <c r="F644" i="54"/>
  <c r="AA643" i="54"/>
  <c r="P643" i="54"/>
  <c r="L643" i="54"/>
  <c r="F643" i="54"/>
  <c r="AA642" i="54"/>
  <c r="F642" i="54"/>
  <c r="AA641" i="54"/>
  <c r="P641" i="54"/>
  <c r="L641" i="54"/>
  <c r="F641" i="54"/>
  <c r="AA640" i="54"/>
  <c r="P640" i="54"/>
  <c r="L640" i="54"/>
  <c r="F640" i="54"/>
  <c r="AA639" i="54"/>
  <c r="L639" i="54"/>
  <c r="F639" i="54"/>
  <c r="AA638" i="54"/>
  <c r="L638" i="54"/>
  <c r="F638" i="54"/>
  <c r="AA637" i="54"/>
  <c r="P637" i="54"/>
  <c r="L637" i="54"/>
  <c r="F637" i="54"/>
  <c r="AA636" i="54"/>
  <c r="P636" i="54"/>
  <c r="F636" i="54"/>
  <c r="AA635" i="54"/>
  <c r="L635" i="54"/>
  <c r="F635" i="54"/>
  <c r="AA634" i="54"/>
  <c r="P634" i="54"/>
  <c r="L634" i="54"/>
  <c r="F634" i="54"/>
  <c r="AA633" i="54"/>
  <c r="L633" i="54"/>
  <c r="F633" i="54"/>
  <c r="AA632" i="54"/>
  <c r="P632" i="54"/>
  <c r="F632" i="54"/>
  <c r="AA631" i="54"/>
  <c r="L631" i="54"/>
  <c r="F631" i="54"/>
  <c r="AA630" i="54"/>
  <c r="P630" i="54"/>
  <c r="L630" i="54"/>
  <c r="F630" i="54"/>
  <c r="AA629" i="54"/>
  <c r="P629" i="54"/>
  <c r="AX629" i="54" s="1"/>
  <c r="F629" i="54"/>
  <c r="AA628" i="54"/>
  <c r="L628" i="54"/>
  <c r="F628" i="54"/>
  <c r="AA627" i="54"/>
  <c r="P627" i="54"/>
  <c r="F627" i="54"/>
  <c r="AA626" i="54"/>
  <c r="P626" i="54"/>
  <c r="L626" i="54"/>
  <c r="F626" i="54"/>
  <c r="AA625" i="54"/>
  <c r="L625" i="54"/>
  <c r="F625" i="54"/>
  <c r="AA624" i="54"/>
  <c r="L624" i="54"/>
  <c r="F624" i="54"/>
  <c r="AA623" i="54"/>
  <c r="L623" i="54"/>
  <c r="F623" i="54"/>
  <c r="AA622" i="54"/>
  <c r="P622" i="54"/>
  <c r="L622" i="54"/>
  <c r="F622" i="54"/>
  <c r="AA621" i="54"/>
  <c r="L621" i="54"/>
  <c r="F621" i="54"/>
  <c r="AA620" i="54"/>
  <c r="P620" i="54"/>
  <c r="F620" i="54"/>
  <c r="AA619" i="54"/>
  <c r="L619" i="54"/>
  <c r="F619" i="54"/>
  <c r="AA618" i="54"/>
  <c r="F618" i="54"/>
  <c r="AA617" i="54"/>
  <c r="L617" i="54"/>
  <c r="F617" i="54"/>
  <c r="AA616" i="54"/>
  <c r="P616" i="54"/>
  <c r="AY616" i="54" s="1"/>
  <c r="L616" i="54"/>
  <c r="F616" i="54"/>
  <c r="AA615" i="54"/>
  <c r="P615" i="54"/>
  <c r="AY615" i="54" s="1"/>
  <c r="F615" i="54"/>
  <c r="AA614" i="54"/>
  <c r="F614" i="54"/>
  <c r="AA613" i="54"/>
  <c r="F613" i="54"/>
  <c r="AA612" i="54"/>
  <c r="L612" i="54"/>
  <c r="F612" i="54"/>
  <c r="AA611" i="54"/>
  <c r="P611" i="54"/>
  <c r="L611" i="54"/>
  <c r="F611" i="54"/>
  <c r="AA610" i="54"/>
  <c r="P610" i="54"/>
  <c r="F610" i="54"/>
  <c r="AA609" i="54"/>
  <c r="F609" i="54"/>
  <c r="AA608" i="54"/>
  <c r="L608" i="54"/>
  <c r="F608" i="54"/>
  <c r="AA607" i="54"/>
  <c r="L607" i="54"/>
  <c r="F607" i="54"/>
  <c r="AA606" i="54"/>
  <c r="P606" i="54"/>
  <c r="AX606" i="54" s="1"/>
  <c r="F606" i="54"/>
  <c r="AA605" i="54"/>
  <c r="L605" i="54"/>
  <c r="F605" i="54"/>
  <c r="AA604" i="54"/>
  <c r="P604" i="54"/>
  <c r="F604" i="54"/>
  <c r="AA603" i="54"/>
  <c r="L603" i="54"/>
  <c r="F603" i="54"/>
  <c r="AA602" i="54"/>
  <c r="L602" i="54"/>
  <c r="F602" i="54"/>
  <c r="AA601" i="54"/>
  <c r="P601" i="54"/>
  <c r="AY601" i="54" s="1"/>
  <c r="L601" i="54"/>
  <c r="F601" i="54"/>
  <c r="AA600" i="54"/>
  <c r="P600" i="54"/>
  <c r="F600" i="54"/>
  <c r="AA599" i="54"/>
  <c r="F599" i="54"/>
  <c r="AA598" i="54"/>
  <c r="F598" i="54"/>
  <c r="AA597" i="54"/>
  <c r="P597" i="54"/>
  <c r="L597" i="54"/>
  <c r="F597" i="54"/>
  <c r="AA596" i="54"/>
  <c r="P596" i="54"/>
  <c r="L596" i="54"/>
  <c r="F596" i="54"/>
  <c r="AA595" i="54"/>
  <c r="F595" i="54"/>
  <c r="AA594" i="54"/>
  <c r="F594" i="54"/>
  <c r="AA593" i="54"/>
  <c r="F593" i="54"/>
  <c r="AA592" i="54"/>
  <c r="L592" i="54"/>
  <c r="F592" i="54"/>
  <c r="AA591" i="54"/>
  <c r="P591" i="54"/>
  <c r="L591" i="54"/>
  <c r="F591" i="54"/>
  <c r="AA590" i="54"/>
  <c r="L590" i="54"/>
  <c r="F590" i="54"/>
  <c r="AA589" i="54"/>
  <c r="P589" i="54"/>
  <c r="F589" i="54"/>
  <c r="AA588" i="54"/>
  <c r="L588" i="54"/>
  <c r="F588" i="54"/>
  <c r="AA587" i="54"/>
  <c r="L587" i="54"/>
  <c r="F587" i="54"/>
  <c r="AA586" i="54"/>
  <c r="P586" i="54"/>
  <c r="AY586" i="54" s="1"/>
  <c r="F586" i="54"/>
  <c r="AA585" i="54"/>
  <c r="F585" i="54"/>
  <c r="AA584" i="54"/>
  <c r="L584" i="54"/>
  <c r="F584" i="54"/>
  <c r="AA583" i="54"/>
  <c r="L583" i="54"/>
  <c r="F583" i="54"/>
  <c r="AA582" i="54"/>
  <c r="L582" i="54"/>
  <c r="F582" i="54"/>
  <c r="AA581" i="54"/>
  <c r="P581" i="54"/>
  <c r="L581" i="54"/>
  <c r="F581" i="54"/>
  <c r="AA580" i="54"/>
  <c r="P580" i="54"/>
  <c r="L580" i="54"/>
  <c r="F580" i="54"/>
  <c r="AA579" i="54"/>
  <c r="P579" i="54"/>
  <c r="F579" i="54"/>
  <c r="AA578" i="54"/>
  <c r="L578" i="54"/>
  <c r="F578" i="54"/>
  <c r="AA577" i="54"/>
  <c r="L577" i="54"/>
  <c r="F577" i="54"/>
  <c r="AA576" i="54"/>
  <c r="L576" i="54"/>
  <c r="F576" i="54"/>
  <c r="AA575" i="54"/>
  <c r="P575" i="54"/>
  <c r="L575" i="54"/>
  <c r="F575" i="54"/>
  <c r="AA574" i="54"/>
  <c r="P574" i="54"/>
  <c r="F574" i="54"/>
  <c r="AA573" i="54"/>
  <c r="F573" i="54"/>
  <c r="AA572" i="54"/>
  <c r="F572" i="54"/>
  <c r="AA571" i="54"/>
  <c r="L571" i="54"/>
  <c r="F571" i="54"/>
  <c r="AA570" i="54"/>
  <c r="P570" i="54"/>
  <c r="F570" i="54"/>
  <c r="AA569" i="54"/>
  <c r="L569" i="54"/>
  <c r="F569" i="54"/>
  <c r="AA568" i="54"/>
  <c r="P568" i="54"/>
  <c r="F568" i="54"/>
  <c r="AA567" i="54"/>
  <c r="L567" i="54"/>
  <c r="F567" i="54"/>
  <c r="AA566" i="54"/>
  <c r="P566" i="54"/>
  <c r="L566" i="54"/>
  <c r="F566" i="54"/>
  <c r="AA565" i="54"/>
  <c r="P565" i="54"/>
  <c r="L565" i="54"/>
  <c r="F565" i="54"/>
  <c r="AA564" i="54"/>
  <c r="F564" i="54"/>
  <c r="AA563" i="54"/>
  <c r="L563" i="54"/>
  <c r="F563" i="54"/>
  <c r="AA562" i="54"/>
  <c r="P562" i="54"/>
  <c r="L562" i="54"/>
  <c r="F562" i="54"/>
  <c r="AA561" i="54"/>
  <c r="P561" i="54"/>
  <c r="L561" i="54"/>
  <c r="F561" i="54"/>
  <c r="AA560" i="54"/>
  <c r="P560" i="54"/>
  <c r="AX560" i="54" s="1"/>
  <c r="F560" i="54"/>
  <c r="AA559" i="54"/>
  <c r="L559" i="54"/>
  <c r="F559" i="54"/>
  <c r="AA558" i="54"/>
  <c r="P558" i="54"/>
  <c r="L558" i="54"/>
  <c r="F558" i="54"/>
  <c r="AA557" i="54"/>
  <c r="P557" i="54"/>
  <c r="AY557" i="54" s="1"/>
  <c r="L557" i="54"/>
  <c r="F557" i="54"/>
  <c r="AA556" i="54"/>
  <c r="P556" i="54"/>
  <c r="F556" i="54"/>
  <c r="AA555" i="54"/>
  <c r="L555" i="54"/>
  <c r="F555" i="54"/>
  <c r="AA554" i="54"/>
  <c r="L554" i="54"/>
  <c r="F554" i="54"/>
  <c r="AA553" i="54"/>
  <c r="P553" i="54"/>
  <c r="L553" i="54"/>
  <c r="F553" i="54"/>
  <c r="AA552" i="54"/>
  <c r="P552" i="54"/>
  <c r="F552" i="54"/>
  <c r="AA551" i="54"/>
  <c r="L551" i="54"/>
  <c r="F551" i="54"/>
  <c r="AA550" i="54"/>
  <c r="P550" i="54"/>
  <c r="L550" i="54"/>
  <c r="F550" i="54"/>
  <c r="AA549" i="54"/>
  <c r="L549" i="54"/>
  <c r="F549" i="54"/>
  <c r="AA548" i="54"/>
  <c r="P548" i="54"/>
  <c r="F548" i="54"/>
  <c r="AA547" i="54"/>
  <c r="L547" i="54"/>
  <c r="F547" i="54"/>
  <c r="AA546" i="54"/>
  <c r="P546" i="54"/>
  <c r="AY546" i="54" s="1"/>
  <c r="F546" i="54"/>
  <c r="AA545" i="54"/>
  <c r="L545" i="54"/>
  <c r="F545" i="54"/>
  <c r="AA544" i="54"/>
  <c r="P544" i="54"/>
  <c r="F544" i="54"/>
  <c r="AA543" i="54"/>
  <c r="L543" i="54"/>
  <c r="F543" i="54"/>
  <c r="AA542" i="54"/>
  <c r="P542" i="54"/>
  <c r="AX542" i="54" s="1"/>
  <c r="L542" i="54"/>
  <c r="F542" i="54"/>
  <c r="AA541" i="54"/>
  <c r="P541" i="54"/>
  <c r="L541" i="54"/>
  <c r="F541" i="54"/>
  <c r="AA540" i="54"/>
  <c r="F540" i="54"/>
  <c r="AA539" i="54"/>
  <c r="L539" i="54"/>
  <c r="F539" i="54"/>
  <c r="AA538" i="54"/>
  <c r="P538" i="54"/>
  <c r="AY538" i="54" s="1"/>
  <c r="F538" i="54"/>
  <c r="AA537" i="54"/>
  <c r="P537" i="54"/>
  <c r="F537" i="54"/>
  <c r="AA536" i="54"/>
  <c r="L536" i="54"/>
  <c r="F536" i="54"/>
  <c r="AA535" i="54"/>
  <c r="P535" i="54"/>
  <c r="F535" i="54"/>
  <c r="AA534" i="54"/>
  <c r="L534" i="54"/>
  <c r="F534" i="54"/>
  <c r="AA533" i="54"/>
  <c r="P533" i="54"/>
  <c r="AX533" i="54" s="1"/>
  <c r="L533" i="54"/>
  <c r="F533" i="54"/>
  <c r="AA532" i="54"/>
  <c r="P532" i="54"/>
  <c r="L532" i="54"/>
  <c r="F532" i="54"/>
  <c r="AA531" i="54"/>
  <c r="F531" i="54"/>
  <c r="AA530" i="54"/>
  <c r="F530" i="54"/>
  <c r="AA529" i="54"/>
  <c r="L529" i="54"/>
  <c r="F529" i="54"/>
  <c r="AA528" i="54"/>
  <c r="P528" i="54"/>
  <c r="L528" i="54"/>
  <c r="F528" i="54"/>
  <c r="AA527" i="54"/>
  <c r="F527" i="54"/>
  <c r="AA526" i="54"/>
  <c r="L526" i="54"/>
  <c r="F526" i="54"/>
  <c r="AA525" i="54"/>
  <c r="P525" i="54"/>
  <c r="AX525" i="54" s="1"/>
  <c r="L525" i="54"/>
  <c r="F525" i="54"/>
  <c r="AA524" i="54"/>
  <c r="P524" i="54"/>
  <c r="L524" i="54"/>
  <c r="F524" i="54"/>
  <c r="AA523" i="54"/>
  <c r="P523" i="54"/>
  <c r="F523" i="54"/>
  <c r="AA522" i="54"/>
  <c r="L522" i="54"/>
  <c r="F522" i="54"/>
  <c r="AA521" i="54"/>
  <c r="P521" i="54"/>
  <c r="L521" i="54"/>
  <c r="F521" i="54"/>
  <c r="AA520" i="54"/>
  <c r="L520" i="54"/>
  <c r="F520" i="54"/>
  <c r="AA519" i="54"/>
  <c r="F519" i="54"/>
  <c r="AA518" i="54"/>
  <c r="L518" i="54"/>
  <c r="F518" i="54"/>
  <c r="AA517" i="54"/>
  <c r="P517" i="54"/>
  <c r="AY517" i="54" s="1"/>
  <c r="L517" i="54"/>
  <c r="F517" i="54"/>
  <c r="AA516" i="54"/>
  <c r="P516" i="54"/>
  <c r="L516" i="54"/>
  <c r="F516" i="54"/>
  <c r="AA515" i="54"/>
  <c r="F515" i="54"/>
  <c r="AA514" i="54"/>
  <c r="L514" i="54"/>
  <c r="F514" i="54"/>
  <c r="AA513" i="54"/>
  <c r="L513" i="54"/>
  <c r="F513" i="54"/>
  <c r="AA512" i="54"/>
  <c r="P512" i="54"/>
  <c r="L512" i="54"/>
  <c r="F512" i="54"/>
  <c r="AA511" i="54"/>
  <c r="L511" i="54"/>
  <c r="F511" i="54"/>
  <c r="AA510" i="54"/>
  <c r="P510" i="54"/>
  <c r="L510" i="54"/>
  <c r="F510" i="54"/>
  <c r="AA509" i="54"/>
  <c r="P509" i="54"/>
  <c r="L509" i="54"/>
  <c r="F509" i="54"/>
  <c r="AA508" i="54"/>
  <c r="P508" i="54"/>
  <c r="F508" i="54"/>
  <c r="AA507" i="54"/>
  <c r="L507" i="54"/>
  <c r="F507" i="54"/>
  <c r="AA506" i="54"/>
  <c r="P506" i="54"/>
  <c r="L506" i="54"/>
  <c r="F506" i="54"/>
  <c r="AA505" i="54"/>
  <c r="P505" i="54"/>
  <c r="L505" i="54"/>
  <c r="F505" i="54"/>
  <c r="AA504" i="54"/>
  <c r="P504" i="54"/>
  <c r="AX504" i="54" s="1"/>
  <c r="F504" i="54"/>
  <c r="AA503" i="54"/>
  <c r="F503" i="54"/>
  <c r="AA502" i="54"/>
  <c r="L502" i="54"/>
  <c r="F502" i="54"/>
  <c r="AA501" i="54"/>
  <c r="P501" i="54"/>
  <c r="AX501" i="54" s="1"/>
  <c r="L501" i="54"/>
  <c r="F501" i="54"/>
  <c r="AA500" i="54"/>
  <c r="P500" i="54"/>
  <c r="F500" i="54"/>
  <c r="AA499" i="54"/>
  <c r="L499" i="54"/>
  <c r="F499" i="54"/>
  <c r="AA498" i="54"/>
  <c r="P498" i="54"/>
  <c r="L498" i="54"/>
  <c r="F498" i="54"/>
  <c r="AA497" i="54"/>
  <c r="L497" i="54"/>
  <c r="F497" i="54"/>
  <c r="AA496" i="54"/>
  <c r="P496" i="54"/>
  <c r="F496" i="54"/>
  <c r="AA495" i="54"/>
  <c r="L495" i="54"/>
  <c r="F495" i="54"/>
  <c r="AA494" i="54"/>
  <c r="P494" i="54"/>
  <c r="F494" i="54"/>
  <c r="AA493" i="54"/>
  <c r="L493" i="54"/>
  <c r="F493" i="54"/>
  <c r="AA492" i="54"/>
  <c r="P492" i="54"/>
  <c r="L492" i="54"/>
  <c r="F492" i="54"/>
  <c r="AA491" i="54"/>
  <c r="P491" i="54"/>
  <c r="L491" i="54"/>
  <c r="F491" i="54"/>
  <c r="AA490" i="54"/>
  <c r="P490" i="54"/>
  <c r="F490" i="54"/>
  <c r="AA489" i="54"/>
  <c r="F489" i="54"/>
  <c r="AA488" i="54"/>
  <c r="L488" i="54"/>
  <c r="F488" i="54"/>
  <c r="AA487" i="54"/>
  <c r="P487" i="54"/>
  <c r="L487" i="54"/>
  <c r="F487" i="54"/>
  <c r="AA486" i="54"/>
  <c r="P486" i="54"/>
  <c r="AX486" i="54" s="1"/>
  <c r="L486" i="54"/>
  <c r="F486" i="54"/>
  <c r="AA485" i="54"/>
  <c r="P485" i="54"/>
  <c r="F485" i="54"/>
  <c r="AA484" i="54"/>
  <c r="L484" i="54"/>
  <c r="F484" i="54"/>
  <c r="AA483" i="54"/>
  <c r="L483" i="54"/>
  <c r="F483" i="54"/>
  <c r="AA482" i="54"/>
  <c r="P482" i="54"/>
  <c r="AX482" i="54" s="1"/>
  <c r="L482" i="54"/>
  <c r="F482" i="54"/>
  <c r="AA481" i="54"/>
  <c r="L481" i="54"/>
  <c r="F481" i="54"/>
  <c r="AA480" i="54"/>
  <c r="P480" i="54"/>
  <c r="F480" i="54"/>
  <c r="AA479" i="54"/>
  <c r="L479" i="54"/>
  <c r="F479" i="54"/>
  <c r="AA478" i="54"/>
  <c r="P478" i="54"/>
  <c r="L478" i="54"/>
  <c r="F478" i="54"/>
  <c r="AA477" i="54"/>
  <c r="P477" i="54"/>
  <c r="L477" i="54"/>
  <c r="F477" i="54"/>
  <c r="AA476" i="54"/>
  <c r="P476" i="54"/>
  <c r="F476" i="54"/>
  <c r="AA475" i="54"/>
  <c r="L475" i="54"/>
  <c r="F475" i="54"/>
  <c r="AA474" i="54"/>
  <c r="L474" i="54"/>
  <c r="F474" i="54"/>
  <c r="AA473" i="54"/>
  <c r="P473" i="54"/>
  <c r="AY473" i="54" s="1"/>
  <c r="L473" i="54"/>
  <c r="F473" i="54"/>
  <c r="AA472" i="54"/>
  <c r="P472" i="54"/>
  <c r="AY472" i="54" s="1"/>
  <c r="L472" i="54"/>
  <c r="F472" i="54"/>
  <c r="AA471" i="54"/>
  <c r="P471" i="54"/>
  <c r="AY471" i="54" s="1"/>
  <c r="F471" i="54"/>
  <c r="AA470" i="54"/>
  <c r="L470" i="54"/>
  <c r="F470" i="54"/>
  <c r="AA469" i="54"/>
  <c r="L469" i="54"/>
  <c r="F469" i="54"/>
  <c r="AA468" i="54"/>
  <c r="P468" i="54"/>
  <c r="L468" i="54"/>
  <c r="F468" i="54"/>
  <c r="AA467" i="54"/>
  <c r="P467" i="54"/>
  <c r="L467" i="54"/>
  <c r="F467" i="54"/>
  <c r="AA466" i="54"/>
  <c r="P466" i="54"/>
  <c r="L466" i="54"/>
  <c r="F466" i="54"/>
  <c r="AA465" i="54"/>
  <c r="P465" i="54"/>
  <c r="F465" i="54"/>
  <c r="AA464" i="54"/>
  <c r="L464" i="54"/>
  <c r="F464" i="54"/>
  <c r="AA463" i="54"/>
  <c r="P463" i="54"/>
  <c r="F463" i="54"/>
  <c r="AA462" i="54"/>
  <c r="P462" i="54"/>
  <c r="AY462" i="54" s="1"/>
  <c r="L462" i="54"/>
  <c r="F462" i="54"/>
  <c r="AA461" i="54"/>
  <c r="P461" i="54"/>
  <c r="F461" i="54"/>
  <c r="AA460" i="54"/>
  <c r="L460" i="54"/>
  <c r="F460" i="54"/>
  <c r="AA459" i="54"/>
  <c r="L459" i="54"/>
  <c r="F459" i="54"/>
  <c r="AA458" i="54"/>
  <c r="P458" i="54"/>
  <c r="L458" i="54"/>
  <c r="F458" i="54"/>
  <c r="AA457" i="54"/>
  <c r="P457" i="54"/>
  <c r="F457" i="54"/>
  <c r="AA456" i="54"/>
  <c r="L456" i="54"/>
  <c r="F456" i="54"/>
  <c r="AA455" i="54"/>
  <c r="F455" i="54"/>
  <c r="AA454" i="54"/>
  <c r="L454" i="54"/>
  <c r="F454" i="54"/>
  <c r="AA453" i="54"/>
  <c r="P453" i="54"/>
  <c r="L453" i="54"/>
  <c r="F453" i="54"/>
  <c r="AA452" i="54"/>
  <c r="L452" i="54"/>
  <c r="F452" i="54"/>
  <c r="AA451" i="54"/>
  <c r="F451" i="54"/>
  <c r="AA450" i="54"/>
  <c r="L450" i="54"/>
  <c r="F450" i="54"/>
  <c r="AA449" i="54"/>
  <c r="L449" i="54"/>
  <c r="F449" i="54"/>
  <c r="AA448" i="54"/>
  <c r="P448" i="54"/>
  <c r="F448" i="54"/>
  <c r="AA447" i="54"/>
  <c r="P447" i="54"/>
  <c r="L447" i="54"/>
  <c r="F447" i="54"/>
  <c r="AA446" i="54"/>
  <c r="P446" i="54"/>
  <c r="AX446" i="54" s="1"/>
  <c r="F446" i="54"/>
  <c r="AA445" i="54"/>
  <c r="L445" i="54"/>
  <c r="F445" i="54"/>
  <c r="AA444" i="54"/>
  <c r="F444" i="54"/>
  <c r="AA443" i="54"/>
  <c r="L443" i="54"/>
  <c r="F443" i="54"/>
  <c r="AA442" i="54"/>
  <c r="P442" i="54"/>
  <c r="AX442" i="54" s="1"/>
  <c r="L442" i="54"/>
  <c r="F442" i="54"/>
  <c r="AA441" i="54"/>
  <c r="P441" i="54"/>
  <c r="L441" i="54"/>
  <c r="F441" i="54"/>
  <c r="AA440" i="54"/>
  <c r="P440" i="54"/>
  <c r="AY440" i="54" s="1"/>
  <c r="F440" i="54"/>
  <c r="AA439" i="54"/>
  <c r="L439" i="54"/>
  <c r="F439" i="54"/>
  <c r="AA438" i="54"/>
  <c r="P438" i="54"/>
  <c r="F438" i="54"/>
  <c r="AA437" i="54"/>
  <c r="L437" i="54"/>
  <c r="F437" i="54"/>
  <c r="AA436" i="54"/>
  <c r="P436" i="54"/>
  <c r="L436" i="54"/>
  <c r="F436" i="54"/>
  <c r="AA435" i="54"/>
  <c r="F435" i="54"/>
  <c r="AA434" i="54"/>
  <c r="L434" i="54"/>
  <c r="F434" i="54"/>
  <c r="AA433" i="54"/>
  <c r="P433" i="54"/>
  <c r="F433" i="54"/>
  <c r="AA432" i="54"/>
  <c r="P432" i="54"/>
  <c r="L432" i="54"/>
  <c r="F432" i="54"/>
  <c r="AA431" i="54"/>
  <c r="P431" i="54"/>
  <c r="AX431" i="54" s="1"/>
  <c r="L431" i="54"/>
  <c r="F431" i="54"/>
  <c r="AA430" i="54"/>
  <c r="F430" i="54"/>
  <c r="AA429" i="54"/>
  <c r="L429" i="54"/>
  <c r="F429" i="54"/>
  <c r="AA428" i="54"/>
  <c r="P428" i="54"/>
  <c r="L428" i="54"/>
  <c r="F428" i="54"/>
  <c r="AA427" i="54"/>
  <c r="P427" i="54"/>
  <c r="AY427" i="54" s="1"/>
  <c r="F427" i="54"/>
  <c r="AA426" i="54"/>
  <c r="L426" i="54"/>
  <c r="F426" i="54"/>
  <c r="AA425" i="54"/>
  <c r="P425" i="54"/>
  <c r="L425" i="54"/>
  <c r="F425" i="54"/>
  <c r="AA424" i="54"/>
  <c r="L424" i="54"/>
  <c r="F424" i="54"/>
  <c r="AA423" i="54"/>
  <c r="P423" i="54"/>
  <c r="F423" i="54"/>
  <c r="AA422" i="54"/>
  <c r="L422" i="54"/>
  <c r="F422" i="54"/>
  <c r="AA421" i="54"/>
  <c r="P421" i="54"/>
  <c r="L421" i="54"/>
  <c r="F421" i="54"/>
  <c r="AA420" i="54"/>
  <c r="L420" i="54"/>
  <c r="F420" i="54"/>
  <c r="AA419" i="54"/>
  <c r="P419" i="54"/>
  <c r="F419" i="54"/>
  <c r="AA418" i="54"/>
  <c r="L418" i="54"/>
  <c r="F418" i="54"/>
  <c r="AA417" i="54"/>
  <c r="P417" i="54"/>
  <c r="L417" i="54"/>
  <c r="F417" i="54"/>
  <c r="AA416" i="54"/>
  <c r="P416" i="54"/>
  <c r="L416" i="54"/>
  <c r="F416" i="54"/>
  <c r="AA415" i="54"/>
  <c r="F415" i="54"/>
  <c r="AA414" i="54"/>
  <c r="L414" i="54"/>
  <c r="F414" i="54"/>
  <c r="AA413" i="54"/>
  <c r="L413" i="54"/>
  <c r="F413" i="54"/>
  <c r="AA412" i="54"/>
  <c r="P412" i="54"/>
  <c r="L412" i="54"/>
  <c r="F412" i="54"/>
  <c r="AA411" i="54"/>
  <c r="P411" i="54"/>
  <c r="L411" i="54"/>
  <c r="F411" i="54"/>
  <c r="AA410" i="54"/>
  <c r="P410" i="54"/>
  <c r="F410" i="54"/>
  <c r="AA409" i="54"/>
  <c r="L409" i="54"/>
  <c r="F409" i="54"/>
  <c r="AA408" i="54"/>
  <c r="P408" i="54"/>
  <c r="AY408" i="54" s="1"/>
  <c r="F408" i="54"/>
  <c r="AA407" i="54"/>
  <c r="L407" i="54"/>
  <c r="F407" i="54"/>
  <c r="AA406" i="54"/>
  <c r="L406" i="54"/>
  <c r="F406" i="54"/>
  <c r="AA405" i="54"/>
  <c r="P405" i="54"/>
  <c r="L405" i="54"/>
  <c r="F405" i="54"/>
  <c r="AA404" i="54"/>
  <c r="L404" i="54"/>
  <c r="F404" i="54"/>
  <c r="AA403" i="54"/>
  <c r="P403" i="54"/>
  <c r="F403" i="54"/>
  <c r="AA402" i="54"/>
  <c r="L402" i="54"/>
  <c r="F402" i="54"/>
  <c r="AA401" i="54"/>
  <c r="F401" i="54"/>
  <c r="AA400" i="54"/>
  <c r="P400" i="54"/>
  <c r="AY400" i="54" s="1"/>
  <c r="F400" i="54"/>
  <c r="AA399" i="54"/>
  <c r="P399" i="54"/>
  <c r="F399" i="54"/>
  <c r="AA398" i="54"/>
  <c r="P398" i="54"/>
  <c r="AY398" i="54" s="1"/>
  <c r="L398" i="54"/>
  <c r="F398" i="54"/>
  <c r="AA397" i="54"/>
  <c r="P397" i="54"/>
  <c r="F397" i="54"/>
  <c r="AA396" i="54"/>
  <c r="L396" i="54"/>
  <c r="F396" i="54"/>
  <c r="AA395" i="54"/>
  <c r="F395" i="54"/>
  <c r="AA394" i="54"/>
  <c r="P394" i="54"/>
  <c r="F394" i="54"/>
  <c r="AA393" i="54"/>
  <c r="P393" i="54"/>
  <c r="L393" i="54"/>
  <c r="F393" i="54"/>
  <c r="AA392" i="54"/>
  <c r="P392" i="54"/>
  <c r="F392" i="54"/>
  <c r="AA391" i="54"/>
  <c r="P391" i="54"/>
  <c r="F391" i="54"/>
  <c r="AA390" i="54"/>
  <c r="L390" i="54"/>
  <c r="F390" i="54"/>
  <c r="AA389" i="54"/>
  <c r="P389" i="54"/>
  <c r="F389" i="54"/>
  <c r="AA388" i="54"/>
  <c r="P388" i="54"/>
  <c r="F388" i="54"/>
  <c r="AA387" i="54"/>
  <c r="P387" i="54"/>
  <c r="F387" i="54"/>
  <c r="AA386" i="54"/>
  <c r="P386" i="54"/>
  <c r="F386" i="54"/>
  <c r="AA385" i="54"/>
  <c r="L385" i="54"/>
  <c r="F385" i="54"/>
  <c r="AA384" i="54"/>
  <c r="P384" i="54"/>
  <c r="F384" i="54"/>
  <c r="AA383" i="54"/>
  <c r="P383" i="54"/>
  <c r="F383" i="54"/>
  <c r="AA382" i="54"/>
  <c r="P382" i="54"/>
  <c r="L382" i="54"/>
  <c r="F382" i="54"/>
  <c r="AA381" i="54"/>
  <c r="P381" i="54"/>
  <c r="F381" i="54"/>
  <c r="AA380" i="54"/>
  <c r="P380" i="54"/>
  <c r="AX380" i="54" s="1"/>
  <c r="L380" i="54"/>
  <c r="F380" i="54"/>
  <c r="AA379" i="54"/>
  <c r="P379" i="54"/>
  <c r="F379" i="54"/>
  <c r="AA378" i="54"/>
  <c r="P378" i="54"/>
  <c r="F378" i="54"/>
  <c r="AA377" i="54"/>
  <c r="P377" i="54"/>
  <c r="F377" i="54"/>
  <c r="AA376" i="54"/>
  <c r="P376" i="54"/>
  <c r="AX376" i="54" s="1"/>
  <c r="L376" i="54"/>
  <c r="F376" i="54"/>
  <c r="AA375" i="54"/>
  <c r="P375" i="54"/>
  <c r="F375" i="54"/>
  <c r="AA374" i="54"/>
  <c r="F374" i="54"/>
  <c r="AA373" i="54"/>
  <c r="P373" i="54"/>
  <c r="F373" i="54"/>
  <c r="AA372" i="54"/>
  <c r="F372" i="54"/>
  <c r="AA371" i="54"/>
  <c r="P371" i="54"/>
  <c r="F371" i="54"/>
  <c r="AA370" i="54"/>
  <c r="P370" i="54"/>
  <c r="F370" i="54"/>
  <c r="AA369" i="54"/>
  <c r="P369" i="54"/>
  <c r="F369" i="54"/>
  <c r="AA368" i="54"/>
  <c r="L368" i="54"/>
  <c r="F368" i="54"/>
  <c r="AA367" i="54"/>
  <c r="P367" i="54"/>
  <c r="F367" i="54"/>
  <c r="AA366" i="54"/>
  <c r="L366" i="54"/>
  <c r="F366" i="54"/>
  <c r="AA365" i="54"/>
  <c r="P365" i="54"/>
  <c r="F365" i="54"/>
  <c r="AA364" i="54"/>
  <c r="L364" i="54"/>
  <c r="F364" i="54"/>
  <c r="AA363" i="54"/>
  <c r="P363" i="54"/>
  <c r="F363" i="54"/>
  <c r="AA362" i="54"/>
  <c r="F362" i="54"/>
  <c r="AA361" i="54"/>
  <c r="P361" i="54"/>
  <c r="F361" i="54"/>
  <c r="AA360" i="54"/>
  <c r="P360" i="54"/>
  <c r="F360" i="54"/>
  <c r="AA359" i="54"/>
  <c r="P359" i="54"/>
  <c r="F359" i="54"/>
  <c r="AA358" i="54"/>
  <c r="P358" i="54"/>
  <c r="F358" i="54"/>
  <c r="AA357" i="54"/>
  <c r="L357" i="54"/>
  <c r="F357" i="54"/>
  <c r="AA356" i="54"/>
  <c r="P356" i="54"/>
  <c r="L356" i="54"/>
  <c r="F356" i="54"/>
  <c r="AA355" i="54"/>
  <c r="L355" i="54"/>
  <c r="F355" i="54"/>
  <c r="AA354" i="54"/>
  <c r="P354" i="54"/>
  <c r="F354" i="54"/>
  <c r="AA353" i="54"/>
  <c r="P353" i="54"/>
  <c r="AY353" i="54" s="1"/>
  <c r="L353" i="54"/>
  <c r="F353" i="54"/>
  <c r="AA352" i="54"/>
  <c r="F352" i="54"/>
  <c r="AA351" i="54"/>
  <c r="F351" i="54"/>
  <c r="AA350" i="54"/>
  <c r="F350" i="54"/>
  <c r="AA349" i="54"/>
  <c r="L349" i="54"/>
  <c r="F349" i="54"/>
  <c r="AA348" i="54"/>
  <c r="P348" i="54"/>
  <c r="F348" i="54"/>
  <c r="AA347" i="54"/>
  <c r="P347" i="54"/>
  <c r="L347" i="54"/>
  <c r="F347" i="54"/>
  <c r="AA346" i="54"/>
  <c r="P346" i="54"/>
  <c r="AY346" i="54" s="1"/>
  <c r="L346" i="54"/>
  <c r="F346" i="54"/>
  <c r="AA345" i="54"/>
  <c r="F345" i="54"/>
  <c r="AA344" i="54"/>
  <c r="L344" i="54"/>
  <c r="F344" i="54"/>
  <c r="AA343" i="54"/>
  <c r="F343" i="54"/>
  <c r="AA342" i="54"/>
  <c r="L342" i="54"/>
  <c r="F342" i="54"/>
  <c r="AA341" i="54"/>
  <c r="P341" i="54"/>
  <c r="L341" i="54"/>
  <c r="F341" i="54"/>
  <c r="AA340" i="54"/>
  <c r="P340" i="54"/>
  <c r="F340" i="54"/>
  <c r="AA339" i="54"/>
  <c r="F339" i="54"/>
  <c r="AA338" i="54"/>
  <c r="P338" i="54"/>
  <c r="AX338" i="54" s="1"/>
  <c r="F338" i="54"/>
  <c r="AA337" i="54"/>
  <c r="F337" i="54"/>
  <c r="AA336" i="54"/>
  <c r="P336" i="54"/>
  <c r="F336" i="54"/>
  <c r="AA335" i="54"/>
  <c r="F335" i="54"/>
  <c r="AA334" i="54"/>
  <c r="L334" i="54"/>
  <c r="F334" i="54"/>
  <c r="AA333" i="54"/>
  <c r="P333" i="54"/>
  <c r="F333" i="54"/>
  <c r="AA332" i="54"/>
  <c r="F332" i="54"/>
  <c r="AA331" i="54"/>
  <c r="F331" i="54"/>
  <c r="AA330" i="54"/>
  <c r="P330" i="54"/>
  <c r="AX330" i="54" s="1"/>
  <c r="F330" i="54"/>
  <c r="AA329" i="54"/>
  <c r="L329" i="54"/>
  <c r="F329" i="54"/>
  <c r="AA328" i="54"/>
  <c r="P328" i="54"/>
  <c r="F328" i="54"/>
  <c r="AA327" i="54"/>
  <c r="F327" i="54"/>
  <c r="AA326" i="54"/>
  <c r="F326" i="54"/>
  <c r="AA325" i="54"/>
  <c r="P325" i="54"/>
  <c r="F325" i="54"/>
  <c r="AA324" i="54"/>
  <c r="P324" i="54"/>
  <c r="L324" i="54"/>
  <c r="F324" i="54"/>
  <c r="AA323" i="54"/>
  <c r="P323" i="54"/>
  <c r="F323" i="54"/>
  <c r="AA322" i="54"/>
  <c r="F322" i="54"/>
  <c r="AA321" i="54"/>
  <c r="L321" i="54"/>
  <c r="F321" i="54"/>
  <c r="AA320" i="54"/>
  <c r="L320" i="54"/>
  <c r="F320" i="54"/>
  <c r="AA319" i="54"/>
  <c r="L319" i="54"/>
  <c r="F319" i="54"/>
  <c r="AA318" i="54"/>
  <c r="F318" i="54"/>
  <c r="AA317" i="54"/>
  <c r="L317" i="54"/>
  <c r="F317" i="54"/>
  <c r="AA316" i="54"/>
  <c r="F316" i="54"/>
  <c r="AA315" i="54"/>
  <c r="L315" i="54"/>
  <c r="F315" i="54"/>
  <c r="AA314" i="54"/>
  <c r="L314" i="54"/>
  <c r="F314" i="54"/>
  <c r="AA313" i="54"/>
  <c r="P313" i="54"/>
  <c r="L313" i="54"/>
  <c r="F313" i="54"/>
  <c r="AA312" i="54"/>
  <c r="L312" i="54"/>
  <c r="F312" i="54"/>
  <c r="AA311" i="54"/>
  <c r="P311" i="54"/>
  <c r="F311" i="54"/>
  <c r="AA310" i="54"/>
  <c r="L310" i="54"/>
  <c r="F310" i="54"/>
  <c r="AA309" i="54"/>
  <c r="P309" i="54"/>
  <c r="AY309" i="54" s="1"/>
  <c r="L309" i="54"/>
  <c r="F309" i="54"/>
  <c r="AA308" i="54"/>
  <c r="L308" i="54"/>
  <c r="F308" i="54"/>
  <c r="AA307" i="54"/>
  <c r="P307" i="54"/>
  <c r="AY307" i="54" s="1"/>
  <c r="F307" i="54"/>
  <c r="AA306" i="54"/>
  <c r="F306" i="54"/>
  <c r="AA305" i="54"/>
  <c r="P305" i="54"/>
  <c r="F305" i="54"/>
  <c r="AA304" i="54"/>
  <c r="F304" i="54"/>
  <c r="AA303" i="54"/>
  <c r="F303" i="54"/>
  <c r="AA302" i="54"/>
  <c r="L302" i="54"/>
  <c r="F302" i="54"/>
  <c r="AA301" i="54"/>
  <c r="L301" i="54"/>
  <c r="F301" i="54"/>
  <c r="AA300" i="54"/>
  <c r="L300" i="54"/>
  <c r="F300" i="54"/>
  <c r="AA299" i="54"/>
  <c r="F299" i="54"/>
  <c r="AA298" i="54"/>
  <c r="F298" i="54"/>
  <c r="AA297" i="54"/>
  <c r="F297" i="54"/>
  <c r="AA296" i="54"/>
  <c r="F296" i="54"/>
  <c r="AA295" i="54"/>
  <c r="F295" i="54"/>
  <c r="AA294" i="54"/>
  <c r="F294" i="54"/>
  <c r="AA293" i="54"/>
  <c r="L293" i="54"/>
  <c r="F293" i="54"/>
  <c r="AA292" i="54"/>
  <c r="L292" i="54"/>
  <c r="F292" i="54"/>
  <c r="AA291" i="54"/>
  <c r="F291" i="54"/>
  <c r="AA290" i="54"/>
  <c r="F290" i="54"/>
  <c r="AA289" i="54"/>
  <c r="P289" i="54"/>
  <c r="L289" i="54"/>
  <c r="F289" i="54"/>
  <c r="AA288" i="54"/>
  <c r="P288" i="54"/>
  <c r="F288" i="54"/>
  <c r="AA287" i="54"/>
  <c r="L287" i="54"/>
  <c r="F287" i="54"/>
  <c r="AA286" i="54"/>
  <c r="F286" i="54"/>
  <c r="AA285" i="54"/>
  <c r="L285" i="54"/>
  <c r="F285" i="54"/>
  <c r="AA284" i="54"/>
  <c r="P284" i="54"/>
  <c r="AY284" i="54" s="1"/>
  <c r="F284" i="54"/>
  <c r="AA283" i="54"/>
  <c r="F283" i="54"/>
  <c r="AA282" i="54"/>
  <c r="F282" i="54"/>
  <c r="AA281" i="54"/>
  <c r="P281" i="54"/>
  <c r="L281" i="54"/>
  <c r="F281" i="54"/>
  <c r="AA280" i="54"/>
  <c r="L280" i="54"/>
  <c r="F280" i="54"/>
  <c r="AA279" i="54"/>
  <c r="F279" i="54"/>
  <c r="AA278" i="54"/>
  <c r="F278" i="54"/>
  <c r="AA277" i="54"/>
  <c r="F277" i="54"/>
  <c r="AA276" i="54"/>
  <c r="L276" i="54"/>
  <c r="F276" i="54"/>
  <c r="AA275" i="54"/>
  <c r="P275" i="54"/>
  <c r="AX275" i="54" s="1"/>
  <c r="F275" i="54"/>
  <c r="AA274" i="54"/>
  <c r="L274" i="54"/>
  <c r="F274" i="54"/>
  <c r="AA273" i="54"/>
  <c r="F273" i="54"/>
  <c r="AA272" i="54"/>
  <c r="L272" i="54"/>
  <c r="F272" i="54"/>
  <c r="AA271" i="54"/>
  <c r="P271" i="54"/>
  <c r="L271" i="54"/>
  <c r="F271" i="54"/>
  <c r="AA270" i="54"/>
  <c r="F270" i="54"/>
  <c r="AA269" i="54"/>
  <c r="F269" i="54"/>
  <c r="AA268" i="54"/>
  <c r="F268" i="54"/>
  <c r="AA267" i="54"/>
  <c r="L267" i="54"/>
  <c r="F267" i="54"/>
  <c r="AA266" i="54"/>
  <c r="L266" i="54"/>
  <c r="F266" i="54"/>
  <c r="AA265" i="54"/>
  <c r="F265" i="54"/>
  <c r="AA264" i="54"/>
  <c r="L264" i="54"/>
  <c r="F264" i="54"/>
  <c r="AA263" i="54"/>
  <c r="F263" i="54"/>
  <c r="AA262" i="54"/>
  <c r="F262" i="54"/>
  <c r="AA261" i="54"/>
  <c r="F261" i="54"/>
  <c r="AA260" i="54"/>
  <c r="F260" i="54"/>
  <c r="AA259" i="54"/>
  <c r="F259" i="54"/>
  <c r="AA258" i="54"/>
  <c r="L258" i="54"/>
  <c r="F258" i="54"/>
  <c r="AA257" i="54"/>
  <c r="F257" i="54"/>
  <c r="AA256" i="54"/>
  <c r="L256" i="54"/>
  <c r="F256" i="54"/>
  <c r="AA255" i="54"/>
  <c r="F255" i="54"/>
  <c r="AA254" i="54"/>
  <c r="L254" i="54"/>
  <c r="F254" i="54"/>
  <c r="AA253" i="54"/>
  <c r="F253" i="54"/>
  <c r="AA252" i="54"/>
  <c r="L252" i="54"/>
  <c r="F252" i="54"/>
  <c r="AA251" i="54"/>
  <c r="L251" i="54"/>
  <c r="F251" i="54"/>
  <c r="AA250" i="54"/>
  <c r="L250" i="54"/>
  <c r="F250" i="54"/>
  <c r="AA249" i="54"/>
  <c r="L249" i="54"/>
  <c r="F249" i="54"/>
  <c r="AA248" i="54"/>
  <c r="F248" i="54"/>
  <c r="AA247" i="54"/>
  <c r="L247" i="54"/>
  <c r="F247" i="54"/>
  <c r="AA246" i="54"/>
  <c r="L246" i="54"/>
  <c r="F246" i="54"/>
  <c r="AA245" i="54"/>
  <c r="F245" i="54"/>
  <c r="AA244" i="54"/>
  <c r="L244" i="54"/>
  <c r="F244" i="54"/>
  <c r="AA243" i="54"/>
  <c r="P243" i="54"/>
  <c r="AX243" i="54" s="1"/>
  <c r="F243" i="54"/>
  <c r="AA242" i="54"/>
  <c r="L242" i="54"/>
  <c r="F242" i="54"/>
  <c r="AA241" i="54"/>
  <c r="F241" i="54"/>
  <c r="AA240" i="54"/>
  <c r="L240" i="54"/>
  <c r="F240" i="54"/>
  <c r="AA239" i="54"/>
  <c r="P239" i="54"/>
  <c r="F239" i="54"/>
  <c r="AA238" i="54"/>
  <c r="F238" i="54"/>
  <c r="AA237" i="54"/>
  <c r="F237" i="54"/>
  <c r="AA236" i="54"/>
  <c r="F236" i="54"/>
  <c r="AA235" i="54"/>
  <c r="F235" i="54"/>
  <c r="AA234" i="54"/>
  <c r="L234" i="54"/>
  <c r="F234" i="54"/>
  <c r="AA233" i="54"/>
  <c r="L233" i="54"/>
  <c r="F233" i="54"/>
  <c r="AA232" i="54"/>
  <c r="F232" i="54"/>
  <c r="AA231" i="54"/>
  <c r="F231" i="54"/>
  <c r="AA230" i="54"/>
  <c r="P230" i="54"/>
  <c r="L230" i="54"/>
  <c r="F230" i="54"/>
  <c r="AA229" i="54"/>
  <c r="L229" i="54"/>
  <c r="F229" i="54"/>
  <c r="AA228" i="54"/>
  <c r="F228" i="54"/>
  <c r="AA227" i="54"/>
  <c r="F227" i="54"/>
  <c r="AA226" i="54"/>
  <c r="F226" i="54"/>
  <c r="AA225" i="54"/>
  <c r="L225" i="54"/>
  <c r="F225" i="54"/>
  <c r="AA224" i="54"/>
  <c r="F224" i="54"/>
  <c r="AA223" i="54"/>
  <c r="L223" i="54"/>
  <c r="F223" i="54"/>
  <c r="AA222" i="54"/>
  <c r="P222" i="54"/>
  <c r="F222" i="54"/>
  <c r="AA221" i="54"/>
  <c r="L221" i="54"/>
  <c r="F221" i="54"/>
  <c r="AA220" i="54"/>
  <c r="F220" i="54"/>
  <c r="AA219" i="54"/>
  <c r="L219" i="54"/>
  <c r="F219" i="54"/>
  <c r="AA218" i="54"/>
  <c r="F218" i="54"/>
  <c r="AA217" i="54"/>
  <c r="F217" i="54"/>
  <c r="AA216" i="54"/>
  <c r="L216" i="54"/>
  <c r="F216" i="54"/>
  <c r="AA215" i="54"/>
  <c r="P215" i="54"/>
  <c r="F215" i="54"/>
  <c r="AA214" i="54"/>
  <c r="L214" i="54"/>
  <c r="F214" i="54"/>
  <c r="AA213" i="54"/>
  <c r="F213" i="54"/>
  <c r="AA212" i="54"/>
  <c r="L212" i="54"/>
  <c r="F212" i="54"/>
  <c r="AA211" i="54"/>
  <c r="L211" i="54"/>
  <c r="F211" i="54"/>
  <c r="AA210" i="54"/>
  <c r="L210" i="54"/>
  <c r="F210" i="54"/>
  <c r="AA209" i="54"/>
  <c r="F209" i="54"/>
  <c r="AA208" i="54"/>
  <c r="P208" i="54"/>
  <c r="AY208" i="54" s="1"/>
  <c r="F208" i="54"/>
  <c r="AA207" i="54"/>
  <c r="F207" i="54"/>
  <c r="AA206" i="54"/>
  <c r="L206" i="54"/>
  <c r="F206" i="54"/>
  <c r="AA205" i="54"/>
  <c r="L205" i="54"/>
  <c r="F205" i="54"/>
  <c r="AA204" i="54"/>
  <c r="L204" i="54"/>
  <c r="F204" i="54"/>
  <c r="AA203" i="54"/>
  <c r="F203" i="54"/>
  <c r="AA202" i="54"/>
  <c r="F202" i="54"/>
  <c r="AA201" i="54"/>
  <c r="P201" i="54"/>
  <c r="AX201" i="54" s="1"/>
  <c r="F201" i="54"/>
  <c r="AA200" i="54"/>
  <c r="F200" i="54"/>
  <c r="AA199" i="54"/>
  <c r="F199" i="54"/>
  <c r="AA198" i="54"/>
  <c r="P198" i="54"/>
  <c r="F198" i="54"/>
  <c r="AA197" i="54"/>
  <c r="L197" i="54"/>
  <c r="F197" i="54"/>
  <c r="AA196" i="54"/>
  <c r="L196" i="54"/>
  <c r="F196" i="54"/>
  <c r="AA195" i="54"/>
  <c r="F195" i="54"/>
  <c r="AA194" i="54"/>
  <c r="F194" i="54"/>
  <c r="AA193" i="54"/>
  <c r="F193" i="54"/>
  <c r="AA192" i="54"/>
  <c r="L192" i="54"/>
  <c r="F192" i="54"/>
  <c r="AA191" i="54"/>
  <c r="L191" i="54"/>
  <c r="F191" i="54"/>
  <c r="AA190" i="54"/>
  <c r="F190" i="54"/>
  <c r="AA189" i="54"/>
  <c r="F189" i="54"/>
  <c r="AA188" i="54"/>
  <c r="F188" i="54"/>
  <c r="AA187" i="54"/>
  <c r="L187" i="54"/>
  <c r="F187" i="54"/>
  <c r="AA186" i="54"/>
  <c r="F186" i="54"/>
  <c r="AA185" i="54"/>
  <c r="L185" i="54"/>
  <c r="F185" i="54"/>
  <c r="AA184" i="54"/>
  <c r="P184" i="54"/>
  <c r="AY184" i="54" s="1"/>
  <c r="F184" i="54"/>
  <c r="AA183" i="54"/>
  <c r="L183" i="54"/>
  <c r="F183" i="54"/>
  <c r="AA182" i="54"/>
  <c r="L182" i="54"/>
  <c r="F182" i="54"/>
  <c r="AA181" i="54"/>
  <c r="L181" i="54"/>
  <c r="F181" i="54"/>
  <c r="AA180" i="54"/>
  <c r="F180" i="54"/>
  <c r="AA179" i="54"/>
  <c r="F179" i="54"/>
  <c r="AA178" i="54"/>
  <c r="L178" i="54"/>
  <c r="F178" i="54"/>
  <c r="AA177" i="54"/>
  <c r="L177" i="54"/>
  <c r="F177" i="54"/>
  <c r="AA176" i="54"/>
  <c r="F176" i="54"/>
  <c r="AA175" i="54"/>
  <c r="L175" i="54"/>
  <c r="F175" i="54"/>
  <c r="AA174" i="54"/>
  <c r="P174" i="54"/>
  <c r="F174" i="54"/>
  <c r="AA173" i="54"/>
  <c r="L173" i="54"/>
  <c r="F173" i="54"/>
  <c r="AA172" i="54"/>
  <c r="L172" i="54"/>
  <c r="F172" i="54"/>
  <c r="AA171" i="54"/>
  <c r="F171" i="54"/>
  <c r="AA170" i="54"/>
  <c r="F170" i="54"/>
  <c r="AA169" i="54"/>
  <c r="P169" i="54"/>
  <c r="F169" i="54"/>
  <c r="AA168" i="54"/>
  <c r="L168" i="54"/>
  <c r="F168" i="54"/>
  <c r="AA167" i="54"/>
  <c r="F167" i="54"/>
  <c r="AA166" i="54"/>
  <c r="F166" i="54"/>
  <c r="AA165" i="54"/>
  <c r="F165" i="54"/>
  <c r="AA164" i="54"/>
  <c r="L164" i="54"/>
  <c r="F164" i="54"/>
  <c r="AA163" i="54"/>
  <c r="P163" i="54"/>
  <c r="F163" i="54"/>
  <c r="AA162" i="54"/>
  <c r="L162" i="54"/>
  <c r="F162" i="54"/>
  <c r="AA161" i="54"/>
  <c r="F161" i="54"/>
  <c r="AA160" i="54"/>
  <c r="L160" i="54"/>
  <c r="F160" i="54"/>
  <c r="AA159" i="54"/>
  <c r="P159" i="54"/>
  <c r="F159" i="54"/>
  <c r="AA158" i="54"/>
  <c r="L158" i="54"/>
  <c r="F158" i="54"/>
  <c r="AA157" i="54"/>
  <c r="F157" i="54"/>
  <c r="AA156" i="54"/>
  <c r="L156" i="54"/>
  <c r="F156" i="54"/>
  <c r="AA155" i="54"/>
  <c r="F155" i="54"/>
  <c r="AA154" i="54"/>
  <c r="L154" i="54"/>
  <c r="F154" i="54"/>
  <c r="AA153" i="54"/>
  <c r="L153" i="54"/>
  <c r="F153" i="54"/>
  <c r="AA152" i="54"/>
  <c r="F152" i="54"/>
  <c r="AA151" i="54"/>
  <c r="L151" i="54"/>
  <c r="F151" i="54"/>
  <c r="AA150" i="54"/>
  <c r="P150" i="54"/>
  <c r="F150" i="54"/>
  <c r="AA149" i="54"/>
  <c r="L149" i="54"/>
  <c r="F149" i="54"/>
  <c r="AA148" i="54"/>
  <c r="L148" i="54"/>
  <c r="F148" i="54"/>
  <c r="AA147" i="54"/>
  <c r="F147" i="54"/>
  <c r="AA146" i="54"/>
  <c r="L146" i="54"/>
  <c r="F146" i="54"/>
  <c r="AA145" i="54"/>
  <c r="F145" i="54"/>
  <c r="AA144" i="54"/>
  <c r="F144" i="54"/>
  <c r="AA143" i="54"/>
  <c r="F143" i="54"/>
  <c r="AA142" i="54"/>
  <c r="L142" i="54"/>
  <c r="F142" i="54"/>
  <c r="AA141" i="54"/>
  <c r="F141" i="54"/>
  <c r="AA140" i="54"/>
  <c r="L140" i="54"/>
  <c r="F140" i="54"/>
  <c r="AA139" i="54"/>
  <c r="F139" i="54"/>
  <c r="AA138" i="54"/>
  <c r="P138" i="54"/>
  <c r="AY138" i="54" s="1"/>
  <c r="F138" i="54"/>
  <c r="AA137" i="54"/>
  <c r="F137" i="54"/>
  <c r="AA136" i="54"/>
  <c r="F136" i="54"/>
  <c r="AA135" i="54"/>
  <c r="L135" i="54"/>
  <c r="F135" i="54"/>
  <c r="AA134" i="54"/>
  <c r="L134" i="54"/>
  <c r="F134" i="54"/>
  <c r="AA133" i="54"/>
  <c r="F133" i="54"/>
  <c r="AA132" i="54"/>
  <c r="F132" i="54"/>
  <c r="AA131" i="54"/>
  <c r="F131" i="54"/>
  <c r="AA130" i="54"/>
  <c r="P130" i="54"/>
  <c r="F130" i="54"/>
  <c r="AA129" i="54"/>
  <c r="L129" i="54"/>
  <c r="F129" i="54"/>
  <c r="AA128" i="54"/>
  <c r="P128" i="54"/>
  <c r="F128" i="54"/>
  <c r="AA127" i="54"/>
  <c r="L127" i="54"/>
  <c r="F127" i="54"/>
  <c r="AA126" i="54"/>
  <c r="F126" i="54"/>
  <c r="AA125" i="54"/>
  <c r="F125" i="54"/>
  <c r="AA124" i="54"/>
  <c r="L124" i="54"/>
  <c r="F124" i="54"/>
  <c r="AA123" i="54"/>
  <c r="L123" i="54"/>
  <c r="F123" i="54"/>
  <c r="AA122" i="54"/>
  <c r="F122" i="54"/>
  <c r="AA121" i="54"/>
  <c r="L121" i="54"/>
  <c r="F121" i="54"/>
  <c r="AA120" i="54"/>
  <c r="F120" i="54"/>
  <c r="AA119" i="54"/>
  <c r="L119" i="54"/>
  <c r="F119" i="54"/>
  <c r="AA118" i="54"/>
  <c r="L118" i="54"/>
  <c r="F118" i="54"/>
  <c r="AA117" i="54"/>
  <c r="F117" i="54"/>
  <c r="AA116" i="54"/>
  <c r="F116" i="54"/>
  <c r="AA115" i="54"/>
  <c r="F115" i="54"/>
  <c r="AA114" i="54"/>
  <c r="L114" i="54"/>
  <c r="F114" i="54"/>
  <c r="AA113" i="54"/>
  <c r="L113" i="54"/>
  <c r="F113" i="54"/>
  <c r="AA112" i="54"/>
  <c r="F112" i="54"/>
  <c r="AA111" i="54"/>
  <c r="F111" i="54"/>
  <c r="AA110" i="54"/>
  <c r="F110" i="54"/>
  <c r="AA109" i="54"/>
  <c r="L109" i="54"/>
  <c r="F109" i="54"/>
  <c r="AA108" i="54"/>
  <c r="P108" i="54"/>
  <c r="F108" i="54"/>
  <c r="AA107" i="54"/>
  <c r="L107" i="54"/>
  <c r="F107" i="54"/>
  <c r="AA106" i="54"/>
  <c r="F106" i="54"/>
  <c r="AA105" i="54"/>
  <c r="L105" i="54"/>
  <c r="F105" i="54"/>
  <c r="AA104" i="54"/>
  <c r="P104" i="54"/>
  <c r="F104" i="54"/>
  <c r="AA103" i="54"/>
  <c r="L103" i="54"/>
  <c r="F103" i="54"/>
  <c r="AA102" i="54"/>
  <c r="F102" i="54"/>
  <c r="AA101" i="54"/>
  <c r="L101" i="54"/>
  <c r="F101" i="54"/>
  <c r="AA100" i="54"/>
  <c r="F100" i="54"/>
  <c r="AA99" i="54"/>
  <c r="L99" i="54"/>
  <c r="F99" i="54"/>
  <c r="AA98" i="54"/>
  <c r="F98" i="54"/>
  <c r="AA97" i="54"/>
  <c r="L97" i="54"/>
  <c r="F97" i="54"/>
  <c r="AA96" i="54"/>
  <c r="P96" i="54"/>
  <c r="F96" i="54"/>
  <c r="AA95" i="54"/>
  <c r="L95" i="54"/>
  <c r="F95" i="54"/>
  <c r="AA94" i="54"/>
  <c r="F94" i="54"/>
  <c r="AA93" i="54"/>
  <c r="L93" i="54"/>
  <c r="F93" i="54"/>
  <c r="AA92" i="54"/>
  <c r="L92" i="54"/>
  <c r="F92" i="54"/>
  <c r="AA91" i="54"/>
  <c r="F91" i="54"/>
  <c r="AA90" i="54"/>
  <c r="F90" i="54"/>
  <c r="AA89" i="54"/>
  <c r="F89" i="54"/>
  <c r="AA88" i="54"/>
  <c r="L88" i="54"/>
  <c r="F88" i="54"/>
  <c r="AA87" i="54"/>
  <c r="P87" i="54"/>
  <c r="F87" i="54"/>
  <c r="AA86" i="54"/>
  <c r="F86" i="54"/>
  <c r="AA85" i="54"/>
  <c r="F85" i="54"/>
  <c r="AA84" i="54"/>
  <c r="L84" i="54"/>
  <c r="F84" i="54"/>
  <c r="AA83" i="54"/>
  <c r="F83" i="54"/>
  <c r="AA82" i="54"/>
  <c r="F82" i="54"/>
  <c r="AA81" i="54"/>
  <c r="F81" i="54"/>
  <c r="AA80" i="54"/>
  <c r="L80" i="54"/>
  <c r="F80" i="54"/>
  <c r="AA79" i="54"/>
  <c r="F79" i="54"/>
  <c r="AA78" i="54"/>
  <c r="F78" i="54"/>
  <c r="AA77" i="54"/>
  <c r="P77" i="54"/>
  <c r="F77" i="54"/>
  <c r="AA76" i="54"/>
  <c r="P76" i="54"/>
  <c r="F76" i="54"/>
  <c r="AA75" i="54"/>
  <c r="F75" i="54"/>
  <c r="AA74" i="54"/>
  <c r="P74" i="54"/>
  <c r="F74" i="54"/>
  <c r="AA73" i="54"/>
  <c r="P73" i="54"/>
  <c r="L73" i="54"/>
  <c r="F73" i="54"/>
  <c r="AA72" i="54"/>
  <c r="P72" i="54"/>
  <c r="F72" i="54"/>
  <c r="AA71" i="54"/>
  <c r="F71" i="54"/>
  <c r="AA70" i="54"/>
  <c r="L70" i="54"/>
  <c r="F70" i="54"/>
  <c r="AA69" i="54"/>
  <c r="F69" i="54"/>
  <c r="AA68" i="54"/>
  <c r="P68" i="54"/>
  <c r="F68" i="54"/>
  <c r="AA67" i="54"/>
  <c r="L67" i="54"/>
  <c r="F67" i="54"/>
  <c r="AA66" i="54"/>
  <c r="P66" i="54"/>
  <c r="F66" i="54"/>
  <c r="AA65" i="54"/>
  <c r="L65" i="54"/>
  <c r="F65" i="54"/>
  <c r="AA64" i="54"/>
  <c r="F64" i="54"/>
  <c r="AA63" i="54"/>
  <c r="F63" i="54"/>
  <c r="AA62" i="54"/>
  <c r="P62" i="54"/>
  <c r="L62" i="54"/>
  <c r="F62" i="54"/>
  <c r="AA61" i="54"/>
  <c r="P61" i="54"/>
  <c r="AX61" i="54" s="1"/>
  <c r="L61" i="54"/>
  <c r="F61" i="54"/>
  <c r="AA60" i="54"/>
  <c r="P60" i="54"/>
  <c r="F60" i="54"/>
  <c r="AA59" i="54"/>
  <c r="F59" i="54"/>
  <c r="AA58" i="54"/>
  <c r="O58" i="54"/>
  <c r="AT58" i="54"/>
  <c r="AW58" i="54"/>
  <c r="F58" i="54"/>
  <c r="AA57" i="54"/>
  <c r="P57" i="54"/>
  <c r="O57" i="54"/>
  <c r="F57" i="54"/>
  <c r="AA56" i="54"/>
  <c r="O56" i="54"/>
  <c r="F56" i="54"/>
  <c r="AA55" i="54"/>
  <c r="O55" i="54"/>
  <c r="AT55" i="54"/>
  <c r="F55" i="54"/>
  <c r="AA54" i="54"/>
  <c r="P54" i="54"/>
  <c r="O54" i="54"/>
  <c r="BE54" i="54" s="1"/>
  <c r="F54" i="54"/>
  <c r="AA53" i="54"/>
  <c r="O53" i="54"/>
  <c r="AT53" i="54"/>
  <c r="AW53" i="54"/>
  <c r="BA53" i="54" s="1"/>
  <c r="F53" i="54"/>
  <c r="AA52" i="54"/>
  <c r="O52" i="54"/>
  <c r="F52" i="54"/>
  <c r="AA51" i="54"/>
  <c r="O51" i="54"/>
  <c r="BC51" i="54" s="1"/>
  <c r="AT51" i="54"/>
  <c r="AW51" i="54" s="1"/>
  <c r="F51" i="54"/>
  <c r="AA50" i="54"/>
  <c r="P50" i="54"/>
  <c r="O50" i="54"/>
  <c r="BF50" i="54" s="1"/>
  <c r="F50" i="54"/>
  <c r="AA49" i="54"/>
  <c r="P49" i="54"/>
  <c r="AX49" i="54" s="1"/>
  <c r="O49" i="54"/>
  <c r="F49" i="54"/>
  <c r="AA48" i="54"/>
  <c r="O48" i="54"/>
  <c r="BB48" i="54" s="1"/>
  <c r="F48" i="54"/>
  <c r="AA47" i="54"/>
  <c r="O47" i="54"/>
  <c r="F47" i="54"/>
  <c r="AA46" i="54"/>
  <c r="P46" i="54"/>
  <c r="O46" i="54"/>
  <c r="BB46" i="54" s="1"/>
  <c r="F46" i="54"/>
  <c r="AA45" i="54"/>
  <c r="O45" i="54"/>
  <c r="F45" i="54"/>
  <c r="AA44" i="54"/>
  <c r="O44" i="54"/>
  <c r="BF44" i="54" s="1"/>
  <c r="F44" i="54"/>
  <c r="AA43" i="54"/>
  <c r="O43" i="54"/>
  <c r="F43" i="54"/>
  <c r="AA42" i="54"/>
  <c r="P42" i="54"/>
  <c r="O42" i="54"/>
  <c r="F42" i="54"/>
  <c r="AA41" i="54"/>
  <c r="P41" i="54"/>
  <c r="O41" i="54"/>
  <c r="F41" i="54"/>
  <c r="AA40" i="54"/>
  <c r="O40" i="54"/>
  <c r="BB40" i="54" s="1"/>
  <c r="AT40" i="54"/>
  <c r="AW40" i="54" s="1"/>
  <c r="AZ40" i="54" s="1"/>
  <c r="F40" i="54"/>
  <c r="AA39" i="54"/>
  <c r="P39" i="54"/>
  <c r="O39" i="54"/>
  <c r="F39" i="54"/>
  <c r="AA38" i="54"/>
  <c r="P38" i="54"/>
  <c r="O38" i="54"/>
  <c r="AA37" i="54"/>
  <c r="P37" i="54"/>
  <c r="O37" i="54"/>
  <c r="AA36" i="54"/>
  <c r="P36" i="54"/>
  <c r="T18" i="54"/>
  <c r="AD22" i="54"/>
  <c r="AC22" i="54"/>
  <c r="AB22" i="54"/>
  <c r="AD21" i="54"/>
  <c r="AC21" i="54"/>
  <c r="AB21" i="54"/>
  <c r="AD20" i="54"/>
  <c r="AC20" i="54"/>
  <c r="AB20" i="54"/>
  <c r="AD19" i="54"/>
  <c r="AD17" i="54"/>
  <c r="AC17" i="54"/>
  <c r="AB17" i="54"/>
  <c r="AD16" i="54"/>
  <c r="AC16" i="54"/>
  <c r="AB16" i="54"/>
  <c r="AT52" i="54"/>
  <c r="AW52" i="54" s="1"/>
  <c r="AT44" i="54"/>
  <c r="AW44" i="54"/>
  <c r="AT56" i="54"/>
  <c r="AW56" i="54"/>
  <c r="AZ56" i="54" s="1"/>
  <c r="BG38" i="54"/>
  <c r="BF38" i="54"/>
  <c r="BF43" i="54"/>
  <c r="BG43" i="54"/>
  <c r="BG44" i="54"/>
  <c r="BG54" i="54"/>
  <c r="BF54" i="54"/>
  <c r="BG40" i="54"/>
  <c r="BF40" i="54"/>
  <c r="BG50" i="54"/>
  <c r="BF41" i="54"/>
  <c r="BG41" i="54"/>
  <c r="BG46" i="54"/>
  <c r="BF46" i="54"/>
  <c r="BG52" i="54"/>
  <c r="BF52" i="54"/>
  <c r="BF57" i="54"/>
  <c r="BG57" i="54"/>
  <c r="BF47" i="54"/>
  <c r="BG47" i="54"/>
  <c r="BG58" i="54"/>
  <c r="BF58" i="54"/>
  <c r="AY41" i="54"/>
  <c r="AX41" i="54"/>
  <c r="AY49" i="54"/>
  <c r="AX54" i="54"/>
  <c r="AY54" i="54"/>
  <c r="BC56" i="54"/>
  <c r="BD56" i="54"/>
  <c r="BE56" i="54"/>
  <c r="AX208" i="54"/>
  <c r="BD41" i="54"/>
  <c r="BE41" i="54"/>
  <c r="BB41" i="54"/>
  <c r="BC41" i="54"/>
  <c r="BE45" i="54"/>
  <c r="BB54" i="54"/>
  <c r="BC54" i="54"/>
  <c r="AX60" i="54"/>
  <c r="AY60" i="54"/>
  <c r="AX73" i="54"/>
  <c r="AY73" i="54"/>
  <c r="AX77" i="54"/>
  <c r="AY77" i="54"/>
  <c r="AY108" i="54"/>
  <c r="AX108" i="54"/>
  <c r="AX138" i="54"/>
  <c r="AY201" i="54"/>
  <c r="AX215" i="54"/>
  <c r="AY215" i="54"/>
  <c r="AX281" i="54"/>
  <c r="AY281" i="54"/>
  <c r="AX305" i="54"/>
  <c r="AY305" i="54"/>
  <c r="AX311" i="54"/>
  <c r="AY311" i="54"/>
  <c r="AX333" i="54"/>
  <c r="AY333" i="54"/>
  <c r="AX341" i="54"/>
  <c r="AY341" i="54"/>
  <c r="AX348" i="54"/>
  <c r="AY348" i="54"/>
  <c r="AX383" i="54"/>
  <c r="AY383" i="54"/>
  <c r="AX388" i="54"/>
  <c r="AY388" i="54"/>
  <c r="AX400" i="54"/>
  <c r="AX410" i="54"/>
  <c r="AY410" i="54"/>
  <c r="AX419" i="54"/>
  <c r="AY419" i="54"/>
  <c r="AX423" i="54"/>
  <c r="AY423" i="54"/>
  <c r="AX427" i="54"/>
  <c r="AX438" i="54"/>
  <c r="AY438" i="54"/>
  <c r="AY446" i="54"/>
  <c r="AX462" i="54"/>
  <c r="AX485" i="54"/>
  <c r="AY485" i="54"/>
  <c r="AX487" i="54"/>
  <c r="AY487" i="54"/>
  <c r="AX506" i="54"/>
  <c r="AY506" i="54"/>
  <c r="AX509" i="54"/>
  <c r="AY509" i="54"/>
  <c r="AX535" i="54"/>
  <c r="AY535" i="54"/>
  <c r="AX601" i="54"/>
  <c r="AX643" i="54"/>
  <c r="AY643" i="54"/>
  <c r="AX648" i="54"/>
  <c r="AY648" i="54"/>
  <c r="AX655" i="54"/>
  <c r="AY655" i="54"/>
  <c r="AX659" i="54"/>
  <c r="AY659" i="54"/>
  <c r="AX671" i="54"/>
  <c r="AY671" i="54"/>
  <c r="AX674" i="54"/>
  <c r="AY674" i="54"/>
  <c r="AX681" i="54"/>
  <c r="AY681" i="54"/>
  <c r="AX689" i="54"/>
  <c r="AY689" i="54"/>
  <c r="AX693" i="54"/>
  <c r="AY693" i="54"/>
  <c r="AX702" i="54"/>
  <c r="AY702" i="54"/>
  <c r="AX714" i="54"/>
  <c r="AY714" i="54"/>
  <c r="AX728" i="54"/>
  <c r="AY728" i="54"/>
  <c r="AX743" i="54"/>
  <c r="AY743" i="54"/>
  <c r="AX750" i="54"/>
  <c r="AY750" i="54"/>
  <c r="AX777" i="54"/>
  <c r="AY777" i="54"/>
  <c r="AX792" i="54"/>
  <c r="AY792" i="54"/>
  <c r="AX798" i="54"/>
  <c r="AX807" i="54"/>
  <c r="AY807" i="54"/>
  <c r="AX809" i="54"/>
  <c r="AY809" i="54"/>
  <c r="AX813" i="54"/>
  <c r="AY813" i="54"/>
  <c r="AX837" i="54"/>
  <c r="AY837" i="54"/>
  <c r="AX854" i="54"/>
  <c r="AX872" i="54"/>
  <c r="AX877" i="54"/>
  <c r="AY877" i="54"/>
  <c r="AX880" i="54"/>
  <c r="AY880" i="54"/>
  <c r="AY882" i="54"/>
  <c r="AX882" i="54"/>
  <c r="AY900" i="54"/>
  <c r="AX900" i="54"/>
  <c r="AY905" i="54"/>
  <c r="AX905" i="54"/>
  <c r="AX908" i="54"/>
  <c r="AY908" i="54"/>
  <c r="AY920" i="54"/>
  <c r="AX920" i="54"/>
  <c r="AX925" i="54"/>
  <c r="AY925" i="54"/>
  <c r="AY934" i="54"/>
  <c r="AX934" i="54"/>
  <c r="AX940" i="54"/>
  <c r="AY940" i="54"/>
  <c r="AY945" i="54"/>
  <c r="AX945" i="54"/>
  <c r="AY950" i="54"/>
  <c r="AX950" i="54"/>
  <c r="AY957" i="54"/>
  <c r="AX960" i="54"/>
  <c r="AY960" i="54"/>
  <c r="AX962" i="54"/>
  <c r="AY976" i="54"/>
  <c r="AY980" i="54"/>
  <c r="AX980" i="54"/>
  <c r="AY1002" i="54"/>
  <c r="AX1002" i="54"/>
  <c r="AX1008" i="54"/>
  <c r="AY1008" i="54"/>
  <c r="AY1010" i="54"/>
  <c r="AX1010" i="54"/>
  <c r="AY1035" i="54"/>
  <c r="AX1035" i="54"/>
  <c r="AX1036" i="54"/>
  <c r="AY1038" i="54"/>
  <c r="AX1038" i="54"/>
  <c r="AX1040" i="54"/>
  <c r="AY1040" i="54"/>
  <c r="AY1041" i="54"/>
  <c r="AX1041" i="54"/>
  <c r="AY1053" i="54"/>
  <c r="AX1053" i="54"/>
  <c r="AX1055" i="54"/>
  <c r="AY1055" i="54"/>
  <c r="AY1058" i="54"/>
  <c r="AX1058" i="54"/>
  <c r="AY1075" i="54"/>
  <c r="AX1075" i="54"/>
  <c r="AY1077" i="54"/>
  <c r="AX1077" i="54"/>
  <c r="AY1078" i="54"/>
  <c r="AX1078" i="54"/>
  <c r="AY1080" i="54"/>
  <c r="AX1080" i="54"/>
  <c r="AY1100" i="54"/>
  <c r="AX1100" i="54"/>
  <c r="AY1101" i="54"/>
  <c r="AX1101" i="54"/>
  <c r="AY1102" i="54"/>
  <c r="AX1102" i="54"/>
  <c r="AY1103" i="54"/>
  <c r="AX1103" i="54"/>
  <c r="AY1105" i="54"/>
  <c r="AX1105" i="54"/>
  <c r="AX1106" i="54"/>
  <c r="AY1123" i="54"/>
  <c r="AX1123" i="54"/>
  <c r="AY1124" i="54"/>
  <c r="AX1124" i="54"/>
  <c r="AY1140" i="54"/>
  <c r="AX1140" i="54"/>
  <c r="AY1142" i="54"/>
  <c r="AX1142" i="54"/>
  <c r="AY1143" i="54"/>
  <c r="AX1143" i="54"/>
  <c r="AY1145" i="54"/>
  <c r="AX1145" i="54"/>
  <c r="AX1146" i="54"/>
  <c r="AY1172" i="54"/>
  <c r="AX1172" i="54"/>
  <c r="AX1173" i="54"/>
  <c r="AY1173" i="54"/>
  <c r="AX1175" i="54"/>
  <c r="AY1175" i="54"/>
  <c r="AY1176" i="54"/>
  <c r="AX1178" i="54"/>
  <c r="AY1178" i="54"/>
  <c r="AY1195" i="54"/>
  <c r="AX1195" i="54"/>
  <c r="AY1196" i="54"/>
  <c r="AX1213" i="54"/>
  <c r="AY1213" i="54"/>
  <c r="AY1215" i="54"/>
  <c r="AX1215" i="54"/>
  <c r="AX1216" i="54"/>
  <c r="AY1216" i="54"/>
  <c r="AY1217" i="54"/>
  <c r="AX1218" i="54"/>
  <c r="AY1218" i="54"/>
  <c r="AY1235" i="54"/>
  <c r="AX1235" i="54"/>
  <c r="AX1236" i="54"/>
  <c r="AX1237" i="54"/>
  <c r="AY1237" i="54"/>
  <c r="AY1238" i="54"/>
  <c r="AX1238" i="54"/>
  <c r="AX1240" i="54"/>
  <c r="AY1240" i="54"/>
  <c r="AX1242" i="54"/>
  <c r="AY1242" i="54"/>
  <c r="AY1259" i="54"/>
  <c r="AX1259" i="54"/>
  <c r="AX1260" i="54"/>
  <c r="AY1260" i="54"/>
  <c r="AX1263" i="54"/>
  <c r="AY1263" i="54"/>
  <c r="AY1265" i="54"/>
  <c r="AX1265" i="54"/>
  <c r="AY1283" i="54"/>
  <c r="AX1283" i="54"/>
  <c r="AY1285" i="54"/>
  <c r="AX1285" i="54"/>
  <c r="AY1288" i="54"/>
  <c r="AX1288" i="54"/>
  <c r="AX1290" i="54"/>
  <c r="AY1290" i="54"/>
  <c r="AY1308" i="54"/>
  <c r="AX1308" i="54"/>
  <c r="AX1309" i="54"/>
  <c r="AX1310" i="54"/>
  <c r="AY1310" i="54"/>
  <c r="AY1311" i="54"/>
  <c r="BD46" i="54"/>
  <c r="BE46" i="54"/>
  <c r="BB50" i="54"/>
  <c r="AX375" i="54"/>
  <c r="AY375" i="54"/>
  <c r="AX378" i="54"/>
  <c r="AY378" i="54"/>
  <c r="AX463" i="54"/>
  <c r="AY463" i="54"/>
  <c r="AX512" i="54"/>
  <c r="AY512" i="54"/>
  <c r="AX516" i="54"/>
  <c r="AY516" i="54"/>
  <c r="AX524" i="54"/>
  <c r="AY524" i="54"/>
  <c r="AX541" i="54"/>
  <c r="AY541" i="54"/>
  <c r="AX544" i="54"/>
  <c r="AY544" i="54"/>
  <c r="AX548" i="54"/>
  <c r="AY548" i="54"/>
  <c r="AX552" i="54"/>
  <c r="AY552" i="54"/>
  <c r="AX556" i="54"/>
  <c r="AY556" i="54"/>
  <c r="AX640" i="54"/>
  <c r="AY640" i="54"/>
  <c r="AY685" i="54"/>
  <c r="AX931" i="54"/>
  <c r="AY931" i="54"/>
  <c r="AY1029" i="54"/>
  <c r="AX1029" i="54"/>
  <c r="AX1033" i="54"/>
  <c r="AY1033" i="54"/>
  <c r="AX1073" i="54"/>
  <c r="AY1073" i="54"/>
  <c r="AX1091" i="54"/>
  <c r="AY1094" i="54"/>
  <c r="AX1094" i="54"/>
  <c r="AY1098" i="54"/>
  <c r="AX1098" i="54"/>
  <c r="AX1135" i="54"/>
  <c r="AY1135" i="54"/>
  <c r="AY1137" i="54"/>
  <c r="AX1137" i="54"/>
  <c r="AX1165" i="54"/>
  <c r="AY1165" i="54"/>
  <c r="AY1190" i="54"/>
  <c r="AX1190" i="54"/>
  <c r="AY1192" i="54"/>
  <c r="AX1192" i="54"/>
  <c r="AY1205" i="54"/>
  <c r="AX1205" i="54"/>
  <c r="AY1208" i="54"/>
  <c r="AX1208" i="54"/>
  <c r="AX1300" i="54"/>
  <c r="AY1300" i="54"/>
  <c r="AX1302" i="54"/>
  <c r="AY1302" i="54"/>
  <c r="AY1303" i="54"/>
  <c r="AX1303" i="54"/>
  <c r="AX1305" i="54"/>
  <c r="AY1305" i="54"/>
  <c r="BD38" i="54"/>
  <c r="BE38" i="54"/>
  <c r="BB38" i="54"/>
  <c r="BC38" i="54"/>
  <c r="AX309" i="54"/>
  <c r="AX365" i="54"/>
  <c r="AY365" i="54"/>
  <c r="AX521" i="54"/>
  <c r="AY521" i="54"/>
  <c r="AX532" i="54"/>
  <c r="AY532" i="54"/>
  <c r="AX537" i="54"/>
  <c r="AY537" i="54"/>
  <c r="AX565" i="54"/>
  <c r="AY565" i="54"/>
  <c r="AX568" i="54"/>
  <c r="AY568" i="54"/>
  <c r="AX581" i="54"/>
  <c r="AY581" i="54"/>
  <c r="AX596" i="54"/>
  <c r="AY596" i="54"/>
  <c r="AX616" i="54"/>
  <c r="AX632" i="54"/>
  <c r="AY632" i="54"/>
  <c r="AX652" i="54"/>
  <c r="AY652" i="54"/>
  <c r="AX661" i="54"/>
  <c r="AY661" i="54"/>
  <c r="AX709" i="54"/>
  <c r="AY709" i="54"/>
  <c r="AY723" i="54"/>
  <c r="AX736" i="54"/>
  <c r="AY736" i="54"/>
  <c r="AX828" i="54"/>
  <c r="AY828" i="54"/>
  <c r="AX833" i="54"/>
  <c r="AX859" i="54"/>
  <c r="AY859" i="54"/>
  <c r="AY893" i="54"/>
  <c r="AY910" i="54"/>
  <c r="AX910" i="54"/>
  <c r="AY916" i="54"/>
  <c r="AX916" i="54"/>
  <c r="AY937" i="54"/>
  <c r="AX937" i="54"/>
  <c r="AY989" i="54"/>
  <c r="AX989" i="54"/>
  <c r="AX992" i="54"/>
  <c r="AY992" i="54"/>
  <c r="AX1003" i="54"/>
  <c r="AY1003" i="54"/>
  <c r="AX1005" i="54"/>
  <c r="AY1005" i="54"/>
  <c r="AY1028" i="54"/>
  <c r="AX1028" i="54"/>
  <c r="AY1032" i="54"/>
  <c r="AX1032" i="54"/>
  <c r="AY1068" i="54"/>
  <c r="AX1068" i="54"/>
  <c r="AX1092" i="54"/>
  <c r="AY1092" i="54"/>
  <c r="AX1095" i="54"/>
  <c r="AY1095" i="54"/>
  <c r="AY1097" i="54"/>
  <c r="AX1097" i="54"/>
  <c r="AX1138" i="54"/>
  <c r="AY1138" i="54"/>
  <c r="AY1166" i="54"/>
  <c r="AX1166" i="54"/>
  <c r="AY1193" i="54"/>
  <c r="AX1193" i="54"/>
  <c r="AX1194" i="54"/>
  <c r="AY1194" i="54"/>
  <c r="AY1210" i="54"/>
  <c r="AX1210" i="54"/>
  <c r="AX1227" i="54"/>
  <c r="AY1227" i="54"/>
  <c r="AY1228" i="54"/>
  <c r="AX1228" i="54"/>
  <c r="AY1230" i="54"/>
  <c r="AX1230" i="54"/>
  <c r="AY1232" i="54"/>
  <c r="AX1232" i="54"/>
  <c r="AY1233" i="54"/>
  <c r="AX1233" i="54"/>
  <c r="AY1258" i="54"/>
  <c r="AX1258" i="54"/>
  <c r="AX1275" i="54"/>
  <c r="AY1275" i="54"/>
  <c r="AX1277" i="54"/>
  <c r="AY1277" i="54"/>
  <c r="AY1278" i="54"/>
  <c r="AX1278" i="54"/>
  <c r="AY1280" i="54"/>
  <c r="AX1280" i="54"/>
  <c r="AX1282" i="54"/>
  <c r="AY38" i="54"/>
  <c r="AX38" i="54"/>
  <c r="AW43" i="54"/>
  <c r="AZ43" i="54" s="1"/>
  <c r="BD43" i="54"/>
  <c r="BE43" i="54"/>
  <c r="BB43" i="54"/>
  <c r="BC43" i="54"/>
  <c r="AX46" i="54"/>
  <c r="AY46" i="54"/>
  <c r="BB47" i="54"/>
  <c r="BC47" i="54"/>
  <c r="BD47" i="54"/>
  <c r="BE47" i="54"/>
  <c r="BE51" i="54"/>
  <c r="BB52" i="54"/>
  <c r="BC52" i="54"/>
  <c r="BD52" i="54"/>
  <c r="BE52" i="54"/>
  <c r="BB57" i="54"/>
  <c r="BC57" i="54"/>
  <c r="BD57" i="54"/>
  <c r="BE57" i="54"/>
  <c r="AX74" i="54"/>
  <c r="AY74" i="54"/>
  <c r="AX150" i="54"/>
  <c r="AY150" i="54"/>
  <c r="AX222" i="54"/>
  <c r="AY222" i="54"/>
  <c r="AX239" i="54"/>
  <c r="AY239" i="54"/>
  <c r="AX323" i="54"/>
  <c r="AY323" i="54"/>
  <c r="AX325" i="54"/>
  <c r="AY325" i="54"/>
  <c r="AX336" i="54"/>
  <c r="AY336" i="54"/>
  <c r="AX361" i="54"/>
  <c r="AY361" i="54"/>
  <c r="AX379" i="54"/>
  <c r="AY379" i="54"/>
  <c r="AX391" i="54"/>
  <c r="AY391" i="54"/>
  <c r="AX394" i="54"/>
  <c r="AY394" i="54"/>
  <c r="AX398" i="54"/>
  <c r="AX411" i="54"/>
  <c r="AY411" i="54"/>
  <c r="AX417" i="54"/>
  <c r="AY417" i="54"/>
  <c r="AX421" i="54"/>
  <c r="AY421" i="54"/>
  <c r="AX440" i="54"/>
  <c r="AX447" i="54"/>
  <c r="AY447" i="54"/>
  <c r="AX461" i="54"/>
  <c r="AY461" i="54"/>
  <c r="AX473" i="54"/>
  <c r="AY486" i="54"/>
  <c r="AX500" i="54"/>
  <c r="AY500" i="54"/>
  <c r="AX505" i="54"/>
  <c r="AY505" i="54"/>
  <c r="AX528" i="54"/>
  <c r="AY528" i="54"/>
  <c r="AY533" i="54"/>
  <c r="AX538" i="54"/>
  <c r="AX553" i="54"/>
  <c r="AY553" i="54"/>
  <c r="AX570" i="54"/>
  <c r="AY570" i="54"/>
  <c r="AX575" i="54"/>
  <c r="AY575" i="54"/>
  <c r="AX579" i="54"/>
  <c r="AY579" i="54"/>
  <c r="AX591" i="54"/>
  <c r="AY591" i="54"/>
  <c r="AX611" i="54"/>
  <c r="AY611" i="54"/>
  <c r="AX622" i="54"/>
  <c r="AY622" i="54"/>
  <c r="AX644" i="54"/>
  <c r="AY644" i="54"/>
  <c r="AX647" i="54"/>
  <c r="AX662" i="54"/>
  <c r="AY662" i="54"/>
  <c r="AX667" i="54"/>
  <c r="AY667" i="54"/>
  <c r="AX678" i="54"/>
  <c r="AY678" i="54"/>
  <c r="AX686" i="54"/>
  <c r="AY686" i="54"/>
  <c r="AX695" i="54"/>
  <c r="AY695" i="54"/>
  <c r="AX710" i="54"/>
  <c r="AY710" i="54"/>
  <c r="AX718" i="54"/>
  <c r="AY718" i="54"/>
  <c r="AX776" i="54"/>
  <c r="AY776" i="54"/>
  <c r="AX789" i="54"/>
  <c r="AX799" i="54"/>
  <c r="AY799" i="54"/>
  <c r="AX803" i="54"/>
  <c r="AY803" i="54"/>
  <c r="AX835" i="54"/>
  <c r="AY835" i="54"/>
  <c r="AX839" i="54"/>
  <c r="AY855" i="54"/>
  <c r="AX855" i="54"/>
  <c r="AX866" i="54"/>
  <c r="AY866" i="54"/>
  <c r="AX868" i="54"/>
  <c r="AY868" i="54"/>
  <c r="AY871" i="54"/>
  <c r="AX871" i="54"/>
  <c r="AY894" i="54"/>
  <c r="AX894" i="54"/>
  <c r="AY897" i="54"/>
  <c r="AX897" i="54"/>
  <c r="AX899" i="54"/>
  <c r="AY899" i="54"/>
  <c r="AX902" i="54"/>
  <c r="AY902" i="54"/>
  <c r="AY907" i="54"/>
  <c r="AX907" i="54"/>
  <c r="AY918" i="54"/>
  <c r="AX921" i="54"/>
  <c r="AY921" i="54"/>
  <c r="AY939" i="54"/>
  <c r="AX939" i="54"/>
  <c r="AY956" i="54"/>
  <c r="AX956" i="54"/>
  <c r="AY961" i="54"/>
  <c r="AX961" i="54"/>
  <c r="AX964" i="54"/>
  <c r="AY964" i="54"/>
  <c r="AX969" i="54"/>
  <c r="AY969" i="54"/>
  <c r="AY972" i="54"/>
  <c r="AX972" i="54"/>
  <c r="AY981" i="54"/>
  <c r="AX981" i="54"/>
  <c r="AX983" i="54"/>
  <c r="AY983" i="54"/>
  <c r="AY987" i="54"/>
  <c r="AX987" i="54"/>
  <c r="AY1020" i="54"/>
  <c r="AX1020" i="54"/>
  <c r="AX1022" i="54"/>
  <c r="AY1022" i="54"/>
  <c r="AY1023" i="54"/>
  <c r="AX1023" i="54"/>
  <c r="AX1025" i="54"/>
  <c r="AY1025" i="54"/>
  <c r="AY1026" i="54"/>
  <c r="AY1050" i="54"/>
  <c r="AX1050" i="54"/>
  <c r="AX1060" i="54"/>
  <c r="AY1060" i="54"/>
  <c r="AX1062" i="54"/>
  <c r="AY1062" i="54"/>
  <c r="AY1063" i="54"/>
  <c r="AX1063" i="54"/>
  <c r="AX1064" i="54"/>
  <c r="AY1065" i="54"/>
  <c r="AX1065" i="54"/>
  <c r="AX1084" i="54"/>
  <c r="AY1085" i="54"/>
  <c r="AX1085" i="54"/>
  <c r="AY1088" i="54"/>
  <c r="AX1088" i="54"/>
  <c r="AY1090" i="54"/>
  <c r="AX1090" i="54"/>
  <c r="AY1115" i="54"/>
  <c r="AX1115" i="54"/>
  <c r="AY1118" i="54"/>
  <c r="AX1118" i="54"/>
  <c r="AX1120" i="54"/>
  <c r="AY1120" i="54"/>
  <c r="AY1155" i="54"/>
  <c r="AX1155" i="54"/>
  <c r="AX1156" i="54"/>
  <c r="AY1156" i="54"/>
  <c r="AY1157" i="54"/>
  <c r="AX1157" i="54"/>
  <c r="AY1158" i="54"/>
  <c r="AX1158" i="54"/>
  <c r="AY1160" i="54"/>
  <c r="AX1160" i="54"/>
  <c r="AX1161" i="54"/>
  <c r="AX1162" i="54"/>
  <c r="AY1162" i="54"/>
  <c r="AY1180" i="54"/>
  <c r="AX1180" i="54"/>
  <c r="AY1182" i="54"/>
  <c r="AX1183" i="54"/>
  <c r="AY1183" i="54"/>
  <c r="AX1184" i="54"/>
  <c r="AY1185" i="54"/>
  <c r="AX1185" i="54"/>
  <c r="AX1203" i="54"/>
  <c r="AY1203" i="54"/>
  <c r="AX1224" i="54"/>
  <c r="AY1225" i="54"/>
  <c r="AX1225" i="54"/>
  <c r="AX1252" i="54"/>
  <c r="AY1252" i="54"/>
  <c r="AY1253" i="54"/>
  <c r="AX1253" i="54"/>
  <c r="AY1254" i="54"/>
  <c r="AX1254" i="54"/>
  <c r="AX1255" i="54"/>
  <c r="AY1255" i="54"/>
  <c r="AY1272" i="54"/>
  <c r="AX1272" i="54"/>
  <c r="AY1273" i="54"/>
  <c r="AX1273" i="54"/>
  <c r="AX230" i="54"/>
  <c r="AY230" i="54"/>
  <c r="AX289" i="54"/>
  <c r="AY289" i="54"/>
  <c r="AX381" i="54"/>
  <c r="AY381" i="54"/>
  <c r="AX384" i="54"/>
  <c r="AY384" i="54"/>
  <c r="AY431" i="54"/>
  <c r="AX472" i="54"/>
  <c r="AX476" i="54"/>
  <c r="AY476" i="54"/>
  <c r="AX478" i="54"/>
  <c r="AY478" i="54"/>
  <c r="AX753" i="54"/>
  <c r="AY753" i="54"/>
  <c r="AX757" i="54"/>
  <c r="AY757" i="54"/>
  <c r="AX762" i="54"/>
  <c r="AX780" i="54"/>
  <c r="AY780" i="54"/>
  <c r="AX819" i="54"/>
  <c r="AY819" i="54"/>
  <c r="AY847" i="54"/>
  <c r="AX847" i="54"/>
  <c r="AY874" i="54"/>
  <c r="AX874" i="54"/>
  <c r="AY926" i="54"/>
  <c r="AX926" i="54"/>
  <c r="AX943" i="54"/>
  <c r="AY943" i="54"/>
  <c r="AX995" i="54"/>
  <c r="AY995" i="54"/>
  <c r="AX998" i="54"/>
  <c r="AY998" i="54"/>
  <c r="AY1000" i="54"/>
  <c r="AX1000" i="54"/>
  <c r="AX1030" i="54"/>
  <c r="AY1030" i="54"/>
  <c r="AY1034" i="54"/>
  <c r="AX1034" i="54"/>
  <c r="AX1067" i="54"/>
  <c r="AX1070" i="54"/>
  <c r="AY1070" i="54"/>
  <c r="AY1093" i="54"/>
  <c r="AX1093" i="54"/>
  <c r="AX1122" i="54"/>
  <c r="AY1122" i="54"/>
  <c r="AX1133" i="54"/>
  <c r="AY1133" i="54"/>
  <c r="AY1163" i="54"/>
  <c r="AX1163" i="54"/>
  <c r="AX1168" i="54"/>
  <c r="AY1168" i="54"/>
  <c r="AY1170" i="54"/>
  <c r="AX1170" i="54"/>
  <c r="AX1188" i="54"/>
  <c r="AY1188" i="54"/>
  <c r="AY39" i="54"/>
  <c r="AX39" i="54"/>
  <c r="BD40" i="54"/>
  <c r="BB44" i="54"/>
  <c r="BC53" i="54"/>
  <c r="AX57" i="54"/>
  <c r="AY57" i="54"/>
  <c r="BD58" i="54"/>
  <c r="BE58" i="54"/>
  <c r="AX66" i="54"/>
  <c r="AY66" i="54"/>
  <c r="AX87" i="54"/>
  <c r="AY87" i="54"/>
  <c r="AX169" i="54"/>
  <c r="AY169" i="54"/>
  <c r="AX340" i="54"/>
  <c r="AY340" i="54"/>
  <c r="AX347" i="54"/>
  <c r="AY347" i="54"/>
  <c r="AX354" i="54"/>
  <c r="AY354" i="54"/>
  <c r="AX358" i="54"/>
  <c r="AY358" i="54"/>
  <c r="AX371" i="54"/>
  <c r="AY371" i="54"/>
  <c r="AX387" i="54"/>
  <c r="AY387" i="54"/>
  <c r="AX408" i="54"/>
  <c r="AX432" i="54"/>
  <c r="AY432" i="54"/>
  <c r="AX436" i="54"/>
  <c r="AY436" i="54"/>
  <c r="AX441" i="54"/>
  <c r="AY441" i="54"/>
  <c r="AX448" i="54"/>
  <c r="AY448" i="54"/>
  <c r="AX458" i="54"/>
  <c r="AY458" i="54"/>
  <c r="AX465" i="54"/>
  <c r="AY465" i="54"/>
  <c r="AX467" i="54"/>
  <c r="AY467" i="54"/>
  <c r="AX471" i="54"/>
  <c r="AX491" i="54"/>
  <c r="AY491" i="54"/>
  <c r="AX494" i="54"/>
  <c r="AY494" i="54"/>
  <c r="AX546" i="54"/>
  <c r="AX550" i="54"/>
  <c r="AY550" i="54"/>
  <c r="AX562" i="54"/>
  <c r="AY562" i="54"/>
  <c r="AX566" i="54"/>
  <c r="AY566" i="54"/>
  <c r="AX589" i="54"/>
  <c r="AY589" i="54"/>
  <c r="AX615" i="54"/>
  <c r="AX620" i="54"/>
  <c r="AY620" i="54"/>
  <c r="AX626" i="54"/>
  <c r="AY626" i="54"/>
  <c r="AX634" i="54"/>
  <c r="AY634" i="54"/>
  <c r="AX637" i="54"/>
  <c r="AY637" i="54"/>
  <c r="AX641" i="54"/>
  <c r="AY641" i="54"/>
  <c r="AX683" i="54"/>
  <c r="AY683" i="54"/>
  <c r="AX687" i="54"/>
  <c r="AY687" i="54"/>
  <c r="AX706" i="54"/>
  <c r="AY706" i="54"/>
  <c r="AX724" i="54"/>
  <c r="AY724" i="54"/>
  <c r="AX737" i="54"/>
  <c r="AY737" i="54"/>
  <c r="AX740" i="54"/>
  <c r="AY740" i="54"/>
  <c r="AX742" i="54"/>
  <c r="AY742" i="54"/>
  <c r="AX783" i="54"/>
  <c r="AY783" i="54"/>
  <c r="AX796" i="54"/>
  <c r="AX816" i="54"/>
  <c r="AY816" i="54"/>
  <c r="AX824" i="54"/>
  <c r="AY824" i="54"/>
  <c r="AX829" i="54"/>
  <c r="AY829" i="54"/>
  <c r="AY842" i="54"/>
  <c r="AX842" i="54"/>
  <c r="AX863" i="54"/>
  <c r="AY863" i="54"/>
  <c r="AY889" i="54"/>
  <c r="AX889" i="54"/>
  <c r="AY892" i="54"/>
  <c r="AX892" i="54"/>
  <c r="AY922" i="54"/>
  <c r="AX922" i="54"/>
  <c r="AX927" i="54"/>
  <c r="AY930" i="54"/>
  <c r="AX930" i="54"/>
  <c r="AX967" i="54"/>
  <c r="AY967" i="54"/>
  <c r="AY973" i="54"/>
  <c r="AX973" i="54"/>
  <c r="AY978" i="54"/>
  <c r="AX978" i="54"/>
  <c r="AY997" i="54"/>
  <c r="AX997" i="54"/>
  <c r="AY999" i="54"/>
  <c r="AX999" i="54"/>
  <c r="AX1004" i="54"/>
  <c r="AY1013" i="54"/>
  <c r="AX1013" i="54"/>
  <c r="AY1015" i="54"/>
  <c r="AX1015" i="54"/>
  <c r="AY1018" i="54"/>
  <c r="AX1018" i="54"/>
  <c r="AX1043" i="54"/>
  <c r="AY1043" i="54"/>
  <c r="AY1045" i="54"/>
  <c r="AX1045" i="54"/>
  <c r="AY1047" i="54"/>
  <c r="AX1047" i="54"/>
  <c r="AY1048" i="54"/>
  <c r="AX1048" i="54"/>
  <c r="AX1049" i="54"/>
  <c r="AY1083" i="54"/>
  <c r="AX1083" i="54"/>
  <c r="AY1108" i="54"/>
  <c r="AX1108" i="54"/>
  <c r="AY1109" i="54"/>
  <c r="AX1109" i="54"/>
  <c r="AY1110" i="54"/>
  <c r="AX1110" i="54"/>
  <c r="AY1112" i="54"/>
  <c r="AY1113" i="54"/>
  <c r="AX1113" i="54"/>
  <c r="AX1125" i="54"/>
  <c r="AY1125" i="54"/>
  <c r="AY1127" i="54"/>
  <c r="AX1127" i="54"/>
  <c r="AY1128" i="54"/>
  <c r="AX1128" i="54"/>
  <c r="AY1130" i="54"/>
  <c r="AX1130" i="54"/>
  <c r="AY1148" i="54"/>
  <c r="AX1148" i="54"/>
  <c r="AY1149" i="54"/>
  <c r="AX1149" i="54"/>
  <c r="AY1150" i="54"/>
  <c r="AX1150" i="54"/>
  <c r="AY1153" i="54"/>
  <c r="AX1153" i="54"/>
  <c r="AX1154" i="54"/>
  <c r="AY1198" i="54"/>
  <c r="AX1198" i="54"/>
  <c r="AY1199" i="54"/>
  <c r="AX1200" i="54"/>
  <c r="AY1200" i="54"/>
  <c r="AX1201" i="54"/>
  <c r="AY1220" i="54"/>
  <c r="AX1220" i="54"/>
  <c r="AY1222" i="54"/>
  <c r="AY1223" i="54"/>
  <c r="AX1223" i="54"/>
  <c r="AY1243" i="54"/>
  <c r="AX1243" i="54"/>
  <c r="AY1244" i="54"/>
  <c r="AX1244" i="54"/>
  <c r="AX1245" i="54"/>
  <c r="AY1245" i="54"/>
  <c r="AY1248" i="54"/>
  <c r="AX1248" i="54"/>
  <c r="AY1249" i="54"/>
  <c r="AY1250" i="54"/>
  <c r="AX1250" i="54"/>
  <c r="AY1267" i="54"/>
  <c r="AX1267" i="54"/>
  <c r="AY1268" i="54"/>
  <c r="AX1268" i="54"/>
  <c r="AY1270" i="54"/>
  <c r="AX1270" i="54"/>
  <c r="AY1291" i="54"/>
  <c r="AX1291" i="54"/>
  <c r="AY1293" i="54"/>
  <c r="AX1293" i="54"/>
  <c r="AX1294" i="54"/>
  <c r="AY1295" i="54"/>
  <c r="AX1295" i="54"/>
  <c r="AY1298" i="54"/>
  <c r="AX1298" i="54"/>
  <c r="AW55" i="54"/>
  <c r="AW47" i="54"/>
  <c r="AZ47" i="54" s="1"/>
  <c r="I1020" i="54"/>
  <c r="I1021" i="54"/>
  <c r="I1022" i="54"/>
  <c r="I1023" i="54"/>
  <c r="I1024" i="54"/>
  <c r="I1025" i="54"/>
  <c r="I1026" i="54"/>
  <c r="I1027" i="54"/>
  <c r="I1051" i="54"/>
  <c r="I1061" i="54"/>
  <c r="I1062" i="54"/>
  <c r="I1063" i="54"/>
  <c r="I1064" i="54"/>
  <c r="I1065" i="54"/>
  <c r="I1066" i="54"/>
  <c r="I1067" i="54"/>
  <c r="I1085" i="54"/>
  <c r="I1086" i="54"/>
  <c r="I1087" i="54"/>
  <c r="I1088" i="54"/>
  <c r="I1089" i="54"/>
  <c r="I1090" i="54"/>
  <c r="I1091" i="54"/>
  <c r="I1116" i="54"/>
  <c r="I1117" i="54"/>
  <c r="I1118" i="54"/>
  <c r="I1119" i="54"/>
  <c r="I1120" i="54"/>
  <c r="I1121" i="54"/>
  <c r="I1122" i="54"/>
  <c r="I1132" i="54"/>
  <c r="I1156" i="54"/>
  <c r="I1157" i="54"/>
  <c r="I1158" i="54"/>
  <c r="I1159" i="54"/>
  <c r="I1160" i="54"/>
  <c r="I1161" i="54"/>
  <c r="I1162" i="54"/>
  <c r="I1163" i="54"/>
  <c r="I1181" i="54"/>
  <c r="I1182" i="54"/>
  <c r="I1183" i="54"/>
  <c r="I1184" i="54"/>
  <c r="I1185" i="54"/>
  <c r="I1186" i="54"/>
  <c r="I1187" i="54"/>
  <c r="I1204" i="54"/>
  <c r="I1225" i="54"/>
  <c r="I1226" i="54"/>
  <c r="I1227" i="54"/>
  <c r="I1252" i="54"/>
  <c r="I1253" i="54"/>
  <c r="I1254" i="54"/>
  <c r="I1255" i="54"/>
  <c r="I1256" i="54"/>
  <c r="I1257" i="54"/>
  <c r="I1258" i="54"/>
  <c r="I1273" i="54"/>
  <c r="I1274" i="54"/>
  <c r="I1275" i="54"/>
  <c r="I1300" i="54"/>
  <c r="I1012" i="54"/>
  <c r="I1013" i="54"/>
  <c r="I1014" i="54"/>
  <c r="I1015" i="54"/>
  <c r="I1016" i="54"/>
  <c r="I1017" i="54"/>
  <c r="I1018" i="54"/>
  <c r="I1019" i="54"/>
  <c r="I1044" i="54"/>
  <c r="I1045" i="54"/>
  <c r="I1046" i="54"/>
  <c r="I1047" i="54"/>
  <c r="I1048" i="54"/>
  <c r="I1049" i="54"/>
  <c r="I1050" i="54"/>
  <c r="I1060" i="54"/>
  <c r="I1084" i="54"/>
  <c r="I1108" i="54"/>
  <c r="I1109" i="54"/>
  <c r="I1110" i="54"/>
  <c r="I1111" i="54"/>
  <c r="I1112" i="54"/>
  <c r="I1113" i="54"/>
  <c r="I1114" i="54"/>
  <c r="I1115" i="54"/>
  <c r="I1126" i="54"/>
  <c r="I1127" i="54"/>
  <c r="I1128" i="54"/>
  <c r="I1129" i="54"/>
  <c r="I1130" i="54"/>
  <c r="I1131" i="54"/>
  <c r="I1148" i="54"/>
  <c r="I1149" i="54"/>
  <c r="I1150" i="54"/>
  <c r="I1151" i="54"/>
  <c r="I1152" i="54"/>
  <c r="I1153" i="54"/>
  <c r="I1154" i="54"/>
  <c r="I1155" i="54"/>
  <c r="I1180" i="54"/>
  <c r="I1198" i="54"/>
  <c r="I1199" i="54"/>
  <c r="I1200" i="54"/>
  <c r="I1201" i="54"/>
  <c r="I1202" i="54"/>
  <c r="I1203" i="54"/>
  <c r="I1220" i="54"/>
  <c r="I1221" i="54"/>
  <c r="I1222" i="54"/>
  <c r="I1223" i="54"/>
  <c r="I1224" i="54"/>
  <c r="I1244" i="54"/>
  <c r="I1245" i="54"/>
  <c r="I1246" i="54"/>
  <c r="I1247" i="54"/>
  <c r="I1248" i="54"/>
  <c r="I1249" i="54"/>
  <c r="I1250" i="54"/>
  <c r="I1251" i="54"/>
  <c r="I1268" i="54"/>
  <c r="I1269" i="54"/>
  <c r="I1270" i="54"/>
  <c r="I1271" i="54"/>
  <c r="I1272" i="54"/>
  <c r="I1292" i="54"/>
  <c r="I1293" i="54"/>
  <c r="I1294" i="54"/>
  <c r="I1295" i="54"/>
  <c r="I1296" i="54"/>
  <c r="I1297" i="54"/>
  <c r="I1298" i="54"/>
  <c r="I1299" i="54"/>
  <c r="I1007" i="54"/>
  <c r="I1008" i="54"/>
  <c r="I1009" i="54"/>
  <c r="I1010" i="54"/>
  <c r="I1011" i="54"/>
  <c r="I1036" i="54"/>
  <c r="I1037" i="54"/>
  <c r="I1038" i="54"/>
  <c r="I1039" i="54"/>
  <c r="I1040" i="54"/>
  <c r="I1041" i="54"/>
  <c r="I1042" i="54"/>
  <c r="I1043" i="54"/>
  <c r="I1054" i="54"/>
  <c r="I1055" i="54"/>
  <c r="I1056" i="54"/>
  <c r="I1057" i="54"/>
  <c r="I1058" i="54"/>
  <c r="I1059" i="54"/>
  <c r="I1076" i="54"/>
  <c r="I1077" i="54"/>
  <c r="I1078" i="54"/>
  <c r="I1079" i="54"/>
  <c r="I1080" i="54"/>
  <c r="I1081" i="54"/>
  <c r="I1082" i="54"/>
  <c r="I1083" i="54"/>
  <c r="I1100" i="54"/>
  <c r="I1101" i="54"/>
  <c r="I1102" i="54"/>
  <c r="I1103" i="54"/>
  <c r="I1104" i="54"/>
  <c r="I1105" i="54"/>
  <c r="I1106" i="54"/>
  <c r="I1107" i="54"/>
  <c r="I1124" i="54"/>
  <c r="I1125" i="54"/>
  <c r="I1140" i="54"/>
  <c r="I1141" i="54"/>
  <c r="I1142" i="54"/>
  <c r="I1143" i="54"/>
  <c r="I1144" i="54"/>
  <c r="I1145" i="54"/>
  <c r="I1146" i="54"/>
  <c r="I1147" i="54"/>
  <c r="I1172" i="54"/>
  <c r="I1173" i="54"/>
  <c r="I1174" i="54"/>
  <c r="I1175" i="54"/>
  <c r="I1176" i="54"/>
  <c r="I1177" i="54"/>
  <c r="I1178" i="54"/>
  <c r="I1179" i="54"/>
  <c r="I1196" i="54"/>
  <c r="I1197" i="54"/>
  <c r="I1212" i="54"/>
  <c r="I1213" i="54"/>
  <c r="I1214" i="54"/>
  <c r="I1215" i="54"/>
  <c r="I1216" i="54"/>
  <c r="I1217" i="54"/>
  <c r="I1218" i="54"/>
  <c r="I1219" i="54"/>
  <c r="I1236" i="54"/>
  <c r="I1237" i="54"/>
  <c r="I1238" i="54"/>
  <c r="I1239" i="54"/>
  <c r="I1240" i="54"/>
  <c r="I1241" i="54"/>
  <c r="I1242" i="54"/>
  <c r="I1243" i="54"/>
  <c r="I1260" i="54"/>
  <c r="I1261" i="54"/>
  <c r="I1262" i="54"/>
  <c r="I1263" i="54"/>
  <c r="I1264" i="54"/>
  <c r="I1265" i="54"/>
  <c r="I1266" i="54"/>
  <c r="I1267" i="54"/>
  <c r="I1284" i="54"/>
  <c r="I1285" i="54"/>
  <c r="I1286" i="54"/>
  <c r="I1287" i="54"/>
  <c r="I1288" i="54"/>
  <c r="I1289" i="54"/>
  <c r="I1290" i="54"/>
  <c r="I1291" i="54"/>
  <c r="I1308" i="54"/>
  <c r="I1309" i="54"/>
  <c r="I1310" i="54"/>
  <c r="I1311" i="54"/>
  <c r="I1312" i="54"/>
  <c r="I1028" i="54"/>
  <c r="I1029" i="54"/>
  <c r="I1030" i="54"/>
  <c r="I1031" i="54"/>
  <c r="I1032" i="54"/>
  <c r="I1033" i="54"/>
  <c r="I1034" i="54"/>
  <c r="I1035" i="54"/>
  <c r="I1052" i="54"/>
  <c r="I1053" i="54"/>
  <c r="I1068" i="54"/>
  <c r="I1069" i="54"/>
  <c r="I1070" i="54"/>
  <c r="I1071" i="54"/>
  <c r="I1072" i="54"/>
  <c r="I1073" i="54"/>
  <c r="I1074" i="54"/>
  <c r="I1075" i="54"/>
  <c r="I1092" i="54"/>
  <c r="I1093" i="54"/>
  <c r="I1094" i="54"/>
  <c r="I1095" i="54"/>
  <c r="I1096" i="54"/>
  <c r="I1097" i="54"/>
  <c r="I1098" i="54"/>
  <c r="I1099" i="54"/>
  <c r="I1123" i="54"/>
  <c r="I1133" i="54"/>
  <c r="I1134" i="54"/>
  <c r="I1135" i="54"/>
  <c r="I1136" i="54"/>
  <c r="I1137" i="54"/>
  <c r="I1138" i="54"/>
  <c r="I1139" i="54"/>
  <c r="I1164" i="54"/>
  <c r="I1165" i="54"/>
  <c r="I1166" i="54"/>
  <c r="I1167" i="54"/>
  <c r="I1168" i="54"/>
  <c r="I1169" i="54"/>
  <c r="I1170" i="54"/>
  <c r="I1171" i="54"/>
  <c r="I1188" i="54"/>
  <c r="I1189" i="54"/>
  <c r="I1190" i="54"/>
  <c r="I1191" i="54"/>
  <c r="I1192" i="54"/>
  <c r="I1193" i="54"/>
  <c r="I1194" i="54"/>
  <c r="I1195" i="54"/>
  <c r="I1205" i="54"/>
  <c r="I1206" i="54"/>
  <c r="I1207" i="54"/>
  <c r="I1208" i="54"/>
  <c r="I1209" i="54"/>
  <c r="I1210" i="54"/>
  <c r="I1211" i="54"/>
  <c r="I1228" i="54"/>
  <c r="I1229" i="54"/>
  <c r="I1230" i="54"/>
  <c r="I1231" i="54"/>
  <c r="I1232" i="54"/>
  <c r="I1233" i="54"/>
  <c r="I1234" i="54"/>
  <c r="I1235" i="54"/>
  <c r="I1259" i="54"/>
  <c r="I1276" i="54"/>
  <c r="I1277" i="54"/>
  <c r="I1278" i="54"/>
  <c r="I1279" i="54"/>
  <c r="I1280" i="54"/>
  <c r="I1281" i="54"/>
  <c r="I1282" i="54"/>
  <c r="I1283" i="54"/>
  <c r="I1301" i="54"/>
  <c r="I1302" i="54"/>
  <c r="I1303" i="54"/>
  <c r="I1304" i="54"/>
  <c r="I1305" i="54"/>
  <c r="I1306" i="54"/>
  <c r="I1307" i="54"/>
  <c r="O125" i="54"/>
  <c r="O122" i="54"/>
  <c r="AT122" i="54"/>
  <c r="AW122" i="54" s="1"/>
  <c r="AZ122" i="54" s="1"/>
  <c r="O509" i="54"/>
  <c r="O327" i="54"/>
  <c r="AW327" i="54"/>
  <c r="O559" i="54"/>
  <c r="O1173" i="54"/>
  <c r="O362" i="54"/>
  <c r="BF362" i="54" s="1"/>
  <c r="O1269" i="54"/>
  <c r="O397" i="54"/>
  <c r="O1277" i="54"/>
  <c r="O249" i="54"/>
  <c r="O700" i="54"/>
  <c r="BB700" i="54" s="1"/>
  <c r="O891" i="54"/>
  <c r="O255" i="54"/>
  <c r="AT255" i="54"/>
  <c r="AW255" i="54" s="1"/>
  <c r="O261" i="54"/>
  <c r="O475" i="54"/>
  <c r="BF475" i="54" s="1"/>
  <c r="O607" i="54"/>
  <c r="O123" i="54"/>
  <c r="O861" i="54"/>
  <c r="O199" i="54"/>
  <c r="O321" i="54"/>
  <c r="BC321" i="54" s="1"/>
  <c r="O465" i="54"/>
  <c r="O709" i="54"/>
  <c r="O1138" i="54"/>
  <c r="O399" i="54"/>
  <c r="O75" i="54"/>
  <c r="AT75" i="54" s="1"/>
  <c r="O193" i="54"/>
  <c r="AT193" i="54"/>
  <c r="AW193" i="54"/>
  <c r="O369" i="54"/>
  <c r="O447" i="54"/>
  <c r="O850" i="54"/>
  <c r="O1108" i="54"/>
  <c r="O593" i="54"/>
  <c r="O433" i="54"/>
  <c r="BG433" i="54" s="1"/>
  <c r="O609" i="54"/>
  <c r="O938" i="54"/>
  <c r="O1220" i="54"/>
  <c r="O131" i="54"/>
  <c r="BE131" i="54" s="1"/>
  <c r="AT131" i="54"/>
  <c r="AW131" i="54" s="1"/>
  <c r="O233" i="54"/>
  <c r="AT233" i="54"/>
  <c r="AW233" i="54" s="1"/>
  <c r="O295" i="54"/>
  <c r="AW295" i="54"/>
  <c r="AZ295" i="54" s="1"/>
  <c r="O527" i="54"/>
  <c r="O561" i="54"/>
  <c r="O623" i="54"/>
  <c r="O729" i="54"/>
  <c r="O1018" i="54"/>
  <c r="BC1018" i="54" s="1"/>
  <c r="O1148" i="54"/>
  <c r="O1309" i="54"/>
  <c r="BF1309" i="54" s="1"/>
  <c r="O114" i="54"/>
  <c r="AT114" i="54"/>
  <c r="AW114" i="54" s="1"/>
  <c r="BA114" i="54" s="1"/>
  <c r="O315" i="54"/>
  <c r="BC315" i="54" s="1"/>
  <c r="O415" i="54"/>
  <c r="O543" i="54"/>
  <c r="O777" i="54"/>
  <c r="O844" i="54"/>
  <c r="O851" i="54"/>
  <c r="O957" i="54"/>
  <c r="O964" i="54"/>
  <c r="BE964" i="54" s="1"/>
  <c r="O1200" i="54"/>
  <c r="O63" i="54"/>
  <c r="BB63" i="54" s="1"/>
  <c r="AT63" i="54"/>
  <c r="O161" i="54"/>
  <c r="AT161" i="54"/>
  <c r="O309" i="54"/>
  <c r="O339" i="54"/>
  <c r="O541" i="54"/>
  <c r="BE541" i="54" s="1"/>
  <c r="O649" i="54"/>
  <c r="O739" i="54"/>
  <c r="O786" i="54"/>
  <c r="O962" i="54"/>
  <c r="O965" i="54"/>
  <c r="O1100" i="54"/>
  <c r="O111" i="54"/>
  <c r="O139" i="54"/>
  <c r="AT139" i="54"/>
  <c r="AW139" i="54" s="1"/>
  <c r="O266" i="54"/>
  <c r="AT266" i="54"/>
  <c r="AW266" i="54"/>
  <c r="O269" i="54"/>
  <c r="AW269" i="54"/>
  <c r="O591" i="54"/>
  <c r="O675" i="54"/>
  <c r="O682" i="54"/>
  <c r="O693" i="54"/>
  <c r="O757" i="54"/>
  <c r="O828" i="54"/>
  <c r="O884" i="54"/>
  <c r="BE884" i="54" s="1"/>
  <c r="O915" i="54"/>
  <c r="O954" i="54"/>
  <c r="O1066" i="54"/>
  <c r="BC1066" i="54" s="1"/>
  <c r="O1101" i="54"/>
  <c r="BE1101" i="54" s="1"/>
  <c r="O1229" i="54"/>
  <c r="O1236" i="54"/>
  <c r="O449" i="54"/>
  <c r="O625" i="54"/>
  <c r="O746" i="54"/>
  <c r="O773" i="54"/>
  <c r="O803" i="54"/>
  <c r="O810" i="54"/>
  <c r="O821" i="54"/>
  <c r="O881" i="54"/>
  <c r="O119" i="54"/>
  <c r="O267" i="54"/>
  <c r="O359" i="54"/>
  <c r="O381" i="54"/>
  <c r="O577" i="54"/>
  <c r="O665" i="54"/>
  <c r="O676" i="54"/>
  <c r="O683" i="54"/>
  <c r="O713" i="54"/>
  <c r="O841" i="54"/>
  <c r="BB841" i="54" s="1"/>
  <c r="O1028" i="54"/>
  <c r="O1141" i="54"/>
  <c r="O1234" i="54"/>
  <c r="O1237" i="54"/>
  <c r="O493" i="54"/>
  <c r="O793" i="54"/>
  <c r="O804" i="54"/>
  <c r="O811" i="54"/>
  <c r="O1021" i="54"/>
  <c r="O1292" i="54"/>
  <c r="O117" i="54"/>
  <c r="O169" i="54"/>
  <c r="O258" i="54"/>
  <c r="AT258" i="54"/>
  <c r="AW258" i="54"/>
  <c r="O371" i="54"/>
  <c r="BC371" i="54" s="1"/>
  <c r="O722" i="54"/>
  <c r="O868" i="54"/>
  <c r="O195" i="54"/>
  <c r="AT195" i="54"/>
  <c r="O257" i="54"/>
  <c r="O263" i="54"/>
  <c r="O306" i="54"/>
  <c r="O375" i="54"/>
  <c r="O378" i="54"/>
  <c r="O417" i="54"/>
  <c r="O443" i="54"/>
  <c r="BF443" i="54" s="1"/>
  <c r="O461" i="54"/>
  <c r="O511" i="54"/>
  <c r="O529" i="54"/>
  <c r="BF529" i="54" s="1"/>
  <c r="O587" i="54"/>
  <c r="O619" i="54"/>
  <c r="O651" i="54"/>
  <c r="O685" i="54"/>
  <c r="O692" i="54"/>
  <c r="O721" i="54"/>
  <c r="O731" i="54"/>
  <c r="O738" i="54"/>
  <c r="O813" i="54"/>
  <c r="O820" i="54"/>
  <c r="BE820" i="54" s="1"/>
  <c r="O883" i="54"/>
  <c r="O890" i="54"/>
  <c r="O914" i="54"/>
  <c r="O1010" i="54"/>
  <c r="O1013" i="54"/>
  <c r="O1020" i="54"/>
  <c r="BC1020" i="54" s="1"/>
  <c r="O1154" i="54"/>
  <c r="BC1154" i="54" s="1"/>
  <c r="O1157" i="54"/>
  <c r="O1172" i="54"/>
  <c r="O1228" i="54"/>
  <c r="BG1228" i="54" s="1"/>
  <c r="O1253" i="54"/>
  <c r="O113" i="54"/>
  <c r="O138" i="54"/>
  <c r="O141" i="54"/>
  <c r="O189" i="54"/>
  <c r="O303" i="54"/>
  <c r="BB303" i="54" s="1"/>
  <c r="AW303" i="54"/>
  <c r="AZ303" i="54" s="1"/>
  <c r="O331" i="54"/>
  <c r="O83" i="54"/>
  <c r="O129" i="54"/>
  <c r="BG129" i="54" s="1"/>
  <c r="O135" i="54"/>
  <c r="AT135" i="54"/>
  <c r="AW135" i="54" s="1"/>
  <c r="BA135" i="54" s="1"/>
  <c r="O183" i="54"/>
  <c r="AT183" i="54"/>
  <c r="AW183" i="54"/>
  <c r="BA183" i="54" s="1"/>
  <c r="O186" i="54"/>
  <c r="BE186" i="54" s="1"/>
  <c r="O202" i="54"/>
  <c r="O205" i="54"/>
  <c r="O239" i="54"/>
  <c r="BC239" i="54" s="1"/>
  <c r="O242" i="54"/>
  <c r="AT242" i="54"/>
  <c r="AW242" i="54" s="1"/>
  <c r="O245" i="54"/>
  <c r="AT245" i="54"/>
  <c r="O251" i="54"/>
  <c r="O289" i="54"/>
  <c r="O313" i="54"/>
  <c r="O319" i="54"/>
  <c r="O322" i="54"/>
  <c r="BE322" i="54" s="1"/>
  <c r="O325" i="54"/>
  <c r="AT325" i="54"/>
  <c r="AW325" i="54" s="1"/>
  <c r="O385" i="54"/>
  <c r="O411" i="54"/>
  <c r="O429" i="54"/>
  <c r="O479" i="54"/>
  <c r="O497" i="54"/>
  <c r="O573" i="54"/>
  <c r="O605" i="54"/>
  <c r="BB605" i="54" s="1"/>
  <c r="O637" i="54"/>
  <c r="O666" i="54"/>
  <c r="O673" i="54"/>
  <c r="O748" i="54"/>
  <c r="O755" i="54"/>
  <c r="O765" i="54"/>
  <c r="O794" i="54"/>
  <c r="O801" i="54"/>
  <c r="O852" i="54"/>
  <c r="O859" i="54"/>
  <c r="BF859" i="54" s="1"/>
  <c r="O869" i="54"/>
  <c r="O893" i="54"/>
  <c r="O900" i="54"/>
  <c r="O941" i="54"/>
  <c r="O948" i="54"/>
  <c r="O972" i="54"/>
  <c r="BE972" i="54" s="1"/>
  <c r="O1069" i="54"/>
  <c r="O1076" i="54"/>
  <c r="BG1076" i="54" s="1"/>
  <c r="O1165" i="54"/>
  <c r="BC1165" i="54" s="1"/>
  <c r="O1218" i="54"/>
  <c r="BD1218" i="54" s="1"/>
  <c r="O1221" i="54"/>
  <c r="O1261" i="54"/>
  <c r="O127" i="54"/>
  <c r="AT127" i="54"/>
  <c r="O237" i="54"/>
  <c r="O275" i="54"/>
  <c r="BF275" i="54" s="1"/>
  <c r="O311" i="54"/>
  <c r="O323" i="54"/>
  <c r="O401" i="54"/>
  <c r="O477" i="54"/>
  <c r="O495" i="54"/>
  <c r="O545" i="54"/>
  <c r="O571" i="54"/>
  <c r="O603" i="54"/>
  <c r="O635" i="54"/>
  <c r="O667" i="54"/>
  <c r="O674" i="54"/>
  <c r="O749" i="54"/>
  <c r="BB749" i="54" s="1"/>
  <c r="O756" i="54"/>
  <c r="O785" i="54"/>
  <c r="O795" i="54"/>
  <c r="O802" i="54"/>
  <c r="O853" i="54"/>
  <c r="O860" i="54"/>
  <c r="O901" i="54"/>
  <c r="O946" i="54"/>
  <c r="BC946" i="54" s="1"/>
  <c r="O949" i="54"/>
  <c r="BF949" i="54" s="1"/>
  <c r="O956" i="54"/>
  <c r="O1074" i="54"/>
  <c r="O1077" i="54"/>
  <c r="O1189" i="54"/>
  <c r="O1216" i="54"/>
  <c r="O1285" i="54"/>
  <c r="O71" i="54"/>
  <c r="O147" i="54"/>
  <c r="O191" i="54"/>
  <c r="O194" i="54"/>
  <c r="O197" i="54"/>
  <c r="AT197" i="54" s="1"/>
  <c r="AW197" i="54" s="1"/>
  <c r="O298" i="54"/>
  <c r="AT298" i="54" s="1"/>
  <c r="AW298" i="54"/>
  <c r="O305" i="54"/>
  <c r="O330" i="54"/>
  <c r="O333" i="54"/>
  <c r="O377" i="54"/>
  <c r="O445" i="54"/>
  <c r="O463" i="54"/>
  <c r="BF463" i="54" s="1"/>
  <c r="O513" i="54"/>
  <c r="O539" i="54"/>
  <c r="O557" i="54"/>
  <c r="O589" i="54"/>
  <c r="O621" i="54"/>
  <c r="O650" i="54"/>
  <c r="O653" i="54"/>
  <c r="O684" i="54"/>
  <c r="O691" i="54"/>
  <c r="O701" i="54"/>
  <c r="BG701" i="54" s="1"/>
  <c r="O730" i="54"/>
  <c r="O737" i="54"/>
  <c r="O812" i="54"/>
  <c r="O819" i="54"/>
  <c r="BD819" i="54" s="1"/>
  <c r="O829" i="54"/>
  <c r="O882" i="54"/>
  <c r="BG882" i="54" s="1"/>
  <c r="O913" i="54"/>
  <c r="O1005" i="54"/>
  <c r="O1012" i="54"/>
  <c r="O1036" i="54"/>
  <c r="BG1036" i="54" s="1"/>
  <c r="O1104" i="54"/>
  <c r="O1146" i="54"/>
  <c r="O1149" i="54"/>
  <c r="O1156" i="54"/>
  <c r="O1244" i="54"/>
  <c r="O74" i="54"/>
  <c r="AT74" i="54"/>
  <c r="AW74" i="54" s="1"/>
  <c r="O77" i="54"/>
  <c r="O121" i="54"/>
  <c r="BD121" i="54" s="1"/>
  <c r="AT121" i="54"/>
  <c r="O130" i="54"/>
  <c r="O133" i="54"/>
  <c r="AT133" i="54"/>
  <c r="O177" i="54"/>
  <c r="AT177" i="54"/>
  <c r="O203" i="54"/>
  <c r="O243" i="54"/>
  <c r="O314" i="54"/>
  <c r="AT314" i="54" s="1"/>
  <c r="AW314" i="54" s="1"/>
  <c r="BA314" i="54" s="1"/>
  <c r="O317" i="54"/>
  <c r="O383" i="54"/>
  <c r="O97" i="54"/>
  <c r="AT97" i="54"/>
  <c r="AW97" i="54" s="1"/>
  <c r="O185" i="54"/>
  <c r="O211" i="54"/>
  <c r="AT211" i="54" s="1"/>
  <c r="AW211" i="54" s="1"/>
  <c r="O241" i="54"/>
  <c r="O247" i="54"/>
  <c r="O250" i="54"/>
  <c r="AT250" i="54"/>
  <c r="AW250" i="54" s="1"/>
  <c r="O253" i="54"/>
  <c r="O259" i="54"/>
  <c r="AT259" i="54"/>
  <c r="AW259" i="54" s="1"/>
  <c r="O413" i="54"/>
  <c r="BC413" i="54" s="1"/>
  <c r="O431" i="54"/>
  <c r="BF431" i="54" s="1"/>
  <c r="O481" i="54"/>
  <c r="O507" i="54"/>
  <c r="O525" i="54"/>
  <c r="O575" i="54"/>
  <c r="O740" i="54"/>
  <c r="O747" i="54"/>
  <c r="O764" i="54"/>
  <c r="O837" i="54"/>
  <c r="BG837" i="54" s="1"/>
  <c r="O892" i="54"/>
  <c r="O899" i="54"/>
  <c r="BB899" i="54" s="1"/>
  <c r="O1002" i="54"/>
  <c r="O1026" i="54"/>
  <c r="O1029" i="54"/>
  <c r="O1293" i="54"/>
  <c r="O217" i="54"/>
  <c r="BB217" i="54" s="1"/>
  <c r="O273" i="54"/>
  <c r="O409" i="54"/>
  <c r="O597" i="54"/>
  <c r="BE597" i="54" s="1"/>
  <c r="O633" i="54"/>
  <c r="O1224" i="54"/>
  <c r="O65" i="54"/>
  <c r="O79" i="54"/>
  <c r="O98" i="54"/>
  <c r="AT98" i="54"/>
  <c r="O105" i="54"/>
  <c r="AT105" i="54"/>
  <c r="O154" i="54"/>
  <c r="AT154" i="54"/>
  <c r="AW154" i="54"/>
  <c r="O175" i="54"/>
  <c r="O178" i="54"/>
  <c r="O181" i="54"/>
  <c r="AT181" i="54"/>
  <c r="O187" i="54"/>
  <c r="O210" i="54"/>
  <c r="O225" i="54"/>
  <c r="O229" i="54"/>
  <c r="O277" i="54"/>
  <c r="O285" i="54"/>
  <c r="BG285" i="54" s="1"/>
  <c r="O337" i="54"/>
  <c r="O395" i="54"/>
  <c r="O427" i="54"/>
  <c r="O459" i="54"/>
  <c r="O491" i="54"/>
  <c r="BE491" i="54" s="1"/>
  <c r="O523" i="54"/>
  <c r="O555" i="54"/>
  <c r="O689" i="54"/>
  <c r="O741" i="54"/>
  <c r="O817" i="54"/>
  <c r="BG817" i="54" s="1"/>
  <c r="O845" i="54"/>
  <c r="O1125" i="54"/>
  <c r="O1272" i="54"/>
  <c r="O441" i="54"/>
  <c r="O537" i="54"/>
  <c r="BB537" i="54" s="1"/>
  <c r="O925" i="54"/>
  <c r="BD925" i="54" s="1"/>
  <c r="O87" i="54"/>
  <c r="O91" i="54"/>
  <c r="BC91" i="54" s="1"/>
  <c r="AT91" i="54"/>
  <c r="AW91" i="54" s="1"/>
  <c r="O95" i="54"/>
  <c r="BB95" i="54" s="1"/>
  <c r="O143" i="54"/>
  <c r="O162" i="54"/>
  <c r="AT162" i="54"/>
  <c r="O218" i="54"/>
  <c r="O274" i="54"/>
  <c r="AT274" i="54"/>
  <c r="AW274" i="54" s="1"/>
  <c r="O341" i="54"/>
  <c r="BG341" i="54" s="1"/>
  <c r="O349" i="54"/>
  <c r="O645" i="54"/>
  <c r="BE645" i="54" s="1"/>
  <c r="O707" i="54"/>
  <c r="O714" i="54"/>
  <c r="O725" i="54"/>
  <c r="O762" i="54"/>
  <c r="O769" i="54"/>
  <c r="O780" i="54"/>
  <c r="O787" i="54"/>
  <c r="O835" i="54"/>
  <c r="O842" i="54"/>
  <c r="O866" i="54"/>
  <c r="BD866" i="54" s="1"/>
  <c r="O873" i="54"/>
  <c r="O897" i="54"/>
  <c r="O922" i="54"/>
  <c r="O996" i="54"/>
  <c r="O1050" i="54"/>
  <c r="O1180" i="54"/>
  <c r="O473" i="54"/>
  <c r="O601" i="54"/>
  <c r="O73" i="54"/>
  <c r="O99" i="54"/>
  <c r="AT99" i="54" s="1"/>
  <c r="O282" i="54"/>
  <c r="O338" i="54"/>
  <c r="O353" i="54"/>
  <c r="O389" i="54"/>
  <c r="O732" i="54"/>
  <c r="O1084" i="54"/>
  <c r="O1122" i="54"/>
  <c r="O1258" i="54"/>
  <c r="BC1258" i="54" s="1"/>
  <c r="O146" i="54"/>
  <c r="AT146" i="54" s="1"/>
  <c r="O165" i="54"/>
  <c r="AT165" i="54"/>
  <c r="O235" i="54"/>
  <c r="O501" i="54"/>
  <c r="O533" i="54"/>
  <c r="O103" i="54"/>
  <c r="AT103" i="54" s="1"/>
  <c r="O106" i="54"/>
  <c r="O163" i="54"/>
  <c r="BD163" i="54" s="1"/>
  <c r="O173" i="54"/>
  <c r="BF173" i="54" s="1"/>
  <c r="O179" i="54"/>
  <c r="AT179" i="54"/>
  <c r="AW179" i="54" s="1"/>
  <c r="O201" i="54"/>
  <c r="O215" i="54"/>
  <c r="O219" i="54"/>
  <c r="O223" i="54"/>
  <c r="O271" i="54"/>
  <c r="O297" i="54"/>
  <c r="O346" i="54"/>
  <c r="BF346" i="54" s="1"/>
  <c r="O367" i="54"/>
  <c r="O370" i="54"/>
  <c r="O373" i="54"/>
  <c r="O379" i="54"/>
  <c r="BD379" i="54" s="1"/>
  <c r="O393" i="54"/>
  <c r="BC393" i="54" s="1"/>
  <c r="O421" i="54"/>
  <c r="O425" i="54"/>
  <c r="O453" i="54"/>
  <c r="O457" i="54"/>
  <c r="O485" i="54"/>
  <c r="BE485" i="54" s="1"/>
  <c r="O489" i="54"/>
  <c r="O517" i="54"/>
  <c r="O521" i="54"/>
  <c r="O549" i="54"/>
  <c r="BB549" i="54" s="1"/>
  <c r="O553" i="54"/>
  <c r="O581" i="54"/>
  <c r="O585" i="54"/>
  <c r="O613" i="54"/>
  <c r="O617" i="54"/>
  <c r="O642" i="54"/>
  <c r="BE642" i="54" s="1"/>
  <c r="O989" i="54"/>
  <c r="O1204" i="54"/>
  <c r="O213" i="54"/>
  <c r="O405" i="54"/>
  <c r="O437" i="54"/>
  <c r="BC437" i="54" s="1"/>
  <c r="O505" i="54"/>
  <c r="O629" i="54"/>
  <c r="O167" i="54"/>
  <c r="BE167" i="54" s="1"/>
  <c r="AT167" i="54"/>
  <c r="O170" i="54"/>
  <c r="BE170" i="54" s="1"/>
  <c r="O227" i="54"/>
  <c r="AT227" i="54"/>
  <c r="O265" i="54"/>
  <c r="O279" i="54"/>
  <c r="BC279" i="54" s="1"/>
  <c r="O283" i="54"/>
  <c r="O335" i="54"/>
  <c r="O361" i="54"/>
  <c r="O677" i="54"/>
  <c r="O753" i="54"/>
  <c r="O805" i="54"/>
  <c r="O857" i="54"/>
  <c r="O909" i="54"/>
  <c r="O1197" i="54"/>
  <c r="O1300" i="54"/>
  <c r="O221" i="54"/>
  <c r="O469" i="54"/>
  <c r="O565" i="54"/>
  <c r="O658" i="54"/>
  <c r="O876" i="54"/>
  <c r="O1053" i="54"/>
  <c r="O109" i="54"/>
  <c r="O137" i="54"/>
  <c r="AT137" i="54"/>
  <c r="O151" i="54"/>
  <c r="BE151" i="54" s="1"/>
  <c r="AT151" i="54"/>
  <c r="AW151" i="54" s="1"/>
  <c r="BA151" i="54" s="1"/>
  <c r="O155" i="54"/>
  <c r="BE155" i="54" s="1"/>
  <c r="O207" i="54"/>
  <c r="O226" i="54"/>
  <c r="O67" i="54"/>
  <c r="BE67" i="54" s="1"/>
  <c r="AT67" i="54"/>
  <c r="O81" i="54"/>
  <c r="AT81" i="54"/>
  <c r="AW81" i="54"/>
  <c r="O59" i="54"/>
  <c r="AT59" i="54"/>
  <c r="AW59" i="54" s="1"/>
  <c r="O85" i="54"/>
  <c r="O89" i="54"/>
  <c r="BG89" i="54" s="1"/>
  <c r="O93" i="54"/>
  <c r="O107" i="54"/>
  <c r="O145" i="54"/>
  <c r="AT145" i="54"/>
  <c r="AW145" i="54" s="1"/>
  <c r="O231" i="54"/>
  <c r="O234" i="54"/>
  <c r="O291" i="54"/>
  <c r="O301" i="54"/>
  <c r="O307" i="54"/>
  <c r="O329" i="54"/>
  <c r="BG329" i="54" s="1"/>
  <c r="O343" i="54"/>
  <c r="O347" i="54"/>
  <c r="O661" i="54"/>
  <c r="O698" i="54"/>
  <c r="O705" i="54"/>
  <c r="O716" i="54"/>
  <c r="O723" i="54"/>
  <c r="O771" i="54"/>
  <c r="O778" i="54"/>
  <c r="O789" i="54"/>
  <c r="BG789" i="54" s="1"/>
  <c r="O826" i="54"/>
  <c r="O833" i="54"/>
  <c r="O885" i="54"/>
  <c r="O916" i="54"/>
  <c r="BG916" i="54" s="1"/>
  <c r="O932" i="54"/>
  <c r="O986" i="54"/>
  <c r="BB986" i="54" s="1"/>
  <c r="O1060" i="54"/>
  <c r="O90" i="54"/>
  <c r="AT90" i="54"/>
  <c r="O569" i="54"/>
  <c r="O66" i="54"/>
  <c r="O115" i="54"/>
  <c r="O82" i="54"/>
  <c r="O101" i="54"/>
  <c r="O149" i="54"/>
  <c r="O153" i="54"/>
  <c r="BE153" i="54" s="1"/>
  <c r="O157" i="54"/>
  <c r="BF157" i="54" s="1"/>
  <c r="O171" i="54"/>
  <c r="BF171" i="54" s="1"/>
  <c r="O209" i="54"/>
  <c r="O355" i="54"/>
  <c r="O387" i="54"/>
  <c r="O668" i="54"/>
  <c r="BE668" i="54" s="1"/>
  <c r="O796" i="54"/>
  <c r="O906" i="54"/>
  <c r="O1132" i="54"/>
  <c r="O970" i="54"/>
  <c r="BE970" i="54" s="1"/>
  <c r="O973" i="54"/>
  <c r="BE973" i="54" s="1"/>
  <c r="O980" i="54"/>
  <c r="BB980" i="54" s="1"/>
  <c r="O1034" i="54"/>
  <c r="O1037" i="54"/>
  <c r="O1044" i="54"/>
  <c r="O1092" i="54"/>
  <c r="O1109" i="54"/>
  <c r="O1116" i="54"/>
  <c r="O1184" i="54"/>
  <c r="O1212" i="54"/>
  <c r="O1242" i="54"/>
  <c r="O1245" i="54"/>
  <c r="BD1245" i="54" s="1"/>
  <c r="O1266" i="54"/>
  <c r="O403" i="54"/>
  <c r="O419" i="54"/>
  <c r="O435" i="54"/>
  <c r="O451" i="54"/>
  <c r="BC451" i="54" s="1"/>
  <c r="O467" i="54"/>
  <c r="O483" i="54"/>
  <c r="O499" i="54"/>
  <c r="O515" i="54"/>
  <c r="BB515" i="54" s="1"/>
  <c r="O531" i="54"/>
  <c r="BC531" i="54" s="1"/>
  <c r="O547" i="54"/>
  <c r="O563" i="54"/>
  <c r="O579" i="54"/>
  <c r="O595" i="54"/>
  <c r="O611" i="54"/>
  <c r="BE611" i="54" s="1"/>
  <c r="O627" i="54"/>
  <c r="O643" i="54"/>
  <c r="O659" i="54"/>
  <c r="O681" i="54"/>
  <c r="O690" i="54"/>
  <c r="BB690" i="54" s="1"/>
  <c r="O699" i="54"/>
  <c r="O708" i="54"/>
  <c r="O717" i="54"/>
  <c r="O745" i="54"/>
  <c r="O754" i="54"/>
  <c r="BD754" i="54" s="1"/>
  <c r="O763" i="54"/>
  <c r="BE763" i="54" s="1"/>
  <c r="O772" i="54"/>
  <c r="O781" i="54"/>
  <c r="BE781" i="54" s="1"/>
  <c r="O809" i="54"/>
  <c r="BE809" i="54" s="1"/>
  <c r="O818" i="54"/>
  <c r="BB818" i="54" s="1"/>
  <c r="O827" i="54"/>
  <c r="O836" i="54"/>
  <c r="O849" i="54"/>
  <c r="O858" i="54"/>
  <c r="O867" i="54"/>
  <c r="O889" i="54"/>
  <c r="BC889" i="54" s="1"/>
  <c r="O898" i="54"/>
  <c r="O930" i="54"/>
  <c r="O933" i="54"/>
  <c r="O940" i="54"/>
  <c r="BE940" i="54" s="1"/>
  <c r="O994" i="54"/>
  <c r="O997" i="54"/>
  <c r="O1004" i="54"/>
  <c r="O1058" i="54"/>
  <c r="O1061" i="54"/>
  <c r="BD1061" i="54" s="1"/>
  <c r="O1068" i="54"/>
  <c r="O1085" i="54"/>
  <c r="O1130" i="54"/>
  <c r="O1133" i="54"/>
  <c r="BD1133" i="54" s="1"/>
  <c r="O1140" i="54"/>
  <c r="BE1140" i="54" s="1"/>
  <c r="O1164" i="54"/>
  <c r="O1181" i="54"/>
  <c r="O1188" i="54"/>
  <c r="O1205" i="54"/>
  <c r="O1256" i="54"/>
  <c r="BB1256" i="54" s="1"/>
  <c r="O1284" i="54"/>
  <c r="O1301" i="54"/>
  <c r="O1312" i="54"/>
  <c r="O281" i="54"/>
  <c r="O287" i="54"/>
  <c r="BC287" i="54" s="1"/>
  <c r="O290" i="54"/>
  <c r="AT290" i="54"/>
  <c r="O293" i="54"/>
  <c r="O299" i="54"/>
  <c r="O345" i="54"/>
  <c r="O351" i="54"/>
  <c r="O354" i="54"/>
  <c r="O357" i="54"/>
  <c r="O391" i="54"/>
  <c r="BD391" i="54" s="1"/>
  <c r="O407" i="54"/>
  <c r="BE407" i="54" s="1"/>
  <c r="O423" i="54"/>
  <c r="O439" i="54"/>
  <c r="O455" i="54"/>
  <c r="O471" i="54"/>
  <c r="O487" i="54"/>
  <c r="BG487" i="54" s="1"/>
  <c r="O503" i="54"/>
  <c r="O519" i="54"/>
  <c r="O535" i="54"/>
  <c r="BD535" i="54" s="1"/>
  <c r="O551" i="54"/>
  <c r="O567" i="54"/>
  <c r="O583" i="54"/>
  <c r="O599" i="54"/>
  <c r="O615" i="54"/>
  <c r="O631" i="54"/>
  <c r="O641" i="54"/>
  <c r="O657" i="54"/>
  <c r="O669" i="54"/>
  <c r="O697" i="54"/>
  <c r="O706" i="54"/>
  <c r="BB706" i="54" s="1"/>
  <c r="O715" i="54"/>
  <c r="BC715" i="54" s="1"/>
  <c r="O724" i="54"/>
  <c r="O733" i="54"/>
  <c r="O761" i="54"/>
  <c r="O770" i="54"/>
  <c r="BE770" i="54" s="1"/>
  <c r="O779" i="54"/>
  <c r="O788" i="54"/>
  <c r="O797" i="54"/>
  <c r="O825" i="54"/>
  <c r="O834" i="54"/>
  <c r="O865" i="54"/>
  <c r="O874" i="54"/>
  <c r="O877" i="54"/>
  <c r="O905" i="54"/>
  <c r="O908" i="54"/>
  <c r="O917" i="54"/>
  <c r="BF917" i="54" s="1"/>
  <c r="O924" i="54"/>
  <c r="O978" i="54"/>
  <c r="O981" i="54"/>
  <c r="O988" i="54"/>
  <c r="BE988" i="54" s="1"/>
  <c r="O1042" i="54"/>
  <c r="BE1042" i="54" s="1"/>
  <c r="O1045" i="54"/>
  <c r="O1052" i="54"/>
  <c r="O1093" i="54"/>
  <c r="O1114" i="54"/>
  <c r="BD1114" i="54" s="1"/>
  <c r="O1117" i="54"/>
  <c r="O1124" i="54"/>
  <c r="O1168" i="54"/>
  <c r="O1196" i="54"/>
  <c r="BG1196" i="54" s="1"/>
  <c r="O1213" i="54"/>
  <c r="O1250" i="54"/>
  <c r="O1274" i="54"/>
  <c r="O1288" i="54"/>
  <c r="O646" i="54"/>
  <c r="O655" i="54"/>
  <c r="BF655" i="54" s="1"/>
  <c r="O678" i="54"/>
  <c r="O687" i="54"/>
  <c r="O710" i="54"/>
  <c r="O719" i="54"/>
  <c r="BC719" i="54" s="1"/>
  <c r="O742" i="54"/>
  <c r="O751" i="54"/>
  <c r="BB751" i="54" s="1"/>
  <c r="O774" i="54"/>
  <c r="O806" i="54"/>
  <c r="O838" i="54"/>
  <c r="O870" i="54"/>
  <c r="BF870" i="54" s="1"/>
  <c r="O902" i="54"/>
  <c r="O1171" i="54"/>
  <c r="O1267" i="54"/>
  <c r="O1291" i="54"/>
  <c r="O1304" i="54"/>
  <c r="O61" i="54"/>
  <c r="O69" i="54"/>
  <c r="O64" i="54"/>
  <c r="O72" i="54"/>
  <c r="O80" i="54"/>
  <c r="O88" i="54"/>
  <c r="BG88" i="54" s="1"/>
  <c r="O96" i="54"/>
  <c r="O104" i="54"/>
  <c r="O112" i="54"/>
  <c r="BC112" i="54" s="1"/>
  <c r="O120" i="54"/>
  <c r="AT120" i="54"/>
  <c r="O128" i="54"/>
  <c r="O136" i="54"/>
  <c r="O144" i="54"/>
  <c r="O152" i="54"/>
  <c r="AT152" i="54"/>
  <c r="AW152" i="54" s="1"/>
  <c r="O160" i="54"/>
  <c r="BG160" i="54" s="1"/>
  <c r="AT160" i="54"/>
  <c r="O168" i="54"/>
  <c r="AT168" i="54" s="1"/>
  <c r="AW168" i="54" s="1"/>
  <c r="AZ168" i="54" s="1"/>
  <c r="O176" i="54"/>
  <c r="AT176" i="54"/>
  <c r="O184" i="54"/>
  <c r="O192" i="54"/>
  <c r="AT192" i="54"/>
  <c r="AW192" i="54" s="1"/>
  <c r="O200" i="54"/>
  <c r="O208" i="54"/>
  <c r="O216" i="54"/>
  <c r="AT216" i="54" s="1"/>
  <c r="AW216" i="54" s="1"/>
  <c r="AZ216" i="54" s="1"/>
  <c r="O224" i="54"/>
  <c r="O232" i="54"/>
  <c r="AT232" i="54" s="1"/>
  <c r="AW232" i="54" s="1"/>
  <c r="AZ232" i="54" s="1"/>
  <c r="O240" i="54"/>
  <c r="AT240" i="54" s="1"/>
  <c r="AW240" i="54" s="1"/>
  <c r="AZ240" i="54" s="1"/>
  <c r="O248" i="54"/>
  <c r="O256" i="54"/>
  <c r="O264" i="54"/>
  <c r="BC264" i="54" s="1"/>
  <c r="AT264" i="54"/>
  <c r="AW264" i="54" s="1"/>
  <c r="O272" i="54"/>
  <c r="O280" i="54"/>
  <c r="O288" i="54"/>
  <c r="O296" i="54"/>
  <c r="O304" i="54"/>
  <c r="AW304" i="54"/>
  <c r="O312" i="54"/>
  <c r="O320" i="54"/>
  <c r="O328" i="54"/>
  <c r="O336" i="54"/>
  <c r="O344" i="54"/>
  <c r="BD344" i="54" s="1"/>
  <c r="O352" i="54"/>
  <c r="O360" i="54"/>
  <c r="O368" i="54"/>
  <c r="O376" i="54"/>
  <c r="O384" i="54"/>
  <c r="BB384" i="54" s="1"/>
  <c r="O392" i="54"/>
  <c r="O400" i="54"/>
  <c r="O408" i="54"/>
  <c r="O416" i="54"/>
  <c r="O424" i="54"/>
  <c r="O432" i="54"/>
  <c r="O440" i="54"/>
  <c r="O448" i="54"/>
  <c r="O456" i="54"/>
  <c r="O464" i="54"/>
  <c r="O472" i="54"/>
  <c r="O480" i="54"/>
  <c r="O488" i="54"/>
  <c r="O496" i="54"/>
  <c r="O504" i="54"/>
  <c r="O512" i="54"/>
  <c r="O520" i="54"/>
  <c r="O528" i="54"/>
  <c r="O536" i="54"/>
  <c r="O544" i="54"/>
  <c r="O552" i="54"/>
  <c r="O560" i="54"/>
  <c r="O568" i="54"/>
  <c r="O576" i="54"/>
  <c r="BD576" i="54" s="1"/>
  <c r="O584" i="54"/>
  <c r="O592" i="54"/>
  <c r="O600" i="54"/>
  <c r="BB600" i="54" s="1"/>
  <c r="O608" i="54"/>
  <c r="O616" i="54"/>
  <c r="O624" i="54"/>
  <c r="O632" i="54"/>
  <c r="O652" i="54"/>
  <c r="O664" i="54"/>
  <c r="O696" i="54"/>
  <c r="O728" i="54"/>
  <c r="BB728" i="54" s="1"/>
  <c r="O760" i="54"/>
  <c r="O792" i="54"/>
  <c r="O824" i="54"/>
  <c r="O856" i="54"/>
  <c r="O888" i="54"/>
  <c r="BC888" i="54" s="1"/>
  <c r="O920" i="54"/>
  <c r="O923" i="54"/>
  <c r="O926" i="54"/>
  <c r="O1083" i="54"/>
  <c r="O1096" i="54"/>
  <c r="O1195" i="54"/>
  <c r="O1208" i="54"/>
  <c r="O1264" i="54"/>
  <c r="O638" i="54"/>
  <c r="O647" i="54"/>
  <c r="BC647" i="54" s="1"/>
  <c r="O702" i="54"/>
  <c r="O766" i="54"/>
  <c r="O798" i="54"/>
  <c r="O830" i="54"/>
  <c r="BD830" i="54" s="1"/>
  <c r="O862" i="54"/>
  <c r="O894" i="54"/>
  <c r="O939" i="54"/>
  <c r="BF939" i="54" s="1"/>
  <c r="O955" i="54"/>
  <c r="O971" i="54"/>
  <c r="O987" i="54"/>
  <c r="BB987" i="54" s="1"/>
  <c r="O1003" i="54"/>
  <c r="O1019" i="54"/>
  <c r="O1035" i="54"/>
  <c r="O1051" i="54"/>
  <c r="O1067" i="54"/>
  <c r="BG1067" i="54" s="1"/>
  <c r="O1107" i="54"/>
  <c r="O1123" i="54"/>
  <c r="BF1123" i="54" s="1"/>
  <c r="O1139" i="54"/>
  <c r="O1155" i="54"/>
  <c r="O1235" i="54"/>
  <c r="BD1235" i="54" s="1"/>
  <c r="O1251" i="54"/>
  <c r="O62" i="54"/>
  <c r="O70" i="54"/>
  <c r="AT70" i="54"/>
  <c r="AW70" i="54" s="1"/>
  <c r="AZ70" i="54" s="1"/>
  <c r="O78" i="54"/>
  <c r="O86" i="54"/>
  <c r="AT86" i="54"/>
  <c r="O94" i="54"/>
  <c r="AT94" i="54"/>
  <c r="O102" i="54"/>
  <c r="AT102" i="54"/>
  <c r="O110" i="54"/>
  <c r="AT110" i="54"/>
  <c r="AW110" i="54" s="1"/>
  <c r="O118" i="54"/>
  <c r="BD118" i="54" s="1"/>
  <c r="AT118" i="54"/>
  <c r="AW118" i="54" s="1"/>
  <c r="O126" i="54"/>
  <c r="O134" i="54"/>
  <c r="BF134" i="54" s="1"/>
  <c r="O142" i="54"/>
  <c r="BE142" i="54" s="1"/>
  <c r="O150" i="54"/>
  <c r="O158" i="54"/>
  <c r="O166" i="54"/>
  <c r="AT166" i="54"/>
  <c r="AW166" i="54" s="1"/>
  <c r="O174" i="54"/>
  <c r="O182" i="54"/>
  <c r="O190" i="54"/>
  <c r="O198" i="54"/>
  <c r="BB198" i="54" s="1"/>
  <c r="O206" i="54"/>
  <c r="O214" i="54"/>
  <c r="BG214" i="54" s="1"/>
  <c r="O222" i="54"/>
  <c r="O230" i="54"/>
  <c r="O238" i="54"/>
  <c r="AT238" i="54"/>
  <c r="AW238" i="54" s="1"/>
  <c r="AZ238" i="54" s="1"/>
  <c r="O246" i="54"/>
  <c r="AT246" i="54"/>
  <c r="AW246" i="54" s="1"/>
  <c r="O254" i="54"/>
  <c r="O262" i="54"/>
  <c r="O270" i="54"/>
  <c r="O278" i="54"/>
  <c r="O286" i="54"/>
  <c r="AT286" i="54"/>
  <c r="O294" i="54"/>
  <c r="O302" i="54"/>
  <c r="AT302" i="54"/>
  <c r="AW302" i="54" s="1"/>
  <c r="O310" i="54"/>
  <c r="O318" i="54"/>
  <c r="BB318" i="54" s="1"/>
  <c r="AT318" i="54"/>
  <c r="AW318" i="54" s="1"/>
  <c r="AZ318" i="54" s="1"/>
  <c r="O326" i="54"/>
  <c r="AT326" i="54" s="1"/>
  <c r="O334" i="54"/>
  <c r="O342" i="54"/>
  <c r="O350" i="54"/>
  <c r="O358" i="54"/>
  <c r="O366" i="54"/>
  <c r="O374" i="54"/>
  <c r="O382" i="54"/>
  <c r="O390" i="54"/>
  <c r="O398" i="54"/>
  <c r="BF398" i="54" s="1"/>
  <c r="O406" i="54"/>
  <c r="O414" i="54"/>
  <c r="O422" i="54"/>
  <c r="O430" i="54"/>
  <c r="O438" i="54"/>
  <c r="BD438" i="54" s="1"/>
  <c r="O446" i="54"/>
  <c r="O454" i="54"/>
  <c r="BF454" i="54" s="1"/>
  <c r="O462" i="54"/>
  <c r="O470" i="54"/>
  <c r="BB470" i="54" s="1"/>
  <c r="O478" i="54"/>
  <c r="BE478" i="54" s="1"/>
  <c r="O486" i="54"/>
  <c r="O494" i="54"/>
  <c r="O502" i="54"/>
  <c r="O510" i="54"/>
  <c r="BG510" i="54" s="1"/>
  <c r="O518" i="54"/>
  <c r="O526" i="54"/>
  <c r="O534" i="54"/>
  <c r="O542" i="54"/>
  <c r="O550" i="54"/>
  <c r="O558" i="54"/>
  <c r="BG558" i="54" s="1"/>
  <c r="O566" i="54"/>
  <c r="O574" i="54"/>
  <c r="O582" i="54"/>
  <c r="O590" i="54"/>
  <c r="O598" i="54"/>
  <c r="O606" i="54"/>
  <c r="O614" i="54"/>
  <c r="O622" i="54"/>
  <c r="O630" i="54"/>
  <c r="BB630" i="54" s="1"/>
  <c r="O644" i="54"/>
  <c r="BE644" i="54" s="1"/>
  <c r="O656" i="54"/>
  <c r="O688" i="54"/>
  <c r="O720" i="54"/>
  <c r="O752" i="54"/>
  <c r="O784" i="54"/>
  <c r="O816" i="54"/>
  <c r="O848" i="54"/>
  <c r="O880" i="54"/>
  <c r="O912" i="54"/>
  <c r="O936" i="54"/>
  <c r="BF936" i="54" s="1"/>
  <c r="O952" i="54"/>
  <c r="O968" i="54"/>
  <c r="O984" i="54"/>
  <c r="O1000" i="54"/>
  <c r="O1016" i="54"/>
  <c r="BF1016" i="54" s="1"/>
  <c r="O1032" i="54"/>
  <c r="O1048" i="54"/>
  <c r="O1064" i="54"/>
  <c r="O1080" i="54"/>
  <c r="BD1080" i="54" s="1"/>
  <c r="O1120" i="54"/>
  <c r="BC1120" i="54" s="1"/>
  <c r="O1136" i="54"/>
  <c r="O1152" i="54"/>
  <c r="O1179" i="54"/>
  <c r="O1192" i="54"/>
  <c r="O1219" i="54"/>
  <c r="O1232" i="54"/>
  <c r="O1248" i="54"/>
  <c r="BF1248" i="54" s="1"/>
  <c r="O1275" i="54"/>
  <c r="O1299" i="54"/>
  <c r="BD1299" i="54" s="1"/>
  <c r="O670" i="54"/>
  <c r="BB670" i="54" s="1"/>
  <c r="O679" i="54"/>
  <c r="O639" i="54"/>
  <c r="O662" i="54"/>
  <c r="O671" i="54"/>
  <c r="O694" i="54"/>
  <c r="O703" i="54"/>
  <c r="O726" i="54"/>
  <c r="O735" i="54"/>
  <c r="O758" i="54"/>
  <c r="O790" i="54"/>
  <c r="BE790" i="54" s="1"/>
  <c r="O822" i="54"/>
  <c r="O854" i="54"/>
  <c r="O886" i="54"/>
  <c r="O918" i="54"/>
  <c r="BE918" i="54" s="1"/>
  <c r="O1091" i="54"/>
  <c r="BG1091" i="54" s="1"/>
  <c r="O1203" i="54"/>
  <c r="O734" i="54"/>
  <c r="AC23" i="54"/>
  <c r="O60" i="54"/>
  <c r="O68" i="54"/>
  <c r="BB68" i="54" s="1"/>
  <c r="O76" i="54"/>
  <c r="O84" i="54"/>
  <c r="O92" i="54"/>
  <c r="AT92" i="54"/>
  <c r="AW92" i="54"/>
  <c r="O100" i="54"/>
  <c r="BB100" i="54" s="1"/>
  <c r="AT100" i="54"/>
  <c r="AW100" i="54" s="1"/>
  <c r="BA100" i="54" s="1"/>
  <c r="O108" i="54"/>
  <c r="O116" i="54"/>
  <c r="O124" i="54"/>
  <c r="O132" i="54"/>
  <c r="O140" i="54"/>
  <c r="O148" i="54"/>
  <c r="O156" i="54"/>
  <c r="BF156" i="54" s="1"/>
  <c r="AT156" i="54"/>
  <c r="AW156" i="54" s="1"/>
  <c r="BA156" i="54" s="1"/>
  <c r="O164" i="54"/>
  <c r="BC164" i="54" s="1"/>
  <c r="O172" i="54"/>
  <c r="BD172" i="54" s="1"/>
  <c r="O180" i="54"/>
  <c r="O188" i="54"/>
  <c r="BC188" i="54" s="1"/>
  <c r="AT188" i="54"/>
  <c r="O196" i="54"/>
  <c r="O204" i="54"/>
  <c r="O212" i="54"/>
  <c r="O220" i="54"/>
  <c r="O228" i="54"/>
  <c r="AT228" i="54"/>
  <c r="AW228" i="54" s="1"/>
  <c r="O236" i="54"/>
  <c r="O244" i="54"/>
  <c r="BG244" i="54" s="1"/>
  <c r="O252" i="54"/>
  <c r="O260" i="54"/>
  <c r="AT260" i="54"/>
  <c r="AW260" i="54"/>
  <c r="AZ260" i="54" s="1"/>
  <c r="O268" i="54"/>
  <c r="O276" i="54"/>
  <c r="O284" i="54"/>
  <c r="O292" i="54"/>
  <c r="AT292" i="54"/>
  <c r="AW292" i="54" s="1"/>
  <c r="BA292" i="54" s="1"/>
  <c r="O300" i="54"/>
  <c r="AT300" i="54"/>
  <c r="AW300" i="54" s="1"/>
  <c r="AZ300" i="54" s="1"/>
  <c r="O308" i="54"/>
  <c r="AT308" i="54"/>
  <c r="AW308" i="54"/>
  <c r="O316" i="54"/>
  <c r="O324" i="54"/>
  <c r="O332" i="54"/>
  <c r="O340" i="54"/>
  <c r="BD340" i="54" s="1"/>
  <c r="O348" i="54"/>
  <c r="O356" i="54"/>
  <c r="O364" i="54"/>
  <c r="O372" i="54"/>
  <c r="O380" i="54"/>
  <c r="O388" i="54"/>
  <c r="O396" i="54"/>
  <c r="O404" i="54"/>
  <c r="O412" i="54"/>
  <c r="O420" i="54"/>
  <c r="BB420" i="54" s="1"/>
  <c r="O428" i="54"/>
  <c r="O436" i="54"/>
  <c r="O444" i="54"/>
  <c r="O452" i="54"/>
  <c r="O460" i="54"/>
  <c r="BG460" i="54" s="1"/>
  <c r="O468" i="54"/>
  <c r="O476" i="54"/>
  <c r="O484" i="54"/>
  <c r="BE484" i="54" s="1"/>
  <c r="O492" i="54"/>
  <c r="BC492" i="54" s="1"/>
  <c r="O500" i="54"/>
  <c r="BB500" i="54" s="1"/>
  <c r="O508" i="54"/>
  <c r="O516" i="54"/>
  <c r="O524" i="54"/>
  <c r="O532" i="54"/>
  <c r="O540" i="54"/>
  <c r="BC540" i="54" s="1"/>
  <c r="O548" i="54"/>
  <c r="O556" i="54"/>
  <c r="O564" i="54"/>
  <c r="O572" i="54"/>
  <c r="O580" i="54"/>
  <c r="O588" i="54"/>
  <c r="O596" i="54"/>
  <c r="O604" i="54"/>
  <c r="O612" i="54"/>
  <c r="O620" i="54"/>
  <c r="BC620" i="54" s="1"/>
  <c r="O628" i="54"/>
  <c r="O636" i="54"/>
  <c r="O648" i="54"/>
  <c r="BG648" i="54" s="1"/>
  <c r="O680" i="54"/>
  <c r="O712" i="54"/>
  <c r="BB712" i="54" s="1"/>
  <c r="O744" i="54"/>
  <c r="O776" i="54"/>
  <c r="O808" i="54"/>
  <c r="O840" i="54"/>
  <c r="O872" i="54"/>
  <c r="O904" i="54"/>
  <c r="O1163" i="54"/>
  <c r="O1176" i="54"/>
  <c r="BG1176" i="54" s="1"/>
  <c r="O1259" i="54"/>
  <c r="O1283" i="54"/>
  <c r="O1296" i="54"/>
  <c r="O711" i="54"/>
  <c r="O743" i="54"/>
  <c r="O654" i="54"/>
  <c r="O663" i="54"/>
  <c r="O686" i="54"/>
  <c r="O695" i="54"/>
  <c r="O718" i="54"/>
  <c r="BF718" i="54" s="1"/>
  <c r="O727" i="54"/>
  <c r="O750" i="54"/>
  <c r="O759" i="54"/>
  <c r="O782" i="54"/>
  <c r="O814" i="54"/>
  <c r="O843" i="54"/>
  <c r="BE843" i="54" s="1"/>
  <c r="O846" i="54"/>
  <c r="O875" i="54"/>
  <c r="O878" i="54"/>
  <c r="O907" i="54"/>
  <c r="O910" i="54"/>
  <c r="O928" i="54"/>
  <c r="O931" i="54"/>
  <c r="O947" i="54"/>
  <c r="O963" i="54"/>
  <c r="O979" i="54"/>
  <c r="O995" i="54"/>
  <c r="O1011" i="54"/>
  <c r="O1027" i="54"/>
  <c r="O1043" i="54"/>
  <c r="BD1043" i="54" s="1"/>
  <c r="O1059" i="54"/>
  <c r="O1075" i="54"/>
  <c r="O1088" i="54"/>
  <c r="O1115" i="54"/>
  <c r="O1131" i="54"/>
  <c r="O1147" i="54"/>
  <c r="O1187" i="54"/>
  <c r="O1227" i="54"/>
  <c r="O1243" i="54"/>
  <c r="O1307" i="54"/>
  <c r="BB1307" i="54" s="1"/>
  <c r="O386" i="54"/>
  <c r="O394" i="54"/>
  <c r="O402" i="54"/>
  <c r="O410" i="54"/>
  <c r="O418" i="54"/>
  <c r="BG418" i="54" s="1"/>
  <c r="O426" i="54"/>
  <c r="O434" i="54"/>
  <c r="O442" i="54"/>
  <c r="O450" i="54"/>
  <c r="O458" i="54"/>
  <c r="O466" i="54"/>
  <c r="O474" i="54"/>
  <c r="O482" i="54"/>
  <c r="O490" i="54"/>
  <c r="BB490" i="54" s="1"/>
  <c r="O498" i="54"/>
  <c r="BB498" i="54" s="1"/>
  <c r="O506" i="54"/>
  <c r="BE506" i="54" s="1"/>
  <c r="O514" i="54"/>
  <c r="O522" i="54"/>
  <c r="O530" i="54"/>
  <c r="O538" i="54"/>
  <c r="BD538" i="54" s="1"/>
  <c r="O546" i="54"/>
  <c r="O554" i="54"/>
  <c r="O562" i="54"/>
  <c r="O570" i="54"/>
  <c r="O578" i="54"/>
  <c r="O586" i="54"/>
  <c r="O594" i="54"/>
  <c r="O602" i="54"/>
  <c r="O610" i="54"/>
  <c r="O618" i="54"/>
  <c r="O626" i="54"/>
  <c r="O634" i="54"/>
  <c r="O640" i="54"/>
  <c r="O660" i="54"/>
  <c r="O672" i="54"/>
  <c r="O704" i="54"/>
  <c r="O736" i="54"/>
  <c r="O768" i="54"/>
  <c r="O800" i="54"/>
  <c r="O832" i="54"/>
  <c r="BC832" i="54" s="1"/>
  <c r="O864" i="54"/>
  <c r="O896" i="54"/>
  <c r="O944" i="54"/>
  <c r="O960" i="54"/>
  <c r="O976" i="54"/>
  <c r="BD976" i="54" s="1"/>
  <c r="O992" i="54"/>
  <c r="O1008" i="54"/>
  <c r="O1024" i="54"/>
  <c r="O1040" i="54"/>
  <c r="O1056" i="54"/>
  <c r="BD1056" i="54" s="1"/>
  <c r="O1072" i="54"/>
  <c r="O1099" i="54"/>
  <c r="O1112" i="54"/>
  <c r="O1128" i="54"/>
  <c r="O1144" i="54"/>
  <c r="BC1144" i="54" s="1"/>
  <c r="O1160" i="54"/>
  <c r="O1211" i="54"/>
  <c r="O1240" i="54"/>
  <c r="O1280" i="54"/>
  <c r="O767" i="54"/>
  <c r="BC767" i="54" s="1"/>
  <c r="O775" i="54"/>
  <c r="O783" i="54"/>
  <c r="O791" i="54"/>
  <c r="O799" i="54"/>
  <c r="O807" i="54"/>
  <c r="O815" i="54"/>
  <c r="BF815" i="54" s="1"/>
  <c r="O823" i="54"/>
  <c r="O831" i="54"/>
  <c r="BD831" i="54" s="1"/>
  <c r="O839" i="54"/>
  <c r="O847" i="54"/>
  <c r="BE847" i="54" s="1"/>
  <c r="O855" i="54"/>
  <c r="O863" i="54"/>
  <c r="O871" i="54"/>
  <c r="O879" i="54"/>
  <c r="O887" i="54"/>
  <c r="O895" i="54"/>
  <c r="O903" i="54"/>
  <c r="O911" i="54"/>
  <c r="O919" i="54"/>
  <c r="O927" i="54"/>
  <c r="BG927" i="54" s="1"/>
  <c r="O935" i="54"/>
  <c r="O943" i="54"/>
  <c r="O951" i="54"/>
  <c r="O959" i="54"/>
  <c r="BE959" i="54" s="1"/>
  <c r="O967" i="54"/>
  <c r="O975" i="54"/>
  <c r="O983" i="54"/>
  <c r="O991" i="54"/>
  <c r="O999" i="54"/>
  <c r="O1007" i="54"/>
  <c r="BE1007" i="54" s="1"/>
  <c r="O1015" i="54"/>
  <c r="O1023" i="54"/>
  <c r="O1031" i="54"/>
  <c r="O1039" i="54"/>
  <c r="O1047" i="54"/>
  <c r="O1055" i="54"/>
  <c r="BF1055" i="54" s="1"/>
  <c r="O1063" i="54"/>
  <c r="O1071" i="54"/>
  <c r="O1079" i="54"/>
  <c r="O1087" i="54"/>
  <c r="O1095" i="54"/>
  <c r="O1103" i="54"/>
  <c r="O1111" i="54"/>
  <c r="O1119" i="54"/>
  <c r="O1127" i="54"/>
  <c r="BC1127" i="54" s="1"/>
  <c r="O1135" i="54"/>
  <c r="BF1135" i="54" s="1"/>
  <c r="O1143" i="54"/>
  <c r="O1151" i="54"/>
  <c r="O1159" i="54"/>
  <c r="O1167" i="54"/>
  <c r="BD1167" i="54" s="1"/>
  <c r="O1175" i="54"/>
  <c r="O1183" i="54"/>
  <c r="O1191" i="54"/>
  <c r="O1199" i="54"/>
  <c r="O1207" i="54"/>
  <c r="O1215" i="54"/>
  <c r="O1223" i="54"/>
  <c r="O1231" i="54"/>
  <c r="O1239" i="54"/>
  <c r="O1247" i="54"/>
  <c r="BF1247" i="54" s="1"/>
  <c r="O1255" i="54"/>
  <c r="O1263" i="54"/>
  <c r="O1271" i="54"/>
  <c r="O1279" i="54"/>
  <c r="BD1279" i="54" s="1"/>
  <c r="O1287" i="54"/>
  <c r="O1295" i="54"/>
  <c r="O1303" i="54"/>
  <c r="O1311" i="54"/>
  <c r="O1082" i="54"/>
  <c r="O1090" i="54"/>
  <c r="BD1090" i="54" s="1"/>
  <c r="O1098" i="54"/>
  <c r="O1106" i="54"/>
  <c r="O1162" i="54"/>
  <c r="O1170" i="54"/>
  <c r="O1178" i="54"/>
  <c r="BG1178" i="54" s="1"/>
  <c r="O1186" i="54"/>
  <c r="O1194" i="54"/>
  <c r="O1202" i="54"/>
  <c r="O1210" i="54"/>
  <c r="O1226" i="54"/>
  <c r="O1282" i="54"/>
  <c r="O1290" i="54"/>
  <c r="O1298" i="54"/>
  <c r="O1306" i="54"/>
  <c r="O934" i="54"/>
  <c r="BB934" i="54" s="1"/>
  <c r="O942" i="54"/>
  <c r="O950" i="54"/>
  <c r="O958" i="54"/>
  <c r="O966" i="54"/>
  <c r="O974" i="54"/>
  <c r="BE974" i="54" s="1"/>
  <c r="O982" i="54"/>
  <c r="O990" i="54"/>
  <c r="O998" i="54"/>
  <c r="O1006" i="54"/>
  <c r="O1014" i="54"/>
  <c r="BE1014" i="54" s="1"/>
  <c r="O1022" i="54"/>
  <c r="BG1022" i="54" s="1"/>
  <c r="O1030" i="54"/>
  <c r="O1038" i="54"/>
  <c r="O1046" i="54"/>
  <c r="O1054" i="54"/>
  <c r="BF1054" i="54" s="1"/>
  <c r="O1062" i="54"/>
  <c r="O1070" i="54"/>
  <c r="O1078" i="54"/>
  <c r="O1086" i="54"/>
  <c r="O1094" i="54"/>
  <c r="O1102" i="54"/>
  <c r="BD1102" i="54" s="1"/>
  <c r="O1110" i="54"/>
  <c r="O1118" i="54"/>
  <c r="O1126" i="54"/>
  <c r="O1134" i="54"/>
  <c r="BD1134" i="54" s="1"/>
  <c r="O1142" i="54"/>
  <c r="O1150" i="54"/>
  <c r="O1158" i="54"/>
  <c r="O1166" i="54"/>
  <c r="O1174" i="54"/>
  <c r="BC1174" i="54" s="1"/>
  <c r="O1182" i="54"/>
  <c r="O1190" i="54"/>
  <c r="BF1190" i="54" s="1"/>
  <c r="O1198" i="54"/>
  <c r="O1206" i="54"/>
  <c r="O1214" i="54"/>
  <c r="BB1214" i="54" s="1"/>
  <c r="O1222" i="54"/>
  <c r="O1230" i="54"/>
  <c r="O1238" i="54"/>
  <c r="O1246" i="54"/>
  <c r="O1254" i="54"/>
  <c r="O1262" i="54"/>
  <c r="O1270" i="54"/>
  <c r="O1278" i="54"/>
  <c r="O1286" i="54"/>
  <c r="O1294" i="54"/>
  <c r="BD1294" i="54" s="1"/>
  <c r="O1302" i="54"/>
  <c r="O1310" i="54"/>
  <c r="O921" i="54"/>
  <c r="O929" i="54"/>
  <c r="O937" i="54"/>
  <c r="BB937" i="54" s="1"/>
  <c r="O945" i="54"/>
  <c r="O953" i="54"/>
  <c r="O961" i="54"/>
  <c r="O969" i="54"/>
  <c r="O977" i="54"/>
  <c r="O985" i="54"/>
  <c r="O993" i="54"/>
  <c r="O1001" i="54"/>
  <c r="O1009" i="54"/>
  <c r="BE1009" i="54" s="1"/>
  <c r="O1017" i="54"/>
  <c r="O1025" i="54"/>
  <c r="O1033" i="54"/>
  <c r="O1041" i="54"/>
  <c r="O1049" i="54"/>
  <c r="O1057" i="54"/>
  <c r="BD1057" i="54" s="1"/>
  <c r="O1065" i="54"/>
  <c r="O1073" i="54"/>
  <c r="O1081" i="54"/>
  <c r="O1089" i="54"/>
  <c r="O1097" i="54"/>
  <c r="O1105" i="54"/>
  <c r="BF1105" i="54" s="1"/>
  <c r="O1113" i="54"/>
  <c r="O1121" i="54"/>
  <c r="O1129" i="54"/>
  <c r="O1137" i="54"/>
  <c r="O1145" i="54"/>
  <c r="O1153" i="54"/>
  <c r="O1161" i="54"/>
  <c r="O1169" i="54"/>
  <c r="BD1169" i="54" s="1"/>
  <c r="O1177" i="54"/>
  <c r="BC1177" i="54" s="1"/>
  <c r="O1185" i="54"/>
  <c r="BF1185" i="54" s="1"/>
  <c r="O1193" i="54"/>
  <c r="BD1193" i="54" s="1"/>
  <c r="O1201" i="54"/>
  <c r="O1209" i="54"/>
  <c r="O1217" i="54"/>
  <c r="BD1217" i="54" s="1"/>
  <c r="O1225" i="54"/>
  <c r="O1233" i="54"/>
  <c r="O1241" i="54"/>
  <c r="O1249" i="54"/>
  <c r="O1257" i="54"/>
  <c r="BG1257" i="54" s="1"/>
  <c r="O1265" i="54"/>
  <c r="O1273" i="54"/>
  <c r="O1281" i="54"/>
  <c r="O1289" i="54"/>
  <c r="O1297" i="54"/>
  <c r="O1305" i="54"/>
  <c r="O1252" i="54"/>
  <c r="O1260" i="54"/>
  <c r="O1268" i="54"/>
  <c r="O1276" i="54"/>
  <c r="O1308" i="54"/>
  <c r="AZ325" i="54"/>
  <c r="BA325" i="54"/>
  <c r="AT322" i="54"/>
  <c r="AW322" i="54" s="1"/>
  <c r="AT320" i="54"/>
  <c r="AW320" i="54"/>
  <c r="AZ320" i="54" s="1"/>
  <c r="AT306" i="54"/>
  <c r="AW306" i="54" s="1"/>
  <c r="AZ306" i="54" s="1"/>
  <c r="BA300" i="54"/>
  <c r="AT294" i="54"/>
  <c r="AW294" i="54"/>
  <c r="AW282" i="54"/>
  <c r="AZ282" i="54" s="1"/>
  <c r="AW278" i="54"/>
  <c r="AZ278" i="54" s="1"/>
  <c r="AW277" i="54"/>
  <c r="AZ277" i="54"/>
  <c r="AT270" i="54"/>
  <c r="AW270" i="54"/>
  <c r="AZ270" i="54" s="1"/>
  <c r="BA270" i="54"/>
  <c r="AT262" i="54"/>
  <c r="AW262" i="54"/>
  <c r="BA260" i="54"/>
  <c r="AT247" i="54"/>
  <c r="AW247" i="54"/>
  <c r="AZ247" i="54" s="1"/>
  <c r="AT244" i="54"/>
  <c r="AW244" i="54" s="1"/>
  <c r="AT224" i="54"/>
  <c r="AW224" i="54" s="1"/>
  <c r="BA216" i="54"/>
  <c r="AT178" i="54"/>
  <c r="AW178" i="54" s="1"/>
  <c r="AT171" i="54"/>
  <c r="AT144" i="54"/>
  <c r="AW144" i="54" s="1"/>
  <c r="AZ135" i="54"/>
  <c r="AT69" i="54"/>
  <c r="AW69" i="54" s="1"/>
  <c r="AT64" i="54"/>
  <c r="AW64" i="54"/>
  <c r="AZ44" i="54"/>
  <c r="BA44" i="54"/>
  <c r="AT252" i="54"/>
  <c r="AW252" i="54" s="1"/>
  <c r="AZ252" i="54" s="1"/>
  <c r="AT124" i="54"/>
  <c r="AW124" i="54" s="1"/>
  <c r="AT107" i="54"/>
  <c r="AW107" i="54" s="1"/>
  <c r="AW103" i="54"/>
  <c r="AT229" i="54"/>
  <c r="AW229" i="54" s="1"/>
  <c r="AT175" i="54"/>
  <c r="AW175" i="54" s="1"/>
  <c r="BA175" i="54" s="1"/>
  <c r="AT217" i="54"/>
  <c r="AW217" i="54" s="1"/>
  <c r="BA217" i="54" s="1"/>
  <c r="AT125" i="54"/>
  <c r="AW125" i="54" s="1"/>
  <c r="BA125" i="54" s="1"/>
  <c r="AT212" i="54"/>
  <c r="AW212" i="54"/>
  <c r="AT180" i="54"/>
  <c r="AW180" i="54"/>
  <c r="BA180" i="54" s="1"/>
  <c r="AT214" i="54"/>
  <c r="AW214" i="54" s="1"/>
  <c r="AT109" i="54"/>
  <c r="AW109" i="54" s="1"/>
  <c r="AT219" i="54"/>
  <c r="AW219" i="54"/>
  <c r="BA219" i="54" s="1"/>
  <c r="AT236" i="54"/>
  <c r="AW236" i="54"/>
  <c r="AZ236" i="54" s="1"/>
  <c r="AT206" i="54"/>
  <c r="AW206" i="54" s="1"/>
  <c r="AT78" i="54"/>
  <c r="AW78" i="54" s="1"/>
  <c r="AT143" i="54"/>
  <c r="AW143" i="54"/>
  <c r="BA143" i="54" s="1"/>
  <c r="AT225" i="54"/>
  <c r="AW225" i="54" s="1"/>
  <c r="AT241" i="54"/>
  <c r="AW241" i="54"/>
  <c r="AT113" i="54"/>
  <c r="AW113" i="54" s="1"/>
  <c r="AT249" i="54"/>
  <c r="AW249" i="54" s="1"/>
  <c r="AT149" i="54"/>
  <c r="AW149" i="54"/>
  <c r="AT82" i="54"/>
  <c r="AW82" i="54" s="1"/>
  <c r="AT170" i="54"/>
  <c r="AW170" i="54" s="1"/>
  <c r="AZ170" i="54" s="1"/>
  <c r="AT223" i="54"/>
  <c r="AW223" i="54" s="1"/>
  <c r="AT210" i="54"/>
  <c r="AW210" i="54" s="1"/>
  <c r="AZ210" i="54" s="1"/>
  <c r="AT129" i="54"/>
  <c r="AW129" i="54"/>
  <c r="BA40" i="54"/>
  <c r="AW265" i="54"/>
  <c r="BA265" i="54" s="1"/>
  <c r="AZ265" i="54"/>
  <c r="AW261" i="54"/>
  <c r="AZ261" i="54" s="1"/>
  <c r="AW195" i="54"/>
  <c r="AZ195" i="54" s="1"/>
  <c r="AW188" i="54"/>
  <c r="BA188" i="54" s="1"/>
  <c r="AW165" i="54"/>
  <c r="AZ165" i="54" s="1"/>
  <c r="AW160" i="54"/>
  <c r="BA160" i="54" s="1"/>
  <c r="AW133" i="54"/>
  <c r="BA133" i="54" s="1"/>
  <c r="AZ133" i="54"/>
  <c r="AW120" i="54"/>
  <c r="AZ120" i="54" s="1"/>
  <c r="AW102" i="54"/>
  <c r="BA102" i="54" s="1"/>
  <c r="AW90" i="54"/>
  <c r="AZ90" i="54"/>
  <c r="AW86" i="54"/>
  <c r="BF864" i="54"/>
  <c r="BG864" i="54"/>
  <c r="AW331" i="54"/>
  <c r="AZ327" i="54"/>
  <c r="BA327" i="54"/>
  <c r="AZ304" i="54"/>
  <c r="BA304" i="54"/>
  <c r="BA303" i="54"/>
  <c r="BA295" i="54"/>
  <c r="AW218" i="54"/>
  <c r="BA218" i="54" s="1"/>
  <c r="AW213" i="54"/>
  <c r="BA213" i="54" s="1"/>
  <c r="BF1297" i="54"/>
  <c r="BG1297" i="54"/>
  <c r="BF1169" i="54"/>
  <c r="BG1169" i="54"/>
  <c r="BG1310" i="54"/>
  <c r="BF1310" i="54"/>
  <c r="BG1182" i="54"/>
  <c r="BF1182" i="54"/>
  <c r="BG1086" i="54"/>
  <c r="BF1086" i="54"/>
  <c r="BG990" i="54"/>
  <c r="BF990" i="54"/>
  <c r="BF1119" i="54"/>
  <c r="BG1119" i="54"/>
  <c r="BF831" i="54"/>
  <c r="BG831" i="54"/>
  <c r="BG896" i="54"/>
  <c r="BF896" i="54"/>
  <c r="BG458" i="54"/>
  <c r="BF458" i="54"/>
  <c r="BG928" i="54"/>
  <c r="BF928" i="54"/>
  <c r="BG750" i="54"/>
  <c r="BF750" i="54"/>
  <c r="BG904" i="54"/>
  <c r="BF904" i="54"/>
  <c r="BF580" i="54"/>
  <c r="BG580" i="54"/>
  <c r="BG452" i="54"/>
  <c r="BF452" i="54"/>
  <c r="BF196" i="54"/>
  <c r="BG196" i="54"/>
  <c r="BG68" i="54"/>
  <c r="BF68" i="54"/>
  <c r="BF1299" i="54"/>
  <c r="BG1299" i="54"/>
  <c r="BG656" i="54"/>
  <c r="BF656" i="54"/>
  <c r="BG454" i="54"/>
  <c r="BG326" i="54"/>
  <c r="BF326" i="54"/>
  <c r="BF230" i="54"/>
  <c r="BG230" i="54"/>
  <c r="BF166" i="54"/>
  <c r="BG166" i="54"/>
  <c r="BG134" i="54"/>
  <c r="BG70" i="54"/>
  <c r="BF70" i="54"/>
  <c r="BF1235" i="54"/>
  <c r="BG1235" i="54"/>
  <c r="BF1019" i="54"/>
  <c r="BG1019" i="54"/>
  <c r="BF955" i="54"/>
  <c r="BG955" i="54"/>
  <c r="BG766" i="54"/>
  <c r="BF766" i="54"/>
  <c r="BF647" i="54"/>
  <c r="BG647" i="54"/>
  <c r="BG1264" i="54"/>
  <c r="BF1264" i="54"/>
  <c r="BF568" i="54"/>
  <c r="BG568" i="54"/>
  <c r="BF536" i="54"/>
  <c r="BG536" i="54"/>
  <c r="BG472" i="54"/>
  <c r="BF472" i="54"/>
  <c r="BG408" i="54"/>
  <c r="BF408" i="54"/>
  <c r="BG376" i="54"/>
  <c r="BF376" i="54"/>
  <c r="BG280" i="54"/>
  <c r="BF280" i="54"/>
  <c r="BF248" i="54"/>
  <c r="BG248" i="54"/>
  <c r="BF216" i="54"/>
  <c r="BG216" i="54"/>
  <c r="BF120" i="54"/>
  <c r="BG120" i="54"/>
  <c r="BG838" i="54"/>
  <c r="BF838" i="54"/>
  <c r="BG774" i="54"/>
  <c r="BF774" i="54"/>
  <c r="BG742" i="54"/>
  <c r="BF742" i="54"/>
  <c r="BG646" i="54"/>
  <c r="BF646" i="54"/>
  <c r="BG1250" i="54"/>
  <c r="BF1250" i="54"/>
  <c r="BG1052" i="54"/>
  <c r="BF1052" i="54"/>
  <c r="BF865" i="54"/>
  <c r="BG865" i="54"/>
  <c r="BF733" i="54"/>
  <c r="BG733" i="54"/>
  <c r="BF567" i="54"/>
  <c r="BG567" i="54"/>
  <c r="BF439" i="54"/>
  <c r="BG439" i="54"/>
  <c r="BG1284" i="54"/>
  <c r="BF1181" i="54"/>
  <c r="BG1181" i="54"/>
  <c r="BG836" i="54"/>
  <c r="BF836" i="54"/>
  <c r="BG781" i="54"/>
  <c r="BG627" i="54"/>
  <c r="BF563" i="54"/>
  <c r="BG563" i="54"/>
  <c r="BF1037" i="54"/>
  <c r="BG1037" i="54"/>
  <c r="BF970" i="54"/>
  <c r="BF115" i="54"/>
  <c r="BG115" i="54"/>
  <c r="BF833" i="54"/>
  <c r="BG833" i="54"/>
  <c r="BF789" i="54"/>
  <c r="BF347" i="54"/>
  <c r="BG347" i="54"/>
  <c r="BF329" i="54"/>
  <c r="BF145" i="54"/>
  <c r="BG145" i="54"/>
  <c r="BF93" i="54"/>
  <c r="BG93" i="54"/>
  <c r="BF81" i="54"/>
  <c r="BG81" i="54"/>
  <c r="BF159" i="54"/>
  <c r="BG159" i="54"/>
  <c r="BF151" i="54"/>
  <c r="BF109" i="54"/>
  <c r="BG109" i="54"/>
  <c r="BF227" i="54"/>
  <c r="BG227" i="54"/>
  <c r="BF213" i="54"/>
  <c r="BG213" i="54"/>
  <c r="BF989" i="54"/>
  <c r="BG989" i="54"/>
  <c r="BF617" i="54"/>
  <c r="BG617" i="54"/>
  <c r="BF553" i="54"/>
  <c r="BG553" i="54"/>
  <c r="BF521" i="54"/>
  <c r="BG521" i="54"/>
  <c r="BF489" i="54"/>
  <c r="BG489" i="54"/>
  <c r="BF457" i="54"/>
  <c r="BG457" i="54"/>
  <c r="BF393" i="54"/>
  <c r="BG393" i="54"/>
  <c r="BF367" i="54"/>
  <c r="BG367" i="54"/>
  <c r="BF219" i="54"/>
  <c r="BF163" i="54"/>
  <c r="BG163" i="54"/>
  <c r="BF146" i="54"/>
  <c r="BG146" i="54"/>
  <c r="BG1122" i="54"/>
  <c r="BF1122" i="54"/>
  <c r="BG732" i="54"/>
  <c r="BF732" i="54"/>
  <c r="BF395" i="54"/>
  <c r="BG395" i="54"/>
  <c r="BF154" i="54"/>
  <c r="BG154" i="54"/>
  <c r="BG1002" i="54"/>
  <c r="BF1002" i="54"/>
  <c r="BF525" i="54"/>
  <c r="BG525" i="54"/>
  <c r="BF247" i="54"/>
  <c r="BG247" i="54"/>
  <c r="BF130" i="54"/>
  <c r="BG130" i="54"/>
  <c r="BG1244" i="54"/>
  <c r="BF1244" i="54"/>
  <c r="BG1104" i="54"/>
  <c r="BF1104" i="54"/>
  <c r="BG812" i="54"/>
  <c r="BF812" i="54"/>
  <c r="BF621" i="54"/>
  <c r="BG621" i="54"/>
  <c r="BF513" i="54"/>
  <c r="BG513" i="54"/>
  <c r="BF71" i="54"/>
  <c r="BG71" i="54"/>
  <c r="BF1077" i="54"/>
  <c r="BG1077" i="54"/>
  <c r="BF603" i="54"/>
  <c r="BG603" i="54"/>
  <c r="BF477" i="54"/>
  <c r="BG477" i="54"/>
  <c r="BF1221" i="54"/>
  <c r="BG1221" i="54"/>
  <c r="BG900" i="54"/>
  <c r="BF900" i="54"/>
  <c r="BG852" i="54"/>
  <c r="BF852" i="54"/>
  <c r="BF755" i="54"/>
  <c r="BG755" i="54"/>
  <c r="BF637" i="54"/>
  <c r="BG637" i="54"/>
  <c r="BF325" i="54"/>
  <c r="BG325" i="54"/>
  <c r="BF239" i="54"/>
  <c r="BG239" i="54"/>
  <c r="BF138" i="54"/>
  <c r="BG138" i="54"/>
  <c r="BG1172" i="54"/>
  <c r="BF1172" i="54"/>
  <c r="BF883" i="54"/>
  <c r="BG883" i="54"/>
  <c r="BF651" i="54"/>
  <c r="BG651" i="54"/>
  <c r="BF511" i="54"/>
  <c r="BG511" i="54"/>
  <c r="BG378" i="54"/>
  <c r="BF378" i="54"/>
  <c r="BF257" i="54"/>
  <c r="BG257" i="54"/>
  <c r="BG1292" i="54"/>
  <c r="BF1292" i="54"/>
  <c r="BF1141" i="54"/>
  <c r="BG1141" i="54"/>
  <c r="BF881" i="54"/>
  <c r="BG881" i="54"/>
  <c r="BG1236" i="54"/>
  <c r="BF1236" i="54"/>
  <c r="BG591" i="54"/>
  <c r="BF591" i="54"/>
  <c r="BF111" i="54"/>
  <c r="BG111" i="54"/>
  <c r="BG786" i="54"/>
  <c r="BF786" i="54"/>
  <c r="BF315" i="54"/>
  <c r="BG315" i="54"/>
  <c r="BG1018" i="54"/>
  <c r="BF1018" i="54"/>
  <c r="BF527" i="54"/>
  <c r="BG527" i="54"/>
  <c r="BG1220" i="54"/>
  <c r="BF1220" i="54"/>
  <c r="BG593" i="54"/>
  <c r="BF593" i="54"/>
  <c r="BG1138" i="54"/>
  <c r="BF1138" i="54"/>
  <c r="BG700" i="54"/>
  <c r="BF1269" i="54"/>
  <c r="BG1269" i="54"/>
  <c r="BF1073" i="54"/>
  <c r="BG1073" i="54"/>
  <c r="BF977" i="54"/>
  <c r="BG977" i="54"/>
  <c r="BG1246" i="54"/>
  <c r="BF1246" i="54"/>
  <c r="BG1118" i="54"/>
  <c r="BF1118" i="54"/>
  <c r="BG1106" i="54"/>
  <c r="BF1106" i="54"/>
  <c r="BF1087" i="54"/>
  <c r="BG1087" i="54"/>
  <c r="BF959" i="54"/>
  <c r="BG959" i="54"/>
  <c r="BF863" i="54"/>
  <c r="BG863" i="54"/>
  <c r="BG1112" i="54"/>
  <c r="BF1112" i="54"/>
  <c r="BF554" i="54"/>
  <c r="BG554" i="54"/>
  <c r="BF743" i="54"/>
  <c r="BG743" i="54"/>
  <c r="BG776" i="54"/>
  <c r="BF776" i="54"/>
  <c r="BG420" i="54"/>
  <c r="BF420" i="54"/>
  <c r="BG822" i="54"/>
  <c r="BF822" i="54"/>
  <c r="BF679" i="54"/>
  <c r="BG679" i="54"/>
  <c r="BG1136" i="54"/>
  <c r="BF1136" i="54"/>
  <c r="BF550" i="54"/>
  <c r="BG550" i="54"/>
  <c r="BG486" i="54"/>
  <c r="BF486" i="54"/>
  <c r="BF358" i="54"/>
  <c r="BG294" i="54"/>
  <c r="BF294" i="54"/>
  <c r="BF198" i="54"/>
  <c r="BG198" i="54"/>
  <c r="BF102" i="54"/>
  <c r="BG102" i="54"/>
  <c r="BG632" i="54"/>
  <c r="BF632" i="54"/>
  <c r="BG1260" i="54"/>
  <c r="BF1260" i="54"/>
  <c r="BF1225" i="54"/>
  <c r="BG1225" i="54"/>
  <c r="BF1193" i="54"/>
  <c r="BG1193" i="54"/>
  <c r="BF1161" i="54"/>
  <c r="BG1161" i="54"/>
  <c r="BF1097" i="54"/>
  <c r="BG1097" i="54"/>
  <c r="BF1065" i="54"/>
  <c r="BG1065" i="54"/>
  <c r="BF1001" i="54"/>
  <c r="BG1001" i="54"/>
  <c r="BF937" i="54"/>
  <c r="BG937" i="54"/>
  <c r="BG1302" i="54"/>
  <c r="BF1302" i="54"/>
  <c r="BG1238" i="54"/>
  <c r="BF1238" i="54"/>
  <c r="BG1174" i="54"/>
  <c r="BF1174" i="54"/>
  <c r="BG1142" i="54"/>
  <c r="BF1142" i="54"/>
  <c r="BG1110" i="54"/>
  <c r="BF1110" i="54"/>
  <c r="BG1078" i="54"/>
  <c r="BF1078" i="54"/>
  <c r="BF1014" i="54"/>
  <c r="BG982" i="54"/>
  <c r="BF982" i="54"/>
  <c r="BG950" i="54"/>
  <c r="BF950" i="54"/>
  <c r="BG1298" i="54"/>
  <c r="BF1298" i="54"/>
  <c r="BG1098" i="54"/>
  <c r="BF1098" i="54"/>
  <c r="BF1303" i="54"/>
  <c r="BG1303" i="54"/>
  <c r="BF1271" i="54"/>
  <c r="BG1271" i="54"/>
  <c r="BF1207" i="54"/>
  <c r="BG1207" i="54"/>
  <c r="BF1175" i="54"/>
  <c r="BG1175" i="54"/>
  <c r="BF1111" i="54"/>
  <c r="BG1111" i="54"/>
  <c r="BF1047" i="54"/>
  <c r="BG1047" i="54"/>
  <c r="BF1015" i="54"/>
  <c r="BG1015" i="54"/>
  <c r="BF951" i="54"/>
  <c r="BG951" i="54"/>
  <c r="BF887" i="54"/>
  <c r="BG887" i="54"/>
  <c r="BF855" i="54"/>
  <c r="BG855" i="54"/>
  <c r="BF823" i="54"/>
  <c r="BG823" i="54"/>
  <c r="BF791" i="54"/>
  <c r="BG791" i="54"/>
  <c r="BF1099" i="54"/>
  <c r="BG1099" i="54"/>
  <c r="BG1040" i="54"/>
  <c r="BF1040" i="54"/>
  <c r="BG640" i="54"/>
  <c r="BF640" i="54"/>
  <c r="BG578" i="54"/>
  <c r="BF546" i="54"/>
  <c r="BG546" i="54"/>
  <c r="BG482" i="54"/>
  <c r="BF482" i="54"/>
  <c r="BG450" i="54"/>
  <c r="BF450" i="54"/>
  <c r="BG386" i="54"/>
  <c r="BF386" i="54"/>
  <c r="BF1075" i="54"/>
  <c r="BG1075" i="54"/>
  <c r="BF1043" i="54"/>
  <c r="BG1043" i="54"/>
  <c r="BF1011" i="54"/>
  <c r="BG1011" i="54"/>
  <c r="BG910" i="54"/>
  <c r="BF910" i="54"/>
  <c r="BF843" i="54"/>
  <c r="BG843" i="54"/>
  <c r="BF1283" i="54"/>
  <c r="BG1283" i="54"/>
  <c r="BG744" i="54"/>
  <c r="BF744" i="54"/>
  <c r="BG604" i="54"/>
  <c r="BF604" i="54"/>
  <c r="BG572" i="54"/>
  <c r="BG508" i="54"/>
  <c r="BF508" i="54"/>
  <c r="BG444" i="54"/>
  <c r="BF444" i="54"/>
  <c r="BG348" i="54"/>
  <c r="BF348" i="54"/>
  <c r="BG316" i="54"/>
  <c r="BF316" i="54"/>
  <c r="BF252" i="54"/>
  <c r="BG252" i="54"/>
  <c r="BF124" i="54"/>
  <c r="BG124" i="54"/>
  <c r="BF92" i="54"/>
  <c r="BG92" i="54"/>
  <c r="BF1179" i="54"/>
  <c r="BG1179" i="54"/>
  <c r="BG1120" i="54"/>
  <c r="BF1120" i="54"/>
  <c r="BG968" i="54"/>
  <c r="BF968" i="54"/>
  <c r="BG752" i="54"/>
  <c r="BF752" i="54"/>
  <c r="BG644" i="54"/>
  <c r="BF644" i="54"/>
  <c r="BF574" i="54"/>
  <c r="BG574" i="54"/>
  <c r="BG478" i="54"/>
  <c r="BF478" i="54"/>
  <c r="BG414" i="54"/>
  <c r="BF414" i="54"/>
  <c r="BG350" i="54"/>
  <c r="BF350" i="54"/>
  <c r="BG318" i="54"/>
  <c r="BF318" i="54"/>
  <c r="BG286" i="54"/>
  <c r="BF286" i="54"/>
  <c r="BF222" i="54"/>
  <c r="BG222" i="54"/>
  <c r="BF158" i="54"/>
  <c r="BG158" i="54"/>
  <c r="BF126" i="54"/>
  <c r="BG126" i="54"/>
  <c r="BG62" i="54"/>
  <c r="BF62" i="54"/>
  <c r="BF923" i="54"/>
  <c r="BG923" i="54"/>
  <c r="BG624" i="54"/>
  <c r="BF624" i="54"/>
  <c r="BF560" i="54"/>
  <c r="BG560" i="54"/>
  <c r="BG464" i="54"/>
  <c r="BF464" i="54"/>
  <c r="BG400" i="54"/>
  <c r="BF400" i="54"/>
  <c r="BG304" i="54"/>
  <c r="BF304" i="54"/>
  <c r="BG272" i="54"/>
  <c r="BF272" i="54"/>
  <c r="BF240" i="54"/>
  <c r="BG240" i="54"/>
  <c r="BF176" i="54"/>
  <c r="BG176" i="54"/>
  <c r="BG144" i="54"/>
  <c r="BF112" i="54"/>
  <c r="BG112" i="54"/>
  <c r="BF1045" i="54"/>
  <c r="BG1045" i="54"/>
  <c r="BF905" i="54"/>
  <c r="BG905" i="54"/>
  <c r="BG724" i="54"/>
  <c r="BF724" i="54"/>
  <c r="BF669" i="54"/>
  <c r="BF615" i="54"/>
  <c r="BG615" i="54"/>
  <c r="BF487" i="54"/>
  <c r="BF423" i="54"/>
  <c r="BG423" i="54"/>
  <c r="BG1164" i="54"/>
  <c r="BF1164" i="54"/>
  <c r="BF1085" i="54"/>
  <c r="BG1085" i="54"/>
  <c r="BG1004" i="54"/>
  <c r="BF1004" i="54"/>
  <c r="BF827" i="54"/>
  <c r="BG827" i="54"/>
  <c r="BF717" i="54"/>
  <c r="BG717" i="54"/>
  <c r="BF547" i="54"/>
  <c r="BG547" i="54"/>
  <c r="BF419" i="54"/>
  <c r="BG419" i="54"/>
  <c r="BG1034" i="54"/>
  <c r="BF1034" i="54"/>
  <c r="BF387" i="54"/>
  <c r="BG387" i="54"/>
  <c r="BF209" i="54"/>
  <c r="BG209" i="54"/>
  <c r="BG66" i="54"/>
  <c r="BF66" i="54"/>
  <c r="BF1053" i="54"/>
  <c r="BG1053" i="54"/>
  <c r="BG658" i="54"/>
  <c r="BF658" i="54"/>
  <c r="BF469" i="54"/>
  <c r="BG469" i="54"/>
  <c r="BF909" i="54"/>
  <c r="BG909" i="54"/>
  <c r="BF805" i="54"/>
  <c r="BG805" i="54"/>
  <c r="BF677" i="54"/>
  <c r="BG677" i="54"/>
  <c r="BF379" i="54"/>
  <c r="BG379" i="54"/>
  <c r="BG346" i="54"/>
  <c r="BG338" i="54"/>
  <c r="BF338" i="54"/>
  <c r="BF99" i="54"/>
  <c r="BG99" i="54"/>
  <c r="BG601" i="54"/>
  <c r="BF601" i="54"/>
  <c r="BG1180" i="54"/>
  <c r="BF1180" i="54"/>
  <c r="BF897" i="54"/>
  <c r="BG897" i="54"/>
  <c r="BG866" i="54"/>
  <c r="BF866" i="54"/>
  <c r="BG780" i="54"/>
  <c r="BF780" i="54"/>
  <c r="BG714" i="54"/>
  <c r="BF714" i="54"/>
  <c r="BF645" i="54"/>
  <c r="BG645" i="54"/>
  <c r="BF341" i="54"/>
  <c r="BF143" i="54"/>
  <c r="BG143" i="54"/>
  <c r="BF925" i="54"/>
  <c r="BG925" i="54"/>
  <c r="BF441" i="54"/>
  <c r="BG441" i="54"/>
  <c r="BF1125" i="54"/>
  <c r="BG1125" i="54"/>
  <c r="BF817" i="54"/>
  <c r="BF491" i="54"/>
  <c r="BG491" i="54"/>
  <c r="BF337" i="54"/>
  <c r="BG337" i="54"/>
  <c r="BF181" i="54"/>
  <c r="BG181" i="54"/>
  <c r="BF79" i="54"/>
  <c r="BG79" i="54"/>
  <c r="BG1224" i="54"/>
  <c r="BF1224" i="54"/>
  <c r="BG597" i="54"/>
  <c r="BF597" i="54"/>
  <c r="BF899" i="54"/>
  <c r="BG899" i="54"/>
  <c r="BF747" i="54"/>
  <c r="BG747" i="54"/>
  <c r="BF507" i="54"/>
  <c r="BG507" i="54"/>
  <c r="BF241" i="54"/>
  <c r="BG241" i="54"/>
  <c r="BF383" i="54"/>
  <c r="BG383" i="54"/>
  <c r="BF203" i="54"/>
  <c r="BG203" i="54"/>
  <c r="BF121" i="54"/>
  <c r="BG121" i="54"/>
  <c r="BF737" i="54"/>
  <c r="BG737" i="54"/>
  <c r="BG684" i="54"/>
  <c r="BF684" i="54"/>
  <c r="BG330" i="54"/>
  <c r="BF330" i="54"/>
  <c r="BG1074" i="54"/>
  <c r="BF1074" i="54"/>
  <c r="BF795" i="54"/>
  <c r="BG795" i="54"/>
  <c r="BG674" i="54"/>
  <c r="BF674" i="54"/>
  <c r="BG571" i="54"/>
  <c r="BF571" i="54"/>
  <c r="BF401" i="54"/>
  <c r="BG401" i="54"/>
  <c r="BG1218" i="54"/>
  <c r="BF1218" i="54"/>
  <c r="BG972" i="54"/>
  <c r="BF972" i="54"/>
  <c r="BF893" i="54"/>
  <c r="BG893" i="54"/>
  <c r="BF605" i="54"/>
  <c r="BG605" i="54"/>
  <c r="BG322" i="54"/>
  <c r="BF322" i="54"/>
  <c r="BF135" i="54"/>
  <c r="BG135" i="54"/>
  <c r="BF303" i="54"/>
  <c r="BG303" i="54"/>
  <c r="BF113" i="54"/>
  <c r="BG113" i="54"/>
  <c r="BG820" i="54"/>
  <c r="BF820" i="54"/>
  <c r="BF619" i="54"/>
  <c r="BG619" i="54"/>
  <c r="BF195" i="54"/>
  <c r="BG195" i="54"/>
  <c r="BF258" i="54"/>
  <c r="BG258" i="54"/>
  <c r="BF1021" i="54"/>
  <c r="BG1021" i="54"/>
  <c r="BG1028" i="54"/>
  <c r="BF1028" i="54"/>
  <c r="BF359" i="54"/>
  <c r="BG359" i="54"/>
  <c r="BF821" i="54"/>
  <c r="BG821" i="54"/>
  <c r="BF1229" i="54"/>
  <c r="BG1229" i="54"/>
  <c r="BF693" i="54"/>
  <c r="BG693" i="54"/>
  <c r="BF269" i="54"/>
  <c r="BG269" i="54"/>
  <c r="BG1100" i="54"/>
  <c r="BF1100" i="54"/>
  <c r="BF309" i="54"/>
  <c r="BG309" i="54"/>
  <c r="BF777" i="54"/>
  <c r="BG777" i="54"/>
  <c r="BF295" i="54"/>
  <c r="BG295" i="54"/>
  <c r="BG938" i="54"/>
  <c r="BF938" i="54"/>
  <c r="BG1108" i="54"/>
  <c r="BF1108" i="54"/>
  <c r="BF193" i="54"/>
  <c r="BG193" i="54"/>
  <c r="BF861" i="54"/>
  <c r="BG861" i="54"/>
  <c r="BF261" i="54"/>
  <c r="BG261" i="54"/>
  <c r="BG362" i="54"/>
  <c r="BF1137" i="54"/>
  <c r="BG1137" i="54"/>
  <c r="BF1009" i="54"/>
  <c r="BG1009" i="54"/>
  <c r="BG1150" i="54"/>
  <c r="BF1150" i="54"/>
  <c r="BG1226" i="54"/>
  <c r="BF1226" i="54"/>
  <c r="BG1311" i="54"/>
  <c r="BF1183" i="54"/>
  <c r="BG1183" i="54"/>
  <c r="BF1023" i="54"/>
  <c r="BG1023" i="54"/>
  <c r="BF895" i="54"/>
  <c r="BF767" i="54"/>
  <c r="BG767" i="54"/>
  <c r="BG394" i="54"/>
  <c r="BF394" i="54"/>
  <c r="BG1088" i="54"/>
  <c r="BF1088" i="54"/>
  <c r="BG878" i="54"/>
  <c r="BG718" i="54"/>
  <c r="BG1296" i="54"/>
  <c r="BF1296" i="54"/>
  <c r="BF484" i="54"/>
  <c r="BG356" i="54"/>
  <c r="BF356" i="54"/>
  <c r="BG886" i="54"/>
  <c r="BF886" i="54"/>
  <c r="BG1248" i="54"/>
  <c r="BG984" i="54"/>
  <c r="BF984" i="54"/>
  <c r="BG422" i="54"/>
  <c r="BF422" i="54"/>
  <c r="BF987" i="54"/>
  <c r="BG987" i="54"/>
  <c r="BG1252" i="54"/>
  <c r="BF1252" i="54"/>
  <c r="BF1217" i="54"/>
  <c r="BG1217" i="54"/>
  <c r="BF1153" i="54"/>
  <c r="BG1153" i="54"/>
  <c r="BF1057" i="54"/>
  <c r="BG1057" i="54"/>
  <c r="BF1025" i="54"/>
  <c r="BG1025" i="54"/>
  <c r="BF993" i="54"/>
  <c r="BG993" i="54"/>
  <c r="BG1294" i="54"/>
  <c r="BF1294" i="54"/>
  <c r="BG1230" i="54"/>
  <c r="BF1230" i="54"/>
  <c r="BG1134" i="54"/>
  <c r="BF1134" i="54"/>
  <c r="BG1102" i="54"/>
  <c r="BF1102" i="54"/>
  <c r="BG1070" i="54"/>
  <c r="BF1070" i="54"/>
  <c r="BG974" i="54"/>
  <c r="BF974" i="54"/>
  <c r="BG1290" i="54"/>
  <c r="BF1290" i="54"/>
  <c r="BG1090" i="54"/>
  <c r="BF1090" i="54"/>
  <c r="BF1295" i="54"/>
  <c r="BG1295" i="54"/>
  <c r="BF1263" i="54"/>
  <c r="BG1263" i="54"/>
  <c r="BF1167" i="54"/>
  <c r="BG1167" i="54"/>
  <c r="BF1103" i="54"/>
  <c r="BG1103" i="54"/>
  <c r="BF1007" i="54"/>
  <c r="BG1007" i="54"/>
  <c r="BF943" i="54"/>
  <c r="BG943" i="54"/>
  <c r="BF847" i="54"/>
  <c r="BG847" i="54"/>
  <c r="BF783" i="54"/>
  <c r="BG783" i="54"/>
  <c r="BG960" i="54"/>
  <c r="BF960" i="54"/>
  <c r="BG832" i="54"/>
  <c r="BF832" i="54"/>
  <c r="BG634" i="54"/>
  <c r="BF634" i="54"/>
  <c r="BG602" i="54"/>
  <c r="BF602" i="54"/>
  <c r="BF570" i="54"/>
  <c r="BG570" i="54"/>
  <c r="BF538" i="54"/>
  <c r="BG538" i="54"/>
  <c r="BG474" i="54"/>
  <c r="BF474" i="54"/>
  <c r="BG442" i="54"/>
  <c r="BF442" i="54"/>
  <c r="BG410" i="54"/>
  <c r="BF410" i="54"/>
  <c r="BF1307" i="54"/>
  <c r="BG1307" i="54"/>
  <c r="BF1115" i="54"/>
  <c r="BG1115" i="54"/>
  <c r="BF875" i="54"/>
  <c r="BG875" i="54"/>
  <c r="BG814" i="54"/>
  <c r="BF814" i="54"/>
  <c r="BF759" i="54"/>
  <c r="BG759" i="54"/>
  <c r="BF727" i="54"/>
  <c r="BG727" i="54"/>
  <c r="BF663" i="54"/>
  <c r="BG663" i="54"/>
  <c r="BF711" i="54"/>
  <c r="BG711" i="54"/>
  <c r="BG712" i="54"/>
  <c r="BF712" i="54"/>
  <c r="BF596" i="54"/>
  <c r="BG596" i="54"/>
  <c r="BG500" i="54"/>
  <c r="BF500" i="54"/>
  <c r="BG468" i="54"/>
  <c r="BF468" i="54"/>
  <c r="BG436" i="54"/>
  <c r="BF436" i="54"/>
  <c r="BG340" i="54"/>
  <c r="BF340" i="54"/>
  <c r="BG308" i="54"/>
  <c r="BF308" i="54"/>
  <c r="BG276" i="54"/>
  <c r="BF276" i="54"/>
  <c r="BF244" i="54"/>
  <c r="BF180" i="54"/>
  <c r="BG180" i="54"/>
  <c r="BF148" i="54"/>
  <c r="BF116" i="54"/>
  <c r="BG116" i="54"/>
  <c r="BG84" i="54"/>
  <c r="BF84" i="54"/>
  <c r="BG918" i="54"/>
  <c r="BF918" i="54"/>
  <c r="BG854" i="54"/>
  <c r="BF854" i="54"/>
  <c r="BG790" i="54"/>
  <c r="BF790" i="54"/>
  <c r="BF639" i="54"/>
  <c r="BG639" i="54"/>
  <c r="BG670" i="54"/>
  <c r="BF670" i="54"/>
  <c r="BG1080" i="54"/>
  <c r="BF1080" i="54"/>
  <c r="BG1016" i="54"/>
  <c r="BG952" i="54"/>
  <c r="BF952" i="54"/>
  <c r="BG720" i="54"/>
  <c r="BF720" i="54"/>
  <c r="BG630" i="54"/>
  <c r="BF630" i="54"/>
  <c r="BF598" i="54"/>
  <c r="BG598" i="54"/>
  <c r="BF566" i="54"/>
  <c r="BG566" i="54"/>
  <c r="BG502" i="54"/>
  <c r="BF502" i="54"/>
  <c r="BG470" i="54"/>
  <c r="BF470" i="54"/>
  <c r="BG406" i="54"/>
  <c r="BF406" i="54"/>
  <c r="BG342" i="54"/>
  <c r="BF342" i="54"/>
  <c r="BG278" i="54"/>
  <c r="BF278" i="54"/>
  <c r="BF214" i="54"/>
  <c r="BF150" i="54"/>
  <c r="BG150" i="54"/>
  <c r="BF1251" i="54"/>
  <c r="BG1251" i="54"/>
  <c r="BG1123" i="54"/>
  <c r="BF1067" i="54"/>
  <c r="BF1035" i="54"/>
  <c r="BG1035" i="54"/>
  <c r="BF1003" i="54"/>
  <c r="BG1003" i="54"/>
  <c r="BG862" i="54"/>
  <c r="BF862" i="54"/>
  <c r="BG798" i="54"/>
  <c r="BF798" i="54"/>
  <c r="BG702" i="54"/>
  <c r="BF702" i="54"/>
  <c r="BG920" i="54"/>
  <c r="BF920" i="54"/>
  <c r="BG792" i="54"/>
  <c r="BG664" i="54"/>
  <c r="BF664" i="54"/>
  <c r="BF552" i="54"/>
  <c r="BG552" i="54"/>
  <c r="BG488" i="54"/>
  <c r="BF488" i="54"/>
  <c r="BG424" i="54"/>
  <c r="BF424" i="54"/>
  <c r="BG392" i="54"/>
  <c r="BF392" i="54"/>
  <c r="BG328" i="54"/>
  <c r="BF328" i="54"/>
  <c r="BG264" i="54"/>
  <c r="BF264" i="54"/>
  <c r="BF168" i="54"/>
  <c r="BG72" i="54"/>
  <c r="BF72" i="54"/>
  <c r="BF69" i="54"/>
  <c r="BG69" i="54"/>
  <c r="BG806" i="54"/>
  <c r="BF806" i="54"/>
  <c r="BF751" i="54"/>
  <c r="BG751" i="54"/>
  <c r="BG655" i="54"/>
  <c r="BG1288" i="54"/>
  <c r="BF1288" i="54"/>
  <c r="BF877" i="54"/>
  <c r="BG877" i="54"/>
  <c r="BF657" i="54"/>
  <c r="BG599" i="54"/>
  <c r="BF599" i="54"/>
  <c r="BF354" i="54"/>
  <c r="BF293" i="54"/>
  <c r="BG293" i="54"/>
  <c r="BF997" i="54"/>
  <c r="BG997" i="54"/>
  <c r="BF930" i="54"/>
  <c r="BF763" i="54"/>
  <c r="BG763" i="54"/>
  <c r="BG708" i="54"/>
  <c r="BF708" i="54"/>
  <c r="BF403" i="54"/>
  <c r="BG403" i="54"/>
  <c r="BG1212" i="54"/>
  <c r="BG569" i="54"/>
  <c r="BF569" i="54"/>
  <c r="BG1060" i="54"/>
  <c r="BF885" i="54"/>
  <c r="BG885" i="54"/>
  <c r="BG826" i="54"/>
  <c r="BF826" i="54"/>
  <c r="BG778" i="54"/>
  <c r="BF778" i="54"/>
  <c r="BF723" i="54"/>
  <c r="BF661" i="54"/>
  <c r="BG661" i="54"/>
  <c r="BF343" i="54"/>
  <c r="BG343" i="54"/>
  <c r="BF307" i="54"/>
  <c r="BG307" i="54"/>
  <c r="BF107" i="54"/>
  <c r="BG107" i="54"/>
  <c r="BF89" i="54"/>
  <c r="BF67" i="54"/>
  <c r="BG67" i="54"/>
  <c r="BF207" i="54"/>
  <c r="BG207" i="54"/>
  <c r="BF155" i="54"/>
  <c r="BG155" i="54"/>
  <c r="BF137" i="54"/>
  <c r="BG137" i="54"/>
  <c r="BF265" i="54"/>
  <c r="BG265" i="54"/>
  <c r="BF170" i="54"/>
  <c r="BG170" i="54"/>
  <c r="BF505" i="54"/>
  <c r="BG505" i="54"/>
  <c r="BG1204" i="54"/>
  <c r="BF1204" i="54"/>
  <c r="BG642" i="54"/>
  <c r="BF642" i="54"/>
  <c r="BF613" i="54"/>
  <c r="BG613" i="54"/>
  <c r="BG581" i="54"/>
  <c r="BF581" i="54"/>
  <c r="BF517" i="54"/>
  <c r="BG517" i="54"/>
  <c r="BF485" i="54"/>
  <c r="BG485" i="54"/>
  <c r="BF453" i="54"/>
  <c r="BG453" i="54"/>
  <c r="BF373" i="54"/>
  <c r="BG373" i="54"/>
  <c r="BF215" i="54"/>
  <c r="BG215" i="54"/>
  <c r="BF179" i="54"/>
  <c r="BG179" i="54"/>
  <c r="BF106" i="54"/>
  <c r="BG106" i="54"/>
  <c r="BF165" i="54"/>
  <c r="BG165" i="54"/>
  <c r="BG1258" i="54"/>
  <c r="BF1258" i="54"/>
  <c r="BG1084" i="54"/>
  <c r="BF1084" i="54"/>
  <c r="BF389" i="54"/>
  <c r="BG389" i="54"/>
  <c r="BF178" i="54"/>
  <c r="BG178" i="54"/>
  <c r="BF105" i="54"/>
  <c r="BG105" i="54"/>
  <c r="BF1029" i="54"/>
  <c r="BG1029" i="54"/>
  <c r="BF481" i="54"/>
  <c r="BG481" i="54"/>
  <c r="BF253" i="54"/>
  <c r="BG253" i="54"/>
  <c r="BF317" i="54"/>
  <c r="BG317" i="54"/>
  <c r="BF77" i="54"/>
  <c r="BG77" i="54"/>
  <c r="BF1149" i="54"/>
  <c r="BG1149" i="54"/>
  <c r="BG1012" i="54"/>
  <c r="BF1012" i="54"/>
  <c r="BG730" i="54"/>
  <c r="BF730" i="54"/>
  <c r="BF557" i="54"/>
  <c r="BG557" i="54"/>
  <c r="BF445" i="54"/>
  <c r="BG445" i="54"/>
  <c r="BG1216" i="54"/>
  <c r="BF1216" i="54"/>
  <c r="BG956" i="54"/>
  <c r="BF956" i="54"/>
  <c r="BF785" i="54"/>
  <c r="BG785" i="54"/>
  <c r="BF545" i="54"/>
  <c r="BG545" i="54"/>
  <c r="BF323" i="54"/>
  <c r="BG323" i="54"/>
  <c r="BF127" i="54"/>
  <c r="BG127" i="54"/>
  <c r="BF869" i="54"/>
  <c r="BG869" i="54"/>
  <c r="BG794" i="54"/>
  <c r="BF794" i="54"/>
  <c r="BF673" i="54"/>
  <c r="BG673" i="54"/>
  <c r="BF129" i="54"/>
  <c r="BF1253" i="54"/>
  <c r="BG1253" i="54"/>
  <c r="BG1154" i="54"/>
  <c r="BF1154" i="54"/>
  <c r="BG914" i="54"/>
  <c r="BF914" i="54"/>
  <c r="BG587" i="54"/>
  <c r="BF587" i="54"/>
  <c r="BG306" i="54"/>
  <c r="BF306" i="54"/>
  <c r="BF169" i="54"/>
  <c r="BG169" i="54"/>
  <c r="BF811" i="54"/>
  <c r="BG811" i="54"/>
  <c r="BF841" i="54"/>
  <c r="BG841" i="54"/>
  <c r="BF267" i="54"/>
  <c r="BG267" i="54"/>
  <c r="BG810" i="54"/>
  <c r="BF810" i="54"/>
  <c r="BF625" i="54"/>
  <c r="BF1101" i="54"/>
  <c r="BG1101" i="54"/>
  <c r="BG682" i="54"/>
  <c r="BF682" i="54"/>
  <c r="BF965" i="54"/>
  <c r="BG965" i="54"/>
  <c r="BF649" i="54"/>
  <c r="BF161" i="54"/>
  <c r="BG161" i="54"/>
  <c r="BF543" i="54"/>
  <c r="BG543" i="54"/>
  <c r="BF623" i="54"/>
  <c r="BG623" i="54"/>
  <c r="BF609" i="54"/>
  <c r="BG609" i="54"/>
  <c r="BF75" i="54"/>
  <c r="BG75" i="54"/>
  <c r="BF465" i="54"/>
  <c r="BF123" i="54"/>
  <c r="BG123" i="54"/>
  <c r="BF1277" i="54"/>
  <c r="BG1277" i="54"/>
  <c r="BF1173" i="54"/>
  <c r="BG1173" i="54"/>
  <c r="BF122" i="54"/>
  <c r="BG122" i="54"/>
  <c r="BF1233" i="54"/>
  <c r="BG1233" i="54"/>
  <c r="BG1214" i="54"/>
  <c r="BF1214" i="54"/>
  <c r="BG1054" i="54"/>
  <c r="BF1279" i="54"/>
  <c r="BG1279" i="54"/>
  <c r="BF1151" i="54"/>
  <c r="BG1151" i="54"/>
  <c r="BF927" i="54"/>
  <c r="BG1056" i="54"/>
  <c r="BF1056" i="54"/>
  <c r="BG618" i="54"/>
  <c r="BF618" i="54"/>
  <c r="BG490" i="54"/>
  <c r="BF490" i="54"/>
  <c r="BG686" i="54"/>
  <c r="BF686" i="54"/>
  <c r="BG612" i="54"/>
  <c r="BF612" i="54"/>
  <c r="BF516" i="54"/>
  <c r="BG516" i="54"/>
  <c r="BF260" i="54"/>
  <c r="BG260" i="54"/>
  <c r="BF132" i="54"/>
  <c r="BG132" i="54"/>
  <c r="BF1091" i="54"/>
  <c r="BG758" i="54"/>
  <c r="BF758" i="54"/>
  <c r="BG662" i="54"/>
  <c r="BF662" i="54"/>
  <c r="BG912" i="54"/>
  <c r="BF912" i="54"/>
  <c r="BF582" i="54"/>
  <c r="BG582" i="54"/>
  <c r="BG390" i="54"/>
  <c r="BF390" i="54"/>
  <c r="BF1305" i="54"/>
  <c r="BG1305" i="54"/>
  <c r="BF1241" i="54"/>
  <c r="BG1241" i="54"/>
  <c r="BF1145" i="54"/>
  <c r="BG1145" i="54"/>
  <c r="BF1113" i="54"/>
  <c r="BG1113" i="54"/>
  <c r="BF1081" i="54"/>
  <c r="BG1081" i="54"/>
  <c r="BF985" i="54"/>
  <c r="BG985" i="54"/>
  <c r="BG953" i="54"/>
  <c r="BF921" i="54"/>
  <c r="BG921" i="54"/>
  <c r="BG1222" i="54"/>
  <c r="BF1222" i="54"/>
  <c r="BG1190" i="54"/>
  <c r="BG1158" i="54"/>
  <c r="BF1158" i="54"/>
  <c r="BG1062" i="54"/>
  <c r="BF1062" i="54"/>
  <c r="BG1030" i="54"/>
  <c r="BF1030" i="54"/>
  <c r="BG998" i="54"/>
  <c r="BF998" i="54"/>
  <c r="BG1282" i="54"/>
  <c r="BF1282" i="54"/>
  <c r="BG1162" i="54"/>
  <c r="BF1162" i="54"/>
  <c r="BF1255" i="54"/>
  <c r="BG1255" i="54"/>
  <c r="BF1223" i="54"/>
  <c r="BG1223" i="54"/>
  <c r="BF1191" i="54"/>
  <c r="BG1191" i="54"/>
  <c r="BF1095" i="54"/>
  <c r="BG1095" i="54"/>
  <c r="BG1063" i="54"/>
  <c r="BF1031" i="54"/>
  <c r="BG1031" i="54"/>
  <c r="BF935" i="54"/>
  <c r="BG935" i="54"/>
  <c r="BF903" i="54"/>
  <c r="BF871" i="54"/>
  <c r="BG871" i="54"/>
  <c r="BF775" i="54"/>
  <c r="BG775" i="54"/>
  <c r="BF1211" i="54"/>
  <c r="BG1211" i="54"/>
  <c r="BG1128" i="54"/>
  <c r="BF1128" i="54"/>
  <c r="BG1072" i="54"/>
  <c r="BF1072" i="54"/>
  <c r="BG944" i="54"/>
  <c r="BF944" i="54"/>
  <c r="BF800" i="54"/>
  <c r="BG672" i="54"/>
  <c r="BF672" i="54"/>
  <c r="BG626" i="54"/>
  <c r="BF626" i="54"/>
  <c r="BF562" i="54"/>
  <c r="BG562" i="54"/>
  <c r="BG498" i="54"/>
  <c r="BF498" i="54"/>
  <c r="BG466" i="54"/>
  <c r="BF466" i="54"/>
  <c r="BG402" i="54"/>
  <c r="BF402" i="54"/>
  <c r="BF1059" i="54"/>
  <c r="BG1059" i="54"/>
  <c r="BF931" i="54"/>
  <c r="BG931" i="54"/>
  <c r="BF907" i="54"/>
  <c r="BG907" i="54"/>
  <c r="BG846" i="54"/>
  <c r="BF846" i="54"/>
  <c r="BG808" i="54"/>
  <c r="BF808" i="54"/>
  <c r="BG620" i="54"/>
  <c r="BF620" i="54"/>
  <c r="BF588" i="54"/>
  <c r="BG588" i="54"/>
  <c r="BF524" i="54"/>
  <c r="BG524" i="54"/>
  <c r="BG492" i="54"/>
  <c r="BG428" i="54"/>
  <c r="BF428" i="54"/>
  <c r="BG364" i="54"/>
  <c r="BF364" i="54"/>
  <c r="BG300" i="54"/>
  <c r="BF300" i="54"/>
  <c r="BF204" i="54"/>
  <c r="BG204" i="54"/>
  <c r="BF172" i="54"/>
  <c r="BG172" i="54"/>
  <c r="BF140" i="54"/>
  <c r="BG140" i="54"/>
  <c r="BG76" i="54"/>
  <c r="BF76" i="54"/>
  <c r="BG1152" i="54"/>
  <c r="BF1152" i="54"/>
  <c r="BG1064" i="54"/>
  <c r="BF1064" i="54"/>
  <c r="BG1000" i="54"/>
  <c r="BF1000" i="54"/>
  <c r="BG936" i="54"/>
  <c r="BG688" i="54"/>
  <c r="BF688" i="54"/>
  <c r="BF590" i="54"/>
  <c r="BG590" i="54"/>
  <c r="BF558" i="54"/>
  <c r="BG494" i="54"/>
  <c r="BF494" i="54"/>
  <c r="BG462" i="54"/>
  <c r="BG398" i="54"/>
  <c r="BG334" i="54"/>
  <c r="BF334" i="54"/>
  <c r="BF302" i="54"/>
  <c r="BG270" i="54"/>
  <c r="BF270" i="54"/>
  <c r="BF238" i="54"/>
  <c r="BG238" i="54"/>
  <c r="BF142" i="54"/>
  <c r="BG142" i="54"/>
  <c r="BF110" i="54"/>
  <c r="BG110" i="54"/>
  <c r="BG926" i="54"/>
  <c r="BF926" i="54"/>
  <c r="BG888" i="54"/>
  <c r="BF888" i="54"/>
  <c r="BG652" i="54"/>
  <c r="BF652" i="54"/>
  <c r="BF544" i="54"/>
  <c r="BG544" i="54"/>
  <c r="BG480" i="54"/>
  <c r="BF480" i="54"/>
  <c r="BG384" i="54"/>
  <c r="BF384" i="54"/>
  <c r="BF352" i="54"/>
  <c r="BG320" i="54"/>
  <c r="BF320" i="54"/>
  <c r="BG288" i="54"/>
  <c r="BF288" i="54"/>
  <c r="BF224" i="54"/>
  <c r="BG224" i="54"/>
  <c r="BG192" i="54"/>
  <c r="BF128" i="54"/>
  <c r="BG128" i="54"/>
  <c r="BG64" i="54"/>
  <c r="BF64" i="54"/>
  <c r="BF61" i="54"/>
  <c r="BG61" i="54"/>
  <c r="BG1274" i="54"/>
  <c r="BF1274" i="54"/>
  <c r="BF1093" i="54"/>
  <c r="BG1093" i="54"/>
  <c r="BG988" i="54"/>
  <c r="BF988" i="54"/>
  <c r="BG874" i="54"/>
  <c r="BF874" i="54"/>
  <c r="BF761" i="54"/>
  <c r="BG761" i="54"/>
  <c r="BG706" i="54"/>
  <c r="BF706" i="54"/>
  <c r="BF641" i="54"/>
  <c r="BG641" i="54"/>
  <c r="BG583" i="54"/>
  <c r="BF583" i="54"/>
  <c r="BF455" i="54"/>
  <c r="BG455" i="54"/>
  <c r="BF391" i="54"/>
  <c r="BG391" i="54"/>
  <c r="BG351" i="54"/>
  <c r="BG290" i="54"/>
  <c r="BF290" i="54"/>
  <c r="BG1188" i="54"/>
  <c r="BF1188" i="54"/>
  <c r="BF1133" i="54"/>
  <c r="BG1133" i="54"/>
  <c r="BG994" i="54"/>
  <c r="BF994" i="54"/>
  <c r="BF849" i="54"/>
  <c r="BG849" i="54"/>
  <c r="BF809" i="54"/>
  <c r="BG809" i="54"/>
  <c r="BF699" i="54"/>
  <c r="BG699" i="54"/>
  <c r="BG579" i="54"/>
  <c r="BF579" i="54"/>
  <c r="BF515" i="54"/>
  <c r="BG515" i="54"/>
  <c r="BF451" i="54"/>
  <c r="BG451" i="54"/>
  <c r="BG1266" i="54"/>
  <c r="BF1266" i="54"/>
  <c r="BG1044" i="54"/>
  <c r="BF1044" i="54"/>
  <c r="BF973" i="54"/>
  <c r="BG973" i="54"/>
  <c r="BF906" i="54"/>
  <c r="BG668" i="54"/>
  <c r="BF668" i="54"/>
  <c r="BF355" i="54"/>
  <c r="BG355" i="54"/>
  <c r="BF301" i="54"/>
  <c r="BG301" i="54"/>
  <c r="BF565" i="54"/>
  <c r="BG565" i="54"/>
  <c r="BF1197" i="54"/>
  <c r="BG1197" i="54"/>
  <c r="BF857" i="54"/>
  <c r="BG857" i="54"/>
  <c r="BF361" i="54"/>
  <c r="BG361" i="54"/>
  <c r="BF167" i="54"/>
  <c r="BG167" i="54"/>
  <c r="BG370" i="54"/>
  <c r="BF370" i="54"/>
  <c r="BF103" i="54"/>
  <c r="BG103" i="54"/>
  <c r="BG282" i="54"/>
  <c r="BF282" i="54"/>
  <c r="BG922" i="54"/>
  <c r="BF922" i="54"/>
  <c r="BF873" i="54"/>
  <c r="BG873" i="54"/>
  <c r="BF725" i="54"/>
  <c r="BG725" i="54"/>
  <c r="BF707" i="54"/>
  <c r="BG707" i="54"/>
  <c r="BF162" i="54"/>
  <c r="BG162" i="54"/>
  <c r="BF95" i="54"/>
  <c r="BG95" i="54"/>
  <c r="BF87" i="54"/>
  <c r="BG87" i="54"/>
  <c r="BF537" i="54"/>
  <c r="BG537" i="54"/>
  <c r="BG1272" i="54"/>
  <c r="BF1272" i="54"/>
  <c r="BF845" i="54"/>
  <c r="BG845" i="54"/>
  <c r="BF555" i="54"/>
  <c r="BG555" i="54"/>
  <c r="BF427" i="54"/>
  <c r="BG427" i="54"/>
  <c r="BF285" i="54"/>
  <c r="BF175" i="54"/>
  <c r="BG175" i="54"/>
  <c r="BF98" i="54"/>
  <c r="BG98" i="54"/>
  <c r="BF65" i="54"/>
  <c r="BG65" i="54"/>
  <c r="BF217" i="54"/>
  <c r="BG217" i="54"/>
  <c r="BG1026" i="54"/>
  <c r="BF1026" i="54"/>
  <c r="BF837" i="54"/>
  <c r="BF250" i="54"/>
  <c r="BG250" i="54"/>
  <c r="BF185" i="54"/>
  <c r="BG185" i="54"/>
  <c r="BG314" i="54"/>
  <c r="BF314" i="54"/>
  <c r="BF133" i="54"/>
  <c r="BG133" i="54"/>
  <c r="BG1146" i="54"/>
  <c r="BF1146" i="54"/>
  <c r="BF819" i="54"/>
  <c r="BG819" i="54"/>
  <c r="BF701" i="54"/>
  <c r="BF539" i="54"/>
  <c r="BG539" i="54"/>
  <c r="BF377" i="54"/>
  <c r="BG377" i="54"/>
  <c r="BG298" i="54"/>
  <c r="BF298" i="54"/>
  <c r="BF1189" i="54"/>
  <c r="BG1189" i="54"/>
  <c r="BF853" i="54"/>
  <c r="BG853" i="54"/>
  <c r="BG756" i="54"/>
  <c r="BF756" i="54"/>
  <c r="BF495" i="54"/>
  <c r="BG495" i="54"/>
  <c r="BF1261" i="54"/>
  <c r="BG1261" i="54"/>
  <c r="BF765" i="54"/>
  <c r="BG765" i="54"/>
  <c r="BG666" i="54"/>
  <c r="BF666" i="54"/>
  <c r="BF242" i="54"/>
  <c r="BG242" i="54"/>
  <c r="BF186" i="54"/>
  <c r="BF83" i="54"/>
  <c r="BG83" i="54"/>
  <c r="BG890" i="54"/>
  <c r="BF890" i="54"/>
  <c r="BG738" i="54"/>
  <c r="BF738" i="54"/>
  <c r="BF417" i="54"/>
  <c r="BG417" i="54"/>
  <c r="BF263" i="54"/>
  <c r="BG263" i="54"/>
  <c r="BF117" i="54"/>
  <c r="BG117" i="54"/>
  <c r="BG1234" i="54"/>
  <c r="BF1234" i="54"/>
  <c r="BF713" i="54"/>
  <c r="BG713" i="54"/>
  <c r="BG577" i="54"/>
  <c r="BF577" i="54"/>
  <c r="BF119" i="54"/>
  <c r="BG119" i="54"/>
  <c r="BF449" i="54"/>
  <c r="BG449" i="54"/>
  <c r="BG1066" i="54"/>
  <c r="BF1066" i="54"/>
  <c r="BG828" i="54"/>
  <c r="BF828" i="54"/>
  <c r="BF675" i="54"/>
  <c r="BG675" i="54"/>
  <c r="BF139" i="54"/>
  <c r="BG139" i="54"/>
  <c r="BG962" i="54"/>
  <c r="BF962" i="54"/>
  <c r="BG541" i="54"/>
  <c r="BF63" i="54"/>
  <c r="BG63" i="54"/>
  <c r="BF415" i="54"/>
  <c r="BG415" i="54"/>
  <c r="BF561" i="54"/>
  <c r="BG561" i="54"/>
  <c r="BF433" i="54"/>
  <c r="BF399" i="54"/>
  <c r="BG399" i="54"/>
  <c r="BF321" i="54"/>
  <c r="BF607" i="54"/>
  <c r="BG607" i="54"/>
  <c r="BF397" i="54"/>
  <c r="BG397" i="54"/>
  <c r="BF559" i="54"/>
  <c r="BG559" i="54"/>
  <c r="BF125" i="54"/>
  <c r="BG125" i="54"/>
  <c r="BD1273" i="54"/>
  <c r="BE1019" i="54"/>
  <c r="BB1019" i="54"/>
  <c r="BC1019" i="54"/>
  <c r="BD1019" i="54"/>
  <c r="BE987" i="54"/>
  <c r="BE955" i="54"/>
  <c r="BB955" i="54"/>
  <c r="BC955" i="54"/>
  <c r="BD955" i="54"/>
  <c r="BC830" i="54"/>
  <c r="BE766" i="54"/>
  <c r="BB766" i="54"/>
  <c r="BC766" i="54"/>
  <c r="BD766" i="54"/>
  <c r="BB647" i="54"/>
  <c r="BD1264" i="54"/>
  <c r="BE1264" i="54"/>
  <c r="BB1264" i="54"/>
  <c r="BC1264" i="54"/>
  <c r="BD1096" i="54"/>
  <c r="BE1096" i="54"/>
  <c r="BC856" i="54"/>
  <c r="BD856" i="54"/>
  <c r="BB632" i="54"/>
  <c r="BC632" i="54"/>
  <c r="BD632" i="54"/>
  <c r="BE632" i="54"/>
  <c r="BD600" i="54"/>
  <c r="BB568" i="54"/>
  <c r="BC568" i="54"/>
  <c r="BD568" i="54"/>
  <c r="BE568" i="54"/>
  <c r="BD536" i="54"/>
  <c r="BE536" i="54"/>
  <c r="BC504" i="54"/>
  <c r="BD504" i="54"/>
  <c r="BB472" i="54"/>
  <c r="BC472" i="54"/>
  <c r="BD472" i="54"/>
  <c r="BE472" i="54"/>
  <c r="BD408" i="54"/>
  <c r="BE408" i="54"/>
  <c r="BB408" i="54"/>
  <c r="BC408" i="54"/>
  <c r="BB376" i="54"/>
  <c r="BC376" i="54"/>
  <c r="BC280" i="54"/>
  <c r="BD280" i="54"/>
  <c r="BE280" i="54"/>
  <c r="BB280" i="54"/>
  <c r="BC248" i="54"/>
  <c r="BD248" i="54"/>
  <c r="BE216" i="54"/>
  <c r="BB216" i="54"/>
  <c r="BE184" i="54"/>
  <c r="BB184" i="54"/>
  <c r="BC184" i="54"/>
  <c r="BD184" i="54"/>
  <c r="BB120" i="54"/>
  <c r="BC120" i="54"/>
  <c r="BD120" i="54"/>
  <c r="BE120" i="54"/>
  <c r="AW88" i="54"/>
  <c r="BC1267" i="54"/>
  <c r="BE838" i="54"/>
  <c r="BB838" i="54"/>
  <c r="BC838" i="54"/>
  <c r="BD838" i="54"/>
  <c r="BE774" i="54"/>
  <c r="BB774" i="54"/>
  <c r="BC774" i="54"/>
  <c r="BD774" i="54"/>
  <c r="BB742" i="54"/>
  <c r="BE710" i="54"/>
  <c r="BB678" i="54"/>
  <c r="BC678" i="54"/>
  <c r="BD678" i="54"/>
  <c r="BB646" i="54"/>
  <c r="BC646" i="54"/>
  <c r="BD646" i="54"/>
  <c r="BE646" i="54"/>
  <c r="BD1250" i="54"/>
  <c r="BE1250" i="54"/>
  <c r="BB1250" i="54"/>
  <c r="BC1250" i="54"/>
  <c r="BD1124" i="54"/>
  <c r="BD1052" i="54"/>
  <c r="BE1052" i="54"/>
  <c r="BB1052" i="54"/>
  <c r="BC1052" i="54"/>
  <c r="BE865" i="54"/>
  <c r="BB865" i="54"/>
  <c r="BC865" i="54"/>
  <c r="BD865" i="54"/>
  <c r="BE788" i="54"/>
  <c r="BB733" i="54"/>
  <c r="BC733" i="54"/>
  <c r="BD733" i="54"/>
  <c r="BE733" i="54"/>
  <c r="BE631" i="54"/>
  <c r="BB567" i="54"/>
  <c r="BC567" i="54"/>
  <c r="BD567" i="54"/>
  <c r="BE567" i="54"/>
  <c r="BD439" i="54"/>
  <c r="BE439" i="54"/>
  <c r="BB439" i="54"/>
  <c r="BC439" i="54"/>
  <c r="BE345" i="54"/>
  <c r="BB345" i="54"/>
  <c r="BB287" i="54"/>
  <c r="BC1284" i="54"/>
  <c r="BD1181" i="54"/>
  <c r="BE1181" i="54"/>
  <c r="BB1181" i="54"/>
  <c r="BC1181" i="54"/>
  <c r="BD940" i="54"/>
  <c r="BB889" i="54"/>
  <c r="BE836" i="54"/>
  <c r="BB836" i="54"/>
  <c r="BC836" i="54"/>
  <c r="BD836" i="54"/>
  <c r="BC781" i="54"/>
  <c r="BB745" i="54"/>
  <c r="BC745" i="54"/>
  <c r="BD745" i="54"/>
  <c r="BE690" i="54"/>
  <c r="BB563" i="54"/>
  <c r="BC563" i="54"/>
  <c r="BD563" i="54"/>
  <c r="BE563" i="54"/>
  <c r="BB435" i="54"/>
  <c r="BC1245" i="54"/>
  <c r="BD1116" i="54"/>
  <c r="BD1037" i="54"/>
  <c r="BE1037" i="54"/>
  <c r="BB1037" i="54"/>
  <c r="BC1037" i="54"/>
  <c r="BB970" i="54"/>
  <c r="BC970" i="54"/>
  <c r="BD970" i="54"/>
  <c r="AW115" i="54"/>
  <c r="AZ115" i="54" s="1"/>
  <c r="BB115" i="54"/>
  <c r="BC115" i="54"/>
  <c r="BD115" i="54"/>
  <c r="BE115" i="54"/>
  <c r="BC90" i="54"/>
  <c r="BD90" i="54"/>
  <c r="BE90" i="54"/>
  <c r="BE986" i="54"/>
  <c r="BE833" i="54"/>
  <c r="BB833" i="54"/>
  <c r="BC833" i="54"/>
  <c r="BD833" i="54"/>
  <c r="BE789" i="54"/>
  <c r="BB789" i="54"/>
  <c r="BB771" i="54"/>
  <c r="BC771" i="54"/>
  <c r="BD771" i="54"/>
  <c r="BD347" i="54"/>
  <c r="BE347" i="54"/>
  <c r="BB347" i="54"/>
  <c r="BC347" i="54"/>
  <c r="BC329" i="54"/>
  <c r="BD329" i="54"/>
  <c r="BD291" i="54"/>
  <c r="BE145" i="54"/>
  <c r="BB145" i="54"/>
  <c r="BC145" i="54"/>
  <c r="BD145" i="54"/>
  <c r="AW93" i="54"/>
  <c r="BB93" i="54"/>
  <c r="BC93" i="54"/>
  <c r="BD93" i="54"/>
  <c r="BE93" i="54"/>
  <c r="BE85" i="54"/>
  <c r="BB81" i="54"/>
  <c r="BC81" i="54"/>
  <c r="BD81" i="54"/>
  <c r="BE81" i="54"/>
  <c r="BC226" i="54"/>
  <c r="BD226" i="54"/>
  <c r="BE226" i="54"/>
  <c r="BB226" i="54"/>
  <c r="BE159" i="54"/>
  <c r="BB159" i="54"/>
  <c r="BC159" i="54"/>
  <c r="BD159" i="54"/>
  <c r="BB109" i="54"/>
  <c r="BC109" i="54"/>
  <c r="BD109" i="54"/>
  <c r="BE109" i="54"/>
  <c r="BC335" i="54"/>
  <c r="BC227" i="54"/>
  <c r="BD227" i="54"/>
  <c r="BE227" i="54"/>
  <c r="BB227" i="54"/>
  <c r="BD629" i="54"/>
  <c r="BE629" i="54"/>
  <c r="BD437" i="54"/>
  <c r="BC213" i="54"/>
  <c r="BD213" i="54"/>
  <c r="BE213" i="54"/>
  <c r="BB213" i="54"/>
  <c r="BE989" i="54"/>
  <c r="BB989" i="54"/>
  <c r="BC989" i="54"/>
  <c r="BD989" i="54"/>
  <c r="BB617" i="54"/>
  <c r="BC585" i="54"/>
  <c r="BD585" i="54"/>
  <c r="BB521" i="54"/>
  <c r="BC521" i="54"/>
  <c r="BD521" i="54"/>
  <c r="BE521" i="54"/>
  <c r="BB489" i="54"/>
  <c r="BC489" i="54"/>
  <c r="BD489" i="54"/>
  <c r="BE489" i="54"/>
  <c r="BD457" i="54"/>
  <c r="BB425" i="54"/>
  <c r="BC425" i="54"/>
  <c r="BD393" i="54"/>
  <c r="BE393" i="54"/>
  <c r="BB393" i="54"/>
  <c r="BD367" i="54"/>
  <c r="BE367" i="54"/>
  <c r="BB367" i="54"/>
  <c r="BC367" i="54"/>
  <c r="BC271" i="54"/>
  <c r="BD271" i="54"/>
  <c r="BE271" i="54"/>
  <c r="BB271" i="54"/>
  <c r="BC219" i="54"/>
  <c r="BD201" i="54"/>
  <c r="BE201" i="54"/>
  <c r="BE163" i="54"/>
  <c r="BB163" i="54"/>
  <c r="BC163" i="54"/>
  <c r="BE533" i="54"/>
  <c r="BE235" i="54"/>
  <c r="BB235" i="54"/>
  <c r="AW146" i="54"/>
  <c r="BE146" i="54"/>
  <c r="BD1122" i="54"/>
  <c r="BE1122" i="54"/>
  <c r="BB1122" i="54"/>
  <c r="BC1122" i="54"/>
  <c r="BB732" i="54"/>
  <c r="BC732" i="54"/>
  <c r="BB353" i="54"/>
  <c r="BC353" i="54"/>
  <c r="BB523" i="54"/>
  <c r="BC523" i="54"/>
  <c r="BD523" i="54"/>
  <c r="BE523" i="54"/>
  <c r="BD395" i="54"/>
  <c r="BE395" i="54"/>
  <c r="BB395" i="54"/>
  <c r="BC395" i="54"/>
  <c r="BE187" i="54"/>
  <c r="BE1002" i="54"/>
  <c r="BB1002" i="54"/>
  <c r="BC1002" i="54"/>
  <c r="BD1002" i="54"/>
  <c r="BB764" i="54"/>
  <c r="BC764" i="54"/>
  <c r="BB525" i="54"/>
  <c r="BC525" i="54"/>
  <c r="BD525" i="54"/>
  <c r="BE525" i="54"/>
  <c r="BE413" i="54"/>
  <c r="BB413" i="54"/>
  <c r="BC247" i="54"/>
  <c r="BD247" i="54"/>
  <c r="BE247" i="54"/>
  <c r="BB247" i="54"/>
  <c r="BB97" i="54"/>
  <c r="BC97" i="54"/>
  <c r="BD97" i="54"/>
  <c r="BE97" i="54"/>
  <c r="BC243" i="54"/>
  <c r="BD243" i="54"/>
  <c r="BE130" i="54"/>
  <c r="BB130" i="54"/>
  <c r="BC130" i="54"/>
  <c r="BD130" i="54"/>
  <c r="BD1244" i="54"/>
  <c r="BE1244" i="54"/>
  <c r="BB1244" i="54"/>
  <c r="BC1244" i="54"/>
  <c r="BD1104" i="54"/>
  <c r="BE1104" i="54"/>
  <c r="BB1104" i="54"/>
  <c r="BC1104" i="54"/>
  <c r="BE913" i="54"/>
  <c r="BE812" i="54"/>
  <c r="BB812" i="54"/>
  <c r="BC812" i="54"/>
  <c r="BD812" i="54"/>
  <c r="BD691" i="54"/>
  <c r="BE691" i="54"/>
  <c r="BB621" i="54"/>
  <c r="BC621" i="54"/>
  <c r="BD621" i="54"/>
  <c r="BE621" i="54"/>
  <c r="BB513" i="54"/>
  <c r="BC513" i="54"/>
  <c r="BD513" i="54"/>
  <c r="BE513" i="54"/>
  <c r="BD333" i="54"/>
  <c r="BE333" i="54"/>
  <c r="BB333" i="54"/>
  <c r="BC197" i="54"/>
  <c r="AW71" i="54"/>
  <c r="BB71" i="54"/>
  <c r="BC71" i="54"/>
  <c r="BD71" i="54"/>
  <c r="BE71" i="54"/>
  <c r="BD1077" i="54"/>
  <c r="BE1077" i="54"/>
  <c r="BB1077" i="54"/>
  <c r="BC1077" i="54"/>
  <c r="BE802" i="54"/>
  <c r="BB802" i="54"/>
  <c r="BC802" i="54"/>
  <c r="BE749" i="54"/>
  <c r="BB477" i="54"/>
  <c r="BC477" i="54"/>
  <c r="BD477" i="54"/>
  <c r="BE477" i="54"/>
  <c r="BD1221" i="54"/>
  <c r="BE1221" i="54"/>
  <c r="BB1221" i="54"/>
  <c r="BC1221" i="54"/>
  <c r="BC1069" i="54"/>
  <c r="BE900" i="54"/>
  <c r="BB900" i="54"/>
  <c r="BC900" i="54"/>
  <c r="BD900" i="54"/>
  <c r="BB637" i="54"/>
  <c r="BC637" i="54"/>
  <c r="BD637" i="54"/>
  <c r="BE637" i="54"/>
  <c r="BE479" i="54"/>
  <c r="BC325" i="54"/>
  <c r="BD325" i="54"/>
  <c r="BE325" i="54"/>
  <c r="BB325" i="54"/>
  <c r="BD239" i="54"/>
  <c r="BE239" i="54"/>
  <c r="BB239" i="54"/>
  <c r="BE183" i="54"/>
  <c r="BB183" i="54"/>
  <c r="BC183" i="54"/>
  <c r="BB331" i="54"/>
  <c r="BE138" i="54"/>
  <c r="BB138" i="54"/>
  <c r="BC138" i="54"/>
  <c r="BD138" i="54"/>
  <c r="BD1172" i="54"/>
  <c r="BC1013" i="54"/>
  <c r="BD1013" i="54"/>
  <c r="BE883" i="54"/>
  <c r="BB883" i="54"/>
  <c r="BC883" i="54"/>
  <c r="BD883" i="54"/>
  <c r="BB651" i="54"/>
  <c r="BC651" i="54"/>
  <c r="BD651" i="54"/>
  <c r="BE651" i="54"/>
  <c r="BB511" i="54"/>
  <c r="BE378" i="54"/>
  <c r="BC257" i="54"/>
  <c r="BD257" i="54"/>
  <c r="BE257" i="54"/>
  <c r="BB257" i="54"/>
  <c r="BD1292" i="54"/>
  <c r="BE1292" i="54"/>
  <c r="BB1292" i="54"/>
  <c r="BC1292" i="54"/>
  <c r="BD1141" i="54"/>
  <c r="BE1141" i="54"/>
  <c r="BB1141" i="54"/>
  <c r="BC1141" i="54"/>
  <c r="BB683" i="54"/>
  <c r="BC683" i="54"/>
  <c r="BD683" i="54"/>
  <c r="BE881" i="54"/>
  <c r="BB881" i="54"/>
  <c r="BC881" i="54"/>
  <c r="BD881" i="54"/>
  <c r="BE773" i="54"/>
  <c r="BD1236" i="54"/>
  <c r="BE1236" i="54"/>
  <c r="BB1236" i="54"/>
  <c r="BC1236" i="54"/>
  <c r="BE954" i="54"/>
  <c r="BB954" i="54"/>
  <c r="BC954" i="54"/>
  <c r="BB591" i="54"/>
  <c r="BC591" i="54"/>
  <c r="BD591" i="54"/>
  <c r="BE591" i="54"/>
  <c r="AW111" i="54"/>
  <c r="BB111" i="54"/>
  <c r="BC111" i="54"/>
  <c r="BD111" i="54"/>
  <c r="BE111" i="54"/>
  <c r="BE786" i="54"/>
  <c r="BB786" i="54"/>
  <c r="BC786" i="54"/>
  <c r="BD786" i="54"/>
  <c r="BD339" i="54"/>
  <c r="BE339" i="54"/>
  <c r="BE1200" i="54"/>
  <c r="BB1200" i="54"/>
  <c r="BC1200" i="54"/>
  <c r="BC844" i="54"/>
  <c r="BD844" i="54"/>
  <c r="BB315" i="54"/>
  <c r="BE1018" i="54"/>
  <c r="BB1018" i="54"/>
  <c r="BD1018" i="54"/>
  <c r="BB527" i="54"/>
  <c r="BC527" i="54"/>
  <c r="BD527" i="54"/>
  <c r="BE527" i="54"/>
  <c r="BD1220" i="54"/>
  <c r="BE1220" i="54"/>
  <c r="BB1220" i="54"/>
  <c r="BC1220" i="54"/>
  <c r="BB593" i="54"/>
  <c r="BC593" i="54"/>
  <c r="BD593" i="54"/>
  <c r="BE593" i="54"/>
  <c r="BD1138" i="54"/>
  <c r="BE1138" i="54"/>
  <c r="BB1138" i="54"/>
  <c r="BC1138" i="54"/>
  <c r="BC199" i="54"/>
  <c r="BD199" i="54"/>
  <c r="BC475" i="54"/>
  <c r="BD475" i="54"/>
  <c r="BE475" i="54"/>
  <c r="BD1269" i="54"/>
  <c r="BE1269" i="54"/>
  <c r="BB1269" i="54"/>
  <c r="BC1269" i="54"/>
  <c r="BB327" i="54"/>
  <c r="BA47" i="54"/>
  <c r="BE620" i="54"/>
  <c r="BE556" i="54"/>
  <c r="BD396" i="54"/>
  <c r="BC268" i="54"/>
  <c r="BE268" i="54"/>
  <c r="BB268" i="54"/>
  <c r="BC204" i="54"/>
  <c r="BD204" i="54"/>
  <c r="BE204" i="54"/>
  <c r="BB204" i="54"/>
  <c r="BE140" i="54"/>
  <c r="BB140" i="54"/>
  <c r="BC140" i="54"/>
  <c r="BD140" i="54"/>
  <c r="BB76" i="54"/>
  <c r="BC76" i="54"/>
  <c r="BD76" i="54"/>
  <c r="BE76" i="54"/>
  <c r="BD1152" i="54"/>
  <c r="BE1152" i="54"/>
  <c r="BB1152" i="54"/>
  <c r="BC1152" i="54"/>
  <c r="BE936" i="54"/>
  <c r="BB936" i="54"/>
  <c r="BC936" i="54"/>
  <c r="BD936" i="54"/>
  <c r="BB688" i="54"/>
  <c r="BC688" i="54"/>
  <c r="BD688" i="54"/>
  <c r="BE688" i="54"/>
  <c r="BD590" i="54"/>
  <c r="BE590" i="54"/>
  <c r="BB302" i="54"/>
  <c r="BC238" i="54"/>
  <c r="BD238" i="54"/>
  <c r="BE238" i="54"/>
  <c r="BB238" i="54"/>
  <c r="AW142" i="54"/>
  <c r="AZ142" i="54" s="1"/>
  <c r="BD142" i="54"/>
  <c r="BE888" i="54"/>
  <c r="BB888" i="54"/>
  <c r="BB652" i="54"/>
  <c r="BC652" i="54"/>
  <c r="BD652" i="54"/>
  <c r="BE652" i="54"/>
  <c r="BB544" i="54"/>
  <c r="BC544" i="54"/>
  <c r="BD544" i="54"/>
  <c r="BE544" i="54"/>
  <c r="BC448" i="54"/>
  <c r="BC320" i="54"/>
  <c r="BD320" i="54"/>
  <c r="BE320" i="54"/>
  <c r="BB320" i="54"/>
  <c r="BC64" i="54"/>
  <c r="BE876" i="54"/>
  <c r="BB876" i="54"/>
  <c r="BC876" i="54"/>
  <c r="BD876" i="54"/>
  <c r="BD1197" i="54"/>
  <c r="BE1197" i="54"/>
  <c r="BB1197" i="54"/>
  <c r="BC1197" i="54"/>
  <c r="BD361" i="54"/>
  <c r="BE361" i="54"/>
  <c r="BB361" i="54"/>
  <c r="BC361" i="54"/>
  <c r="BC297" i="54"/>
  <c r="BD297" i="54"/>
  <c r="BB173" i="54"/>
  <c r="BC173" i="54"/>
  <c r="BD173" i="54"/>
  <c r="BB473" i="54"/>
  <c r="BC473" i="54"/>
  <c r="BD473" i="54"/>
  <c r="BE473" i="54"/>
  <c r="BB725" i="54"/>
  <c r="BC725" i="54"/>
  <c r="BD725" i="54"/>
  <c r="BE725" i="54"/>
  <c r="BC274" i="54"/>
  <c r="BD274" i="54"/>
  <c r="BE274" i="54"/>
  <c r="BB274" i="54"/>
  <c r="BB87" i="54"/>
  <c r="BC87" i="54"/>
  <c r="BC537" i="54"/>
  <c r="BD537" i="54"/>
  <c r="BE537" i="54"/>
  <c r="BD1272" i="54"/>
  <c r="BE1272" i="54"/>
  <c r="BB1272" i="54"/>
  <c r="BC1272" i="54"/>
  <c r="BE555" i="54"/>
  <c r="BC229" i="54"/>
  <c r="BD229" i="54"/>
  <c r="BE229" i="54"/>
  <c r="BB229" i="54"/>
  <c r="BE577" i="54"/>
  <c r="BD1310" i="54"/>
  <c r="BE1310" i="54"/>
  <c r="BB1310" i="54"/>
  <c r="BC1310" i="54"/>
  <c r="BC1246" i="54"/>
  <c r="BD1118" i="54"/>
  <c r="BE1118" i="54"/>
  <c r="BE1054" i="54"/>
  <c r="BB1054" i="54"/>
  <c r="BC1054" i="54"/>
  <c r="BE990" i="54"/>
  <c r="BB990" i="54"/>
  <c r="BC990" i="54"/>
  <c r="BD990" i="54"/>
  <c r="BC1306" i="54"/>
  <c r="BD1226" i="54"/>
  <c r="BE1226" i="54"/>
  <c r="BB1226" i="54"/>
  <c r="BC1226" i="54"/>
  <c r="BD1106" i="54"/>
  <c r="BE1106" i="54"/>
  <c r="BB1106" i="54"/>
  <c r="BC1106" i="54"/>
  <c r="BE1279" i="54"/>
  <c r="BB1279" i="54"/>
  <c r="BC1279" i="54"/>
  <c r="BD1215" i="54"/>
  <c r="BE1215" i="54"/>
  <c r="BB1215" i="54"/>
  <c r="BC1215" i="54"/>
  <c r="BD1183" i="54"/>
  <c r="BE1183" i="54"/>
  <c r="BB1183" i="54"/>
  <c r="BC1183" i="54"/>
  <c r="BD1119" i="54"/>
  <c r="BE1119" i="54"/>
  <c r="BB1119" i="54"/>
  <c r="BC1119" i="54"/>
  <c r="BD1055" i="54"/>
  <c r="BE1055" i="54"/>
  <c r="BB991" i="54"/>
  <c r="BE927" i="54"/>
  <c r="BB927" i="54"/>
  <c r="BC927" i="54"/>
  <c r="BD927" i="54"/>
  <c r="BE831" i="54"/>
  <c r="BB831" i="54"/>
  <c r="BC831" i="54"/>
  <c r="BE767" i="54"/>
  <c r="BB767" i="54"/>
  <c r="BE1056" i="54"/>
  <c r="BB1056" i="54"/>
  <c r="BC1056" i="54"/>
  <c r="BE896" i="54"/>
  <c r="BB896" i="54"/>
  <c r="BC896" i="54"/>
  <c r="BD896" i="54"/>
  <c r="BE660" i="54"/>
  <c r="BE586" i="54"/>
  <c r="BB554" i="54"/>
  <c r="BC554" i="54"/>
  <c r="BD554" i="54"/>
  <c r="BE554" i="54"/>
  <c r="BC490" i="54"/>
  <c r="BD490" i="54"/>
  <c r="BE490" i="54"/>
  <c r="BB426" i="54"/>
  <c r="BC426" i="54"/>
  <c r="BC1243" i="54"/>
  <c r="BD1187" i="54"/>
  <c r="BE1187" i="54"/>
  <c r="BB1187" i="54"/>
  <c r="BD1088" i="54"/>
  <c r="BE1088" i="54"/>
  <c r="BB1088" i="54"/>
  <c r="BC1088" i="54"/>
  <c r="BB782" i="54"/>
  <c r="BC782" i="54"/>
  <c r="BD782" i="54"/>
  <c r="BB718" i="54"/>
  <c r="BC718" i="54"/>
  <c r="BD718" i="54"/>
  <c r="BE718" i="54"/>
  <c r="BD1296" i="54"/>
  <c r="BE1296" i="54"/>
  <c r="BB1296" i="54"/>
  <c r="BC1296" i="54"/>
  <c r="BE904" i="54"/>
  <c r="BB904" i="54"/>
  <c r="BC648" i="54"/>
  <c r="BB580" i="54"/>
  <c r="BC580" i="54"/>
  <c r="BD580" i="54"/>
  <c r="BE580" i="54"/>
  <c r="BE548" i="54"/>
  <c r="BB484" i="54"/>
  <c r="BC484" i="54"/>
  <c r="BD484" i="54"/>
  <c r="BD420" i="54"/>
  <c r="BE420" i="54"/>
  <c r="BD356" i="54"/>
  <c r="BE356" i="54"/>
  <c r="BB356" i="54"/>
  <c r="BC356" i="54"/>
  <c r="BD292" i="54"/>
  <c r="BE292" i="54"/>
  <c r="BD164" i="54"/>
  <c r="BC68" i="54"/>
  <c r="BD68" i="54"/>
  <c r="BE68" i="54"/>
  <c r="BC1091" i="54"/>
  <c r="BE822" i="54"/>
  <c r="BB822" i="54"/>
  <c r="BC822" i="54"/>
  <c r="BD822" i="54"/>
  <c r="BB726" i="54"/>
  <c r="BB662" i="54"/>
  <c r="BC662" i="54"/>
  <c r="BD662" i="54"/>
  <c r="BE662" i="54"/>
  <c r="BE1299" i="54"/>
  <c r="BB1299" i="54"/>
  <c r="BC1299" i="54"/>
  <c r="BD1136" i="54"/>
  <c r="BE1136" i="54"/>
  <c r="BB1136" i="54"/>
  <c r="BC1136" i="54"/>
  <c r="BE984" i="54"/>
  <c r="BB984" i="54"/>
  <c r="BC984" i="54"/>
  <c r="BD984" i="54"/>
  <c r="BC614" i="54"/>
  <c r="BD614" i="54"/>
  <c r="BE614" i="54"/>
  <c r="BB550" i="54"/>
  <c r="BC550" i="54"/>
  <c r="BD550" i="54"/>
  <c r="BE550" i="54"/>
  <c r="BB486" i="54"/>
  <c r="BC486" i="54"/>
  <c r="BD486" i="54"/>
  <c r="BE486" i="54"/>
  <c r="BD454" i="54"/>
  <c r="BE454" i="54"/>
  <c r="BB454" i="54"/>
  <c r="BC454" i="54"/>
  <c r="BD390" i="54"/>
  <c r="BE390" i="54"/>
  <c r="BD326" i="54"/>
  <c r="BE326" i="54"/>
  <c r="BB326" i="54"/>
  <c r="BC294" i="54"/>
  <c r="BD294" i="54"/>
  <c r="BE294" i="54"/>
  <c r="BB294" i="54"/>
  <c r="BC230" i="54"/>
  <c r="BD230" i="54"/>
  <c r="BE230" i="54"/>
  <c r="BB230" i="54"/>
  <c r="BE134" i="54"/>
  <c r="BB134" i="54"/>
  <c r="BC134" i="54"/>
  <c r="BD134" i="54"/>
  <c r="BB70" i="54"/>
  <c r="BC70" i="54"/>
  <c r="BD70" i="54"/>
  <c r="BE70" i="54"/>
  <c r="BD1260" i="54"/>
  <c r="BE1260" i="54"/>
  <c r="BB1260" i="54"/>
  <c r="BC1260" i="54"/>
  <c r="BC1289" i="54"/>
  <c r="BD1257" i="54"/>
  <c r="BE1257" i="54"/>
  <c r="BD1225" i="54"/>
  <c r="BE1225" i="54"/>
  <c r="BB1225" i="54"/>
  <c r="BC1225" i="54"/>
  <c r="BE1193" i="54"/>
  <c r="BB1193" i="54"/>
  <c r="BC1193" i="54"/>
  <c r="BD1161" i="54"/>
  <c r="BE1161" i="54"/>
  <c r="BB1161" i="54"/>
  <c r="BC1161" i="54"/>
  <c r="BD1097" i="54"/>
  <c r="BE1097" i="54"/>
  <c r="BB1097" i="54"/>
  <c r="BC1097" i="54"/>
  <c r="BD1065" i="54"/>
  <c r="BE1065" i="54"/>
  <c r="BB1065" i="54"/>
  <c r="BC1065" i="54"/>
  <c r="BC1033" i="54"/>
  <c r="BE1001" i="54"/>
  <c r="BB1001" i="54"/>
  <c r="BC1001" i="54"/>
  <c r="BD1001" i="54"/>
  <c r="BD937" i="54"/>
  <c r="BD1302" i="54"/>
  <c r="BE1302" i="54"/>
  <c r="BB1302" i="54"/>
  <c r="BC1302" i="54"/>
  <c r="BE1206" i="54"/>
  <c r="BB1206" i="54"/>
  <c r="BD1142" i="54"/>
  <c r="BE1142" i="54"/>
  <c r="BB1142" i="54"/>
  <c r="BC1142" i="54"/>
  <c r="BC1110" i="54"/>
  <c r="BD1078" i="54"/>
  <c r="BE1078" i="54"/>
  <c r="BB1078" i="54"/>
  <c r="BC1078" i="54"/>
  <c r="BE982" i="54"/>
  <c r="BB982" i="54"/>
  <c r="BC982" i="54"/>
  <c r="BD982" i="54"/>
  <c r="BE950" i="54"/>
  <c r="BB950" i="54"/>
  <c r="BC950" i="54"/>
  <c r="BD950" i="54"/>
  <c r="BD1298" i="54"/>
  <c r="BE1298" i="54"/>
  <c r="BB1298" i="54"/>
  <c r="BC1298" i="54"/>
  <c r="BD1210" i="54"/>
  <c r="BB1210" i="54"/>
  <c r="BC1210" i="54"/>
  <c r="BD1178" i="54"/>
  <c r="BE1178" i="54"/>
  <c r="BD1098" i="54"/>
  <c r="BE1098" i="54"/>
  <c r="BB1098" i="54"/>
  <c r="BC1098" i="54"/>
  <c r="BD1303" i="54"/>
  <c r="BE1303" i="54"/>
  <c r="BB1303" i="54"/>
  <c r="BC1303" i="54"/>
  <c r="BD1271" i="54"/>
  <c r="BE1271" i="54"/>
  <c r="BB1271" i="54"/>
  <c r="BC1271" i="54"/>
  <c r="BB1239" i="54"/>
  <c r="BC1239" i="54"/>
  <c r="BD1207" i="54"/>
  <c r="BE1207" i="54"/>
  <c r="BD1175" i="54"/>
  <c r="BE1175" i="54"/>
  <c r="BB1175" i="54"/>
  <c r="BC1175" i="54"/>
  <c r="BB1143" i="54"/>
  <c r="BC1143" i="54"/>
  <c r="BD1111" i="54"/>
  <c r="BE1111" i="54"/>
  <c r="BB1111" i="54"/>
  <c r="BC1111" i="54"/>
  <c r="BD1047" i="54"/>
  <c r="BE1047" i="54"/>
  <c r="BE1015" i="54"/>
  <c r="BB1015" i="54"/>
  <c r="BC1015" i="54"/>
  <c r="BD1015" i="54"/>
  <c r="BE951" i="54"/>
  <c r="BB951" i="54"/>
  <c r="BC951" i="54"/>
  <c r="BD951" i="54"/>
  <c r="BE919" i="54"/>
  <c r="BB919" i="54"/>
  <c r="BB887" i="54"/>
  <c r="BE855" i="54"/>
  <c r="BB855" i="54"/>
  <c r="BC855" i="54"/>
  <c r="BD855" i="54"/>
  <c r="BE823" i="54"/>
  <c r="BB823" i="54"/>
  <c r="BE791" i="54"/>
  <c r="BB791" i="54"/>
  <c r="BC791" i="54"/>
  <c r="BD791" i="54"/>
  <c r="BD1280" i="54"/>
  <c r="BE1280" i="54"/>
  <c r="BB1280" i="54"/>
  <c r="BC1280" i="54"/>
  <c r="BD1099" i="54"/>
  <c r="BE1099" i="54"/>
  <c r="BB1099" i="54"/>
  <c r="BC1099" i="54"/>
  <c r="BD1040" i="54"/>
  <c r="BE1040" i="54"/>
  <c r="BB1040" i="54"/>
  <c r="BC1040" i="54"/>
  <c r="BE864" i="54"/>
  <c r="BB864" i="54"/>
  <c r="BC864" i="54"/>
  <c r="BD864" i="54"/>
  <c r="BB736" i="54"/>
  <c r="BC736" i="54"/>
  <c r="BB640" i="54"/>
  <c r="BC640" i="54"/>
  <c r="BD640" i="54"/>
  <c r="BE640" i="54"/>
  <c r="BE610" i="54"/>
  <c r="BE578" i="54"/>
  <c r="BB546" i="54"/>
  <c r="BC546" i="54"/>
  <c r="BD546" i="54"/>
  <c r="BE546" i="54"/>
  <c r="BB482" i="54"/>
  <c r="BC482" i="54"/>
  <c r="BD482" i="54"/>
  <c r="BE482" i="54"/>
  <c r="BD450" i="54"/>
  <c r="BE450" i="54"/>
  <c r="BB450" i="54"/>
  <c r="BC450" i="54"/>
  <c r="BD386" i="54"/>
  <c r="BE386" i="54"/>
  <c r="BB386" i="54"/>
  <c r="BC386" i="54"/>
  <c r="BD1075" i="54"/>
  <c r="BE1075" i="54"/>
  <c r="BB1075" i="54"/>
  <c r="BC1075" i="54"/>
  <c r="BE1043" i="54"/>
  <c r="BB1043" i="54"/>
  <c r="BC1043" i="54"/>
  <c r="BC1011" i="54"/>
  <c r="BD1011" i="54"/>
  <c r="BD979" i="54"/>
  <c r="BE947" i="54"/>
  <c r="BB947" i="54"/>
  <c r="BC947" i="54"/>
  <c r="BD947" i="54"/>
  <c r="BE910" i="54"/>
  <c r="BB910" i="54"/>
  <c r="BC910" i="54"/>
  <c r="BD910" i="54"/>
  <c r="BC843" i="54"/>
  <c r="BD843" i="54"/>
  <c r="BD1283" i="54"/>
  <c r="BE1283" i="54"/>
  <c r="BB1283" i="54"/>
  <c r="BC1283" i="54"/>
  <c r="BE872" i="54"/>
  <c r="BB872" i="54"/>
  <c r="BC872" i="54"/>
  <c r="BD872" i="54"/>
  <c r="BB744" i="54"/>
  <c r="BC744" i="54"/>
  <c r="BD744" i="54"/>
  <c r="BE744" i="54"/>
  <c r="BB604" i="54"/>
  <c r="BC604" i="54"/>
  <c r="BD604" i="54"/>
  <c r="BE604" i="54"/>
  <c r="BB540" i="54"/>
  <c r="BB508" i="54"/>
  <c r="BC508" i="54"/>
  <c r="BD508" i="54"/>
  <c r="BE508" i="54"/>
  <c r="BC476" i="54"/>
  <c r="BD476" i="54"/>
  <c r="BE476" i="54"/>
  <c r="BD444" i="54"/>
  <c r="BE444" i="54"/>
  <c r="BB444" i="54"/>
  <c r="BC444" i="54"/>
  <c r="BD380" i="54"/>
  <c r="BE380" i="54"/>
  <c r="BB380" i="54"/>
  <c r="BC380" i="54"/>
  <c r="BD348" i="54"/>
  <c r="BE348" i="54"/>
  <c r="BB348" i="54"/>
  <c r="BC348" i="54"/>
  <c r="BE316" i="54"/>
  <c r="BB316" i="54"/>
  <c r="BE284" i="54"/>
  <c r="BC252" i="54"/>
  <c r="BD252" i="54"/>
  <c r="BE252" i="54"/>
  <c r="BB252" i="54"/>
  <c r="BC220" i="54"/>
  <c r="BD220" i="54"/>
  <c r="BE220" i="54"/>
  <c r="BB220" i="54"/>
  <c r="BE188" i="54"/>
  <c r="BB188" i="54"/>
  <c r="BB124" i="54"/>
  <c r="BC124" i="54"/>
  <c r="BD124" i="54"/>
  <c r="BE124" i="54"/>
  <c r="BB92" i="54"/>
  <c r="BC92" i="54"/>
  <c r="BD92" i="54"/>
  <c r="BE92" i="54"/>
  <c r="BB60" i="54"/>
  <c r="BC60" i="54"/>
  <c r="BD60" i="54"/>
  <c r="BE60" i="54"/>
  <c r="BD1179" i="54"/>
  <c r="BE1179" i="54"/>
  <c r="BB1179" i="54"/>
  <c r="BC1179" i="54"/>
  <c r="BD1120" i="54"/>
  <c r="BE1120" i="54"/>
  <c r="BB1120" i="54"/>
  <c r="BE968" i="54"/>
  <c r="BB968" i="54"/>
  <c r="BC968" i="54"/>
  <c r="BD968" i="54"/>
  <c r="BE752" i="54"/>
  <c r="BB644" i="54"/>
  <c r="BC644" i="54"/>
  <c r="BD644" i="54"/>
  <c r="BB574" i="54"/>
  <c r="BC574" i="54"/>
  <c r="BD574" i="54"/>
  <c r="BE574" i="54"/>
  <c r="BB542" i="54"/>
  <c r="BB510" i="54"/>
  <c r="BC510" i="54"/>
  <c r="BD510" i="54"/>
  <c r="BE510" i="54"/>
  <c r="BB478" i="54"/>
  <c r="BC478" i="54"/>
  <c r="BD478" i="54"/>
  <c r="BD414" i="54"/>
  <c r="BE414" i="54"/>
  <c r="BB414" i="54"/>
  <c r="BC414" i="54"/>
  <c r="BD382" i="54"/>
  <c r="BD350" i="54"/>
  <c r="BC318" i="54"/>
  <c r="BD318" i="54"/>
  <c r="BE318" i="54"/>
  <c r="BC286" i="54"/>
  <c r="BD286" i="54"/>
  <c r="BE286" i="54"/>
  <c r="BB286" i="54"/>
  <c r="BC222" i="54"/>
  <c r="BD222" i="54"/>
  <c r="BE222" i="54"/>
  <c r="BB222" i="54"/>
  <c r="BE158" i="54"/>
  <c r="BB158" i="54"/>
  <c r="BC158" i="54"/>
  <c r="BD158" i="54"/>
  <c r="BB126" i="54"/>
  <c r="BC126" i="54"/>
  <c r="BB94" i="54"/>
  <c r="BC94" i="54"/>
  <c r="BD94" i="54"/>
  <c r="BB62" i="54"/>
  <c r="BC62" i="54"/>
  <c r="BD62" i="54"/>
  <c r="BE62" i="54"/>
  <c r="BD1208" i="54"/>
  <c r="BE923" i="54"/>
  <c r="BB923" i="54"/>
  <c r="BC923" i="54"/>
  <c r="BD923" i="54"/>
  <c r="BE824" i="54"/>
  <c r="BB824" i="54"/>
  <c r="BC824" i="54"/>
  <c r="BD696" i="54"/>
  <c r="BB624" i="54"/>
  <c r="BC624" i="54"/>
  <c r="BD624" i="54"/>
  <c r="BE624" i="54"/>
  <c r="BB560" i="54"/>
  <c r="BC560" i="54"/>
  <c r="BD560" i="54"/>
  <c r="BE560" i="54"/>
  <c r="BB528" i="54"/>
  <c r="BC528" i="54"/>
  <c r="BD528" i="54"/>
  <c r="BD464" i="54"/>
  <c r="BE464" i="54"/>
  <c r="BB464" i="54"/>
  <c r="BC464" i="54"/>
  <c r="BD432" i="54"/>
  <c r="BD400" i="54"/>
  <c r="BE400" i="54"/>
  <c r="BB400" i="54"/>
  <c r="BC400" i="54"/>
  <c r="BD368" i="54"/>
  <c r="BE368" i="54"/>
  <c r="BB368" i="54"/>
  <c r="BB336" i="54"/>
  <c r="BC336" i="54"/>
  <c r="BC304" i="54"/>
  <c r="BD304" i="54"/>
  <c r="BE304" i="54"/>
  <c r="BB304" i="54"/>
  <c r="BC272" i="54"/>
  <c r="BD272" i="54"/>
  <c r="BE272" i="54"/>
  <c r="BB272" i="54"/>
  <c r="BC240" i="54"/>
  <c r="BD240" i="54"/>
  <c r="BE240" i="54"/>
  <c r="BB240" i="54"/>
  <c r="BE176" i="54"/>
  <c r="BB176" i="54"/>
  <c r="BC176" i="54"/>
  <c r="BD176" i="54"/>
  <c r="BB144" i="54"/>
  <c r="BB112" i="54"/>
  <c r="BC80" i="54"/>
  <c r="BD80" i="54"/>
  <c r="BE80" i="54"/>
  <c r="BD1304" i="54"/>
  <c r="BE1304" i="54"/>
  <c r="BB1304" i="54"/>
  <c r="BB1213" i="54"/>
  <c r="BC1213" i="54"/>
  <c r="BC1117" i="54"/>
  <c r="BD1045" i="54"/>
  <c r="BE1045" i="54"/>
  <c r="BB1045" i="54"/>
  <c r="BC1045" i="54"/>
  <c r="BE905" i="54"/>
  <c r="BB905" i="54"/>
  <c r="BC905" i="54"/>
  <c r="BD905" i="54"/>
  <c r="BC834" i="54"/>
  <c r="BD834" i="54"/>
  <c r="BB724" i="54"/>
  <c r="BC724" i="54"/>
  <c r="BD724" i="54"/>
  <c r="BE724" i="54"/>
  <c r="BB615" i="54"/>
  <c r="BC615" i="54"/>
  <c r="BD615" i="54"/>
  <c r="BE615" i="54"/>
  <c r="BD551" i="54"/>
  <c r="BE551" i="54"/>
  <c r="BB487" i="54"/>
  <c r="BC487" i="54"/>
  <c r="BD423" i="54"/>
  <c r="BE423" i="54"/>
  <c r="BB423" i="54"/>
  <c r="BC423" i="54"/>
  <c r="BE357" i="54"/>
  <c r="BC357" i="54"/>
  <c r="BE281" i="54"/>
  <c r="BB281" i="54"/>
  <c r="BD1164" i="54"/>
  <c r="BE1164" i="54"/>
  <c r="BB1164" i="54"/>
  <c r="BC1164" i="54"/>
  <c r="BE1085" i="54"/>
  <c r="BB1085" i="54"/>
  <c r="BE1004" i="54"/>
  <c r="BB1004" i="54"/>
  <c r="BC1004" i="54"/>
  <c r="BD1004" i="54"/>
  <c r="BC933" i="54"/>
  <c r="BD933" i="54"/>
  <c r="BB867" i="54"/>
  <c r="BC867" i="54"/>
  <c r="BD867" i="54"/>
  <c r="BE827" i="54"/>
  <c r="BB827" i="54"/>
  <c r="BC827" i="54"/>
  <c r="BD827" i="54"/>
  <c r="BB717" i="54"/>
  <c r="BC717" i="54"/>
  <c r="BD717" i="54"/>
  <c r="BE717" i="54"/>
  <c r="BD681" i="54"/>
  <c r="BE681" i="54"/>
  <c r="BB547" i="54"/>
  <c r="BC547" i="54"/>
  <c r="BD547" i="54"/>
  <c r="BE547" i="54"/>
  <c r="BD419" i="54"/>
  <c r="BE419" i="54"/>
  <c r="BB419" i="54"/>
  <c r="BC419" i="54"/>
  <c r="BB1242" i="54"/>
  <c r="BC1242" i="54"/>
  <c r="BD1034" i="54"/>
  <c r="BE1034" i="54"/>
  <c r="BB1034" i="54"/>
  <c r="BC1034" i="54"/>
  <c r="BD1132" i="54"/>
  <c r="BE1132" i="54"/>
  <c r="BD387" i="54"/>
  <c r="BE387" i="54"/>
  <c r="BB387" i="54"/>
  <c r="BC387" i="54"/>
  <c r="BC209" i="54"/>
  <c r="BD209" i="54"/>
  <c r="BE209" i="54"/>
  <c r="BB209" i="54"/>
  <c r="BB149" i="54"/>
  <c r="BB66" i="54"/>
  <c r="BC66" i="54"/>
  <c r="BD66" i="54"/>
  <c r="BE66" i="54"/>
  <c r="BD1053" i="54"/>
  <c r="BE1053" i="54"/>
  <c r="BB1053" i="54"/>
  <c r="BC1053" i="54"/>
  <c r="BB658" i="54"/>
  <c r="BB469" i="54"/>
  <c r="BE1300" i="54"/>
  <c r="BE909" i="54"/>
  <c r="BB909" i="54"/>
  <c r="BC909" i="54"/>
  <c r="BD909" i="54"/>
  <c r="BE805" i="54"/>
  <c r="BB805" i="54"/>
  <c r="BC805" i="54"/>
  <c r="BD805" i="54"/>
  <c r="BB677" i="54"/>
  <c r="BE379" i="54"/>
  <c r="BB379" i="54"/>
  <c r="BC379" i="54"/>
  <c r="BD346" i="54"/>
  <c r="BE346" i="54"/>
  <c r="BB346" i="54"/>
  <c r="BD338" i="54"/>
  <c r="BE338" i="54"/>
  <c r="BB338" i="54"/>
  <c r="BC338" i="54"/>
  <c r="AW99" i="54"/>
  <c r="AZ99" i="54" s="1"/>
  <c r="BA99" i="54"/>
  <c r="BB99" i="54"/>
  <c r="BC99" i="54"/>
  <c r="BD99" i="54"/>
  <c r="BD1180" i="54"/>
  <c r="BE1180" i="54"/>
  <c r="BB1180" i="54"/>
  <c r="BC1180" i="54"/>
  <c r="BE996" i="54"/>
  <c r="BE897" i="54"/>
  <c r="BB897" i="54"/>
  <c r="BC897" i="54"/>
  <c r="BD897" i="54"/>
  <c r="BE866" i="54"/>
  <c r="BB866" i="54"/>
  <c r="BC866" i="54"/>
  <c r="BC835" i="54"/>
  <c r="BD835" i="54"/>
  <c r="BE780" i="54"/>
  <c r="BB780" i="54"/>
  <c r="BC780" i="54"/>
  <c r="BD780" i="54"/>
  <c r="BB714" i="54"/>
  <c r="BC714" i="54"/>
  <c r="BD714" i="54"/>
  <c r="BE714" i="54"/>
  <c r="BB645" i="54"/>
  <c r="BC645" i="54"/>
  <c r="BD645" i="54"/>
  <c r="BB341" i="54"/>
  <c r="BB218" i="54"/>
  <c r="BE143" i="54"/>
  <c r="BB143" i="54"/>
  <c r="BC143" i="54"/>
  <c r="BD143" i="54"/>
  <c r="BB91" i="54"/>
  <c r="BE925" i="54"/>
  <c r="BB925" i="54"/>
  <c r="BC925" i="54"/>
  <c r="BB441" i="54"/>
  <c r="BC441" i="54"/>
  <c r="BD1125" i="54"/>
  <c r="BE1125" i="54"/>
  <c r="BB1125" i="54"/>
  <c r="BC1125" i="54"/>
  <c r="BE817" i="54"/>
  <c r="BB689" i="54"/>
  <c r="BC689" i="54"/>
  <c r="BD689" i="54"/>
  <c r="BE689" i="54"/>
  <c r="BB491" i="54"/>
  <c r="BC491" i="54"/>
  <c r="BD491" i="54"/>
  <c r="BD337" i="54"/>
  <c r="BE337" i="54"/>
  <c r="BB337" i="54"/>
  <c r="BC337" i="54"/>
  <c r="BC277" i="54"/>
  <c r="BE277" i="54"/>
  <c r="BB277" i="54"/>
  <c r="BC225" i="54"/>
  <c r="AW181" i="54"/>
  <c r="AZ181" i="54" s="1"/>
  <c r="BE181" i="54"/>
  <c r="BB181" i="54"/>
  <c r="BC181" i="54"/>
  <c r="BD181" i="54"/>
  <c r="AW79" i="54"/>
  <c r="BB79" i="54"/>
  <c r="BC79" i="54"/>
  <c r="BD79" i="54"/>
  <c r="BE79" i="54"/>
  <c r="BD1224" i="54"/>
  <c r="BE1224" i="54"/>
  <c r="BB1224" i="54"/>
  <c r="BC1224" i="54"/>
  <c r="BB597" i="54"/>
  <c r="BC597" i="54"/>
  <c r="BD597" i="54"/>
  <c r="BE273" i="54"/>
  <c r="BB273" i="54"/>
  <c r="BD1293" i="54"/>
  <c r="BE1293" i="54"/>
  <c r="BE899" i="54"/>
  <c r="BB747" i="54"/>
  <c r="BC747" i="54"/>
  <c r="BD747" i="54"/>
  <c r="BE747" i="54"/>
  <c r="BB507" i="54"/>
  <c r="BC507" i="54"/>
  <c r="BD507" i="54"/>
  <c r="BE507" i="54"/>
  <c r="BE259" i="54"/>
  <c r="BB259" i="54"/>
  <c r="BC241" i="54"/>
  <c r="BD241" i="54"/>
  <c r="BE241" i="54"/>
  <c r="BB241" i="54"/>
  <c r="BD383" i="54"/>
  <c r="BE383" i="54"/>
  <c r="BB383" i="54"/>
  <c r="BC383" i="54"/>
  <c r="BB203" i="54"/>
  <c r="AW121" i="54"/>
  <c r="BB121" i="54"/>
  <c r="BC121" i="54"/>
  <c r="BE1156" i="54"/>
  <c r="BB1156" i="54"/>
  <c r="BC1156" i="54"/>
  <c r="BD1036" i="54"/>
  <c r="BE1036" i="54"/>
  <c r="BB1036" i="54"/>
  <c r="BC1036" i="54"/>
  <c r="BD882" i="54"/>
  <c r="BB737" i="54"/>
  <c r="BC737" i="54"/>
  <c r="BD737" i="54"/>
  <c r="BE737" i="54"/>
  <c r="BC589" i="54"/>
  <c r="BD589" i="54"/>
  <c r="BE589" i="54"/>
  <c r="BD463" i="54"/>
  <c r="BE463" i="54"/>
  <c r="BB463" i="54"/>
  <c r="BC463" i="54"/>
  <c r="BB330" i="54"/>
  <c r="BD1285" i="54"/>
  <c r="BE1285" i="54"/>
  <c r="BD1074" i="54"/>
  <c r="BE1074" i="54"/>
  <c r="BB1074" i="54"/>
  <c r="BC1074" i="54"/>
  <c r="BE795" i="54"/>
  <c r="BB795" i="54"/>
  <c r="BC795" i="54"/>
  <c r="BD795" i="54"/>
  <c r="BC674" i="54"/>
  <c r="BD401" i="54"/>
  <c r="BE401" i="54"/>
  <c r="BB401" i="54"/>
  <c r="BC401" i="54"/>
  <c r="BC237" i="54"/>
  <c r="BD237" i="54"/>
  <c r="BC1218" i="54"/>
  <c r="BB972" i="54"/>
  <c r="BC972" i="54"/>
  <c r="BD972" i="54"/>
  <c r="BE893" i="54"/>
  <c r="BB893" i="54"/>
  <c r="BC893" i="54"/>
  <c r="BD893" i="54"/>
  <c r="BB748" i="54"/>
  <c r="BC748" i="54"/>
  <c r="BD748" i="54"/>
  <c r="BE748" i="54"/>
  <c r="BE605" i="54"/>
  <c r="BD429" i="54"/>
  <c r="BC322" i="54"/>
  <c r="BD322" i="54"/>
  <c r="BD251" i="54"/>
  <c r="BE251" i="54"/>
  <c r="BB251" i="54"/>
  <c r="BC205" i="54"/>
  <c r="BD205" i="54"/>
  <c r="BE205" i="54"/>
  <c r="BB205" i="54"/>
  <c r="BE135" i="54"/>
  <c r="BB135" i="54"/>
  <c r="BC135" i="54"/>
  <c r="BD135" i="54"/>
  <c r="BC303" i="54"/>
  <c r="BB113" i="54"/>
  <c r="BC113" i="54"/>
  <c r="BD113" i="54"/>
  <c r="BE113" i="54"/>
  <c r="BE1157" i="54"/>
  <c r="BB1157" i="54"/>
  <c r="BC1157" i="54"/>
  <c r="BE1010" i="54"/>
  <c r="BB1010" i="54"/>
  <c r="BD1010" i="54"/>
  <c r="BD820" i="54"/>
  <c r="BE721" i="54"/>
  <c r="BB619" i="54"/>
  <c r="BC619" i="54"/>
  <c r="BD619" i="54"/>
  <c r="BE619" i="54"/>
  <c r="BE461" i="54"/>
  <c r="BB461" i="54"/>
  <c r="BC461" i="54"/>
  <c r="BE375" i="54"/>
  <c r="BB375" i="54"/>
  <c r="BC375" i="54"/>
  <c r="BB195" i="54"/>
  <c r="BC258" i="54"/>
  <c r="BD258" i="54"/>
  <c r="BE258" i="54"/>
  <c r="BB258" i="54"/>
  <c r="BD1021" i="54"/>
  <c r="BE1021" i="54"/>
  <c r="BD493" i="54"/>
  <c r="BE493" i="54"/>
  <c r="BD1028" i="54"/>
  <c r="BE1028" i="54"/>
  <c r="BB1028" i="54"/>
  <c r="BC1028" i="54"/>
  <c r="BD359" i="54"/>
  <c r="BE359" i="54"/>
  <c r="BB359" i="54"/>
  <c r="BC359" i="54"/>
  <c r="BE821" i="54"/>
  <c r="BB821" i="54"/>
  <c r="BC746" i="54"/>
  <c r="BD746" i="54"/>
  <c r="BD1229" i="54"/>
  <c r="BE1229" i="54"/>
  <c r="BB1229" i="54"/>
  <c r="BC1229" i="54"/>
  <c r="BB693" i="54"/>
  <c r="BC693" i="54"/>
  <c r="BD693" i="54"/>
  <c r="BE693" i="54"/>
  <c r="BC269" i="54"/>
  <c r="BD269" i="54"/>
  <c r="BD1100" i="54"/>
  <c r="BE1100" i="54"/>
  <c r="BB1100" i="54"/>
  <c r="BC1100" i="54"/>
  <c r="BD739" i="54"/>
  <c r="BE739" i="54"/>
  <c r="BC309" i="54"/>
  <c r="BD309" i="54"/>
  <c r="BE309" i="54"/>
  <c r="BB309" i="54"/>
  <c r="BE777" i="54"/>
  <c r="BB777" i="54"/>
  <c r="BC777" i="54"/>
  <c r="BD777" i="54"/>
  <c r="BC114" i="54"/>
  <c r="BD114" i="54"/>
  <c r="BE114" i="54"/>
  <c r="BB729" i="54"/>
  <c r="BC729" i="54"/>
  <c r="BD729" i="54"/>
  <c r="BE729" i="54"/>
  <c r="BB295" i="54"/>
  <c r="BE938" i="54"/>
  <c r="BB938" i="54"/>
  <c r="BC938" i="54"/>
  <c r="BD938" i="54"/>
  <c r="BD1108" i="54"/>
  <c r="BE1108" i="54"/>
  <c r="BE193" i="54"/>
  <c r="BB193" i="54"/>
  <c r="BC193" i="54"/>
  <c r="BD193" i="54"/>
  <c r="BB709" i="54"/>
  <c r="BC709" i="54"/>
  <c r="BD709" i="54"/>
  <c r="BE709" i="54"/>
  <c r="BE861" i="54"/>
  <c r="BB861" i="54"/>
  <c r="BC861" i="54"/>
  <c r="BD861" i="54"/>
  <c r="BC261" i="54"/>
  <c r="BD261" i="54"/>
  <c r="BE261" i="54"/>
  <c r="BB261" i="54"/>
  <c r="BE362" i="54"/>
  <c r="BB362" i="54"/>
  <c r="BC362" i="54"/>
  <c r="BC1254" i="54"/>
  <c r="BD1190" i="54"/>
  <c r="BE1190" i="54"/>
  <c r="BB1190" i="54"/>
  <c r="BC1190" i="54"/>
  <c r="BC1126" i="54"/>
  <c r="BD1062" i="54"/>
  <c r="BE1062" i="54"/>
  <c r="BB1062" i="54"/>
  <c r="BC1062" i="54"/>
  <c r="BE998" i="54"/>
  <c r="BB998" i="54"/>
  <c r="BC998" i="54"/>
  <c r="BD998" i="54"/>
  <c r="BB966" i="54"/>
  <c r="BC966" i="54"/>
  <c r="BD966" i="54"/>
  <c r="BD1282" i="54"/>
  <c r="BE1282" i="54"/>
  <c r="BB1282" i="54"/>
  <c r="BC1282" i="54"/>
  <c r="BC1194" i="54"/>
  <c r="BD1082" i="54"/>
  <c r="BE1082" i="54"/>
  <c r="BB1082" i="54"/>
  <c r="BC1082" i="54"/>
  <c r="BD1255" i="54"/>
  <c r="BE1255" i="54"/>
  <c r="BB1255" i="54"/>
  <c r="BC1255" i="54"/>
  <c r="BD1191" i="54"/>
  <c r="BE1191" i="54"/>
  <c r="BB1191" i="54"/>
  <c r="BC1191" i="54"/>
  <c r="BD1127" i="54"/>
  <c r="BE1127" i="54"/>
  <c r="BB1127" i="54"/>
  <c r="BD999" i="54"/>
  <c r="BE935" i="54"/>
  <c r="BB935" i="54"/>
  <c r="BC935" i="54"/>
  <c r="BD935" i="54"/>
  <c r="BE871" i="54"/>
  <c r="BB871" i="54"/>
  <c r="BC871" i="54"/>
  <c r="BD871" i="54"/>
  <c r="BE807" i="54"/>
  <c r="BB807" i="54"/>
  <c r="BC807" i="54"/>
  <c r="BD807" i="54"/>
  <c r="BE775" i="54"/>
  <c r="BB775" i="54"/>
  <c r="BC775" i="54"/>
  <c r="BD775" i="54"/>
  <c r="BD1128" i="54"/>
  <c r="BE1128" i="54"/>
  <c r="BB1128" i="54"/>
  <c r="BC1128" i="54"/>
  <c r="BE1008" i="54"/>
  <c r="BB1008" i="54"/>
  <c r="BB800" i="54"/>
  <c r="BC800" i="54"/>
  <c r="BE594" i="54"/>
  <c r="BE530" i="54"/>
  <c r="BE466" i="54"/>
  <c r="BB466" i="54"/>
  <c r="BC466" i="54"/>
  <c r="BD466" i="54"/>
  <c r="BD402" i="54"/>
  <c r="BE402" i="54"/>
  <c r="BB402" i="54"/>
  <c r="BC402" i="54"/>
  <c r="BE1027" i="54"/>
  <c r="BB1027" i="54"/>
  <c r="BC1027" i="54"/>
  <c r="BB301" i="54"/>
  <c r="BD565" i="54"/>
  <c r="BE565" i="54"/>
  <c r="BE857" i="54"/>
  <c r="BB857" i="54"/>
  <c r="BC857" i="54"/>
  <c r="BD857" i="54"/>
  <c r="BB167" i="54"/>
  <c r="BC167" i="54"/>
  <c r="BD167" i="54"/>
  <c r="BB103" i="54"/>
  <c r="BC103" i="54"/>
  <c r="BD103" i="54"/>
  <c r="BE103" i="54"/>
  <c r="BC282" i="54"/>
  <c r="BD282" i="54"/>
  <c r="BE282" i="54"/>
  <c r="BB282" i="54"/>
  <c r="BD1050" i="54"/>
  <c r="BE1050" i="54"/>
  <c r="BB1050" i="54"/>
  <c r="BC1050" i="54"/>
  <c r="BE873" i="54"/>
  <c r="BB873" i="54"/>
  <c r="BC873" i="54"/>
  <c r="BD873" i="54"/>
  <c r="BB787" i="54"/>
  <c r="BC787" i="54"/>
  <c r="BD787" i="54"/>
  <c r="BE95" i="54"/>
  <c r="BE845" i="54"/>
  <c r="BB845" i="54"/>
  <c r="BC845" i="54"/>
  <c r="BD845" i="54"/>
  <c r="BD427" i="54"/>
  <c r="BE427" i="54"/>
  <c r="BB427" i="54"/>
  <c r="BC427" i="54"/>
  <c r="BB98" i="54"/>
  <c r="BC98" i="54"/>
  <c r="BD98" i="54"/>
  <c r="BE98" i="54"/>
  <c r="BD409" i="54"/>
  <c r="BE409" i="54"/>
  <c r="BB409" i="54"/>
  <c r="BC409" i="54"/>
  <c r="BD1026" i="54"/>
  <c r="BE1026" i="54"/>
  <c r="BB1026" i="54"/>
  <c r="BC1026" i="54"/>
  <c r="BC250" i="54"/>
  <c r="BD250" i="54"/>
  <c r="BE250" i="54"/>
  <c r="BB250" i="54"/>
  <c r="BE1268" i="54"/>
  <c r="BB1268" i="54"/>
  <c r="BC1268" i="54"/>
  <c r="BD1297" i="54"/>
  <c r="BE1297" i="54"/>
  <c r="BB1297" i="54"/>
  <c r="BC1297" i="54"/>
  <c r="BD1233" i="54"/>
  <c r="BE1233" i="54"/>
  <c r="BB1233" i="54"/>
  <c r="BC1233" i="54"/>
  <c r="BD1201" i="54"/>
  <c r="BE1201" i="54"/>
  <c r="BE1169" i="54"/>
  <c r="BB1169" i="54"/>
  <c r="BC1169" i="54"/>
  <c r="BD1137" i="54"/>
  <c r="BE1137" i="54"/>
  <c r="BB1137" i="54"/>
  <c r="BC1137" i="54"/>
  <c r="BC1105" i="54"/>
  <c r="BD1073" i="54"/>
  <c r="BE1073" i="54"/>
  <c r="BB1073" i="54"/>
  <c r="BC1073" i="54"/>
  <c r="BD1041" i="54"/>
  <c r="BB1009" i="54"/>
  <c r="BC1009" i="54"/>
  <c r="BD1009" i="54"/>
  <c r="BE977" i="54"/>
  <c r="BB977" i="54"/>
  <c r="BC977" i="54"/>
  <c r="BD977" i="54"/>
  <c r="BD1278" i="54"/>
  <c r="BD1214" i="54"/>
  <c r="BE1214" i="54"/>
  <c r="BD1150" i="54"/>
  <c r="BE1150" i="54"/>
  <c r="BB1150" i="54"/>
  <c r="BC1150" i="54"/>
  <c r="BD1086" i="54"/>
  <c r="BE1086" i="54"/>
  <c r="BB1086" i="54"/>
  <c r="BC1086" i="54"/>
  <c r="BE958" i="54"/>
  <c r="BB958" i="54"/>
  <c r="BC958" i="54"/>
  <c r="BD958" i="54"/>
  <c r="BD1186" i="54"/>
  <c r="BE1186" i="54"/>
  <c r="BD1247" i="54"/>
  <c r="BE1247" i="54"/>
  <c r="BB1247" i="54"/>
  <c r="BC1247" i="54"/>
  <c r="BC1151" i="54"/>
  <c r="BD1087" i="54"/>
  <c r="BE1087" i="54"/>
  <c r="BB1087" i="54"/>
  <c r="BC1087" i="54"/>
  <c r="BD1023" i="54"/>
  <c r="BE1023" i="54"/>
  <c r="BB1023" i="54"/>
  <c r="BC1023" i="54"/>
  <c r="BB959" i="54"/>
  <c r="BC959" i="54"/>
  <c r="BD959" i="54"/>
  <c r="BE863" i="54"/>
  <c r="BB863" i="54"/>
  <c r="BC863" i="54"/>
  <c r="BD863" i="54"/>
  <c r="BD799" i="54"/>
  <c r="BD1112" i="54"/>
  <c r="BE1112" i="54"/>
  <c r="BB1112" i="54"/>
  <c r="BC1112" i="54"/>
  <c r="BE992" i="54"/>
  <c r="BB992" i="54"/>
  <c r="BB618" i="54"/>
  <c r="BC618" i="54"/>
  <c r="BD618" i="54"/>
  <c r="BE618" i="54"/>
  <c r="BE522" i="54"/>
  <c r="BD458" i="54"/>
  <c r="BE458" i="54"/>
  <c r="BB458" i="54"/>
  <c r="BC458" i="54"/>
  <c r="BD394" i="54"/>
  <c r="BE394" i="54"/>
  <c r="BB394" i="54"/>
  <c r="BC394" i="54"/>
  <c r="BE1131" i="54"/>
  <c r="BB1131" i="54"/>
  <c r="BC1131" i="54"/>
  <c r="BE928" i="54"/>
  <c r="BB928" i="54"/>
  <c r="BC928" i="54"/>
  <c r="BD928" i="54"/>
  <c r="BB750" i="54"/>
  <c r="BC750" i="54"/>
  <c r="BD750" i="54"/>
  <c r="BE750" i="54"/>
  <c r="BB686" i="54"/>
  <c r="BC686" i="54"/>
  <c r="BB743" i="54"/>
  <c r="BC743" i="54"/>
  <c r="BD743" i="54"/>
  <c r="BE743" i="54"/>
  <c r="BE776" i="54"/>
  <c r="BB776" i="54"/>
  <c r="BC776" i="54"/>
  <c r="BD776" i="54"/>
  <c r="BE612" i="54"/>
  <c r="BB516" i="54"/>
  <c r="BC516" i="54"/>
  <c r="BD516" i="54"/>
  <c r="BE516" i="54"/>
  <c r="BD452" i="54"/>
  <c r="BE452" i="54"/>
  <c r="BE388" i="54"/>
  <c r="BB388" i="54"/>
  <c r="BC388" i="54"/>
  <c r="BC260" i="54"/>
  <c r="BD260" i="54"/>
  <c r="BE260" i="54"/>
  <c r="BB260" i="54"/>
  <c r="AW196" i="54"/>
  <c r="BC196" i="54"/>
  <c r="BD196" i="54"/>
  <c r="BE196" i="54"/>
  <c r="BB196" i="54"/>
  <c r="AW132" i="54"/>
  <c r="BE132" i="54"/>
  <c r="BB132" i="54"/>
  <c r="BC132" i="54"/>
  <c r="BD132" i="54"/>
  <c r="BE886" i="54"/>
  <c r="BB886" i="54"/>
  <c r="BC886" i="54"/>
  <c r="BD886" i="54"/>
  <c r="BB758" i="54"/>
  <c r="BB679" i="54"/>
  <c r="BC679" i="54"/>
  <c r="BD679" i="54"/>
  <c r="BE679" i="54"/>
  <c r="BB1248" i="54"/>
  <c r="BC1048" i="54"/>
  <c r="BE912" i="54"/>
  <c r="BB656" i="54"/>
  <c r="BC656" i="54"/>
  <c r="BD656" i="54"/>
  <c r="BE656" i="54"/>
  <c r="BB582" i="54"/>
  <c r="BC582" i="54"/>
  <c r="BD582" i="54"/>
  <c r="BE582" i="54"/>
  <c r="BD518" i="54"/>
  <c r="BE518" i="54"/>
  <c r="BD422" i="54"/>
  <c r="BE422" i="54"/>
  <c r="BB422" i="54"/>
  <c r="BC422" i="54"/>
  <c r="BC262" i="54"/>
  <c r="BD262" i="54"/>
  <c r="BE262" i="54"/>
  <c r="BB262" i="54"/>
  <c r="BC198" i="54"/>
  <c r="BD198" i="54"/>
  <c r="BE198" i="54"/>
  <c r="BE166" i="54"/>
  <c r="BB166" i="54"/>
  <c r="BC166" i="54"/>
  <c r="BD166" i="54"/>
  <c r="BB102" i="54"/>
  <c r="BC102" i="54"/>
  <c r="BD102" i="54"/>
  <c r="BE102" i="54"/>
  <c r="BC1235" i="54"/>
  <c r="BD1139" i="54"/>
  <c r="BE1139" i="54"/>
  <c r="BB1139" i="54"/>
  <c r="BC1139" i="54"/>
  <c r="BD1238" i="54"/>
  <c r="BE1238" i="54"/>
  <c r="BB1238" i="54"/>
  <c r="BC1238" i="54"/>
  <c r="BD1174" i="54"/>
  <c r="BE1174" i="54"/>
  <c r="BB1174" i="54"/>
  <c r="BD1252" i="54"/>
  <c r="BE1252" i="54"/>
  <c r="BB1252" i="54"/>
  <c r="BC1252" i="54"/>
  <c r="BD1249" i="54"/>
  <c r="BE1249" i="54"/>
  <c r="BB1249" i="54"/>
  <c r="BC1249" i="54"/>
  <c r="BC1217" i="54"/>
  <c r="BD1153" i="54"/>
  <c r="BE1153" i="54"/>
  <c r="BB1153" i="54"/>
  <c r="BC1153" i="54"/>
  <c r="BE1121" i="54"/>
  <c r="BB1121" i="54"/>
  <c r="BC1121" i="54"/>
  <c r="BD1089" i="54"/>
  <c r="BE1089" i="54"/>
  <c r="BB1089" i="54"/>
  <c r="BC1089" i="54"/>
  <c r="BC1057" i="54"/>
  <c r="BD1025" i="54"/>
  <c r="BE1025" i="54"/>
  <c r="BB1025" i="54"/>
  <c r="BC1025" i="54"/>
  <c r="BE993" i="54"/>
  <c r="BB993" i="54"/>
  <c r="BC993" i="54"/>
  <c r="BD993" i="54"/>
  <c r="BD961" i="54"/>
  <c r="BE929" i="54"/>
  <c r="BB929" i="54"/>
  <c r="BC929" i="54"/>
  <c r="BD929" i="54"/>
  <c r="BC1294" i="54"/>
  <c r="BD1230" i="54"/>
  <c r="BE1230" i="54"/>
  <c r="BB1230" i="54"/>
  <c r="BC1230" i="54"/>
  <c r="BE1198" i="54"/>
  <c r="BB1198" i="54"/>
  <c r="BD1166" i="54"/>
  <c r="BE1166" i="54"/>
  <c r="BB1166" i="54"/>
  <c r="BC1166" i="54"/>
  <c r="BC1134" i="54"/>
  <c r="BC1102" i="54"/>
  <c r="BD1070" i="54"/>
  <c r="BE1070" i="54"/>
  <c r="BB1070" i="54"/>
  <c r="BC1070" i="54"/>
  <c r="BE1038" i="54"/>
  <c r="BB1038" i="54"/>
  <c r="BC1038" i="54"/>
  <c r="BE1006" i="54"/>
  <c r="BB1006" i="54"/>
  <c r="BC1006" i="54"/>
  <c r="BD1006" i="54"/>
  <c r="BD974" i="54"/>
  <c r="BC942" i="54"/>
  <c r="BD942" i="54"/>
  <c r="BD1290" i="54"/>
  <c r="BE1290" i="54"/>
  <c r="BB1290" i="54"/>
  <c r="BC1290" i="54"/>
  <c r="BD1170" i="54"/>
  <c r="BE1170" i="54"/>
  <c r="BB1170" i="54"/>
  <c r="BC1170" i="54"/>
  <c r="BC1090" i="54"/>
  <c r="BD1295" i="54"/>
  <c r="BE1295" i="54"/>
  <c r="BD1263" i="54"/>
  <c r="BE1263" i="54"/>
  <c r="BB1263" i="54"/>
  <c r="BC1263" i="54"/>
  <c r="BE1231" i="54"/>
  <c r="BB1231" i="54"/>
  <c r="BC1231" i="54"/>
  <c r="BD1199" i="54"/>
  <c r="BE1199" i="54"/>
  <c r="BB1199" i="54"/>
  <c r="BC1199" i="54"/>
  <c r="BC1167" i="54"/>
  <c r="BB1135" i="54"/>
  <c r="BC1135" i="54"/>
  <c r="BD1103" i="54"/>
  <c r="BE1103" i="54"/>
  <c r="BB1103" i="54"/>
  <c r="BC1103" i="54"/>
  <c r="BC1071" i="54"/>
  <c r="BD1039" i="54"/>
  <c r="BE1039" i="54"/>
  <c r="BB1039" i="54"/>
  <c r="BC1039" i="54"/>
  <c r="BD1007" i="54"/>
  <c r="BE943" i="54"/>
  <c r="BB943" i="54"/>
  <c r="BC943" i="54"/>
  <c r="BD943" i="54"/>
  <c r="BB911" i="54"/>
  <c r="BC911" i="54"/>
  <c r="BE879" i="54"/>
  <c r="BB879" i="54"/>
  <c r="BC879" i="54"/>
  <c r="BD879" i="54"/>
  <c r="BD847" i="54"/>
  <c r="BE815" i="54"/>
  <c r="BB815" i="54"/>
  <c r="BC815" i="54"/>
  <c r="BE783" i="54"/>
  <c r="BB783" i="54"/>
  <c r="BC783" i="54"/>
  <c r="BD783" i="54"/>
  <c r="BE1240" i="54"/>
  <c r="BB1240" i="54"/>
  <c r="BC1240" i="54"/>
  <c r="BD1144" i="54"/>
  <c r="BE1144" i="54"/>
  <c r="BB1144" i="54"/>
  <c r="BE960" i="54"/>
  <c r="BB960" i="54"/>
  <c r="BC960" i="54"/>
  <c r="BD960" i="54"/>
  <c r="BE832" i="54"/>
  <c r="BB832" i="54"/>
  <c r="BC704" i="54"/>
  <c r="BD704" i="54"/>
  <c r="BB634" i="54"/>
  <c r="BC634" i="54"/>
  <c r="BD634" i="54"/>
  <c r="BE634" i="54"/>
  <c r="BE602" i="54"/>
  <c r="BB570" i="54"/>
  <c r="BC570" i="54"/>
  <c r="BD570" i="54"/>
  <c r="BE570" i="54"/>
  <c r="BB538" i="54"/>
  <c r="BC538" i="54"/>
  <c r="BB474" i="54"/>
  <c r="BC474" i="54"/>
  <c r="BD474" i="54"/>
  <c r="BE474" i="54"/>
  <c r="BC442" i="54"/>
  <c r="BD410" i="54"/>
  <c r="BE410" i="54"/>
  <c r="BB410" i="54"/>
  <c r="BC410" i="54"/>
  <c r="BD1307" i="54"/>
  <c r="BE1307" i="54"/>
  <c r="BE1227" i="54"/>
  <c r="BB1227" i="54"/>
  <c r="BC1227" i="54"/>
  <c r="BD1147" i="54"/>
  <c r="BC1115" i="54"/>
  <c r="BE875" i="54"/>
  <c r="BB875" i="54"/>
  <c r="BC875" i="54"/>
  <c r="BD875" i="54"/>
  <c r="BE814" i="54"/>
  <c r="BB814" i="54"/>
  <c r="BB759" i="54"/>
  <c r="BC759" i="54"/>
  <c r="BD759" i="54"/>
  <c r="BE759" i="54"/>
  <c r="BB727" i="54"/>
  <c r="BC727" i="54"/>
  <c r="BD727" i="54"/>
  <c r="BE727" i="54"/>
  <c r="BB663" i="54"/>
  <c r="BB711" i="54"/>
  <c r="BC711" i="54"/>
  <c r="BD711" i="54"/>
  <c r="BE711" i="54"/>
  <c r="BE1163" i="54"/>
  <c r="BB1163" i="54"/>
  <c r="BC1163" i="54"/>
  <c r="BE840" i="54"/>
  <c r="BB840" i="54"/>
  <c r="BC840" i="54"/>
  <c r="BD840" i="54"/>
  <c r="BE712" i="54"/>
  <c r="BB628" i="54"/>
  <c r="BC628" i="54"/>
  <c r="BD628" i="54"/>
  <c r="BE628" i="54"/>
  <c r="BB596" i="54"/>
  <c r="BC596" i="54"/>
  <c r="BD596" i="54"/>
  <c r="BE596" i="54"/>
  <c r="BD564" i="54"/>
  <c r="BE564" i="54"/>
  <c r="BB532" i="54"/>
  <c r="BC532" i="54"/>
  <c r="BD532" i="54"/>
  <c r="BE532" i="54"/>
  <c r="BE500" i="54"/>
  <c r="BE468" i="54"/>
  <c r="BD436" i="54"/>
  <c r="BE436" i="54"/>
  <c r="BB436" i="54"/>
  <c r="BC436" i="54"/>
  <c r="BE404" i="54"/>
  <c r="BD372" i="54"/>
  <c r="BE372" i="54"/>
  <c r="BB372" i="54"/>
  <c r="BC372" i="54"/>
  <c r="BC340" i="54"/>
  <c r="BC308" i="54"/>
  <c r="BD308" i="54"/>
  <c r="BE308" i="54"/>
  <c r="BB308" i="54"/>
  <c r="BD244" i="54"/>
  <c r="BE244" i="54"/>
  <c r="BB244" i="54"/>
  <c r="BC212" i="54"/>
  <c r="BD212" i="54"/>
  <c r="BE212" i="54"/>
  <c r="BB212" i="54"/>
  <c r="BD148" i="54"/>
  <c r="BE116" i="54"/>
  <c r="BB84" i="54"/>
  <c r="BC84" i="54"/>
  <c r="BD84" i="54"/>
  <c r="BE84" i="54"/>
  <c r="BB918" i="54"/>
  <c r="BC918" i="54"/>
  <c r="BD918" i="54"/>
  <c r="BE854" i="54"/>
  <c r="BB854" i="54"/>
  <c r="BC854" i="54"/>
  <c r="BD854" i="54"/>
  <c r="BD790" i="54"/>
  <c r="BD735" i="54"/>
  <c r="BC671" i="54"/>
  <c r="BD671" i="54"/>
  <c r="BB639" i="54"/>
  <c r="BC639" i="54"/>
  <c r="BD639" i="54"/>
  <c r="BE639" i="54"/>
  <c r="BE670" i="54"/>
  <c r="BE1080" i="54"/>
  <c r="BB1080" i="54"/>
  <c r="BC1080" i="54"/>
  <c r="BE1016" i="54"/>
  <c r="BB1016" i="54"/>
  <c r="BD1016" i="54"/>
  <c r="BC1016" i="54"/>
  <c r="BE952" i="54"/>
  <c r="BB952" i="54"/>
  <c r="BC952" i="54"/>
  <c r="BD952" i="54"/>
  <c r="BB848" i="54"/>
  <c r="BC848" i="54"/>
  <c r="BD848" i="54"/>
  <c r="BB720" i="54"/>
  <c r="BC720" i="54"/>
  <c r="BD720" i="54"/>
  <c r="BE720" i="54"/>
  <c r="BC630" i="54"/>
  <c r="BD630" i="54"/>
  <c r="BE630" i="54"/>
  <c r="BB598" i="54"/>
  <c r="BC598" i="54"/>
  <c r="BD598" i="54"/>
  <c r="BE598" i="54"/>
  <c r="BB566" i="54"/>
  <c r="BC566" i="54"/>
  <c r="BD566" i="54"/>
  <c r="BE566" i="54"/>
  <c r="BB502" i="54"/>
  <c r="BC502" i="54"/>
  <c r="BD502" i="54"/>
  <c r="BE502" i="54"/>
  <c r="BC470" i="54"/>
  <c r="BD470" i="54"/>
  <c r="BE470" i="54"/>
  <c r="BC438" i="54"/>
  <c r="BD406" i="54"/>
  <c r="BE406" i="54"/>
  <c r="BB406" i="54"/>
  <c r="BC406" i="54"/>
  <c r="BC374" i="54"/>
  <c r="BD342" i="54"/>
  <c r="BE342" i="54"/>
  <c r="BB342" i="54"/>
  <c r="BC342" i="54"/>
  <c r="BC278" i="54"/>
  <c r="BD278" i="54"/>
  <c r="BE278" i="54"/>
  <c r="BB278" i="54"/>
  <c r="BB246" i="54"/>
  <c r="BC214" i="54"/>
  <c r="BD214" i="54"/>
  <c r="BE214" i="54"/>
  <c r="BB214" i="54"/>
  <c r="BE150" i="54"/>
  <c r="BB150" i="54"/>
  <c r="BC150" i="54"/>
  <c r="BD150" i="54"/>
  <c r="BB118" i="54"/>
  <c r="BC118" i="54"/>
  <c r="BD1251" i="54"/>
  <c r="BE1251" i="54"/>
  <c r="BB1251" i="54"/>
  <c r="BC1251" i="54"/>
  <c r="BD1155" i="54"/>
  <c r="BE1155" i="54"/>
  <c r="BE1123" i="54"/>
  <c r="BC1067" i="54"/>
  <c r="BD1035" i="54"/>
  <c r="BE1035" i="54"/>
  <c r="BB1035" i="54"/>
  <c r="BC1035" i="54"/>
  <c r="BE1003" i="54"/>
  <c r="BB1003" i="54"/>
  <c r="BC1003" i="54"/>
  <c r="BD1003" i="54"/>
  <c r="BE971" i="54"/>
  <c r="BB971" i="54"/>
  <c r="BE798" i="54"/>
  <c r="BB798" i="54"/>
  <c r="BC798" i="54"/>
  <c r="BD798" i="54"/>
  <c r="BB702" i="54"/>
  <c r="BC702" i="54"/>
  <c r="BD702" i="54"/>
  <c r="BE702" i="54"/>
  <c r="BB638" i="54"/>
  <c r="BC638" i="54"/>
  <c r="BC1195" i="54"/>
  <c r="BE920" i="54"/>
  <c r="BB920" i="54"/>
  <c r="BC920" i="54"/>
  <c r="BD920" i="54"/>
  <c r="BB664" i="54"/>
  <c r="BC664" i="54"/>
  <c r="BD664" i="54"/>
  <c r="BE664" i="54"/>
  <c r="BB616" i="54"/>
  <c r="BC616" i="54"/>
  <c r="BC584" i="54"/>
  <c r="BD584" i="54"/>
  <c r="BE584" i="54"/>
  <c r="BB552" i="54"/>
  <c r="BC552" i="54"/>
  <c r="BD552" i="54"/>
  <c r="BE552" i="54"/>
  <c r="BB488" i="54"/>
  <c r="BC488" i="54"/>
  <c r="BD488" i="54"/>
  <c r="BE488" i="54"/>
  <c r="BD456" i="54"/>
  <c r="BE456" i="54"/>
  <c r="BD392" i="54"/>
  <c r="BE392" i="54"/>
  <c r="BB392" i="54"/>
  <c r="BC392" i="54"/>
  <c r="BC328" i="54"/>
  <c r="BD328" i="54"/>
  <c r="BE328" i="54"/>
  <c r="BB328" i="54"/>
  <c r="BD264" i="54"/>
  <c r="BE264" i="54"/>
  <c r="BB264" i="54"/>
  <c r="BE168" i="54"/>
  <c r="BB168" i="54"/>
  <c r="BC168" i="54"/>
  <c r="BD168" i="54"/>
  <c r="AW136" i="54"/>
  <c r="BE136" i="54"/>
  <c r="BB69" i="54"/>
  <c r="BC69" i="54"/>
  <c r="BD69" i="54"/>
  <c r="BE69" i="54"/>
  <c r="BD1291" i="54"/>
  <c r="BE870" i="54"/>
  <c r="BE806" i="54"/>
  <c r="BB806" i="54"/>
  <c r="BC806" i="54"/>
  <c r="BD806" i="54"/>
  <c r="BD751" i="54"/>
  <c r="BE751" i="54"/>
  <c r="BB719" i="54"/>
  <c r="BD1288" i="54"/>
  <c r="BE1288" i="54"/>
  <c r="BB1288" i="54"/>
  <c r="BC1288" i="54"/>
  <c r="BB1196" i="54"/>
  <c r="BD1042" i="54"/>
  <c r="BC924" i="54"/>
  <c r="BE877" i="54"/>
  <c r="BB877" i="54"/>
  <c r="BC877" i="54"/>
  <c r="BD877" i="54"/>
  <c r="BB715" i="54"/>
  <c r="BB599" i="54"/>
  <c r="BC599" i="54"/>
  <c r="BD599" i="54"/>
  <c r="BE599" i="54"/>
  <c r="BD407" i="54"/>
  <c r="BD354" i="54"/>
  <c r="BB354" i="54"/>
  <c r="BC354" i="54"/>
  <c r="BC293" i="54"/>
  <c r="BD293" i="54"/>
  <c r="BE293" i="54"/>
  <c r="BB293" i="54"/>
  <c r="BB1205" i="54"/>
  <c r="BC1205" i="54"/>
  <c r="BD1140" i="54"/>
  <c r="BD1068" i="54"/>
  <c r="BE997" i="54"/>
  <c r="BB997" i="54"/>
  <c r="BC997" i="54"/>
  <c r="BD997" i="54"/>
  <c r="BE858" i="54"/>
  <c r="BE818" i="54"/>
  <c r="BB763" i="54"/>
  <c r="BC763" i="54"/>
  <c r="BD763" i="54"/>
  <c r="BB708" i="54"/>
  <c r="BC708" i="54"/>
  <c r="BD708" i="54"/>
  <c r="BE708" i="54"/>
  <c r="BB595" i="54"/>
  <c r="BC595" i="54"/>
  <c r="BD595" i="54"/>
  <c r="BE595" i="54"/>
  <c r="BB531" i="54"/>
  <c r="BD403" i="54"/>
  <c r="BE403" i="54"/>
  <c r="BB403" i="54"/>
  <c r="BC403" i="54"/>
  <c r="BB1212" i="54"/>
  <c r="BC1212" i="54"/>
  <c r="BD1092" i="54"/>
  <c r="BE980" i="54"/>
  <c r="BB569" i="54"/>
  <c r="BC569" i="54"/>
  <c r="BD569" i="54"/>
  <c r="BE569" i="54"/>
  <c r="BE885" i="54"/>
  <c r="BB885" i="54"/>
  <c r="BC885" i="54"/>
  <c r="BD885" i="54"/>
  <c r="BE826" i="54"/>
  <c r="BB826" i="54"/>
  <c r="BC826" i="54"/>
  <c r="BD826" i="54"/>
  <c r="BE778" i="54"/>
  <c r="BB778" i="54"/>
  <c r="BC778" i="54"/>
  <c r="BD778" i="54"/>
  <c r="BB723" i="54"/>
  <c r="BC723" i="54"/>
  <c r="BD723" i="54"/>
  <c r="BB661" i="54"/>
  <c r="BC661" i="54"/>
  <c r="BD661" i="54"/>
  <c r="BE661" i="54"/>
  <c r="BD343" i="54"/>
  <c r="BE343" i="54"/>
  <c r="BB343" i="54"/>
  <c r="BC343" i="54"/>
  <c r="BC307" i="54"/>
  <c r="BD307" i="54"/>
  <c r="BE307" i="54"/>
  <c r="BB307" i="54"/>
  <c r="BB107" i="54"/>
  <c r="BC107" i="54"/>
  <c r="BD107" i="54"/>
  <c r="BE107" i="54"/>
  <c r="AW89" i="54"/>
  <c r="BB89" i="54"/>
  <c r="BC89" i="54"/>
  <c r="BD89" i="54"/>
  <c r="BE59" i="54"/>
  <c r="AW67" i="54"/>
  <c r="BB67" i="54"/>
  <c r="BC67" i="54"/>
  <c r="BD67" i="54"/>
  <c r="BE207" i="54"/>
  <c r="BB207" i="54"/>
  <c r="BB155" i="54"/>
  <c r="BC155" i="54"/>
  <c r="BD155" i="54"/>
  <c r="BE137" i="54"/>
  <c r="BB137" i="54"/>
  <c r="BC137" i="54"/>
  <c r="BD137" i="54"/>
  <c r="BB283" i="54"/>
  <c r="BC265" i="54"/>
  <c r="BD265" i="54"/>
  <c r="BE265" i="54"/>
  <c r="BB265" i="54"/>
  <c r="BC170" i="54"/>
  <c r="BD170" i="54"/>
  <c r="BE505" i="54"/>
  <c r="BD405" i="54"/>
  <c r="BD1204" i="54"/>
  <c r="BE1204" i="54"/>
  <c r="BB1204" i="54"/>
  <c r="BC1204" i="54"/>
  <c r="BB642" i="54"/>
  <c r="BC642" i="54"/>
  <c r="BD642" i="54"/>
  <c r="BD613" i="54"/>
  <c r="BE613" i="54"/>
  <c r="BB581" i="54"/>
  <c r="BC581" i="54"/>
  <c r="BD581" i="54"/>
  <c r="BE581" i="54"/>
  <c r="BB517" i="54"/>
  <c r="BC517" i="54"/>
  <c r="BD517" i="54"/>
  <c r="BE517" i="54"/>
  <c r="BB485" i="54"/>
  <c r="BC485" i="54"/>
  <c r="BD485" i="54"/>
  <c r="BB453" i="54"/>
  <c r="BC453" i="54"/>
  <c r="BD421" i="54"/>
  <c r="BD373" i="54"/>
  <c r="BE373" i="54"/>
  <c r="BB373" i="54"/>
  <c r="BC373" i="54"/>
  <c r="BC223" i="54"/>
  <c r="BD223" i="54"/>
  <c r="BE223" i="54"/>
  <c r="BE179" i="54"/>
  <c r="BB179" i="54"/>
  <c r="BC179" i="54"/>
  <c r="BD179" i="54"/>
  <c r="BB106" i="54"/>
  <c r="BC106" i="54"/>
  <c r="BD106" i="54"/>
  <c r="BE106" i="54"/>
  <c r="BE165" i="54"/>
  <c r="BB165" i="54"/>
  <c r="BC165" i="54"/>
  <c r="BD165" i="54"/>
  <c r="BD1258" i="54"/>
  <c r="BE1258" i="54"/>
  <c r="BB1258" i="54"/>
  <c r="BB1084" i="54"/>
  <c r="BC1084" i="54"/>
  <c r="BB389" i="54"/>
  <c r="BC389" i="54"/>
  <c r="BD459" i="54"/>
  <c r="BC210" i="54"/>
  <c r="BD210" i="54"/>
  <c r="BE210" i="54"/>
  <c r="BB210" i="54"/>
  <c r="BE178" i="54"/>
  <c r="BB178" i="54"/>
  <c r="BC178" i="54"/>
  <c r="BD178" i="54"/>
  <c r="BD105" i="54"/>
  <c r="BE105" i="54"/>
  <c r="BD1029" i="54"/>
  <c r="BE1029" i="54"/>
  <c r="BB1029" i="54"/>
  <c r="BC1029" i="54"/>
  <c r="BB740" i="54"/>
  <c r="BC740" i="54"/>
  <c r="BD740" i="54"/>
  <c r="BE740" i="54"/>
  <c r="BB481" i="54"/>
  <c r="BC481" i="54"/>
  <c r="BD481" i="54"/>
  <c r="BE481" i="54"/>
  <c r="BE253" i="54"/>
  <c r="BB253" i="54"/>
  <c r="BC317" i="54"/>
  <c r="BD317" i="54"/>
  <c r="BE317" i="54"/>
  <c r="BB317" i="54"/>
  <c r="AW177" i="54"/>
  <c r="BE177" i="54"/>
  <c r="BB177" i="54"/>
  <c r="BC177" i="54"/>
  <c r="BD177" i="54"/>
  <c r="BB77" i="54"/>
  <c r="BC77" i="54"/>
  <c r="BD1149" i="54"/>
  <c r="BE1149" i="54"/>
  <c r="BB1149" i="54"/>
  <c r="BC1149" i="54"/>
  <c r="BC1012" i="54"/>
  <c r="BD829" i="54"/>
  <c r="BB730" i="54"/>
  <c r="BC730" i="54"/>
  <c r="BD730" i="54"/>
  <c r="BE730" i="54"/>
  <c r="BB557" i="54"/>
  <c r="BC557" i="54"/>
  <c r="BD557" i="54"/>
  <c r="BE557" i="54"/>
  <c r="BD445" i="54"/>
  <c r="BE445" i="54"/>
  <c r="BB445" i="54"/>
  <c r="BC445" i="54"/>
  <c r="BB305" i="54"/>
  <c r="AW191" i="54"/>
  <c r="AZ191" i="54" s="1"/>
  <c r="BC191" i="54"/>
  <c r="BD191" i="54"/>
  <c r="BD1216" i="54"/>
  <c r="BE956" i="54"/>
  <c r="BB956" i="54"/>
  <c r="BC956" i="54"/>
  <c r="BD956" i="54"/>
  <c r="BE785" i="54"/>
  <c r="BB785" i="54"/>
  <c r="BC785" i="54"/>
  <c r="BD785" i="54"/>
  <c r="BB667" i="54"/>
  <c r="BC667" i="54"/>
  <c r="BC323" i="54"/>
  <c r="BD323" i="54"/>
  <c r="BE323" i="54"/>
  <c r="BB323" i="54"/>
  <c r="AW127" i="54"/>
  <c r="BA127" i="54" s="1"/>
  <c r="AZ127" i="54"/>
  <c r="BB127" i="54"/>
  <c r="BC127" i="54"/>
  <c r="BD127" i="54"/>
  <c r="BE127" i="54"/>
  <c r="BE1165" i="54"/>
  <c r="BB1165" i="54"/>
  <c r="BE948" i="54"/>
  <c r="BB948" i="54"/>
  <c r="BC948" i="54"/>
  <c r="BE869" i="54"/>
  <c r="BB869" i="54"/>
  <c r="BC869" i="54"/>
  <c r="BD869" i="54"/>
  <c r="BE794" i="54"/>
  <c r="BB794" i="54"/>
  <c r="BC794" i="54"/>
  <c r="BD794" i="54"/>
  <c r="BB673" i="54"/>
  <c r="BC673" i="54"/>
  <c r="BD673" i="54"/>
  <c r="BE673" i="54"/>
  <c r="BD573" i="54"/>
  <c r="BE573" i="54"/>
  <c r="BD411" i="54"/>
  <c r="BE411" i="54"/>
  <c r="BB411" i="54"/>
  <c r="BB245" i="54"/>
  <c r="BE129" i="54"/>
  <c r="BB129" i="54"/>
  <c r="BC129" i="54"/>
  <c r="BD129" i="54"/>
  <c r="BD1253" i="54"/>
  <c r="BE1253" i="54"/>
  <c r="BB1253" i="54"/>
  <c r="BC1253" i="54"/>
  <c r="BB1154" i="54"/>
  <c r="BE914" i="54"/>
  <c r="BB914" i="54"/>
  <c r="BC914" i="54"/>
  <c r="BD914" i="54"/>
  <c r="BE813" i="54"/>
  <c r="BB813" i="54"/>
  <c r="BC813" i="54"/>
  <c r="BD813" i="54"/>
  <c r="BB692" i="54"/>
  <c r="BB587" i="54"/>
  <c r="BC587" i="54"/>
  <c r="BD587" i="54"/>
  <c r="BE587" i="54"/>
  <c r="BD443" i="54"/>
  <c r="BE443" i="54"/>
  <c r="BC306" i="54"/>
  <c r="BD306" i="54"/>
  <c r="BE306" i="54"/>
  <c r="BB306" i="54"/>
  <c r="BE868" i="54"/>
  <c r="BB868" i="54"/>
  <c r="BC868" i="54"/>
  <c r="BD868" i="54"/>
  <c r="BE169" i="54"/>
  <c r="BB169" i="54"/>
  <c r="BC169" i="54"/>
  <c r="BD169" i="54"/>
  <c r="BC811" i="54"/>
  <c r="BD811" i="54"/>
  <c r="BD1237" i="54"/>
  <c r="BE1237" i="54"/>
  <c r="BB1237" i="54"/>
  <c r="BC1237" i="54"/>
  <c r="BE841" i="54"/>
  <c r="BC267" i="54"/>
  <c r="BD267" i="54"/>
  <c r="BE267" i="54"/>
  <c r="BB267" i="54"/>
  <c r="BC810" i="54"/>
  <c r="BD810" i="54"/>
  <c r="BB625" i="54"/>
  <c r="BD1101" i="54"/>
  <c r="BB682" i="54"/>
  <c r="BC682" i="54"/>
  <c r="BD682" i="54"/>
  <c r="BE682" i="54"/>
  <c r="BE965" i="54"/>
  <c r="BB965" i="54"/>
  <c r="BC965" i="54"/>
  <c r="BD965" i="54"/>
  <c r="BE161" i="54"/>
  <c r="BB161" i="54"/>
  <c r="BC161" i="54"/>
  <c r="BD161" i="54"/>
  <c r="BB957" i="54"/>
  <c r="BC957" i="54"/>
  <c r="BB543" i="54"/>
  <c r="BC543" i="54"/>
  <c r="BD543" i="54"/>
  <c r="BE543" i="54"/>
  <c r="BB623" i="54"/>
  <c r="BC623" i="54"/>
  <c r="BD623" i="54"/>
  <c r="BE623" i="54"/>
  <c r="BC233" i="54"/>
  <c r="BD233" i="54"/>
  <c r="BB609" i="54"/>
  <c r="BC609" i="54"/>
  <c r="BD609" i="54"/>
  <c r="BE609" i="54"/>
  <c r="BD850" i="54"/>
  <c r="AW75" i="54"/>
  <c r="BB75" i="54"/>
  <c r="BC75" i="54"/>
  <c r="BD75" i="54"/>
  <c r="BE75" i="54"/>
  <c r="BB123" i="54"/>
  <c r="BC123" i="54"/>
  <c r="BD123" i="54"/>
  <c r="BE123" i="54"/>
  <c r="BC255" i="54"/>
  <c r="BD255" i="54"/>
  <c r="BD1277" i="54"/>
  <c r="BE1277" i="54"/>
  <c r="BB1277" i="54"/>
  <c r="BC1277" i="54"/>
  <c r="BD1173" i="54"/>
  <c r="BE1173" i="54"/>
  <c r="BB1173" i="54"/>
  <c r="BC1173" i="54"/>
  <c r="BB122" i="54"/>
  <c r="BC122" i="54"/>
  <c r="BD122" i="54"/>
  <c r="BE122" i="54"/>
  <c r="BD1276" i="54"/>
  <c r="BE1276" i="54"/>
  <c r="BB1276" i="54"/>
  <c r="BC1276" i="54"/>
  <c r="BD1305" i="54"/>
  <c r="BE1305" i="54"/>
  <c r="BB1305" i="54"/>
  <c r="BC1305" i="54"/>
  <c r="BD1241" i="54"/>
  <c r="BE1241" i="54"/>
  <c r="BB1241" i="54"/>
  <c r="BC1241" i="54"/>
  <c r="BD1209" i="54"/>
  <c r="BE1209" i="54"/>
  <c r="BE1177" i="54"/>
  <c r="BB1177" i="54"/>
  <c r="BD1145" i="54"/>
  <c r="BE1145" i="54"/>
  <c r="BB1145" i="54"/>
  <c r="BC1145" i="54"/>
  <c r="BC1113" i="54"/>
  <c r="BD1081" i="54"/>
  <c r="BE1081" i="54"/>
  <c r="BB1081" i="54"/>
  <c r="BC1081" i="54"/>
  <c r="BC1017" i="54"/>
  <c r="BD1017" i="54"/>
  <c r="BE985" i="54"/>
  <c r="BB985" i="54"/>
  <c r="BC985" i="54"/>
  <c r="BD985" i="54"/>
  <c r="BD953" i="54"/>
  <c r="BE921" i="54"/>
  <c r="BB921" i="54"/>
  <c r="BC921" i="54"/>
  <c r="BD921" i="54"/>
  <c r="BD1286" i="54"/>
  <c r="BE1286" i="54"/>
  <c r="BD1222" i="54"/>
  <c r="BE1222" i="54"/>
  <c r="BB1222" i="54"/>
  <c r="BC1222" i="54"/>
  <c r="BD1158" i="54"/>
  <c r="BE1158" i="54"/>
  <c r="BB1158" i="54"/>
  <c r="BC1158" i="54"/>
  <c r="BC1094" i="54"/>
  <c r="BD1030" i="54"/>
  <c r="BE1030" i="54"/>
  <c r="BB1030" i="54"/>
  <c r="BC1030" i="54"/>
  <c r="BE934" i="54"/>
  <c r="BD1162" i="54"/>
  <c r="BE1162" i="54"/>
  <c r="BB1162" i="54"/>
  <c r="BC1162" i="54"/>
  <c r="BD1287" i="54"/>
  <c r="BE1287" i="54"/>
  <c r="BB1287" i="54"/>
  <c r="BC1287" i="54"/>
  <c r="BC1223" i="54"/>
  <c r="BD1095" i="54"/>
  <c r="BE1095" i="54"/>
  <c r="BB1095" i="54"/>
  <c r="BC1095" i="54"/>
  <c r="BD1031" i="54"/>
  <c r="BE1031" i="54"/>
  <c r="BB1031" i="54"/>
  <c r="BC1031" i="54"/>
  <c r="BB967" i="54"/>
  <c r="BC967" i="54"/>
  <c r="BD967" i="54"/>
  <c r="BD903" i="54"/>
  <c r="BE839" i="54"/>
  <c r="BB839" i="54"/>
  <c r="BC839" i="54"/>
  <c r="BD1072" i="54"/>
  <c r="BE1072" i="54"/>
  <c r="BB1072" i="54"/>
  <c r="BC1072" i="54"/>
  <c r="BE944" i="54"/>
  <c r="BB944" i="54"/>
  <c r="BC944" i="54"/>
  <c r="BD944" i="54"/>
  <c r="BB626" i="54"/>
  <c r="BC626" i="54"/>
  <c r="BD626" i="54"/>
  <c r="BE626" i="54"/>
  <c r="BB562" i="54"/>
  <c r="BC562" i="54"/>
  <c r="BD562" i="54"/>
  <c r="BE562" i="54"/>
  <c r="BC498" i="54"/>
  <c r="BE434" i="54"/>
  <c r="BB434" i="54"/>
  <c r="BC434" i="54"/>
  <c r="BD1059" i="54"/>
  <c r="BE1059" i="54"/>
  <c r="BB1059" i="54"/>
  <c r="BC1059" i="54"/>
  <c r="BD995" i="54"/>
  <c r="BE963" i="54"/>
  <c r="BB963" i="54"/>
  <c r="BE931" i="54"/>
  <c r="BB931" i="54"/>
  <c r="BC931" i="54"/>
  <c r="BD931" i="54"/>
  <c r="BE907" i="54"/>
  <c r="BB907" i="54"/>
  <c r="BC907" i="54"/>
  <c r="BD907" i="54"/>
  <c r="BD846" i="54"/>
  <c r="BE808" i="54"/>
  <c r="BB808" i="54"/>
  <c r="BC808" i="54"/>
  <c r="BD808" i="54"/>
  <c r="BB588" i="54"/>
  <c r="BC588" i="54"/>
  <c r="BD588" i="54"/>
  <c r="BE588" i="54"/>
  <c r="BB524" i="54"/>
  <c r="BC524" i="54"/>
  <c r="BD524" i="54"/>
  <c r="BE524" i="54"/>
  <c r="BD460" i="54"/>
  <c r="BE460" i="54"/>
  <c r="BB460" i="54"/>
  <c r="BD428" i="54"/>
  <c r="BE428" i="54"/>
  <c r="BB428" i="54"/>
  <c r="BC428" i="54"/>
  <c r="BD364" i="54"/>
  <c r="BE364" i="54"/>
  <c r="BB364" i="54"/>
  <c r="BC364" i="54"/>
  <c r="BC300" i="54"/>
  <c r="BD300" i="54"/>
  <c r="BE300" i="54"/>
  <c r="BB300" i="54"/>
  <c r="BD236" i="54"/>
  <c r="BE236" i="54"/>
  <c r="BE734" i="54"/>
  <c r="BB1000" i="54"/>
  <c r="BC1000" i="54"/>
  <c r="BB558" i="54"/>
  <c r="BC558" i="54"/>
  <c r="BD558" i="54"/>
  <c r="BE558" i="54"/>
  <c r="BB494" i="54"/>
  <c r="BC494" i="54"/>
  <c r="BD494" i="54"/>
  <c r="BE494" i="54"/>
  <c r="BE430" i="54"/>
  <c r="BB430" i="54"/>
  <c r="BC430" i="54"/>
  <c r="BD398" i="54"/>
  <c r="BE398" i="54"/>
  <c r="BB398" i="54"/>
  <c r="BC398" i="54"/>
  <c r="BD334" i="54"/>
  <c r="BE334" i="54"/>
  <c r="BB334" i="54"/>
  <c r="BC334" i="54"/>
  <c r="BC270" i="54"/>
  <c r="BD270" i="54"/>
  <c r="BE270" i="54"/>
  <c r="BB270" i="54"/>
  <c r="BC206" i="54"/>
  <c r="BD206" i="54"/>
  <c r="BB110" i="54"/>
  <c r="BC110" i="54"/>
  <c r="BD110" i="54"/>
  <c r="BE110" i="54"/>
  <c r="BE926" i="54"/>
  <c r="BB926" i="54"/>
  <c r="BC926" i="54"/>
  <c r="BD926" i="54"/>
  <c r="BD760" i="54"/>
  <c r="BB608" i="54"/>
  <c r="BC608" i="54"/>
  <c r="BC576" i="54"/>
  <c r="BB480" i="54"/>
  <c r="BC480" i="54"/>
  <c r="BD480" i="54"/>
  <c r="BE480" i="54"/>
  <c r="BD416" i="54"/>
  <c r="BD384" i="54"/>
  <c r="BE384" i="54"/>
  <c r="BE352" i="54"/>
  <c r="BC288" i="54"/>
  <c r="BD288" i="54"/>
  <c r="BE288" i="54"/>
  <c r="BB288" i="54"/>
  <c r="BB256" i="54"/>
  <c r="BC224" i="54"/>
  <c r="BD224" i="54"/>
  <c r="BE224" i="54"/>
  <c r="BB224" i="54"/>
  <c r="BD192" i="54"/>
  <c r="BB128" i="54"/>
  <c r="BC128" i="54"/>
  <c r="BD128" i="54"/>
  <c r="BE128" i="54"/>
  <c r="BC96" i="54"/>
  <c r="BD96" i="54"/>
  <c r="BB61" i="54"/>
  <c r="BC61" i="54"/>
  <c r="BD61" i="54"/>
  <c r="BE61" i="54"/>
  <c r="BD1274" i="54"/>
  <c r="BE1274" i="54"/>
  <c r="BB1274" i="54"/>
  <c r="BC1274" i="54"/>
  <c r="BD1168" i="54"/>
  <c r="BD1093" i="54"/>
  <c r="BE1093" i="54"/>
  <c r="BB1093" i="54"/>
  <c r="BC1093" i="54"/>
  <c r="BB988" i="54"/>
  <c r="BC988" i="54"/>
  <c r="BD988" i="54"/>
  <c r="BE874" i="54"/>
  <c r="BB874" i="54"/>
  <c r="BC874" i="54"/>
  <c r="BD874" i="54"/>
  <c r="BB761" i="54"/>
  <c r="BC761" i="54"/>
  <c r="BD761" i="54"/>
  <c r="BE761" i="54"/>
  <c r="BC706" i="54"/>
  <c r="BD706" i="54"/>
  <c r="BE706" i="54"/>
  <c r="BB641" i="54"/>
  <c r="BB583" i="54"/>
  <c r="BC583" i="54"/>
  <c r="BD583" i="54"/>
  <c r="BE583" i="54"/>
  <c r="BC519" i="54"/>
  <c r="BD455" i="54"/>
  <c r="BE455" i="54"/>
  <c r="BB455" i="54"/>
  <c r="BC455" i="54"/>
  <c r="BE391" i="54"/>
  <c r="BB391" i="54"/>
  <c r="BC391" i="54"/>
  <c r="BE351" i="54"/>
  <c r="BC290" i="54"/>
  <c r="BD290" i="54"/>
  <c r="BE290" i="54"/>
  <c r="BB290" i="54"/>
  <c r="BD1188" i="54"/>
  <c r="BE1188" i="54"/>
  <c r="BB1188" i="54"/>
  <c r="BC1188" i="54"/>
  <c r="BE1133" i="54"/>
  <c r="BB1133" i="54"/>
  <c r="BC1133" i="54"/>
  <c r="BE994" i="54"/>
  <c r="BB994" i="54"/>
  <c r="BC994" i="54"/>
  <c r="BD994" i="54"/>
  <c r="BE898" i="54"/>
  <c r="BB898" i="54"/>
  <c r="BE849" i="54"/>
  <c r="BB849" i="54"/>
  <c r="BC849" i="54"/>
  <c r="BD849" i="54"/>
  <c r="BB809" i="54"/>
  <c r="BC809" i="54"/>
  <c r="BD809" i="54"/>
  <c r="BB754" i="54"/>
  <c r="BC754" i="54"/>
  <c r="BB699" i="54"/>
  <c r="BC699" i="54"/>
  <c r="BD699" i="54"/>
  <c r="BE699" i="54"/>
  <c r="BB643" i="54"/>
  <c r="BC643" i="54"/>
  <c r="BD643" i="54"/>
  <c r="BB579" i="54"/>
  <c r="BC579" i="54"/>
  <c r="BD579" i="54"/>
  <c r="BE579" i="54"/>
  <c r="BC515" i="54"/>
  <c r="BD515" i="54"/>
  <c r="BE515" i="54"/>
  <c r="BD451" i="54"/>
  <c r="BE451" i="54"/>
  <c r="BB451" i="54"/>
  <c r="BD1266" i="54"/>
  <c r="BE1266" i="54"/>
  <c r="BB1266" i="54"/>
  <c r="BC1266" i="54"/>
  <c r="BB1184" i="54"/>
  <c r="BC1184" i="54"/>
  <c r="BD1044" i="54"/>
  <c r="BE1044" i="54"/>
  <c r="BB1044" i="54"/>
  <c r="BC1044" i="54"/>
  <c r="BB973" i="54"/>
  <c r="BC973" i="54"/>
  <c r="BD973" i="54"/>
  <c r="BB906" i="54"/>
  <c r="BC906" i="54"/>
  <c r="BD906" i="54"/>
  <c r="BD355" i="54"/>
  <c r="BE355" i="54"/>
  <c r="BB355" i="54"/>
  <c r="BC355" i="54"/>
  <c r="AW171" i="54"/>
  <c r="BA171" i="54" s="1"/>
  <c r="AZ171" i="54"/>
  <c r="BE171" i="54"/>
  <c r="BB171" i="54"/>
  <c r="BC171" i="54"/>
  <c r="BD171" i="54"/>
  <c r="AW101" i="54"/>
  <c r="BA101" i="54" s="1"/>
  <c r="AZ101" i="54"/>
  <c r="BC221" i="54"/>
  <c r="BD221" i="54"/>
  <c r="BE221" i="54"/>
  <c r="BB221" i="54"/>
  <c r="BB753" i="54"/>
  <c r="BC753" i="54"/>
  <c r="BD370" i="54"/>
  <c r="BE370" i="54"/>
  <c r="BB370" i="54"/>
  <c r="BC370" i="54"/>
  <c r="BB73" i="54"/>
  <c r="BD73" i="54"/>
  <c r="BE73" i="54"/>
  <c r="BE922" i="54"/>
  <c r="BB922" i="54"/>
  <c r="BC922" i="54"/>
  <c r="BD922" i="54"/>
  <c r="BC842" i="54"/>
  <c r="BE769" i="54"/>
  <c r="BB769" i="54"/>
  <c r="BB707" i="54"/>
  <c r="BC707" i="54"/>
  <c r="BD707" i="54"/>
  <c r="BE707" i="54"/>
  <c r="AW162" i="54"/>
  <c r="BE162" i="54"/>
  <c r="BB162" i="54"/>
  <c r="BC162" i="54"/>
  <c r="BD162" i="54"/>
  <c r="BD741" i="54"/>
  <c r="BC285" i="54"/>
  <c r="BD285" i="54"/>
  <c r="BE285" i="54"/>
  <c r="BB285" i="54"/>
  <c r="BE175" i="54"/>
  <c r="BB175" i="54"/>
  <c r="BC175" i="54"/>
  <c r="BD175" i="54"/>
  <c r="BB65" i="54"/>
  <c r="BC65" i="54"/>
  <c r="BD65" i="54"/>
  <c r="BE65" i="54"/>
  <c r="BC217" i="54"/>
  <c r="BD217" i="54"/>
  <c r="BE217" i="54"/>
  <c r="BC837" i="54"/>
  <c r="BD837" i="54"/>
  <c r="BB575" i="54"/>
  <c r="BC575" i="54"/>
  <c r="BD431" i="54"/>
  <c r="BE431" i="54"/>
  <c r="BB431" i="54"/>
  <c r="BC431" i="54"/>
  <c r="BE185" i="54"/>
  <c r="BB185" i="54"/>
  <c r="BC185" i="54"/>
  <c r="BD185" i="54"/>
  <c r="BC314" i="54"/>
  <c r="BD314" i="54"/>
  <c r="BE314" i="54"/>
  <c r="BB314" i="54"/>
  <c r="BE133" i="54"/>
  <c r="BB133" i="54"/>
  <c r="BC133" i="54"/>
  <c r="BD133" i="54"/>
  <c r="BB74" i="54"/>
  <c r="BC74" i="54"/>
  <c r="BD74" i="54"/>
  <c r="BD1146" i="54"/>
  <c r="BE1146" i="54"/>
  <c r="BB1146" i="54"/>
  <c r="BC1146" i="54"/>
  <c r="BE1005" i="54"/>
  <c r="BB1005" i="54"/>
  <c r="BC1005" i="54"/>
  <c r="BD1005" i="54"/>
  <c r="BE819" i="54"/>
  <c r="BB819" i="54"/>
  <c r="BC819" i="54"/>
  <c r="BB701" i="54"/>
  <c r="BC701" i="54"/>
  <c r="BD701" i="54"/>
  <c r="BE701" i="54"/>
  <c r="BB650" i="54"/>
  <c r="BC650" i="54"/>
  <c r="BD650" i="54"/>
  <c r="BE650" i="54"/>
  <c r="BB539" i="54"/>
  <c r="BC539" i="54"/>
  <c r="BD539" i="54"/>
  <c r="BE539" i="54"/>
  <c r="BD377" i="54"/>
  <c r="BE377" i="54"/>
  <c r="BB377" i="54"/>
  <c r="BC377" i="54"/>
  <c r="BC298" i="54"/>
  <c r="BD298" i="54"/>
  <c r="BE298" i="54"/>
  <c r="BB298" i="54"/>
  <c r="AW147" i="54"/>
  <c r="AZ147" i="54" s="1"/>
  <c r="BE147" i="54"/>
  <c r="BB147" i="54"/>
  <c r="BC147" i="54"/>
  <c r="BD147" i="54"/>
  <c r="BD1189" i="54"/>
  <c r="BE1189" i="54"/>
  <c r="BB1189" i="54"/>
  <c r="BC1189" i="54"/>
  <c r="BE853" i="54"/>
  <c r="BB853" i="54"/>
  <c r="BC853" i="54"/>
  <c r="BD853" i="54"/>
  <c r="BB756" i="54"/>
  <c r="BC756" i="54"/>
  <c r="BD756" i="54"/>
  <c r="BE756" i="54"/>
  <c r="BD635" i="54"/>
  <c r="BE635" i="54"/>
  <c r="BB495" i="54"/>
  <c r="BC495" i="54"/>
  <c r="BD495" i="54"/>
  <c r="BE495" i="54"/>
  <c r="BD1261" i="54"/>
  <c r="BE1261" i="54"/>
  <c r="BB1261" i="54"/>
  <c r="BC1261" i="54"/>
  <c r="BD1076" i="54"/>
  <c r="BE941" i="54"/>
  <c r="BB941" i="54"/>
  <c r="BC941" i="54"/>
  <c r="BD941" i="54"/>
  <c r="BE859" i="54"/>
  <c r="BB859" i="54"/>
  <c r="BC859" i="54"/>
  <c r="BD859" i="54"/>
  <c r="BC765" i="54"/>
  <c r="BD765" i="54"/>
  <c r="BB666" i="54"/>
  <c r="BC666" i="54"/>
  <c r="BD666" i="54"/>
  <c r="BE666" i="54"/>
  <c r="BE385" i="54"/>
  <c r="BB385" i="54"/>
  <c r="BC385" i="54"/>
  <c r="BE313" i="54"/>
  <c r="BC242" i="54"/>
  <c r="BD242" i="54"/>
  <c r="BE242" i="54"/>
  <c r="BB242" i="54"/>
  <c r="BB186" i="54"/>
  <c r="BB83" i="54"/>
  <c r="BE141" i="54"/>
  <c r="BB141" i="54"/>
  <c r="BD1228" i="54"/>
  <c r="BE1228" i="54"/>
  <c r="BB1228" i="54"/>
  <c r="BC1228" i="54"/>
  <c r="BE1020" i="54"/>
  <c r="BE890" i="54"/>
  <c r="BB890" i="54"/>
  <c r="BC890" i="54"/>
  <c r="BD890" i="54"/>
  <c r="BB738" i="54"/>
  <c r="BC685" i="54"/>
  <c r="BD685" i="54"/>
  <c r="BE685" i="54"/>
  <c r="BB529" i="54"/>
  <c r="BC529" i="54"/>
  <c r="BD529" i="54"/>
  <c r="BE529" i="54"/>
  <c r="BC263" i="54"/>
  <c r="BD263" i="54"/>
  <c r="BE263" i="54"/>
  <c r="BB263" i="54"/>
  <c r="BB722" i="54"/>
  <c r="BB117" i="54"/>
  <c r="BC117" i="54"/>
  <c r="BD117" i="54"/>
  <c r="BE117" i="54"/>
  <c r="BD1234" i="54"/>
  <c r="BE1234" i="54"/>
  <c r="BB1234" i="54"/>
  <c r="BC1234" i="54"/>
  <c r="BD713" i="54"/>
  <c r="BE713" i="54"/>
  <c r="BB119" i="54"/>
  <c r="BC119" i="54"/>
  <c r="BD119" i="54"/>
  <c r="BE119" i="54"/>
  <c r="BD449" i="54"/>
  <c r="BE449" i="54"/>
  <c r="BB449" i="54"/>
  <c r="BC449" i="54"/>
  <c r="BD1066" i="54"/>
  <c r="BE1066" i="54"/>
  <c r="BB1066" i="54"/>
  <c r="BB675" i="54"/>
  <c r="BC675" i="54"/>
  <c r="BD675" i="54"/>
  <c r="BE675" i="54"/>
  <c r="BE139" i="54"/>
  <c r="BB139" i="54"/>
  <c r="BC139" i="54"/>
  <c r="BD139" i="54"/>
  <c r="BE962" i="54"/>
  <c r="BB962" i="54"/>
  <c r="BC962" i="54"/>
  <c r="BD962" i="54"/>
  <c r="BD541" i="54"/>
  <c r="AW63" i="54"/>
  <c r="BC63" i="54"/>
  <c r="BD63" i="54"/>
  <c r="BE63" i="54"/>
  <c r="BD851" i="54"/>
  <c r="BD415" i="54"/>
  <c r="BE415" i="54"/>
  <c r="BB415" i="54"/>
  <c r="BC415" i="54"/>
  <c r="BB561" i="54"/>
  <c r="BC561" i="54"/>
  <c r="BD561" i="54"/>
  <c r="BE561" i="54"/>
  <c r="BB131" i="54"/>
  <c r="BC131" i="54"/>
  <c r="BD433" i="54"/>
  <c r="BE433" i="54"/>
  <c r="BB433" i="54"/>
  <c r="BC433" i="54"/>
  <c r="BC447" i="54"/>
  <c r="BD399" i="54"/>
  <c r="BE399" i="54"/>
  <c r="BB399" i="54"/>
  <c r="BC399" i="54"/>
  <c r="BB607" i="54"/>
  <c r="BC607" i="54"/>
  <c r="BD607" i="54"/>
  <c r="BE607" i="54"/>
  <c r="BE891" i="54"/>
  <c r="BB891" i="54"/>
  <c r="BC891" i="54"/>
  <c r="BD891" i="54"/>
  <c r="BD397" i="54"/>
  <c r="BE397" i="54"/>
  <c r="BB397" i="54"/>
  <c r="BC397" i="54"/>
  <c r="BB559" i="54"/>
  <c r="BC559" i="54"/>
  <c r="BD559" i="54"/>
  <c r="BE559" i="54"/>
  <c r="BB125" i="54"/>
  <c r="BC125" i="54"/>
  <c r="BD125" i="54"/>
  <c r="BE125" i="54"/>
  <c r="AW186" i="54"/>
  <c r="AW182" i="54"/>
  <c r="BA182" i="54" s="1"/>
  <c r="AW176" i="54"/>
  <c r="AZ176" i="54" s="1"/>
  <c r="AW172" i="54"/>
  <c r="AW167" i="54"/>
  <c r="AW161" i="54"/>
  <c r="AW141" i="54"/>
  <c r="AW137" i="54"/>
  <c r="AW117" i="54"/>
  <c r="AW106" i="54"/>
  <c r="AW105" i="54"/>
  <c r="AZ105" i="54" s="1"/>
  <c r="AW98" i="54"/>
  <c r="BA98" i="54" s="1"/>
  <c r="AW94" i="54"/>
  <c r="AW83" i="54"/>
  <c r="P22" i="54"/>
  <c r="P21" i="54"/>
  <c r="H915" i="54"/>
  <c r="BZ915" i="54" s="1"/>
  <c r="L1001" i="54"/>
  <c r="L996" i="54"/>
  <c r="P994" i="54"/>
  <c r="AY994" i="54" s="1"/>
  <c r="L991" i="54"/>
  <c r="P990" i="54"/>
  <c r="P986" i="54"/>
  <c r="P984" i="54"/>
  <c r="L980" i="54"/>
  <c r="P979" i="54"/>
  <c r="AY979" i="54" s="1"/>
  <c r="P977" i="54"/>
  <c r="P975" i="54"/>
  <c r="H971" i="54"/>
  <c r="P968" i="54"/>
  <c r="P966" i="54"/>
  <c r="P963" i="54"/>
  <c r="P959" i="54"/>
  <c r="P958" i="54"/>
  <c r="P953" i="54"/>
  <c r="P948" i="54"/>
  <c r="AX948" i="54" s="1"/>
  <c r="P944" i="54"/>
  <c r="P942" i="54"/>
  <c r="AX942" i="54" s="1"/>
  <c r="L939" i="54"/>
  <c r="P938" i="54"/>
  <c r="P936" i="54"/>
  <c r="L933" i="54"/>
  <c r="P932" i="54"/>
  <c r="P923" i="54"/>
  <c r="P915" i="54"/>
  <c r="P913" i="54"/>
  <c r="AX913" i="54" s="1"/>
  <c r="L910" i="54"/>
  <c r="P911" i="54"/>
  <c r="P906" i="54"/>
  <c r="P901" i="54"/>
  <c r="P896" i="54"/>
  <c r="L892" i="54"/>
  <c r="P891" i="54"/>
  <c r="L887" i="54"/>
  <c r="P885" i="54"/>
  <c r="P888" i="54"/>
  <c r="P886" i="54"/>
  <c r="P883" i="54"/>
  <c r="AX883" i="54" s="1"/>
  <c r="P878" i="54"/>
  <c r="L877" i="54"/>
  <c r="P876" i="54"/>
  <c r="L874" i="54"/>
  <c r="P873" i="54"/>
  <c r="P869" i="54"/>
  <c r="P865" i="54"/>
  <c r="L862" i="54"/>
  <c r="P861" i="54"/>
  <c r="L860" i="54"/>
  <c r="P856" i="54"/>
  <c r="P852" i="54"/>
  <c r="AX852" i="54" s="1"/>
  <c r="L851" i="54"/>
  <c r="P850" i="54"/>
  <c r="L845" i="54"/>
  <c r="L841" i="54"/>
  <c r="P840" i="54"/>
  <c r="L837" i="54"/>
  <c r="P836" i="54"/>
  <c r="P832" i="54"/>
  <c r="L828" i="54"/>
  <c r="P827" i="54"/>
  <c r="P825" i="54"/>
  <c r="P821" i="54"/>
  <c r="P817" i="54"/>
  <c r="P812" i="54"/>
  <c r="P811" i="54"/>
  <c r="L805" i="54"/>
  <c r="P804" i="54"/>
  <c r="AY804" i="54" s="1"/>
  <c r="P800" i="54"/>
  <c r="L794" i="54"/>
  <c r="P793" i="54"/>
  <c r="P791" i="54"/>
  <c r="L788" i="54"/>
  <c r="P787" i="54"/>
  <c r="L786" i="54"/>
  <c r="P785" i="54"/>
  <c r="AY785" i="54" s="1"/>
  <c r="L784" i="54"/>
  <c r="P781" i="54"/>
  <c r="P775" i="54"/>
  <c r="P779" i="54"/>
  <c r="L774" i="54"/>
  <c r="P773" i="54"/>
  <c r="P771" i="54"/>
  <c r="L768" i="54"/>
  <c r="P767" i="54"/>
  <c r="L766" i="54"/>
  <c r="P765" i="54"/>
  <c r="P761" i="54"/>
  <c r="P758" i="54"/>
  <c r="L755" i="54"/>
  <c r="P754" i="54"/>
  <c r="L749" i="54"/>
  <c r="P748" i="54"/>
  <c r="L747" i="54"/>
  <c r="P746" i="54"/>
  <c r="P744" i="54"/>
  <c r="AY744" i="54" s="1"/>
  <c r="P739" i="54"/>
  <c r="AY739" i="54" s="1"/>
  <c r="P735" i="54"/>
  <c r="P733" i="54"/>
  <c r="P731" i="54"/>
  <c r="P727" i="54"/>
  <c r="P725" i="54"/>
  <c r="L721" i="54"/>
  <c r="P720" i="54"/>
  <c r="AX720" i="54" s="1"/>
  <c r="P715" i="54"/>
  <c r="P713" i="54"/>
  <c r="P711" i="54"/>
  <c r="P707" i="54"/>
  <c r="AY707" i="54" s="1"/>
  <c r="P705" i="54"/>
  <c r="AY705" i="54" s="1"/>
  <c r="P701" i="54"/>
  <c r="AX701" i="54" s="1"/>
  <c r="P697" i="54"/>
  <c r="L691" i="54"/>
  <c r="P690" i="54"/>
  <c r="P682" i="54"/>
  <c r="P679" i="54"/>
  <c r="L678" i="54"/>
  <c r="P677" i="54"/>
  <c r="AY677" i="54" s="1"/>
  <c r="P670" i="54"/>
  <c r="P658" i="54"/>
  <c r="AY658" i="54" s="1"/>
  <c r="P651" i="54"/>
  <c r="P646" i="54"/>
  <c r="AX646" i="54" s="1"/>
  <c r="L642" i="54"/>
  <c r="P638" i="54"/>
  <c r="P633" i="54"/>
  <c r="L629" i="54"/>
  <c r="L627" i="54"/>
  <c r="P623" i="54"/>
  <c r="P619" i="54"/>
  <c r="L593" i="54"/>
  <c r="P607" i="54"/>
  <c r="L595" i="54"/>
  <c r="P594" i="54"/>
  <c r="P592" i="54"/>
  <c r="P587" i="54"/>
  <c r="L586" i="54"/>
  <c r="P585" i="54"/>
  <c r="L574" i="54"/>
  <c r="P573" i="54"/>
  <c r="L572" i="54"/>
  <c r="P569" i="54"/>
  <c r="P564" i="54"/>
  <c r="P554" i="54"/>
  <c r="P549" i="54"/>
  <c r="L546" i="54"/>
  <c r="P545" i="54"/>
  <c r="P540" i="54"/>
  <c r="P536" i="54"/>
  <c r="AY536" i="54" s="1"/>
  <c r="P531" i="54"/>
  <c r="P529" i="54"/>
  <c r="L530" i="54"/>
  <c r="P527" i="54"/>
  <c r="AY527" i="54" s="1"/>
  <c r="P520" i="54"/>
  <c r="P519" i="54"/>
  <c r="P515" i="54"/>
  <c r="P513" i="54"/>
  <c r="L503" i="54"/>
  <c r="P502" i="54"/>
  <c r="P497" i="54"/>
  <c r="L489" i="54"/>
  <c r="P481" i="54"/>
  <c r="AX481" i="54" s="1"/>
  <c r="L463" i="54"/>
  <c r="P459" i="54"/>
  <c r="L455" i="54"/>
  <c r="P452" i="54"/>
  <c r="P451" i="54"/>
  <c r="L448" i="54"/>
  <c r="P444" i="54"/>
  <c r="P437" i="54"/>
  <c r="P435" i="54"/>
  <c r="P430" i="54"/>
  <c r="L427" i="54"/>
  <c r="P424" i="54"/>
  <c r="P420" i="54"/>
  <c r="P415" i="54"/>
  <c r="P404" i="54"/>
  <c r="L374" i="54"/>
  <c r="L375" i="54"/>
  <c r="P374" i="54"/>
  <c r="P372" i="54"/>
  <c r="AY372" i="54" s="1"/>
  <c r="P368" i="54"/>
  <c r="L367" i="54"/>
  <c r="P366" i="54"/>
  <c r="L365" i="54"/>
  <c r="P364" i="54"/>
  <c r="L363" i="54"/>
  <c r="P362" i="54"/>
  <c r="AY362" i="54" s="1"/>
  <c r="L358" i="54"/>
  <c r="P357" i="54"/>
  <c r="P352" i="54"/>
  <c r="AX352" i="54" s="1"/>
  <c r="L351" i="54"/>
  <c r="P350" i="54"/>
  <c r="P345" i="54"/>
  <c r="P343" i="54"/>
  <c r="L338" i="54"/>
  <c r="P337" i="54"/>
  <c r="L332" i="54"/>
  <c r="L330" i="54"/>
  <c r="L78" i="54"/>
  <c r="L4" i="59"/>
  <c r="L4" i="60"/>
  <c r="BA278" i="54"/>
  <c r="BA277" i="54"/>
  <c r="BA282" i="54"/>
  <c r="BA320" i="54"/>
  <c r="BA306" i="54"/>
  <c r="BA240" i="54"/>
  <c r="BA178" i="54"/>
  <c r="AZ178" i="54"/>
  <c r="BA170" i="54"/>
  <c r="AZ78" i="54"/>
  <c r="BA78" i="54"/>
  <c r="AZ219" i="54"/>
  <c r="AZ129" i="54"/>
  <c r="BA129" i="54"/>
  <c r="BA241" i="54"/>
  <c r="AZ241" i="54"/>
  <c r="BA212" i="54"/>
  <c r="AZ212" i="54"/>
  <c r="BA229" i="54"/>
  <c r="AZ229" i="54"/>
  <c r="BA252" i="54"/>
  <c r="BA210" i="54"/>
  <c r="BA236" i="54"/>
  <c r="BA232" i="54"/>
  <c r="AZ125" i="54"/>
  <c r="BA223" i="54"/>
  <c r="AZ223" i="54"/>
  <c r="AZ249" i="54"/>
  <c r="BA249" i="54"/>
  <c r="AZ217" i="54"/>
  <c r="AZ107" i="54"/>
  <c r="BA107" i="54"/>
  <c r="CA915" i="54"/>
  <c r="BX915" i="54"/>
  <c r="BY915" i="54"/>
  <c r="CA971" i="54"/>
  <c r="BA195" i="54"/>
  <c r="AZ188" i="54"/>
  <c r="BA238" i="54"/>
  <c r="BA165" i="54"/>
  <c r="AZ160" i="54"/>
  <c r="BA142" i="54"/>
  <c r="AZ114" i="54"/>
  <c r="AZ102" i="54"/>
  <c r="BA90" i="54"/>
  <c r="AW227" i="54"/>
  <c r="BA227" i="54" s="1"/>
  <c r="AZ314" i="54"/>
  <c r="AW231" i="54"/>
  <c r="AZ231" i="54" s="1"/>
  <c r="BA231" i="54"/>
  <c r="AW286" i="54"/>
  <c r="AW335" i="54"/>
  <c r="BA335" i="54" s="1"/>
  <c r="AW245" i="54"/>
  <c r="AW273" i="54"/>
  <c r="BA273" i="54" s="1"/>
  <c r="AW290" i="54"/>
  <c r="AW257" i="54"/>
  <c r="BA257" i="54"/>
  <c r="AW299" i="54"/>
  <c r="AW326" i="54"/>
  <c r="BA147" i="54"/>
  <c r="AZ331" i="54"/>
  <c r="BA331" i="54"/>
  <c r="BV915" i="54"/>
  <c r="BW915" i="54"/>
  <c r="AX343" i="54"/>
  <c r="AY343" i="54"/>
  <c r="AX364" i="54"/>
  <c r="AY364" i="54"/>
  <c r="AX372" i="54"/>
  <c r="AX420" i="54"/>
  <c r="AY420" i="54"/>
  <c r="AX452" i="54"/>
  <c r="AY452" i="54"/>
  <c r="AX459" i="54"/>
  <c r="AY459" i="54"/>
  <c r="AX502" i="54"/>
  <c r="AY502" i="54"/>
  <c r="AX549" i="54"/>
  <c r="AY549" i="54"/>
  <c r="AX607" i="54"/>
  <c r="AY607" i="54"/>
  <c r="AX638" i="54"/>
  <c r="AY638" i="54"/>
  <c r="AY646" i="54"/>
  <c r="AX677" i="54"/>
  <c r="AY720" i="54"/>
  <c r="AX748" i="54"/>
  <c r="AY748" i="54"/>
  <c r="AX754" i="54"/>
  <c r="AY754" i="54"/>
  <c r="AX765" i="54"/>
  <c r="AY765" i="54"/>
  <c r="AX773" i="54"/>
  <c r="AY773" i="54"/>
  <c r="AX791" i="54"/>
  <c r="AY791" i="54"/>
  <c r="AX840" i="54"/>
  <c r="AY840" i="54"/>
  <c r="AY856" i="54"/>
  <c r="AX856" i="54"/>
  <c r="AX885" i="54"/>
  <c r="AY885" i="54"/>
  <c r="AY901" i="54"/>
  <c r="AX901" i="54"/>
  <c r="AY911" i="54"/>
  <c r="AX911" i="54"/>
  <c r="AX936" i="54"/>
  <c r="AY936" i="54"/>
  <c r="AX979" i="54"/>
  <c r="BA83" i="54"/>
  <c r="AZ83" i="54"/>
  <c r="BA117" i="54"/>
  <c r="AZ117" i="54"/>
  <c r="BA141" i="54"/>
  <c r="AZ141" i="54"/>
  <c r="BA176" i="54"/>
  <c r="AZ186" i="54"/>
  <c r="BA186" i="54"/>
  <c r="BA75" i="54"/>
  <c r="AZ75" i="54"/>
  <c r="BA191" i="54"/>
  <c r="AZ93" i="54"/>
  <c r="BA93" i="54"/>
  <c r="AX519" i="54"/>
  <c r="AY519" i="54"/>
  <c r="AX529" i="54"/>
  <c r="AY529" i="54"/>
  <c r="AX536" i="54"/>
  <c r="AX592" i="54"/>
  <c r="AY592" i="54"/>
  <c r="AX623" i="54"/>
  <c r="AY623" i="54"/>
  <c r="AX658" i="54"/>
  <c r="AX682" i="54"/>
  <c r="AY682" i="54"/>
  <c r="AX690" i="54"/>
  <c r="AY690" i="54"/>
  <c r="AX705" i="54"/>
  <c r="AX727" i="54"/>
  <c r="AY727" i="54"/>
  <c r="AX733" i="54"/>
  <c r="AY733" i="54"/>
  <c r="AX739" i="54"/>
  <c r="AX761" i="54"/>
  <c r="AY761" i="54"/>
  <c r="AX775" i="54"/>
  <c r="AY775" i="54"/>
  <c r="AX787" i="54"/>
  <c r="AY787" i="54"/>
  <c r="AX804" i="54"/>
  <c r="AX817" i="54"/>
  <c r="AY817" i="54"/>
  <c r="AX825" i="54"/>
  <c r="AY825" i="54"/>
  <c r="AX836" i="54"/>
  <c r="AY836" i="54"/>
  <c r="AY876" i="54"/>
  <c r="AX876" i="54"/>
  <c r="AY932" i="54"/>
  <c r="AX932" i="54"/>
  <c r="AY963" i="54"/>
  <c r="AX963" i="54"/>
  <c r="AY968" i="54"/>
  <c r="AX968" i="54"/>
  <c r="AY986" i="54"/>
  <c r="AX986" i="54"/>
  <c r="BA63" i="54"/>
  <c r="AZ63" i="54"/>
  <c r="BA166" i="54"/>
  <c r="AZ166" i="54"/>
  <c r="BA121" i="54"/>
  <c r="AZ121" i="54"/>
  <c r="BA181" i="54"/>
  <c r="AX357" i="54"/>
  <c r="AY357" i="54"/>
  <c r="AX374" i="54"/>
  <c r="AY374" i="54"/>
  <c r="AX415" i="54"/>
  <c r="AY415" i="54"/>
  <c r="AX444" i="54"/>
  <c r="AY444" i="54"/>
  <c r="AX497" i="54"/>
  <c r="AY497" i="54"/>
  <c r="AX527" i="54"/>
  <c r="AX554" i="54"/>
  <c r="AY554" i="54"/>
  <c r="AX633" i="54"/>
  <c r="AY633" i="54"/>
  <c r="AX651" i="54"/>
  <c r="AY651" i="54"/>
  <c r="AX771" i="54"/>
  <c r="AY771" i="54"/>
  <c r="AX800" i="54"/>
  <c r="AY800" i="54"/>
  <c r="AX832" i="54"/>
  <c r="AY832" i="54"/>
  <c r="AY850" i="54"/>
  <c r="AX850" i="54"/>
  <c r="AY852" i="54"/>
  <c r="AX873" i="54"/>
  <c r="AY873" i="54"/>
  <c r="AY883" i="54"/>
  <c r="AX888" i="54"/>
  <c r="AY888" i="54"/>
  <c r="AX896" i="54"/>
  <c r="AY896" i="54"/>
  <c r="AY938" i="54"/>
  <c r="AX938" i="54"/>
  <c r="AY977" i="54"/>
  <c r="AX977" i="54"/>
  <c r="AX994" i="54"/>
  <c r="BA105" i="54"/>
  <c r="BA59" i="54"/>
  <c r="AZ59" i="54"/>
  <c r="AZ151" i="54"/>
  <c r="AX345" i="54"/>
  <c r="AY345" i="54"/>
  <c r="AX366" i="54"/>
  <c r="AY366" i="54"/>
  <c r="AX424" i="54"/>
  <c r="AY424" i="54"/>
  <c r="AX437" i="54"/>
  <c r="AY437" i="54"/>
  <c r="AY481" i="54"/>
  <c r="AX515" i="54"/>
  <c r="AY515" i="54"/>
  <c r="AX520" i="54"/>
  <c r="AY520" i="54"/>
  <c r="AX540" i="54"/>
  <c r="AY540" i="54"/>
  <c r="AX573" i="54"/>
  <c r="AY573" i="54"/>
  <c r="AX587" i="54"/>
  <c r="AY587" i="54"/>
  <c r="AX594" i="54"/>
  <c r="AY594" i="54"/>
  <c r="AX619" i="54"/>
  <c r="AY619" i="54"/>
  <c r="AY701" i="54"/>
  <c r="AX707" i="54"/>
  <c r="AX725" i="54"/>
  <c r="AY725" i="54"/>
  <c r="AX731" i="54"/>
  <c r="AY731" i="54"/>
  <c r="AX735" i="54"/>
  <c r="AY735" i="54"/>
  <c r="AX779" i="54"/>
  <c r="AY779" i="54"/>
  <c r="AX781" i="54"/>
  <c r="AY781" i="54"/>
  <c r="AX821" i="54"/>
  <c r="AY821" i="54"/>
  <c r="AY861" i="54"/>
  <c r="AX861" i="54"/>
  <c r="AX891" i="54"/>
  <c r="AY891" i="54"/>
  <c r="AY913" i="54"/>
  <c r="AX953" i="54"/>
  <c r="AY953" i="54"/>
  <c r="AY959" i="54"/>
  <c r="AX959" i="54"/>
  <c r="AY966" i="54"/>
  <c r="AX966" i="54"/>
  <c r="AY990" i="54"/>
  <c r="AX990" i="54"/>
  <c r="BA177" i="54"/>
  <c r="AZ177" i="54"/>
  <c r="AZ182" i="54"/>
  <c r="AZ152" i="54"/>
  <c r="BA152" i="54"/>
  <c r="AZ106" i="54"/>
  <c r="BA106" i="54"/>
  <c r="AZ137" i="54"/>
  <c r="BA137" i="54"/>
  <c r="AZ94" i="54"/>
  <c r="BA94" i="54"/>
  <c r="D881" i="82"/>
  <c r="H972" i="54"/>
  <c r="L971" i="54"/>
  <c r="L664" i="54"/>
  <c r="L598" i="54"/>
  <c r="L369" i="54"/>
  <c r="AZ257" i="54"/>
  <c r="AZ227" i="54"/>
  <c r="BA318" i="54"/>
  <c r="AZ273" i="54"/>
  <c r="AZ335" i="54"/>
  <c r="H917" i="54"/>
  <c r="L973" i="54"/>
  <c r="P917" i="54"/>
  <c r="P844" i="54"/>
  <c r="P665" i="54"/>
  <c r="L600" i="54"/>
  <c r="P599" i="54"/>
  <c r="AY599" i="54" s="1"/>
  <c r="L370" i="54"/>
  <c r="BX917" i="54"/>
  <c r="BY917" i="54"/>
  <c r="AX665" i="54"/>
  <c r="AY665" i="54"/>
  <c r="AY844" i="54"/>
  <c r="AX844" i="54"/>
  <c r="AX599" i="54"/>
  <c r="AY917" i="54"/>
  <c r="AX917" i="54"/>
  <c r="L918" i="54"/>
  <c r="L666" i="54"/>
  <c r="H919" i="54"/>
  <c r="P846" i="54"/>
  <c r="P603" i="54"/>
  <c r="E37" i="54"/>
  <c r="CA919" i="54"/>
  <c r="BX919" i="54"/>
  <c r="BY919" i="54"/>
  <c r="BW919" i="54"/>
  <c r="AY846" i="54"/>
  <c r="AX846" i="54"/>
  <c r="L920" i="54"/>
  <c r="P919" i="54"/>
  <c r="L847" i="54"/>
  <c r="L604" i="54"/>
  <c r="AY919" i="54"/>
  <c r="AX919" i="54"/>
  <c r="P848" i="54"/>
  <c r="AO38" i="54"/>
  <c r="BK38" i="54" s="1"/>
  <c r="L923" i="54"/>
  <c r="L849" i="54"/>
  <c r="AU40" i="54"/>
  <c r="P40" i="54"/>
  <c r="AX40" i="54" s="1"/>
  <c r="AU39" i="54"/>
  <c r="AO40" i="54"/>
  <c r="BN40" i="54"/>
  <c r="BN38" i="54"/>
  <c r="BR38" i="54"/>
  <c r="BO38" i="54"/>
  <c r="BS38" i="54"/>
  <c r="BH38" i="54"/>
  <c r="BL38" i="54"/>
  <c r="BP38" i="54"/>
  <c r="BT38" i="54"/>
  <c r="BI38" i="54"/>
  <c r="BM38" i="54"/>
  <c r="BQ38" i="54"/>
  <c r="BJ38" i="54"/>
  <c r="H924" i="54"/>
  <c r="P924" i="54"/>
  <c r="P608" i="54"/>
  <c r="CA924" i="54"/>
  <c r="BX924" i="54"/>
  <c r="BY924" i="54"/>
  <c r="AY40" i="54"/>
  <c r="BJ40" i="54"/>
  <c r="BO40" i="54"/>
  <c r="BH40" i="54"/>
  <c r="BU40" i="54"/>
  <c r="BQ40" i="54"/>
  <c r="BM40" i="54"/>
  <c r="BI40" i="54"/>
  <c r="BP40" i="54"/>
  <c r="BL40" i="54"/>
  <c r="BS40" i="54"/>
  <c r="BW924" i="54"/>
  <c r="AY924" i="54"/>
  <c r="AX924" i="54"/>
  <c r="AX608" i="54"/>
  <c r="AY608" i="54"/>
  <c r="H925" i="54"/>
  <c r="L388" i="54"/>
  <c r="CA925" i="54"/>
  <c r="BX925" i="54"/>
  <c r="BY925" i="54"/>
  <c r="BZ925" i="54"/>
  <c r="AU41" i="54"/>
  <c r="D891" i="82"/>
  <c r="BV925" i="54"/>
  <c r="BW925" i="54"/>
  <c r="L925" i="54"/>
  <c r="H926" i="54"/>
  <c r="L853" i="54"/>
  <c r="L609" i="54"/>
  <c r="CA926" i="54"/>
  <c r="BX926" i="54"/>
  <c r="BY926" i="54"/>
  <c r="BZ926" i="54"/>
  <c r="AU42" i="54"/>
  <c r="BV926" i="54"/>
  <c r="P43" i="54"/>
  <c r="AX43" i="54" s="1"/>
  <c r="AO43" i="54"/>
  <c r="AU43" i="54"/>
  <c r="BS43" i="54"/>
  <c r="BL43" i="54"/>
  <c r="BP43" i="54"/>
  <c r="BT43" i="54"/>
  <c r="BJ43" i="54"/>
  <c r="AY43" i="54"/>
  <c r="P928" i="54"/>
  <c r="AX928" i="54" s="1"/>
  <c r="P612" i="54"/>
  <c r="AU44" i="54"/>
  <c r="P44" i="54"/>
  <c r="AX44" i="54" s="1"/>
  <c r="AY928" i="54"/>
  <c r="H929" i="54"/>
  <c r="D895" i="82" s="1"/>
  <c r="L929" i="54"/>
  <c r="L613" i="54"/>
  <c r="BX929" i="54"/>
  <c r="BY929" i="54"/>
  <c r="CA929" i="54"/>
  <c r="AY44" i="54"/>
  <c r="BV929" i="54"/>
  <c r="BW929" i="54"/>
  <c r="AO46" i="54"/>
  <c r="BT46" i="54" s="1"/>
  <c r="L392" i="54"/>
  <c r="AU47" i="54"/>
  <c r="BL46" i="54"/>
  <c r="BP46" i="54"/>
  <c r="BM46" i="54"/>
  <c r="BU46" i="54"/>
  <c r="BN46" i="54"/>
  <c r="BR46" i="54"/>
  <c r="BK46" i="54"/>
  <c r="BO46" i="54"/>
  <c r="BS46" i="54"/>
  <c r="BJ46" i="54"/>
  <c r="BI46" i="54"/>
  <c r="P47" i="54"/>
  <c r="P614" i="54"/>
  <c r="AX614" i="54"/>
  <c r="AY614" i="54"/>
  <c r="AX47" i="54"/>
  <c r="AY47" i="54"/>
  <c r="L615" i="54"/>
  <c r="L395" i="54"/>
  <c r="AO49" i="54"/>
  <c r="BT49" i="54" s="1"/>
  <c r="BO49" i="54"/>
  <c r="BQ49" i="54"/>
  <c r="BI49" i="54"/>
  <c r="BJ49" i="54"/>
  <c r="BH49" i="54"/>
  <c r="L620" i="54"/>
  <c r="P618" i="54"/>
  <c r="P51" i="54"/>
  <c r="AX51" i="54" s="1"/>
  <c r="P52" i="54"/>
  <c r="AY52" i="54" s="1"/>
  <c r="AX618" i="54"/>
  <c r="AY618" i="54"/>
  <c r="L399" i="54"/>
  <c r="AX52" i="54"/>
  <c r="P55" i="54"/>
  <c r="AX55" i="54" s="1"/>
  <c r="P56" i="54"/>
  <c r="L401" i="54"/>
  <c r="AX56" i="54"/>
  <c r="AY56" i="54"/>
  <c r="P59" i="54"/>
  <c r="AY59" i="54" s="1"/>
  <c r="L59" i="54"/>
  <c r="AX59" i="54"/>
  <c r="L60" i="54"/>
  <c r="AU62" i="54"/>
  <c r="P63" i="54"/>
  <c r="L64" i="54"/>
  <c r="P65" i="54"/>
  <c r="AY65" i="54" s="1"/>
  <c r="AX65" i="54"/>
  <c r="L66" i="54"/>
  <c r="P67" i="54"/>
  <c r="AY67" i="54"/>
  <c r="AU68" i="54"/>
  <c r="L68" i="54"/>
  <c r="AX67" i="54"/>
  <c r="AO69" i="54"/>
  <c r="L69" i="54"/>
  <c r="AO70" i="54"/>
  <c r="BJ70" i="54" s="1"/>
  <c r="BK70" i="54"/>
  <c r="BS70" i="54"/>
  <c r="BO70" i="54"/>
  <c r="BP70" i="54"/>
  <c r="BM70" i="54"/>
  <c r="BH70" i="54"/>
  <c r="BN70" i="54"/>
  <c r="BR70" i="54"/>
  <c r="BQ70" i="54"/>
  <c r="BU70" i="54"/>
  <c r="P71" i="54"/>
  <c r="AY71" i="54" s="1"/>
  <c r="L71" i="54"/>
  <c r="L72" i="54"/>
  <c r="AO72" i="54"/>
  <c r="AX71" i="54"/>
  <c r="BJ72" i="54"/>
  <c r="BL72" i="54"/>
  <c r="BP72" i="54"/>
  <c r="BO72" i="54"/>
  <c r="BS72" i="54"/>
  <c r="BU72" i="54"/>
  <c r="BN72" i="54"/>
  <c r="BT72" i="54"/>
  <c r="BM72" i="54"/>
  <c r="BH72" i="54"/>
  <c r="BI72" i="54"/>
  <c r="BQ72" i="54"/>
  <c r="BR72" i="54"/>
  <c r="BK72" i="54"/>
  <c r="AO73" i="54"/>
  <c r="BJ73" i="54" s="1"/>
  <c r="AO74" i="54"/>
  <c r="BK73" i="54"/>
  <c r="BS73" i="54"/>
  <c r="BN73" i="54"/>
  <c r="BO73" i="54"/>
  <c r="BI73" i="54"/>
  <c r="BH73" i="54"/>
  <c r="BL73" i="54"/>
  <c r="BP73" i="54"/>
  <c r="BT73" i="54"/>
  <c r="BM73" i="54"/>
  <c r="BQ73" i="54"/>
  <c r="BU73" i="54"/>
  <c r="BR73" i="54"/>
  <c r="AO75" i="54"/>
  <c r="BL74" i="54"/>
  <c r="BS74" i="54"/>
  <c r="BT74" i="54"/>
  <c r="BH74" i="54"/>
  <c r="BI74" i="54"/>
  <c r="BU74" i="54"/>
  <c r="BK74" i="54"/>
  <c r="BR74" i="54"/>
  <c r="BJ74" i="54"/>
  <c r="L75" i="54"/>
  <c r="BP75" i="54"/>
  <c r="BT75" i="54"/>
  <c r="BK75" i="54"/>
  <c r="BR75" i="54"/>
  <c r="BI75" i="54"/>
  <c r="BU75" i="54"/>
  <c r="BJ75" i="54"/>
  <c r="L76" i="54"/>
  <c r="L77" i="54"/>
  <c r="P78" i="54"/>
  <c r="P79" i="54"/>
  <c r="AY79" i="54"/>
  <c r="AX78" i="54"/>
  <c r="AY78" i="54"/>
  <c r="P80" i="54"/>
  <c r="AU80" i="54"/>
  <c r="AX79" i="54"/>
  <c r="L81" i="54"/>
  <c r="L82" i="54"/>
  <c r="P82" i="54"/>
  <c r="AX82" i="54" s="1"/>
  <c r="P83" i="54"/>
  <c r="AY82" i="54"/>
  <c r="L83" i="54"/>
  <c r="AY83" i="54"/>
  <c r="AX83" i="54"/>
  <c r="P84" i="54"/>
  <c r="AX84" i="54"/>
  <c r="AY84" i="54"/>
  <c r="L85" i="54"/>
  <c r="P86" i="54"/>
  <c r="L86" i="54"/>
  <c r="AX86" i="54"/>
  <c r="AY86" i="54"/>
  <c r="L87" i="54"/>
  <c r="P88" i="54"/>
  <c r="P89" i="54"/>
  <c r="L90" i="54"/>
  <c r="AU91" i="54"/>
  <c r="P91" i="54"/>
  <c r="L91" i="54"/>
  <c r="AY91" i="54"/>
  <c r="AX91" i="54"/>
  <c r="P93" i="54"/>
  <c r="AX93" i="54"/>
  <c r="AY93" i="54"/>
  <c r="P94" i="54"/>
  <c r="AX94" i="54" s="1"/>
  <c r="L94" i="54"/>
  <c r="AY94" i="54"/>
  <c r="P95" i="54"/>
  <c r="AX95" i="54"/>
  <c r="AY95" i="54"/>
  <c r="P98" i="54"/>
  <c r="AY98" i="54"/>
  <c r="AX98" i="54"/>
  <c r="P100" i="54"/>
  <c r="AY100" i="54" s="1"/>
  <c r="L100" i="54"/>
  <c r="AX100" i="54"/>
  <c r="P101" i="54"/>
  <c r="P102" i="54"/>
  <c r="AY102" i="54" s="1"/>
  <c r="L102" i="54"/>
  <c r="AX102" i="54"/>
  <c r="L104" i="54"/>
  <c r="AU104" i="54"/>
  <c r="AU106" i="54"/>
  <c r="P106" i="54"/>
  <c r="AY106" i="54" s="1"/>
  <c r="L106" i="54"/>
  <c r="AX106" i="54"/>
  <c r="AU108" i="54"/>
  <c r="L108" i="54"/>
  <c r="P110" i="54"/>
  <c r="AX110" i="54" s="1"/>
  <c r="L110" i="54"/>
  <c r="L111" i="54"/>
  <c r="AY110" i="54"/>
  <c r="P111" i="54"/>
  <c r="L112" i="54"/>
  <c r="P112" i="54"/>
  <c r="AY112" i="54" s="1"/>
  <c r="AU113" i="54"/>
  <c r="P113" i="54"/>
  <c r="AX113" i="54" s="1"/>
  <c r="AY113" i="54"/>
  <c r="AX112" i="54"/>
  <c r="P115" i="54"/>
  <c r="L115" i="54"/>
  <c r="AY115" i="54"/>
  <c r="AX115" i="54"/>
  <c r="L116" i="54"/>
  <c r="P117" i="54"/>
  <c r="AX117" i="54" s="1"/>
  <c r="L117" i="54"/>
  <c r="AY117" i="54"/>
  <c r="P119" i="54"/>
  <c r="AY119" i="54" s="1"/>
  <c r="AX119" i="54"/>
  <c r="P120" i="54"/>
  <c r="L120" i="54"/>
  <c r="AX120" i="54"/>
  <c r="AY120" i="54"/>
  <c r="P121" i="54"/>
  <c r="AX121" i="54"/>
  <c r="AY121" i="54"/>
  <c r="L122" i="54"/>
  <c r="P123" i="54"/>
  <c r="AX123" i="54" s="1"/>
  <c r="AY123" i="54"/>
  <c r="P125" i="54"/>
  <c r="AY125" i="54" s="1"/>
  <c r="L125" i="54"/>
  <c r="L126" i="54"/>
  <c r="L128" i="54"/>
  <c r="P129" i="54"/>
  <c r="AX129" i="54" s="1"/>
  <c r="L130" i="54"/>
  <c r="L131" i="54"/>
  <c r="L132" i="54"/>
  <c r="P132" i="54"/>
  <c r="L133" i="54"/>
  <c r="P134" i="54"/>
  <c r="AY134" i="54"/>
  <c r="AX134" i="54"/>
  <c r="P136" i="54"/>
  <c r="AX136" i="54" s="1"/>
  <c r="L136" i="54"/>
  <c r="L137" i="54"/>
  <c r="AY136" i="54"/>
  <c r="L138" i="54"/>
  <c r="L139" i="54"/>
  <c r="P140" i="54"/>
  <c r="AX140" i="54" s="1"/>
  <c r="P141" i="54"/>
  <c r="AX141" i="54" s="1"/>
  <c r="L141" i="54"/>
  <c r="AY141" i="54"/>
  <c r="P143" i="54"/>
  <c r="P142" i="54"/>
  <c r="AU143" i="54"/>
  <c r="AY143" i="54"/>
  <c r="AX143" i="54"/>
  <c r="L143" i="54"/>
  <c r="L144" i="54"/>
  <c r="P145" i="54"/>
  <c r="L145" i="54"/>
  <c r="AX145" i="54"/>
  <c r="AY145" i="54"/>
  <c r="P147" i="54"/>
  <c r="L147" i="54"/>
  <c r="P149" i="54"/>
  <c r="AX149" i="54" s="1"/>
  <c r="AY149" i="54"/>
  <c r="L150" i="54"/>
  <c r="P151" i="54"/>
  <c r="AU152" i="54"/>
  <c r="P152" i="54"/>
  <c r="AX152" i="54"/>
  <c r="L152" i="54"/>
  <c r="AY152" i="54"/>
  <c r="L155" i="54"/>
  <c r="P156" i="54"/>
  <c r="L157" i="54"/>
  <c r="P158" i="54"/>
  <c r="AX158" i="54" s="1"/>
  <c r="L159" i="54"/>
  <c r="P160" i="54"/>
  <c r="AX160" i="54"/>
  <c r="AY160" i="54"/>
  <c r="P161" i="54"/>
  <c r="L163" i="54"/>
  <c r="P164" i="54"/>
  <c r="AY164" i="54" s="1"/>
  <c r="P165" i="54"/>
  <c r="AX164" i="54"/>
  <c r="L165" i="54"/>
  <c r="AY165" i="54"/>
  <c r="AX165" i="54"/>
  <c r="P166" i="54"/>
  <c r="AX166" i="54" s="1"/>
  <c r="AY166" i="54"/>
  <c r="L167" i="54"/>
  <c r="P170" i="54"/>
  <c r="AU170" i="54"/>
  <c r="L170" i="54"/>
  <c r="AU171" i="54"/>
  <c r="P171" i="54"/>
  <c r="L171" i="54"/>
  <c r="AU172" i="54"/>
  <c r="P172" i="54"/>
  <c r="AX172" i="54" s="1"/>
  <c r="AU173" i="54"/>
  <c r="AY172" i="54"/>
  <c r="P173" i="54"/>
  <c r="AU174" i="54"/>
  <c r="AX173" i="54"/>
  <c r="AY173" i="54"/>
  <c r="L174" i="54"/>
  <c r="AU175" i="54"/>
  <c r="P175" i="54"/>
  <c r="AU176" i="54"/>
  <c r="P176" i="54"/>
  <c r="AX176" i="54"/>
  <c r="AX175" i="54"/>
  <c r="AY175" i="54"/>
  <c r="L176" i="54"/>
  <c r="AY176" i="54"/>
  <c r="L179" i="54"/>
  <c r="P180" i="54"/>
  <c r="L180" i="54"/>
  <c r="P181" i="54"/>
  <c r="AX181" i="54"/>
  <c r="AY181" i="54"/>
  <c r="P182" i="54"/>
  <c r="L184" i="54"/>
  <c r="P185" i="54"/>
  <c r="AX185" i="54" s="1"/>
  <c r="P186" i="54"/>
  <c r="L186" i="54"/>
  <c r="L188" i="54"/>
  <c r="AU188" i="54"/>
  <c r="P188" i="54"/>
  <c r="AX188" i="54"/>
  <c r="AY188" i="54"/>
  <c r="L189" i="54"/>
  <c r="L190" i="54"/>
  <c r="P190" i="54"/>
  <c r="AX190" i="54" s="1"/>
  <c r="P191" i="54"/>
  <c r="AX191" i="54" s="1"/>
  <c r="AY191" i="54"/>
  <c r="P192" i="54"/>
  <c r="L193" i="54"/>
  <c r="L194" i="54"/>
  <c r="P194" i="54"/>
  <c r="P195" i="54"/>
  <c r="L195" i="54"/>
  <c r="P196" i="54"/>
  <c r="L198" i="54"/>
  <c r="L199" i="54"/>
  <c r="L200" i="54"/>
  <c r="P200" i="54"/>
  <c r="AX200" i="54"/>
  <c r="AY200" i="54"/>
  <c r="L201" i="54"/>
  <c r="L202" i="54"/>
  <c r="P202" i="54"/>
  <c r="AO203" i="54"/>
  <c r="BO203" i="54" s="1"/>
  <c r="AX202" i="54"/>
  <c r="AY202" i="54"/>
  <c r="L203" i="54"/>
  <c r="AU204" i="54"/>
  <c r="AO204" i="54"/>
  <c r="BT204" i="54" s="1"/>
  <c r="BU203" i="54"/>
  <c r="P204" i="54"/>
  <c r="BI204" i="54"/>
  <c r="BQ204" i="54"/>
  <c r="BH204" i="54"/>
  <c r="BK204" i="54"/>
  <c r="BM204" i="54"/>
  <c r="BO204" i="54"/>
  <c r="BP204" i="54"/>
  <c r="BJ204" i="54"/>
  <c r="BR204" i="54"/>
  <c r="BU204" i="54"/>
  <c r="BL204" i="54"/>
  <c r="P206" i="54"/>
  <c r="AX206" i="54" s="1"/>
  <c r="AY206" i="54"/>
  <c r="L207" i="54"/>
  <c r="P207" i="54"/>
  <c r="AX207" i="54"/>
  <c r="AY207" i="54"/>
  <c r="L208" i="54"/>
  <c r="AO209" i="54"/>
  <c r="BN209" i="54" s="1"/>
  <c r="P209" i="54"/>
  <c r="AY209" i="54" s="1"/>
  <c r="AU210" i="54"/>
  <c r="P210" i="54"/>
  <c r="BJ209" i="54"/>
  <c r="BP209" i="54"/>
  <c r="BL209" i="54"/>
  <c r="BM209" i="54"/>
  <c r="BI209" i="54"/>
  <c r="BU209" i="54"/>
  <c r="BS209" i="54"/>
  <c r="BK209" i="54"/>
  <c r="BO209" i="54"/>
  <c r="BR209" i="54"/>
  <c r="AX209" i="54"/>
  <c r="P212" i="54"/>
  <c r="AX212" i="54" s="1"/>
  <c r="L213" i="54"/>
  <c r="P213" i="54"/>
  <c r="AY212" i="54"/>
  <c r="AX213" i="54"/>
  <c r="AY213" i="54"/>
  <c r="P214" i="54"/>
  <c r="AU215" i="54"/>
  <c r="AX214" i="54"/>
  <c r="AY214" i="54"/>
  <c r="L215" i="54"/>
  <c r="P217" i="54"/>
  <c r="L217" i="54"/>
  <c r="L218" i="54"/>
  <c r="AX217" i="54"/>
  <c r="AY217" i="54"/>
  <c r="P218" i="54"/>
  <c r="AY218" i="54" s="1"/>
  <c r="AX218" i="54"/>
  <c r="P219" i="54"/>
  <c r="AY219" i="54"/>
  <c r="AX219" i="54"/>
  <c r="L220" i="54"/>
  <c r="P221" i="54"/>
  <c r="L222" i="54"/>
  <c r="P223" i="54"/>
  <c r="L224" i="54"/>
  <c r="P225" i="54"/>
  <c r="P226" i="54"/>
  <c r="AX226" i="54"/>
  <c r="AY226" i="54"/>
  <c r="L226" i="54"/>
  <c r="L227" i="54"/>
  <c r="P227" i="54"/>
  <c r="AX227" i="54" s="1"/>
  <c r="L228" i="54"/>
  <c r="P229" i="54"/>
  <c r="AX229" i="54"/>
  <c r="AY229" i="54"/>
  <c r="L231" i="54"/>
  <c r="P231" i="54"/>
  <c r="AY231" i="54" s="1"/>
  <c r="AX231" i="54"/>
  <c r="L232" i="54"/>
  <c r="P234" i="54"/>
  <c r="L235" i="54"/>
  <c r="P235" i="54"/>
  <c r="P236" i="54"/>
  <c r="L236" i="54"/>
  <c r="L237" i="54"/>
  <c r="AY236" i="54"/>
  <c r="AX236" i="54"/>
  <c r="P238" i="54"/>
  <c r="L238" i="54"/>
  <c r="L239" i="54"/>
  <c r="P241" i="54"/>
  <c r="P245" i="54"/>
  <c r="AY245" i="54"/>
  <c r="L245" i="54"/>
  <c r="P246" i="54"/>
  <c r="AX245" i="54"/>
  <c r="AX246" i="54"/>
  <c r="AY246" i="54"/>
  <c r="P248" i="54"/>
  <c r="AX248" i="54"/>
  <c r="AY248" i="54"/>
  <c r="L248" i="54"/>
  <c r="P249" i="54"/>
  <c r="P251" i="54"/>
  <c r="AY251" i="54" s="1"/>
  <c r="AX251" i="54"/>
  <c r="P252" i="54"/>
  <c r="AX252" i="54" s="1"/>
  <c r="L253" i="54"/>
  <c r="AY252" i="54"/>
  <c r="AU254" i="54"/>
  <c r="P254" i="54"/>
  <c r="AY254" i="54" s="1"/>
  <c r="AX254" i="54"/>
  <c r="L255" i="54"/>
  <c r="P256" i="54"/>
  <c r="AY256" i="54" s="1"/>
  <c r="P257" i="54"/>
  <c r="AX256" i="54"/>
  <c r="AU259" i="54"/>
  <c r="P259" i="54"/>
  <c r="AY259" i="54" s="1"/>
  <c r="L259" i="54"/>
  <c r="AX259" i="54"/>
  <c r="L260" i="54"/>
  <c r="L261" i="54"/>
  <c r="AO261" i="54"/>
  <c r="BM261" i="54" s="1"/>
  <c r="P261" i="54"/>
  <c r="AO262" i="54"/>
  <c r="BM262" i="54" s="1"/>
  <c r="BK261" i="54"/>
  <c r="BL261" i="54"/>
  <c r="BJ261" i="54"/>
  <c r="BO261" i="54"/>
  <c r="BR261" i="54"/>
  <c r="BN261" i="54"/>
  <c r="BT261" i="54"/>
  <c r="L262" i="54"/>
  <c r="L263" i="54"/>
  <c r="P263" i="54"/>
  <c r="AO264" i="54"/>
  <c r="BO264" i="54" s="1"/>
  <c r="L265" i="54"/>
  <c r="AU265" i="54"/>
  <c r="AO265" i="54"/>
  <c r="P265" i="54"/>
  <c r="BO265" i="54"/>
  <c r="BR265" i="54"/>
  <c r="BI265" i="54"/>
  <c r="BL265" i="54"/>
  <c r="BU265" i="54"/>
  <c r="BS265" i="54"/>
  <c r="BJ265" i="54"/>
  <c r="BP265" i="54"/>
  <c r="BK265" i="54"/>
  <c r="BM265" i="54"/>
  <c r="BH265" i="54"/>
  <c r="BT265" i="54"/>
  <c r="BQ265" i="54"/>
  <c r="BN265" i="54"/>
  <c r="AX265" i="54"/>
  <c r="AY265" i="54"/>
  <c r="P267" i="54"/>
  <c r="P268" i="54"/>
  <c r="AX267" i="54"/>
  <c r="AY267" i="54"/>
  <c r="L268" i="54"/>
  <c r="L269" i="54"/>
  <c r="AU269" i="54"/>
  <c r="P269" i="54"/>
  <c r="L270" i="54"/>
  <c r="P272" i="54"/>
  <c r="AX272" i="54" s="1"/>
  <c r="AY272" i="54"/>
  <c r="P273" i="54"/>
  <c r="AY273" i="54" s="1"/>
  <c r="AU273" i="54"/>
  <c r="L273" i="54"/>
  <c r="AU276" i="54"/>
  <c r="P276" i="54"/>
  <c r="AU277" i="54"/>
  <c r="P277" i="54"/>
  <c r="AY277" i="54" s="1"/>
  <c r="L277" i="54"/>
  <c r="L278" i="54"/>
  <c r="AU278" i="54"/>
  <c r="AX277" i="54"/>
  <c r="P278" i="54"/>
  <c r="P279" i="54"/>
  <c r="AY279" i="54" s="1"/>
  <c r="AU279" i="54"/>
  <c r="AX278" i="54"/>
  <c r="AY278" i="54"/>
  <c r="AX279" i="54"/>
  <c r="L279" i="54"/>
  <c r="AU280" i="54"/>
  <c r="P280" i="54"/>
  <c r="AU281" i="54"/>
  <c r="AU282" i="54"/>
  <c r="P282" i="54"/>
  <c r="L282" i="54"/>
  <c r="P283" i="54"/>
  <c r="AU284" i="54"/>
  <c r="L284" i="54"/>
  <c r="AU285" i="54"/>
  <c r="P285" i="54"/>
  <c r="AX285" i="54"/>
  <c r="AY285" i="54"/>
  <c r="L286" i="54"/>
  <c r="P287" i="54"/>
  <c r="AY287" i="54" s="1"/>
  <c r="AX287" i="54"/>
  <c r="L288" i="54"/>
  <c r="L290" i="54"/>
  <c r="P291" i="54"/>
  <c r="L291" i="54"/>
  <c r="P293" i="54"/>
  <c r="AX293" i="54" s="1"/>
  <c r="L294" i="54"/>
  <c r="P295" i="54"/>
  <c r="L295" i="54"/>
  <c r="P297" i="54"/>
  <c r="L296" i="54"/>
  <c r="AX297" i="54"/>
  <c r="AY297" i="54"/>
  <c r="L297" i="54"/>
  <c r="L298" i="54"/>
  <c r="P299" i="54"/>
  <c r="AY299" i="54"/>
  <c r="AX299" i="54"/>
  <c r="P301" i="54"/>
  <c r="AX301" i="54"/>
  <c r="AY301" i="54"/>
  <c r="L303" i="54"/>
  <c r="P303" i="54"/>
  <c r="L304" i="54"/>
  <c r="P304" i="54"/>
  <c r="L305" i="54"/>
  <c r="L306" i="54"/>
  <c r="AO306" i="54"/>
  <c r="BP306" i="54" s="1"/>
  <c r="AO307" i="54"/>
  <c r="BP307" i="54"/>
  <c r="BL306" i="54"/>
  <c r="BS306" i="54"/>
  <c r="BQ306" i="54"/>
  <c r="BO306" i="54"/>
  <c r="BK306" i="54"/>
  <c r="L307" i="54"/>
  <c r="BL307" i="54"/>
  <c r="BQ307" i="54"/>
  <c r="BH307" i="54"/>
  <c r="AO311" i="54"/>
  <c r="BL311" i="54"/>
  <c r="L311" i="54"/>
  <c r="BR311" i="54"/>
  <c r="BP311" i="54"/>
  <c r="BO311" i="54"/>
  <c r="BM311" i="54"/>
  <c r="BI311" i="54"/>
  <c r="BS311" i="54"/>
  <c r="BK311" i="54"/>
  <c r="BH311" i="54"/>
  <c r="BJ311" i="54"/>
  <c r="BN311" i="54"/>
  <c r="BU311" i="54"/>
  <c r="BT311" i="54"/>
  <c r="BQ311" i="54"/>
  <c r="AO312" i="54"/>
  <c r="BL312" i="54" s="1"/>
  <c r="BI312" i="54"/>
  <c r="BN312" i="54"/>
  <c r="BM312" i="54"/>
  <c r="BO312" i="54"/>
  <c r="BP312" i="54"/>
  <c r="BU312" i="54"/>
  <c r="BH312" i="54"/>
  <c r="BQ312" i="54"/>
  <c r="BR312" i="54"/>
  <c r="BK312" i="54"/>
  <c r="BT312" i="54"/>
  <c r="BJ312" i="54"/>
  <c r="P315" i="54"/>
  <c r="AX315" i="54"/>
  <c r="AY315" i="54"/>
  <c r="L316" i="54"/>
  <c r="P317" i="54"/>
  <c r="AX317" i="54"/>
  <c r="AY317" i="54"/>
  <c r="L318" i="54"/>
  <c r="P319" i="54"/>
  <c r="AX319" i="54"/>
  <c r="AY319" i="54"/>
  <c r="P321" i="54"/>
  <c r="AX321" i="54" s="1"/>
  <c r="AY321" i="54"/>
  <c r="L322" i="54"/>
  <c r="L323" i="54"/>
  <c r="L326" i="54"/>
  <c r="P327" i="54"/>
  <c r="L328" i="54"/>
  <c r="AU328" i="54"/>
  <c r="P329" i="54"/>
  <c r="AX327" i="54"/>
  <c r="AY327" i="54"/>
  <c r="AU329" i="54"/>
  <c r="AU330" i="54"/>
  <c r="P331" i="54"/>
  <c r="AY331" i="54"/>
  <c r="AU331" i="54"/>
  <c r="L331" i="54"/>
  <c r="P332" i="54"/>
  <c r="AX331" i="54"/>
  <c r="AU332" i="54"/>
  <c r="AX332" i="54"/>
  <c r="AY332" i="54"/>
  <c r="L333" i="54"/>
  <c r="AU333" i="54"/>
  <c r="AU334" i="54"/>
  <c r="P334" i="54"/>
  <c r="P335" i="54"/>
  <c r="AX335" i="54" s="1"/>
  <c r="AU335" i="54"/>
  <c r="L335" i="54"/>
  <c r="AU336" i="54"/>
  <c r="AY335" i="54"/>
  <c r="L336" i="54"/>
  <c r="I338" i="54"/>
  <c r="J338" i="54"/>
  <c r="E339" i="54"/>
  <c r="E305" i="82" s="1"/>
  <c r="AO337" i="54"/>
  <c r="BL337" i="54" s="1"/>
  <c r="BR337" i="54"/>
  <c r="H338" i="54"/>
  <c r="I339" i="54"/>
  <c r="J339" i="54"/>
  <c r="E340" i="54"/>
  <c r="BM337" i="54"/>
  <c r="BS337" i="54"/>
  <c r="BY338" i="54"/>
  <c r="BZ338" i="54"/>
  <c r="BX338" i="54"/>
  <c r="CA338" i="54"/>
  <c r="H339" i="54"/>
  <c r="AO338" i="54"/>
  <c r="BO338" i="54" s="1"/>
  <c r="BW338" i="54"/>
  <c r="I340" i="54"/>
  <c r="E306" i="82"/>
  <c r="P339" i="54"/>
  <c r="J340" i="54"/>
  <c r="E341" i="54"/>
  <c r="E307" i="82" s="1"/>
  <c r="L339" i="54"/>
  <c r="BY339" i="54"/>
  <c r="CA339" i="54"/>
  <c r="H340" i="54"/>
  <c r="D306" i="82" s="1"/>
  <c r="BV340" i="54"/>
  <c r="AU339" i="54"/>
  <c r="D305" i="82"/>
  <c r="BW339" i="54"/>
  <c r="BV339" i="54"/>
  <c r="BU338" i="54"/>
  <c r="BL338" i="54"/>
  <c r="BM338" i="54"/>
  <c r="BR338" i="54"/>
  <c r="BP338" i="54"/>
  <c r="BI338" i="54"/>
  <c r="BQ338" i="54"/>
  <c r="BH338" i="54"/>
  <c r="AX339" i="54"/>
  <c r="AY339" i="54"/>
  <c r="I341" i="54"/>
  <c r="L340" i="54"/>
  <c r="J341" i="54"/>
  <c r="E342" i="54"/>
  <c r="E308" i="82" s="1"/>
  <c r="AO340" i="54"/>
  <c r="BL340" i="54"/>
  <c r="BY340" i="54"/>
  <c r="BZ340" i="54"/>
  <c r="BX340" i="54"/>
  <c r="BW340" i="54"/>
  <c r="H341" i="54"/>
  <c r="I342" i="54"/>
  <c r="J342" i="54"/>
  <c r="E343" i="54"/>
  <c r="E309" i="82" s="1"/>
  <c r="BI340" i="54"/>
  <c r="BQ340" i="54"/>
  <c r="BP340" i="54"/>
  <c r="BH340" i="54"/>
  <c r="BO340" i="54"/>
  <c r="BN340" i="54"/>
  <c r="BK340" i="54"/>
  <c r="BM340" i="54"/>
  <c r="BT340" i="54"/>
  <c r="BU340" i="54"/>
  <c r="BS340" i="54"/>
  <c r="BR340" i="54"/>
  <c r="BJ340" i="54"/>
  <c r="AO341" i="54"/>
  <c r="BZ341" i="54"/>
  <c r="H342" i="54"/>
  <c r="BW341" i="54"/>
  <c r="D307" i="82"/>
  <c r="BV341" i="54"/>
  <c r="I343" i="54"/>
  <c r="P342" i="54"/>
  <c r="J343" i="54"/>
  <c r="H343" i="54"/>
  <c r="E344" i="54"/>
  <c r="E310" i="82" s="1"/>
  <c r="BI341" i="54"/>
  <c r="BS341" i="54"/>
  <c r="BN341" i="54"/>
  <c r="BM341" i="54"/>
  <c r="BL341" i="54"/>
  <c r="BH341" i="54"/>
  <c r="BO341" i="54"/>
  <c r="BJ341" i="54"/>
  <c r="BP341" i="54"/>
  <c r="BQ341" i="54"/>
  <c r="BY343" i="54"/>
  <c r="BZ343" i="54"/>
  <c r="BX343" i="54"/>
  <c r="CA343" i="54"/>
  <c r="BV343" i="54"/>
  <c r="BW343" i="54"/>
  <c r="AX342" i="54"/>
  <c r="AY342" i="54"/>
  <c r="I344" i="54"/>
  <c r="D309" i="82"/>
  <c r="L343" i="54"/>
  <c r="J344" i="54"/>
  <c r="H344" i="54"/>
  <c r="D310" i="82" s="1"/>
  <c r="E345" i="54"/>
  <c r="BY344" i="54"/>
  <c r="BZ344" i="54"/>
  <c r="BX344" i="54"/>
  <c r="BW344" i="54"/>
  <c r="I345" i="54"/>
  <c r="E311" i="82"/>
  <c r="P344" i="54"/>
  <c r="J345" i="54"/>
  <c r="H345" i="54"/>
  <c r="E346" i="54"/>
  <c r="E312" i="82" s="1"/>
  <c r="BX345" i="54"/>
  <c r="CA345" i="54"/>
  <c r="BV345" i="54"/>
  <c r="BW345" i="54"/>
  <c r="AX344" i="54"/>
  <c r="AY344" i="54"/>
  <c r="I346" i="54"/>
  <c r="L345" i="54"/>
  <c r="J346" i="54"/>
  <c r="H346" i="54"/>
  <c r="BZ346" i="54" s="1"/>
  <c r="E347" i="54"/>
  <c r="E313" i="82" s="1"/>
  <c r="BY346" i="54"/>
  <c r="I347" i="54"/>
  <c r="J347" i="54"/>
  <c r="H347" i="54"/>
  <c r="BY347" i="54" s="1"/>
  <c r="E348" i="54"/>
  <c r="E314" i="82" s="1"/>
  <c r="BZ347" i="54"/>
  <c r="I348" i="54"/>
  <c r="J348" i="54"/>
  <c r="E349" i="54"/>
  <c r="E315" i="82" s="1"/>
  <c r="H348" i="54"/>
  <c r="I349" i="54"/>
  <c r="J349" i="54"/>
  <c r="E350" i="54"/>
  <c r="CA348" i="54"/>
  <c r="L348" i="54"/>
  <c r="BV348" i="54"/>
  <c r="BW348" i="54"/>
  <c r="H349" i="54"/>
  <c r="I350" i="54"/>
  <c r="E316" i="82"/>
  <c r="P349" i="54"/>
  <c r="J350" i="54"/>
  <c r="H350" i="54"/>
  <c r="E351" i="54"/>
  <c r="BY350" i="54"/>
  <c r="BZ350" i="54"/>
  <c r="BY349" i="54"/>
  <c r="BZ349" i="54"/>
  <c r="BX349" i="54"/>
  <c r="CA349" i="54"/>
  <c r="BV349" i="54"/>
  <c r="BW349" i="54"/>
  <c r="D315" i="82"/>
  <c r="I351" i="54"/>
  <c r="E317" i="82"/>
  <c r="D316" i="82"/>
  <c r="L350" i="54"/>
  <c r="J351" i="54"/>
  <c r="H351" i="54"/>
  <c r="E352" i="54"/>
  <c r="BX351" i="54"/>
  <c r="CA351" i="54"/>
  <c r="BV351" i="54"/>
  <c r="BW351" i="54"/>
  <c r="I352" i="54"/>
  <c r="E318" i="82"/>
  <c r="D317" i="82"/>
  <c r="P351" i="54"/>
  <c r="AY351" i="54" s="1"/>
  <c r="J352" i="54"/>
  <c r="H352" i="54"/>
  <c r="E353" i="54"/>
  <c r="E319" i="82" s="1"/>
  <c r="BY352" i="54"/>
  <c r="BZ352" i="54"/>
  <c r="BX352" i="54"/>
  <c r="CA352" i="54"/>
  <c r="BV352" i="54"/>
  <c r="BW352" i="54"/>
  <c r="AX351" i="54"/>
  <c r="I353" i="54"/>
  <c r="D318" i="82"/>
  <c r="L352" i="54"/>
  <c r="J353" i="54"/>
  <c r="E354" i="54"/>
  <c r="H353" i="54"/>
  <c r="I354" i="54"/>
  <c r="E320" i="82"/>
  <c r="J354" i="54"/>
  <c r="H354" i="54"/>
  <c r="E355" i="54"/>
  <c r="BY354" i="54"/>
  <c r="BZ354" i="54"/>
  <c r="BX354" i="54"/>
  <c r="CA354" i="54"/>
  <c r="BY353" i="54"/>
  <c r="BZ353" i="54"/>
  <c r="BX353" i="54"/>
  <c r="BV354" i="54"/>
  <c r="BW354" i="54"/>
  <c r="L354" i="54"/>
  <c r="D320" i="82"/>
  <c r="I355" i="54"/>
  <c r="E321" i="82"/>
  <c r="J355" i="54"/>
  <c r="E356" i="54"/>
  <c r="H355" i="54"/>
  <c r="D321" i="82" s="1"/>
  <c r="I356" i="54"/>
  <c r="E322" i="82"/>
  <c r="P355" i="54"/>
  <c r="AY355" i="54" s="1"/>
  <c r="J356" i="54"/>
  <c r="H356" i="54"/>
  <c r="CA356" i="54" s="1"/>
  <c r="E357" i="54"/>
  <c r="E323" i="82" s="1"/>
  <c r="BY355" i="54"/>
  <c r="BX355" i="54"/>
  <c r="BZ355" i="54"/>
  <c r="CA355" i="54"/>
  <c r="BV355" i="54"/>
  <c r="BW355" i="54"/>
  <c r="AX355" i="54"/>
  <c r="I357" i="54"/>
  <c r="J357" i="54"/>
  <c r="H357" i="54"/>
  <c r="BV357" i="54" s="1"/>
  <c r="E358" i="54"/>
  <c r="I358" i="54"/>
  <c r="E324" i="82"/>
  <c r="J358" i="54"/>
  <c r="H358" i="54"/>
  <c r="E359" i="54"/>
  <c r="E325" i="82" s="1"/>
  <c r="BY358" i="54"/>
  <c r="BZ358" i="54"/>
  <c r="CA358" i="54"/>
  <c r="BX358" i="54"/>
  <c r="D324" i="82"/>
  <c r="BV358" i="54"/>
  <c r="BW358" i="54"/>
  <c r="I359" i="54"/>
  <c r="J359" i="54"/>
  <c r="H359" i="54"/>
  <c r="E360" i="54"/>
  <c r="I360" i="54"/>
  <c r="E326" i="82"/>
  <c r="L359" i="54"/>
  <c r="J360" i="54"/>
  <c r="E361" i="54"/>
  <c r="E327" i="82" s="1"/>
  <c r="H360" i="54"/>
  <c r="I361" i="54"/>
  <c r="J361" i="54"/>
  <c r="H361" i="54"/>
  <c r="E362" i="54"/>
  <c r="BY361" i="54"/>
  <c r="BZ361" i="54"/>
  <c r="BX361" i="54"/>
  <c r="CA361" i="54"/>
  <c r="BZ360" i="54"/>
  <c r="BV361" i="54"/>
  <c r="BW361" i="54"/>
  <c r="L360" i="54"/>
  <c r="D326" i="82"/>
  <c r="D327" i="82"/>
  <c r="I362" i="54"/>
  <c r="E328" i="82"/>
  <c r="L361" i="54"/>
  <c r="J362" i="54"/>
  <c r="E363" i="54"/>
  <c r="H362" i="54"/>
  <c r="I363" i="54"/>
  <c r="E329" i="82"/>
  <c r="L362" i="54"/>
  <c r="J363" i="54"/>
  <c r="H363" i="54"/>
  <c r="E364" i="54"/>
  <c r="E330" i="82" s="1"/>
  <c r="BZ362" i="54"/>
  <c r="CA362" i="54"/>
  <c r="BX362" i="54"/>
  <c r="D328" i="82"/>
  <c r="I364" i="54"/>
  <c r="AO363" i="54"/>
  <c r="J364" i="54"/>
  <c r="E365" i="54"/>
  <c r="E331" i="82" s="1"/>
  <c r="BN363" i="54"/>
  <c r="BQ363" i="54"/>
  <c r="BM363" i="54"/>
  <c r="BS363" i="54"/>
  <c r="BT363" i="54"/>
  <c r="BK363" i="54"/>
  <c r="BU363" i="54"/>
  <c r="BP363" i="54"/>
  <c r="BO363" i="54"/>
  <c r="BJ363" i="54"/>
  <c r="H364" i="54"/>
  <c r="I365" i="54"/>
  <c r="J365" i="54"/>
  <c r="H365" i="54"/>
  <c r="E366" i="54"/>
  <c r="E332" i="82" s="1"/>
  <c r="BY365" i="54"/>
  <c r="BZ365" i="54"/>
  <c r="BX365" i="54"/>
  <c r="CA365" i="54"/>
  <c r="BW364" i="54"/>
  <c r="AO365" i="54"/>
  <c r="J366" i="54"/>
  <c r="I366" i="54"/>
  <c r="E367" i="54"/>
  <c r="E333" i="82"/>
  <c r="BL365" i="54"/>
  <c r="BK365" i="54"/>
  <c r="BQ365" i="54"/>
  <c r="BM365" i="54"/>
  <c r="BR365" i="54"/>
  <c r="BS365" i="54"/>
  <c r="BU365" i="54"/>
  <c r="BO365" i="54"/>
  <c r="BN365" i="54"/>
  <c r="BJ365" i="54"/>
  <c r="H366" i="54"/>
  <c r="J367" i="54"/>
  <c r="I367" i="54"/>
  <c r="E368" i="54"/>
  <c r="E334" i="82" s="1"/>
  <c r="BV366" i="54"/>
  <c r="I368" i="54"/>
  <c r="J368" i="54"/>
  <c r="H367" i="54"/>
  <c r="E369" i="54"/>
  <c r="E335" i="82" s="1"/>
  <c r="BW367" i="54"/>
  <c r="H368" i="54"/>
  <c r="BX368" i="54" s="1"/>
  <c r="I369" i="54"/>
  <c r="J369" i="54"/>
  <c r="E370" i="54"/>
  <c r="E336" i="82"/>
  <c r="CA368" i="54"/>
  <c r="I370" i="54"/>
  <c r="J370" i="54"/>
  <c r="H369" i="54"/>
  <c r="BW369" i="54" s="1"/>
  <c r="E371" i="54"/>
  <c r="E337" i="82"/>
  <c r="BY369" i="54"/>
  <c r="BZ369" i="54"/>
  <c r="BX369" i="54"/>
  <c r="CA369" i="54"/>
  <c r="D335" i="82"/>
  <c r="BV369" i="54"/>
  <c r="H370" i="54"/>
  <c r="BW370" i="54" s="1"/>
  <c r="J371" i="54"/>
  <c r="I371" i="54"/>
  <c r="E372" i="54"/>
  <c r="E338" i="82" s="1"/>
  <c r="BY370" i="54"/>
  <c r="BZ370" i="54"/>
  <c r="CA370" i="54"/>
  <c r="BX370" i="54"/>
  <c r="BV370" i="54"/>
  <c r="I372" i="54"/>
  <c r="D336" i="82"/>
  <c r="H371" i="54"/>
  <c r="J372" i="54"/>
  <c r="E373" i="54"/>
  <c r="E339" i="82" s="1"/>
  <c r="BY371" i="54"/>
  <c r="BZ371" i="54"/>
  <c r="BX371" i="54"/>
  <c r="BW371" i="54"/>
  <c r="H372" i="54"/>
  <c r="I373" i="54"/>
  <c r="L371" i="54"/>
  <c r="D337" i="82"/>
  <c r="L372" i="54"/>
  <c r="J373" i="54"/>
  <c r="H373" i="54"/>
  <c r="E374" i="54"/>
  <c r="BY372" i="54"/>
  <c r="BY373" i="54"/>
  <c r="BZ373" i="54"/>
  <c r="BX373" i="54"/>
  <c r="CA373" i="54"/>
  <c r="AO372" i="54"/>
  <c r="BK372" i="54"/>
  <c r="BV372" i="54"/>
  <c r="BW372" i="54"/>
  <c r="BV373" i="54"/>
  <c r="BW373" i="54"/>
  <c r="I374" i="54"/>
  <c r="E340" i="82"/>
  <c r="D339" i="82"/>
  <c r="L373" i="54"/>
  <c r="J374" i="54"/>
  <c r="H374" i="54"/>
  <c r="E375" i="54"/>
  <c r="E341" i="82" s="1"/>
  <c r="BM372" i="54"/>
  <c r="BU372" i="54"/>
  <c r="BJ372" i="54"/>
  <c r="BR372" i="54"/>
  <c r="BQ372" i="54"/>
  <c r="BI372" i="54"/>
  <c r="BL372" i="54"/>
  <c r="BT372" i="54"/>
  <c r="BN372" i="54"/>
  <c r="BH372" i="54"/>
  <c r="BS372" i="54"/>
  <c r="BP372" i="54"/>
  <c r="BO372" i="54"/>
  <c r="BW374" i="54"/>
  <c r="I375" i="54"/>
  <c r="AO374" i="54"/>
  <c r="J375" i="54"/>
  <c r="E376" i="54"/>
  <c r="E342" i="82"/>
  <c r="BU374" i="54"/>
  <c r="BN374" i="54"/>
  <c r="BS374" i="54"/>
  <c r="BO374" i="54"/>
  <c r="BT374" i="54"/>
  <c r="BP374" i="54"/>
  <c r="BI374" i="54"/>
  <c r="BH374" i="54"/>
  <c r="H375" i="54"/>
  <c r="J376" i="54"/>
  <c r="I376" i="54"/>
  <c r="E377" i="54"/>
  <c r="E343" i="82" s="1"/>
  <c r="BW375" i="54"/>
  <c r="AO375" i="54"/>
  <c r="J377" i="54"/>
  <c r="I377" i="54"/>
  <c r="H376" i="54"/>
  <c r="E378" i="54"/>
  <c r="E344" i="82"/>
  <c r="BX376" i="54"/>
  <c r="BW376" i="54"/>
  <c r="BV376" i="54"/>
  <c r="BN375" i="54"/>
  <c r="BR375" i="54"/>
  <c r="D342" i="82"/>
  <c r="I378" i="54"/>
  <c r="J378" i="54"/>
  <c r="H377" i="54"/>
  <c r="E379" i="54"/>
  <c r="E345" i="82"/>
  <c r="BY377" i="54"/>
  <c r="BZ377" i="54"/>
  <c r="BV377" i="54"/>
  <c r="BW377" i="54"/>
  <c r="AO377" i="54"/>
  <c r="BS377" i="54" s="1"/>
  <c r="D343" i="82"/>
  <c r="H378" i="54"/>
  <c r="BX378" i="54" s="1"/>
  <c r="I379" i="54"/>
  <c r="J379" i="54"/>
  <c r="L377" i="54"/>
  <c r="E380" i="54"/>
  <c r="E346" i="82"/>
  <c r="CA378" i="54"/>
  <c r="BW378" i="54"/>
  <c r="L378" i="54"/>
  <c r="H379" i="54"/>
  <c r="BV379" i="54" s="1"/>
  <c r="J380" i="54"/>
  <c r="I380" i="54"/>
  <c r="E381" i="54"/>
  <c r="E347" i="82"/>
  <c r="BY379" i="54"/>
  <c r="CA379" i="54"/>
  <c r="L379" i="54"/>
  <c r="H380" i="54"/>
  <c r="J381" i="54"/>
  <c r="I381" i="54"/>
  <c r="E382" i="54"/>
  <c r="E348" i="82"/>
  <c r="BY380" i="54"/>
  <c r="BV380" i="54"/>
  <c r="AO380" i="54"/>
  <c r="D346" i="82"/>
  <c r="H381" i="54"/>
  <c r="J382" i="54"/>
  <c r="I382" i="54"/>
  <c r="E383" i="54"/>
  <c r="E349" i="82" s="1"/>
  <c r="BY381" i="54"/>
  <c r="BZ381" i="54"/>
  <c r="BX381" i="54"/>
  <c r="CA381" i="54"/>
  <c r="BV381" i="54"/>
  <c r="BW381" i="54"/>
  <c r="BH380" i="54"/>
  <c r="BJ380" i="54"/>
  <c r="D347" i="82"/>
  <c r="L381" i="54"/>
  <c r="H382" i="54"/>
  <c r="J383" i="54"/>
  <c r="I383" i="54"/>
  <c r="E384" i="54"/>
  <c r="E350" i="82"/>
  <c r="BY382" i="54"/>
  <c r="BZ382" i="54"/>
  <c r="CA382" i="54"/>
  <c r="BX382" i="54"/>
  <c r="BW382" i="54"/>
  <c r="BV382" i="54"/>
  <c r="D348" i="82"/>
  <c r="H383" i="54"/>
  <c r="BZ383" i="54" s="1"/>
  <c r="I384" i="54"/>
  <c r="J384" i="54"/>
  <c r="L383" i="54"/>
  <c r="E385" i="54"/>
  <c r="E351" i="82" s="1"/>
  <c r="BY383" i="54"/>
  <c r="D349" i="82"/>
  <c r="AO383" i="54"/>
  <c r="H384" i="54"/>
  <c r="I385" i="54"/>
  <c r="J385" i="54"/>
  <c r="E386" i="54"/>
  <c r="E352" i="82" s="1"/>
  <c r="BV384" i="54"/>
  <c r="BN383" i="54"/>
  <c r="BR383" i="54"/>
  <c r="BK383" i="54"/>
  <c r="BP383" i="54"/>
  <c r="BU383" i="54"/>
  <c r="BH383" i="54"/>
  <c r="BI383" i="54"/>
  <c r="D350" i="82"/>
  <c r="L384" i="54"/>
  <c r="H385" i="54"/>
  <c r="BV385" i="54" s="1"/>
  <c r="J386" i="54"/>
  <c r="I386" i="54"/>
  <c r="E387" i="54"/>
  <c r="E353" i="82"/>
  <c r="BY385" i="54"/>
  <c r="BZ385" i="54"/>
  <c r="BX385" i="54"/>
  <c r="CA385" i="54"/>
  <c r="BW385" i="54"/>
  <c r="D351" i="82"/>
  <c r="P385" i="54"/>
  <c r="AY385" i="54" s="1"/>
  <c r="J387" i="54"/>
  <c r="I387" i="54"/>
  <c r="H386" i="54"/>
  <c r="E388" i="54"/>
  <c r="E354" i="82"/>
  <c r="BY386" i="54"/>
  <c r="BX386" i="54"/>
  <c r="BW386" i="54"/>
  <c r="BV386" i="54"/>
  <c r="AX385" i="54"/>
  <c r="L386" i="54"/>
  <c r="J388" i="54"/>
  <c r="I388" i="54"/>
  <c r="H387" i="54"/>
  <c r="E389" i="54"/>
  <c r="E355" i="82"/>
  <c r="BY387" i="54"/>
  <c r="BZ387" i="54"/>
  <c r="BX387" i="54"/>
  <c r="CA387" i="54"/>
  <c r="BV387" i="54"/>
  <c r="BW387" i="54"/>
  <c r="D353" i="82"/>
  <c r="H388" i="54"/>
  <c r="I389" i="54"/>
  <c r="J389" i="54"/>
  <c r="L387" i="54"/>
  <c r="E390" i="54"/>
  <c r="E356" i="82" s="1"/>
  <c r="BY388" i="54"/>
  <c r="BZ388" i="54"/>
  <c r="CA388" i="54"/>
  <c r="BX388" i="54"/>
  <c r="BW388" i="54"/>
  <c r="BV388" i="54"/>
  <c r="D354" i="82"/>
  <c r="H389" i="54"/>
  <c r="J390" i="54"/>
  <c r="I390" i="54"/>
  <c r="E391" i="54"/>
  <c r="E357" i="82"/>
  <c r="L389" i="54"/>
  <c r="H390" i="54"/>
  <c r="J391" i="54"/>
  <c r="I391" i="54"/>
  <c r="E392" i="54"/>
  <c r="E358" i="82" s="1"/>
  <c r="BY390" i="54"/>
  <c r="BZ390" i="54"/>
  <c r="CA390" i="54"/>
  <c r="BX390" i="54"/>
  <c r="BW390" i="54"/>
  <c r="BV390" i="54"/>
  <c r="D356" i="82"/>
  <c r="P390" i="54"/>
  <c r="AX390" i="54" s="1"/>
  <c r="H391" i="54"/>
  <c r="J392" i="54"/>
  <c r="I392" i="54"/>
  <c r="E393" i="54"/>
  <c r="E359" i="82"/>
  <c r="BY391" i="54"/>
  <c r="BZ391" i="54"/>
  <c r="BX391" i="54"/>
  <c r="CA391" i="54"/>
  <c r="BV391" i="54"/>
  <c r="BW391" i="54"/>
  <c r="AY390" i="54"/>
  <c r="L391" i="54"/>
  <c r="D357" i="82"/>
  <c r="H392" i="54"/>
  <c r="J393" i="54"/>
  <c r="I393" i="54"/>
  <c r="E394" i="54"/>
  <c r="E360" i="82" s="1"/>
  <c r="BV392" i="54"/>
  <c r="D358" i="82"/>
  <c r="H393" i="54"/>
  <c r="I394" i="54"/>
  <c r="J394" i="54"/>
  <c r="E395" i="54"/>
  <c r="E361" i="82" s="1"/>
  <c r="H394" i="54"/>
  <c r="J395" i="54"/>
  <c r="I395" i="54"/>
  <c r="E396" i="54"/>
  <c r="E362" i="82" s="1"/>
  <c r="CA394" i="54"/>
  <c r="BX394" i="54"/>
  <c r="L394" i="54"/>
  <c r="I396" i="54"/>
  <c r="J396" i="54"/>
  <c r="H395" i="54"/>
  <c r="E397" i="54"/>
  <c r="E363" i="82"/>
  <c r="BY395" i="54"/>
  <c r="BZ395" i="54"/>
  <c r="BX395" i="54"/>
  <c r="BW395" i="54"/>
  <c r="D361" i="82"/>
  <c r="P395" i="54"/>
  <c r="AY395" i="54" s="1"/>
  <c r="H396" i="54"/>
  <c r="J397" i="54"/>
  <c r="I397" i="54"/>
  <c r="E398" i="54"/>
  <c r="E364" i="82"/>
  <c r="CA396" i="54"/>
  <c r="BX396" i="54"/>
  <c r="BW396" i="54"/>
  <c r="BV396" i="54"/>
  <c r="AX395" i="54"/>
  <c r="P396" i="54"/>
  <c r="AX396" i="54" s="1"/>
  <c r="H397" i="54"/>
  <c r="I398" i="54"/>
  <c r="J398" i="54"/>
  <c r="E399" i="54"/>
  <c r="E365" i="82"/>
  <c r="BY397" i="54"/>
  <c r="BZ397" i="54"/>
  <c r="BX397" i="54"/>
  <c r="CA397" i="54"/>
  <c r="BV397" i="54"/>
  <c r="BW397" i="54"/>
  <c r="AY396" i="54"/>
  <c r="D363" i="82"/>
  <c r="L397" i="54"/>
  <c r="H398" i="54"/>
  <c r="J399" i="54"/>
  <c r="I399" i="54"/>
  <c r="E400" i="54"/>
  <c r="E366" i="82" s="1"/>
  <c r="BV398" i="54"/>
  <c r="D364" i="82"/>
  <c r="H399" i="54"/>
  <c r="J400" i="54"/>
  <c r="I400" i="54"/>
  <c r="E401" i="54"/>
  <c r="E367" i="82" s="1"/>
  <c r="H400" i="54"/>
  <c r="I401" i="54"/>
  <c r="J401" i="54"/>
  <c r="E402" i="54"/>
  <c r="E368" i="82"/>
  <c r="BZ400" i="54"/>
  <c r="L400" i="54"/>
  <c r="H401" i="54"/>
  <c r="J402" i="54"/>
  <c r="I402" i="54"/>
  <c r="E403" i="54"/>
  <c r="E369" i="82"/>
  <c r="BY401" i="54"/>
  <c r="BZ401" i="54"/>
  <c r="BX401" i="54"/>
  <c r="BW401" i="54"/>
  <c r="D367" i="82"/>
  <c r="P401" i="54"/>
  <c r="AY401" i="54" s="1"/>
  <c r="J403" i="54"/>
  <c r="I403" i="54"/>
  <c r="H402" i="54"/>
  <c r="E404" i="54"/>
  <c r="E370" i="82" s="1"/>
  <c r="CA402" i="54"/>
  <c r="BX402" i="54"/>
  <c r="BW402" i="54"/>
  <c r="BV402" i="54"/>
  <c r="AX401" i="54"/>
  <c r="H403" i="54"/>
  <c r="BW403" i="54" s="1"/>
  <c r="P402" i="54"/>
  <c r="AX402" i="54" s="1"/>
  <c r="I404" i="54"/>
  <c r="J404" i="54"/>
  <c r="E405" i="54"/>
  <c r="BY403" i="54"/>
  <c r="BZ403" i="54"/>
  <c r="L403" i="54"/>
  <c r="BV403" i="54"/>
  <c r="AY402" i="54"/>
  <c r="D369" i="82"/>
  <c r="I405" i="54"/>
  <c r="E371" i="82"/>
  <c r="H404" i="54"/>
  <c r="D370" i="82" s="1"/>
  <c r="J405" i="54"/>
  <c r="E406" i="54"/>
  <c r="H405" i="54"/>
  <c r="I406" i="54"/>
  <c r="E372" i="82"/>
  <c r="J406" i="54"/>
  <c r="H406" i="54"/>
  <c r="E407" i="54"/>
  <c r="BY406" i="54"/>
  <c r="BZ406" i="54"/>
  <c r="CA406" i="54"/>
  <c r="BX406" i="54"/>
  <c r="BY405" i="54"/>
  <c r="BZ405" i="54"/>
  <c r="BX405" i="54"/>
  <c r="CA405" i="54"/>
  <c r="BW406" i="54"/>
  <c r="BV406" i="54"/>
  <c r="I407" i="54"/>
  <c r="E373" i="82"/>
  <c r="D372" i="82"/>
  <c r="P406" i="54"/>
  <c r="J407" i="54"/>
  <c r="H407" i="54"/>
  <c r="E408" i="54"/>
  <c r="BY407" i="54"/>
  <c r="BZ407" i="54"/>
  <c r="BX407" i="54"/>
  <c r="CA407" i="54"/>
  <c r="BV407" i="54"/>
  <c r="BW407" i="54"/>
  <c r="AX406" i="54"/>
  <c r="AY406" i="54"/>
  <c r="I408" i="54"/>
  <c r="E374" i="82"/>
  <c r="D373" i="82"/>
  <c r="P407" i="54"/>
  <c r="J408" i="54"/>
  <c r="E409" i="54"/>
  <c r="E375" i="82" s="1"/>
  <c r="AX407" i="54"/>
  <c r="AY407" i="54"/>
  <c r="H408" i="54"/>
  <c r="I409" i="54"/>
  <c r="L408" i="54"/>
  <c r="J409" i="54"/>
  <c r="H409" i="54"/>
  <c r="D375" i="82" s="1"/>
  <c r="E410" i="54"/>
  <c r="BZ409" i="54"/>
  <c r="BX409" i="54"/>
  <c r="CA409" i="54"/>
  <c r="BX408" i="54"/>
  <c r="BW408" i="54"/>
  <c r="BV408" i="54"/>
  <c r="BV409" i="54"/>
  <c r="I410" i="54"/>
  <c r="E376" i="82"/>
  <c r="P409" i="54"/>
  <c r="J410" i="54"/>
  <c r="H410" i="54"/>
  <c r="BY410" i="54" s="1"/>
  <c r="E411" i="54"/>
  <c r="AX409" i="54"/>
  <c r="AY409" i="54"/>
  <c r="I411" i="54"/>
  <c r="E377" i="82"/>
  <c r="D376" i="82"/>
  <c r="L410" i="54"/>
  <c r="J411" i="54"/>
  <c r="H411" i="54"/>
  <c r="E412" i="54"/>
  <c r="BX411" i="54"/>
  <c r="CA411" i="54"/>
  <c r="BV411" i="54"/>
  <c r="BW411" i="54"/>
  <c r="I412" i="54"/>
  <c r="E378" i="82"/>
  <c r="D377" i="82"/>
  <c r="J412" i="54"/>
  <c r="H412" i="54"/>
  <c r="E413" i="54"/>
  <c r="BY412" i="54"/>
  <c r="BZ412" i="54"/>
  <c r="CA412" i="54"/>
  <c r="BX412" i="54"/>
  <c r="BW412" i="54"/>
  <c r="BV412" i="54"/>
  <c r="D378" i="82"/>
  <c r="I413" i="54"/>
  <c r="E379" i="82"/>
  <c r="J413" i="54"/>
  <c r="E414" i="54"/>
  <c r="H413" i="54"/>
  <c r="I414" i="54"/>
  <c r="E380" i="82"/>
  <c r="J414" i="54"/>
  <c r="H414" i="54"/>
  <c r="E415" i="54"/>
  <c r="E381" i="82" s="1"/>
  <c r="P413" i="54"/>
  <c r="I415" i="54"/>
  <c r="P414" i="54"/>
  <c r="AX414" i="54" s="1"/>
  <c r="J415" i="54"/>
  <c r="E416" i="54"/>
  <c r="E382" i="82" s="1"/>
  <c r="AY414" i="54"/>
  <c r="H415" i="54"/>
  <c r="I416" i="54"/>
  <c r="L415" i="54"/>
  <c r="J416" i="54"/>
  <c r="H416" i="54"/>
  <c r="E417" i="54"/>
  <c r="CA416" i="54"/>
  <c r="BX416" i="54"/>
  <c r="BY415" i="54"/>
  <c r="BZ415" i="54"/>
  <c r="BX415" i="54"/>
  <c r="I417" i="54"/>
  <c r="E383" i="82"/>
  <c r="D382" i="82"/>
  <c r="J417" i="54"/>
  <c r="H417" i="54"/>
  <c r="E418" i="54"/>
  <c r="E384" i="82" s="1"/>
  <c r="D383" i="82"/>
  <c r="I418" i="54"/>
  <c r="J418" i="54"/>
  <c r="E419" i="54"/>
  <c r="E385" i="82" s="1"/>
  <c r="H418" i="54"/>
  <c r="BZ418" i="54" s="1"/>
  <c r="I419" i="54"/>
  <c r="J419" i="54"/>
  <c r="H419" i="54"/>
  <c r="BV419" i="54" s="1"/>
  <c r="E420" i="54"/>
  <c r="E386" i="82" s="1"/>
  <c r="BY419" i="54"/>
  <c r="BZ419" i="54"/>
  <c r="BX419" i="54"/>
  <c r="CA419" i="54"/>
  <c r="BY418" i="54"/>
  <c r="CA418" i="54"/>
  <c r="BX418" i="54"/>
  <c r="BW419" i="54"/>
  <c r="BW418" i="54"/>
  <c r="BV418" i="54"/>
  <c r="P418" i="54"/>
  <c r="AX418" i="54" s="1"/>
  <c r="D384" i="82"/>
  <c r="I420" i="54"/>
  <c r="D385" i="82"/>
  <c r="L419" i="54"/>
  <c r="J420" i="54"/>
  <c r="E421" i="54"/>
  <c r="E387" i="82" s="1"/>
  <c r="H420" i="54"/>
  <c r="I421" i="54"/>
  <c r="J421" i="54"/>
  <c r="E422" i="54"/>
  <c r="H421" i="54"/>
  <c r="I422" i="54"/>
  <c r="E388" i="82"/>
  <c r="J422" i="54"/>
  <c r="E423" i="54"/>
  <c r="BY421" i="54"/>
  <c r="BZ421" i="54"/>
  <c r="BX421" i="54"/>
  <c r="CA421" i="54"/>
  <c r="BV421" i="54"/>
  <c r="BW421" i="54"/>
  <c r="D387" i="82"/>
  <c r="I423" i="54"/>
  <c r="E389" i="82"/>
  <c r="H422" i="54"/>
  <c r="BX422" i="54" s="1"/>
  <c r="J423" i="54"/>
  <c r="E424" i="54"/>
  <c r="BY422" i="54"/>
  <c r="BZ422" i="54"/>
  <c r="CA422" i="54"/>
  <c r="P422" i="54"/>
  <c r="AY422" i="54"/>
  <c r="BW422" i="54"/>
  <c r="BV422" i="54"/>
  <c r="H423" i="54"/>
  <c r="BY423" i="54" s="1"/>
  <c r="I424" i="54"/>
  <c r="E390" i="82"/>
  <c r="J424" i="54"/>
  <c r="E425" i="54"/>
  <c r="BZ423" i="54"/>
  <c r="BX423" i="54"/>
  <c r="CA423" i="54"/>
  <c r="AX422" i="54"/>
  <c r="L423" i="54"/>
  <c r="BW423" i="54"/>
  <c r="D389" i="82"/>
  <c r="H424" i="54"/>
  <c r="I425" i="54"/>
  <c r="E391" i="82"/>
  <c r="J425" i="54"/>
  <c r="H425" i="54"/>
  <c r="E426" i="54"/>
  <c r="E392" i="82" s="1"/>
  <c r="BY424" i="54"/>
  <c r="BZ424" i="54"/>
  <c r="CA424" i="54"/>
  <c r="BX424" i="54"/>
  <c r="BW424" i="54"/>
  <c r="BV424" i="54"/>
  <c r="BV425" i="54"/>
  <c r="D390" i="82"/>
  <c r="I426" i="54"/>
  <c r="J426" i="54"/>
  <c r="E427" i="54"/>
  <c r="E393" i="82" s="1"/>
  <c r="H426" i="54"/>
  <c r="I427" i="54"/>
  <c r="J427" i="54"/>
  <c r="H427" i="54"/>
  <c r="E428" i="54"/>
  <c r="BZ426" i="54"/>
  <c r="CA426" i="54"/>
  <c r="BX426" i="54"/>
  <c r="BV427" i="54"/>
  <c r="D392" i="82"/>
  <c r="P426" i="54"/>
  <c r="AY426" i="54" s="1"/>
  <c r="I428" i="54"/>
  <c r="E394" i="82"/>
  <c r="J428" i="54"/>
  <c r="E429" i="54"/>
  <c r="E395" i="82" s="1"/>
  <c r="AX426" i="54"/>
  <c r="H428" i="54"/>
  <c r="D394" i="82" s="1"/>
  <c r="I429" i="54"/>
  <c r="J429" i="54"/>
  <c r="E430" i="54"/>
  <c r="BY428" i="54"/>
  <c r="BZ428" i="54"/>
  <c r="CA428" i="54"/>
  <c r="BX428" i="54"/>
  <c r="BW428" i="54"/>
  <c r="BV428" i="54"/>
  <c r="H429" i="54"/>
  <c r="I430" i="54"/>
  <c r="E396" i="82"/>
  <c r="P429" i="54"/>
  <c r="J430" i="54"/>
  <c r="H430" i="54"/>
  <c r="E431" i="54"/>
  <c r="CA430" i="54"/>
  <c r="BX430" i="54"/>
  <c r="BZ429" i="54"/>
  <c r="AX429" i="54"/>
  <c r="AY429" i="54"/>
  <c r="I431" i="54"/>
  <c r="E397" i="82"/>
  <c r="D396" i="82"/>
  <c r="L430" i="54"/>
  <c r="J431" i="54"/>
  <c r="E432" i="54"/>
  <c r="H431" i="54"/>
  <c r="BV431" i="54" s="1"/>
  <c r="I432" i="54"/>
  <c r="E398" i="82"/>
  <c r="J432" i="54"/>
  <c r="E433" i="54"/>
  <c r="E399" i="82" s="1"/>
  <c r="BY431" i="54"/>
  <c r="BZ431" i="54"/>
  <c r="BX431" i="54"/>
  <c r="CA431" i="54"/>
  <c r="BW431" i="54"/>
  <c r="H432" i="54"/>
  <c r="BW432" i="54" s="1"/>
  <c r="D397" i="82"/>
  <c r="I433" i="54"/>
  <c r="J433" i="54"/>
  <c r="E434" i="54"/>
  <c r="E400" i="82" s="1"/>
  <c r="BY432" i="54"/>
  <c r="BZ432" i="54"/>
  <c r="D398" i="82"/>
  <c r="H433" i="54"/>
  <c r="BV433" i="54" s="1"/>
  <c r="I434" i="54"/>
  <c r="J434" i="54"/>
  <c r="E435" i="54"/>
  <c r="E401" i="82" s="1"/>
  <c r="BX433" i="54"/>
  <c r="CA433" i="54"/>
  <c r="H434" i="54"/>
  <c r="CA434" i="54" s="1"/>
  <c r="D399" i="82"/>
  <c r="L433" i="54"/>
  <c r="I435" i="54"/>
  <c r="P434" i="54"/>
  <c r="AX434" i="54" s="1"/>
  <c r="J435" i="54"/>
  <c r="E436" i="54"/>
  <c r="E402" i="82" s="1"/>
  <c r="BY434" i="54"/>
  <c r="BX434" i="54"/>
  <c r="BW434" i="54"/>
  <c r="BV434" i="54"/>
  <c r="AY434" i="54"/>
  <c r="D400" i="82"/>
  <c r="H435" i="54"/>
  <c r="I436" i="54"/>
  <c r="L435" i="54"/>
  <c r="J436" i="54"/>
  <c r="H436" i="54"/>
  <c r="E437" i="54"/>
  <c r="BX435" i="54"/>
  <c r="CA435" i="54"/>
  <c r="BY436" i="54"/>
  <c r="BZ436" i="54"/>
  <c r="CA436" i="54"/>
  <c r="BX436" i="54"/>
  <c r="I437" i="54"/>
  <c r="E403" i="82"/>
  <c r="D402" i="82"/>
  <c r="J437" i="54"/>
  <c r="E438" i="54"/>
  <c r="E404" i="82" s="1"/>
  <c r="H437" i="54"/>
  <c r="I438" i="54"/>
  <c r="J438" i="54"/>
  <c r="E439" i="54"/>
  <c r="D403" i="82"/>
  <c r="H438" i="54"/>
  <c r="I439" i="54"/>
  <c r="E405" i="82"/>
  <c r="J439" i="54"/>
  <c r="E440" i="54"/>
  <c r="BY438" i="54"/>
  <c r="BZ438" i="54"/>
  <c r="CA438" i="54"/>
  <c r="BX438" i="54"/>
  <c r="BW438" i="54"/>
  <c r="BV438" i="54"/>
  <c r="H439" i="54"/>
  <c r="BZ439" i="54" s="1"/>
  <c r="L438" i="54"/>
  <c r="D404" i="82"/>
  <c r="I440" i="54"/>
  <c r="E406" i="82"/>
  <c r="P439" i="54"/>
  <c r="AX439" i="54" s="1"/>
  <c r="J440" i="54"/>
  <c r="E441" i="54"/>
  <c r="E407" i="82" s="1"/>
  <c r="BY439" i="54"/>
  <c r="BX439" i="54"/>
  <c r="CA439" i="54"/>
  <c r="BV439" i="54"/>
  <c r="BW439" i="54"/>
  <c r="AY439" i="54"/>
  <c r="D405" i="82"/>
  <c r="H440" i="54"/>
  <c r="I441" i="54"/>
  <c r="J441" i="54"/>
  <c r="E442" i="54"/>
  <c r="E408" i="82" s="1"/>
  <c r="BW440" i="54"/>
  <c r="BV440" i="54"/>
  <c r="H441" i="54"/>
  <c r="L440" i="54"/>
  <c r="I442" i="54"/>
  <c r="J442" i="54"/>
  <c r="E443" i="54"/>
  <c r="CA441" i="54"/>
  <c r="BW441" i="54"/>
  <c r="I443" i="54"/>
  <c r="E409" i="82"/>
  <c r="H442" i="54"/>
  <c r="D408" i="82" s="1"/>
  <c r="J443" i="54"/>
  <c r="E444" i="54"/>
  <c r="H443" i="54"/>
  <c r="I444" i="54"/>
  <c r="E410" i="82"/>
  <c r="P443" i="54"/>
  <c r="J444" i="54"/>
  <c r="H444" i="54"/>
  <c r="E445" i="54"/>
  <c r="BY443" i="54"/>
  <c r="BX443" i="54"/>
  <c r="CA443" i="54"/>
  <c r="BY444" i="54"/>
  <c r="BZ444" i="54"/>
  <c r="CA444" i="54"/>
  <c r="BX444" i="54"/>
  <c r="BW444" i="54"/>
  <c r="BV444" i="54"/>
  <c r="AX443" i="54"/>
  <c r="AY443" i="54"/>
  <c r="D409" i="82"/>
  <c r="D410" i="82"/>
  <c r="I445" i="54"/>
  <c r="E411" i="82"/>
  <c r="L444" i="54"/>
  <c r="J445" i="54"/>
  <c r="H445" i="54"/>
  <c r="D411" i="82" s="1"/>
  <c r="E446" i="54"/>
  <c r="E412" i="82" s="1"/>
  <c r="BY445" i="54"/>
  <c r="CA445" i="54"/>
  <c r="BX445" i="54"/>
  <c r="BZ445" i="54"/>
  <c r="BV445" i="54"/>
  <c r="BW445" i="54"/>
  <c r="I446" i="54"/>
  <c r="P445" i="54"/>
  <c r="AY445" i="54" s="1"/>
  <c r="J446" i="54"/>
  <c r="H446" i="54"/>
  <c r="E447" i="54"/>
  <c r="E413" i="82" s="1"/>
  <c r="BZ446" i="54"/>
  <c r="BV446" i="54"/>
  <c r="I447" i="54"/>
  <c r="D412" i="82"/>
  <c r="L446" i="54"/>
  <c r="J447" i="54"/>
  <c r="E448" i="54"/>
  <c r="E414" i="82"/>
  <c r="H447" i="54"/>
  <c r="J448" i="54"/>
  <c r="I448" i="54"/>
  <c r="E449" i="54"/>
  <c r="BX447" i="54"/>
  <c r="BZ447" i="54"/>
  <c r="CA447" i="54"/>
  <c r="D413" i="82"/>
  <c r="I449" i="54"/>
  <c r="E415" i="82"/>
  <c r="H448" i="54"/>
  <c r="J449" i="54"/>
  <c r="E450" i="54"/>
  <c r="E416" i="82" s="1"/>
  <c r="BY448" i="54"/>
  <c r="BZ448" i="54"/>
  <c r="BW448" i="54"/>
  <c r="BV448" i="54"/>
  <c r="H449" i="54"/>
  <c r="D414" i="82"/>
  <c r="I450" i="54"/>
  <c r="P449" i="54"/>
  <c r="J450" i="54"/>
  <c r="E451" i="54"/>
  <c r="CA449" i="54"/>
  <c r="BX449" i="54"/>
  <c r="D415" i="82"/>
  <c r="BV449" i="54"/>
  <c r="AX449" i="54"/>
  <c r="AY449" i="54"/>
  <c r="H450" i="54"/>
  <c r="I451" i="54"/>
  <c r="E417" i="82"/>
  <c r="P450" i="54"/>
  <c r="J451" i="54"/>
  <c r="H451" i="54"/>
  <c r="BV451" i="54" s="1"/>
  <c r="E452" i="54"/>
  <c r="E418" i="82" s="1"/>
  <c r="BY450" i="54"/>
  <c r="BX450" i="54"/>
  <c r="BZ450" i="54"/>
  <c r="CA450" i="54"/>
  <c r="BZ451" i="54"/>
  <c r="D416" i="82"/>
  <c r="BW450" i="54"/>
  <c r="BV450" i="54"/>
  <c r="I452" i="54"/>
  <c r="L451" i="54"/>
  <c r="J452" i="54"/>
  <c r="E453" i="54"/>
  <c r="E419" i="82" s="1"/>
  <c r="H452" i="54"/>
  <c r="I453" i="54"/>
  <c r="J453" i="54"/>
  <c r="H453" i="54"/>
  <c r="E454" i="54"/>
  <c r="BY453" i="54"/>
  <c r="CA453" i="54"/>
  <c r="BX453" i="54"/>
  <c r="BZ453" i="54"/>
  <c r="BV453" i="54"/>
  <c r="BW453" i="54"/>
  <c r="D419" i="82"/>
  <c r="I454" i="54"/>
  <c r="E420" i="82"/>
  <c r="J454" i="54"/>
  <c r="E455" i="54"/>
  <c r="I455" i="54"/>
  <c r="E421" i="82"/>
  <c r="H454" i="54"/>
  <c r="CA454" i="54" s="1"/>
  <c r="J455" i="54"/>
  <c r="E456" i="54"/>
  <c r="BY454" i="54"/>
  <c r="BX454" i="54"/>
  <c r="BZ454" i="54"/>
  <c r="P454" i="54"/>
  <c r="AY454" i="54"/>
  <c r="BW454" i="54"/>
  <c r="BV454" i="54"/>
  <c r="H455" i="54"/>
  <c r="CA455" i="54" s="1"/>
  <c r="I456" i="54"/>
  <c r="E422" i="82"/>
  <c r="P455" i="54"/>
  <c r="J456" i="54"/>
  <c r="H456" i="54"/>
  <c r="E457" i="54"/>
  <c r="E423" i="82" s="1"/>
  <c r="BY455" i="54"/>
  <c r="BX455" i="54"/>
  <c r="BZ455" i="54"/>
  <c r="BY456" i="54"/>
  <c r="BZ456" i="54"/>
  <c r="CA456" i="54"/>
  <c r="BX456" i="54"/>
  <c r="AX454" i="54"/>
  <c r="BW456" i="54"/>
  <c r="BV456" i="54"/>
  <c r="D421" i="82"/>
  <c r="BV455" i="54"/>
  <c r="I457" i="54"/>
  <c r="D422" i="82"/>
  <c r="P456" i="54"/>
  <c r="AY456" i="54" s="1"/>
  <c r="J457" i="54"/>
  <c r="H457" i="54"/>
  <c r="E458" i="54"/>
  <c r="E424" i="82" s="1"/>
  <c r="I458" i="54"/>
  <c r="L457" i="54"/>
  <c r="J458" i="54"/>
  <c r="E459" i="54"/>
  <c r="H458" i="54"/>
  <c r="I459" i="54"/>
  <c r="E425" i="82"/>
  <c r="J459" i="54"/>
  <c r="H459" i="54"/>
  <c r="BY459" i="54" s="1"/>
  <c r="E460" i="54"/>
  <c r="E426" i="82" s="1"/>
  <c r="BX459" i="54"/>
  <c r="BY458" i="54"/>
  <c r="BX458" i="54"/>
  <c r="BZ458" i="54"/>
  <c r="CA458" i="54"/>
  <c r="BV459" i="54"/>
  <c r="BW458" i="54"/>
  <c r="BV458" i="54"/>
  <c r="D424" i="82"/>
  <c r="I460" i="54"/>
  <c r="J460" i="54"/>
  <c r="E461" i="54"/>
  <c r="H460" i="54"/>
  <c r="I461" i="54"/>
  <c r="E427" i="82"/>
  <c r="J461" i="54"/>
  <c r="H461" i="54"/>
  <c r="E462" i="54"/>
  <c r="CA460" i="54"/>
  <c r="BX460" i="54"/>
  <c r="BV461" i="54"/>
  <c r="BW461" i="54"/>
  <c r="P460" i="54"/>
  <c r="I462" i="54"/>
  <c r="E428" i="82"/>
  <c r="D427" i="82"/>
  <c r="L461" i="54"/>
  <c r="J462" i="54"/>
  <c r="H462" i="54"/>
  <c r="BX462" i="54" s="1"/>
  <c r="E463" i="54"/>
  <c r="AY460" i="54"/>
  <c r="AX460" i="54"/>
  <c r="I463" i="54"/>
  <c r="E429" i="82"/>
  <c r="J463" i="54"/>
  <c r="E464" i="54"/>
  <c r="E430" i="82" s="1"/>
  <c r="H463" i="54"/>
  <c r="I464" i="54"/>
  <c r="J464" i="54"/>
  <c r="H464" i="54"/>
  <c r="BX464" i="54" s="1"/>
  <c r="E465" i="54"/>
  <c r="CA464" i="54"/>
  <c r="BY463" i="54"/>
  <c r="BX463" i="54"/>
  <c r="BZ463" i="54"/>
  <c r="D429" i="82"/>
  <c r="I465" i="54"/>
  <c r="E431" i="82"/>
  <c r="D430" i="82"/>
  <c r="P464" i="54"/>
  <c r="AY464" i="54" s="1"/>
  <c r="J465" i="54"/>
  <c r="H465" i="54"/>
  <c r="E466" i="54"/>
  <c r="BX465" i="54"/>
  <c r="BZ465" i="54"/>
  <c r="BV465" i="54"/>
  <c r="BW465" i="54"/>
  <c r="AX464" i="54"/>
  <c r="I466" i="54"/>
  <c r="E432" i="82"/>
  <c r="L465" i="54"/>
  <c r="J466" i="54"/>
  <c r="H466" i="54"/>
  <c r="BV466" i="54" s="1"/>
  <c r="E467" i="54"/>
  <c r="E433" i="82" s="1"/>
  <c r="BY466" i="54"/>
  <c r="BX466" i="54"/>
  <c r="BZ466" i="54"/>
  <c r="CA466" i="54"/>
  <c r="BW466" i="54"/>
  <c r="I467" i="54"/>
  <c r="J467" i="54"/>
  <c r="H467" i="54"/>
  <c r="E468" i="54"/>
  <c r="E434" i="82" s="1"/>
  <c r="BY467" i="54"/>
  <c r="BX467" i="54"/>
  <c r="BZ467" i="54"/>
  <c r="BW467" i="54"/>
  <c r="I468" i="54"/>
  <c r="J468" i="54"/>
  <c r="E469" i="54"/>
  <c r="E435" i="82" s="1"/>
  <c r="H468" i="54"/>
  <c r="I469" i="54"/>
  <c r="J469" i="54"/>
  <c r="E470" i="54"/>
  <c r="BY468" i="54"/>
  <c r="BZ468" i="54"/>
  <c r="D434" i="82"/>
  <c r="H469" i="54"/>
  <c r="BY469" i="54" s="1"/>
  <c r="I470" i="54"/>
  <c r="E436" i="82"/>
  <c r="P469" i="54"/>
  <c r="J470" i="54"/>
  <c r="H470" i="54"/>
  <c r="CA470" i="54" s="1"/>
  <c r="E471" i="54"/>
  <c r="BY470" i="54"/>
  <c r="BX470" i="54"/>
  <c r="BZ470" i="54"/>
  <c r="CA469" i="54"/>
  <c r="BX469" i="54"/>
  <c r="BZ469" i="54"/>
  <c r="BW470" i="54"/>
  <c r="BV470" i="54"/>
  <c r="D435" i="82"/>
  <c r="BW469" i="54"/>
  <c r="BV469" i="54"/>
  <c r="I471" i="54"/>
  <c r="E437" i="82"/>
  <c r="D436" i="82"/>
  <c r="P470" i="54"/>
  <c r="J471" i="54"/>
  <c r="H471" i="54"/>
  <c r="E472" i="54"/>
  <c r="I472" i="54"/>
  <c r="E438" i="82"/>
  <c r="D437" i="82"/>
  <c r="L471" i="54"/>
  <c r="J472" i="54"/>
  <c r="E473" i="54"/>
  <c r="H472" i="54"/>
  <c r="BV472" i="54" s="1"/>
  <c r="I473" i="54"/>
  <c r="E439" i="82"/>
  <c r="J473" i="54"/>
  <c r="E474" i="54"/>
  <c r="E440" i="82" s="1"/>
  <c r="BY472" i="54"/>
  <c r="BZ472" i="54"/>
  <c r="BW472" i="54"/>
  <c r="H473" i="54"/>
  <c r="BV473" i="54" s="1"/>
  <c r="I474" i="54"/>
  <c r="J474" i="54"/>
  <c r="E475" i="54"/>
  <c r="BX473" i="54"/>
  <c r="BZ473" i="54"/>
  <c r="D439" i="82"/>
  <c r="H474" i="54"/>
  <c r="D440" i="82" s="1"/>
  <c r="I475" i="54"/>
  <c r="E441" i="82"/>
  <c r="P474" i="54"/>
  <c r="J475" i="54"/>
  <c r="E476" i="54"/>
  <c r="E442" i="82" s="1"/>
  <c r="BY474" i="54"/>
  <c r="BX474" i="54"/>
  <c r="BW474" i="54"/>
  <c r="BV474" i="54"/>
  <c r="AX474" i="54"/>
  <c r="AY474" i="54"/>
  <c r="H475" i="54"/>
  <c r="I476" i="54"/>
  <c r="P475" i="54"/>
  <c r="J476" i="54"/>
  <c r="E477" i="54"/>
  <c r="AX475" i="54"/>
  <c r="AY475" i="54"/>
  <c r="H476" i="54"/>
  <c r="I477" i="54"/>
  <c r="E443" i="82"/>
  <c r="J477" i="54"/>
  <c r="E478" i="54"/>
  <c r="BW476" i="54"/>
  <c r="L476" i="54"/>
  <c r="H477" i="54"/>
  <c r="I478" i="54"/>
  <c r="E444" i="82"/>
  <c r="J478" i="54"/>
  <c r="E479" i="54"/>
  <c r="BY477" i="54"/>
  <c r="CA477" i="54"/>
  <c r="BX477" i="54"/>
  <c r="BZ477" i="54"/>
  <c r="BW477" i="54"/>
  <c r="BV477" i="54"/>
  <c r="H478" i="54"/>
  <c r="D443" i="82"/>
  <c r="I479" i="54"/>
  <c r="E445" i="82"/>
  <c r="J479" i="54"/>
  <c r="E480" i="54"/>
  <c r="BY478" i="54"/>
  <c r="BX478" i="54"/>
  <c r="BZ478" i="54"/>
  <c r="CA478" i="54"/>
  <c r="BW478" i="54"/>
  <c r="BV478" i="54"/>
  <c r="D444" i="82"/>
  <c r="I480" i="54"/>
  <c r="E446" i="82"/>
  <c r="H479" i="54"/>
  <c r="J480" i="54"/>
  <c r="E481" i="54"/>
  <c r="P479" i="54"/>
  <c r="AX479" i="54" s="1"/>
  <c r="AY479" i="54"/>
  <c r="H480" i="54"/>
  <c r="I481" i="54"/>
  <c r="E447" i="82"/>
  <c r="L480" i="54"/>
  <c r="J481" i="54"/>
  <c r="H481" i="54"/>
  <c r="E482" i="54"/>
  <c r="E448" i="82" s="1"/>
  <c r="BY481" i="54"/>
  <c r="BZ481" i="54"/>
  <c r="BV481" i="54"/>
  <c r="BW481" i="54"/>
  <c r="D447" i="82"/>
  <c r="I482" i="54"/>
  <c r="J482" i="54"/>
  <c r="E483" i="54"/>
  <c r="E449" i="82" s="1"/>
  <c r="H482" i="54"/>
  <c r="I483" i="54"/>
  <c r="J483" i="54"/>
  <c r="H483" i="54"/>
  <c r="BZ483" i="54" s="1"/>
  <c r="E484" i="54"/>
  <c r="BY482" i="54"/>
  <c r="BX482" i="54"/>
  <c r="BZ482" i="54"/>
  <c r="D448" i="82"/>
  <c r="D449" i="82"/>
  <c r="I484" i="54"/>
  <c r="E450" i="82"/>
  <c r="P483" i="54"/>
  <c r="J484" i="54"/>
  <c r="H484" i="54"/>
  <c r="E485" i="54"/>
  <c r="BZ484" i="54"/>
  <c r="CA484" i="54"/>
  <c r="BW484" i="54"/>
  <c r="BV484" i="54"/>
  <c r="AX483" i="54"/>
  <c r="AY483" i="54"/>
  <c r="I485" i="54"/>
  <c r="E451" i="82"/>
  <c r="P484" i="54"/>
  <c r="J485" i="54"/>
  <c r="E486" i="54"/>
  <c r="AX484" i="54"/>
  <c r="AY484" i="54"/>
  <c r="H485" i="54"/>
  <c r="BY485" i="54" s="1"/>
  <c r="I486" i="54"/>
  <c r="E452" i="82"/>
  <c r="L485" i="54"/>
  <c r="J486" i="54"/>
  <c r="H486" i="54"/>
  <c r="E487" i="54"/>
  <c r="BX486" i="54"/>
  <c r="BY486" i="54"/>
  <c r="BZ486" i="54"/>
  <c r="CA486" i="54"/>
  <c r="BX485" i="54"/>
  <c r="BW486" i="54"/>
  <c r="BV486" i="54"/>
  <c r="I487" i="54"/>
  <c r="E453" i="82"/>
  <c r="D452" i="82"/>
  <c r="J487" i="54"/>
  <c r="E488" i="54"/>
  <c r="H487" i="54"/>
  <c r="I488" i="54"/>
  <c r="E454" i="82"/>
  <c r="J488" i="54"/>
  <c r="H488" i="54"/>
  <c r="E489" i="54"/>
  <c r="E455" i="82" s="1"/>
  <c r="BX488" i="54"/>
  <c r="BY488" i="54"/>
  <c r="BZ488" i="54"/>
  <c r="BX487" i="54"/>
  <c r="BY487" i="54"/>
  <c r="BZ487" i="54"/>
  <c r="CA487" i="54"/>
  <c r="BV488" i="54"/>
  <c r="BV487" i="54"/>
  <c r="BW487" i="54"/>
  <c r="D453" i="82"/>
  <c r="I489" i="54"/>
  <c r="P488" i="54"/>
  <c r="J489" i="54"/>
  <c r="H489" i="54"/>
  <c r="E490" i="54"/>
  <c r="E456" i="82" s="1"/>
  <c r="BX489" i="54"/>
  <c r="BY489" i="54"/>
  <c r="BZ489" i="54"/>
  <c r="BW489" i="54"/>
  <c r="I490" i="54"/>
  <c r="D455" i="82"/>
  <c r="P489" i="54"/>
  <c r="J490" i="54"/>
  <c r="H490" i="54"/>
  <c r="E491" i="54"/>
  <c r="BX490" i="54"/>
  <c r="BY490" i="54"/>
  <c r="BZ490" i="54"/>
  <c r="CA490" i="54"/>
  <c r="BW490" i="54"/>
  <c r="BV490" i="54"/>
  <c r="AX489" i="54"/>
  <c r="AY489" i="54"/>
  <c r="I491" i="54"/>
  <c r="E457" i="82"/>
  <c r="D456" i="82"/>
  <c r="L490" i="54"/>
  <c r="J491" i="54"/>
  <c r="E492" i="54"/>
  <c r="E458" i="82" s="1"/>
  <c r="H491" i="54"/>
  <c r="BY491" i="54" s="1"/>
  <c r="I492" i="54"/>
  <c r="J492" i="54"/>
  <c r="H492" i="54"/>
  <c r="E493" i="54"/>
  <c r="BX492" i="54"/>
  <c r="BY492" i="54"/>
  <c r="BZ492" i="54"/>
  <c r="CA492" i="54"/>
  <c r="BX491" i="54"/>
  <c r="BZ491" i="54"/>
  <c r="CA491" i="54"/>
  <c r="BW492" i="54"/>
  <c r="BV492" i="54"/>
  <c r="BV491" i="54"/>
  <c r="BW491" i="54"/>
  <c r="D457" i="82"/>
  <c r="I493" i="54"/>
  <c r="E459" i="82"/>
  <c r="D458" i="82"/>
  <c r="J493" i="54"/>
  <c r="E494" i="54"/>
  <c r="H493" i="54"/>
  <c r="I494" i="54"/>
  <c r="E460" i="82"/>
  <c r="J494" i="54"/>
  <c r="H494" i="54"/>
  <c r="E495" i="54"/>
  <c r="E461" i="82" s="1"/>
  <c r="BX493" i="54"/>
  <c r="BY493" i="54"/>
  <c r="BZ493" i="54"/>
  <c r="CA493" i="54"/>
  <c r="BW494" i="54"/>
  <c r="BV494" i="54"/>
  <c r="BW493" i="54"/>
  <c r="BV493" i="54"/>
  <c r="D459" i="82"/>
  <c r="P493" i="54"/>
  <c r="AY493" i="54" s="1"/>
  <c r="I495" i="54"/>
  <c r="L494" i="54"/>
  <c r="J495" i="54"/>
  <c r="E496" i="54"/>
  <c r="E462" i="82" s="1"/>
  <c r="AX493" i="54"/>
  <c r="H495" i="54"/>
  <c r="I496" i="54"/>
  <c r="P495" i="54"/>
  <c r="J496" i="54"/>
  <c r="H496" i="54"/>
  <c r="BW496" i="54" s="1"/>
  <c r="E497" i="54"/>
  <c r="E463" i="82" s="1"/>
  <c r="BX495" i="54"/>
  <c r="BY495" i="54"/>
  <c r="BZ495" i="54"/>
  <c r="CA495" i="54"/>
  <c r="BV495" i="54"/>
  <c r="BW495" i="54"/>
  <c r="BV496" i="54"/>
  <c r="AX495" i="54"/>
  <c r="AY495" i="54"/>
  <c r="D461" i="82"/>
  <c r="I497" i="54"/>
  <c r="L496" i="54"/>
  <c r="J497" i="54"/>
  <c r="H497" i="54"/>
  <c r="E498" i="54"/>
  <c r="E464" i="82" s="1"/>
  <c r="I498" i="54"/>
  <c r="J498" i="54"/>
  <c r="H498" i="54"/>
  <c r="BX498" i="54" s="1"/>
  <c r="E499" i="54"/>
  <c r="E465" i="82" s="1"/>
  <c r="I499" i="54"/>
  <c r="J499" i="54"/>
  <c r="E500" i="54"/>
  <c r="E466" i="82" s="1"/>
  <c r="H499" i="54"/>
  <c r="I500" i="54"/>
  <c r="J500" i="54"/>
  <c r="H500" i="54"/>
  <c r="E501" i="54"/>
  <c r="E467" i="82" s="1"/>
  <c r="BX499" i="54"/>
  <c r="BY499" i="54"/>
  <c r="BZ499" i="54"/>
  <c r="CA499" i="54"/>
  <c r="P499" i="54"/>
  <c r="AX499" i="54" s="1"/>
  <c r="BV499" i="54"/>
  <c r="BW499" i="54"/>
  <c r="D465" i="82"/>
  <c r="I501" i="54"/>
  <c r="L500" i="54"/>
  <c r="J501" i="54"/>
  <c r="H501" i="54"/>
  <c r="E502" i="54"/>
  <c r="AY499" i="54"/>
  <c r="BW501" i="54"/>
  <c r="BV501" i="54"/>
  <c r="I502" i="54"/>
  <c r="E468" i="82"/>
  <c r="J502" i="54"/>
  <c r="H502" i="54"/>
  <c r="BX502" i="54" s="1"/>
  <c r="E503" i="54"/>
  <c r="BY502" i="54"/>
  <c r="BZ502" i="54"/>
  <c r="CA502" i="54"/>
  <c r="BW502" i="54"/>
  <c r="BV502" i="54"/>
  <c r="I503" i="54"/>
  <c r="E469" i="82"/>
  <c r="D468" i="82"/>
  <c r="J503" i="54"/>
  <c r="E504" i="54"/>
  <c r="H503" i="54"/>
  <c r="D469" i="82" s="1"/>
  <c r="I504" i="54"/>
  <c r="E470" i="82"/>
  <c r="J504" i="54"/>
  <c r="H504" i="54"/>
  <c r="E505" i="54"/>
  <c r="E471" i="82" s="1"/>
  <c r="BX504" i="54"/>
  <c r="BZ503" i="54"/>
  <c r="CA503" i="54"/>
  <c r="BV504" i="54"/>
  <c r="BW504" i="54"/>
  <c r="BV503" i="54"/>
  <c r="BW503" i="54"/>
  <c r="P503" i="54"/>
  <c r="I505" i="54"/>
  <c r="L504" i="54"/>
  <c r="J505" i="54"/>
  <c r="E506" i="54"/>
  <c r="E472" i="82" s="1"/>
  <c r="AX503" i="54"/>
  <c r="AY503" i="54"/>
  <c r="H505" i="54"/>
  <c r="I506" i="54"/>
  <c r="J506" i="54"/>
  <c r="H506" i="54"/>
  <c r="E507" i="54"/>
  <c r="E473" i="82" s="1"/>
  <c r="BX505" i="54"/>
  <c r="BY505" i="54"/>
  <c r="BZ505" i="54"/>
  <c r="CA505" i="54"/>
  <c r="BZ506" i="54"/>
  <c r="CA506" i="54"/>
  <c r="BV505" i="54"/>
  <c r="BW505" i="54"/>
  <c r="BV506" i="54"/>
  <c r="BW506" i="54"/>
  <c r="D471" i="82"/>
  <c r="I507" i="54"/>
  <c r="J507" i="54"/>
  <c r="E508" i="54"/>
  <c r="E474" i="82" s="1"/>
  <c r="H507" i="54"/>
  <c r="I508" i="54"/>
  <c r="J508" i="54"/>
  <c r="H508" i="54"/>
  <c r="BV508" i="54" s="1"/>
  <c r="E509" i="54"/>
  <c r="BZ508" i="54"/>
  <c r="CA508" i="54"/>
  <c r="BZ507" i="54"/>
  <c r="CA507" i="54"/>
  <c r="P507" i="54"/>
  <c r="I509" i="54"/>
  <c r="E475" i="82"/>
  <c r="D474" i="82"/>
  <c r="L508" i="54"/>
  <c r="J509" i="54"/>
  <c r="E510" i="54"/>
  <c r="E476" i="82" s="1"/>
  <c r="H509" i="54"/>
  <c r="I510" i="54"/>
  <c r="J510" i="54"/>
  <c r="E511" i="54"/>
  <c r="E477" i="82" s="1"/>
  <c r="BX509" i="54"/>
  <c r="BY509" i="54"/>
  <c r="BZ509" i="54"/>
  <c r="BW509" i="54"/>
  <c r="BV509" i="54"/>
  <c r="H510" i="54"/>
  <c r="I511" i="54"/>
  <c r="J511" i="54"/>
  <c r="E512" i="54"/>
  <c r="E478" i="82" s="1"/>
  <c r="BX510" i="54"/>
  <c r="CA510" i="54"/>
  <c r="D476" i="82"/>
  <c r="BV510" i="54"/>
  <c r="BW510" i="54"/>
  <c r="H511" i="54"/>
  <c r="CA511" i="54" s="1"/>
  <c r="I512" i="54"/>
  <c r="P511" i="54"/>
  <c r="J512" i="54"/>
  <c r="H512" i="54"/>
  <c r="E513" i="54"/>
  <c r="E479" i="82" s="1"/>
  <c r="BX512" i="54"/>
  <c r="BY512" i="54"/>
  <c r="BZ512" i="54"/>
  <c r="CA512" i="54"/>
  <c r="BY511" i="54"/>
  <c r="BZ511" i="54"/>
  <c r="BV512" i="54"/>
  <c r="BW512" i="54"/>
  <c r="BV511" i="54"/>
  <c r="BW511" i="54"/>
  <c r="AX511" i="54"/>
  <c r="AY511" i="54"/>
  <c r="D477" i="82"/>
  <c r="I513" i="54"/>
  <c r="D478" i="82"/>
  <c r="J513" i="54"/>
  <c r="E514" i="54"/>
  <c r="H513" i="54"/>
  <c r="I514" i="54"/>
  <c r="E480" i="82"/>
  <c r="J514" i="54"/>
  <c r="E515" i="54"/>
  <c r="H514" i="54"/>
  <c r="I515" i="54"/>
  <c r="E481" i="82"/>
  <c r="P514" i="54"/>
  <c r="AX514" i="54" s="1"/>
  <c r="J515" i="54"/>
  <c r="H515" i="54"/>
  <c r="E516" i="54"/>
  <c r="BY514" i="54"/>
  <c r="BZ514" i="54"/>
  <c r="CA514" i="54"/>
  <c r="BX515" i="54"/>
  <c r="BY515" i="54"/>
  <c r="BZ515" i="54"/>
  <c r="CA515" i="54"/>
  <c r="BV515" i="54"/>
  <c r="BW515" i="54"/>
  <c r="I516" i="54"/>
  <c r="E482" i="82"/>
  <c r="D481" i="82"/>
  <c r="L515" i="54"/>
  <c r="J516" i="54"/>
  <c r="E517" i="54"/>
  <c r="H516" i="54"/>
  <c r="D482" i="82" s="1"/>
  <c r="I517" i="54"/>
  <c r="E483" i="82"/>
  <c r="J517" i="54"/>
  <c r="H517" i="54"/>
  <c r="E518" i="54"/>
  <c r="E484" i="82" s="1"/>
  <c r="BX516" i="54"/>
  <c r="BY516" i="54"/>
  <c r="BZ516" i="54"/>
  <c r="CA516" i="54"/>
  <c r="BV517" i="54"/>
  <c r="BV516" i="54"/>
  <c r="BW516" i="54"/>
  <c r="I518" i="54"/>
  <c r="J518" i="54"/>
  <c r="H518" i="54"/>
  <c r="E519" i="54"/>
  <c r="BX518" i="54"/>
  <c r="BY518" i="54"/>
  <c r="BZ518" i="54"/>
  <c r="I519" i="54"/>
  <c r="E485" i="82"/>
  <c r="D484" i="82"/>
  <c r="P518" i="54"/>
  <c r="AY518" i="54" s="1"/>
  <c r="J519" i="54"/>
  <c r="E520" i="54"/>
  <c r="E486" i="82" s="1"/>
  <c r="AX518" i="54"/>
  <c r="H519" i="54"/>
  <c r="I520" i="54"/>
  <c r="J520" i="54"/>
  <c r="E521" i="54"/>
  <c r="E487" i="82" s="1"/>
  <c r="BX519" i="54"/>
  <c r="BY519" i="54"/>
  <c r="BZ519" i="54"/>
  <c r="CA519" i="54"/>
  <c r="BV519" i="54"/>
  <c r="BW519" i="54"/>
  <c r="D485" i="82"/>
  <c r="L519" i="54"/>
  <c r="H520" i="54"/>
  <c r="I521" i="54"/>
  <c r="J521" i="54"/>
  <c r="H521" i="54"/>
  <c r="BX521" i="54" s="1"/>
  <c r="E522" i="54"/>
  <c r="E488" i="82" s="1"/>
  <c r="BY521" i="54"/>
  <c r="BZ521" i="54"/>
  <c r="CA521" i="54"/>
  <c r="BV520" i="54"/>
  <c r="BW520" i="54"/>
  <c r="I522" i="54"/>
  <c r="J522" i="54"/>
  <c r="E523" i="54"/>
  <c r="E489" i="82" s="1"/>
  <c r="H522" i="54"/>
  <c r="I523" i="54"/>
  <c r="J523" i="54"/>
  <c r="E524" i="54"/>
  <c r="BY522" i="54"/>
  <c r="BZ522" i="54"/>
  <c r="CA522" i="54"/>
  <c r="BV522" i="54"/>
  <c r="BW522" i="54"/>
  <c r="P522" i="54"/>
  <c r="H523" i="54"/>
  <c r="CA523" i="54" s="1"/>
  <c r="I524" i="54"/>
  <c r="E490" i="82"/>
  <c r="L523" i="54"/>
  <c r="J524" i="54"/>
  <c r="H524" i="54"/>
  <c r="CA524" i="54" s="1"/>
  <c r="E525" i="54"/>
  <c r="E491" i="82" s="1"/>
  <c r="BX523" i="54"/>
  <c r="BY523" i="54"/>
  <c r="BZ523" i="54"/>
  <c r="BV523" i="54"/>
  <c r="BW523" i="54"/>
  <c r="D489" i="82"/>
  <c r="I525" i="54"/>
  <c r="J525" i="54"/>
  <c r="E526" i="54"/>
  <c r="E492" i="82" s="1"/>
  <c r="H525" i="54"/>
  <c r="I526" i="54"/>
  <c r="J526" i="54"/>
  <c r="E527" i="54"/>
  <c r="H526" i="54"/>
  <c r="BV526" i="54" s="1"/>
  <c r="I527" i="54"/>
  <c r="E493" i="82"/>
  <c r="J527" i="54"/>
  <c r="E528" i="54"/>
  <c r="E494" i="82" s="1"/>
  <c r="BX526" i="54"/>
  <c r="BY526" i="54"/>
  <c r="BZ526" i="54"/>
  <c r="CA526" i="54"/>
  <c r="P526" i="54"/>
  <c r="H527" i="54"/>
  <c r="BY527" i="54" s="1"/>
  <c r="D492" i="82"/>
  <c r="I528" i="54"/>
  <c r="J528" i="54"/>
  <c r="H528" i="54"/>
  <c r="E529" i="54"/>
  <c r="CA527" i="54"/>
  <c r="BY528" i="54"/>
  <c r="BZ528" i="54"/>
  <c r="CA528" i="54"/>
  <c r="L527" i="54"/>
  <c r="D493" i="82"/>
  <c r="I529" i="54"/>
  <c r="E495" i="82"/>
  <c r="D494" i="82"/>
  <c r="J529" i="54"/>
  <c r="E530" i="54"/>
  <c r="E496" i="82" s="1"/>
  <c r="H529" i="54"/>
  <c r="D495" i="82" s="1"/>
  <c r="I530" i="54"/>
  <c r="J530" i="54"/>
  <c r="E531" i="54"/>
  <c r="E497" i="82" s="1"/>
  <c r="BX529" i="54"/>
  <c r="BY529" i="54"/>
  <c r="BZ529" i="54"/>
  <c r="CA529" i="54"/>
  <c r="BV529" i="54"/>
  <c r="BW529" i="54"/>
  <c r="H530" i="54"/>
  <c r="D496" i="82" s="1"/>
  <c r="I531" i="54"/>
  <c r="J531" i="54"/>
  <c r="H531" i="54"/>
  <c r="E532" i="54"/>
  <c r="E498" i="82" s="1"/>
  <c r="BX530" i="54"/>
  <c r="BY530" i="54"/>
  <c r="BZ530" i="54"/>
  <c r="CA530" i="54"/>
  <c r="P530" i="54"/>
  <c r="AY530" i="54" s="1"/>
  <c r="BV530" i="54"/>
  <c r="BW530" i="54"/>
  <c r="I532" i="54"/>
  <c r="L531" i="54"/>
  <c r="J532" i="54"/>
  <c r="H532" i="54"/>
  <c r="E533" i="54"/>
  <c r="E499" i="82" s="1"/>
  <c r="AX530" i="54"/>
  <c r="I533" i="54"/>
  <c r="J533" i="54"/>
  <c r="E534" i="54"/>
  <c r="H533" i="54"/>
  <c r="I534" i="54"/>
  <c r="E500" i="82"/>
  <c r="J534" i="54"/>
  <c r="H534" i="54"/>
  <c r="E535" i="54"/>
  <c r="E501" i="82" s="1"/>
  <c r="BX534" i="54"/>
  <c r="BX533" i="54"/>
  <c r="BY533" i="54"/>
  <c r="BZ533" i="54"/>
  <c r="CA533" i="54"/>
  <c r="BV534" i="54"/>
  <c r="BW534" i="54"/>
  <c r="BW533" i="54"/>
  <c r="BV533" i="54"/>
  <c r="D499" i="82"/>
  <c r="I535" i="54"/>
  <c r="P534" i="54"/>
  <c r="J535" i="54"/>
  <c r="H535" i="54"/>
  <c r="E536" i="54"/>
  <c r="E502" i="82" s="1"/>
  <c r="BX535" i="54"/>
  <c r="BY535" i="54"/>
  <c r="I536" i="54"/>
  <c r="D501" i="82"/>
  <c r="L535" i="54"/>
  <c r="J536" i="54"/>
  <c r="E537" i="54"/>
  <c r="H536" i="54"/>
  <c r="I537" i="54"/>
  <c r="E503" i="82"/>
  <c r="J537" i="54"/>
  <c r="H537" i="54"/>
  <c r="BV537" i="54" s="1"/>
  <c r="E538" i="54"/>
  <c r="E504" i="82" s="1"/>
  <c r="BX537" i="54"/>
  <c r="BY537" i="54"/>
  <c r="BX536" i="54"/>
  <c r="BY536" i="54"/>
  <c r="BZ536" i="54"/>
  <c r="CA536" i="54"/>
  <c r="BV536" i="54"/>
  <c r="BW536" i="54"/>
  <c r="D502" i="82"/>
  <c r="I538" i="54"/>
  <c r="L537" i="54"/>
  <c r="J538" i="54"/>
  <c r="H538" i="54"/>
  <c r="E539" i="54"/>
  <c r="E505" i="82" s="1"/>
  <c r="I539" i="54"/>
  <c r="L538" i="54"/>
  <c r="D504" i="82"/>
  <c r="J539" i="54"/>
  <c r="H539" i="54"/>
  <c r="BV539" i="54" s="1"/>
  <c r="E540" i="54"/>
  <c r="CA539" i="54"/>
  <c r="I540" i="54"/>
  <c r="E506" i="82"/>
  <c r="D505" i="82"/>
  <c r="P539" i="54"/>
  <c r="J540" i="54"/>
  <c r="E541" i="54"/>
  <c r="AX539" i="54"/>
  <c r="AY539" i="54"/>
  <c r="H540" i="54"/>
  <c r="I541" i="54"/>
  <c r="E507" i="82"/>
  <c r="J541" i="54"/>
  <c r="E542" i="54"/>
  <c r="E508" i="82" s="1"/>
  <c r="BV540" i="54"/>
  <c r="BW540" i="54"/>
  <c r="L540" i="54"/>
  <c r="D506" i="82"/>
  <c r="H541" i="54"/>
  <c r="I542" i="54"/>
  <c r="J542" i="54"/>
  <c r="E543" i="54"/>
  <c r="H542" i="54"/>
  <c r="BX542" i="54" s="1"/>
  <c r="I543" i="54"/>
  <c r="E509" i="82"/>
  <c r="J543" i="54"/>
  <c r="H543" i="54"/>
  <c r="E544" i="54"/>
  <c r="E510" i="82" s="1"/>
  <c r="BV542" i="54"/>
  <c r="BW543" i="54"/>
  <c r="I544" i="54"/>
  <c r="P543" i="54"/>
  <c r="J544" i="54"/>
  <c r="H544" i="54"/>
  <c r="E545" i="54"/>
  <c r="AX543" i="54"/>
  <c r="AY543" i="54"/>
  <c r="I545" i="54"/>
  <c r="E511" i="82"/>
  <c r="L544" i="54"/>
  <c r="J545" i="54"/>
  <c r="H545" i="54"/>
  <c r="E546" i="54"/>
  <c r="I546" i="54"/>
  <c r="E512" i="82"/>
  <c r="D511" i="82"/>
  <c r="J546" i="54"/>
  <c r="H546" i="54"/>
  <c r="E547" i="54"/>
  <c r="E513" i="82"/>
  <c r="BX546" i="54"/>
  <c r="BY546" i="54"/>
  <c r="BZ546" i="54"/>
  <c r="CA546" i="54"/>
  <c r="BV546" i="54"/>
  <c r="BW546" i="54"/>
  <c r="D512" i="82"/>
  <c r="J547" i="54"/>
  <c r="I547" i="54"/>
  <c r="E548" i="54"/>
  <c r="E514" i="82"/>
  <c r="H547" i="54"/>
  <c r="D513" i="82" s="1"/>
  <c r="J548" i="54"/>
  <c r="I548" i="54"/>
  <c r="E549" i="54"/>
  <c r="BX547" i="54"/>
  <c r="BW547" i="54"/>
  <c r="I549" i="54"/>
  <c r="E515" i="82"/>
  <c r="P547" i="54"/>
  <c r="AY547" i="54" s="1"/>
  <c r="H548" i="54"/>
  <c r="J549" i="54"/>
  <c r="E550" i="54"/>
  <c r="BZ548" i="54"/>
  <c r="CA548" i="54"/>
  <c r="BV548" i="54"/>
  <c r="BW548" i="54"/>
  <c r="AX547" i="54"/>
  <c r="H549" i="54"/>
  <c r="BX549" i="54" s="1"/>
  <c r="I550" i="54"/>
  <c r="E516" i="82"/>
  <c r="L548" i="54"/>
  <c r="J550" i="54"/>
  <c r="H550" i="54"/>
  <c r="E551" i="54"/>
  <c r="E517" i="82" s="1"/>
  <c r="BX550" i="54"/>
  <c r="BY550" i="54"/>
  <c r="BY549" i="54"/>
  <c r="BZ549" i="54"/>
  <c r="CA549" i="54"/>
  <c r="BW550" i="54"/>
  <c r="BW549" i="54"/>
  <c r="BV549" i="54"/>
  <c r="D515" i="82"/>
  <c r="I551" i="54"/>
  <c r="J551" i="54"/>
  <c r="H551" i="54"/>
  <c r="E552" i="54"/>
  <c r="BX551" i="54"/>
  <c r="BY551" i="54"/>
  <c r="BZ551" i="54"/>
  <c r="I552" i="54"/>
  <c r="E518" i="82"/>
  <c r="D517" i="82"/>
  <c r="P551" i="54"/>
  <c r="J552" i="54"/>
  <c r="H552" i="54"/>
  <c r="E553" i="54"/>
  <c r="BV552" i="54"/>
  <c r="BW552" i="54"/>
  <c r="AX551" i="54"/>
  <c r="AY551" i="54"/>
  <c r="I553" i="54"/>
  <c r="E519" i="82"/>
  <c r="L552" i="54"/>
  <c r="J553" i="54"/>
  <c r="H553" i="54"/>
  <c r="BW553" i="54" s="1"/>
  <c r="E554" i="54"/>
  <c r="E520" i="82" s="1"/>
  <c r="BX553" i="54"/>
  <c r="BY553" i="54"/>
  <c r="BZ553" i="54"/>
  <c r="CA553" i="54"/>
  <c r="BV553" i="54"/>
  <c r="I554" i="54"/>
  <c r="D519" i="82"/>
  <c r="J554" i="54"/>
  <c r="E555" i="54"/>
  <c r="H554" i="54"/>
  <c r="I555" i="54"/>
  <c r="E521" i="82"/>
  <c r="J555" i="54"/>
  <c r="E556" i="54"/>
  <c r="CA554" i="54"/>
  <c r="BV554" i="54"/>
  <c r="BW554" i="54"/>
  <c r="D520" i="82"/>
  <c r="H555" i="54"/>
  <c r="I556" i="54"/>
  <c r="E522" i="82"/>
  <c r="P555" i="54"/>
  <c r="J556" i="54"/>
  <c r="H556" i="54"/>
  <c r="D522" i="82" s="1"/>
  <c r="E557" i="54"/>
  <c r="E523" i="82" s="1"/>
  <c r="BX556" i="54"/>
  <c r="BY556" i="54"/>
  <c r="BZ556" i="54"/>
  <c r="CA556" i="54"/>
  <c r="BX555" i="54"/>
  <c r="BV556" i="54"/>
  <c r="BW556" i="54"/>
  <c r="D521" i="82"/>
  <c r="BV555" i="54"/>
  <c r="BW555" i="54"/>
  <c r="AX555" i="54"/>
  <c r="AY555" i="54"/>
  <c r="I557" i="54"/>
  <c r="L556" i="54"/>
  <c r="J557" i="54"/>
  <c r="H557" i="54"/>
  <c r="E558" i="54"/>
  <c r="BX557" i="54"/>
  <c r="BY557" i="54"/>
  <c r="BZ557" i="54"/>
  <c r="I558" i="54"/>
  <c r="E524" i="82"/>
  <c r="D523" i="82"/>
  <c r="J558" i="54"/>
  <c r="E559" i="54"/>
  <c r="E525" i="82" s="1"/>
  <c r="H558" i="54"/>
  <c r="BX558" i="54" s="1"/>
  <c r="I559" i="54"/>
  <c r="J559" i="54"/>
  <c r="E560" i="54"/>
  <c r="BY558" i="54"/>
  <c r="BZ558" i="54"/>
  <c r="CA558" i="54"/>
  <c r="BV558" i="54"/>
  <c r="D524" i="82"/>
  <c r="H559" i="54"/>
  <c r="BW559" i="54" s="1"/>
  <c r="I560" i="54"/>
  <c r="E526" i="82"/>
  <c r="J560" i="54"/>
  <c r="E561" i="54"/>
  <c r="BX559" i="54"/>
  <c r="BY559" i="54"/>
  <c r="BZ559" i="54"/>
  <c r="CA559" i="54"/>
  <c r="P559" i="54"/>
  <c r="H560" i="54"/>
  <c r="BZ560" i="54" s="1"/>
  <c r="D525" i="82"/>
  <c r="I561" i="54"/>
  <c r="E527" i="82"/>
  <c r="J561" i="54"/>
  <c r="E562" i="54"/>
  <c r="E528" i="82" s="1"/>
  <c r="BX560" i="54"/>
  <c r="L560" i="54"/>
  <c r="BV560" i="54"/>
  <c r="BW560" i="54"/>
  <c r="D526" i="82"/>
  <c r="H561" i="54"/>
  <c r="BX561" i="54" s="1"/>
  <c r="I562" i="54"/>
  <c r="J562" i="54"/>
  <c r="E563" i="54"/>
  <c r="BY561" i="54"/>
  <c r="BZ561" i="54"/>
  <c r="CA561" i="54"/>
  <c r="H562" i="54"/>
  <c r="D528" i="82" s="1"/>
  <c r="I563" i="54"/>
  <c r="E529" i="82"/>
  <c r="J563" i="54"/>
  <c r="E564" i="54"/>
  <c r="BX562" i="54"/>
  <c r="BY562" i="54"/>
  <c r="BZ562" i="54"/>
  <c r="CA562" i="54"/>
  <c r="BV562" i="54"/>
  <c r="BW562" i="54"/>
  <c r="H563" i="54"/>
  <c r="CA563" i="54" s="1"/>
  <c r="I564" i="54"/>
  <c r="E530" i="82"/>
  <c r="P563" i="54"/>
  <c r="J564" i="54"/>
  <c r="E565" i="54"/>
  <c r="E531" i="82" s="1"/>
  <c r="BX563" i="54"/>
  <c r="BY563" i="54"/>
  <c r="BZ563" i="54"/>
  <c r="BV563" i="54"/>
  <c r="BW563" i="54"/>
  <c r="AX563" i="54"/>
  <c r="AY563" i="54"/>
  <c r="D529" i="82"/>
  <c r="H564" i="54"/>
  <c r="I565" i="54"/>
  <c r="J565" i="54"/>
  <c r="H565" i="54"/>
  <c r="E566" i="54"/>
  <c r="BX565" i="54"/>
  <c r="BY565" i="54"/>
  <c r="BZ565" i="54"/>
  <c r="CA565" i="54"/>
  <c r="BY564" i="54"/>
  <c r="BW565" i="54"/>
  <c r="BV565" i="54"/>
  <c r="L564" i="54"/>
  <c r="I566" i="54"/>
  <c r="E532" i="82"/>
  <c r="D531" i="82"/>
  <c r="J566" i="54"/>
  <c r="E567" i="54"/>
  <c r="H566" i="54"/>
  <c r="BV566" i="54" s="1"/>
  <c r="I567" i="54"/>
  <c r="E533" i="82"/>
  <c r="J567" i="54"/>
  <c r="E568" i="54"/>
  <c r="E534" i="82" s="1"/>
  <c r="BX566" i="54"/>
  <c r="BY566" i="54"/>
  <c r="BZ566" i="54"/>
  <c r="CA566" i="54"/>
  <c r="BW566" i="54"/>
  <c r="D532" i="82"/>
  <c r="H567" i="54"/>
  <c r="I568" i="54"/>
  <c r="J568" i="54"/>
  <c r="E569" i="54"/>
  <c r="E535" i="82" s="1"/>
  <c r="BX567" i="54"/>
  <c r="BV567" i="54"/>
  <c r="BW567" i="54"/>
  <c r="H568" i="54"/>
  <c r="P567" i="54"/>
  <c r="I569" i="54"/>
  <c r="L568" i="54"/>
  <c r="J569" i="54"/>
  <c r="H569" i="54"/>
  <c r="CA569" i="54" s="1"/>
  <c r="E570" i="54"/>
  <c r="E536" i="82" s="1"/>
  <c r="BZ568" i="54"/>
  <c r="BX569" i="54"/>
  <c r="BY569" i="54"/>
  <c r="BZ569" i="54"/>
  <c r="BV569" i="54"/>
  <c r="BW569" i="54"/>
  <c r="AX567" i="54"/>
  <c r="AY567" i="54"/>
  <c r="I570" i="54"/>
  <c r="J570" i="54"/>
  <c r="H570" i="54"/>
  <c r="D536" i="82" s="1"/>
  <c r="E571" i="54"/>
  <c r="E537" i="82" s="1"/>
  <c r="BX570" i="54"/>
  <c r="BY570" i="54"/>
  <c r="BZ570" i="54"/>
  <c r="CA570" i="54"/>
  <c r="BV570" i="54"/>
  <c r="I571" i="54"/>
  <c r="L570" i="54"/>
  <c r="J571" i="54"/>
  <c r="E572" i="54"/>
  <c r="E538" i="82"/>
  <c r="H571" i="54"/>
  <c r="J572" i="54"/>
  <c r="I572" i="54"/>
  <c r="E573" i="54"/>
  <c r="P571" i="54"/>
  <c r="AY571" i="54" s="1"/>
  <c r="D537" i="82"/>
  <c r="I573" i="54"/>
  <c r="E539" i="82"/>
  <c r="H572" i="54"/>
  <c r="J573" i="54"/>
  <c r="H573" i="54"/>
  <c r="E574" i="54"/>
  <c r="E540" i="82" s="1"/>
  <c r="BX572" i="54"/>
  <c r="BY572" i="54"/>
  <c r="BZ572" i="54"/>
  <c r="CA572" i="54"/>
  <c r="BW573" i="54"/>
  <c r="BV573" i="54"/>
  <c r="BV572" i="54"/>
  <c r="BW572" i="54"/>
  <c r="AX571" i="54"/>
  <c r="D538" i="82"/>
  <c r="I574" i="54"/>
  <c r="L573" i="54"/>
  <c r="P572" i="54"/>
  <c r="AX572" i="54" s="1"/>
  <c r="J574" i="54"/>
  <c r="E575" i="54"/>
  <c r="E541" i="82" s="1"/>
  <c r="AY572" i="54"/>
  <c r="H574" i="54"/>
  <c r="D540" i="82" s="1"/>
  <c r="I575" i="54"/>
  <c r="J575" i="54"/>
  <c r="E576" i="54"/>
  <c r="BX574" i="54"/>
  <c r="BY574" i="54"/>
  <c r="BZ574" i="54"/>
  <c r="CA574" i="54"/>
  <c r="BV574" i="54"/>
  <c r="BW574" i="54"/>
  <c r="H575" i="54"/>
  <c r="D541" i="82" s="1"/>
  <c r="I576" i="54"/>
  <c r="E542" i="82"/>
  <c r="J576" i="54"/>
  <c r="E577" i="54"/>
  <c r="E543" i="82" s="1"/>
  <c r="BX575" i="54"/>
  <c r="BY575" i="54"/>
  <c r="BZ575" i="54"/>
  <c r="CA575" i="54"/>
  <c r="BV575" i="54"/>
  <c r="BW575" i="54"/>
  <c r="H576" i="54"/>
  <c r="I577" i="54"/>
  <c r="P576" i="54"/>
  <c r="AX576" i="54" s="1"/>
  <c r="J577" i="54"/>
  <c r="H577" i="54"/>
  <c r="E578" i="54"/>
  <c r="BX576" i="54"/>
  <c r="BY576" i="54"/>
  <c r="BZ576" i="54"/>
  <c r="CA576" i="54"/>
  <c r="AY576" i="54"/>
  <c r="D542" i="82"/>
  <c r="I578" i="54"/>
  <c r="E544" i="82"/>
  <c r="P577" i="54"/>
  <c r="AY577" i="54" s="1"/>
  <c r="J578" i="54"/>
  <c r="H578" i="54"/>
  <c r="E579" i="54"/>
  <c r="BX578" i="54"/>
  <c r="BY578" i="54"/>
  <c r="BZ578" i="54"/>
  <c r="CA578" i="54"/>
  <c r="BV578" i="54"/>
  <c r="BW578" i="54"/>
  <c r="AX577" i="54"/>
  <c r="I579" i="54"/>
  <c r="E545" i="82"/>
  <c r="D544" i="82"/>
  <c r="P578" i="54"/>
  <c r="J579" i="54"/>
  <c r="H579" i="54"/>
  <c r="E580" i="54"/>
  <c r="E546" i="82" s="1"/>
  <c r="AX578" i="54"/>
  <c r="AY578" i="54"/>
  <c r="I580" i="54"/>
  <c r="L579" i="54"/>
  <c r="J580" i="54"/>
  <c r="E581" i="54"/>
  <c r="H580" i="54"/>
  <c r="I581" i="54"/>
  <c r="E547" i="82"/>
  <c r="J581" i="54"/>
  <c r="H581" i="54"/>
  <c r="E582" i="54"/>
  <c r="E548" i="82" s="1"/>
  <c r="BX581" i="54"/>
  <c r="BY581" i="54"/>
  <c r="BX580" i="54"/>
  <c r="BY580" i="54"/>
  <c r="BZ580" i="54"/>
  <c r="CA580" i="54"/>
  <c r="BW581" i="54"/>
  <c r="BV581" i="54"/>
  <c r="BV580" i="54"/>
  <c r="BW580" i="54"/>
  <c r="D546" i="82"/>
  <c r="I582" i="54"/>
  <c r="J582" i="54"/>
  <c r="E583" i="54"/>
  <c r="E549" i="82" s="1"/>
  <c r="H582" i="54"/>
  <c r="I583" i="54"/>
  <c r="J583" i="54"/>
  <c r="H583" i="54"/>
  <c r="BW583" i="54" s="1"/>
  <c r="E584" i="54"/>
  <c r="BY583" i="54"/>
  <c r="BZ583" i="54"/>
  <c r="CA583" i="54"/>
  <c r="BX582" i="54"/>
  <c r="BY582" i="54"/>
  <c r="CA582" i="54"/>
  <c r="BV583" i="54"/>
  <c r="P582" i="54"/>
  <c r="I584" i="54"/>
  <c r="E550" i="82"/>
  <c r="D549" i="82"/>
  <c r="P583" i="54"/>
  <c r="J584" i="54"/>
  <c r="H584" i="54"/>
  <c r="E585" i="54"/>
  <c r="BX584" i="54"/>
  <c r="BY584" i="54"/>
  <c r="BZ584" i="54"/>
  <c r="CA584" i="54"/>
  <c r="AX582" i="54"/>
  <c r="AY582" i="54"/>
  <c r="BV584" i="54"/>
  <c r="BW584" i="54"/>
  <c r="I585" i="54"/>
  <c r="E551" i="82"/>
  <c r="D550" i="82"/>
  <c r="P584" i="54"/>
  <c r="J585" i="54"/>
  <c r="H585" i="54"/>
  <c r="D551" i="82" s="1"/>
  <c r="E586" i="54"/>
  <c r="E552" i="82" s="1"/>
  <c r="CA585" i="54"/>
  <c r="BV585" i="54"/>
  <c r="BW585" i="54"/>
  <c r="AX584" i="54"/>
  <c r="AY584" i="54"/>
  <c r="J586" i="54"/>
  <c r="I586" i="54"/>
  <c r="L585" i="54"/>
  <c r="E587" i="54"/>
  <c r="I587" i="54"/>
  <c r="E553" i="82"/>
  <c r="H586" i="54"/>
  <c r="BX586" i="54" s="1"/>
  <c r="J587" i="54"/>
  <c r="E588" i="54"/>
  <c r="E554" i="82" s="1"/>
  <c r="H587" i="54"/>
  <c r="BV587" i="54" s="1"/>
  <c r="I588" i="54"/>
  <c r="J588" i="54"/>
  <c r="E589" i="54"/>
  <c r="CA587" i="54"/>
  <c r="D553" i="82"/>
  <c r="BW587" i="54"/>
  <c r="I589" i="54"/>
  <c r="E555" i="82"/>
  <c r="H588" i="54"/>
  <c r="J589" i="54"/>
  <c r="E590" i="54"/>
  <c r="BX588" i="54"/>
  <c r="BY588" i="54"/>
  <c r="BZ588" i="54"/>
  <c r="CA588" i="54"/>
  <c r="P588" i="54"/>
  <c r="AY588" i="54" s="1"/>
  <c r="BV588" i="54"/>
  <c r="BW588" i="54"/>
  <c r="H589" i="54"/>
  <c r="I590" i="54"/>
  <c r="E556" i="82"/>
  <c r="D554" i="82"/>
  <c r="L589" i="54"/>
  <c r="J590" i="54"/>
  <c r="H590" i="54"/>
  <c r="BX590" i="54" s="1"/>
  <c r="E591" i="54"/>
  <c r="BX589" i="54"/>
  <c r="BY589" i="54"/>
  <c r="BZ589" i="54"/>
  <c r="CA589" i="54"/>
  <c r="BY590" i="54"/>
  <c r="BZ590" i="54"/>
  <c r="CA590" i="54"/>
  <c r="BV590" i="54"/>
  <c r="D555" i="82"/>
  <c r="BW589" i="54"/>
  <c r="BV589" i="54"/>
  <c r="I591" i="54"/>
  <c r="E557" i="82"/>
  <c r="D556" i="82"/>
  <c r="P590" i="54"/>
  <c r="J591" i="54"/>
  <c r="H591" i="54"/>
  <c r="BW591" i="54" s="1"/>
  <c r="E592" i="54"/>
  <c r="BV591" i="54"/>
  <c r="AX590" i="54"/>
  <c r="AY590" i="54"/>
  <c r="I592" i="54"/>
  <c r="E558" i="82"/>
  <c r="J592" i="54"/>
  <c r="E593" i="54"/>
  <c r="H592" i="54"/>
  <c r="CA592" i="54" s="1"/>
  <c r="I593" i="54"/>
  <c r="E559" i="82"/>
  <c r="J593" i="54"/>
  <c r="E594" i="54"/>
  <c r="E560" i="82" s="1"/>
  <c r="BX592" i="54"/>
  <c r="BY592" i="54"/>
  <c r="BW592" i="54"/>
  <c r="D558" i="82"/>
  <c r="H593" i="54"/>
  <c r="I594" i="54"/>
  <c r="J594" i="54"/>
  <c r="E595" i="54"/>
  <c r="E561" i="82" s="1"/>
  <c r="CA593" i="54"/>
  <c r="P593" i="54"/>
  <c r="AX593" i="54" s="1"/>
  <c r="BV593" i="54"/>
  <c r="BW593" i="54"/>
  <c r="H594" i="54"/>
  <c r="J595" i="54"/>
  <c r="I595" i="54"/>
  <c r="L594" i="54"/>
  <c r="E596" i="54"/>
  <c r="E562" i="82"/>
  <c r="BX594" i="54"/>
  <c r="BY594" i="54"/>
  <c r="BZ594" i="54"/>
  <c r="CA594" i="54"/>
  <c r="H595" i="54"/>
  <c r="J596" i="54"/>
  <c r="I596" i="54"/>
  <c r="E597" i="54"/>
  <c r="E563" i="82"/>
  <c r="BX595" i="54"/>
  <c r="BW595" i="54"/>
  <c r="D561" i="82"/>
  <c r="P595" i="54"/>
  <c r="AX595" i="54" s="1"/>
  <c r="J597" i="54"/>
  <c r="I597" i="54"/>
  <c r="H596" i="54"/>
  <c r="CA596" i="54" s="1"/>
  <c r="E598" i="54"/>
  <c r="BV596" i="54"/>
  <c r="BW596" i="54"/>
  <c r="AY595" i="54"/>
  <c r="J598" i="54"/>
  <c r="E564" i="82"/>
  <c r="H597" i="54"/>
  <c r="BV597" i="54" s="1"/>
  <c r="I598" i="54"/>
  <c r="E599" i="54"/>
  <c r="E565" i="82"/>
  <c r="BX597" i="54"/>
  <c r="BY597" i="54"/>
  <c r="BZ597" i="54"/>
  <c r="CA597" i="54"/>
  <c r="BW597" i="54"/>
  <c r="D563" i="82"/>
  <c r="J599" i="54"/>
  <c r="I599" i="54"/>
  <c r="E600" i="54"/>
  <c r="E566" i="82"/>
  <c r="H598" i="54"/>
  <c r="BX598" i="54"/>
  <c r="BY598" i="54"/>
  <c r="D564" i="82"/>
  <c r="P598" i="54"/>
  <c r="AX598" i="54" s="1"/>
  <c r="H599" i="54"/>
  <c r="J600" i="54"/>
  <c r="I600" i="54"/>
  <c r="E601" i="54"/>
  <c r="E567" i="82" s="1"/>
  <c r="L599" i="54"/>
  <c r="H600" i="54"/>
  <c r="J601" i="54"/>
  <c r="I601" i="54"/>
  <c r="E602" i="54"/>
  <c r="E568" i="82"/>
  <c r="BX600" i="54"/>
  <c r="BY600" i="54"/>
  <c r="BZ600" i="54"/>
  <c r="CA600" i="54"/>
  <c r="BV600" i="54"/>
  <c r="BW600" i="54"/>
  <c r="D566" i="82"/>
  <c r="H601" i="54"/>
  <c r="CA601" i="54" s="1"/>
  <c r="J602" i="54"/>
  <c r="I602" i="54"/>
  <c r="E603" i="54"/>
  <c r="E569" i="82" s="1"/>
  <c r="BX601" i="54"/>
  <c r="BY601" i="54"/>
  <c r="BW601" i="54"/>
  <c r="D567" i="82"/>
  <c r="H602" i="54"/>
  <c r="I603" i="54"/>
  <c r="J603" i="54"/>
  <c r="E604" i="54"/>
  <c r="E570" i="82"/>
  <c r="BV602" i="54"/>
  <c r="BW602" i="54"/>
  <c r="D568" i="82"/>
  <c r="P602" i="54"/>
  <c r="AY602" i="54" s="1"/>
  <c r="H603" i="54"/>
  <c r="J604" i="54"/>
  <c r="I604" i="54"/>
  <c r="E605" i="54"/>
  <c r="E571" i="82"/>
  <c r="BW603" i="54"/>
  <c r="H604" i="54"/>
  <c r="BV604" i="54" s="1"/>
  <c r="J605" i="54"/>
  <c r="I605" i="54"/>
  <c r="E606" i="54"/>
  <c r="E572" i="82"/>
  <c r="BX604" i="54"/>
  <c r="BY604" i="54"/>
  <c r="BZ604" i="54"/>
  <c r="CA604" i="54"/>
  <c r="BW604" i="54"/>
  <c r="D570" i="82"/>
  <c r="H605" i="54"/>
  <c r="I606" i="54"/>
  <c r="J606" i="54"/>
  <c r="E607" i="54"/>
  <c r="E573" i="82" s="1"/>
  <c r="BX605" i="54"/>
  <c r="BV605" i="54"/>
  <c r="D571" i="82"/>
  <c r="P605" i="54"/>
  <c r="H606" i="54"/>
  <c r="I607" i="54"/>
  <c r="J607" i="54"/>
  <c r="E608" i="54"/>
  <c r="E574" i="82" s="1"/>
  <c r="BZ606" i="54"/>
  <c r="CA606" i="54"/>
  <c r="BV606" i="54"/>
  <c r="BW606" i="54"/>
  <c r="AX605" i="54"/>
  <c r="AY605" i="54"/>
  <c r="L606" i="54"/>
  <c r="H607" i="54"/>
  <c r="BV607" i="54" s="1"/>
  <c r="I608" i="54"/>
  <c r="J608" i="54"/>
  <c r="E609" i="54"/>
  <c r="E575" i="82" s="1"/>
  <c r="BX607" i="54"/>
  <c r="BY607" i="54"/>
  <c r="BZ607" i="54"/>
  <c r="CA607" i="54"/>
  <c r="BW607" i="54"/>
  <c r="D573" i="82"/>
  <c r="H608" i="54"/>
  <c r="J609" i="54"/>
  <c r="I609" i="54"/>
  <c r="E610" i="54"/>
  <c r="E576" i="82"/>
  <c r="BX608" i="54"/>
  <c r="BW608" i="54"/>
  <c r="D574" i="82"/>
  <c r="H609" i="54"/>
  <c r="J610" i="54"/>
  <c r="I610" i="54"/>
  <c r="E611" i="54"/>
  <c r="E577" i="82" s="1"/>
  <c r="CA609" i="54"/>
  <c r="BW609" i="54"/>
  <c r="BV609" i="54"/>
  <c r="D575" i="82"/>
  <c r="P609" i="54"/>
  <c r="H610" i="54"/>
  <c r="D576" i="82" s="1"/>
  <c r="J611" i="54"/>
  <c r="I611" i="54"/>
  <c r="E612" i="54"/>
  <c r="E578" i="82"/>
  <c r="BV610" i="54"/>
  <c r="BW610" i="54"/>
  <c r="L610" i="54"/>
  <c r="H611" i="54"/>
  <c r="I612" i="54"/>
  <c r="J612" i="54"/>
  <c r="E613" i="54"/>
  <c r="E579" i="82" s="1"/>
  <c r="BX611" i="54"/>
  <c r="BW611" i="54"/>
  <c r="D577" i="82"/>
  <c r="H612" i="54"/>
  <c r="BV612" i="54" s="1"/>
  <c r="J613" i="54"/>
  <c r="I613" i="54"/>
  <c r="E614" i="54"/>
  <c r="E580" i="82" s="1"/>
  <c r="J614" i="54"/>
  <c r="I614" i="54"/>
  <c r="H613" i="54"/>
  <c r="E615" i="54"/>
  <c r="E581" i="82"/>
  <c r="BX613" i="54"/>
  <c r="BY613" i="54"/>
  <c r="BZ613" i="54"/>
  <c r="CA613" i="54"/>
  <c r="BW613" i="54"/>
  <c r="BV613" i="54"/>
  <c r="D579" i="82"/>
  <c r="P613" i="54"/>
  <c r="AX613" i="54" s="1"/>
  <c r="H614" i="54"/>
  <c r="J615" i="54"/>
  <c r="I615" i="54"/>
  <c r="E616" i="54"/>
  <c r="E582" i="82"/>
  <c r="BX614" i="54"/>
  <c r="BY614" i="54"/>
  <c r="BZ614" i="54"/>
  <c r="CA614" i="54"/>
  <c r="BV614" i="54"/>
  <c r="BW614" i="54"/>
  <c r="AY613" i="54"/>
  <c r="D580" i="82"/>
  <c r="L614" i="54"/>
  <c r="H615" i="54"/>
  <c r="J616" i="54"/>
  <c r="I616" i="54"/>
  <c r="E617" i="54"/>
  <c r="E583" i="82" s="1"/>
  <c r="CA615" i="54"/>
  <c r="BV615" i="54"/>
  <c r="H616" i="54"/>
  <c r="BX616" i="54" s="1"/>
  <c r="J617" i="54"/>
  <c r="I617" i="54"/>
  <c r="E618" i="54"/>
  <c r="E584" i="82"/>
  <c r="BY616" i="54"/>
  <c r="BZ616" i="54"/>
  <c r="CA616" i="54"/>
  <c r="BW616" i="54"/>
  <c r="D582" i="82"/>
  <c r="I618" i="54"/>
  <c r="J618" i="54"/>
  <c r="H617" i="54"/>
  <c r="D583" i="82" s="1"/>
  <c r="E619" i="54"/>
  <c r="E585" i="82"/>
  <c r="BX617" i="54"/>
  <c r="BY617" i="54"/>
  <c r="BZ617" i="54"/>
  <c r="CA617" i="54"/>
  <c r="BV617" i="54"/>
  <c r="BW617" i="54"/>
  <c r="P617" i="54"/>
  <c r="H618" i="54"/>
  <c r="CA618" i="54" s="1"/>
  <c r="J619" i="54"/>
  <c r="I619" i="54"/>
  <c r="E620" i="54"/>
  <c r="E586" i="82" s="1"/>
  <c r="BX618" i="54"/>
  <c r="BY618" i="54"/>
  <c r="BW618" i="54"/>
  <c r="AX617" i="54"/>
  <c r="AY617" i="54"/>
  <c r="L618" i="54"/>
  <c r="D584" i="82"/>
  <c r="I620" i="54"/>
  <c r="J620" i="54"/>
  <c r="H619" i="54"/>
  <c r="BX619" i="54" s="1"/>
  <c r="E621" i="54"/>
  <c r="BY619" i="54"/>
  <c r="BZ619" i="54"/>
  <c r="CA619" i="54"/>
  <c r="BV619" i="54"/>
  <c r="BW619" i="54"/>
  <c r="I621" i="54"/>
  <c r="E587" i="82"/>
  <c r="D585" i="82"/>
  <c r="H620" i="54"/>
  <c r="J621" i="54"/>
  <c r="E622" i="54"/>
  <c r="E588" i="82" s="1"/>
  <c r="BX620" i="54"/>
  <c r="BY620" i="54"/>
  <c r="BZ620" i="54"/>
  <c r="CA620" i="54"/>
  <c r="BV620" i="54"/>
  <c r="BW620" i="54"/>
  <c r="H621" i="54"/>
  <c r="CA621" i="54" s="1"/>
  <c r="I622" i="54"/>
  <c r="D586" i="82"/>
  <c r="P621" i="54"/>
  <c r="J622" i="54"/>
  <c r="H622" i="54"/>
  <c r="E623" i="54"/>
  <c r="BX621" i="54"/>
  <c r="BY621" i="54"/>
  <c r="BZ621" i="54"/>
  <c r="BZ622" i="54"/>
  <c r="CA622" i="54"/>
  <c r="BW621" i="54"/>
  <c r="BV621" i="54"/>
  <c r="BW622" i="54"/>
  <c r="I623" i="54"/>
  <c r="E589" i="82"/>
  <c r="D588" i="82"/>
  <c r="J623" i="54"/>
  <c r="E624" i="54"/>
  <c r="E590" i="82" s="1"/>
  <c r="H623" i="54"/>
  <c r="I624" i="54"/>
  <c r="J624" i="54"/>
  <c r="E625" i="54"/>
  <c r="BZ623" i="54"/>
  <c r="CA623" i="54"/>
  <c r="BW623" i="54"/>
  <c r="BV623" i="54"/>
  <c r="D589" i="82"/>
  <c r="H624" i="54"/>
  <c r="BV624" i="54" s="1"/>
  <c r="I625" i="54"/>
  <c r="E591" i="82"/>
  <c r="J625" i="54"/>
  <c r="E626" i="54"/>
  <c r="E592" i="82" s="1"/>
  <c r="BX624" i="54"/>
  <c r="BY624" i="54"/>
  <c r="BZ624" i="54"/>
  <c r="CA624" i="54"/>
  <c r="P624" i="54"/>
  <c r="H625" i="54"/>
  <c r="BX625" i="54" s="1"/>
  <c r="D590" i="82"/>
  <c r="I626" i="54"/>
  <c r="P625" i="54"/>
  <c r="J626" i="54"/>
  <c r="H626" i="54"/>
  <c r="BX626" i="54" s="1"/>
  <c r="E627" i="54"/>
  <c r="BZ625" i="54"/>
  <c r="CA625" i="54"/>
  <c r="BW625" i="54"/>
  <c r="AX625" i="54"/>
  <c r="AY625" i="54"/>
  <c r="D591" i="82"/>
  <c r="I627" i="54"/>
  <c r="E593" i="82"/>
  <c r="J627" i="54"/>
  <c r="H627" i="54"/>
  <c r="E628" i="54"/>
  <c r="E594" i="82" s="1"/>
  <c r="BX627" i="54"/>
  <c r="BY627" i="54"/>
  <c r="BZ627" i="54"/>
  <c r="CA627" i="54"/>
  <c r="BV627" i="54"/>
  <c r="BW627" i="54"/>
  <c r="D593" i="82"/>
  <c r="I628" i="54"/>
  <c r="J628" i="54"/>
  <c r="E629" i="54"/>
  <c r="I629" i="54"/>
  <c r="E595" i="82"/>
  <c r="H628" i="54"/>
  <c r="J629" i="54"/>
  <c r="E630" i="54"/>
  <c r="BX628" i="54"/>
  <c r="P628" i="54"/>
  <c r="AX628" i="54" s="1"/>
  <c r="AY628" i="54"/>
  <c r="H629" i="54"/>
  <c r="I630" i="54"/>
  <c r="E596" i="82"/>
  <c r="J630" i="54"/>
  <c r="H630" i="54"/>
  <c r="CA630" i="54" s="1"/>
  <c r="E631" i="54"/>
  <c r="BX630" i="54"/>
  <c r="BY630" i="54"/>
  <c r="BZ630" i="54"/>
  <c r="BV629" i="54"/>
  <c r="BV630" i="54"/>
  <c r="BW630" i="54"/>
  <c r="I631" i="54"/>
  <c r="E597" i="82"/>
  <c r="D596" i="82"/>
  <c r="J631" i="54"/>
  <c r="E632" i="54"/>
  <c r="H631" i="54"/>
  <c r="D597" i="82" s="1"/>
  <c r="I632" i="54"/>
  <c r="E598" i="82"/>
  <c r="J632" i="54"/>
  <c r="H632" i="54"/>
  <c r="E633" i="54"/>
  <c r="E599" i="82" s="1"/>
  <c r="BX632" i="54"/>
  <c r="BX631" i="54"/>
  <c r="BY631" i="54"/>
  <c r="BZ631" i="54"/>
  <c r="CA631" i="54"/>
  <c r="BV632" i="54"/>
  <c r="BW632" i="54"/>
  <c r="BV631" i="54"/>
  <c r="P631" i="54"/>
  <c r="I633" i="54"/>
  <c r="D598" i="82"/>
  <c r="L632" i="54"/>
  <c r="J633" i="54"/>
  <c r="E634" i="54"/>
  <c r="E600" i="82" s="1"/>
  <c r="AX631" i="54"/>
  <c r="AY631" i="54"/>
  <c r="H633" i="54"/>
  <c r="I634" i="54"/>
  <c r="J634" i="54"/>
  <c r="H634" i="54"/>
  <c r="BW634" i="54" s="1"/>
  <c r="E635" i="54"/>
  <c r="E601" i="82" s="1"/>
  <c r="BX633" i="54"/>
  <c r="BY633" i="54"/>
  <c r="BZ633" i="54"/>
  <c r="CA633" i="54"/>
  <c r="CA634" i="54"/>
  <c r="BV634" i="54"/>
  <c r="BV633" i="54"/>
  <c r="BW633" i="54"/>
  <c r="D599" i="82"/>
  <c r="I635" i="54"/>
  <c r="J635" i="54"/>
  <c r="E636" i="54"/>
  <c r="H635" i="54"/>
  <c r="I636" i="54"/>
  <c r="E602" i="82"/>
  <c r="J636" i="54"/>
  <c r="H636" i="54"/>
  <c r="E637" i="54"/>
  <c r="CA636" i="54"/>
  <c r="CA635" i="54"/>
  <c r="BV636" i="54"/>
  <c r="P635" i="54"/>
  <c r="AX635" i="54"/>
  <c r="I637" i="54"/>
  <c r="E603" i="82"/>
  <c r="D602" i="82"/>
  <c r="L636" i="54"/>
  <c r="J637" i="54"/>
  <c r="E638" i="54"/>
  <c r="AY635" i="54"/>
  <c r="H637" i="54"/>
  <c r="CA637" i="54" s="1"/>
  <c r="I638" i="54"/>
  <c r="E604" i="82"/>
  <c r="J638" i="54"/>
  <c r="E639" i="54"/>
  <c r="E605" i="82" s="1"/>
  <c r="BX637" i="54"/>
  <c r="BY637" i="54"/>
  <c r="BV637" i="54"/>
  <c r="D603" i="82"/>
  <c r="H638" i="54"/>
  <c r="I639" i="54"/>
  <c r="J639" i="54"/>
  <c r="E640" i="54"/>
  <c r="BV638" i="54"/>
  <c r="BW638" i="54"/>
  <c r="H639" i="54"/>
  <c r="I640" i="54"/>
  <c r="E606" i="82"/>
  <c r="J640" i="54"/>
  <c r="H640" i="54"/>
  <c r="E641" i="54"/>
  <c r="BX640" i="54"/>
  <c r="BY640" i="54"/>
  <c r="BZ640" i="54"/>
  <c r="CA640" i="54"/>
  <c r="P639" i="54"/>
  <c r="BV640" i="54"/>
  <c r="BW640" i="54"/>
  <c r="I641" i="54"/>
  <c r="E607" i="82"/>
  <c r="D606" i="82"/>
  <c r="J641" i="54"/>
  <c r="E642" i="54"/>
  <c r="AY639" i="54"/>
  <c r="AX639" i="54"/>
  <c r="H641" i="54"/>
  <c r="I642" i="54"/>
  <c r="E608" i="82"/>
  <c r="J642" i="54"/>
  <c r="E643" i="54"/>
  <c r="E609" i="82" s="1"/>
  <c r="BX641" i="54"/>
  <c r="BW641" i="54"/>
  <c r="D607" i="82"/>
  <c r="H642" i="54"/>
  <c r="I643" i="54"/>
  <c r="J643" i="54"/>
  <c r="E644" i="54"/>
  <c r="E610" i="82" s="1"/>
  <c r="CA642" i="54"/>
  <c r="BV642" i="54"/>
  <c r="BW642" i="54"/>
  <c r="H643" i="54"/>
  <c r="D608" i="82"/>
  <c r="P642" i="54"/>
  <c r="I644" i="54"/>
  <c r="J644" i="54"/>
  <c r="E645" i="54"/>
  <c r="BY643" i="54"/>
  <c r="BV643" i="54"/>
  <c r="H644" i="54"/>
  <c r="BZ644" i="54" s="1"/>
  <c r="I645" i="54"/>
  <c r="E611" i="82"/>
  <c r="J645" i="54"/>
  <c r="H645" i="54"/>
  <c r="E646" i="54"/>
  <c r="E612" i="82" s="1"/>
  <c r="BX644" i="54"/>
  <c r="BY645" i="54"/>
  <c r="BZ645" i="54"/>
  <c r="CA645" i="54"/>
  <c r="D610" i="82"/>
  <c r="BV644" i="54"/>
  <c r="BW644" i="54"/>
  <c r="I646" i="54"/>
  <c r="P645" i="54"/>
  <c r="J646" i="54"/>
  <c r="H646" i="54"/>
  <c r="E647" i="54"/>
  <c r="E613" i="82" s="1"/>
  <c r="BX646" i="54"/>
  <c r="BW646" i="54"/>
  <c r="I647" i="54"/>
  <c r="L646" i="54"/>
  <c r="J647" i="54"/>
  <c r="H647" i="54"/>
  <c r="E648" i="54"/>
  <c r="E614" i="82" s="1"/>
  <c r="BX647" i="54"/>
  <c r="BY647" i="54"/>
  <c r="BZ647" i="54"/>
  <c r="CA647" i="54"/>
  <c r="BV647" i="54"/>
  <c r="BW647" i="54"/>
  <c r="D613" i="82"/>
  <c r="I648" i="54"/>
  <c r="J648" i="54"/>
  <c r="E649" i="54"/>
  <c r="E615" i="82" s="1"/>
  <c r="H648" i="54"/>
  <c r="BW648" i="54" s="1"/>
  <c r="I649" i="54"/>
  <c r="J649" i="54"/>
  <c r="E650" i="54"/>
  <c r="H649" i="54"/>
  <c r="I650" i="54"/>
  <c r="E616" i="82"/>
  <c r="P649" i="54"/>
  <c r="J650" i="54"/>
  <c r="H650" i="54"/>
  <c r="D616" i="82" s="1"/>
  <c r="E651" i="54"/>
  <c r="E617" i="82" s="1"/>
  <c r="BX650" i="54"/>
  <c r="BY650" i="54"/>
  <c r="BZ650" i="54"/>
  <c r="CA650" i="54"/>
  <c r="BX649" i="54"/>
  <c r="BY649" i="54"/>
  <c r="BV650" i="54"/>
  <c r="BW650" i="54"/>
  <c r="AX649" i="54"/>
  <c r="AY649" i="54"/>
  <c r="I651" i="54"/>
  <c r="L650" i="54"/>
  <c r="J651" i="54"/>
  <c r="H651" i="54"/>
  <c r="E652" i="54"/>
  <c r="CA651" i="54"/>
  <c r="I652" i="54"/>
  <c r="E618" i="82"/>
  <c r="J652" i="54"/>
  <c r="E653" i="54"/>
  <c r="E619" i="82" s="1"/>
  <c r="I653" i="54"/>
  <c r="H652" i="54"/>
  <c r="J653" i="54"/>
  <c r="E654" i="54"/>
  <c r="BZ652" i="54"/>
  <c r="CA652" i="54"/>
  <c r="BV652" i="54"/>
  <c r="BW652" i="54"/>
  <c r="H653" i="54"/>
  <c r="D618" i="82"/>
  <c r="I654" i="54"/>
  <c r="E620" i="82"/>
  <c r="J654" i="54"/>
  <c r="H654" i="54"/>
  <c r="D620" i="82" s="1"/>
  <c r="E655" i="54"/>
  <c r="E621" i="82" s="1"/>
  <c r="BX654" i="54"/>
  <c r="BY654" i="54"/>
  <c r="BZ654" i="54"/>
  <c r="CA654" i="54"/>
  <c r="BX653" i="54"/>
  <c r="BV654" i="54"/>
  <c r="BW654" i="54"/>
  <c r="P653" i="54"/>
  <c r="I655" i="54"/>
  <c r="J655" i="54"/>
  <c r="E656" i="54"/>
  <c r="AX653" i="54"/>
  <c r="AY653" i="54"/>
  <c r="H655" i="54"/>
  <c r="I656" i="54"/>
  <c r="E622" i="82"/>
  <c r="J656" i="54"/>
  <c r="E657" i="54"/>
  <c r="BY655" i="54"/>
  <c r="BV655" i="54"/>
  <c r="BW655" i="54"/>
  <c r="D621" i="82"/>
  <c r="I657" i="54"/>
  <c r="E623" i="82"/>
  <c r="H656" i="54"/>
  <c r="D622" i="82" s="1"/>
  <c r="J657" i="54"/>
  <c r="E658" i="54"/>
  <c r="BX656" i="54"/>
  <c r="CA656" i="54"/>
  <c r="BY656" i="54"/>
  <c r="BZ656" i="54"/>
  <c r="P656" i="54"/>
  <c r="BV656" i="54"/>
  <c r="BW656" i="54"/>
  <c r="H657" i="54"/>
  <c r="I658" i="54"/>
  <c r="E624" i="82"/>
  <c r="J658" i="54"/>
  <c r="E659" i="54"/>
  <c r="BX657" i="54"/>
  <c r="BY657" i="54"/>
  <c r="BZ657" i="54"/>
  <c r="CA657" i="54"/>
  <c r="L657" i="54"/>
  <c r="BV657" i="54"/>
  <c r="BW657" i="54"/>
  <c r="D623" i="82"/>
  <c r="H658" i="54"/>
  <c r="I659" i="54"/>
  <c r="E625" i="82"/>
  <c r="J659" i="54"/>
  <c r="H659" i="54"/>
  <c r="BV659" i="54" s="1"/>
  <c r="E660" i="54"/>
  <c r="BX659" i="54"/>
  <c r="BZ659" i="54"/>
  <c r="CA659" i="54"/>
  <c r="BY659" i="54"/>
  <c r="BW659" i="54"/>
  <c r="D624" i="82"/>
  <c r="D625" i="82"/>
  <c r="I660" i="54"/>
  <c r="E626" i="82"/>
  <c r="J660" i="54"/>
  <c r="E661" i="54"/>
  <c r="E627" i="82" s="1"/>
  <c r="H660" i="54"/>
  <c r="J661" i="54"/>
  <c r="I661" i="54"/>
  <c r="E662" i="54"/>
  <c r="E628" i="82"/>
  <c r="BX660" i="54"/>
  <c r="CA660" i="54"/>
  <c r="BY660" i="54"/>
  <c r="BZ660" i="54"/>
  <c r="BV660" i="54"/>
  <c r="BW660" i="54"/>
  <c r="P660" i="54"/>
  <c r="D626" i="82"/>
  <c r="J662" i="54"/>
  <c r="I662" i="54"/>
  <c r="H661" i="54"/>
  <c r="E663" i="54"/>
  <c r="E629" i="82" s="1"/>
  <c r="AX660" i="54"/>
  <c r="AY660" i="54"/>
  <c r="L661" i="54"/>
  <c r="D627" i="82"/>
  <c r="I663" i="54"/>
  <c r="J663" i="54"/>
  <c r="H662" i="54"/>
  <c r="E664" i="54"/>
  <c r="E630" i="82"/>
  <c r="BX662" i="54"/>
  <c r="BY662" i="54"/>
  <c r="BZ662" i="54"/>
  <c r="CA662" i="54"/>
  <c r="BV662" i="54"/>
  <c r="BW662" i="54"/>
  <c r="D628" i="82"/>
  <c r="I664" i="54"/>
  <c r="J664" i="54"/>
  <c r="H663" i="54"/>
  <c r="BW663" i="54" s="1"/>
  <c r="E665" i="54"/>
  <c r="E631" i="82"/>
  <c r="BX663" i="54"/>
  <c r="BZ663" i="54"/>
  <c r="CA663" i="54"/>
  <c r="BY663" i="54"/>
  <c r="H664" i="54"/>
  <c r="BZ664" i="54" s="1"/>
  <c r="J665" i="54"/>
  <c r="I665" i="54"/>
  <c r="E666" i="54"/>
  <c r="E632" i="82" s="1"/>
  <c r="BX664" i="54"/>
  <c r="CA664" i="54"/>
  <c r="BW664" i="54"/>
  <c r="D630" i="82"/>
  <c r="P664" i="54"/>
  <c r="AX664" i="54" s="1"/>
  <c r="H665" i="54"/>
  <c r="I666" i="54"/>
  <c r="J666" i="54"/>
  <c r="E667" i="54"/>
  <c r="E633" i="82" s="1"/>
  <c r="AY664" i="54"/>
  <c r="L665" i="54"/>
  <c r="H666" i="54"/>
  <c r="J667" i="54"/>
  <c r="I667" i="54"/>
  <c r="E668" i="54"/>
  <c r="E634" i="82" s="1"/>
  <c r="BX666" i="54"/>
  <c r="BY666" i="54"/>
  <c r="BZ666" i="54"/>
  <c r="CA666" i="54"/>
  <c r="BV666" i="54"/>
  <c r="BW666" i="54"/>
  <c r="D632" i="82"/>
  <c r="H667" i="54"/>
  <c r="BY667" i="54" s="1"/>
  <c r="J668" i="54"/>
  <c r="I668" i="54"/>
  <c r="E669" i="54"/>
  <c r="E635" i="82"/>
  <c r="BX667" i="54"/>
  <c r="BZ667" i="54"/>
  <c r="BW667" i="54"/>
  <c r="D633" i="82"/>
  <c r="H668" i="54"/>
  <c r="J669" i="54"/>
  <c r="I669" i="54"/>
  <c r="E670" i="54"/>
  <c r="E636" i="82"/>
  <c r="P668" i="54"/>
  <c r="AY668" i="54" s="1"/>
  <c r="I670" i="54"/>
  <c r="J670" i="54"/>
  <c r="H669" i="54"/>
  <c r="BX669" i="54" s="1"/>
  <c r="E671" i="54"/>
  <c r="BY669" i="54"/>
  <c r="BZ669" i="54"/>
  <c r="CA669" i="54"/>
  <c r="BW669" i="54"/>
  <c r="BV669" i="54"/>
  <c r="AX668" i="54"/>
  <c r="I671" i="54"/>
  <c r="E637" i="82"/>
  <c r="H670" i="54"/>
  <c r="BX670" i="54" s="1"/>
  <c r="L669" i="54"/>
  <c r="J671" i="54"/>
  <c r="H671" i="54"/>
  <c r="E672" i="54"/>
  <c r="E638" i="82" s="1"/>
  <c r="BX671" i="54"/>
  <c r="BZ671" i="54"/>
  <c r="BY670" i="54"/>
  <c r="BZ670" i="54"/>
  <c r="CA670" i="54"/>
  <c r="BV670" i="54"/>
  <c r="BW670" i="54"/>
  <c r="I672" i="54"/>
  <c r="D636" i="82"/>
  <c r="J672" i="54"/>
  <c r="E673" i="54"/>
  <c r="E639" i="82"/>
  <c r="H672" i="54"/>
  <c r="J673" i="54"/>
  <c r="I673" i="54"/>
  <c r="E674" i="54"/>
  <c r="BZ672" i="54"/>
  <c r="P672" i="54"/>
  <c r="AX672" i="54"/>
  <c r="BV672" i="54"/>
  <c r="BW672" i="54"/>
  <c r="I674" i="54"/>
  <c r="E640" i="82"/>
  <c r="H673" i="54"/>
  <c r="BW673" i="54" s="1"/>
  <c r="J674" i="54"/>
  <c r="E675" i="54"/>
  <c r="E641" i="82" s="1"/>
  <c r="BX673" i="54"/>
  <c r="BY673" i="54"/>
  <c r="BZ673" i="54"/>
  <c r="CA673" i="54"/>
  <c r="AY672" i="54"/>
  <c r="BV673" i="54"/>
  <c r="H674" i="54"/>
  <c r="I675" i="54"/>
  <c r="D639" i="82"/>
  <c r="L673" i="54"/>
  <c r="J675" i="54"/>
  <c r="H675" i="54"/>
  <c r="E676" i="54"/>
  <c r="E642" i="82" s="1"/>
  <c r="BX674" i="54"/>
  <c r="BY674" i="54"/>
  <c r="BZ674" i="54"/>
  <c r="CA674" i="54"/>
  <c r="BV674" i="54"/>
  <c r="BW674" i="54"/>
  <c r="D640" i="82"/>
  <c r="I676" i="54"/>
  <c r="D641" i="82"/>
  <c r="J676" i="54"/>
  <c r="E677" i="54"/>
  <c r="E643" i="82" s="1"/>
  <c r="H676" i="54"/>
  <c r="I677" i="54"/>
  <c r="J677" i="54"/>
  <c r="E678" i="54"/>
  <c r="CA676" i="54"/>
  <c r="BY676" i="54"/>
  <c r="BZ676" i="54"/>
  <c r="BV676" i="54"/>
  <c r="BW676" i="54"/>
  <c r="H677" i="54"/>
  <c r="P676" i="54"/>
  <c r="I678" i="54"/>
  <c r="E644" i="82"/>
  <c r="L677" i="54"/>
  <c r="J678" i="54"/>
  <c r="H678" i="54"/>
  <c r="E679" i="54"/>
  <c r="BZ678" i="54"/>
  <c r="BW678" i="54"/>
  <c r="AX676" i="54"/>
  <c r="AY676" i="54"/>
  <c r="I679" i="54"/>
  <c r="E645" i="82"/>
  <c r="D644" i="82"/>
  <c r="J679" i="54"/>
  <c r="E680" i="54"/>
  <c r="E646" i="82" s="1"/>
  <c r="H679" i="54"/>
  <c r="BX679" i="54" s="1"/>
  <c r="I680" i="54"/>
  <c r="J680" i="54"/>
  <c r="E681" i="54"/>
  <c r="BZ679" i="54"/>
  <c r="CA679" i="54"/>
  <c r="BY679" i="54"/>
  <c r="BV679" i="54"/>
  <c r="BW679" i="54"/>
  <c r="D645" i="82"/>
  <c r="H680" i="54"/>
  <c r="D646" i="82" s="1"/>
  <c r="I681" i="54"/>
  <c r="E647" i="82"/>
  <c r="J681" i="54"/>
  <c r="E682" i="54"/>
  <c r="BX680" i="54"/>
  <c r="CA680" i="54"/>
  <c r="BY680" i="54"/>
  <c r="BZ680" i="54"/>
  <c r="BV680" i="54"/>
  <c r="BW680" i="54"/>
  <c r="P680" i="54"/>
  <c r="H681" i="54"/>
  <c r="BZ681" i="54" s="1"/>
  <c r="I682" i="54"/>
  <c r="E648" i="82"/>
  <c r="L681" i="54"/>
  <c r="J682" i="54"/>
  <c r="E683" i="54"/>
  <c r="E649" i="82" s="1"/>
  <c r="BX681" i="54"/>
  <c r="D647" i="82"/>
  <c r="BV681" i="54"/>
  <c r="BW681" i="54"/>
  <c r="AX680" i="54"/>
  <c r="AY680" i="54"/>
  <c r="H682" i="54"/>
  <c r="I683" i="54"/>
  <c r="J683" i="54"/>
  <c r="E684" i="54"/>
  <c r="H683" i="54"/>
  <c r="I684" i="54"/>
  <c r="E650" i="82"/>
  <c r="J684" i="54"/>
  <c r="E685" i="54"/>
  <c r="E651" i="82" s="1"/>
  <c r="D649" i="82"/>
  <c r="H684" i="54"/>
  <c r="I685" i="54"/>
  <c r="P684" i="54"/>
  <c r="J685" i="54"/>
  <c r="H685" i="54"/>
  <c r="E686" i="54"/>
  <c r="BX684" i="54"/>
  <c r="CA684" i="54"/>
  <c r="BY684" i="54"/>
  <c r="BZ684" i="54"/>
  <c r="BW685" i="54"/>
  <c r="BV685" i="54"/>
  <c r="BV684" i="54"/>
  <c r="BW684" i="54"/>
  <c r="D650" i="82"/>
  <c r="I686" i="54"/>
  <c r="E652" i="82"/>
  <c r="D651" i="82"/>
  <c r="L685" i="54"/>
  <c r="J686" i="54"/>
  <c r="E687" i="54"/>
  <c r="E653" i="82" s="1"/>
  <c r="H686" i="54"/>
  <c r="BY686" i="54" s="1"/>
  <c r="I687" i="54"/>
  <c r="J687" i="54"/>
  <c r="H687" i="54"/>
  <c r="D653" i="82" s="1"/>
  <c r="E688" i="54"/>
  <c r="E654" i="82" s="1"/>
  <c r="BX687" i="54"/>
  <c r="BZ687" i="54"/>
  <c r="CA687" i="54"/>
  <c r="BY687" i="54"/>
  <c r="BX686" i="54"/>
  <c r="CA686" i="54"/>
  <c r="BV687" i="54"/>
  <c r="BW687" i="54"/>
  <c r="BV686" i="54"/>
  <c r="BW686" i="54"/>
  <c r="D652" i="82"/>
  <c r="I688" i="54"/>
  <c r="J688" i="54"/>
  <c r="H688" i="54"/>
  <c r="BW688" i="54" s="1"/>
  <c r="E689" i="54"/>
  <c r="E655" i="82" s="1"/>
  <c r="BX688" i="54"/>
  <c r="CA688" i="54"/>
  <c r="BY688" i="54"/>
  <c r="BZ688" i="54"/>
  <c r="BV688" i="54"/>
  <c r="I689" i="54"/>
  <c r="D654" i="82"/>
  <c r="P688" i="54"/>
  <c r="J689" i="54"/>
  <c r="H689" i="54"/>
  <c r="E690" i="54"/>
  <c r="E656" i="82" s="1"/>
  <c r="I690" i="54"/>
  <c r="L689" i="54"/>
  <c r="J690" i="54"/>
  <c r="E691" i="54"/>
  <c r="H690" i="54"/>
  <c r="I691" i="54"/>
  <c r="E657" i="82"/>
  <c r="J691" i="54"/>
  <c r="H691" i="54"/>
  <c r="E692" i="54"/>
  <c r="E658" i="82" s="1"/>
  <c r="BX691" i="54"/>
  <c r="BZ691" i="54"/>
  <c r="BX690" i="54"/>
  <c r="BY690" i="54"/>
  <c r="BZ690" i="54"/>
  <c r="CA690" i="54"/>
  <c r="BV690" i="54"/>
  <c r="BW690" i="54"/>
  <c r="D656" i="82"/>
  <c r="I692" i="54"/>
  <c r="J692" i="54"/>
  <c r="E693" i="54"/>
  <c r="E659" i="82" s="1"/>
  <c r="H692" i="54"/>
  <c r="I693" i="54"/>
  <c r="J693" i="54"/>
  <c r="H693" i="54"/>
  <c r="BV693" i="54" s="1"/>
  <c r="E694" i="54"/>
  <c r="BY693" i="54"/>
  <c r="BZ693" i="54"/>
  <c r="CA693" i="54"/>
  <c r="CA692" i="54"/>
  <c r="BW693" i="54"/>
  <c r="P692" i="54"/>
  <c r="BW692" i="54"/>
  <c r="D658" i="82"/>
  <c r="I694" i="54"/>
  <c r="E660" i="82"/>
  <c r="D659" i="82"/>
  <c r="L693" i="54"/>
  <c r="J694" i="54"/>
  <c r="E695" i="54"/>
  <c r="AY692" i="54"/>
  <c r="AX692" i="54"/>
  <c r="H694" i="54"/>
  <c r="I695" i="54"/>
  <c r="E661" i="82"/>
  <c r="J695" i="54"/>
  <c r="H695" i="54"/>
  <c r="E696" i="54"/>
  <c r="BW694" i="54"/>
  <c r="I696" i="54"/>
  <c r="E662" i="82"/>
  <c r="J696" i="54"/>
  <c r="E697" i="54"/>
  <c r="E663" i="82" s="1"/>
  <c r="I697" i="54"/>
  <c r="H696" i="54"/>
  <c r="D662" i="82" s="1"/>
  <c r="P696" i="54"/>
  <c r="J697" i="54"/>
  <c r="H697" i="54"/>
  <c r="BZ697" i="54" s="1"/>
  <c r="E698" i="54"/>
  <c r="E664" i="82" s="1"/>
  <c r="BX696" i="54"/>
  <c r="CA696" i="54"/>
  <c r="BY696" i="54"/>
  <c r="BZ696" i="54"/>
  <c r="BX697" i="54"/>
  <c r="BV696" i="54"/>
  <c r="BW696" i="54"/>
  <c r="BV697" i="54"/>
  <c r="BW697" i="54"/>
  <c r="AX696" i="54"/>
  <c r="AY696" i="54"/>
  <c r="I698" i="54"/>
  <c r="L697" i="54"/>
  <c r="J698" i="54"/>
  <c r="H698" i="54"/>
  <c r="E699" i="54"/>
  <c r="BX698" i="54"/>
  <c r="BY698" i="54"/>
  <c r="BZ698" i="54"/>
  <c r="I699" i="54"/>
  <c r="E665" i="82"/>
  <c r="D664" i="82"/>
  <c r="J699" i="54"/>
  <c r="E700" i="54"/>
  <c r="E666" i="82" s="1"/>
  <c r="H699" i="54"/>
  <c r="BX699" i="54" s="1"/>
  <c r="I700" i="54"/>
  <c r="J700" i="54"/>
  <c r="E701" i="54"/>
  <c r="E667" i="82" s="1"/>
  <c r="BZ699" i="54"/>
  <c r="CA699" i="54"/>
  <c r="BY699" i="54"/>
  <c r="BV699" i="54"/>
  <c r="BW699" i="54"/>
  <c r="D665" i="82"/>
  <c r="I701" i="54"/>
  <c r="H700" i="54"/>
  <c r="BV700" i="54" s="1"/>
  <c r="J701" i="54"/>
  <c r="E702" i="54"/>
  <c r="E668" i="82" s="1"/>
  <c r="BX700" i="54"/>
  <c r="CA700" i="54"/>
  <c r="BY700" i="54"/>
  <c r="BZ700" i="54"/>
  <c r="P700" i="54"/>
  <c r="BW700" i="54"/>
  <c r="H701" i="54"/>
  <c r="BY701" i="54" s="1"/>
  <c r="I702" i="54"/>
  <c r="D666" i="82"/>
  <c r="J702" i="54"/>
  <c r="H702" i="54"/>
  <c r="E703" i="54"/>
  <c r="E669" i="82" s="1"/>
  <c r="CA701" i="54"/>
  <c r="BX702" i="54"/>
  <c r="L701" i="54"/>
  <c r="D667" i="82"/>
  <c r="I703" i="54"/>
  <c r="J703" i="54"/>
  <c r="H703" i="54"/>
  <c r="E704" i="54"/>
  <c r="BW703" i="54"/>
  <c r="D669" i="82"/>
  <c r="I704" i="54"/>
  <c r="E670" i="82"/>
  <c r="J704" i="54"/>
  <c r="E705" i="54"/>
  <c r="H704" i="54"/>
  <c r="I705" i="54"/>
  <c r="E671" i="82"/>
  <c r="J705" i="54"/>
  <c r="H705" i="54"/>
  <c r="E706" i="54"/>
  <c r="E672" i="82" s="1"/>
  <c r="BX705" i="54"/>
  <c r="BY705" i="54"/>
  <c r="BX704" i="54"/>
  <c r="CA704" i="54"/>
  <c r="BY704" i="54"/>
  <c r="BZ704" i="54"/>
  <c r="BV704" i="54"/>
  <c r="BW704" i="54"/>
  <c r="D670" i="82"/>
  <c r="P704" i="54"/>
  <c r="I706" i="54"/>
  <c r="D671" i="82"/>
  <c r="L705" i="54"/>
  <c r="J706" i="54"/>
  <c r="E707" i="54"/>
  <c r="E673" i="82" s="1"/>
  <c r="AX704" i="54"/>
  <c r="AY704" i="54"/>
  <c r="H706" i="54"/>
  <c r="D672" i="82" s="1"/>
  <c r="I707" i="54"/>
  <c r="J707" i="54"/>
  <c r="E708" i="54"/>
  <c r="BX706" i="54"/>
  <c r="BY706" i="54"/>
  <c r="BZ706" i="54"/>
  <c r="CA706" i="54"/>
  <c r="BV706" i="54"/>
  <c r="BW706" i="54"/>
  <c r="H707" i="54"/>
  <c r="I708" i="54"/>
  <c r="E674" i="82"/>
  <c r="J708" i="54"/>
  <c r="H708" i="54"/>
  <c r="E709" i="54"/>
  <c r="E675" i="82" s="1"/>
  <c r="BX707" i="54"/>
  <c r="BZ707" i="54"/>
  <c r="CA707" i="54"/>
  <c r="BY707" i="54"/>
  <c r="BV708" i="54"/>
  <c r="BV707" i="54"/>
  <c r="BW707" i="54"/>
  <c r="D673" i="82"/>
  <c r="I709" i="54"/>
  <c r="P708" i="54"/>
  <c r="J709" i="54"/>
  <c r="H709" i="54"/>
  <c r="E710" i="54"/>
  <c r="E676" i="82" s="1"/>
  <c r="BX709" i="54"/>
  <c r="BY709" i="54"/>
  <c r="AX708" i="54"/>
  <c r="AY708" i="54"/>
  <c r="I710" i="54"/>
  <c r="L709" i="54"/>
  <c r="J710" i="54"/>
  <c r="H710" i="54"/>
  <c r="E711" i="54"/>
  <c r="BX710" i="54"/>
  <c r="BY710" i="54"/>
  <c r="BZ710" i="54"/>
  <c r="CA710" i="54"/>
  <c r="BV710" i="54"/>
  <c r="BW710" i="54"/>
  <c r="I711" i="54"/>
  <c r="E677" i="82"/>
  <c r="D676" i="82"/>
  <c r="J711" i="54"/>
  <c r="E712" i="54"/>
  <c r="H711" i="54"/>
  <c r="BX711" i="54" s="1"/>
  <c r="I712" i="54"/>
  <c r="E678" i="82"/>
  <c r="J712" i="54"/>
  <c r="E713" i="54"/>
  <c r="H712" i="54"/>
  <c r="I713" i="54"/>
  <c r="E679" i="82"/>
  <c r="J713" i="54"/>
  <c r="H713" i="54"/>
  <c r="BX713" i="54" s="1"/>
  <c r="E714" i="54"/>
  <c r="BY713" i="54"/>
  <c r="BZ713" i="54"/>
  <c r="CA713" i="54"/>
  <c r="CA712" i="54"/>
  <c r="BY712" i="54"/>
  <c r="BZ712" i="54"/>
  <c r="P712" i="54"/>
  <c r="AX712" i="54" s="1"/>
  <c r="BV713" i="54"/>
  <c r="BW713" i="54"/>
  <c r="I714" i="54"/>
  <c r="E680" i="82"/>
  <c r="D679" i="82"/>
  <c r="L713" i="54"/>
  <c r="J714" i="54"/>
  <c r="E715" i="54"/>
  <c r="AY712" i="54"/>
  <c r="H714" i="54"/>
  <c r="I715" i="54"/>
  <c r="E681" i="82"/>
  <c r="J715" i="54"/>
  <c r="H715" i="54"/>
  <c r="E716" i="54"/>
  <c r="CA715" i="54"/>
  <c r="I716" i="54"/>
  <c r="E682" i="82"/>
  <c r="J716" i="54"/>
  <c r="E717" i="54"/>
  <c r="E683" i="82" s="1"/>
  <c r="H716" i="54"/>
  <c r="I717" i="54"/>
  <c r="J717" i="54"/>
  <c r="H717" i="54"/>
  <c r="D683" i="82" s="1"/>
  <c r="E718" i="54"/>
  <c r="BX717" i="54"/>
  <c r="BY717" i="54"/>
  <c r="BZ717" i="54"/>
  <c r="CA717" i="54"/>
  <c r="CA716" i="54"/>
  <c r="BW717" i="54"/>
  <c r="BV717" i="54"/>
  <c r="P716" i="54"/>
  <c r="AX716" i="54" s="1"/>
  <c r="I718" i="54"/>
  <c r="E684" i="82"/>
  <c r="P717" i="54"/>
  <c r="J718" i="54"/>
  <c r="E719" i="54"/>
  <c r="E685" i="82" s="1"/>
  <c r="AY716" i="54"/>
  <c r="AX717" i="54"/>
  <c r="AY717" i="54"/>
  <c r="H718" i="54"/>
  <c r="CA718" i="54" s="1"/>
  <c r="I719" i="54"/>
  <c r="J719" i="54"/>
  <c r="H719" i="54"/>
  <c r="BY719" i="54" s="1"/>
  <c r="E720" i="54"/>
  <c r="BX718" i="54"/>
  <c r="BY718" i="54"/>
  <c r="BZ718" i="54"/>
  <c r="BX719" i="54"/>
  <c r="BZ719" i="54"/>
  <c r="CA719" i="54"/>
  <c r="BV719" i="54"/>
  <c r="BW719" i="54"/>
  <c r="BV718" i="54"/>
  <c r="BW718" i="54"/>
  <c r="D684" i="82"/>
  <c r="L718" i="54"/>
  <c r="I720" i="54"/>
  <c r="E686" i="82"/>
  <c r="D685" i="82"/>
  <c r="J720" i="54"/>
  <c r="H720" i="54"/>
  <c r="E721" i="54"/>
  <c r="E687" i="82" s="1"/>
  <c r="BX720" i="54"/>
  <c r="CA720" i="54"/>
  <c r="BY720" i="54"/>
  <c r="BZ720" i="54"/>
  <c r="BV720" i="54"/>
  <c r="BW720" i="54"/>
  <c r="D686" i="82"/>
  <c r="I721" i="54"/>
  <c r="J721" i="54"/>
  <c r="E722" i="54"/>
  <c r="H721" i="54"/>
  <c r="BW721" i="54" s="1"/>
  <c r="I722" i="54"/>
  <c r="E688" i="82"/>
  <c r="J722" i="54"/>
  <c r="E723" i="54"/>
  <c r="E689" i="82" s="1"/>
  <c r="P721" i="54"/>
  <c r="H722" i="54"/>
  <c r="I723" i="54"/>
  <c r="P722" i="54"/>
  <c r="J723" i="54"/>
  <c r="E724" i="54"/>
  <c r="CA722" i="54"/>
  <c r="BV722" i="54"/>
  <c r="BW722" i="54"/>
  <c r="AX722" i="54"/>
  <c r="AY722" i="54"/>
  <c r="D688" i="82"/>
  <c r="H723" i="54"/>
  <c r="I724" i="54"/>
  <c r="E690" i="82"/>
  <c r="L723" i="54"/>
  <c r="J724" i="54"/>
  <c r="H724" i="54"/>
  <c r="BW724" i="54" s="1"/>
  <c r="E725" i="54"/>
  <c r="BY724" i="54"/>
  <c r="BZ724" i="54"/>
  <c r="BX723" i="54"/>
  <c r="BZ723" i="54"/>
  <c r="BV724" i="54"/>
  <c r="D689" i="82"/>
  <c r="I725" i="54"/>
  <c r="E691" i="82"/>
  <c r="D690" i="82"/>
  <c r="J725" i="54"/>
  <c r="E726" i="54"/>
  <c r="E692" i="82" s="1"/>
  <c r="H725" i="54"/>
  <c r="D691" i="82" s="1"/>
  <c r="I726" i="54"/>
  <c r="J726" i="54"/>
  <c r="E727" i="54"/>
  <c r="BX725" i="54"/>
  <c r="BY725" i="54"/>
  <c r="BZ725" i="54"/>
  <c r="CA725" i="54"/>
  <c r="BW725" i="54"/>
  <c r="BV725" i="54"/>
  <c r="H726" i="54"/>
  <c r="BW726" i="54" s="1"/>
  <c r="I727" i="54"/>
  <c r="E693" i="82"/>
  <c r="P726" i="54"/>
  <c r="J727" i="54"/>
  <c r="H727" i="54"/>
  <c r="BX727" i="54" s="1"/>
  <c r="E728" i="54"/>
  <c r="E694" i="82" s="1"/>
  <c r="BX726" i="54"/>
  <c r="BY726" i="54"/>
  <c r="BZ726" i="54"/>
  <c r="CA726" i="54"/>
  <c r="D692" i="82"/>
  <c r="BV726" i="54"/>
  <c r="I728" i="54"/>
  <c r="D693" i="82"/>
  <c r="L727" i="54"/>
  <c r="J728" i="54"/>
  <c r="H728" i="54"/>
  <c r="E729" i="54"/>
  <c r="BZ728" i="54"/>
  <c r="BV728" i="54"/>
  <c r="BW728" i="54"/>
  <c r="I729" i="54"/>
  <c r="E695" i="82"/>
  <c r="D694" i="82"/>
  <c r="J729" i="54"/>
  <c r="E730" i="54"/>
  <c r="H729" i="54"/>
  <c r="BV729" i="54" s="1"/>
  <c r="I730" i="54"/>
  <c r="E696" i="82"/>
  <c r="J730" i="54"/>
  <c r="E731" i="54"/>
  <c r="E697" i="82" s="1"/>
  <c r="BX729" i="54"/>
  <c r="BY729" i="54"/>
  <c r="BZ729" i="54"/>
  <c r="CA729" i="54"/>
  <c r="BW729" i="54"/>
  <c r="D695" i="82"/>
  <c r="I731" i="54"/>
  <c r="H730" i="54"/>
  <c r="J731" i="54"/>
  <c r="E732" i="54"/>
  <c r="E698" i="82" s="1"/>
  <c r="BX730" i="54"/>
  <c r="P730" i="54"/>
  <c r="AY730" i="54" s="1"/>
  <c r="BV730" i="54"/>
  <c r="H731" i="54"/>
  <c r="I732" i="54"/>
  <c r="D696" i="82"/>
  <c r="L731" i="54"/>
  <c r="J732" i="54"/>
  <c r="H732" i="54"/>
  <c r="BZ732" i="54" s="1"/>
  <c r="E733" i="54"/>
  <c r="BX731" i="54"/>
  <c r="BZ731" i="54"/>
  <c r="CA731" i="54"/>
  <c r="BY731" i="54"/>
  <c r="BX732" i="54"/>
  <c r="CA732" i="54"/>
  <c r="BY732" i="54"/>
  <c r="AX730" i="54"/>
  <c r="BV732" i="54"/>
  <c r="BW732" i="54"/>
  <c r="D697" i="82"/>
  <c r="BV731" i="54"/>
  <c r="BW731" i="54"/>
  <c r="I733" i="54"/>
  <c r="E699" i="82"/>
  <c r="D698" i="82"/>
  <c r="J733" i="54"/>
  <c r="H733" i="54"/>
  <c r="D699" i="82" s="1"/>
  <c r="E734" i="54"/>
  <c r="E700" i="82" s="1"/>
  <c r="BX733" i="54"/>
  <c r="BY733" i="54"/>
  <c r="BZ733" i="54"/>
  <c r="CA733" i="54"/>
  <c r="BW733" i="54"/>
  <c r="BV733" i="54"/>
  <c r="I734" i="54"/>
  <c r="L733" i="54"/>
  <c r="J734" i="54"/>
  <c r="H734" i="54"/>
  <c r="E735" i="54"/>
  <c r="E701" i="82" s="1"/>
  <c r="BX734" i="54"/>
  <c r="I735" i="54"/>
  <c r="P734" i="54"/>
  <c r="J735" i="54"/>
  <c r="H735" i="54"/>
  <c r="E736" i="54"/>
  <c r="I736" i="54"/>
  <c r="E702" i="82"/>
  <c r="L735" i="54"/>
  <c r="J736" i="54"/>
  <c r="E737" i="54"/>
  <c r="E703" i="82" s="1"/>
  <c r="H736" i="54"/>
  <c r="I737" i="54"/>
  <c r="J737" i="54"/>
  <c r="H737" i="54"/>
  <c r="E738" i="54"/>
  <c r="CA737" i="54"/>
  <c r="CA736" i="54"/>
  <c r="BY736" i="54"/>
  <c r="BZ736" i="54"/>
  <c r="BV737" i="54"/>
  <c r="I738" i="54"/>
  <c r="E704" i="82"/>
  <c r="D703" i="82"/>
  <c r="J738" i="54"/>
  <c r="E739" i="54"/>
  <c r="E705" i="82" s="1"/>
  <c r="H738" i="54"/>
  <c r="I739" i="54"/>
  <c r="J739" i="54"/>
  <c r="H739" i="54"/>
  <c r="D705" i="82" s="1"/>
  <c r="E740" i="54"/>
  <c r="E706" i="82" s="1"/>
  <c r="BX739" i="54"/>
  <c r="BZ739" i="54"/>
  <c r="CA739" i="54"/>
  <c r="BY739" i="54"/>
  <c r="BV739" i="54"/>
  <c r="BW739" i="54"/>
  <c r="P738" i="54"/>
  <c r="AY738" i="54" s="1"/>
  <c r="BV738" i="54"/>
  <c r="BW738" i="54"/>
  <c r="I740" i="54"/>
  <c r="J740" i="54"/>
  <c r="E741" i="54"/>
  <c r="H740" i="54"/>
  <c r="I741" i="54"/>
  <c r="E707" i="82"/>
  <c r="J741" i="54"/>
  <c r="E742" i="54"/>
  <c r="D706" i="82"/>
  <c r="H741" i="54"/>
  <c r="I742" i="54"/>
  <c r="E708" i="82"/>
  <c r="P741" i="54"/>
  <c r="J742" i="54"/>
  <c r="H742" i="54"/>
  <c r="D708" i="82" s="1"/>
  <c r="E743" i="54"/>
  <c r="E709" i="82" s="1"/>
  <c r="BX742" i="54"/>
  <c r="BY742" i="54"/>
  <c r="BZ742" i="54"/>
  <c r="CA742" i="54"/>
  <c r="BV742" i="54"/>
  <c r="BW742" i="54"/>
  <c r="BW741" i="54"/>
  <c r="AX741" i="54"/>
  <c r="AY741" i="54"/>
  <c r="I743" i="54"/>
  <c r="L742" i="54"/>
  <c r="J743" i="54"/>
  <c r="E744" i="54"/>
  <c r="E710" i="82" s="1"/>
  <c r="H743" i="54"/>
  <c r="I744" i="54"/>
  <c r="J744" i="54"/>
  <c r="E745" i="54"/>
  <c r="BV743" i="54"/>
  <c r="BW743" i="54"/>
  <c r="H744" i="54"/>
  <c r="BX744" i="54" s="1"/>
  <c r="D709" i="82"/>
  <c r="I745" i="54"/>
  <c r="E711" i="82"/>
  <c r="J745" i="54"/>
  <c r="E746" i="54"/>
  <c r="E712" i="82"/>
  <c r="BY744" i="54"/>
  <c r="BV744" i="54"/>
  <c r="H745" i="54"/>
  <c r="BV745" i="54" s="1"/>
  <c r="P745" i="54"/>
  <c r="J746" i="54"/>
  <c r="I746" i="54"/>
  <c r="E747" i="54"/>
  <c r="E713" i="82"/>
  <c r="BX745" i="54"/>
  <c r="BY745" i="54"/>
  <c r="BZ745" i="54"/>
  <c r="CA745" i="54"/>
  <c r="D711" i="82"/>
  <c r="BW745" i="54"/>
  <c r="AX745" i="54"/>
  <c r="AY745" i="54"/>
  <c r="H746" i="54"/>
  <c r="J747" i="54"/>
  <c r="I747" i="54"/>
  <c r="E748" i="54"/>
  <c r="E714" i="82" s="1"/>
  <c r="BX746" i="54"/>
  <c r="BV746" i="54"/>
  <c r="I748" i="54"/>
  <c r="L746" i="54"/>
  <c r="H747" i="54"/>
  <c r="J748" i="54"/>
  <c r="H748" i="54"/>
  <c r="E749" i="54"/>
  <c r="BX747" i="54"/>
  <c r="BX748" i="54"/>
  <c r="CA748" i="54"/>
  <c r="BY748" i="54"/>
  <c r="BZ748" i="54"/>
  <c r="BV748" i="54"/>
  <c r="BW748" i="54"/>
  <c r="BV747" i="54"/>
  <c r="D714" i="82"/>
  <c r="I749" i="54"/>
  <c r="E715" i="82"/>
  <c r="P747" i="54"/>
  <c r="L748" i="54"/>
  <c r="J749" i="54"/>
  <c r="H749" i="54"/>
  <c r="BV749" i="54" s="1"/>
  <c r="E750" i="54"/>
  <c r="E716" i="82" s="1"/>
  <c r="BX749" i="54"/>
  <c r="BY749" i="54"/>
  <c r="BZ749" i="54"/>
  <c r="CA749" i="54"/>
  <c r="BW749" i="54"/>
  <c r="D715" i="82"/>
  <c r="J750" i="54"/>
  <c r="I750" i="54"/>
  <c r="E751" i="54"/>
  <c r="E717" i="82" s="1"/>
  <c r="J751" i="54"/>
  <c r="I751" i="54"/>
  <c r="H750" i="54"/>
  <c r="E752" i="54"/>
  <c r="BX750" i="54"/>
  <c r="BY750" i="54"/>
  <c r="BZ750" i="54"/>
  <c r="CA750" i="54"/>
  <c r="BV750" i="54"/>
  <c r="BW750" i="54"/>
  <c r="D716" i="82"/>
  <c r="I752" i="54"/>
  <c r="E718" i="82"/>
  <c r="H751" i="54"/>
  <c r="J752" i="54"/>
  <c r="E753" i="54"/>
  <c r="E719" i="82" s="1"/>
  <c r="BX751" i="54"/>
  <c r="BZ751" i="54"/>
  <c r="CA751" i="54"/>
  <c r="BY751" i="54"/>
  <c r="BW751" i="54"/>
  <c r="BV751" i="54"/>
  <c r="H752" i="54"/>
  <c r="BY752" i="54" s="1"/>
  <c r="I753" i="54"/>
  <c r="D717" i="82"/>
  <c r="P751" i="54"/>
  <c r="P752" i="54"/>
  <c r="J753" i="54"/>
  <c r="H753" i="54"/>
  <c r="E754" i="54"/>
  <c r="BX752" i="54"/>
  <c r="CA752" i="54"/>
  <c r="BZ752" i="54"/>
  <c r="BY753" i="54"/>
  <c r="CA753" i="54"/>
  <c r="BV752" i="54"/>
  <c r="BW752" i="54"/>
  <c r="I754" i="54"/>
  <c r="E720" i="82"/>
  <c r="D718" i="82"/>
  <c r="L753" i="54"/>
  <c r="J754" i="54"/>
  <c r="H754" i="54"/>
  <c r="E755" i="54"/>
  <c r="E721" i="82" s="1"/>
  <c r="BX754" i="54"/>
  <c r="BY754" i="54"/>
  <c r="BZ754" i="54"/>
  <c r="CA754" i="54"/>
  <c r="BV754" i="54"/>
  <c r="BW754" i="54"/>
  <c r="I755" i="54"/>
  <c r="D720" i="82"/>
  <c r="J755" i="54"/>
  <c r="E756" i="54"/>
  <c r="E722" i="82" s="1"/>
  <c r="H755" i="54"/>
  <c r="I756" i="54"/>
  <c r="J756" i="54"/>
  <c r="H756" i="54"/>
  <c r="E757" i="54"/>
  <c r="BZ756" i="54"/>
  <c r="BX755" i="54"/>
  <c r="BZ755" i="54"/>
  <c r="CA755" i="54"/>
  <c r="BY755" i="54"/>
  <c r="I757" i="54"/>
  <c r="E723" i="82"/>
  <c r="D722" i="82"/>
  <c r="P756" i="54"/>
  <c r="J757" i="54"/>
  <c r="H757" i="54"/>
  <c r="E758" i="54"/>
  <c r="AX756" i="54"/>
  <c r="AY756" i="54"/>
  <c r="I758" i="54"/>
  <c r="E724" i="82"/>
  <c r="L757" i="54"/>
  <c r="J758" i="54"/>
  <c r="H758" i="54"/>
  <c r="BW758" i="54" s="1"/>
  <c r="E759" i="54"/>
  <c r="E725" i="82" s="1"/>
  <c r="BX758" i="54"/>
  <c r="BZ758" i="54"/>
  <c r="CA758" i="54"/>
  <c r="BV758" i="54"/>
  <c r="I759" i="54"/>
  <c r="D724" i="82"/>
  <c r="J759" i="54"/>
  <c r="E760" i="54"/>
  <c r="E726" i="82" s="1"/>
  <c r="H759" i="54"/>
  <c r="BW759" i="54" s="1"/>
  <c r="I760" i="54"/>
  <c r="J760" i="54"/>
  <c r="H760" i="54"/>
  <c r="BW760" i="54" s="1"/>
  <c r="E761" i="54"/>
  <c r="BX760" i="54"/>
  <c r="CA760" i="54"/>
  <c r="BY760" i="54"/>
  <c r="BZ760" i="54"/>
  <c r="BX759" i="54"/>
  <c r="BZ759" i="54"/>
  <c r="CA759" i="54"/>
  <c r="BY759" i="54"/>
  <c r="BV760" i="54"/>
  <c r="BV759" i="54"/>
  <c r="D725" i="82"/>
  <c r="I761" i="54"/>
  <c r="E727" i="82"/>
  <c r="D726" i="82"/>
  <c r="P760" i="54"/>
  <c r="J761" i="54"/>
  <c r="E762" i="54"/>
  <c r="H761" i="54"/>
  <c r="I762" i="54"/>
  <c r="E728" i="82"/>
  <c r="J762" i="54"/>
  <c r="E763" i="54"/>
  <c r="E729" i="82" s="1"/>
  <c r="H762" i="54"/>
  <c r="J763" i="54"/>
  <c r="I763" i="54"/>
  <c r="E764" i="54"/>
  <c r="E730" i="82" s="1"/>
  <c r="I764" i="54"/>
  <c r="H763" i="54"/>
  <c r="D729" i="82" s="1"/>
  <c r="J764" i="54"/>
  <c r="H764" i="54"/>
  <c r="E765" i="54"/>
  <c r="BX764" i="54"/>
  <c r="CA764" i="54"/>
  <c r="BY764" i="54"/>
  <c r="BZ764" i="54"/>
  <c r="BV764" i="54"/>
  <c r="BW764" i="54"/>
  <c r="D730" i="82"/>
  <c r="I765" i="54"/>
  <c r="E731" i="82"/>
  <c r="P763" i="54"/>
  <c r="AX763" i="54" s="1"/>
  <c r="J765" i="54"/>
  <c r="E766" i="54"/>
  <c r="AY763" i="54"/>
  <c r="H765" i="54"/>
  <c r="I766" i="54"/>
  <c r="E732" i="82"/>
  <c r="J766" i="54"/>
  <c r="E767" i="54"/>
  <c r="H766" i="54"/>
  <c r="I767" i="54"/>
  <c r="E733" i="82"/>
  <c r="P766" i="54"/>
  <c r="J767" i="54"/>
  <c r="H767" i="54"/>
  <c r="E768" i="54"/>
  <c r="BX767" i="54"/>
  <c r="BZ767" i="54"/>
  <c r="CA767" i="54"/>
  <c r="BY767" i="54"/>
  <c r="BX766" i="54"/>
  <c r="BY766" i="54"/>
  <c r="BZ766" i="54"/>
  <c r="BW767" i="54"/>
  <c r="BV767" i="54"/>
  <c r="D732" i="82"/>
  <c r="I768" i="54"/>
  <c r="E734" i="82"/>
  <c r="D733" i="82"/>
  <c r="L767" i="54"/>
  <c r="J768" i="54"/>
  <c r="E769" i="54"/>
  <c r="H768" i="54"/>
  <c r="D734" i="82" s="1"/>
  <c r="I769" i="54"/>
  <c r="E735" i="82"/>
  <c r="J769" i="54"/>
  <c r="E770" i="54"/>
  <c r="E736" i="82" s="1"/>
  <c r="BX768" i="54"/>
  <c r="BV768" i="54"/>
  <c r="BW768" i="54"/>
  <c r="H769" i="54"/>
  <c r="I770" i="54"/>
  <c r="J770" i="54"/>
  <c r="H770" i="54"/>
  <c r="E771" i="54"/>
  <c r="BX770" i="54"/>
  <c r="BY770" i="54"/>
  <c r="BZ770" i="54"/>
  <c r="CA770" i="54"/>
  <c r="BX769" i="54"/>
  <c r="BY769" i="54"/>
  <c r="BZ769" i="54"/>
  <c r="CA769" i="54"/>
  <c r="BV770" i="54"/>
  <c r="BW770" i="54"/>
  <c r="D735" i="82"/>
  <c r="I771" i="54"/>
  <c r="E737" i="82"/>
  <c r="D736" i="82"/>
  <c r="P770" i="54"/>
  <c r="J771" i="54"/>
  <c r="H771" i="54"/>
  <c r="E772" i="54"/>
  <c r="BX771" i="54"/>
  <c r="BZ771" i="54"/>
  <c r="CA771" i="54"/>
  <c r="BY771" i="54"/>
  <c r="BW771" i="54"/>
  <c r="BV771" i="54"/>
  <c r="AX770" i="54"/>
  <c r="AY770" i="54"/>
  <c r="I772" i="54"/>
  <c r="E738" i="82"/>
  <c r="D737" i="82"/>
  <c r="L771" i="54"/>
  <c r="J772" i="54"/>
  <c r="E773" i="54"/>
  <c r="E739" i="82" s="1"/>
  <c r="H772" i="54"/>
  <c r="BX772" i="54" s="1"/>
  <c r="I773" i="54"/>
  <c r="J773" i="54"/>
  <c r="E774" i="54"/>
  <c r="CA772" i="54"/>
  <c r="BY772" i="54"/>
  <c r="BZ772" i="54"/>
  <c r="BV772" i="54"/>
  <c r="BW772" i="54"/>
  <c r="D738" i="82"/>
  <c r="H773" i="54"/>
  <c r="I774" i="54"/>
  <c r="E740" i="82"/>
  <c r="J774" i="54"/>
  <c r="H774" i="54"/>
  <c r="E775" i="54"/>
  <c r="BX773" i="54"/>
  <c r="D739" i="82"/>
  <c r="BW773" i="54"/>
  <c r="BV773" i="54"/>
  <c r="I775" i="54"/>
  <c r="E741" i="82"/>
  <c r="P774" i="54"/>
  <c r="AY774" i="54" s="1"/>
  <c r="J775" i="54"/>
  <c r="H775" i="54"/>
  <c r="D741" i="82" s="1"/>
  <c r="E776" i="54"/>
  <c r="BX775" i="54"/>
  <c r="BZ775" i="54"/>
  <c r="CA775" i="54"/>
  <c r="BY775" i="54"/>
  <c r="BW775" i="54"/>
  <c r="BV775" i="54"/>
  <c r="AX774" i="54"/>
  <c r="I776" i="54"/>
  <c r="E742" i="82"/>
  <c r="L775" i="54"/>
  <c r="J776" i="54"/>
  <c r="H776" i="54"/>
  <c r="E777" i="54"/>
  <c r="E743" i="82" s="1"/>
  <c r="BX776" i="54"/>
  <c r="BZ776" i="54"/>
  <c r="I777" i="54"/>
  <c r="D742" i="82"/>
  <c r="J777" i="54"/>
  <c r="H777" i="54"/>
  <c r="E778" i="54"/>
  <c r="I778" i="54"/>
  <c r="E744" i="82"/>
  <c r="J778" i="54"/>
  <c r="E779" i="54"/>
  <c r="H778" i="54"/>
  <c r="I779" i="54"/>
  <c r="E745" i="82"/>
  <c r="J779" i="54"/>
  <c r="E780" i="54"/>
  <c r="E746" i="82" s="1"/>
  <c r="BV778" i="54"/>
  <c r="BW778" i="54"/>
  <c r="P778" i="54"/>
  <c r="AX778" i="54" s="1"/>
  <c r="H779" i="54"/>
  <c r="BV779" i="54" s="1"/>
  <c r="I780" i="54"/>
  <c r="L779" i="54"/>
  <c r="J780" i="54"/>
  <c r="H780" i="54"/>
  <c r="BW780" i="54" s="1"/>
  <c r="E781" i="54"/>
  <c r="BX780" i="54"/>
  <c r="CA780" i="54"/>
  <c r="BY780" i="54"/>
  <c r="BZ780" i="54"/>
  <c r="BV780" i="54"/>
  <c r="BW779" i="54"/>
  <c r="I781" i="54"/>
  <c r="E747" i="82"/>
  <c r="D746" i="82"/>
  <c r="J781" i="54"/>
  <c r="E782" i="54"/>
  <c r="H781" i="54"/>
  <c r="I782" i="54"/>
  <c r="E748" i="82"/>
  <c r="J782" i="54"/>
  <c r="E783" i="54"/>
  <c r="H782" i="54"/>
  <c r="I783" i="54"/>
  <c r="E749" i="82"/>
  <c r="J783" i="54"/>
  <c r="H783" i="54"/>
  <c r="E784" i="54"/>
  <c r="BV783" i="54"/>
  <c r="P782" i="54"/>
  <c r="I784" i="54"/>
  <c r="E750" i="82"/>
  <c r="L783" i="54"/>
  <c r="J784" i="54"/>
  <c r="H784" i="54"/>
  <c r="E785" i="54"/>
  <c r="E751" i="82" s="1"/>
  <c r="BX784" i="54"/>
  <c r="CA784" i="54"/>
  <c r="AX782" i="54"/>
  <c r="AY782" i="54"/>
  <c r="J785" i="54"/>
  <c r="I785" i="54"/>
  <c r="E786" i="54"/>
  <c r="E752" i="82" s="1"/>
  <c r="J786" i="54"/>
  <c r="I786" i="54"/>
  <c r="H785" i="54"/>
  <c r="E787" i="54"/>
  <c r="E753" i="82" s="1"/>
  <c r="BX785" i="54"/>
  <c r="CA785" i="54"/>
  <c r="BW785" i="54"/>
  <c r="BV785" i="54"/>
  <c r="H786" i="54"/>
  <c r="D751" i="82"/>
  <c r="I787" i="54"/>
  <c r="P786" i="54"/>
  <c r="AX786" i="54" s="1"/>
  <c r="J787" i="54"/>
  <c r="E788" i="54"/>
  <c r="BX786" i="54"/>
  <c r="BY786" i="54"/>
  <c r="BZ786" i="54"/>
  <c r="BV786" i="54"/>
  <c r="AY786" i="54"/>
  <c r="H787" i="54"/>
  <c r="BV787" i="54" s="1"/>
  <c r="I788" i="54"/>
  <c r="E754" i="82"/>
  <c r="J788" i="54"/>
  <c r="E789" i="54"/>
  <c r="BX787" i="54"/>
  <c r="BZ787" i="54"/>
  <c r="CA787" i="54"/>
  <c r="BY787" i="54"/>
  <c r="BW787" i="54"/>
  <c r="L787" i="54"/>
  <c r="D753" i="82"/>
  <c r="H788" i="54"/>
  <c r="I789" i="54"/>
  <c r="E755" i="82"/>
  <c r="J789" i="54"/>
  <c r="E790" i="54"/>
  <c r="E756" i="82" s="1"/>
  <c r="BW788" i="54"/>
  <c r="H789" i="54"/>
  <c r="I790" i="54"/>
  <c r="J790" i="54"/>
  <c r="E791" i="54"/>
  <c r="D755" i="82"/>
  <c r="H790" i="54"/>
  <c r="BW790" i="54" s="1"/>
  <c r="I791" i="54"/>
  <c r="E757" i="82"/>
  <c r="J791" i="54"/>
  <c r="H791" i="54"/>
  <c r="BV791" i="54" s="1"/>
  <c r="E792" i="54"/>
  <c r="BX791" i="54"/>
  <c r="CA791" i="54"/>
  <c r="BY791" i="54"/>
  <c r="BX790" i="54"/>
  <c r="BY790" i="54"/>
  <c r="BV790" i="54"/>
  <c r="BW791" i="54"/>
  <c r="P790" i="54"/>
  <c r="AX790" i="54" s="1"/>
  <c r="I792" i="54"/>
  <c r="E758" i="82"/>
  <c r="D757" i="82"/>
  <c r="L791" i="54"/>
  <c r="J792" i="54"/>
  <c r="H792" i="54"/>
  <c r="BV792" i="54" s="1"/>
  <c r="E793" i="54"/>
  <c r="E759" i="82" s="1"/>
  <c r="AY790" i="54"/>
  <c r="I793" i="54"/>
  <c r="J793" i="54"/>
  <c r="H793" i="54"/>
  <c r="E794" i="54"/>
  <c r="BX793" i="54"/>
  <c r="BW793" i="54"/>
  <c r="BV793" i="54"/>
  <c r="I794" i="54"/>
  <c r="E760" i="82"/>
  <c r="D759" i="82"/>
  <c r="J794" i="54"/>
  <c r="E795" i="54"/>
  <c r="E761" i="82" s="1"/>
  <c r="H794" i="54"/>
  <c r="BY794" i="54" s="1"/>
  <c r="I795" i="54"/>
  <c r="J795" i="54"/>
  <c r="H795" i="54"/>
  <c r="E796" i="54"/>
  <c r="E762" i="82" s="1"/>
  <c r="BX794" i="54"/>
  <c r="BZ794" i="54"/>
  <c r="CA794" i="54"/>
  <c r="P794" i="54"/>
  <c r="AX794" i="54" s="1"/>
  <c r="BV794" i="54"/>
  <c r="BW794" i="54"/>
  <c r="D760" i="82"/>
  <c r="I796" i="54"/>
  <c r="P795" i="54"/>
  <c r="J796" i="54"/>
  <c r="E797" i="54"/>
  <c r="E763" i="82" s="1"/>
  <c r="AY794" i="54"/>
  <c r="AX795" i="54"/>
  <c r="AY795" i="54"/>
  <c r="H796" i="54"/>
  <c r="I797" i="54"/>
  <c r="J797" i="54"/>
  <c r="H797" i="54"/>
  <c r="E798" i="54"/>
  <c r="E764" i="82" s="1"/>
  <c r="BX796" i="54"/>
  <c r="CA796" i="54"/>
  <c r="BY796" i="54"/>
  <c r="BZ796" i="54"/>
  <c r="BZ797" i="54"/>
  <c r="CA797" i="54"/>
  <c r="D762" i="82"/>
  <c r="BV796" i="54"/>
  <c r="BW796" i="54"/>
  <c r="BW797" i="54"/>
  <c r="BV797" i="54"/>
  <c r="I798" i="54"/>
  <c r="P797" i="54"/>
  <c r="AX797" i="54" s="1"/>
  <c r="J798" i="54"/>
  <c r="H798" i="54"/>
  <c r="CA798" i="54" s="1"/>
  <c r="E799" i="54"/>
  <c r="I799" i="54"/>
  <c r="E765" i="82"/>
  <c r="D764" i="82"/>
  <c r="L798" i="54"/>
  <c r="J799" i="54"/>
  <c r="H799" i="54"/>
  <c r="BX799" i="54" s="1"/>
  <c r="E800" i="54"/>
  <c r="BZ799" i="54"/>
  <c r="CA799" i="54"/>
  <c r="BY799" i="54"/>
  <c r="BW799" i="54"/>
  <c r="BV799" i="54"/>
  <c r="I800" i="54"/>
  <c r="E766" i="82"/>
  <c r="J800" i="54"/>
  <c r="E801" i="54"/>
  <c r="H800" i="54"/>
  <c r="BW800" i="54" s="1"/>
  <c r="I801" i="54"/>
  <c r="E767" i="82"/>
  <c r="J801" i="54"/>
  <c r="H801" i="54"/>
  <c r="E802" i="54"/>
  <c r="E768" i="82" s="1"/>
  <c r="BY800" i="54"/>
  <c r="BZ800" i="54"/>
  <c r="BW801" i="54"/>
  <c r="BV801" i="54"/>
  <c r="BV800" i="54"/>
  <c r="I802" i="54"/>
  <c r="P801" i="54"/>
  <c r="AX801" i="54" s="1"/>
  <c r="J802" i="54"/>
  <c r="H802" i="54"/>
  <c r="E803" i="54"/>
  <c r="E769" i="82" s="1"/>
  <c r="BX802" i="54"/>
  <c r="BY802" i="54"/>
  <c r="BV802" i="54"/>
  <c r="AY801" i="54"/>
  <c r="I803" i="54"/>
  <c r="P802" i="54"/>
  <c r="J803" i="54"/>
  <c r="H803" i="54"/>
  <c r="E804" i="54"/>
  <c r="E770" i="82" s="1"/>
  <c r="BX803" i="54"/>
  <c r="BZ803" i="54"/>
  <c r="CA803" i="54"/>
  <c r="BY803" i="54"/>
  <c r="BW803" i="54"/>
  <c r="BV803" i="54"/>
  <c r="D769" i="82"/>
  <c r="J804" i="54"/>
  <c r="I804" i="54"/>
  <c r="L803" i="54"/>
  <c r="E805" i="54"/>
  <c r="E771" i="82"/>
  <c r="H804" i="54"/>
  <c r="D770" i="82" s="1"/>
  <c r="J805" i="54"/>
  <c r="I805" i="54"/>
  <c r="E806" i="54"/>
  <c r="BX804" i="54"/>
  <c r="CA804" i="54"/>
  <c r="BY804" i="54"/>
  <c r="BZ804" i="54"/>
  <c r="BW804" i="54"/>
  <c r="I806" i="54"/>
  <c r="E772" i="82"/>
  <c r="H805" i="54"/>
  <c r="J806" i="54"/>
  <c r="E807" i="54"/>
  <c r="E773" i="82" s="1"/>
  <c r="BX805" i="54"/>
  <c r="BY805" i="54"/>
  <c r="BZ805" i="54"/>
  <c r="CA805" i="54"/>
  <c r="BW805" i="54"/>
  <c r="BV805" i="54"/>
  <c r="H806" i="54"/>
  <c r="BV806" i="54" s="1"/>
  <c r="I807" i="54"/>
  <c r="D771" i="82"/>
  <c r="P806" i="54"/>
  <c r="AX806" i="54" s="1"/>
  <c r="J807" i="54"/>
  <c r="E808" i="54"/>
  <c r="E774" i="82" s="1"/>
  <c r="BX806" i="54"/>
  <c r="BY806" i="54"/>
  <c r="BZ806" i="54"/>
  <c r="CA806" i="54"/>
  <c r="BW806" i="54"/>
  <c r="D772" i="82"/>
  <c r="H807" i="54"/>
  <c r="BY807" i="54" s="1"/>
  <c r="I808" i="54"/>
  <c r="J808" i="54"/>
  <c r="E809" i="54"/>
  <c r="E775" i="82" s="1"/>
  <c r="BZ807" i="54"/>
  <c r="CA807" i="54"/>
  <c r="L807" i="54"/>
  <c r="H808" i="54"/>
  <c r="D774" i="82" s="1"/>
  <c r="I809" i="54"/>
  <c r="J809" i="54"/>
  <c r="E810" i="54"/>
  <c r="E776" i="82" s="1"/>
  <c r="BX808" i="54"/>
  <c r="CA808" i="54"/>
  <c r="BY808" i="54"/>
  <c r="BZ808" i="54"/>
  <c r="BV808" i="54"/>
  <c r="BW808" i="54"/>
  <c r="H809" i="54"/>
  <c r="I810" i="54"/>
  <c r="J810" i="54"/>
  <c r="H810" i="54"/>
  <c r="E811" i="54"/>
  <c r="E777" i="82" s="1"/>
  <c r="BX809" i="54"/>
  <c r="BY809" i="54"/>
  <c r="BZ809" i="54"/>
  <c r="CA809" i="54"/>
  <c r="BW810" i="54"/>
  <c r="BW809" i="54"/>
  <c r="BV809" i="54"/>
  <c r="D775" i="82"/>
  <c r="I811" i="54"/>
  <c r="P810" i="54"/>
  <c r="J811" i="54"/>
  <c r="H811" i="54"/>
  <c r="E812" i="54"/>
  <c r="E778" i="82" s="1"/>
  <c r="BX811" i="54"/>
  <c r="BZ811" i="54"/>
  <c r="CA811" i="54"/>
  <c r="BV811" i="54"/>
  <c r="AX810" i="54"/>
  <c r="AY810" i="54"/>
  <c r="I812" i="54"/>
  <c r="D777" i="82"/>
  <c r="L811" i="54"/>
  <c r="J812" i="54"/>
  <c r="E813" i="54"/>
  <c r="H812" i="54"/>
  <c r="I813" i="54"/>
  <c r="E779" i="82"/>
  <c r="J813" i="54"/>
  <c r="H813" i="54"/>
  <c r="CA813" i="54" s="1"/>
  <c r="E814" i="54"/>
  <c r="E780" i="82" s="1"/>
  <c r="BX813" i="54"/>
  <c r="BY813" i="54"/>
  <c r="BZ813" i="54"/>
  <c r="BX812" i="54"/>
  <c r="CA812" i="54"/>
  <c r="BY812" i="54"/>
  <c r="BZ812" i="54"/>
  <c r="BW813" i="54"/>
  <c r="BV813" i="54"/>
  <c r="BV812" i="54"/>
  <c r="BW812" i="54"/>
  <c r="D778" i="82"/>
  <c r="I814" i="54"/>
  <c r="D779" i="82"/>
  <c r="J814" i="54"/>
  <c r="E815" i="54"/>
  <c r="E781" i="82" s="1"/>
  <c r="H814" i="54"/>
  <c r="D780" i="82" s="1"/>
  <c r="I815" i="54"/>
  <c r="J815" i="54"/>
  <c r="H815" i="54"/>
  <c r="E816" i="54"/>
  <c r="BZ815" i="54"/>
  <c r="CA815" i="54"/>
  <c r="BY815" i="54"/>
  <c r="BX814" i="54"/>
  <c r="BY814" i="54"/>
  <c r="BW815" i="54"/>
  <c r="P814" i="54"/>
  <c r="I816" i="54"/>
  <c r="E782" i="82"/>
  <c r="D781" i="82"/>
  <c r="L815" i="54"/>
  <c r="J816" i="54"/>
  <c r="E817" i="54"/>
  <c r="H816" i="54"/>
  <c r="I817" i="54"/>
  <c r="E783" i="82"/>
  <c r="J817" i="54"/>
  <c r="H817" i="54"/>
  <c r="E818" i="54"/>
  <c r="E784" i="82" s="1"/>
  <c r="BX816" i="54"/>
  <c r="BZ816" i="54"/>
  <c r="CA817" i="54"/>
  <c r="BV816" i="54"/>
  <c r="BW816" i="54"/>
  <c r="BW817" i="54"/>
  <c r="I818" i="54"/>
  <c r="J818" i="54"/>
  <c r="E819" i="54"/>
  <c r="H818" i="54"/>
  <c r="CA818" i="54" s="1"/>
  <c r="I819" i="54"/>
  <c r="E785" i="82"/>
  <c r="J819" i="54"/>
  <c r="H819" i="54"/>
  <c r="E820" i="54"/>
  <c r="E786" i="82" s="1"/>
  <c r="BX819" i="54"/>
  <c r="BZ819" i="54"/>
  <c r="CA819" i="54"/>
  <c r="BY819" i="54"/>
  <c r="BX818" i="54"/>
  <c r="BY818" i="54"/>
  <c r="BZ818" i="54"/>
  <c r="BW819" i="54"/>
  <c r="BV819" i="54"/>
  <c r="D784" i="82"/>
  <c r="BV818" i="54"/>
  <c r="BW818" i="54"/>
  <c r="P818" i="54"/>
  <c r="I820" i="54"/>
  <c r="D785" i="82"/>
  <c r="L819" i="54"/>
  <c r="J820" i="54"/>
  <c r="H820" i="54"/>
  <c r="E821" i="54"/>
  <c r="E787" i="82" s="1"/>
  <c r="I821" i="54"/>
  <c r="J821" i="54"/>
  <c r="E822" i="54"/>
  <c r="E788" i="82" s="1"/>
  <c r="H821" i="54"/>
  <c r="CA821" i="54" s="1"/>
  <c r="I822" i="54"/>
  <c r="J822" i="54"/>
  <c r="H822" i="54"/>
  <c r="E823" i="54"/>
  <c r="E789" i="82" s="1"/>
  <c r="BX822" i="54"/>
  <c r="BY822" i="54"/>
  <c r="BZ822" i="54"/>
  <c r="CA822" i="54"/>
  <c r="BX821" i="54"/>
  <c r="BZ821" i="54"/>
  <c r="BV822" i="54"/>
  <c r="BW822" i="54"/>
  <c r="BW821" i="54"/>
  <c r="BV821" i="54"/>
  <c r="D787" i="82"/>
  <c r="D788" i="82"/>
  <c r="I823" i="54"/>
  <c r="P822" i="54"/>
  <c r="AY822" i="54" s="1"/>
  <c r="J823" i="54"/>
  <c r="H823" i="54"/>
  <c r="E824" i="54"/>
  <c r="E790" i="82" s="1"/>
  <c r="BX823" i="54"/>
  <c r="BZ823" i="54"/>
  <c r="CA823" i="54"/>
  <c r="BY823" i="54"/>
  <c r="BW823" i="54"/>
  <c r="BV823" i="54"/>
  <c r="AX822" i="54"/>
  <c r="I824" i="54"/>
  <c r="D789" i="82"/>
  <c r="L823" i="54"/>
  <c r="J824" i="54"/>
  <c r="H824" i="54"/>
  <c r="E825" i="54"/>
  <c r="E791" i="82" s="1"/>
  <c r="I825" i="54"/>
  <c r="J825" i="54"/>
  <c r="H825" i="54"/>
  <c r="BZ825" i="54" s="1"/>
  <c r="E826" i="54"/>
  <c r="E792" i="82" s="1"/>
  <c r="I826" i="54"/>
  <c r="J826" i="54"/>
  <c r="E827" i="54"/>
  <c r="H826" i="54"/>
  <c r="I827" i="54"/>
  <c r="E793" i="82"/>
  <c r="J827" i="54"/>
  <c r="H827" i="54"/>
  <c r="BY827" i="54" s="1"/>
  <c r="E828" i="54"/>
  <c r="BX827" i="54"/>
  <c r="BZ827" i="54"/>
  <c r="CA827" i="54"/>
  <c r="BX826" i="54"/>
  <c r="BY826" i="54"/>
  <c r="BZ826" i="54"/>
  <c r="CA826" i="54"/>
  <c r="BV827" i="54"/>
  <c r="BV826" i="54"/>
  <c r="BW826" i="54"/>
  <c r="D792" i="82"/>
  <c r="P826" i="54"/>
  <c r="I828" i="54"/>
  <c r="E794" i="82"/>
  <c r="D793" i="82"/>
  <c r="L827" i="54"/>
  <c r="J828" i="54"/>
  <c r="E829" i="54"/>
  <c r="E795" i="82" s="1"/>
  <c r="AX826" i="54"/>
  <c r="AY826" i="54"/>
  <c r="H828" i="54"/>
  <c r="I829" i="54"/>
  <c r="J829" i="54"/>
  <c r="E830" i="54"/>
  <c r="H829" i="54"/>
  <c r="I830" i="54"/>
  <c r="E796" i="82"/>
  <c r="J830" i="54"/>
  <c r="H830" i="54"/>
  <c r="E831" i="54"/>
  <c r="BX829" i="54"/>
  <c r="BY829" i="54"/>
  <c r="BZ829" i="54"/>
  <c r="CA829" i="54"/>
  <c r="BV830" i="54"/>
  <c r="BW830" i="54"/>
  <c r="BW829" i="54"/>
  <c r="BV829" i="54"/>
  <c r="D795" i="82"/>
  <c r="I831" i="54"/>
  <c r="E797" i="82"/>
  <c r="P830" i="54"/>
  <c r="AX830" i="54" s="1"/>
  <c r="J831" i="54"/>
  <c r="H831" i="54"/>
  <c r="D797" i="82" s="1"/>
  <c r="E832" i="54"/>
  <c r="E798" i="82" s="1"/>
  <c r="BX831" i="54"/>
  <c r="AY830" i="54"/>
  <c r="I832" i="54"/>
  <c r="P831" i="54"/>
  <c r="J832" i="54"/>
  <c r="H832" i="54"/>
  <c r="E833" i="54"/>
  <c r="BX832" i="54"/>
  <c r="CA832" i="54"/>
  <c r="BY832" i="54"/>
  <c r="BZ832" i="54"/>
  <c r="BV832" i="54"/>
  <c r="BW832" i="54"/>
  <c r="AX831" i="54"/>
  <c r="AY831" i="54"/>
  <c r="I833" i="54"/>
  <c r="E799" i="82"/>
  <c r="D798" i="82"/>
  <c r="L832" i="54"/>
  <c r="J833" i="54"/>
  <c r="H833" i="54"/>
  <c r="BX833" i="54" s="1"/>
  <c r="E834" i="54"/>
  <c r="E800" i="82" s="1"/>
  <c r="I834" i="54"/>
  <c r="J834" i="54"/>
  <c r="H834" i="54"/>
  <c r="E835" i="54"/>
  <c r="E801" i="82" s="1"/>
  <c r="BX834" i="54"/>
  <c r="I835" i="54"/>
  <c r="P834" i="54"/>
  <c r="J835" i="54"/>
  <c r="H835" i="54"/>
  <c r="E836" i="54"/>
  <c r="BX835" i="54"/>
  <c r="BZ835" i="54"/>
  <c r="CA835" i="54"/>
  <c r="BY835" i="54"/>
  <c r="BW835" i="54"/>
  <c r="BV835" i="54"/>
  <c r="AX834" i="54"/>
  <c r="AY834" i="54"/>
  <c r="I836" i="54"/>
  <c r="E802" i="82"/>
  <c r="D801" i="82"/>
  <c r="L835" i="54"/>
  <c r="J836" i="54"/>
  <c r="H836" i="54"/>
  <c r="E837" i="54"/>
  <c r="BX836" i="54"/>
  <c r="CA836" i="54"/>
  <c r="BY836" i="54"/>
  <c r="BW836" i="54"/>
  <c r="I837" i="54"/>
  <c r="E803" i="82"/>
  <c r="D802" i="82"/>
  <c r="J837" i="54"/>
  <c r="E838" i="54"/>
  <c r="E804" i="82" s="1"/>
  <c r="H837" i="54"/>
  <c r="I838" i="54"/>
  <c r="J838" i="54"/>
  <c r="H838" i="54"/>
  <c r="E839" i="54"/>
  <c r="BX838" i="54"/>
  <c r="BY838" i="54"/>
  <c r="BZ838" i="54"/>
  <c r="BY837" i="54"/>
  <c r="BW838" i="54"/>
  <c r="BW837" i="54"/>
  <c r="BV837" i="54"/>
  <c r="D803" i="82"/>
  <c r="I839" i="54"/>
  <c r="E805" i="82"/>
  <c r="P838" i="54"/>
  <c r="J839" i="54"/>
  <c r="E840" i="54"/>
  <c r="E806" i="82"/>
  <c r="AX838" i="54"/>
  <c r="AY838" i="54"/>
  <c r="H839" i="54"/>
  <c r="J840" i="54"/>
  <c r="I840" i="54"/>
  <c r="E841" i="54"/>
  <c r="E807" i="82" s="1"/>
  <c r="D805" i="82"/>
  <c r="BW839" i="54"/>
  <c r="BV839" i="54"/>
  <c r="J841" i="54"/>
  <c r="I841" i="54"/>
  <c r="H840" i="54"/>
  <c r="E842" i="54"/>
  <c r="E808" i="82"/>
  <c r="BX840" i="54"/>
  <c r="CA840" i="54"/>
  <c r="BY840" i="54"/>
  <c r="BZ840" i="54"/>
  <c r="BV840" i="54"/>
  <c r="BW840" i="54"/>
  <c r="D806" i="82"/>
  <c r="I842" i="54"/>
  <c r="J842" i="54"/>
  <c r="H841" i="54"/>
  <c r="E843" i="54"/>
  <c r="E809" i="82" s="1"/>
  <c r="BX841" i="54"/>
  <c r="BY841" i="54"/>
  <c r="BZ841" i="54"/>
  <c r="CA841" i="54"/>
  <c r="BW841" i="54"/>
  <c r="P841" i="54"/>
  <c r="I843" i="54"/>
  <c r="J843" i="54"/>
  <c r="H842" i="54"/>
  <c r="E844" i="54"/>
  <c r="BX842" i="54"/>
  <c r="BY842" i="54"/>
  <c r="BZ842" i="54"/>
  <c r="BW842" i="54"/>
  <c r="AY841" i="54"/>
  <c r="AX841" i="54"/>
  <c r="L842" i="54"/>
  <c r="J844" i="54"/>
  <c r="E810" i="82"/>
  <c r="H843" i="54"/>
  <c r="I844" i="54"/>
  <c r="E845" i="54"/>
  <c r="BX843" i="54"/>
  <c r="BZ843" i="54"/>
  <c r="CA843" i="54"/>
  <c r="J845" i="54"/>
  <c r="E811" i="82"/>
  <c r="H844" i="54"/>
  <c r="I845" i="54"/>
  <c r="E846" i="54"/>
  <c r="E812" i="82"/>
  <c r="BX844" i="54"/>
  <c r="CA844" i="54"/>
  <c r="BY844" i="54"/>
  <c r="BZ844" i="54"/>
  <c r="BV844" i="54"/>
  <c r="BW844" i="54"/>
  <c r="H845" i="54"/>
  <c r="D810" i="82"/>
  <c r="P845" i="54"/>
  <c r="J846" i="54"/>
  <c r="I846" i="54"/>
  <c r="E847" i="54"/>
  <c r="E813" i="82"/>
  <c r="BX845" i="54"/>
  <c r="BY845" i="54"/>
  <c r="BZ845" i="54"/>
  <c r="CA845" i="54"/>
  <c r="D811" i="82"/>
  <c r="BW845" i="54"/>
  <c r="BV845" i="54"/>
  <c r="H846" i="54"/>
  <c r="BW846" i="54" s="1"/>
  <c r="I847" i="54"/>
  <c r="J847" i="54"/>
  <c r="E848" i="54"/>
  <c r="E814" i="82" s="1"/>
  <c r="BX846" i="54"/>
  <c r="BY846" i="54"/>
  <c r="BZ846" i="54"/>
  <c r="CA846" i="54"/>
  <c r="D812" i="82"/>
  <c r="L846" i="54"/>
  <c r="I848" i="54"/>
  <c r="J848" i="54"/>
  <c r="H847" i="54"/>
  <c r="BX847" i="54" s="1"/>
  <c r="E849" i="54"/>
  <c r="E815" i="82" s="1"/>
  <c r="I849" i="54"/>
  <c r="J849" i="54"/>
  <c r="H848" i="54"/>
  <c r="E850" i="54"/>
  <c r="E816" i="82"/>
  <c r="BX848" i="54"/>
  <c r="H849" i="54"/>
  <c r="BX849" i="54" s="1"/>
  <c r="I850" i="54"/>
  <c r="J850" i="54"/>
  <c r="E851" i="54"/>
  <c r="E817" i="82" s="1"/>
  <c r="J851" i="54"/>
  <c r="P849" i="54"/>
  <c r="AX849" i="54" s="1"/>
  <c r="H850" i="54"/>
  <c r="I851" i="54"/>
  <c r="E852" i="54"/>
  <c r="AY849" i="54"/>
  <c r="J852" i="54"/>
  <c r="E818" i="82"/>
  <c r="L850" i="54"/>
  <c r="I852" i="54"/>
  <c r="H852" i="54"/>
  <c r="E853" i="54"/>
  <c r="E819" i="82" s="1"/>
  <c r="H851" i="54"/>
  <c r="BX851" i="54" s="1"/>
  <c r="CA852" i="54"/>
  <c r="BY852" i="54"/>
  <c r="BZ851" i="54"/>
  <c r="CA851" i="54"/>
  <c r="BY851" i="54"/>
  <c r="BW851" i="54"/>
  <c r="BW852" i="54"/>
  <c r="J853" i="54"/>
  <c r="D817" i="82"/>
  <c r="I853" i="54"/>
  <c r="E854" i="54"/>
  <c r="E820" i="82" s="1"/>
  <c r="J854" i="54"/>
  <c r="I854" i="54"/>
  <c r="E855" i="54"/>
  <c r="H853" i="54"/>
  <c r="CA853" i="54" s="1"/>
  <c r="BZ853" i="54"/>
  <c r="BW853" i="54"/>
  <c r="BV853" i="54"/>
  <c r="I855" i="54"/>
  <c r="E821" i="82"/>
  <c r="D819" i="82"/>
  <c r="P853" i="54"/>
  <c r="H854" i="54"/>
  <c r="D820" i="82" s="1"/>
  <c r="J855" i="54"/>
  <c r="H855" i="54"/>
  <c r="BV855" i="54" s="1"/>
  <c r="E856" i="54"/>
  <c r="E822" i="82" s="1"/>
  <c r="BX854" i="54"/>
  <c r="BY854" i="54"/>
  <c r="BZ854" i="54"/>
  <c r="CA854" i="54"/>
  <c r="BX855" i="54"/>
  <c r="BZ855" i="54"/>
  <c r="BV854" i="54"/>
  <c r="BW854" i="54"/>
  <c r="BW855" i="54"/>
  <c r="AY853" i="54"/>
  <c r="AX853" i="54"/>
  <c r="D821" i="82"/>
  <c r="I856" i="54"/>
  <c r="L854" i="54"/>
  <c r="J856" i="54"/>
  <c r="H856" i="54"/>
  <c r="E857" i="54"/>
  <c r="BX856" i="54"/>
  <c r="BY856" i="54"/>
  <c r="BZ856" i="54"/>
  <c r="I857" i="54"/>
  <c r="E823" i="82"/>
  <c r="D822" i="82"/>
  <c r="J857" i="54"/>
  <c r="H857" i="54"/>
  <c r="E858" i="54"/>
  <c r="BX857" i="54"/>
  <c r="BW857" i="54"/>
  <c r="BV857" i="54"/>
  <c r="D823" i="82"/>
  <c r="I858" i="54"/>
  <c r="E824" i="82"/>
  <c r="P857" i="54"/>
  <c r="J858" i="54"/>
  <c r="H858" i="54"/>
  <c r="E859" i="54"/>
  <c r="E825" i="82" s="1"/>
  <c r="BX858" i="54"/>
  <c r="BY858" i="54"/>
  <c r="BZ858" i="54"/>
  <c r="CA858" i="54"/>
  <c r="BV858" i="54"/>
  <c r="BW858" i="54"/>
  <c r="I859" i="54"/>
  <c r="D824" i="82"/>
  <c r="L858" i="54"/>
  <c r="J859" i="54"/>
  <c r="H859" i="54"/>
  <c r="E860" i="54"/>
  <c r="BX859" i="54"/>
  <c r="I860" i="54"/>
  <c r="E826" i="82"/>
  <c r="D825" i="82"/>
  <c r="L859" i="54"/>
  <c r="J860" i="54"/>
  <c r="E861" i="54"/>
  <c r="E827" i="82" s="1"/>
  <c r="H860" i="54"/>
  <c r="CA860" i="54" s="1"/>
  <c r="I861" i="54"/>
  <c r="J861" i="54"/>
  <c r="H861" i="54"/>
  <c r="D827" i="82" s="1"/>
  <c r="E862" i="54"/>
  <c r="E828" i="82" s="1"/>
  <c r="BX861" i="54"/>
  <c r="BY861" i="54"/>
  <c r="BZ861" i="54"/>
  <c r="CA861" i="54"/>
  <c r="BX860" i="54"/>
  <c r="BY860" i="54"/>
  <c r="BZ860" i="54"/>
  <c r="BW861" i="54"/>
  <c r="BV861" i="54"/>
  <c r="BV860" i="54"/>
  <c r="BW860" i="54"/>
  <c r="D826" i="82"/>
  <c r="I862" i="54"/>
  <c r="L861" i="54"/>
  <c r="J862" i="54"/>
  <c r="H862" i="54"/>
  <c r="E863" i="54"/>
  <c r="E829" i="82"/>
  <c r="BY862" i="54"/>
  <c r="BZ862" i="54"/>
  <c r="BW862" i="54"/>
  <c r="AO862" i="54"/>
  <c r="D828" i="82"/>
  <c r="J863" i="54"/>
  <c r="I863" i="54"/>
  <c r="E864" i="54"/>
  <c r="E830" i="82"/>
  <c r="BQ862" i="54"/>
  <c r="BL862" i="54"/>
  <c r="BT862" i="54"/>
  <c r="J864" i="54"/>
  <c r="I864" i="54"/>
  <c r="H863" i="54"/>
  <c r="E865" i="54"/>
  <c r="E831" i="82" s="1"/>
  <c r="CA863" i="54"/>
  <c r="I865" i="54"/>
  <c r="H864" i="54"/>
  <c r="L863" i="54"/>
  <c r="J865" i="54"/>
  <c r="H865" i="54"/>
  <c r="E866" i="54"/>
  <c r="BW865" i="54"/>
  <c r="BV865" i="54"/>
  <c r="I866" i="54"/>
  <c r="E832" i="82"/>
  <c r="AO864" i="54"/>
  <c r="BM864" i="54" s="1"/>
  <c r="AO865" i="54"/>
  <c r="J866" i="54"/>
  <c r="H866" i="54"/>
  <c r="E867" i="54"/>
  <c r="BX866" i="54"/>
  <c r="BY866" i="54"/>
  <c r="BZ866" i="54"/>
  <c r="CA866" i="54"/>
  <c r="BV866" i="54"/>
  <c r="BW866" i="54"/>
  <c r="BQ864" i="54"/>
  <c r="BR864" i="54"/>
  <c r="BH864" i="54"/>
  <c r="BK864" i="54"/>
  <c r="BS864" i="54"/>
  <c r="BI864" i="54"/>
  <c r="BO864" i="54"/>
  <c r="BP864" i="54"/>
  <c r="BM865" i="54"/>
  <c r="BQ865" i="54"/>
  <c r="BU865" i="54"/>
  <c r="BN865" i="54"/>
  <c r="BR865" i="54"/>
  <c r="BK865" i="54"/>
  <c r="BS865" i="54"/>
  <c r="BL865" i="54"/>
  <c r="BI865" i="54"/>
  <c r="BH865" i="54"/>
  <c r="BP865" i="54"/>
  <c r="BJ865" i="54"/>
  <c r="D832" i="82"/>
  <c r="I867" i="54"/>
  <c r="E833" i="82"/>
  <c r="L866" i="54"/>
  <c r="J867" i="54"/>
  <c r="E868" i="54"/>
  <c r="E834" i="82" s="1"/>
  <c r="H867" i="54"/>
  <c r="D833" i="82" s="1"/>
  <c r="I868" i="54"/>
  <c r="J868" i="54"/>
  <c r="E869" i="54"/>
  <c r="E835" i="82" s="1"/>
  <c r="BX867" i="54"/>
  <c r="BY867" i="54"/>
  <c r="BW867" i="54"/>
  <c r="BV867" i="54"/>
  <c r="H868" i="54"/>
  <c r="I869" i="54"/>
  <c r="J869" i="54"/>
  <c r="E870" i="54"/>
  <c r="CA868" i="54"/>
  <c r="BY868" i="54"/>
  <c r="BZ868" i="54"/>
  <c r="AO868" i="54"/>
  <c r="BV868" i="54"/>
  <c r="BW868" i="54"/>
  <c r="H869" i="54"/>
  <c r="D835" i="82" s="1"/>
  <c r="I870" i="54"/>
  <c r="E836" i="82"/>
  <c r="J870" i="54"/>
  <c r="H870" i="54"/>
  <c r="E871" i="54"/>
  <c r="E837" i="82" s="1"/>
  <c r="CA869" i="54"/>
  <c r="BX869" i="54"/>
  <c r="BY869" i="54"/>
  <c r="BZ869" i="54"/>
  <c r="BS868" i="54"/>
  <c r="BM868" i="54"/>
  <c r="BJ868" i="54"/>
  <c r="BK868" i="54"/>
  <c r="BT868" i="54"/>
  <c r="BU868" i="54"/>
  <c r="BP868" i="54"/>
  <c r="BW869" i="54"/>
  <c r="BV869" i="54"/>
  <c r="I871" i="54"/>
  <c r="AO870" i="54"/>
  <c r="BQ870" i="54" s="1"/>
  <c r="J871" i="54"/>
  <c r="E872" i="54"/>
  <c r="E838" i="82" s="1"/>
  <c r="BN870" i="54"/>
  <c r="BR870" i="54"/>
  <c r="BS870" i="54"/>
  <c r="BL870" i="54"/>
  <c r="BT870" i="54"/>
  <c r="BU870" i="54"/>
  <c r="BP870" i="54"/>
  <c r="BJ870" i="54"/>
  <c r="H871" i="54"/>
  <c r="I872" i="54"/>
  <c r="J872" i="54"/>
  <c r="H872" i="54"/>
  <c r="E873" i="54"/>
  <c r="E839" i="82" s="1"/>
  <c r="BX872" i="54"/>
  <c r="BY872" i="54"/>
  <c r="BZ872" i="54"/>
  <c r="AO871" i="54"/>
  <c r="I873" i="54"/>
  <c r="AO872" i="54"/>
  <c r="D838" i="82"/>
  <c r="J873" i="54"/>
  <c r="E874" i="54"/>
  <c r="E840" i="82" s="1"/>
  <c r="BL872" i="54"/>
  <c r="BP872" i="54"/>
  <c r="BR872" i="54"/>
  <c r="BK872" i="54"/>
  <c r="BS872" i="54"/>
  <c r="BH872" i="54"/>
  <c r="BK871" i="54"/>
  <c r="BO871" i="54"/>
  <c r="BS871" i="54"/>
  <c r="BL871" i="54"/>
  <c r="BP871" i="54"/>
  <c r="BT871" i="54"/>
  <c r="BQ871" i="54"/>
  <c r="BR871" i="54"/>
  <c r="BM871" i="54"/>
  <c r="BU871" i="54"/>
  <c r="BJ871" i="54"/>
  <c r="BH871" i="54"/>
  <c r="BI871" i="54"/>
  <c r="BN871" i="54"/>
  <c r="I874" i="54"/>
  <c r="H873" i="54"/>
  <c r="BV873" i="54" s="1"/>
  <c r="J874" i="54"/>
  <c r="H874" i="54"/>
  <c r="BW874" i="54" s="1"/>
  <c r="E875" i="54"/>
  <c r="CA874" i="54"/>
  <c r="BX874" i="54"/>
  <c r="BY874" i="54"/>
  <c r="BZ874" i="54"/>
  <c r="BZ873" i="54"/>
  <c r="BV874" i="54"/>
  <c r="BW873" i="54"/>
  <c r="E841" i="82"/>
  <c r="I875" i="54"/>
  <c r="D840" i="82"/>
  <c r="J875" i="54"/>
  <c r="H875" i="54"/>
  <c r="E876" i="54"/>
  <c r="BX875" i="54"/>
  <c r="BY875" i="54"/>
  <c r="BZ875" i="54"/>
  <c r="BW875" i="54"/>
  <c r="E842" i="82"/>
  <c r="I876" i="54"/>
  <c r="J876" i="54"/>
  <c r="H876" i="54"/>
  <c r="E877" i="54"/>
  <c r="E843" i="82" s="1"/>
  <c r="CA876" i="54"/>
  <c r="BX876" i="54"/>
  <c r="BY876" i="54"/>
  <c r="BZ876" i="54"/>
  <c r="BV876" i="54"/>
  <c r="BW876" i="54"/>
  <c r="I877" i="54"/>
  <c r="D842" i="82"/>
  <c r="J877" i="54"/>
  <c r="H877" i="54"/>
  <c r="E878" i="54"/>
  <c r="E844" i="82" s="1"/>
  <c r="CA877" i="54"/>
  <c r="I878" i="54"/>
  <c r="D843" i="82"/>
  <c r="J878" i="54"/>
  <c r="H878" i="54"/>
  <c r="E879" i="54"/>
  <c r="E845" i="82" s="1"/>
  <c r="I879" i="54"/>
  <c r="J879" i="54"/>
  <c r="H879" i="54"/>
  <c r="CA879" i="54" s="1"/>
  <c r="E880" i="54"/>
  <c r="E846" i="82" s="1"/>
  <c r="I880" i="54"/>
  <c r="J880" i="54"/>
  <c r="H880" i="54"/>
  <c r="E881" i="54"/>
  <c r="BX880" i="54"/>
  <c r="E847" i="82"/>
  <c r="I881" i="54"/>
  <c r="D846" i="82"/>
  <c r="J881" i="54"/>
  <c r="H881" i="54"/>
  <c r="E882" i="54"/>
  <c r="CA881" i="54"/>
  <c r="BX881" i="54"/>
  <c r="BY881" i="54"/>
  <c r="BZ881" i="54"/>
  <c r="BW881" i="54"/>
  <c r="BV881" i="54"/>
  <c r="E848" i="82"/>
  <c r="I882" i="54"/>
  <c r="D847" i="82"/>
  <c r="J882" i="54"/>
  <c r="H882" i="54"/>
  <c r="BW882" i="54" s="1"/>
  <c r="E883" i="54"/>
  <c r="E849" i="82" s="1"/>
  <c r="CA882" i="54"/>
  <c r="BY882" i="54"/>
  <c r="BZ882" i="54"/>
  <c r="BV882" i="54"/>
  <c r="I883" i="54"/>
  <c r="D848" i="82"/>
  <c r="J883" i="54"/>
  <c r="H883" i="54"/>
  <c r="E884" i="54"/>
  <c r="CA883" i="54"/>
  <c r="BY883" i="54"/>
  <c r="BV883" i="54"/>
  <c r="E850" i="82"/>
  <c r="I884" i="54"/>
  <c r="D849" i="82"/>
  <c r="J884" i="54"/>
  <c r="H884" i="54"/>
  <c r="E885" i="54"/>
  <c r="CA884" i="54"/>
  <c r="BV884" i="54"/>
  <c r="BW884" i="54"/>
  <c r="E851" i="82"/>
  <c r="I885" i="54"/>
  <c r="D850" i="82"/>
  <c r="J885" i="54"/>
  <c r="H885" i="54"/>
  <c r="CA885" i="54" s="1"/>
  <c r="E886" i="54"/>
  <c r="BX885" i="54"/>
  <c r="BZ885" i="54"/>
  <c r="BW885" i="54"/>
  <c r="BV885" i="54"/>
  <c r="E852" i="82"/>
  <c r="I886" i="54"/>
  <c r="D851" i="82"/>
  <c r="J886" i="54"/>
  <c r="H886" i="54"/>
  <c r="E887" i="54"/>
  <c r="CA886" i="54"/>
  <c r="BX886" i="54"/>
  <c r="BY886" i="54"/>
  <c r="BZ886" i="54"/>
  <c r="BV886" i="54"/>
  <c r="BW886" i="54"/>
  <c r="E853" i="82"/>
  <c r="I887" i="54"/>
  <c r="D852" i="82"/>
  <c r="J887" i="54"/>
  <c r="H887" i="54"/>
  <c r="BV887" i="54" s="1"/>
  <c r="E888" i="54"/>
  <c r="E854" i="82" s="1"/>
  <c r="CA887" i="54"/>
  <c r="BX887" i="54"/>
  <c r="BY887" i="54"/>
  <c r="BZ887" i="54"/>
  <c r="BW887" i="54"/>
  <c r="J888" i="54"/>
  <c r="I888" i="54"/>
  <c r="H888" i="54"/>
  <c r="D853" i="82"/>
  <c r="E889" i="54"/>
  <c r="E855" i="82" s="1"/>
  <c r="CA888" i="54"/>
  <c r="BX888" i="54"/>
  <c r="BY888" i="54"/>
  <c r="BW888" i="54"/>
  <c r="D854" i="82"/>
  <c r="I889" i="54"/>
  <c r="J889" i="54"/>
  <c r="H889" i="54"/>
  <c r="E890" i="54"/>
  <c r="E856" i="82" s="1"/>
  <c r="CA889" i="54"/>
  <c r="BZ889" i="54"/>
  <c r="BW889" i="54"/>
  <c r="BV889" i="54"/>
  <c r="I890" i="54"/>
  <c r="D855" i="82"/>
  <c r="J890" i="54"/>
  <c r="H890" i="54"/>
  <c r="CA890" i="54" s="1"/>
  <c r="E891" i="54"/>
  <c r="BX890" i="54"/>
  <c r="BY890" i="54"/>
  <c r="BZ890" i="54"/>
  <c r="BV890" i="54"/>
  <c r="BW890" i="54"/>
  <c r="E857" i="82"/>
  <c r="I891" i="54"/>
  <c r="D856" i="82"/>
  <c r="J891" i="54"/>
  <c r="H891" i="54"/>
  <c r="E892" i="54"/>
  <c r="CA891" i="54"/>
  <c r="BX891" i="54"/>
  <c r="BY891" i="54"/>
  <c r="BZ891" i="54"/>
  <c r="BV891" i="54"/>
  <c r="BW891" i="54"/>
  <c r="E858" i="82"/>
  <c r="I892" i="54"/>
  <c r="D857" i="82"/>
  <c r="J892" i="54"/>
  <c r="H892" i="54"/>
  <c r="E893" i="54"/>
  <c r="E859" i="82" s="1"/>
  <c r="CA892" i="54"/>
  <c r="BX892" i="54"/>
  <c r="BV892" i="54"/>
  <c r="I893" i="54"/>
  <c r="D858" i="82"/>
  <c r="J893" i="54"/>
  <c r="H893" i="54"/>
  <c r="E894" i="54"/>
  <c r="E860" i="82" s="1"/>
  <c r="I894" i="54"/>
  <c r="D859" i="82"/>
  <c r="J894" i="54"/>
  <c r="H894" i="54"/>
  <c r="E895" i="54"/>
  <c r="E861" i="82" s="1"/>
  <c r="I895" i="54"/>
  <c r="J895" i="54"/>
  <c r="H895" i="54"/>
  <c r="E896" i="54"/>
  <c r="BX895" i="54"/>
  <c r="E862" i="82"/>
  <c r="I896" i="54"/>
  <c r="J896" i="54"/>
  <c r="H896" i="54"/>
  <c r="E897" i="54"/>
  <c r="E863" i="82" s="1"/>
  <c r="CA896" i="54"/>
  <c r="BX896" i="54"/>
  <c r="BY896" i="54"/>
  <c r="BZ896" i="54"/>
  <c r="BV896" i="54"/>
  <c r="BW896" i="54"/>
  <c r="I897" i="54"/>
  <c r="D862" i="82"/>
  <c r="J897" i="54"/>
  <c r="H897" i="54"/>
  <c r="BX897" i="54" s="1"/>
  <c r="E898" i="54"/>
  <c r="E864" i="82" s="1"/>
  <c r="I898" i="54"/>
  <c r="J898" i="54"/>
  <c r="H898" i="54"/>
  <c r="E899" i="54"/>
  <c r="BX898" i="54"/>
  <c r="BW898" i="54"/>
  <c r="E865" i="82"/>
  <c r="I899" i="54"/>
  <c r="D864" i="82"/>
  <c r="J899" i="54"/>
  <c r="H899" i="54"/>
  <c r="E900" i="54"/>
  <c r="BZ899" i="54"/>
  <c r="BW899" i="54"/>
  <c r="E866" i="82"/>
  <c r="I900" i="54"/>
  <c r="D865" i="82"/>
  <c r="J900" i="54"/>
  <c r="H900" i="54"/>
  <c r="E901" i="54"/>
  <c r="E867" i="82"/>
  <c r="I901" i="54"/>
  <c r="D866" i="82"/>
  <c r="J901" i="54"/>
  <c r="H901" i="54"/>
  <c r="E902" i="54"/>
  <c r="CA901" i="54"/>
  <c r="BX901" i="54"/>
  <c r="BY901" i="54"/>
  <c r="BZ901" i="54"/>
  <c r="BV901" i="54"/>
  <c r="BW901" i="54"/>
  <c r="E868" i="82"/>
  <c r="I902" i="54"/>
  <c r="D867" i="82"/>
  <c r="J902" i="54"/>
  <c r="H902" i="54"/>
  <c r="E903" i="54"/>
  <c r="E869" i="82" s="1"/>
  <c r="CA902" i="54"/>
  <c r="BX902" i="54"/>
  <c r="BY902" i="54"/>
  <c r="BZ902" i="54"/>
  <c r="BV902" i="54"/>
  <c r="I903" i="54"/>
  <c r="J903" i="54"/>
  <c r="H903" i="54"/>
  <c r="E904" i="54"/>
  <c r="BW903" i="54"/>
  <c r="E870" i="82"/>
  <c r="I904" i="54"/>
  <c r="J904" i="54"/>
  <c r="H904" i="54"/>
  <c r="E905" i="54"/>
  <c r="E871" i="82"/>
  <c r="I905" i="54"/>
  <c r="J905" i="54"/>
  <c r="H905" i="54"/>
  <c r="BX905" i="54" s="1"/>
  <c r="E906" i="54"/>
  <c r="E872" i="82"/>
  <c r="I906" i="54"/>
  <c r="J906" i="54"/>
  <c r="H906" i="54"/>
  <c r="E907" i="54"/>
  <c r="E873" i="82" s="1"/>
  <c r="CA906" i="54"/>
  <c r="BX906" i="54"/>
  <c r="BY906" i="54"/>
  <c r="BZ906" i="54"/>
  <c r="BV906" i="54"/>
  <c r="BW906" i="54"/>
  <c r="I907" i="54"/>
  <c r="D872" i="82"/>
  <c r="J907" i="54"/>
  <c r="H907" i="54"/>
  <c r="E908" i="54"/>
  <c r="E874" i="82" s="1"/>
  <c r="I908" i="54"/>
  <c r="J908" i="54"/>
  <c r="H908" i="54"/>
  <c r="E909" i="54"/>
  <c r="E875" i="82" s="1"/>
  <c r="I909" i="54"/>
  <c r="J909" i="54"/>
  <c r="H909" i="54"/>
  <c r="E910" i="54"/>
  <c r="E876" i="82" s="1"/>
  <c r="CA909" i="54"/>
  <c r="BZ909" i="54"/>
  <c r="BV909" i="54"/>
  <c r="J910" i="54"/>
  <c r="I910" i="54"/>
  <c r="H910" i="54"/>
  <c r="E911" i="54"/>
  <c r="BZ910" i="54"/>
  <c r="D876" i="82"/>
  <c r="E877" i="82"/>
  <c r="I911" i="54"/>
  <c r="J911" i="54"/>
  <c r="H911" i="54"/>
  <c r="E912" i="54"/>
  <c r="CA911" i="54"/>
  <c r="BX911" i="54"/>
  <c r="BY911" i="54"/>
  <c r="BZ911" i="54"/>
  <c r="BV911" i="54"/>
  <c r="BW911" i="54"/>
  <c r="E878" i="82"/>
  <c r="I912" i="54"/>
  <c r="D877" i="82"/>
  <c r="J912" i="54"/>
  <c r="H912" i="54"/>
  <c r="E913" i="54"/>
  <c r="E879" i="82" s="1"/>
  <c r="BY912" i="54"/>
  <c r="BV912" i="54"/>
  <c r="J913" i="54"/>
  <c r="I913" i="54"/>
  <c r="H913" i="54"/>
  <c r="D878" i="82"/>
  <c r="E914" i="54"/>
  <c r="E880" i="82" s="1"/>
  <c r="J914" i="54"/>
  <c r="I914" i="54"/>
  <c r="H914" i="54"/>
  <c r="E915" i="54"/>
  <c r="E881" i="82" s="1"/>
  <c r="J915" i="54"/>
  <c r="I915" i="54"/>
  <c r="E916" i="54"/>
  <c r="E882" i="82" s="1"/>
  <c r="I916" i="54"/>
  <c r="J916" i="54"/>
  <c r="H916" i="54"/>
  <c r="BW916" i="54" s="1"/>
  <c r="E917" i="54"/>
  <c r="E883" i="82" s="1"/>
  <c r="BX916" i="54"/>
  <c r="BY916" i="54"/>
  <c r="BZ916" i="54"/>
  <c r="BV916" i="54"/>
  <c r="I917" i="54"/>
  <c r="J917" i="54"/>
  <c r="E918" i="54"/>
  <c r="E884" i="82"/>
  <c r="J918" i="54"/>
  <c r="I918" i="54"/>
  <c r="H918" i="54"/>
  <c r="BX918" i="54" s="1"/>
  <c r="E919" i="54"/>
  <c r="E885" i="82"/>
  <c r="J919" i="54"/>
  <c r="I919" i="54"/>
  <c r="E920" i="54"/>
  <c r="E886" i="82"/>
  <c r="J920" i="54"/>
  <c r="I920" i="54"/>
  <c r="H920" i="54"/>
  <c r="E921" i="54"/>
  <c r="CA920" i="54"/>
  <c r="BY920" i="54"/>
  <c r="BW920" i="54"/>
  <c r="E887" i="82"/>
  <c r="J921" i="54"/>
  <c r="I921" i="54"/>
  <c r="H921" i="54"/>
  <c r="D886" i="82"/>
  <c r="E922" i="54"/>
  <c r="E888" i="82"/>
  <c r="J922" i="54"/>
  <c r="I922" i="54"/>
  <c r="H922" i="54"/>
  <c r="BX922" i="54" s="1"/>
  <c r="E923" i="54"/>
  <c r="E889" i="82"/>
  <c r="J923" i="54"/>
  <c r="I923" i="54"/>
  <c r="H923" i="54"/>
  <c r="E924" i="54"/>
  <c r="E890" i="82" s="1"/>
  <c r="CA923" i="54"/>
  <c r="BX923" i="54"/>
  <c r="BY923" i="54"/>
  <c r="BZ923" i="54"/>
  <c r="BV923" i="54"/>
  <c r="BW923" i="54"/>
  <c r="D889" i="82"/>
  <c r="J924" i="54"/>
  <c r="I924" i="54"/>
  <c r="E925" i="54"/>
  <c r="E891" i="82"/>
  <c r="J925" i="54"/>
  <c r="I925" i="54"/>
  <c r="E926" i="54"/>
  <c r="E892" i="82"/>
  <c r="J926" i="54"/>
  <c r="I926" i="54"/>
  <c r="E927" i="54"/>
  <c r="E893" i="82"/>
  <c r="I927" i="54"/>
  <c r="H927" i="54"/>
  <c r="J927" i="54"/>
  <c r="E928" i="54"/>
  <c r="BW927" i="54"/>
  <c r="E894" i="82"/>
  <c r="I928" i="54"/>
  <c r="H928" i="54"/>
  <c r="J928" i="54"/>
  <c r="E929" i="54"/>
  <c r="BX928" i="54"/>
  <c r="BZ928" i="54"/>
  <c r="BV928" i="54"/>
  <c r="BW928" i="54"/>
  <c r="E895" i="82"/>
  <c r="J929" i="54"/>
  <c r="I929" i="54"/>
  <c r="D894" i="82"/>
  <c r="E930" i="54"/>
  <c r="E896" i="82" s="1"/>
  <c r="I930" i="54"/>
  <c r="J930" i="54"/>
  <c r="H930" i="54"/>
  <c r="E931" i="54"/>
  <c r="E897" i="82" s="1"/>
  <c r="BX930" i="54"/>
  <c r="BY930" i="54"/>
  <c r="BV930" i="54"/>
  <c r="I931" i="54"/>
  <c r="D896" i="82"/>
  <c r="J931" i="54"/>
  <c r="H931" i="54"/>
  <c r="E932" i="54"/>
  <c r="E898" i="82"/>
  <c r="I932" i="54"/>
  <c r="D897" i="82"/>
  <c r="J932" i="54"/>
  <c r="H932" i="54"/>
  <c r="BX932" i="54" s="1"/>
  <c r="E933" i="54"/>
  <c r="E899" i="82" s="1"/>
  <c r="I933" i="54"/>
  <c r="J933" i="54"/>
  <c r="H933" i="54"/>
  <c r="E934" i="54"/>
  <c r="E900" i="82"/>
  <c r="I934" i="54"/>
  <c r="J934" i="54"/>
  <c r="H934" i="54"/>
  <c r="E935" i="54"/>
  <c r="E901" i="82" s="1"/>
  <c r="BX934" i="54"/>
  <c r="BY934" i="54"/>
  <c r="CA934" i="54"/>
  <c r="BZ934" i="54"/>
  <c r="BV934" i="54"/>
  <c r="BW934" i="54"/>
  <c r="I935" i="54"/>
  <c r="D900" i="82"/>
  <c r="J935" i="54"/>
  <c r="H935" i="54"/>
  <c r="E936" i="54"/>
  <c r="E902" i="82" s="1"/>
  <c r="I936" i="54"/>
  <c r="J936" i="54"/>
  <c r="H936" i="54"/>
  <c r="E937" i="54"/>
  <c r="BY936" i="54"/>
  <c r="E903" i="82"/>
  <c r="I937" i="54"/>
  <c r="J937" i="54"/>
  <c r="H937" i="54"/>
  <c r="E938" i="54"/>
  <c r="BZ937" i="54"/>
  <c r="BW937" i="54"/>
  <c r="E904" i="82"/>
  <c r="I938" i="54"/>
  <c r="D903" i="82"/>
  <c r="J938" i="54"/>
  <c r="H938" i="54"/>
  <c r="E939" i="54"/>
  <c r="CA938" i="54"/>
  <c r="BV938" i="54"/>
  <c r="BW938" i="54"/>
  <c r="E905" i="82"/>
  <c r="I939" i="54"/>
  <c r="D904" i="82"/>
  <c r="J939" i="54"/>
  <c r="H939" i="54"/>
  <c r="E940" i="54"/>
  <c r="BX939" i="54"/>
  <c r="BY939" i="54"/>
  <c r="CA939" i="54"/>
  <c r="BZ939" i="54"/>
  <c r="BV939" i="54"/>
  <c r="BW939" i="54"/>
  <c r="E906" i="82"/>
  <c r="I940" i="54"/>
  <c r="D905" i="82"/>
  <c r="J940" i="54"/>
  <c r="H940" i="54"/>
  <c r="E941" i="54"/>
  <c r="E907" i="82" s="1"/>
  <c r="BX940" i="54"/>
  <c r="BY940" i="54"/>
  <c r="CA940" i="54"/>
  <c r="BZ940" i="54"/>
  <c r="BV940" i="54"/>
  <c r="I941" i="54"/>
  <c r="J941" i="54"/>
  <c r="H941" i="54"/>
  <c r="E942" i="54"/>
  <c r="BX941" i="54"/>
  <c r="BY941" i="54"/>
  <c r="CA941" i="54"/>
  <c r="BW941" i="54"/>
  <c r="E908" i="82"/>
  <c r="I942" i="54"/>
  <c r="J942" i="54"/>
  <c r="H942" i="54"/>
  <c r="E943" i="54"/>
  <c r="BW942" i="54"/>
  <c r="E909" i="82"/>
  <c r="I943" i="54"/>
  <c r="J943" i="54"/>
  <c r="H943" i="54"/>
  <c r="E944" i="54"/>
  <c r="BW943" i="54"/>
  <c r="E910" i="82"/>
  <c r="I944" i="54"/>
  <c r="J944" i="54"/>
  <c r="H944" i="54"/>
  <c r="E945" i="54"/>
  <c r="E911" i="82" s="1"/>
  <c r="BX944" i="54"/>
  <c r="BY944" i="54"/>
  <c r="CA944" i="54"/>
  <c r="BZ944" i="54"/>
  <c r="BV944" i="54"/>
  <c r="BW944" i="54"/>
  <c r="I945" i="54"/>
  <c r="D910" i="82"/>
  <c r="J945" i="54"/>
  <c r="H945" i="54"/>
  <c r="E946" i="54"/>
  <c r="E912" i="82" s="1"/>
  <c r="I946" i="54"/>
  <c r="J946" i="54"/>
  <c r="H946" i="54"/>
  <c r="E947" i="54"/>
  <c r="E913" i="82" s="1"/>
  <c r="I947" i="54"/>
  <c r="J947" i="54"/>
  <c r="H947" i="54"/>
  <c r="E948" i="54"/>
  <c r="E914" i="82" s="1"/>
  <c r="BX947" i="54"/>
  <c r="BZ947" i="54"/>
  <c r="BV947" i="54"/>
  <c r="I948" i="54"/>
  <c r="J948" i="54"/>
  <c r="H948" i="54"/>
  <c r="E949" i="54"/>
  <c r="BY948" i="54"/>
  <c r="CA948" i="54"/>
  <c r="BZ948" i="54"/>
  <c r="E915" i="82"/>
  <c r="I949" i="54"/>
  <c r="D914" i="82"/>
  <c r="J949" i="54"/>
  <c r="H949" i="54"/>
  <c r="E950" i="54"/>
  <c r="BX949" i="54"/>
  <c r="BY949" i="54"/>
  <c r="CA949" i="54"/>
  <c r="BZ949" i="54"/>
  <c r="BV949" i="54"/>
  <c r="BW949" i="54"/>
  <c r="E916" i="82"/>
  <c r="I950" i="54"/>
  <c r="D915" i="82"/>
  <c r="J950" i="54"/>
  <c r="H950" i="54"/>
  <c r="E951" i="54"/>
  <c r="E917" i="82" s="1"/>
  <c r="CA950" i="54"/>
  <c r="BV950" i="54"/>
  <c r="I951" i="54"/>
  <c r="D916" i="82"/>
  <c r="J951" i="54"/>
  <c r="H951" i="54"/>
  <c r="E952" i="54"/>
  <c r="E918" i="82" s="1"/>
  <c r="I952" i="54"/>
  <c r="J952" i="54"/>
  <c r="H952" i="54"/>
  <c r="E953" i="54"/>
  <c r="E919" i="82" s="1"/>
  <c r="BV952" i="54"/>
  <c r="I953" i="54"/>
  <c r="J953" i="54"/>
  <c r="H953" i="54"/>
  <c r="E954" i="54"/>
  <c r="BZ953" i="54"/>
  <c r="BW953" i="54"/>
  <c r="E920" i="82"/>
  <c r="I954" i="54"/>
  <c r="D919" i="82"/>
  <c r="J954" i="54"/>
  <c r="H954" i="54"/>
  <c r="E955" i="54"/>
  <c r="BX954" i="54"/>
  <c r="BY954" i="54"/>
  <c r="CA954" i="54"/>
  <c r="BZ954" i="54"/>
  <c r="BV954" i="54"/>
  <c r="BW954" i="54"/>
  <c r="E921" i="82"/>
  <c r="I955" i="54"/>
  <c r="D920" i="82"/>
  <c r="J955" i="54"/>
  <c r="H955" i="54"/>
  <c r="BW955" i="54" s="1"/>
  <c r="E956" i="54"/>
  <c r="E922" i="82" s="1"/>
  <c r="BY955" i="54"/>
  <c r="CA955" i="54"/>
  <c r="BZ955" i="54"/>
  <c r="BV955" i="54"/>
  <c r="I956" i="54"/>
  <c r="D921" i="82"/>
  <c r="J956" i="54"/>
  <c r="H956" i="54"/>
  <c r="BX956" i="54" s="1"/>
  <c r="E957" i="54"/>
  <c r="BY956" i="54"/>
  <c r="CA956" i="54"/>
  <c r="BW956" i="54"/>
  <c r="E923" i="82"/>
  <c r="I957" i="54"/>
  <c r="D922" i="82"/>
  <c r="J957" i="54"/>
  <c r="H957" i="54"/>
  <c r="BX957" i="54" s="1"/>
  <c r="E958" i="54"/>
  <c r="BZ957" i="54"/>
  <c r="BV957" i="54"/>
  <c r="BW957" i="54"/>
  <c r="E924" i="82"/>
  <c r="I958" i="54"/>
  <c r="D923" i="82"/>
  <c r="J958" i="54"/>
  <c r="H958" i="54"/>
  <c r="BX958" i="54" s="1"/>
  <c r="E959" i="54"/>
  <c r="CA958" i="54"/>
  <c r="BZ958" i="54"/>
  <c r="BV958" i="54"/>
  <c r="BW958" i="54"/>
  <c r="E925" i="82"/>
  <c r="I959" i="54"/>
  <c r="J959" i="54"/>
  <c r="H959" i="54"/>
  <c r="E960" i="54"/>
  <c r="BX959" i="54"/>
  <c r="BY959" i="54"/>
  <c r="CA959" i="54"/>
  <c r="BZ959" i="54"/>
  <c r="BV959" i="54"/>
  <c r="BW959" i="54"/>
  <c r="E926" i="82"/>
  <c r="I960" i="54"/>
  <c r="D925" i="82"/>
  <c r="J960" i="54"/>
  <c r="H960" i="54"/>
  <c r="E961" i="54"/>
  <c r="E927" i="82" s="1"/>
  <c r="BX960" i="54"/>
  <c r="BY960" i="54"/>
  <c r="CA960" i="54"/>
  <c r="BZ960" i="54"/>
  <c r="I961" i="54"/>
  <c r="D926" i="82"/>
  <c r="J961" i="54"/>
  <c r="H961" i="54"/>
  <c r="E962" i="54"/>
  <c r="E928" i="82" s="1"/>
  <c r="BW961" i="54"/>
  <c r="I962" i="54"/>
  <c r="D927" i="82"/>
  <c r="J962" i="54"/>
  <c r="H962" i="54"/>
  <c r="E963" i="54"/>
  <c r="E929" i="82" s="1"/>
  <c r="I963" i="54"/>
  <c r="D928" i="82"/>
  <c r="J963" i="54"/>
  <c r="H963" i="54"/>
  <c r="E964" i="54"/>
  <c r="E930" i="82"/>
  <c r="I964" i="54"/>
  <c r="J964" i="54"/>
  <c r="H964" i="54"/>
  <c r="E965" i="54"/>
  <c r="E931" i="82" s="1"/>
  <c r="BX964" i="54"/>
  <c r="BY964" i="54"/>
  <c r="CA964" i="54"/>
  <c r="BZ964" i="54"/>
  <c r="BV964" i="54"/>
  <c r="BW964" i="54"/>
  <c r="I965" i="54"/>
  <c r="D930" i="82"/>
  <c r="J965" i="54"/>
  <c r="H965" i="54"/>
  <c r="E966" i="54"/>
  <c r="E932" i="82" s="1"/>
  <c r="I966" i="54"/>
  <c r="J966" i="54"/>
  <c r="H966" i="54"/>
  <c r="BX966" i="54" s="1"/>
  <c r="E967" i="54"/>
  <c r="E933" i="82" s="1"/>
  <c r="I967" i="54"/>
  <c r="J967" i="54"/>
  <c r="H967" i="54"/>
  <c r="E968" i="54"/>
  <c r="E934" i="82" s="1"/>
  <c r="BX967" i="54"/>
  <c r="BW967" i="54"/>
  <c r="I968" i="54"/>
  <c r="D933" i="82"/>
  <c r="J968" i="54"/>
  <c r="H968" i="54"/>
  <c r="E969" i="54"/>
  <c r="E935" i="82"/>
  <c r="J969" i="54"/>
  <c r="I969" i="54"/>
  <c r="H969" i="54"/>
  <c r="E970" i="54"/>
  <c r="E936" i="82" s="1"/>
  <c r="BX969" i="54"/>
  <c r="BY969" i="54"/>
  <c r="CA969" i="54"/>
  <c r="BZ969" i="54"/>
  <c r="BV969" i="54"/>
  <c r="BW969" i="54"/>
  <c r="D935" i="82"/>
  <c r="J970" i="54"/>
  <c r="I970" i="54"/>
  <c r="H970" i="54"/>
  <c r="E971" i="54"/>
  <c r="E937" i="82" s="1"/>
  <c r="J971" i="54"/>
  <c r="I971" i="54"/>
  <c r="E972" i="54"/>
  <c r="E938" i="82"/>
  <c r="J972" i="54"/>
  <c r="I972" i="54"/>
  <c r="E973" i="54"/>
  <c r="E939" i="82" s="1"/>
  <c r="I973" i="54"/>
  <c r="J973" i="54"/>
  <c r="H973" i="54"/>
  <c r="E974" i="54"/>
  <c r="E940" i="82" s="1"/>
  <c r="BX973" i="54"/>
  <c r="BY973" i="54"/>
  <c r="CA973" i="54"/>
  <c r="I974" i="54"/>
  <c r="J974" i="54"/>
  <c r="H974" i="54"/>
  <c r="E975" i="54"/>
  <c r="E941" i="82" s="1"/>
  <c r="I975" i="54"/>
  <c r="J975" i="54"/>
  <c r="H975" i="54"/>
  <c r="E976" i="54"/>
  <c r="E942" i="82" s="1"/>
  <c r="BX975" i="54"/>
  <c r="I976" i="54"/>
  <c r="J976" i="54"/>
  <c r="H976" i="54"/>
  <c r="E977" i="54"/>
  <c r="BY976" i="54"/>
  <c r="CA976" i="54"/>
  <c r="BZ976" i="54"/>
  <c r="E943" i="82"/>
  <c r="J977" i="54"/>
  <c r="I977" i="54"/>
  <c r="H977" i="54"/>
  <c r="E978" i="54"/>
  <c r="E944" i="82" s="1"/>
  <c r="BX977" i="54"/>
  <c r="BY977" i="54"/>
  <c r="CA977" i="54"/>
  <c r="BZ977" i="54"/>
  <c r="BV977" i="54"/>
  <c r="BW977" i="54"/>
  <c r="D943" i="82"/>
  <c r="I978" i="54"/>
  <c r="J978" i="54"/>
  <c r="H978" i="54"/>
  <c r="E979" i="54"/>
  <c r="E945" i="82" s="1"/>
  <c r="BX978" i="54"/>
  <c r="BY978" i="54"/>
  <c r="BV978" i="54"/>
  <c r="I979" i="54"/>
  <c r="D944" i="82"/>
  <c r="J979" i="54"/>
  <c r="H979" i="54"/>
  <c r="E980" i="54"/>
  <c r="E946" i="82" s="1"/>
  <c r="I980" i="54"/>
  <c r="D945" i="82"/>
  <c r="J980" i="54"/>
  <c r="H980" i="54"/>
  <c r="E981" i="54"/>
  <c r="E947" i="82" s="1"/>
  <c r="J981" i="54"/>
  <c r="I981" i="54"/>
  <c r="H981" i="54"/>
  <c r="E982" i="54"/>
  <c r="BY981" i="54"/>
  <c r="CA981" i="54"/>
  <c r="BW981" i="54"/>
  <c r="E948" i="82"/>
  <c r="I982" i="54"/>
  <c r="J982" i="54"/>
  <c r="H982" i="54"/>
  <c r="E983" i="54"/>
  <c r="E949" i="82" s="1"/>
  <c r="BX982" i="54"/>
  <c r="BY982" i="54"/>
  <c r="CA982" i="54"/>
  <c r="BZ982" i="54"/>
  <c r="BV982" i="54"/>
  <c r="BW982" i="54"/>
  <c r="I983" i="54"/>
  <c r="D948" i="82"/>
  <c r="J983" i="54"/>
  <c r="H983" i="54"/>
  <c r="E984" i="54"/>
  <c r="E950" i="82" s="1"/>
  <c r="I984" i="54"/>
  <c r="J984" i="54"/>
  <c r="H984" i="54"/>
  <c r="E985" i="54"/>
  <c r="BY984" i="54"/>
  <c r="BW984" i="54"/>
  <c r="E951" i="82"/>
  <c r="I985" i="54"/>
  <c r="D950" i="82"/>
  <c r="J985" i="54"/>
  <c r="H985" i="54"/>
  <c r="E986" i="54"/>
  <c r="BZ985" i="54"/>
  <c r="BW985" i="54"/>
  <c r="E952" i="82"/>
  <c r="I986" i="54"/>
  <c r="D951" i="82"/>
  <c r="J986" i="54"/>
  <c r="H986" i="54"/>
  <c r="E987" i="54"/>
  <c r="E953" i="82"/>
  <c r="I987" i="54"/>
  <c r="D952" i="82"/>
  <c r="J987" i="54"/>
  <c r="H987" i="54"/>
  <c r="E988" i="54"/>
  <c r="BY987" i="54"/>
  <c r="CA987" i="54"/>
  <c r="BX987" i="54"/>
  <c r="BZ987" i="54"/>
  <c r="BV987" i="54"/>
  <c r="BW987" i="54"/>
  <c r="E954" i="82"/>
  <c r="I988" i="54"/>
  <c r="D953" i="82"/>
  <c r="J988" i="54"/>
  <c r="H988" i="54"/>
  <c r="E989" i="54"/>
  <c r="E955" i="82" s="1"/>
  <c r="BX988" i="54"/>
  <c r="BV988" i="54"/>
  <c r="I989" i="54"/>
  <c r="J989" i="54"/>
  <c r="H989" i="54"/>
  <c r="E990" i="54"/>
  <c r="E956" i="82"/>
  <c r="I990" i="54"/>
  <c r="J990" i="54"/>
  <c r="H990" i="54"/>
  <c r="E991" i="54"/>
  <c r="E957" i="82"/>
  <c r="I991" i="54"/>
  <c r="J991" i="54"/>
  <c r="H991" i="54"/>
  <c r="E992" i="54"/>
  <c r="E958" i="82"/>
  <c r="I992" i="54"/>
  <c r="J992" i="54"/>
  <c r="H992" i="54"/>
  <c r="E993" i="54"/>
  <c r="E959" i="82" s="1"/>
  <c r="BY992" i="54"/>
  <c r="CA992" i="54"/>
  <c r="BZ992" i="54"/>
  <c r="BX992" i="54"/>
  <c r="BV992" i="54"/>
  <c r="BW992" i="54"/>
  <c r="I993" i="54"/>
  <c r="D958" i="82"/>
  <c r="J993" i="54"/>
  <c r="H993" i="54"/>
  <c r="E994" i="54"/>
  <c r="E960" i="82" s="1"/>
  <c r="I994" i="54"/>
  <c r="J994" i="54"/>
  <c r="H994" i="54"/>
  <c r="BY994" i="54" s="1"/>
  <c r="E995" i="54"/>
  <c r="E961" i="82" s="1"/>
  <c r="I995" i="54"/>
  <c r="J995" i="54"/>
  <c r="H995" i="54"/>
  <c r="E996" i="54"/>
  <c r="E962" i="82" s="1"/>
  <c r="BY995" i="54"/>
  <c r="BZ995" i="54"/>
  <c r="BV995" i="54"/>
  <c r="J996" i="54"/>
  <c r="I996" i="54"/>
  <c r="H996" i="54"/>
  <c r="D961" i="82"/>
  <c r="E997" i="54"/>
  <c r="D962" i="82"/>
  <c r="E963" i="82"/>
  <c r="I997" i="54"/>
  <c r="J997" i="54"/>
  <c r="H997" i="54"/>
  <c r="E998" i="54"/>
  <c r="BY997" i="54"/>
  <c r="CA997" i="54"/>
  <c r="BX997" i="54"/>
  <c r="BZ997" i="54"/>
  <c r="BV997" i="54"/>
  <c r="BW997" i="54"/>
  <c r="E964" i="82"/>
  <c r="I998" i="54"/>
  <c r="D963" i="82"/>
  <c r="J998" i="54"/>
  <c r="H998" i="54"/>
  <c r="E999" i="54"/>
  <c r="E965" i="82" s="1"/>
  <c r="BZ998" i="54"/>
  <c r="BV998" i="54"/>
  <c r="I999" i="54"/>
  <c r="D964" i="82"/>
  <c r="J999" i="54"/>
  <c r="H999" i="54"/>
  <c r="E1000" i="54"/>
  <c r="E966" i="82" s="1"/>
  <c r="I1000" i="54"/>
  <c r="J1000" i="54"/>
  <c r="H1000" i="54"/>
  <c r="E1001" i="54"/>
  <c r="E967" i="82" s="1"/>
  <c r="I1001" i="54"/>
  <c r="J1001" i="54"/>
  <c r="H1001" i="54"/>
  <c r="E1002" i="54"/>
  <c r="BZ1001" i="54"/>
  <c r="BW1001" i="54"/>
  <c r="E968" i="82"/>
  <c r="I1002" i="54"/>
  <c r="D967" i="82"/>
  <c r="J1002" i="54"/>
  <c r="H1002" i="54"/>
  <c r="E1003" i="54"/>
  <c r="BY1002" i="54"/>
  <c r="CA1002" i="54"/>
  <c r="BZ1002" i="54"/>
  <c r="BX1002" i="54"/>
  <c r="BV1002" i="54"/>
  <c r="BW1002" i="54"/>
  <c r="E969" i="82"/>
  <c r="I1003" i="54"/>
  <c r="D968" i="82"/>
  <c r="J1003" i="54"/>
  <c r="H1003" i="54"/>
  <c r="BW1003" i="54" s="1"/>
  <c r="E1004" i="54"/>
  <c r="E970" i="82" s="1"/>
  <c r="CA1003" i="54"/>
  <c r="BX1003" i="54"/>
  <c r="BZ1003" i="54"/>
  <c r="BV1003" i="54"/>
  <c r="I1004" i="54"/>
  <c r="D969" i="82"/>
  <c r="J1004" i="54"/>
  <c r="H1004" i="54"/>
  <c r="E1005" i="54"/>
  <c r="E971" i="82" s="1"/>
  <c r="CA1004" i="54"/>
  <c r="BZ1004" i="54"/>
  <c r="BV1004" i="54"/>
  <c r="J1005" i="54"/>
  <c r="I1005" i="54"/>
  <c r="H1005" i="54"/>
  <c r="Q21" i="54"/>
  <c r="R21" i="54"/>
  <c r="E1006" i="54"/>
  <c r="BY1005" i="54"/>
  <c r="CA1005" i="54"/>
  <c r="BX1005" i="54"/>
  <c r="BZ1005" i="54"/>
  <c r="BV1005" i="54"/>
  <c r="BW1005" i="54"/>
  <c r="D971" i="82"/>
  <c r="J1006" i="54"/>
  <c r="I1006" i="54"/>
  <c r="E972" i="82"/>
  <c r="E104" i="67"/>
  <c r="D152" i="67"/>
  <c r="D120" i="67"/>
  <c r="E87" i="67"/>
  <c r="E73" i="67"/>
  <c r="E152" i="67"/>
  <c r="E136" i="67"/>
  <c r="D175" i="67"/>
  <c r="D87" i="67"/>
  <c r="E175" i="67"/>
  <c r="D73" i="67"/>
  <c r="D136" i="67"/>
  <c r="E120" i="67"/>
  <c r="D104" i="67"/>
  <c r="BW983" i="54" l="1"/>
  <c r="CA983" i="54"/>
  <c r="BX983" i="54"/>
  <c r="D949" i="82"/>
  <c r="BV983" i="54"/>
  <c r="BW966" i="54"/>
  <c r="BV774" i="54"/>
  <c r="BW774" i="54"/>
  <c r="BX774" i="54"/>
  <c r="D740" i="82"/>
  <c r="BY774" i="54"/>
  <c r="BZ774" i="54"/>
  <c r="CA774" i="54"/>
  <c r="CA1000" i="54"/>
  <c r="BZ1000" i="54"/>
  <c r="BW1000" i="54"/>
  <c r="BY1000" i="54"/>
  <c r="BX1000" i="54"/>
  <c r="D966" i="82"/>
  <c r="CA994" i="54"/>
  <c r="CA810" i="54"/>
  <c r="D776" i="82"/>
  <c r="BZ810" i="54"/>
  <c r="BV810" i="54"/>
  <c r="BX810" i="54"/>
  <c r="BY810" i="54"/>
  <c r="BY975" i="54"/>
  <c r="CA975" i="54"/>
  <c r="D941" i="82"/>
  <c r="BW975" i="54"/>
  <c r="BV975" i="54"/>
  <c r="CA895" i="54"/>
  <c r="BV895" i="54"/>
  <c r="BZ895" i="54"/>
  <c r="D861" i="82"/>
  <c r="BY895" i="54"/>
  <c r="BW895" i="54"/>
  <c r="BX850" i="54"/>
  <c r="D816" i="82"/>
  <c r="CA850" i="54"/>
  <c r="BV850" i="54"/>
  <c r="BW850" i="54"/>
  <c r="BZ850" i="54"/>
  <c r="BY850" i="54"/>
  <c r="BZ966" i="54"/>
  <c r="BV966" i="54"/>
  <c r="CA966" i="54"/>
  <c r="BY966" i="54"/>
  <c r="D932" i="82"/>
  <c r="BX963" i="54"/>
  <c r="D929" i="82"/>
  <c r="BW963" i="54"/>
  <c r="CA963" i="54"/>
  <c r="BZ963" i="54"/>
  <c r="BV963" i="54"/>
  <c r="BY963" i="54"/>
  <c r="BW935" i="54"/>
  <c r="BX935" i="54"/>
  <c r="CA935" i="54"/>
  <c r="BV935" i="54"/>
  <c r="D901" i="82"/>
  <c r="BY935" i="54"/>
  <c r="BZ935" i="54"/>
  <c r="BX879" i="54"/>
  <c r="BY879" i="54"/>
  <c r="BW879" i="54"/>
  <c r="BV879" i="54"/>
  <c r="BZ879" i="54"/>
  <c r="D845" i="82"/>
  <c r="AY857" i="54"/>
  <c r="AX857" i="54"/>
  <c r="BX994" i="54"/>
  <c r="BV994" i="54"/>
  <c r="D960" i="82"/>
  <c r="BW994" i="54"/>
  <c r="BZ994" i="54"/>
  <c r="BY991" i="54"/>
  <c r="D957" i="82"/>
  <c r="BZ991" i="54"/>
  <c r="BV991" i="54"/>
  <c r="BW991" i="54"/>
  <c r="CA991" i="54"/>
  <c r="BX991" i="54"/>
  <c r="BY980" i="54"/>
  <c r="CA980" i="54"/>
  <c r="BV980" i="54"/>
  <c r="BW980" i="54"/>
  <c r="BX980" i="54"/>
  <c r="BZ980" i="54"/>
  <c r="BW970" i="54"/>
  <c r="BY970" i="54"/>
  <c r="BZ970" i="54"/>
  <c r="BX970" i="54"/>
  <c r="D936" i="82"/>
  <c r="CA970" i="54"/>
  <c r="BV970" i="54"/>
  <c r="BY871" i="54"/>
  <c r="BZ871" i="54"/>
  <c r="CA871" i="54"/>
  <c r="BX871" i="54"/>
  <c r="D837" i="82"/>
  <c r="BV871" i="54"/>
  <c r="D761" i="82"/>
  <c r="BY795" i="54"/>
  <c r="CA795" i="54"/>
  <c r="BV795" i="54"/>
  <c r="BX795" i="54"/>
  <c r="BZ795" i="54"/>
  <c r="BV782" i="54"/>
  <c r="BW782" i="54"/>
  <c r="BX782" i="54"/>
  <c r="D748" i="82"/>
  <c r="BY782" i="54"/>
  <c r="BZ782" i="54"/>
  <c r="CA782" i="54"/>
  <c r="BY834" i="54"/>
  <c r="BZ834" i="54"/>
  <c r="D800" i="82"/>
  <c r="BW834" i="54"/>
  <c r="CA834" i="54"/>
  <c r="BV834" i="54"/>
  <c r="BZ983" i="54"/>
  <c r="BW965" i="54"/>
  <c r="CA965" i="54"/>
  <c r="BV965" i="54"/>
  <c r="BY965" i="54"/>
  <c r="BZ965" i="54"/>
  <c r="D931" i="82"/>
  <c r="BX965" i="54"/>
  <c r="BZ908" i="54"/>
  <c r="BV908" i="54"/>
  <c r="D874" i="82"/>
  <c r="BW908" i="54"/>
  <c r="CA908" i="54"/>
  <c r="BX908" i="54"/>
  <c r="BY908" i="54"/>
  <c r="BY820" i="54"/>
  <c r="BZ820" i="54"/>
  <c r="BV820" i="54"/>
  <c r="CA820" i="54"/>
  <c r="D786" i="82"/>
  <c r="BX820" i="54"/>
  <c r="BW820" i="54"/>
  <c r="BZ999" i="54"/>
  <c r="BV999" i="54"/>
  <c r="BW999" i="54"/>
  <c r="BY999" i="54"/>
  <c r="CA999" i="54"/>
  <c r="D965" i="82"/>
  <c r="BX999" i="54"/>
  <c r="BZ974" i="54"/>
  <c r="BV974" i="54"/>
  <c r="D940" i="82"/>
  <c r="BW974" i="54"/>
  <c r="BY974" i="54"/>
  <c r="CA974" i="54"/>
  <c r="BX974" i="54"/>
  <c r="BY952" i="54"/>
  <c r="CA952" i="54"/>
  <c r="BZ952" i="54"/>
  <c r="BW952" i="54"/>
  <c r="BX952" i="54"/>
  <c r="D918" i="82"/>
  <c r="BX914" i="54"/>
  <c r="BY914" i="54"/>
  <c r="BZ914" i="54"/>
  <c r="BW914" i="54"/>
  <c r="CA914" i="54"/>
  <c r="D880" i="82"/>
  <c r="BV914" i="54"/>
  <c r="BX894" i="54"/>
  <c r="BY894" i="54"/>
  <c r="BW894" i="54"/>
  <c r="BV894" i="54"/>
  <c r="D860" i="82"/>
  <c r="CA894" i="54"/>
  <c r="BZ894" i="54"/>
  <c r="BW871" i="54"/>
  <c r="BW993" i="54"/>
  <c r="D959" i="82"/>
  <c r="BZ993" i="54"/>
  <c r="BV993" i="54"/>
  <c r="CA993" i="54"/>
  <c r="BX993" i="54"/>
  <c r="BY993" i="54"/>
  <c r="BY983" i="54"/>
  <c r="BV1000" i="54"/>
  <c r="CA990" i="54"/>
  <c r="BZ990" i="54"/>
  <c r="D956" i="82"/>
  <c r="BX990" i="54"/>
  <c r="BV990" i="54"/>
  <c r="BW990" i="54"/>
  <c r="BY990" i="54"/>
  <c r="D946" i="82"/>
  <c r="BZ975" i="54"/>
  <c r="BZ946" i="54"/>
  <c r="BV946" i="54"/>
  <c r="D912" i="82"/>
  <c r="BW946" i="54"/>
  <c r="CA946" i="54"/>
  <c r="BX946" i="54"/>
  <c r="BY946" i="54"/>
  <c r="BZ936" i="54"/>
  <c r="BV936" i="54"/>
  <c r="BX936" i="54"/>
  <c r="CA936" i="54"/>
  <c r="D902" i="82"/>
  <c r="BW936" i="54"/>
  <c r="BX933" i="54"/>
  <c r="BV933" i="54"/>
  <c r="BZ933" i="54"/>
  <c r="D899" i="82"/>
  <c r="BY933" i="54"/>
  <c r="CA933" i="54"/>
  <c r="BW933" i="54"/>
  <c r="BW795" i="54"/>
  <c r="AX766" i="54"/>
  <c r="AY766" i="54"/>
  <c r="BW988" i="54"/>
  <c r="D954" i="82"/>
  <c r="BZ961" i="54"/>
  <c r="BV961" i="54"/>
  <c r="BW945" i="54"/>
  <c r="BV945" i="54"/>
  <c r="D911" i="82"/>
  <c r="BZ945" i="54"/>
  <c r="BY942" i="54"/>
  <c r="CA942" i="54"/>
  <c r="D908" i="82"/>
  <c r="BZ931" i="54"/>
  <c r="BV931" i="54"/>
  <c r="BW931" i="54"/>
  <c r="CA931" i="54"/>
  <c r="CA910" i="54"/>
  <c r="BW910" i="54"/>
  <c r="BV910" i="54"/>
  <c r="BZ903" i="54"/>
  <c r="BV903" i="54"/>
  <c r="D869" i="82"/>
  <c r="CA900" i="54"/>
  <c r="BX900" i="54"/>
  <c r="BZ900" i="54"/>
  <c r="BV897" i="54"/>
  <c r="BY863" i="54"/>
  <c r="BW863" i="54"/>
  <c r="D829" i="82"/>
  <c r="BV863" i="54"/>
  <c r="BX839" i="54"/>
  <c r="BZ839" i="54"/>
  <c r="CA839" i="54"/>
  <c r="BY839" i="54"/>
  <c r="BX777" i="54"/>
  <c r="BW777" i="54"/>
  <c r="BV777" i="54"/>
  <c r="D743" i="82"/>
  <c r="CA777" i="54"/>
  <c r="BX763" i="54"/>
  <c r="BZ741" i="54"/>
  <c r="CA741" i="54"/>
  <c r="BY741" i="54"/>
  <c r="D707" i="82"/>
  <c r="BV741" i="54"/>
  <c r="D681" i="82"/>
  <c r="BV715" i="54"/>
  <c r="BW715" i="54"/>
  <c r="BY715" i="54"/>
  <c r="BX678" i="54"/>
  <c r="BY678" i="54"/>
  <c r="BV678" i="54"/>
  <c r="CA678" i="54"/>
  <c r="D614" i="82"/>
  <c r="BV639" i="54"/>
  <c r="BW639" i="54"/>
  <c r="CA639" i="54"/>
  <c r="D605" i="82"/>
  <c r="BX615" i="54"/>
  <c r="BY615" i="54"/>
  <c r="BZ615" i="54"/>
  <c r="D581" i="82"/>
  <c r="BW615" i="54"/>
  <c r="BY573" i="54"/>
  <c r="D539" i="82"/>
  <c r="BZ573" i="54"/>
  <c r="CA573" i="54"/>
  <c r="BX573" i="54"/>
  <c r="BX545" i="54"/>
  <c r="BY545" i="54"/>
  <c r="BZ545" i="54"/>
  <c r="CA545" i="54"/>
  <c r="BW545" i="54"/>
  <c r="BV545" i="54"/>
  <c r="AY514" i="54"/>
  <c r="AX470" i="54"/>
  <c r="AY470" i="54"/>
  <c r="BY437" i="54"/>
  <c r="BZ437" i="54"/>
  <c r="CA437" i="54"/>
  <c r="BV437" i="54"/>
  <c r="BW437" i="54"/>
  <c r="BX437" i="54"/>
  <c r="BZ414" i="54"/>
  <c r="CA414" i="54"/>
  <c r="BX414" i="54"/>
  <c r="D380" i="82"/>
  <c r="BY414" i="54"/>
  <c r="BW414" i="54"/>
  <c r="BV414" i="54"/>
  <c r="BY399" i="54"/>
  <c r="BZ399" i="54"/>
  <c r="BX399" i="54"/>
  <c r="BV399" i="54"/>
  <c r="BW399" i="54"/>
  <c r="D365" i="82"/>
  <c r="CA399" i="54"/>
  <c r="BU380" i="54"/>
  <c r="BK380" i="54"/>
  <c r="BT380" i="54"/>
  <c r="BQ380" i="54"/>
  <c r="BM380" i="54"/>
  <c r="BR380" i="54"/>
  <c r="BL380" i="54"/>
  <c r="BO380" i="54"/>
  <c r="BS380" i="54"/>
  <c r="BN380" i="54"/>
  <c r="BI380" i="54"/>
  <c r="BM375" i="54"/>
  <c r="BH375" i="54"/>
  <c r="BS375" i="54"/>
  <c r="BJ375" i="54"/>
  <c r="BP375" i="54"/>
  <c r="BQ375" i="54"/>
  <c r="BL375" i="54"/>
  <c r="BT375" i="54"/>
  <c r="BU375" i="54"/>
  <c r="BK375" i="54"/>
  <c r="BI375" i="54"/>
  <c r="BO375" i="54"/>
  <c r="BY367" i="54"/>
  <c r="BZ367" i="54"/>
  <c r="BX367" i="54"/>
  <c r="CA367" i="54"/>
  <c r="BV367" i="54"/>
  <c r="BU264" i="54"/>
  <c r="AX186" i="54"/>
  <c r="AY186" i="54"/>
  <c r="AY140" i="54"/>
  <c r="BA167" i="54"/>
  <c r="AZ167" i="54"/>
  <c r="BY996" i="54"/>
  <c r="BV996" i="54"/>
  <c r="BW996" i="54"/>
  <c r="BZ989" i="54"/>
  <c r="BV989" i="54"/>
  <c r="D955" i="82"/>
  <c r="BY986" i="54"/>
  <c r="BX986" i="54"/>
  <c r="CA986" i="54"/>
  <c r="BZ979" i="54"/>
  <c r="BV979" i="54"/>
  <c r="CA979" i="54"/>
  <c r="BW979" i="54"/>
  <c r="BX968" i="54"/>
  <c r="D934" i="82"/>
  <c r="BZ968" i="54"/>
  <c r="BW968" i="54"/>
  <c r="CA968" i="54"/>
  <c r="BY962" i="54"/>
  <c r="CA962" i="54"/>
  <c r="BZ951" i="54"/>
  <c r="BV951" i="54"/>
  <c r="BY951" i="54"/>
  <c r="BW951" i="54"/>
  <c r="BX951" i="54"/>
  <c r="BX943" i="54"/>
  <c r="D909" i="82"/>
  <c r="BZ927" i="54"/>
  <c r="BV927" i="54"/>
  <c r="D893" i="82"/>
  <c r="BX921" i="54"/>
  <c r="BY921" i="54"/>
  <c r="BZ921" i="54"/>
  <c r="D887" i="82"/>
  <c r="BW907" i="54"/>
  <c r="BV907" i="54"/>
  <c r="D873" i="82"/>
  <c r="BZ907" i="54"/>
  <c r="BX904" i="54"/>
  <c r="BY904" i="54"/>
  <c r="D870" i="82"/>
  <c r="BZ897" i="54"/>
  <c r="BZ893" i="54"/>
  <c r="BV893" i="54"/>
  <c r="BW893" i="54"/>
  <c r="BY893" i="54"/>
  <c r="BZ878" i="54"/>
  <c r="BV878" i="54"/>
  <c r="BY878" i="54"/>
  <c r="BW878" i="54"/>
  <c r="BX878" i="54"/>
  <c r="D831" i="82"/>
  <c r="BX865" i="54"/>
  <c r="BY865" i="54"/>
  <c r="CA830" i="54"/>
  <c r="D796" i="82"/>
  <c r="BX830" i="54"/>
  <c r="BY830" i="54"/>
  <c r="BZ830" i="54"/>
  <c r="BW828" i="54"/>
  <c r="BY828" i="54"/>
  <c r="BZ828" i="54"/>
  <c r="D794" i="82"/>
  <c r="CA828" i="54"/>
  <c r="BY824" i="54"/>
  <c r="BZ824" i="54"/>
  <c r="BV824" i="54"/>
  <c r="BW824" i="54"/>
  <c r="CA824" i="54"/>
  <c r="BV814" i="54"/>
  <c r="CA814" i="54"/>
  <c r="BW814" i="54"/>
  <c r="BZ814" i="54"/>
  <c r="D766" i="82"/>
  <c r="BX800" i="54"/>
  <c r="CA800" i="54"/>
  <c r="BX789" i="54"/>
  <c r="BZ789" i="54"/>
  <c r="CA789" i="54"/>
  <c r="BW789" i="54"/>
  <c r="BY789" i="54"/>
  <c r="D752" i="82"/>
  <c r="BW786" i="54"/>
  <c r="BX783" i="54"/>
  <c r="BZ783" i="54"/>
  <c r="CA783" i="54"/>
  <c r="BY783" i="54"/>
  <c r="D749" i="82"/>
  <c r="CA781" i="54"/>
  <c r="D747" i="82"/>
  <c r="BY781" i="54"/>
  <c r="BZ781" i="54"/>
  <c r="BW781" i="54"/>
  <c r="BX781" i="54"/>
  <c r="BX762" i="54"/>
  <c r="BY762" i="54"/>
  <c r="BZ762" i="54"/>
  <c r="BW762" i="54"/>
  <c r="BV762" i="54"/>
  <c r="BV753" i="54"/>
  <c r="BW753" i="54"/>
  <c r="D710" i="82"/>
  <c r="BX735" i="54"/>
  <c r="D701" i="82"/>
  <c r="BZ735" i="54"/>
  <c r="CA735" i="54"/>
  <c r="BW735" i="54"/>
  <c r="BZ716" i="54"/>
  <c r="BY716" i="54"/>
  <c r="BV716" i="54"/>
  <c r="BW716" i="54"/>
  <c r="BZ708" i="54"/>
  <c r="D674" i="82"/>
  <c r="BY708" i="54"/>
  <c r="BX708" i="54"/>
  <c r="CA708" i="54"/>
  <c r="CA689" i="54"/>
  <c r="BV689" i="54"/>
  <c r="BW689" i="54"/>
  <c r="BZ689" i="54"/>
  <c r="BY689" i="54"/>
  <c r="BX665" i="54"/>
  <c r="BY665" i="54"/>
  <c r="BZ665" i="54"/>
  <c r="D631" i="82"/>
  <c r="CA665" i="54"/>
  <c r="BV665" i="54"/>
  <c r="BW643" i="54"/>
  <c r="BX643" i="54"/>
  <c r="AY624" i="54"/>
  <c r="AX624" i="54"/>
  <c r="CA579" i="54"/>
  <c r="BV579" i="54"/>
  <c r="BW579" i="54"/>
  <c r="BZ579" i="54"/>
  <c r="D545" i="82"/>
  <c r="BY579" i="54"/>
  <c r="BX571" i="54"/>
  <c r="BY571" i="54"/>
  <c r="BV571" i="54"/>
  <c r="BW571" i="54"/>
  <c r="CA571" i="54"/>
  <c r="BV564" i="54"/>
  <c r="BW564" i="54"/>
  <c r="CA564" i="54"/>
  <c r="BZ564" i="54"/>
  <c r="BW544" i="54"/>
  <c r="BV544" i="54"/>
  <c r="CA544" i="54"/>
  <c r="BZ544" i="54"/>
  <c r="BX525" i="54"/>
  <c r="CA525" i="54"/>
  <c r="BW525" i="54"/>
  <c r="BV525" i="54"/>
  <c r="BZ525" i="54"/>
  <c r="D446" i="82"/>
  <c r="BW480" i="54"/>
  <c r="BV480" i="54"/>
  <c r="BY480" i="54"/>
  <c r="BZ480" i="54"/>
  <c r="CA480" i="54"/>
  <c r="AX456" i="54"/>
  <c r="BY451" i="54"/>
  <c r="BX451" i="54"/>
  <c r="D417" i="82"/>
  <c r="BW451" i="54"/>
  <c r="AY337" i="54"/>
  <c r="AX337" i="54"/>
  <c r="AY404" i="54"/>
  <c r="AX404" i="54"/>
  <c r="AY451" i="54"/>
  <c r="AX451" i="54"/>
  <c r="AX513" i="54"/>
  <c r="AY513" i="54"/>
  <c r="AX545" i="54"/>
  <c r="AY545" i="54"/>
  <c r="AY679" i="54"/>
  <c r="AX679" i="54"/>
  <c r="AX715" i="54"/>
  <c r="AY715" i="54"/>
  <c r="AX746" i="54"/>
  <c r="AY746" i="54"/>
  <c r="AX767" i="54"/>
  <c r="AY767" i="54"/>
  <c r="AY812" i="54"/>
  <c r="AX812" i="54"/>
  <c r="AX869" i="54"/>
  <c r="AY869" i="54"/>
  <c r="AY923" i="54"/>
  <c r="AX923" i="54"/>
  <c r="AY958" i="54"/>
  <c r="AX958" i="54"/>
  <c r="AX984" i="54"/>
  <c r="AY984" i="54"/>
  <c r="BY932" i="54"/>
  <c r="CA932" i="54"/>
  <c r="BW932" i="54"/>
  <c r="BV932" i="54"/>
  <c r="CA922" i="54"/>
  <c r="D888" i="82"/>
  <c r="BY922" i="54"/>
  <c r="CA918" i="54"/>
  <c r="BW918" i="54"/>
  <c r="BV918" i="54"/>
  <c r="BZ913" i="54"/>
  <c r="BV913" i="54"/>
  <c r="BX913" i="54"/>
  <c r="BW913" i="54"/>
  <c r="CA913" i="54"/>
  <c r="CA905" i="54"/>
  <c r="D871" i="82"/>
  <c r="CA870" i="54"/>
  <c r="BW870" i="54"/>
  <c r="BX870" i="54"/>
  <c r="D836" i="82"/>
  <c r="BY870" i="54"/>
  <c r="CA833" i="54"/>
  <c r="BW833" i="54"/>
  <c r="D799" i="82"/>
  <c r="BV833" i="54"/>
  <c r="BV798" i="54"/>
  <c r="BW798" i="54"/>
  <c r="BX798" i="54"/>
  <c r="BY798" i="54"/>
  <c r="BZ798" i="54"/>
  <c r="CA786" i="54"/>
  <c r="BZ779" i="54"/>
  <c r="CA779" i="54"/>
  <c r="BY779" i="54"/>
  <c r="BX779" i="54"/>
  <c r="CA778" i="54"/>
  <c r="D744" i="82"/>
  <c r="BX778" i="54"/>
  <c r="BW744" i="54"/>
  <c r="BV736" i="54"/>
  <c r="BW736" i="54"/>
  <c r="D702" i="82"/>
  <c r="BX716" i="54"/>
  <c r="AY700" i="54"/>
  <c r="AX700" i="54"/>
  <c r="BY694" i="54"/>
  <c r="BZ694" i="54"/>
  <c r="D660" i="82"/>
  <c r="CA694" i="54"/>
  <c r="BX694" i="54"/>
  <c r="D609" i="82"/>
  <c r="BV582" i="54"/>
  <c r="BW582" i="54"/>
  <c r="D548" i="82"/>
  <c r="BZ582" i="54"/>
  <c r="BX564" i="54"/>
  <c r="BZ532" i="54"/>
  <c r="CA532" i="54"/>
  <c r="BY532" i="54"/>
  <c r="D498" i="82"/>
  <c r="BX532" i="54"/>
  <c r="BW532" i="54"/>
  <c r="BZ513" i="54"/>
  <c r="CA513" i="54"/>
  <c r="BX513" i="54"/>
  <c r="BY513" i="54"/>
  <c r="BW513" i="54"/>
  <c r="D479" i="82"/>
  <c r="BX500" i="54"/>
  <c r="BY500" i="54"/>
  <c r="BZ500" i="54"/>
  <c r="BV500" i="54"/>
  <c r="CA500" i="54"/>
  <c r="D466" i="82"/>
  <c r="BY498" i="54"/>
  <c r="BZ498" i="54"/>
  <c r="D464" i="82"/>
  <c r="BV498" i="54"/>
  <c r="BW498" i="54"/>
  <c r="BX483" i="54"/>
  <c r="BY483" i="54"/>
  <c r="BV483" i="54"/>
  <c r="BW483" i="54"/>
  <c r="BY462" i="54"/>
  <c r="D428" i="82"/>
  <c r="CA462" i="54"/>
  <c r="BW462" i="54"/>
  <c r="BZ462" i="54"/>
  <c r="BZ389" i="54"/>
  <c r="BX389" i="54"/>
  <c r="BV389" i="54"/>
  <c r="BW389" i="54"/>
  <c r="D355" i="82"/>
  <c r="CA389" i="54"/>
  <c r="BY357" i="54"/>
  <c r="D323" i="82"/>
  <c r="BW357" i="54"/>
  <c r="BZ357" i="54"/>
  <c r="BX357" i="54"/>
  <c r="CA357" i="54"/>
  <c r="AY283" i="54"/>
  <c r="AX283" i="54"/>
  <c r="BP262" i="54"/>
  <c r="BK262" i="54"/>
  <c r="BT262" i="54"/>
  <c r="BS262" i="54"/>
  <c r="BU262" i="54"/>
  <c r="BR262" i="54"/>
  <c r="BO262" i="54"/>
  <c r="BI262" i="54"/>
  <c r="BQ262" i="54"/>
  <c r="BL262" i="54"/>
  <c r="BN262" i="54"/>
  <c r="BH262" i="54"/>
  <c r="AX194" i="54"/>
  <c r="AY194" i="54"/>
  <c r="AX752" i="54"/>
  <c r="AY752" i="54"/>
  <c r="AX747" i="54"/>
  <c r="AY747" i="54"/>
  <c r="AX734" i="54"/>
  <c r="AY734" i="54"/>
  <c r="AX688" i="54"/>
  <c r="AY688" i="54"/>
  <c r="BX682" i="54"/>
  <c r="D648" i="82"/>
  <c r="BZ682" i="54"/>
  <c r="CA682" i="54"/>
  <c r="BV682" i="54"/>
  <c r="BY682" i="54"/>
  <c r="CA668" i="54"/>
  <c r="BY668" i="54"/>
  <c r="BZ668" i="54"/>
  <c r="BX668" i="54"/>
  <c r="CA643" i="54"/>
  <c r="D595" i="82"/>
  <c r="BY629" i="54"/>
  <c r="BZ629" i="54"/>
  <c r="CA629" i="54"/>
  <c r="BX629" i="54"/>
  <c r="BX599" i="54"/>
  <c r="BY599" i="54"/>
  <c r="BZ599" i="54"/>
  <c r="D565" i="82"/>
  <c r="CA599" i="54"/>
  <c r="BX568" i="54"/>
  <c r="BV568" i="54"/>
  <c r="CA568" i="54"/>
  <c r="D510" i="82"/>
  <c r="BX541" i="54"/>
  <c r="D507" i="82"/>
  <c r="BY541" i="54"/>
  <c r="BV541" i="54"/>
  <c r="D442" i="82"/>
  <c r="BX476" i="54"/>
  <c r="BZ475" i="54"/>
  <c r="CA475" i="54"/>
  <c r="BY475" i="54"/>
  <c r="BX475" i="54"/>
  <c r="AX450" i="54"/>
  <c r="AY450" i="54"/>
  <c r="D395" i="82"/>
  <c r="BV429" i="54"/>
  <c r="BW429" i="54"/>
  <c r="CA429" i="54"/>
  <c r="BX429" i="54"/>
  <c r="BY425" i="54"/>
  <c r="BZ425" i="54"/>
  <c r="D391" i="82"/>
  <c r="CA425" i="54"/>
  <c r="BX425" i="54"/>
  <c r="BY364" i="54"/>
  <c r="BZ364" i="54"/>
  <c r="CA364" i="54"/>
  <c r="BX364" i="54"/>
  <c r="D330" i="82"/>
  <c r="BY363" i="54"/>
  <c r="BZ363" i="54"/>
  <c r="CA363" i="54"/>
  <c r="D329" i="82"/>
  <c r="BX363" i="54"/>
  <c r="BV363" i="54"/>
  <c r="BW363" i="54"/>
  <c r="BW897" i="54"/>
  <c r="CA897" i="54"/>
  <c r="BY897" i="54"/>
  <c r="D839" i="82"/>
  <c r="CA873" i="54"/>
  <c r="BX873" i="54"/>
  <c r="BW864" i="54"/>
  <c r="BX864" i="54"/>
  <c r="BZ864" i="54"/>
  <c r="D830" i="82"/>
  <c r="BY864" i="54"/>
  <c r="BR862" i="54"/>
  <c r="BJ862" i="54"/>
  <c r="BK862" i="54"/>
  <c r="BH862" i="54"/>
  <c r="BU862" i="54"/>
  <c r="BI862" i="54"/>
  <c r="BN862" i="54"/>
  <c r="BM862" i="54"/>
  <c r="BZ849" i="54"/>
  <c r="CA849" i="54"/>
  <c r="BV849" i="54"/>
  <c r="D815" i="82"/>
  <c r="BW849" i="54"/>
  <c r="BV847" i="54"/>
  <c r="D813" i="82"/>
  <c r="CA847" i="54"/>
  <c r="BY847" i="54"/>
  <c r="BW847" i="54"/>
  <c r="BZ847" i="54"/>
  <c r="BX825" i="54"/>
  <c r="BY825" i="54"/>
  <c r="BW825" i="54"/>
  <c r="BV825" i="54"/>
  <c r="D791" i="82"/>
  <c r="CA825" i="54"/>
  <c r="BW792" i="54"/>
  <c r="CA792" i="54"/>
  <c r="BY792" i="54"/>
  <c r="BZ792" i="54"/>
  <c r="BX792" i="54"/>
  <c r="BZ790" i="54"/>
  <c r="D756" i="82"/>
  <c r="CA790" i="54"/>
  <c r="BY765" i="54"/>
  <c r="BZ765" i="54"/>
  <c r="CA765" i="54"/>
  <c r="BX765" i="54"/>
  <c r="BW765" i="54"/>
  <c r="BV765" i="54"/>
  <c r="BW763" i="54"/>
  <c r="BV763" i="54"/>
  <c r="BY763" i="54"/>
  <c r="CA763" i="54"/>
  <c r="BZ753" i="54"/>
  <c r="AX751" i="54"/>
  <c r="AY751" i="54"/>
  <c r="BZ744" i="54"/>
  <c r="CA727" i="54"/>
  <c r="BY727" i="54"/>
  <c r="BZ727" i="54"/>
  <c r="BV727" i="54"/>
  <c r="BW727" i="54"/>
  <c r="BW708" i="54"/>
  <c r="CA705" i="54"/>
  <c r="BZ705" i="54"/>
  <c r="BV705" i="54"/>
  <c r="BW705" i="54"/>
  <c r="BV692" i="54"/>
  <c r="BZ692" i="54"/>
  <c r="BY692" i="54"/>
  <c r="BZ653" i="54"/>
  <c r="CA653" i="54"/>
  <c r="BW653" i="54"/>
  <c r="BY653" i="54"/>
  <c r="BV653" i="54"/>
  <c r="BZ646" i="54"/>
  <c r="CA646" i="54"/>
  <c r="BV646" i="54"/>
  <c r="BY646" i="54"/>
  <c r="D612" i="82"/>
  <c r="BZ643" i="54"/>
  <c r="BW629" i="54"/>
  <c r="BX612" i="54"/>
  <c r="BY612" i="54"/>
  <c r="BZ612" i="54"/>
  <c r="CA612" i="54"/>
  <c r="AX602" i="54"/>
  <c r="D569" i="82"/>
  <c r="BX603" i="54"/>
  <c r="AY593" i="54"/>
  <c r="CA531" i="54"/>
  <c r="BZ531" i="54"/>
  <c r="BW531" i="54"/>
  <c r="BX531" i="54"/>
  <c r="BY531" i="54"/>
  <c r="D497" i="82"/>
  <c r="BV531" i="54"/>
  <c r="CA485" i="54"/>
  <c r="BW485" i="54"/>
  <c r="BV485" i="54"/>
  <c r="D451" i="82"/>
  <c r="BZ485" i="54"/>
  <c r="BX480" i="54"/>
  <c r="BV476" i="54"/>
  <c r="CA451" i="54"/>
  <c r="CA442" i="54"/>
  <c r="BX442" i="54"/>
  <c r="BY442" i="54"/>
  <c r="BZ442" i="54"/>
  <c r="BW442" i="54"/>
  <c r="BV442" i="54"/>
  <c r="BY429" i="54"/>
  <c r="BW425" i="54"/>
  <c r="BW413" i="54"/>
  <c r="D379" i="82"/>
  <c r="BY413" i="54"/>
  <c r="BZ413" i="54"/>
  <c r="CA413" i="54"/>
  <c r="BX413" i="54"/>
  <c r="BV364" i="54"/>
  <c r="AX261" i="54"/>
  <c r="AY261" i="54"/>
  <c r="AY241" i="54"/>
  <c r="AX241" i="54"/>
  <c r="AX235" i="54"/>
  <c r="AY235" i="54"/>
  <c r="AY221" i="54"/>
  <c r="AX221" i="54"/>
  <c r="AY171" i="54"/>
  <c r="AX171" i="54"/>
  <c r="AX89" i="54"/>
  <c r="AY89" i="54"/>
  <c r="BY721" i="54"/>
  <c r="BZ721" i="54"/>
  <c r="CA721" i="54"/>
  <c r="BX721" i="54"/>
  <c r="D687" i="82"/>
  <c r="BV721" i="54"/>
  <c r="CA711" i="54"/>
  <c r="BY711" i="54"/>
  <c r="BV711" i="54"/>
  <c r="BZ711" i="54"/>
  <c r="AX656" i="54"/>
  <c r="AY656" i="54"/>
  <c r="BY648" i="54"/>
  <c r="BZ648" i="54"/>
  <c r="CA648" i="54"/>
  <c r="BX648" i="54"/>
  <c r="BV648" i="54"/>
  <c r="BW626" i="54"/>
  <c r="BV626" i="54"/>
  <c r="BZ626" i="54"/>
  <c r="CA626" i="54"/>
  <c r="BY626" i="54"/>
  <c r="D592" i="82"/>
  <c r="AY609" i="54"/>
  <c r="AX609" i="54"/>
  <c r="AX583" i="54"/>
  <c r="AY583" i="54"/>
  <c r="BX524" i="54"/>
  <c r="BY524" i="54"/>
  <c r="D490" i="82"/>
  <c r="BZ524" i="54"/>
  <c r="CA452" i="54"/>
  <c r="BX452" i="54"/>
  <c r="BV452" i="54"/>
  <c r="D418" i="82"/>
  <c r="BW452" i="54"/>
  <c r="BY452" i="54"/>
  <c r="BW359" i="54"/>
  <c r="D325" i="82"/>
  <c r="CA359" i="54"/>
  <c r="BV359" i="54"/>
  <c r="BX359" i="54"/>
  <c r="BY359" i="54"/>
  <c r="BZ359" i="54"/>
  <c r="AX268" i="54"/>
  <c r="AY268" i="54"/>
  <c r="BN264" i="54"/>
  <c r="BK264" i="54"/>
  <c r="BR264" i="54"/>
  <c r="BQ264" i="54"/>
  <c r="BT264" i="54"/>
  <c r="BH264" i="54"/>
  <c r="BM264" i="54"/>
  <c r="BS264" i="54"/>
  <c r="BI264" i="54"/>
  <c r="BJ264" i="54"/>
  <c r="BP264" i="54"/>
  <c r="BL264" i="54"/>
  <c r="AX142" i="54"/>
  <c r="AY142" i="54"/>
  <c r="BX996" i="54"/>
  <c r="BW989" i="54"/>
  <c r="BZ988" i="54"/>
  <c r="BX981" i="54"/>
  <c r="D947" i="82"/>
  <c r="BZ981" i="54"/>
  <c r="BV981" i="54"/>
  <c r="BW962" i="54"/>
  <c r="CA961" i="54"/>
  <c r="D917" i="82"/>
  <c r="BY947" i="54"/>
  <c r="CA947" i="54"/>
  <c r="D913" i="82"/>
  <c r="BW947" i="54"/>
  <c r="CA945" i="54"/>
  <c r="BV943" i="54"/>
  <c r="BV942" i="54"/>
  <c r="D898" i="82"/>
  <c r="BY927" i="54"/>
  <c r="BW921" i="54"/>
  <c r="BY910" i="54"/>
  <c r="BW905" i="54"/>
  <c r="BW904" i="54"/>
  <c r="BY903" i="54"/>
  <c r="BW900" i="54"/>
  <c r="BZ898" i="54"/>
  <c r="BV898" i="54"/>
  <c r="CA898" i="54"/>
  <c r="BY898" i="54"/>
  <c r="BY873" i="54"/>
  <c r="BV870" i="54"/>
  <c r="BZ870" i="54"/>
  <c r="BV864" i="54"/>
  <c r="BP862" i="54"/>
  <c r="BY831" i="54"/>
  <c r="BW831" i="54"/>
  <c r="CA831" i="54"/>
  <c r="BV831" i="54"/>
  <c r="BZ831" i="54"/>
  <c r="BV828" i="54"/>
  <c r="D790" i="82"/>
  <c r="BX807" i="54"/>
  <c r="D773" i="82"/>
  <c r="BZ802" i="54"/>
  <c r="CA802" i="54"/>
  <c r="BW802" i="54"/>
  <c r="BV789" i="54"/>
  <c r="BW783" i="54"/>
  <c r="BV781" i="54"/>
  <c r="BZ778" i="54"/>
  <c r="D728" i="82"/>
  <c r="BX753" i="54"/>
  <c r="BY746" i="54"/>
  <c r="BZ746" i="54"/>
  <c r="CA746" i="54"/>
  <c r="D712" i="82"/>
  <c r="BW746" i="54"/>
  <c r="CA744" i="54"/>
  <c r="BX740" i="54"/>
  <c r="CA740" i="54"/>
  <c r="BY740" i="54"/>
  <c r="BZ740" i="54"/>
  <c r="BV740" i="54"/>
  <c r="BW740" i="54"/>
  <c r="BZ738" i="54"/>
  <c r="CA738" i="54"/>
  <c r="BY738" i="54"/>
  <c r="D704" i="82"/>
  <c r="BX736" i="54"/>
  <c r="BV702" i="54"/>
  <c r="BW702" i="54"/>
  <c r="BZ702" i="54"/>
  <c r="CA702" i="54"/>
  <c r="BY702" i="54"/>
  <c r="BV694" i="54"/>
  <c r="BX692" i="54"/>
  <c r="D655" i="82"/>
  <c r="CA677" i="54"/>
  <c r="D643" i="82"/>
  <c r="BZ677" i="54"/>
  <c r="BW677" i="54"/>
  <c r="BV677" i="54"/>
  <c r="D634" i="82"/>
  <c r="AY645" i="54"/>
  <c r="AX645" i="54"/>
  <c r="BY638" i="54"/>
  <c r="BZ638" i="54"/>
  <c r="CA638" i="54"/>
  <c r="BX638" i="54"/>
  <c r="BV635" i="54"/>
  <c r="BW635" i="54"/>
  <c r="D601" i="82"/>
  <c r="CA610" i="54"/>
  <c r="BV603" i="54"/>
  <c r="AY598" i="54"/>
  <c r="BY568" i="54"/>
  <c r="CA542" i="54"/>
  <c r="BW542" i="54"/>
  <c r="CA535" i="54"/>
  <c r="BV535" i="54"/>
  <c r="BW535" i="54"/>
  <c r="BZ535" i="54"/>
  <c r="AY526" i="54"/>
  <c r="AX526" i="54"/>
  <c r="D491" i="82"/>
  <c r="BW500" i="54"/>
  <c r="CA497" i="54"/>
  <c r="BW497" i="54"/>
  <c r="D463" i="82"/>
  <c r="BY497" i="54"/>
  <c r="BZ497" i="54"/>
  <c r="BV497" i="54"/>
  <c r="BX497" i="54"/>
  <c r="AX488" i="54"/>
  <c r="AY488" i="54"/>
  <c r="CA476" i="54"/>
  <c r="BW475" i="54"/>
  <c r="BZ452" i="54"/>
  <c r="BY427" i="54"/>
  <c r="BZ427" i="54"/>
  <c r="BX427" i="54"/>
  <c r="CA427" i="54"/>
  <c r="D393" i="82"/>
  <c r="BW427" i="54"/>
  <c r="BZ404" i="54"/>
  <c r="CA404" i="54"/>
  <c r="BY404" i="54"/>
  <c r="BX404" i="54"/>
  <c r="BW404" i="54"/>
  <c r="BV404" i="54"/>
  <c r="D366" i="82"/>
  <c r="BY400" i="54"/>
  <c r="BX400" i="54"/>
  <c r="BW400" i="54"/>
  <c r="BV400" i="54"/>
  <c r="CA400" i="54"/>
  <c r="BY398" i="54"/>
  <c r="BZ398" i="54"/>
  <c r="CA398" i="54"/>
  <c r="BX398" i="54"/>
  <c r="BW398" i="54"/>
  <c r="BY368" i="54"/>
  <c r="BZ368" i="54"/>
  <c r="BW368" i="54"/>
  <c r="BW342" i="54"/>
  <c r="BY342" i="54"/>
  <c r="BX342" i="54"/>
  <c r="CA342" i="54"/>
  <c r="BV342" i="54"/>
  <c r="BZ342" i="54"/>
  <c r="D308" i="82"/>
  <c r="AY210" i="54"/>
  <c r="AX210" i="54"/>
  <c r="I37" i="54"/>
  <c r="J37" i="54"/>
  <c r="E3" i="82"/>
  <c r="E38" i="54"/>
  <c r="BZ996" i="54"/>
  <c r="BX989" i="54"/>
  <c r="CA988" i="54"/>
  <c r="BW986" i="54"/>
  <c r="BZ984" i="54"/>
  <c r="BV984" i="54"/>
  <c r="CA984" i="54"/>
  <c r="BX984" i="54"/>
  <c r="BV962" i="54"/>
  <c r="BY961" i="54"/>
  <c r="BX953" i="54"/>
  <c r="CA953" i="54"/>
  <c r="BV953" i="54"/>
  <c r="BY953" i="54"/>
  <c r="BY945" i="54"/>
  <c r="BZ943" i="54"/>
  <c r="BZ942" i="54"/>
  <c r="BY937" i="54"/>
  <c r="CA937" i="54"/>
  <c r="BX937" i="54"/>
  <c r="BV937" i="54"/>
  <c r="BY931" i="54"/>
  <c r="BX927" i="54"/>
  <c r="BW922" i="54"/>
  <c r="BV921" i="54"/>
  <c r="D884" i="82"/>
  <c r="BX910" i="54"/>
  <c r="BX909" i="54"/>
  <c r="BY909" i="54"/>
  <c r="BW909" i="54"/>
  <c r="BY907" i="54"/>
  <c r="BV905" i="54"/>
  <c r="BV904" i="54"/>
  <c r="BX903" i="54"/>
  <c r="BV900" i="54"/>
  <c r="D844" i="82"/>
  <c r="BV877" i="54"/>
  <c r="BY877" i="54"/>
  <c r="BZ877" i="54"/>
  <c r="BW877" i="54"/>
  <c r="BX877" i="54"/>
  <c r="CA875" i="54"/>
  <c r="D841" i="82"/>
  <c r="BV875" i="54"/>
  <c r="CA865" i="54"/>
  <c r="BZ863" i="54"/>
  <c r="BS862" i="54"/>
  <c r="BX828" i="54"/>
  <c r="BV807" i="54"/>
  <c r="AX802" i="54"/>
  <c r="AY802" i="54"/>
  <c r="BZ801" i="54"/>
  <c r="CA801" i="54"/>
  <c r="BY801" i="54"/>
  <c r="D767" i="82"/>
  <c r="BX801" i="54"/>
  <c r="CA788" i="54"/>
  <c r="BY788" i="54"/>
  <c r="BZ788" i="54"/>
  <c r="D754" i="82"/>
  <c r="BV788" i="54"/>
  <c r="BX788" i="54"/>
  <c r="D745" i="82"/>
  <c r="BY778" i="54"/>
  <c r="BZ777" i="54"/>
  <c r="CA776" i="54"/>
  <c r="BY776" i="54"/>
  <c r="BW776" i="54"/>
  <c r="BV776" i="54"/>
  <c r="CA762" i="54"/>
  <c r="BY761" i="54"/>
  <c r="BZ761" i="54"/>
  <c r="CA761" i="54"/>
  <c r="BW761" i="54"/>
  <c r="BV761" i="54"/>
  <c r="D727" i="82"/>
  <c r="BX761" i="54"/>
  <c r="BX757" i="54"/>
  <c r="D723" i="82"/>
  <c r="BY757" i="54"/>
  <c r="BZ757" i="54"/>
  <c r="CA757" i="54"/>
  <c r="BW757" i="54"/>
  <c r="BV757" i="54"/>
  <c r="AX738" i="54"/>
  <c r="BX738" i="54"/>
  <c r="CA734" i="54"/>
  <c r="BV734" i="54"/>
  <c r="BW734" i="54"/>
  <c r="BZ734" i="54"/>
  <c r="D700" i="82"/>
  <c r="BY734" i="54"/>
  <c r="D682" i="82"/>
  <c r="BZ715" i="54"/>
  <c r="BV712" i="54"/>
  <c r="BW712" i="54"/>
  <c r="D678" i="82"/>
  <c r="CA709" i="54"/>
  <c r="BW709" i="54"/>
  <c r="BV709" i="54"/>
  <c r="BZ709" i="54"/>
  <c r="D675" i="82"/>
  <c r="BY677" i="54"/>
  <c r="BW668" i="54"/>
  <c r="BW665" i="54"/>
  <c r="BZ661" i="54"/>
  <c r="CA661" i="54"/>
  <c r="BW661" i="54"/>
  <c r="BY661" i="54"/>
  <c r="BX661" i="54"/>
  <c r="BV661" i="54"/>
  <c r="BZ639" i="54"/>
  <c r="BZ635" i="54"/>
  <c r="BZ610" i="54"/>
  <c r="CA603" i="54"/>
  <c r="BX577" i="54"/>
  <c r="BY577" i="54"/>
  <c r="BZ577" i="54"/>
  <c r="BV577" i="54"/>
  <c r="BW577" i="54"/>
  <c r="CA577" i="54"/>
  <c r="D543" i="82"/>
  <c r="BZ571" i="54"/>
  <c r="D530" i="82"/>
  <c r="D508" i="82"/>
  <c r="BW541" i="54"/>
  <c r="BY525" i="54"/>
  <c r="BV513" i="54"/>
  <c r="BZ476" i="54"/>
  <c r="BV475" i="54"/>
  <c r="BY435" i="54"/>
  <c r="BZ435" i="54"/>
  <c r="BW435" i="54"/>
  <c r="D401" i="82"/>
  <c r="BV435" i="54"/>
  <c r="AY413" i="54"/>
  <c r="AX413" i="54"/>
  <c r="BY389" i="54"/>
  <c r="BO377" i="54"/>
  <c r="D344" i="82"/>
  <c r="BV378" i="54"/>
  <c r="BY378" i="54"/>
  <c r="BZ378" i="54"/>
  <c r="CA366" i="54"/>
  <c r="BX366" i="54"/>
  <c r="BY366" i="54"/>
  <c r="BZ366" i="54"/>
  <c r="D332" i="82"/>
  <c r="BW366" i="54"/>
  <c r="AY291" i="54"/>
  <c r="AX291" i="54"/>
  <c r="AX269" i="54"/>
  <c r="AY269" i="54"/>
  <c r="BH203" i="54"/>
  <c r="BI203" i="54"/>
  <c r="BN203" i="54"/>
  <c r="BS203" i="54"/>
  <c r="BT203" i="54"/>
  <c r="BR203" i="54"/>
  <c r="BM203" i="54"/>
  <c r="BK203" i="54"/>
  <c r="BQ203" i="54"/>
  <c r="BL203" i="54"/>
  <c r="BJ203" i="54"/>
  <c r="BY1001" i="54"/>
  <c r="BV1001" i="54"/>
  <c r="CA1001" i="54"/>
  <c r="BX1001" i="54"/>
  <c r="CA996" i="54"/>
  <c r="CA995" i="54"/>
  <c r="BX995" i="54"/>
  <c r="BW995" i="54"/>
  <c r="CA989" i="54"/>
  <c r="BY988" i="54"/>
  <c r="BV986" i="54"/>
  <c r="BY979" i="54"/>
  <c r="BX976" i="54"/>
  <c r="D942" i="82"/>
  <c r="BW976" i="54"/>
  <c r="BV976" i="54"/>
  <c r="BV968" i="54"/>
  <c r="BY967" i="54"/>
  <c r="CA967" i="54"/>
  <c r="BV967" i="54"/>
  <c r="BZ967" i="54"/>
  <c r="BZ962" i="54"/>
  <c r="BX961" i="54"/>
  <c r="BX945" i="54"/>
  <c r="BV922" i="54"/>
  <c r="BZ918" i="54"/>
  <c r="D879" i="82"/>
  <c r="BW912" i="54"/>
  <c r="BX912" i="54"/>
  <c r="BZ912" i="54"/>
  <c r="CA912" i="54"/>
  <c r="BX907" i="54"/>
  <c r="BZ905" i="54"/>
  <c r="CA903" i="54"/>
  <c r="BY900" i="54"/>
  <c r="BX863" i="54"/>
  <c r="D719" i="82"/>
  <c r="CA747" i="54"/>
  <c r="D713" i="82"/>
  <c r="BY747" i="54"/>
  <c r="BZ747" i="54"/>
  <c r="BW747" i="54"/>
  <c r="BV735" i="54"/>
  <c r="BZ730" i="54"/>
  <c r="CA730" i="54"/>
  <c r="BY730" i="54"/>
  <c r="BW730" i="54"/>
  <c r="BX722" i="54"/>
  <c r="BY722" i="54"/>
  <c r="BZ722" i="54"/>
  <c r="BX715" i="54"/>
  <c r="BX712" i="54"/>
  <c r="D677" i="82"/>
  <c r="D668" i="82"/>
  <c r="BW695" i="54"/>
  <c r="D661" i="82"/>
  <c r="BV695" i="54"/>
  <c r="BZ695" i="54"/>
  <c r="CA695" i="54"/>
  <c r="BY695" i="54"/>
  <c r="BX695" i="54"/>
  <c r="BW683" i="54"/>
  <c r="BV683" i="54"/>
  <c r="BZ683" i="54"/>
  <c r="CA683" i="54"/>
  <c r="BY683" i="54"/>
  <c r="BX683" i="54"/>
  <c r="BX677" i="54"/>
  <c r="BY671" i="54"/>
  <c r="CA671" i="54"/>
  <c r="D637" i="82"/>
  <c r="BV671" i="54"/>
  <c r="BW671" i="54"/>
  <c r="BV668" i="54"/>
  <c r="BX642" i="54"/>
  <c r="BY642" i="54"/>
  <c r="BZ642" i="54"/>
  <c r="BY639" i="54"/>
  <c r="BY635" i="54"/>
  <c r="D578" i="82"/>
  <c r="BY610" i="54"/>
  <c r="BZ603" i="54"/>
  <c r="BW599" i="54"/>
  <c r="CA598" i="54"/>
  <c r="BV598" i="54"/>
  <c r="BW598" i="54"/>
  <c r="BZ598" i="54"/>
  <c r="BW568" i="54"/>
  <c r="CA550" i="54"/>
  <c r="D516" i="82"/>
  <c r="BZ550" i="54"/>
  <c r="BV550" i="54"/>
  <c r="BY544" i="54"/>
  <c r="BZ542" i="54"/>
  <c r="CA541" i="54"/>
  <c r="AY534" i="54"/>
  <c r="AX534" i="54"/>
  <c r="BW524" i="54"/>
  <c r="CA501" i="54"/>
  <c r="BX501" i="54"/>
  <c r="BY501" i="54"/>
  <c r="BZ501" i="54"/>
  <c r="D467" i="82"/>
  <c r="BY476" i="54"/>
  <c r="D441" i="82"/>
  <c r="BV462" i="54"/>
  <c r="BY449" i="54"/>
  <c r="BZ449" i="54"/>
  <c r="BW449" i="54"/>
  <c r="AY418" i="54"/>
  <c r="BV413" i="54"/>
  <c r="BP380" i="54"/>
  <c r="BX372" i="54"/>
  <c r="D338" i="82"/>
  <c r="CA372" i="54"/>
  <c r="BZ372" i="54"/>
  <c r="D334" i="82"/>
  <c r="D333" i="82"/>
  <c r="BX360" i="54"/>
  <c r="CA360" i="54"/>
  <c r="BV360" i="54"/>
  <c r="BW360" i="54"/>
  <c r="BY360" i="54"/>
  <c r="AX304" i="54"/>
  <c r="AY304" i="54"/>
  <c r="BP203" i="54"/>
  <c r="AY182" i="54"/>
  <c r="AX182" i="54"/>
  <c r="AX151" i="54"/>
  <c r="AY151" i="54"/>
  <c r="AZ299" i="54"/>
  <c r="BA299" i="54"/>
  <c r="BW950" i="54"/>
  <c r="BZ950" i="54"/>
  <c r="BX950" i="54"/>
  <c r="BY950" i="54"/>
  <c r="CA943" i="54"/>
  <c r="BX942" i="54"/>
  <c r="BW940" i="54"/>
  <c r="D906" i="82"/>
  <c r="BX931" i="54"/>
  <c r="BW930" i="54"/>
  <c r="BZ930" i="54"/>
  <c r="CA930" i="54"/>
  <c r="CA927" i="54"/>
  <c r="CA921" i="54"/>
  <c r="BZ904" i="54"/>
  <c r="BX899" i="54"/>
  <c r="BY899" i="54"/>
  <c r="CA899" i="54"/>
  <c r="BV899" i="54"/>
  <c r="D863" i="82"/>
  <c r="BX893" i="54"/>
  <c r="BZ865" i="54"/>
  <c r="BO862" i="54"/>
  <c r="BZ848" i="54"/>
  <c r="BV848" i="54"/>
  <c r="BY848" i="54"/>
  <c r="BW848" i="54"/>
  <c r="D814" i="82"/>
  <c r="CA848" i="54"/>
  <c r="AY845" i="54"/>
  <c r="AX845" i="54"/>
  <c r="BW843" i="54"/>
  <c r="BV843" i="54"/>
  <c r="D809" i="82"/>
  <c r="BY843" i="54"/>
  <c r="BV838" i="54"/>
  <c r="CA838" i="54"/>
  <c r="D804" i="82"/>
  <c r="BZ833" i="54"/>
  <c r="BV817" i="54"/>
  <c r="BX817" i="54"/>
  <c r="BY817" i="54"/>
  <c r="BZ817" i="54"/>
  <c r="D783" i="82"/>
  <c r="BW807" i="54"/>
  <c r="AY806" i="54"/>
  <c r="D768" i="82"/>
  <c r="AY797" i="54"/>
  <c r="D758" i="82"/>
  <c r="AY778" i="54"/>
  <c r="BY777" i="54"/>
  <c r="CA766" i="54"/>
  <c r="BV766" i="54"/>
  <c r="BW766" i="54"/>
  <c r="BW998" i="54"/>
  <c r="BX998" i="54"/>
  <c r="BY998" i="54"/>
  <c r="CA998" i="54"/>
  <c r="BY989" i="54"/>
  <c r="BZ986" i="54"/>
  <c r="BY985" i="54"/>
  <c r="CA985" i="54"/>
  <c r="BV985" i="54"/>
  <c r="BX985" i="54"/>
  <c r="BX979" i="54"/>
  <c r="BW978" i="54"/>
  <c r="CA978" i="54"/>
  <c r="BZ978" i="54"/>
  <c r="BW973" i="54"/>
  <c r="BV973" i="54"/>
  <c r="D939" i="82"/>
  <c r="BZ973" i="54"/>
  <c r="BY968" i="54"/>
  <c r="BX962" i="54"/>
  <c r="BW960" i="54"/>
  <c r="BV960" i="54"/>
  <c r="CA951" i="54"/>
  <c r="BX948" i="54"/>
  <c r="BW948" i="54"/>
  <c r="BV948" i="54"/>
  <c r="BY943" i="54"/>
  <c r="BZ941" i="54"/>
  <c r="BV941" i="54"/>
  <c r="D907" i="82"/>
  <c r="BX938" i="54"/>
  <c r="BY938" i="54"/>
  <c r="BZ938" i="54"/>
  <c r="BZ932" i="54"/>
  <c r="BZ922" i="54"/>
  <c r="BY918" i="54"/>
  <c r="BY913" i="54"/>
  <c r="D875" i="82"/>
  <c r="CA907" i="54"/>
  <c r="BY905" i="54"/>
  <c r="CA904" i="54"/>
  <c r="BW902" i="54"/>
  <c r="D868" i="82"/>
  <c r="CA893" i="54"/>
  <c r="BW892" i="54"/>
  <c r="BZ892" i="54"/>
  <c r="BY892" i="54"/>
  <c r="CA880" i="54"/>
  <c r="BZ880" i="54"/>
  <c r="BV880" i="54"/>
  <c r="BW880" i="54"/>
  <c r="BY880" i="54"/>
  <c r="CA878" i="54"/>
  <c r="BT872" i="54"/>
  <c r="BJ872" i="54"/>
  <c r="BM872" i="54"/>
  <c r="BI872" i="54"/>
  <c r="BU872" i="54"/>
  <c r="BN872" i="54"/>
  <c r="BO872" i="54"/>
  <c r="BQ872" i="54"/>
  <c r="BW872" i="54"/>
  <c r="CA872" i="54"/>
  <c r="BV872" i="54"/>
  <c r="BR868" i="54"/>
  <c r="BH868" i="54"/>
  <c r="BQ868" i="54"/>
  <c r="BO868" i="54"/>
  <c r="BN868" i="54"/>
  <c r="BL868" i="54"/>
  <c r="BI868" i="54"/>
  <c r="CA864" i="54"/>
  <c r="CA859" i="54"/>
  <c r="BY859" i="54"/>
  <c r="BW859" i="54"/>
  <c r="BV859" i="54"/>
  <c r="BZ859" i="54"/>
  <c r="BY849" i="54"/>
  <c r="BY833" i="54"/>
  <c r="BX824" i="54"/>
  <c r="AX814" i="54"/>
  <c r="AY814" i="54"/>
  <c r="D750" i="82"/>
  <c r="BZ784" i="54"/>
  <c r="BV784" i="54"/>
  <c r="BW784" i="54"/>
  <c r="BY784" i="54"/>
  <c r="D731" i="82"/>
  <c r="BZ763" i="54"/>
  <c r="BX756" i="54"/>
  <c r="CA756" i="54"/>
  <c r="BY756" i="54"/>
  <c r="BV756" i="54"/>
  <c r="BW756" i="54"/>
  <c r="BX743" i="54"/>
  <c r="BZ743" i="54"/>
  <c r="CA743" i="54"/>
  <c r="BY743" i="54"/>
  <c r="BX741" i="54"/>
  <c r="BY735" i="54"/>
  <c r="AX721" i="54"/>
  <c r="AY721" i="54"/>
  <c r="BW711" i="54"/>
  <c r="BX689" i="54"/>
  <c r="AX684" i="54"/>
  <c r="AY684" i="54"/>
  <c r="BW682" i="54"/>
  <c r="BZ675" i="54"/>
  <c r="BW675" i="54"/>
  <c r="CA675" i="54"/>
  <c r="BY675" i="54"/>
  <c r="BX675" i="54"/>
  <c r="BV675" i="54"/>
  <c r="BW658" i="54"/>
  <c r="BX658" i="54"/>
  <c r="BY658" i="54"/>
  <c r="BV658" i="54"/>
  <c r="CA658" i="54"/>
  <c r="BZ658" i="54"/>
  <c r="D619" i="82"/>
  <c r="BW651" i="54"/>
  <c r="D617" i="82"/>
  <c r="BV651" i="54"/>
  <c r="BX651" i="54"/>
  <c r="BY651" i="54"/>
  <c r="BZ651" i="54"/>
  <c r="CA649" i="54"/>
  <c r="BZ649" i="54"/>
  <c r="D615" i="82"/>
  <c r="BV649" i="54"/>
  <c r="BW649" i="54"/>
  <c r="AX642" i="54"/>
  <c r="AY642" i="54"/>
  <c r="BX639" i="54"/>
  <c r="D604" i="82"/>
  <c r="BX635" i="54"/>
  <c r="BZ628" i="54"/>
  <c r="CA628" i="54"/>
  <c r="BY628" i="54"/>
  <c r="D594" i="82"/>
  <c r="BV628" i="54"/>
  <c r="BW628" i="54"/>
  <c r="BX623" i="54"/>
  <c r="BY623" i="54"/>
  <c r="BW612" i="54"/>
  <c r="BX610" i="54"/>
  <c r="BY603" i="54"/>
  <c r="BV599" i="54"/>
  <c r="BX579" i="54"/>
  <c r="D534" i="82"/>
  <c r="BX544" i="54"/>
  <c r="BY542" i="54"/>
  <c r="BZ541" i="54"/>
  <c r="CA538" i="54"/>
  <c r="BV538" i="54"/>
  <c r="BW538" i="54"/>
  <c r="BZ538" i="54"/>
  <c r="BY538" i="54"/>
  <c r="BX538" i="54"/>
  <c r="BV532" i="54"/>
  <c r="BV524" i="54"/>
  <c r="CA517" i="54"/>
  <c r="D483" i="82"/>
  <c r="BZ517" i="54"/>
  <c r="BX517" i="54"/>
  <c r="BY517" i="54"/>
  <c r="BW517" i="54"/>
  <c r="BV507" i="54"/>
  <c r="BW507" i="54"/>
  <c r="D473" i="82"/>
  <c r="BX507" i="54"/>
  <c r="BY507" i="54"/>
  <c r="CA498" i="54"/>
  <c r="CA483" i="54"/>
  <c r="D360" i="82"/>
  <c r="BY394" i="54"/>
  <c r="BZ394" i="54"/>
  <c r="BV394" i="54"/>
  <c r="BW394" i="54"/>
  <c r="BT377" i="54"/>
  <c r="BH377" i="54"/>
  <c r="BM377" i="54"/>
  <c r="BJ377" i="54"/>
  <c r="BL377" i="54"/>
  <c r="BP377" i="54"/>
  <c r="BR377" i="54"/>
  <c r="BI377" i="54"/>
  <c r="BK377" i="54"/>
  <c r="BU377" i="54"/>
  <c r="BN377" i="54"/>
  <c r="BQ377" i="54"/>
  <c r="BV368" i="54"/>
  <c r="BJ262" i="54"/>
  <c r="AY249" i="54"/>
  <c r="AX249" i="54"/>
  <c r="AX147" i="54"/>
  <c r="AY147" i="54"/>
  <c r="BA136" i="54"/>
  <c r="AZ136" i="54"/>
  <c r="BX1004" i="54"/>
  <c r="D970" i="82"/>
  <c r="BW1004" i="54"/>
  <c r="D924" i="82"/>
  <c r="BZ920" i="54"/>
  <c r="BV920" i="54"/>
  <c r="D882" i="82"/>
  <c r="BX884" i="54"/>
  <c r="BY884" i="54"/>
  <c r="BZ883" i="54"/>
  <c r="BW883" i="54"/>
  <c r="BM870" i="54"/>
  <c r="BL864" i="54"/>
  <c r="CA862" i="54"/>
  <c r="BV862" i="54"/>
  <c r="BZ857" i="54"/>
  <c r="CA857" i="54"/>
  <c r="BV856" i="54"/>
  <c r="BW856" i="54"/>
  <c r="BV851" i="54"/>
  <c r="BZ852" i="54"/>
  <c r="D818" i="82"/>
  <c r="BV846" i="54"/>
  <c r="BY793" i="54"/>
  <c r="BZ793" i="54"/>
  <c r="BZ773" i="54"/>
  <c r="CA773" i="54"/>
  <c r="BV723" i="54"/>
  <c r="BW723" i="54"/>
  <c r="BX703" i="54"/>
  <c r="BZ703" i="54"/>
  <c r="CA703" i="54"/>
  <c r="BZ685" i="54"/>
  <c r="CA685" i="54"/>
  <c r="BY685" i="54"/>
  <c r="BX676" i="54"/>
  <c r="D642" i="82"/>
  <c r="BX672" i="54"/>
  <c r="D638" i="82"/>
  <c r="CA672" i="54"/>
  <c r="BY672" i="54"/>
  <c r="BX655" i="54"/>
  <c r="BZ655" i="54"/>
  <c r="CA655" i="54"/>
  <c r="BZ632" i="54"/>
  <c r="CA632" i="54"/>
  <c r="BY632" i="54"/>
  <c r="BV616" i="54"/>
  <c r="BX609" i="54"/>
  <c r="BY609" i="54"/>
  <c r="BZ609" i="54"/>
  <c r="D572" i="82"/>
  <c r="BX606" i="54"/>
  <c r="BY606" i="54"/>
  <c r="BY602" i="54"/>
  <c r="BZ602" i="54"/>
  <c r="CA602" i="54"/>
  <c r="BX602" i="54"/>
  <c r="BZ595" i="54"/>
  <c r="CA595" i="54"/>
  <c r="BV595" i="54"/>
  <c r="BY595" i="54"/>
  <c r="D560" i="82"/>
  <c r="BV594" i="54"/>
  <c r="BW594" i="54"/>
  <c r="BX593" i="54"/>
  <c r="BY593" i="54"/>
  <c r="BZ593" i="54"/>
  <c r="D559" i="82"/>
  <c r="AX588" i="54"/>
  <c r="CA581" i="54"/>
  <c r="D547" i="82"/>
  <c r="BZ581" i="54"/>
  <c r="BV576" i="54"/>
  <c r="BW576" i="54"/>
  <c r="BV561" i="54"/>
  <c r="BW558" i="54"/>
  <c r="BZ555" i="54"/>
  <c r="CA555" i="54"/>
  <c r="BY555" i="54"/>
  <c r="BY552" i="54"/>
  <c r="BZ552" i="54"/>
  <c r="CA552" i="54"/>
  <c r="BX552" i="54"/>
  <c r="D518" i="82"/>
  <c r="BV551" i="54"/>
  <c r="BW551" i="54"/>
  <c r="CA551" i="54"/>
  <c r="BY540" i="54"/>
  <c r="BZ540" i="54"/>
  <c r="CA540" i="54"/>
  <c r="BX540" i="54"/>
  <c r="CA534" i="54"/>
  <c r="D500" i="82"/>
  <c r="BZ534" i="54"/>
  <c r="BV528" i="54"/>
  <c r="BW528" i="54"/>
  <c r="D480" i="82"/>
  <c r="BV514" i="54"/>
  <c r="BW514" i="54"/>
  <c r="BX514" i="54"/>
  <c r="BZ504" i="54"/>
  <c r="CA504" i="54"/>
  <c r="D470" i="82"/>
  <c r="BY504" i="54"/>
  <c r="BY494" i="54"/>
  <c r="BZ494" i="54"/>
  <c r="CA494" i="54"/>
  <c r="BX494" i="54"/>
  <c r="BX471" i="54"/>
  <c r="BZ471" i="54"/>
  <c r="CA471" i="54"/>
  <c r="BV471" i="54"/>
  <c r="BW471" i="54"/>
  <c r="BY471" i="54"/>
  <c r="AX469" i="54"/>
  <c r="AY469" i="54"/>
  <c r="BX468" i="54"/>
  <c r="BW468" i="54"/>
  <c r="BV468" i="54"/>
  <c r="CA468" i="54"/>
  <c r="BW459" i="54"/>
  <c r="CA446" i="54"/>
  <c r="BW446" i="54"/>
  <c r="BW426" i="54"/>
  <c r="BV426" i="54"/>
  <c r="BY426" i="54"/>
  <c r="BL383" i="54"/>
  <c r="BQ383" i="54"/>
  <c r="BO383" i="54"/>
  <c r="BS383" i="54"/>
  <c r="BT383" i="54"/>
  <c r="BM383" i="54"/>
  <c r="AX192" i="54"/>
  <c r="AY192" i="54"/>
  <c r="AY129" i="54"/>
  <c r="AZ218" i="54"/>
  <c r="BA196" i="54"/>
  <c r="AZ196" i="54"/>
  <c r="BA262" i="54"/>
  <c r="AZ262" i="54"/>
  <c r="AT126" i="54"/>
  <c r="AW126" i="54" s="1"/>
  <c r="BD126" i="54"/>
  <c r="P16" i="54"/>
  <c r="BE126" i="54"/>
  <c r="BB86" i="54"/>
  <c r="BC86" i="54"/>
  <c r="BD86" i="54"/>
  <c r="BE86" i="54"/>
  <c r="BG86" i="54"/>
  <c r="BF86" i="54"/>
  <c r="BF1107" i="54"/>
  <c r="BG1107" i="54"/>
  <c r="BD1107" i="54"/>
  <c r="BB1107" i="54"/>
  <c r="BC1107" i="54"/>
  <c r="BE1107" i="54"/>
  <c r="BD894" i="54"/>
  <c r="BC894" i="54"/>
  <c r="BG894" i="54"/>
  <c r="BE894" i="54"/>
  <c r="BF894" i="54"/>
  <c r="BB894" i="54"/>
  <c r="BD1195" i="54"/>
  <c r="BF1195" i="54"/>
  <c r="BE1195" i="54"/>
  <c r="BG1195" i="54"/>
  <c r="BB1195" i="54"/>
  <c r="BG760" i="54"/>
  <c r="BB760" i="54"/>
  <c r="BF760" i="54"/>
  <c r="BC760" i="54"/>
  <c r="BE760" i="54"/>
  <c r="BC592" i="54"/>
  <c r="BD592" i="54"/>
  <c r="BE592" i="54"/>
  <c r="BB592" i="54"/>
  <c r="BG592" i="54"/>
  <c r="BB512" i="54"/>
  <c r="BC512" i="54"/>
  <c r="BD512" i="54"/>
  <c r="BG512" i="54"/>
  <c r="BF512" i="54"/>
  <c r="BE512" i="54"/>
  <c r="BE432" i="54"/>
  <c r="BB432" i="54"/>
  <c r="BC432" i="54"/>
  <c r="BF432" i="54"/>
  <c r="BG432" i="54"/>
  <c r="BD352" i="54"/>
  <c r="BB352" i="54"/>
  <c r="BC352" i="54"/>
  <c r="BQ69" i="54"/>
  <c r="BP69" i="54"/>
  <c r="BH69" i="54"/>
  <c r="BN69" i="54"/>
  <c r="BL69" i="54"/>
  <c r="BT69" i="54"/>
  <c r="BU69" i="54"/>
  <c r="BK69" i="54"/>
  <c r="BO69" i="54"/>
  <c r="BM69" i="54"/>
  <c r="BS69" i="54"/>
  <c r="BI69" i="54"/>
  <c r="BJ69" i="54"/>
  <c r="BG254" i="54"/>
  <c r="BF254" i="54"/>
  <c r="BD254" i="54"/>
  <c r="BE254" i="54"/>
  <c r="BB254" i="54"/>
  <c r="BC254" i="54"/>
  <c r="BD190" i="54"/>
  <c r="BF190" i="54"/>
  <c r="BG190" i="54"/>
  <c r="BC190" i="54"/>
  <c r="BE190" i="54"/>
  <c r="BB190" i="54"/>
  <c r="AZ118" i="54"/>
  <c r="BA118" i="54"/>
  <c r="BF78" i="54"/>
  <c r="BG78" i="54"/>
  <c r="BB78" i="54"/>
  <c r="BC78" i="54"/>
  <c r="BD78" i="54"/>
  <c r="BA74" i="54"/>
  <c r="AZ74" i="54"/>
  <c r="BG39" i="54"/>
  <c r="BF39" i="54"/>
  <c r="BD39" i="54"/>
  <c r="BC39" i="54"/>
  <c r="AX50" i="54"/>
  <c r="AY50" i="54"/>
  <c r="BF55" i="54"/>
  <c r="BG55" i="54"/>
  <c r="BB55" i="54"/>
  <c r="BE55" i="54"/>
  <c r="AZ58" i="54"/>
  <c r="BA58" i="54"/>
  <c r="AX130" i="54"/>
  <c r="AY130" i="54"/>
  <c r="AY271" i="54"/>
  <c r="AX271" i="54"/>
  <c r="AY369" i="54"/>
  <c r="AX369" i="54"/>
  <c r="AY382" i="54"/>
  <c r="AX382" i="54"/>
  <c r="AY392" i="54"/>
  <c r="AX392" i="54"/>
  <c r="AX405" i="54"/>
  <c r="AY405" i="54"/>
  <c r="AY293" i="54"/>
  <c r="AX282" i="54"/>
  <c r="AY282" i="54"/>
  <c r="AX263" i="54"/>
  <c r="AY263" i="54"/>
  <c r="AX161" i="54"/>
  <c r="AY161" i="54"/>
  <c r="AZ175" i="54"/>
  <c r="BA89" i="54"/>
  <c r="AZ89" i="54"/>
  <c r="AZ146" i="54"/>
  <c r="BA146" i="54"/>
  <c r="AZ86" i="54"/>
  <c r="BA86" i="54"/>
  <c r="BA82" i="54"/>
  <c r="AZ82" i="54"/>
  <c r="BE180" i="54"/>
  <c r="BB180" i="54"/>
  <c r="BC180" i="54"/>
  <c r="BD180" i="54"/>
  <c r="BB108" i="54"/>
  <c r="BC108" i="54"/>
  <c r="BD108" i="54"/>
  <c r="BE108" i="54"/>
  <c r="BG108" i="54"/>
  <c r="BF108" i="54"/>
  <c r="BG735" i="54"/>
  <c r="BF735" i="54"/>
  <c r="BB735" i="54"/>
  <c r="BC735" i="54"/>
  <c r="BE735" i="54"/>
  <c r="BG1275" i="54"/>
  <c r="BF1275" i="54"/>
  <c r="BB1275" i="54"/>
  <c r="BC1275" i="54"/>
  <c r="BD1275" i="54"/>
  <c r="BE1275" i="54"/>
  <c r="BB1064" i="54"/>
  <c r="BC1064" i="54"/>
  <c r="BD1064" i="54"/>
  <c r="BB880" i="54"/>
  <c r="BG880" i="54"/>
  <c r="BC880" i="54"/>
  <c r="BF880" i="54"/>
  <c r="BD880" i="54"/>
  <c r="BE880" i="54"/>
  <c r="BB622" i="54"/>
  <c r="BC622" i="54"/>
  <c r="BD622" i="54"/>
  <c r="BG622" i="54"/>
  <c r="BF622" i="54"/>
  <c r="BE622" i="54"/>
  <c r="BC542" i="54"/>
  <c r="BF542" i="54"/>
  <c r="BD542" i="54"/>
  <c r="BG542" i="54"/>
  <c r="BE542" i="54"/>
  <c r="BD462" i="54"/>
  <c r="BF462" i="54"/>
  <c r="BC462" i="54"/>
  <c r="BE462" i="54"/>
  <c r="BB462" i="54"/>
  <c r="BE382" i="54"/>
  <c r="BG382" i="54"/>
  <c r="BB382" i="54"/>
  <c r="BF382" i="54"/>
  <c r="BC382" i="54"/>
  <c r="BC310" i="54"/>
  <c r="BG310" i="54"/>
  <c r="BB310" i="54"/>
  <c r="BF310" i="54"/>
  <c r="AT310" i="54"/>
  <c r="AW310" i="54" s="1"/>
  <c r="BE310" i="54"/>
  <c r="BD310" i="54"/>
  <c r="AZ246" i="54"/>
  <c r="BA246" i="54"/>
  <c r="BA192" i="54"/>
  <c r="AZ192" i="54"/>
  <c r="BZ586" i="54"/>
  <c r="CA586" i="54"/>
  <c r="BV586" i="54"/>
  <c r="BY586" i="54"/>
  <c r="BX539" i="54"/>
  <c r="BY539" i="54"/>
  <c r="BZ539" i="54"/>
  <c r="BY520" i="54"/>
  <c r="BZ520" i="54"/>
  <c r="D486" i="82"/>
  <c r="CA520" i="54"/>
  <c r="BX520" i="54"/>
  <c r="BX479" i="54"/>
  <c r="D445" i="82"/>
  <c r="BZ479" i="54"/>
  <c r="BY479" i="54"/>
  <c r="CA479" i="54"/>
  <c r="BY464" i="54"/>
  <c r="BZ464" i="54"/>
  <c r="BW464" i="54"/>
  <c r="BV464" i="54"/>
  <c r="BW460" i="54"/>
  <c r="D426" i="82"/>
  <c r="BY460" i="54"/>
  <c r="BV460" i="54"/>
  <c r="BV457" i="54"/>
  <c r="BW457" i="54"/>
  <c r="CA457" i="54"/>
  <c r="BX457" i="54"/>
  <c r="BZ457" i="54"/>
  <c r="BY457" i="54"/>
  <c r="AX455" i="54"/>
  <c r="AY455" i="54"/>
  <c r="D407" i="82"/>
  <c r="BV441" i="54"/>
  <c r="BY441" i="54"/>
  <c r="BZ441" i="54"/>
  <c r="CA420" i="54"/>
  <c r="BX420" i="54"/>
  <c r="BW420" i="54"/>
  <c r="BZ420" i="54"/>
  <c r="BZ417" i="54"/>
  <c r="BX417" i="54"/>
  <c r="CA417" i="54"/>
  <c r="BV417" i="54"/>
  <c r="BW417" i="54"/>
  <c r="BY417" i="54"/>
  <c r="BZ393" i="54"/>
  <c r="BX393" i="54"/>
  <c r="CA393" i="54"/>
  <c r="BY393" i="54"/>
  <c r="CA353" i="54"/>
  <c r="D319" i="82"/>
  <c r="BV353" i="54"/>
  <c r="BW346" i="54"/>
  <c r="BV346" i="54"/>
  <c r="CA346" i="54"/>
  <c r="BN337" i="54"/>
  <c r="BI337" i="54"/>
  <c r="BP337" i="54"/>
  <c r="BU337" i="54"/>
  <c r="BT337" i="54"/>
  <c r="BH337" i="54"/>
  <c r="BO337" i="54"/>
  <c r="BJ307" i="54"/>
  <c r="BI307" i="54"/>
  <c r="BU307" i="54"/>
  <c r="BS307" i="54"/>
  <c r="BT307" i="54"/>
  <c r="BR307" i="54"/>
  <c r="BK307" i="54"/>
  <c r="AX276" i="54"/>
  <c r="AY276" i="54"/>
  <c r="AY257" i="54"/>
  <c r="AX257" i="54"/>
  <c r="AX238" i="54"/>
  <c r="AY238" i="54"/>
  <c r="AY195" i="54"/>
  <c r="AX195" i="54"/>
  <c r="AX132" i="54"/>
  <c r="AY132" i="54"/>
  <c r="AY55" i="54"/>
  <c r="AY51" i="54"/>
  <c r="AZ286" i="54"/>
  <c r="BA286" i="54"/>
  <c r="BA149" i="54"/>
  <c r="AZ149" i="54"/>
  <c r="BG236" i="54"/>
  <c r="BC236" i="54"/>
  <c r="BF236" i="54"/>
  <c r="BB236" i="54"/>
  <c r="BA302" i="54"/>
  <c r="AZ302" i="54"/>
  <c r="BC246" i="54"/>
  <c r="BD246" i="54"/>
  <c r="BE246" i="54"/>
  <c r="BF246" i="54"/>
  <c r="BG246" i="54"/>
  <c r="BE174" i="54"/>
  <c r="BB174" i="54"/>
  <c r="BF174" i="54"/>
  <c r="BC174" i="54"/>
  <c r="BG174" i="54"/>
  <c r="BD174" i="54"/>
  <c r="AZ233" i="54"/>
  <c r="BA233" i="54"/>
  <c r="BE850" i="54"/>
  <c r="BB850" i="54"/>
  <c r="BG850" i="54"/>
  <c r="BF850" i="54"/>
  <c r="BC850" i="54"/>
  <c r="BD465" i="54"/>
  <c r="BE465" i="54"/>
  <c r="BB465" i="54"/>
  <c r="BC465" i="54"/>
  <c r="BG465" i="54"/>
  <c r="BG891" i="54"/>
  <c r="BF891" i="54"/>
  <c r="BG327" i="54"/>
  <c r="BC327" i="54"/>
  <c r="BD327" i="54"/>
  <c r="BE327" i="54"/>
  <c r="BF327" i="54"/>
  <c r="BA52" i="54"/>
  <c r="AZ52" i="54"/>
  <c r="BR69" i="54"/>
  <c r="AZ326" i="54"/>
  <c r="BA326" i="54"/>
  <c r="BA64" i="54"/>
  <c r="AZ64" i="54"/>
  <c r="AZ228" i="54"/>
  <c r="BA228" i="54"/>
  <c r="BF164" i="54"/>
  <c r="BG164" i="54"/>
  <c r="BE164" i="54"/>
  <c r="BB164" i="54"/>
  <c r="BD100" i="54"/>
  <c r="BE100" i="54"/>
  <c r="BG100" i="54"/>
  <c r="BC100" i="54"/>
  <c r="BF100" i="54"/>
  <c r="BB1203" i="54"/>
  <c r="BF1203" i="54"/>
  <c r="BC1203" i="54"/>
  <c r="BG1203" i="54"/>
  <c r="BD1203" i="54"/>
  <c r="BE1203" i="54"/>
  <c r="BD703" i="54"/>
  <c r="BF703" i="54"/>
  <c r="BE703" i="54"/>
  <c r="BG703" i="54"/>
  <c r="BC703" i="54"/>
  <c r="BB703" i="54"/>
  <c r="BE1232" i="54"/>
  <c r="BG1232" i="54"/>
  <c r="BB1232" i="54"/>
  <c r="BF1232" i="54"/>
  <c r="BC1232" i="54"/>
  <c r="BD1232" i="54"/>
  <c r="BD1032" i="54"/>
  <c r="BE1032" i="54"/>
  <c r="BF1032" i="54"/>
  <c r="BC1032" i="54"/>
  <c r="BG1032" i="54"/>
  <c r="BB1032" i="54"/>
  <c r="BG816" i="54"/>
  <c r="BF816" i="54"/>
  <c r="BE816" i="54"/>
  <c r="BB816" i="54"/>
  <c r="BC816" i="54"/>
  <c r="BD816" i="54"/>
  <c r="BB606" i="54"/>
  <c r="BC606" i="54"/>
  <c r="BG606" i="54"/>
  <c r="BF606" i="54"/>
  <c r="BE606" i="54"/>
  <c r="BD606" i="54"/>
  <c r="BD526" i="54"/>
  <c r="BF526" i="54"/>
  <c r="BE526" i="54"/>
  <c r="BG526" i="54"/>
  <c r="BC526" i="54"/>
  <c r="BB526" i="54"/>
  <c r="BD446" i="54"/>
  <c r="BE446" i="54"/>
  <c r="BF446" i="54"/>
  <c r="BB446" i="54"/>
  <c r="BC446" i="54"/>
  <c r="BG446" i="54"/>
  <c r="BG366" i="54"/>
  <c r="BF366" i="54"/>
  <c r="BD366" i="54"/>
  <c r="BE366" i="54"/>
  <c r="BB366" i="54"/>
  <c r="BA211" i="54"/>
  <c r="AZ211" i="54"/>
  <c r="BB39" i="54"/>
  <c r="BD55" i="54"/>
  <c r="AZ53" i="54"/>
  <c r="BY356" i="54"/>
  <c r="BW356" i="54"/>
  <c r="BZ356" i="54"/>
  <c r="BX356" i="54"/>
  <c r="CA347" i="54"/>
  <c r="BV347" i="54"/>
  <c r="BW347" i="54"/>
  <c r="D313" i="82"/>
  <c r="BX347" i="54"/>
  <c r="BA161" i="54"/>
  <c r="AZ161" i="54"/>
  <c r="BA224" i="54"/>
  <c r="AZ224" i="54"/>
  <c r="BG1259" i="54"/>
  <c r="BD1259" i="54"/>
  <c r="BF1259" i="54"/>
  <c r="BB1259" i="54"/>
  <c r="BC1259" i="54"/>
  <c r="BE1259" i="54"/>
  <c r="BG680" i="54"/>
  <c r="BF680" i="54"/>
  <c r="BE680" i="54"/>
  <c r="BC680" i="54"/>
  <c r="BD680" i="54"/>
  <c r="BB680" i="54"/>
  <c r="BB572" i="54"/>
  <c r="BC572" i="54"/>
  <c r="BD572" i="54"/>
  <c r="BE572" i="54"/>
  <c r="BF492" i="54"/>
  <c r="BB492" i="54"/>
  <c r="BD412" i="54"/>
  <c r="BE412" i="54"/>
  <c r="BB412" i="54"/>
  <c r="BG412" i="54"/>
  <c r="BF412" i="54"/>
  <c r="BC412" i="54"/>
  <c r="BD332" i="54"/>
  <c r="BE332" i="54"/>
  <c r="BB332" i="54"/>
  <c r="BC332" i="54"/>
  <c r="BG332" i="54"/>
  <c r="BF332" i="54"/>
  <c r="BF284" i="54"/>
  <c r="BG284" i="54"/>
  <c r="BB284" i="54"/>
  <c r="AY376" i="54"/>
  <c r="BE39" i="54"/>
  <c r="BC55" i="54"/>
  <c r="AZ244" i="54"/>
  <c r="BA244" i="54"/>
  <c r="AZ97" i="54"/>
  <c r="BA97" i="54"/>
  <c r="BY1004" i="54"/>
  <c r="BY1003" i="54"/>
  <c r="BY958" i="54"/>
  <c r="BX955" i="54"/>
  <c r="BX920" i="54"/>
  <c r="CA916" i="54"/>
  <c r="BX889" i="54"/>
  <c r="BY889" i="54"/>
  <c r="BY885" i="54"/>
  <c r="BZ884" i="54"/>
  <c r="BX883" i="54"/>
  <c r="BX882" i="54"/>
  <c r="BT865" i="54"/>
  <c r="BO865" i="54"/>
  <c r="BX862" i="54"/>
  <c r="BY857" i="54"/>
  <c r="CA856" i="54"/>
  <c r="BX852" i="54"/>
  <c r="CA816" i="54"/>
  <c r="BY816" i="54"/>
  <c r="D782" i="82"/>
  <c r="BV815" i="54"/>
  <c r="BX815" i="54"/>
  <c r="BY811" i="54"/>
  <c r="BW811" i="54"/>
  <c r="BX797" i="54"/>
  <c r="BY797" i="54"/>
  <c r="D763" i="82"/>
  <c r="CA793" i="54"/>
  <c r="BZ791" i="54"/>
  <c r="BY758" i="54"/>
  <c r="AX726" i="54"/>
  <c r="AY726" i="54"/>
  <c r="BV703" i="54"/>
  <c r="BY691" i="54"/>
  <c r="D657" i="82"/>
  <c r="CA691" i="54"/>
  <c r="BV645" i="54"/>
  <c r="D611" i="82"/>
  <c r="BX645" i="54"/>
  <c r="BW645" i="54"/>
  <c r="BX622" i="54"/>
  <c r="BY622" i="54"/>
  <c r="D552" i="82"/>
  <c r="BX585" i="54"/>
  <c r="BY585" i="54"/>
  <c r="BZ585" i="54"/>
  <c r="BY534" i="54"/>
  <c r="BX528" i="54"/>
  <c r="D488" i="82"/>
  <c r="BX522" i="54"/>
  <c r="BV518" i="54"/>
  <c r="BW518" i="54"/>
  <c r="CA518" i="54"/>
  <c r="D460" i="82"/>
  <c r="BV479" i="54"/>
  <c r="BZ460" i="54"/>
  <c r="D423" i="82"/>
  <c r="BX446" i="54"/>
  <c r="BV443" i="54"/>
  <c r="BW443" i="54"/>
  <c r="BX441" i="54"/>
  <c r="D386" i="82"/>
  <c r="BZ408" i="54"/>
  <c r="CA408" i="54"/>
  <c r="D374" i="82"/>
  <c r="BV405" i="54"/>
  <c r="BW405" i="54"/>
  <c r="D371" i="82"/>
  <c r="D359" i="82"/>
  <c r="BZ375" i="54"/>
  <c r="BX375" i="54"/>
  <c r="CA375" i="54"/>
  <c r="D341" i="82"/>
  <c r="BV375" i="54"/>
  <c r="BY375" i="54"/>
  <c r="BV374" i="54"/>
  <c r="BZ374" i="54"/>
  <c r="D340" i="82"/>
  <c r="CA374" i="54"/>
  <c r="BX374" i="54"/>
  <c r="BY374" i="54"/>
  <c r="BV356" i="54"/>
  <c r="D314" i="82"/>
  <c r="BY348" i="54"/>
  <c r="BZ348" i="54"/>
  <c r="BX348" i="54"/>
  <c r="D312" i="82"/>
  <c r="BQ337" i="54"/>
  <c r="AX334" i="54"/>
  <c r="AY334" i="54"/>
  <c r="BO307" i="54"/>
  <c r="AY295" i="54"/>
  <c r="AX295" i="54"/>
  <c r="AX170" i="54"/>
  <c r="AY170" i="54"/>
  <c r="AX80" i="54"/>
  <c r="AY80" i="54"/>
  <c r="AY63" i="54"/>
  <c r="AX63" i="54"/>
  <c r="AY603" i="54"/>
  <c r="AX603" i="54"/>
  <c r="AZ172" i="54"/>
  <c r="BA172" i="54"/>
  <c r="BB1123" i="54"/>
  <c r="BD284" i="54"/>
  <c r="BC366" i="54"/>
  <c r="BD889" i="54"/>
  <c r="BG352" i="54"/>
  <c r="BF592" i="54"/>
  <c r="BF572" i="54"/>
  <c r="BA70" i="54"/>
  <c r="AZ179" i="54"/>
  <c r="BA179" i="54"/>
  <c r="AZ91" i="54"/>
  <c r="BA91" i="54"/>
  <c r="BB741" i="54"/>
  <c r="BC741" i="54"/>
  <c r="BF741" i="54"/>
  <c r="BG741" i="54"/>
  <c r="BE741" i="54"/>
  <c r="BF277" i="54"/>
  <c r="BG277" i="54"/>
  <c r="BD277" i="54"/>
  <c r="BZ888" i="54"/>
  <c r="BV888" i="54"/>
  <c r="CA855" i="54"/>
  <c r="BY855" i="54"/>
  <c r="CA842" i="54"/>
  <c r="BV842" i="54"/>
  <c r="BZ837" i="54"/>
  <c r="CA837" i="54"/>
  <c r="BY785" i="54"/>
  <c r="BZ785" i="54"/>
  <c r="CA768" i="54"/>
  <c r="BY768" i="54"/>
  <c r="BZ768" i="54"/>
  <c r="BX737" i="54"/>
  <c r="BY737" i="54"/>
  <c r="BZ737" i="54"/>
  <c r="BW737" i="54"/>
  <c r="BY723" i="54"/>
  <c r="BY703" i="54"/>
  <c r="BW691" i="54"/>
  <c r="BX685" i="54"/>
  <c r="BX634" i="54"/>
  <c r="BY634" i="54"/>
  <c r="D600" i="82"/>
  <c r="BZ634" i="54"/>
  <c r="BV622" i="54"/>
  <c r="BZ608" i="54"/>
  <c r="CA608" i="54"/>
  <c r="BV608" i="54"/>
  <c r="BY608" i="54"/>
  <c r="BW590" i="54"/>
  <c r="BX587" i="54"/>
  <c r="BY587" i="54"/>
  <c r="BZ587" i="54"/>
  <c r="D527" i="82"/>
  <c r="BW557" i="54"/>
  <c r="BV557" i="54"/>
  <c r="CA557" i="54"/>
  <c r="D514" i="82"/>
  <c r="BX548" i="54"/>
  <c r="BY548" i="54"/>
  <c r="BZ547" i="54"/>
  <c r="CA547" i="54"/>
  <c r="BV547" i="54"/>
  <c r="BY547" i="54"/>
  <c r="BY543" i="54"/>
  <c r="D509" i="82"/>
  <c r="BZ543" i="54"/>
  <c r="CA543" i="54"/>
  <c r="BX543" i="54"/>
  <c r="CA537" i="54"/>
  <c r="D503" i="82"/>
  <c r="BZ537" i="54"/>
  <c r="AY522" i="54"/>
  <c r="AX522" i="54"/>
  <c r="BY496" i="54"/>
  <c r="BZ496" i="54"/>
  <c r="BX496" i="54"/>
  <c r="D462" i="82"/>
  <c r="CA496" i="54"/>
  <c r="BW479" i="54"/>
  <c r="BV447" i="54"/>
  <c r="BW447" i="54"/>
  <c r="BY447" i="54"/>
  <c r="BY446" i="54"/>
  <c r="BZ443" i="54"/>
  <c r="BV420" i="54"/>
  <c r="D381" i="82"/>
  <c r="BV415" i="54"/>
  <c r="BW415" i="54"/>
  <c r="CA415" i="54"/>
  <c r="BY408" i="54"/>
  <c r="BW393" i="54"/>
  <c r="BJ383" i="54"/>
  <c r="BZ384" i="54"/>
  <c r="CA384" i="54"/>
  <c r="BY384" i="54"/>
  <c r="BX384" i="54"/>
  <c r="BW384" i="54"/>
  <c r="CA380" i="54"/>
  <c r="BX380" i="54"/>
  <c r="BW380" i="54"/>
  <c r="BZ380" i="54"/>
  <c r="BY376" i="54"/>
  <c r="BZ376" i="54"/>
  <c r="CA376" i="54"/>
  <c r="BV365" i="54"/>
  <c r="BW365" i="54"/>
  <c r="D331" i="82"/>
  <c r="D322" i="82"/>
  <c r="BW353" i="54"/>
  <c r="BJ337" i="54"/>
  <c r="BM307" i="54"/>
  <c r="BR306" i="54"/>
  <c r="BJ306" i="54"/>
  <c r="BN306" i="54"/>
  <c r="BH306" i="54"/>
  <c r="BM306" i="54"/>
  <c r="BU306" i="54"/>
  <c r="BI306" i="54"/>
  <c r="BT306" i="54"/>
  <c r="AX273" i="54"/>
  <c r="AY227" i="54"/>
  <c r="AY158" i="54"/>
  <c r="AY156" i="54"/>
  <c r="AX156" i="54"/>
  <c r="AZ213" i="54"/>
  <c r="BA79" i="54"/>
  <c r="AZ79" i="54"/>
  <c r="BC284" i="54"/>
  <c r="BE492" i="54"/>
  <c r="BE296" i="54"/>
  <c r="BG296" i="54"/>
  <c r="BB296" i="54"/>
  <c r="BF296" i="54"/>
  <c r="BC296" i="54"/>
  <c r="P17" i="54"/>
  <c r="BD296" i="54"/>
  <c r="AT296" i="54"/>
  <c r="AW296" i="54" s="1"/>
  <c r="BE104" i="54"/>
  <c r="BF104" i="54"/>
  <c r="BD104" i="54"/>
  <c r="BC104" i="54"/>
  <c r="BG104" i="54"/>
  <c r="BB104" i="54"/>
  <c r="BD1267" i="54"/>
  <c r="BF1267" i="54"/>
  <c r="BG1267" i="54"/>
  <c r="BE1267" i="54"/>
  <c r="BB1267" i="54"/>
  <c r="BB710" i="54"/>
  <c r="BC710" i="54"/>
  <c r="BD710" i="54"/>
  <c r="BG710" i="54"/>
  <c r="BF710" i="54"/>
  <c r="BF1168" i="54"/>
  <c r="BG1168" i="54"/>
  <c r="BB1168" i="54"/>
  <c r="BC1168" i="54"/>
  <c r="BE1168" i="54"/>
  <c r="BB978" i="54"/>
  <c r="BC978" i="54"/>
  <c r="BD978" i="54"/>
  <c r="BE978" i="54"/>
  <c r="BG978" i="54"/>
  <c r="BF978" i="54"/>
  <c r="BG797" i="54"/>
  <c r="BF797" i="54"/>
  <c r="BD797" i="54"/>
  <c r="BC797" i="54"/>
  <c r="BE797" i="54"/>
  <c r="BB797" i="54"/>
  <c r="BE669" i="54"/>
  <c r="BD669" i="54"/>
  <c r="BG669" i="54"/>
  <c r="BB669" i="54"/>
  <c r="BC669" i="54"/>
  <c r="BG519" i="54"/>
  <c r="BF519" i="54"/>
  <c r="BE519" i="54"/>
  <c r="BB519" i="54"/>
  <c r="BD519" i="54"/>
  <c r="BG354" i="54"/>
  <c r="BE354" i="54"/>
  <c r="BG1301" i="54"/>
  <c r="BF1301" i="54"/>
  <c r="BB1301" i="54"/>
  <c r="BC1301" i="54"/>
  <c r="BD1301" i="54"/>
  <c r="BE1301" i="54"/>
  <c r="BD1085" i="54"/>
  <c r="BC1085" i="54"/>
  <c r="BF898" i="54"/>
  <c r="BG898" i="54"/>
  <c r="BC898" i="54"/>
  <c r="BD898" i="54"/>
  <c r="BE772" i="54"/>
  <c r="BB772" i="54"/>
  <c r="BC772" i="54"/>
  <c r="BG772" i="54"/>
  <c r="BF772" i="54"/>
  <c r="BD772" i="54"/>
  <c r="BG643" i="54"/>
  <c r="BF643" i="54"/>
  <c r="BE643" i="54"/>
  <c r="BD483" i="54"/>
  <c r="BE483" i="54"/>
  <c r="BC483" i="54"/>
  <c r="BB483" i="54"/>
  <c r="BF483" i="54"/>
  <c r="BG483" i="54"/>
  <c r="BF1184" i="54"/>
  <c r="BG1184" i="54"/>
  <c r="BD1184" i="54"/>
  <c r="BE1184" i="54"/>
  <c r="BG1132" i="54"/>
  <c r="BF1132" i="54"/>
  <c r="BC1132" i="54"/>
  <c r="BB1132" i="54"/>
  <c r="BG149" i="54"/>
  <c r="BE149" i="54"/>
  <c r="BF149" i="54"/>
  <c r="BC149" i="54"/>
  <c r="BD149" i="54"/>
  <c r="BE932" i="54"/>
  <c r="BB932" i="54"/>
  <c r="BG932" i="54"/>
  <c r="BC932" i="54"/>
  <c r="BF932" i="54"/>
  <c r="BD932" i="54"/>
  <c r="BB705" i="54"/>
  <c r="BC705" i="54"/>
  <c r="BF705" i="54"/>
  <c r="BG705" i="54"/>
  <c r="BD705" i="54"/>
  <c r="BE705" i="54"/>
  <c r="BG231" i="54"/>
  <c r="BC231" i="54"/>
  <c r="BF231" i="54"/>
  <c r="BD231" i="54"/>
  <c r="BE231" i="54"/>
  <c r="BB231" i="54"/>
  <c r="BC73" i="54"/>
  <c r="BF73" i="54"/>
  <c r="BG73" i="54"/>
  <c r="BG842" i="54"/>
  <c r="BF842" i="54"/>
  <c r="BE842" i="54"/>
  <c r="BB842" i="54"/>
  <c r="BD842" i="54"/>
  <c r="BD349" i="54"/>
  <c r="BE349" i="54"/>
  <c r="BB349" i="54"/>
  <c r="BC349" i="54"/>
  <c r="BF349" i="54"/>
  <c r="BG349" i="54"/>
  <c r="BY957" i="54"/>
  <c r="CA957" i="54"/>
  <c r="BZ956" i="54"/>
  <c r="BV956" i="54"/>
  <c r="BY928" i="54"/>
  <c r="CA928" i="54"/>
  <c r="BK870" i="54"/>
  <c r="BH870" i="54"/>
  <c r="BO870" i="54"/>
  <c r="BI870" i="54"/>
  <c r="D834" i="82"/>
  <c r="BX868" i="54"/>
  <c r="BZ867" i="54"/>
  <c r="CA867" i="54"/>
  <c r="BU864" i="54"/>
  <c r="BT864" i="54"/>
  <c r="BN864" i="54"/>
  <c r="BJ864" i="54"/>
  <c r="BX853" i="54"/>
  <c r="BY853" i="54"/>
  <c r="BV852" i="54"/>
  <c r="D808" i="82"/>
  <c r="BV841" i="54"/>
  <c r="D807" i="82"/>
  <c r="BX837" i="54"/>
  <c r="BZ836" i="54"/>
  <c r="BV836" i="54"/>
  <c r="BW827" i="54"/>
  <c r="BY821" i="54"/>
  <c r="AX818" i="54"/>
  <c r="AY818" i="54"/>
  <c r="BV804" i="54"/>
  <c r="D765" i="82"/>
  <c r="BY773" i="54"/>
  <c r="BW769" i="54"/>
  <c r="BV769" i="54"/>
  <c r="AX760" i="54"/>
  <c r="AY760" i="54"/>
  <c r="BW755" i="54"/>
  <c r="BV755" i="54"/>
  <c r="D721" i="82"/>
  <c r="BX728" i="54"/>
  <c r="CA728" i="54"/>
  <c r="BY728" i="54"/>
  <c r="CA723" i="54"/>
  <c r="BY714" i="54"/>
  <c r="BW714" i="54"/>
  <c r="BZ714" i="54"/>
  <c r="D680" i="82"/>
  <c r="CA714" i="54"/>
  <c r="BX714" i="54"/>
  <c r="BV714" i="54"/>
  <c r="BV698" i="54"/>
  <c r="BW698" i="54"/>
  <c r="CA698" i="54"/>
  <c r="BV691" i="54"/>
  <c r="BX652" i="54"/>
  <c r="BY652" i="54"/>
  <c r="BZ641" i="54"/>
  <c r="CA641" i="54"/>
  <c r="BV641" i="54"/>
  <c r="BY641" i="54"/>
  <c r="BX636" i="54"/>
  <c r="BY636" i="54"/>
  <c r="BZ636" i="54"/>
  <c r="BW636" i="54"/>
  <c r="AY621" i="54"/>
  <c r="AX621" i="54"/>
  <c r="BZ611" i="54"/>
  <c r="CA611" i="54"/>
  <c r="BV611" i="54"/>
  <c r="BY611" i="54"/>
  <c r="BZ605" i="54"/>
  <c r="CA605" i="54"/>
  <c r="BW605" i="54"/>
  <c r="BY605" i="54"/>
  <c r="BX596" i="54"/>
  <c r="D562" i="82"/>
  <c r="BY596" i="54"/>
  <c r="BZ596" i="54"/>
  <c r="BY591" i="54"/>
  <c r="BZ591" i="54"/>
  <c r="CA591" i="54"/>
  <c r="BX591" i="54"/>
  <c r="D557" i="82"/>
  <c r="BW586" i="54"/>
  <c r="BZ567" i="54"/>
  <c r="CA567" i="54"/>
  <c r="D533" i="82"/>
  <c r="BY567" i="54"/>
  <c r="BW561" i="54"/>
  <c r="AX559" i="54"/>
  <c r="AY559" i="54"/>
  <c r="BX554" i="54"/>
  <c r="BY554" i="54"/>
  <c r="BZ554" i="54"/>
  <c r="BV543" i="54"/>
  <c r="BW539" i="54"/>
  <c r="BW537" i="54"/>
  <c r="BW521" i="54"/>
  <c r="D487" i="82"/>
  <c r="BV521" i="54"/>
  <c r="BY461" i="54"/>
  <c r="CA461" i="54"/>
  <c r="BX461" i="54"/>
  <c r="BZ461" i="54"/>
  <c r="CA459" i="54"/>
  <c r="D425" i="82"/>
  <c r="BZ459" i="54"/>
  <c r="D406" i="82"/>
  <c r="BZ440" i="54"/>
  <c r="CA440" i="54"/>
  <c r="BX440" i="54"/>
  <c r="BY440" i="54"/>
  <c r="BY420" i="54"/>
  <c r="BV410" i="54"/>
  <c r="CA410" i="54"/>
  <c r="BX410" i="54"/>
  <c r="BW410" i="54"/>
  <c r="BZ410" i="54"/>
  <c r="BV393" i="54"/>
  <c r="BY392" i="54"/>
  <c r="BZ392" i="54"/>
  <c r="CA392" i="54"/>
  <c r="BX392" i="54"/>
  <c r="BW392" i="54"/>
  <c r="BX346" i="54"/>
  <c r="BK337" i="54"/>
  <c r="BN307" i="54"/>
  <c r="AY280" i="54"/>
  <c r="AX280" i="54"/>
  <c r="AY223" i="54"/>
  <c r="AX223" i="54"/>
  <c r="BN43" i="54"/>
  <c r="BI43" i="54"/>
  <c r="BR43" i="54"/>
  <c r="BK43" i="54"/>
  <c r="BU43" i="54"/>
  <c r="BO43" i="54"/>
  <c r="BQ43" i="54"/>
  <c r="BM43" i="54"/>
  <c r="BH43" i="54"/>
  <c r="CA972" i="54"/>
  <c r="BZ972" i="54"/>
  <c r="BX972" i="54"/>
  <c r="BW972" i="54"/>
  <c r="BY972" i="54"/>
  <c r="D938" i="82"/>
  <c r="BV972" i="54"/>
  <c r="BE1064" i="54"/>
  <c r="BE78" i="54"/>
  <c r="BD492" i="54"/>
  <c r="AZ111" i="54"/>
  <c r="BA111" i="54"/>
  <c r="BA225" i="54"/>
  <c r="AZ225" i="54"/>
  <c r="BA214" i="54"/>
  <c r="AZ214" i="54"/>
  <c r="BA144" i="54"/>
  <c r="AZ144" i="54"/>
  <c r="AZ292" i="54"/>
  <c r="BD1123" i="54"/>
  <c r="BC1123" i="54"/>
  <c r="BE939" i="54"/>
  <c r="BD939" i="54"/>
  <c r="BG939" i="54"/>
  <c r="BB939" i="54"/>
  <c r="BC939" i="54"/>
  <c r="BF1208" i="54"/>
  <c r="BG1208" i="54"/>
  <c r="BC1208" i="54"/>
  <c r="BE1208" i="54"/>
  <c r="BB1208" i="54"/>
  <c r="BE792" i="54"/>
  <c r="BB792" i="54"/>
  <c r="BC792" i="54"/>
  <c r="BF792" i="54"/>
  <c r="BD792" i="54"/>
  <c r="BF600" i="54"/>
  <c r="BG600" i="54"/>
  <c r="BE600" i="54"/>
  <c r="BC600" i="54"/>
  <c r="BB520" i="54"/>
  <c r="BC520" i="54"/>
  <c r="BD520" i="54"/>
  <c r="BE520" i="54"/>
  <c r="BG520" i="54"/>
  <c r="BF520" i="54"/>
  <c r="BF440" i="54"/>
  <c r="BG440" i="54"/>
  <c r="BE440" i="54"/>
  <c r="BB440" i="54"/>
  <c r="BC440" i="54"/>
  <c r="BD440" i="54"/>
  <c r="BD360" i="54"/>
  <c r="BE360" i="54"/>
  <c r="BB360" i="54"/>
  <c r="BG360" i="54"/>
  <c r="BF360" i="54"/>
  <c r="BC360" i="54"/>
  <c r="BB160" i="54"/>
  <c r="BC160" i="54"/>
  <c r="BD160" i="54"/>
  <c r="BE160" i="54"/>
  <c r="BF160" i="54"/>
  <c r="BF96" i="54"/>
  <c r="BG96" i="54"/>
  <c r="BB96" i="54"/>
  <c r="BE96" i="54"/>
  <c r="BE1171" i="54"/>
  <c r="BF1171" i="54"/>
  <c r="BB1171" i="54"/>
  <c r="BG1171" i="54"/>
  <c r="BC1171" i="54"/>
  <c r="BD1171" i="54"/>
  <c r="BC687" i="54"/>
  <c r="BF687" i="54"/>
  <c r="BD687" i="54"/>
  <c r="BG687" i="54"/>
  <c r="BE687" i="54"/>
  <c r="BB687" i="54"/>
  <c r="BB1124" i="54"/>
  <c r="BC1124" i="54"/>
  <c r="BE1124" i="54"/>
  <c r="BF1124" i="54"/>
  <c r="BG1124" i="54"/>
  <c r="BG924" i="54"/>
  <c r="BF924" i="54"/>
  <c r="BE924" i="54"/>
  <c r="BB924" i="54"/>
  <c r="BD924" i="54"/>
  <c r="BC788" i="54"/>
  <c r="BD788" i="54"/>
  <c r="BB788" i="54"/>
  <c r="BG788" i="54"/>
  <c r="BF788" i="54"/>
  <c r="BD657" i="54"/>
  <c r="BE657" i="54"/>
  <c r="BC657" i="54"/>
  <c r="BG657" i="54"/>
  <c r="BB657" i="54"/>
  <c r="BD503" i="54"/>
  <c r="BE503" i="54"/>
  <c r="BC503" i="54"/>
  <c r="BF503" i="54"/>
  <c r="BB503" i="54"/>
  <c r="BG503" i="54"/>
  <c r="BC351" i="54"/>
  <c r="BB351" i="54"/>
  <c r="BD351" i="54"/>
  <c r="BF351" i="54"/>
  <c r="BD1284" i="54"/>
  <c r="BE1284" i="54"/>
  <c r="BB1284" i="54"/>
  <c r="BF1284" i="54"/>
  <c r="BB1068" i="54"/>
  <c r="BC1068" i="54"/>
  <c r="BF1068" i="54"/>
  <c r="BE1068" i="54"/>
  <c r="BG1068" i="54"/>
  <c r="BF889" i="54"/>
  <c r="BG889" i="54"/>
  <c r="BE889" i="54"/>
  <c r="BB627" i="54"/>
  <c r="BC627" i="54"/>
  <c r="BD627" i="54"/>
  <c r="BF627" i="54"/>
  <c r="BE627" i="54"/>
  <c r="BF467" i="54"/>
  <c r="BD467" i="54"/>
  <c r="BG467" i="54"/>
  <c r="BE467" i="54"/>
  <c r="BC467" i="54"/>
  <c r="BB467" i="54"/>
  <c r="BC1116" i="54"/>
  <c r="BG1116" i="54"/>
  <c r="BE1116" i="54"/>
  <c r="BF1116" i="54"/>
  <c r="BB1116" i="54"/>
  <c r="BG906" i="54"/>
  <c r="BE906" i="54"/>
  <c r="BB101" i="54"/>
  <c r="BC101" i="54"/>
  <c r="BD101" i="54"/>
  <c r="BE101" i="54"/>
  <c r="BF101" i="54"/>
  <c r="BG101" i="54"/>
  <c r="BE916" i="54"/>
  <c r="BB916" i="54"/>
  <c r="BC916" i="54"/>
  <c r="BD916" i="54"/>
  <c r="BF916" i="54"/>
  <c r="BB698" i="54"/>
  <c r="BC698" i="54"/>
  <c r="BD698" i="54"/>
  <c r="BG698" i="54"/>
  <c r="BF698" i="54"/>
  <c r="BE698" i="54"/>
  <c r="BA145" i="54"/>
  <c r="AZ145" i="54"/>
  <c r="D2" i="82"/>
  <c r="BW36" i="54"/>
  <c r="BV36" i="54"/>
  <c r="BX36" i="54"/>
  <c r="CA36" i="54"/>
  <c r="BZ36" i="54"/>
  <c r="BW701" i="54"/>
  <c r="BX701" i="54"/>
  <c r="BY697" i="54"/>
  <c r="BY681" i="54"/>
  <c r="CA667" i="54"/>
  <c r="BY664" i="54"/>
  <c r="BV663" i="54"/>
  <c r="BY644" i="54"/>
  <c r="BZ637" i="54"/>
  <c r="BW631" i="54"/>
  <c r="BZ618" i="54"/>
  <c r="BZ601" i="54"/>
  <c r="BZ592" i="54"/>
  <c r="BW570" i="54"/>
  <c r="BY560" i="54"/>
  <c r="BW527" i="54"/>
  <c r="BX527" i="54"/>
  <c r="BY510" i="54"/>
  <c r="BZ510" i="54"/>
  <c r="CA509" i="54"/>
  <c r="D475" i="82"/>
  <c r="BX484" i="54"/>
  <c r="D450" i="82"/>
  <c r="BY484" i="54"/>
  <c r="BW482" i="54"/>
  <c r="BV482" i="54"/>
  <c r="BZ474" i="54"/>
  <c r="BY465" i="54"/>
  <c r="D431" i="82"/>
  <c r="CA465" i="54"/>
  <c r="BV463" i="54"/>
  <c r="BW463" i="54"/>
  <c r="CA448" i="54"/>
  <c r="BX448" i="54"/>
  <c r="AX445" i="54"/>
  <c r="BZ434" i="54"/>
  <c r="BX403" i="54"/>
  <c r="CA401" i="54"/>
  <c r="BV401" i="54"/>
  <c r="BY396" i="54"/>
  <c r="BZ396" i="54"/>
  <c r="BX377" i="54"/>
  <c r="CA377" i="54"/>
  <c r="BM374" i="54"/>
  <c r="BL374" i="54"/>
  <c r="BQ374" i="54"/>
  <c r="BJ374" i="54"/>
  <c r="BR341" i="54"/>
  <c r="BU341" i="54"/>
  <c r="CA340" i="54"/>
  <c r="D304" i="82"/>
  <c r="BV338" i="54"/>
  <c r="AY185" i="54"/>
  <c r="AX125" i="54"/>
  <c r="BZ929" i="54"/>
  <c r="BA122" i="54"/>
  <c r="AZ156" i="54"/>
  <c r="AZ100" i="54"/>
  <c r="AY368" i="54"/>
  <c r="AX368" i="54"/>
  <c r="AX430" i="54"/>
  <c r="AY430" i="54"/>
  <c r="AY569" i="54"/>
  <c r="AX569" i="54"/>
  <c r="AX878" i="54"/>
  <c r="AY878" i="54"/>
  <c r="AX906" i="54"/>
  <c r="AY906" i="54"/>
  <c r="D937" i="82"/>
  <c r="BX971" i="54"/>
  <c r="BV971" i="54"/>
  <c r="BY971" i="54"/>
  <c r="BW971" i="54"/>
  <c r="BZ971" i="54"/>
  <c r="BD131" i="54"/>
  <c r="BC186" i="54"/>
  <c r="BE172" i="54"/>
  <c r="BB443" i="54"/>
  <c r="BD719" i="54"/>
  <c r="BC870" i="54"/>
  <c r="BD815" i="54"/>
  <c r="BE303" i="54"/>
  <c r="BE1256" i="54"/>
  <c r="BC700" i="54"/>
  <c r="BD275" i="54"/>
  <c r="BE437" i="54"/>
  <c r="BD279" i="54"/>
  <c r="BC986" i="54"/>
  <c r="BA115" i="54"/>
  <c r="BA88" i="54"/>
  <c r="AZ88" i="54"/>
  <c r="BF131" i="54"/>
  <c r="BG917" i="54"/>
  <c r="BG870" i="54"/>
  <c r="BF510" i="54"/>
  <c r="BF437" i="54"/>
  <c r="BF88" i="54"/>
  <c r="BA120" i="54"/>
  <c r="BA109" i="54"/>
  <c r="AZ109" i="54"/>
  <c r="BA56" i="54"/>
  <c r="AZ183" i="54"/>
  <c r="BC1273" i="54"/>
  <c r="BB1273" i="54"/>
  <c r="BF1273" i="54"/>
  <c r="BG1273" i="54"/>
  <c r="BE1273" i="54"/>
  <c r="BD1113" i="54"/>
  <c r="BE1113" i="54"/>
  <c r="BB1113" i="54"/>
  <c r="BD1033" i="54"/>
  <c r="BF1033" i="54"/>
  <c r="BE1033" i="54"/>
  <c r="BG1033" i="54"/>
  <c r="BB1033" i="54"/>
  <c r="BE953" i="54"/>
  <c r="BB953" i="54"/>
  <c r="BC953" i="54"/>
  <c r="BF953" i="54"/>
  <c r="BB1270" i="54"/>
  <c r="BC1270" i="54"/>
  <c r="BF1270" i="54"/>
  <c r="BD1270" i="54"/>
  <c r="BE1270" i="54"/>
  <c r="BG1270" i="54"/>
  <c r="BD1110" i="54"/>
  <c r="BE1110" i="54"/>
  <c r="BB1110" i="54"/>
  <c r="BD1194" i="54"/>
  <c r="BE1194" i="54"/>
  <c r="BB1194" i="54"/>
  <c r="BG1194" i="54"/>
  <c r="BF1194" i="54"/>
  <c r="BD1223" i="54"/>
  <c r="BE1223" i="54"/>
  <c r="BB1223" i="54"/>
  <c r="BF1143" i="54"/>
  <c r="BD1143" i="54"/>
  <c r="BG1143" i="54"/>
  <c r="BE1143" i="54"/>
  <c r="BD1063" i="54"/>
  <c r="BE1063" i="54"/>
  <c r="BB1063" i="54"/>
  <c r="BC1063" i="54"/>
  <c r="BF1063" i="54"/>
  <c r="BG983" i="54"/>
  <c r="BB983" i="54"/>
  <c r="BC983" i="54"/>
  <c r="BD983" i="54"/>
  <c r="BF983" i="54"/>
  <c r="BE983" i="54"/>
  <c r="BE903" i="54"/>
  <c r="BB903" i="54"/>
  <c r="BC903" i="54"/>
  <c r="BG903" i="54"/>
  <c r="BD823" i="54"/>
  <c r="BC823" i="54"/>
  <c r="BB1211" i="54"/>
  <c r="BC1211" i="54"/>
  <c r="BD1211" i="54"/>
  <c r="BE1211" i="54"/>
  <c r="BC1008" i="54"/>
  <c r="BG1008" i="54"/>
  <c r="BD1008" i="54"/>
  <c r="BF1008" i="54"/>
  <c r="BD736" i="54"/>
  <c r="BG736" i="54"/>
  <c r="BE736" i="54"/>
  <c r="BF736" i="54"/>
  <c r="BF594" i="54"/>
  <c r="BG594" i="54"/>
  <c r="BB594" i="54"/>
  <c r="BC594" i="54"/>
  <c r="BD594" i="54"/>
  <c r="BD514" i="54"/>
  <c r="BF514" i="54"/>
  <c r="BE514" i="54"/>
  <c r="BG514" i="54"/>
  <c r="BC514" i="54"/>
  <c r="BB514" i="54"/>
  <c r="BG434" i="54"/>
  <c r="BF434" i="54"/>
  <c r="BD434" i="54"/>
  <c r="BG1187" i="54"/>
  <c r="BF1187" i="54"/>
  <c r="BC1187" i="54"/>
  <c r="BG995" i="54"/>
  <c r="BF995" i="54"/>
  <c r="BE995" i="54"/>
  <c r="BB995" i="54"/>
  <c r="BC995" i="54"/>
  <c r="BE846" i="54"/>
  <c r="BB846" i="54"/>
  <c r="BC846" i="54"/>
  <c r="BD663" i="54"/>
  <c r="BE663" i="54"/>
  <c r="BC663" i="54"/>
  <c r="BD469" i="54"/>
  <c r="BE469" i="54"/>
  <c r="BC469" i="54"/>
  <c r="BG335" i="54"/>
  <c r="BD335" i="54"/>
  <c r="BE335" i="54"/>
  <c r="BB335" i="54"/>
  <c r="BF335" i="54"/>
  <c r="BB505" i="54"/>
  <c r="BC505" i="54"/>
  <c r="BD505" i="54"/>
  <c r="BB421" i="54"/>
  <c r="BF421" i="54"/>
  <c r="BC421" i="54"/>
  <c r="BG421" i="54"/>
  <c r="BE421" i="54"/>
  <c r="BE219" i="54"/>
  <c r="BB219" i="54"/>
  <c r="BD219" i="54"/>
  <c r="BG501" i="54"/>
  <c r="BC501" i="54"/>
  <c r="BD501" i="54"/>
  <c r="BE501" i="54"/>
  <c r="BF501" i="54"/>
  <c r="BB501" i="54"/>
  <c r="BG353" i="54"/>
  <c r="BD353" i="54"/>
  <c r="BE353" i="54"/>
  <c r="BF353" i="54"/>
  <c r="BC203" i="54"/>
  <c r="BD203" i="54"/>
  <c r="BE203" i="54"/>
  <c r="BG913" i="54"/>
  <c r="BF913" i="54"/>
  <c r="BC913" i="54"/>
  <c r="BD913" i="54"/>
  <c r="BB913" i="54"/>
  <c r="BD653" i="54"/>
  <c r="BE653" i="54"/>
  <c r="BC653" i="54"/>
  <c r="BF653" i="54"/>
  <c r="BG653" i="54"/>
  <c r="BB653" i="54"/>
  <c r="BG333" i="54"/>
  <c r="BF333" i="54"/>
  <c r="BC333" i="54"/>
  <c r="BB1285" i="54"/>
  <c r="BC1285" i="54"/>
  <c r="BG1285" i="54"/>
  <c r="BF1285" i="54"/>
  <c r="BD571" i="54"/>
  <c r="BE571" i="54"/>
  <c r="BB571" i="54"/>
  <c r="BC571" i="54"/>
  <c r="BF237" i="54"/>
  <c r="BG237" i="54"/>
  <c r="BB237" i="54"/>
  <c r="BE237" i="54"/>
  <c r="BD948" i="54"/>
  <c r="BG948" i="54"/>
  <c r="BF948" i="54"/>
  <c r="BB755" i="54"/>
  <c r="BC755" i="54"/>
  <c r="BD755" i="54"/>
  <c r="BE755" i="54"/>
  <c r="BC411" i="54"/>
  <c r="BF411" i="54"/>
  <c r="BG411" i="54"/>
  <c r="BG245" i="54"/>
  <c r="BC245" i="54"/>
  <c r="BD245" i="54"/>
  <c r="BE245" i="54"/>
  <c r="BF245" i="54"/>
  <c r="AX1221" i="54"/>
  <c r="AY1179" i="54"/>
  <c r="AY875" i="54"/>
  <c r="AY501" i="54"/>
  <c r="BC48" i="54"/>
  <c r="AX864" i="54"/>
  <c r="AX517" i="54"/>
  <c r="AX346" i="54"/>
  <c r="AY1031" i="54"/>
  <c r="AY1289" i="54"/>
  <c r="AY1264" i="54"/>
  <c r="AX586" i="54"/>
  <c r="AT48" i="54"/>
  <c r="AW48" i="54" s="1"/>
  <c r="BW1121" i="54"/>
  <c r="BV1181" i="54"/>
  <c r="D1167" i="82"/>
  <c r="BW1261" i="54"/>
  <c r="CA1112" i="54"/>
  <c r="O600" i="82"/>
  <c r="O206" i="82"/>
  <c r="O471" i="82"/>
  <c r="O224" i="82"/>
  <c r="O523" i="82"/>
  <c r="O967" i="82"/>
  <c r="O1255" i="82"/>
  <c r="O276" i="82"/>
  <c r="AX435" i="54"/>
  <c r="AY435" i="54"/>
  <c r="BC1196" i="54"/>
  <c r="BB870" i="54"/>
  <c r="BD303" i="54"/>
  <c r="BD1256" i="54"/>
  <c r="BG186" i="54"/>
  <c r="BF700" i="54"/>
  <c r="BA261" i="54"/>
  <c r="BA247" i="54"/>
  <c r="BG1308" i="54"/>
  <c r="BD1308" i="54"/>
  <c r="BF1308" i="54"/>
  <c r="BE1308" i="54"/>
  <c r="BD1265" i="54"/>
  <c r="BE1265" i="54"/>
  <c r="BB1265" i="54"/>
  <c r="BF1265" i="54"/>
  <c r="BG1265" i="54"/>
  <c r="BC1265" i="54"/>
  <c r="BC1185" i="54"/>
  <c r="BB1185" i="54"/>
  <c r="BD1105" i="54"/>
  <c r="BE1105" i="54"/>
  <c r="BB1105" i="54"/>
  <c r="BE945" i="54"/>
  <c r="BB945" i="54"/>
  <c r="BC945" i="54"/>
  <c r="BG945" i="54"/>
  <c r="BF1262" i="54"/>
  <c r="BE1262" i="54"/>
  <c r="BB1262" i="54"/>
  <c r="BC1262" i="54"/>
  <c r="BG1262" i="54"/>
  <c r="BD1262" i="54"/>
  <c r="BE1182" i="54"/>
  <c r="BB1182" i="54"/>
  <c r="BC1182" i="54"/>
  <c r="BD1182" i="54"/>
  <c r="BD1022" i="54"/>
  <c r="BE1022" i="54"/>
  <c r="BB1022" i="54"/>
  <c r="BC1022" i="54"/>
  <c r="BF1022" i="54"/>
  <c r="BG942" i="54"/>
  <c r="BE942" i="54"/>
  <c r="BF942" i="54"/>
  <c r="BB942" i="54"/>
  <c r="BF1186" i="54"/>
  <c r="BB1186" i="54"/>
  <c r="BC1186" i="54"/>
  <c r="BG1186" i="54"/>
  <c r="BC1295" i="54"/>
  <c r="BB1295" i="54"/>
  <c r="BF1215" i="54"/>
  <c r="BG1215" i="54"/>
  <c r="BB1055" i="54"/>
  <c r="BC1055" i="54"/>
  <c r="BG975" i="54"/>
  <c r="BB975" i="54"/>
  <c r="BC975" i="54"/>
  <c r="BD975" i="54"/>
  <c r="BF975" i="54"/>
  <c r="BE975" i="54"/>
  <c r="BE895" i="54"/>
  <c r="BB895" i="54"/>
  <c r="BC895" i="54"/>
  <c r="BG895" i="54"/>
  <c r="BB1160" i="54"/>
  <c r="BC1160" i="54"/>
  <c r="BE1160" i="54"/>
  <c r="BG1160" i="54"/>
  <c r="BF1160" i="54"/>
  <c r="BD1160" i="54"/>
  <c r="BC992" i="54"/>
  <c r="BD992" i="54"/>
  <c r="BG992" i="54"/>
  <c r="BF704" i="54"/>
  <c r="BB704" i="54"/>
  <c r="BG704" i="54"/>
  <c r="BE704" i="54"/>
  <c r="BF586" i="54"/>
  <c r="BG586" i="54"/>
  <c r="BB586" i="54"/>
  <c r="BC586" i="54"/>
  <c r="BD586" i="54"/>
  <c r="BF506" i="54"/>
  <c r="BB506" i="54"/>
  <c r="BG506" i="54"/>
  <c r="BC506" i="54"/>
  <c r="BD506" i="54"/>
  <c r="BD426" i="54"/>
  <c r="BE426" i="54"/>
  <c r="BF1147" i="54"/>
  <c r="BG1147" i="54"/>
  <c r="BB1147" i="54"/>
  <c r="BC1147" i="54"/>
  <c r="BE1147" i="54"/>
  <c r="BE979" i="54"/>
  <c r="BB979" i="54"/>
  <c r="BC979" i="54"/>
  <c r="BG979" i="54"/>
  <c r="BF979" i="54"/>
  <c r="BB654" i="54"/>
  <c r="BG654" i="54"/>
  <c r="BC654" i="54"/>
  <c r="BF654" i="54"/>
  <c r="BD654" i="54"/>
  <c r="BE654" i="54"/>
  <c r="BB157" i="54"/>
  <c r="BC157" i="54"/>
  <c r="BD157" i="54"/>
  <c r="BE157" i="54"/>
  <c r="AT157" i="54"/>
  <c r="AW157" i="54" s="1"/>
  <c r="BC1060" i="54"/>
  <c r="BF1060" i="54"/>
  <c r="BB1060" i="54"/>
  <c r="BE723" i="54"/>
  <c r="BG723" i="54"/>
  <c r="BF291" i="54"/>
  <c r="BG291" i="54"/>
  <c r="BC291" i="54"/>
  <c r="BB291" i="54"/>
  <c r="BE291" i="54"/>
  <c r="BF59" i="54"/>
  <c r="BG59" i="54"/>
  <c r="BB59" i="54"/>
  <c r="BG221" i="54"/>
  <c r="BF221" i="54"/>
  <c r="BF283" i="54"/>
  <c r="BG283" i="54"/>
  <c r="BC283" i="54"/>
  <c r="BD283" i="54"/>
  <c r="BE283" i="54"/>
  <c r="BE553" i="54"/>
  <c r="BB553" i="54"/>
  <c r="BC553" i="54"/>
  <c r="BD553" i="54"/>
  <c r="BB215" i="54"/>
  <c r="BC215" i="54"/>
  <c r="BD215" i="54"/>
  <c r="BE215" i="54"/>
  <c r="BF235" i="54"/>
  <c r="BG235" i="54"/>
  <c r="BG211" i="54"/>
  <c r="BC211" i="54"/>
  <c r="BD211" i="54"/>
  <c r="BF211" i="54"/>
  <c r="AY996" i="54"/>
  <c r="BV1041" i="54"/>
  <c r="BV1101" i="54"/>
  <c r="BW1181" i="54"/>
  <c r="BV1311" i="54"/>
  <c r="BB232" i="54"/>
  <c r="BG1291" i="54"/>
  <c r="BF1291" i="54"/>
  <c r="BB1291" i="54"/>
  <c r="BC1291" i="54"/>
  <c r="BE1291" i="54"/>
  <c r="BG719" i="54"/>
  <c r="BF719" i="54"/>
  <c r="BD1196" i="54"/>
  <c r="BE1196" i="54"/>
  <c r="BF1196" i="54"/>
  <c r="BG981" i="54"/>
  <c r="BF981" i="54"/>
  <c r="BD981" i="54"/>
  <c r="BE981" i="54"/>
  <c r="BB981" i="54"/>
  <c r="BC981" i="54"/>
  <c r="BE825" i="54"/>
  <c r="BB825" i="54"/>
  <c r="BC825" i="54"/>
  <c r="BD825" i="54"/>
  <c r="BG697" i="54"/>
  <c r="BF697" i="54"/>
  <c r="BE697" i="54"/>
  <c r="BB535" i="54"/>
  <c r="BC535" i="54"/>
  <c r="BF535" i="54"/>
  <c r="BG535" i="54"/>
  <c r="BF357" i="54"/>
  <c r="BG357" i="54"/>
  <c r="BD1312" i="54"/>
  <c r="BE1312" i="54"/>
  <c r="BB1312" i="54"/>
  <c r="BC1312" i="54"/>
  <c r="BD1130" i="54"/>
  <c r="BF1130" i="54"/>
  <c r="BC1130" i="54"/>
  <c r="BG1130" i="54"/>
  <c r="BB1130" i="54"/>
  <c r="BE930" i="54"/>
  <c r="BB930" i="54"/>
  <c r="BG930" i="54"/>
  <c r="BB659" i="54"/>
  <c r="BC659" i="54"/>
  <c r="BD659" i="54"/>
  <c r="BE659" i="54"/>
  <c r="BG659" i="54"/>
  <c r="BB499" i="54"/>
  <c r="BE499" i="54"/>
  <c r="BF499" i="54"/>
  <c r="BG499" i="54"/>
  <c r="BD499" i="54"/>
  <c r="BD1212" i="54"/>
  <c r="BE1212" i="54"/>
  <c r="BC153" i="54"/>
  <c r="BF153" i="54"/>
  <c r="BD153" i="54"/>
  <c r="AT153" i="54"/>
  <c r="AW153" i="54" s="1"/>
  <c r="BG153" i="54"/>
  <c r="BB153" i="54"/>
  <c r="BD986" i="54"/>
  <c r="BG986" i="54"/>
  <c r="BF986" i="54"/>
  <c r="BE716" i="54"/>
  <c r="BD716" i="54"/>
  <c r="BF716" i="54"/>
  <c r="BC716" i="54"/>
  <c r="BB234" i="54"/>
  <c r="BC234" i="54"/>
  <c r="BD234" i="54"/>
  <c r="BG234" i="54"/>
  <c r="BA81" i="54"/>
  <c r="AZ81" i="54"/>
  <c r="BF1300" i="54"/>
  <c r="BC1300" i="54"/>
  <c r="BG1300" i="54"/>
  <c r="BD1300" i="54"/>
  <c r="BF279" i="54"/>
  <c r="BG279" i="54"/>
  <c r="BG405" i="54"/>
  <c r="BE405" i="54"/>
  <c r="BB405" i="54"/>
  <c r="BC405" i="54"/>
  <c r="BF405" i="54"/>
  <c r="BG549" i="54"/>
  <c r="BC549" i="54"/>
  <c r="BD549" i="54"/>
  <c r="BE549" i="54"/>
  <c r="BF549" i="54"/>
  <c r="BC201" i="54"/>
  <c r="BG201" i="54"/>
  <c r="BF201" i="54"/>
  <c r="BB201" i="54"/>
  <c r="AZ154" i="54"/>
  <c r="BA154" i="54"/>
  <c r="BG633" i="54"/>
  <c r="BD633" i="54"/>
  <c r="BE633" i="54"/>
  <c r="BF633" i="54"/>
  <c r="BC633" i="54"/>
  <c r="BB633" i="54"/>
  <c r="BF892" i="54"/>
  <c r="BB892" i="54"/>
  <c r="BC892" i="54"/>
  <c r="BD892" i="54"/>
  <c r="BG892" i="54"/>
  <c r="BE892" i="54"/>
  <c r="BG413" i="54"/>
  <c r="BD413" i="54"/>
  <c r="BF413" i="54"/>
  <c r="AB23" i="54"/>
  <c r="AD23" i="54"/>
  <c r="BW1021" i="54"/>
  <c r="BY1302" i="54"/>
  <c r="D1268" i="82"/>
  <c r="BZ1302" i="54"/>
  <c r="BV1302" i="54"/>
  <c r="CA1302" i="54"/>
  <c r="BW1302" i="54"/>
  <c r="BX1302" i="54"/>
  <c r="BV1292" i="54"/>
  <c r="BW1292" i="54"/>
  <c r="BY1292" i="54"/>
  <c r="BZ1292" i="54"/>
  <c r="CA1292" i="54"/>
  <c r="D1258" i="82"/>
  <c r="BY1282" i="54"/>
  <c r="BZ1282" i="54"/>
  <c r="CA1282" i="54"/>
  <c r="BX1282" i="54"/>
  <c r="BV1282" i="54"/>
  <c r="BW1282" i="54"/>
  <c r="D1248" i="82"/>
  <c r="BX1272" i="54"/>
  <c r="D1238" i="82"/>
  <c r="BV1272" i="54"/>
  <c r="BZ1272" i="54"/>
  <c r="CA1272" i="54"/>
  <c r="BW1272" i="54"/>
  <c r="BY1262" i="54"/>
  <c r="BV1262" i="54"/>
  <c r="BZ1262" i="54"/>
  <c r="BW1262" i="54"/>
  <c r="CA1262" i="54"/>
  <c r="D1228" i="82"/>
  <c r="BX1262" i="54"/>
  <c r="BV1252" i="54"/>
  <c r="BW1252" i="54"/>
  <c r="BY1252" i="54"/>
  <c r="CA1252" i="54"/>
  <c r="BZ1252" i="54"/>
  <c r="BX1252" i="54"/>
  <c r="D1218" i="82"/>
  <c r="BY1242" i="54"/>
  <c r="BZ1242" i="54"/>
  <c r="CA1242" i="54"/>
  <c r="D1208" i="82"/>
  <c r="BV1242" i="54"/>
  <c r="BW1242" i="54"/>
  <c r="BX1242" i="54"/>
  <c r="BZ1232" i="54"/>
  <c r="CA1232" i="54"/>
  <c r="BX1232" i="54"/>
  <c r="BW1232" i="54"/>
  <c r="BY1232" i="54"/>
  <c r="D1198" i="82"/>
  <c r="BV1232" i="54"/>
  <c r="CA1222" i="54"/>
  <c r="BV1222" i="54"/>
  <c r="BX1222" i="54"/>
  <c r="BW1222" i="54"/>
  <c r="BY1222" i="54"/>
  <c r="BZ1222" i="54"/>
  <c r="D1188" i="82"/>
  <c r="BV1212" i="54"/>
  <c r="BW1212" i="54"/>
  <c r="BY1212" i="54"/>
  <c r="BX1212" i="54"/>
  <c r="D1178" i="82"/>
  <c r="BY1202" i="54"/>
  <c r="CA1202" i="54"/>
  <c r="BZ1202" i="54"/>
  <c r="BX1202" i="54"/>
  <c r="BW1202" i="54"/>
  <c r="D1168" i="82"/>
  <c r="BV1202" i="54"/>
  <c r="BY1192" i="54"/>
  <c r="D1158" i="82"/>
  <c r="CA1192" i="54"/>
  <c r="BV1192" i="54"/>
  <c r="BZ1192" i="54"/>
  <c r="BX1192" i="54"/>
  <c r="BY1182" i="54"/>
  <c r="BV1182" i="54"/>
  <c r="CA1182" i="54"/>
  <c r="BW1182" i="54"/>
  <c r="BZ1182" i="54"/>
  <c r="D1148" i="82"/>
  <c r="BV1172" i="54"/>
  <c r="BW1172" i="54"/>
  <c r="BX1172" i="54"/>
  <c r="CA1172" i="54"/>
  <c r="BZ1172" i="54"/>
  <c r="BY1162" i="54"/>
  <c r="CA1162" i="54"/>
  <c r="BZ1162" i="54"/>
  <c r="BX1162" i="54"/>
  <c r="D1128" i="82"/>
  <c r="BV1162" i="54"/>
  <c r="BW1162" i="54"/>
  <c r="BW1152" i="54"/>
  <c r="BX1152" i="54"/>
  <c r="CA1152" i="54"/>
  <c r="BV1152" i="54"/>
  <c r="BZ1152" i="54"/>
  <c r="BY1142" i="54"/>
  <c r="BV1142" i="54"/>
  <c r="CA1142" i="54"/>
  <c r="BW1142" i="54"/>
  <c r="BZ1142" i="54"/>
  <c r="D1108" i="82"/>
  <c r="BV1132" i="54"/>
  <c r="BW1132" i="54"/>
  <c r="CA1132" i="54"/>
  <c r="BZ1132" i="54"/>
  <c r="BX1132" i="54"/>
  <c r="BY1132" i="54"/>
  <c r="D1098" i="82"/>
  <c r="BY1122" i="54"/>
  <c r="CA1122" i="54"/>
  <c r="BZ1122" i="54"/>
  <c r="BX1122" i="54"/>
  <c r="BV1122" i="54"/>
  <c r="BW1122" i="54"/>
  <c r="D1088" i="82"/>
  <c r="D1078" i="82"/>
  <c r="BV1112" i="54"/>
  <c r="BX1112" i="54"/>
  <c r="BW1112" i="54"/>
  <c r="BY1102" i="54"/>
  <c r="BV1102" i="54"/>
  <c r="CA1102" i="54"/>
  <c r="BW1102" i="54"/>
  <c r="BZ1102" i="54"/>
  <c r="D1068" i="82"/>
  <c r="BV1092" i="54"/>
  <c r="BW1092" i="54"/>
  <c r="BY1092" i="54"/>
  <c r="CA1092" i="54"/>
  <c r="BZ1092" i="54"/>
  <c r="BX1092" i="54"/>
  <c r="D1058" i="82"/>
  <c r="BY1082" i="54"/>
  <c r="CA1082" i="54"/>
  <c r="BZ1082" i="54"/>
  <c r="BV1082" i="54"/>
  <c r="BW1082" i="54"/>
  <c r="BX1082" i="54"/>
  <c r="D1048" i="82"/>
  <c r="BX1072" i="54"/>
  <c r="CA1072" i="54"/>
  <c r="BW1072" i="54"/>
  <c r="BZ1072" i="54"/>
  <c r="BY1062" i="54"/>
  <c r="BV1062" i="54"/>
  <c r="CA1062" i="54"/>
  <c r="BW1062" i="54"/>
  <c r="BZ1062" i="54"/>
  <c r="D1028" i="82"/>
  <c r="BV1052" i="54"/>
  <c r="BW1052" i="54"/>
  <c r="D1018" i="82"/>
  <c r="BX1052" i="54"/>
  <c r="CA1052" i="54"/>
  <c r="BZ1052" i="54"/>
  <c r="BY1042" i="54"/>
  <c r="CA1042" i="54"/>
  <c r="BZ1042" i="54"/>
  <c r="BX1042" i="54"/>
  <c r="D1008" i="82"/>
  <c r="BV1042" i="54"/>
  <c r="BW1042" i="54"/>
  <c r="CA1032" i="54"/>
  <c r="BZ1032" i="54"/>
  <c r="D998" i="82"/>
  <c r="BX1032" i="54"/>
  <c r="BV1032" i="54"/>
  <c r="BY1032" i="54"/>
  <c r="BY1022" i="54"/>
  <c r="BV1022" i="54"/>
  <c r="CA1022" i="54"/>
  <c r="BW1022" i="54"/>
  <c r="BZ1022" i="54"/>
  <c r="D988" i="82"/>
  <c r="BV1012" i="54"/>
  <c r="BW1012" i="54"/>
  <c r="BX1012" i="54"/>
  <c r="BX1311" i="54"/>
  <c r="BY1311" i="54"/>
  <c r="BZ1311" i="54"/>
  <c r="CA1311" i="54"/>
  <c r="BW1311" i="54"/>
  <c r="BY1301" i="54"/>
  <c r="D1267" i="82"/>
  <c r="BZ1301" i="54"/>
  <c r="BW1301" i="54"/>
  <c r="CA1301" i="54"/>
  <c r="BV1301" i="54"/>
  <c r="BX1301" i="54"/>
  <c r="CA1291" i="54"/>
  <c r="BX1291" i="54"/>
  <c r="BZ1291" i="54"/>
  <c r="D1257" i="82"/>
  <c r="BV1291" i="54"/>
  <c r="BW1291" i="54"/>
  <c r="BY1291" i="54"/>
  <c r="BY1281" i="54"/>
  <c r="BX1281" i="54"/>
  <c r="BZ1281" i="54"/>
  <c r="CA1281" i="54"/>
  <c r="BW1281" i="54"/>
  <c r="CA1271" i="54"/>
  <c r="BW1271" i="54"/>
  <c r="BX1271" i="54"/>
  <c r="BZ1271" i="54"/>
  <c r="BY1271" i="54"/>
  <c r="D1237" i="82"/>
  <c r="BV1271" i="54"/>
  <c r="BY1261" i="54"/>
  <c r="CA1261" i="54"/>
  <c r="BX1261" i="54"/>
  <c r="BZ1261" i="54"/>
  <c r="CA1251" i="54"/>
  <c r="BX1251" i="54"/>
  <c r="BZ1251" i="54"/>
  <c r="D1217" i="82"/>
  <c r="BY1251" i="54"/>
  <c r="BW1251" i="54"/>
  <c r="BY1241" i="54"/>
  <c r="BX1241" i="54"/>
  <c r="BV1241" i="54"/>
  <c r="BW1241" i="54"/>
  <c r="BZ1241" i="54"/>
  <c r="CA1241" i="54"/>
  <c r="D1207" i="82"/>
  <c r="CA1231" i="54"/>
  <c r="BW1231" i="54"/>
  <c r="BX1231" i="54"/>
  <c r="BZ1231" i="54"/>
  <c r="BY1231" i="54"/>
  <c r="BV1231" i="54"/>
  <c r="D1197" i="82"/>
  <c r="CA1221" i="54"/>
  <c r="D1187" i="82"/>
  <c r="BW1221" i="54"/>
  <c r="BX1221" i="54"/>
  <c r="BV1221" i="54"/>
  <c r="BY1221" i="54"/>
  <c r="BZ1221" i="54"/>
  <c r="BX1211" i="54"/>
  <c r="BZ1211" i="54"/>
  <c r="CA1211" i="54"/>
  <c r="BW1211" i="54"/>
  <c r="BY1201" i="54"/>
  <c r="BZ1201" i="54"/>
  <c r="CA1201" i="54"/>
  <c r="BW1201" i="54"/>
  <c r="BX1191" i="54"/>
  <c r="BW1191" i="54"/>
  <c r="BZ1191" i="54"/>
  <c r="CA1191" i="54"/>
  <c r="BY1191" i="54"/>
  <c r="BV1191" i="54"/>
  <c r="D1157" i="82"/>
  <c r="BY1181" i="54"/>
  <c r="CA1181" i="54"/>
  <c r="BX1181" i="54"/>
  <c r="BZ1181" i="54"/>
  <c r="BX1171" i="54"/>
  <c r="BZ1171" i="54"/>
  <c r="CA1171" i="54"/>
  <c r="BY1171" i="54"/>
  <c r="BW1171" i="54"/>
  <c r="BY1161" i="54"/>
  <c r="BW1161" i="54"/>
  <c r="BV1161" i="54"/>
  <c r="BX1161" i="54"/>
  <c r="D1127" i="82"/>
  <c r="BX1151" i="54"/>
  <c r="BW1151" i="54"/>
  <c r="BZ1151" i="54"/>
  <c r="CA1151" i="54"/>
  <c r="BV1151" i="54"/>
  <c r="BY1151" i="54"/>
  <c r="D1117" i="82"/>
  <c r="BY1141" i="54"/>
  <c r="BZ1141" i="54"/>
  <c r="D1107" i="82"/>
  <c r="BW1141" i="54"/>
  <c r="BV1141" i="54"/>
  <c r="CA1141" i="54"/>
  <c r="BX1141" i="54"/>
  <c r="BX1131" i="54"/>
  <c r="BZ1131" i="54"/>
  <c r="CA1131" i="54"/>
  <c r="BW1131" i="54"/>
  <c r="BY1131" i="54"/>
  <c r="D1097" i="82"/>
  <c r="BV1131" i="54"/>
  <c r="BY1121" i="54"/>
  <c r="CA1121" i="54"/>
  <c r="BX1121" i="54"/>
  <c r="BZ1121" i="54"/>
  <c r="BV1121" i="54"/>
  <c r="BX1111" i="54"/>
  <c r="BW1111" i="54"/>
  <c r="BZ1111" i="54"/>
  <c r="CA1111" i="54"/>
  <c r="D1077" i="82"/>
  <c r="BV1111" i="54"/>
  <c r="BY1111" i="54"/>
  <c r="BY1101" i="54"/>
  <c r="BZ1101" i="54"/>
  <c r="BX1101" i="54"/>
  <c r="CA1101" i="54"/>
  <c r="BX1091" i="54"/>
  <c r="BZ1091" i="54"/>
  <c r="CA1091" i="54"/>
  <c r="D1057" i="82"/>
  <c r="BY1091" i="54"/>
  <c r="BV1091" i="54"/>
  <c r="BW1091" i="54"/>
  <c r="BY1081" i="54"/>
  <c r="CA1081" i="54"/>
  <c r="BW1081" i="54"/>
  <c r="BX1081" i="54"/>
  <c r="BV1081" i="54"/>
  <c r="BZ1081" i="54"/>
  <c r="D1047" i="82"/>
  <c r="BX1071" i="54"/>
  <c r="BW1071" i="54"/>
  <c r="BZ1071" i="54"/>
  <c r="CA1071" i="54"/>
  <c r="BY1071" i="54"/>
  <c r="BV1071" i="54"/>
  <c r="BY1061" i="54"/>
  <c r="D1027" i="82"/>
  <c r="BV1061" i="54"/>
  <c r="BW1061" i="54"/>
  <c r="BX1061" i="54"/>
  <c r="BX1051" i="54"/>
  <c r="BZ1051" i="54"/>
  <c r="CA1051" i="54"/>
  <c r="D1017" i="82"/>
  <c r="BY1051" i="54"/>
  <c r="BY1041" i="54"/>
  <c r="BZ1041" i="54"/>
  <c r="CA1041" i="54"/>
  <c r="BX1041" i="54"/>
  <c r="BW1041" i="54"/>
  <c r="BX1031" i="54"/>
  <c r="BW1031" i="54"/>
  <c r="BZ1031" i="54"/>
  <c r="CA1031" i="54"/>
  <c r="BY1031" i="54"/>
  <c r="D997" i="82"/>
  <c r="BV1031" i="54"/>
  <c r="BY1021" i="54"/>
  <c r="CA1021" i="54"/>
  <c r="BX1021" i="54"/>
  <c r="BX1011" i="54"/>
  <c r="BZ1011" i="54"/>
  <c r="CA1011" i="54"/>
  <c r="D987" i="82"/>
  <c r="BW1011" i="54"/>
  <c r="BV1171" i="54"/>
  <c r="BZ1012" i="54"/>
  <c r="BY1072" i="54"/>
  <c r="BZ1212" i="54"/>
  <c r="BX1292" i="54"/>
  <c r="CA1061" i="54"/>
  <c r="BX1142" i="54"/>
  <c r="BA67" i="54"/>
  <c r="AZ67" i="54"/>
  <c r="BB1300" i="54"/>
  <c r="BB357" i="54"/>
  <c r="BC499" i="54"/>
  <c r="BD781" i="54"/>
  <c r="BF1212" i="54"/>
  <c r="BG151" i="54"/>
  <c r="AZ206" i="54"/>
  <c r="BA206" i="54"/>
  <c r="AZ69" i="54"/>
  <c r="BA69" i="54"/>
  <c r="BA168" i="54"/>
  <c r="BF292" i="54"/>
  <c r="BG292" i="54"/>
  <c r="BB292" i="54"/>
  <c r="BG734" i="54"/>
  <c r="BF734" i="54"/>
  <c r="BB734" i="54"/>
  <c r="BC734" i="54"/>
  <c r="BD726" i="54"/>
  <c r="BE726" i="54"/>
  <c r="BC726" i="54"/>
  <c r="BD1248" i="54"/>
  <c r="BE1248" i="54"/>
  <c r="BC1248" i="54"/>
  <c r="BF1048" i="54"/>
  <c r="BG1048" i="54"/>
  <c r="BD1048" i="54"/>
  <c r="BE1048" i="54"/>
  <c r="BB1048" i="54"/>
  <c r="BF848" i="54"/>
  <c r="BG848" i="54"/>
  <c r="BE848" i="54"/>
  <c r="BF614" i="54"/>
  <c r="BB614" i="54"/>
  <c r="BG614" i="54"/>
  <c r="BG534" i="54"/>
  <c r="BF534" i="54"/>
  <c r="BB534" i="54"/>
  <c r="BC534" i="54"/>
  <c r="BF374" i="54"/>
  <c r="BG374" i="54"/>
  <c r="BD374" i="54"/>
  <c r="BE374" i="54"/>
  <c r="BB374" i="54"/>
  <c r="BC182" i="54"/>
  <c r="BF182" i="54"/>
  <c r="BD182" i="54"/>
  <c r="BG182" i="54"/>
  <c r="BE182" i="54"/>
  <c r="BB182" i="54"/>
  <c r="BG118" i="54"/>
  <c r="BF118" i="54"/>
  <c r="BE118" i="54"/>
  <c r="P31" i="54"/>
  <c r="BD1067" i="54"/>
  <c r="BE1067" i="54"/>
  <c r="BB1067" i="54"/>
  <c r="BD862" i="54"/>
  <c r="BC862" i="54"/>
  <c r="BC1096" i="54"/>
  <c r="BB1096" i="54"/>
  <c r="BF1096" i="54"/>
  <c r="BG1096" i="54"/>
  <c r="BG728" i="54"/>
  <c r="BF728" i="54"/>
  <c r="BD728" i="54"/>
  <c r="BE728" i="54"/>
  <c r="BC728" i="54"/>
  <c r="BB584" i="54"/>
  <c r="BG584" i="54"/>
  <c r="BF584" i="54"/>
  <c r="BF504" i="54"/>
  <c r="BG504" i="54"/>
  <c r="BE504" i="54"/>
  <c r="BD424" i="54"/>
  <c r="BB424" i="54"/>
  <c r="BC424" i="54"/>
  <c r="BE424" i="54"/>
  <c r="BF344" i="54"/>
  <c r="BG344" i="54"/>
  <c r="BG208" i="54"/>
  <c r="BB208" i="54"/>
  <c r="BF208" i="54"/>
  <c r="BC208" i="54"/>
  <c r="BD208" i="54"/>
  <c r="BE208" i="54"/>
  <c r="BD88" i="54"/>
  <c r="BE88" i="54"/>
  <c r="BC88" i="54"/>
  <c r="BF902" i="54"/>
  <c r="BG902" i="54"/>
  <c r="BD902" i="54"/>
  <c r="BB902" i="54"/>
  <c r="BC902" i="54"/>
  <c r="BE902" i="54"/>
  <c r="BF678" i="54"/>
  <c r="BG678" i="54"/>
  <c r="BE678" i="54"/>
  <c r="BF1117" i="54"/>
  <c r="BD1117" i="54"/>
  <c r="BG1117" i="54"/>
  <c r="BE1117" i="54"/>
  <c r="BB917" i="54"/>
  <c r="BC917" i="54"/>
  <c r="BD917" i="54"/>
  <c r="BE917" i="54"/>
  <c r="BG779" i="54"/>
  <c r="BB779" i="54"/>
  <c r="BC779" i="54"/>
  <c r="BD779" i="54"/>
  <c r="BF779" i="54"/>
  <c r="BE779" i="54"/>
  <c r="BD641" i="54"/>
  <c r="BE641" i="54"/>
  <c r="BC641" i="54"/>
  <c r="BE487" i="54"/>
  <c r="BD487" i="54"/>
  <c r="BG345" i="54"/>
  <c r="BF345" i="54"/>
  <c r="BC345" i="54"/>
  <c r="BF1061" i="54"/>
  <c r="BG1061" i="54"/>
  <c r="BC1061" i="54"/>
  <c r="BF867" i="54"/>
  <c r="BG867" i="54"/>
  <c r="BE867" i="54"/>
  <c r="BF754" i="54"/>
  <c r="BG754" i="54"/>
  <c r="BG611" i="54"/>
  <c r="BB611" i="54"/>
  <c r="BC611" i="54"/>
  <c r="BD611" i="54"/>
  <c r="BF611" i="54"/>
  <c r="BB1109" i="54"/>
  <c r="BC1109" i="54"/>
  <c r="BE1109" i="54"/>
  <c r="BF796" i="54"/>
  <c r="BD796" i="54"/>
  <c r="BG796" i="54"/>
  <c r="BE796" i="54"/>
  <c r="BB796" i="54"/>
  <c r="BC796" i="54"/>
  <c r="BF82" i="54"/>
  <c r="BE82" i="54"/>
  <c r="BG82" i="54"/>
  <c r="AZ197" i="54"/>
  <c r="BA197" i="54"/>
  <c r="BC319" i="54"/>
  <c r="BD319" i="54"/>
  <c r="BB319" i="54"/>
  <c r="BD202" i="54"/>
  <c r="BE202" i="54"/>
  <c r="BB202" i="54"/>
  <c r="BF202" i="54"/>
  <c r="BG202" i="54"/>
  <c r="BB731" i="54"/>
  <c r="BF731" i="54"/>
  <c r="BC731" i="54"/>
  <c r="BG731" i="54"/>
  <c r="BD731" i="54"/>
  <c r="BE731" i="54"/>
  <c r="BC722" i="54"/>
  <c r="BD722" i="54"/>
  <c r="BE722" i="54"/>
  <c r="BF722" i="54"/>
  <c r="BG722" i="54"/>
  <c r="BC804" i="54"/>
  <c r="BG804" i="54"/>
  <c r="BD804" i="54"/>
  <c r="BF804" i="54"/>
  <c r="BE804" i="54"/>
  <c r="BB804" i="54"/>
  <c r="BB676" i="54"/>
  <c r="BC676" i="54"/>
  <c r="BD676" i="54"/>
  <c r="BE676" i="54"/>
  <c r="BB803" i="54"/>
  <c r="BF803" i="54"/>
  <c r="BC803" i="54"/>
  <c r="BG803" i="54"/>
  <c r="BD803" i="54"/>
  <c r="BE803" i="54"/>
  <c r="BE915" i="54"/>
  <c r="BB915" i="54"/>
  <c r="BC915" i="54"/>
  <c r="BF915" i="54"/>
  <c r="BG915" i="54"/>
  <c r="AZ266" i="54"/>
  <c r="BA266" i="54"/>
  <c r="BF739" i="54"/>
  <c r="BG739" i="54"/>
  <c r="BG964" i="54"/>
  <c r="BF964" i="54"/>
  <c r="BE1309" i="54"/>
  <c r="BB1309" i="54"/>
  <c r="BC1309" i="54"/>
  <c r="BD1309" i="54"/>
  <c r="BG233" i="54"/>
  <c r="BF233" i="54"/>
  <c r="BB233" i="54"/>
  <c r="BE233" i="54"/>
  <c r="BD447" i="54"/>
  <c r="BF447" i="54"/>
  <c r="BE447" i="54"/>
  <c r="BG447" i="54"/>
  <c r="BB447" i="54"/>
  <c r="BE321" i="54"/>
  <c r="BB321" i="54"/>
  <c r="BG321" i="54"/>
  <c r="BD321" i="54"/>
  <c r="BF509" i="54"/>
  <c r="BG509" i="54"/>
  <c r="BE509" i="54"/>
  <c r="AX36" i="54"/>
  <c r="AY36" i="54"/>
  <c r="AX68" i="54"/>
  <c r="AY68" i="54"/>
  <c r="AY72" i="54"/>
  <c r="AX72" i="54"/>
  <c r="AX359" i="54"/>
  <c r="AY359" i="54"/>
  <c r="AY373" i="54"/>
  <c r="AX373" i="54"/>
  <c r="AY389" i="54"/>
  <c r="AX389" i="54"/>
  <c r="AY433" i="54"/>
  <c r="AX433" i="54"/>
  <c r="AX498" i="54"/>
  <c r="AY498" i="54"/>
  <c r="AX510" i="54"/>
  <c r="AY510" i="54"/>
  <c r="AY600" i="54"/>
  <c r="AX600" i="54"/>
  <c r="AX610" i="54"/>
  <c r="AY610" i="54"/>
  <c r="AY666" i="54"/>
  <c r="AX666" i="54"/>
  <c r="AX669" i="54"/>
  <c r="AY669" i="54"/>
  <c r="AX755" i="54"/>
  <c r="AY755" i="54"/>
  <c r="AX764" i="54"/>
  <c r="AY764" i="54"/>
  <c r="AY768" i="54"/>
  <c r="AX768" i="54"/>
  <c r="AY823" i="54"/>
  <c r="AX823" i="54"/>
  <c r="AY895" i="54"/>
  <c r="AX895" i="54"/>
  <c r="AX903" i="54"/>
  <c r="AY903" i="54"/>
  <c r="AY914" i="54"/>
  <c r="AX914" i="54"/>
  <c r="AX946" i="54"/>
  <c r="AY946" i="54"/>
  <c r="AY954" i="54"/>
  <c r="AX954" i="54"/>
  <c r="AY1001" i="54"/>
  <c r="AX1001" i="54"/>
  <c r="AY1011" i="54"/>
  <c r="AX1011" i="54"/>
  <c r="AY1016" i="54"/>
  <c r="AX1016" i="54"/>
  <c r="AY1021" i="54"/>
  <c r="AX1021" i="54"/>
  <c r="AX1046" i="54"/>
  <c r="AY1046" i="54"/>
  <c r="AY1051" i="54"/>
  <c r="AX1051" i="54"/>
  <c r="AY1061" i="54"/>
  <c r="AX1061" i="54"/>
  <c r="AY1066" i="54"/>
  <c r="AX1066" i="54"/>
  <c r="AY1071" i="54"/>
  <c r="AX1071" i="54"/>
  <c r="AX1076" i="54"/>
  <c r="AY1076" i="54"/>
  <c r="AX1096" i="54"/>
  <c r="AY1096" i="54"/>
  <c r="AX1111" i="54"/>
  <c r="AY1111" i="54"/>
  <c r="AX1116" i="54"/>
  <c r="AY1116" i="54"/>
  <c r="AX1121" i="54"/>
  <c r="AY1121" i="54"/>
  <c r="AY1126" i="54"/>
  <c r="AX1126" i="54"/>
  <c r="AY1131" i="54"/>
  <c r="AX1131" i="54"/>
  <c r="AY1136" i="54"/>
  <c r="AX1136" i="54"/>
  <c r="AX1141" i="54"/>
  <c r="AY1141" i="54"/>
  <c r="AY1151" i="54"/>
  <c r="AX1151" i="54"/>
  <c r="AX1171" i="54"/>
  <c r="AY1171" i="54"/>
  <c r="AX1181" i="54"/>
  <c r="AY1181" i="54"/>
  <c r="AX1186" i="54"/>
  <c r="AY1186" i="54"/>
  <c r="AY1191" i="54"/>
  <c r="AX1191" i="54"/>
  <c r="AX1206" i="54"/>
  <c r="AY1206" i="54"/>
  <c r="AX1226" i="54"/>
  <c r="AY1226" i="54"/>
  <c r="AX1231" i="54"/>
  <c r="AY1231" i="54"/>
  <c r="AY1251" i="54"/>
  <c r="AX1251" i="54"/>
  <c r="AY1256" i="54"/>
  <c r="AX1256" i="54"/>
  <c r="AY1261" i="54"/>
  <c r="AX1261" i="54"/>
  <c r="AX1266" i="54"/>
  <c r="AY1266" i="54"/>
  <c r="AY1276" i="54"/>
  <c r="AX1276" i="54"/>
  <c r="AY1281" i="54"/>
  <c r="AX1281" i="54"/>
  <c r="AX1286" i="54"/>
  <c r="AY1286" i="54"/>
  <c r="AY1301" i="54"/>
  <c r="AX1301" i="54"/>
  <c r="AX1306" i="54"/>
  <c r="AY1306" i="54"/>
  <c r="BV1011" i="54"/>
  <c r="D1137" i="82"/>
  <c r="CA1012" i="54"/>
  <c r="CA1212" i="54"/>
  <c r="BX1102" i="54"/>
  <c r="AZ110" i="54"/>
  <c r="BA110" i="54"/>
  <c r="BG1051" i="54"/>
  <c r="BD1051" i="54"/>
  <c r="BE1051" i="54"/>
  <c r="BF1051" i="54"/>
  <c r="BB1051" i="54"/>
  <c r="BC1051" i="54"/>
  <c r="BF830" i="54"/>
  <c r="BE830" i="54"/>
  <c r="BB830" i="54"/>
  <c r="BG830" i="54"/>
  <c r="BE1083" i="54"/>
  <c r="BB1083" i="54"/>
  <c r="BC1083" i="54"/>
  <c r="BD1083" i="54"/>
  <c r="BF1083" i="54"/>
  <c r="BG1083" i="54"/>
  <c r="BG696" i="54"/>
  <c r="BB696" i="54"/>
  <c r="BF696" i="54"/>
  <c r="BC696" i="54"/>
  <c r="BE696" i="54"/>
  <c r="BF576" i="54"/>
  <c r="BG576" i="54"/>
  <c r="BB576" i="54"/>
  <c r="BE576" i="54"/>
  <c r="BG496" i="54"/>
  <c r="BB496" i="54"/>
  <c r="BF496" i="54"/>
  <c r="BC496" i="54"/>
  <c r="BD496" i="54"/>
  <c r="BG416" i="54"/>
  <c r="BF416" i="54"/>
  <c r="BB416" i="54"/>
  <c r="BC416" i="54"/>
  <c r="BE416" i="54"/>
  <c r="BG336" i="54"/>
  <c r="BD336" i="54"/>
  <c r="BF336" i="54"/>
  <c r="BE336" i="54"/>
  <c r="BC200" i="54"/>
  <c r="BD200" i="54"/>
  <c r="BE200" i="54"/>
  <c r="BG200" i="54"/>
  <c r="BB200" i="54"/>
  <c r="BF200" i="54"/>
  <c r="BB152" i="54"/>
  <c r="BF152" i="54"/>
  <c r="BC152" i="54"/>
  <c r="BG152" i="54"/>
  <c r="BD152" i="54"/>
  <c r="BE152" i="54"/>
  <c r="BF80" i="54"/>
  <c r="BB80" i="54"/>
  <c r="BG80" i="54"/>
  <c r="BD655" i="54"/>
  <c r="BE655" i="54"/>
  <c r="BC655" i="54"/>
  <c r="BF1114" i="54"/>
  <c r="BG1114" i="54"/>
  <c r="BB1114" i="54"/>
  <c r="BC1114" i="54"/>
  <c r="BE1114" i="54"/>
  <c r="BE908" i="54"/>
  <c r="BG908" i="54"/>
  <c r="BB908" i="54"/>
  <c r="BF908" i="54"/>
  <c r="BC908" i="54"/>
  <c r="BF770" i="54"/>
  <c r="BG770" i="54"/>
  <c r="BB631" i="54"/>
  <c r="BF631" i="54"/>
  <c r="BC631" i="54"/>
  <c r="BG631" i="54"/>
  <c r="BD631" i="54"/>
  <c r="BG471" i="54"/>
  <c r="BF471" i="54"/>
  <c r="BD471" i="54"/>
  <c r="BE471" i="54"/>
  <c r="BC471" i="54"/>
  <c r="BG299" i="54"/>
  <c r="BB299" i="54"/>
  <c r="BF299" i="54"/>
  <c r="BD299" i="54"/>
  <c r="BE299" i="54"/>
  <c r="BC299" i="54"/>
  <c r="BG1205" i="54"/>
  <c r="BF1205" i="54"/>
  <c r="BF1058" i="54"/>
  <c r="BG1058" i="54"/>
  <c r="BC1058" i="54"/>
  <c r="BD1058" i="54"/>
  <c r="BE1058" i="54"/>
  <c r="BF858" i="54"/>
  <c r="BG858" i="54"/>
  <c r="BC858" i="54"/>
  <c r="BD858" i="54"/>
  <c r="BB858" i="54"/>
  <c r="BG745" i="54"/>
  <c r="BF745" i="54"/>
  <c r="BE745" i="54"/>
  <c r="BF595" i="54"/>
  <c r="BG595" i="54"/>
  <c r="BG435" i="54"/>
  <c r="BF435" i="54"/>
  <c r="BC435" i="54"/>
  <c r="BD435" i="54"/>
  <c r="BE435" i="54"/>
  <c r="BF1092" i="54"/>
  <c r="BG1092" i="54"/>
  <c r="BB1092" i="54"/>
  <c r="BC1092" i="54"/>
  <c r="BE1092" i="54"/>
  <c r="BB668" i="54"/>
  <c r="BC668" i="54"/>
  <c r="BD668" i="54"/>
  <c r="BA274" i="54"/>
  <c r="AZ274" i="54"/>
  <c r="BA250" i="54"/>
  <c r="AZ250" i="54"/>
  <c r="BD194" i="54"/>
  <c r="BE194" i="54"/>
  <c r="BB194" i="54"/>
  <c r="BC194" i="54"/>
  <c r="BE949" i="54"/>
  <c r="BB949" i="54"/>
  <c r="BC949" i="54"/>
  <c r="BD949" i="54"/>
  <c r="BE674" i="54"/>
  <c r="BD674" i="54"/>
  <c r="BC311" i="54"/>
  <c r="BD311" i="54"/>
  <c r="BB311" i="54"/>
  <c r="BF311" i="54"/>
  <c r="BG311" i="54"/>
  <c r="BE311" i="54"/>
  <c r="BG1165" i="54"/>
  <c r="BF1165" i="54"/>
  <c r="BD1165" i="54"/>
  <c r="BC852" i="54"/>
  <c r="BD852" i="54"/>
  <c r="BB852" i="54"/>
  <c r="BE852" i="54"/>
  <c r="BF573" i="54"/>
  <c r="BG573" i="54"/>
  <c r="BB573" i="54"/>
  <c r="BC573" i="54"/>
  <c r="BB313" i="54"/>
  <c r="BF313" i="54"/>
  <c r="BG313" i="54"/>
  <c r="BB1020" i="54"/>
  <c r="BD1020" i="54"/>
  <c r="BF1020" i="54"/>
  <c r="BG1020" i="54"/>
  <c r="BF721" i="54"/>
  <c r="BB721" i="54"/>
  <c r="BG721" i="54"/>
  <c r="BC721" i="54"/>
  <c r="BD417" i="54"/>
  <c r="BE417" i="54"/>
  <c r="BB417" i="54"/>
  <c r="BC417" i="54"/>
  <c r="BD371" i="54"/>
  <c r="BF371" i="54"/>
  <c r="BE371" i="54"/>
  <c r="BG371" i="54"/>
  <c r="BB371" i="54"/>
  <c r="BC793" i="54"/>
  <c r="BD793" i="54"/>
  <c r="BB793" i="54"/>
  <c r="BE793" i="54"/>
  <c r="BG665" i="54"/>
  <c r="BF665" i="54"/>
  <c r="BD665" i="54"/>
  <c r="BE665" i="54"/>
  <c r="BC665" i="54"/>
  <c r="BC773" i="54"/>
  <c r="BD773" i="54"/>
  <c r="BB773" i="54"/>
  <c r="BG773" i="54"/>
  <c r="BF773" i="54"/>
  <c r="BF884" i="54"/>
  <c r="BG884" i="54"/>
  <c r="BC649" i="54"/>
  <c r="BD649" i="54"/>
  <c r="BE649" i="54"/>
  <c r="BG649" i="54"/>
  <c r="BD957" i="54"/>
  <c r="BF957" i="54"/>
  <c r="BG957" i="54"/>
  <c r="BE957" i="54"/>
  <c r="BF1148" i="54"/>
  <c r="BB1148" i="54"/>
  <c r="BC1148" i="54"/>
  <c r="BG1148" i="54"/>
  <c r="BE1148" i="54"/>
  <c r="AZ131" i="54"/>
  <c r="BA131" i="54"/>
  <c r="BD369" i="54"/>
  <c r="BE369" i="54"/>
  <c r="BB369" i="54"/>
  <c r="BF369" i="54"/>
  <c r="BG369" i="54"/>
  <c r="BC369" i="54"/>
  <c r="BG199" i="54"/>
  <c r="BE199" i="54"/>
  <c r="BB199" i="54"/>
  <c r="BF199" i="54"/>
  <c r="AT199" i="54"/>
  <c r="AW199" i="54" s="1"/>
  <c r="BE249" i="54"/>
  <c r="BB249" i="54"/>
  <c r="BC249" i="54"/>
  <c r="BD249" i="54"/>
  <c r="BA55" i="54"/>
  <c r="AZ55" i="54"/>
  <c r="AB18" i="54"/>
  <c r="AD18" i="54"/>
  <c r="AC18" i="54"/>
  <c r="BC42" i="54"/>
  <c r="BB42" i="54"/>
  <c r="BE42" i="54"/>
  <c r="BG42" i="54"/>
  <c r="BF42" i="54"/>
  <c r="BD42" i="54"/>
  <c r="P23" i="54"/>
  <c r="AT45" i="54"/>
  <c r="BG45" i="54"/>
  <c r="BF48" i="54"/>
  <c r="BG48" i="54"/>
  <c r="BE53" i="54"/>
  <c r="BF53" i="54"/>
  <c r="BG53" i="54"/>
  <c r="BD53" i="54"/>
  <c r="BB58" i="54"/>
  <c r="BC58" i="54"/>
  <c r="AY96" i="54"/>
  <c r="AX96" i="54"/>
  <c r="AY174" i="54"/>
  <c r="AX174" i="54"/>
  <c r="AX313" i="54"/>
  <c r="AY313" i="54"/>
  <c r="AX356" i="54"/>
  <c r="AY356" i="54"/>
  <c r="AX363" i="54"/>
  <c r="AY363" i="54"/>
  <c r="AX386" i="54"/>
  <c r="AY386" i="54"/>
  <c r="AX399" i="54"/>
  <c r="AY399" i="54"/>
  <c r="AX468" i="54"/>
  <c r="AY468" i="54"/>
  <c r="AY477" i="54"/>
  <c r="AX477" i="54"/>
  <c r="AX480" i="54"/>
  <c r="AY480" i="54"/>
  <c r="AX492" i="54"/>
  <c r="AY492" i="54"/>
  <c r="AY523" i="54"/>
  <c r="AX523" i="54"/>
  <c r="AY636" i="54"/>
  <c r="AX636" i="54"/>
  <c r="AX675" i="54"/>
  <c r="AY675" i="54"/>
  <c r="AY694" i="54"/>
  <c r="AX694" i="54"/>
  <c r="AX703" i="54"/>
  <c r="AY703" i="54"/>
  <c r="AY719" i="54"/>
  <c r="AX719" i="54"/>
  <c r="AY732" i="54"/>
  <c r="AX732" i="54"/>
  <c r="AY749" i="54"/>
  <c r="AX749" i="54"/>
  <c r="AX820" i="54"/>
  <c r="AY820" i="54"/>
  <c r="AX867" i="54"/>
  <c r="AY867" i="54"/>
  <c r="AY881" i="54"/>
  <c r="AX881" i="54"/>
  <c r="AY887" i="54"/>
  <c r="AX887" i="54"/>
  <c r="AY935" i="54"/>
  <c r="AX935" i="54"/>
  <c r="AY949" i="54"/>
  <c r="AX949" i="54"/>
  <c r="AX965" i="54"/>
  <c r="AY965" i="54"/>
  <c r="AX982" i="54"/>
  <c r="AY982" i="54"/>
  <c r="AY993" i="54"/>
  <c r="AX993" i="54"/>
  <c r="D1118" i="82"/>
  <c r="D977" i="82"/>
  <c r="BV1251" i="54"/>
  <c r="BY1012" i="54"/>
  <c r="BY1152" i="54"/>
  <c r="BX1062" i="54"/>
  <c r="CA724" i="54"/>
  <c r="CA488" i="54"/>
  <c r="D454" i="82"/>
  <c r="CA467" i="54"/>
  <c r="BV467" i="54"/>
  <c r="BY433" i="54"/>
  <c r="BZ433" i="54"/>
  <c r="BY430" i="54"/>
  <c r="BZ430" i="54"/>
  <c r="BY416" i="54"/>
  <c r="BZ416" i="54"/>
  <c r="BY402" i="54"/>
  <c r="BZ402" i="54"/>
  <c r="BZ386" i="54"/>
  <c r="CA386" i="54"/>
  <c r="BV383" i="54"/>
  <c r="BW383" i="54"/>
  <c r="BZ379" i="54"/>
  <c r="BX379" i="54"/>
  <c r="BV362" i="54"/>
  <c r="BW362" i="54"/>
  <c r="BX350" i="54"/>
  <c r="CA350" i="54"/>
  <c r="BY345" i="54"/>
  <c r="D311" i="82"/>
  <c r="BZ345" i="54"/>
  <c r="BX341" i="54"/>
  <c r="CA341" i="54"/>
  <c r="BU261" i="54"/>
  <c r="BS261" i="54"/>
  <c r="BH261" i="54"/>
  <c r="BI261" i="54"/>
  <c r="AY225" i="54"/>
  <c r="AX225" i="54"/>
  <c r="AY101" i="54"/>
  <c r="AX101" i="54"/>
  <c r="AX848" i="54"/>
  <c r="AY848" i="54"/>
  <c r="BV917" i="54"/>
  <c r="D883" i="82"/>
  <c r="BW917" i="54"/>
  <c r="BZ917" i="54"/>
  <c r="AZ290" i="54"/>
  <c r="BA290" i="54"/>
  <c r="BD1148" i="54"/>
  <c r="BD313" i="54"/>
  <c r="BD734" i="54"/>
  <c r="BD884" i="54"/>
  <c r="BE1154" i="54"/>
  <c r="BC202" i="54"/>
  <c r="BB211" i="54"/>
  <c r="BD59" i="54"/>
  <c r="BE234" i="54"/>
  <c r="BE1060" i="54"/>
  <c r="BD930" i="54"/>
  <c r="BE1205" i="54"/>
  <c r="BD770" i="54"/>
  <c r="BB655" i="54"/>
  <c r="BE232" i="54"/>
  <c r="BB862" i="54"/>
  <c r="BE534" i="54"/>
  <c r="BE1135" i="54"/>
  <c r="BB1102" i="54"/>
  <c r="BE1185" i="54"/>
  <c r="BD509" i="54"/>
  <c r="BD964" i="54"/>
  <c r="BC739" i="54"/>
  <c r="BD721" i="54"/>
  <c r="BB674" i="54"/>
  <c r="BD82" i="54"/>
  <c r="BD357" i="54"/>
  <c r="BB1117" i="54"/>
  <c r="BB843" i="54"/>
  <c r="BC292" i="54"/>
  <c r="BD895" i="54"/>
  <c r="BD235" i="54"/>
  <c r="BD151" i="54"/>
  <c r="BB781" i="54"/>
  <c r="BB1058" i="54"/>
  <c r="BD345" i="54"/>
  <c r="BD697" i="54"/>
  <c r="BC344" i="54"/>
  <c r="BB504" i="54"/>
  <c r="BG443" i="54"/>
  <c r="BG319" i="54"/>
  <c r="BG825" i="54"/>
  <c r="BG232" i="54"/>
  <c r="BG815" i="54"/>
  <c r="BG1135" i="54"/>
  <c r="BG1109" i="54"/>
  <c r="BF1256" i="54"/>
  <c r="BF426" i="54"/>
  <c r="BG793" i="54"/>
  <c r="BG970" i="54"/>
  <c r="BF781" i="54"/>
  <c r="BF726" i="54"/>
  <c r="AZ294" i="54"/>
  <c r="BA294" i="54"/>
  <c r="BD1176" i="54"/>
  <c r="BE1176" i="54"/>
  <c r="BB1176" i="54"/>
  <c r="BC1176" i="54"/>
  <c r="BB648" i="54"/>
  <c r="BE648" i="54"/>
  <c r="BD648" i="54"/>
  <c r="BG564" i="54"/>
  <c r="BB564" i="54"/>
  <c r="BF564" i="54"/>
  <c r="BC564" i="54"/>
  <c r="BF404" i="54"/>
  <c r="BD404" i="54"/>
  <c r="BG404" i="54"/>
  <c r="BC404" i="54"/>
  <c r="BB404" i="54"/>
  <c r="BF324" i="54"/>
  <c r="BG324" i="54"/>
  <c r="BB324" i="54"/>
  <c r="BE324" i="54"/>
  <c r="BE276" i="54"/>
  <c r="BB276" i="54"/>
  <c r="BC276" i="54"/>
  <c r="BD276" i="54"/>
  <c r="BG228" i="54"/>
  <c r="BC228" i="54"/>
  <c r="BD228" i="54"/>
  <c r="BE228" i="54"/>
  <c r="BF228" i="54"/>
  <c r="BB228" i="54"/>
  <c r="BA92" i="54"/>
  <c r="AZ92" i="54"/>
  <c r="BD1091" i="54"/>
  <c r="BE1091" i="54"/>
  <c r="BB1091" i="54"/>
  <c r="BB694" i="54"/>
  <c r="BG694" i="54"/>
  <c r="BC694" i="54"/>
  <c r="BF694" i="54"/>
  <c r="BD694" i="54"/>
  <c r="BB1219" i="54"/>
  <c r="BF1219" i="54"/>
  <c r="BC1219" i="54"/>
  <c r="BG1219" i="54"/>
  <c r="BE1219" i="54"/>
  <c r="BD1219" i="54"/>
  <c r="BC784" i="54"/>
  <c r="BG784" i="54"/>
  <c r="BD784" i="54"/>
  <c r="BF784" i="54"/>
  <c r="BE784" i="54"/>
  <c r="BB784" i="54"/>
  <c r="BB518" i="54"/>
  <c r="BC518" i="54"/>
  <c r="BF518" i="54"/>
  <c r="BG518" i="54"/>
  <c r="BE358" i="54"/>
  <c r="BB358" i="54"/>
  <c r="BC358" i="54"/>
  <c r="BD358" i="54"/>
  <c r="BC302" i="54"/>
  <c r="BD302" i="54"/>
  <c r="BE302" i="54"/>
  <c r="AZ264" i="54"/>
  <c r="BA264" i="54"/>
  <c r="BD144" i="54"/>
  <c r="BC144" i="54"/>
  <c r="BE72" i="54"/>
  <c r="BB72" i="54"/>
  <c r="BC72" i="54"/>
  <c r="BC187" i="54"/>
  <c r="BF187" i="54"/>
  <c r="BD187" i="54"/>
  <c r="BG187" i="54"/>
  <c r="AT187" i="54"/>
  <c r="AW187" i="54" s="1"/>
  <c r="BB187" i="54"/>
  <c r="BF1293" i="54"/>
  <c r="BG1293" i="54"/>
  <c r="BC1293" i="54"/>
  <c r="BB1293" i="54"/>
  <c r="BF575" i="54"/>
  <c r="BG575" i="54"/>
  <c r="BE575" i="54"/>
  <c r="BD575" i="54"/>
  <c r="BF191" i="54"/>
  <c r="BG191" i="54"/>
  <c r="BE191" i="54"/>
  <c r="BB191" i="54"/>
  <c r="BE946" i="54"/>
  <c r="BG946" i="54"/>
  <c r="BF946" i="54"/>
  <c r="BB946" i="54"/>
  <c r="BF667" i="54"/>
  <c r="BG667" i="54"/>
  <c r="BE667" i="54"/>
  <c r="BD667" i="54"/>
  <c r="BC275" i="54"/>
  <c r="BB275" i="54"/>
  <c r="BE1076" i="54"/>
  <c r="BB1076" i="54"/>
  <c r="BC1076" i="54"/>
  <c r="BG801" i="54"/>
  <c r="BE801" i="54"/>
  <c r="BF801" i="54"/>
  <c r="BB801" i="54"/>
  <c r="BC801" i="54"/>
  <c r="BD801" i="54"/>
  <c r="BC497" i="54"/>
  <c r="BD497" i="54"/>
  <c r="BE497" i="54"/>
  <c r="BB497" i="54"/>
  <c r="BF497" i="54"/>
  <c r="BG497" i="54"/>
  <c r="BE289" i="54"/>
  <c r="BB289" i="54"/>
  <c r="BD289" i="54"/>
  <c r="BF289" i="54"/>
  <c r="BG289" i="54"/>
  <c r="BC289" i="54"/>
  <c r="BD189" i="54"/>
  <c r="BF189" i="54"/>
  <c r="BG189" i="54"/>
  <c r="AT189" i="54"/>
  <c r="AW189" i="54" s="1"/>
  <c r="BB189" i="54"/>
  <c r="BC189" i="54"/>
  <c r="BE189" i="54"/>
  <c r="BE1013" i="54"/>
  <c r="BG1013" i="54"/>
  <c r="BF1013" i="54"/>
  <c r="BE692" i="54"/>
  <c r="BG692" i="54"/>
  <c r="BF692" i="54"/>
  <c r="BD692" i="54"/>
  <c r="BC692" i="54"/>
  <c r="BD378" i="54"/>
  <c r="BC378" i="54"/>
  <c r="BB378" i="54"/>
  <c r="BA258" i="54"/>
  <c r="AZ258" i="54"/>
  <c r="BG493" i="54"/>
  <c r="BB493" i="54"/>
  <c r="BF493" i="54"/>
  <c r="BB577" i="54"/>
  <c r="BC577" i="54"/>
  <c r="BD577" i="54"/>
  <c r="BF746" i="54"/>
  <c r="BB746" i="54"/>
  <c r="BG746" i="54"/>
  <c r="BE746" i="54"/>
  <c r="BE828" i="54"/>
  <c r="BB828" i="54"/>
  <c r="BD828" i="54"/>
  <c r="BC828" i="54"/>
  <c r="BC266" i="54"/>
  <c r="BD266" i="54"/>
  <c r="BE266" i="54"/>
  <c r="BB266" i="54"/>
  <c r="BG851" i="54"/>
  <c r="BF851" i="54"/>
  <c r="BE851" i="54"/>
  <c r="BB851" i="54"/>
  <c r="BC851" i="54"/>
  <c r="BA193" i="54"/>
  <c r="AZ193" i="54"/>
  <c r="AY1271" i="54"/>
  <c r="BB53" i="54"/>
  <c r="AY1086" i="54"/>
  <c r="AX307" i="54"/>
  <c r="AX1081" i="54"/>
  <c r="AX898" i="54"/>
  <c r="BD45" i="54"/>
  <c r="BF45" i="54"/>
  <c r="BF37" i="54"/>
  <c r="BD37" i="54"/>
  <c r="BG37" i="54"/>
  <c r="BE37" i="54"/>
  <c r="BC37" i="54"/>
  <c r="AX42" i="54"/>
  <c r="AY42" i="54"/>
  <c r="BA51" i="54"/>
  <c r="AZ51" i="54"/>
  <c r="BG56" i="54"/>
  <c r="BF56" i="54"/>
  <c r="AX76" i="54"/>
  <c r="AY76" i="54"/>
  <c r="AX104" i="54"/>
  <c r="AY104" i="54"/>
  <c r="AX159" i="54"/>
  <c r="AY159" i="54"/>
  <c r="AY324" i="54"/>
  <c r="AX324" i="54"/>
  <c r="AX328" i="54"/>
  <c r="AY328" i="54"/>
  <c r="AX370" i="54"/>
  <c r="AY370" i="54"/>
  <c r="AX377" i="54"/>
  <c r="AY377" i="54"/>
  <c r="AX403" i="54"/>
  <c r="AY403" i="54"/>
  <c r="AY412" i="54"/>
  <c r="AX412" i="54"/>
  <c r="AY453" i="54"/>
  <c r="AX453" i="54"/>
  <c r="AY508" i="54"/>
  <c r="AX508" i="54"/>
  <c r="AY574" i="54"/>
  <c r="AX574" i="54"/>
  <c r="AX580" i="54"/>
  <c r="AY580" i="54"/>
  <c r="AY627" i="54"/>
  <c r="AX627" i="54"/>
  <c r="AY630" i="54"/>
  <c r="AX630" i="54"/>
  <c r="AX654" i="54"/>
  <c r="AY654" i="54"/>
  <c r="AX729" i="54"/>
  <c r="AY729" i="54"/>
  <c r="AX805" i="54"/>
  <c r="AY805" i="54"/>
  <c r="AX808" i="54"/>
  <c r="AY808" i="54"/>
  <c r="AY843" i="54"/>
  <c r="AX843" i="54"/>
  <c r="AY851" i="54"/>
  <c r="AX851" i="54"/>
  <c r="AX870" i="54"/>
  <c r="AY870" i="54"/>
  <c r="AY890" i="54"/>
  <c r="AX890" i="54"/>
  <c r="AX971" i="54"/>
  <c r="AY971" i="54"/>
  <c r="AX985" i="54"/>
  <c r="AY985" i="54"/>
  <c r="AY1009" i="54"/>
  <c r="AX1009" i="54"/>
  <c r="AY1014" i="54"/>
  <c r="AX1014" i="54"/>
  <c r="AX1019" i="54"/>
  <c r="AY1019" i="54"/>
  <c r="AY1024" i="54"/>
  <c r="AX1024" i="54"/>
  <c r="AY1054" i="54"/>
  <c r="AX1054" i="54"/>
  <c r="AX1059" i="54"/>
  <c r="AY1059" i="54"/>
  <c r="AX1069" i="54"/>
  <c r="AY1069" i="54"/>
  <c r="AY1074" i="54"/>
  <c r="AX1074" i="54"/>
  <c r="AY1079" i="54"/>
  <c r="AX1079" i="54"/>
  <c r="AX1089" i="54"/>
  <c r="AY1089" i="54"/>
  <c r="AX1099" i="54"/>
  <c r="AY1099" i="54"/>
  <c r="AY1104" i="54"/>
  <c r="AX1104" i="54"/>
  <c r="AX1129" i="54"/>
  <c r="AY1129" i="54"/>
  <c r="AX1134" i="54"/>
  <c r="AY1134" i="54"/>
  <c r="AX1139" i="54"/>
  <c r="AY1139" i="54"/>
  <c r="AY1144" i="54"/>
  <c r="AX1144" i="54"/>
  <c r="AX1159" i="54"/>
  <c r="AY1159" i="54"/>
  <c r="AY1164" i="54"/>
  <c r="AX1164" i="54"/>
  <c r="AX1169" i="54"/>
  <c r="AY1169" i="54"/>
  <c r="AY1174" i="54"/>
  <c r="AX1174" i="54"/>
  <c r="AX1189" i="54"/>
  <c r="AY1189" i="54"/>
  <c r="AX1204" i="54"/>
  <c r="AY1204" i="54"/>
  <c r="AX1209" i="54"/>
  <c r="AY1209" i="54"/>
  <c r="AY1214" i="54"/>
  <c r="AX1214" i="54"/>
  <c r="AY1219" i="54"/>
  <c r="AX1219" i="54"/>
  <c r="AX1229" i="54"/>
  <c r="AY1229" i="54"/>
  <c r="AY1234" i="54"/>
  <c r="AX1234" i="54"/>
  <c r="AX1239" i="54"/>
  <c r="AY1239" i="54"/>
  <c r="AX1269" i="54"/>
  <c r="AY1269" i="54"/>
  <c r="AX1274" i="54"/>
  <c r="AY1274" i="54"/>
  <c r="AY1279" i="54"/>
  <c r="AX1279" i="54"/>
  <c r="AX1284" i="54"/>
  <c r="AY1284" i="54"/>
  <c r="AY1299" i="54"/>
  <c r="AX1299" i="54"/>
  <c r="AX1304" i="54"/>
  <c r="AY1304" i="54"/>
  <c r="BZ1161" i="54"/>
  <c r="BX1022" i="54"/>
  <c r="O135" i="82"/>
  <c r="O360" i="82"/>
  <c r="O448" i="82"/>
  <c r="O601" i="82"/>
  <c r="O35" i="82"/>
  <c r="O286" i="82"/>
  <c r="O323" i="82"/>
  <c r="O426" i="82"/>
  <c r="O606" i="82"/>
  <c r="O183" i="82"/>
  <c r="O1211" i="82"/>
  <c r="O123" i="82"/>
  <c r="O162" i="82"/>
  <c r="O170" i="82"/>
  <c r="O199" i="82"/>
  <c r="O531" i="82"/>
  <c r="O1154" i="82"/>
  <c r="O1235" i="82"/>
  <c r="O634" i="82"/>
  <c r="O446" i="82"/>
  <c r="O1131" i="82"/>
  <c r="O289" i="82"/>
  <c r="O287" i="82"/>
  <c r="O223" i="82"/>
  <c r="O82" i="82"/>
  <c r="O1192" i="82"/>
  <c r="O4" i="82"/>
  <c r="O23" i="82"/>
  <c r="O632" i="82"/>
  <c r="O408" i="82"/>
  <c r="O83" i="82"/>
  <c r="O59" i="82"/>
  <c r="O84" i="82"/>
  <c r="O362" i="82"/>
  <c r="O460" i="82"/>
  <c r="O1186" i="82"/>
  <c r="O1262" i="82"/>
  <c r="O154" i="82"/>
  <c r="O694" i="82"/>
  <c r="O761" i="82"/>
  <c r="O705" i="82"/>
  <c r="O398" i="82"/>
  <c r="O103" i="82"/>
  <c r="O41" i="82"/>
  <c r="O163" i="82"/>
  <c r="O545" i="82"/>
  <c r="O878" i="82"/>
  <c r="O121" i="82"/>
  <c r="O164" i="82"/>
  <c r="O290" i="82"/>
  <c r="O313" i="82"/>
  <c r="O504" i="82"/>
  <c r="O1010" i="82"/>
  <c r="O14" i="82"/>
  <c r="O133" i="82"/>
  <c r="O39" i="82"/>
  <c r="O172" i="82"/>
  <c r="O259" i="82"/>
  <c r="O306" i="82"/>
  <c r="O451" i="82"/>
  <c r="O859" i="82"/>
  <c r="O548" i="82"/>
  <c r="O726" i="82"/>
  <c r="O358" i="82"/>
  <c r="O180" i="82"/>
  <c r="O474" i="82"/>
  <c r="O1263" i="82"/>
  <c r="O780" i="82"/>
  <c r="O350" i="82"/>
  <c r="O335" i="82"/>
  <c r="O134" i="82"/>
  <c r="O560" i="82"/>
  <c r="O351" i="82"/>
  <c r="O1220" i="82"/>
  <c r="O1300" i="82"/>
  <c r="O1180" i="82"/>
  <c r="O1307" i="82"/>
  <c r="O756" i="82"/>
  <c r="O618" i="82"/>
  <c r="O1275" i="82"/>
  <c r="O463" i="82"/>
  <c r="O1218" i="82"/>
  <c r="O505" i="82"/>
  <c r="O577" i="82"/>
  <c r="O150" i="82"/>
  <c r="O190" i="82"/>
  <c r="O225" i="82"/>
  <c r="O1105" i="82"/>
  <c r="O713" i="82"/>
  <c r="O840" i="82"/>
  <c r="O734" i="82"/>
  <c r="O418" i="82"/>
  <c r="O1031" i="82"/>
  <c r="O611" i="82"/>
  <c r="O1134" i="82"/>
  <c r="O887" i="82"/>
  <c r="O1019" i="82"/>
  <c r="O954" i="82"/>
  <c r="O1165" i="82"/>
  <c r="O716" i="82"/>
  <c r="O942" i="82"/>
  <c r="O808" i="82"/>
  <c r="O1153" i="82"/>
  <c r="O904" i="82"/>
  <c r="O612" i="82"/>
  <c r="O636" i="82"/>
  <c r="O1205" i="82"/>
  <c r="O717" i="82"/>
  <c r="O366" i="82"/>
  <c r="O914" i="82"/>
  <c r="O1144" i="82"/>
  <c r="O407" i="82"/>
  <c r="O535" i="82"/>
  <c r="O891" i="82"/>
  <c r="O590" i="82"/>
  <c r="O1293" i="82"/>
  <c r="O952" i="82"/>
  <c r="O1267" i="82"/>
  <c r="O1097" i="82"/>
  <c r="O1232" i="82"/>
  <c r="O613" i="82"/>
  <c r="O340" i="82"/>
  <c r="O461" i="82"/>
  <c r="O823" i="82"/>
  <c r="O930" i="82"/>
  <c r="O239" i="82"/>
  <c r="O1042" i="82"/>
  <c r="O1114" i="82"/>
  <c r="O1251" i="82"/>
  <c r="O1040" i="82"/>
  <c r="O689" i="82"/>
  <c r="O209" i="82"/>
  <c r="O663" i="82"/>
  <c r="O850" i="82"/>
  <c r="O86" i="82"/>
  <c r="O757" i="82"/>
  <c r="O932" i="82"/>
  <c r="O1120" i="82"/>
  <c r="O272" i="82"/>
  <c r="O296" i="82"/>
  <c r="O747" i="82"/>
  <c r="O221" i="82"/>
  <c r="O931" i="82"/>
  <c r="O349" i="82"/>
  <c r="O1020" i="82"/>
  <c r="O980" i="82"/>
  <c r="O831" i="82"/>
  <c r="O1086" i="82"/>
  <c r="O445" i="82"/>
  <c r="O65" i="82"/>
  <c r="O161" i="82"/>
  <c r="O437" i="82"/>
  <c r="O944" i="82"/>
  <c r="O1060" i="82"/>
  <c r="O1248" i="82"/>
  <c r="O570" i="82"/>
  <c r="O478" i="82"/>
  <c r="O33" i="82"/>
  <c r="O431" i="82"/>
  <c r="O1155" i="82"/>
  <c r="O594" i="82"/>
  <c r="O1303" i="82"/>
  <c r="O192" i="82"/>
  <c r="O879" i="82"/>
  <c r="O122" i="82"/>
  <c r="O68" i="82"/>
  <c r="O354" i="82"/>
  <c r="O1036" i="82"/>
  <c r="O251" i="82"/>
  <c r="O510" i="82"/>
  <c r="O241" i="82"/>
  <c r="O242" i="82"/>
  <c r="O345" i="82"/>
  <c r="O248" i="82"/>
  <c r="O688" i="82"/>
  <c r="O442" i="82"/>
  <c r="O489" i="82"/>
  <c r="O440" i="82"/>
  <c r="O28" i="82"/>
  <c r="O929" i="82"/>
  <c r="O609" i="82"/>
  <c r="O79" i="82"/>
  <c r="O541" i="82"/>
  <c r="O282" i="82"/>
  <c r="O5" i="82"/>
  <c r="O231" i="82"/>
  <c r="O76" i="82"/>
  <c r="O174" i="82"/>
  <c r="O330" i="82"/>
  <c r="O860" i="82"/>
  <c r="O763" i="82"/>
  <c r="O1252" i="82"/>
  <c r="O660" i="82"/>
  <c r="O1066" i="82"/>
  <c r="O651" i="82"/>
  <c r="O201" i="82"/>
  <c r="O13" i="82"/>
  <c r="O49" i="82"/>
  <c r="O144" i="82"/>
  <c r="O1056" i="82"/>
  <c r="O486" i="82"/>
  <c r="O449" i="82"/>
  <c r="O235" i="82"/>
  <c r="O3" i="82"/>
  <c r="O1272" i="82"/>
  <c r="O1146" i="82"/>
  <c r="O178" i="82"/>
  <c r="O852" i="82"/>
  <c r="O568" i="82"/>
  <c r="O1215" i="82"/>
  <c r="O399" i="82"/>
  <c r="O98" i="82"/>
  <c r="O153" i="82"/>
  <c r="O188" i="82"/>
  <c r="O63" i="82"/>
  <c r="O1026" i="82"/>
  <c r="O1106" i="82"/>
  <c r="O273" i="82"/>
  <c r="O1225" i="82"/>
  <c r="O770" i="82"/>
  <c r="O1065" i="82"/>
  <c r="O676" i="82"/>
  <c r="O737" i="82"/>
  <c r="O1183" i="82"/>
  <c r="O1159" i="82"/>
  <c r="O1033" i="82"/>
  <c r="O909" i="82"/>
  <c r="O675" i="82"/>
  <c r="O1277" i="82"/>
  <c r="O920" i="82"/>
  <c r="O470" i="82"/>
  <c r="O1160" i="82"/>
  <c r="O1025" i="82"/>
  <c r="O869" i="82"/>
  <c r="O949" i="82"/>
  <c r="O1137" i="82"/>
  <c r="O1118" i="82"/>
  <c r="O1249" i="82"/>
  <c r="O1221" i="82"/>
  <c r="O1270" i="82"/>
  <c r="O1015" i="82"/>
  <c r="O1135" i="82"/>
  <c r="O1289" i="82"/>
  <c r="O1037" i="82"/>
  <c r="O331" i="82"/>
  <c r="O753" i="82"/>
  <c r="O1176" i="82"/>
  <c r="O1074" i="82"/>
  <c r="O1032" i="82"/>
  <c r="O1104" i="82"/>
  <c r="O401" i="82"/>
  <c r="O1077" i="82"/>
  <c r="O1265" i="82"/>
  <c r="O324" i="82"/>
  <c r="O653" i="82"/>
  <c r="O1168" i="82"/>
  <c r="O955" i="82"/>
  <c r="O1229" i="82"/>
  <c r="O1287" i="82"/>
  <c r="O897" i="82"/>
  <c r="O870" i="82"/>
  <c r="O129" i="82"/>
  <c r="O110" i="82"/>
  <c r="O580" i="82"/>
  <c r="O696" i="82"/>
  <c r="O853" i="82"/>
  <c r="O630" i="82"/>
  <c r="O352" i="82"/>
  <c r="O417" i="82"/>
  <c r="O371" i="82"/>
  <c r="O795" i="82"/>
  <c r="O320" i="82"/>
  <c r="O739" i="82"/>
  <c r="O1290" i="82"/>
  <c r="O894" i="82"/>
  <c r="O1051" i="82"/>
  <c r="O237" i="82"/>
  <c r="O249" i="82"/>
  <c r="O631" i="82"/>
  <c r="O497" i="82"/>
  <c r="O708" i="82"/>
  <c r="O725" i="82"/>
  <c r="O992" i="82"/>
  <c r="O790" i="82"/>
  <c r="O480" i="82"/>
  <c r="O619" i="82"/>
  <c r="O529" i="82"/>
  <c r="O301" i="82"/>
  <c r="O494" i="82"/>
  <c r="O90" i="82"/>
  <c r="O278" i="82"/>
  <c r="O10" i="82"/>
  <c r="O143" i="82"/>
  <c r="O425" i="82"/>
  <c r="O271" i="82"/>
  <c r="O1001" i="82"/>
  <c r="O113" i="82"/>
  <c r="O302" i="82"/>
  <c r="O682" i="82"/>
  <c r="O428" i="82"/>
  <c r="O96" i="82"/>
  <c r="O662" i="82"/>
  <c r="O807" i="82"/>
  <c r="O139" i="82"/>
  <c r="O455" i="82"/>
  <c r="O305" i="82"/>
  <c r="O959" i="82"/>
  <c r="O587" i="82"/>
  <c r="O1231" i="82"/>
  <c r="O132" i="82"/>
  <c r="O447" i="82"/>
  <c r="O226" i="82"/>
  <c r="O493" i="82"/>
  <c r="O106" i="82"/>
  <c r="O444" i="82"/>
  <c r="O6" i="82"/>
  <c r="O370" i="82"/>
  <c r="O38" i="82"/>
  <c r="O227" i="82"/>
  <c r="O1173" i="82"/>
  <c r="O1073" i="82"/>
  <c r="O1224" i="82"/>
  <c r="O538" i="82"/>
  <c r="O1207" i="82"/>
  <c r="O274" i="82"/>
  <c r="O610" i="82"/>
  <c r="O453" i="82"/>
  <c r="O977" i="82"/>
  <c r="O1264" i="82"/>
  <c r="O1113" i="82"/>
  <c r="O669" i="82"/>
  <c r="O300" i="82"/>
  <c r="O1242" i="82"/>
  <c r="O218" i="82"/>
  <c r="O12" i="82"/>
  <c r="O1198" i="82"/>
  <c r="O203" i="82"/>
  <c r="O911" i="82"/>
  <c r="O496" i="82"/>
  <c r="O200" i="82"/>
  <c r="O458" i="82"/>
  <c r="O501" i="82"/>
  <c r="O452" i="82"/>
  <c r="O342" i="82"/>
  <c r="O584" i="82"/>
  <c r="O934" i="82"/>
  <c r="O629" i="82"/>
  <c r="O1132" i="82"/>
  <c r="O298" i="82"/>
  <c r="O1302" i="82"/>
  <c r="O1063" i="82"/>
  <c r="O875" i="82"/>
  <c r="O637" i="82"/>
  <c r="O1112" i="82"/>
  <c r="O1244" i="82"/>
  <c r="O582" i="82"/>
  <c r="O1021" i="82"/>
  <c r="O193" i="82"/>
  <c r="O1044" i="82"/>
  <c r="O776" i="82"/>
  <c r="O858" i="82"/>
  <c r="O1128" i="82"/>
  <c r="O1284" i="82"/>
  <c r="O881" i="82"/>
  <c r="O729" i="82"/>
  <c r="O993" i="82"/>
  <c r="O1174" i="82"/>
  <c r="O935" i="82"/>
  <c r="O1210" i="82"/>
  <c r="O910" i="82"/>
  <c r="O617" i="82"/>
  <c r="O633" i="82"/>
  <c r="O149" i="82"/>
  <c r="O1149" i="82"/>
  <c r="O684" i="82"/>
  <c r="O544" i="82"/>
  <c r="O1288" i="82"/>
  <c r="O946" i="82"/>
  <c r="O1000" i="82"/>
  <c r="O768" i="82"/>
  <c r="O1009" i="82"/>
  <c r="O933" i="82"/>
  <c r="O1121" i="82"/>
  <c r="O999" i="82"/>
  <c r="O817" i="82"/>
  <c r="O1308" i="82"/>
  <c r="O1085" i="82"/>
  <c r="O661" i="82"/>
  <c r="O309" i="82"/>
  <c r="O524" i="82"/>
  <c r="O864" i="82"/>
  <c r="O742" i="82"/>
  <c r="O257" i="82"/>
  <c r="O628" i="82"/>
  <c r="O189" i="82"/>
  <c r="O51" i="82"/>
  <c r="O710" i="82"/>
  <c r="O400" i="82"/>
  <c r="O527" i="82"/>
  <c r="O435" i="82"/>
  <c r="O390" i="82"/>
  <c r="O1139" i="82"/>
  <c r="O973" i="82"/>
  <c r="O465" i="82"/>
  <c r="O730" i="82"/>
  <c r="O585" i="82"/>
  <c r="O1013" i="82"/>
  <c r="O7" i="82"/>
  <c r="O779" i="82"/>
  <c r="O566" i="82"/>
  <c r="O307" i="82"/>
  <c r="O415" i="82"/>
  <c r="O148" i="82"/>
  <c r="O838" i="82"/>
  <c r="O101" i="82"/>
  <c r="O667" i="82"/>
  <c r="O8" i="82"/>
  <c r="O95" i="82"/>
  <c r="O347" i="82"/>
  <c r="O1227" i="82"/>
  <c r="O1279" i="82"/>
  <c r="O55" i="82"/>
  <c r="O177" i="82"/>
  <c r="O754" i="82"/>
  <c r="O1027" i="82"/>
  <c r="O47" i="82"/>
  <c r="O475" i="82"/>
  <c r="O311" i="82"/>
  <c r="O586" i="82"/>
  <c r="O215" i="82"/>
  <c r="O1296" i="82"/>
  <c r="O102" i="82"/>
  <c r="O78" i="82"/>
  <c r="O314" i="82"/>
  <c r="O91" i="82"/>
  <c r="O591" i="82"/>
  <c r="O697" i="82"/>
  <c r="O186" i="82"/>
  <c r="O265" i="82"/>
  <c r="O119" i="82"/>
  <c r="O159" i="82"/>
  <c r="O641" i="82"/>
  <c r="O650" i="82"/>
  <c r="O666" i="82"/>
  <c r="O822" i="82"/>
  <c r="O394" i="82"/>
  <c r="O441" i="82"/>
  <c r="O719" i="82"/>
  <c r="O1076" i="82"/>
  <c r="O1172" i="82"/>
  <c r="O1292" i="82"/>
  <c r="O1053" i="82"/>
  <c r="O137" i="82"/>
  <c r="O155" i="82"/>
  <c r="O40" i="82"/>
  <c r="O2" i="82"/>
  <c r="O414" i="82"/>
  <c r="O687" i="82"/>
  <c r="O233" i="82"/>
  <c r="O866" i="82"/>
  <c r="O802" i="82"/>
  <c r="O1083" i="82"/>
  <c r="O518" i="82"/>
  <c r="O1170" i="82"/>
  <c r="O553" i="82"/>
  <c r="O883" i="82"/>
  <c r="O37" i="82"/>
  <c r="O995" i="82"/>
  <c r="O512" i="82"/>
  <c r="O346" i="82"/>
  <c r="O393" i="82"/>
  <c r="O1184" i="82"/>
  <c r="O880" i="82"/>
  <c r="O722" i="82"/>
  <c r="O1038" i="82"/>
  <c r="O882" i="82"/>
  <c r="O508" i="82"/>
  <c r="O986" i="82"/>
  <c r="O702" i="82"/>
  <c r="O1222" i="82"/>
  <c r="O556" i="82"/>
  <c r="O169" i="82"/>
  <c r="O785" i="82"/>
  <c r="O1208" i="82"/>
  <c r="O1259" i="82"/>
  <c r="O551" i="82"/>
  <c r="O740" i="82"/>
  <c r="O668" i="82"/>
  <c r="O198" i="82"/>
  <c r="O851" i="82"/>
  <c r="O695" i="82"/>
  <c r="O1058" i="82"/>
  <c r="O16" i="82"/>
  <c r="O479" i="82"/>
  <c r="O343" i="82"/>
  <c r="O540" i="82"/>
  <c r="O275" i="82"/>
  <c r="O1226" i="82"/>
  <c r="O679" i="82"/>
  <c r="O27" i="82"/>
  <c r="O872" i="82"/>
  <c r="O987" i="82"/>
  <c r="O1018" i="82"/>
  <c r="O61" i="82"/>
  <c r="O528" i="82"/>
  <c r="O855" i="82"/>
  <c r="O723" i="82"/>
  <c r="O564" i="82"/>
  <c r="O73" i="82"/>
  <c r="O389" i="82"/>
  <c r="O698" i="82"/>
  <c r="O849" i="82"/>
  <c r="O888" i="82"/>
  <c r="O117" i="82"/>
  <c r="O114" i="82"/>
  <c r="O1138" i="82"/>
  <c r="O542" i="82"/>
  <c r="O906" i="82"/>
  <c r="O516" i="82"/>
  <c r="O1072" i="82"/>
  <c r="O1188" i="82"/>
  <c r="O649" i="82"/>
  <c r="O699" i="82"/>
  <c r="O93" i="82"/>
  <c r="O1291" i="82"/>
  <c r="O141" i="82"/>
  <c r="O1294" i="82"/>
  <c r="O126" i="82"/>
  <c r="O907" i="82"/>
  <c r="O711" i="82"/>
  <c r="O646" i="82"/>
  <c r="O792" i="82"/>
  <c r="O1029" i="82"/>
  <c r="O938" i="82"/>
  <c r="O1241" i="82"/>
  <c r="O581" i="82"/>
  <c r="O1200" i="82"/>
  <c r="O88" i="82"/>
  <c r="O913" i="82"/>
  <c r="O827" i="82"/>
  <c r="O367" i="82"/>
  <c r="O1202" i="82"/>
  <c r="O536" i="82"/>
  <c r="O250" i="82"/>
  <c r="O18" i="82"/>
  <c r="O720" i="82"/>
  <c r="O1312" i="82"/>
  <c r="O9" i="82"/>
  <c r="O1023" i="82"/>
  <c r="O984" i="82"/>
  <c r="O168" i="82"/>
  <c r="O1191" i="82"/>
  <c r="O247" i="82"/>
  <c r="O659" i="82"/>
  <c r="O1167" i="82"/>
  <c r="O94" i="82"/>
  <c r="O635" i="82"/>
  <c r="O1091" i="82"/>
  <c r="O1171" i="82"/>
  <c r="O267" i="82"/>
  <c r="O376" i="82"/>
  <c r="O212" i="82"/>
  <c r="O255" i="82"/>
  <c r="O928" i="82"/>
  <c r="O213" i="82"/>
  <c r="O677" i="82"/>
  <c r="O530" i="82"/>
  <c r="O131" i="82"/>
  <c r="O152" i="82"/>
  <c r="O369" i="82"/>
  <c r="O1304" i="82"/>
  <c r="O781" i="82"/>
  <c r="O19" i="82"/>
  <c r="O151" i="82"/>
  <c r="O53" i="82"/>
  <c r="O308" i="82"/>
  <c r="O603" i="82"/>
  <c r="O466" i="82"/>
  <c r="O917" i="82"/>
  <c r="O1281" i="82"/>
  <c r="O216" i="82"/>
  <c r="O1187" i="82"/>
  <c r="O1306" i="82"/>
  <c r="O1089" i="82"/>
  <c r="O1110" i="82"/>
  <c r="O1285" i="82"/>
  <c r="O743" i="82"/>
  <c r="O56" i="82"/>
  <c r="O916" i="82"/>
  <c r="O622" i="82"/>
  <c r="O724" i="82"/>
  <c r="O1070" i="82"/>
  <c r="O1276" i="82"/>
  <c r="O592" i="82"/>
  <c r="O837" i="82"/>
  <c r="O738" i="82"/>
  <c r="O972" i="82"/>
  <c r="O965" i="82"/>
  <c r="O818" i="82"/>
  <c r="O1177" i="82"/>
  <c r="O495" i="82"/>
  <c r="O735" i="82"/>
  <c r="O1014" i="82"/>
  <c r="O693" i="82"/>
  <c r="O550" i="82"/>
  <c r="O515" i="82"/>
  <c r="O948" i="82"/>
  <c r="O1109" i="82"/>
  <c r="O64" i="82"/>
  <c r="O219" i="82"/>
  <c r="O338" i="82"/>
  <c r="O483" i="82"/>
  <c r="O1178" i="82"/>
  <c r="O1161" i="82"/>
  <c r="O871" i="82"/>
  <c r="O680" i="82"/>
  <c r="O1201" i="82"/>
  <c r="O432" i="82"/>
  <c r="O439" i="82"/>
  <c r="O254" i="82"/>
  <c r="O197" i="82"/>
  <c r="O105" i="82"/>
  <c r="O1314" i="82"/>
  <c r="O127" i="82"/>
  <c r="O899" i="82"/>
  <c r="O361" i="82"/>
  <c r="O830" i="82"/>
  <c r="O211" i="82"/>
  <c r="O593" i="82"/>
  <c r="O97" i="82"/>
  <c r="O889" i="82"/>
  <c r="O1234" i="82"/>
  <c r="O204" i="82"/>
  <c r="O709" i="82"/>
  <c r="O943" i="82"/>
  <c r="O963" i="82"/>
  <c r="O30" i="82"/>
  <c r="O339" i="82"/>
  <c r="O57" i="82"/>
  <c r="O25" i="82"/>
  <c r="O824" i="82"/>
  <c r="O964" i="82"/>
  <c r="O615" i="82"/>
  <c r="O1199" i="82"/>
  <c r="O332" i="82"/>
  <c r="O66" i="82"/>
  <c r="O477" i="82"/>
  <c r="O534" i="82"/>
  <c r="O951" i="82"/>
  <c r="O344" i="82"/>
  <c r="O87" i="82"/>
  <c r="O1103" i="82"/>
  <c r="O217" i="82"/>
  <c r="O1266" i="82"/>
  <c r="O20" i="82"/>
  <c r="O502" i="82"/>
  <c r="O522" i="82"/>
  <c r="O816" i="82"/>
  <c r="O939" i="82"/>
  <c r="O1203" i="82"/>
  <c r="O1271" i="82"/>
  <c r="O1157" i="82"/>
  <c r="O703" i="82"/>
  <c r="O706" i="82"/>
  <c r="O846" i="82"/>
  <c r="O1189" i="82"/>
  <c r="O256" i="82"/>
  <c r="O843" i="82"/>
  <c r="O673" i="82"/>
  <c r="O583" i="82"/>
  <c r="O744" i="82"/>
  <c r="O835" i="82"/>
  <c r="O685" i="82"/>
  <c r="O736" i="82"/>
  <c r="O605" i="82"/>
  <c r="O599" i="82"/>
  <c r="O809" i="82"/>
  <c r="O1088" i="82"/>
  <c r="O385" i="82"/>
  <c r="O772" i="82"/>
  <c r="O647" i="82"/>
  <c r="O1046" i="82"/>
  <c r="O571" i="82"/>
  <c r="O316" i="82"/>
  <c r="O832" i="82"/>
  <c r="O115" i="82"/>
  <c r="O506" i="82"/>
  <c r="O674" i="82"/>
  <c r="O484" i="82"/>
  <c r="O1069" i="82"/>
  <c r="O160" i="82"/>
  <c r="O890" i="82"/>
  <c r="O733" i="82"/>
  <c r="O1280" i="82"/>
  <c r="O396" i="82"/>
  <c r="O232" i="82"/>
  <c r="O434" i="82"/>
  <c r="O297" i="82"/>
  <c r="O563" i="82"/>
  <c r="O1007" i="82"/>
  <c r="O760" i="82"/>
  <c r="O488" i="82"/>
  <c r="O341" i="82"/>
  <c r="O1206" i="82"/>
  <c r="O762" i="82"/>
  <c r="O1055" i="82"/>
  <c r="O658" i="82"/>
  <c r="O1003" i="82"/>
  <c r="O927" i="82"/>
  <c r="O509" i="82"/>
  <c r="O1141" i="82"/>
  <c r="O1278" i="82"/>
  <c r="O1298" i="82"/>
  <c r="O383" i="82"/>
  <c r="O157" i="82"/>
  <c r="O410" i="82"/>
  <c r="O329" i="82"/>
  <c r="O589" i="82"/>
  <c r="O759" i="82"/>
  <c r="O922" i="82"/>
  <c r="O1006" i="82"/>
  <c r="O598" i="82"/>
  <c r="O898" i="82"/>
  <c r="O896" i="82"/>
  <c r="O957" i="82"/>
  <c r="O498" i="82"/>
  <c r="O283" i="82"/>
  <c r="O334" i="82"/>
  <c r="O1246" i="82"/>
  <c r="O573" i="82"/>
  <c r="O100" i="82"/>
  <c r="O327" i="82"/>
  <c r="O295" i="82"/>
  <c r="O1145" i="82"/>
  <c r="O974" i="82"/>
  <c r="O701" i="82"/>
  <c r="O752" i="82"/>
  <c r="O1117" i="82"/>
  <c r="O794" i="82"/>
  <c r="O912" i="82"/>
  <c r="O862" i="82"/>
  <c r="O627" i="82"/>
  <c r="O865" i="82"/>
  <c r="O1028" i="82"/>
  <c r="O533" i="82"/>
  <c r="O1047" i="82"/>
  <c r="O1079" i="82"/>
  <c r="O886" i="82"/>
  <c r="O798" i="82"/>
  <c r="O950" i="82"/>
  <c r="O386" i="82"/>
  <c r="O1030" i="82"/>
  <c r="O173" i="82"/>
  <c r="O1098" i="82"/>
  <c r="O789" i="82"/>
  <c r="O836" i="82"/>
  <c r="O433" i="82"/>
  <c r="O1257" i="82"/>
  <c r="O801" i="82"/>
  <c r="O1064" i="82"/>
  <c r="O128" i="82"/>
  <c r="O655" i="82"/>
  <c r="O29" i="82"/>
  <c r="O310" i="82"/>
  <c r="O243" i="82"/>
  <c r="O156" i="82"/>
  <c r="O937" i="82"/>
  <c r="O1052" i="82"/>
  <c r="O1048" i="82"/>
  <c r="O750" i="82"/>
  <c r="O1204" i="82"/>
  <c r="O721" i="82"/>
  <c r="O210" i="82"/>
  <c r="O175" i="82"/>
  <c r="O214" i="82"/>
  <c r="O104" i="82"/>
  <c r="O382" i="82"/>
  <c r="O1034" i="82"/>
  <c r="O378" i="82"/>
  <c r="O262" i="82"/>
  <c r="O983" i="82"/>
  <c r="O821" i="82"/>
  <c r="O1102" i="82"/>
  <c r="O731" i="82"/>
  <c r="O941" i="82"/>
  <c r="O202" i="82"/>
  <c r="O1299" i="82"/>
  <c r="O1269" i="82"/>
  <c r="O266" i="82"/>
  <c r="O1283" i="82"/>
  <c r="O1127" i="82"/>
  <c r="O85" i="82"/>
  <c r="O43" i="82"/>
  <c r="O258" i="82"/>
  <c r="O670" i="82"/>
  <c r="O621" i="82"/>
  <c r="O924" i="82"/>
  <c r="O1133" i="82"/>
  <c r="O683" i="82"/>
  <c r="O810" i="82"/>
  <c r="O336" i="82"/>
  <c r="O923" i="82"/>
  <c r="O1067" i="82"/>
  <c r="O72" i="82"/>
  <c r="O166" i="82"/>
  <c r="O138" i="82"/>
  <c r="O490" i="82"/>
  <c r="O89" i="82"/>
  <c r="O459" i="82"/>
  <c r="O499" i="82"/>
  <c r="O732" i="82"/>
  <c r="O292" i="82"/>
  <c r="O956" i="82"/>
  <c r="O839" i="82"/>
  <c r="O848" i="82"/>
  <c r="O539" i="82"/>
  <c r="O1119" i="82"/>
  <c r="O918" i="82"/>
  <c r="O109" i="82"/>
  <c r="O1126" i="82"/>
  <c r="O597" i="82"/>
  <c r="O318" i="82"/>
  <c r="O1274" i="82"/>
  <c r="O971" i="82"/>
  <c r="O1247" i="82"/>
  <c r="O833" i="82"/>
  <c r="O1236" i="82"/>
  <c r="O406" i="82"/>
  <c r="O718" i="82"/>
  <c r="O800" i="82"/>
  <c r="O786" i="82"/>
  <c r="O596" i="82"/>
  <c r="O748" i="82"/>
  <c r="O454" i="82"/>
  <c r="O773" i="82"/>
  <c r="O782" i="82"/>
  <c r="O985" i="82"/>
  <c r="O978" i="82"/>
  <c r="O874" i="82"/>
  <c r="O397" i="82"/>
  <c r="O521" i="82"/>
  <c r="O194" i="82"/>
  <c r="O191" i="82"/>
  <c r="O1158" i="82"/>
  <c r="O555" i="82"/>
  <c r="O481" i="82"/>
  <c r="O787" i="82"/>
  <c r="O712" i="82"/>
  <c r="O981" i="82"/>
  <c r="O325" i="82"/>
  <c r="O46" i="82"/>
  <c r="O107" i="82"/>
  <c r="O304" i="82"/>
  <c r="O764" i="82"/>
  <c r="O1078" i="82"/>
  <c r="O1107" i="82"/>
  <c r="O136" i="82"/>
  <c r="O476" i="82"/>
  <c r="O958" i="82"/>
  <c r="O1099" i="82"/>
  <c r="O372" i="82"/>
  <c r="O1087" i="82"/>
  <c r="O176" i="82"/>
  <c r="O31" i="82"/>
  <c r="O771" i="82"/>
  <c r="O467" i="82"/>
  <c r="O293" i="82"/>
  <c r="O511" i="82"/>
  <c r="O312" i="82"/>
  <c r="O549" i="82"/>
  <c r="O263" i="82"/>
  <c r="O468" i="82"/>
  <c r="O24" i="82"/>
  <c r="O982" i="82"/>
  <c r="O269" i="82"/>
  <c r="O80" i="82"/>
  <c r="O861" i="82"/>
  <c r="O520" i="82"/>
  <c r="O588" i="82"/>
  <c r="O1043" i="82"/>
  <c r="O387" i="82"/>
  <c r="O165" i="82"/>
  <c r="O142" i="82"/>
  <c r="O381" i="82"/>
  <c r="O464" i="82"/>
  <c r="O368" i="82"/>
  <c r="O112" i="82"/>
  <c r="O767" i="82"/>
  <c r="O1286" i="82"/>
  <c r="O1022" i="82"/>
  <c r="O901" i="82"/>
  <c r="O940" i="82"/>
  <c r="O245" i="82"/>
  <c r="O844" i="82"/>
  <c r="O1217" i="82"/>
  <c r="O422" i="82"/>
  <c r="O595" i="82"/>
  <c r="O751" i="82"/>
  <c r="O884" i="82"/>
  <c r="O877" i="82"/>
  <c r="O892" i="82"/>
  <c r="O989" i="82"/>
  <c r="O961" i="82"/>
  <c r="O578" i="82"/>
  <c r="O359" i="82"/>
  <c r="O755" i="82"/>
  <c r="O998" i="82"/>
  <c r="O900" i="82"/>
  <c r="O252" i="82"/>
  <c r="O652" i="82"/>
  <c r="O1004" i="82"/>
  <c r="O45" i="82"/>
  <c r="O805" i="82"/>
  <c r="O815" i="82"/>
  <c r="O321" i="82"/>
  <c r="O962" i="82"/>
  <c r="O388" i="82"/>
  <c r="O895" i="82"/>
  <c r="O236" i="82"/>
  <c r="O1243" i="82"/>
  <c r="O1095" i="82"/>
  <c r="O411" i="82"/>
  <c r="O1094" i="82"/>
  <c r="O181" i="82"/>
  <c r="O574" i="82"/>
  <c r="O507" i="82"/>
  <c r="O788" i="82"/>
  <c r="O526" i="82"/>
  <c r="O70" i="82"/>
  <c r="O67" i="82"/>
  <c r="O1142" i="82"/>
  <c r="O1182" i="82"/>
  <c r="O270" i="82"/>
  <c r="O1282" i="82"/>
  <c r="O1233" i="82"/>
  <c r="O44" i="82"/>
  <c r="O979" i="82"/>
  <c r="O1150" i="82"/>
  <c r="O1045" i="82"/>
  <c r="O1214" i="82"/>
  <c r="O469" i="82"/>
  <c r="O268" i="82"/>
  <c r="O1123" i="82"/>
  <c r="O357" i="82"/>
  <c r="O36" i="82"/>
  <c r="O1239" i="82"/>
  <c r="O337" i="82"/>
  <c r="O552" i="82"/>
  <c r="O690" i="82"/>
  <c r="O644" i="82"/>
  <c r="O691" i="82"/>
  <c r="O905" i="82"/>
  <c r="O374" i="82"/>
  <c r="O171" i="82"/>
  <c r="O665" i="82"/>
  <c r="O639" i="82"/>
  <c r="O777" i="82"/>
  <c r="O657" i="82"/>
  <c r="O253" i="82"/>
  <c r="O99" i="82"/>
  <c r="O207" i="82"/>
  <c r="O130" i="82"/>
  <c r="O774" i="82"/>
  <c r="O377" i="82"/>
  <c r="O1152" i="82"/>
  <c r="O1213" i="82"/>
  <c r="O1148" i="82"/>
  <c r="O1035" i="82"/>
  <c r="O926" i="82"/>
  <c r="O704" i="82"/>
  <c r="O429" i="82"/>
  <c r="O230" i="82"/>
  <c r="O485" i="82"/>
  <c r="O537" i="82"/>
  <c r="O48" i="82"/>
  <c r="O482" i="82"/>
  <c r="O208" i="82"/>
  <c r="O140" i="82"/>
  <c r="O303" i="82"/>
  <c r="O602" i="82"/>
  <c r="O348" i="82"/>
  <c r="O1219" i="82"/>
  <c r="O75" i="82"/>
  <c r="O915" i="82"/>
  <c r="O222" i="82"/>
  <c r="O403" i="82"/>
  <c r="O34" i="82"/>
  <c r="O167" i="82"/>
  <c r="O457" i="82"/>
  <c r="O642" i="82"/>
  <c r="O1185" i="82"/>
  <c r="O976" i="82"/>
  <c r="O500" i="82"/>
  <c r="O26" i="82"/>
  <c r="O17" i="82"/>
  <c r="O825" i="82"/>
  <c r="O745" i="82"/>
  <c r="O1309" i="82"/>
  <c r="O234" i="82"/>
  <c r="O1163" i="82"/>
  <c r="O317" i="82"/>
  <c r="O11" i="82"/>
  <c r="O384" i="82"/>
  <c r="O1230" i="82"/>
  <c r="O450" i="82"/>
  <c r="O365" i="82"/>
  <c r="O1093" i="82"/>
  <c r="O1254" i="82"/>
  <c r="O562" i="82"/>
  <c r="O654" i="82"/>
  <c r="O620" i="82"/>
  <c r="O1050" i="82"/>
  <c r="O813" i="82"/>
  <c r="O1237" i="82"/>
  <c r="O363" i="82"/>
  <c r="O1305" i="82"/>
  <c r="O1216" i="82"/>
  <c r="O607" i="82"/>
  <c r="O625" i="82"/>
  <c r="O1071" i="82"/>
  <c r="O749" i="82"/>
  <c r="O624" i="82"/>
  <c r="O893" i="82"/>
  <c r="O645" i="82"/>
  <c r="O873" i="82"/>
  <c r="O1256" i="82"/>
  <c r="O623" i="82"/>
  <c r="O519" i="82"/>
  <c r="O1195" i="82"/>
  <c r="O1240" i="82"/>
  <c r="O834" i="82"/>
  <c r="O1061" i="82"/>
  <c r="O945" i="82"/>
  <c r="O322" i="82"/>
  <c r="O328" i="82"/>
  <c r="O626" i="82"/>
  <c r="O436" i="82"/>
  <c r="O758" i="82"/>
  <c r="O285" i="82"/>
  <c r="O443" i="82"/>
  <c r="O784" i="82"/>
  <c r="O1096" i="82"/>
  <c r="O554" i="82"/>
  <c r="O462" i="82"/>
  <c r="O793" i="82"/>
  <c r="O220" i="82"/>
  <c r="O32" i="82"/>
  <c r="O158" i="82"/>
  <c r="O380" i="82"/>
  <c r="O547" i="82"/>
  <c r="O405" i="82"/>
  <c r="O765" i="82"/>
  <c r="O50" i="82"/>
  <c r="O473" i="82"/>
  <c r="O569" i="82"/>
  <c r="O728" i="82"/>
  <c r="O81" i="82"/>
  <c r="O1310" i="82"/>
  <c r="O558" i="82"/>
  <c r="O1250" i="82"/>
  <c r="O118" i="82"/>
  <c r="O277" i="82"/>
  <c r="O147" i="82"/>
  <c r="O392" i="82"/>
  <c r="O391" i="82"/>
  <c r="O715" i="82"/>
  <c r="O532" i="82"/>
  <c r="O616" i="82"/>
  <c r="O812" i="82"/>
  <c r="O54" i="82"/>
  <c r="O854" i="82"/>
  <c r="O799" i="82"/>
  <c r="O968" i="82"/>
  <c r="O1162" i="82"/>
  <c r="O187" i="82"/>
  <c r="O796" i="82"/>
  <c r="O125" i="82"/>
  <c r="O246" i="82"/>
  <c r="O513" i="82"/>
  <c r="O421" i="82"/>
  <c r="O996" i="82"/>
  <c r="O885" i="82"/>
  <c r="O1080" i="82"/>
  <c r="O919" i="82"/>
  <c r="O1193" i="82"/>
  <c r="O867" i="82"/>
  <c r="O579" i="82"/>
  <c r="O1129" i="82"/>
  <c r="O608" i="82"/>
  <c r="O902" i="82"/>
  <c r="O727" i="82"/>
  <c r="O970" i="82"/>
  <c r="O960" i="82"/>
  <c r="O826" i="82"/>
  <c r="O1223" i="82"/>
  <c r="O1005" i="82"/>
  <c r="O576" i="82"/>
  <c r="O775" i="82"/>
  <c r="O1228" i="82"/>
  <c r="O1147" i="82"/>
  <c r="O1130" i="82"/>
  <c r="O921" i="82"/>
  <c r="O842" i="82"/>
  <c r="O492" i="82"/>
  <c r="O656" i="82"/>
  <c r="O707" i="82"/>
  <c r="O969" i="82"/>
  <c r="O1062" i="82"/>
  <c r="O1024" i="82"/>
  <c r="O294" i="82"/>
  <c r="O404" i="82"/>
  <c r="O21" i="82"/>
  <c r="O60" i="82"/>
  <c r="O373" i="82"/>
  <c r="O903" i="82"/>
  <c r="O543" i="82"/>
  <c r="O908" i="82"/>
  <c r="O1017" i="82"/>
  <c r="O1122" i="82"/>
  <c r="O62" i="82"/>
  <c r="O1169" i="82"/>
  <c r="O22" i="82"/>
  <c r="O565" i="82"/>
  <c r="O456" i="82"/>
  <c r="O975" i="82"/>
  <c r="O1008" i="82"/>
  <c r="O413" i="82"/>
  <c r="O92" i="82"/>
  <c r="O319" i="82"/>
  <c r="O205" i="82"/>
  <c r="O692" i="82"/>
  <c r="O1084" i="82"/>
  <c r="O185" i="82"/>
  <c r="O1140" i="82"/>
  <c r="O264" i="82"/>
  <c r="O575" i="82"/>
  <c r="O806" i="82"/>
  <c r="O1164" i="82"/>
  <c r="O291" i="82"/>
  <c r="O423" i="82"/>
  <c r="O803" i="82"/>
  <c r="O856" i="82"/>
  <c r="O244" i="82"/>
  <c r="O240" i="82"/>
  <c r="O828" i="82"/>
  <c r="O991" i="82"/>
  <c r="O52" i="82"/>
  <c r="O847" i="82"/>
  <c r="O281" i="82"/>
  <c r="O997" i="82"/>
  <c r="O1196" i="82"/>
  <c r="O1081" i="82"/>
  <c r="O648" i="82"/>
  <c r="O1068" i="82"/>
  <c r="O438" i="82"/>
  <c r="O1268" i="82"/>
  <c r="O672" i="82"/>
  <c r="O487" i="82"/>
  <c r="O333" i="82"/>
  <c r="O769" i="82"/>
  <c r="O783" i="82"/>
  <c r="O238" i="82"/>
  <c r="O1124" i="82"/>
  <c r="O71" i="82"/>
  <c r="O424" i="82"/>
  <c r="O1136" i="82"/>
  <c r="O1166" i="82"/>
  <c r="O364" i="82"/>
  <c r="O994" i="82"/>
  <c r="O288" i="82"/>
  <c r="O1002" i="82"/>
  <c r="O863" i="82"/>
  <c r="O829" i="82"/>
  <c r="O953" i="82"/>
  <c r="O1012" i="82"/>
  <c r="O819" i="82"/>
  <c r="O1297" i="82"/>
  <c r="O15" i="82"/>
  <c r="O1125" i="82"/>
  <c r="O746" i="82"/>
  <c r="O525" i="82"/>
  <c r="O260" i="82"/>
  <c r="O820" i="82"/>
  <c r="O1101" i="82"/>
  <c r="O116" i="82"/>
  <c r="O1295" i="82"/>
  <c r="O1054" i="82"/>
  <c r="O811" i="82"/>
  <c r="O1197" i="82"/>
  <c r="O1108" i="82"/>
  <c r="O427" i="82"/>
  <c r="O395" i="82"/>
  <c r="O643" i="82"/>
  <c r="O664" i="82"/>
  <c r="O1082" i="82"/>
  <c r="O1057" i="82"/>
  <c r="O299" i="82"/>
  <c r="O1260" i="82"/>
  <c r="O671" i="82"/>
  <c r="O228" i="82"/>
  <c r="O557" i="82"/>
  <c r="O326" i="82"/>
  <c r="O472" i="82"/>
  <c r="O416" i="82"/>
  <c r="O1151" i="82"/>
  <c r="O412" i="82"/>
  <c r="O1059" i="82"/>
  <c r="O1016" i="82"/>
  <c r="O561" i="82"/>
  <c r="O714" i="82"/>
  <c r="O1245" i="82"/>
  <c r="O1253" i="82"/>
  <c r="O77" i="82"/>
  <c r="O766" i="82"/>
  <c r="O124" i="82"/>
  <c r="O419" i="82"/>
  <c r="O402" i="82"/>
  <c r="O1313" i="82"/>
  <c r="O74" i="82"/>
  <c r="BX724" i="54"/>
  <c r="BZ701" i="54"/>
  <c r="CA697" i="54"/>
  <c r="BX693" i="54"/>
  <c r="BZ686" i="54"/>
  <c r="CA681" i="54"/>
  <c r="D635" i="82"/>
  <c r="BV667" i="54"/>
  <c r="BV664" i="54"/>
  <c r="D629" i="82"/>
  <c r="CA644" i="54"/>
  <c r="BW637" i="54"/>
  <c r="BV625" i="54"/>
  <c r="BY625" i="54"/>
  <c r="BW624" i="54"/>
  <c r="D587" i="82"/>
  <c r="BV618" i="54"/>
  <c r="BV601" i="54"/>
  <c r="BV592" i="54"/>
  <c r="BX583" i="54"/>
  <c r="CA560" i="54"/>
  <c r="BV559" i="54"/>
  <c r="BZ527" i="54"/>
  <c r="BW526" i="54"/>
  <c r="AX507" i="54"/>
  <c r="AY507" i="54"/>
  <c r="BX508" i="54"/>
  <c r="BY508" i="54"/>
  <c r="BX506" i="54"/>
  <c r="BY506" i="54"/>
  <c r="D472" i="82"/>
  <c r="BY503" i="54"/>
  <c r="BW488" i="54"/>
  <c r="CA481" i="54"/>
  <c r="BX481" i="54"/>
  <c r="BY473" i="54"/>
  <c r="CA473" i="54"/>
  <c r="CA472" i="54"/>
  <c r="BX472" i="54"/>
  <c r="BW436" i="54"/>
  <c r="BV436" i="54"/>
  <c r="CA432" i="54"/>
  <c r="BX432" i="54"/>
  <c r="BV430" i="54"/>
  <c r="BV416" i="54"/>
  <c r="BY409" i="54"/>
  <c r="D368" i="82"/>
  <c r="D362" i="82"/>
  <c r="D352" i="82"/>
  <c r="CA383" i="54"/>
  <c r="D345" i="82"/>
  <c r="BK374" i="54"/>
  <c r="CA371" i="54"/>
  <c r="BV371" i="54"/>
  <c r="BY362" i="54"/>
  <c r="BW350" i="54"/>
  <c r="CA344" i="54"/>
  <c r="BV344" i="54"/>
  <c r="BY341" i="54"/>
  <c r="BS338" i="54"/>
  <c r="BN338" i="54"/>
  <c r="BK338" i="54"/>
  <c r="BT338" i="54"/>
  <c r="BQ261" i="54"/>
  <c r="AY204" i="54"/>
  <c r="AX204" i="54"/>
  <c r="AY196" i="54"/>
  <c r="AX196" i="54"/>
  <c r="BU49" i="54"/>
  <c r="BN49" i="54"/>
  <c r="BK49" i="54"/>
  <c r="BR49" i="54"/>
  <c r="BL49" i="54"/>
  <c r="BP49" i="54"/>
  <c r="BS49" i="54"/>
  <c r="CA917" i="54"/>
  <c r="AZ98" i="54"/>
  <c r="AY352" i="54"/>
  <c r="BC541" i="54"/>
  <c r="BC313" i="54"/>
  <c r="BA162" i="54"/>
  <c r="AZ162" i="54"/>
  <c r="BB1061" i="54"/>
  <c r="BC172" i="54"/>
  <c r="BB649" i="54"/>
  <c r="BC884" i="54"/>
  <c r="BD1154" i="54"/>
  <c r="BE211" i="54"/>
  <c r="BC59" i="54"/>
  <c r="BD1060" i="54"/>
  <c r="BC930" i="54"/>
  <c r="BD1205" i="54"/>
  <c r="BB471" i="54"/>
  <c r="BC770" i="54"/>
  <c r="BD72" i="54"/>
  <c r="BD232" i="54"/>
  <c r="BE862" i="54"/>
  <c r="BB438" i="54"/>
  <c r="BD534" i="54"/>
  <c r="BD1135" i="54"/>
  <c r="BE1102" i="54"/>
  <c r="BD1185" i="54"/>
  <c r="BC1308" i="54"/>
  <c r="BE694" i="54"/>
  <c r="BD324" i="54"/>
  <c r="BD945" i="54"/>
  <c r="BC509" i="54"/>
  <c r="BC964" i="54"/>
  <c r="BB739" i="54"/>
  <c r="BC493" i="54"/>
  <c r="BC82" i="54"/>
  <c r="BD1109" i="54"/>
  <c r="BC1256" i="54"/>
  <c r="BE144" i="54"/>
  <c r="BE700" i="54"/>
  <c r="BB1013" i="54"/>
  <c r="BC235" i="54"/>
  <c r="BB279" i="54"/>
  <c r="BC151" i="54"/>
  <c r="BE1130" i="54"/>
  <c r="BC697" i="54"/>
  <c r="BB344" i="54"/>
  <c r="BF541" i="54"/>
  <c r="BG302" i="54"/>
  <c r="BF945" i="54"/>
  <c r="BF266" i="54"/>
  <c r="BF319" i="54"/>
  <c r="BF234" i="54"/>
  <c r="BF1312" i="54"/>
  <c r="BF825" i="54"/>
  <c r="BF232" i="54"/>
  <c r="BF438" i="54"/>
  <c r="BG484" i="54"/>
  <c r="BG249" i="54"/>
  <c r="BF676" i="54"/>
  <c r="BG194" i="54"/>
  <c r="BF1109" i="54"/>
  <c r="BG1256" i="54"/>
  <c r="BF144" i="54"/>
  <c r="BG358" i="54"/>
  <c r="BG426" i="54"/>
  <c r="BF793" i="54"/>
  <c r="BG716" i="54"/>
  <c r="BG726" i="54"/>
  <c r="AZ322" i="54"/>
  <c r="BA322" i="54"/>
  <c r="BD1289" i="54"/>
  <c r="BF1289" i="54"/>
  <c r="BE1289" i="54"/>
  <c r="BG1289" i="54"/>
  <c r="BB1289" i="54"/>
  <c r="BG1209" i="54"/>
  <c r="BB1209" i="54"/>
  <c r="BC1209" i="54"/>
  <c r="BF1209" i="54"/>
  <c r="BD1129" i="54"/>
  <c r="BF1129" i="54"/>
  <c r="BE1129" i="54"/>
  <c r="BG1129" i="54"/>
  <c r="BB1129" i="54"/>
  <c r="BC1129" i="54"/>
  <c r="BG1049" i="54"/>
  <c r="BB1049" i="54"/>
  <c r="BC1049" i="54"/>
  <c r="BF1049" i="54"/>
  <c r="BE1049" i="54"/>
  <c r="BD1049" i="54"/>
  <c r="BE969" i="54"/>
  <c r="BF969" i="54"/>
  <c r="BB969" i="54"/>
  <c r="BG969" i="54"/>
  <c r="BC969" i="54"/>
  <c r="BF1286" i="54"/>
  <c r="BB1286" i="54"/>
  <c r="BC1286" i="54"/>
  <c r="BG1286" i="54"/>
  <c r="BG1206" i="54"/>
  <c r="BF1206" i="54"/>
  <c r="BD1206" i="54"/>
  <c r="BC1206" i="54"/>
  <c r="BF1126" i="54"/>
  <c r="BD1126" i="54"/>
  <c r="BE1126" i="54"/>
  <c r="BB1126" i="54"/>
  <c r="BG1126" i="54"/>
  <c r="BD1046" i="54"/>
  <c r="BG1046" i="54"/>
  <c r="BE1046" i="54"/>
  <c r="BF1046" i="54"/>
  <c r="BB1046" i="54"/>
  <c r="BC1046" i="54"/>
  <c r="BF966" i="54"/>
  <c r="BE966" i="54"/>
  <c r="BG966" i="54"/>
  <c r="BG1210" i="54"/>
  <c r="BF1210" i="54"/>
  <c r="BF1082" i="54"/>
  <c r="BG1082" i="54"/>
  <c r="BF1239" i="54"/>
  <c r="BG1239" i="54"/>
  <c r="BD1239" i="54"/>
  <c r="BE1239" i="54"/>
  <c r="BG1159" i="54"/>
  <c r="BF1159" i="54"/>
  <c r="BE1159" i="54"/>
  <c r="BB1159" i="54"/>
  <c r="BC1159" i="54"/>
  <c r="BD1159" i="54"/>
  <c r="BF1079" i="54"/>
  <c r="BG1079" i="54"/>
  <c r="BE1079" i="54"/>
  <c r="BB1079" i="54"/>
  <c r="BC1079" i="54"/>
  <c r="BD1079" i="54"/>
  <c r="BG999" i="54"/>
  <c r="BF999" i="54"/>
  <c r="BE999" i="54"/>
  <c r="BB999" i="54"/>
  <c r="BF919" i="54"/>
  <c r="BG919" i="54"/>
  <c r="BD919" i="54"/>
  <c r="BC919" i="54"/>
  <c r="BG839" i="54"/>
  <c r="BF839" i="54"/>
  <c r="BD839" i="54"/>
  <c r="BG1280" i="54"/>
  <c r="BF1280" i="54"/>
  <c r="BE800" i="54"/>
  <c r="BG800" i="54"/>
  <c r="BD800" i="54"/>
  <c r="BF610" i="54"/>
  <c r="BB610" i="54"/>
  <c r="BC610" i="54"/>
  <c r="BD610" i="54"/>
  <c r="BG610" i="54"/>
  <c r="BB530" i="54"/>
  <c r="BC530" i="54"/>
  <c r="BD530" i="54"/>
  <c r="BF530" i="54"/>
  <c r="BG530" i="54"/>
  <c r="BG1243" i="54"/>
  <c r="BD1243" i="54"/>
  <c r="BE1243" i="54"/>
  <c r="BB1243" i="54"/>
  <c r="BF1243" i="54"/>
  <c r="BD1027" i="54"/>
  <c r="BF1027" i="54"/>
  <c r="BG1027" i="54"/>
  <c r="BE878" i="54"/>
  <c r="BB878" i="54"/>
  <c r="BC878" i="54"/>
  <c r="BD878" i="54"/>
  <c r="BF878" i="54"/>
  <c r="BB695" i="54"/>
  <c r="BC695" i="54"/>
  <c r="BD695" i="54"/>
  <c r="BF695" i="54"/>
  <c r="BG695" i="54"/>
  <c r="BG1163" i="54"/>
  <c r="BD1163" i="54"/>
  <c r="BF1163" i="54"/>
  <c r="BB636" i="54"/>
  <c r="BC636" i="54"/>
  <c r="BG636" i="54"/>
  <c r="BD636" i="54"/>
  <c r="BF636" i="54"/>
  <c r="BE636" i="54"/>
  <c r="BG556" i="54"/>
  <c r="BB556" i="54"/>
  <c r="BC556" i="54"/>
  <c r="BD556" i="54"/>
  <c r="BF556" i="54"/>
  <c r="BB476" i="54"/>
  <c r="BF476" i="54"/>
  <c r="BG476" i="54"/>
  <c r="BF396" i="54"/>
  <c r="BB396" i="54"/>
  <c r="BC396" i="54"/>
  <c r="BG396" i="54"/>
  <c r="BE396" i="54"/>
  <c r="BC316" i="54"/>
  <c r="BD316" i="54"/>
  <c r="AT316" i="54"/>
  <c r="AW316" i="54" s="1"/>
  <c r="BG268" i="54"/>
  <c r="BF268" i="54"/>
  <c r="BG220" i="54"/>
  <c r="AT220" i="54"/>
  <c r="AW220" i="54" s="1"/>
  <c r="BF220" i="54"/>
  <c r="BB156" i="54"/>
  <c r="BC156" i="54"/>
  <c r="BD156" i="54"/>
  <c r="BE156" i="54"/>
  <c r="BB671" i="54"/>
  <c r="BF671" i="54"/>
  <c r="BG671" i="54"/>
  <c r="BE671" i="54"/>
  <c r="BG1192" i="54"/>
  <c r="BF1192" i="54"/>
  <c r="BE1192" i="54"/>
  <c r="BB1192" i="54"/>
  <c r="BC1192" i="54"/>
  <c r="BD1192" i="54"/>
  <c r="BE1000" i="54"/>
  <c r="BD1000" i="54"/>
  <c r="BB752" i="54"/>
  <c r="BC752" i="54"/>
  <c r="BD752" i="54"/>
  <c r="BB590" i="54"/>
  <c r="BC590" i="54"/>
  <c r="BD430" i="54"/>
  <c r="BG430" i="54"/>
  <c r="BF430" i="54"/>
  <c r="BB350" i="54"/>
  <c r="BC350" i="54"/>
  <c r="BE350" i="54"/>
  <c r="BF218" i="54"/>
  <c r="BC218" i="54"/>
  <c r="BG218" i="54"/>
  <c r="BD218" i="54"/>
  <c r="BE218" i="54"/>
  <c r="BD441" i="54"/>
  <c r="BE441" i="54"/>
  <c r="BG459" i="54"/>
  <c r="BE459" i="54"/>
  <c r="BB459" i="54"/>
  <c r="BC459" i="54"/>
  <c r="BF459" i="54"/>
  <c r="BB243" i="54"/>
  <c r="BF243" i="54"/>
  <c r="BG243" i="54"/>
  <c r="BE243" i="54"/>
  <c r="BD77" i="54"/>
  <c r="BE77" i="54"/>
  <c r="BE1012" i="54"/>
  <c r="BB1012" i="54"/>
  <c r="BD1012" i="54"/>
  <c r="BB691" i="54"/>
  <c r="BC691" i="54"/>
  <c r="BF691" i="54"/>
  <c r="BG691" i="54"/>
  <c r="BG147" i="54"/>
  <c r="BF147" i="54"/>
  <c r="BF901" i="54"/>
  <c r="BG901" i="54"/>
  <c r="BB901" i="54"/>
  <c r="BC901" i="54"/>
  <c r="BD901" i="54"/>
  <c r="BE901" i="54"/>
  <c r="BG635" i="54"/>
  <c r="BF635" i="54"/>
  <c r="BB635" i="54"/>
  <c r="BC635" i="54"/>
  <c r="BD1069" i="54"/>
  <c r="BF1069" i="54"/>
  <c r="BE1069" i="54"/>
  <c r="BG1069" i="54"/>
  <c r="BB1069" i="54"/>
  <c r="BB479" i="54"/>
  <c r="BF479" i="54"/>
  <c r="BC479" i="54"/>
  <c r="BG479" i="54"/>
  <c r="BD479" i="54"/>
  <c r="BG251" i="54"/>
  <c r="BC251" i="54"/>
  <c r="BF251" i="54"/>
  <c r="BG141" i="54"/>
  <c r="BF141" i="54"/>
  <c r="BD141" i="54"/>
  <c r="BC141" i="54"/>
  <c r="BG1010" i="54"/>
  <c r="BF1010" i="54"/>
  <c r="BC1010" i="54"/>
  <c r="BG685" i="54"/>
  <c r="BF685" i="54"/>
  <c r="BB685" i="54"/>
  <c r="BF375" i="54"/>
  <c r="BG375" i="54"/>
  <c r="BD375" i="54"/>
  <c r="BF1237" i="54"/>
  <c r="BG1237" i="54"/>
  <c r="BD381" i="54"/>
  <c r="BF381" i="54"/>
  <c r="BE381" i="54"/>
  <c r="BG381" i="54"/>
  <c r="BB381" i="54"/>
  <c r="BD625" i="54"/>
  <c r="BE625" i="54"/>
  <c r="BG625" i="54"/>
  <c r="BC625" i="54"/>
  <c r="BB757" i="54"/>
  <c r="BF757" i="54"/>
  <c r="BC757" i="54"/>
  <c r="BG757" i="54"/>
  <c r="BD757" i="54"/>
  <c r="BE757" i="54"/>
  <c r="BA139" i="54"/>
  <c r="AZ139" i="54"/>
  <c r="BG339" i="54"/>
  <c r="BB339" i="54"/>
  <c r="BC339" i="54"/>
  <c r="BF339" i="54"/>
  <c r="BF844" i="54"/>
  <c r="BE844" i="54"/>
  <c r="BB844" i="54"/>
  <c r="BG844" i="54"/>
  <c r="BF729" i="54"/>
  <c r="BG729" i="54"/>
  <c r="AY1114" i="54"/>
  <c r="AY1044" i="54"/>
  <c r="AX884" i="54"/>
  <c r="AY542" i="54"/>
  <c r="BE48" i="54"/>
  <c r="AY1119" i="54"/>
  <c r="AY941" i="54"/>
  <c r="AY657" i="54"/>
  <c r="AX353" i="54"/>
  <c r="AY275" i="54"/>
  <c r="AY61" i="54"/>
  <c r="AX1056" i="54"/>
  <c r="AX1039" i="54"/>
  <c r="AY1006" i="54"/>
  <c r="AY380" i="54"/>
  <c r="BC45" i="54"/>
  <c r="BB56" i="54"/>
  <c r="AX37" i="54"/>
  <c r="AY37" i="54"/>
  <c r="BG51" i="54"/>
  <c r="BF51" i="54"/>
  <c r="BB51" i="54"/>
  <c r="AX128" i="54"/>
  <c r="AY128" i="54"/>
  <c r="AX163" i="54"/>
  <c r="AY163" i="54"/>
  <c r="AX198" i="54"/>
  <c r="AY198" i="54"/>
  <c r="AY360" i="54"/>
  <c r="AX360" i="54"/>
  <c r="AX367" i="54"/>
  <c r="AY367" i="54"/>
  <c r="AY393" i="54"/>
  <c r="AX393" i="54"/>
  <c r="AX457" i="54"/>
  <c r="AY457" i="54"/>
  <c r="AY466" i="54"/>
  <c r="AX466" i="54"/>
  <c r="AY490" i="54"/>
  <c r="AX490" i="54"/>
  <c r="AY496" i="54"/>
  <c r="AX496" i="54"/>
  <c r="AY558" i="54"/>
  <c r="AX558" i="54"/>
  <c r="AY561" i="54"/>
  <c r="AX561" i="54"/>
  <c r="AX597" i="54"/>
  <c r="AY597" i="54"/>
  <c r="AX604" i="54"/>
  <c r="AY604" i="54"/>
  <c r="AY663" i="54"/>
  <c r="AX663" i="54"/>
  <c r="AY673" i="54"/>
  <c r="AX673" i="54"/>
  <c r="AY759" i="54"/>
  <c r="AX759" i="54"/>
  <c r="AY858" i="54"/>
  <c r="AX858" i="54"/>
  <c r="AX879" i="54"/>
  <c r="AY879" i="54"/>
  <c r="AY909" i="54"/>
  <c r="AX909" i="54"/>
  <c r="AX912" i="54"/>
  <c r="AY912" i="54"/>
  <c r="AY933" i="54"/>
  <c r="AX933" i="54"/>
  <c r="AY952" i="54"/>
  <c r="AX952" i="54"/>
  <c r="AY974" i="54"/>
  <c r="AX974" i="54"/>
  <c r="AX988" i="54"/>
  <c r="AY988" i="54"/>
  <c r="AX991" i="54"/>
  <c r="AY991" i="54"/>
  <c r="D1138" i="82"/>
  <c r="BV1281" i="54"/>
  <c r="CA1161" i="54"/>
  <c r="O120" i="82"/>
  <c r="O990" i="82"/>
  <c r="O1273" i="82"/>
  <c r="O379" i="82"/>
  <c r="O804" i="82"/>
  <c r="O491" i="82"/>
  <c r="O196" i="82"/>
  <c r="O1301" i="82"/>
  <c r="O947" i="82"/>
  <c r="BV701" i="54"/>
  <c r="D663" i="82"/>
  <c r="D535" i="82"/>
  <c r="BV527" i="54"/>
  <c r="BX511" i="54"/>
  <c r="BW508" i="54"/>
  <c r="BX503" i="54"/>
  <c r="CA489" i="54"/>
  <c r="BV489" i="54"/>
  <c r="CA482" i="54"/>
  <c r="CA474" i="54"/>
  <c r="BW473" i="54"/>
  <c r="D438" i="82"/>
  <c r="D433" i="82"/>
  <c r="D432" i="82"/>
  <c r="CA463" i="54"/>
  <c r="BW455" i="54"/>
  <c r="D420" i="82"/>
  <c r="BW433" i="54"/>
  <c r="BV432" i="54"/>
  <c r="BW430" i="54"/>
  <c r="BV423" i="54"/>
  <c r="D388" i="82"/>
  <c r="BW416" i="54"/>
  <c r="BY411" i="54"/>
  <c r="BZ411" i="54"/>
  <c r="BW409" i="54"/>
  <c r="CA403" i="54"/>
  <c r="CA395" i="54"/>
  <c r="BV395" i="54"/>
  <c r="BX383" i="54"/>
  <c r="BW379" i="54"/>
  <c r="BR374" i="54"/>
  <c r="BP365" i="54"/>
  <c r="BI365" i="54"/>
  <c r="BT365" i="54"/>
  <c r="BH365" i="54"/>
  <c r="BR363" i="54"/>
  <c r="BH363" i="54"/>
  <c r="BL363" i="54"/>
  <c r="BI363" i="54"/>
  <c r="BY351" i="54"/>
  <c r="BZ351" i="54"/>
  <c r="BV350" i="54"/>
  <c r="AX349" i="54"/>
  <c r="AY349" i="54"/>
  <c r="BK341" i="54"/>
  <c r="BT341" i="54"/>
  <c r="BJ338" i="54"/>
  <c r="BZ339" i="54"/>
  <c r="BX339" i="54"/>
  <c r="AY329" i="54"/>
  <c r="AX329" i="54"/>
  <c r="AX303" i="54"/>
  <c r="AY303" i="54"/>
  <c r="BP261" i="54"/>
  <c r="AY234" i="54"/>
  <c r="AX234" i="54"/>
  <c r="AY190" i="54"/>
  <c r="AY180" i="54"/>
  <c r="AX180" i="54"/>
  <c r="BM49" i="54"/>
  <c r="AZ245" i="54"/>
  <c r="BA245" i="54"/>
  <c r="AZ143" i="54"/>
  <c r="AY350" i="54"/>
  <c r="AX350" i="54"/>
  <c r="AY564" i="54"/>
  <c r="AX564" i="54"/>
  <c r="AX697" i="54"/>
  <c r="AY697" i="54"/>
  <c r="AX793" i="54"/>
  <c r="AY793" i="54"/>
  <c r="AX827" i="54"/>
  <c r="AY827" i="54"/>
  <c r="BB541" i="54"/>
  <c r="BD186" i="54"/>
  <c r="BE754" i="54"/>
  <c r="BE1061" i="54"/>
  <c r="BB172" i="54"/>
  <c r="BB884" i="54"/>
  <c r="BB665" i="54"/>
  <c r="BC443" i="54"/>
  <c r="BE319" i="54"/>
  <c r="BE535" i="54"/>
  <c r="BB770" i="54"/>
  <c r="BE719" i="54"/>
  <c r="BD870" i="54"/>
  <c r="BC232" i="54"/>
  <c r="BE438" i="54"/>
  <c r="BE695" i="54"/>
  <c r="BB1308" i="54"/>
  <c r="BC324" i="54"/>
  <c r="BC999" i="54"/>
  <c r="BB509" i="54"/>
  <c r="BB964" i="54"/>
  <c r="BD915" i="54"/>
  <c r="BB82" i="54"/>
  <c r="BE496" i="54"/>
  <c r="BE1210" i="54"/>
  <c r="BD969" i="54"/>
  <c r="BD268" i="54"/>
  <c r="BD700" i="54"/>
  <c r="BC381" i="54"/>
  <c r="BE275" i="54"/>
  <c r="BD946" i="54"/>
  <c r="BA71" i="54"/>
  <c r="AZ71" i="54"/>
  <c r="BB437" i="54"/>
  <c r="BE279" i="54"/>
  <c r="BB151" i="54"/>
  <c r="BB716" i="54"/>
  <c r="BB697" i="54"/>
  <c r="BD908" i="54"/>
  <c r="BB88" i="54"/>
  <c r="BE344" i="54"/>
  <c r="BG131" i="54"/>
  <c r="BF1076" i="54"/>
  <c r="BG949" i="54"/>
  <c r="BG1055" i="54"/>
  <c r="BG1105" i="54"/>
  <c r="BG1309" i="54"/>
  <c r="BG266" i="54"/>
  <c r="BF659" i="54"/>
  <c r="BG1312" i="54"/>
  <c r="BG438" i="54"/>
  <c r="BG1185" i="54"/>
  <c r="BF648" i="54"/>
  <c r="BF992" i="54"/>
  <c r="BF249" i="54"/>
  <c r="BG676" i="54"/>
  <c r="BF194" i="54"/>
  <c r="BG157" i="54"/>
  <c r="BG156" i="54"/>
  <c r="BF1176" i="54"/>
  <c r="BG275" i="54"/>
  <c r="BG219" i="54"/>
  <c r="BG437" i="54"/>
  <c r="BG1281" i="54"/>
  <c r="BD1281" i="54"/>
  <c r="BF1281" i="54"/>
  <c r="BB1281" i="54"/>
  <c r="BC1281" i="54"/>
  <c r="BE1281" i="54"/>
  <c r="BG1201" i="54"/>
  <c r="BB1201" i="54"/>
  <c r="BC1201" i="54"/>
  <c r="BF1201" i="54"/>
  <c r="BG1121" i="54"/>
  <c r="BD1121" i="54"/>
  <c r="BF1121" i="54"/>
  <c r="BG1041" i="54"/>
  <c r="BB1041" i="54"/>
  <c r="BC1041" i="54"/>
  <c r="BF1041" i="54"/>
  <c r="BE1041" i="54"/>
  <c r="BG961" i="54"/>
  <c r="BE961" i="54"/>
  <c r="BF961" i="54"/>
  <c r="BB961" i="54"/>
  <c r="BC961" i="54"/>
  <c r="BF1278" i="54"/>
  <c r="BG1278" i="54"/>
  <c r="BB1278" i="54"/>
  <c r="BC1278" i="54"/>
  <c r="BE1278" i="54"/>
  <c r="BF1198" i="54"/>
  <c r="BD1198" i="54"/>
  <c r="BG1198" i="54"/>
  <c r="BC1198" i="54"/>
  <c r="BB1118" i="54"/>
  <c r="BC1118" i="54"/>
  <c r="BF1038" i="54"/>
  <c r="BD1038" i="54"/>
  <c r="BG1038" i="54"/>
  <c r="BF958" i="54"/>
  <c r="BG958" i="54"/>
  <c r="BF1202" i="54"/>
  <c r="BD1202" i="54"/>
  <c r="BG1202" i="54"/>
  <c r="BB1202" i="54"/>
  <c r="BC1202" i="54"/>
  <c r="BE1202" i="54"/>
  <c r="BD1311" i="54"/>
  <c r="BB1311" i="54"/>
  <c r="BC1311" i="54"/>
  <c r="BF1311" i="54"/>
  <c r="BE1311" i="54"/>
  <c r="BG1231" i="54"/>
  <c r="BD1231" i="54"/>
  <c r="BF1231" i="54"/>
  <c r="BD1151" i="54"/>
  <c r="BE1151" i="54"/>
  <c r="BB1151" i="54"/>
  <c r="BG1071" i="54"/>
  <c r="BD1071" i="54"/>
  <c r="BF1071" i="54"/>
  <c r="BE1071" i="54"/>
  <c r="BB1071" i="54"/>
  <c r="BE991" i="54"/>
  <c r="BD991" i="54"/>
  <c r="BF991" i="54"/>
  <c r="BG991" i="54"/>
  <c r="BC991" i="54"/>
  <c r="BG911" i="54"/>
  <c r="BE911" i="54"/>
  <c r="BF911" i="54"/>
  <c r="BD911" i="54"/>
  <c r="BF1240" i="54"/>
  <c r="BD1240" i="54"/>
  <c r="BG1240" i="54"/>
  <c r="BD1024" i="54"/>
  <c r="BE1024" i="54"/>
  <c r="BB1024" i="54"/>
  <c r="BF1024" i="54"/>
  <c r="BC1024" i="54"/>
  <c r="BG1024" i="54"/>
  <c r="BE768" i="54"/>
  <c r="BC768" i="54"/>
  <c r="BG768" i="54"/>
  <c r="BD768" i="54"/>
  <c r="BF768" i="54"/>
  <c r="BB768" i="54"/>
  <c r="BB602" i="54"/>
  <c r="BC602" i="54"/>
  <c r="BD602" i="54"/>
  <c r="BB522" i="54"/>
  <c r="BF522" i="54"/>
  <c r="BC522" i="54"/>
  <c r="BG522" i="54"/>
  <c r="BD522" i="54"/>
  <c r="BD442" i="54"/>
  <c r="BE442" i="54"/>
  <c r="BB442" i="54"/>
  <c r="BG1227" i="54"/>
  <c r="BD1227" i="54"/>
  <c r="BF1227" i="54"/>
  <c r="BE1011" i="54"/>
  <c r="BB1011" i="54"/>
  <c r="BD686" i="54"/>
  <c r="BE686" i="54"/>
  <c r="BC904" i="54"/>
  <c r="BD904" i="54"/>
  <c r="BF628" i="54"/>
  <c r="BG628" i="54"/>
  <c r="BB548" i="54"/>
  <c r="BC548" i="54"/>
  <c r="BD548" i="54"/>
  <c r="BF548" i="54"/>
  <c r="BG548" i="54"/>
  <c r="BB468" i="54"/>
  <c r="BC468" i="54"/>
  <c r="BD468" i="54"/>
  <c r="BF388" i="54"/>
  <c r="BD388" i="54"/>
  <c r="BG388" i="54"/>
  <c r="AZ308" i="54"/>
  <c r="BA308" i="54"/>
  <c r="BF212" i="54"/>
  <c r="BG212" i="54"/>
  <c r="AT148" i="54"/>
  <c r="AW148" i="54" s="1"/>
  <c r="BE148" i="54"/>
  <c r="BB148" i="54"/>
  <c r="BC148" i="54"/>
  <c r="BG148" i="54"/>
  <c r="BG85" i="54"/>
  <c r="BB85" i="54"/>
  <c r="BC85" i="54"/>
  <c r="BD85" i="54"/>
  <c r="AT85" i="54"/>
  <c r="AW85" i="54" s="1"/>
  <c r="BF85" i="54"/>
  <c r="AT155" i="54"/>
  <c r="AW155" i="54" s="1"/>
  <c r="BB565" i="54"/>
  <c r="BC565" i="54"/>
  <c r="BB629" i="54"/>
  <c r="BF629" i="54"/>
  <c r="BG629" i="54"/>
  <c r="BC629" i="54"/>
  <c r="BB585" i="54"/>
  <c r="BG585" i="54"/>
  <c r="BF585" i="54"/>
  <c r="BE585" i="54"/>
  <c r="BD425" i="54"/>
  <c r="BF425" i="54"/>
  <c r="BG425" i="54"/>
  <c r="BE425" i="54"/>
  <c r="BF223" i="54"/>
  <c r="BG223" i="54"/>
  <c r="BB223" i="54"/>
  <c r="BG533" i="54"/>
  <c r="BB533" i="54"/>
  <c r="BC533" i="54"/>
  <c r="BD533" i="54"/>
  <c r="BF533" i="54"/>
  <c r="BD389" i="54"/>
  <c r="BE389" i="54"/>
  <c r="BF996" i="54"/>
  <c r="BB996" i="54"/>
  <c r="BC996" i="54"/>
  <c r="BD996" i="54"/>
  <c r="BG996" i="54"/>
  <c r="BF762" i="54"/>
  <c r="BC762" i="54"/>
  <c r="BD762" i="54"/>
  <c r="BE762" i="54"/>
  <c r="BG762" i="54"/>
  <c r="BB762" i="54"/>
  <c r="AT203" i="54"/>
  <c r="AW203" i="54" s="1"/>
  <c r="BF1005" i="54"/>
  <c r="BG1005" i="54"/>
  <c r="BD684" i="54"/>
  <c r="BE684" i="54"/>
  <c r="BC684" i="54"/>
  <c r="BB684" i="54"/>
  <c r="BD860" i="54"/>
  <c r="BE860" i="54"/>
  <c r="BG860" i="54"/>
  <c r="BB860" i="54"/>
  <c r="BF860" i="54"/>
  <c r="BC860" i="54"/>
  <c r="BC603" i="54"/>
  <c r="BD603" i="54"/>
  <c r="BE603" i="54"/>
  <c r="BB603" i="54"/>
  <c r="AT237" i="54"/>
  <c r="AW237" i="54" s="1"/>
  <c r="BE765" i="54"/>
  <c r="BB765" i="54"/>
  <c r="BG429" i="54"/>
  <c r="BB429" i="54"/>
  <c r="BC429" i="54"/>
  <c r="BF429" i="54"/>
  <c r="BE429" i="54"/>
  <c r="BG183" i="54"/>
  <c r="BF183" i="54"/>
  <c r="BD183" i="54"/>
  <c r="AX1296" i="54"/>
  <c r="AY1246" i="54"/>
  <c r="BD48" i="54"/>
  <c r="AY691" i="54"/>
  <c r="BD51" i="54"/>
  <c r="BB37" i="54"/>
  <c r="AX1241" i="54"/>
  <c r="AY1211" i="54"/>
  <c r="AY772" i="54"/>
  <c r="AX284" i="54"/>
  <c r="BB45" i="54"/>
  <c r="D978" i="82"/>
  <c r="BW1192" i="54"/>
  <c r="BV1201" i="54"/>
  <c r="BV1261" i="54"/>
  <c r="D1247" i="82"/>
  <c r="BV1211" i="54"/>
  <c r="BZ1112" i="54"/>
  <c r="BY1172" i="54"/>
  <c r="O1090" i="82"/>
  <c r="O1190" i="82"/>
  <c r="O546" i="82"/>
  <c r="O1209" i="82"/>
  <c r="O1075" i="82"/>
  <c r="O988" i="82"/>
  <c r="O58" i="82"/>
  <c r="O936" i="82"/>
  <c r="O182" i="82"/>
  <c r="AX88" i="54"/>
  <c r="AY88" i="54"/>
  <c r="BM75" i="54"/>
  <c r="BS75" i="54"/>
  <c r="BQ75" i="54"/>
  <c r="BN75" i="54"/>
  <c r="BO75" i="54"/>
  <c r="BH75" i="54"/>
  <c r="BN74" i="54"/>
  <c r="BM74" i="54"/>
  <c r="BQ74" i="54"/>
  <c r="BW926" i="54"/>
  <c r="D892" i="82"/>
  <c r="BZ924" i="54"/>
  <c r="D890" i="82"/>
  <c r="AY942" i="54"/>
  <c r="AX585" i="54"/>
  <c r="AY585" i="54"/>
  <c r="AX713" i="54"/>
  <c r="AY713" i="54"/>
  <c r="AX811" i="54"/>
  <c r="AY811" i="54"/>
  <c r="AY865" i="54"/>
  <c r="AX865" i="54"/>
  <c r="AX915" i="54"/>
  <c r="AY915" i="54"/>
  <c r="BC341" i="54"/>
  <c r="BC418" i="54"/>
  <c r="BE937" i="54"/>
  <c r="BB1257" i="54"/>
  <c r="BB620" i="54"/>
  <c r="BF1257" i="54"/>
  <c r="BB116" i="54"/>
  <c r="BC116" i="54"/>
  <c r="BD116" i="54"/>
  <c r="AT116" i="54"/>
  <c r="AW116" i="54" s="1"/>
  <c r="BF60" i="54"/>
  <c r="BG60" i="54"/>
  <c r="BC758" i="54"/>
  <c r="BD758" i="54"/>
  <c r="BE758" i="54"/>
  <c r="BB912" i="54"/>
  <c r="BC912" i="54"/>
  <c r="BD912" i="54"/>
  <c r="BB390" i="54"/>
  <c r="BC390" i="54"/>
  <c r="BG262" i="54"/>
  <c r="BF262" i="54"/>
  <c r="BG1139" i="54"/>
  <c r="BF1139" i="54"/>
  <c r="BF824" i="54"/>
  <c r="BD824" i="54"/>
  <c r="BG824" i="54"/>
  <c r="BF608" i="54"/>
  <c r="BD608" i="54"/>
  <c r="BE608" i="54"/>
  <c r="BG608" i="54"/>
  <c r="BG528" i="54"/>
  <c r="BE528" i="54"/>
  <c r="BF528" i="54"/>
  <c r="BF448" i="54"/>
  <c r="BD448" i="54"/>
  <c r="BE448" i="54"/>
  <c r="BB448" i="54"/>
  <c r="BG448" i="54"/>
  <c r="BF368" i="54"/>
  <c r="BC368" i="54"/>
  <c r="BG368" i="54"/>
  <c r="BF1304" i="54"/>
  <c r="BC1304" i="54"/>
  <c r="BG1304" i="54"/>
  <c r="BD742" i="54"/>
  <c r="BE742" i="54"/>
  <c r="BC742" i="54"/>
  <c r="BF1213" i="54"/>
  <c r="BD1213" i="54"/>
  <c r="BG1213" i="54"/>
  <c r="BE1213" i="54"/>
  <c r="BG834" i="54"/>
  <c r="BE834" i="54"/>
  <c r="BF834" i="54"/>
  <c r="BB834" i="54"/>
  <c r="BF551" i="54"/>
  <c r="BB551" i="54"/>
  <c r="BG551" i="54"/>
  <c r="BC551" i="54"/>
  <c r="BF281" i="54"/>
  <c r="BC281" i="54"/>
  <c r="BG281" i="54"/>
  <c r="BD281" i="54"/>
  <c r="BF933" i="54"/>
  <c r="BE933" i="54"/>
  <c r="BG933" i="54"/>
  <c r="BB933" i="54"/>
  <c r="BF681" i="54"/>
  <c r="BB681" i="54"/>
  <c r="BG681" i="54"/>
  <c r="BC681" i="54"/>
  <c r="BG1242" i="54"/>
  <c r="BD1242" i="54"/>
  <c r="BF1242" i="54"/>
  <c r="BE1242" i="54"/>
  <c r="BF90" i="54"/>
  <c r="BG90" i="54"/>
  <c r="BB90" i="54"/>
  <c r="BF771" i="54"/>
  <c r="BG771" i="54"/>
  <c r="BE771" i="54"/>
  <c r="BC301" i="54"/>
  <c r="BD301" i="54"/>
  <c r="BE301" i="54"/>
  <c r="BC207" i="54"/>
  <c r="BD207" i="54"/>
  <c r="BC658" i="54"/>
  <c r="BD658" i="54"/>
  <c r="BE658" i="54"/>
  <c r="BC677" i="54"/>
  <c r="BD677" i="54"/>
  <c r="BE677" i="54"/>
  <c r="BB613" i="54"/>
  <c r="BC613" i="54"/>
  <c r="BD453" i="54"/>
  <c r="BE453" i="54"/>
  <c r="BF271" i="54"/>
  <c r="BG271" i="54"/>
  <c r="BE732" i="54"/>
  <c r="BD732" i="54"/>
  <c r="BG1050" i="54"/>
  <c r="BF1050" i="54"/>
  <c r="BC769" i="54"/>
  <c r="BF769" i="54"/>
  <c r="BD769" i="54"/>
  <c r="BG769" i="54"/>
  <c r="BF274" i="54"/>
  <c r="BG274" i="54"/>
  <c r="BB105" i="54"/>
  <c r="BC105" i="54"/>
  <c r="BG740" i="54"/>
  <c r="BF740" i="54"/>
  <c r="BG97" i="54"/>
  <c r="BF97" i="54"/>
  <c r="BF205" i="54"/>
  <c r="BG205" i="54"/>
  <c r="AT205" i="54"/>
  <c r="AW205" i="54" s="1"/>
  <c r="BC331" i="54"/>
  <c r="BF331" i="54"/>
  <c r="BD331" i="54"/>
  <c r="BG331" i="54"/>
  <c r="BE331" i="54"/>
  <c r="BG1157" i="54"/>
  <c r="BD1157" i="54"/>
  <c r="BF1157" i="54"/>
  <c r="BC738" i="54"/>
  <c r="BD738" i="54"/>
  <c r="BE738" i="54"/>
  <c r="BG461" i="54"/>
  <c r="BD461" i="54"/>
  <c r="BF461" i="54"/>
  <c r="BF868" i="54"/>
  <c r="BG868" i="54"/>
  <c r="BE811" i="54"/>
  <c r="BB811" i="54"/>
  <c r="BG683" i="54"/>
  <c r="BF683" i="54"/>
  <c r="BE683" i="54"/>
  <c r="BE810" i="54"/>
  <c r="BB810" i="54"/>
  <c r="BF954" i="54"/>
  <c r="BG954" i="54"/>
  <c r="BD954" i="54"/>
  <c r="BE269" i="54"/>
  <c r="BB269" i="54"/>
  <c r="BG1200" i="54"/>
  <c r="BF1200" i="54"/>
  <c r="BD1200" i="54"/>
  <c r="BG114" i="54"/>
  <c r="BB114" i="54"/>
  <c r="BF114" i="54"/>
  <c r="BB1108" i="54"/>
  <c r="BC1108" i="54"/>
  <c r="BF709" i="54"/>
  <c r="BG709" i="54"/>
  <c r="BE255" i="54"/>
  <c r="BF255" i="54"/>
  <c r="BB255" i="54"/>
  <c r="BG255" i="54"/>
  <c r="BE40" i="54"/>
  <c r="AX1052" i="54"/>
  <c r="AY1167" i="54"/>
  <c r="BD54" i="54"/>
  <c r="AK218" i="82"/>
  <c r="AK1148" i="82"/>
  <c r="AK1174" i="82"/>
  <c r="AK740" i="82"/>
  <c r="AK531" i="82"/>
  <c r="AX758" i="54"/>
  <c r="AY758" i="54"/>
  <c r="AY975" i="54"/>
  <c r="AX975" i="54"/>
  <c r="AZ103" i="54"/>
  <c r="BA103" i="54"/>
  <c r="BG1276" i="54"/>
  <c r="BF1276" i="54"/>
  <c r="BF1177" i="54"/>
  <c r="BG1177" i="54"/>
  <c r="BD1177" i="54"/>
  <c r="BF1017" i="54"/>
  <c r="BG1017" i="54"/>
  <c r="BE1017" i="54"/>
  <c r="BG1254" i="54"/>
  <c r="BF1254" i="54"/>
  <c r="BD1254" i="54"/>
  <c r="BD1094" i="54"/>
  <c r="BG1094" i="54"/>
  <c r="BE1094" i="54"/>
  <c r="BF1094" i="54"/>
  <c r="BB1094" i="54"/>
  <c r="BD1014" i="54"/>
  <c r="BC1014" i="54"/>
  <c r="BC934" i="54"/>
  <c r="BG934" i="54"/>
  <c r="BD934" i="54"/>
  <c r="BF934" i="54"/>
  <c r="BB1178" i="54"/>
  <c r="BC1178" i="54"/>
  <c r="BF1287" i="54"/>
  <c r="BG1287" i="54"/>
  <c r="BB1207" i="54"/>
  <c r="BC1207" i="54"/>
  <c r="BF1127" i="54"/>
  <c r="BG1127" i="54"/>
  <c r="BB1047" i="54"/>
  <c r="BC1047" i="54"/>
  <c r="BF967" i="54"/>
  <c r="BG967" i="54"/>
  <c r="BC887" i="54"/>
  <c r="BD887" i="54"/>
  <c r="BF807" i="54"/>
  <c r="BG807" i="54"/>
  <c r="BG1144" i="54"/>
  <c r="BF1144" i="54"/>
  <c r="BF976" i="54"/>
  <c r="BE976" i="54"/>
  <c r="BB976" i="54"/>
  <c r="BC976" i="54"/>
  <c r="BG976" i="54"/>
  <c r="BB672" i="54"/>
  <c r="BC672" i="54"/>
  <c r="BD672" i="54"/>
  <c r="BB578" i="54"/>
  <c r="BC578" i="54"/>
  <c r="BD578" i="54"/>
  <c r="BD418" i="54"/>
  <c r="BE418" i="54"/>
  <c r="BB418" i="54"/>
  <c r="BG1131" i="54"/>
  <c r="BD1131" i="54"/>
  <c r="BF1131" i="54"/>
  <c r="BC963" i="54"/>
  <c r="BF963" i="54"/>
  <c r="BD963" i="54"/>
  <c r="BG963" i="54"/>
  <c r="BC814" i="54"/>
  <c r="BD814" i="54"/>
  <c r="BF872" i="54"/>
  <c r="BG872" i="54"/>
  <c r="BG540" i="54"/>
  <c r="BF540" i="54"/>
  <c r="BF380" i="54"/>
  <c r="BG380" i="54"/>
  <c r="BD312" i="54"/>
  <c r="BG312" i="54"/>
  <c r="BE312" i="54"/>
  <c r="BF312" i="54"/>
  <c r="BB312" i="54"/>
  <c r="AT312" i="54"/>
  <c r="AW312" i="54" s="1"/>
  <c r="BC312" i="54"/>
  <c r="BE192" i="54"/>
  <c r="BB192" i="54"/>
  <c r="BC192" i="54"/>
  <c r="BB136" i="54"/>
  <c r="BF136" i="54"/>
  <c r="BC136" i="54"/>
  <c r="BG136" i="54"/>
  <c r="BD136" i="54"/>
  <c r="BD64" i="54"/>
  <c r="BE64" i="54"/>
  <c r="BB601" i="54"/>
  <c r="BC601" i="54"/>
  <c r="BE835" i="54"/>
  <c r="BB835" i="54"/>
  <c r="BD341" i="54"/>
  <c r="BE341" i="54"/>
  <c r="BF91" i="54"/>
  <c r="BG91" i="54"/>
  <c r="BF689" i="54"/>
  <c r="BG689" i="54"/>
  <c r="BF229" i="54"/>
  <c r="BG229" i="54"/>
  <c r="BE837" i="54"/>
  <c r="BB837" i="54"/>
  <c r="BA259" i="54"/>
  <c r="AZ259" i="54"/>
  <c r="BG74" i="54"/>
  <c r="BF74" i="54"/>
  <c r="BE882" i="54"/>
  <c r="BB882" i="54"/>
  <c r="BC882" i="54"/>
  <c r="BG650" i="54"/>
  <c r="BF650" i="54"/>
  <c r="BC330" i="54"/>
  <c r="BD330" i="54"/>
  <c r="BE330" i="54"/>
  <c r="BE1216" i="54"/>
  <c r="BB1216" i="54"/>
  <c r="BC1216" i="54"/>
  <c r="BF802" i="54"/>
  <c r="BG802" i="54"/>
  <c r="BD802" i="54"/>
  <c r="BC545" i="54"/>
  <c r="BD545" i="54"/>
  <c r="BE545" i="54"/>
  <c r="BG941" i="54"/>
  <c r="BF941" i="54"/>
  <c r="BG748" i="54"/>
  <c r="BF748" i="54"/>
  <c r="BG385" i="54"/>
  <c r="BF385" i="54"/>
  <c r="AZ242" i="54"/>
  <c r="BA242" i="54"/>
  <c r="BC49" i="54"/>
  <c r="BF49" i="54"/>
  <c r="BD49" i="54"/>
  <c r="BG49" i="54"/>
  <c r="BE49" i="54"/>
  <c r="BB49" i="54"/>
  <c r="AY62" i="54"/>
  <c r="AX62" i="54"/>
  <c r="AY288" i="54"/>
  <c r="AX288" i="54"/>
  <c r="AX397" i="54"/>
  <c r="AY397" i="54"/>
  <c r="AX416" i="54"/>
  <c r="AY416" i="54"/>
  <c r="AY425" i="54"/>
  <c r="AX425" i="54"/>
  <c r="AX428" i="54"/>
  <c r="AY428" i="54"/>
  <c r="AX698" i="54"/>
  <c r="AY698" i="54"/>
  <c r="AX769" i="54"/>
  <c r="AY769" i="54"/>
  <c r="AX815" i="54"/>
  <c r="AY815" i="54"/>
  <c r="AY862" i="54"/>
  <c r="AX862" i="54"/>
  <c r="AY904" i="54"/>
  <c r="AX904" i="54"/>
  <c r="AX947" i="54"/>
  <c r="AY947" i="54"/>
  <c r="AY955" i="54"/>
  <c r="AX955" i="54"/>
  <c r="AY1012" i="54"/>
  <c r="AX1012" i="54"/>
  <c r="AY1017" i="54"/>
  <c r="AX1017" i="54"/>
  <c r="AY1027" i="54"/>
  <c r="AX1027" i="54"/>
  <c r="AX1037" i="54"/>
  <c r="AY1037" i="54"/>
  <c r="AX1042" i="54"/>
  <c r="AY1042" i="54"/>
  <c r="AY1057" i="54"/>
  <c r="AX1057" i="54"/>
  <c r="AX1072" i="54"/>
  <c r="AY1072" i="54"/>
  <c r="AX1087" i="54"/>
  <c r="AY1087" i="54"/>
  <c r="AX1117" i="54"/>
  <c r="AY1117" i="54"/>
  <c r="AX1132" i="54"/>
  <c r="AY1132" i="54"/>
  <c r="AY1147" i="54"/>
  <c r="AX1147" i="54"/>
  <c r="AY1152" i="54"/>
  <c r="AX1152" i="54"/>
  <c r="AY1187" i="54"/>
  <c r="AX1187" i="54"/>
  <c r="AY1197" i="54"/>
  <c r="AX1197" i="54"/>
  <c r="AX1202" i="54"/>
  <c r="AY1202" i="54"/>
  <c r="AX1207" i="54"/>
  <c r="AY1207" i="54"/>
  <c r="AX1247" i="54"/>
  <c r="AY1247" i="54"/>
  <c r="AX1287" i="54"/>
  <c r="AY1287" i="54"/>
  <c r="AX1292" i="54"/>
  <c r="AY1292" i="54"/>
  <c r="AY1297" i="54"/>
  <c r="AX1297" i="54"/>
  <c r="AX1307" i="54"/>
  <c r="AY1307" i="54"/>
  <c r="AX1312" i="54"/>
  <c r="AY1312" i="54"/>
  <c r="AK29" i="82"/>
  <c r="AK83" i="82"/>
  <c r="AK136" i="82"/>
  <c r="AK189" i="82"/>
  <c r="AK243" i="82"/>
  <c r="AK296" i="82"/>
  <c r="AK347" i="82"/>
  <c r="AK387" i="82"/>
  <c r="AK4" i="82"/>
  <c r="AK57" i="82"/>
  <c r="AK111" i="82"/>
  <c r="AK164" i="82"/>
  <c r="AK217" i="82"/>
  <c r="AK271" i="82"/>
  <c r="AK27" i="82"/>
  <c r="AK133" i="82"/>
  <c r="AK240" i="82"/>
  <c r="AK335" i="82"/>
  <c r="AK389" i="82"/>
  <c r="AK438" i="82"/>
  <c r="AK478" i="82"/>
  <c r="AK518" i="82"/>
  <c r="AK558" i="82"/>
  <c r="AK598" i="82"/>
  <c r="AK638" i="82"/>
  <c r="AK678" i="82"/>
  <c r="AK718" i="82"/>
  <c r="AK758" i="82"/>
  <c r="AK798" i="82"/>
  <c r="AK838" i="82"/>
  <c r="AK878" i="82"/>
  <c r="AK33" i="82"/>
  <c r="AK177" i="82"/>
  <c r="AK316" i="82"/>
  <c r="AK393" i="82"/>
  <c r="AK455" i="82"/>
  <c r="AK508" i="82"/>
  <c r="AK561" i="82"/>
  <c r="AK615" i="82"/>
  <c r="AK668" i="82"/>
  <c r="AK108" i="82"/>
  <c r="AK252" i="82"/>
  <c r="AK360" i="82"/>
  <c r="AK429" i="82"/>
  <c r="AK483" i="82"/>
  <c r="AK536" i="82"/>
  <c r="AK589" i="82"/>
  <c r="AK643" i="82"/>
  <c r="AK696" i="82"/>
  <c r="AK97" i="82"/>
  <c r="AK241" i="82"/>
  <c r="AK354" i="82"/>
  <c r="AK188" i="82"/>
  <c r="AK459" i="82"/>
  <c r="AK565" i="82"/>
  <c r="AK672" i="82"/>
  <c r="AK739" i="82"/>
  <c r="AK792" i="82"/>
  <c r="AK845" i="82"/>
  <c r="AK899" i="82"/>
  <c r="AK941" i="82"/>
  <c r="AK981" i="82"/>
  <c r="AK257" i="82"/>
  <c r="AK473" i="82"/>
  <c r="AK580" i="82"/>
  <c r="AK684" i="82"/>
  <c r="AK745" i="82"/>
  <c r="AK799" i="82"/>
  <c r="AK852" i="82"/>
  <c r="AK905" i="82"/>
  <c r="AK946" i="82"/>
  <c r="AK986" i="82"/>
  <c r="AK385" i="82"/>
  <c r="AK507" i="82"/>
  <c r="AK613" i="82"/>
  <c r="AK708" i="82"/>
  <c r="AK763" i="82"/>
  <c r="AK816" i="82"/>
  <c r="AK869" i="82"/>
  <c r="AK919" i="82"/>
  <c r="AK412" i="82"/>
  <c r="AK769" i="82"/>
  <c r="AK956" i="82"/>
  <c r="AK1018" i="82"/>
  <c r="AK1058" i="82"/>
  <c r="AK1098" i="82"/>
  <c r="AK1138" i="82"/>
  <c r="AK1178" i="82"/>
  <c r="AK1218" i="82"/>
  <c r="AK1258" i="82"/>
  <c r="AK1298" i="82"/>
  <c r="AK553" i="82"/>
  <c r="AK839" i="82"/>
  <c r="AK983" i="82"/>
  <c r="AK1031" i="82"/>
  <c r="AK1071" i="82"/>
  <c r="AK1111" i="82"/>
  <c r="AK1151" i="82"/>
  <c r="AK1191" i="82"/>
  <c r="AK1231" i="82"/>
  <c r="AK1271" i="82"/>
  <c r="AK1311" i="82"/>
  <c r="AK716" i="82"/>
  <c r="AK924" i="82"/>
  <c r="AK1008" i="82"/>
  <c r="AK1048" i="82"/>
  <c r="AK1088" i="82"/>
  <c r="AK1128" i="82"/>
  <c r="AK1168" i="82"/>
  <c r="AK1208" i="82"/>
  <c r="AK1248" i="82"/>
  <c r="AK1288" i="82"/>
  <c r="AK828" i="82"/>
  <c r="AK1109" i="82"/>
  <c r="AK1269" i="82"/>
  <c r="AK1017" i="82"/>
  <c r="AK1177" i="82"/>
  <c r="AK785" i="82"/>
  <c r="AK1261" i="82"/>
  <c r="AK1169" i="82"/>
  <c r="AK1213" i="82"/>
  <c r="AK979" i="82"/>
  <c r="AK1185" i="82"/>
  <c r="AK226" i="82"/>
  <c r="AK66" i="82"/>
  <c r="AK302" i="82"/>
  <c r="AK142" i="82"/>
  <c r="AK278" i="82"/>
  <c r="AK298" i="82"/>
  <c r="AK138" i="82"/>
  <c r="AK262" i="82"/>
  <c r="AK35" i="82"/>
  <c r="AK88" i="82"/>
  <c r="AK141" i="82"/>
  <c r="AK195" i="82"/>
  <c r="AK248" i="82"/>
  <c r="AK301" i="82"/>
  <c r="AK351" i="82"/>
  <c r="AK391" i="82"/>
  <c r="AK9" i="82"/>
  <c r="AK63" i="82"/>
  <c r="AK116" i="82"/>
  <c r="AK169" i="82"/>
  <c r="AK223" i="82"/>
  <c r="AK276" i="82"/>
  <c r="AK37" i="82"/>
  <c r="AK144" i="82"/>
  <c r="AK251" i="82"/>
  <c r="AK341" i="82"/>
  <c r="AK394" i="82"/>
  <c r="AK442" i="82"/>
  <c r="AK482" i="82"/>
  <c r="AK522" i="82"/>
  <c r="AK562" i="82"/>
  <c r="AK602" i="82"/>
  <c r="AK642" i="82"/>
  <c r="AK682" i="82"/>
  <c r="AK722" i="82"/>
  <c r="AK762" i="82"/>
  <c r="AK802" i="82"/>
  <c r="AK842" i="82"/>
  <c r="AK882" i="82"/>
  <c r="AK49" i="82"/>
  <c r="AK192" i="82"/>
  <c r="AK325" i="82"/>
  <c r="AK401" i="82"/>
  <c r="AK460" i="82"/>
  <c r="AK513" i="82"/>
  <c r="AK567" i="82"/>
  <c r="AK620" i="82"/>
  <c r="AK673" i="82"/>
  <c r="AK124" i="82"/>
  <c r="AK267" i="82"/>
  <c r="AK366" i="82"/>
  <c r="AK435" i="82"/>
  <c r="AK488" i="82"/>
  <c r="AK541" i="82"/>
  <c r="AK595" i="82"/>
  <c r="AK648" i="82"/>
  <c r="AK701" i="82"/>
  <c r="AK113" i="82"/>
  <c r="AK256" i="82"/>
  <c r="AK361" i="82"/>
  <c r="AK245" i="82"/>
  <c r="AK469" i="82"/>
  <c r="AK576" i="82"/>
  <c r="AK683" i="82"/>
  <c r="AK744" i="82"/>
  <c r="AK797" i="82"/>
  <c r="AK851" i="82"/>
  <c r="AK904" i="82"/>
  <c r="AK945" i="82"/>
  <c r="AK985" i="82"/>
  <c r="AK315" i="82"/>
  <c r="AK484" i="82"/>
  <c r="AK591" i="82"/>
  <c r="AK692" i="82"/>
  <c r="AK751" i="82"/>
  <c r="AK804" i="82"/>
  <c r="AK857" i="82"/>
  <c r="AK910" i="82"/>
  <c r="AK950" i="82"/>
  <c r="AK990" i="82"/>
  <c r="AK406" i="82"/>
  <c r="AK517" i="82"/>
  <c r="AK624" i="82"/>
  <c r="AK715" i="82"/>
  <c r="AK768" i="82"/>
  <c r="AK821" i="82"/>
  <c r="AK875" i="82"/>
  <c r="AK923" i="82"/>
  <c r="AK457" i="82"/>
  <c r="AK791" i="82"/>
  <c r="AK964" i="82"/>
  <c r="AK1022" i="82"/>
  <c r="AK1062" i="82"/>
  <c r="AK1102" i="82"/>
  <c r="AK1142" i="82"/>
  <c r="AK1182" i="82"/>
  <c r="AK1222" i="82"/>
  <c r="AK1262" i="82"/>
  <c r="AK1302" i="82"/>
  <c r="AK596" i="82"/>
  <c r="AK860" i="82"/>
  <c r="AK991" i="82"/>
  <c r="AK1035" i="82"/>
  <c r="AK1075" i="82"/>
  <c r="AK1115" i="82"/>
  <c r="AK1155" i="82"/>
  <c r="AK1195" i="82"/>
  <c r="AK1235" i="82"/>
  <c r="AK1275" i="82"/>
  <c r="AK172" i="82"/>
  <c r="AK737" i="82"/>
  <c r="AK940" i="82"/>
  <c r="AK1012" i="82"/>
  <c r="AK1052" i="82"/>
  <c r="AK1092" i="82"/>
  <c r="AK1132" i="82"/>
  <c r="AK1172" i="82"/>
  <c r="AK1212" i="82"/>
  <c r="AK1252" i="82"/>
  <c r="AK1292" i="82"/>
  <c r="AK912" i="82"/>
  <c r="AK1125" i="82"/>
  <c r="AK1285" i="82"/>
  <c r="AK1033" i="82"/>
  <c r="AK1193" i="82"/>
  <c r="AK944" i="82"/>
  <c r="AK1293" i="82"/>
  <c r="AK1201" i="82"/>
  <c r="AK1277" i="82"/>
  <c r="AK1053" i="82"/>
  <c r="AK1249" i="82"/>
  <c r="AK210" i="82"/>
  <c r="AK50" i="82"/>
  <c r="AK286" i="82"/>
  <c r="AK126" i="82"/>
  <c r="AK246" i="82"/>
  <c r="AK282" i="82"/>
  <c r="AK122" i="82"/>
  <c r="AK230" i="82"/>
  <c r="AK45" i="82"/>
  <c r="AK109" i="82"/>
  <c r="AK173" i="82"/>
  <c r="AK237" i="82"/>
  <c r="AK312" i="82"/>
  <c r="AK367" i="82"/>
  <c r="AK415" i="82"/>
  <c r="AK52" i="82"/>
  <c r="AK127" i="82"/>
  <c r="AK191" i="82"/>
  <c r="AK255" i="82"/>
  <c r="AK16" i="82"/>
  <c r="AK165" i="82"/>
  <c r="AK293" i="82"/>
  <c r="AK373" i="82"/>
  <c r="AK434" i="82"/>
  <c r="AK490" i="82"/>
  <c r="AK538" i="82"/>
  <c r="AK586" i="82"/>
  <c r="AK634" i="82"/>
  <c r="AK690" i="82"/>
  <c r="AK738" i="82"/>
  <c r="AK786" i="82"/>
  <c r="AK834" i="82"/>
  <c r="AK890" i="82"/>
  <c r="AK107" i="82"/>
  <c r="AK277" i="82"/>
  <c r="AK386" i="82"/>
  <c r="AK471" i="82"/>
  <c r="AK535" i="82"/>
  <c r="AK599" i="82"/>
  <c r="AK663" i="82"/>
  <c r="AK151" i="82"/>
  <c r="AK319" i="82"/>
  <c r="AK409" i="82"/>
  <c r="AK477" i="82"/>
  <c r="AK552" i="82"/>
  <c r="AK616" i="82"/>
  <c r="AK680" i="82"/>
  <c r="AK85" i="82"/>
  <c r="AK284" i="82"/>
  <c r="AK390" i="82"/>
  <c r="AK427" i="82"/>
  <c r="AK555" i="82"/>
  <c r="AK697" i="82"/>
  <c r="AK765" i="82"/>
  <c r="AK829" i="82"/>
  <c r="AK893" i="82"/>
  <c r="AK953" i="82"/>
  <c r="AK1001" i="82"/>
  <c r="AK441" i="82"/>
  <c r="AK569" i="82"/>
  <c r="AK705" i="82"/>
  <c r="AK772" i="82"/>
  <c r="AK836" i="82"/>
  <c r="AK900" i="82"/>
  <c r="AK958" i="82"/>
  <c r="AK160" i="82"/>
  <c r="AK475" i="82"/>
  <c r="AK603" i="82"/>
  <c r="AK725" i="82"/>
  <c r="AK789" i="82"/>
  <c r="AK853" i="82"/>
  <c r="AK915" i="82"/>
  <c r="AK543" i="82"/>
  <c r="AK876" i="82"/>
  <c r="AK1006" i="82"/>
  <c r="AK1054" i="82"/>
  <c r="AK1110" i="82"/>
  <c r="AK1158" i="82"/>
  <c r="AK1206" i="82"/>
  <c r="AK1254" i="82"/>
  <c r="AK1310" i="82"/>
  <c r="AK732" i="82"/>
  <c r="AK959" i="82"/>
  <c r="AK1027" i="82"/>
  <c r="AK1083" i="82"/>
  <c r="AK1131" i="82"/>
  <c r="AK1179" i="82"/>
  <c r="AK1227" i="82"/>
  <c r="AK1283" i="82"/>
  <c r="AK521" i="82"/>
  <c r="AK865" i="82"/>
  <c r="AK1004" i="82"/>
  <c r="AK1060" i="82"/>
  <c r="AK1108" i="82"/>
  <c r="AK1156" i="82"/>
  <c r="AK1204" i="82"/>
  <c r="AK1260" i="82"/>
  <c r="AK1308" i="82"/>
  <c r="AK1061" i="82"/>
  <c r="AK1253" i="82"/>
  <c r="AK1065" i="82"/>
  <c r="AK1257" i="82"/>
  <c r="AK1165" i="82"/>
  <c r="AK1137" i="82"/>
  <c r="AK892" i="82"/>
  <c r="AK1309" i="82"/>
  <c r="AK274" i="82"/>
  <c r="AK82" i="82"/>
  <c r="AK254" i="82"/>
  <c r="AK62" i="82"/>
  <c r="AK22" i="82"/>
  <c r="AK154" i="82"/>
  <c r="AK150" i="82"/>
  <c r="AK51" i="82"/>
  <c r="AK115" i="82"/>
  <c r="AK179" i="82"/>
  <c r="AK253" i="82"/>
  <c r="AK317" i="82"/>
  <c r="AK371" i="82"/>
  <c r="AK419" i="82"/>
  <c r="AK68" i="82"/>
  <c r="AK132" i="82"/>
  <c r="AK196" i="82"/>
  <c r="AK260" i="82"/>
  <c r="AK48" i="82"/>
  <c r="AK176" i="82"/>
  <c r="AK304" i="82"/>
  <c r="AK378" i="82"/>
  <c r="AK446" i="82"/>
  <c r="AK494" i="82"/>
  <c r="AK542" i="82"/>
  <c r="AK590" i="82"/>
  <c r="AK646" i="82"/>
  <c r="AK694" i="82"/>
  <c r="AK742" i="82"/>
  <c r="AK790" i="82"/>
  <c r="AK846" i="82"/>
  <c r="AK894" i="82"/>
  <c r="AK119" i="82"/>
  <c r="AK289" i="82"/>
  <c r="AK408" i="82"/>
  <c r="AK476" i="82"/>
  <c r="AK540" i="82"/>
  <c r="AK604" i="82"/>
  <c r="AK679" i="82"/>
  <c r="AK167" i="82"/>
  <c r="AK329" i="82"/>
  <c r="AK417" i="82"/>
  <c r="AK493" i="82"/>
  <c r="AK557" i="82"/>
  <c r="AK621" i="82"/>
  <c r="AK685" i="82"/>
  <c r="AK128" i="82"/>
  <c r="AK299" i="82"/>
  <c r="AK397" i="82"/>
  <c r="AK437" i="82"/>
  <c r="AK587" i="82"/>
  <c r="AK704" i="82"/>
  <c r="AK771" i="82"/>
  <c r="AK835" i="82"/>
  <c r="AK909" i="82"/>
  <c r="AK957" i="82"/>
  <c r="AK32" i="82"/>
  <c r="AK452" i="82"/>
  <c r="AK601" i="82"/>
  <c r="AK713" i="82"/>
  <c r="AK777" i="82"/>
  <c r="AK841" i="82"/>
  <c r="AK914" i="82"/>
  <c r="AK962" i="82"/>
  <c r="AK215" i="82"/>
  <c r="AK485" i="82"/>
  <c r="AK635" i="82"/>
  <c r="AK731" i="82"/>
  <c r="AK795" i="82"/>
  <c r="AK859" i="82"/>
  <c r="AK927" i="82"/>
  <c r="AK585" i="82"/>
  <c r="AK897" i="82"/>
  <c r="AK1010" i="82"/>
  <c r="AK1066" i="82"/>
  <c r="AK1114" i="82"/>
  <c r="AK1162" i="82"/>
  <c r="AK1210" i="82"/>
  <c r="AK1266" i="82"/>
  <c r="AK1314" i="82"/>
  <c r="AK753" i="82"/>
  <c r="AK967" i="82"/>
  <c r="AK1039" i="82"/>
  <c r="AK1087" i="82"/>
  <c r="AK1135" i="82"/>
  <c r="AK1183" i="82"/>
  <c r="AK1239" i="82"/>
  <c r="AK1287" i="82"/>
  <c r="AK564" i="82"/>
  <c r="AK887" i="82"/>
  <c r="AK1016" i="82"/>
  <c r="AK1064" i="82"/>
  <c r="AK1112" i="82"/>
  <c r="AK1160" i="82"/>
  <c r="AK1216" i="82"/>
  <c r="AK1264" i="82"/>
  <c r="AK1312" i="82"/>
  <c r="AK1077" i="82"/>
  <c r="AK1301" i="82"/>
  <c r="AK1081" i="82"/>
  <c r="AK1273" i="82"/>
  <c r="AK1197" i="82"/>
  <c r="AK1233" i="82"/>
  <c r="AK1025" i="82"/>
  <c r="AK721" i="82"/>
  <c r="AK258" i="82"/>
  <c r="AK34" i="82"/>
  <c r="AK238" i="82"/>
  <c r="AK46" i="82"/>
  <c r="AK330" i="82"/>
  <c r="AK106" i="82"/>
  <c r="AK118" i="82"/>
  <c r="AK56" i="82"/>
  <c r="AK120" i="82"/>
  <c r="AK184" i="82"/>
  <c r="AK259" i="82"/>
  <c r="AK323" i="82"/>
  <c r="AK375" i="82"/>
  <c r="AK423" i="82"/>
  <c r="AK73" i="82"/>
  <c r="AK137" i="82"/>
  <c r="AK201" i="82"/>
  <c r="AK265" i="82"/>
  <c r="AK59" i="82"/>
  <c r="AK187" i="82"/>
  <c r="AK313" i="82"/>
  <c r="AK384" i="82"/>
  <c r="AK450" i="82"/>
  <c r="AK498" i="82"/>
  <c r="AK546" i="82"/>
  <c r="AK594" i="82"/>
  <c r="AK650" i="82"/>
  <c r="AK698" i="82"/>
  <c r="AK746" i="82"/>
  <c r="AK794" i="82"/>
  <c r="AK850" i="82"/>
  <c r="AK898" i="82"/>
  <c r="AK135" i="82"/>
  <c r="AK305" i="82"/>
  <c r="AK414" i="82"/>
  <c r="AK481" i="82"/>
  <c r="AK545" i="82"/>
  <c r="AK609" i="82"/>
  <c r="AK11" i="82"/>
  <c r="AK181" i="82"/>
  <c r="AK337" i="82"/>
  <c r="AK424" i="82"/>
  <c r="AK499" i="82"/>
  <c r="AK563" i="82"/>
  <c r="AK627" i="82"/>
  <c r="AK691" i="82"/>
  <c r="AK140" i="82"/>
  <c r="AK311" i="82"/>
  <c r="AK17" i="82"/>
  <c r="AK448" i="82"/>
  <c r="AK597" i="82"/>
  <c r="AK711" i="82"/>
  <c r="AK776" i="82"/>
  <c r="AK840" i="82"/>
  <c r="AK913" i="82"/>
  <c r="AK961" i="82"/>
  <c r="AK87" i="82"/>
  <c r="AK463" i="82"/>
  <c r="AK612" i="82"/>
  <c r="AK719" i="82"/>
  <c r="AK783" i="82"/>
  <c r="AK847" i="82"/>
  <c r="AK918" i="82"/>
  <c r="AK966" i="82"/>
  <c r="AK273" i="82"/>
  <c r="AK496" i="82"/>
  <c r="AK645" i="82"/>
  <c r="AK736" i="82"/>
  <c r="AK800" i="82"/>
  <c r="AK864" i="82"/>
  <c r="AK931" i="82"/>
  <c r="AK628" i="82"/>
  <c r="AK916" i="82"/>
  <c r="AK1014" i="82"/>
  <c r="AK1070" i="82"/>
  <c r="AK1118" i="82"/>
  <c r="AK1166" i="82"/>
  <c r="AK1214" i="82"/>
  <c r="AK1270" i="82"/>
  <c r="AK117" i="82"/>
  <c r="AK775" i="82"/>
  <c r="AK975" i="82"/>
  <c r="AK1043" i="82"/>
  <c r="AK1091" i="82"/>
  <c r="AK1139" i="82"/>
  <c r="AK1187" i="82"/>
  <c r="AK1243" i="82"/>
  <c r="AK1291" i="82"/>
  <c r="AK607" i="82"/>
  <c r="AK908" i="82"/>
  <c r="AK1020" i="82"/>
  <c r="AK1068" i="82"/>
  <c r="AK1116" i="82"/>
  <c r="AK1164" i="82"/>
  <c r="AK1220" i="82"/>
  <c r="AK1268" i="82"/>
  <c r="AK447" i="82"/>
  <c r="AK1093" i="82"/>
  <c r="AK489" i="82"/>
  <c r="AK1097" i="82"/>
  <c r="AK1289" i="82"/>
  <c r="AK1229" i="82"/>
  <c r="AK1265" i="82"/>
  <c r="AK1089" i="82"/>
  <c r="AK987" i="82"/>
  <c r="AK242" i="82"/>
  <c r="AK18" i="82"/>
  <c r="AK222" i="82"/>
  <c r="AK30" i="82"/>
  <c r="AK314" i="82"/>
  <c r="AK90" i="82"/>
  <c r="AK54" i="82"/>
  <c r="AK19" i="82"/>
  <c r="AK93" i="82"/>
  <c r="AK157" i="82"/>
  <c r="AK221" i="82"/>
  <c r="AK285" i="82"/>
  <c r="AK355" i="82"/>
  <c r="AK403" i="82"/>
  <c r="AK36" i="82"/>
  <c r="AK100" i="82"/>
  <c r="AK175" i="82"/>
  <c r="AK239" i="82"/>
  <c r="AK303" i="82"/>
  <c r="AK112" i="82"/>
  <c r="AK261" i="82"/>
  <c r="AK357" i="82"/>
  <c r="AK421" i="82"/>
  <c r="AK470" i="82"/>
  <c r="AK526" i="82"/>
  <c r="AK574" i="82"/>
  <c r="AK622" i="82"/>
  <c r="AK670" i="82"/>
  <c r="AK726" i="82"/>
  <c r="AK774" i="82"/>
  <c r="AK822" i="82"/>
  <c r="AK870" i="82"/>
  <c r="AK64" i="82"/>
  <c r="AK235" i="82"/>
  <c r="AK365" i="82"/>
  <c r="AK444" i="82"/>
  <c r="AK519" i="82"/>
  <c r="AK583" i="82"/>
  <c r="AK40" i="82"/>
  <c r="AK104" i="82"/>
  <c r="AK168" i="82"/>
  <c r="AK232" i="82"/>
  <c r="AK307" i="82"/>
  <c r="AK363" i="82"/>
  <c r="AK411" i="82"/>
  <c r="AK47" i="82"/>
  <c r="AK121" i="82"/>
  <c r="AK185" i="82"/>
  <c r="AK249" i="82"/>
  <c r="AK5" i="82"/>
  <c r="AK155" i="82"/>
  <c r="AK283" i="82"/>
  <c r="AK368" i="82"/>
  <c r="AK430" i="82"/>
  <c r="AK486" i="82"/>
  <c r="AK534" i="82"/>
  <c r="AK582" i="82"/>
  <c r="AK630" i="82"/>
  <c r="AK686" i="82"/>
  <c r="AK734" i="82"/>
  <c r="AK782" i="82"/>
  <c r="AK830" i="82"/>
  <c r="AK886" i="82"/>
  <c r="AK92" i="82"/>
  <c r="AK263" i="82"/>
  <c r="AK380" i="82"/>
  <c r="AK465" i="82"/>
  <c r="AK529" i="82"/>
  <c r="AK593" i="82"/>
  <c r="AK657" i="82"/>
  <c r="AK139" i="82"/>
  <c r="AK309" i="82"/>
  <c r="AK402" i="82"/>
  <c r="AK472" i="82"/>
  <c r="AK547" i="82"/>
  <c r="AK611" i="82"/>
  <c r="AK675" i="82"/>
  <c r="AK71" i="82"/>
  <c r="AK268" i="82"/>
  <c r="AK382" i="82"/>
  <c r="AK413" i="82"/>
  <c r="AK544" i="82"/>
  <c r="AK689" i="82"/>
  <c r="AK760" i="82"/>
  <c r="AK824" i="82"/>
  <c r="AK888" i="82"/>
  <c r="AK949" i="82"/>
  <c r="AK997" i="82"/>
  <c r="AK431" i="82"/>
  <c r="AK559" i="82"/>
  <c r="AK699" i="82"/>
  <c r="AK767" i="82"/>
  <c r="AK831" i="82"/>
  <c r="AK895" i="82"/>
  <c r="AK954" i="82"/>
  <c r="AK103" i="82"/>
  <c r="AK464" i="82"/>
  <c r="AK592" i="82"/>
  <c r="AK720" i="82"/>
  <c r="AK784" i="82"/>
  <c r="AK848" i="82"/>
  <c r="AK911" i="82"/>
  <c r="AK500" i="82"/>
  <c r="AK855" i="82"/>
  <c r="AK1002" i="82"/>
  <c r="AK1050" i="82"/>
  <c r="AK1106" i="82"/>
  <c r="AK1154" i="82"/>
  <c r="AK1202" i="82"/>
  <c r="AK1250" i="82"/>
  <c r="AK1306" i="82"/>
  <c r="AK709" i="82"/>
  <c r="AK951" i="82"/>
  <c r="AK1023" i="82"/>
  <c r="AK1079" i="82"/>
  <c r="AK1127" i="82"/>
  <c r="AK1175" i="82"/>
  <c r="AK1223" i="82"/>
  <c r="AK1279" i="82"/>
  <c r="AK479" i="82"/>
  <c r="AK844" i="82"/>
  <c r="AK999" i="82"/>
  <c r="AK1056" i="82"/>
  <c r="AK1104" i="82"/>
  <c r="AK1152" i="82"/>
  <c r="AK1200" i="82"/>
  <c r="AK1256" i="82"/>
  <c r="AK1304" i="82"/>
  <c r="AK1045" i="82"/>
  <c r="AK1237" i="82"/>
  <c r="AK1049" i="82"/>
  <c r="AK1241" i="82"/>
  <c r="AK1133" i="82"/>
  <c r="AK1105" i="82"/>
  <c r="AK392" i="82"/>
  <c r="AK1245" i="82"/>
  <c r="AK290" i="82"/>
  <c r="AK98" i="82"/>
  <c r="AK270" i="82"/>
  <c r="AK78" i="82"/>
  <c r="AK70" i="82"/>
  <c r="AK170" i="82"/>
  <c r="AK198" i="82"/>
  <c r="AK67" i="82"/>
  <c r="AK205" i="82"/>
  <c r="AK333" i="82"/>
  <c r="AK20" i="82"/>
  <c r="AK148" i="82"/>
  <c r="AK287" i="82"/>
  <c r="AK208" i="82"/>
  <c r="AK405" i="82"/>
  <c r="AK506" i="82"/>
  <c r="AK610" i="82"/>
  <c r="AK706" i="82"/>
  <c r="AK810" i="82"/>
  <c r="AK906" i="82"/>
  <c r="AK344" i="82"/>
  <c r="AK492" i="82"/>
  <c r="AK631" i="82"/>
  <c r="AK96" i="82"/>
  <c r="AK381" i="82"/>
  <c r="AK509" i="82"/>
  <c r="AK605" i="82"/>
  <c r="AK28" i="82"/>
  <c r="AK331" i="82"/>
  <c r="AK398" i="82"/>
  <c r="AK640" i="82"/>
  <c r="AK787" i="82"/>
  <c r="AK883" i="82"/>
  <c r="AK977" i="82"/>
  <c r="AK505" i="82"/>
  <c r="AK676" i="82"/>
  <c r="AK815" i="82"/>
  <c r="AK926" i="82"/>
  <c r="AK44" i="82"/>
  <c r="AK560" i="82"/>
  <c r="AK747" i="82"/>
  <c r="AK843" i="82"/>
  <c r="AK947" i="82"/>
  <c r="AK948" i="82"/>
  <c r="AK1046" i="82"/>
  <c r="AK1134" i="82"/>
  <c r="AK1230" i="82"/>
  <c r="AK1294" i="82"/>
  <c r="AK903" i="82"/>
  <c r="AK1051" i="82"/>
  <c r="AK1123" i="82"/>
  <c r="AK1211" i="82"/>
  <c r="AK1299" i="82"/>
  <c r="AK823" i="82"/>
  <c r="AK1036" i="82"/>
  <c r="AK1124" i="82"/>
  <c r="AK1196" i="82"/>
  <c r="AK1284" i="82"/>
  <c r="AK1157" i="82"/>
  <c r="AK1000" i="82"/>
  <c r="AK1037" i="82"/>
  <c r="AK231" i="82"/>
  <c r="AK1181" i="82"/>
  <c r="AK146" i="82"/>
  <c r="AK190" i="82"/>
  <c r="AK102" i="82"/>
  <c r="AK26" i="82"/>
  <c r="AK72" i="82"/>
  <c r="AK211" i="82"/>
  <c r="AK339" i="82"/>
  <c r="AK25" i="82"/>
  <c r="AK153" i="82"/>
  <c r="AK292" i="82"/>
  <c r="AK219" i="82"/>
  <c r="AK410" i="82"/>
  <c r="AK510" i="82"/>
  <c r="AK614" i="82"/>
  <c r="AK710" i="82"/>
  <c r="AK814" i="82"/>
  <c r="AK7" i="82"/>
  <c r="AK350" i="82"/>
  <c r="AK497" i="82"/>
  <c r="AK636" i="82"/>
  <c r="AK193" i="82"/>
  <c r="AK388" i="82"/>
  <c r="AK515" i="82"/>
  <c r="AK632" i="82"/>
  <c r="AK43" i="82"/>
  <c r="AK340" i="82"/>
  <c r="AK480" i="82"/>
  <c r="AK651" i="82"/>
  <c r="AK803" i="82"/>
  <c r="AK917" i="82"/>
  <c r="AK989" i="82"/>
  <c r="AK516" i="82"/>
  <c r="AK724" i="82"/>
  <c r="AK820" i="82"/>
  <c r="AK930" i="82"/>
  <c r="AK324" i="82"/>
  <c r="AK571" i="82"/>
  <c r="AK752" i="82"/>
  <c r="AK880" i="82"/>
  <c r="AK60" i="82"/>
  <c r="AK972" i="82"/>
  <c r="AK1074" i="82"/>
  <c r="AK1146" i="82"/>
  <c r="AK1234" i="82"/>
  <c r="AK332" i="82"/>
  <c r="AK920" i="82"/>
  <c r="AK1055" i="82"/>
  <c r="AK1143" i="82"/>
  <c r="AK1215" i="82"/>
  <c r="AK1303" i="82"/>
  <c r="AK952" i="82"/>
  <c r="AK1040" i="82"/>
  <c r="AK1136" i="82"/>
  <c r="AK1224" i="82"/>
  <c r="AK1296" i="82"/>
  <c r="AK1173" i="82"/>
  <c r="AK1113" i="82"/>
  <c r="AK1069" i="82"/>
  <c r="AK871" i="82"/>
  <c r="AK1057" i="82"/>
  <c r="AK130" i="82"/>
  <c r="AK174" i="82"/>
  <c r="AK266" i="82"/>
  <c r="AK10" i="82"/>
  <c r="AK77" i="82"/>
  <c r="AK216" i="82"/>
  <c r="AK343" i="82"/>
  <c r="AK31" i="82"/>
  <c r="AK159" i="82"/>
  <c r="AK297" i="82"/>
  <c r="AK229" i="82"/>
  <c r="AK416" i="82"/>
  <c r="AK514" i="82"/>
  <c r="AK618" i="82"/>
  <c r="AK714" i="82"/>
  <c r="AK818" i="82"/>
  <c r="AK21" i="82"/>
  <c r="AK358" i="82"/>
  <c r="AK503" i="82"/>
  <c r="AK641" i="82"/>
  <c r="AK209" i="82"/>
  <c r="AK396" i="82"/>
  <c r="AK520" i="82"/>
  <c r="AK637" i="82"/>
  <c r="AK55" i="82"/>
  <c r="AK348" i="82"/>
  <c r="AK491" i="82"/>
  <c r="AK661" i="82"/>
  <c r="AK808" i="82"/>
  <c r="AK921" i="82"/>
  <c r="AK993" i="82"/>
  <c r="AK527" i="82"/>
  <c r="AK729" i="82"/>
  <c r="AK825" i="82"/>
  <c r="AK934" i="82"/>
  <c r="AK356" i="82"/>
  <c r="AK581" i="82"/>
  <c r="AK757" i="82"/>
  <c r="AK885" i="82"/>
  <c r="AK288" i="82"/>
  <c r="AK980" i="82"/>
  <c r="AK1078" i="82"/>
  <c r="AK1150" i="82"/>
  <c r="AK1238" i="82"/>
  <c r="AK425" i="82"/>
  <c r="AK936" i="82"/>
  <c r="AK1059" i="82"/>
  <c r="AK1147" i="82"/>
  <c r="AK1219" i="82"/>
  <c r="AK1307" i="82"/>
  <c r="AK960" i="82"/>
  <c r="AK1044" i="82"/>
  <c r="AK1140" i="82"/>
  <c r="AK1228" i="82"/>
  <c r="AK1300" i="82"/>
  <c r="AK1189" i="82"/>
  <c r="AK1129" i="82"/>
  <c r="AK1101" i="82"/>
  <c r="AK1021" i="82"/>
  <c r="AK1121" i="82"/>
  <c r="AK114" i="82"/>
  <c r="AK158" i="82"/>
  <c r="AK250" i="82"/>
  <c r="AK326" i="82"/>
  <c r="AK99" i="82"/>
  <c r="AK227" i="82"/>
  <c r="AK359" i="82"/>
  <c r="AK41" i="82"/>
  <c r="AK180" i="82"/>
  <c r="AK308" i="82"/>
  <c r="AK272" i="82"/>
  <c r="AK426" i="82"/>
  <c r="AK530" i="82"/>
  <c r="AK626" i="82"/>
  <c r="AK730" i="82"/>
  <c r="AK826" i="82"/>
  <c r="AK76" i="82"/>
  <c r="AK372" i="82"/>
  <c r="AK524" i="82"/>
  <c r="AK647" i="82"/>
  <c r="AK224" i="82"/>
  <c r="AK440" i="82"/>
  <c r="AK525" i="82"/>
  <c r="AK653" i="82"/>
  <c r="AK156" i="82"/>
  <c r="AK369" i="82"/>
  <c r="AK501" i="82"/>
  <c r="AK717" i="82"/>
  <c r="AK813" i="82"/>
  <c r="AK925" i="82"/>
  <c r="AK145" i="82"/>
  <c r="AK537" i="82"/>
  <c r="AK735" i="82"/>
  <c r="AK863" i="82"/>
  <c r="AK938" i="82"/>
  <c r="AK420" i="82"/>
  <c r="AK656" i="82"/>
  <c r="AK773" i="82"/>
  <c r="AK891" i="82"/>
  <c r="AK671" i="82"/>
  <c r="AK988" i="82"/>
  <c r="AK1082" i="82"/>
  <c r="AK1170" i="82"/>
  <c r="AK1242" i="82"/>
  <c r="AK468" i="82"/>
  <c r="AK998" i="82"/>
  <c r="AK1063" i="82"/>
  <c r="AK1159" i="82"/>
  <c r="AK1247" i="82"/>
  <c r="AK364" i="82"/>
  <c r="AK968" i="82"/>
  <c r="AK1072" i="82"/>
  <c r="AK1144" i="82"/>
  <c r="AK1232" i="82"/>
  <c r="AK617" i="82"/>
  <c r="AK1205" i="82"/>
  <c r="AK1145" i="82"/>
  <c r="AK575" i="82"/>
  <c r="AK1085" i="82"/>
  <c r="AK1313" i="82"/>
  <c r="AK294" i="82"/>
  <c r="AK110" i="82"/>
  <c r="AK234" i="82"/>
  <c r="AK6" i="82"/>
  <c r="AK3" i="82"/>
  <c r="AK131" i="82"/>
  <c r="AK269" i="82"/>
  <c r="AK383" i="82"/>
  <c r="AK84" i="82"/>
  <c r="AK212" i="82"/>
  <c r="AK80" i="82"/>
  <c r="AK327" i="82"/>
  <c r="AK458" i="82"/>
  <c r="AK554" i="82"/>
  <c r="AK658" i="82"/>
  <c r="AK754" i="82"/>
  <c r="AK858" i="82"/>
  <c r="AK161" i="82"/>
  <c r="AK428" i="82"/>
  <c r="AK556" i="82"/>
  <c r="AK23" i="82"/>
  <c r="AK279" i="82"/>
  <c r="AK451" i="82"/>
  <c r="AK568" i="82"/>
  <c r="AK664" i="82"/>
  <c r="AK183" i="82"/>
  <c r="AK75" i="82"/>
  <c r="AK523" i="82"/>
  <c r="AK728" i="82"/>
  <c r="AK856" i="82"/>
  <c r="AK933" i="82"/>
  <c r="AK349" i="82"/>
  <c r="AK623" i="82"/>
  <c r="AK756" i="82"/>
  <c r="AK873" i="82"/>
  <c r="AK970" i="82"/>
  <c r="AK443" i="82"/>
  <c r="AK677" i="82"/>
  <c r="AK805" i="82"/>
  <c r="AK901" i="82"/>
  <c r="AK727" i="82"/>
  <c r="AK1026" i="82"/>
  <c r="AK1090" i="82"/>
  <c r="AK1186" i="82"/>
  <c r="AK1274" i="82"/>
  <c r="AK639" i="82"/>
  <c r="AK1007" i="82"/>
  <c r="AK1095" i="82"/>
  <c r="AK1167" i="82"/>
  <c r="AK1255" i="82"/>
  <c r="AK649" i="82"/>
  <c r="AK984" i="82"/>
  <c r="AK1080" i="82"/>
  <c r="AK1176" i="82"/>
  <c r="AK1240" i="82"/>
  <c r="AK963" i="82"/>
  <c r="AK660" i="82"/>
  <c r="AK1209" i="82"/>
  <c r="AK955" i="82"/>
  <c r="AK1153" i="82"/>
  <c r="AK322" i="82"/>
  <c r="AK86" i="82"/>
  <c r="AK14" i="82"/>
  <c r="AK202" i="82"/>
  <c r="AK8" i="82"/>
  <c r="AK147" i="82"/>
  <c r="AK275" i="82"/>
  <c r="AK395" i="82"/>
  <c r="AK89" i="82"/>
  <c r="AK228" i="82"/>
  <c r="AK91" i="82"/>
  <c r="AK346" i="82"/>
  <c r="AK462" i="82"/>
  <c r="AK566" i="82"/>
  <c r="AK662" i="82"/>
  <c r="AK766" i="82"/>
  <c r="AK862" i="82"/>
  <c r="AK204" i="82"/>
  <c r="AK433" i="82"/>
  <c r="AK572" i="82"/>
  <c r="AK39" i="82"/>
  <c r="AK295" i="82"/>
  <c r="AK456" i="82"/>
  <c r="AK573" i="82"/>
  <c r="AK669" i="82"/>
  <c r="AK199" i="82"/>
  <c r="AK129" i="82"/>
  <c r="AK533" i="82"/>
  <c r="AK733" i="82"/>
  <c r="AK861" i="82"/>
  <c r="AK937" i="82"/>
  <c r="AK377" i="82"/>
  <c r="AK633" i="82"/>
  <c r="AK761" i="82"/>
  <c r="AK879" i="82"/>
  <c r="AK974" i="82"/>
  <c r="AK453" i="82"/>
  <c r="AK687" i="82"/>
  <c r="AK811" i="82"/>
  <c r="AK907" i="82"/>
  <c r="AK748" i="82"/>
  <c r="AK1030" i="82"/>
  <c r="AK1094" i="82"/>
  <c r="AK1190" i="82"/>
  <c r="AK1278" i="82"/>
  <c r="AK681" i="82"/>
  <c r="AK1011" i="82"/>
  <c r="AK1099" i="82"/>
  <c r="AK1171" i="82"/>
  <c r="AK1259" i="82"/>
  <c r="AK688" i="82"/>
  <c r="AK992" i="82"/>
  <c r="AK1084" i="82"/>
  <c r="AK1180" i="82"/>
  <c r="AK1244" i="82"/>
  <c r="AK995" i="82"/>
  <c r="AK764" i="82"/>
  <c r="AK1225" i="82"/>
  <c r="AK1009" i="82"/>
  <c r="AK1217" i="82"/>
  <c r="AK306" i="82"/>
  <c r="AK38" i="82"/>
  <c r="AK310" i="82"/>
  <c r="AK186" i="82"/>
  <c r="AK13" i="82"/>
  <c r="AK152" i="82"/>
  <c r="AK280" i="82"/>
  <c r="AK399" i="82"/>
  <c r="AK95" i="82"/>
  <c r="AK233" i="82"/>
  <c r="AK101" i="82"/>
  <c r="AK352" i="82"/>
  <c r="AK466" i="82"/>
  <c r="AK570" i="82"/>
  <c r="AK666" i="82"/>
  <c r="AK770" i="82"/>
  <c r="AK866" i="82"/>
  <c r="AK220" i="82"/>
  <c r="AK439" i="82"/>
  <c r="AK577" i="82"/>
  <c r="AK53" i="82"/>
  <c r="AK345" i="82"/>
  <c r="AK461" i="82"/>
  <c r="AK579" i="82"/>
  <c r="AK707" i="82"/>
  <c r="AK213" i="82"/>
  <c r="AK300" i="82"/>
  <c r="AK608" i="82"/>
  <c r="AK749" i="82"/>
  <c r="AK867" i="82"/>
  <c r="AK965" i="82"/>
  <c r="AK404" i="82"/>
  <c r="AK644" i="82"/>
  <c r="AK788" i="82"/>
  <c r="AK884" i="82"/>
  <c r="AK978" i="82"/>
  <c r="AK528" i="82"/>
  <c r="AK693" i="82"/>
  <c r="AK827" i="82"/>
  <c r="AK935" i="82"/>
  <c r="AK812" i="82"/>
  <c r="AK1034" i="82"/>
  <c r="AK1122" i="82"/>
  <c r="AK1194" i="82"/>
  <c r="AK1282" i="82"/>
  <c r="AK796" i="82"/>
  <c r="AK1015" i="82"/>
  <c r="AK1103" i="82"/>
  <c r="AK1199" i="82"/>
  <c r="AK1263" i="82"/>
  <c r="AK759" i="82"/>
  <c r="AK1024" i="82"/>
  <c r="AK1096" i="82"/>
  <c r="AK1184" i="82"/>
  <c r="AK1272" i="82"/>
  <c r="AK1013" i="82"/>
  <c r="AK849" i="82"/>
  <c r="AK1305" i="82"/>
  <c r="AK1041" i="82"/>
  <c r="AK1281" i="82"/>
  <c r="AK194" i="82"/>
  <c r="AK334" i="82"/>
  <c r="AK214" i="82"/>
  <c r="AK74" i="82"/>
  <c r="AK24" i="82"/>
  <c r="AK163" i="82"/>
  <c r="AK291" i="82"/>
  <c r="AK407" i="82"/>
  <c r="AK105" i="82"/>
  <c r="AK244" i="82"/>
  <c r="AK123" i="82"/>
  <c r="AK362" i="82"/>
  <c r="AK474" i="82"/>
  <c r="AK578" i="82"/>
  <c r="AK674" i="82"/>
  <c r="AK778" i="82"/>
  <c r="AK874" i="82"/>
  <c r="AK247" i="82"/>
  <c r="AK449" i="82"/>
  <c r="AK588" i="82"/>
  <c r="AK65" i="82"/>
  <c r="AK353" i="82"/>
  <c r="AK467" i="82"/>
  <c r="AK584" i="82"/>
  <c r="AK712" i="82"/>
  <c r="AK225" i="82"/>
  <c r="AK342" i="82"/>
  <c r="AK619" i="82"/>
  <c r="AK755" i="82"/>
  <c r="AK872" i="82"/>
  <c r="AK969" i="82"/>
  <c r="AK418" i="82"/>
  <c r="AK655" i="82"/>
  <c r="AK793" i="82"/>
  <c r="AK889" i="82"/>
  <c r="AK982" i="82"/>
  <c r="AK539" i="82"/>
  <c r="AK700" i="82"/>
  <c r="AK832" i="82"/>
  <c r="AK939" i="82"/>
  <c r="AK833" i="82"/>
  <c r="AK1038" i="82"/>
  <c r="AK1126" i="82"/>
  <c r="AK1198" i="82"/>
  <c r="AK1286" i="82"/>
  <c r="AK817" i="82"/>
  <c r="AK1019" i="82"/>
  <c r="AK1107" i="82"/>
  <c r="AK1203" i="82"/>
  <c r="AK1267" i="82"/>
  <c r="AK780" i="82"/>
  <c r="AK1028" i="82"/>
  <c r="AK1100" i="82"/>
  <c r="AK1188" i="82"/>
  <c r="AK1276" i="82"/>
  <c r="AK1029" i="82"/>
  <c r="AK928" i="82"/>
  <c r="AK532" i="82"/>
  <c r="AK1073" i="82"/>
  <c r="AK695" i="82"/>
  <c r="AK178" i="82"/>
  <c r="AK318" i="82"/>
  <c r="AK182" i="82"/>
  <c r="AK58" i="82"/>
  <c r="AK61" i="82"/>
  <c r="AK200" i="82"/>
  <c r="AK328" i="82"/>
  <c r="AK15" i="82"/>
  <c r="AK143" i="82"/>
  <c r="AK281" i="82"/>
  <c r="AK197" i="82"/>
  <c r="AK400" i="82"/>
  <c r="AK502" i="82"/>
  <c r="AK606" i="82"/>
  <c r="AK702" i="82"/>
  <c r="AK806" i="82"/>
  <c r="AK902" i="82"/>
  <c r="AK336" i="82"/>
  <c r="AK487" i="82"/>
  <c r="AK625" i="82"/>
  <c r="AK81" i="82"/>
  <c r="AK374" i="82"/>
  <c r="AK504" i="82"/>
  <c r="AK600" i="82"/>
  <c r="AK12" i="82"/>
  <c r="AK321" i="82"/>
  <c r="AK370" i="82"/>
  <c r="AK629" i="82"/>
  <c r="AK781" i="82"/>
  <c r="AK877" i="82"/>
  <c r="AK973" i="82"/>
  <c r="AK495" i="82"/>
  <c r="AK665" i="82"/>
  <c r="AK809" i="82"/>
  <c r="AK922" i="82"/>
  <c r="AK994" i="82"/>
  <c r="AK549" i="82"/>
  <c r="AK741" i="82"/>
  <c r="AK837" i="82"/>
  <c r="AK943" i="82"/>
  <c r="AK932" i="82"/>
  <c r="AK1042" i="82"/>
  <c r="AK1130" i="82"/>
  <c r="AK1226" i="82"/>
  <c r="AK1290" i="82"/>
  <c r="AK881" i="82"/>
  <c r="AK1047" i="82"/>
  <c r="AK1119" i="82"/>
  <c r="AK1207" i="82"/>
  <c r="AK1295" i="82"/>
  <c r="AK801" i="82"/>
  <c r="AK1032" i="82"/>
  <c r="AK1120" i="82"/>
  <c r="AK1192" i="82"/>
  <c r="AK1280" i="82"/>
  <c r="AK1141" i="82"/>
  <c r="AK971" i="82"/>
  <c r="AK1005" i="82"/>
  <c r="AK1297" i="82"/>
  <c r="AK1117" i="82"/>
  <c r="AK162" i="82"/>
  <c r="AK206" i="82"/>
  <c r="AK134" i="82"/>
  <c r="AK42" i="82"/>
  <c r="BS312" i="54"/>
  <c r="BQ209" i="54"/>
  <c r="BN204" i="54"/>
  <c r="AY111" i="54"/>
  <c r="AX111" i="54"/>
  <c r="BL75" i="54"/>
  <c r="BP74" i="54"/>
  <c r="BV924" i="54"/>
  <c r="BT40" i="54"/>
  <c r="BK40" i="54"/>
  <c r="BR40" i="54"/>
  <c r="AX785" i="54"/>
  <c r="AY948" i="54"/>
  <c r="AX362" i="54"/>
  <c r="AZ180" i="54"/>
  <c r="AX531" i="54"/>
  <c r="AY531" i="54"/>
  <c r="AX670" i="54"/>
  <c r="AY670" i="54"/>
  <c r="AY886" i="54"/>
  <c r="AX886" i="54"/>
  <c r="AY944" i="54"/>
  <c r="AX944" i="54"/>
  <c r="BD385" i="54"/>
  <c r="BE498" i="54"/>
  <c r="BE967" i="54"/>
  <c r="BB1017" i="54"/>
  <c r="BB545" i="54"/>
  <c r="BB1254" i="54"/>
  <c r="BE91" i="54"/>
  <c r="BE601" i="54"/>
  <c r="BE540" i="54"/>
  <c r="BE887" i="54"/>
  <c r="BC937" i="54"/>
  <c r="BB64" i="54"/>
  <c r="BD620" i="54"/>
  <c r="BF192" i="54"/>
  <c r="BF460" i="54"/>
  <c r="BG835" i="54"/>
  <c r="BF578" i="54"/>
  <c r="BG1014" i="54"/>
  <c r="BA113" i="54"/>
  <c r="AZ113" i="54"/>
  <c r="BF1268" i="54"/>
  <c r="BD1268" i="54"/>
  <c r="BG1268" i="54"/>
  <c r="BF1249" i="54"/>
  <c r="BG1249" i="54"/>
  <c r="BF1089" i="54"/>
  <c r="BG1089" i="54"/>
  <c r="BF929" i="54"/>
  <c r="BG929" i="54"/>
  <c r="BD1246" i="54"/>
  <c r="BE1246" i="54"/>
  <c r="BB1246" i="54"/>
  <c r="BG1166" i="54"/>
  <c r="BF1166" i="54"/>
  <c r="BG1006" i="54"/>
  <c r="BF1006" i="54"/>
  <c r="BD1306" i="54"/>
  <c r="BG1306" i="54"/>
  <c r="BE1306" i="54"/>
  <c r="BF1306" i="54"/>
  <c r="BB1306" i="54"/>
  <c r="BG1170" i="54"/>
  <c r="BF1170" i="54"/>
  <c r="BF1199" i="54"/>
  <c r="BG1199" i="54"/>
  <c r="BF1039" i="54"/>
  <c r="BG1039" i="54"/>
  <c r="BF879" i="54"/>
  <c r="BG879" i="54"/>
  <c r="BE799" i="54"/>
  <c r="BF799" i="54"/>
  <c r="BB799" i="54"/>
  <c r="BG799" i="54"/>
  <c r="BC799" i="54"/>
  <c r="BF660" i="54"/>
  <c r="BB660" i="54"/>
  <c r="BC660" i="54"/>
  <c r="BD660" i="54"/>
  <c r="BG660" i="54"/>
  <c r="BD1115" i="54"/>
  <c r="BE1115" i="54"/>
  <c r="BB1115" i="54"/>
  <c r="BG947" i="54"/>
  <c r="BF947" i="54"/>
  <c r="BG782" i="54"/>
  <c r="BF782" i="54"/>
  <c r="BE782" i="54"/>
  <c r="BG840" i="54"/>
  <c r="BF840" i="54"/>
  <c r="BB612" i="54"/>
  <c r="BC612" i="54"/>
  <c r="BD612" i="54"/>
  <c r="BF532" i="54"/>
  <c r="BG532" i="54"/>
  <c r="BB452" i="54"/>
  <c r="BC452" i="54"/>
  <c r="BG372" i="54"/>
  <c r="BF372" i="54"/>
  <c r="BC256" i="54"/>
  <c r="BF256" i="54"/>
  <c r="BD256" i="54"/>
  <c r="BG256" i="54"/>
  <c r="BE256" i="54"/>
  <c r="BG184" i="54"/>
  <c r="BF184" i="54"/>
  <c r="BG473" i="54"/>
  <c r="BF473" i="54"/>
  <c r="BG787" i="54"/>
  <c r="BE787" i="54"/>
  <c r="BF787" i="54"/>
  <c r="BD87" i="54"/>
  <c r="BE87" i="54"/>
  <c r="BB555" i="54"/>
  <c r="BC555" i="54"/>
  <c r="BD555" i="54"/>
  <c r="BG225" i="54"/>
  <c r="BD225" i="54"/>
  <c r="BE225" i="54"/>
  <c r="BB225" i="54"/>
  <c r="BF225" i="54"/>
  <c r="BB154" i="54"/>
  <c r="BC154" i="54"/>
  <c r="BD154" i="54"/>
  <c r="BE154" i="54"/>
  <c r="BF409" i="54"/>
  <c r="BG409" i="54"/>
  <c r="BE764" i="54"/>
  <c r="BG764" i="54"/>
  <c r="BF764" i="54"/>
  <c r="BD764" i="54"/>
  <c r="BG259" i="54"/>
  <c r="BC259" i="54"/>
  <c r="BD259" i="54"/>
  <c r="BF259" i="54"/>
  <c r="BF177" i="54"/>
  <c r="BG177" i="54"/>
  <c r="BG829" i="54"/>
  <c r="BE829" i="54"/>
  <c r="BB829" i="54"/>
  <c r="BC829" i="54"/>
  <c r="BF829" i="54"/>
  <c r="BG305" i="54"/>
  <c r="BC305" i="54"/>
  <c r="BD305" i="54"/>
  <c r="BE305" i="54"/>
  <c r="BF305" i="54"/>
  <c r="AY1107" i="54"/>
  <c r="BC40" i="54"/>
  <c r="AY1257" i="54"/>
  <c r="BC46" i="54"/>
  <c r="AX1262" i="54"/>
  <c r="AX1212" i="54"/>
  <c r="AX1177" i="54"/>
  <c r="AX1082" i="54"/>
  <c r="AX1007" i="54"/>
  <c r="AK743" i="82"/>
  <c r="AK511" i="82"/>
  <c r="AK942" i="82"/>
  <c r="AK171" i="82"/>
  <c r="AK750" i="82"/>
  <c r="AK125" i="82"/>
  <c r="BT209" i="54"/>
  <c r="BH209" i="54"/>
  <c r="BS204" i="54"/>
  <c r="BO74" i="54"/>
  <c r="AX612" i="54"/>
  <c r="AY612" i="54"/>
  <c r="BZ919" i="54"/>
  <c r="D885" i="82"/>
  <c r="BV919" i="54"/>
  <c r="AX744" i="54"/>
  <c r="AX711" i="54"/>
  <c r="AY711" i="54"/>
  <c r="BE74" i="54"/>
  <c r="BC460" i="54"/>
  <c r="BD498" i="54"/>
  <c r="BE672" i="54"/>
  <c r="BA132" i="54"/>
  <c r="AZ132" i="54"/>
  <c r="BE1254" i="54"/>
  <c r="BD91" i="54"/>
  <c r="BD601" i="54"/>
  <c r="BD540" i="54"/>
  <c r="BB1014" i="54"/>
  <c r="BC1257" i="54"/>
  <c r="BF882" i="54"/>
  <c r="BF835" i="54"/>
  <c r="BF418" i="54"/>
  <c r="BF1178" i="54"/>
  <c r="AZ124" i="54"/>
  <c r="BA124" i="54"/>
  <c r="BE206" i="54"/>
  <c r="BF206" i="54"/>
  <c r="BB206" i="54"/>
  <c r="BG206" i="54"/>
  <c r="BG94" i="54"/>
  <c r="BE94" i="54"/>
  <c r="BF94" i="54"/>
  <c r="BB1155" i="54"/>
  <c r="BF1155" i="54"/>
  <c r="BC1155" i="54"/>
  <c r="BG1155" i="54"/>
  <c r="BC971" i="54"/>
  <c r="BF971" i="54"/>
  <c r="BD971" i="54"/>
  <c r="BG971" i="54"/>
  <c r="BD638" i="54"/>
  <c r="BG638" i="54"/>
  <c r="BE638" i="54"/>
  <c r="BF638" i="54"/>
  <c r="BF856" i="54"/>
  <c r="BE856" i="54"/>
  <c r="BB856" i="54"/>
  <c r="BG856" i="54"/>
  <c r="BD616" i="54"/>
  <c r="BG616" i="54"/>
  <c r="BE616" i="54"/>
  <c r="BF616" i="54"/>
  <c r="BB536" i="54"/>
  <c r="BC536" i="54"/>
  <c r="BB456" i="54"/>
  <c r="BG456" i="54"/>
  <c r="BC456" i="54"/>
  <c r="BF456" i="54"/>
  <c r="BD376" i="54"/>
  <c r="BE376" i="54"/>
  <c r="BB248" i="54"/>
  <c r="BE248" i="54"/>
  <c r="BF226" i="54"/>
  <c r="BG226" i="54"/>
  <c r="BG876" i="54"/>
  <c r="BF876" i="54"/>
  <c r="BD753" i="54"/>
  <c r="BF753" i="54"/>
  <c r="BE753" i="54"/>
  <c r="BG753" i="54"/>
  <c r="BD617" i="54"/>
  <c r="BE617" i="54"/>
  <c r="BC617" i="54"/>
  <c r="BB457" i="54"/>
  <c r="BC457" i="54"/>
  <c r="BE457" i="54"/>
  <c r="BG297" i="54"/>
  <c r="BE297" i="54"/>
  <c r="BB297" i="54"/>
  <c r="BF297" i="54"/>
  <c r="BD1084" i="54"/>
  <c r="BE1084" i="54"/>
  <c r="BF523" i="54"/>
  <c r="BG523" i="54"/>
  <c r="BF210" i="54"/>
  <c r="BG210" i="54"/>
  <c r="BG273" i="54"/>
  <c r="BC273" i="54"/>
  <c r="BD273" i="54"/>
  <c r="BF273" i="54"/>
  <c r="AT253" i="54"/>
  <c r="AW253" i="54" s="1"/>
  <c r="BC253" i="54"/>
  <c r="BD253" i="54"/>
  <c r="BF1156" i="54"/>
  <c r="BD1156" i="54"/>
  <c r="BG1156" i="54"/>
  <c r="BF589" i="54"/>
  <c r="BB589" i="54"/>
  <c r="BG589" i="54"/>
  <c r="BA298" i="54"/>
  <c r="AZ298" i="54"/>
  <c r="BC83" i="54"/>
  <c r="BD83" i="54"/>
  <c r="BE83" i="54"/>
  <c r="BB1172" i="54"/>
  <c r="BC1172" i="54"/>
  <c r="BE1172" i="54"/>
  <c r="BG813" i="54"/>
  <c r="BF813" i="54"/>
  <c r="BD511" i="54"/>
  <c r="BE511" i="54"/>
  <c r="BC511" i="54"/>
  <c r="BC195" i="54"/>
  <c r="BD195" i="54"/>
  <c r="BE195" i="54"/>
  <c r="BB1021" i="54"/>
  <c r="BC1021" i="54"/>
  <c r="BB713" i="54"/>
  <c r="BC713" i="54"/>
  <c r="BC821" i="54"/>
  <c r="BD821" i="54"/>
  <c r="AZ269" i="54"/>
  <c r="BA269" i="54"/>
  <c r="BC295" i="54"/>
  <c r="BD295" i="54"/>
  <c r="BE295" i="54"/>
  <c r="BA255" i="54"/>
  <c r="AZ255" i="54"/>
  <c r="AK1236" i="82"/>
  <c r="AK1246" i="82"/>
  <c r="AK868" i="82"/>
  <c r="AK659" i="82"/>
  <c r="AK654" i="82"/>
  <c r="AK2" i="82"/>
  <c r="AX557" i="54"/>
  <c r="AY860" i="54"/>
  <c r="AY929" i="54"/>
  <c r="BG365" i="54"/>
  <c r="BW1113" i="54"/>
  <c r="BV1023" i="54"/>
  <c r="BV1223" i="54"/>
  <c r="BX1023" i="54"/>
  <c r="BY1035" i="54"/>
  <c r="BY1063" i="54"/>
  <c r="BY1135" i="54"/>
  <c r="BZ1223" i="54"/>
  <c r="BY1235" i="54"/>
  <c r="BY1263" i="54"/>
  <c r="D1270" i="82"/>
  <c r="BV1304" i="54"/>
  <c r="BY1304" i="54"/>
  <c r="CA1294" i="54"/>
  <c r="BX1294" i="54"/>
  <c r="BZ1294" i="54"/>
  <c r="CA1274" i="54"/>
  <c r="D1240" i="82"/>
  <c r="BX1274" i="54"/>
  <c r="BV1274" i="54"/>
  <c r="BW1274" i="54"/>
  <c r="BZ1274" i="54"/>
  <c r="D1230" i="82"/>
  <c r="BV1264" i="54"/>
  <c r="BY1264" i="54"/>
  <c r="CA1254" i="54"/>
  <c r="BX1254" i="54"/>
  <c r="BZ1254" i="54"/>
  <c r="CA1234" i="54"/>
  <c r="D1200" i="82"/>
  <c r="BX1234" i="54"/>
  <c r="BV1234" i="54"/>
  <c r="BW1234" i="54"/>
  <c r="BZ1234" i="54"/>
  <c r="D1190" i="82"/>
  <c r="BV1224" i="54"/>
  <c r="CA1224" i="54"/>
  <c r="BZ1214" i="54"/>
  <c r="BX1214" i="54"/>
  <c r="CA1214" i="54"/>
  <c r="BZ1194" i="54"/>
  <c r="D1160" i="82"/>
  <c r="BX1194" i="54"/>
  <c r="BV1194" i="54"/>
  <c r="BW1194" i="54"/>
  <c r="D1150" i="82"/>
  <c r="BV1184" i="54"/>
  <c r="BY1184" i="54"/>
  <c r="BZ1174" i="54"/>
  <c r="BX1174" i="54"/>
  <c r="BZ1154" i="54"/>
  <c r="D1120" i="82"/>
  <c r="BX1154" i="54"/>
  <c r="BV1154" i="54"/>
  <c r="BW1154" i="54"/>
  <c r="D1110" i="82"/>
  <c r="BV1144" i="54"/>
  <c r="BY1144" i="54"/>
  <c r="BZ1134" i="54"/>
  <c r="BX1134" i="54"/>
  <c r="BZ1114" i="54"/>
  <c r="D1080" i="82"/>
  <c r="BX1114" i="54"/>
  <c r="BV1114" i="54"/>
  <c r="BW1114" i="54"/>
  <c r="D1070" i="82"/>
  <c r="BV1104" i="54"/>
  <c r="BY1104" i="54"/>
  <c r="BZ1094" i="54"/>
  <c r="BX1094" i="54"/>
  <c r="BZ1074" i="54"/>
  <c r="D1040" i="82"/>
  <c r="BX1074" i="54"/>
  <c r="BV1074" i="54"/>
  <c r="BW1074" i="54"/>
  <c r="D1030" i="82"/>
  <c r="BV1064" i="54"/>
  <c r="BY1064" i="54"/>
  <c r="BZ1054" i="54"/>
  <c r="BX1054" i="54"/>
  <c r="BZ1034" i="54"/>
  <c r="D1000" i="82"/>
  <c r="BX1034" i="54"/>
  <c r="BV1034" i="54"/>
  <c r="BW1034" i="54"/>
  <c r="D990" i="82"/>
  <c r="BV1024" i="54"/>
  <c r="BY1024" i="54"/>
  <c r="BZ1014" i="54"/>
  <c r="BX1014" i="54"/>
  <c r="BC36" i="54"/>
  <c r="BG36" i="54"/>
  <c r="BY1303" i="54"/>
  <c r="BZ1303" i="54"/>
  <c r="CA1303" i="54"/>
  <c r="BY1293" i="54"/>
  <c r="BV1293" i="54"/>
  <c r="BZ1293" i="54"/>
  <c r="CA1293" i="54"/>
  <c r="BV1283" i="54"/>
  <c r="BW1283" i="54"/>
  <c r="BX1283" i="54"/>
  <c r="BY1273" i="54"/>
  <c r="BZ1273" i="54"/>
  <c r="CA1273" i="54"/>
  <c r="BY1253" i="54"/>
  <c r="BV1253" i="54"/>
  <c r="BZ1253" i="54"/>
  <c r="CA1253" i="54"/>
  <c r="BV1243" i="54"/>
  <c r="BW1243" i="54"/>
  <c r="BX1243" i="54"/>
  <c r="BY1233" i="54"/>
  <c r="BZ1233" i="54"/>
  <c r="CA1233" i="54"/>
  <c r="BY1213" i="54"/>
  <c r="BV1213" i="54"/>
  <c r="CA1213" i="54"/>
  <c r="BX1213" i="54"/>
  <c r="BV1203" i="54"/>
  <c r="BW1203" i="54"/>
  <c r="BZ1203" i="54"/>
  <c r="BY1193" i="54"/>
  <c r="CA1193" i="54"/>
  <c r="BX1193" i="54"/>
  <c r="BY1173" i="54"/>
  <c r="BV1173" i="54"/>
  <c r="CA1173" i="54"/>
  <c r="BX1173" i="54"/>
  <c r="BV1163" i="54"/>
  <c r="BW1163" i="54"/>
  <c r="BZ1163" i="54"/>
  <c r="BY1153" i="54"/>
  <c r="CA1153" i="54"/>
  <c r="BX1153" i="54"/>
  <c r="BY1133" i="54"/>
  <c r="BV1133" i="54"/>
  <c r="CA1133" i="54"/>
  <c r="BX1133" i="54"/>
  <c r="BV1123" i="54"/>
  <c r="BW1123" i="54"/>
  <c r="BZ1123" i="54"/>
  <c r="BY1113" i="54"/>
  <c r="CA1113" i="54"/>
  <c r="BX1113" i="54"/>
  <c r="BY1093" i="54"/>
  <c r="BV1093" i="54"/>
  <c r="CA1093" i="54"/>
  <c r="BX1093" i="54"/>
  <c r="BV1083" i="54"/>
  <c r="BW1083" i="54"/>
  <c r="BZ1083" i="54"/>
  <c r="BY1073" i="54"/>
  <c r="CA1073" i="54"/>
  <c r="BX1073" i="54"/>
  <c r="BY1053" i="54"/>
  <c r="BW1053" i="54"/>
  <c r="CA1053" i="54"/>
  <c r="BX1053" i="54"/>
  <c r="BV1043" i="54"/>
  <c r="BW1043" i="54"/>
  <c r="BZ1043" i="54"/>
  <c r="BY1033" i="54"/>
  <c r="CA1033" i="54"/>
  <c r="BX1033" i="54"/>
  <c r="BY1013" i="54"/>
  <c r="BW1013" i="54"/>
  <c r="CA1013" i="54"/>
  <c r="BX1013" i="54"/>
  <c r="BT70" i="54"/>
  <c r="BI70" i="54"/>
  <c r="BQ46" i="54"/>
  <c r="BU38" i="54"/>
  <c r="BC1101" i="54"/>
  <c r="BD841" i="54"/>
  <c r="BB170" i="54"/>
  <c r="BD980" i="54"/>
  <c r="BE531" i="54"/>
  <c r="BD818" i="54"/>
  <c r="BC1140" i="54"/>
  <c r="BC407" i="54"/>
  <c r="BE715" i="54"/>
  <c r="BC1042" i="54"/>
  <c r="BC751" i="54"/>
  <c r="BD670" i="54"/>
  <c r="BC790" i="54"/>
  <c r="BC244" i="54"/>
  <c r="BB340" i="54"/>
  <c r="BD500" i="54"/>
  <c r="BD712" i="54"/>
  <c r="BC847" i="54"/>
  <c r="BC1007" i="54"/>
  <c r="BB1167" i="54"/>
  <c r="BB1090" i="54"/>
  <c r="BC974" i="54"/>
  <c r="BB1134" i="54"/>
  <c r="BB1294" i="54"/>
  <c r="BB1057" i="54"/>
  <c r="BB1217" i="54"/>
  <c r="BB1235" i="54"/>
  <c r="BD95" i="54"/>
  <c r="BD362" i="54"/>
  <c r="BC820" i="54"/>
  <c r="BD605" i="54"/>
  <c r="BB1218" i="54"/>
  <c r="BD899" i="54"/>
  <c r="BD817" i="54"/>
  <c r="BE112" i="54"/>
  <c r="BC326" i="54"/>
  <c r="BD1054" i="54"/>
  <c r="BE173" i="54"/>
  <c r="BC142" i="54"/>
  <c r="BB475" i="54"/>
  <c r="BE315" i="54"/>
  <c r="BD749" i="54"/>
  <c r="BB197" i="54"/>
  <c r="BD146" i="54"/>
  <c r="BB1245" i="54"/>
  <c r="BD690" i="54"/>
  <c r="BC940" i="54"/>
  <c r="BE287" i="54"/>
  <c r="BD216" i="54"/>
  <c r="BE647" i="54"/>
  <c r="BD987" i="54"/>
  <c r="BG529" i="54"/>
  <c r="BF1228" i="54"/>
  <c r="BG859" i="54"/>
  <c r="BG431" i="54"/>
  <c r="BG173" i="54"/>
  <c r="BG171" i="54"/>
  <c r="BF980" i="54"/>
  <c r="BG531" i="54"/>
  <c r="BF818" i="54"/>
  <c r="BF1140" i="54"/>
  <c r="BG407" i="54"/>
  <c r="BG715" i="54"/>
  <c r="BF1042" i="54"/>
  <c r="BG463" i="54"/>
  <c r="BF1036" i="54"/>
  <c r="BG188" i="54"/>
  <c r="BG475" i="54"/>
  <c r="BG749" i="54"/>
  <c r="BG197" i="54"/>
  <c r="BG1245" i="54"/>
  <c r="BF690" i="54"/>
  <c r="BF940" i="54"/>
  <c r="BG287" i="54"/>
  <c r="BG1247" i="54"/>
  <c r="AY560" i="54"/>
  <c r="AY525" i="54"/>
  <c r="BE44" i="54"/>
  <c r="AY788" i="54"/>
  <c r="AX951" i="54"/>
  <c r="AY699" i="54"/>
  <c r="AY650" i="54"/>
  <c r="AY482" i="54"/>
  <c r="AY330" i="54"/>
  <c r="AY243" i="54"/>
  <c r="AY629" i="54"/>
  <c r="AY338" i="54"/>
  <c r="AY606" i="54"/>
  <c r="AY504" i="54"/>
  <c r="AY442" i="54"/>
  <c r="AX184" i="54"/>
  <c r="BE50" i="54"/>
  <c r="AX970" i="54"/>
  <c r="AY784" i="54"/>
  <c r="BB365" i="54"/>
  <c r="BV1013" i="54"/>
  <c r="BW1093" i="54"/>
  <c r="BW1173" i="54"/>
  <c r="BW1253" i="54"/>
  <c r="D1109" i="82"/>
  <c r="D1129" i="82"/>
  <c r="BW1183" i="54"/>
  <c r="CA1103" i="54"/>
  <c r="CA1203" i="54"/>
  <c r="BL70" i="54"/>
  <c r="BC384" i="54"/>
  <c r="BB1101" i="54"/>
  <c r="BC841" i="54"/>
  <c r="BC980" i="54"/>
  <c r="BD531" i="54"/>
  <c r="BC818" i="54"/>
  <c r="BB1140" i="54"/>
  <c r="BB407" i="54"/>
  <c r="BD715" i="54"/>
  <c r="BB1042" i="54"/>
  <c r="BC670" i="54"/>
  <c r="BB790" i="54"/>
  <c r="BE340" i="54"/>
  <c r="BC500" i="54"/>
  <c r="BC712" i="54"/>
  <c r="BC1307" i="54"/>
  <c r="BE538" i="54"/>
  <c r="BD832" i="54"/>
  <c r="BB847" i="54"/>
  <c r="BB1007" i="54"/>
  <c r="BE1167" i="54"/>
  <c r="BE1090" i="54"/>
  <c r="BB974" i="54"/>
  <c r="BE1134" i="54"/>
  <c r="BE1294" i="54"/>
  <c r="BE1057" i="54"/>
  <c r="BE1217" i="54"/>
  <c r="BE1235" i="54"/>
  <c r="BC1214" i="54"/>
  <c r="BC95" i="54"/>
  <c r="BB820" i="54"/>
  <c r="BB322" i="54"/>
  <c r="BC605" i="54"/>
  <c r="BE1218" i="54"/>
  <c r="BE121" i="54"/>
  <c r="BC899" i="54"/>
  <c r="BC817" i="54"/>
  <c r="BD112" i="54"/>
  <c r="BD188" i="54"/>
  <c r="BC420" i="54"/>
  <c r="BD767" i="54"/>
  <c r="BD888" i="54"/>
  <c r="BB142" i="54"/>
  <c r="BA43" i="54"/>
  <c r="BD315" i="54"/>
  <c r="BC749" i="54"/>
  <c r="BE197" i="54"/>
  <c r="BC146" i="54"/>
  <c r="BB329" i="54"/>
  <c r="BD789" i="54"/>
  <c r="BE1245" i="54"/>
  <c r="BC690" i="54"/>
  <c r="BB940" i="54"/>
  <c r="BD287" i="54"/>
  <c r="BC216" i="54"/>
  <c r="BD647" i="54"/>
  <c r="BC987" i="54"/>
  <c r="BG980" i="54"/>
  <c r="BF531" i="54"/>
  <c r="BG818" i="54"/>
  <c r="BG1140" i="54"/>
  <c r="BF407" i="54"/>
  <c r="BF715" i="54"/>
  <c r="BG1042" i="54"/>
  <c r="BF188" i="54"/>
  <c r="BF749" i="54"/>
  <c r="BF197" i="54"/>
  <c r="BF1245" i="54"/>
  <c r="BG690" i="54"/>
  <c r="BG940" i="54"/>
  <c r="BF287" i="54"/>
  <c r="BD44" i="54"/>
  <c r="BD50" i="54"/>
  <c r="BE365" i="54"/>
  <c r="D979" i="82"/>
  <c r="D1059" i="82"/>
  <c r="D1139" i="82"/>
  <c r="D1219" i="82"/>
  <c r="BV1183" i="54"/>
  <c r="BV1275" i="54"/>
  <c r="BX1284" i="54"/>
  <c r="BZ1053" i="54"/>
  <c r="BZ1153" i="54"/>
  <c r="BX1253" i="54"/>
  <c r="CA1285" i="54"/>
  <c r="BY1234" i="54"/>
  <c r="BX1063" i="54"/>
  <c r="BY1103" i="54"/>
  <c r="BX1163" i="54"/>
  <c r="BY1203" i="54"/>
  <c r="CA1263" i="54"/>
  <c r="D1272" i="82"/>
  <c r="BX1306" i="54"/>
  <c r="BY1296" i="54"/>
  <c r="BZ1296" i="54"/>
  <c r="CA1296" i="54"/>
  <c r="D1252" i="82"/>
  <c r="BV1286" i="54"/>
  <c r="BX1286" i="54"/>
  <c r="BY1276" i="54"/>
  <c r="BZ1276" i="54"/>
  <c r="D1242" i="82"/>
  <c r="CA1276" i="54"/>
  <c r="BY1256" i="54"/>
  <c r="BZ1256" i="54"/>
  <c r="CA1256" i="54"/>
  <c r="D1212" i="82"/>
  <c r="BV1246" i="54"/>
  <c r="BX1246" i="54"/>
  <c r="BY1236" i="54"/>
  <c r="BZ1236" i="54"/>
  <c r="D1202" i="82"/>
  <c r="CA1236" i="54"/>
  <c r="BY1216" i="54"/>
  <c r="CA1216" i="54"/>
  <c r="BZ1216" i="54"/>
  <c r="D1172" i="82"/>
  <c r="BV1206" i="54"/>
  <c r="BX1206" i="54"/>
  <c r="BY1196" i="54"/>
  <c r="CA1196" i="54"/>
  <c r="D1162" i="82"/>
  <c r="BZ1196" i="54"/>
  <c r="BY1176" i="54"/>
  <c r="CA1176" i="54"/>
  <c r="BZ1176" i="54"/>
  <c r="D1132" i="82"/>
  <c r="BV1166" i="54"/>
  <c r="BY1156" i="54"/>
  <c r="CA1156" i="54"/>
  <c r="D1122" i="82"/>
  <c r="BZ1156" i="54"/>
  <c r="BY1136" i="54"/>
  <c r="CA1136" i="54"/>
  <c r="BZ1136" i="54"/>
  <c r="D1092" i="82"/>
  <c r="BV1126" i="54"/>
  <c r="BY1116" i="54"/>
  <c r="CA1116" i="54"/>
  <c r="D1082" i="82"/>
  <c r="BZ1116" i="54"/>
  <c r="BY1096" i="54"/>
  <c r="CA1096" i="54"/>
  <c r="BZ1096" i="54"/>
  <c r="D1052" i="82"/>
  <c r="BV1086" i="54"/>
  <c r="BY1076" i="54"/>
  <c r="CA1076" i="54"/>
  <c r="D1042" i="82"/>
  <c r="BZ1076" i="54"/>
  <c r="BY1056" i="54"/>
  <c r="CA1056" i="54"/>
  <c r="BZ1056" i="54"/>
  <c r="D1012" i="82"/>
  <c r="BV1046" i="54"/>
  <c r="BY1036" i="54"/>
  <c r="CA1036" i="54"/>
  <c r="D1002" i="82"/>
  <c r="BZ1036" i="54"/>
  <c r="BY1016" i="54"/>
  <c r="CA1016" i="54"/>
  <c r="BZ1016" i="54"/>
  <c r="BH46" i="54"/>
  <c r="BE89" i="54"/>
  <c r="BB817" i="54"/>
  <c r="BE99" i="54"/>
  <c r="BC346" i="54"/>
  <c r="BD197" i="54"/>
  <c r="BB146" i="54"/>
  <c r="BE329" i="54"/>
  <c r="BC789" i="54"/>
  <c r="BG168" i="54"/>
  <c r="BC44" i="54"/>
  <c r="BC50" i="54"/>
  <c r="BD365" i="54"/>
  <c r="BW1033" i="54"/>
  <c r="BV1113" i="54"/>
  <c r="BW1193" i="54"/>
  <c r="BW1273" i="54"/>
  <c r="BW1023" i="54"/>
  <c r="D1149" i="82"/>
  <c r="D1169" i="82"/>
  <c r="BW1223" i="54"/>
  <c r="CA1063" i="54"/>
  <c r="CA1163" i="54"/>
  <c r="BZ1263" i="54"/>
  <c r="BY1305" i="54"/>
  <c r="BV1305" i="54"/>
  <c r="BZ1305" i="54"/>
  <c r="BW1305" i="54"/>
  <c r="CA1305" i="54"/>
  <c r="CA1295" i="54"/>
  <c r="D1261" i="82"/>
  <c r="BX1295" i="54"/>
  <c r="BV1295" i="54"/>
  <c r="BW1295" i="54"/>
  <c r="BZ1295" i="54"/>
  <c r="CA1265" i="54"/>
  <c r="BV1265" i="54"/>
  <c r="BX1265" i="54"/>
  <c r="BW1265" i="54"/>
  <c r="D1221" i="82"/>
  <c r="BV1255" i="54"/>
  <c r="BW1255" i="54"/>
  <c r="CA1245" i="54"/>
  <c r="BX1245" i="54"/>
  <c r="BY1225" i="54"/>
  <c r="BV1225" i="54"/>
  <c r="BZ1225" i="54"/>
  <c r="BW1225" i="54"/>
  <c r="D1181" i="82"/>
  <c r="BV1215" i="54"/>
  <c r="BW1215" i="54"/>
  <c r="BX1205" i="54"/>
  <c r="BZ1205" i="54"/>
  <c r="BX1185" i="54"/>
  <c r="BV1185" i="54"/>
  <c r="BZ1185" i="54"/>
  <c r="BW1185" i="54"/>
  <c r="D1141" i="82"/>
  <c r="BV1175" i="54"/>
  <c r="BW1175" i="54"/>
  <c r="BX1165" i="54"/>
  <c r="BZ1165" i="54"/>
  <c r="BX1145" i="54"/>
  <c r="BW1145" i="54"/>
  <c r="BZ1145" i="54"/>
  <c r="BV1145" i="54"/>
  <c r="D1101" i="82"/>
  <c r="BV1135" i="54"/>
  <c r="BW1135" i="54"/>
  <c r="BX1125" i="54"/>
  <c r="BZ1125" i="54"/>
  <c r="BX1105" i="54"/>
  <c r="BW1105" i="54"/>
  <c r="BZ1105" i="54"/>
  <c r="BV1105" i="54"/>
  <c r="D1061" i="82"/>
  <c r="BV1095" i="54"/>
  <c r="BW1095" i="54"/>
  <c r="BX1085" i="54"/>
  <c r="BZ1085" i="54"/>
  <c r="BX1065" i="54"/>
  <c r="BV1065" i="54"/>
  <c r="BZ1065" i="54"/>
  <c r="BW1065" i="54"/>
  <c r="D1021" i="82"/>
  <c r="BV1055" i="54"/>
  <c r="BW1055" i="54"/>
  <c r="BX1045" i="54"/>
  <c r="BZ1045" i="54"/>
  <c r="BX1025" i="54"/>
  <c r="BV1025" i="54"/>
  <c r="BZ1025" i="54"/>
  <c r="BW1025" i="54"/>
  <c r="D981" i="82"/>
  <c r="BV1015" i="54"/>
  <c r="BW1015" i="54"/>
  <c r="CA1312" i="54"/>
  <c r="BX1312" i="54"/>
  <c r="BV1027" i="54"/>
  <c r="BV1067" i="54"/>
  <c r="BV1107" i="54"/>
  <c r="BV1147" i="54"/>
  <c r="BV1187" i="54"/>
  <c r="BV1227" i="54"/>
  <c r="BV1267" i="54"/>
  <c r="BY1027" i="54"/>
  <c r="BY1067" i="54"/>
  <c r="BY1107" i="54"/>
  <c r="BY1147" i="54"/>
  <c r="BY1187" i="54"/>
  <c r="BY1227" i="54"/>
  <c r="BY1267" i="54"/>
  <c r="Z24" i="82"/>
  <c r="Z104" i="82"/>
  <c r="Z164" i="82"/>
  <c r="Z217" i="82"/>
  <c r="Z271" i="82"/>
  <c r="Z324" i="82"/>
  <c r="Z368" i="82"/>
  <c r="Z408" i="82"/>
  <c r="Z448" i="82"/>
  <c r="Z488" i="82"/>
  <c r="Z528" i="82"/>
  <c r="Z568" i="82"/>
  <c r="Z608" i="82"/>
  <c r="Z648" i="82"/>
  <c r="Z688" i="82"/>
  <c r="Z728" i="82"/>
  <c r="Z768" i="82"/>
  <c r="Z808" i="82"/>
  <c r="Z848" i="82"/>
  <c r="Z888" i="82"/>
  <c r="Z928" i="82"/>
  <c r="Z968" i="82"/>
  <c r="Z1008" i="82"/>
  <c r="Z1048" i="82"/>
  <c r="Z85" i="82"/>
  <c r="Z171" i="82"/>
  <c r="Z241" i="82"/>
  <c r="Z312" i="82"/>
  <c r="Z373" i="82"/>
  <c r="Z426" i="82"/>
  <c r="Z89" i="82"/>
  <c r="Z172" i="82"/>
  <c r="Z243" i="82"/>
  <c r="Z315" i="82"/>
  <c r="Z374" i="82"/>
  <c r="Z427" i="82"/>
  <c r="Z183" i="82"/>
  <c r="Z325" i="82"/>
  <c r="Z434" i="82"/>
  <c r="Z487" i="82"/>
  <c r="Z541" i="82"/>
  <c r="Z594" i="82"/>
  <c r="Z647" i="82"/>
  <c r="Z701" i="82"/>
  <c r="Z754" i="82"/>
  <c r="Z807" i="82"/>
  <c r="Z861" i="82"/>
  <c r="Z914" i="82"/>
  <c r="Z967" i="82"/>
  <c r="Z1021" i="82"/>
  <c r="Z1070" i="82"/>
  <c r="Z49" i="82"/>
  <c r="Z216" i="82"/>
  <c r="Z354" i="82"/>
  <c r="Z446" i="82"/>
  <c r="Z499" i="82"/>
  <c r="Z553" i="82"/>
  <c r="Z606" i="82"/>
  <c r="Z659" i="82"/>
  <c r="Z713" i="82"/>
  <c r="Z766" i="82"/>
  <c r="Z819" i="82"/>
  <c r="Z873" i="82"/>
  <c r="Z926" i="82"/>
  <c r="Z979" i="82"/>
  <c r="Z1033" i="82"/>
  <c r="Z1079" i="82"/>
  <c r="Z209" i="82"/>
  <c r="Z443" i="82"/>
  <c r="Z550" i="82"/>
  <c r="Z657" i="82"/>
  <c r="Z763" i="82"/>
  <c r="Z870" i="82"/>
  <c r="Z977" i="82"/>
  <c r="Z1077" i="82"/>
  <c r="Z1128" i="82"/>
  <c r="Z1168" i="82"/>
  <c r="Z1208" i="82"/>
  <c r="Z1248" i="82"/>
  <c r="Z1288" i="82"/>
  <c r="Z133" i="82"/>
  <c r="Z398" i="82"/>
  <c r="Z522" i="82"/>
  <c r="Z629" i="82"/>
  <c r="Z735" i="82"/>
  <c r="Z842" i="82"/>
  <c r="Z949" i="82"/>
  <c r="Z1055" i="82"/>
  <c r="Z1117" i="82"/>
  <c r="Z1157" i="82"/>
  <c r="Z1197" i="82"/>
  <c r="Z1237" i="82"/>
  <c r="Z1277" i="82"/>
  <c r="Z73" i="82"/>
  <c r="Z506" i="82"/>
  <c r="Z719" i="82"/>
  <c r="Z933" i="82"/>
  <c r="Z1111" i="82"/>
  <c r="Z1191" i="82"/>
  <c r="Z1271" i="82"/>
  <c r="Z280" i="82"/>
  <c r="Z577" i="82"/>
  <c r="Z790" i="82"/>
  <c r="Z1003" i="82"/>
  <c r="Z1138" i="82"/>
  <c r="Z1218" i="82"/>
  <c r="Z1298" i="82"/>
  <c r="Z430" i="82"/>
  <c r="Z645" i="82"/>
  <c r="Z858" i="82"/>
  <c r="Z1068" i="82"/>
  <c r="Z1163" i="82"/>
  <c r="Z1243" i="82"/>
  <c r="Z139" i="82"/>
  <c r="Z523" i="82"/>
  <c r="Z737" i="82"/>
  <c r="Z950" i="82"/>
  <c r="Z1118" i="82"/>
  <c r="Z1198" i="82"/>
  <c r="Z1278" i="82"/>
  <c r="Z43" i="82"/>
  <c r="Z222" i="82"/>
  <c r="Z62" i="82"/>
  <c r="Z178" i="82"/>
  <c r="Z39" i="82"/>
  <c r="Z218" i="82"/>
  <c r="Z58" i="82"/>
  <c r="Z114" i="82"/>
  <c r="Z3" i="82"/>
  <c r="Z182" i="82"/>
  <c r="Z22" i="82"/>
  <c r="Z32" i="82"/>
  <c r="Z112" i="82"/>
  <c r="Z169" i="82"/>
  <c r="Z223" i="82"/>
  <c r="Z276" i="82"/>
  <c r="Z329" i="82"/>
  <c r="Z372" i="82"/>
  <c r="Z412" i="82"/>
  <c r="Z452" i="82"/>
  <c r="Z492" i="82"/>
  <c r="Z532" i="82"/>
  <c r="Z572" i="82"/>
  <c r="Z612" i="82"/>
  <c r="Z652" i="82"/>
  <c r="Z692" i="82"/>
  <c r="Z732" i="82"/>
  <c r="Z772" i="82"/>
  <c r="Z812" i="82"/>
  <c r="Z852" i="82"/>
  <c r="Z892" i="82"/>
  <c r="Z932" i="82"/>
  <c r="Z972" i="82"/>
  <c r="Z1012" i="82"/>
  <c r="Z1052" i="82"/>
  <c r="Z97" i="82"/>
  <c r="Z177" i="82"/>
  <c r="Z248" i="82"/>
  <c r="Z320" i="82"/>
  <c r="Z378" i="82"/>
  <c r="Z431" i="82"/>
  <c r="Z100" i="82"/>
  <c r="Z179" i="82"/>
  <c r="Z251" i="82"/>
  <c r="Z321" i="82"/>
  <c r="Z379" i="82"/>
  <c r="Z20" i="82"/>
  <c r="Z197" i="82"/>
  <c r="Z339" i="82"/>
  <c r="Z439" i="82"/>
  <c r="Z493" i="82"/>
  <c r="Z546" i="82"/>
  <c r="Z599" i="82"/>
  <c r="Z653" i="82"/>
  <c r="Z706" i="82"/>
  <c r="Z759" i="82"/>
  <c r="Z813" i="82"/>
  <c r="Z866" i="82"/>
  <c r="Z919" i="82"/>
  <c r="Z973" i="82"/>
  <c r="Z1026" i="82"/>
  <c r="Z1074" i="82"/>
  <c r="Z69" i="82"/>
  <c r="Z231" i="82"/>
  <c r="Z365" i="82"/>
  <c r="Z451" i="82"/>
  <c r="Z505" i="82"/>
  <c r="Z558" i="82"/>
  <c r="Z611" i="82"/>
  <c r="Z665" i="82"/>
  <c r="Z718" i="82"/>
  <c r="Z771" i="82"/>
  <c r="Z825" i="82"/>
  <c r="Z878" i="82"/>
  <c r="Z931" i="82"/>
  <c r="Z985" i="82"/>
  <c r="Z1038" i="82"/>
  <c r="Z1083" i="82"/>
  <c r="Z237" i="82"/>
  <c r="Z454" i="82"/>
  <c r="Z561" i="82"/>
  <c r="Z667" i="82"/>
  <c r="Z774" i="82"/>
  <c r="Z881" i="82"/>
  <c r="Z987" i="82"/>
  <c r="Z1085" i="82"/>
  <c r="Z1132" i="82"/>
  <c r="Z1172" i="82"/>
  <c r="Z1212" i="82"/>
  <c r="Z1252" i="82"/>
  <c r="Z1292" i="82"/>
  <c r="Z161" i="82"/>
  <c r="Z419" i="82"/>
  <c r="Z533" i="82"/>
  <c r="Z639" i="82"/>
  <c r="Z746" i="82"/>
  <c r="Z853" i="82"/>
  <c r="Z959" i="82"/>
  <c r="Z1064" i="82"/>
  <c r="Z1121" i="82"/>
  <c r="Z1161" i="82"/>
  <c r="Z1201" i="82"/>
  <c r="Z1241" i="82"/>
  <c r="Z1281" i="82"/>
  <c r="Z147" i="82"/>
  <c r="Z527" i="82"/>
  <c r="Z741" i="82"/>
  <c r="Z954" i="82"/>
  <c r="Z1119" i="82"/>
  <c r="Z1199" i="82"/>
  <c r="Z1279" i="82"/>
  <c r="Z337" i="82"/>
  <c r="Z598" i="82"/>
  <c r="Z811" i="82"/>
  <c r="Z1025" i="82"/>
  <c r="Z1146" i="82"/>
  <c r="Z1226" i="82"/>
  <c r="Z1306" i="82"/>
  <c r="Z453" i="82"/>
  <c r="Z666" i="82"/>
  <c r="Z879" i="82"/>
  <c r="Z1084" i="82"/>
  <c r="Z1171" i="82"/>
  <c r="Z1251" i="82"/>
  <c r="Z195" i="82"/>
  <c r="Z545" i="82"/>
  <c r="Z758" i="82"/>
  <c r="Z971" i="82"/>
  <c r="Z1126" i="82"/>
  <c r="Z1206" i="82"/>
  <c r="Z1286" i="82"/>
  <c r="Z27" i="82"/>
  <c r="Z206" i="82"/>
  <c r="Z46" i="82"/>
  <c r="Z146" i="82"/>
  <c r="Z23" i="82"/>
  <c r="Z202" i="82"/>
  <c r="Z42" i="82"/>
  <c r="Z66" i="82"/>
  <c r="Z326" i="82"/>
  <c r="Z166" i="82"/>
  <c r="Z6" i="82"/>
  <c r="BV1037" i="54"/>
  <c r="BW1077" i="54"/>
  <c r="BW1117" i="54"/>
  <c r="BW1157" i="54"/>
  <c r="BW1197" i="54"/>
  <c r="BW1237" i="54"/>
  <c r="BW1277" i="54"/>
  <c r="BW1307" i="54"/>
  <c r="Z306" i="82"/>
  <c r="Z134" i="82"/>
  <c r="Z19" i="82"/>
  <c r="Z258" i="82"/>
  <c r="Z138" i="82"/>
  <c r="Z330" i="82"/>
  <c r="Z226" i="82"/>
  <c r="Z110" i="82"/>
  <c r="Z302" i="82"/>
  <c r="Z1302" i="82"/>
  <c r="Z1190" i="82"/>
  <c r="Z1089" i="82"/>
  <c r="Z843" i="82"/>
  <c r="Z587" i="82"/>
  <c r="Z60" i="82"/>
  <c r="Z1219" i="82"/>
  <c r="Z1123" i="82"/>
  <c r="Z922" i="82"/>
  <c r="Z623" i="82"/>
  <c r="Z289" i="82"/>
  <c r="Z1258" i="82"/>
  <c r="Z1162" i="82"/>
  <c r="Z982" i="82"/>
  <c r="Z726" i="82"/>
  <c r="Z470" i="82"/>
  <c r="Z1295" i="82"/>
  <c r="Z1183" i="82"/>
  <c r="Z1076" i="82"/>
  <c r="Z826" i="82"/>
  <c r="Z570" i="82"/>
  <c r="Z1313" i="82"/>
  <c r="Z1265" i="82"/>
  <c r="Z1217" i="82"/>
  <c r="Z1169" i="82"/>
  <c r="Z1113" i="82"/>
  <c r="Z1023" i="82"/>
  <c r="Z895" i="82"/>
  <c r="Z767" i="82"/>
  <c r="Z618" i="82"/>
  <c r="Z490" i="82"/>
  <c r="Z275" i="82"/>
  <c r="Z1300" i="82"/>
  <c r="Z1244" i="82"/>
  <c r="Z1196" i="82"/>
  <c r="Z1148" i="82"/>
  <c r="Z1100" i="82"/>
  <c r="Z966" i="82"/>
  <c r="Z838" i="82"/>
  <c r="Z710" i="82"/>
  <c r="Z582" i="82"/>
  <c r="Z433" i="82"/>
  <c r="Z124" i="82"/>
  <c r="Z1059" i="82"/>
  <c r="Z995" i="82"/>
  <c r="Z921" i="82"/>
  <c r="Z857" i="82"/>
  <c r="Z793" i="82"/>
  <c r="Z729" i="82"/>
  <c r="Z654" i="82"/>
  <c r="Z590" i="82"/>
  <c r="Z526" i="82"/>
  <c r="Z462" i="82"/>
  <c r="Z343" i="82"/>
  <c r="Z173" i="82"/>
  <c r="Z1090" i="82"/>
  <c r="Z1037" i="82"/>
  <c r="Z962" i="82"/>
  <c r="Z898" i="82"/>
  <c r="Z834" i="82"/>
  <c r="Z770" i="82"/>
  <c r="Z695" i="82"/>
  <c r="Z631" i="82"/>
  <c r="Z567" i="82"/>
  <c r="Z503" i="82"/>
  <c r="Z425" i="82"/>
  <c r="Z283" i="82"/>
  <c r="Z105" i="82"/>
  <c r="Z390" i="82"/>
  <c r="Z307" i="82"/>
  <c r="Z221" i="82"/>
  <c r="Z136" i="82"/>
  <c r="Z13" i="82"/>
  <c r="Z367" i="82"/>
  <c r="Z291" i="82"/>
  <c r="Z205" i="82"/>
  <c r="Z117" i="82"/>
  <c r="Z1044" i="82"/>
  <c r="Z996" i="82"/>
  <c r="Z948" i="82"/>
  <c r="Z900" i="82"/>
  <c r="Z844" i="82"/>
  <c r="Z796" i="82"/>
  <c r="Z748" i="82"/>
  <c r="Z700" i="82"/>
  <c r="Z644" i="82"/>
  <c r="Z596" i="82"/>
  <c r="Z548" i="82"/>
  <c r="Z500" i="82"/>
  <c r="Z444" i="82"/>
  <c r="Z396" i="82"/>
  <c r="Z348" i="82"/>
  <c r="Z287" i="82"/>
  <c r="Z212" i="82"/>
  <c r="Z148" i="82"/>
  <c r="Z64" i="82"/>
  <c r="BS844" i="54"/>
  <c r="BR867" i="54"/>
  <c r="BH891" i="54"/>
  <c r="BK891" i="54"/>
  <c r="BU911" i="54"/>
  <c r="BK911" i="54"/>
  <c r="BH931" i="54"/>
  <c r="BL931" i="54"/>
  <c r="BR951" i="54"/>
  <c r="BL951" i="54"/>
  <c r="BI971" i="54"/>
  <c r="BL971" i="54"/>
  <c r="BH991" i="54"/>
  <c r="BL991" i="54"/>
  <c r="BN1011" i="54"/>
  <c r="BL1011" i="54"/>
  <c r="BI1031" i="54"/>
  <c r="BL1031" i="54"/>
  <c r="BO1051" i="54"/>
  <c r="BL1051" i="54"/>
  <c r="BS1071" i="54"/>
  <c r="BL1071" i="54"/>
  <c r="BO1091" i="54"/>
  <c r="BL1091" i="54"/>
  <c r="BH1111" i="54"/>
  <c r="BL1111" i="54"/>
  <c r="BH1131" i="54"/>
  <c r="BL1131" i="54"/>
  <c r="BH1151" i="54"/>
  <c r="BL1151" i="54"/>
  <c r="BH1171" i="54"/>
  <c r="BL1171" i="54"/>
  <c r="BJ1191" i="54"/>
  <c r="BL1191" i="54"/>
  <c r="BI1211" i="54"/>
  <c r="BL1211" i="54"/>
  <c r="BN1231" i="54"/>
  <c r="BL1231" i="54"/>
  <c r="BR1251" i="54"/>
  <c r="BL1251" i="54"/>
  <c r="BH1271" i="54"/>
  <c r="BL1271" i="54"/>
  <c r="BH1291" i="54"/>
  <c r="BK1291" i="54"/>
  <c r="BU1311" i="54"/>
  <c r="BK1311" i="54"/>
  <c r="BJ1244" i="54"/>
  <c r="BM1304" i="54"/>
  <c r="BL51" i="54"/>
  <c r="BJ87" i="54"/>
  <c r="BJ107" i="54"/>
  <c r="BU1221" i="54"/>
  <c r="BS1241" i="54"/>
  <c r="BM1261" i="54"/>
  <c r="BS1281" i="54"/>
  <c r="BM1221" i="54"/>
  <c r="BH1261" i="54"/>
  <c r="BO1281" i="54"/>
  <c r="BH1301" i="54"/>
  <c r="BK36" i="54"/>
  <c r="BL36" i="54"/>
  <c r="BJ36" i="54"/>
  <c r="BU36" i="54"/>
  <c r="BQ36" i="54"/>
  <c r="BN36" i="54"/>
  <c r="BQ1284" i="54"/>
  <c r="BI1284" i="54"/>
  <c r="BU1284" i="54"/>
  <c r="BJ1284" i="54"/>
  <c r="BN1284" i="54"/>
  <c r="BP1284" i="54"/>
  <c r="BM1284" i="54"/>
  <c r="BO1284" i="54"/>
  <c r="BJ1274" i="54"/>
  <c r="BM1274" i="54"/>
  <c r="BU1274" i="54"/>
  <c r="BK1274" i="54"/>
  <c r="BH1274" i="54"/>
  <c r="BQ1274" i="54"/>
  <c r="BL1234" i="54"/>
  <c r="BN1234" i="54"/>
  <c r="BK1234" i="54"/>
  <c r="BM1234" i="54"/>
  <c r="BO1234" i="54"/>
  <c r="BU1234" i="54"/>
  <c r="BS1234" i="54"/>
  <c r="BI1234" i="54"/>
  <c r="BH1204" i="54"/>
  <c r="BJ1204" i="54"/>
  <c r="BK1204" i="54"/>
  <c r="BT1204" i="54"/>
  <c r="BJ1184" i="54"/>
  <c r="BK1184" i="54"/>
  <c r="BS1184" i="54"/>
  <c r="BH1184" i="54"/>
  <c r="BH1164" i="54"/>
  <c r="BJ1164" i="54"/>
  <c r="BK1164" i="54"/>
  <c r="BT1164" i="54"/>
  <c r="BJ1144" i="54"/>
  <c r="BO1144" i="54"/>
  <c r="BK1144" i="54"/>
  <c r="BH1144" i="54"/>
  <c r="BH1124" i="54"/>
  <c r="BJ1124" i="54"/>
  <c r="BK1124" i="54"/>
  <c r="BT1124" i="54"/>
  <c r="BJ1104" i="54"/>
  <c r="BK1104" i="54"/>
  <c r="BS1104" i="54"/>
  <c r="BH1104" i="54"/>
  <c r="BS1084" i="54"/>
  <c r="BH1084" i="54"/>
  <c r="BT1084" i="54"/>
  <c r="BP1084" i="54"/>
  <c r="BL1064" i="54"/>
  <c r="BT1064" i="54"/>
  <c r="BO1064" i="54"/>
  <c r="BS1064" i="54"/>
  <c r="BK1044" i="54"/>
  <c r="BH1044" i="54"/>
  <c r="BJ1044" i="54"/>
  <c r="BP1044" i="54"/>
  <c r="BS1024" i="54"/>
  <c r="BL1024" i="54"/>
  <c r="BT1024" i="54"/>
  <c r="BK1024" i="54"/>
  <c r="BO1004" i="54"/>
  <c r="BP1004" i="54"/>
  <c r="BS1004" i="54"/>
  <c r="BT1004" i="54"/>
  <c r="BS984" i="54"/>
  <c r="BL984" i="54"/>
  <c r="BT984" i="54"/>
  <c r="BK984" i="54"/>
  <c r="BO964" i="54"/>
  <c r="BP964" i="54"/>
  <c r="BK964" i="54"/>
  <c r="BT964" i="54"/>
  <c r="BS944" i="54"/>
  <c r="BL944" i="54"/>
  <c r="BT944" i="54"/>
  <c r="BK944" i="54"/>
  <c r="BO924" i="54"/>
  <c r="BP924" i="54"/>
  <c r="BH924" i="54"/>
  <c r="BT924" i="54"/>
  <c r="BO904" i="54"/>
  <c r="BS904" i="54"/>
  <c r="BK904" i="54"/>
  <c r="BN904" i="54"/>
  <c r="BK884" i="54"/>
  <c r="BS884" i="54"/>
  <c r="BN884" i="54"/>
  <c r="BR884" i="54"/>
  <c r="BK857" i="54"/>
  <c r="BS857" i="54"/>
  <c r="BL857" i="54"/>
  <c r="BP857" i="54"/>
  <c r="BL837" i="54"/>
  <c r="BT837" i="54"/>
  <c r="BO837" i="54"/>
  <c r="BS837" i="54"/>
  <c r="BK817" i="54"/>
  <c r="BS817" i="54"/>
  <c r="BT817" i="54"/>
  <c r="BP817" i="54"/>
  <c r="BR1281" i="54"/>
  <c r="BT1301" i="54"/>
  <c r="BN1301" i="54"/>
  <c r="BK1301" i="54"/>
  <c r="BM1301" i="54"/>
  <c r="BO1301" i="54"/>
  <c r="BQ1301" i="54"/>
  <c r="BS1301" i="54"/>
  <c r="BJ1301" i="54"/>
  <c r="BI1281" i="54"/>
  <c r="BU1281" i="54"/>
  <c r="BL1281" i="54"/>
  <c r="BT1281" i="54"/>
  <c r="BM1281" i="54"/>
  <c r="BP1261" i="54"/>
  <c r="BO1261" i="54"/>
  <c r="BS1261" i="54"/>
  <c r="BQ1261" i="54"/>
  <c r="BK1261" i="54"/>
  <c r="BU1261" i="54"/>
  <c r="BI1241" i="54"/>
  <c r="BN1241" i="54"/>
  <c r="BP1241" i="54"/>
  <c r="BR1241" i="54"/>
  <c r="BJ1241" i="54"/>
  <c r="BK1241" i="54"/>
  <c r="BQ1241" i="54"/>
  <c r="BH1241" i="54"/>
  <c r="BP1221" i="54"/>
  <c r="BH1221" i="54"/>
  <c r="BL1221" i="54"/>
  <c r="BT1221" i="54"/>
  <c r="BI1221" i="54"/>
  <c r="BI1201" i="54"/>
  <c r="BS1201" i="54"/>
  <c r="BM1201" i="54"/>
  <c r="BU1201" i="54"/>
  <c r="BO1201" i="54"/>
  <c r="BP1181" i="54"/>
  <c r="BR1181" i="54"/>
  <c r="BU1181" i="54"/>
  <c r="BK1181" i="54"/>
  <c r="BH1181" i="54"/>
  <c r="BO1181" i="54"/>
  <c r="BN1181" i="54"/>
  <c r="BM1181" i="54"/>
  <c r="BI1161" i="54"/>
  <c r="BH1161" i="54"/>
  <c r="BP1161" i="54"/>
  <c r="BN1161" i="54"/>
  <c r="BJ1161" i="54"/>
  <c r="BL1161" i="54"/>
  <c r="BP1141" i="54"/>
  <c r="BQ1141" i="54"/>
  <c r="BI1141" i="54"/>
  <c r="BL1141" i="54"/>
  <c r="BS1141" i="54"/>
  <c r="BI1121" i="54"/>
  <c r="BK1121" i="54"/>
  <c r="BH1121" i="54"/>
  <c r="BO1121" i="54"/>
  <c r="BS1121" i="54"/>
  <c r="BR1121" i="54"/>
  <c r="BQ1121" i="54"/>
  <c r="BL1101" i="54"/>
  <c r="BP1101" i="54"/>
  <c r="BN1101" i="54"/>
  <c r="BM1101" i="54"/>
  <c r="BR1101" i="54"/>
  <c r="BU1101" i="54"/>
  <c r="BJ1101" i="54"/>
  <c r="BT1081" i="54"/>
  <c r="BQ1081" i="54"/>
  <c r="BI1081" i="54"/>
  <c r="BH1081" i="54"/>
  <c r="BP1081" i="54"/>
  <c r="BM1061" i="54"/>
  <c r="BO1061" i="54"/>
  <c r="BS1061" i="54"/>
  <c r="BL1061" i="54"/>
  <c r="BK1061" i="54"/>
  <c r="BH1061" i="54"/>
  <c r="BP1041" i="54"/>
  <c r="BN1041" i="54"/>
  <c r="BT1041" i="54"/>
  <c r="BR1041" i="54"/>
  <c r="BL1041" i="54"/>
  <c r="BK1041" i="54"/>
  <c r="BH1041" i="54"/>
  <c r="BJ1041" i="54"/>
  <c r="BT1021" i="54"/>
  <c r="BM1021" i="54"/>
  <c r="BU1021" i="54"/>
  <c r="BI1021" i="54"/>
  <c r="BL1021" i="54"/>
  <c r="BP1001" i="54"/>
  <c r="BS1001" i="54"/>
  <c r="BM1001" i="54"/>
  <c r="BU1001" i="54"/>
  <c r="BO1001" i="54"/>
  <c r="BT981" i="54"/>
  <c r="BR981" i="54"/>
  <c r="BJ981" i="54"/>
  <c r="BK981" i="54"/>
  <c r="BH981" i="54"/>
  <c r="BO981" i="54"/>
  <c r="BN981" i="54"/>
  <c r="BI981" i="54"/>
  <c r="BP961" i="54"/>
  <c r="BL961" i="54"/>
  <c r="BI961" i="54"/>
  <c r="BN961" i="54"/>
  <c r="BH961" i="54"/>
  <c r="BQ961" i="54"/>
  <c r="BT941" i="54"/>
  <c r="BQ941" i="54"/>
  <c r="BL941" i="54"/>
  <c r="BM941" i="54"/>
  <c r="BS941" i="54"/>
  <c r="BP921" i="54"/>
  <c r="BK921" i="54"/>
  <c r="BT921" i="54"/>
  <c r="BO921" i="54"/>
  <c r="BS921" i="54"/>
  <c r="BR921" i="54"/>
  <c r="BH921" i="54"/>
  <c r="BT901" i="54"/>
  <c r="BI901" i="54"/>
  <c r="BM901" i="54"/>
  <c r="BH901" i="54"/>
  <c r="BQ901" i="54"/>
  <c r="BS901" i="54"/>
  <c r="BL901" i="54"/>
  <c r="BL881" i="54"/>
  <c r="BS881" i="54"/>
  <c r="BT881" i="54"/>
  <c r="BO881" i="54"/>
  <c r="BK881" i="54"/>
  <c r="BL854" i="54"/>
  <c r="BO854" i="54"/>
  <c r="BS854" i="54"/>
  <c r="BP854" i="54"/>
  <c r="BK854" i="54"/>
  <c r="BU854" i="54"/>
  <c r="BM834" i="54"/>
  <c r="BN834" i="54"/>
  <c r="BH834" i="54"/>
  <c r="BR834" i="54"/>
  <c r="BQ834" i="54"/>
  <c r="BK834" i="54"/>
  <c r="BI834" i="54"/>
  <c r="BJ834" i="54"/>
  <c r="BP814" i="54"/>
  <c r="BT814" i="54"/>
  <c r="BU814" i="54"/>
  <c r="BK814" i="54"/>
  <c r="BO814" i="54"/>
  <c r="BK794" i="54"/>
  <c r="BS794" i="54"/>
  <c r="BO794" i="54"/>
  <c r="BT794" i="54"/>
  <c r="BN794" i="54"/>
  <c r="BL774" i="54"/>
  <c r="BQ774" i="54"/>
  <c r="BH774" i="54"/>
  <c r="BU774" i="54"/>
  <c r="BI774" i="54"/>
  <c r="BK774" i="54"/>
  <c r="BM774" i="54"/>
  <c r="BJ774" i="54"/>
  <c r="BS754" i="54"/>
  <c r="BK754" i="54"/>
  <c r="BN754" i="54"/>
  <c r="BM754" i="54"/>
  <c r="BJ754" i="54"/>
  <c r="BT754" i="54"/>
  <c r="BK734" i="54"/>
  <c r="BO734" i="54"/>
  <c r="BP734" i="54"/>
  <c r="BL734" i="54"/>
  <c r="BS734" i="54"/>
  <c r="BT714" i="54"/>
  <c r="BU714" i="54"/>
  <c r="BH714" i="54"/>
  <c r="BN714" i="54"/>
  <c r="BS714" i="54"/>
  <c r="BQ714" i="54"/>
  <c r="BI714" i="54"/>
  <c r="BP694" i="54"/>
  <c r="BS694" i="54"/>
  <c r="BM694" i="54"/>
  <c r="BJ694" i="54"/>
  <c r="BQ694" i="54"/>
  <c r="BH694" i="54"/>
  <c r="BR694" i="54"/>
  <c r="BO674" i="54"/>
  <c r="BT674" i="54"/>
  <c r="BR674" i="54"/>
  <c r="BS674" i="54"/>
  <c r="BN674" i="54"/>
  <c r="BP654" i="54"/>
  <c r="BL654" i="54"/>
  <c r="BR654" i="54"/>
  <c r="BN654" i="54"/>
  <c r="BU654" i="54"/>
  <c r="BI654" i="54"/>
  <c r="BR634" i="54"/>
  <c r="BM634" i="54"/>
  <c r="BJ634" i="54"/>
  <c r="BQ634" i="54"/>
  <c r="BH634" i="54"/>
  <c r="BU634" i="54"/>
  <c r="BI634" i="54"/>
  <c r="BP634" i="54"/>
  <c r="BK614" i="54"/>
  <c r="BN614" i="54"/>
  <c r="BP614" i="54"/>
  <c r="BR614" i="54"/>
  <c r="BS614" i="54"/>
  <c r="BN594" i="54"/>
  <c r="BP594" i="54"/>
  <c r="BL594" i="54"/>
  <c r="BS594" i="54"/>
  <c r="BK594" i="54"/>
  <c r="BN574" i="54"/>
  <c r="BQ574" i="54"/>
  <c r="BH574" i="54"/>
  <c r="BU574" i="54"/>
  <c r="BI574" i="54"/>
  <c r="BL574" i="54"/>
  <c r="BM574" i="54"/>
  <c r="BJ574" i="54"/>
  <c r="BP554" i="54"/>
  <c r="BK554" i="54"/>
  <c r="BL554" i="54"/>
  <c r="BM554" i="54"/>
  <c r="BJ554" i="54"/>
  <c r="BR554" i="54"/>
  <c r="BL534" i="54"/>
  <c r="BK534" i="54"/>
  <c r="BS534" i="54"/>
  <c r="BT534" i="54"/>
  <c r="BR534" i="54"/>
  <c r="BS514" i="54"/>
  <c r="BU514" i="54"/>
  <c r="BI514" i="54"/>
  <c r="BN514" i="54"/>
  <c r="BR514" i="54"/>
  <c r="BQ514" i="54"/>
  <c r="BH514" i="54"/>
  <c r="BL494" i="54"/>
  <c r="BP494" i="54"/>
  <c r="BM494" i="54"/>
  <c r="BJ494" i="54"/>
  <c r="BQ494" i="54"/>
  <c r="BH494" i="54"/>
  <c r="BO494" i="54"/>
  <c r="BK474" i="54"/>
  <c r="BP474" i="54"/>
  <c r="BL474" i="54"/>
  <c r="BS474" i="54"/>
  <c r="BO474" i="54"/>
  <c r="BL454" i="54"/>
  <c r="BN454" i="54"/>
  <c r="BR454" i="54"/>
  <c r="BK454" i="54"/>
  <c r="BU454" i="54"/>
  <c r="BH454" i="54"/>
  <c r="BL434" i="54"/>
  <c r="BM434" i="54"/>
  <c r="BN434" i="54"/>
  <c r="BQ434" i="54"/>
  <c r="BJ434" i="54"/>
  <c r="BS434" i="54"/>
  <c r="BS414" i="54"/>
  <c r="BM414" i="54"/>
  <c r="BT414" i="54"/>
  <c r="BQ414" i="54"/>
  <c r="BJ414" i="54"/>
  <c r="BO414" i="54"/>
  <c r="BO394" i="54"/>
  <c r="BM394" i="54"/>
  <c r="BP394" i="54"/>
  <c r="BQ394" i="54"/>
  <c r="BJ394" i="54"/>
  <c r="BK394" i="54"/>
  <c r="BM368" i="54"/>
  <c r="BK368" i="54"/>
  <c r="BN368" i="54"/>
  <c r="BO368" i="54"/>
  <c r="BH368" i="54"/>
  <c r="BT368" i="54"/>
  <c r="BR346" i="54"/>
  <c r="BM346" i="54"/>
  <c r="BS346" i="54"/>
  <c r="BQ346" i="54"/>
  <c r="BJ346" i="54"/>
  <c r="BN346" i="54"/>
  <c r="BP317" i="54"/>
  <c r="BI317" i="54"/>
  <c r="BT317" i="54"/>
  <c r="BH317" i="54"/>
  <c r="BN317" i="54"/>
  <c r="BJ317" i="54"/>
  <c r="BL317" i="54"/>
  <c r="BR317" i="54"/>
  <c r="BS293" i="54"/>
  <c r="BU293" i="54"/>
  <c r="BN293" i="54"/>
  <c r="BR293" i="54"/>
  <c r="BK254" i="54"/>
  <c r="BM254" i="54"/>
  <c r="BS254" i="54"/>
  <c r="BP254" i="54"/>
  <c r="BM234" i="54"/>
  <c r="BP234" i="54"/>
  <c r="BQ234" i="54"/>
  <c r="BT234" i="54"/>
  <c r="BL214" i="54"/>
  <c r="BU214" i="54"/>
  <c r="BM214" i="54"/>
  <c r="BT214" i="54"/>
  <c r="BU191" i="54"/>
  <c r="BQ191" i="54"/>
  <c r="BM191" i="54"/>
  <c r="BP167" i="54"/>
  <c r="BI167" i="54"/>
  <c r="BT167" i="54"/>
  <c r="BH167" i="54"/>
  <c r="BL167" i="54"/>
  <c r="BK167" i="54"/>
  <c r="BP147" i="54"/>
  <c r="BI147" i="54"/>
  <c r="BT147" i="54"/>
  <c r="BJ147" i="54"/>
  <c r="BL147" i="54"/>
  <c r="BO147" i="54"/>
  <c r="BP127" i="54"/>
  <c r="BH127" i="54"/>
  <c r="BT127" i="54"/>
  <c r="BI127" i="54"/>
  <c r="BL127" i="54"/>
  <c r="BO127" i="54"/>
  <c r="BR1261" i="54"/>
  <c r="BQ1281" i="54"/>
  <c r="BI1301" i="54"/>
  <c r="BO1271" i="54"/>
  <c r="BM1271" i="54"/>
  <c r="BU1291" i="54"/>
  <c r="BI1291" i="54"/>
  <c r="BJ1311" i="54"/>
  <c r="BQ1311" i="54"/>
  <c r="BJ817" i="54"/>
  <c r="BR837" i="54"/>
  <c r="BM857" i="54"/>
  <c r="BO884" i="54"/>
  <c r="BT904" i="54"/>
  <c r="BJ924" i="54"/>
  <c r="BR944" i="54"/>
  <c r="BM964" i="54"/>
  <c r="BO984" i="54"/>
  <c r="BU1004" i="54"/>
  <c r="BJ1024" i="54"/>
  <c r="BR1044" i="54"/>
  <c r="BM1064" i="54"/>
  <c r="BI1084" i="54"/>
  <c r="BU1104" i="54"/>
  <c r="BS1124" i="54"/>
  <c r="BR1144" i="54"/>
  <c r="BM1164" i="54"/>
  <c r="BI1184" i="54"/>
  <c r="BU1204" i="54"/>
  <c r="BI214" i="54"/>
  <c r="BL234" i="54"/>
  <c r="BR254" i="54"/>
  <c r="BK346" i="54"/>
  <c r="BJ368" i="54"/>
  <c r="BL394" i="54"/>
  <c r="BN414" i="54"/>
  <c r="BI474" i="54"/>
  <c r="BS494" i="54"/>
  <c r="BO514" i="54"/>
  <c r="BM534" i="54"/>
  <c r="BO574" i="54"/>
  <c r="BO594" i="54"/>
  <c r="BU614" i="54"/>
  <c r="BJ654" i="54"/>
  <c r="BL674" i="54"/>
  <c r="BT694" i="54"/>
  <c r="BI734" i="54"/>
  <c r="BH754" i="54"/>
  <c r="BR774" i="54"/>
  <c r="BQ794" i="54"/>
  <c r="BM814" i="54"/>
  <c r="BM854" i="54"/>
  <c r="BN881" i="54"/>
  <c r="BU901" i="54"/>
  <c r="BP941" i="54"/>
  <c r="BM961" i="54"/>
  <c r="BS981" i="54"/>
  <c r="BL1001" i="54"/>
  <c r="BP1021" i="54"/>
  <c r="BO1041" i="54"/>
  <c r="BJ1061" i="54"/>
  <c r="BU1081" i="54"/>
  <c r="BK1101" i="54"/>
  <c r="BT1121" i="54"/>
  <c r="BT1141" i="54"/>
  <c r="BK1161" i="54"/>
  <c r="BJ1181" i="54"/>
  <c r="BL1201" i="54"/>
  <c r="BR1221" i="54"/>
  <c r="BL1241" i="54"/>
  <c r="BN1261" i="54"/>
  <c r="BH1281" i="54"/>
  <c r="BU1301" i="54"/>
  <c r="BJ1234" i="54"/>
  <c r="BI1274" i="54"/>
  <c r="BH36" i="54"/>
  <c r="BQ891" i="54"/>
  <c r="BI911" i="54"/>
  <c r="BN931" i="54"/>
  <c r="BI951" i="54"/>
  <c r="BN971" i="54"/>
  <c r="BJ991" i="54"/>
  <c r="BI1011" i="54"/>
  <c r="BH1031" i="54"/>
  <c r="BT1031" i="54"/>
  <c r="BI1051" i="54"/>
  <c r="BT1051" i="54"/>
  <c r="BI1071" i="54"/>
  <c r="BT1071" i="54"/>
  <c r="BJ1091" i="54"/>
  <c r="BT1091" i="54"/>
  <c r="BR1111" i="54"/>
  <c r="BT1111" i="54"/>
  <c r="BK1131" i="54"/>
  <c r="BT1131" i="54"/>
  <c r="BJ1151" i="54"/>
  <c r="BT1151" i="54"/>
  <c r="BK1171" i="54"/>
  <c r="BT1171" i="54"/>
  <c r="BH1191" i="54"/>
  <c r="BT1191" i="54"/>
  <c r="BK1211" i="54"/>
  <c r="BT1211" i="54"/>
  <c r="BJ1231" i="54"/>
  <c r="BT1231" i="54"/>
  <c r="BK1251" i="54"/>
  <c r="BT1251" i="54"/>
  <c r="BJ1271" i="54"/>
  <c r="BT1271" i="54"/>
  <c r="BQ1291" i="54"/>
  <c r="BS1291" i="54"/>
  <c r="BN1311" i="54"/>
  <c r="BS1311" i="54"/>
  <c r="BU1304" i="54"/>
  <c r="BH191" i="54"/>
  <c r="BM293" i="54"/>
  <c r="BO317" i="54"/>
  <c r="BL817" i="54"/>
  <c r="BN837" i="54"/>
  <c r="BJ857" i="54"/>
  <c r="BU884" i="54"/>
  <c r="BP904" i="54"/>
  <c r="BI924" i="54"/>
  <c r="BN944" i="54"/>
  <c r="BI964" i="54"/>
  <c r="BP984" i="54"/>
  <c r="BQ1004" i="54"/>
  <c r="BI1024" i="54"/>
  <c r="BN1044" i="54"/>
  <c r="BJ1064" i="54"/>
  <c r="BO1084" i="54"/>
  <c r="BQ1104" i="54"/>
  <c r="BI1124" i="54"/>
  <c r="BN1144" i="54"/>
  <c r="BP1164" i="54"/>
  <c r="BP1184" i="54"/>
  <c r="BQ1204" i="54"/>
  <c r="BH214" i="54"/>
  <c r="BS234" i="54"/>
  <c r="BN254" i="54"/>
  <c r="BT346" i="54"/>
  <c r="BI368" i="54"/>
  <c r="BU394" i="54"/>
  <c r="BR414" i="54"/>
  <c r="BI454" i="54"/>
  <c r="BH474" i="54"/>
  <c r="BK494" i="54"/>
  <c r="BM514" i="54"/>
  <c r="BI554" i="54"/>
  <c r="BT574" i="54"/>
  <c r="BU594" i="54"/>
  <c r="BQ614" i="54"/>
  <c r="BO654" i="54"/>
  <c r="BP674" i="54"/>
  <c r="BO694" i="54"/>
  <c r="BH734" i="54"/>
  <c r="BP754" i="54"/>
  <c r="BO774" i="54"/>
  <c r="BM794" i="54"/>
  <c r="BP834" i="54"/>
  <c r="BT854" i="54"/>
  <c r="BU881" i="54"/>
  <c r="BJ921" i="54"/>
  <c r="BI941" i="54"/>
  <c r="BS961" i="54"/>
  <c r="BJ1001" i="54"/>
  <c r="BQ1021" i="54"/>
  <c r="BQ1061" i="54"/>
  <c r="BS1081" i="54"/>
  <c r="BJ1121" i="54"/>
  <c r="BO1141" i="54"/>
  <c r="BR1161" i="54"/>
  <c r="BT1181" i="54"/>
  <c r="BK1201" i="54"/>
  <c r="BN1221" i="54"/>
  <c r="BU1241" i="54"/>
  <c r="BJ1281" i="54"/>
  <c r="BR1234" i="54"/>
  <c r="BR1274" i="54"/>
  <c r="BM36" i="54"/>
  <c r="BH1051" i="54"/>
  <c r="BH1071" i="54"/>
  <c r="BH1091" i="54"/>
  <c r="BI1111" i="54"/>
  <c r="BI1131" i="54"/>
  <c r="BI1151" i="54"/>
  <c r="BI1171" i="54"/>
  <c r="BN1191" i="54"/>
  <c r="BJ1211" i="54"/>
  <c r="BH1231" i="54"/>
  <c r="BH1251" i="54"/>
  <c r="BI1271" i="54"/>
  <c r="BM1291" i="54"/>
  <c r="BI1311" i="54"/>
  <c r="BQ293" i="54"/>
  <c r="BS317" i="54"/>
  <c r="BI817" i="54"/>
  <c r="BU837" i="54"/>
  <c r="BH857" i="54"/>
  <c r="BQ884" i="54"/>
  <c r="BL904" i="54"/>
  <c r="BK924" i="54"/>
  <c r="BU944" i="54"/>
  <c r="BS964" i="54"/>
  <c r="BR984" i="54"/>
  <c r="BM1004" i="54"/>
  <c r="BH1024" i="54"/>
  <c r="BU1044" i="54"/>
  <c r="BI1064" i="54"/>
  <c r="BR1084" i="54"/>
  <c r="BM1104" i="54"/>
  <c r="BO1124" i="54"/>
  <c r="BU1144" i="54"/>
  <c r="BS1164" i="54"/>
  <c r="BR1184" i="54"/>
  <c r="BM1204" i="54"/>
  <c r="BJ214" i="54"/>
  <c r="BO234" i="54"/>
  <c r="BH254" i="54"/>
  <c r="BO346" i="54"/>
  <c r="BR368" i="54"/>
  <c r="BL414" i="54"/>
  <c r="BI434" i="54"/>
  <c r="BJ454" i="54"/>
  <c r="BJ474" i="54"/>
  <c r="BR494" i="54"/>
  <c r="BI534" i="54"/>
  <c r="BH554" i="54"/>
  <c r="BS574" i="54"/>
  <c r="BQ594" i="54"/>
  <c r="BM614" i="54"/>
  <c r="BK654" i="54"/>
  <c r="BK674" i="54"/>
  <c r="BU694" i="54"/>
  <c r="BJ734" i="54"/>
  <c r="BO754" i="54"/>
  <c r="BP774" i="54"/>
  <c r="BI814" i="54"/>
  <c r="BU834" i="54"/>
  <c r="BQ854" i="54"/>
  <c r="BQ881" i="54"/>
  <c r="BL921" i="54"/>
  <c r="BU941" i="54"/>
  <c r="BO961" i="54"/>
  <c r="BH1001" i="54"/>
  <c r="BS1021" i="54"/>
  <c r="BI1061" i="54"/>
  <c r="BO1081" i="54"/>
  <c r="BP1121" i="54"/>
  <c r="BK1141" i="54"/>
  <c r="BL1181" i="54"/>
  <c r="BR1201" i="54"/>
  <c r="BM1241" i="54"/>
  <c r="BP1281" i="54"/>
  <c r="BT1234" i="54"/>
  <c r="BT1274" i="54"/>
  <c r="BR36" i="54"/>
  <c r="BU349" i="54"/>
  <c r="BU371" i="54"/>
  <c r="BR397" i="54"/>
  <c r="BQ417" i="54"/>
  <c r="BU437" i="54"/>
  <c r="BR457" i="54"/>
  <c r="BN477" i="54"/>
  <c r="BR497" i="54"/>
  <c r="BN517" i="54"/>
  <c r="BR537" i="54"/>
  <c r="BS557" i="54"/>
  <c r="BU577" i="54"/>
  <c r="BR597" i="54"/>
  <c r="BQ617" i="54"/>
  <c r="BN637" i="54"/>
  <c r="BM657" i="54"/>
  <c r="BK677" i="54"/>
  <c r="BR697" i="54"/>
  <c r="BO717" i="54"/>
  <c r="BK737" i="54"/>
  <c r="BM757" i="54"/>
  <c r="BR777" i="54"/>
  <c r="BS797" i="54"/>
  <c r="BI64" i="54"/>
  <c r="BK64" i="54"/>
  <c r="BP80" i="54"/>
  <c r="BR100" i="54"/>
  <c r="BR120" i="54"/>
  <c r="BR140" i="54"/>
  <c r="BR160" i="54"/>
  <c r="BN172" i="54"/>
  <c r="BK184" i="54"/>
  <c r="BM206" i="54"/>
  <c r="BT286" i="54"/>
  <c r="BL989" i="54"/>
  <c r="BI1009" i="54"/>
  <c r="BH1029" i="54"/>
  <c r="BR1029" i="54"/>
  <c r="BS1049" i="54"/>
  <c r="BU1069" i="54"/>
  <c r="BJ1089" i="54"/>
  <c r="BN1089" i="54"/>
  <c r="BO1109" i="54"/>
  <c r="BI1129" i="54"/>
  <c r="BP1149" i="54"/>
  <c r="BH1169" i="54"/>
  <c r="BK1169" i="54"/>
  <c r="BI1189" i="54"/>
  <c r="BT1209" i="54"/>
  <c r="BM1229" i="54"/>
  <c r="BR1229" i="54"/>
  <c r="BS1249" i="54"/>
  <c r="BL1269" i="54"/>
  <c r="BU1289" i="54"/>
  <c r="BN1289" i="54"/>
  <c r="BI1309" i="54"/>
  <c r="BH37" i="54"/>
  <c r="BR477" i="54"/>
  <c r="BN497" i="54"/>
  <c r="BS517" i="54"/>
  <c r="BN537" i="54"/>
  <c r="BU557" i="54"/>
  <c r="BO577" i="54"/>
  <c r="BM597" i="54"/>
  <c r="BK617" i="54"/>
  <c r="BS637" i="54"/>
  <c r="BR657" i="54"/>
  <c r="BN677" i="54"/>
  <c r="BM697" i="54"/>
  <c r="BK717" i="54"/>
  <c r="BN737" i="54"/>
  <c r="BO757" i="54"/>
  <c r="BN777" i="54"/>
  <c r="BO797" i="54"/>
  <c r="BU80" i="54"/>
  <c r="BL100" i="54"/>
  <c r="BK120" i="54"/>
  <c r="BS140" i="54"/>
  <c r="BL160" i="54"/>
  <c r="BR172" i="54"/>
  <c r="BH184" i="54"/>
  <c r="BP184" i="54"/>
  <c r="BJ206" i="54"/>
  <c r="BR206" i="54"/>
  <c r="BP286" i="54"/>
  <c r="BT37" i="54"/>
  <c r="BQ37" i="54"/>
  <c r="BM349" i="54"/>
  <c r="BS371" i="54"/>
  <c r="BU397" i="54"/>
  <c r="BN417" i="54"/>
  <c r="BR437" i="54"/>
  <c r="BS457" i="54"/>
  <c r="BK477" i="54"/>
  <c r="BS497" i="54"/>
  <c r="BR517" i="54"/>
  <c r="BS537" i="54"/>
  <c r="BQ557" i="54"/>
  <c r="BM577" i="54"/>
  <c r="BS597" i="54"/>
  <c r="BU617" i="54"/>
  <c r="BK637" i="54"/>
  <c r="BN657" i="54"/>
  <c r="BM677" i="54"/>
  <c r="BU697" i="54"/>
  <c r="BU717" i="54"/>
  <c r="BU737" i="54"/>
  <c r="BN757" i="54"/>
  <c r="BS777" i="54"/>
  <c r="BK797" i="54"/>
  <c r="BS64" i="54"/>
  <c r="BM80" i="54"/>
  <c r="BS100" i="54"/>
  <c r="BP120" i="54"/>
  <c r="BP140" i="54"/>
  <c r="BS160" i="54"/>
  <c r="BO172" i="54"/>
  <c r="BO184" i="54"/>
  <c r="BL184" i="54"/>
  <c r="BT206" i="54"/>
  <c r="BN206" i="54"/>
  <c r="BL286" i="54"/>
  <c r="BO1229" i="54"/>
  <c r="BI1249" i="54"/>
  <c r="BJ1269" i="54"/>
  <c r="BQ1289" i="54"/>
  <c r="BK1289" i="54"/>
  <c r="BH1309" i="54"/>
  <c r="BP37" i="54"/>
  <c r="BM37" i="54"/>
  <c r="BJ64" i="54"/>
  <c r="BL37" i="54"/>
  <c r="BQ1305" i="54"/>
  <c r="BK1305" i="54"/>
  <c r="BR1285" i="54"/>
  <c r="BM1285" i="54"/>
  <c r="BR1265" i="54"/>
  <c r="BJ1265" i="54"/>
  <c r="BR1245" i="54"/>
  <c r="BH1245" i="54"/>
  <c r="BR1225" i="54"/>
  <c r="BJ1225" i="54"/>
  <c r="BR1205" i="54"/>
  <c r="BH1205" i="54"/>
  <c r="BR1185" i="54"/>
  <c r="BJ1185" i="54"/>
  <c r="BR1165" i="54"/>
  <c r="BM1165" i="54"/>
  <c r="BR1145" i="54"/>
  <c r="BL1145" i="54"/>
  <c r="BR1125" i="54"/>
  <c r="BH1125" i="54"/>
  <c r="BR1105" i="54"/>
  <c r="BT1105" i="54"/>
  <c r="BR1085" i="54"/>
  <c r="BH1085" i="54"/>
  <c r="BR1065" i="54"/>
  <c r="BM1065" i="54"/>
  <c r="BR1045" i="54"/>
  <c r="BH1045" i="54"/>
  <c r="BR1025" i="54"/>
  <c r="BH1025" i="54"/>
  <c r="BR1005" i="54"/>
  <c r="BH1005" i="54"/>
  <c r="BR985" i="54"/>
  <c r="BJ985" i="54"/>
  <c r="BR965" i="54"/>
  <c r="BH965" i="54"/>
  <c r="BR945" i="54"/>
  <c r="BJ945" i="54"/>
  <c r="BR925" i="54"/>
  <c r="BJ925" i="54"/>
  <c r="BQ905" i="54"/>
  <c r="BI905" i="54"/>
  <c r="BQ885" i="54"/>
  <c r="BI885" i="54"/>
  <c r="BR858" i="54"/>
  <c r="BJ858" i="54"/>
  <c r="BR838" i="54"/>
  <c r="BJ838" i="54"/>
  <c r="BR818" i="54"/>
  <c r="BJ818" i="54"/>
  <c r="BQ798" i="54"/>
  <c r="BJ798" i="54"/>
  <c r="BQ778" i="54"/>
  <c r="BJ778" i="54"/>
  <c r="BQ758" i="54"/>
  <c r="BJ758" i="54"/>
  <c r="BQ738" i="54"/>
  <c r="BJ738" i="54"/>
  <c r="BQ718" i="54"/>
  <c r="BJ718" i="54"/>
  <c r="BQ698" i="54"/>
  <c r="BJ698" i="54"/>
  <c r="BQ678" i="54"/>
  <c r="BJ678" i="54"/>
  <c r="BQ658" i="54"/>
  <c r="BH658" i="54"/>
  <c r="BQ638" i="54"/>
  <c r="BJ638" i="54"/>
  <c r="BQ618" i="54"/>
  <c r="BJ618" i="54"/>
  <c r="BQ598" i="54"/>
  <c r="BJ598" i="54"/>
  <c r="BQ578" i="54"/>
  <c r="BJ578" i="54"/>
  <c r="BQ558" i="54"/>
  <c r="BJ558" i="54"/>
  <c r="BQ538" i="54"/>
  <c r="BJ538" i="54"/>
  <c r="BQ518" i="54"/>
  <c r="BJ518" i="54"/>
  <c r="BQ498" i="54"/>
  <c r="BH498" i="54"/>
  <c r="BQ478" i="54"/>
  <c r="BJ478" i="54"/>
  <c r="BQ458" i="54"/>
  <c r="BJ458" i="54"/>
  <c r="P1385" i="82"/>
  <c r="Q1896" i="82"/>
  <c r="P1896" i="82"/>
  <c r="BI1297" i="54"/>
  <c r="BS1297" i="54"/>
  <c r="BO1277" i="54"/>
  <c r="BU1277" i="54"/>
  <c r="BO1257" i="54"/>
  <c r="BQ1257" i="54"/>
  <c r="BO1237" i="54"/>
  <c r="BU1237" i="54"/>
  <c r="BO1217" i="54"/>
  <c r="BQ1217" i="54"/>
  <c r="BO1197" i="54"/>
  <c r="BU1197" i="54"/>
  <c r="BO1177" i="54"/>
  <c r="BQ1177" i="54"/>
  <c r="BO1157" i="54"/>
  <c r="BU1157" i="54"/>
  <c r="BO1137" i="54"/>
  <c r="BH1137" i="54"/>
  <c r="BO1117" i="54"/>
  <c r="BU1117" i="54"/>
  <c r="BO1097" i="54"/>
  <c r="BQ1097" i="54"/>
  <c r="BO1077" i="54"/>
  <c r="BJ1077" i="54"/>
  <c r="BO1057" i="54"/>
  <c r="BH1057" i="54"/>
  <c r="BO1037" i="54"/>
  <c r="BJ1037" i="54"/>
  <c r="BO1017" i="54"/>
  <c r="BT1017" i="54"/>
  <c r="BO997" i="54"/>
  <c r="BP997" i="54"/>
  <c r="BO977" i="54"/>
  <c r="BL977" i="54"/>
  <c r="BO957" i="54"/>
  <c r="BH957" i="54"/>
  <c r="BO937" i="54"/>
  <c r="BH937" i="54"/>
  <c r="BO917" i="54"/>
  <c r="BJ917" i="54"/>
  <c r="BN897" i="54"/>
  <c r="BH897" i="54"/>
  <c r="BN877" i="54"/>
  <c r="BH877" i="54"/>
  <c r="BO850" i="54"/>
  <c r="BI850" i="54"/>
  <c r="BO830" i="54"/>
  <c r="BI830" i="54"/>
  <c r="BN810" i="54"/>
  <c r="BI810" i="54"/>
  <c r="BO790" i="54"/>
  <c r="BS790" i="54"/>
  <c r="BL770" i="54"/>
  <c r="BI770" i="54"/>
  <c r="BN750" i="54"/>
  <c r="BI750" i="54"/>
  <c r="BO730" i="54"/>
  <c r="BH730" i="54"/>
  <c r="BO710" i="54"/>
  <c r="BI710" i="54"/>
  <c r="BK690" i="54"/>
  <c r="BI690" i="54"/>
  <c r="BL670" i="54"/>
  <c r="BI670" i="54"/>
  <c r="BN650" i="54"/>
  <c r="BI650" i="54"/>
  <c r="BO630" i="54"/>
  <c r="BH630" i="54"/>
  <c r="BK610" i="54"/>
  <c r="BI610" i="54"/>
  <c r="BL590" i="54"/>
  <c r="BH590" i="54"/>
  <c r="BN570" i="54"/>
  <c r="BI570" i="54"/>
  <c r="BN550" i="54"/>
  <c r="BI550" i="54"/>
  <c r="BN530" i="54"/>
  <c r="BH530" i="54"/>
  <c r="BN510" i="54"/>
  <c r="BI510" i="54"/>
  <c r="BN490" i="54"/>
  <c r="BI490" i="54"/>
  <c r="BN470" i="54"/>
  <c r="BH470" i="54"/>
  <c r="BN450" i="54"/>
  <c r="BI450" i="54"/>
  <c r="Q1884" i="82"/>
  <c r="BL1266" i="54"/>
  <c r="BN1266" i="54"/>
  <c r="BO1250" i="54"/>
  <c r="BH1250" i="54"/>
  <c r="Q1912" i="82"/>
  <c r="P1848" i="82"/>
  <c r="Y2" i="82" a="1"/>
  <c r="J534" i="82"/>
  <c r="K534" i="82" s="1"/>
  <c r="J900" i="82"/>
  <c r="K900" i="82" s="1"/>
  <c r="J1064" i="82"/>
  <c r="K1064" i="82" s="1"/>
  <c r="J1224" i="82"/>
  <c r="K1224" i="82" s="1"/>
  <c r="J614" i="82"/>
  <c r="K614" i="82" s="1"/>
  <c r="J924" i="82"/>
  <c r="K924" i="82" s="1"/>
  <c r="J1084" i="82"/>
  <c r="K1084" i="82" s="1"/>
  <c r="J944" i="82"/>
  <c r="K944" i="82" s="1"/>
  <c r="J1216" i="82"/>
  <c r="K1216" i="82" s="1"/>
  <c r="J1024" i="82"/>
  <c r="K1024" i="82" s="1"/>
  <c r="J894" i="82"/>
  <c r="K894" i="82" s="1"/>
  <c r="J697" i="82"/>
  <c r="K697" i="82" s="1"/>
  <c r="J1108" i="82"/>
  <c r="K1108" i="82" s="1"/>
  <c r="J197" i="82"/>
  <c r="K197" i="82" s="1"/>
  <c r="J1292" i="82"/>
  <c r="K1292" i="82" s="1"/>
  <c r="J1252" i="82"/>
  <c r="K1252" i="82" s="1"/>
  <c r="J1187" i="82"/>
  <c r="K1187" i="82" s="1"/>
  <c r="J1027" i="82"/>
  <c r="K1027" i="82" s="1"/>
  <c r="J850" i="82"/>
  <c r="K850" i="82" s="1"/>
  <c r="J245" i="82"/>
  <c r="K245" i="82" s="1"/>
  <c r="J154" i="82"/>
  <c r="K154" i="82" s="1"/>
  <c r="J314" i="82"/>
  <c r="K314" i="82" s="1"/>
  <c r="J151" i="82"/>
  <c r="K151" i="82" s="1"/>
  <c r="J311" i="82"/>
  <c r="K311" i="82" s="1"/>
  <c r="J248" i="82"/>
  <c r="K248" i="82" s="1"/>
  <c r="J450" i="82"/>
  <c r="K450" i="82" s="1"/>
  <c r="J209" i="82"/>
  <c r="K209" i="82" s="1"/>
  <c r="J431" i="82"/>
  <c r="K431" i="82" s="1"/>
  <c r="J340" i="82"/>
  <c r="K340" i="82" s="1"/>
  <c r="J571" i="82"/>
  <c r="K571" i="82" s="1"/>
  <c r="J731" i="82"/>
  <c r="K731" i="82" s="1"/>
  <c r="J891" i="82"/>
  <c r="K891" i="82" s="1"/>
  <c r="J465" i="82"/>
  <c r="K465" i="82" s="1"/>
  <c r="J636" i="82"/>
  <c r="K636" i="82" s="1"/>
  <c r="J796" i="82"/>
  <c r="K796" i="82" s="1"/>
  <c r="J400" i="82"/>
  <c r="K400" i="82" s="1"/>
  <c r="J601" i="82"/>
  <c r="K601" i="82" s="1"/>
  <c r="J1234" i="82"/>
  <c r="K1234" i="82" s="1"/>
  <c r="J1074" i="82"/>
  <c r="K1074" i="82" s="1"/>
  <c r="J913" i="82"/>
  <c r="K913" i="82" s="1"/>
  <c r="J574" i="82"/>
  <c r="K574" i="82" s="1"/>
  <c r="J1213" i="82"/>
  <c r="K1213" i="82" s="1"/>
  <c r="J1053" i="82"/>
  <c r="K1053" i="82" s="1"/>
  <c r="J885" i="82"/>
  <c r="K885" i="82" s="1"/>
  <c r="J484" i="82"/>
  <c r="K484" i="82" s="1"/>
  <c r="J1099" i="82"/>
  <c r="K1099" i="82" s="1"/>
  <c r="J674" i="82"/>
  <c r="K674" i="82" s="1"/>
  <c r="J242" i="82"/>
  <c r="K242" i="82" s="1"/>
  <c r="J1183" i="82"/>
  <c r="K1183" i="82" s="1"/>
  <c r="J1023" i="82"/>
  <c r="K1023" i="82" s="1"/>
  <c r="J845" i="82"/>
  <c r="K845" i="82" s="1"/>
  <c r="J181" i="82"/>
  <c r="K181" i="82" s="1"/>
  <c r="J158" i="82"/>
  <c r="K158" i="82" s="1"/>
  <c r="J318" i="82"/>
  <c r="K318" i="82" s="1"/>
  <c r="J155" i="82"/>
  <c r="K155" i="82" s="1"/>
  <c r="J315" i="82"/>
  <c r="K315" i="82" s="1"/>
  <c r="J256" i="82"/>
  <c r="K256" i="82" s="1"/>
  <c r="J454" i="82"/>
  <c r="K454" i="82" s="1"/>
  <c r="J217" i="82"/>
  <c r="K217" i="82" s="1"/>
  <c r="J435" i="82"/>
  <c r="K435" i="82" s="1"/>
  <c r="J348" i="82"/>
  <c r="K348" i="82" s="1"/>
  <c r="J575" i="82"/>
  <c r="K575" i="82" s="1"/>
  <c r="J735" i="82"/>
  <c r="K735" i="82" s="1"/>
  <c r="J895" i="82"/>
  <c r="K895" i="82" s="1"/>
  <c r="J471" i="82"/>
  <c r="K471" i="82" s="1"/>
  <c r="J640" i="82"/>
  <c r="K640" i="82" s="1"/>
  <c r="J800" i="82"/>
  <c r="K800" i="82" s="1"/>
  <c r="J440" i="82"/>
  <c r="K440" i="82" s="1"/>
  <c r="J621" i="82"/>
  <c r="K621" i="82" s="1"/>
  <c r="J1214" i="82"/>
  <c r="K1214" i="82" s="1"/>
  <c r="J1054" i="82"/>
  <c r="K1054" i="82" s="1"/>
  <c r="J886" i="82"/>
  <c r="K886" i="82" s="1"/>
  <c r="J489" i="82"/>
  <c r="K489" i="82" s="1"/>
  <c r="J1193" i="82"/>
  <c r="K1193" i="82" s="1"/>
  <c r="J1033" i="82"/>
  <c r="K1033" i="82" s="1"/>
  <c r="J858" i="82"/>
  <c r="K858" i="82" s="1"/>
  <c r="J336" i="82"/>
  <c r="K336" i="82" s="1"/>
  <c r="J1019" i="82"/>
  <c r="K1019" i="82" s="1"/>
  <c r="J2" i="82"/>
  <c r="K2" i="82" s="1"/>
  <c r="J1303" i="82"/>
  <c r="K1303" i="82" s="1"/>
  <c r="J38" i="82"/>
  <c r="K38" i="82" s="1"/>
  <c r="J163" i="82"/>
  <c r="K163" i="82" s="1"/>
  <c r="J272" i="82"/>
  <c r="K272" i="82" s="1"/>
  <c r="J233" i="82"/>
  <c r="K233" i="82" s="1"/>
  <c r="J364" i="82"/>
  <c r="K364" i="82" s="1"/>
  <c r="J743" i="82"/>
  <c r="K743" i="82" s="1"/>
  <c r="J481" i="82"/>
  <c r="K481" i="82" s="1"/>
  <c r="J808" i="82"/>
  <c r="K808" i="82" s="1"/>
  <c r="J629" i="82"/>
  <c r="K629" i="82" s="1"/>
  <c r="J1046" i="82"/>
  <c r="K1046" i="82" s="1"/>
  <c r="J441" i="82"/>
  <c r="K441" i="82" s="1"/>
  <c r="J1025" i="82"/>
  <c r="K1025" i="82" s="1"/>
  <c r="J213" i="82"/>
  <c r="K213" i="82" s="1"/>
  <c r="J147" i="82"/>
  <c r="K147" i="82" s="1"/>
  <c r="J395" i="82"/>
  <c r="K395" i="82" s="1"/>
  <c r="J855" i="82"/>
  <c r="K855" i="82" s="1"/>
  <c r="J360" i="82"/>
  <c r="K360" i="82" s="1"/>
  <c r="J934" i="82"/>
  <c r="K934" i="82" s="1"/>
  <c r="J912" i="82"/>
  <c r="K912" i="82" s="1"/>
  <c r="J278" i="82"/>
  <c r="K278" i="82" s="1"/>
  <c r="J426" i="82"/>
  <c r="K426" i="82" s="1"/>
  <c r="J547" i="82"/>
  <c r="K547" i="82" s="1"/>
  <c r="J612" i="82"/>
  <c r="K612" i="82" s="1"/>
  <c r="J1210" i="82"/>
  <c r="K1210" i="82" s="1"/>
  <c r="J1189" i="82"/>
  <c r="K1189" i="82" s="1"/>
  <c r="J1159" i="82"/>
  <c r="K1159" i="82" s="1"/>
  <c r="J182" i="82"/>
  <c r="K182" i="82" s="1"/>
  <c r="J239" i="82"/>
  <c r="K239" i="82" s="1"/>
  <c r="J378" i="82"/>
  <c r="K378" i="82" s="1"/>
  <c r="J359" i="82"/>
  <c r="K359" i="82" s="1"/>
  <c r="J496" i="82"/>
  <c r="K496" i="82" s="1"/>
  <c r="J819" i="82"/>
  <c r="K819" i="82" s="1"/>
  <c r="J564" i="82"/>
  <c r="K564" i="82" s="1"/>
  <c r="J244" i="82"/>
  <c r="K244" i="82" s="1"/>
  <c r="J1290" i="82"/>
  <c r="K1290" i="82" s="1"/>
  <c r="J970" i="82"/>
  <c r="K970" i="82" s="1"/>
  <c r="J1269" i="82"/>
  <c r="K1269" i="82" s="1"/>
  <c r="J949" i="82"/>
  <c r="K949" i="82" s="1"/>
  <c r="J1015" i="82"/>
  <c r="K1015" i="82" s="1"/>
  <c r="J307" i="82"/>
  <c r="K307" i="82" s="1"/>
  <c r="J265" i="82"/>
  <c r="K265" i="82" s="1"/>
  <c r="J759" i="82"/>
  <c r="K759" i="82" s="1"/>
  <c r="J824" i="82"/>
  <c r="K824" i="82" s="1"/>
  <c r="J1030" i="82"/>
  <c r="K1030" i="82" s="1"/>
  <c r="J1009" i="82"/>
  <c r="K1009" i="82" s="1"/>
  <c r="J86" i="82"/>
  <c r="K86" i="82" s="1"/>
  <c r="J326" i="82"/>
  <c r="K326" i="82" s="1"/>
  <c r="J420" i="82"/>
  <c r="K420" i="82" s="1"/>
  <c r="J516" i="82"/>
  <c r="K516" i="82" s="1"/>
  <c r="J625" i="82"/>
  <c r="K625" i="82" s="1"/>
  <c r="J468" i="82"/>
  <c r="K468" i="82" s="1"/>
  <c r="J277" i="82"/>
  <c r="K277" i="82" s="1"/>
  <c r="J598" i="82"/>
  <c r="K598" i="82" s="1"/>
  <c r="J920" i="82"/>
  <c r="K920" i="82" s="1"/>
  <c r="J1080" i="82"/>
  <c r="K1080" i="82" s="1"/>
  <c r="J1240" i="82"/>
  <c r="K1240" i="82" s="1"/>
  <c r="J678" i="82"/>
  <c r="K678" i="82" s="1"/>
  <c r="J940" i="82"/>
  <c r="K940" i="82" s="1"/>
  <c r="J1100" i="82"/>
  <c r="K1100" i="82" s="1"/>
  <c r="J976" i="82"/>
  <c r="K976" i="82" s="1"/>
  <c r="J1236" i="82"/>
  <c r="K1236" i="82" s="1"/>
  <c r="J1088" i="82"/>
  <c r="K1088" i="82" s="1"/>
  <c r="J964" i="82"/>
  <c r="K964" i="82" s="1"/>
  <c r="J761" i="82"/>
  <c r="K761" i="82" s="1"/>
  <c r="J1136" i="82"/>
  <c r="K1136" i="82" s="1"/>
  <c r="J721" i="82"/>
  <c r="K721" i="82" s="1"/>
  <c r="J518" i="82"/>
  <c r="K518" i="82" s="1"/>
  <c r="J1296" i="82"/>
  <c r="K1296" i="82" s="1"/>
  <c r="J1171" i="82"/>
  <c r="K1171" i="82" s="1"/>
  <c r="J1011" i="82"/>
  <c r="K1011" i="82" s="1"/>
  <c r="J822" i="82"/>
  <c r="K822" i="82" s="1"/>
  <c r="J10" i="82"/>
  <c r="K10" i="82" s="1"/>
  <c r="J170" i="82"/>
  <c r="K170" i="82" s="1"/>
  <c r="J7" i="82"/>
  <c r="K7" i="82" s="1"/>
  <c r="J167" i="82"/>
  <c r="K167" i="82" s="1"/>
  <c r="J327" i="82"/>
  <c r="K327" i="82" s="1"/>
  <c r="J280" i="82"/>
  <c r="K280" i="82" s="1"/>
  <c r="J466" i="82"/>
  <c r="K466" i="82" s="1"/>
  <c r="J241" i="82"/>
  <c r="K241" i="82" s="1"/>
  <c r="J447" i="82"/>
  <c r="K447" i="82" s="1"/>
  <c r="J372" i="82"/>
  <c r="K372" i="82" s="1"/>
  <c r="J587" i="82"/>
  <c r="K587" i="82" s="1"/>
  <c r="J747" i="82"/>
  <c r="K747" i="82" s="1"/>
  <c r="J907" i="82"/>
  <c r="K907" i="82" s="1"/>
  <c r="J487" i="82"/>
  <c r="K487" i="82" s="1"/>
  <c r="J652" i="82"/>
  <c r="K652" i="82" s="1"/>
  <c r="J812" i="82"/>
  <c r="K812" i="82" s="1"/>
  <c r="J432" i="82"/>
  <c r="K432" i="82" s="1"/>
  <c r="J617" i="82"/>
  <c r="K617" i="82" s="1"/>
  <c r="J1218" i="82"/>
  <c r="K1218" i="82" s="1"/>
  <c r="J1058" i="82"/>
  <c r="K1058" i="82" s="1"/>
  <c r="J892" i="82"/>
  <c r="K892" i="82" s="1"/>
  <c r="J510" i="82"/>
  <c r="K510" i="82" s="1"/>
  <c r="J1197" i="82"/>
  <c r="K1197" i="82" s="1"/>
  <c r="J1037" i="82"/>
  <c r="K1037" i="82" s="1"/>
  <c r="J864" i="82"/>
  <c r="K864" i="82" s="1"/>
  <c r="J369" i="82"/>
  <c r="K369" i="82" s="1"/>
  <c r="J1067" i="82"/>
  <c r="K1067" i="82" s="1"/>
  <c r="J546" i="82"/>
  <c r="K546" i="82" s="1"/>
  <c r="J274" i="82"/>
  <c r="K274" i="82" s="1"/>
  <c r="J1167" i="82"/>
  <c r="K1167" i="82" s="1"/>
  <c r="J1007" i="82"/>
  <c r="K1007" i="82" s="1"/>
  <c r="J814" i="82"/>
  <c r="K814" i="82" s="1"/>
  <c r="J14" i="82"/>
  <c r="K14" i="82" s="1"/>
  <c r="J174" i="82"/>
  <c r="K174" i="82" s="1"/>
  <c r="J11" i="82"/>
  <c r="K11" i="82" s="1"/>
  <c r="J171" i="82"/>
  <c r="K171" i="82" s="1"/>
  <c r="J331" i="82"/>
  <c r="K331" i="82" s="1"/>
  <c r="J288" i="82"/>
  <c r="K288" i="82" s="1"/>
  <c r="J470" i="82"/>
  <c r="K470" i="82" s="1"/>
  <c r="J249" i="82"/>
  <c r="K249" i="82" s="1"/>
  <c r="J451" i="82"/>
  <c r="K451" i="82" s="1"/>
  <c r="J380" i="82"/>
  <c r="K380" i="82" s="1"/>
  <c r="J591" i="82"/>
  <c r="K591" i="82" s="1"/>
  <c r="J751" i="82"/>
  <c r="K751" i="82" s="1"/>
  <c r="J911" i="82"/>
  <c r="K911" i="82" s="1"/>
  <c r="J492" i="82"/>
  <c r="K492" i="82" s="1"/>
  <c r="J656" i="82"/>
  <c r="K656" i="82" s="1"/>
  <c r="J816" i="82"/>
  <c r="K816" i="82" s="1"/>
  <c r="J467" i="82"/>
  <c r="K467" i="82" s="1"/>
  <c r="J637" i="82"/>
  <c r="K637" i="82" s="1"/>
  <c r="J1198" i="82"/>
  <c r="K1198" i="82" s="1"/>
  <c r="J1038" i="82"/>
  <c r="K1038" i="82" s="1"/>
  <c r="J865" i="82"/>
  <c r="K865" i="82" s="1"/>
  <c r="J377" i="82"/>
  <c r="K377" i="82" s="1"/>
  <c r="J1177" i="82"/>
  <c r="K1177" i="82" s="1"/>
  <c r="J1017" i="82"/>
  <c r="K1017" i="82" s="1"/>
  <c r="J834" i="82"/>
  <c r="K834" i="82" s="1"/>
  <c r="J37" i="82"/>
  <c r="K37" i="82" s="1"/>
  <c r="J987" i="82"/>
  <c r="K987" i="82" s="1"/>
  <c r="J34" i="82"/>
  <c r="K34" i="82" s="1"/>
  <c r="J1239" i="82"/>
  <c r="K1239" i="82" s="1"/>
  <c r="J102" i="82"/>
  <c r="K102" i="82" s="1"/>
  <c r="J195" i="82"/>
  <c r="K195" i="82" s="1"/>
  <c r="J332" i="82"/>
  <c r="K332" i="82" s="1"/>
  <c r="J297" i="82"/>
  <c r="K297" i="82" s="1"/>
  <c r="J428" i="82"/>
  <c r="K428" i="82" s="1"/>
  <c r="J775" i="82"/>
  <c r="K775" i="82" s="1"/>
  <c r="J520" i="82"/>
  <c r="K520" i="82" s="1"/>
  <c r="J840" i="82"/>
  <c r="K840" i="82" s="1"/>
  <c r="J661" i="82"/>
  <c r="K661" i="82" s="1"/>
  <c r="J1014" i="82"/>
  <c r="K1014" i="82" s="1"/>
  <c r="J1313" i="82"/>
  <c r="K1313" i="82" s="1"/>
  <c r="J993" i="82"/>
  <c r="K993" i="82" s="1"/>
  <c r="J1207" i="82"/>
  <c r="K1207" i="82" s="1"/>
  <c r="J211" i="82"/>
  <c r="K211" i="82" s="1"/>
  <c r="J12" i="82"/>
  <c r="K12" i="82" s="1"/>
  <c r="J21" i="82"/>
  <c r="K21" i="82" s="1"/>
  <c r="J477" i="82"/>
  <c r="K477" i="82" s="1"/>
  <c r="J854" i="82"/>
  <c r="K854" i="82" s="1"/>
  <c r="J818" i="82"/>
  <c r="K818" i="82" s="1"/>
  <c r="J31" i="82"/>
  <c r="K31" i="82" s="1"/>
  <c r="J490" i="82"/>
  <c r="K490" i="82" s="1"/>
  <c r="J611" i="82"/>
  <c r="K611" i="82" s="1"/>
  <c r="J676" i="82"/>
  <c r="K676" i="82" s="1"/>
  <c r="J1146" i="82"/>
  <c r="K1146" i="82" s="1"/>
  <c r="J1125" i="82"/>
  <c r="K1125" i="82" s="1"/>
  <c r="J1095" i="82"/>
  <c r="K1095" i="82" s="1"/>
  <c r="J246" i="82"/>
  <c r="K246" i="82" s="1"/>
  <c r="J271" i="82"/>
  <c r="K271" i="82" s="1"/>
  <c r="J410" i="82"/>
  <c r="K410" i="82" s="1"/>
  <c r="J391" i="82"/>
  <c r="K391" i="82" s="1"/>
  <c r="J531" i="82"/>
  <c r="K531" i="82" s="1"/>
  <c r="J851" i="82"/>
  <c r="K851" i="82" s="1"/>
  <c r="J596" i="82"/>
  <c r="K596" i="82" s="1"/>
  <c r="J352" i="82"/>
  <c r="K352" i="82" s="1"/>
  <c r="J1258" i="82"/>
  <c r="K1258" i="82" s="1"/>
  <c r="J938" i="82"/>
  <c r="K938" i="82" s="1"/>
  <c r="J1237" i="82"/>
  <c r="K1237" i="82" s="1"/>
  <c r="J917" i="82"/>
  <c r="K917" i="82" s="1"/>
  <c r="J877" i="82"/>
  <c r="K877" i="82" s="1"/>
  <c r="J48" i="82"/>
  <c r="K48" i="82" s="1"/>
  <c r="J363" i="82"/>
  <c r="K363" i="82" s="1"/>
  <c r="J823" i="82"/>
  <c r="K823" i="82" s="1"/>
  <c r="J260" i="82"/>
  <c r="K260" i="82" s="1"/>
  <c r="J966" i="82"/>
  <c r="K966" i="82" s="1"/>
  <c r="J945" i="82"/>
  <c r="K945" i="82" s="1"/>
  <c r="J214" i="82"/>
  <c r="K214" i="82" s="1"/>
  <c r="J394" i="82"/>
  <c r="K394" i="82" s="1"/>
  <c r="J515" i="82"/>
  <c r="K515" i="82" s="1"/>
  <c r="J580" i="82"/>
  <c r="K580" i="82" s="1"/>
  <c r="J1306" i="82"/>
  <c r="K1306" i="82" s="1"/>
  <c r="J1285" i="82"/>
  <c r="K1285" i="82" s="1"/>
  <c r="J662" i="82"/>
  <c r="K662" i="82" s="1"/>
  <c r="J936" i="82"/>
  <c r="K936" i="82" s="1"/>
  <c r="J1096" i="82"/>
  <c r="K1096" i="82" s="1"/>
  <c r="J1256" i="82"/>
  <c r="K1256" i="82" s="1"/>
  <c r="J713" i="82"/>
  <c r="K713" i="82" s="1"/>
  <c r="J956" i="82"/>
  <c r="K956" i="82" s="1"/>
  <c r="J1116" i="82"/>
  <c r="K1116" i="82" s="1"/>
  <c r="J1008" i="82"/>
  <c r="K1008" i="82" s="1"/>
  <c r="J1260" i="82"/>
  <c r="K1260" i="82" s="1"/>
  <c r="J1140" i="82"/>
  <c r="K1140" i="82" s="1"/>
  <c r="J1028" i="82"/>
  <c r="K1028" i="82" s="1"/>
  <c r="J825" i="82"/>
  <c r="K825" i="82" s="1"/>
  <c r="J1156" i="82"/>
  <c r="K1156" i="82" s="1"/>
  <c r="J846" i="82"/>
  <c r="K846" i="82" s="1"/>
  <c r="J729" i="82"/>
  <c r="K729" i="82" s="1"/>
  <c r="J1314" i="82"/>
  <c r="K1314" i="82" s="1"/>
  <c r="J1155" i="82"/>
  <c r="K1155" i="82" s="1"/>
  <c r="J995" i="82"/>
  <c r="K995" i="82" s="1"/>
  <c r="J790" i="82"/>
  <c r="K790" i="82" s="1"/>
  <c r="J26" i="82"/>
  <c r="K26" i="82" s="1"/>
  <c r="J186" i="82"/>
  <c r="K186" i="82" s="1"/>
  <c r="J23" i="82"/>
  <c r="K23" i="82" s="1"/>
  <c r="J183" i="82"/>
  <c r="K183" i="82" s="1"/>
  <c r="J4" i="82"/>
  <c r="K4" i="82" s="1"/>
  <c r="J312" i="82"/>
  <c r="K312" i="82" s="1"/>
  <c r="J482" i="82"/>
  <c r="K482" i="82" s="1"/>
  <c r="J273" i="82"/>
  <c r="K273" i="82" s="1"/>
  <c r="J20" i="82"/>
  <c r="K20" i="82" s="1"/>
  <c r="J404" i="82"/>
  <c r="K404" i="82" s="1"/>
  <c r="J603" i="82"/>
  <c r="K603" i="82" s="1"/>
  <c r="J763" i="82"/>
  <c r="K763" i="82" s="1"/>
  <c r="J53" i="82"/>
  <c r="K53" i="82" s="1"/>
  <c r="J508" i="82"/>
  <c r="K508" i="82" s="1"/>
  <c r="J668" i="82"/>
  <c r="K668" i="82" s="1"/>
  <c r="J828" i="82"/>
  <c r="K828" i="82" s="1"/>
  <c r="J461" i="82"/>
  <c r="K461" i="82" s="1"/>
  <c r="J633" i="82"/>
  <c r="K633" i="82" s="1"/>
  <c r="J1202" i="82"/>
  <c r="K1202" i="82" s="1"/>
  <c r="J1042" i="82"/>
  <c r="K1042" i="82" s="1"/>
  <c r="J870" i="82"/>
  <c r="K870" i="82" s="1"/>
  <c r="J409" i="82"/>
  <c r="K409" i="82" s="1"/>
  <c r="J1181" i="82"/>
  <c r="K1181" i="82" s="1"/>
  <c r="J1021" i="82"/>
  <c r="K1021" i="82" s="1"/>
  <c r="J842" i="82"/>
  <c r="K842" i="82" s="1"/>
  <c r="J149" i="82"/>
  <c r="K149" i="82" s="1"/>
  <c r="J1035" i="82"/>
  <c r="K1035" i="82" s="1"/>
  <c r="J353" i="82"/>
  <c r="K353" i="82" s="1"/>
  <c r="J1311" i="82"/>
  <c r="K1311" i="82" s="1"/>
  <c r="J1151" i="82"/>
  <c r="K1151" i="82" s="1"/>
  <c r="J991" i="82"/>
  <c r="K991" i="82" s="1"/>
  <c r="J782" i="82"/>
  <c r="K782" i="82" s="1"/>
  <c r="J30" i="82"/>
  <c r="K30" i="82" s="1"/>
  <c r="J190" i="82"/>
  <c r="K190" i="82" s="1"/>
  <c r="J27" i="82"/>
  <c r="K27" i="82" s="1"/>
  <c r="J187" i="82"/>
  <c r="K187" i="82" s="1"/>
  <c r="J8" i="82"/>
  <c r="K8" i="82" s="1"/>
  <c r="J320" i="82"/>
  <c r="K320" i="82" s="1"/>
  <c r="J486" i="82"/>
  <c r="K486" i="82" s="1"/>
  <c r="J281" i="82"/>
  <c r="K281" i="82" s="1"/>
  <c r="J28" i="82"/>
  <c r="K28" i="82" s="1"/>
  <c r="J412" i="82"/>
  <c r="K412" i="82" s="1"/>
  <c r="J607" i="82"/>
  <c r="K607" i="82" s="1"/>
  <c r="J767" i="82"/>
  <c r="K767" i="82" s="1"/>
  <c r="J85" i="82"/>
  <c r="K85" i="82" s="1"/>
  <c r="J512" i="82"/>
  <c r="K512" i="82" s="1"/>
  <c r="J672" i="82"/>
  <c r="K672" i="82" s="1"/>
  <c r="J832" i="82"/>
  <c r="K832" i="82" s="1"/>
  <c r="J488" i="82"/>
  <c r="K488" i="82" s="1"/>
  <c r="J653" i="82"/>
  <c r="K653" i="82" s="1"/>
  <c r="J1182" i="82"/>
  <c r="K1182" i="82" s="1"/>
  <c r="J1022" i="82"/>
  <c r="K1022" i="82" s="1"/>
  <c r="J844" i="82"/>
  <c r="K844" i="82" s="1"/>
  <c r="J165" i="82"/>
  <c r="K165" i="82" s="1"/>
  <c r="J1161" i="82"/>
  <c r="K1161" i="82" s="1"/>
  <c r="J1001" i="82"/>
  <c r="K1001" i="82" s="1"/>
  <c r="J802" i="82"/>
  <c r="K802" i="82" s="1"/>
  <c r="J1307" i="82"/>
  <c r="K1307" i="82" s="1"/>
  <c r="J955" i="82"/>
  <c r="K955" i="82" s="1"/>
  <c r="J66" i="82"/>
  <c r="K66" i="82" s="1"/>
  <c r="J1175" i="82"/>
  <c r="K1175" i="82" s="1"/>
  <c r="J166" i="82"/>
  <c r="K166" i="82" s="1"/>
  <c r="J227" i="82"/>
  <c r="K227" i="82" s="1"/>
  <c r="J366" i="82"/>
  <c r="K366" i="82" s="1"/>
  <c r="J347" i="82"/>
  <c r="K347" i="82" s="1"/>
  <c r="J480" i="82"/>
  <c r="K480" i="82" s="1"/>
  <c r="J807" i="82"/>
  <c r="K807" i="82" s="1"/>
  <c r="J552" i="82"/>
  <c r="K552" i="82" s="1"/>
  <c r="J196" i="82"/>
  <c r="K196" i="82" s="1"/>
  <c r="J1302" i="82"/>
  <c r="K1302" i="82" s="1"/>
  <c r="J982" i="82"/>
  <c r="K982" i="82" s="1"/>
  <c r="J1281" i="82"/>
  <c r="K1281" i="82" s="1"/>
  <c r="J961" i="82"/>
  <c r="K961" i="82" s="1"/>
  <c r="J1079" i="82"/>
  <c r="K1079" i="82" s="1"/>
  <c r="J275" i="82"/>
  <c r="K275" i="82" s="1"/>
  <c r="J13" i="82"/>
  <c r="K13" i="82" s="1"/>
  <c r="J330" i="82"/>
  <c r="K330" i="82" s="1"/>
  <c r="J549" i="82"/>
  <c r="K549" i="82" s="1"/>
  <c r="J733" i="82"/>
  <c r="K733" i="82" s="1"/>
  <c r="J690" i="82"/>
  <c r="K690" i="82" s="1"/>
  <c r="J95" i="82"/>
  <c r="K95" i="82" s="1"/>
  <c r="J97" i="82"/>
  <c r="K97" i="82" s="1"/>
  <c r="J675" i="82"/>
  <c r="K675" i="82" s="1"/>
  <c r="J772" i="82"/>
  <c r="K772" i="82" s="1"/>
  <c r="J1082" i="82"/>
  <c r="K1082" i="82" s="1"/>
  <c r="J1061" i="82"/>
  <c r="K1061" i="82" s="1"/>
  <c r="J1031" i="82"/>
  <c r="K1031" i="82" s="1"/>
  <c r="J306" i="82"/>
  <c r="K306" i="82" s="1"/>
  <c r="J303" i="82"/>
  <c r="K303" i="82" s="1"/>
  <c r="J442" i="82"/>
  <c r="K442" i="82" s="1"/>
  <c r="J423" i="82"/>
  <c r="K423" i="82" s="1"/>
  <c r="J563" i="82"/>
  <c r="K563" i="82" s="1"/>
  <c r="J883" i="82"/>
  <c r="K883" i="82" s="1"/>
  <c r="J628" i="82"/>
  <c r="K628" i="82" s="1"/>
  <c r="J416" i="82"/>
  <c r="K416" i="82" s="1"/>
  <c r="J1226" i="82"/>
  <c r="K1226" i="82" s="1"/>
  <c r="J902" i="82"/>
  <c r="K902" i="82" s="1"/>
  <c r="J1205" i="82"/>
  <c r="K1205" i="82" s="1"/>
  <c r="J874" i="82"/>
  <c r="K874" i="82" s="1"/>
  <c r="J594" i="82"/>
  <c r="K594" i="82" s="1"/>
  <c r="J176" i="82"/>
  <c r="K176" i="82" s="1"/>
  <c r="J427" i="82"/>
  <c r="K427" i="82" s="1"/>
  <c r="J887" i="82"/>
  <c r="K887" i="82" s="1"/>
  <c r="J424" i="82"/>
  <c r="K424" i="82" s="1"/>
  <c r="J897" i="82"/>
  <c r="K897" i="82" s="1"/>
  <c r="J869" i="82"/>
  <c r="K869" i="82" s="1"/>
  <c r="J322" i="82"/>
  <c r="K322" i="82" s="1"/>
  <c r="J458" i="82"/>
  <c r="K458" i="82" s="1"/>
  <c r="J579" i="82"/>
  <c r="K579" i="82" s="1"/>
  <c r="J644" i="82"/>
  <c r="K644" i="82" s="1"/>
  <c r="J1242" i="82"/>
  <c r="K1242" i="82" s="1"/>
  <c r="J1221" i="82"/>
  <c r="K1221" i="82" s="1"/>
  <c r="J325" i="82"/>
  <c r="K325" i="82" s="1"/>
  <c r="J857" i="82"/>
  <c r="K857" i="82" s="1"/>
  <c r="J1032" i="82"/>
  <c r="K1032" i="82" s="1"/>
  <c r="J1192" i="82"/>
  <c r="K1192" i="82" s="1"/>
  <c r="J479" i="82"/>
  <c r="K479" i="82" s="1"/>
  <c r="J884" i="82"/>
  <c r="K884" i="82" s="1"/>
  <c r="J1052" i="82"/>
  <c r="K1052" i="82" s="1"/>
  <c r="J868" i="82"/>
  <c r="K868" i="82" s="1"/>
  <c r="J1172" i="82"/>
  <c r="K1172" i="82" s="1"/>
  <c r="J889" i="82"/>
  <c r="K889" i="82" s="1"/>
  <c r="J646" i="82"/>
  <c r="K646" i="82" s="1"/>
  <c r="J425" i="82"/>
  <c r="K425" i="82" s="1"/>
  <c r="J1044" i="82"/>
  <c r="K1044" i="82" s="1"/>
  <c r="J1284" i="82"/>
  <c r="K1284" i="82" s="1"/>
  <c r="J1204" i="82"/>
  <c r="K1204" i="82" s="1"/>
  <c r="J1168" i="82"/>
  <c r="K1168" i="82" s="1"/>
  <c r="J1219" i="82"/>
  <c r="K1219" i="82" s="1"/>
  <c r="J1059" i="82"/>
  <c r="K1059" i="82" s="1"/>
  <c r="J893" i="82"/>
  <c r="K893" i="82" s="1"/>
  <c r="J514" i="82"/>
  <c r="K514" i="82" s="1"/>
  <c r="J122" i="82"/>
  <c r="K122" i="82" s="1"/>
  <c r="J282" i="82"/>
  <c r="K282" i="82" s="1"/>
  <c r="J119" i="82"/>
  <c r="K119" i="82" s="1"/>
  <c r="J279" i="82"/>
  <c r="K279" i="82" s="1"/>
  <c r="J184" i="82"/>
  <c r="K184" i="82" s="1"/>
  <c r="J418" i="82"/>
  <c r="K418" i="82" s="1"/>
  <c r="J145" i="82"/>
  <c r="K145" i="82" s="1"/>
  <c r="J399" i="82"/>
  <c r="K399" i="82" s="1"/>
  <c r="J220" i="82"/>
  <c r="K220" i="82" s="1"/>
  <c r="J539" i="82"/>
  <c r="K539" i="82" s="1"/>
  <c r="J699" i="82"/>
  <c r="K699" i="82" s="1"/>
  <c r="J859" i="82"/>
  <c r="K859" i="82" s="1"/>
  <c r="J405" i="82"/>
  <c r="K405" i="82" s="1"/>
  <c r="J604" i="82"/>
  <c r="K604" i="82" s="1"/>
  <c r="J764" i="82"/>
  <c r="K764" i="82" s="1"/>
  <c r="J569" i="82"/>
  <c r="K569" i="82" s="1"/>
  <c r="J1266" i="82"/>
  <c r="K1266" i="82" s="1"/>
  <c r="J1106" i="82"/>
  <c r="K1106" i="82" s="1"/>
  <c r="J946" i="82"/>
  <c r="K946" i="82" s="1"/>
  <c r="J693" i="82"/>
  <c r="K693" i="82" s="1"/>
  <c r="J1245" i="82"/>
  <c r="K1245" i="82" s="1"/>
  <c r="J1085" i="82"/>
  <c r="K1085" i="82" s="1"/>
  <c r="J925" i="82"/>
  <c r="K925" i="82" s="1"/>
  <c r="J618" i="82"/>
  <c r="K618" i="82" s="1"/>
  <c r="J1163" i="82"/>
  <c r="K1163" i="82" s="1"/>
  <c r="J806" i="82"/>
  <c r="K806" i="82" s="1"/>
  <c r="J178" i="82"/>
  <c r="K178" i="82" s="1"/>
  <c r="J1215" i="82"/>
  <c r="K1215" i="82" s="1"/>
  <c r="J1055" i="82"/>
  <c r="K1055" i="82" s="1"/>
  <c r="J888" i="82"/>
  <c r="K888" i="82" s="1"/>
  <c r="J495" i="82"/>
  <c r="K495" i="82" s="1"/>
  <c r="J126" i="82"/>
  <c r="K126" i="82" s="1"/>
  <c r="J286" i="82"/>
  <c r="K286" i="82" s="1"/>
  <c r="J123" i="82"/>
  <c r="K123" i="82" s="1"/>
  <c r="J283" i="82"/>
  <c r="K283" i="82" s="1"/>
  <c r="J192" i="82"/>
  <c r="K192" i="82" s="1"/>
  <c r="J422" i="82"/>
  <c r="K422" i="82" s="1"/>
  <c r="J153" i="82"/>
  <c r="K153" i="82" s="1"/>
  <c r="J403" i="82"/>
  <c r="K403" i="82" s="1"/>
  <c r="J236" i="82"/>
  <c r="K236" i="82" s="1"/>
  <c r="J543" i="82"/>
  <c r="K543" i="82" s="1"/>
  <c r="J703" i="82"/>
  <c r="K703" i="82" s="1"/>
  <c r="J863" i="82"/>
  <c r="K863" i="82" s="1"/>
  <c r="J413" i="82"/>
  <c r="K413" i="82" s="1"/>
  <c r="J608" i="82"/>
  <c r="K608" i="82" s="1"/>
  <c r="J768" i="82"/>
  <c r="K768" i="82" s="1"/>
  <c r="J376" i="82"/>
  <c r="K376" i="82" s="1"/>
  <c r="J589" i="82"/>
  <c r="K589" i="82" s="1"/>
  <c r="J1246" i="82"/>
  <c r="K1246" i="82" s="1"/>
  <c r="J1086" i="82"/>
  <c r="K1086" i="82" s="1"/>
  <c r="J926" i="82"/>
  <c r="K926" i="82" s="1"/>
  <c r="J622" i="82"/>
  <c r="K622" i="82" s="1"/>
  <c r="J1225" i="82"/>
  <c r="K1225" i="82" s="1"/>
  <c r="J1065" i="82"/>
  <c r="K1065" i="82" s="1"/>
  <c r="J901" i="82"/>
  <c r="K901" i="82" s="1"/>
  <c r="J538" i="82"/>
  <c r="K538" i="82" s="1"/>
  <c r="J1083" i="82"/>
  <c r="K1083" i="82" s="1"/>
  <c r="J610" i="82"/>
  <c r="K610" i="82" s="1"/>
  <c r="J258" i="82"/>
  <c r="K258" i="82" s="1"/>
  <c r="J702" i="82"/>
  <c r="K702" i="82" s="1"/>
  <c r="J99" i="82"/>
  <c r="K99" i="82" s="1"/>
  <c r="J144" i="82"/>
  <c r="K144" i="82" s="1"/>
  <c r="J105" i="82"/>
  <c r="K105" i="82" s="1"/>
  <c r="J140" i="82"/>
  <c r="K140" i="82" s="1"/>
  <c r="J679" i="82"/>
  <c r="K679" i="82" s="1"/>
  <c r="J365" i="82"/>
  <c r="K365" i="82" s="1"/>
  <c r="J744" i="82"/>
  <c r="K744" i="82" s="1"/>
  <c r="J565" i="82"/>
  <c r="K565" i="82" s="1"/>
  <c r="J1110" i="82"/>
  <c r="K1110" i="82" s="1"/>
  <c r="J701" i="82"/>
  <c r="K701" i="82" s="1"/>
  <c r="J1089" i="82"/>
  <c r="K1089" i="82" s="1"/>
  <c r="J634" i="82"/>
  <c r="K634" i="82" s="1"/>
  <c r="J19" i="82"/>
  <c r="K19" i="82" s="1"/>
  <c r="J137" i="82"/>
  <c r="K137" i="82" s="1"/>
  <c r="J727" i="82"/>
  <c r="K727" i="82" s="1"/>
  <c r="J792" i="82"/>
  <c r="K792" i="82" s="1"/>
  <c r="J1062" i="82"/>
  <c r="K1062" i="82" s="1"/>
  <c r="J1041" i="82"/>
  <c r="K1041" i="82" s="1"/>
  <c r="J22" i="82"/>
  <c r="K22" i="82" s="1"/>
  <c r="J264" i="82"/>
  <c r="K264" i="82" s="1"/>
  <c r="J356" i="82"/>
  <c r="K356" i="82" s="1"/>
  <c r="J476" i="82"/>
  <c r="K476" i="82" s="1"/>
  <c r="J657" i="82"/>
  <c r="K657" i="82" s="1"/>
  <c r="J69" i="82"/>
  <c r="K69" i="82" s="1"/>
  <c r="J1287" i="82"/>
  <c r="K1287" i="82" s="1"/>
  <c r="J54" i="82"/>
  <c r="K54" i="82" s="1"/>
  <c r="J175" i="82"/>
  <c r="K175" i="82" s="1"/>
  <c r="J296" i="82"/>
  <c r="K296" i="82" s="1"/>
  <c r="J257" i="82"/>
  <c r="K257" i="82" s="1"/>
  <c r="J388" i="82"/>
  <c r="K388" i="82" s="1"/>
  <c r="J755" i="82"/>
  <c r="K755" i="82" s="1"/>
  <c r="J497" i="82"/>
  <c r="K497" i="82" s="1"/>
  <c r="J820" i="82"/>
  <c r="K820" i="82" s="1"/>
  <c r="J641" i="82"/>
  <c r="K641" i="82" s="1"/>
  <c r="J1034" i="82"/>
  <c r="K1034" i="82" s="1"/>
  <c r="J345" i="82"/>
  <c r="K345" i="82" s="1"/>
  <c r="J1013" i="82"/>
  <c r="K1013" i="82" s="1"/>
  <c r="J1271" i="82"/>
  <c r="K1271" i="82" s="1"/>
  <c r="J179" i="82"/>
  <c r="K179" i="82" s="1"/>
  <c r="J73" i="82"/>
  <c r="K73" i="82" s="1"/>
  <c r="J631" i="82"/>
  <c r="K631" i="82" s="1"/>
  <c r="J696" i="82"/>
  <c r="K696" i="82" s="1"/>
  <c r="J1158" i="82"/>
  <c r="K1158" i="82" s="1"/>
  <c r="J1137" i="82"/>
  <c r="K1137" i="82" s="1"/>
  <c r="J856" i="82"/>
  <c r="K856" i="82" s="1"/>
  <c r="J72" i="82"/>
  <c r="K72" i="82" s="1"/>
  <c r="J100" i="82"/>
  <c r="K100" i="82" s="1"/>
  <c r="J253" i="82"/>
  <c r="K253" i="82" s="1"/>
  <c r="J493" i="82"/>
  <c r="K493" i="82" s="1"/>
  <c r="J837" i="82"/>
  <c r="K837" i="82" s="1"/>
  <c r="J794" i="82"/>
  <c r="K794" i="82" s="1"/>
  <c r="J968" i="82"/>
  <c r="K968" i="82" s="1"/>
  <c r="J1208" i="82"/>
  <c r="K1208" i="82" s="1"/>
  <c r="J841" i="82"/>
  <c r="K841" i="82" s="1"/>
  <c r="J566" i="82"/>
  <c r="K566" i="82" s="1"/>
  <c r="J1196" i="82"/>
  <c r="K1196" i="82" s="1"/>
  <c r="J1312" i="82"/>
  <c r="K1312" i="82" s="1"/>
  <c r="J916" i="82"/>
  <c r="K916" i="82" s="1"/>
  <c r="J1308" i="82"/>
  <c r="K1308" i="82" s="1"/>
  <c r="J1060" i="82"/>
  <c r="K1060" i="82" s="1"/>
  <c r="J1123" i="82"/>
  <c r="K1123" i="82" s="1"/>
  <c r="J872" i="82"/>
  <c r="K872" i="82" s="1"/>
  <c r="J90" i="82"/>
  <c r="K90" i="82" s="1"/>
  <c r="J55" i="82"/>
  <c r="K55" i="82" s="1"/>
  <c r="J295" i="82"/>
  <c r="K295" i="82" s="1"/>
  <c r="J386" i="82"/>
  <c r="K386" i="82" s="1"/>
  <c r="J333" i="82"/>
  <c r="K333" i="82" s="1"/>
  <c r="J284" i="82"/>
  <c r="K284" i="82" s="1"/>
  <c r="J667" i="82"/>
  <c r="K667" i="82" s="1"/>
  <c r="J221" i="82"/>
  <c r="K221" i="82" s="1"/>
  <c r="J620" i="82"/>
  <c r="K620" i="82" s="1"/>
  <c r="J276" i="82"/>
  <c r="K276" i="82" s="1"/>
  <c r="J665" i="82"/>
  <c r="K665" i="82" s="1"/>
  <c r="J1090" i="82"/>
  <c r="K1090" i="82" s="1"/>
  <c r="J757" i="82"/>
  <c r="K757" i="82" s="1"/>
  <c r="J1149" i="82"/>
  <c r="K1149" i="82" s="1"/>
  <c r="J906" i="82"/>
  <c r="K906" i="82" s="1"/>
  <c r="J1211" i="82"/>
  <c r="K1211" i="82" s="1"/>
  <c r="J50" i="82"/>
  <c r="K50" i="82" s="1"/>
  <c r="J1199" i="82"/>
  <c r="K1199" i="82" s="1"/>
  <c r="J927" i="82"/>
  <c r="K927" i="82" s="1"/>
  <c r="J62" i="82"/>
  <c r="K62" i="82" s="1"/>
  <c r="J302" i="82"/>
  <c r="K302" i="82" s="1"/>
  <c r="J251" i="82"/>
  <c r="K251" i="82" s="1"/>
  <c r="J358" i="82"/>
  <c r="K358" i="82" s="1"/>
  <c r="J185" i="82"/>
  <c r="K185" i="82" s="1"/>
  <c r="J77" i="82"/>
  <c r="K77" i="82" s="1"/>
  <c r="J639" i="82"/>
  <c r="K639" i="82" s="1"/>
  <c r="J879" i="82"/>
  <c r="K879" i="82" s="1"/>
  <c r="J576" i="82"/>
  <c r="K576" i="82" s="1"/>
  <c r="J164" i="82"/>
  <c r="K164" i="82" s="1"/>
  <c r="J605" i="82"/>
  <c r="K605" i="82" s="1"/>
  <c r="J1118" i="82"/>
  <c r="K1118" i="82" s="1"/>
  <c r="J781" i="82"/>
  <c r="K781" i="82" s="1"/>
  <c r="J1209" i="82"/>
  <c r="K1209" i="82" s="1"/>
  <c r="J937" i="82"/>
  <c r="K937" i="82" s="1"/>
  <c r="J1227" i="82"/>
  <c r="K1227" i="82" s="1"/>
  <c r="J473" i="82"/>
  <c r="K473" i="82" s="1"/>
  <c r="J919" i="82"/>
  <c r="K919" i="82" s="1"/>
  <c r="J291" i="82"/>
  <c r="K291" i="82" s="1"/>
  <c r="J169" i="82"/>
  <c r="K169" i="82" s="1"/>
  <c r="J615" i="82"/>
  <c r="K615" i="82" s="1"/>
  <c r="J616" i="82"/>
  <c r="K616" i="82" s="1"/>
  <c r="J597" i="82"/>
  <c r="K597" i="82" s="1"/>
  <c r="J829" i="82"/>
  <c r="K829" i="82" s="1"/>
  <c r="J890" i="82"/>
  <c r="K890" i="82" s="1"/>
  <c r="J83" i="82"/>
  <c r="K83" i="82" s="1"/>
  <c r="J599" i="82"/>
  <c r="K599" i="82" s="1"/>
  <c r="J677" i="82"/>
  <c r="K677" i="82" s="1"/>
  <c r="J977" i="82"/>
  <c r="K977" i="82" s="1"/>
  <c r="J5" i="82"/>
  <c r="K5" i="82" s="1"/>
  <c r="J803" i="82"/>
  <c r="K803" i="82" s="1"/>
  <c r="J1274" i="82"/>
  <c r="K1274" i="82" s="1"/>
  <c r="J730" i="82"/>
  <c r="K730" i="82" s="1"/>
  <c r="J47" i="82"/>
  <c r="K47" i="82" s="1"/>
  <c r="J346" i="82"/>
  <c r="K346" i="82" s="1"/>
  <c r="J188" i="82"/>
  <c r="K188" i="82" s="1"/>
  <c r="J189" i="82"/>
  <c r="K189" i="82" s="1"/>
  <c r="J93" i="82"/>
  <c r="K93" i="82" s="1"/>
  <c r="J1098" i="82"/>
  <c r="K1098" i="82" s="1"/>
  <c r="J1141" i="82"/>
  <c r="K1141" i="82" s="1"/>
  <c r="J1143" i="82"/>
  <c r="K1143" i="82" s="1"/>
  <c r="J478" i="82"/>
  <c r="K478" i="82" s="1"/>
  <c r="J397" i="82"/>
  <c r="K397" i="82" s="1"/>
  <c r="J1094" i="82"/>
  <c r="K1094" i="82" s="1"/>
  <c r="J1127" i="82"/>
  <c r="K1127" i="82" s="1"/>
  <c r="J161" i="82"/>
  <c r="K161" i="82" s="1"/>
  <c r="J421" i="82"/>
  <c r="K421" i="82" s="1"/>
  <c r="J986" i="82"/>
  <c r="K986" i="82" s="1"/>
  <c r="J101" i="82"/>
  <c r="K101" i="82" s="1"/>
  <c r="J984" i="82"/>
  <c r="K984" i="82" s="1"/>
  <c r="J1272" i="82"/>
  <c r="K1272" i="82" s="1"/>
  <c r="J862" i="82"/>
  <c r="K862" i="82" s="1"/>
  <c r="J689" i="82"/>
  <c r="K689" i="82" s="1"/>
  <c r="J1280" i="82"/>
  <c r="K1280" i="82" s="1"/>
  <c r="J261" i="82"/>
  <c r="K261" i="82" s="1"/>
  <c r="J948" i="82"/>
  <c r="K948" i="82" s="1"/>
  <c r="J928" i="82"/>
  <c r="K928" i="82" s="1"/>
  <c r="J1124" i="82"/>
  <c r="K1124" i="82" s="1"/>
  <c r="J1107" i="82"/>
  <c r="K1107" i="82" s="1"/>
  <c r="J758" i="82"/>
  <c r="K758" i="82" s="1"/>
  <c r="J106" i="82"/>
  <c r="K106" i="82" s="1"/>
  <c r="J71" i="82"/>
  <c r="K71" i="82" s="1"/>
  <c r="J24" i="82"/>
  <c r="K24" i="82" s="1"/>
  <c r="J402" i="82"/>
  <c r="K402" i="82" s="1"/>
  <c r="J351" i="82"/>
  <c r="K351" i="82" s="1"/>
  <c r="J436" i="82"/>
  <c r="K436" i="82" s="1"/>
  <c r="J683" i="82"/>
  <c r="K683" i="82" s="1"/>
  <c r="J285" i="82"/>
  <c r="K285" i="82" s="1"/>
  <c r="J684" i="82"/>
  <c r="K684" i="82" s="1"/>
  <c r="J334" i="82"/>
  <c r="K334" i="82" s="1"/>
  <c r="J681" i="82"/>
  <c r="K681" i="82" s="1"/>
  <c r="J1026" i="82"/>
  <c r="K1026" i="82" s="1"/>
  <c r="J725" i="82"/>
  <c r="K725" i="82" s="1"/>
  <c r="J1133" i="82"/>
  <c r="K1133" i="82" s="1"/>
  <c r="J810" i="82"/>
  <c r="K810" i="82" s="1"/>
  <c r="J1179" i="82"/>
  <c r="K1179" i="82" s="1"/>
  <c r="J82" i="82"/>
  <c r="K82" i="82" s="1"/>
  <c r="J1135" i="82"/>
  <c r="K1135" i="82" s="1"/>
  <c r="J909" i="82"/>
  <c r="K909" i="82" s="1"/>
  <c r="J78" i="82"/>
  <c r="K78" i="82" s="1"/>
  <c r="J43" i="82"/>
  <c r="K43" i="82" s="1"/>
  <c r="J267" i="82"/>
  <c r="K267" i="82" s="1"/>
  <c r="J374" i="82"/>
  <c r="K374" i="82" s="1"/>
  <c r="J313" i="82"/>
  <c r="K313" i="82" s="1"/>
  <c r="J172" i="82"/>
  <c r="K172" i="82" s="1"/>
  <c r="J655" i="82"/>
  <c r="K655" i="82" s="1"/>
  <c r="J173" i="82"/>
  <c r="K173" i="82" s="1"/>
  <c r="J592" i="82"/>
  <c r="K592" i="82" s="1"/>
  <c r="J228" i="82"/>
  <c r="K228" i="82" s="1"/>
  <c r="J669" i="82"/>
  <c r="K669" i="82" s="1"/>
  <c r="J1102" i="82"/>
  <c r="K1102" i="82" s="1"/>
  <c r="J749" i="82"/>
  <c r="K749" i="82" s="1"/>
  <c r="J1145" i="82"/>
  <c r="K1145" i="82" s="1"/>
  <c r="J921" i="82"/>
  <c r="K921" i="82" s="1"/>
  <c r="J1195" i="82"/>
  <c r="K1195" i="82" s="1"/>
  <c r="J98" i="82"/>
  <c r="K98" i="82" s="1"/>
  <c r="J830" i="82"/>
  <c r="K830" i="82" s="1"/>
  <c r="J323" i="82"/>
  <c r="K323" i="82" s="1"/>
  <c r="J379" i="82"/>
  <c r="K379" i="82" s="1"/>
  <c r="J647" i="82"/>
  <c r="K647" i="82" s="1"/>
  <c r="J648" i="82"/>
  <c r="K648" i="82" s="1"/>
  <c r="J1270" i="82"/>
  <c r="K1270" i="82" s="1"/>
  <c r="J765" i="82"/>
  <c r="K765" i="82" s="1"/>
  <c r="J848" i="82"/>
  <c r="K848" i="82" s="1"/>
  <c r="J339" i="82"/>
  <c r="K339" i="82" s="1"/>
  <c r="J663" i="82"/>
  <c r="K663" i="82" s="1"/>
  <c r="J1254" i="82"/>
  <c r="K1254" i="82" s="1"/>
  <c r="J401" i="82"/>
  <c r="K401" i="82" s="1"/>
  <c r="J136" i="82"/>
  <c r="K136" i="82" s="1"/>
  <c r="J867" i="82"/>
  <c r="K867" i="82" s="1"/>
  <c r="J1018" i="82"/>
  <c r="K1018" i="82" s="1"/>
  <c r="J522" i="82"/>
  <c r="K522" i="82" s="1"/>
  <c r="J79" i="82"/>
  <c r="K79" i="82" s="1"/>
  <c r="J474" i="82"/>
  <c r="K474" i="82" s="1"/>
  <c r="J316" i="82"/>
  <c r="K316" i="82" s="1"/>
  <c r="J317" i="82"/>
  <c r="K317" i="82" s="1"/>
  <c r="J472" i="82"/>
  <c r="K472" i="82" s="1"/>
  <c r="J1066" i="82"/>
  <c r="K1066" i="82" s="1"/>
  <c r="J1109" i="82"/>
  <c r="K1109" i="82" s="1"/>
  <c r="J70" i="82"/>
  <c r="K70" i="82" s="1"/>
  <c r="J9" i="82"/>
  <c r="K9" i="82" s="1"/>
  <c r="J503" i="82"/>
  <c r="K503" i="82" s="1"/>
  <c r="J797" i="82"/>
  <c r="K797" i="82" s="1"/>
  <c r="J999" i="82"/>
  <c r="K999" i="82" s="1"/>
  <c r="J289" i="82"/>
  <c r="K289" i="82" s="1"/>
  <c r="J708" i="82"/>
  <c r="K708" i="82" s="1"/>
  <c r="J922" i="82"/>
  <c r="K922" i="82" s="1"/>
  <c r="J457" i="82"/>
  <c r="K457" i="82" s="1"/>
  <c r="J1000" i="82"/>
  <c r="K1000" i="82" s="1"/>
  <c r="J1288" i="82"/>
  <c r="K1288" i="82" s="1"/>
  <c r="J905" i="82"/>
  <c r="K905" i="82" s="1"/>
  <c r="J753" i="82"/>
  <c r="K753" i="82" s="1"/>
  <c r="J1300" i="82"/>
  <c r="K1300" i="82" s="1"/>
  <c r="J793" i="82"/>
  <c r="K793" i="82" s="1"/>
  <c r="J980" i="82"/>
  <c r="K980" i="82" s="1"/>
  <c r="J992" i="82"/>
  <c r="K992" i="82" s="1"/>
  <c r="J1212" i="82"/>
  <c r="K1212" i="82" s="1"/>
  <c r="J1091" i="82"/>
  <c r="K1091" i="82" s="1"/>
  <c r="J726" i="82"/>
  <c r="K726" i="82" s="1"/>
  <c r="J138" i="82"/>
  <c r="K138" i="82" s="1"/>
  <c r="J87" i="82"/>
  <c r="K87" i="82" s="1"/>
  <c r="J56" i="82"/>
  <c r="K56" i="82" s="1"/>
  <c r="J434" i="82"/>
  <c r="K434" i="82" s="1"/>
  <c r="J367" i="82"/>
  <c r="K367" i="82" s="1"/>
  <c r="J464" i="82"/>
  <c r="K464" i="82" s="1"/>
  <c r="J715" i="82"/>
  <c r="K715" i="82" s="1"/>
  <c r="J341" i="82"/>
  <c r="K341" i="82" s="1"/>
  <c r="J700" i="82"/>
  <c r="K700" i="82" s="1"/>
  <c r="J368" i="82"/>
  <c r="K368" i="82" s="1"/>
  <c r="J1298" i="82"/>
  <c r="K1298" i="82" s="1"/>
  <c r="J1010" i="82"/>
  <c r="K1010" i="82" s="1"/>
  <c r="J638" i="82"/>
  <c r="K638" i="82" s="1"/>
  <c r="J1117" i="82"/>
  <c r="K1117" i="82" s="1"/>
  <c r="J778" i="82"/>
  <c r="K778" i="82" s="1"/>
  <c r="J1131" i="82"/>
  <c r="K1131" i="82" s="1"/>
  <c r="J114" i="82"/>
  <c r="K114" i="82" s="1"/>
  <c r="J1119" i="82"/>
  <c r="K1119" i="82" s="1"/>
  <c r="J866" i="82"/>
  <c r="K866" i="82" s="1"/>
  <c r="J94" i="82"/>
  <c r="K94" i="82" s="1"/>
  <c r="J59" i="82"/>
  <c r="K59" i="82" s="1"/>
  <c r="J299" i="82"/>
  <c r="K299" i="82" s="1"/>
  <c r="J390" i="82"/>
  <c r="K390" i="82" s="1"/>
  <c r="J338" i="82"/>
  <c r="K338" i="82" s="1"/>
  <c r="J300" i="82"/>
  <c r="K300" i="82" s="1"/>
  <c r="J671" i="82"/>
  <c r="K671" i="82" s="1"/>
  <c r="J237" i="82"/>
  <c r="K237" i="82" s="1"/>
  <c r="J624" i="82"/>
  <c r="K624" i="82" s="1"/>
  <c r="J292" i="82"/>
  <c r="K292" i="82" s="1"/>
  <c r="J1310" i="82"/>
  <c r="K1310" i="82" s="1"/>
  <c r="J1070" i="82"/>
  <c r="K1070" i="82" s="1"/>
  <c r="J717" i="82"/>
  <c r="K717" i="82" s="1"/>
  <c r="J1129" i="82"/>
  <c r="K1129" i="82" s="1"/>
  <c r="J880" i="82"/>
  <c r="K880" i="82" s="1"/>
  <c r="J1147" i="82"/>
  <c r="K1147" i="82" s="1"/>
  <c r="J130" i="82"/>
  <c r="K130" i="82" s="1"/>
  <c r="J449" i="82"/>
  <c r="K449" i="82" s="1"/>
  <c r="J16" i="82"/>
  <c r="K16" i="82" s="1"/>
  <c r="J411" i="82"/>
  <c r="K411" i="82" s="1"/>
  <c r="J711" i="82"/>
  <c r="K711" i="82" s="1"/>
  <c r="J680" i="82"/>
  <c r="K680" i="82" s="1"/>
  <c r="J1238" i="82"/>
  <c r="K1238" i="82" s="1"/>
  <c r="J590" i="82"/>
  <c r="K590" i="82" s="1"/>
  <c r="J786" i="82"/>
  <c r="K786" i="82" s="1"/>
  <c r="J112" i="82"/>
  <c r="K112" i="82" s="1"/>
  <c r="J791" i="82"/>
  <c r="K791" i="82" s="1"/>
  <c r="J1190" i="82"/>
  <c r="K1190" i="82" s="1"/>
  <c r="J1255" i="82"/>
  <c r="K1255" i="82" s="1"/>
  <c r="J362" i="82"/>
  <c r="K362" i="82" s="1"/>
  <c r="J117" i="82"/>
  <c r="K117" i="82" s="1"/>
  <c r="J954" i="82"/>
  <c r="K954" i="82" s="1"/>
  <c r="J1223" i="82"/>
  <c r="K1223" i="82" s="1"/>
  <c r="J111" i="82"/>
  <c r="K111" i="82" s="1"/>
  <c r="J506" i="82"/>
  <c r="K506" i="82" s="1"/>
  <c r="J452" i="82"/>
  <c r="K452" i="82" s="1"/>
  <c r="J389" i="82"/>
  <c r="K389" i="82" s="1"/>
  <c r="J513" i="82"/>
  <c r="K513" i="82" s="1"/>
  <c r="J1002" i="82"/>
  <c r="K1002" i="82" s="1"/>
  <c r="J1077" i="82"/>
  <c r="K1077" i="82" s="1"/>
  <c r="J198" i="82"/>
  <c r="K198" i="82" s="1"/>
  <c r="J201" i="82"/>
  <c r="K201" i="82" s="1"/>
  <c r="J568" i="82"/>
  <c r="K568" i="82" s="1"/>
  <c r="J654" i="82"/>
  <c r="K654" i="82" s="1"/>
  <c r="J530" i="82"/>
  <c r="K530" i="82" s="1"/>
  <c r="J375" i="82"/>
  <c r="K375" i="82" s="1"/>
  <c r="J740" i="82"/>
  <c r="K740" i="82" s="1"/>
  <c r="J709" i="82"/>
  <c r="K709" i="82" s="1"/>
  <c r="J737" i="82"/>
  <c r="K737" i="82" s="1"/>
  <c r="J1048" i="82"/>
  <c r="K1048" i="82" s="1"/>
  <c r="J133" i="82"/>
  <c r="K133" i="82" s="1"/>
  <c r="J988" i="82"/>
  <c r="K988" i="82" s="1"/>
  <c r="J910" i="82"/>
  <c r="K910" i="82" s="1"/>
  <c r="J630" i="82"/>
  <c r="K630" i="82" s="1"/>
  <c r="J1148" i="82"/>
  <c r="K1148" i="82" s="1"/>
  <c r="J1076" i="82"/>
  <c r="K1076" i="82" s="1"/>
  <c r="J1120" i="82"/>
  <c r="K1120" i="82" s="1"/>
  <c r="J1283" i="82"/>
  <c r="K1283" i="82" s="1"/>
  <c r="J1043" i="82"/>
  <c r="K1043" i="82" s="1"/>
  <c r="J642" i="82"/>
  <c r="K642" i="82" s="1"/>
  <c r="J218" i="82"/>
  <c r="K218" i="82" s="1"/>
  <c r="J135" i="82"/>
  <c r="K135" i="82" s="1"/>
  <c r="J120" i="82"/>
  <c r="K120" i="82" s="1"/>
  <c r="J17" i="82"/>
  <c r="K17" i="82" s="1"/>
  <c r="J415" i="82"/>
  <c r="K415" i="82" s="1"/>
  <c r="J507" i="82"/>
  <c r="K507" i="82" s="1"/>
  <c r="J795" i="82"/>
  <c r="K795" i="82" s="1"/>
  <c r="J437" i="82"/>
  <c r="K437" i="82" s="1"/>
  <c r="J732" i="82"/>
  <c r="K732" i="82" s="1"/>
  <c r="J504" i="82"/>
  <c r="K504" i="82" s="1"/>
  <c r="J1250" i="82"/>
  <c r="K1250" i="82" s="1"/>
  <c r="J978" i="82"/>
  <c r="K978" i="82" s="1"/>
  <c r="J1309" i="82"/>
  <c r="K1309" i="82" s="1"/>
  <c r="J1069" i="82"/>
  <c r="K1069" i="82" s="1"/>
  <c r="J714" i="82"/>
  <c r="K714" i="82" s="1"/>
  <c r="J971" i="82"/>
  <c r="K971" i="82" s="1"/>
  <c r="J210" i="82"/>
  <c r="K210" i="82" s="1"/>
  <c r="J1087" i="82"/>
  <c r="K1087" i="82" s="1"/>
  <c r="J718" i="82"/>
  <c r="K718" i="82" s="1"/>
  <c r="J142" i="82"/>
  <c r="K142" i="82" s="1"/>
  <c r="J91" i="82"/>
  <c r="K91" i="82" s="1"/>
  <c r="J64" i="82"/>
  <c r="K64" i="82" s="1"/>
  <c r="J438" i="82"/>
  <c r="K438" i="82" s="1"/>
  <c r="J371" i="82"/>
  <c r="K371" i="82" s="1"/>
  <c r="J469" i="82"/>
  <c r="K469" i="82" s="1"/>
  <c r="J719" i="82"/>
  <c r="K719" i="82" s="1"/>
  <c r="J349" i="82"/>
  <c r="K349" i="82" s="1"/>
  <c r="J704" i="82"/>
  <c r="K704" i="82" s="1"/>
  <c r="J408" i="82"/>
  <c r="K408" i="82" s="1"/>
  <c r="J1278" i="82"/>
  <c r="K1278" i="82" s="1"/>
  <c r="J990" i="82"/>
  <c r="K990" i="82" s="1"/>
  <c r="J558" i="82"/>
  <c r="K558" i="82" s="1"/>
  <c r="J1097" i="82"/>
  <c r="K1097" i="82" s="1"/>
  <c r="J738" i="82"/>
  <c r="K738" i="82" s="1"/>
  <c r="J1051" i="82"/>
  <c r="K1051" i="82" s="1"/>
  <c r="J194" i="82"/>
  <c r="K194" i="82" s="1"/>
  <c r="J294" i="82"/>
  <c r="K294" i="82" s="1"/>
  <c r="J208" i="82"/>
  <c r="K208" i="82" s="1"/>
  <c r="J44" i="82"/>
  <c r="K44" i="82" s="1"/>
  <c r="J871" i="82"/>
  <c r="K871" i="82" s="1"/>
  <c r="J776" i="82"/>
  <c r="K776" i="82" s="1"/>
  <c r="J1174" i="82"/>
  <c r="K1174" i="82" s="1"/>
  <c r="J1217" i="82"/>
  <c r="K1217" i="82" s="1"/>
  <c r="J505" i="82"/>
  <c r="K505" i="82" s="1"/>
  <c r="J350" i="82"/>
  <c r="K350" i="82" s="1"/>
  <c r="J536" i="82"/>
  <c r="K536" i="82" s="1"/>
  <c r="J998" i="82"/>
  <c r="K998" i="82" s="1"/>
  <c r="J935" i="82"/>
  <c r="K935" i="82" s="1"/>
  <c r="J343" i="82"/>
  <c r="K343" i="82" s="1"/>
  <c r="J548" i="82"/>
  <c r="K548" i="82" s="1"/>
  <c r="J773" i="82"/>
  <c r="K773" i="82" s="1"/>
  <c r="J898" i="82"/>
  <c r="K898" i="82" s="1"/>
  <c r="J207" i="82"/>
  <c r="K207" i="82" s="1"/>
  <c r="J129" i="82"/>
  <c r="K129" i="82" s="1"/>
  <c r="J627" i="82"/>
  <c r="K627" i="82" s="1"/>
  <c r="J532" i="82"/>
  <c r="K532" i="82" s="1"/>
  <c r="J577" i="82"/>
  <c r="K577" i="82" s="1"/>
  <c r="J805" i="82"/>
  <c r="K805" i="82" s="1"/>
  <c r="J981" i="82"/>
  <c r="K981" i="82" s="1"/>
  <c r="J51" i="82"/>
  <c r="K51" i="82" s="1"/>
  <c r="J204" i="82"/>
  <c r="K204" i="82" s="1"/>
  <c r="J760" i="82"/>
  <c r="K760" i="82" s="1"/>
  <c r="J1265" i="82"/>
  <c r="K1265" i="82" s="1"/>
  <c r="J127" i="82"/>
  <c r="K127" i="82" s="1"/>
  <c r="J252" i="82"/>
  <c r="K252" i="82" s="1"/>
  <c r="J180" i="82"/>
  <c r="K180" i="82" s="1"/>
  <c r="J1093" i="82"/>
  <c r="K1093" i="82" s="1"/>
  <c r="J769" i="82"/>
  <c r="K769" i="82" s="1"/>
  <c r="J1112" i="82"/>
  <c r="K1112" i="82" s="1"/>
  <c r="J361" i="82"/>
  <c r="K361" i="82" s="1"/>
  <c r="J1004" i="82"/>
  <c r="K1004" i="82" s="1"/>
  <c r="J1040" i="82"/>
  <c r="K1040" i="82" s="1"/>
  <c r="J785" i="82"/>
  <c r="K785" i="82" s="1"/>
  <c r="J1188" i="82"/>
  <c r="K1188" i="82" s="1"/>
  <c r="J1180" i="82"/>
  <c r="K1180" i="82" s="1"/>
  <c r="J1164" i="82"/>
  <c r="K1164" i="82" s="1"/>
  <c r="J1267" i="82"/>
  <c r="K1267" i="82" s="1"/>
  <c r="J979" i="82"/>
  <c r="K979" i="82" s="1"/>
  <c r="J578" i="82"/>
  <c r="K578" i="82" s="1"/>
  <c r="J234" i="82"/>
  <c r="K234" i="82" s="1"/>
  <c r="J199" i="82"/>
  <c r="K199" i="82" s="1"/>
  <c r="J152" i="82"/>
  <c r="K152" i="82" s="1"/>
  <c r="J49" i="82"/>
  <c r="K49" i="82" s="1"/>
  <c r="J52" i="82"/>
  <c r="K52" i="82" s="1"/>
  <c r="J523" i="82"/>
  <c r="K523" i="82" s="1"/>
  <c r="J811" i="82"/>
  <c r="K811" i="82" s="1"/>
  <c r="J524" i="82"/>
  <c r="K524" i="82" s="1"/>
  <c r="J748" i="82"/>
  <c r="K748" i="82" s="1"/>
  <c r="J521" i="82"/>
  <c r="K521" i="82" s="1"/>
  <c r="J1186" i="82"/>
  <c r="K1186" i="82" s="1"/>
  <c r="J962" i="82"/>
  <c r="K962" i="82" s="1"/>
  <c r="J1293" i="82"/>
  <c r="K1293" i="82" s="1"/>
  <c r="J1005" i="82"/>
  <c r="K1005" i="82" s="1"/>
  <c r="J682" i="82"/>
  <c r="K682" i="82" s="1"/>
  <c r="J939" i="82"/>
  <c r="K939" i="82" s="1"/>
  <c r="J1295" i="82"/>
  <c r="K1295" i="82" s="1"/>
  <c r="J1071" i="82"/>
  <c r="K1071" i="82" s="1"/>
  <c r="J686" i="82"/>
  <c r="K686" i="82" s="1"/>
  <c r="J206" i="82"/>
  <c r="K206" i="82" s="1"/>
  <c r="J107" i="82"/>
  <c r="K107" i="82" s="1"/>
  <c r="J96" i="82"/>
  <c r="K96" i="82" s="1"/>
  <c r="J502" i="82"/>
  <c r="K502" i="82" s="1"/>
  <c r="J387" i="82"/>
  <c r="K387" i="82" s="1"/>
  <c r="J491" i="82"/>
  <c r="K491" i="82" s="1"/>
  <c r="J783" i="82"/>
  <c r="K783" i="82" s="1"/>
  <c r="J381" i="82"/>
  <c r="K381" i="82" s="1"/>
  <c r="J720" i="82"/>
  <c r="K720" i="82" s="1"/>
  <c r="J509" i="82"/>
  <c r="K509" i="82" s="1"/>
  <c r="J1262" i="82"/>
  <c r="K1262" i="82" s="1"/>
  <c r="J974" i="82"/>
  <c r="K974" i="82" s="1"/>
  <c r="J1305" i="82"/>
  <c r="K1305" i="82" s="1"/>
  <c r="J1081" i="82"/>
  <c r="K1081" i="82" s="1"/>
  <c r="J706" i="82"/>
  <c r="K706" i="82" s="1"/>
  <c r="J923" i="82"/>
  <c r="K923" i="82" s="1"/>
  <c r="J226" i="82"/>
  <c r="K226" i="82" s="1"/>
  <c r="J3" i="82"/>
  <c r="K3" i="82" s="1"/>
  <c r="J398" i="82"/>
  <c r="K398" i="82" s="1"/>
  <c r="J108" i="82"/>
  <c r="K108" i="82" s="1"/>
  <c r="J903" i="82"/>
  <c r="K903" i="82" s="1"/>
  <c r="J324" i="82"/>
  <c r="K324" i="82" s="1"/>
  <c r="J1142" i="82"/>
  <c r="K1142" i="82" s="1"/>
  <c r="J1185" i="82"/>
  <c r="K1185" i="82" s="1"/>
  <c r="J951" i="82"/>
  <c r="K951" i="82" s="1"/>
  <c r="J414" i="82"/>
  <c r="K414" i="82" s="1"/>
  <c r="J600" i="82"/>
  <c r="K600" i="82" s="1"/>
  <c r="J526" i="82"/>
  <c r="K526" i="82" s="1"/>
  <c r="J734" i="82"/>
  <c r="K734" i="82" s="1"/>
  <c r="J407" i="82"/>
  <c r="K407" i="82" s="1"/>
  <c r="J836" i="82"/>
  <c r="K836" i="82" s="1"/>
  <c r="J606" i="82"/>
  <c r="K606" i="82" s="1"/>
  <c r="J798" i="82"/>
  <c r="K798" i="82" s="1"/>
  <c r="J335" i="82"/>
  <c r="K335" i="82" s="1"/>
  <c r="J193" i="82"/>
  <c r="K193" i="82" s="1"/>
  <c r="J659" i="82"/>
  <c r="K659" i="82" s="1"/>
  <c r="J660" i="82"/>
  <c r="K660" i="82" s="1"/>
  <c r="J609" i="82"/>
  <c r="K609" i="82" s="1"/>
  <c r="J741" i="82"/>
  <c r="K741" i="82" s="1"/>
  <c r="J826" i="82"/>
  <c r="K826" i="82" s="1"/>
  <c r="J115" i="82"/>
  <c r="K115" i="82" s="1"/>
  <c r="J396" i="82"/>
  <c r="K396" i="82" s="1"/>
  <c r="J517" i="82"/>
  <c r="K517" i="82" s="1"/>
  <c r="J1201" i="82"/>
  <c r="K1201" i="82" s="1"/>
  <c r="J191" i="82"/>
  <c r="K191" i="82" s="1"/>
  <c r="J643" i="82"/>
  <c r="K643" i="82" s="1"/>
  <c r="J384" i="82"/>
  <c r="K384" i="82" s="1"/>
  <c r="J1029" i="82"/>
  <c r="K1029" i="82" s="1"/>
  <c r="J801" i="82"/>
  <c r="K801" i="82" s="1"/>
  <c r="J1128" i="82"/>
  <c r="K1128" i="82" s="1"/>
  <c r="J550" i="82"/>
  <c r="K550" i="82" s="1"/>
  <c r="J1020" i="82"/>
  <c r="K1020" i="82" s="1"/>
  <c r="J1072" i="82"/>
  <c r="K1072" i="82" s="1"/>
  <c r="J960" i="82"/>
  <c r="K960" i="82" s="1"/>
  <c r="J1232" i="82"/>
  <c r="K1232" i="82" s="1"/>
  <c r="J1200" i="82"/>
  <c r="K1200" i="82" s="1"/>
  <c r="J1248" i="82"/>
  <c r="K1248" i="82" s="1"/>
  <c r="J1251" i="82"/>
  <c r="K1251" i="82" s="1"/>
  <c r="J963" i="82"/>
  <c r="K963" i="82" s="1"/>
  <c r="J417" i="82"/>
  <c r="K417" i="82" s="1"/>
  <c r="J250" i="82"/>
  <c r="K250" i="82" s="1"/>
  <c r="J215" i="82"/>
  <c r="K215" i="82" s="1"/>
  <c r="J216" i="82"/>
  <c r="K216" i="82" s="1"/>
  <c r="J81" i="82"/>
  <c r="K81" i="82" s="1"/>
  <c r="J84" i="82"/>
  <c r="K84" i="82" s="1"/>
  <c r="J555" i="82"/>
  <c r="K555" i="82" s="1"/>
  <c r="J827" i="82"/>
  <c r="K827" i="82" s="1"/>
  <c r="J540" i="82"/>
  <c r="K540" i="82" s="1"/>
  <c r="J780" i="82"/>
  <c r="K780" i="82" s="1"/>
  <c r="J537" i="82"/>
  <c r="K537" i="82" s="1"/>
  <c r="J1170" i="82"/>
  <c r="K1170" i="82" s="1"/>
  <c r="J930" i="82"/>
  <c r="K930" i="82" s="1"/>
  <c r="J1277" i="82"/>
  <c r="K1277" i="82" s="1"/>
  <c r="J989" i="82"/>
  <c r="K989" i="82" s="1"/>
  <c r="J554" i="82"/>
  <c r="K554" i="82" s="1"/>
  <c r="J904" i="82"/>
  <c r="K904" i="82" s="1"/>
  <c r="J1279" i="82"/>
  <c r="K1279" i="82" s="1"/>
  <c r="J1039" i="82"/>
  <c r="K1039" i="82" s="1"/>
  <c r="J626" i="82"/>
  <c r="K626" i="82" s="1"/>
  <c r="J222" i="82"/>
  <c r="K222" i="82" s="1"/>
  <c r="J139" i="82"/>
  <c r="K139" i="82" s="1"/>
  <c r="J128" i="82"/>
  <c r="K128" i="82" s="1"/>
  <c r="J25" i="82"/>
  <c r="K25" i="82" s="1"/>
  <c r="J419" i="82"/>
  <c r="K419" i="82" s="1"/>
  <c r="J511" i="82"/>
  <c r="K511" i="82" s="1"/>
  <c r="J799" i="82"/>
  <c r="K799" i="82" s="1"/>
  <c r="J445" i="82"/>
  <c r="K445" i="82" s="1"/>
  <c r="J736" i="82"/>
  <c r="K736" i="82" s="1"/>
  <c r="J525" i="82"/>
  <c r="K525" i="82" s="1"/>
  <c r="J1230" i="82"/>
  <c r="K1230" i="82" s="1"/>
  <c r="J958" i="82"/>
  <c r="K958" i="82" s="1"/>
  <c r="J1289" i="82"/>
  <c r="K1289" i="82" s="1"/>
  <c r="J1049" i="82"/>
  <c r="K1049" i="82" s="1"/>
  <c r="J666" i="82"/>
  <c r="K666" i="82" s="1"/>
  <c r="J882" i="82"/>
  <c r="K882" i="82" s="1"/>
  <c r="J290" i="82"/>
  <c r="K290" i="82" s="1"/>
  <c r="J35" i="82"/>
  <c r="K35" i="82" s="1"/>
  <c r="J430" i="82"/>
  <c r="K430" i="82" s="1"/>
  <c r="J268" i="82"/>
  <c r="K268" i="82" s="1"/>
  <c r="J141" i="82"/>
  <c r="K141" i="82" s="1"/>
  <c r="J392" i="82"/>
  <c r="K392" i="82" s="1"/>
  <c r="J1078" i="82"/>
  <c r="K1078" i="82" s="1"/>
  <c r="J1153" i="82"/>
  <c r="K1153" i="82" s="1"/>
  <c r="J766" i="82"/>
  <c r="K766" i="82" s="1"/>
  <c r="J328" i="82"/>
  <c r="K328" i="82" s="1"/>
  <c r="J664" i="82"/>
  <c r="K664" i="82" s="1"/>
  <c r="J1297" i="82"/>
  <c r="K1297" i="82" s="1"/>
  <c r="J150" i="82"/>
  <c r="K150" i="82" s="1"/>
  <c r="J36" i="82"/>
  <c r="K36" i="82" s="1"/>
  <c r="J308" i="82"/>
  <c r="K308" i="82" s="1"/>
  <c r="J1253" i="82"/>
  <c r="K1253" i="82" s="1"/>
  <c r="J658" i="82"/>
  <c r="K658" i="82" s="1"/>
  <c r="J40" i="82"/>
  <c r="K40" i="82" s="1"/>
  <c r="J321" i="82"/>
  <c r="K321" i="82" s="1"/>
  <c r="J691" i="82"/>
  <c r="K691" i="82" s="1"/>
  <c r="J692" i="82"/>
  <c r="K692" i="82" s="1"/>
  <c r="J673" i="82"/>
  <c r="K673" i="82" s="1"/>
  <c r="J670" i="82"/>
  <c r="K670" i="82" s="1"/>
  <c r="J762" i="82"/>
  <c r="K762" i="82" s="1"/>
  <c r="J243" i="82"/>
  <c r="K243" i="82" s="1"/>
  <c r="J501" i="82"/>
  <c r="K501" i="82" s="1"/>
  <c r="J581" i="82"/>
  <c r="K581" i="82" s="1"/>
  <c r="J1073" i="82"/>
  <c r="K1073" i="82" s="1"/>
  <c r="J255" i="82"/>
  <c r="K255" i="82" s="1"/>
  <c r="J707" i="82"/>
  <c r="K707" i="82" s="1"/>
  <c r="J561" i="82"/>
  <c r="K561" i="82" s="1"/>
  <c r="J878" i="82"/>
  <c r="K878" i="82" s="1"/>
  <c r="J1160" i="82"/>
  <c r="K1160" i="82" s="1"/>
  <c r="J777" i="82"/>
  <c r="K777" i="82" s="1"/>
  <c r="J1068" i="82"/>
  <c r="K1068" i="82" s="1"/>
  <c r="J1132" i="82"/>
  <c r="K1132" i="82" s="1"/>
  <c r="J1228" i="82"/>
  <c r="K1228" i="82" s="1"/>
  <c r="J582" i="82"/>
  <c r="K582" i="82" s="1"/>
  <c r="J1244" i="82"/>
  <c r="K1244" i="82" s="1"/>
  <c r="J932" i="82"/>
  <c r="K932" i="82" s="1"/>
  <c r="J1203" i="82"/>
  <c r="K1203" i="82" s="1"/>
  <c r="J931" i="82"/>
  <c r="K931" i="82" s="1"/>
  <c r="J58" i="82"/>
  <c r="K58" i="82" s="1"/>
  <c r="J298" i="82"/>
  <c r="K298" i="82" s="1"/>
  <c r="J247" i="82"/>
  <c r="K247" i="82" s="1"/>
  <c r="J354" i="82"/>
  <c r="K354" i="82" s="1"/>
  <c r="J177" i="82"/>
  <c r="K177" i="82" s="1"/>
  <c r="J45" i="82"/>
  <c r="K45" i="82" s="1"/>
  <c r="J635" i="82"/>
  <c r="K635" i="82" s="1"/>
  <c r="J875" i="82"/>
  <c r="K875" i="82" s="1"/>
  <c r="J572" i="82"/>
  <c r="K572" i="82" s="1"/>
  <c r="J148" i="82"/>
  <c r="K148" i="82" s="1"/>
  <c r="J585" i="82"/>
  <c r="K585" i="82" s="1"/>
  <c r="J1138" i="82"/>
  <c r="K1138" i="82" s="1"/>
  <c r="J821" i="82"/>
  <c r="K821" i="82" s="1"/>
  <c r="J1229" i="82"/>
  <c r="K1229" i="82" s="1"/>
  <c r="J957" i="82"/>
  <c r="K957" i="82" s="1"/>
  <c r="J1275" i="82"/>
  <c r="K1275" i="82" s="1"/>
  <c r="J742" i="82"/>
  <c r="K742" i="82" s="1"/>
  <c r="J1247" i="82"/>
  <c r="K1247" i="82" s="1"/>
  <c r="J959" i="82"/>
  <c r="K959" i="82" s="1"/>
  <c r="J385" i="82"/>
  <c r="K385" i="82" s="1"/>
  <c r="J254" i="82"/>
  <c r="K254" i="82" s="1"/>
  <c r="J219" i="82"/>
  <c r="K219" i="82" s="1"/>
  <c r="J224" i="82"/>
  <c r="K224" i="82" s="1"/>
  <c r="J89" i="82"/>
  <c r="K89" i="82" s="1"/>
  <c r="J92" i="82"/>
  <c r="K92" i="82" s="1"/>
  <c r="J559" i="82"/>
  <c r="K559" i="82" s="1"/>
  <c r="J831" i="82"/>
  <c r="K831" i="82" s="1"/>
  <c r="J544" i="82"/>
  <c r="K544" i="82" s="1"/>
  <c r="J784" i="82"/>
  <c r="K784" i="82" s="1"/>
  <c r="J557" i="82"/>
  <c r="K557" i="82" s="1"/>
  <c r="J1150" i="82"/>
  <c r="K1150" i="82" s="1"/>
  <c r="J908" i="82"/>
  <c r="K908" i="82" s="1"/>
  <c r="J1257" i="82"/>
  <c r="K1257" i="82" s="1"/>
  <c r="J969" i="82"/>
  <c r="K969" i="82" s="1"/>
  <c r="J463" i="82"/>
  <c r="K463" i="82" s="1"/>
  <c r="J774" i="82"/>
  <c r="K774" i="82" s="1"/>
  <c r="J1047" i="82"/>
  <c r="K1047" i="82" s="1"/>
  <c r="J131" i="82"/>
  <c r="K131" i="82" s="1"/>
  <c r="J494" i="82"/>
  <c r="K494" i="82" s="1"/>
  <c r="J551" i="82"/>
  <c r="K551" i="82" s="1"/>
  <c r="J429" i="82"/>
  <c r="K429" i="82" s="1"/>
  <c r="J499" i="82"/>
  <c r="K499" i="82" s="1"/>
  <c r="J918" i="82"/>
  <c r="K918" i="82" s="1"/>
  <c r="J1057" i="82"/>
  <c r="K1057" i="82" s="1"/>
  <c r="J134" i="82"/>
  <c r="K134" i="82" s="1"/>
  <c r="J459" i="82"/>
  <c r="K459" i="82" s="1"/>
  <c r="J125" i="82"/>
  <c r="K125" i="82" s="1"/>
  <c r="J1169" i="82"/>
  <c r="K1169" i="82" s="1"/>
  <c r="J223" i="82"/>
  <c r="K223" i="82" s="1"/>
  <c r="J475" i="82"/>
  <c r="K475" i="82" s="1"/>
  <c r="J529" i="82"/>
  <c r="K529" i="82" s="1"/>
  <c r="J933" i="82"/>
  <c r="K933" i="82" s="1"/>
  <c r="J118" i="82"/>
  <c r="K118" i="82" s="1"/>
  <c r="J168" i="82"/>
  <c r="K168" i="82" s="1"/>
  <c r="J68" i="82"/>
  <c r="K68" i="82" s="1"/>
  <c r="J787" i="82"/>
  <c r="K787" i="82" s="1"/>
  <c r="J756" i="82"/>
  <c r="K756" i="82" s="1"/>
  <c r="J1162" i="82"/>
  <c r="K1162" i="82" s="1"/>
  <c r="J1301" i="82"/>
  <c r="K1301" i="82" s="1"/>
  <c r="J586" i="82"/>
  <c r="K586" i="82" s="1"/>
  <c r="J382" i="82"/>
  <c r="K382" i="82" s="1"/>
  <c r="J695" i="82"/>
  <c r="K695" i="82" s="1"/>
  <c r="J1286" i="82"/>
  <c r="K1286" i="82" s="1"/>
  <c r="J570" i="82"/>
  <c r="K570" i="82" s="1"/>
  <c r="J200" i="82"/>
  <c r="K200" i="82" s="1"/>
  <c r="J835" i="82"/>
  <c r="K835" i="82" s="1"/>
  <c r="J1114" i="82"/>
  <c r="K1114" i="82" s="1"/>
  <c r="J650" i="82"/>
  <c r="K650" i="82" s="1"/>
  <c r="J439" i="82"/>
  <c r="K439" i="82" s="1"/>
  <c r="J205" i="82"/>
  <c r="K205" i="82" s="1"/>
  <c r="J542" i="82"/>
  <c r="K542" i="82" s="1"/>
  <c r="J595" i="82"/>
  <c r="K595" i="82" s="1"/>
  <c r="J853" i="82"/>
  <c r="K853" i="82" s="1"/>
  <c r="J159" i="82"/>
  <c r="K159" i="82" s="1"/>
  <c r="J240" i="82"/>
  <c r="K240" i="82" s="1"/>
  <c r="J533" i="82"/>
  <c r="K533" i="82" s="1"/>
  <c r="J462" i="82"/>
  <c r="K462" i="82" s="1"/>
  <c r="J1115" i="82"/>
  <c r="K1115" i="82" s="1"/>
  <c r="J813" i="82"/>
  <c r="K813" i="82" s="1"/>
  <c r="J752" i="82"/>
  <c r="K752" i="82" s="1"/>
  <c r="J444" i="82"/>
  <c r="K444" i="82" s="1"/>
  <c r="J235" i="82"/>
  <c r="K235" i="82" s="1"/>
  <c r="J975" i="82"/>
  <c r="K975" i="82" s="1"/>
  <c r="J746" i="82"/>
  <c r="K746" i="82" s="1"/>
  <c r="J1122" i="82"/>
  <c r="K1122" i="82" s="1"/>
  <c r="J556" i="82"/>
  <c r="K556" i="82" s="1"/>
  <c r="J383" i="82"/>
  <c r="K383" i="82" s="1"/>
  <c r="J39" i="82"/>
  <c r="K39" i="82" s="1"/>
  <c r="J1235" i="82"/>
  <c r="K1235" i="82" s="1"/>
  <c r="J1092" i="82"/>
  <c r="K1092" i="82" s="1"/>
  <c r="J809" i="82"/>
  <c r="K809" i="82" s="1"/>
  <c r="J33" i="82"/>
  <c r="K33" i="82" s="1"/>
  <c r="J567" i="82"/>
  <c r="K567" i="82" s="1"/>
  <c r="J860" i="82"/>
  <c r="K860" i="82" s="1"/>
  <c r="J132" i="82"/>
  <c r="K132" i="82" s="1"/>
  <c r="J997" i="82"/>
  <c r="K997" i="82" s="1"/>
  <c r="J1063" i="82"/>
  <c r="K1063" i="82" s="1"/>
  <c r="J262" i="82"/>
  <c r="K262" i="82" s="1"/>
  <c r="J456" i="82"/>
  <c r="K456" i="82" s="1"/>
  <c r="J80" i="82"/>
  <c r="K80" i="82" s="1"/>
  <c r="J1259" i="82"/>
  <c r="K1259" i="82" s="1"/>
  <c r="J942" i="82"/>
  <c r="K942" i="82" s="1"/>
  <c r="J688" i="82"/>
  <c r="K688" i="82" s="1"/>
  <c r="J124" i="82"/>
  <c r="K124" i="82" s="1"/>
  <c r="J203" i="82"/>
  <c r="K203" i="82" s="1"/>
  <c r="J1103" i="82"/>
  <c r="K1103" i="82" s="1"/>
  <c r="J941" i="82"/>
  <c r="K941" i="82" s="1"/>
  <c r="J1154" i="82"/>
  <c r="K1154" i="82" s="1"/>
  <c r="J373" i="82"/>
  <c r="K373" i="82" s="1"/>
  <c r="J305" i="82"/>
  <c r="K305" i="82" s="1"/>
  <c r="J266" i="82"/>
  <c r="K266" i="82" s="1"/>
  <c r="J1299" i="82"/>
  <c r="K1299" i="82" s="1"/>
  <c r="J1268" i="82"/>
  <c r="K1268" i="82" s="1"/>
  <c r="J745" i="82"/>
  <c r="K745" i="82" s="1"/>
  <c r="J896" i="82"/>
  <c r="K896" i="82" s="1"/>
  <c r="J319" i="82"/>
  <c r="K319" i="82" s="1"/>
  <c r="J76" i="82"/>
  <c r="K76" i="82" s="1"/>
  <c r="J1130" i="82"/>
  <c r="K1130" i="82" s="1"/>
  <c r="J455" i="82"/>
  <c r="K455" i="82" s="1"/>
  <c r="J881" i="82"/>
  <c r="K881" i="82" s="1"/>
  <c r="J1105" i="82"/>
  <c r="K1105" i="82" s="1"/>
  <c r="J6" i="82"/>
  <c r="K6" i="82" s="1"/>
  <c r="J712" i="82"/>
  <c r="K712" i="82" s="1"/>
  <c r="J259" i="82"/>
  <c r="K259" i="82" s="1"/>
  <c r="J602" i="82"/>
  <c r="K602" i="82" s="1"/>
  <c r="J1006" i="82"/>
  <c r="K1006" i="82" s="1"/>
  <c r="J560" i="82"/>
  <c r="K560" i="82" s="1"/>
  <c r="J60" i="82"/>
  <c r="K60" i="82" s="1"/>
  <c r="J75" i="82"/>
  <c r="K75" i="82" s="1"/>
  <c r="J1231" i="82"/>
  <c r="K1231" i="82" s="1"/>
  <c r="J973" i="82"/>
  <c r="K973" i="82" s="1"/>
  <c r="J1282" i="82"/>
  <c r="K1282" i="82" s="1"/>
  <c r="J157" i="82"/>
  <c r="K157" i="82" s="1"/>
  <c r="J113" i="82"/>
  <c r="K113" i="82" s="1"/>
  <c r="J202" i="82"/>
  <c r="K202" i="82" s="1"/>
  <c r="J996" i="82"/>
  <c r="K996" i="82" s="1"/>
  <c r="J1184" i="82"/>
  <c r="K1184" i="82" s="1"/>
  <c r="J1304" i="82"/>
  <c r="K1304" i="82" s="1"/>
  <c r="AJ2" i="82" a="1"/>
  <c r="J1157" i="82"/>
  <c r="K1157" i="82" s="1"/>
  <c r="J1191" i="82"/>
  <c r="K1191" i="82" s="1"/>
  <c r="J304" i="82"/>
  <c r="K304" i="82" s="1"/>
  <c r="J545" i="82"/>
  <c r="K545" i="82" s="1"/>
  <c r="J232" i="82"/>
  <c r="K232" i="82" s="1"/>
  <c r="J448" i="82"/>
  <c r="K448" i="82" s="1"/>
  <c r="J1126" i="82"/>
  <c r="K1126" i="82" s="1"/>
  <c r="J929" i="82"/>
  <c r="K929" i="82" s="1"/>
  <c r="J269" i="82"/>
  <c r="K269" i="82" s="1"/>
  <c r="J230" i="82"/>
  <c r="K230" i="82" s="1"/>
  <c r="J953" i="82"/>
  <c r="K953" i="82" s="1"/>
  <c r="J1166" i="82"/>
  <c r="K1166" i="82" s="1"/>
  <c r="J301" i="82"/>
  <c r="K301" i="82" s="1"/>
  <c r="J121" i="82"/>
  <c r="K121" i="82" s="1"/>
  <c r="J238" i="82"/>
  <c r="K238" i="82" s="1"/>
  <c r="J146" i="82"/>
  <c r="K146" i="82" s="1"/>
  <c r="J1165" i="82"/>
  <c r="K1165" i="82" s="1"/>
  <c r="J553" i="82"/>
  <c r="K553" i="82" s="1"/>
  <c r="J779" i="82"/>
  <c r="K779" i="82" s="1"/>
  <c r="J370" i="82"/>
  <c r="K370" i="82" s="1"/>
  <c r="J42" i="82"/>
  <c r="K42" i="82" s="1"/>
  <c r="J1056" i="82"/>
  <c r="K1056" i="82" s="1"/>
  <c r="J1152" i="82"/>
  <c r="K1152" i="82" s="1"/>
  <c r="J1144" i="82"/>
  <c r="K1144" i="82" s="1"/>
  <c r="J1050" i="82"/>
  <c r="K1050" i="82" s="1"/>
  <c r="J754" i="82"/>
  <c r="K754" i="82" s="1"/>
  <c r="J310" i="82"/>
  <c r="K310" i="82" s="1"/>
  <c r="J788" i="82"/>
  <c r="K788" i="82" s="1"/>
  <c r="J104" i="82"/>
  <c r="K104" i="82" s="1"/>
  <c r="J357" i="82"/>
  <c r="K357" i="82" s="1"/>
  <c r="J613" i="82"/>
  <c r="K613" i="82" s="1"/>
  <c r="J1121" i="82"/>
  <c r="K1121" i="82" s="1"/>
  <c r="J839" i="82"/>
  <c r="K839" i="82" s="1"/>
  <c r="J983" i="82"/>
  <c r="K983" i="82" s="1"/>
  <c r="J985" i="82"/>
  <c r="K985" i="82" s="1"/>
  <c r="J1294" i="82"/>
  <c r="K1294" i="82" s="1"/>
  <c r="J847" i="82"/>
  <c r="K847" i="82" s="1"/>
  <c r="J57" i="82"/>
  <c r="K57" i="82" s="1"/>
  <c r="J110" i="82"/>
  <c r="K110" i="82" s="1"/>
  <c r="J18" i="82"/>
  <c r="K18" i="82" s="1"/>
  <c r="J1261" i="82"/>
  <c r="K1261" i="82" s="1"/>
  <c r="J483" i="82"/>
  <c r="K483" i="82" s="1"/>
  <c r="J651" i="82"/>
  <c r="K651" i="82" s="1"/>
  <c r="J337" i="82"/>
  <c r="K337" i="82" s="1"/>
  <c r="J694" i="82"/>
  <c r="K694" i="82" s="1"/>
  <c r="J1264" i="82"/>
  <c r="K1264" i="82" s="1"/>
  <c r="J1104" i="82"/>
  <c r="K1104" i="82" s="1"/>
  <c r="J1016" i="82"/>
  <c r="K1016" i="82" s="1"/>
  <c r="J1178" i="82"/>
  <c r="K1178" i="82" s="1"/>
  <c r="J293" i="82"/>
  <c r="K293" i="82" s="1"/>
  <c r="J433" i="82"/>
  <c r="K433" i="82" s="1"/>
  <c r="J724" i="82"/>
  <c r="K724" i="82" s="1"/>
  <c r="J143" i="82"/>
  <c r="K143" i="82" s="1"/>
  <c r="J739" i="82"/>
  <c r="K739" i="82" s="1"/>
  <c r="J728" i="82"/>
  <c r="K728" i="82" s="1"/>
  <c r="J1249" i="82"/>
  <c r="K1249" i="82" s="1"/>
  <c r="J583" i="82"/>
  <c r="K583" i="82" s="1"/>
  <c r="J1111" i="82"/>
  <c r="K1111" i="82" s="1"/>
  <c r="J1113" i="82"/>
  <c r="K1113" i="82" s="1"/>
  <c r="J573" i="82"/>
  <c r="K573" i="82" s="1"/>
  <c r="J815" i="82"/>
  <c r="K815" i="82" s="1"/>
  <c r="J406" i="82"/>
  <c r="K406" i="82" s="1"/>
  <c r="J46" i="82"/>
  <c r="K46" i="82" s="1"/>
  <c r="J861" i="82"/>
  <c r="K861" i="82" s="1"/>
  <c r="J229" i="82"/>
  <c r="K229" i="82" s="1"/>
  <c r="J212" i="82"/>
  <c r="K212" i="82" s="1"/>
  <c r="J619" i="82"/>
  <c r="K619" i="82" s="1"/>
  <c r="J88" i="82"/>
  <c r="K88" i="82" s="1"/>
  <c r="J914" i="82"/>
  <c r="K914" i="82" s="1"/>
  <c r="J1220" i="82"/>
  <c r="K1220" i="82" s="1"/>
  <c r="J817" i="82"/>
  <c r="K817" i="82" s="1"/>
  <c r="J952" i="82"/>
  <c r="K952" i="82" s="1"/>
  <c r="J804" i="82"/>
  <c r="K804" i="82" s="1"/>
  <c r="J1222" i="82"/>
  <c r="K1222" i="82" s="1"/>
  <c r="J698" i="82"/>
  <c r="K698" i="82" s="1"/>
  <c r="J453" i="82"/>
  <c r="K453" i="82" s="1"/>
  <c r="J15" i="82"/>
  <c r="K15" i="82" s="1"/>
  <c r="J109" i="82"/>
  <c r="K109" i="82" s="1"/>
  <c r="J460" i="82"/>
  <c r="K460" i="82" s="1"/>
  <c r="J876" i="82"/>
  <c r="K876" i="82" s="1"/>
  <c r="J519" i="82"/>
  <c r="K519" i="82" s="1"/>
  <c r="J162" i="82"/>
  <c r="K162" i="82" s="1"/>
  <c r="J1241" i="82"/>
  <c r="K1241" i="82" s="1"/>
  <c r="J541" i="82"/>
  <c r="K541" i="82" s="1"/>
  <c r="J687" i="82"/>
  <c r="K687" i="82" s="1"/>
  <c r="J342" i="82"/>
  <c r="K342" i="82" s="1"/>
  <c r="J562" i="82"/>
  <c r="K562" i="82" s="1"/>
  <c r="J1003" i="82"/>
  <c r="K1003" i="82" s="1"/>
  <c r="J789" i="82"/>
  <c r="K789" i="82" s="1"/>
  <c r="J29" i="82"/>
  <c r="K29" i="82" s="1"/>
  <c r="J485" i="82"/>
  <c r="K485" i="82" s="1"/>
  <c r="J263" i="82"/>
  <c r="K263" i="82" s="1"/>
  <c r="J947" i="82"/>
  <c r="K947" i="82" s="1"/>
  <c r="J1012" i="82"/>
  <c r="K1012" i="82" s="1"/>
  <c r="J393" i="82"/>
  <c r="K393" i="82" s="1"/>
  <c r="J833" i="82"/>
  <c r="K833" i="82" s="1"/>
  <c r="N2" i="82" a="1"/>
  <c r="N1403" i="82" a="1"/>
  <c r="N1403" i="82" s="1"/>
  <c r="N1350" i="82" a="1"/>
  <c r="N1350" i="82" s="1"/>
  <c r="N1324" i="82" a="1"/>
  <c r="N1324" i="82" s="1"/>
  <c r="N1432" i="82" a="1"/>
  <c r="N1432" i="82" s="1"/>
  <c r="N1377" i="82" a="1"/>
  <c r="N1377" i="82" s="1"/>
  <c r="N1345" i="82" a="1"/>
  <c r="N1345" i="82" s="1"/>
  <c r="AZ1292" i="54"/>
  <c r="BA1292" i="54"/>
  <c r="AZ1272" i="54"/>
  <c r="BA1272" i="54"/>
  <c r="AZ1252" i="54"/>
  <c r="BA1252" i="54"/>
  <c r="AZ1232" i="54"/>
  <c r="BA1232" i="54"/>
  <c r="AZ952" i="54"/>
  <c r="BA952" i="54"/>
  <c r="AZ722" i="54"/>
  <c r="BA722" i="54"/>
  <c r="AZ582" i="54"/>
  <c r="BA582" i="54"/>
  <c r="AZ522" i="54"/>
  <c r="BA522" i="54"/>
  <c r="AZ482" i="54"/>
  <c r="BA482" i="54"/>
  <c r="AZ462" i="54"/>
  <c r="BA462" i="54"/>
  <c r="AZ442" i="54"/>
  <c r="BA442" i="54"/>
  <c r="AZ422" i="54"/>
  <c r="BA422" i="54"/>
  <c r="AZ402" i="54"/>
  <c r="BA402" i="54"/>
  <c r="AZ330" i="54"/>
  <c r="BA330" i="54"/>
  <c r="BA130" i="54"/>
  <c r="BA287" i="54"/>
  <c r="BA452" i="54"/>
  <c r="BA1289" i="54"/>
  <c r="BA368" i="54"/>
  <c r="BA492" i="54"/>
  <c r="BA592" i="54"/>
  <c r="BA692" i="54"/>
  <c r="BA792" i="54"/>
  <c r="AZ819" i="54"/>
  <c r="BA899" i="54"/>
  <c r="BA999" i="54"/>
  <c r="BA1099" i="54"/>
  <c r="BA1219" i="54"/>
  <c r="BA1267" i="54"/>
  <c r="BA578" i="54"/>
  <c r="BA982" i="54"/>
  <c r="BA1306" i="54"/>
  <c r="BA406" i="54"/>
  <c r="BA537" i="54"/>
  <c r="AZ737" i="54"/>
  <c r="BA808" i="54"/>
  <c r="BA518" i="54"/>
  <c r="BA710" i="54"/>
  <c r="BA922" i="54"/>
  <c r="BA1152" i="54"/>
  <c r="BA1226" i="54"/>
  <c r="BA510" i="54"/>
  <c r="BA586" i="54"/>
  <c r="BA790" i="54"/>
  <c r="BA940" i="54"/>
  <c r="BA1300" i="54"/>
  <c r="AZ1310" i="54"/>
  <c r="BA1310" i="54"/>
  <c r="AZ1270" i="54"/>
  <c r="BA1270" i="54"/>
  <c r="AZ1200" i="54"/>
  <c r="BA1200" i="54"/>
  <c r="AZ1120" i="54"/>
  <c r="BA1120" i="54"/>
  <c r="AZ1100" i="54"/>
  <c r="BA1100" i="54"/>
  <c r="AZ970" i="54"/>
  <c r="BA970" i="54"/>
  <c r="AZ960" i="54"/>
  <c r="BA960" i="54"/>
  <c r="AZ880" i="54"/>
  <c r="BA880" i="54"/>
  <c r="AZ750" i="54"/>
  <c r="BA750" i="54"/>
  <c r="AZ610" i="54"/>
  <c r="BA610" i="54"/>
  <c r="AZ380" i="54"/>
  <c r="BA380" i="54"/>
  <c r="AZ350" i="54"/>
  <c r="BA350" i="54"/>
  <c r="AZ307" i="54"/>
  <c r="BA307" i="54"/>
  <c r="AZ284" i="54"/>
  <c r="BA284" i="54"/>
  <c r="BA164" i="54"/>
  <c r="AZ164" i="54"/>
  <c r="AZ849" i="54"/>
  <c r="BA849" i="54"/>
  <c r="AZ324" i="54"/>
  <c r="BA324" i="54"/>
  <c r="BA200" i="54"/>
  <c r="AZ200" i="54"/>
  <c r="BA1260" i="54"/>
  <c r="AZ1198" i="54"/>
  <c r="BA1198" i="54"/>
  <c r="AZ1138" i="54"/>
  <c r="BA1138" i="54"/>
  <c r="AZ1128" i="54"/>
  <c r="BA1128" i="54"/>
  <c r="AZ1078" i="54"/>
  <c r="BA1078" i="54"/>
  <c r="AZ1058" i="54"/>
  <c r="BA1058" i="54"/>
  <c r="AZ1048" i="54"/>
  <c r="BA1048" i="54"/>
  <c r="AZ1038" i="54"/>
  <c r="BA1038" i="54"/>
  <c r="AZ1028" i="54"/>
  <c r="BA1028" i="54"/>
  <c r="AZ1018" i="54"/>
  <c r="BA1018" i="54"/>
  <c r="AZ1008" i="54"/>
  <c r="BA1008" i="54"/>
  <c r="AZ888" i="54"/>
  <c r="BA888" i="54"/>
  <c r="AZ878" i="54"/>
  <c r="BA878" i="54"/>
  <c r="AZ778" i="54"/>
  <c r="BA778" i="54"/>
  <c r="AZ658" i="54"/>
  <c r="BA658" i="54"/>
  <c r="AZ478" i="54"/>
  <c r="BA478" i="54"/>
  <c r="AZ448" i="54"/>
  <c r="BA448" i="54"/>
  <c r="AZ428" i="54"/>
  <c r="BA428" i="54"/>
  <c r="AZ408" i="54"/>
  <c r="BA408" i="54"/>
  <c r="BA222" i="54"/>
  <c r="AZ222" i="54"/>
  <c r="BA787" i="54"/>
  <c r="AZ787" i="54"/>
  <c r="BA767" i="54"/>
  <c r="AZ767" i="54"/>
  <c r="AZ747" i="54"/>
  <c r="BA747" i="54"/>
  <c r="AZ727" i="54"/>
  <c r="BA727" i="54"/>
  <c r="AZ707" i="54"/>
  <c r="BA707" i="54"/>
  <c r="BA687" i="54"/>
  <c r="AZ687" i="54"/>
  <c r="AZ667" i="54"/>
  <c r="BA667" i="54"/>
  <c r="AZ647" i="54"/>
  <c r="BA647" i="54"/>
  <c r="AZ627" i="54"/>
  <c r="BA627" i="54"/>
  <c r="AZ607" i="54"/>
  <c r="BA607" i="54"/>
  <c r="AZ587" i="54"/>
  <c r="BA587" i="54"/>
  <c r="AZ567" i="54"/>
  <c r="BA567" i="54"/>
  <c r="AZ547" i="54"/>
  <c r="BA547" i="54"/>
  <c r="AZ527" i="54"/>
  <c r="BA527" i="54"/>
  <c r="AZ507" i="54"/>
  <c r="BA507" i="54"/>
  <c r="AZ487" i="54"/>
  <c r="BA487" i="54"/>
  <c r="AZ467" i="54"/>
  <c r="BA467" i="54"/>
  <c r="AZ457" i="54"/>
  <c r="BA457" i="54"/>
  <c r="AZ437" i="54"/>
  <c r="BA437" i="54"/>
  <c r="AZ417" i="54"/>
  <c r="BA417" i="54"/>
  <c r="AZ407" i="54"/>
  <c r="BA407" i="54"/>
  <c r="AZ397" i="54"/>
  <c r="BA397" i="54"/>
  <c r="AZ367" i="54"/>
  <c r="BA367" i="54"/>
  <c r="AZ194" i="54"/>
  <c r="BA194" i="54"/>
  <c r="AZ108" i="54"/>
  <c r="BA108" i="54"/>
  <c r="AZ1296" i="54"/>
  <c r="BA1296" i="54"/>
  <c r="AZ1186" i="54"/>
  <c r="BA1186" i="54"/>
  <c r="AZ1166" i="54"/>
  <c r="BA1166" i="54"/>
  <c r="AZ1146" i="54"/>
  <c r="BA1146" i="54"/>
  <c r="AZ1106" i="54"/>
  <c r="BA1106" i="54"/>
  <c r="AZ1086" i="54"/>
  <c r="BA1086" i="54"/>
  <c r="AZ1066" i="54"/>
  <c r="BA1066" i="54"/>
  <c r="AZ996" i="54"/>
  <c r="BA996" i="54"/>
  <c r="AZ986" i="54"/>
  <c r="BA986" i="54"/>
  <c r="AZ936" i="54"/>
  <c r="BA936" i="54"/>
  <c r="AZ916" i="54"/>
  <c r="BA916" i="54"/>
  <c r="AZ906" i="54"/>
  <c r="BA906" i="54"/>
  <c r="AZ846" i="54"/>
  <c r="BA846" i="54"/>
  <c r="AZ826" i="54"/>
  <c r="BA826" i="54"/>
  <c r="AZ806" i="54"/>
  <c r="BA806" i="54"/>
  <c r="AZ796" i="54"/>
  <c r="BA796" i="54"/>
  <c r="AZ776" i="54"/>
  <c r="BA776" i="54"/>
  <c r="AZ756" i="54"/>
  <c r="BA756" i="54"/>
  <c r="AZ736" i="54"/>
  <c r="BA736" i="54"/>
  <c r="AZ716" i="54"/>
  <c r="BA716" i="54"/>
  <c r="AZ706" i="54"/>
  <c r="BA706" i="54"/>
  <c r="AZ696" i="54"/>
  <c r="BA696" i="54"/>
  <c r="AZ676" i="54"/>
  <c r="BA676" i="54"/>
  <c r="AZ666" i="54"/>
  <c r="BA666" i="54"/>
  <c r="AZ656" i="54"/>
  <c r="BA656" i="54"/>
  <c r="AZ636" i="54"/>
  <c r="BA636" i="54"/>
  <c r="AZ616" i="54"/>
  <c r="BA616" i="54"/>
  <c r="AZ596" i="54"/>
  <c r="BA596" i="54"/>
  <c r="AZ576" i="54"/>
  <c r="BA576" i="54"/>
  <c r="AZ566" i="54"/>
  <c r="BA566" i="54"/>
  <c r="AZ556" i="54"/>
  <c r="BA556" i="54"/>
  <c r="AZ536" i="54"/>
  <c r="BA536" i="54"/>
  <c r="AZ526" i="54"/>
  <c r="BA526" i="54"/>
  <c r="AZ516" i="54"/>
  <c r="BA516" i="54"/>
  <c r="AZ496" i="54"/>
  <c r="BA496" i="54"/>
  <c r="AZ476" i="54"/>
  <c r="BA476" i="54"/>
  <c r="AZ366" i="54"/>
  <c r="BA366" i="54"/>
  <c r="BA251" i="54"/>
  <c r="AZ251" i="54"/>
  <c r="BA46" i="54"/>
  <c r="AZ46" i="54"/>
  <c r="BA280" i="54"/>
  <c r="BA319" i="54"/>
  <c r="BA382" i="54"/>
  <c r="BA412" i="54"/>
  <c r="BA440" i="54"/>
  <c r="BA1229" i="54"/>
  <c r="AZ76" i="54"/>
  <c r="AZ256" i="54"/>
  <c r="BA429" i="54"/>
  <c r="BA512" i="54"/>
  <c r="BA548" i="54"/>
  <c r="BA612" i="54"/>
  <c r="BA648" i="54"/>
  <c r="BA712" i="54"/>
  <c r="BA748" i="54"/>
  <c r="BA917" i="54"/>
  <c r="BA939" i="54"/>
  <c r="BA1017" i="54"/>
  <c r="BA1039" i="54"/>
  <c r="BA1117" i="54"/>
  <c r="BA1139" i="54"/>
  <c r="BA1307" i="54"/>
  <c r="BA301" i="54"/>
  <c r="BA662" i="54"/>
  <c r="BA968" i="54"/>
  <c r="BA1002" i="54"/>
  <c r="BA1290" i="54"/>
  <c r="AZ68" i="54"/>
  <c r="AZ173" i="54"/>
  <c r="BA347" i="54"/>
  <c r="BA426" i="54"/>
  <c r="BA529" i="54"/>
  <c r="BA617" i="54"/>
  <c r="AZ729" i="54"/>
  <c r="BA848" i="54"/>
  <c r="AZ54" i="54"/>
  <c r="BA359" i="54"/>
  <c r="BA570" i="54"/>
  <c r="BA686" i="54"/>
  <c r="BA782" i="54"/>
  <c r="BA857" i="54"/>
  <c r="BA1042" i="54"/>
  <c r="BA1070" i="54"/>
  <c r="BA1096" i="54"/>
  <c r="BA1212" i="54"/>
  <c r="BA1258" i="54"/>
  <c r="AZ73" i="54"/>
  <c r="BA279" i="54"/>
  <c r="BA486" i="54"/>
  <c r="BA670" i="54"/>
  <c r="BA966" i="54"/>
  <c r="BA1016" i="54"/>
  <c r="BA1072" i="54"/>
  <c r="BA1222" i="54"/>
  <c r="BA1276" i="54"/>
  <c r="AZ84" i="54"/>
  <c r="BA416" i="54"/>
  <c r="BA519" i="54"/>
  <c r="BA619" i="54"/>
  <c r="AZ719" i="54"/>
  <c r="BA822" i="54"/>
  <c r="BA858" i="54"/>
  <c r="BA1257" i="54"/>
  <c r="BA1266" i="54"/>
  <c r="AZ190" i="54"/>
  <c r="BA520" i="54"/>
  <c r="BA620" i="54"/>
  <c r="BA720" i="54"/>
  <c r="BA907" i="54"/>
  <c r="BA929" i="54"/>
  <c r="BA1007" i="54"/>
  <c r="BA1029" i="54"/>
  <c r="BA1107" i="54"/>
  <c r="BA1129" i="54"/>
  <c r="BA1197" i="54"/>
  <c r="BA1259" i="54"/>
  <c r="BA530" i="54"/>
  <c r="BA746" i="54"/>
  <c r="BA1182" i="54"/>
  <c r="AZ271" i="54"/>
  <c r="BA430" i="54"/>
  <c r="BA458" i="54"/>
  <c r="BA509" i="54"/>
  <c r="BA597" i="54"/>
  <c r="AZ709" i="54"/>
  <c r="BA800" i="54"/>
  <c r="BA852" i="54"/>
  <c r="BA872" i="54"/>
  <c r="BA908" i="54"/>
  <c r="BA980" i="54"/>
  <c r="BA1046" i="54"/>
  <c r="BA1136" i="54"/>
  <c r="BA378" i="54"/>
  <c r="BA562" i="54"/>
  <c r="BA682" i="54"/>
  <c r="BA972" i="54"/>
  <c r="BA1076" i="54"/>
  <c r="BA1102" i="54"/>
  <c r="BA1142" i="54"/>
  <c r="BA1178" i="54"/>
  <c r="BA1228" i="54"/>
  <c r="AZ201" i="54"/>
  <c r="BA830" i="54"/>
  <c r="BA1209" i="54"/>
  <c r="BA1309" i="54"/>
  <c r="BA281" i="54"/>
  <c r="BA552" i="54"/>
  <c r="BA652" i="54"/>
  <c r="BA752" i="54"/>
  <c r="BA859" i="54"/>
  <c r="BA919" i="54"/>
  <c r="BA1019" i="54"/>
  <c r="BA1119" i="54"/>
  <c r="BA1287" i="54"/>
  <c r="BA338" i="54"/>
  <c r="BA419" i="54"/>
  <c r="BA762" i="54"/>
  <c r="BA910" i="54"/>
  <c r="BA1240" i="54"/>
  <c r="BA328" i="54"/>
  <c r="BA466" i="54"/>
  <c r="BA577" i="54"/>
  <c r="AZ777" i="54"/>
  <c r="BA828" i="54"/>
  <c r="AZ254" i="54"/>
  <c r="BA948" i="54"/>
  <c r="BA1180" i="54"/>
  <c r="BA1262" i="54"/>
  <c r="BA297" i="54"/>
  <c r="BA1110" i="54"/>
  <c r="BA1192" i="54"/>
  <c r="U2" i="82" a="1"/>
  <c r="T2" i="82"/>
  <c r="AE2" i="82"/>
  <c r="AF2" i="82" a="1"/>
  <c r="AZ155" i="54" l="1"/>
  <c r="BA155" i="54"/>
  <c r="BA220" i="54"/>
  <c r="AZ220" i="54"/>
  <c r="AZ189" i="54"/>
  <c r="BA189" i="54"/>
  <c r="AZ199" i="54"/>
  <c r="BA199" i="54"/>
  <c r="Y845" i="82"/>
  <c r="Y1079" i="82"/>
  <c r="Y952" i="82"/>
  <c r="Y718" i="82"/>
  <c r="Y11" i="82"/>
  <c r="Y10" i="82"/>
  <c r="Y164" i="82"/>
  <c r="Y690" i="82"/>
  <c r="Y1116" i="82"/>
  <c r="Y696" i="82"/>
  <c r="Y974" i="82"/>
  <c r="Y1256" i="82"/>
  <c r="Y191" i="82"/>
  <c r="Y219" i="82"/>
  <c r="Y247" i="82"/>
  <c r="Y333" i="82"/>
  <c r="Y1199" i="82"/>
  <c r="Y1115" i="82"/>
  <c r="Y439" i="82"/>
  <c r="Y866" i="82"/>
  <c r="Y1292" i="82"/>
  <c r="Y483" i="82"/>
  <c r="Y760" i="82"/>
  <c r="Y1043" i="82"/>
  <c r="Y275" i="82"/>
  <c r="Y175" i="82"/>
  <c r="Y286" i="82"/>
  <c r="Y186" i="82"/>
  <c r="Y1306" i="82"/>
  <c r="Y476" i="82"/>
  <c r="Y1308" i="82"/>
  <c r="Y230" i="82"/>
  <c r="Y238" i="82"/>
  <c r="Y1189" i="82"/>
  <c r="Y56" i="82"/>
  <c r="Y787" i="82"/>
  <c r="Y211" i="82"/>
  <c r="Y139" i="82"/>
  <c r="Y150" i="82"/>
  <c r="Y1235" i="82"/>
  <c r="Y979" i="82"/>
  <c r="Y680" i="82"/>
  <c r="Y1058" i="82"/>
  <c r="Y546" i="82"/>
  <c r="Y240" i="82"/>
  <c r="Y731" i="82"/>
  <c r="Y1146" i="82"/>
  <c r="Y28" i="82"/>
  <c r="Y1138" i="82"/>
  <c r="Y924" i="82"/>
  <c r="Y711" i="82"/>
  <c r="Y498" i="82"/>
  <c r="Y228" i="82"/>
  <c r="Y1174" i="82"/>
  <c r="Y1269" i="82"/>
  <c r="Y149" i="82"/>
  <c r="Y26" i="82"/>
  <c r="Y71" i="82"/>
  <c r="Y107" i="82"/>
  <c r="Y98" i="82"/>
  <c r="Y1224" i="82"/>
  <c r="Y1096" i="82"/>
  <c r="Y712" i="82"/>
  <c r="Y478" i="82"/>
  <c r="Y350" i="82"/>
  <c r="Y40" i="82"/>
  <c r="Y962" i="82"/>
  <c r="Y834" i="82"/>
  <c r="Y343" i="82"/>
  <c r="Y16" i="82"/>
  <c r="Y1190" i="82"/>
  <c r="Y1062" i="82"/>
  <c r="Y416" i="82"/>
  <c r="Y1061" i="82"/>
  <c r="Y78" i="82"/>
  <c r="Y159" i="82"/>
  <c r="Y179" i="82"/>
  <c r="Y1006" i="82"/>
  <c r="Y899" i="82"/>
  <c r="Y664" i="82"/>
  <c r="Y536" i="82"/>
  <c r="Y264" i="82"/>
  <c r="Y1298" i="82"/>
  <c r="Y1063" i="82"/>
  <c r="Y700" i="82"/>
  <c r="Y594" i="82"/>
  <c r="Y68" i="82"/>
  <c r="Y1099" i="82"/>
  <c r="Y996" i="82"/>
  <c r="Y495" i="82"/>
  <c r="Y69" i="82"/>
  <c r="Y912" i="82"/>
  <c r="Y742" i="82"/>
  <c r="Y432" i="82"/>
  <c r="Y1215" i="82"/>
  <c r="Y874" i="82"/>
  <c r="Y532" i="82"/>
  <c r="Y225" i="82"/>
  <c r="Y1213" i="82"/>
  <c r="Y957" i="82"/>
  <c r="Y701" i="82"/>
  <c r="Y117" i="82"/>
  <c r="Y907" i="82"/>
  <c r="Y763" i="82"/>
  <c r="Y454" i="82"/>
  <c r="Y280" i="82"/>
  <c r="Y1263" i="82"/>
  <c r="Y954" i="82"/>
  <c r="Y1077" i="82"/>
  <c r="Y308" i="82"/>
  <c r="Y167" i="82"/>
  <c r="Y616" i="82"/>
  <c r="Y1087" i="82"/>
  <c r="Y903" i="82"/>
  <c r="Y550" i="82"/>
  <c r="Y775" i="82"/>
  <c r="Y1144" i="82"/>
  <c r="Y18" i="82"/>
  <c r="Y321" i="82"/>
  <c r="Y610" i="82"/>
  <c r="Y360" i="82"/>
  <c r="Y995" i="82"/>
  <c r="Y47" i="82"/>
  <c r="Y158" i="82"/>
  <c r="Y1067" i="82"/>
  <c r="Y547" i="82"/>
  <c r="Y1230" i="82"/>
  <c r="Y155" i="82"/>
  <c r="Y482" i="82"/>
  <c r="Y328" i="82"/>
  <c r="Y239" i="82"/>
  <c r="Y1064" i="82"/>
  <c r="Y467" i="82"/>
  <c r="Y1271" i="82"/>
  <c r="Y460" i="82"/>
  <c r="Y955" i="82"/>
  <c r="Y192" i="82"/>
  <c r="Y447" i="82"/>
  <c r="Y593" i="82"/>
  <c r="Y882" i="82"/>
  <c r="Y412" i="82"/>
  <c r="Y1046" i="82"/>
  <c r="Y391" i="82"/>
  <c r="Y438" i="82"/>
  <c r="Y1187" i="82"/>
  <c r="Y1244" i="82"/>
  <c r="Y1195" i="82"/>
  <c r="Y604" i="82"/>
  <c r="Y462" i="82"/>
  <c r="Y867" i="82"/>
  <c r="Y1208" i="82"/>
  <c r="Y524" i="82"/>
  <c r="Y1036" i="82"/>
  <c r="Y1102" i="82"/>
  <c r="Y294" i="82"/>
  <c r="Y331" i="82"/>
  <c r="Y314" i="82"/>
  <c r="Y823" i="82"/>
  <c r="Y222" i="82"/>
  <c r="Y67" i="82"/>
  <c r="Y723" i="82"/>
  <c r="Y588" i="82"/>
  <c r="Y390" i="82"/>
  <c r="Y421" i="82"/>
  <c r="Y1131" i="82"/>
  <c r="Y496" i="82"/>
  <c r="Y417" i="82"/>
  <c r="Y7" i="82"/>
  <c r="Y62" i="82"/>
  <c r="Y162" i="82"/>
  <c r="Y1288" i="82"/>
  <c r="Y1139" i="82"/>
  <c r="Y862" i="82"/>
  <c r="Y734" i="82"/>
  <c r="Y584" i="82"/>
  <c r="Y273" i="82"/>
  <c r="Y1282" i="82"/>
  <c r="Y1154" i="82"/>
  <c r="Y727" i="82"/>
  <c r="Y578" i="82"/>
  <c r="Y450" i="82"/>
  <c r="Y304" i="82"/>
  <c r="Y1275" i="82"/>
  <c r="Y1126" i="82"/>
  <c r="Y388" i="82"/>
  <c r="Y170" i="82"/>
  <c r="Y334" i="82"/>
  <c r="Y50" i="82"/>
  <c r="Y198" i="82"/>
  <c r="Y243" i="82"/>
  <c r="Y430" i="82"/>
  <c r="Y1276" i="82"/>
  <c r="Y1148" i="82"/>
  <c r="Y871" i="82"/>
  <c r="Y743" i="82"/>
  <c r="Y359" i="82"/>
  <c r="Y752" i="82"/>
  <c r="Y411" i="82"/>
  <c r="Y1167" i="82"/>
  <c r="Y717" i="82"/>
  <c r="Y886" i="82"/>
  <c r="Y518" i="82"/>
  <c r="Y347" i="82"/>
  <c r="Y1274" i="82"/>
  <c r="Y1103" i="82"/>
  <c r="Y932" i="82"/>
  <c r="Y613" i="82"/>
  <c r="Y1236" i="82"/>
  <c r="Y1066" i="82"/>
  <c r="Y527" i="82"/>
  <c r="Y865" i="82"/>
  <c r="Y653" i="82"/>
  <c r="Y397" i="82"/>
  <c r="Y916" i="82"/>
  <c r="Y772" i="82"/>
  <c r="Y602" i="82"/>
  <c r="Y431" i="82"/>
  <c r="Y121" i="82"/>
  <c r="Y1245" i="82"/>
  <c r="Y1009" i="82"/>
  <c r="Y901" i="82"/>
  <c r="Y433" i="82"/>
  <c r="Y269" i="82"/>
  <c r="Y53" i="82"/>
  <c r="Y623" i="82"/>
  <c r="Y153" i="82"/>
  <c r="Y1133" i="82"/>
  <c r="Y1005" i="82"/>
  <c r="Y641" i="82"/>
  <c r="Y385" i="82"/>
  <c r="Y213" i="82"/>
  <c r="Y1024" i="82"/>
  <c r="Y918" i="82"/>
  <c r="Y811" i="82"/>
  <c r="Y704" i="82"/>
  <c r="Y598" i="82"/>
  <c r="Y491" i="82"/>
  <c r="Y384" i="82"/>
  <c r="Y208" i="82"/>
  <c r="Y1268" i="82"/>
  <c r="Y1162" i="82"/>
  <c r="Y1055" i="82"/>
  <c r="Y948" i="82"/>
  <c r="Y842" i="82"/>
  <c r="Y735" i="82"/>
  <c r="Y628" i="82"/>
  <c r="Y522" i="82"/>
  <c r="Y415" i="82"/>
  <c r="Y276" i="82"/>
  <c r="Y20" i="82"/>
  <c r="Y83" i="82"/>
  <c r="Y738" i="82"/>
  <c r="Y38" i="82"/>
  <c r="Y908" i="82"/>
  <c r="Y611" i="82"/>
  <c r="Y1082" i="82"/>
  <c r="Y2" i="82"/>
  <c r="Y1194" i="82"/>
  <c r="Y1280" i="82"/>
  <c r="Y72" i="82"/>
  <c r="Y166" i="82"/>
  <c r="Y330" i="82"/>
  <c r="Y975" i="82"/>
  <c r="Y1200" i="82"/>
  <c r="Y695" i="82"/>
  <c r="Y931" i="82"/>
  <c r="Y130" i="82"/>
  <c r="Y667" i="82"/>
  <c r="Y988" i="82"/>
  <c r="Y782" i="82"/>
  <c r="Y138" i="82"/>
  <c r="Y281" i="82"/>
  <c r="Y446" i="82"/>
  <c r="Y195" i="82"/>
  <c r="Y595" i="82"/>
  <c r="Y252" i="82"/>
  <c r="Y716" i="82"/>
  <c r="Y375" i="82"/>
  <c r="Y1136" i="82"/>
  <c r="Y1010" i="82"/>
  <c r="Y720" i="82"/>
  <c r="Y895" i="82"/>
  <c r="Y190" i="82"/>
  <c r="Y79" i="82"/>
  <c r="Y182" i="82"/>
  <c r="Y1011" i="82"/>
  <c r="Y840" i="82"/>
  <c r="Y691" i="82"/>
  <c r="Y542" i="82"/>
  <c r="Y104" i="82"/>
  <c r="Y1196" i="82"/>
  <c r="Y1047" i="82"/>
  <c r="Y898" i="82"/>
  <c r="Y556" i="82"/>
  <c r="Y428" i="82"/>
  <c r="Y212" i="82"/>
  <c r="Y1232" i="82"/>
  <c r="Y268" i="82"/>
  <c r="Y977" i="82"/>
  <c r="Y306" i="82"/>
  <c r="Y70" i="82"/>
  <c r="Y1219" i="82"/>
  <c r="Y1070" i="82"/>
  <c r="Y792" i="82"/>
  <c r="Y643" i="82"/>
  <c r="Y494" i="82"/>
  <c r="Y344" i="82"/>
  <c r="Y24" i="82"/>
  <c r="Y1170" i="82"/>
  <c r="Y1158" i="82"/>
  <c r="Y127" i="82"/>
  <c r="Y1299" i="82"/>
  <c r="Y567" i="82"/>
  <c r="Y183" i="82"/>
  <c r="Y325" i="82"/>
  <c r="Y860" i="82"/>
  <c r="Y241" i="82"/>
  <c r="Y1086" i="82"/>
  <c r="Y319" i="82"/>
  <c r="Y91" i="82"/>
  <c r="Y202" i="82"/>
  <c r="Y1286" i="82"/>
  <c r="Y590" i="82"/>
  <c r="Y131" i="82"/>
  <c r="Y888" i="82"/>
  <c r="Y338" i="82"/>
  <c r="Y1251" i="82"/>
  <c r="Y323" i="82"/>
  <c r="Y936" i="82"/>
  <c r="Y136" i="82"/>
  <c r="Y1015" i="82"/>
  <c r="Y674" i="82"/>
  <c r="Y324" i="82"/>
  <c r="Y1094" i="82"/>
  <c r="Y1277" i="82"/>
  <c r="Y1266" i="82"/>
  <c r="Y1216" i="82"/>
  <c r="Y608" i="82"/>
  <c r="Y666" i="82"/>
  <c r="Y135" i="82"/>
  <c r="Y299" i="82"/>
  <c r="Y246" i="82"/>
  <c r="Y1310" i="82"/>
  <c r="Y1160" i="82"/>
  <c r="Y990" i="82"/>
  <c r="Y819" i="82"/>
  <c r="Y670" i="82"/>
  <c r="Y392" i="82"/>
  <c r="Y876" i="82"/>
  <c r="Y706" i="82"/>
  <c r="Y407" i="82"/>
  <c r="Y1211" i="82"/>
  <c r="Y1040" i="82"/>
  <c r="Y646" i="82"/>
  <c r="Y1002" i="82"/>
  <c r="Y204" i="82"/>
  <c r="Y381" i="82"/>
  <c r="Y298" i="82"/>
  <c r="Y142" i="82"/>
  <c r="Y251" i="82"/>
  <c r="Y1198" i="82"/>
  <c r="Y1048" i="82"/>
  <c r="Y920" i="82"/>
  <c r="Y771" i="82"/>
  <c r="Y622" i="82"/>
  <c r="Y999" i="82"/>
  <c r="Y850" i="82"/>
  <c r="Y383" i="82"/>
  <c r="Y461" i="82"/>
  <c r="Y544" i="82"/>
  <c r="Y1071" i="82"/>
  <c r="Y815" i="82"/>
  <c r="Y420" i="82"/>
  <c r="Y1297" i="82"/>
  <c r="Y997" i="82"/>
  <c r="Y992" i="82"/>
  <c r="Y795" i="82"/>
  <c r="Y592" i="82"/>
  <c r="Y1151" i="82"/>
  <c r="Y1165" i="82"/>
  <c r="Y858" i="82"/>
  <c r="Y687" i="82"/>
  <c r="Y490" i="82"/>
  <c r="Y297" i="82"/>
  <c r="Y161" i="82"/>
  <c r="Y1117" i="82"/>
  <c r="Y989" i="82"/>
  <c r="Y861" i="82"/>
  <c r="Y605" i="82"/>
  <c r="Y477" i="82"/>
  <c r="Y349" i="82"/>
  <c r="Y101" i="82"/>
  <c r="Y826" i="82"/>
  <c r="Y65" i="82"/>
  <c r="Y1197" i="82"/>
  <c r="Y1045" i="82"/>
  <c r="Y789" i="82"/>
  <c r="Y661" i="82"/>
  <c r="Y513" i="82"/>
  <c r="Y365" i="82"/>
  <c r="Y133" i="82"/>
  <c r="Y982" i="82"/>
  <c r="Y747" i="82"/>
  <c r="Y512" i="82"/>
  <c r="Y1247" i="82"/>
  <c r="Y1012" i="82"/>
  <c r="Y778" i="82"/>
  <c r="Y543" i="82"/>
  <c r="Y17" i="82"/>
  <c r="Y1145" i="82"/>
  <c r="Y969" i="82"/>
  <c r="Y793" i="82"/>
  <c r="Y697" i="82"/>
  <c r="Y521" i="82"/>
  <c r="Y345" i="82"/>
  <c r="Y488" i="82"/>
  <c r="Y732" i="82"/>
  <c r="Y902" i="82"/>
  <c r="Y210" i="82"/>
  <c r="Y348" i="82"/>
  <c r="Y526" i="82"/>
  <c r="Y174" i="82"/>
  <c r="Y1021" i="82"/>
  <c r="Y1014" i="82"/>
  <c r="Y780" i="82"/>
  <c r="Y284" i="82"/>
  <c r="Y824" i="82"/>
  <c r="Y203" i="82"/>
  <c r="Y501" i="82"/>
  <c r="Y788" i="82"/>
  <c r="Y295" i="82"/>
  <c r="Y1192" i="82"/>
  <c r="Y337" i="82"/>
  <c r="Y972" i="82"/>
  <c r="Y1264" i="82"/>
  <c r="Y614" i="82"/>
  <c r="Y839" i="82"/>
  <c r="Y379" i="82"/>
  <c r="Y929" i="82"/>
  <c r="Y126" i="82"/>
  <c r="Y271" i="82"/>
  <c r="Y1203" i="82"/>
  <c r="Y968" i="82"/>
  <c r="Y1132" i="82"/>
  <c r="Y770" i="82"/>
  <c r="Y535" i="82"/>
  <c r="Y1231" i="82"/>
  <c r="Y1149" i="82"/>
  <c r="Y287" i="82"/>
  <c r="Y51" i="82"/>
  <c r="Y472" i="82"/>
  <c r="Y216" i="82"/>
  <c r="Y1042" i="82"/>
  <c r="Y892" i="82"/>
  <c r="Y722" i="82"/>
  <c r="Y551" i="82"/>
  <c r="Y402" i="82"/>
  <c r="Y132" i="82"/>
  <c r="Y1163" i="82"/>
  <c r="Y523" i="82"/>
  <c r="Y1220" i="82"/>
  <c r="Y612" i="82"/>
  <c r="Y1057" i="82"/>
  <c r="Y688" i="82"/>
  <c r="Y160" i="82"/>
  <c r="Y474" i="82"/>
  <c r="Y224" i="82"/>
  <c r="Y980" i="82"/>
  <c r="Y580" i="82"/>
  <c r="Y129" i="82"/>
  <c r="Y1037" i="82"/>
  <c r="Y21" i="82"/>
  <c r="Y746" i="82"/>
  <c r="Y346" i="82"/>
  <c r="Y1221" i="82"/>
  <c r="Y945" i="82"/>
  <c r="Y645" i="82"/>
  <c r="Y517" i="82"/>
  <c r="Y369" i="82"/>
  <c r="Y794" i="82"/>
  <c r="Y399" i="82"/>
  <c r="Y4" i="82"/>
  <c r="Y1261" i="82"/>
  <c r="Y961" i="82"/>
  <c r="Y813" i="82"/>
  <c r="Y341" i="82"/>
  <c r="Y939" i="82"/>
  <c r="Y714" i="82"/>
  <c r="Y586" i="82"/>
  <c r="Y458" i="82"/>
  <c r="Y320" i="82"/>
  <c r="Y209" i="82"/>
  <c r="Y1017" i="82"/>
  <c r="Y921" i="82"/>
  <c r="Y825" i="82"/>
  <c r="Y729" i="82"/>
  <c r="Y633" i="82"/>
  <c r="Y425" i="82"/>
  <c r="Y317" i="82"/>
  <c r="Y125" i="82"/>
  <c r="Y283" i="82"/>
  <c r="Y1080" i="82"/>
  <c r="Y86" i="82"/>
  <c r="Y36" i="82"/>
  <c r="Y964" i="82"/>
  <c r="Y1031" i="82"/>
  <c r="Y1038" i="82"/>
  <c r="Y63" i="82"/>
  <c r="Y1272" i="82"/>
  <c r="Y659" i="82"/>
  <c r="Y82" i="82"/>
  <c r="Y32" i="82"/>
  <c r="Y1164" i="82"/>
  <c r="Y1128" i="82"/>
  <c r="Y39" i="82"/>
  <c r="Y766" i="82"/>
  <c r="Y502" i="82"/>
  <c r="Y1105" i="82"/>
  <c r="Y1180" i="82"/>
  <c r="Y796" i="82"/>
  <c r="Y455" i="82"/>
  <c r="Y176" i="82"/>
  <c r="Y757" i="82"/>
  <c r="Y282" i="82"/>
  <c r="Y34" i="82"/>
  <c r="Y335" i="82"/>
  <c r="Y163" i="82"/>
  <c r="Y1182" i="82"/>
  <c r="Y947" i="82"/>
  <c r="Y776" i="82"/>
  <c r="Y606" i="82"/>
  <c r="Y414" i="82"/>
  <c r="Y1303" i="82"/>
  <c r="Y940" i="82"/>
  <c r="Y748" i="82"/>
  <c r="Y364" i="82"/>
  <c r="Y1083" i="82"/>
  <c r="Y587" i="82"/>
  <c r="Y1172" i="82"/>
  <c r="Y618" i="82"/>
  <c r="Y245" i="82"/>
  <c r="Y234" i="82"/>
  <c r="Y206" i="82"/>
  <c r="Y114" i="82"/>
  <c r="Y115" i="82"/>
  <c r="Y1176" i="82"/>
  <c r="Y835" i="82"/>
  <c r="Y451" i="82"/>
  <c r="Y1212" i="82"/>
  <c r="Y1312" i="82"/>
  <c r="Y976" i="82"/>
  <c r="Y973" i="82"/>
  <c r="Y373" i="82"/>
  <c r="Y656" i="82"/>
  <c r="Y459" i="82"/>
  <c r="Y1130" i="82"/>
  <c r="Y205" i="82"/>
  <c r="Y880" i="82"/>
  <c r="Y678" i="82"/>
  <c r="Y480" i="82"/>
  <c r="Y1178" i="82"/>
  <c r="Y922" i="82"/>
  <c r="Y737" i="82"/>
  <c r="Y437" i="82"/>
  <c r="Y719" i="82"/>
  <c r="Y516" i="82"/>
  <c r="Y73" i="82"/>
  <c r="Y1073" i="82"/>
  <c r="Y797" i="82"/>
  <c r="Y497" i="82"/>
  <c r="Y570" i="82"/>
  <c r="Y193" i="82"/>
  <c r="Y1237" i="82"/>
  <c r="Y1089" i="82"/>
  <c r="Y493" i="82"/>
  <c r="Y45" i="82"/>
  <c r="Y790" i="82"/>
  <c r="Y662" i="82"/>
  <c r="Y534" i="82"/>
  <c r="Y406" i="82"/>
  <c r="Y144" i="82"/>
  <c r="Y1226" i="82"/>
  <c r="Y1098" i="82"/>
  <c r="Y970" i="82"/>
  <c r="Y177" i="82"/>
  <c r="Y1305" i="82"/>
  <c r="Y1209" i="82"/>
  <c r="Y1113" i="82"/>
  <c r="Y617" i="82"/>
  <c r="Y93" i="82"/>
  <c r="Y329" i="82"/>
  <c r="Y184" i="82"/>
  <c r="Y89" i="82"/>
  <c r="Y403" i="82"/>
  <c r="Y915" i="82"/>
  <c r="Y302" i="82"/>
  <c r="Y784" i="82"/>
  <c r="Y120" i="82"/>
  <c r="Y702" i="82"/>
  <c r="Y258" i="82"/>
  <c r="Y509" i="82"/>
  <c r="Y910" i="82"/>
  <c r="Y66" i="82"/>
  <c r="Y1278" i="82"/>
  <c r="Y851" i="82"/>
  <c r="Y424" i="82"/>
  <c r="Y1143" i="82"/>
  <c r="Y540" i="82"/>
  <c r="Y1302" i="82"/>
  <c r="Y1101" i="82"/>
  <c r="Y327" i="82"/>
  <c r="Y143" i="82"/>
  <c r="Y35" i="82"/>
  <c r="Y1246" i="82"/>
  <c r="Y456" i="82"/>
  <c r="Y168" i="82"/>
  <c r="Y1175" i="82"/>
  <c r="Y791" i="82"/>
  <c r="Y758" i="82"/>
  <c r="Y112" i="82"/>
  <c r="Y1233" i="82"/>
  <c r="Y549" i="82"/>
  <c r="Y106" i="82"/>
  <c r="Y14" i="82"/>
  <c r="Y326" i="82"/>
  <c r="Y1262" i="82"/>
  <c r="Y707" i="82"/>
  <c r="Y515" i="82"/>
  <c r="Y305" i="82"/>
  <c r="Y1084" i="82"/>
  <c r="Y914" i="82"/>
  <c r="Y764" i="82"/>
  <c r="Y444" i="82"/>
  <c r="Y196" i="82"/>
  <c r="Y1206" i="82"/>
  <c r="Y635" i="82"/>
  <c r="Y1229" i="82"/>
  <c r="Y545" i="82"/>
  <c r="Y971" i="82"/>
  <c r="Y986" i="82"/>
  <c r="Y591" i="82"/>
  <c r="Y357" i="82"/>
  <c r="Y332" i="82"/>
  <c r="Y698" i="82"/>
  <c r="Y92" i="82"/>
  <c r="Y1121" i="82"/>
  <c r="Y109" i="82"/>
  <c r="Y575" i="82"/>
  <c r="Y378" i="82"/>
  <c r="Y1265" i="82"/>
  <c r="Y965" i="82"/>
  <c r="Y689" i="82"/>
  <c r="Y541" i="82"/>
  <c r="Y852" i="82"/>
  <c r="Y655" i="82"/>
  <c r="Y426" i="82"/>
  <c r="Y60" i="82"/>
  <c r="Y1281" i="82"/>
  <c r="Y981" i="82"/>
  <c r="Y960" i="82"/>
  <c r="Y832" i="82"/>
  <c r="Y1140" i="82"/>
  <c r="Y607" i="82"/>
  <c r="Y479" i="82"/>
  <c r="Y351" i="82"/>
  <c r="Y44" i="82"/>
  <c r="Y49" i="82"/>
  <c r="Y1241" i="82"/>
  <c r="Y937" i="82"/>
  <c r="Y841" i="82"/>
  <c r="Y745" i="82"/>
  <c r="Y649" i="82"/>
  <c r="Y553" i="82"/>
  <c r="Y157" i="82"/>
  <c r="Y200" i="82"/>
  <c r="Y27" i="82"/>
  <c r="Y1008" i="82"/>
  <c r="Y946" i="82"/>
  <c r="Y744" i="82"/>
  <c r="Y147" i="82"/>
  <c r="Y560" i="82"/>
  <c r="Y531" i="82"/>
  <c r="Y1214" i="82"/>
  <c r="Y30" i="82"/>
  <c r="Y1238" i="82"/>
  <c r="Y1000" i="82"/>
  <c r="Y55" i="82"/>
  <c r="Y552" i="82"/>
  <c r="Y12" i="82"/>
  <c r="Y226" i="82"/>
  <c r="Y310" i="82"/>
  <c r="Y1118" i="82"/>
  <c r="Y883" i="82"/>
  <c r="Y855" i="82"/>
  <c r="Y620" i="82"/>
  <c r="Y528" i="82"/>
  <c r="Y1060" i="82"/>
  <c r="Y42" i="82"/>
  <c r="Y270" i="82"/>
  <c r="Y1134" i="82"/>
  <c r="Y878" i="82"/>
  <c r="Y600" i="82"/>
  <c r="Y366" i="82"/>
  <c r="Y508" i="82"/>
  <c r="Y249" i="82"/>
  <c r="Y694" i="82"/>
  <c r="Y1108" i="82"/>
  <c r="Y169" i="82"/>
  <c r="Y827" i="82"/>
  <c r="Y1300" i="82"/>
  <c r="Y1018" i="82"/>
  <c r="Y1125" i="82"/>
  <c r="Y657" i="82"/>
  <c r="Y37" i="82"/>
  <c r="Y736" i="82"/>
  <c r="Y422" i="82"/>
  <c r="Y356" i="82"/>
  <c r="Y404" i="82"/>
  <c r="Y1157" i="82"/>
  <c r="Y753" i="82"/>
  <c r="Y561" i="82"/>
  <c r="Y879" i="82"/>
  <c r="Y288" i="82"/>
  <c r="Y853" i="82"/>
  <c r="Y875" i="82"/>
  <c r="Y683" i="82"/>
  <c r="Y300" i="82"/>
  <c r="Y1204" i="82"/>
  <c r="Y1034" i="82"/>
  <c r="Y820" i="82"/>
  <c r="Y650" i="82"/>
  <c r="Y172" i="82"/>
  <c r="Y81" i="82"/>
  <c r="Y1193" i="82"/>
  <c r="Y1065" i="82"/>
  <c r="Y905" i="82"/>
  <c r="Y489" i="82"/>
  <c r="Y361" i="82"/>
  <c r="Y61" i="82"/>
  <c r="Y250" i="82"/>
  <c r="Y194" i="82"/>
  <c r="Y1294" i="82"/>
  <c r="Y3" i="82"/>
  <c r="Y119" i="82"/>
  <c r="Y951" i="82"/>
  <c r="Y231" i="82"/>
  <c r="Y272" i="82"/>
  <c r="Y322" i="82"/>
  <c r="Y1150" i="82"/>
  <c r="Y1100" i="82"/>
  <c r="Y418" i="82"/>
  <c r="Y843" i="82"/>
  <c r="Y933" i="82"/>
  <c r="Y967" i="82"/>
  <c r="Y370" i="82"/>
  <c r="Y90" i="82"/>
  <c r="Y254" i="82"/>
  <c r="Y99" i="82"/>
  <c r="Y563" i="82"/>
  <c r="Y232" i="82"/>
  <c r="Y1111" i="82"/>
  <c r="Y599" i="82"/>
  <c r="Y1147" i="82"/>
  <c r="Y475" i="82"/>
  <c r="Y943" i="82"/>
  <c r="Y893" i="82"/>
  <c r="Y31" i="82"/>
  <c r="Y1112" i="82"/>
  <c r="Y856" i="82"/>
  <c r="Y1191" i="82"/>
  <c r="Y956" i="82"/>
  <c r="Y679" i="82"/>
  <c r="Y487" i="82"/>
  <c r="Y1120" i="82"/>
  <c r="Y1050" i="82"/>
  <c r="Y486" i="82"/>
  <c r="Y362" i="82"/>
  <c r="Y573" i="82"/>
  <c r="Y1019" i="82"/>
  <c r="Y710" i="82"/>
  <c r="Y395" i="82"/>
  <c r="Y868" i="82"/>
  <c r="Y256" i="82"/>
  <c r="Y993" i="82"/>
  <c r="Y609" i="82"/>
  <c r="Y660" i="82"/>
  <c r="Y33" i="82"/>
  <c r="Y925" i="82"/>
  <c r="Y733" i="82"/>
  <c r="Y538" i="82"/>
  <c r="Y220" i="82"/>
  <c r="Y1025" i="82"/>
  <c r="Y833" i="82"/>
  <c r="Y597" i="82"/>
  <c r="Y405" i="82"/>
  <c r="Y5" i="82"/>
  <c r="Y854" i="82"/>
  <c r="Y470" i="82"/>
  <c r="Y257" i="82"/>
  <c r="Y436" i="82"/>
  <c r="Y1177" i="82"/>
  <c r="Y1049" i="82"/>
  <c r="Y761" i="82"/>
  <c r="Y601" i="82"/>
  <c r="Y19" i="82"/>
  <c r="Y504" i="82"/>
  <c r="Y443" i="82"/>
  <c r="Y1074" i="82"/>
  <c r="Y110" i="82"/>
  <c r="Y1059" i="82"/>
  <c r="Y1110" i="82"/>
  <c r="Y1202" i="82"/>
  <c r="Y803" i="82"/>
  <c r="Y654" i="82"/>
  <c r="Y647" i="82"/>
  <c r="Y1123" i="82"/>
  <c r="Y568" i="82"/>
  <c r="Y510" i="82"/>
  <c r="Y930" i="82"/>
  <c r="Y950" i="82"/>
  <c r="Y154" i="82"/>
  <c r="Y290" i="82"/>
  <c r="Y227" i="82"/>
  <c r="Y798" i="82"/>
  <c r="Y520" i="82"/>
  <c r="Y1090" i="82"/>
  <c r="Y514" i="82"/>
  <c r="Y260" i="82"/>
  <c r="Y1104" i="82"/>
  <c r="Y847" i="82"/>
  <c r="Y95" i="82"/>
  <c r="Y307" i="82"/>
  <c r="Y814" i="82"/>
  <c r="Y579" i="82"/>
  <c r="Y935" i="82"/>
  <c r="Y466" i="82"/>
  <c r="Y1291" i="82"/>
  <c r="Y582" i="82"/>
  <c r="Y1313" i="82"/>
  <c r="Y237" i="82"/>
  <c r="Y800" i="82"/>
  <c r="Y1242" i="82"/>
  <c r="Y959" i="82"/>
  <c r="Y265" i="82"/>
  <c r="Y1085" i="82"/>
  <c r="Y1210" i="82"/>
  <c r="Y810" i="82"/>
  <c r="Y949" i="82"/>
  <c r="Y565" i="82"/>
  <c r="Y890" i="82"/>
  <c r="Y1309" i="82"/>
  <c r="Y1137" i="82"/>
  <c r="Y709" i="82"/>
  <c r="Y229" i="82"/>
  <c r="Y511" i="82"/>
  <c r="Y140" i="82"/>
  <c r="Y1217" i="82"/>
  <c r="Y769" i="82"/>
  <c r="Y640" i="82"/>
  <c r="Y1183" i="82"/>
  <c r="Y991" i="82"/>
  <c r="Y799" i="82"/>
  <c r="Y108" i="82"/>
  <c r="Y1033" i="82"/>
  <c r="Y889" i="82"/>
  <c r="Y473" i="82"/>
  <c r="Y285" i="82"/>
  <c r="Y29" i="82"/>
  <c r="Y266" i="82"/>
  <c r="Y398" i="82"/>
  <c r="Y376" i="82"/>
  <c r="Y1013" i="82"/>
  <c r="Y146" i="82"/>
  <c r="Y677" i="82"/>
  <c r="Y1207" i="82"/>
  <c r="Y303" i="82"/>
  <c r="Y1185" i="82"/>
  <c r="Y255" i="82"/>
  <c r="Y844" i="82"/>
  <c r="Y1307" i="82"/>
  <c r="Y165" i="82"/>
  <c r="Y754" i="82"/>
  <c r="Y100" i="82"/>
  <c r="Y1252" i="82"/>
  <c r="Y1032" i="82"/>
  <c r="Y1260" i="82"/>
  <c r="Y1026" i="82"/>
  <c r="Y684" i="82"/>
  <c r="Y1296" i="82"/>
  <c r="Y928" i="82"/>
  <c r="Y506" i="82"/>
  <c r="Y721" i="82"/>
  <c r="Y187" i="82"/>
  <c r="Y1283" i="82"/>
  <c r="Y984" i="82"/>
  <c r="Y750" i="82"/>
  <c r="Y88" i="82"/>
  <c r="Y1106" i="82"/>
  <c r="Y828" i="82"/>
  <c r="Y636" i="82"/>
  <c r="Y380" i="82"/>
  <c r="Y1035" i="82"/>
  <c r="Y352" i="82"/>
  <c r="Y836" i="82"/>
  <c r="Y998" i="82"/>
  <c r="Y958" i="82"/>
  <c r="Y739" i="82"/>
  <c r="Y849" i="82"/>
  <c r="Y779" i="82"/>
  <c r="Y632" i="82"/>
  <c r="Y46" i="82"/>
  <c r="Y1166" i="82"/>
  <c r="Y994" i="82"/>
  <c r="Y638" i="82"/>
  <c r="Y1186" i="82"/>
  <c r="Y503" i="82"/>
  <c r="Y676" i="82"/>
  <c r="Y1052" i="82"/>
  <c r="Y583" i="82"/>
  <c r="Y1088" i="82"/>
  <c r="Y442" i="82"/>
  <c r="Y904" i="82"/>
  <c r="Y627" i="82"/>
  <c r="Y316" i="82"/>
  <c r="Y1218" i="82"/>
  <c r="Y642" i="82"/>
  <c r="Y1168" i="82"/>
  <c r="Y699" i="82"/>
  <c r="Y242" i="82"/>
  <c r="Y1155" i="82"/>
  <c r="Y387" i="82"/>
  <c r="Y1234" i="82"/>
  <c r="Y978" i="82"/>
  <c r="Y1142" i="82"/>
  <c r="Y1279" i="82"/>
  <c r="Y859" i="82"/>
  <c r="Y571" i="82"/>
  <c r="Y64" i="82"/>
  <c r="Y1169" i="82"/>
  <c r="Y741" i="82"/>
  <c r="Y1295" i="82"/>
  <c r="Y1007" i="82"/>
  <c r="Y410" i="82"/>
  <c r="Y693" i="82"/>
  <c r="Y197" i="82"/>
  <c r="Y201" i="82"/>
  <c r="Y309" i="82"/>
  <c r="Y596" i="82"/>
  <c r="Y340" i="82"/>
  <c r="Y1301" i="82"/>
  <c r="Y621" i="82"/>
  <c r="Y429" i="82"/>
  <c r="Y85" i="82"/>
  <c r="Y863" i="82"/>
  <c r="Y671" i="82"/>
  <c r="Y777" i="82"/>
  <c r="Y94" i="82"/>
  <c r="Y1250" i="82"/>
  <c r="Y554" i="82"/>
  <c r="Y355" i="82"/>
  <c r="Y354" i="82"/>
  <c r="Y1016" i="82"/>
  <c r="Y894" i="82"/>
  <c r="Y802" i="82"/>
  <c r="Y1028" i="82"/>
  <c r="Y668" i="82"/>
  <c r="Y1135" i="82"/>
  <c r="Y199" i="82"/>
  <c r="Y54" i="82"/>
  <c r="Y435" i="82"/>
  <c r="Y1004" i="82"/>
  <c r="Y471" i="82"/>
  <c r="Y870" i="82"/>
  <c r="Y151" i="82"/>
  <c r="Y134" i="82"/>
  <c r="Y615" i="82"/>
  <c r="Y1248" i="82"/>
  <c r="Y801" i="82"/>
  <c r="Y644" i="82"/>
  <c r="Y869" i="82"/>
  <c r="Y966" i="82"/>
  <c r="Y539" i="82"/>
  <c r="Y1092" i="82"/>
  <c r="Y217" i="82"/>
  <c r="Y781" i="82"/>
  <c r="Y831" i="82"/>
  <c r="Y244" i="82"/>
  <c r="Y1201" i="82"/>
  <c r="Y13" i="82"/>
  <c r="Y452" i="82"/>
  <c r="Y897" i="82"/>
  <c r="Y533" i="82"/>
  <c r="Y1003" i="82"/>
  <c r="Y906" i="82"/>
  <c r="Y985" i="82"/>
  <c r="Y537" i="82"/>
  <c r="Y221" i="82"/>
  <c r="Y267" i="82"/>
  <c r="Y562" i="82"/>
  <c r="Y312" i="82"/>
  <c r="Y783" i="82"/>
  <c r="Y808" i="82"/>
  <c r="Y759" i="82"/>
  <c r="Y626" i="82"/>
  <c r="Y1023" i="82"/>
  <c r="Y926" i="82"/>
  <c r="Y371" i="82"/>
  <c r="Y983" i="82"/>
  <c r="Y185" i="82"/>
  <c r="Y215" i="82"/>
  <c r="Y963" i="82"/>
  <c r="Y408" i="82"/>
  <c r="Y1020" i="82"/>
  <c r="Y572" i="82"/>
  <c r="Y1227" i="82"/>
  <c r="Y248" i="82"/>
  <c r="Y630" i="82"/>
  <c r="Y1188" i="82"/>
  <c r="Y829" i="82"/>
  <c r="Y934" i="82"/>
  <c r="Y507" i="82"/>
  <c r="Y41" i="82"/>
  <c r="Y156" i="82"/>
  <c r="Y1181" i="82"/>
  <c r="Y837" i="82"/>
  <c r="Y453" i="82"/>
  <c r="Y911" i="82"/>
  <c r="Y877" i="82"/>
  <c r="Y469" i="82"/>
  <c r="Y726" i="82"/>
  <c r="Y363" i="82"/>
  <c r="Y884" i="82"/>
  <c r="Y1225" i="82"/>
  <c r="Y713" i="82"/>
  <c r="Y505" i="82"/>
  <c r="Y111" i="82"/>
  <c r="Y52" i="82"/>
  <c r="Y891" i="82"/>
  <c r="Y574" i="82"/>
  <c r="Y311" i="82"/>
  <c r="Y214" i="82"/>
  <c r="Y631" i="82"/>
  <c r="Y900" i="82"/>
  <c r="Y263" i="82"/>
  <c r="Y118" i="82"/>
  <c r="Y919" i="82"/>
  <c r="Y386" i="82"/>
  <c r="Y816" i="82"/>
  <c r="Y9" i="82"/>
  <c r="Y279" i="82"/>
  <c r="Y262" i="82"/>
  <c r="Y942" i="82"/>
  <c r="Y530" i="82"/>
  <c r="Y1184" i="82"/>
  <c r="Y96" i="82"/>
  <c r="Y629" i="82"/>
  <c r="Y1156" i="82"/>
  <c r="Y368" i="82"/>
  <c r="Y1293" i="82"/>
  <c r="Y525" i="82"/>
  <c r="Y804" i="82"/>
  <c r="Y1093" i="82"/>
  <c r="Y817" i="82"/>
  <c r="Y767" i="82"/>
  <c r="Y367" i="82"/>
  <c r="Y1173" i="82"/>
  <c r="Y749" i="82"/>
  <c r="Y619" i="82"/>
  <c r="Y1119" i="82"/>
  <c r="Y1161" i="82"/>
  <c r="Y457" i="82"/>
  <c r="Y189" i="82"/>
  <c r="Y434" i="82"/>
  <c r="Y74" i="82"/>
  <c r="Y1159" i="82"/>
  <c r="Y1072" i="82"/>
  <c r="Y122" i="82"/>
  <c r="Y382" i="82"/>
  <c r="Y116" i="82"/>
  <c r="Y43" i="82"/>
  <c r="Y755" i="82"/>
  <c r="Y84" i="82"/>
  <c r="Y358" i="82"/>
  <c r="Y123" i="82"/>
  <c r="Y423" i="82"/>
  <c r="Y1056" i="82"/>
  <c r="Y137" i="82"/>
  <c r="Y529" i="82"/>
  <c r="Y1249" i="82"/>
  <c r="Y634" i="82"/>
  <c r="Y1053" i="82"/>
  <c r="Y413" i="82"/>
  <c r="Y1109" i="82"/>
  <c r="Y725" i="82"/>
  <c r="Y301" i="82"/>
  <c r="Y80" i="82"/>
  <c r="Y1076" i="82"/>
  <c r="Y756" i="82"/>
  <c r="Y394" i="82"/>
  <c r="Y1129" i="82"/>
  <c r="Y873" i="82"/>
  <c r="Y409" i="82"/>
  <c r="Y396" i="82"/>
  <c r="Y846" i="82"/>
  <c r="Y830" i="82"/>
  <c r="Y673" i="82"/>
  <c r="Y1287" i="82"/>
  <c r="Y274" i="82"/>
  <c r="Y103" i="82"/>
  <c r="Y675" i="82"/>
  <c r="Y1107" i="82"/>
  <c r="Y887" i="82"/>
  <c r="Y838" i="82"/>
  <c r="Y218" i="82"/>
  <c r="Y15" i="82"/>
  <c r="Y1075" i="82"/>
  <c r="Y1068" i="82"/>
  <c r="Y730" i="82"/>
  <c r="Y23" i="82"/>
  <c r="Y223" i="82"/>
  <c r="Y1091" i="82"/>
  <c r="Y558" i="82"/>
  <c r="Y1127" i="82"/>
  <c r="Y658" i="82"/>
  <c r="Y464" i="82"/>
  <c r="Y1141" i="82"/>
  <c r="Y774" i="82"/>
  <c r="Y289" i="82"/>
  <c r="Y1041" i="82"/>
  <c r="Y293" i="82"/>
  <c r="Y566" i="82"/>
  <c r="Y468" i="82"/>
  <c r="Y463" i="82"/>
  <c r="Y881" i="82"/>
  <c r="Y141" i="82"/>
  <c r="Y941" i="82"/>
  <c r="Y577" i="82"/>
  <c r="Y173" i="82"/>
  <c r="Y768" i="82"/>
  <c r="Y448" i="82"/>
  <c r="Y1290" i="82"/>
  <c r="Y927" i="82"/>
  <c r="Y1273" i="82"/>
  <c r="Y1001" i="82"/>
  <c r="Y809" i="82"/>
  <c r="Y569" i="82"/>
  <c r="Y253" i="82"/>
  <c r="Y180" i="82"/>
  <c r="Y872" i="82"/>
  <c r="Y58" i="82"/>
  <c r="Y259" i="82"/>
  <c r="Y1022" i="82"/>
  <c r="Y1258" i="82"/>
  <c r="Y207" i="82"/>
  <c r="Y1054" i="82"/>
  <c r="Y499" i="82"/>
  <c r="Y492" i="82"/>
  <c r="Y987" i="82"/>
  <c r="Y87" i="82"/>
  <c r="Y6" i="82"/>
  <c r="Y1027" i="82"/>
  <c r="Y1270" i="82"/>
  <c r="Y885" i="82"/>
  <c r="Y715" i="82"/>
  <c r="Y236" i="82"/>
  <c r="Y703" i="82"/>
  <c r="Y913" i="82"/>
  <c r="Y1171" i="82"/>
  <c r="Y419" i="82"/>
  <c r="Y672" i="82"/>
  <c r="Y313" i="82"/>
  <c r="Y235" i="82"/>
  <c r="Y59" i="82"/>
  <c r="Y728" i="82"/>
  <c r="Y445" i="82"/>
  <c r="Y1124" i="82"/>
  <c r="Y821" i="82"/>
  <c r="Y25" i="82"/>
  <c r="Y557" i="82"/>
  <c r="Y564" i="82"/>
  <c r="Y1257" i="82"/>
  <c r="Y1152" i="82"/>
  <c r="Y1243" i="82"/>
  <c r="Y1228" i="82"/>
  <c r="Y315" i="82"/>
  <c r="Y686" i="82"/>
  <c r="Y336" i="82"/>
  <c r="Y188" i="82"/>
  <c r="Y1044" i="82"/>
  <c r="Y401" i="82"/>
  <c r="Y1039" i="82"/>
  <c r="Y481" i="82"/>
  <c r="Y76" i="82"/>
  <c r="Y773" i="82"/>
  <c r="Y740" i="82"/>
  <c r="Y1153" i="82"/>
  <c r="Y449" i="82"/>
  <c r="Y500" i="82"/>
  <c r="Y681" i="82"/>
  <c r="Y102" i="82"/>
  <c r="Y652" i="82"/>
  <c r="Y1259" i="82"/>
  <c r="Y291" i="82"/>
  <c r="Y1239" i="82"/>
  <c r="Y178" i="82"/>
  <c r="Y152" i="82"/>
  <c r="Y1030" i="82"/>
  <c r="Y848" i="82"/>
  <c r="Y751" i="82"/>
  <c r="Y8" i="82"/>
  <c r="Y669" i="82"/>
  <c r="Y708" i="82"/>
  <c r="Y1069" i="82"/>
  <c r="Y576" i="82"/>
  <c r="Y1097" i="82"/>
  <c r="Y665" i="82"/>
  <c r="Y339" i="82"/>
  <c r="Y1222" i="82"/>
  <c r="Y1267" i="82"/>
  <c r="Y1284" i="82"/>
  <c r="Y292" i="82"/>
  <c r="Y762" i="82"/>
  <c r="Y822" i="82"/>
  <c r="Y353" i="82"/>
  <c r="Y625" i="82"/>
  <c r="Y682" i="82"/>
  <c r="Y261" i="82"/>
  <c r="Y555" i="82"/>
  <c r="Y372" i="82"/>
  <c r="Y585" i="82"/>
  <c r="Y1179" i="82"/>
  <c r="Y589" i="82"/>
  <c r="Y812" i="82"/>
  <c r="Y1304" i="82"/>
  <c r="Y1078" i="82"/>
  <c r="Y944" i="82"/>
  <c r="Y124" i="82"/>
  <c r="Y651" i="82"/>
  <c r="Y639" i="82"/>
  <c r="Y277" i="82"/>
  <c r="Y1285" i="82"/>
  <c r="Y1081" i="82"/>
  <c r="Y97" i="82"/>
  <c r="Y75" i="82"/>
  <c r="Y22" i="82"/>
  <c r="Y1051" i="82"/>
  <c r="Y1114" i="82"/>
  <c r="Y1255" i="82"/>
  <c r="Y923" i="82"/>
  <c r="Y57" i="82"/>
  <c r="Y624" i="82"/>
  <c r="Y581" i="82"/>
  <c r="Y484" i="82"/>
  <c r="Y917" i="82"/>
  <c r="Y427" i="82"/>
  <c r="Y233" i="82"/>
  <c r="Y559" i="82"/>
  <c r="Y818" i="82"/>
  <c r="Y765" i="82"/>
  <c r="Y663" i="82"/>
  <c r="Y805" i="82"/>
  <c r="Y1240" i="82"/>
  <c r="Y864" i="82"/>
  <c r="Y603" i="82"/>
  <c r="Y1253" i="82"/>
  <c r="Y342" i="82"/>
  <c r="Y145" i="82"/>
  <c r="Y953" i="82"/>
  <c r="Y441" i="82"/>
  <c r="Y519" i="82"/>
  <c r="Y278" i="82"/>
  <c r="Y1223" i="82"/>
  <c r="Y637" i="82"/>
  <c r="Y807" i="82"/>
  <c r="Y806" i="82"/>
  <c r="Y400" i="82"/>
  <c r="Y128" i="82"/>
  <c r="Y1205" i="82"/>
  <c r="Y389" i="82"/>
  <c r="Y896" i="82"/>
  <c r="Y113" i="82"/>
  <c r="Y857" i="82"/>
  <c r="Y1122" i="82"/>
  <c r="Y296" i="82"/>
  <c r="Y318" i="82"/>
  <c r="Y148" i="82"/>
  <c r="Y465" i="82"/>
  <c r="Y938" i="82"/>
  <c r="Y374" i="82"/>
  <c r="Y785" i="82"/>
  <c r="Y48" i="82"/>
  <c r="Y548" i="82"/>
  <c r="Y1029" i="82"/>
  <c r="Y705" i="82"/>
  <c r="Y1311" i="82"/>
  <c r="Y692" i="82"/>
  <c r="Y1289" i="82"/>
  <c r="Y393" i="82"/>
  <c r="Y440" i="82"/>
  <c r="Y1314" i="82"/>
  <c r="Y1095" i="82"/>
  <c r="Y171" i="82"/>
  <c r="Y648" i="82"/>
  <c r="Y1254" i="82"/>
  <c r="Y77" i="82"/>
  <c r="Y786" i="82"/>
  <c r="Y724" i="82"/>
  <c r="Y485" i="82"/>
  <c r="Y909" i="82"/>
  <c r="Y181" i="82"/>
  <c r="Y105" i="82"/>
  <c r="Y685" i="82"/>
  <c r="Y377" i="82"/>
  <c r="AZ153" i="54"/>
  <c r="BA153" i="54"/>
  <c r="H37" i="54"/>
  <c r="P1345" i="82"/>
  <c r="Q1345" i="82"/>
  <c r="Q1377" i="82"/>
  <c r="P1377" i="82"/>
  <c r="BA312" i="54"/>
  <c r="AZ312" i="54"/>
  <c r="AZ85" i="54"/>
  <c r="BA85" i="54"/>
  <c r="AZ148" i="54"/>
  <c r="BA148" i="54"/>
  <c r="AW45" i="54"/>
  <c r="P19" i="54"/>
  <c r="AZ157" i="54"/>
  <c r="BA157" i="54"/>
  <c r="P1432" i="82"/>
  <c r="Q1432" i="82"/>
  <c r="BA116" i="54"/>
  <c r="AZ116" i="54"/>
  <c r="AJ135" i="82"/>
  <c r="AJ1277" i="82"/>
  <c r="AJ158" i="82"/>
  <c r="AJ1311" i="82"/>
  <c r="AJ799" i="82"/>
  <c r="AJ628" i="82"/>
  <c r="AJ266" i="82"/>
  <c r="AJ607" i="82"/>
  <c r="AJ1101" i="82"/>
  <c r="AJ719" i="82"/>
  <c r="AJ142" i="82"/>
  <c r="AJ1119" i="82"/>
  <c r="AJ931" i="82"/>
  <c r="AJ6" i="82"/>
  <c r="AJ489" i="82"/>
  <c r="AJ174" i="82"/>
  <c r="AJ234" i="82"/>
  <c r="AJ18" i="82"/>
  <c r="AJ338" i="82"/>
  <c r="AJ1055" i="82"/>
  <c r="AJ1173" i="82"/>
  <c r="AJ1300" i="82"/>
  <c r="AJ313" i="82"/>
  <c r="AJ1021" i="82"/>
  <c r="AJ1137" i="82"/>
  <c r="AJ122" i="82"/>
  <c r="AJ26" i="82"/>
  <c r="AJ226" i="82"/>
  <c r="AJ907" i="82"/>
  <c r="AJ1204" i="82"/>
  <c r="AJ1152" i="82"/>
  <c r="AJ532" i="82"/>
  <c r="AJ299" i="82"/>
  <c r="AJ745" i="82"/>
  <c r="AJ521" i="82"/>
  <c r="AJ975" i="82"/>
  <c r="AJ974" i="82"/>
  <c r="AJ693" i="82"/>
  <c r="AJ171" i="82"/>
  <c r="AJ853" i="82"/>
  <c r="AJ895" i="82"/>
  <c r="AJ143" i="82"/>
  <c r="AJ1296" i="82"/>
  <c r="AJ249" i="82"/>
  <c r="AJ623" i="82"/>
  <c r="AJ1059" i="82"/>
  <c r="AJ1308" i="82"/>
  <c r="AJ1226" i="82"/>
  <c r="AJ320" i="82"/>
  <c r="AJ1017" i="82"/>
  <c r="AJ505" i="82"/>
  <c r="AJ1256" i="82"/>
  <c r="AJ1000" i="82"/>
  <c r="AJ196" i="82"/>
  <c r="AJ1095" i="82"/>
  <c r="AJ1037" i="82"/>
  <c r="AJ415" i="82"/>
  <c r="AJ155" i="82"/>
  <c r="AJ517" i="82"/>
  <c r="AJ292" i="82"/>
  <c r="AJ1295" i="82"/>
  <c r="AJ1081" i="82"/>
  <c r="AJ868" i="82"/>
  <c r="AJ655" i="82"/>
  <c r="AJ441" i="82"/>
  <c r="AJ191" i="82"/>
  <c r="AJ1267" i="82"/>
  <c r="AJ1160" i="82"/>
  <c r="AJ1053" i="82"/>
  <c r="AJ947" i="82"/>
  <c r="AJ840" i="82"/>
  <c r="AJ733" i="82"/>
  <c r="AJ627" i="82"/>
  <c r="AJ520" i="82"/>
  <c r="AJ413" i="82"/>
  <c r="AJ296" i="82"/>
  <c r="AJ153" i="82"/>
  <c r="AJ942" i="82"/>
  <c r="AJ446" i="82"/>
  <c r="AJ255" i="82"/>
  <c r="AJ1232" i="82"/>
  <c r="AJ976" i="82"/>
  <c r="AJ720" i="82"/>
  <c r="AJ221" i="82"/>
  <c r="AJ1156" i="82"/>
  <c r="AJ388" i="82"/>
  <c r="AJ963" i="82"/>
  <c r="AJ835" i="82"/>
  <c r="AJ1265" i="82"/>
  <c r="AJ1052" i="82"/>
  <c r="AJ625" i="82"/>
  <c r="AJ152" i="82"/>
  <c r="AJ1066" i="82"/>
  <c r="AJ746" i="82"/>
  <c r="AJ241" i="82"/>
  <c r="AJ426" i="82"/>
  <c r="AJ586" i="82"/>
  <c r="AJ119" i="82"/>
  <c r="AJ526" i="82"/>
  <c r="AJ268" i="82"/>
  <c r="AJ670" i="82"/>
  <c r="AJ830" i="82"/>
  <c r="AJ73" i="82"/>
  <c r="AJ823" i="82"/>
  <c r="AJ1303" i="82"/>
  <c r="AJ1175" i="82"/>
  <c r="AJ428" i="82"/>
  <c r="AJ287" i="82"/>
  <c r="AJ144" i="82"/>
  <c r="AJ918" i="82"/>
  <c r="AJ822" i="82"/>
  <c r="AJ742" i="82"/>
  <c r="AJ646" i="82"/>
  <c r="AJ550" i="82"/>
  <c r="AJ454" i="82"/>
  <c r="AJ1148" i="82"/>
  <c r="AJ913" i="82"/>
  <c r="AJ785" i="82"/>
  <c r="AJ551" i="82"/>
  <c r="AJ423" i="82"/>
  <c r="AJ280" i="82"/>
  <c r="AJ1186" i="82"/>
  <c r="AJ1090" i="82"/>
  <c r="AJ1010" i="82"/>
  <c r="AJ818" i="82"/>
  <c r="AJ722" i="82"/>
  <c r="AJ642" i="82"/>
  <c r="AJ546" i="82"/>
  <c r="AJ450" i="82"/>
  <c r="AJ354" i="82"/>
  <c r="AJ124" i="82"/>
  <c r="AJ35" i="82"/>
  <c r="AJ491" i="82"/>
  <c r="AJ7" i="82"/>
  <c r="AJ185" i="82"/>
  <c r="AJ1211" i="82"/>
  <c r="AJ1140" i="82"/>
  <c r="AJ10" i="82"/>
  <c r="AJ725" i="82"/>
  <c r="AJ842" i="82"/>
  <c r="AJ306" i="82"/>
  <c r="AJ322" i="82"/>
  <c r="AJ110" i="82"/>
  <c r="AJ1129" i="82"/>
  <c r="AJ509" i="82"/>
  <c r="AJ510" i="82"/>
  <c r="AJ58" i="82"/>
  <c r="AJ1033" i="82"/>
  <c r="AJ767" i="82"/>
  <c r="AJ1040" i="82"/>
  <c r="AJ1187" i="82"/>
  <c r="AJ841" i="82"/>
  <c r="AJ1216" i="82"/>
  <c r="AJ619" i="82"/>
  <c r="AJ1307" i="82"/>
  <c r="AJ33" i="82"/>
  <c r="AJ48" i="82"/>
  <c r="AJ723" i="82"/>
  <c r="AJ1313" i="82"/>
  <c r="AJ718" i="82"/>
  <c r="AJ459" i="82"/>
  <c r="AJ980" i="82"/>
  <c r="AJ1305" i="82"/>
  <c r="AJ261" i="82"/>
  <c r="AJ888" i="82"/>
  <c r="AJ376" i="82"/>
  <c r="AJ668" i="82"/>
  <c r="AJ923" i="82"/>
  <c r="AJ932" i="82"/>
  <c r="AJ333" i="82"/>
  <c r="AJ1171" i="82"/>
  <c r="AJ872" i="82"/>
  <c r="AJ309" i="82"/>
  <c r="AJ1169" i="82"/>
  <c r="AJ216" i="82"/>
  <c r="AJ638" i="82"/>
  <c r="AJ169" i="82"/>
  <c r="AJ400" i="82"/>
  <c r="AJ665" i="82"/>
  <c r="AJ1080" i="82"/>
  <c r="AJ781" i="82"/>
  <c r="AJ245" i="82"/>
  <c r="AJ412" i="82"/>
  <c r="AJ1157" i="82"/>
  <c r="AJ688" i="82"/>
  <c r="AJ432" i="82"/>
  <c r="AJ1167" i="82"/>
  <c r="AJ697" i="82"/>
  <c r="AJ1245" i="82"/>
  <c r="AJ1011" i="82"/>
  <c r="AJ776" i="82"/>
  <c r="AJ541" i="82"/>
  <c r="AJ111" i="82"/>
  <c r="AJ1212" i="82"/>
  <c r="AJ375" i="82"/>
  <c r="AJ686" i="82"/>
  <c r="AJ197" i="82"/>
  <c r="AJ891" i="82"/>
  <c r="AJ592" i="82"/>
  <c r="AJ335" i="82"/>
  <c r="AJ1241" i="82"/>
  <c r="AJ943" i="82"/>
  <c r="AJ644" i="82"/>
  <c r="AJ1155" i="82"/>
  <c r="AJ1027" i="82"/>
  <c r="AJ899" i="82"/>
  <c r="AJ621" i="82"/>
  <c r="AJ344" i="82"/>
  <c r="AJ139" i="82"/>
  <c r="AJ1233" i="82"/>
  <c r="AJ455" i="82"/>
  <c r="AJ874" i="82"/>
  <c r="AJ12" i="82"/>
  <c r="AJ284" i="82"/>
  <c r="AJ650" i="82"/>
  <c r="AJ247" i="82"/>
  <c r="AJ462" i="82"/>
  <c r="AJ698" i="82"/>
  <c r="AJ890" i="82"/>
  <c r="AJ1242" i="82"/>
  <c r="AJ476" i="82"/>
  <c r="AJ945" i="82"/>
  <c r="AJ183" i="82"/>
  <c r="AJ606" i="82"/>
  <c r="AJ1214" i="82"/>
  <c r="AJ187" i="82"/>
  <c r="AJ481" i="82"/>
  <c r="AJ737" i="82"/>
  <c r="AJ1281" i="82"/>
  <c r="AJ1215" i="82"/>
  <c r="AJ246" i="82"/>
  <c r="AJ101" i="82"/>
  <c r="AJ282" i="82"/>
  <c r="AJ1289" i="82"/>
  <c r="AJ419" i="82"/>
  <c r="AJ330" i="82"/>
  <c r="AJ1044" i="82"/>
  <c r="AJ217" i="82"/>
  <c r="AJ873" i="82"/>
  <c r="AJ948" i="82"/>
  <c r="AJ78" i="82"/>
  <c r="AJ154" i="82"/>
  <c r="AJ118" i="82"/>
  <c r="AJ274" i="82"/>
  <c r="AJ1312" i="82"/>
  <c r="AJ709" i="82"/>
  <c r="AJ1102" i="82"/>
  <c r="AJ3" i="82"/>
  <c r="AJ1227" i="82"/>
  <c r="AJ373" i="82"/>
  <c r="AJ537" i="82"/>
  <c r="AJ1045" i="82"/>
  <c r="AJ100" i="82"/>
  <c r="AJ453" i="82"/>
  <c r="AJ276" i="82"/>
  <c r="AJ808" i="82"/>
  <c r="AJ1201" i="82"/>
  <c r="AJ225" i="82"/>
  <c r="AJ128" i="82"/>
  <c r="AJ991" i="82"/>
  <c r="AJ32" i="82"/>
  <c r="AJ717" i="82"/>
  <c r="AJ160" i="82"/>
  <c r="AJ970" i="82"/>
  <c r="AJ1093" i="82"/>
  <c r="AJ488" i="82"/>
  <c r="AJ53" i="82"/>
  <c r="AJ910" i="82"/>
  <c r="AJ827" i="82"/>
  <c r="AJ307" i="82"/>
  <c r="AJ1007" i="82"/>
  <c r="AJ303" i="82"/>
  <c r="AJ1223" i="82"/>
  <c r="AJ1029" i="82"/>
  <c r="AJ773" i="82"/>
  <c r="AJ475" i="82"/>
  <c r="AJ179" i="82"/>
  <c r="AJ612" i="82"/>
  <c r="AJ356" i="82"/>
  <c r="AJ1309" i="82"/>
  <c r="AJ1181" i="82"/>
  <c r="AJ648" i="82"/>
  <c r="AJ1116" i="82"/>
  <c r="AJ545" i="82"/>
  <c r="AJ1198" i="82"/>
  <c r="AJ421" i="82"/>
  <c r="AJ51" i="82"/>
  <c r="AJ601" i="82"/>
  <c r="AJ291" i="82"/>
  <c r="AJ1261" i="82"/>
  <c r="AJ1112" i="82"/>
  <c r="AJ664" i="82"/>
  <c r="AJ365" i="82"/>
  <c r="AJ104" i="82"/>
  <c r="AJ796" i="82"/>
  <c r="AJ265" i="82"/>
  <c r="AJ21" i="82"/>
  <c r="AJ28" i="82"/>
  <c r="AJ332" i="82"/>
  <c r="AJ558" i="82"/>
  <c r="AJ1050" i="82"/>
  <c r="AJ817" i="82"/>
  <c r="AJ1073" i="82"/>
  <c r="AJ990" i="82"/>
  <c r="AJ524" i="82"/>
  <c r="AJ833" i="82"/>
  <c r="AJ684" i="82"/>
  <c r="AJ535" i="82"/>
  <c r="AJ407" i="82"/>
  <c r="AJ1254" i="82"/>
  <c r="AJ1142" i="82"/>
  <c r="AJ1030" i="82"/>
  <c r="AJ934" i="82"/>
  <c r="AJ838" i="82"/>
  <c r="AJ726" i="82"/>
  <c r="AJ630" i="82"/>
  <c r="AJ518" i="82"/>
  <c r="AJ300" i="82"/>
  <c r="AJ172" i="82"/>
  <c r="AJ36" i="82"/>
  <c r="AJ977" i="82"/>
  <c r="AJ849" i="82"/>
  <c r="AJ721" i="82"/>
  <c r="AJ444" i="82"/>
  <c r="AJ109" i="82"/>
  <c r="AJ1250" i="82"/>
  <c r="AJ1058" i="82"/>
  <c r="AJ850" i="82"/>
  <c r="AJ754" i="82"/>
  <c r="AJ658" i="82"/>
  <c r="AJ337" i="82"/>
  <c r="AJ209" i="82"/>
  <c r="AJ81" i="82"/>
  <c r="AJ844" i="82"/>
  <c r="AJ1184" i="82"/>
  <c r="AJ102" i="82"/>
  <c r="AJ1056" i="82"/>
  <c r="AJ1163" i="82"/>
  <c r="AJ539" i="82"/>
  <c r="AJ94" i="82"/>
  <c r="AJ777" i="82"/>
  <c r="AJ202" i="82"/>
  <c r="AJ1192" i="82"/>
  <c r="AJ503" i="82"/>
  <c r="AJ262" i="82"/>
  <c r="AJ54" i="82"/>
  <c r="AJ1013" i="82"/>
  <c r="AJ1205" i="82"/>
  <c r="AJ357" i="82"/>
  <c r="AJ779" i="82"/>
  <c r="AJ671" i="82"/>
  <c r="AJ960" i="82"/>
  <c r="AJ1172" i="82"/>
  <c r="AJ405" i="82"/>
  <c r="AJ820" i="82"/>
  <c r="AJ443" i="82"/>
  <c r="AJ714" i="82"/>
  <c r="AJ297" i="82"/>
  <c r="AJ1213" i="82"/>
  <c r="AJ829" i="82"/>
  <c r="AJ531" i="82"/>
  <c r="AJ1287" i="82"/>
  <c r="AJ417" i="82"/>
  <c r="AJ1168" i="82"/>
  <c r="AJ1177" i="82"/>
  <c r="AJ580" i="82"/>
  <c r="AJ1208" i="82"/>
  <c r="AJ867" i="82"/>
  <c r="AJ525" i="82"/>
  <c r="AJ189" i="82"/>
  <c r="AJ731" i="82"/>
  <c r="AJ64" i="82"/>
  <c r="AJ1039" i="82"/>
  <c r="AJ484" i="82"/>
  <c r="AJ1203" i="82"/>
  <c r="AJ904" i="82"/>
  <c r="AJ755" i="82"/>
  <c r="AJ605" i="82"/>
  <c r="AJ324" i="82"/>
  <c r="AJ716" i="82"/>
  <c r="AJ574" i="82"/>
  <c r="AJ1189" i="82"/>
  <c r="AJ848" i="82"/>
  <c r="AJ507" i="82"/>
  <c r="AJ985" i="82"/>
  <c r="AJ559" i="82"/>
  <c r="AJ233" i="82"/>
  <c r="AJ1219" i="82"/>
  <c r="AJ728" i="82"/>
  <c r="AJ387" i="82"/>
  <c r="AJ175" i="82"/>
  <c r="AJ1180" i="82"/>
  <c r="AJ711" i="82"/>
  <c r="AJ37" i="82"/>
  <c r="AJ490" i="82"/>
  <c r="AJ76" i="82"/>
  <c r="AJ410" i="82"/>
  <c r="AJ762" i="82"/>
  <c r="AJ1178" i="82"/>
  <c r="AJ180" i="82"/>
  <c r="AJ519" i="82"/>
  <c r="AJ24" i="82"/>
  <c r="AJ439" i="82"/>
  <c r="AJ1260" i="82"/>
  <c r="AJ940" i="82"/>
  <c r="AJ599" i="82"/>
  <c r="AJ315" i="82"/>
  <c r="AJ1014" i="82"/>
  <c r="AJ902" i="82"/>
  <c r="AJ790" i="82"/>
  <c r="AJ566" i="82"/>
  <c r="AJ438" i="82"/>
  <c r="AJ193" i="82"/>
  <c r="AJ8" i="82"/>
  <c r="AJ1084" i="82"/>
  <c r="AJ935" i="82"/>
  <c r="AJ636" i="82"/>
  <c r="AJ336" i="82"/>
  <c r="AJ137" i="82"/>
  <c r="AJ914" i="82"/>
  <c r="AJ690" i="82"/>
  <c r="AJ578" i="82"/>
  <c r="AJ188" i="82"/>
  <c r="AJ60" i="82"/>
  <c r="AJ149" i="82"/>
  <c r="AJ194" i="82"/>
  <c r="AJ448" i="82"/>
  <c r="AJ22" i="82"/>
  <c r="AJ747" i="82"/>
  <c r="AJ846" i="82"/>
  <c r="AJ852" i="82"/>
  <c r="AJ214" i="82"/>
  <c r="AJ839" i="82"/>
  <c r="AJ326" i="82"/>
  <c r="AJ286" i="82"/>
  <c r="AJ587" i="82"/>
  <c r="AJ1291" i="82"/>
  <c r="AJ115" i="82"/>
  <c r="AJ127" i="82"/>
  <c r="AJ230" i="82"/>
  <c r="AJ138" i="82"/>
  <c r="AJ480" i="82"/>
  <c r="AJ981" i="82"/>
  <c r="AJ596" i="82"/>
  <c r="AJ1220" i="82"/>
  <c r="AJ504" i="82"/>
  <c r="AJ1268" i="82"/>
  <c r="AJ585" i="82"/>
  <c r="AJ875" i="82"/>
  <c r="AJ200" i="82"/>
  <c r="AJ965" i="82"/>
  <c r="AJ633" i="82"/>
  <c r="AJ893" i="82"/>
  <c r="AJ168" i="82"/>
  <c r="AJ1035" i="82"/>
  <c r="AJ1109" i="82"/>
  <c r="AJ271" i="82"/>
  <c r="AJ724" i="82"/>
  <c r="AJ425" i="82"/>
  <c r="AJ1191" i="82"/>
  <c r="AJ184" i="82"/>
  <c r="AJ752" i="82"/>
  <c r="AJ1273" i="82"/>
  <c r="AJ591" i="82"/>
  <c r="AJ787" i="82"/>
  <c r="AJ445" i="82"/>
  <c r="AJ382" i="82"/>
  <c r="AJ1083" i="82"/>
  <c r="AJ485" i="82"/>
  <c r="AJ1092" i="82"/>
  <c r="AJ495" i="82"/>
  <c r="AJ1165" i="82"/>
  <c r="AJ483" i="82"/>
  <c r="AJ924" i="82"/>
  <c r="AJ1034" i="82"/>
  <c r="AJ41" i="82"/>
  <c r="AJ389" i="82"/>
  <c r="AJ740" i="82"/>
  <c r="AJ77" i="82"/>
  <c r="AJ1032" i="82"/>
  <c r="AJ883" i="82"/>
  <c r="AJ456" i="82"/>
  <c r="AJ75" i="82"/>
  <c r="AJ1159" i="82"/>
  <c r="AJ631" i="82"/>
  <c r="AJ1134" i="82"/>
  <c r="AJ312" i="82"/>
  <c r="AJ1147" i="82"/>
  <c r="AJ805" i="82"/>
  <c r="AJ464" i="82"/>
  <c r="AJ107" i="82"/>
  <c r="AJ900" i="82"/>
  <c r="AJ176" i="82"/>
  <c r="AJ1197" i="82"/>
  <c r="AJ1048" i="82"/>
  <c r="AJ877" i="82"/>
  <c r="AJ707" i="82"/>
  <c r="AJ536" i="82"/>
  <c r="AJ5" i="82"/>
  <c r="AJ522" i="82"/>
  <c r="AJ398" i="82"/>
  <c r="AJ622" i="82"/>
  <c r="AJ474" i="82"/>
  <c r="AJ986" i="82"/>
  <c r="AJ1210" i="82"/>
  <c r="AJ237" i="82"/>
  <c r="AJ561" i="82"/>
  <c r="AJ860" i="82"/>
  <c r="AJ97" i="82"/>
  <c r="AJ894" i="82"/>
  <c r="AJ1118" i="82"/>
  <c r="AJ780" i="82"/>
  <c r="AJ1089" i="82"/>
  <c r="AJ919" i="82"/>
  <c r="AJ748" i="82"/>
  <c r="AJ449" i="82"/>
  <c r="AJ88" i="82"/>
  <c r="AJ1238" i="82"/>
  <c r="AJ1126" i="82"/>
  <c r="AJ998" i="82"/>
  <c r="AJ678" i="82"/>
  <c r="AJ321" i="82"/>
  <c r="AJ13" i="82"/>
  <c r="AJ764" i="82"/>
  <c r="AJ615" i="82"/>
  <c r="AJ465" i="82"/>
  <c r="AJ308" i="82"/>
  <c r="AJ1234" i="82"/>
  <c r="AJ1138" i="82"/>
  <c r="AJ1026" i="82"/>
  <c r="AJ898" i="82"/>
  <c r="AJ786" i="82"/>
  <c r="AJ466" i="82"/>
  <c r="AJ178" i="82"/>
  <c r="AJ23" i="82"/>
  <c r="AJ85" i="82"/>
  <c r="AJ11" i="82"/>
  <c r="AJ708" i="82"/>
  <c r="AJ629" i="82"/>
  <c r="AJ765" i="82"/>
  <c r="AJ1067" i="82"/>
  <c r="AJ46" i="82"/>
  <c r="AJ210" i="82"/>
  <c r="AJ98" i="82"/>
  <c r="AJ885" i="82"/>
  <c r="AJ811" i="82"/>
  <c r="AJ506" i="82"/>
  <c r="AJ795" i="82"/>
  <c r="AJ467" i="82"/>
  <c r="AJ1230" i="82"/>
  <c r="AJ555" i="82"/>
  <c r="AJ768" i="82"/>
  <c r="AJ275" i="82"/>
  <c r="AJ220" i="82"/>
  <c r="AJ411" i="82"/>
  <c r="AJ1128" i="82"/>
  <c r="AJ759" i="82"/>
  <c r="AJ383" i="82"/>
  <c r="AJ741" i="82"/>
  <c r="AJ1263" i="82"/>
  <c r="AJ409" i="82"/>
  <c r="AJ653" i="82"/>
  <c r="AJ753" i="82"/>
  <c r="AJ778" i="82"/>
  <c r="AJ987" i="82"/>
  <c r="AJ235" i="82"/>
  <c r="AJ349" i="82"/>
  <c r="AJ9" i="82"/>
  <c r="AJ1199" i="82"/>
  <c r="AJ345" i="82"/>
  <c r="AJ1176" i="82"/>
  <c r="AJ579" i="82"/>
  <c r="AJ317" i="82"/>
  <c r="AJ4" i="82"/>
  <c r="AJ967" i="82"/>
  <c r="AJ810" i="82"/>
  <c r="AJ204" i="82"/>
  <c r="AJ794" i="82"/>
  <c r="AJ1082" i="82"/>
  <c r="AJ766" i="82"/>
  <c r="AJ131" i="82"/>
  <c r="AJ567" i="82"/>
  <c r="AJ876" i="82"/>
  <c r="AJ663" i="82"/>
  <c r="AJ259" i="82"/>
  <c r="AJ20" i="82"/>
  <c r="AJ1174" i="82"/>
  <c r="AJ886" i="82"/>
  <c r="AJ758" i="82"/>
  <c r="AJ614" i="82"/>
  <c r="AJ470" i="82"/>
  <c r="AJ108" i="82"/>
  <c r="AJ1020" i="82"/>
  <c r="AJ657" i="82"/>
  <c r="AJ1298" i="82"/>
  <c r="AJ1170" i="82"/>
  <c r="AJ866" i="82"/>
  <c r="AJ434" i="82"/>
  <c r="AJ295" i="82"/>
  <c r="AJ70" i="82"/>
  <c r="AJ395" i="82"/>
  <c r="AJ424" i="82"/>
  <c r="AJ1193" i="82"/>
  <c r="AJ258" i="82"/>
  <c r="AJ969" i="82"/>
  <c r="AJ1255" i="82"/>
  <c r="AJ1237" i="82"/>
  <c r="AJ157" i="82"/>
  <c r="AJ218" i="82"/>
  <c r="AJ318" i="82"/>
  <c r="AJ608" i="82"/>
  <c r="AJ832" i="82"/>
  <c r="AJ163" i="82"/>
  <c r="AJ27" i="82"/>
  <c r="AJ162" i="82"/>
  <c r="AJ447" i="82"/>
  <c r="AJ1016" i="82"/>
  <c r="AJ1183" i="82"/>
  <c r="AJ228" i="82"/>
  <c r="AJ328" i="82"/>
  <c r="AJ575" i="82"/>
  <c r="AJ1235" i="82"/>
  <c r="AJ381" i="82"/>
  <c r="AJ72" i="82"/>
  <c r="AJ683" i="82"/>
  <c r="AJ809" i="82"/>
  <c r="AJ227" i="82"/>
  <c r="AJ964" i="82"/>
  <c r="AJ973" i="82"/>
  <c r="AJ1179" i="82"/>
  <c r="AJ207" i="82"/>
  <c r="AJ676" i="82"/>
  <c r="AJ1085" i="82"/>
  <c r="AJ659" i="82"/>
  <c r="AJ253" i="82"/>
  <c r="AJ588" i="82"/>
  <c r="AJ55" i="82"/>
  <c r="AJ283" i="82"/>
  <c r="AJ995" i="82"/>
  <c r="AJ634" i="82"/>
  <c r="AJ99" i="82"/>
  <c r="AJ944" i="82"/>
  <c r="AJ603" i="82"/>
  <c r="AJ304" i="82"/>
  <c r="AJ1075" i="82"/>
  <c r="AJ861" i="82"/>
  <c r="AJ691" i="82"/>
  <c r="AJ499" i="82"/>
  <c r="AJ40" i="82"/>
  <c r="AJ972" i="82"/>
  <c r="AJ159" i="82"/>
  <c r="AJ750" i="82"/>
  <c r="AJ1275" i="82"/>
  <c r="AJ379" i="82"/>
  <c r="AJ1113" i="82"/>
  <c r="AJ729" i="82"/>
  <c r="AJ984" i="82"/>
  <c r="AJ771" i="82"/>
  <c r="AJ557" i="82"/>
  <c r="AJ288" i="82"/>
  <c r="AJ881" i="82"/>
  <c r="AJ199" i="82"/>
  <c r="AJ554" i="82"/>
  <c r="AJ346" i="82"/>
  <c r="AJ67" i="82"/>
  <c r="AJ903" i="82"/>
  <c r="AJ350" i="82"/>
  <c r="AJ798" i="82"/>
  <c r="AJ1086" i="82"/>
  <c r="AJ609" i="82"/>
  <c r="AJ951" i="82"/>
  <c r="AJ25" i="82"/>
  <c r="AJ1068" i="82"/>
  <c r="AJ855" i="82"/>
  <c r="AJ641" i="82"/>
  <c r="AJ471" i="82"/>
  <c r="AJ229" i="82"/>
  <c r="AJ598" i="82"/>
  <c r="AJ279" i="82"/>
  <c r="AJ87" i="82"/>
  <c r="AJ999" i="82"/>
  <c r="AJ828" i="82"/>
  <c r="AJ223" i="82"/>
  <c r="AJ1154" i="82"/>
  <c r="AJ994" i="82"/>
  <c r="AJ594" i="82"/>
  <c r="AJ418" i="82"/>
  <c r="AJ273" i="82"/>
  <c r="AJ103" i="82"/>
  <c r="AJ595" i="82"/>
  <c r="AJ302" i="82"/>
  <c r="AJ166" i="82"/>
  <c r="AJ42" i="82"/>
  <c r="AJ50" i="82"/>
  <c r="AJ377" i="82"/>
  <c r="AJ1077" i="82"/>
  <c r="AJ1249" i="82"/>
  <c r="AJ864" i="82"/>
  <c r="AJ150" i="82"/>
  <c r="AJ146" i="82"/>
  <c r="AJ788" i="82"/>
  <c r="AJ889" i="82"/>
  <c r="AJ565" i="82"/>
  <c r="AJ57" i="82"/>
  <c r="AJ1098" i="82"/>
  <c r="AJ1120" i="82"/>
  <c r="AJ831" i="82"/>
  <c r="AJ552" i="82"/>
  <c r="AJ715" i="82"/>
  <c r="AJ735" i="82"/>
  <c r="AJ1065" i="82"/>
  <c r="AJ511" i="82"/>
  <c r="AJ1144" i="82"/>
  <c r="AJ69" i="82"/>
  <c r="AJ744" i="82"/>
  <c r="AJ929" i="82"/>
  <c r="AJ912" i="82"/>
  <c r="AJ79" i="82"/>
  <c r="AJ739" i="82"/>
  <c r="AJ399" i="82"/>
  <c r="AJ1288" i="82"/>
  <c r="AJ563" i="82"/>
  <c r="AJ371" i="82"/>
  <c r="AJ549" i="82"/>
  <c r="AJ1284" i="82"/>
  <c r="AJ431" i="82"/>
  <c r="AJ1240" i="82"/>
  <c r="AJ813" i="82"/>
  <c r="AJ68" i="82"/>
  <c r="AJ1100" i="82"/>
  <c r="AJ369" i="82"/>
  <c r="AJ161" i="82"/>
  <c r="AJ177" i="82"/>
  <c r="AJ730" i="82"/>
  <c r="AJ734" i="82"/>
  <c r="AJ1022" i="82"/>
  <c r="AJ1132" i="82"/>
  <c r="AJ343" i="82"/>
  <c r="AJ59" i="82"/>
  <c r="AJ1206" i="82"/>
  <c r="AJ1062" i="82"/>
  <c r="AJ774" i="82"/>
  <c r="AJ358" i="82"/>
  <c r="AJ151" i="82"/>
  <c r="AJ1063" i="82"/>
  <c r="AJ871" i="82"/>
  <c r="AJ508" i="82"/>
  <c r="AJ52" i="82"/>
  <c r="AJ626" i="82"/>
  <c r="AJ498" i="82"/>
  <c r="AJ316" i="82"/>
  <c r="AJ145" i="82"/>
  <c r="AJ190" i="82"/>
  <c r="AJ1221" i="82"/>
  <c r="AJ224" i="82"/>
  <c r="AJ869" i="82"/>
  <c r="AJ182" i="82"/>
  <c r="AJ1003" i="82"/>
  <c r="AJ96" i="82"/>
  <c r="AJ1248" i="82"/>
  <c r="AJ640" i="82"/>
  <c r="AJ704" i="82"/>
  <c r="AJ564" i="82"/>
  <c r="AJ649" i="82"/>
  <c r="AJ43" i="82"/>
  <c r="AJ553" i="82"/>
  <c r="AJ793" i="82"/>
  <c r="AJ837" i="82"/>
  <c r="AJ761" i="82"/>
  <c r="AJ403" i="82"/>
  <c r="AJ656" i="82"/>
  <c r="AJ836" i="82"/>
  <c r="AJ1123" i="82"/>
  <c r="AJ1164" i="82"/>
  <c r="AJ901" i="82"/>
  <c r="AJ1124" i="82"/>
  <c r="AJ569" i="82"/>
  <c r="AJ797" i="82"/>
  <c r="AJ211" i="82"/>
  <c r="AJ1057" i="82"/>
  <c r="AJ1070" i="82"/>
  <c r="AJ2" i="82"/>
  <c r="AJ404" i="82"/>
  <c r="AJ1061" i="82"/>
  <c r="AJ1028" i="82"/>
  <c r="AJ493" i="82"/>
  <c r="AJ1130" i="82"/>
  <c r="AJ289" i="82"/>
  <c r="AJ92" i="82"/>
  <c r="AJ826" i="82"/>
  <c r="AJ433" i="82"/>
  <c r="AJ988" i="82"/>
  <c r="AJ1150" i="82"/>
  <c r="AJ396" i="82"/>
  <c r="AJ993" i="82"/>
  <c r="AJ961" i="82"/>
  <c r="AJ385" i="82"/>
  <c r="AJ1110" i="82"/>
  <c r="AJ710" i="82"/>
  <c r="AJ44" i="82"/>
  <c r="AJ892" i="82"/>
  <c r="AJ593" i="82"/>
  <c r="AJ359" i="82"/>
  <c r="AJ1282" i="82"/>
  <c r="AJ882" i="82"/>
  <c r="AJ674" i="82"/>
  <c r="AJ252" i="82"/>
  <c r="AJ821" i="82"/>
  <c r="AJ238" i="82"/>
  <c r="AJ242" i="82"/>
  <c r="AJ206" i="82"/>
  <c r="AJ334" i="82"/>
  <c r="AJ576" i="82"/>
  <c r="AJ523" i="82"/>
  <c r="AJ130" i="82"/>
  <c r="AJ589" i="82"/>
  <c r="AJ30" i="82"/>
  <c r="AJ992" i="82"/>
  <c r="AJ661" i="82"/>
  <c r="AJ1051" i="82"/>
  <c r="AJ170" i="82"/>
  <c r="AJ879" i="82"/>
  <c r="AJ1012" i="82"/>
  <c r="AJ501" i="82"/>
  <c r="AJ804" i="82"/>
  <c r="AJ281" i="82"/>
  <c r="AJ384" i="82"/>
  <c r="AJ1236" i="82"/>
  <c r="AJ468" i="82"/>
  <c r="AJ461" i="82"/>
  <c r="AJ667" i="82"/>
  <c r="AJ420" i="82"/>
  <c r="AJ957" i="82"/>
  <c r="AJ360" i="82"/>
  <c r="AJ1166" i="82"/>
  <c r="AJ571" i="82"/>
  <c r="AJ440" i="82"/>
  <c r="AJ1079" i="82"/>
  <c r="AJ49" i="82"/>
  <c r="AJ269" i="82"/>
  <c r="AJ996" i="82"/>
  <c r="AJ989" i="82"/>
  <c r="AJ477" i="82"/>
  <c r="AJ887" i="82"/>
  <c r="AJ1006" i="82"/>
  <c r="AJ1019" i="82"/>
  <c r="AJ857" i="82"/>
  <c r="AJ792" i="82"/>
  <c r="AJ472" i="82"/>
  <c r="AJ203" i="82"/>
  <c r="AJ71" i="82"/>
  <c r="AJ458" i="82"/>
  <c r="AJ858" i="82"/>
  <c r="AJ604" i="82"/>
  <c r="AJ1031" i="82"/>
  <c r="AJ1182" i="82"/>
  <c r="AJ1036" i="82"/>
  <c r="AJ1217" i="82"/>
  <c r="AJ620" i="82"/>
  <c r="AJ1302" i="82"/>
  <c r="AJ1094" i="82"/>
  <c r="AJ502" i="82"/>
  <c r="AJ257" i="82"/>
  <c r="AJ1127" i="82"/>
  <c r="AJ572" i="82"/>
  <c r="AJ1266" i="82"/>
  <c r="AJ1074" i="82"/>
  <c r="AJ482" i="82"/>
  <c r="AJ231" i="82"/>
  <c r="AJ896" i="82"/>
  <c r="AJ1099" i="82"/>
  <c r="AJ250" i="82"/>
  <c r="AJ651" i="82"/>
  <c r="AJ368" i="82"/>
  <c r="AJ254" i="82"/>
  <c r="AJ1279" i="82"/>
  <c r="AJ927" i="82"/>
  <c r="AJ479" i="82"/>
  <c r="AJ463" i="82"/>
  <c r="AJ1125" i="82"/>
  <c r="AJ452" i="82"/>
  <c r="AJ581" i="82"/>
  <c r="AJ915" i="82"/>
  <c r="AJ751" i="82"/>
  <c r="AJ952" i="82"/>
  <c r="AJ583" i="82"/>
  <c r="AJ212" i="82"/>
  <c r="AJ859" i="82"/>
  <c r="AJ347" i="82"/>
  <c r="AJ527" i="82"/>
  <c r="AJ1224" i="82"/>
  <c r="AJ712" i="82"/>
  <c r="AJ181" i="82"/>
  <c r="AJ361" i="82"/>
  <c r="AJ933" i="82"/>
  <c r="AJ277" i="82"/>
  <c r="AJ815" i="82"/>
  <c r="AJ120" i="82"/>
  <c r="AJ1091" i="82"/>
  <c r="AJ749" i="82"/>
  <c r="AJ451" i="82"/>
  <c r="AJ1002" i="82"/>
  <c r="AJ366" i="82"/>
  <c r="AJ263" i="82"/>
  <c r="AJ1274" i="82"/>
  <c r="AJ1246" i="82"/>
  <c r="AJ1196" i="82"/>
  <c r="AJ897" i="82"/>
  <c r="AJ577" i="82"/>
  <c r="AJ364" i="82"/>
  <c r="AJ1286" i="82"/>
  <c r="AJ1078" i="82"/>
  <c r="AJ870" i="82"/>
  <c r="AJ694" i="82"/>
  <c r="AJ486" i="82"/>
  <c r="AJ236" i="82"/>
  <c r="AJ1105" i="82"/>
  <c r="AJ251" i="82"/>
  <c r="AJ834" i="82"/>
  <c r="AJ1107" i="82"/>
  <c r="AJ114" i="82"/>
  <c r="AJ38" i="82"/>
  <c r="AJ341" i="82"/>
  <c r="AJ757" i="82"/>
  <c r="AJ74" i="82"/>
  <c r="AJ528" i="82"/>
  <c r="AJ186" i="82"/>
  <c r="AJ959" i="82"/>
  <c r="AJ851" i="82"/>
  <c r="AJ294" i="82"/>
  <c r="AJ34" i="82"/>
  <c r="AJ675" i="82"/>
  <c r="AJ352" i="82"/>
  <c r="AJ1301" i="82"/>
  <c r="AJ1001" i="82"/>
  <c r="AJ1136" i="82"/>
  <c r="AJ673" i="82"/>
  <c r="AJ1247" i="82"/>
  <c r="AJ1024" i="82"/>
  <c r="AJ393" i="82"/>
  <c r="AJ93" i="82"/>
  <c r="AJ782" i="82"/>
  <c r="AJ1253" i="82"/>
  <c r="AJ192" i="82"/>
  <c r="AJ205" i="82"/>
  <c r="AJ824" i="82"/>
  <c r="AJ125" i="82"/>
  <c r="AJ925" i="82"/>
  <c r="AJ392" i="82"/>
  <c r="AJ1271" i="82"/>
  <c r="AJ84" i="82"/>
  <c r="AJ677" i="82"/>
  <c r="AJ164" i="82"/>
  <c r="AJ687" i="82"/>
  <c r="AJ1283" i="82"/>
  <c r="AJ408" i="82"/>
  <c r="AJ682" i="82"/>
  <c r="AJ327" i="82"/>
  <c r="AJ494" i="82"/>
  <c r="AJ954" i="82"/>
  <c r="AJ689" i="82"/>
  <c r="AJ926" i="82"/>
  <c r="AJ1310" i="82"/>
  <c r="AJ695" i="82"/>
  <c r="AJ1111" i="82"/>
  <c r="AJ791" i="82"/>
  <c r="AJ513" i="82"/>
  <c r="AJ201" i="82"/>
  <c r="AJ982" i="82"/>
  <c r="AJ743" i="82"/>
  <c r="AJ487" i="82"/>
  <c r="AJ1202" i="82"/>
  <c r="AJ978" i="82"/>
  <c r="AJ562" i="82"/>
  <c r="AJ386" i="82"/>
  <c r="AJ1088" i="82"/>
  <c r="AJ703" i="82"/>
  <c r="AJ843" i="82"/>
  <c r="AJ17" i="82"/>
  <c r="AJ1259" i="82"/>
  <c r="AJ66" i="82"/>
  <c r="AJ1272" i="82"/>
  <c r="AJ243" i="82"/>
  <c r="AJ512" i="82"/>
  <c r="AJ457" i="82"/>
  <c r="AJ86" i="82"/>
  <c r="AJ699" i="82"/>
  <c r="AJ497" i="82"/>
  <c r="AJ1097" i="82"/>
  <c r="AJ789" i="82"/>
  <c r="AJ1145" i="82"/>
  <c r="AJ905" i="82"/>
  <c r="AJ547" i="82"/>
  <c r="AJ847" i="82"/>
  <c r="AJ1043" i="82"/>
  <c r="AJ1294" i="82"/>
  <c r="AJ568" i="82"/>
  <c r="AJ378" i="82"/>
  <c r="AJ325" i="82"/>
  <c r="AJ1072" i="82"/>
  <c r="AJ1209" i="82"/>
  <c r="AJ239" i="82"/>
  <c r="AJ1185" i="82"/>
  <c r="AJ1262" i="82"/>
  <c r="AJ1104" i="82"/>
  <c r="AJ1133" i="82"/>
  <c r="AJ856" i="82"/>
  <c r="AJ515" i="82"/>
  <c r="AJ232" i="82"/>
  <c r="AJ305" i="82"/>
  <c r="AJ394" i="82"/>
  <c r="AJ16" i="82"/>
  <c r="AJ1146" i="82"/>
  <c r="AJ391" i="82"/>
  <c r="AJ702" i="82"/>
  <c r="AJ353" i="82"/>
  <c r="AJ908" i="82"/>
  <c r="AJ1239" i="82"/>
  <c r="AJ983" i="82"/>
  <c r="AJ705" i="82"/>
  <c r="AJ116" i="82"/>
  <c r="AJ950" i="82"/>
  <c r="AJ342" i="82"/>
  <c r="AJ380" i="82"/>
  <c r="AJ1314" i="82"/>
  <c r="AJ1106" i="82"/>
  <c r="AJ514" i="82"/>
  <c r="AJ31" i="82"/>
  <c r="AJ285" i="82"/>
  <c r="AJ681" i="82"/>
  <c r="AJ863" i="82"/>
  <c r="AJ331" i="82"/>
  <c r="AJ624" i="82"/>
  <c r="AJ329" i="82"/>
  <c r="AJ939" i="82"/>
  <c r="AJ784" i="82"/>
  <c r="AJ1188" i="82"/>
  <c r="AJ616" i="82"/>
  <c r="AJ1290" i="82"/>
  <c r="AJ1200" i="82"/>
  <c r="AJ248" i="82"/>
  <c r="AJ460" i="82"/>
  <c r="AJ635" i="82"/>
  <c r="AJ516" i="82"/>
  <c r="AJ941" i="82"/>
  <c r="AJ602" i="82"/>
  <c r="AJ293" i="82"/>
  <c r="AJ414" i="82"/>
  <c r="AJ244" i="82"/>
  <c r="AJ1047" i="82"/>
  <c r="AJ492" i="82"/>
  <c r="AJ1222" i="82"/>
  <c r="AJ806" i="82"/>
  <c r="AJ390" i="82"/>
  <c r="AJ770" i="82"/>
  <c r="AJ351" i="82"/>
  <c r="AJ95" i="82"/>
  <c r="AJ314" i="82"/>
  <c r="AJ340" i="82"/>
  <c r="AJ437" i="82"/>
  <c r="AJ617" i="82"/>
  <c r="AJ90" i="82"/>
  <c r="AJ692" i="82"/>
  <c r="AJ83" i="82"/>
  <c r="AJ1131" i="82"/>
  <c r="AJ613" i="82"/>
  <c r="AJ323" i="82"/>
  <c r="AJ1103" i="82"/>
  <c r="AJ573" i="82"/>
  <c r="AJ696" i="82"/>
  <c r="AJ1162" i="82"/>
  <c r="AJ1252" i="82"/>
  <c r="AJ267" i="82"/>
  <c r="AJ272" i="82"/>
  <c r="AJ260" i="82"/>
  <c r="AJ1258" i="82"/>
  <c r="AJ29" i="82"/>
  <c r="AJ666" i="82"/>
  <c r="AJ478" i="82"/>
  <c r="AJ1025" i="82"/>
  <c r="AJ1190" i="82"/>
  <c r="AJ956" i="82"/>
  <c r="AJ401" i="82"/>
  <c r="AJ1122" i="82"/>
  <c r="AJ738" i="82"/>
  <c r="AJ370" i="82"/>
  <c r="AJ1269" i="82"/>
  <c r="AJ1023" i="82"/>
  <c r="AJ126" i="82"/>
  <c r="AJ136" i="82"/>
  <c r="AJ543" i="82"/>
  <c r="AJ198" i="82"/>
  <c r="AJ469" i="82"/>
  <c r="AJ1121" i="82"/>
  <c r="AJ264" i="82"/>
  <c r="AJ597" i="82"/>
  <c r="AJ1135" i="82"/>
  <c r="AJ921" i="82"/>
  <c r="AJ611" i="82"/>
  <c r="AJ906" i="82"/>
  <c r="AJ1115" i="82"/>
  <c r="AJ133" i="82"/>
  <c r="AJ819" i="82"/>
  <c r="AJ45" i="82"/>
  <c r="AJ473" i="82"/>
  <c r="AJ920" i="82"/>
  <c r="AJ1194" i="82"/>
  <c r="AJ348" i="82"/>
  <c r="AJ542" i="82"/>
  <c r="AJ301" i="82"/>
  <c r="AJ1004" i="82"/>
  <c r="AJ1158" i="82"/>
  <c r="AJ374" i="82"/>
  <c r="AJ706" i="82"/>
  <c r="AJ278" i="82"/>
  <c r="AJ1060" i="82"/>
  <c r="AJ1141" i="82"/>
  <c r="AJ106" i="82"/>
  <c r="AJ14" i="82"/>
  <c r="AJ1225" i="82"/>
  <c r="AJ548" i="82"/>
  <c r="AJ310" i="82"/>
  <c r="AJ937" i="82"/>
  <c r="AJ800" i="82"/>
  <c r="AJ1087" i="82"/>
  <c r="AJ1064" i="82"/>
  <c r="AJ105" i="82"/>
  <c r="AJ1228" i="82"/>
  <c r="AJ56" i="82"/>
  <c r="AJ319" i="82"/>
  <c r="AJ355" i="82"/>
  <c r="AJ816" i="82"/>
  <c r="AJ911" i="82"/>
  <c r="AJ669" i="82"/>
  <c r="AJ1297" i="82"/>
  <c r="AJ814" i="82"/>
  <c r="AJ141" i="82"/>
  <c r="AJ1304" i="82"/>
  <c r="AJ685" i="82"/>
  <c r="AJ156" i="82"/>
  <c r="AJ430" i="82"/>
  <c r="AJ652" i="82"/>
  <c r="AJ147" i="82"/>
  <c r="AJ812" i="82"/>
  <c r="AJ1046" i="82"/>
  <c r="AJ215" i="82"/>
  <c r="AJ195" i="82"/>
  <c r="AJ610" i="82"/>
  <c r="AJ134" i="82"/>
  <c r="AJ500" i="82"/>
  <c r="AJ928" i="82"/>
  <c r="AJ416" i="82"/>
  <c r="AJ148" i="82"/>
  <c r="AJ756" i="82"/>
  <c r="AJ436" i="82"/>
  <c r="AJ1015" i="82"/>
  <c r="AJ1280" i="82"/>
  <c r="AJ496" i="82"/>
  <c r="AJ1038" i="82"/>
  <c r="AJ1285" i="82"/>
  <c r="AJ968" i="82"/>
  <c r="AJ435" i="82"/>
  <c r="AJ801" i="82"/>
  <c r="AJ772" i="82"/>
  <c r="AJ1069" i="82"/>
  <c r="AJ540" i="82"/>
  <c r="AJ1306" i="82"/>
  <c r="AJ854" i="82"/>
  <c r="AJ422" i="82"/>
  <c r="AJ529" i="82"/>
  <c r="AJ1218" i="82"/>
  <c r="AJ402" i="82"/>
  <c r="AJ1049" i="82"/>
  <c r="AJ736" i="82"/>
  <c r="AJ82" i="82"/>
  <c r="AJ845" i="82"/>
  <c r="AJ427" i="82"/>
  <c r="AJ240" i="82"/>
  <c r="AJ1195" i="82"/>
  <c r="AJ955" i="82"/>
  <c r="AJ1009" i="82"/>
  <c r="AJ701" i="82"/>
  <c r="AJ909" i="82"/>
  <c r="AJ208" i="82"/>
  <c r="AJ1243" i="82"/>
  <c r="AJ121" i="82"/>
  <c r="AJ763" i="82"/>
  <c r="AJ1005" i="82"/>
  <c r="AJ429" i="82"/>
  <c r="AJ618" i="82"/>
  <c r="AJ538" i="82"/>
  <c r="AJ123" i="82"/>
  <c r="AJ1278" i="82"/>
  <c r="AJ1153" i="82"/>
  <c r="AJ556" i="82"/>
  <c r="AJ1270" i="82"/>
  <c r="AJ406" i="82"/>
  <c r="AJ1041" i="82"/>
  <c r="AJ802" i="82"/>
  <c r="AJ760" i="82"/>
  <c r="AJ1231" i="82"/>
  <c r="AJ112" i="82"/>
  <c r="AJ1149" i="82"/>
  <c r="AJ533" i="82"/>
  <c r="AJ219" i="82"/>
  <c r="AJ997" i="82"/>
  <c r="AJ783" i="82"/>
  <c r="AJ922" i="82"/>
  <c r="AJ958" i="82"/>
  <c r="AJ662" i="82"/>
  <c r="AJ807" i="82"/>
  <c r="AJ946" i="82"/>
  <c r="AJ680" i="82"/>
  <c r="AJ979" i="82"/>
  <c r="AJ363" i="82"/>
  <c r="AJ1299" i="82"/>
  <c r="AJ1244" i="82"/>
  <c r="AJ643" i="82"/>
  <c r="AJ442" i="82"/>
  <c r="AJ1018" i="82"/>
  <c r="AJ1054" i="82"/>
  <c r="AJ727" i="82"/>
  <c r="AJ930" i="82"/>
  <c r="AJ213" i="82"/>
  <c r="AJ880" i="82"/>
  <c r="AJ1229" i="82"/>
  <c r="AJ113" i="82"/>
  <c r="AJ1114" i="82"/>
  <c r="AJ582" i="82"/>
  <c r="AJ700" i="82"/>
  <c r="AJ936" i="82"/>
  <c r="AJ19" i="82"/>
  <c r="AJ339" i="82"/>
  <c r="AJ637" i="82"/>
  <c r="AJ91" i="82"/>
  <c r="AJ372" i="82"/>
  <c r="AJ1139" i="82"/>
  <c r="AJ600" i="82"/>
  <c r="AJ534" i="82"/>
  <c r="AJ679" i="82"/>
  <c r="AJ949" i="82"/>
  <c r="AJ270" i="82"/>
  <c r="AJ62" i="82"/>
  <c r="AJ222" i="82"/>
  <c r="AJ803" i="82"/>
  <c r="AJ132" i="82"/>
  <c r="AJ1293" i="82"/>
  <c r="AJ1117" i="82"/>
  <c r="AJ878" i="82"/>
  <c r="AJ1292" i="82"/>
  <c r="AJ362" i="82"/>
  <c r="AJ647" i="82"/>
  <c r="AJ173" i="82"/>
  <c r="AJ530" i="82"/>
  <c r="AJ290" i="82"/>
  <c r="AJ1161" i="82"/>
  <c r="AJ632" i="82"/>
  <c r="AJ1251" i="82"/>
  <c r="AJ645" i="82"/>
  <c r="AJ1096" i="82"/>
  <c r="AJ311" i="82"/>
  <c r="AJ1071" i="82"/>
  <c r="AJ1207" i="82"/>
  <c r="AJ732" i="82"/>
  <c r="AJ865" i="82"/>
  <c r="AJ117" i="82"/>
  <c r="AJ129" i="82"/>
  <c r="AJ165" i="82"/>
  <c r="AJ917" i="82"/>
  <c r="AJ971" i="82"/>
  <c r="AJ15" i="82"/>
  <c r="AJ1257" i="82"/>
  <c r="AJ397" i="82"/>
  <c r="AJ63" i="82"/>
  <c r="AJ1143" i="82"/>
  <c r="AJ775" i="82"/>
  <c r="AJ89" i="82"/>
  <c r="AJ80" i="82"/>
  <c r="AJ167" i="82"/>
  <c r="AJ298" i="82"/>
  <c r="AJ884" i="82"/>
  <c r="AJ672" i="82"/>
  <c r="AJ1076" i="82"/>
  <c r="AJ1264" i="82"/>
  <c r="AJ560" i="82"/>
  <c r="AJ140" i="82"/>
  <c r="AJ61" i="82"/>
  <c r="AJ65" i="82"/>
  <c r="AJ544" i="82"/>
  <c r="AJ713" i="82"/>
  <c r="AJ1108" i="82"/>
  <c r="AJ916" i="82"/>
  <c r="AJ1151" i="82"/>
  <c r="AJ47" i="82"/>
  <c r="AJ953" i="82"/>
  <c r="AJ584" i="82"/>
  <c r="AJ938" i="82"/>
  <c r="AJ590" i="82"/>
  <c r="AJ862" i="82"/>
  <c r="AJ966" i="82"/>
  <c r="AJ1042" i="82"/>
  <c r="AJ367" i="82"/>
  <c r="AJ256" i="82"/>
  <c r="AJ660" i="82"/>
  <c r="AJ639" i="82"/>
  <c r="AJ1008" i="82"/>
  <c r="AJ1276" i="82"/>
  <c r="AJ825" i="82"/>
  <c r="AJ570" i="82"/>
  <c r="AJ654" i="82"/>
  <c r="AJ769" i="82"/>
  <c r="AJ962" i="82"/>
  <c r="AJ39" i="82"/>
  <c r="BA205" i="54"/>
  <c r="AZ205" i="54"/>
  <c r="AZ203" i="54"/>
  <c r="BA203" i="54"/>
  <c r="AZ316" i="54"/>
  <c r="BA316" i="54"/>
  <c r="P18" i="54"/>
  <c r="S17" i="54" s="1"/>
  <c r="P20" i="54"/>
  <c r="S16" i="54"/>
  <c r="P1350" i="82"/>
  <c r="Q1350" i="82"/>
  <c r="U21" i="82"/>
  <c r="V21" i="82" s="1"/>
  <c r="U61" i="82"/>
  <c r="V61" i="82" s="1"/>
  <c r="U101" i="82"/>
  <c r="V101" i="82" s="1"/>
  <c r="U141" i="82"/>
  <c r="V141" i="82" s="1"/>
  <c r="U181" i="82"/>
  <c r="V181" i="82" s="1"/>
  <c r="U209" i="82"/>
  <c r="V209" i="82" s="1"/>
  <c r="U236" i="82"/>
  <c r="V236" i="82" s="1"/>
  <c r="U263" i="82"/>
  <c r="V263" i="82" s="1"/>
  <c r="U289" i="82"/>
  <c r="V289" i="82" s="1"/>
  <c r="U316" i="82"/>
  <c r="V316" i="82" s="1"/>
  <c r="U342" i="82"/>
  <c r="V342" i="82" s="1"/>
  <c r="U362" i="82"/>
  <c r="V362" i="82" s="1"/>
  <c r="U382" i="82"/>
  <c r="V382" i="82" s="1"/>
  <c r="U402" i="82"/>
  <c r="V402" i="82" s="1"/>
  <c r="U422" i="82"/>
  <c r="V422" i="82" s="1"/>
  <c r="U442" i="82"/>
  <c r="V442" i="82" s="1"/>
  <c r="U462" i="82"/>
  <c r="V462" i="82" s="1"/>
  <c r="U482" i="82"/>
  <c r="V482" i="82" s="1"/>
  <c r="U502" i="82"/>
  <c r="V502" i="82" s="1"/>
  <c r="U522" i="82"/>
  <c r="V522" i="82" s="1"/>
  <c r="U542" i="82"/>
  <c r="V542" i="82" s="1"/>
  <c r="U562" i="82"/>
  <c r="V562" i="82" s="1"/>
  <c r="U582" i="82"/>
  <c r="V582" i="82" s="1"/>
  <c r="U602" i="82"/>
  <c r="V602" i="82" s="1"/>
  <c r="U622" i="82"/>
  <c r="V622" i="82" s="1"/>
  <c r="U642" i="82"/>
  <c r="V642" i="82" s="1"/>
  <c r="U662" i="82"/>
  <c r="V662" i="82" s="1"/>
  <c r="U682" i="82"/>
  <c r="V682" i="82" s="1"/>
  <c r="U702" i="82"/>
  <c r="V702" i="82" s="1"/>
  <c r="U722" i="82"/>
  <c r="V722" i="82" s="1"/>
  <c r="U742" i="82"/>
  <c r="V742" i="82" s="1"/>
  <c r="U762" i="82"/>
  <c r="V762" i="82" s="1"/>
  <c r="U782" i="82"/>
  <c r="V782" i="82" s="1"/>
  <c r="U802" i="82"/>
  <c r="V802" i="82" s="1"/>
  <c r="U822" i="82"/>
  <c r="V822" i="82" s="1"/>
  <c r="U842" i="82"/>
  <c r="V842" i="82" s="1"/>
  <c r="U862" i="82"/>
  <c r="V862" i="82" s="1"/>
  <c r="U882" i="82"/>
  <c r="V882" i="82" s="1"/>
  <c r="U902" i="82"/>
  <c r="V902" i="82" s="1"/>
  <c r="U922" i="82"/>
  <c r="V922" i="82" s="1"/>
  <c r="U942" i="82"/>
  <c r="V942" i="82" s="1"/>
  <c r="U962" i="82"/>
  <c r="V962" i="82" s="1"/>
  <c r="U982" i="82"/>
  <c r="V982" i="82" s="1"/>
  <c r="U1002" i="82"/>
  <c r="V1002" i="82" s="1"/>
  <c r="U1022" i="82"/>
  <c r="V1022" i="82" s="1"/>
  <c r="U1042" i="82"/>
  <c r="V1042" i="82" s="1"/>
  <c r="U1062" i="82"/>
  <c r="V1062" i="82" s="1"/>
  <c r="U1082" i="82"/>
  <c r="V1082" i="82" s="1"/>
  <c r="U1102" i="82"/>
  <c r="V1102" i="82" s="1"/>
  <c r="U1122" i="82"/>
  <c r="V1122" i="82" s="1"/>
  <c r="U1142" i="82"/>
  <c r="V1142" i="82" s="1"/>
  <c r="U1162" i="82"/>
  <c r="V1162" i="82" s="1"/>
  <c r="U1182" i="82"/>
  <c r="V1182" i="82" s="1"/>
  <c r="U16" i="82"/>
  <c r="V16" i="82" s="1"/>
  <c r="U56" i="82"/>
  <c r="V56" i="82" s="1"/>
  <c r="U96" i="82"/>
  <c r="V96" i="82" s="1"/>
  <c r="U136" i="82"/>
  <c r="V136" i="82" s="1"/>
  <c r="U176" i="82"/>
  <c r="V176" i="82" s="1"/>
  <c r="U205" i="82"/>
  <c r="V205" i="82" s="1"/>
  <c r="U232" i="82"/>
  <c r="V232" i="82" s="1"/>
  <c r="U259" i="82"/>
  <c r="V259" i="82" s="1"/>
  <c r="U285" i="82"/>
  <c r="V285" i="82" s="1"/>
  <c r="U312" i="82"/>
  <c r="V312" i="82" s="1"/>
  <c r="U339" i="82"/>
  <c r="V339" i="82" s="1"/>
  <c r="U359" i="82"/>
  <c r="V359" i="82" s="1"/>
  <c r="U379" i="82"/>
  <c r="V379" i="82" s="1"/>
  <c r="U399" i="82"/>
  <c r="V399" i="82" s="1"/>
  <c r="U419" i="82"/>
  <c r="V419" i="82" s="1"/>
  <c r="U439" i="82"/>
  <c r="V439" i="82" s="1"/>
  <c r="U459" i="82"/>
  <c r="V459" i="82" s="1"/>
  <c r="U479" i="82"/>
  <c r="V479" i="82" s="1"/>
  <c r="U499" i="82"/>
  <c r="V499" i="82" s="1"/>
  <c r="U519" i="82"/>
  <c r="V519" i="82" s="1"/>
  <c r="U539" i="82"/>
  <c r="V539" i="82" s="1"/>
  <c r="U559" i="82"/>
  <c r="V559" i="82" s="1"/>
  <c r="U579" i="82"/>
  <c r="V579" i="82" s="1"/>
  <c r="U599" i="82"/>
  <c r="V599" i="82" s="1"/>
  <c r="U619" i="82"/>
  <c r="V619" i="82" s="1"/>
  <c r="U639" i="82"/>
  <c r="V639" i="82" s="1"/>
  <c r="U659" i="82"/>
  <c r="V659" i="82" s="1"/>
  <c r="U679" i="82"/>
  <c r="V679" i="82" s="1"/>
  <c r="U699" i="82"/>
  <c r="V699" i="82" s="1"/>
  <c r="U719" i="82"/>
  <c r="V719" i="82" s="1"/>
  <c r="U739" i="82"/>
  <c r="V739" i="82" s="1"/>
  <c r="U759" i="82"/>
  <c r="V759" i="82" s="1"/>
  <c r="U779" i="82"/>
  <c r="V779" i="82" s="1"/>
  <c r="U799" i="82"/>
  <c r="V799" i="82" s="1"/>
  <c r="U819" i="82"/>
  <c r="V819" i="82" s="1"/>
  <c r="U839" i="82"/>
  <c r="V839" i="82" s="1"/>
  <c r="U859" i="82"/>
  <c r="V859" i="82" s="1"/>
  <c r="U879" i="82"/>
  <c r="V879" i="82" s="1"/>
  <c r="U899" i="82"/>
  <c r="V899" i="82" s="1"/>
  <c r="U919" i="82"/>
  <c r="V919" i="82" s="1"/>
  <c r="U939" i="82"/>
  <c r="V939" i="82" s="1"/>
  <c r="U959" i="82"/>
  <c r="V959" i="82" s="1"/>
  <c r="U979" i="82"/>
  <c r="V979" i="82" s="1"/>
  <c r="U999" i="82"/>
  <c r="V999" i="82" s="1"/>
  <c r="U1019" i="82"/>
  <c r="V1019" i="82" s="1"/>
  <c r="U1039" i="82"/>
  <c r="V1039" i="82" s="1"/>
  <c r="U1059" i="82"/>
  <c r="V1059" i="82" s="1"/>
  <c r="U1079" i="82"/>
  <c r="V1079" i="82" s="1"/>
  <c r="U1099" i="82"/>
  <c r="V1099" i="82" s="1"/>
  <c r="U1119" i="82"/>
  <c r="V1119" i="82" s="1"/>
  <c r="U1139" i="82"/>
  <c r="V1139" i="82" s="1"/>
  <c r="U1159" i="82"/>
  <c r="V1159" i="82" s="1"/>
  <c r="U1179" i="82"/>
  <c r="V1179" i="82" s="1"/>
  <c r="U20" i="82"/>
  <c r="V20" i="82" s="1"/>
  <c r="U100" i="82"/>
  <c r="V100" i="82" s="1"/>
  <c r="U180" i="82"/>
  <c r="V180" i="82" s="1"/>
  <c r="U235" i="82"/>
  <c r="V235" i="82" s="1"/>
  <c r="U288" i="82"/>
  <c r="V288" i="82" s="1"/>
  <c r="U341" i="82"/>
  <c r="V341" i="82" s="1"/>
  <c r="U381" i="82"/>
  <c r="V381" i="82" s="1"/>
  <c r="U421" i="82"/>
  <c r="V421" i="82" s="1"/>
  <c r="U461" i="82"/>
  <c r="V461" i="82" s="1"/>
  <c r="U501" i="82"/>
  <c r="V501" i="82" s="1"/>
  <c r="U541" i="82"/>
  <c r="V541" i="82" s="1"/>
  <c r="U581" i="82"/>
  <c r="V581" i="82" s="1"/>
  <c r="U621" i="82"/>
  <c r="V621" i="82" s="1"/>
  <c r="U661" i="82"/>
  <c r="V661" i="82" s="1"/>
  <c r="U701" i="82"/>
  <c r="V701" i="82" s="1"/>
  <c r="U741" i="82"/>
  <c r="V741" i="82" s="1"/>
  <c r="U781" i="82"/>
  <c r="V781" i="82" s="1"/>
  <c r="U821" i="82"/>
  <c r="V821" i="82" s="1"/>
  <c r="U861" i="82"/>
  <c r="V861" i="82" s="1"/>
  <c r="U901" i="82"/>
  <c r="V901" i="82" s="1"/>
  <c r="U941" i="82"/>
  <c r="V941" i="82" s="1"/>
  <c r="U981" i="82"/>
  <c r="V981" i="82" s="1"/>
  <c r="U1021" i="82"/>
  <c r="V1021" i="82" s="1"/>
  <c r="U1061" i="82"/>
  <c r="V1061" i="82" s="1"/>
  <c r="U1101" i="82"/>
  <c r="V1101" i="82" s="1"/>
  <c r="U1141" i="82"/>
  <c r="V1141" i="82" s="1"/>
  <c r="U1181" i="82"/>
  <c r="V1181" i="82" s="1"/>
  <c r="U1208" i="82"/>
  <c r="V1208" i="82" s="1"/>
  <c r="U1228" i="82"/>
  <c r="V1228" i="82" s="1"/>
  <c r="U1248" i="82"/>
  <c r="V1248" i="82" s="1"/>
  <c r="U1268" i="82"/>
  <c r="V1268" i="82" s="1"/>
  <c r="U1288" i="82"/>
  <c r="V1288" i="82" s="1"/>
  <c r="U1308" i="82"/>
  <c r="V1308" i="82" s="1"/>
  <c r="U1064" i="82"/>
  <c r="V1064" i="82" s="1"/>
  <c r="U1120" i="82"/>
  <c r="V1120" i="82" s="1"/>
  <c r="U1168" i="82"/>
  <c r="V1168" i="82" s="1"/>
  <c r="U1201" i="82"/>
  <c r="V1201" i="82" s="1"/>
  <c r="U1225" i="82"/>
  <c r="V1225" i="82" s="1"/>
  <c r="U1249" i="82"/>
  <c r="V1249" i="82" s="1"/>
  <c r="U1269" i="82"/>
  <c r="V1269" i="82" s="1"/>
  <c r="U1293" i="82"/>
  <c r="V1293" i="82" s="1"/>
  <c r="U1313" i="82"/>
  <c r="V1313" i="82" s="1"/>
  <c r="U177" i="82"/>
  <c r="V177" i="82" s="1"/>
  <c r="U308" i="82"/>
  <c r="V308" i="82" s="1"/>
  <c r="U412" i="82"/>
  <c r="V412" i="82" s="1"/>
  <c r="U508" i="82"/>
  <c r="V508" i="82" s="1"/>
  <c r="U604" i="82"/>
  <c r="V604" i="82" s="1"/>
  <c r="U700" i="82"/>
  <c r="V700" i="82" s="1"/>
  <c r="U796" i="82"/>
  <c r="V796" i="82" s="1"/>
  <c r="U900" i="82"/>
  <c r="V900" i="82" s="1"/>
  <c r="U996" i="82"/>
  <c r="V996" i="82" s="1"/>
  <c r="U1092" i="82"/>
  <c r="V1092" i="82" s="1"/>
  <c r="U1180" i="82"/>
  <c r="V1180" i="82" s="1"/>
  <c r="U1235" i="82"/>
  <c r="V1235" i="82" s="1"/>
  <c r="U1279" i="82"/>
  <c r="V1279" i="82" s="1"/>
  <c r="U25" i="82"/>
  <c r="V25" i="82" s="1"/>
  <c r="U105" i="82"/>
  <c r="V105" i="82" s="1"/>
  <c r="U185" i="82"/>
  <c r="V185" i="82" s="1"/>
  <c r="U239" i="82"/>
  <c r="V239" i="82" s="1"/>
  <c r="U292" i="82"/>
  <c r="V292" i="82" s="1"/>
  <c r="U344" i="82"/>
  <c r="V344" i="82" s="1"/>
  <c r="U384" i="82"/>
  <c r="V384" i="82" s="1"/>
  <c r="U424" i="82"/>
  <c r="V424" i="82" s="1"/>
  <c r="U464" i="82"/>
  <c r="V464" i="82" s="1"/>
  <c r="U504" i="82"/>
  <c r="V504" i="82" s="1"/>
  <c r="U544" i="82"/>
  <c r="V544" i="82" s="1"/>
  <c r="U584" i="82"/>
  <c r="V584" i="82" s="1"/>
  <c r="U624" i="82"/>
  <c r="V624" i="82" s="1"/>
  <c r="U664" i="82"/>
  <c r="V664" i="82" s="1"/>
  <c r="U704" i="82"/>
  <c r="V704" i="82" s="1"/>
  <c r="U744" i="82"/>
  <c r="V744" i="82" s="1"/>
  <c r="U784" i="82"/>
  <c r="V784" i="82" s="1"/>
  <c r="U824" i="82"/>
  <c r="V824" i="82" s="1"/>
  <c r="U864" i="82"/>
  <c r="V864" i="82" s="1"/>
  <c r="U904" i="82"/>
  <c r="V904" i="82" s="1"/>
  <c r="U944" i="82"/>
  <c r="V944" i="82" s="1"/>
  <c r="U984" i="82"/>
  <c r="V984" i="82" s="1"/>
  <c r="U1032" i="82"/>
  <c r="V1032" i="82" s="1"/>
  <c r="U1205" i="82"/>
  <c r="V1205" i="82" s="1"/>
  <c r="U201" i="82"/>
  <c r="V201" i="82" s="1"/>
  <c r="U484" i="82"/>
  <c r="V484" i="82" s="1"/>
  <c r="U716" i="82"/>
  <c r="V716" i="82" s="1"/>
  <c r="U972" i="82"/>
  <c r="V972" i="82" s="1"/>
  <c r="U1219" i="82"/>
  <c r="V1219" i="82" s="1"/>
  <c r="U44" i="82"/>
  <c r="V44" i="82" s="1"/>
  <c r="U124" i="82"/>
  <c r="V124" i="82" s="1"/>
  <c r="U13" i="82"/>
  <c r="V13" i="82" s="1"/>
  <c r="U53" i="82"/>
  <c r="V53" i="82" s="1"/>
  <c r="U93" i="82"/>
  <c r="V93" i="82" s="1"/>
  <c r="U133" i="82"/>
  <c r="V133" i="82" s="1"/>
  <c r="U173" i="82"/>
  <c r="V173" i="82" s="1"/>
  <c r="U204" i="82"/>
  <c r="V204" i="82" s="1"/>
  <c r="U231" i="82"/>
  <c r="V231" i="82" s="1"/>
  <c r="U257" i="82"/>
  <c r="V257" i="82" s="1"/>
  <c r="U284" i="82"/>
  <c r="V284" i="82" s="1"/>
  <c r="U311" i="82"/>
  <c r="V311" i="82" s="1"/>
  <c r="U337" i="82"/>
  <c r="V337" i="82" s="1"/>
  <c r="U358" i="82"/>
  <c r="V358" i="82" s="1"/>
  <c r="U378" i="82"/>
  <c r="V378" i="82" s="1"/>
  <c r="U398" i="82"/>
  <c r="V398" i="82" s="1"/>
  <c r="U418" i="82"/>
  <c r="V418" i="82" s="1"/>
  <c r="U438" i="82"/>
  <c r="V438" i="82" s="1"/>
  <c r="U458" i="82"/>
  <c r="V458" i="82" s="1"/>
  <c r="U478" i="82"/>
  <c r="V478" i="82" s="1"/>
  <c r="U498" i="82"/>
  <c r="V498" i="82" s="1"/>
  <c r="U518" i="82"/>
  <c r="V518" i="82" s="1"/>
  <c r="U538" i="82"/>
  <c r="V538" i="82" s="1"/>
  <c r="U558" i="82"/>
  <c r="V558" i="82" s="1"/>
  <c r="U578" i="82"/>
  <c r="V578" i="82" s="1"/>
  <c r="U598" i="82"/>
  <c r="V598" i="82" s="1"/>
  <c r="U618" i="82"/>
  <c r="V618" i="82" s="1"/>
  <c r="U638" i="82"/>
  <c r="V638" i="82" s="1"/>
  <c r="U658" i="82"/>
  <c r="V658" i="82" s="1"/>
  <c r="U678" i="82"/>
  <c r="V678" i="82" s="1"/>
  <c r="U698" i="82"/>
  <c r="V698" i="82" s="1"/>
  <c r="U718" i="82"/>
  <c r="V718" i="82" s="1"/>
  <c r="U738" i="82"/>
  <c r="V738" i="82" s="1"/>
  <c r="U758" i="82"/>
  <c r="V758" i="82" s="1"/>
  <c r="U778" i="82"/>
  <c r="V778" i="82" s="1"/>
  <c r="U798" i="82"/>
  <c r="V798" i="82" s="1"/>
  <c r="U818" i="82"/>
  <c r="V818" i="82" s="1"/>
  <c r="U838" i="82"/>
  <c r="V838" i="82" s="1"/>
  <c r="U858" i="82"/>
  <c r="V858" i="82" s="1"/>
  <c r="U878" i="82"/>
  <c r="V878" i="82" s="1"/>
  <c r="U898" i="82"/>
  <c r="V898" i="82" s="1"/>
  <c r="U918" i="82"/>
  <c r="V918" i="82" s="1"/>
  <c r="U938" i="82"/>
  <c r="V938" i="82" s="1"/>
  <c r="U958" i="82"/>
  <c r="V958" i="82" s="1"/>
  <c r="U978" i="82"/>
  <c r="V978" i="82" s="1"/>
  <c r="U998" i="82"/>
  <c r="V998" i="82" s="1"/>
  <c r="U1018" i="82"/>
  <c r="V1018" i="82" s="1"/>
  <c r="U1038" i="82"/>
  <c r="V1038" i="82" s="1"/>
  <c r="U1058" i="82"/>
  <c r="V1058" i="82" s="1"/>
  <c r="U1078" i="82"/>
  <c r="V1078" i="82" s="1"/>
  <c r="U1098" i="82"/>
  <c r="V1098" i="82" s="1"/>
  <c r="U1118" i="82"/>
  <c r="V1118" i="82" s="1"/>
  <c r="U1138" i="82"/>
  <c r="V1138" i="82" s="1"/>
  <c r="U1158" i="82"/>
  <c r="V1158" i="82" s="1"/>
  <c r="U1178" i="82"/>
  <c r="V1178" i="82" s="1"/>
  <c r="U8" i="82"/>
  <c r="V8" i="82" s="1"/>
  <c r="U48" i="82"/>
  <c r="V48" i="82" s="1"/>
  <c r="U88" i="82"/>
  <c r="V88" i="82" s="1"/>
  <c r="U128" i="82"/>
  <c r="V128" i="82" s="1"/>
  <c r="U168" i="82"/>
  <c r="V168" i="82" s="1"/>
  <c r="U200" i="82"/>
  <c r="V200" i="82" s="1"/>
  <c r="U227" i="82"/>
  <c r="V227" i="82" s="1"/>
  <c r="U253" i="82"/>
  <c r="V253" i="82" s="1"/>
  <c r="U280" i="82"/>
  <c r="V280" i="82" s="1"/>
  <c r="U307" i="82"/>
  <c r="V307" i="82" s="1"/>
  <c r="U333" i="82"/>
  <c r="V333" i="82" s="1"/>
  <c r="U355" i="82"/>
  <c r="V355" i="82" s="1"/>
  <c r="U375" i="82"/>
  <c r="V375" i="82" s="1"/>
  <c r="U395" i="82"/>
  <c r="V395" i="82" s="1"/>
  <c r="U415" i="82"/>
  <c r="V415" i="82" s="1"/>
  <c r="U435" i="82"/>
  <c r="V435" i="82" s="1"/>
  <c r="U455" i="82"/>
  <c r="V455" i="82" s="1"/>
  <c r="U475" i="82"/>
  <c r="V475" i="82" s="1"/>
  <c r="U495" i="82"/>
  <c r="V495" i="82" s="1"/>
  <c r="U515" i="82"/>
  <c r="V515" i="82" s="1"/>
  <c r="U535" i="82"/>
  <c r="V535" i="82" s="1"/>
  <c r="U555" i="82"/>
  <c r="V555" i="82" s="1"/>
  <c r="U575" i="82"/>
  <c r="V575" i="82" s="1"/>
  <c r="U595" i="82"/>
  <c r="V595" i="82" s="1"/>
  <c r="U615" i="82"/>
  <c r="V615" i="82" s="1"/>
  <c r="U635" i="82"/>
  <c r="V635" i="82" s="1"/>
  <c r="U655" i="82"/>
  <c r="V655" i="82" s="1"/>
  <c r="U675" i="82"/>
  <c r="V675" i="82" s="1"/>
  <c r="U695" i="82"/>
  <c r="V695" i="82" s="1"/>
  <c r="U715" i="82"/>
  <c r="V715" i="82" s="1"/>
  <c r="U735" i="82"/>
  <c r="V735" i="82" s="1"/>
  <c r="U755" i="82"/>
  <c r="V755" i="82" s="1"/>
  <c r="U775" i="82"/>
  <c r="V775" i="82" s="1"/>
  <c r="U795" i="82"/>
  <c r="V795" i="82" s="1"/>
  <c r="U815" i="82"/>
  <c r="V815" i="82" s="1"/>
  <c r="U835" i="82"/>
  <c r="V835" i="82" s="1"/>
  <c r="U855" i="82"/>
  <c r="V855" i="82" s="1"/>
  <c r="U875" i="82"/>
  <c r="V875" i="82" s="1"/>
  <c r="U895" i="82"/>
  <c r="V895" i="82" s="1"/>
  <c r="U915" i="82"/>
  <c r="V915" i="82" s="1"/>
  <c r="U935" i="82"/>
  <c r="V935" i="82" s="1"/>
  <c r="U955" i="82"/>
  <c r="V955" i="82" s="1"/>
  <c r="U975" i="82"/>
  <c r="V975" i="82" s="1"/>
  <c r="U995" i="82"/>
  <c r="V995" i="82" s="1"/>
  <c r="U1015" i="82"/>
  <c r="V1015" i="82" s="1"/>
  <c r="U1035" i="82"/>
  <c r="V1035" i="82" s="1"/>
  <c r="U1055" i="82"/>
  <c r="V1055" i="82" s="1"/>
  <c r="U1075" i="82"/>
  <c r="V1075" i="82" s="1"/>
  <c r="U1095" i="82"/>
  <c r="V1095" i="82" s="1"/>
  <c r="U1115" i="82"/>
  <c r="V1115" i="82" s="1"/>
  <c r="U1135" i="82"/>
  <c r="V1135" i="82" s="1"/>
  <c r="U1155" i="82"/>
  <c r="V1155" i="82" s="1"/>
  <c r="U1175" i="82"/>
  <c r="V1175" i="82" s="1"/>
  <c r="U4" i="82"/>
  <c r="V4" i="82" s="1"/>
  <c r="U84" i="82"/>
  <c r="V84" i="82" s="1"/>
  <c r="U164" i="82"/>
  <c r="V164" i="82" s="1"/>
  <c r="U224" i="82"/>
  <c r="V224" i="82" s="1"/>
  <c r="U277" i="82"/>
  <c r="V277" i="82" s="1"/>
  <c r="U331" i="82"/>
  <c r="V331" i="82" s="1"/>
  <c r="U373" i="82"/>
  <c r="V373" i="82" s="1"/>
  <c r="U413" i="82"/>
  <c r="V413" i="82" s="1"/>
  <c r="U453" i="82"/>
  <c r="V453" i="82" s="1"/>
  <c r="U493" i="82"/>
  <c r="V493" i="82" s="1"/>
  <c r="U533" i="82"/>
  <c r="V533" i="82" s="1"/>
  <c r="U573" i="82"/>
  <c r="V573" i="82" s="1"/>
  <c r="U613" i="82"/>
  <c r="V613" i="82" s="1"/>
  <c r="U653" i="82"/>
  <c r="V653" i="82" s="1"/>
  <c r="U693" i="82"/>
  <c r="V693" i="82" s="1"/>
  <c r="U733" i="82"/>
  <c r="V733" i="82" s="1"/>
  <c r="U773" i="82"/>
  <c r="V773" i="82" s="1"/>
  <c r="U813" i="82"/>
  <c r="V813" i="82" s="1"/>
  <c r="U853" i="82"/>
  <c r="V853" i="82" s="1"/>
  <c r="U893" i="82"/>
  <c r="V893" i="82" s="1"/>
  <c r="U933" i="82"/>
  <c r="V933" i="82" s="1"/>
  <c r="U973" i="82"/>
  <c r="V973" i="82" s="1"/>
  <c r="U1013" i="82"/>
  <c r="V1013" i="82" s="1"/>
  <c r="U1053" i="82"/>
  <c r="V1053" i="82" s="1"/>
  <c r="U1093" i="82"/>
  <c r="V1093" i="82" s="1"/>
  <c r="U1133" i="82"/>
  <c r="V1133" i="82" s="1"/>
  <c r="U1173" i="82"/>
  <c r="V1173" i="82" s="1"/>
  <c r="U1204" i="82"/>
  <c r="V1204" i="82" s="1"/>
  <c r="U1224" i="82"/>
  <c r="V1224" i="82" s="1"/>
  <c r="U1244" i="82"/>
  <c r="V1244" i="82" s="1"/>
  <c r="U1264" i="82"/>
  <c r="V1264" i="82" s="1"/>
  <c r="U1284" i="82"/>
  <c r="V1284" i="82" s="1"/>
  <c r="U1304" i="82"/>
  <c r="V1304" i="82" s="1"/>
  <c r="U1056" i="82"/>
  <c r="V1056" i="82" s="1"/>
  <c r="U1104" i="82"/>
  <c r="V1104" i="82" s="1"/>
  <c r="U1152" i="82"/>
  <c r="V1152" i="82" s="1"/>
  <c r="U1197" i="82"/>
  <c r="V1197" i="82" s="1"/>
  <c r="U1221" i="82"/>
  <c r="V1221" i="82" s="1"/>
  <c r="U1245" i="82"/>
  <c r="V1245" i="82" s="1"/>
  <c r="U1265" i="82"/>
  <c r="V1265" i="82" s="1"/>
  <c r="U1289" i="82"/>
  <c r="V1289" i="82" s="1"/>
  <c r="U1309" i="82"/>
  <c r="V1309" i="82" s="1"/>
  <c r="U145" i="82"/>
  <c r="V145" i="82" s="1"/>
  <c r="U287" i="82"/>
  <c r="V287" i="82" s="1"/>
  <c r="U396" i="82"/>
  <c r="V396" i="82" s="1"/>
  <c r="U492" i="82"/>
  <c r="V492" i="82" s="1"/>
  <c r="U588" i="82"/>
  <c r="V588" i="82" s="1"/>
  <c r="U684" i="82"/>
  <c r="V684" i="82" s="1"/>
  <c r="U780" i="82"/>
  <c r="V780" i="82" s="1"/>
  <c r="U884" i="82"/>
  <c r="V884" i="82" s="1"/>
  <c r="U980" i="82"/>
  <c r="V980" i="82" s="1"/>
  <c r="U1068" i="82"/>
  <c r="V1068" i="82" s="1"/>
  <c r="U1164" i="82"/>
  <c r="V1164" i="82" s="1"/>
  <c r="U1227" i="82"/>
  <c r="V1227" i="82" s="1"/>
  <c r="U1271" i="82"/>
  <c r="V1271" i="82" s="1"/>
  <c r="U9" i="82"/>
  <c r="V9" i="82" s="1"/>
  <c r="U89" i="82"/>
  <c r="V89" i="82" s="1"/>
  <c r="U169" i="82"/>
  <c r="V169" i="82" s="1"/>
  <c r="U228" i="82"/>
  <c r="V228" i="82" s="1"/>
  <c r="U281" i="82"/>
  <c r="V281" i="82" s="1"/>
  <c r="U335" i="82"/>
  <c r="V335" i="82" s="1"/>
  <c r="U376" i="82"/>
  <c r="V376" i="82" s="1"/>
  <c r="U416" i="82"/>
  <c r="V416" i="82" s="1"/>
  <c r="U456" i="82"/>
  <c r="V456" i="82" s="1"/>
  <c r="U496" i="82"/>
  <c r="V496" i="82" s="1"/>
  <c r="U536" i="82"/>
  <c r="V536" i="82" s="1"/>
  <c r="U576" i="82"/>
  <c r="V576" i="82" s="1"/>
  <c r="U616" i="82"/>
  <c r="V616" i="82" s="1"/>
  <c r="U45" i="82"/>
  <c r="V45" i="82" s="1"/>
  <c r="U109" i="82"/>
  <c r="V109" i="82" s="1"/>
  <c r="U247" i="82"/>
  <c r="V247" i="82" s="1"/>
  <c r="U354" i="82"/>
  <c r="V354" i="82" s="1"/>
  <c r="U386" i="82"/>
  <c r="V386" i="82" s="1"/>
  <c r="U470" i="82"/>
  <c r="V470" i="82" s="1"/>
  <c r="U554" i="82"/>
  <c r="V554" i="82" s="1"/>
  <c r="U586" i="82"/>
  <c r="V586" i="82" s="1"/>
  <c r="U670" i="82"/>
  <c r="V670" i="82" s="1"/>
  <c r="U754" i="82"/>
  <c r="V754" i="82" s="1"/>
  <c r="U786" i="82"/>
  <c r="V786" i="82" s="1"/>
  <c r="U870" i="82"/>
  <c r="V870" i="82" s="1"/>
  <c r="U954" i="82"/>
  <c r="V954" i="82" s="1"/>
  <c r="U986" i="82"/>
  <c r="V986" i="82" s="1"/>
  <c r="U1070" i="82"/>
  <c r="V1070" i="82" s="1"/>
  <c r="U1154" i="82"/>
  <c r="V1154" i="82" s="1"/>
  <c r="U1186" i="82"/>
  <c r="V1186" i="82" s="1"/>
  <c r="U152" i="82"/>
  <c r="V152" i="82" s="1"/>
  <c r="U275" i="82"/>
  <c r="V275" i="82" s="1"/>
  <c r="U317" i="82"/>
  <c r="V317" i="82" s="1"/>
  <c r="U407" i="82"/>
  <c r="V407" i="82" s="1"/>
  <c r="U491" i="82"/>
  <c r="V491" i="82" s="1"/>
  <c r="U523" i="82"/>
  <c r="V523" i="82" s="1"/>
  <c r="U607" i="82"/>
  <c r="V607" i="82" s="1"/>
  <c r="U691" i="82"/>
  <c r="V691" i="82" s="1"/>
  <c r="U723" i="82"/>
  <c r="V723" i="82" s="1"/>
  <c r="U807" i="82"/>
  <c r="V807" i="82" s="1"/>
  <c r="U891" i="82"/>
  <c r="V891" i="82" s="1"/>
  <c r="U680" i="82"/>
  <c r="V680" i="82" s="1"/>
  <c r="U768" i="82"/>
  <c r="V768" i="82" s="1"/>
  <c r="U856" i="82"/>
  <c r="V856" i="82" s="1"/>
  <c r="U1000" i="82"/>
  <c r="V1000" i="82" s="1"/>
  <c r="U1277" i="82"/>
  <c r="V1277" i="82" s="1"/>
  <c r="U620" i="82"/>
  <c r="V620" i="82" s="1"/>
  <c r="U1188" i="82"/>
  <c r="V1188" i="82" s="1"/>
  <c r="U2" i="82"/>
  <c r="V2" i="82" s="1"/>
  <c r="U165" i="82"/>
  <c r="V165" i="82" s="1"/>
  <c r="U215" i="82"/>
  <c r="V215" i="82" s="1"/>
  <c r="U327" i="82"/>
  <c r="V327" i="82" s="1"/>
  <c r="U414" i="82"/>
  <c r="V414" i="82" s="1"/>
  <c r="U446" i="82"/>
  <c r="V446" i="82" s="1"/>
  <c r="U530" i="82"/>
  <c r="V530" i="82" s="1"/>
  <c r="U614" i="82"/>
  <c r="V614" i="82" s="1"/>
  <c r="U646" i="82"/>
  <c r="V646" i="82" s="1"/>
  <c r="U730" i="82"/>
  <c r="V730" i="82" s="1"/>
  <c r="U814" i="82"/>
  <c r="V814" i="82" s="1"/>
  <c r="U846" i="82"/>
  <c r="V846" i="82" s="1"/>
  <c r="U930" i="82"/>
  <c r="V930" i="82" s="1"/>
  <c r="U1014" i="82"/>
  <c r="V1014" i="82" s="1"/>
  <c r="U1046" i="82"/>
  <c r="V1046" i="82" s="1"/>
  <c r="U1130" i="82"/>
  <c r="V1130" i="82" s="1"/>
  <c r="U40" i="82"/>
  <c r="V40" i="82" s="1"/>
  <c r="U104" i="82"/>
  <c r="V104" i="82" s="1"/>
  <c r="U243" i="82"/>
  <c r="V243" i="82" s="1"/>
  <c r="U351" i="82"/>
  <c r="V351" i="82" s="1"/>
  <c r="U383" i="82"/>
  <c r="V383" i="82" s="1"/>
  <c r="U467" i="82"/>
  <c r="V467" i="82" s="1"/>
  <c r="U551" i="82"/>
  <c r="V551" i="82" s="1"/>
  <c r="U583" i="82"/>
  <c r="V583" i="82" s="1"/>
  <c r="U667" i="82"/>
  <c r="V667" i="82" s="1"/>
  <c r="U751" i="82"/>
  <c r="V751" i="82" s="1"/>
  <c r="U783" i="82"/>
  <c r="V783" i="82" s="1"/>
  <c r="U867" i="82"/>
  <c r="V867" i="82" s="1"/>
  <c r="U923" i="82"/>
  <c r="V923" i="82" s="1"/>
  <c r="U947" i="82"/>
  <c r="V947" i="82" s="1"/>
  <c r="U971" i="82"/>
  <c r="V971" i="82" s="1"/>
  <c r="U1023" i="82"/>
  <c r="V1023" i="82" s="1"/>
  <c r="U1047" i="82"/>
  <c r="V1047" i="82" s="1"/>
  <c r="U1071" i="82"/>
  <c r="V1071" i="82" s="1"/>
  <c r="U1123" i="82"/>
  <c r="V1123" i="82" s="1"/>
  <c r="U1147" i="82"/>
  <c r="V1147" i="82" s="1"/>
  <c r="U1171" i="82"/>
  <c r="V1171" i="82" s="1"/>
  <c r="U116" i="82"/>
  <c r="V116" i="82" s="1"/>
  <c r="U203" i="82"/>
  <c r="V203" i="82" s="1"/>
  <c r="U267" i="82"/>
  <c r="V267" i="82" s="1"/>
  <c r="U389" i="82"/>
  <c r="V389" i="82" s="1"/>
  <c r="U437" i="82"/>
  <c r="V437" i="82" s="1"/>
  <c r="U485" i="82"/>
  <c r="V485" i="82" s="1"/>
  <c r="U589" i="82"/>
  <c r="V589" i="82" s="1"/>
  <c r="U637" i="82"/>
  <c r="V637" i="82" s="1"/>
  <c r="U685" i="82"/>
  <c r="V685" i="82" s="1"/>
  <c r="U789" i="82"/>
  <c r="V789" i="82" s="1"/>
  <c r="U837" i="82"/>
  <c r="V837" i="82" s="1"/>
  <c r="U885" i="82"/>
  <c r="V885" i="82" s="1"/>
  <c r="U989" i="82"/>
  <c r="V989" i="82" s="1"/>
  <c r="U1037" i="82"/>
  <c r="V1037" i="82" s="1"/>
  <c r="U1085" i="82"/>
  <c r="V1085" i="82" s="1"/>
  <c r="U1189" i="82"/>
  <c r="V1189" i="82" s="1"/>
  <c r="U1216" i="82"/>
  <c r="V1216" i="82" s="1"/>
  <c r="U1240" i="82"/>
  <c r="V1240" i="82" s="1"/>
  <c r="U1292" i="82"/>
  <c r="V1292" i="82" s="1"/>
  <c r="U992" i="82"/>
  <c r="V992" i="82" s="1"/>
  <c r="U1096" i="82"/>
  <c r="V1096" i="82" s="1"/>
  <c r="U1209" i="82"/>
  <c r="V1209" i="82" s="1"/>
  <c r="U1233" i="82"/>
  <c r="V1233" i="82" s="1"/>
  <c r="U1261" i="82"/>
  <c r="V1261" i="82" s="1"/>
  <c r="U17" i="82"/>
  <c r="V17" i="82" s="1"/>
  <c r="U233" i="82"/>
  <c r="V233" i="82" s="1"/>
  <c r="U380" i="82"/>
  <c r="V380" i="82" s="1"/>
  <c r="U628" i="82"/>
  <c r="V628" i="82" s="1"/>
  <c r="U740" i="82"/>
  <c r="V740" i="82" s="1"/>
  <c r="U852" i="82"/>
  <c r="V852" i="82" s="1"/>
  <c r="U1108" i="82"/>
  <c r="V1108" i="82" s="1"/>
  <c r="U1207" i="82"/>
  <c r="V1207" i="82" s="1"/>
  <c r="U1263" i="82"/>
  <c r="V1263" i="82" s="1"/>
  <c r="U121" i="82"/>
  <c r="V121" i="82" s="1"/>
  <c r="U207" i="82"/>
  <c r="V207" i="82" s="1"/>
  <c r="U271" i="82"/>
  <c r="V271" i="82" s="1"/>
  <c r="U392" i="82"/>
  <c r="V392" i="82" s="1"/>
  <c r="U440" i="82"/>
  <c r="V440" i="82" s="1"/>
  <c r="U488" i="82"/>
  <c r="V488" i="82" s="1"/>
  <c r="U592" i="82"/>
  <c r="V592" i="82" s="1"/>
  <c r="U640" i="82"/>
  <c r="V640" i="82" s="1"/>
  <c r="U728" i="82"/>
  <c r="V728" i="82" s="1"/>
  <c r="U816" i="82"/>
  <c r="V816" i="82" s="1"/>
  <c r="U952" i="82"/>
  <c r="V952" i="82" s="1"/>
  <c r="U1080" i="82"/>
  <c r="V1080" i="82" s="1"/>
  <c r="U372" i="82"/>
  <c r="V372" i="82" s="1"/>
  <c r="U924" i="82"/>
  <c r="V924" i="82" s="1"/>
  <c r="U140" i="82"/>
  <c r="V140" i="82" s="1"/>
  <c r="U208" i="82"/>
  <c r="V208" i="82" s="1"/>
  <c r="U261" i="82"/>
  <c r="V261" i="82" s="1"/>
  <c r="U315" i="82"/>
  <c r="V315" i="82" s="1"/>
  <c r="U361" i="82"/>
  <c r="V361" i="82" s="1"/>
  <c r="U401" i="82"/>
  <c r="V401" i="82" s="1"/>
  <c r="U441" i="82"/>
  <c r="V441" i="82" s="1"/>
  <c r="U481" i="82"/>
  <c r="V481" i="82" s="1"/>
  <c r="U521" i="82"/>
  <c r="V521" i="82" s="1"/>
  <c r="U561" i="82"/>
  <c r="V561" i="82" s="1"/>
  <c r="U601" i="82"/>
  <c r="V601" i="82" s="1"/>
  <c r="U641" i="82"/>
  <c r="V641" i="82" s="1"/>
  <c r="U681" i="82"/>
  <c r="V681" i="82" s="1"/>
  <c r="U721" i="82"/>
  <c r="V721" i="82" s="1"/>
  <c r="U761" i="82"/>
  <c r="V761" i="82" s="1"/>
  <c r="U801" i="82"/>
  <c r="V801" i="82" s="1"/>
  <c r="U841" i="82"/>
  <c r="V841" i="82" s="1"/>
  <c r="U881" i="82"/>
  <c r="V881" i="82" s="1"/>
  <c r="U921" i="82"/>
  <c r="V921" i="82" s="1"/>
  <c r="U961" i="82"/>
  <c r="V961" i="82" s="1"/>
  <c r="U1001" i="82"/>
  <c r="V1001" i="82" s="1"/>
  <c r="U1041" i="82"/>
  <c r="V1041" i="82" s="1"/>
  <c r="U1081" i="82"/>
  <c r="V1081" i="82" s="1"/>
  <c r="U1121" i="82"/>
  <c r="V1121" i="82" s="1"/>
  <c r="U1161" i="82"/>
  <c r="V1161" i="82" s="1"/>
  <c r="U1198" i="82"/>
  <c r="V1198" i="82" s="1"/>
  <c r="U1218" i="82"/>
  <c r="V1218" i="82" s="1"/>
  <c r="U1238" i="82"/>
  <c r="V1238" i="82" s="1"/>
  <c r="U1258" i="82"/>
  <c r="V1258" i="82" s="1"/>
  <c r="U1278" i="82"/>
  <c r="V1278" i="82" s="1"/>
  <c r="U1298" i="82"/>
  <c r="V1298" i="82" s="1"/>
  <c r="U33" i="82"/>
  <c r="V33" i="82" s="1"/>
  <c r="U223" i="82"/>
  <c r="V223" i="82" s="1"/>
  <c r="U348" i="82"/>
  <c r="V348" i="82" s="1"/>
  <c r="U444" i="82"/>
  <c r="V444" i="82" s="1"/>
  <c r="U540" i="82"/>
  <c r="V540" i="82" s="1"/>
  <c r="U636" i="82"/>
  <c r="V636" i="82" s="1"/>
  <c r="U732" i="82"/>
  <c r="V732" i="82" s="1"/>
  <c r="U828" i="82"/>
  <c r="V828" i="82" s="1"/>
  <c r="U908" i="82"/>
  <c r="V908" i="82" s="1"/>
  <c r="U1004" i="82"/>
  <c r="V1004" i="82" s="1"/>
  <c r="U1100" i="82"/>
  <c r="V1100" i="82" s="1"/>
  <c r="U1195" i="82"/>
  <c r="V1195" i="82" s="1"/>
  <c r="U1239" i="82"/>
  <c r="V1239" i="82" s="1"/>
  <c r="U1287" i="82"/>
  <c r="V1287" i="82" s="1"/>
  <c r="U159" i="82"/>
  <c r="V159" i="82" s="1"/>
  <c r="U79" i="82"/>
  <c r="V79" i="82" s="1"/>
  <c r="U338" i="82"/>
  <c r="V338" i="82" s="1"/>
  <c r="U258" i="82"/>
  <c r="V258" i="82" s="1"/>
  <c r="U178" i="82"/>
  <c r="V178" i="82" s="1"/>
  <c r="U98" i="82"/>
  <c r="V98" i="82" s="1"/>
  <c r="U18" i="82"/>
  <c r="V18" i="82" s="1"/>
  <c r="U107" i="82"/>
  <c r="V107" i="82" s="1"/>
  <c r="U27" i="82"/>
  <c r="V27" i="82" s="1"/>
  <c r="U286" i="82"/>
  <c r="V286" i="82" s="1"/>
  <c r="U206" i="82"/>
  <c r="V206" i="82" s="1"/>
  <c r="U126" i="82"/>
  <c r="V126" i="82" s="1"/>
  <c r="U46" i="82"/>
  <c r="V46" i="82" s="1"/>
  <c r="U151" i="82"/>
  <c r="V151" i="82" s="1"/>
  <c r="U71" i="82"/>
  <c r="V71" i="82" s="1"/>
  <c r="U330" i="82"/>
  <c r="V330" i="82" s="1"/>
  <c r="U250" i="82"/>
  <c r="V250" i="82" s="1"/>
  <c r="U170" i="82"/>
  <c r="V170" i="82" s="1"/>
  <c r="U90" i="82"/>
  <c r="V90" i="82" s="1"/>
  <c r="U10" i="82"/>
  <c r="V10" i="82" s="1"/>
  <c r="U115" i="82"/>
  <c r="V115" i="82" s="1"/>
  <c r="U35" i="82"/>
  <c r="V35" i="82" s="1"/>
  <c r="U294" i="82"/>
  <c r="V294" i="82" s="1"/>
  <c r="U214" i="82"/>
  <c r="V214" i="82" s="1"/>
  <c r="U134" i="82"/>
  <c r="V134" i="82" s="1"/>
  <c r="U54" i="82"/>
  <c r="V54" i="82" s="1"/>
  <c r="U117" i="82"/>
  <c r="V117" i="82" s="1"/>
  <c r="U252" i="82"/>
  <c r="V252" i="82" s="1"/>
  <c r="U295" i="82"/>
  <c r="V295" i="82" s="1"/>
  <c r="U390" i="82"/>
  <c r="V390" i="82" s="1"/>
  <c r="U474" i="82"/>
  <c r="V474" i="82" s="1"/>
  <c r="U506" i="82"/>
  <c r="V506" i="82" s="1"/>
  <c r="U590" i="82"/>
  <c r="V590" i="82" s="1"/>
  <c r="U674" i="82"/>
  <c r="V674" i="82" s="1"/>
  <c r="U706" i="82"/>
  <c r="V706" i="82" s="1"/>
  <c r="U790" i="82"/>
  <c r="V790" i="82" s="1"/>
  <c r="U874" i="82"/>
  <c r="V874" i="82" s="1"/>
  <c r="U906" i="82"/>
  <c r="V906" i="82" s="1"/>
  <c r="U990" i="82"/>
  <c r="V990" i="82" s="1"/>
  <c r="U1074" i="82"/>
  <c r="V1074" i="82" s="1"/>
  <c r="U1106" i="82"/>
  <c r="V1106" i="82" s="1"/>
  <c r="U1190" i="82"/>
  <c r="V1190" i="82" s="1"/>
  <c r="U160" i="82"/>
  <c r="V160" i="82" s="1"/>
  <c r="U211" i="82"/>
  <c r="V211" i="82" s="1"/>
  <c r="U323" i="82"/>
  <c r="V323" i="82" s="1"/>
  <c r="U411" i="82"/>
  <c r="V411" i="82" s="1"/>
  <c r="U443" i="82"/>
  <c r="V443" i="82" s="1"/>
  <c r="U527" i="82"/>
  <c r="V527" i="82" s="1"/>
  <c r="U611" i="82"/>
  <c r="V611" i="82" s="1"/>
  <c r="U643" i="82"/>
  <c r="V643" i="82" s="1"/>
  <c r="U727" i="82"/>
  <c r="V727" i="82" s="1"/>
  <c r="U811" i="82"/>
  <c r="V811" i="82" s="1"/>
  <c r="U843" i="82"/>
  <c r="V843" i="82" s="1"/>
  <c r="U688" i="82"/>
  <c r="V688" i="82" s="1"/>
  <c r="U776" i="82"/>
  <c r="V776" i="82" s="1"/>
  <c r="U912" i="82"/>
  <c r="V912" i="82" s="1"/>
  <c r="U1008" i="82"/>
  <c r="V1008" i="82" s="1"/>
  <c r="U49" i="82"/>
  <c r="V49" i="82" s="1"/>
  <c r="U668" i="82"/>
  <c r="V668" i="82" s="1"/>
  <c r="U60" i="82"/>
  <c r="V60" i="82" s="1"/>
  <c r="U77" i="82"/>
  <c r="V77" i="82" s="1"/>
  <c r="U225" i="82"/>
  <c r="V225" i="82" s="1"/>
  <c r="U268" i="82"/>
  <c r="V268" i="82" s="1"/>
  <c r="U370" i="82"/>
  <c r="V370" i="82" s="1"/>
  <c r="U454" i="82"/>
  <c r="V454" i="82" s="1"/>
  <c r="U486" i="82"/>
  <c r="V486" i="82" s="1"/>
  <c r="U570" i="82"/>
  <c r="V570" i="82" s="1"/>
  <c r="U654" i="82"/>
  <c r="V654" i="82" s="1"/>
  <c r="U686" i="82"/>
  <c r="V686" i="82" s="1"/>
  <c r="U770" i="82"/>
  <c r="V770" i="82" s="1"/>
  <c r="U854" i="82"/>
  <c r="V854" i="82" s="1"/>
  <c r="U886" i="82"/>
  <c r="V886" i="82" s="1"/>
  <c r="U970" i="82"/>
  <c r="V970" i="82" s="1"/>
  <c r="U1054" i="82"/>
  <c r="V1054" i="82" s="1"/>
  <c r="U1086" i="82"/>
  <c r="V1086" i="82" s="1"/>
  <c r="U1170" i="82"/>
  <c r="V1170" i="82" s="1"/>
  <c r="U120" i="82"/>
  <c r="V120" i="82" s="1"/>
  <c r="U184" i="82"/>
  <c r="V184" i="82" s="1"/>
  <c r="U296" i="82"/>
  <c r="V296" i="82" s="1"/>
  <c r="U391" i="82"/>
  <c r="V391" i="82" s="1"/>
  <c r="U423" i="82"/>
  <c r="V423" i="82" s="1"/>
  <c r="U507" i="82"/>
  <c r="V507" i="82" s="1"/>
  <c r="U591" i="82"/>
  <c r="V591" i="82" s="1"/>
  <c r="U623" i="82"/>
  <c r="V623" i="82" s="1"/>
  <c r="U707" i="82"/>
  <c r="V707" i="82" s="1"/>
  <c r="U791" i="82"/>
  <c r="V791" i="82" s="1"/>
  <c r="U823" i="82"/>
  <c r="V823" i="82" s="1"/>
  <c r="U37" i="82"/>
  <c r="V37" i="82" s="1"/>
  <c r="U199" i="82"/>
  <c r="V199" i="82" s="1"/>
  <c r="U241" i="82"/>
  <c r="V241" i="82" s="1"/>
  <c r="U350" i="82"/>
  <c r="V350" i="82" s="1"/>
  <c r="U434" i="82"/>
  <c r="V434" i="82" s="1"/>
  <c r="U466" i="82"/>
  <c r="V466" i="82" s="1"/>
  <c r="U550" i="82"/>
  <c r="V550" i="82" s="1"/>
  <c r="U634" i="82"/>
  <c r="V634" i="82" s="1"/>
  <c r="U666" i="82"/>
  <c r="V666" i="82" s="1"/>
  <c r="U750" i="82"/>
  <c r="V750" i="82" s="1"/>
  <c r="U834" i="82"/>
  <c r="V834" i="82" s="1"/>
  <c r="U866" i="82"/>
  <c r="V866" i="82" s="1"/>
  <c r="U950" i="82"/>
  <c r="V950" i="82" s="1"/>
  <c r="U1034" i="82"/>
  <c r="V1034" i="82" s="1"/>
  <c r="U1066" i="82"/>
  <c r="V1066" i="82" s="1"/>
  <c r="U1150" i="82"/>
  <c r="V1150" i="82" s="1"/>
  <c r="U80" i="82"/>
  <c r="V80" i="82" s="1"/>
  <c r="U144" i="82"/>
  <c r="V144" i="82" s="1"/>
  <c r="U269" i="82"/>
  <c r="V269" i="82" s="1"/>
  <c r="U371" i="82"/>
  <c r="V371" i="82" s="1"/>
  <c r="U403" i="82"/>
  <c r="V403" i="82" s="1"/>
  <c r="U487" i="82"/>
  <c r="V487" i="82" s="1"/>
  <c r="U571" i="82"/>
  <c r="V571" i="82" s="1"/>
  <c r="U603" i="82"/>
  <c r="V603" i="82" s="1"/>
  <c r="U687" i="82"/>
  <c r="V687" i="82" s="1"/>
  <c r="U771" i="82"/>
  <c r="V771" i="82" s="1"/>
  <c r="U803" i="82"/>
  <c r="V803" i="82" s="1"/>
  <c r="U887" i="82"/>
  <c r="V887" i="82" s="1"/>
  <c r="U672" i="82"/>
  <c r="V672" i="82" s="1"/>
  <c r="U760" i="82"/>
  <c r="V760" i="82" s="1"/>
  <c r="U157" i="82"/>
  <c r="V157" i="82" s="1"/>
  <c r="U279" i="82"/>
  <c r="V279" i="82" s="1"/>
  <c r="U321" i="82"/>
  <c r="V321" i="82" s="1"/>
  <c r="U410" i="82"/>
  <c r="V410" i="82" s="1"/>
  <c r="U494" i="82"/>
  <c r="V494" i="82" s="1"/>
  <c r="U526" i="82"/>
  <c r="V526" i="82" s="1"/>
  <c r="U610" i="82"/>
  <c r="V610" i="82" s="1"/>
  <c r="U694" i="82"/>
  <c r="V694" i="82" s="1"/>
  <c r="U726" i="82"/>
  <c r="V726" i="82" s="1"/>
  <c r="U810" i="82"/>
  <c r="V810" i="82" s="1"/>
  <c r="U894" i="82"/>
  <c r="V894" i="82" s="1"/>
  <c r="U926" i="82"/>
  <c r="V926" i="82" s="1"/>
  <c r="U1010" i="82"/>
  <c r="V1010" i="82" s="1"/>
  <c r="U1094" i="82"/>
  <c r="V1094" i="82" s="1"/>
  <c r="U1126" i="82"/>
  <c r="V1126" i="82" s="1"/>
  <c r="U32" i="82"/>
  <c r="V32" i="82" s="1"/>
  <c r="U195" i="82"/>
  <c r="V195" i="82" s="1"/>
  <c r="U237" i="82"/>
  <c r="V237" i="82" s="1"/>
  <c r="U347" i="82"/>
  <c r="V347" i="82" s="1"/>
  <c r="U431" i="82"/>
  <c r="V431" i="82" s="1"/>
  <c r="U463" i="82"/>
  <c r="V463" i="82" s="1"/>
  <c r="U547" i="82"/>
  <c r="V547" i="82" s="1"/>
  <c r="U631" i="82"/>
  <c r="V631" i="82" s="1"/>
  <c r="U663" i="82"/>
  <c r="V663" i="82" s="1"/>
  <c r="U747" i="82"/>
  <c r="V747" i="82" s="1"/>
  <c r="U831" i="82"/>
  <c r="V831" i="82" s="1"/>
  <c r="U863" i="82"/>
  <c r="V863" i="82" s="1"/>
  <c r="U943" i="82"/>
  <c r="V943" i="82" s="1"/>
  <c r="U967" i="82"/>
  <c r="V967" i="82" s="1"/>
  <c r="U991" i="82"/>
  <c r="V991" i="82" s="1"/>
  <c r="U1043" i="82"/>
  <c r="V1043" i="82" s="1"/>
  <c r="U1067" i="82"/>
  <c r="V1067" i="82" s="1"/>
  <c r="U1091" i="82"/>
  <c r="V1091" i="82" s="1"/>
  <c r="U1143" i="82"/>
  <c r="V1143" i="82" s="1"/>
  <c r="U1167" i="82"/>
  <c r="V1167" i="82" s="1"/>
  <c r="U1191" i="82"/>
  <c r="V1191" i="82" s="1"/>
  <c r="U192" i="82"/>
  <c r="V192" i="82" s="1"/>
  <c r="U256" i="82"/>
  <c r="V256" i="82" s="1"/>
  <c r="U320" i="82"/>
  <c r="V320" i="82" s="1"/>
  <c r="U429" i="82"/>
  <c r="V429" i="82" s="1"/>
  <c r="U477" i="82"/>
  <c r="V477" i="82" s="1"/>
  <c r="U525" i="82"/>
  <c r="V525" i="82" s="1"/>
  <c r="U629" i="82"/>
  <c r="V629" i="82" s="1"/>
  <c r="U677" i="82"/>
  <c r="V677" i="82" s="1"/>
  <c r="U725" i="82"/>
  <c r="V725" i="82" s="1"/>
  <c r="U829" i="82"/>
  <c r="V829" i="82" s="1"/>
  <c r="U877" i="82"/>
  <c r="V877" i="82" s="1"/>
  <c r="U925" i="82"/>
  <c r="V925" i="82" s="1"/>
  <c r="U1029" i="82"/>
  <c r="V1029" i="82" s="1"/>
  <c r="U1077" i="82"/>
  <c r="V1077" i="82" s="1"/>
  <c r="U1125" i="82"/>
  <c r="V1125" i="82" s="1"/>
  <c r="U1212" i="82"/>
  <c r="V1212" i="82" s="1"/>
  <c r="U1236" i="82"/>
  <c r="V1236" i="82" s="1"/>
  <c r="U1260" i="82"/>
  <c r="V1260" i="82" s="1"/>
  <c r="U1312" i="82"/>
  <c r="V1312" i="82" s="1"/>
  <c r="U1088" i="82"/>
  <c r="V1088" i="82" s="1"/>
  <c r="U1144" i="82"/>
  <c r="V1144" i="82" s="1"/>
  <c r="U1229" i="82"/>
  <c r="V1229" i="82" s="1"/>
  <c r="U1257" i="82"/>
  <c r="V1257" i="82" s="1"/>
  <c r="U1285" i="82"/>
  <c r="V1285" i="82" s="1"/>
  <c r="U212" i="82"/>
  <c r="V212" i="82" s="1"/>
  <c r="U356" i="82"/>
  <c r="V356" i="82" s="1"/>
  <c r="U468" i="82"/>
  <c r="V468" i="82" s="1"/>
  <c r="U724" i="82"/>
  <c r="V724" i="82" s="1"/>
  <c r="U836" i="82"/>
  <c r="V836" i="82" s="1"/>
  <c r="U956" i="82"/>
  <c r="V956" i="82" s="1"/>
  <c r="U1199" i="82"/>
  <c r="V1199" i="82" s="1"/>
  <c r="U1255" i="82"/>
  <c r="V1255" i="82" s="1"/>
  <c r="U1307" i="82"/>
  <c r="V1307" i="82" s="1"/>
  <c r="U196" i="82"/>
  <c r="V196" i="82" s="1"/>
  <c r="U260" i="82"/>
  <c r="V260" i="82" s="1"/>
  <c r="U324" i="82"/>
  <c r="V324" i="82" s="1"/>
  <c r="U432" i="82"/>
  <c r="V432" i="82" s="1"/>
  <c r="U480" i="82"/>
  <c r="V480" i="82" s="1"/>
  <c r="U528" i="82"/>
  <c r="V528" i="82" s="1"/>
  <c r="U632" i="82"/>
  <c r="V632" i="82" s="1"/>
  <c r="U720" i="82"/>
  <c r="V720" i="82" s="1"/>
  <c r="U808" i="82"/>
  <c r="V808" i="82" s="1"/>
  <c r="U896" i="82"/>
  <c r="V896" i="82" s="1"/>
  <c r="U1048" i="82"/>
  <c r="V1048" i="82" s="1"/>
  <c r="U319" i="82"/>
  <c r="V319" i="82" s="1"/>
  <c r="U868" i="82"/>
  <c r="V868" i="82" s="1"/>
  <c r="U28" i="82"/>
  <c r="V28" i="82" s="1"/>
  <c r="U197" i="82"/>
  <c r="V197" i="82" s="1"/>
  <c r="U251" i="82"/>
  <c r="V251" i="82" s="1"/>
  <c r="U304" i="82"/>
  <c r="V304" i="82" s="1"/>
  <c r="U353" i="82"/>
  <c r="V353" i="82" s="1"/>
  <c r="U393" i="82"/>
  <c r="V393" i="82" s="1"/>
  <c r="U433" i="82"/>
  <c r="V433" i="82" s="1"/>
  <c r="U473" i="82"/>
  <c r="V473" i="82" s="1"/>
  <c r="U513" i="82"/>
  <c r="V513" i="82" s="1"/>
  <c r="U553" i="82"/>
  <c r="V553" i="82" s="1"/>
  <c r="U593" i="82"/>
  <c r="V593" i="82" s="1"/>
  <c r="U633" i="82"/>
  <c r="V633" i="82" s="1"/>
  <c r="U673" i="82"/>
  <c r="V673" i="82" s="1"/>
  <c r="U713" i="82"/>
  <c r="V713" i="82" s="1"/>
  <c r="U753" i="82"/>
  <c r="V753" i="82" s="1"/>
  <c r="U793" i="82"/>
  <c r="V793" i="82" s="1"/>
  <c r="U833" i="82"/>
  <c r="V833" i="82" s="1"/>
  <c r="U873" i="82"/>
  <c r="V873" i="82" s="1"/>
  <c r="U913" i="82"/>
  <c r="V913" i="82" s="1"/>
  <c r="U953" i="82"/>
  <c r="V953" i="82" s="1"/>
  <c r="U993" i="82"/>
  <c r="V993" i="82" s="1"/>
  <c r="U1033" i="82"/>
  <c r="V1033" i="82" s="1"/>
  <c r="U1073" i="82"/>
  <c r="V1073" i="82" s="1"/>
  <c r="U1113" i="82"/>
  <c r="V1113" i="82" s="1"/>
  <c r="U1153" i="82"/>
  <c r="V1153" i="82" s="1"/>
  <c r="U1193" i="82"/>
  <c r="V1193" i="82" s="1"/>
  <c r="U1214" i="82"/>
  <c r="V1214" i="82" s="1"/>
  <c r="U1234" i="82"/>
  <c r="V1234" i="82" s="1"/>
  <c r="U1254" i="82"/>
  <c r="V1254" i="82" s="1"/>
  <c r="U1274" i="82"/>
  <c r="V1274" i="82" s="1"/>
  <c r="U1294" i="82"/>
  <c r="V1294" i="82" s="1"/>
  <c r="U1314" i="82"/>
  <c r="V1314" i="82" s="1"/>
  <c r="U191" i="82"/>
  <c r="V191" i="82" s="1"/>
  <c r="U329" i="82"/>
  <c r="V329" i="82" s="1"/>
  <c r="U420" i="82"/>
  <c r="V420" i="82" s="1"/>
  <c r="U516" i="82"/>
  <c r="V516" i="82" s="1"/>
  <c r="U612" i="82"/>
  <c r="V612" i="82" s="1"/>
  <c r="U708" i="82"/>
  <c r="V708" i="82" s="1"/>
  <c r="U804" i="82"/>
  <c r="V804" i="82" s="1"/>
  <c r="U892" i="82"/>
  <c r="V892" i="82" s="1"/>
  <c r="U988" i="82"/>
  <c r="V988" i="82" s="1"/>
  <c r="U1084" i="82"/>
  <c r="V1084" i="82" s="1"/>
  <c r="U1172" i="82"/>
  <c r="V1172" i="82" s="1"/>
  <c r="U1231" i="82"/>
  <c r="V1231" i="82" s="1"/>
  <c r="U1275" i="82"/>
  <c r="V1275" i="82" s="1"/>
  <c r="U175" i="82"/>
  <c r="V175" i="82" s="1"/>
  <c r="U95" i="82"/>
  <c r="V95" i="82" s="1"/>
  <c r="U15" i="82"/>
  <c r="V15" i="82" s="1"/>
  <c r="U274" i="82"/>
  <c r="V274" i="82" s="1"/>
  <c r="U194" i="82"/>
  <c r="V194" i="82" s="1"/>
  <c r="U114" i="82"/>
  <c r="V114" i="82" s="1"/>
  <c r="U34" i="82"/>
  <c r="V34" i="82" s="1"/>
  <c r="U123" i="82"/>
  <c r="V123" i="82" s="1"/>
  <c r="U43" i="82"/>
  <c r="V43" i="82" s="1"/>
  <c r="U302" i="82"/>
  <c r="V302" i="82" s="1"/>
  <c r="U222" i="82"/>
  <c r="V222" i="82" s="1"/>
  <c r="U142" i="82"/>
  <c r="V142" i="82" s="1"/>
  <c r="U62" i="82"/>
  <c r="V62" i="82" s="1"/>
  <c r="U167" i="82"/>
  <c r="V167" i="82" s="1"/>
  <c r="U87" i="82"/>
  <c r="V87" i="82" s="1"/>
  <c r="U7" i="82"/>
  <c r="V7" i="82" s="1"/>
  <c r="U266" i="82"/>
  <c r="V266" i="82" s="1"/>
  <c r="U186" i="82"/>
  <c r="V186" i="82" s="1"/>
  <c r="U106" i="82"/>
  <c r="V106" i="82" s="1"/>
  <c r="U26" i="82"/>
  <c r="V26" i="82" s="1"/>
  <c r="U131" i="82"/>
  <c r="V131" i="82" s="1"/>
  <c r="U51" i="82"/>
  <c r="V51" i="82" s="1"/>
  <c r="U310" i="82"/>
  <c r="V310" i="82" s="1"/>
  <c r="U230" i="82"/>
  <c r="V230" i="82" s="1"/>
  <c r="U150" i="82"/>
  <c r="V150" i="82" s="1"/>
  <c r="U70" i="82"/>
  <c r="V70" i="82" s="1"/>
  <c r="U220" i="82"/>
  <c r="V220" i="82" s="1"/>
  <c r="U305" i="82"/>
  <c r="V305" i="82" s="1"/>
  <c r="U534" i="82"/>
  <c r="V534" i="82" s="1"/>
  <c r="U746" i="82"/>
  <c r="V746" i="82" s="1"/>
  <c r="U966" i="82"/>
  <c r="V966" i="82" s="1"/>
  <c r="U1030" i="82"/>
  <c r="V1030" i="82" s="1"/>
  <c r="U112" i="82"/>
  <c r="V112" i="82" s="1"/>
  <c r="U221" i="82"/>
  <c r="V221" i="82" s="1"/>
  <c r="U471" i="82"/>
  <c r="V471" i="82" s="1"/>
  <c r="U683" i="82"/>
  <c r="V683" i="82" s="1"/>
  <c r="U903" i="82"/>
  <c r="V903" i="82" s="1"/>
  <c r="U951" i="82"/>
  <c r="V951" i="82" s="1"/>
  <c r="U1003" i="82"/>
  <c r="V1003" i="82" s="1"/>
  <c r="U1051" i="82"/>
  <c r="V1051" i="82" s="1"/>
  <c r="U1103" i="82"/>
  <c r="V1103" i="82" s="1"/>
  <c r="U1151" i="82"/>
  <c r="V1151" i="82" s="1"/>
  <c r="U36" i="82"/>
  <c r="V36" i="82" s="1"/>
  <c r="U213" i="82"/>
  <c r="V213" i="82" s="1"/>
  <c r="U349" i="82"/>
  <c r="V349" i="82" s="1"/>
  <c r="U445" i="82"/>
  <c r="V445" i="82" s="1"/>
  <c r="U549" i="82"/>
  <c r="V549" i="82" s="1"/>
  <c r="U645" i="82"/>
  <c r="V645" i="82" s="1"/>
  <c r="U749" i="82"/>
  <c r="V749" i="82" s="1"/>
  <c r="U845" i="82"/>
  <c r="V845" i="82" s="1"/>
  <c r="U949" i="82"/>
  <c r="V949" i="82" s="1"/>
  <c r="U1045" i="82"/>
  <c r="V1045" i="82" s="1"/>
  <c r="U1149" i="82"/>
  <c r="V1149" i="82" s="1"/>
  <c r="U1220" i="82"/>
  <c r="V1220" i="82" s="1"/>
  <c r="U1272" i="82"/>
  <c r="V1272" i="82" s="1"/>
  <c r="U1040" i="82"/>
  <c r="V1040" i="82" s="1"/>
  <c r="U1176" i="82"/>
  <c r="V1176" i="82" s="1"/>
  <c r="U1241" i="82"/>
  <c r="V1241" i="82" s="1"/>
  <c r="U1297" i="82"/>
  <c r="V1297" i="82" s="1"/>
  <c r="U265" i="82"/>
  <c r="V265" i="82" s="1"/>
  <c r="U524" i="82"/>
  <c r="V524" i="82" s="1"/>
  <c r="U756" i="82"/>
  <c r="V756" i="82" s="1"/>
  <c r="U1012" i="82"/>
  <c r="V1012" i="82" s="1"/>
  <c r="U1215" i="82"/>
  <c r="V1215" i="82" s="1"/>
  <c r="U41" i="82"/>
  <c r="V41" i="82" s="1"/>
  <c r="U217" i="82"/>
  <c r="V217" i="82" s="1"/>
  <c r="U352" i="82"/>
  <c r="V352" i="82" s="1"/>
  <c r="U448" i="82"/>
  <c r="V448" i="82" s="1"/>
  <c r="U552" i="82"/>
  <c r="V552" i="82" s="1"/>
  <c r="U648" i="82"/>
  <c r="V648" i="82" s="1"/>
  <c r="U736" i="82"/>
  <c r="V736" i="82" s="1"/>
  <c r="U888" i="82"/>
  <c r="V888" i="82" s="1"/>
  <c r="U968" i="82"/>
  <c r="V968" i="82" s="1"/>
  <c r="U1112" i="82"/>
  <c r="V1112" i="82" s="1"/>
  <c r="U255" i="82"/>
  <c r="V255" i="82" s="1"/>
  <c r="U772" i="82"/>
  <c r="V772" i="82" s="1"/>
  <c r="U1251" i="82"/>
  <c r="V1251" i="82" s="1"/>
  <c r="U229" i="82"/>
  <c r="V229" i="82" s="1"/>
  <c r="U325" i="82"/>
  <c r="V325" i="82" s="1"/>
  <c r="U385" i="82"/>
  <c r="V385" i="82" s="1"/>
  <c r="U457" i="82"/>
  <c r="V457" i="82" s="1"/>
  <c r="U529" i="82"/>
  <c r="V529" i="82" s="1"/>
  <c r="U585" i="82"/>
  <c r="V585" i="82" s="1"/>
  <c r="U657" i="82"/>
  <c r="V657" i="82" s="1"/>
  <c r="U729" i="82"/>
  <c r="V729" i="82" s="1"/>
  <c r="U785" i="82"/>
  <c r="V785" i="82" s="1"/>
  <c r="U857" i="82"/>
  <c r="V857" i="82" s="1"/>
  <c r="U929" i="82"/>
  <c r="V929" i="82" s="1"/>
  <c r="U985" i="82"/>
  <c r="V985" i="82" s="1"/>
  <c r="U1057" i="82"/>
  <c r="V1057" i="82" s="1"/>
  <c r="U1129" i="82"/>
  <c r="V1129" i="82" s="1"/>
  <c r="U1185" i="82"/>
  <c r="V1185" i="82" s="1"/>
  <c r="U1226" i="82"/>
  <c r="V1226" i="82" s="1"/>
  <c r="U1262" i="82"/>
  <c r="V1262" i="82" s="1"/>
  <c r="U1290" i="82"/>
  <c r="V1290" i="82" s="1"/>
  <c r="U113" i="82"/>
  <c r="V113" i="82" s="1"/>
  <c r="U364" i="82"/>
  <c r="V364" i="82" s="1"/>
  <c r="U500" i="82"/>
  <c r="V500" i="82" s="1"/>
  <c r="U676" i="82"/>
  <c r="V676" i="82" s="1"/>
  <c r="U844" i="82"/>
  <c r="V844" i="82" s="1"/>
  <c r="U964" i="82"/>
  <c r="V964" i="82" s="1"/>
  <c r="U1140" i="82"/>
  <c r="V1140" i="82" s="1"/>
  <c r="U1247" i="82"/>
  <c r="V1247" i="82" s="1"/>
  <c r="U1311" i="82"/>
  <c r="V1311" i="82" s="1"/>
  <c r="U47" i="82"/>
  <c r="V47" i="82" s="1"/>
  <c r="U242" i="82"/>
  <c r="V242" i="82" s="1"/>
  <c r="U130" i="82"/>
  <c r="V130" i="82" s="1"/>
  <c r="U155" i="82"/>
  <c r="V155" i="82" s="1"/>
  <c r="U11" i="82"/>
  <c r="V11" i="82" s="1"/>
  <c r="U238" i="82"/>
  <c r="V238" i="82" s="1"/>
  <c r="U94" i="82"/>
  <c r="V94" i="82" s="1"/>
  <c r="U135" i="82"/>
  <c r="V135" i="82" s="1"/>
  <c r="U23" i="82"/>
  <c r="V23" i="82" s="1"/>
  <c r="U218" i="82"/>
  <c r="V218" i="82" s="1"/>
  <c r="U74" i="82"/>
  <c r="V74" i="82" s="1"/>
  <c r="U147" i="82"/>
  <c r="V147" i="82" s="1"/>
  <c r="U3" i="82"/>
  <c r="V3" i="82" s="1"/>
  <c r="U198" i="82"/>
  <c r="V198" i="82" s="1"/>
  <c r="U86" i="82"/>
  <c r="V86" i="82" s="1"/>
  <c r="U85" i="82"/>
  <c r="V85" i="82" s="1"/>
  <c r="U394" i="82"/>
  <c r="V394" i="82" s="1"/>
  <c r="U606" i="82"/>
  <c r="V606" i="82" s="1"/>
  <c r="U826" i="82"/>
  <c r="V826" i="82" s="1"/>
  <c r="U890" i="82"/>
  <c r="V890" i="82" s="1"/>
  <c r="U1110" i="82"/>
  <c r="V1110" i="82" s="1"/>
  <c r="U1174" i="82"/>
  <c r="V1174" i="82" s="1"/>
  <c r="U328" i="82"/>
  <c r="V328" i="82" s="1"/>
  <c r="U543" i="82"/>
  <c r="V543" i="82" s="1"/>
  <c r="U763" i="82"/>
  <c r="V763" i="82" s="1"/>
  <c r="U827" i="82"/>
  <c r="V827" i="82" s="1"/>
  <c r="U832" i="82"/>
  <c r="V832" i="82" s="1"/>
  <c r="U108" i="82"/>
  <c r="V108" i="82" s="1"/>
  <c r="U332" i="82"/>
  <c r="V332" i="82" s="1"/>
  <c r="U546" i="82"/>
  <c r="V546" i="82" s="1"/>
  <c r="U766" i="82"/>
  <c r="V766" i="82" s="1"/>
  <c r="U830" i="82"/>
  <c r="V830" i="82" s="1"/>
  <c r="U1050" i="82"/>
  <c r="V1050" i="82" s="1"/>
  <c r="U1114" i="82"/>
  <c r="V1114" i="82" s="1"/>
  <c r="U248" i="82"/>
  <c r="V248" i="82" s="1"/>
  <c r="U483" i="82"/>
  <c r="V483" i="82" s="1"/>
  <c r="U703" i="82"/>
  <c r="V703" i="82" s="1"/>
  <c r="U767" i="82"/>
  <c r="V767" i="82" s="1"/>
  <c r="U907" i="82"/>
  <c r="V907" i="82" s="1"/>
  <c r="U1007" i="82"/>
  <c r="V1007" i="82" s="1"/>
  <c r="U1107" i="82"/>
  <c r="V1107" i="82" s="1"/>
  <c r="U52" i="82"/>
  <c r="V52" i="82" s="1"/>
  <c r="U357" i="82"/>
  <c r="V357" i="82" s="1"/>
  <c r="U557" i="82"/>
  <c r="V557" i="82" s="1"/>
  <c r="U757" i="82"/>
  <c r="V757" i="82" s="1"/>
  <c r="U957" i="82"/>
  <c r="V957" i="82" s="1"/>
  <c r="U1157" i="82"/>
  <c r="V1157" i="82" s="1"/>
  <c r="U1276" i="82"/>
  <c r="V1276" i="82" s="1"/>
  <c r="U1184" i="82"/>
  <c r="V1184" i="82" s="1"/>
  <c r="U1301" i="82"/>
  <c r="V1301" i="82" s="1"/>
  <c r="U548" i="82"/>
  <c r="V548" i="82" s="1"/>
  <c r="U1036" i="82"/>
  <c r="V1036" i="82" s="1"/>
  <c r="U57" i="82"/>
  <c r="V57" i="82" s="1"/>
  <c r="U360" i="82"/>
  <c r="V360" i="82" s="1"/>
  <c r="U560" i="82"/>
  <c r="V560" i="82" s="1"/>
  <c r="U656" i="82"/>
  <c r="V656" i="82" s="1"/>
  <c r="U976" i="82"/>
  <c r="V976" i="82" s="1"/>
  <c r="U1160" i="82"/>
  <c r="V1160" i="82" s="1"/>
  <c r="U428" i="82"/>
  <c r="V428" i="82" s="1"/>
  <c r="U820" i="82"/>
  <c r="V820" i="82" s="1"/>
  <c r="U1283" i="82"/>
  <c r="V1283" i="82" s="1"/>
  <c r="U156" i="82"/>
  <c r="V156" i="82" s="1"/>
  <c r="U240" i="82"/>
  <c r="V240" i="82" s="1"/>
  <c r="U336" i="82"/>
  <c r="V336" i="82" s="1"/>
  <c r="U409" i="82"/>
  <c r="V409" i="82" s="1"/>
  <c r="U465" i="82"/>
  <c r="V465" i="82" s="1"/>
  <c r="U537" i="82"/>
  <c r="V537" i="82" s="1"/>
  <c r="U609" i="82"/>
  <c r="V609" i="82" s="1"/>
  <c r="U665" i="82"/>
  <c r="V665" i="82" s="1"/>
  <c r="U737" i="82"/>
  <c r="V737" i="82" s="1"/>
  <c r="U809" i="82"/>
  <c r="V809" i="82" s="1"/>
  <c r="U865" i="82"/>
  <c r="V865" i="82" s="1"/>
  <c r="U937" i="82"/>
  <c r="V937" i="82" s="1"/>
  <c r="U1009" i="82"/>
  <c r="V1009" i="82" s="1"/>
  <c r="U1065" i="82"/>
  <c r="V1065" i="82" s="1"/>
  <c r="U1137" i="82"/>
  <c r="V1137" i="82" s="1"/>
  <c r="U1202" i="82"/>
  <c r="V1202" i="82" s="1"/>
  <c r="U1230" i="82"/>
  <c r="V1230" i="82" s="1"/>
  <c r="U1266" i="82"/>
  <c r="V1266" i="82" s="1"/>
  <c r="U1302" i="82"/>
  <c r="V1302" i="82" s="1"/>
  <c r="U161" i="82"/>
  <c r="V161" i="82" s="1"/>
  <c r="U388" i="82"/>
  <c r="V388" i="82" s="1"/>
  <c r="U556" i="82"/>
  <c r="V556" i="82" s="1"/>
  <c r="U692" i="82"/>
  <c r="V692" i="82" s="1"/>
  <c r="U860" i="82"/>
  <c r="V860" i="82" s="1"/>
  <c r="U1028" i="82"/>
  <c r="V1028" i="82" s="1"/>
  <c r="U1156" i="82"/>
  <c r="V1156" i="82" s="1"/>
  <c r="U1259" i="82"/>
  <c r="V1259" i="82" s="1"/>
  <c r="U143" i="82"/>
  <c r="V143" i="82" s="1"/>
  <c r="U31" i="82"/>
  <c r="V31" i="82" s="1"/>
  <c r="U226" i="82"/>
  <c r="V226" i="82" s="1"/>
  <c r="U82" i="82"/>
  <c r="V82" i="82" s="1"/>
  <c r="U139" i="82"/>
  <c r="V139" i="82" s="1"/>
  <c r="U334" i="82"/>
  <c r="V334" i="82" s="1"/>
  <c r="U190" i="82"/>
  <c r="V190" i="82" s="1"/>
  <c r="U78" i="82"/>
  <c r="V78" i="82" s="1"/>
  <c r="U119" i="82"/>
  <c r="V119" i="82" s="1"/>
  <c r="U314" i="82"/>
  <c r="V314" i="82" s="1"/>
  <c r="U202" i="82"/>
  <c r="V202" i="82" s="1"/>
  <c r="U58" i="82"/>
  <c r="V58" i="82" s="1"/>
  <c r="U99" i="82"/>
  <c r="V99" i="82" s="1"/>
  <c r="U326" i="82"/>
  <c r="V326" i="82" s="1"/>
  <c r="U182" i="82"/>
  <c r="V182" i="82" s="1"/>
  <c r="U38" i="82"/>
  <c r="V38" i="82" s="1"/>
  <c r="U125" i="82"/>
  <c r="V125" i="82" s="1"/>
  <c r="U406" i="82"/>
  <c r="V406" i="82" s="1"/>
  <c r="U626" i="82"/>
  <c r="V626" i="82" s="1"/>
  <c r="U690" i="82"/>
  <c r="V690" i="82" s="1"/>
  <c r="U910" i="82"/>
  <c r="V910" i="82" s="1"/>
  <c r="U974" i="82"/>
  <c r="V974" i="82" s="1"/>
  <c r="U1194" i="82"/>
  <c r="V1194" i="82" s="1"/>
  <c r="U343" i="82"/>
  <c r="V343" i="82" s="1"/>
  <c r="U563" i="82"/>
  <c r="V563" i="82" s="1"/>
  <c r="U627" i="82"/>
  <c r="V627" i="82" s="1"/>
  <c r="U847" i="82"/>
  <c r="V847" i="82" s="1"/>
  <c r="U752" i="82"/>
  <c r="V752" i="82" s="1"/>
  <c r="U840" i="82"/>
  <c r="V840" i="82" s="1"/>
  <c r="U920" i="82"/>
  <c r="V920" i="82" s="1"/>
  <c r="U5" i="82"/>
  <c r="V5" i="82" s="1"/>
  <c r="U346" i="82"/>
  <c r="V346" i="82" s="1"/>
  <c r="U566" i="82"/>
  <c r="V566" i="82" s="1"/>
  <c r="U630" i="82"/>
  <c r="V630" i="82" s="1"/>
  <c r="U850" i="82"/>
  <c r="V850" i="82" s="1"/>
  <c r="U914" i="82"/>
  <c r="V914" i="82" s="1"/>
  <c r="U1134" i="82"/>
  <c r="V1134" i="82" s="1"/>
  <c r="U264" i="82"/>
  <c r="V264" i="82" s="1"/>
  <c r="U503" i="82"/>
  <c r="V503" i="82" s="1"/>
  <c r="U567" i="82"/>
  <c r="V567" i="82" s="1"/>
  <c r="U787" i="82"/>
  <c r="V787" i="82" s="1"/>
  <c r="U851" i="82"/>
  <c r="V851" i="82" s="1"/>
  <c r="U911" i="82"/>
  <c r="V911" i="82" s="1"/>
  <c r="U963" i="82"/>
  <c r="V963" i="82" s="1"/>
  <c r="U1011" i="82"/>
  <c r="V1011" i="82" s="1"/>
  <c r="U1063" i="82"/>
  <c r="V1063" i="82" s="1"/>
  <c r="U1111" i="82"/>
  <c r="V1111" i="82" s="1"/>
  <c r="U1163" i="82"/>
  <c r="V1163" i="82" s="1"/>
  <c r="U68" i="82"/>
  <c r="V68" i="82" s="1"/>
  <c r="U245" i="82"/>
  <c r="V245" i="82" s="1"/>
  <c r="U365" i="82"/>
  <c r="V365" i="82" s="1"/>
  <c r="U469" i="82"/>
  <c r="V469" i="82" s="1"/>
  <c r="U565" i="82"/>
  <c r="V565" i="82" s="1"/>
  <c r="U669" i="82"/>
  <c r="V669" i="82" s="1"/>
  <c r="U765" i="82"/>
  <c r="V765" i="82" s="1"/>
  <c r="U869" i="82"/>
  <c r="V869" i="82" s="1"/>
  <c r="U965" i="82"/>
  <c r="V965" i="82" s="1"/>
  <c r="U1069" i="82"/>
  <c r="V1069" i="82" s="1"/>
  <c r="U1165" i="82"/>
  <c r="V1165" i="82" s="1"/>
  <c r="U1232" i="82"/>
  <c r="V1232" i="82" s="1"/>
  <c r="U1280" i="82"/>
  <c r="V1280" i="82" s="1"/>
  <c r="U1072" i="82"/>
  <c r="V1072" i="82" s="1"/>
  <c r="U1192" i="82"/>
  <c r="V1192" i="82" s="1"/>
  <c r="U1253" i="82"/>
  <c r="V1253" i="82" s="1"/>
  <c r="U1305" i="82"/>
  <c r="V1305" i="82" s="1"/>
  <c r="U340" i="82"/>
  <c r="V340" i="82" s="1"/>
  <c r="U564" i="82"/>
  <c r="V564" i="82" s="1"/>
  <c r="U812" i="82"/>
  <c r="V812" i="82" s="1"/>
  <c r="U1052" i="82"/>
  <c r="V1052" i="82" s="1"/>
  <c r="U1243" i="82"/>
  <c r="V1243" i="82" s="1"/>
  <c r="U73" i="82"/>
  <c r="V73" i="82" s="1"/>
  <c r="U249" i="82"/>
  <c r="V249" i="82" s="1"/>
  <c r="U368" i="82"/>
  <c r="V368" i="82" s="1"/>
  <c r="U472" i="82"/>
  <c r="V472" i="82" s="1"/>
  <c r="U568" i="82"/>
  <c r="V568" i="82" s="1"/>
  <c r="U12" i="82"/>
  <c r="V12" i="82" s="1"/>
  <c r="U172" i="82"/>
  <c r="V172" i="82" s="1"/>
  <c r="U272" i="82"/>
  <c r="V272" i="82" s="1"/>
  <c r="U345" i="82"/>
  <c r="V345" i="82" s="1"/>
  <c r="U417" i="82"/>
  <c r="V417" i="82" s="1"/>
  <c r="U489" i="82"/>
  <c r="V489" i="82" s="1"/>
  <c r="U545" i="82"/>
  <c r="V545" i="82" s="1"/>
  <c r="U617" i="82"/>
  <c r="V617" i="82" s="1"/>
  <c r="U689" i="82"/>
  <c r="V689" i="82" s="1"/>
  <c r="U745" i="82"/>
  <c r="V745" i="82" s="1"/>
  <c r="U817" i="82"/>
  <c r="V817" i="82" s="1"/>
  <c r="U889" i="82"/>
  <c r="V889" i="82" s="1"/>
  <c r="U945" i="82"/>
  <c r="V945" i="82" s="1"/>
  <c r="U1017" i="82"/>
  <c r="V1017" i="82" s="1"/>
  <c r="U1089" i="82"/>
  <c r="V1089" i="82" s="1"/>
  <c r="U1145" i="82"/>
  <c r="V1145" i="82" s="1"/>
  <c r="U1206" i="82"/>
  <c r="V1206" i="82" s="1"/>
  <c r="U1242" i="82"/>
  <c r="V1242" i="82" s="1"/>
  <c r="U1270" i="82"/>
  <c r="V1270" i="82" s="1"/>
  <c r="U1306" i="82"/>
  <c r="V1306" i="82" s="1"/>
  <c r="U244" i="82"/>
  <c r="V244" i="82" s="1"/>
  <c r="U404" i="82"/>
  <c r="V404" i="82" s="1"/>
  <c r="U149" i="82"/>
  <c r="V149" i="82" s="1"/>
  <c r="U426" i="82"/>
  <c r="V426" i="82" s="1"/>
  <c r="U490" i="82"/>
  <c r="V490" i="82" s="1"/>
  <c r="U710" i="82"/>
  <c r="V710" i="82" s="1"/>
  <c r="U774" i="82"/>
  <c r="V774" i="82" s="1"/>
  <c r="U994" i="82"/>
  <c r="V994" i="82" s="1"/>
  <c r="U24" i="82"/>
  <c r="V24" i="82" s="1"/>
  <c r="U363" i="82"/>
  <c r="V363" i="82" s="1"/>
  <c r="U427" i="82"/>
  <c r="V427" i="82" s="1"/>
  <c r="U647" i="82"/>
  <c r="V647" i="82" s="1"/>
  <c r="U711" i="82"/>
  <c r="V711" i="82" s="1"/>
  <c r="U927" i="82"/>
  <c r="V927" i="82" s="1"/>
  <c r="U1027" i="82"/>
  <c r="V1027" i="82" s="1"/>
  <c r="U1127" i="82"/>
  <c r="V1127" i="82" s="1"/>
  <c r="U132" i="82"/>
  <c r="V132" i="82" s="1"/>
  <c r="U397" i="82"/>
  <c r="V397" i="82" s="1"/>
  <c r="U597" i="82"/>
  <c r="V597" i="82" s="1"/>
  <c r="U797" i="82"/>
  <c r="V797" i="82" s="1"/>
  <c r="U997" i="82"/>
  <c r="V997" i="82" s="1"/>
  <c r="U1196" i="82"/>
  <c r="V1196" i="82" s="1"/>
  <c r="U1296" i="82"/>
  <c r="V1296" i="82" s="1"/>
  <c r="U1213" i="82"/>
  <c r="V1213" i="82" s="1"/>
  <c r="U65" i="82"/>
  <c r="V65" i="82" s="1"/>
  <c r="U644" i="82"/>
  <c r="V644" i="82" s="1"/>
  <c r="U1124" i="82"/>
  <c r="V1124" i="82" s="1"/>
  <c r="U137" i="82"/>
  <c r="V137" i="82" s="1"/>
  <c r="U400" i="82"/>
  <c r="V400" i="82" s="1"/>
  <c r="U600" i="82"/>
  <c r="V600" i="82" s="1"/>
  <c r="U848" i="82"/>
  <c r="V848" i="82" s="1"/>
  <c r="U928" i="82"/>
  <c r="V928" i="82" s="1"/>
  <c r="U1016" i="82"/>
  <c r="V1016" i="82" s="1"/>
  <c r="U1237" i="82"/>
  <c r="V1237" i="82" s="1"/>
  <c r="U532" i="82"/>
  <c r="V532" i="82" s="1"/>
  <c r="U1020" i="82"/>
  <c r="V1020" i="82" s="1"/>
  <c r="U188" i="82"/>
  <c r="V188" i="82" s="1"/>
  <c r="U273" i="82"/>
  <c r="V273" i="82" s="1"/>
  <c r="U510" i="82"/>
  <c r="V510" i="82" s="1"/>
  <c r="U574" i="82"/>
  <c r="V574" i="82" s="1"/>
  <c r="U69" i="82"/>
  <c r="V69" i="82" s="1"/>
  <c r="U193" i="82"/>
  <c r="V193" i="82" s="1"/>
  <c r="U450" i="82"/>
  <c r="V450" i="82" s="1"/>
  <c r="U514" i="82"/>
  <c r="V514" i="82" s="1"/>
  <c r="U734" i="82"/>
  <c r="V734" i="82" s="1"/>
  <c r="U946" i="82"/>
  <c r="V946" i="82" s="1"/>
  <c r="U1166" i="82"/>
  <c r="V1166" i="82" s="1"/>
  <c r="U72" i="82"/>
  <c r="V72" i="82" s="1"/>
  <c r="U387" i="82"/>
  <c r="V387" i="82" s="1"/>
  <c r="U451" i="82"/>
  <c r="V451" i="82" s="1"/>
  <c r="U671" i="82"/>
  <c r="V671" i="82" s="1"/>
  <c r="U883" i="82"/>
  <c r="V883" i="82" s="1"/>
  <c r="U880" i="82"/>
  <c r="V880" i="82" s="1"/>
  <c r="U960" i="82"/>
  <c r="V960" i="82" s="1"/>
  <c r="U219" i="82"/>
  <c r="V219" i="82" s="1"/>
  <c r="U293" i="82"/>
  <c r="V293" i="82" s="1"/>
  <c r="U377" i="82"/>
  <c r="V377" i="82" s="1"/>
  <c r="U449" i="82"/>
  <c r="V449" i="82" s="1"/>
  <c r="U505" i="82"/>
  <c r="V505" i="82" s="1"/>
  <c r="U577" i="82"/>
  <c r="V577" i="82" s="1"/>
  <c r="U649" i="82"/>
  <c r="V649" i="82" s="1"/>
  <c r="U705" i="82"/>
  <c r="V705" i="82" s="1"/>
  <c r="U777" i="82"/>
  <c r="V777" i="82" s="1"/>
  <c r="U849" i="82"/>
  <c r="V849" i="82" s="1"/>
  <c r="U905" i="82"/>
  <c r="V905" i="82" s="1"/>
  <c r="U977" i="82"/>
  <c r="V977" i="82" s="1"/>
  <c r="U1049" i="82"/>
  <c r="V1049" i="82" s="1"/>
  <c r="U1105" i="82"/>
  <c r="V1105" i="82" s="1"/>
  <c r="U1177" i="82"/>
  <c r="V1177" i="82" s="1"/>
  <c r="U1222" i="82"/>
  <c r="V1222" i="82" s="1"/>
  <c r="U1250" i="82"/>
  <c r="V1250" i="82" s="1"/>
  <c r="U1286" i="82"/>
  <c r="V1286" i="82" s="1"/>
  <c r="U81" i="82"/>
  <c r="V81" i="82" s="1"/>
  <c r="U297" i="82"/>
  <c r="V297" i="82" s="1"/>
  <c r="U476" i="82"/>
  <c r="V476" i="82" s="1"/>
  <c r="U652" i="82"/>
  <c r="V652" i="82" s="1"/>
  <c r="U788" i="82"/>
  <c r="V788" i="82" s="1"/>
  <c r="U948" i="82"/>
  <c r="V948" i="82" s="1"/>
  <c r="U1116" i="82"/>
  <c r="V1116" i="82" s="1"/>
  <c r="U1223" i="82"/>
  <c r="V1223" i="82" s="1"/>
  <c r="U1303" i="82"/>
  <c r="V1303" i="82" s="1"/>
  <c r="U63" i="82"/>
  <c r="V63" i="82" s="1"/>
  <c r="U290" i="82"/>
  <c r="V290" i="82" s="1"/>
  <c r="U146" i="82"/>
  <c r="V146" i="82" s="1"/>
  <c r="U171" i="82"/>
  <c r="V171" i="82" s="1"/>
  <c r="U59" i="82"/>
  <c r="V59" i="82" s="1"/>
  <c r="U254" i="82"/>
  <c r="V254" i="82" s="1"/>
  <c r="U110" i="82"/>
  <c r="V110" i="82" s="1"/>
  <c r="U183" i="82"/>
  <c r="V183" i="82" s="1"/>
  <c r="U39" i="82"/>
  <c r="V39" i="82" s="1"/>
  <c r="U234" i="82"/>
  <c r="V234" i="82" s="1"/>
  <c r="U122" i="82"/>
  <c r="V122" i="82" s="1"/>
  <c r="U163" i="82"/>
  <c r="V163" i="82" s="1"/>
  <c r="U19" i="82"/>
  <c r="V19" i="82" s="1"/>
  <c r="U246" i="82"/>
  <c r="V246" i="82" s="1"/>
  <c r="U102" i="82"/>
  <c r="V102" i="82" s="1"/>
  <c r="U366" i="82"/>
  <c r="V366" i="82" s="1"/>
  <c r="U714" i="82"/>
  <c r="V714" i="82" s="1"/>
  <c r="U367" i="82"/>
  <c r="V367" i="82" s="1"/>
  <c r="U1183" i="82"/>
  <c r="V1183" i="82" s="1"/>
  <c r="U1109" i="82"/>
  <c r="V1109" i="82" s="1"/>
  <c r="U916" i="82"/>
  <c r="V916" i="82" s="1"/>
  <c r="U187" i="82"/>
  <c r="V187" i="82" s="1"/>
  <c r="U897" i="82"/>
  <c r="V897" i="82" s="1"/>
  <c r="U596" i="82"/>
  <c r="V596" i="82" s="1"/>
  <c r="U876" i="82"/>
  <c r="V876" i="82" s="1"/>
  <c r="U1295" i="82"/>
  <c r="V1295" i="82" s="1"/>
  <c r="U322" i="82"/>
  <c r="V322" i="82" s="1"/>
  <c r="U75" i="82"/>
  <c r="V75" i="82" s="1"/>
  <c r="U174" i="82"/>
  <c r="V174" i="82" s="1"/>
  <c r="U282" i="82"/>
  <c r="V282" i="82" s="1"/>
  <c r="U42" i="82"/>
  <c r="V42" i="82" s="1"/>
  <c r="U118" i="82"/>
  <c r="V118" i="82" s="1"/>
  <c r="U374" i="82"/>
  <c r="V374" i="82" s="1"/>
  <c r="U871" i="82"/>
  <c r="V871" i="82" s="1"/>
  <c r="U1031" i="82"/>
  <c r="V1031" i="82" s="1"/>
  <c r="U1187" i="82"/>
  <c r="V1187" i="82" s="1"/>
  <c r="U805" i="82"/>
  <c r="V805" i="82" s="1"/>
  <c r="U1117" i="82"/>
  <c r="V1117" i="82" s="1"/>
  <c r="U97" i="82"/>
  <c r="V97" i="82" s="1"/>
  <c r="U940" i="82"/>
  <c r="V940" i="82" s="1"/>
  <c r="U608" i="82"/>
  <c r="V608" i="82" s="1"/>
  <c r="U697" i="82"/>
  <c r="V697" i="82" s="1"/>
  <c r="U1282" i="82"/>
  <c r="V1282" i="82" s="1"/>
  <c r="U430" i="82"/>
  <c r="V430" i="82" s="1"/>
  <c r="U64" i="82"/>
  <c r="V64" i="82" s="1"/>
  <c r="U651" i="82"/>
  <c r="V651" i="82" s="1"/>
  <c r="U509" i="82"/>
  <c r="V509" i="82" s="1"/>
  <c r="U1128" i="82"/>
  <c r="V1128" i="82" s="1"/>
  <c r="U303" i="82"/>
  <c r="V303" i="82" s="1"/>
  <c r="U580" i="82"/>
  <c r="V580" i="82" s="1"/>
  <c r="U497" i="82"/>
  <c r="V497" i="82" s="1"/>
  <c r="U1169" i="82"/>
  <c r="V1169" i="82" s="1"/>
  <c r="U932" i="82"/>
  <c r="V932" i="82" s="1"/>
  <c r="U1203" i="82"/>
  <c r="V1203" i="82" s="1"/>
  <c r="U306" i="82"/>
  <c r="V306" i="82" s="1"/>
  <c r="U66" i="82"/>
  <c r="V66" i="82" s="1"/>
  <c r="U158" i="82"/>
  <c r="V158" i="82" s="1"/>
  <c r="U103" i="82"/>
  <c r="V103" i="82" s="1"/>
  <c r="U179" i="82"/>
  <c r="V179" i="82" s="1"/>
  <c r="U278" i="82"/>
  <c r="V278" i="82" s="1"/>
  <c r="U1006" i="82"/>
  <c r="V1006" i="82" s="1"/>
  <c r="U148" i="82"/>
  <c r="V148" i="82" s="1"/>
  <c r="U517" i="82"/>
  <c r="V517" i="82" s="1"/>
  <c r="U1200" i="82"/>
  <c r="V1200" i="82" s="1"/>
  <c r="U1136" i="82"/>
  <c r="V1136" i="82" s="1"/>
  <c r="U1148" i="82"/>
  <c r="V1148" i="82" s="1"/>
  <c r="U313" i="82"/>
  <c r="V313" i="82" s="1"/>
  <c r="U696" i="82"/>
  <c r="V696" i="82" s="1"/>
  <c r="U936" i="82"/>
  <c r="V936" i="82" s="1"/>
  <c r="U283" i="82"/>
  <c r="V283" i="82" s="1"/>
  <c r="U969" i="82"/>
  <c r="V969" i="82" s="1"/>
  <c r="U29" i="82"/>
  <c r="V29" i="82" s="1"/>
  <c r="U794" i="82"/>
  <c r="V794" i="82" s="1"/>
  <c r="U1026" i="82"/>
  <c r="V1026" i="82" s="1"/>
  <c r="U447" i="82"/>
  <c r="V447" i="82" s="1"/>
  <c r="U1083" i="82"/>
  <c r="V1083" i="82" s="1"/>
  <c r="U909" i="82"/>
  <c r="V909" i="82" s="1"/>
  <c r="U436" i="82"/>
  <c r="V436" i="82" s="1"/>
  <c r="U769" i="82"/>
  <c r="V769" i="82" s="1"/>
  <c r="U460" i="82"/>
  <c r="V460" i="82" s="1"/>
  <c r="U748" i="82"/>
  <c r="V748" i="82" s="1"/>
  <c r="U1211" i="82"/>
  <c r="V1211" i="82" s="1"/>
  <c r="U127" i="82"/>
  <c r="V127" i="82" s="1"/>
  <c r="U50" i="82"/>
  <c r="V50" i="82" s="1"/>
  <c r="U318" i="82"/>
  <c r="V318" i="82" s="1"/>
  <c r="U55" i="82"/>
  <c r="V55" i="82" s="1"/>
  <c r="U154" i="82"/>
  <c r="V154" i="82" s="1"/>
  <c r="U262" i="82"/>
  <c r="V262" i="82" s="1"/>
  <c r="U22" i="82"/>
  <c r="V22" i="82" s="1"/>
  <c r="U806" i="82"/>
  <c r="V806" i="82" s="1"/>
  <c r="U189" i="82"/>
  <c r="V189" i="82" s="1"/>
  <c r="U931" i="82"/>
  <c r="V931" i="82" s="1"/>
  <c r="U1087" i="82"/>
  <c r="V1087" i="82" s="1"/>
  <c r="U605" i="82"/>
  <c r="V605" i="82" s="1"/>
  <c r="U917" i="82"/>
  <c r="V917" i="82" s="1"/>
  <c r="U1217" i="82"/>
  <c r="V1217" i="82" s="1"/>
  <c r="U452" i="82"/>
  <c r="V452" i="82" s="1"/>
  <c r="U408" i="82"/>
  <c r="V408" i="82" s="1"/>
  <c r="U712" i="82"/>
  <c r="V712" i="82" s="1"/>
  <c r="U1076" i="82"/>
  <c r="V1076" i="82" s="1"/>
  <c r="U569" i="82"/>
  <c r="V569" i="82" s="1"/>
  <c r="U1210" i="82"/>
  <c r="V1210" i="82" s="1"/>
  <c r="U1310" i="82"/>
  <c r="V1310" i="82" s="1"/>
  <c r="U216" i="82"/>
  <c r="V216" i="82" s="1"/>
  <c r="U731" i="82"/>
  <c r="V731" i="82" s="1"/>
  <c r="U299" i="82"/>
  <c r="V299" i="82" s="1"/>
  <c r="U1252" i="82"/>
  <c r="V1252" i="82" s="1"/>
  <c r="U1291" i="82"/>
  <c r="V1291" i="82" s="1"/>
  <c r="U1024" i="82"/>
  <c r="V1024" i="82" s="1"/>
  <c r="U1132" i="82"/>
  <c r="V1132" i="82" s="1"/>
  <c r="U369" i="82"/>
  <c r="V369" i="82" s="1"/>
  <c r="U1025" i="82"/>
  <c r="V1025" i="82" s="1"/>
  <c r="U764" i="82"/>
  <c r="V764" i="82" s="1"/>
  <c r="U1044" i="82"/>
  <c r="V1044" i="82" s="1"/>
  <c r="U111" i="82"/>
  <c r="V111" i="82" s="1"/>
  <c r="U210" i="82"/>
  <c r="V210" i="82" s="1"/>
  <c r="U270" i="82"/>
  <c r="V270" i="82" s="1"/>
  <c r="U30" i="82"/>
  <c r="V30" i="82" s="1"/>
  <c r="U138" i="82"/>
  <c r="V138" i="82" s="1"/>
  <c r="U83" i="82"/>
  <c r="V83" i="82" s="1"/>
  <c r="U6" i="82"/>
  <c r="V6" i="82" s="1"/>
  <c r="U594" i="82"/>
  <c r="V594" i="82" s="1"/>
  <c r="U1090" i="82"/>
  <c r="V1090" i="82" s="1"/>
  <c r="U291" i="82"/>
  <c r="V291" i="82" s="1"/>
  <c r="U511" i="82"/>
  <c r="V511" i="82" s="1"/>
  <c r="U743" i="82"/>
  <c r="V743" i="82" s="1"/>
  <c r="U1131" i="82"/>
  <c r="V1131" i="82" s="1"/>
  <c r="U309" i="82"/>
  <c r="V309" i="82" s="1"/>
  <c r="U1005" i="82"/>
  <c r="V1005" i="82" s="1"/>
  <c r="U1256" i="82"/>
  <c r="V1256" i="82" s="1"/>
  <c r="U660" i="82"/>
  <c r="V660" i="82" s="1"/>
  <c r="U1299" i="82"/>
  <c r="V1299" i="82" s="1"/>
  <c r="U792" i="82"/>
  <c r="V792" i="82" s="1"/>
  <c r="U825" i="82"/>
  <c r="V825" i="82" s="1"/>
  <c r="U650" i="82"/>
  <c r="V650" i="82" s="1"/>
  <c r="U1146" i="82"/>
  <c r="V1146" i="82" s="1"/>
  <c r="U531" i="82"/>
  <c r="V531" i="82" s="1"/>
  <c r="U983" i="82"/>
  <c r="V983" i="82" s="1"/>
  <c r="U709" i="82"/>
  <c r="V709" i="82" s="1"/>
  <c r="U1273" i="82"/>
  <c r="V1273" i="82" s="1"/>
  <c r="U512" i="82"/>
  <c r="V512" i="82" s="1"/>
  <c r="U800" i="82"/>
  <c r="V800" i="82" s="1"/>
  <c r="U76" i="82"/>
  <c r="V76" i="82" s="1"/>
  <c r="U625" i="82"/>
  <c r="V625" i="82" s="1"/>
  <c r="U1246" i="82"/>
  <c r="V1246" i="82" s="1"/>
  <c r="U572" i="82"/>
  <c r="V572" i="82" s="1"/>
  <c r="U1060" i="82"/>
  <c r="V1060" i="82" s="1"/>
  <c r="U1267" i="82"/>
  <c r="V1267" i="82" s="1"/>
  <c r="U162" i="82"/>
  <c r="V162" i="82" s="1"/>
  <c r="U91" i="82"/>
  <c r="V91" i="82" s="1"/>
  <c r="U14" i="82"/>
  <c r="V14" i="82" s="1"/>
  <c r="U298" i="82"/>
  <c r="V298" i="82" s="1"/>
  <c r="U67" i="82"/>
  <c r="V67" i="82" s="1"/>
  <c r="U166" i="82"/>
  <c r="V166" i="82" s="1"/>
  <c r="U300" i="82"/>
  <c r="V300" i="82" s="1"/>
  <c r="U934" i="82"/>
  <c r="V934" i="82" s="1"/>
  <c r="U301" i="82"/>
  <c r="V301" i="82" s="1"/>
  <c r="U587" i="82"/>
  <c r="V587" i="82" s="1"/>
  <c r="U987" i="82"/>
  <c r="V987" i="82" s="1"/>
  <c r="U405" i="82"/>
  <c r="V405" i="82" s="1"/>
  <c r="U717" i="82"/>
  <c r="V717" i="82" s="1"/>
  <c r="U1300" i="82"/>
  <c r="V1300" i="82" s="1"/>
  <c r="U1281" i="82"/>
  <c r="V1281" i="82" s="1"/>
  <c r="U153" i="82"/>
  <c r="V153" i="82" s="1"/>
  <c r="U520" i="82"/>
  <c r="V520" i="82" s="1"/>
  <c r="U872" i="82"/>
  <c r="V872" i="82" s="1"/>
  <c r="U129" i="82"/>
  <c r="V129" i="82" s="1"/>
  <c r="U92" i="82"/>
  <c r="V92" i="82" s="1"/>
  <c r="U425" i="82"/>
  <c r="V425" i="82" s="1"/>
  <c r="U1097" i="82"/>
  <c r="V1097" i="82" s="1"/>
  <c r="U276" i="82"/>
  <c r="V276" i="82" s="1"/>
  <c r="BA237" i="54"/>
  <c r="AZ237" i="54"/>
  <c r="BA126" i="54"/>
  <c r="AZ126" i="54"/>
  <c r="AF110" i="82"/>
  <c r="AG110" i="82" s="1"/>
  <c r="AF91" i="82"/>
  <c r="AG91" i="82" s="1"/>
  <c r="AF809" i="82"/>
  <c r="AG809" i="82" s="1"/>
  <c r="AF10" i="82"/>
  <c r="AG10" i="82" s="1"/>
  <c r="AF330" i="82"/>
  <c r="AG330" i="82" s="1"/>
  <c r="AF828" i="82"/>
  <c r="AG828" i="82" s="1"/>
  <c r="AF608" i="82"/>
  <c r="AG608" i="82" s="1"/>
  <c r="AF142" i="82"/>
  <c r="AG142" i="82" s="1"/>
  <c r="AF123" i="82"/>
  <c r="AG123" i="82" s="1"/>
  <c r="AF1003" i="82"/>
  <c r="AG1003" i="82" s="1"/>
  <c r="AF784" i="82"/>
  <c r="AG784" i="82" s="1"/>
  <c r="AF298" i="82"/>
  <c r="AG298" i="82" s="1"/>
  <c r="AF1007" i="82"/>
  <c r="AG1007" i="82" s="1"/>
  <c r="AF1012" i="82"/>
  <c r="AG1012" i="82" s="1"/>
  <c r="AF1051" i="82"/>
  <c r="AG1051" i="82" s="1"/>
  <c r="AF490" i="82"/>
  <c r="AG490" i="82" s="1"/>
  <c r="AF154" i="82"/>
  <c r="AG154" i="82" s="1"/>
  <c r="AF314" i="82"/>
  <c r="AG314" i="82" s="1"/>
  <c r="AF135" i="82"/>
  <c r="AG135" i="82" s="1"/>
  <c r="AF922" i="82"/>
  <c r="AG922" i="82" s="1"/>
  <c r="AF960" i="82"/>
  <c r="AG960" i="82" s="1"/>
  <c r="AF836" i="82"/>
  <c r="AG836" i="82" s="1"/>
  <c r="AF346" i="82"/>
  <c r="AG346" i="82" s="1"/>
  <c r="AF30" i="82"/>
  <c r="AG30" i="82" s="1"/>
  <c r="AF190" i="82"/>
  <c r="AG190" i="82" s="1"/>
  <c r="AF11" i="82"/>
  <c r="AG11" i="82" s="1"/>
  <c r="AF171" i="82"/>
  <c r="AG171" i="82" s="1"/>
  <c r="AF686" i="82"/>
  <c r="AG686" i="82" s="1"/>
  <c r="AF694" i="82"/>
  <c r="AG694" i="82" s="1"/>
  <c r="AF241" i="82"/>
  <c r="AG241" i="82" s="1"/>
  <c r="AF1107" i="82"/>
  <c r="AG1107" i="82" s="1"/>
  <c r="AF536" i="82"/>
  <c r="AG536" i="82" s="1"/>
  <c r="AF946" i="82"/>
  <c r="AG946" i="82" s="1"/>
  <c r="AF620" i="82"/>
  <c r="AG620" i="82" s="1"/>
  <c r="AF888" i="82"/>
  <c r="AG888" i="82" s="1"/>
  <c r="AF1027" i="82"/>
  <c r="AG1027" i="82" s="1"/>
  <c r="AF1171" i="82"/>
  <c r="AG1171" i="82" s="1"/>
  <c r="AF17" i="82"/>
  <c r="AG17" i="82" s="1"/>
  <c r="AF517" i="82"/>
  <c r="AG517" i="82" s="1"/>
  <c r="AF891" i="82"/>
  <c r="AG891" i="82" s="1"/>
  <c r="AF1179" i="82"/>
  <c r="AG1179" i="82" s="1"/>
  <c r="AF1270" i="82"/>
  <c r="AG1270" i="82" s="1"/>
  <c r="AF814" i="82"/>
  <c r="AG814" i="82" s="1"/>
  <c r="AF1252" i="82"/>
  <c r="AG1252" i="82" s="1"/>
  <c r="AF394" i="82"/>
  <c r="AG394" i="82" s="1"/>
  <c r="AF678" i="82"/>
  <c r="AG678" i="82" s="1"/>
  <c r="AF938" i="82"/>
  <c r="AG938" i="82" s="1"/>
  <c r="AF1151" i="82"/>
  <c r="AG1151" i="82" s="1"/>
  <c r="AF873" i="82"/>
  <c r="AG873" i="82" s="1"/>
  <c r="AF1010" i="82"/>
  <c r="AG1010" i="82" s="1"/>
  <c r="AF641" i="82"/>
  <c r="AG641" i="82" s="1"/>
  <c r="AF894" i="82"/>
  <c r="AG894" i="82" s="1"/>
  <c r="AF1038" i="82"/>
  <c r="AG1038" i="82" s="1"/>
  <c r="AF1176" i="82"/>
  <c r="AG1176" i="82" s="1"/>
  <c r="AF44" i="82"/>
  <c r="AG44" i="82" s="1"/>
  <c r="AF545" i="82"/>
  <c r="AG545" i="82" s="1"/>
  <c r="AF902" i="82"/>
  <c r="AG902" i="82" s="1"/>
  <c r="AF1190" i="82"/>
  <c r="AG1190" i="82" s="1"/>
  <c r="AF1312" i="82"/>
  <c r="AG1312" i="82" s="1"/>
  <c r="AF842" i="82"/>
  <c r="AG842" i="82" s="1"/>
  <c r="AF1274" i="82"/>
  <c r="AG1274" i="82" s="1"/>
  <c r="AF409" i="82"/>
  <c r="AG409" i="82" s="1"/>
  <c r="AF693" i="82"/>
  <c r="AG693" i="82" s="1"/>
  <c r="AF948" i="82"/>
  <c r="AG948" i="82" s="1"/>
  <c r="AF1162" i="82"/>
  <c r="AG1162" i="82" s="1"/>
  <c r="AF34" i="82"/>
  <c r="AG34" i="82" s="1"/>
  <c r="AF114" i="82"/>
  <c r="AG114" i="82" s="1"/>
  <c r="AF194" i="82"/>
  <c r="AG194" i="82" s="1"/>
  <c r="AF274" i="82"/>
  <c r="AG274" i="82" s="1"/>
  <c r="AF15" i="82"/>
  <c r="AG15" i="82" s="1"/>
  <c r="AF95" i="82"/>
  <c r="AG95" i="82" s="1"/>
  <c r="AF175" i="82"/>
  <c r="AG175" i="82" s="1"/>
  <c r="AF1135" i="82"/>
  <c r="AG1135" i="82" s="1"/>
  <c r="AF657" i="82"/>
  <c r="AG657" i="82" s="1"/>
  <c r="AF1280" i="82"/>
  <c r="AG1280" i="82" s="1"/>
  <c r="AF939" i="82"/>
  <c r="AG939" i="82" s="1"/>
  <c r="AF666" i="82"/>
  <c r="AG666" i="82" s="1"/>
  <c r="AF382" i="82"/>
  <c r="AG382" i="82" s="1"/>
  <c r="AF1226" i="82"/>
  <c r="AG1226" i="82" s="1"/>
  <c r="AF778" i="82"/>
  <c r="AG778" i="82" s="1"/>
  <c r="AF140" i="82"/>
  <c r="AG140" i="82" s="1"/>
  <c r="AF358" i="82"/>
  <c r="AG358" i="82" s="1"/>
  <c r="AF987" i="82"/>
  <c r="AG987" i="82" s="1"/>
  <c r="AF255" i="82"/>
  <c r="AG255" i="82" s="1"/>
  <c r="AF1080" i="82"/>
  <c r="AG1080" i="82" s="1"/>
  <c r="AF726" i="82"/>
  <c r="AG726" i="82" s="1"/>
  <c r="AF236" i="82"/>
  <c r="AG236" i="82" s="1"/>
  <c r="AF992" i="82"/>
  <c r="AG992" i="82" s="1"/>
  <c r="AF737" i="82"/>
  <c r="AG737" i="82" s="1"/>
  <c r="AF453" i="82"/>
  <c r="AG453" i="82" s="1"/>
  <c r="AF29" i="82"/>
  <c r="AG29" i="82" s="1"/>
  <c r="AF916" i="82"/>
  <c r="AG916" i="82" s="1"/>
  <c r="AF366" i="82"/>
  <c r="AG366" i="82" s="1"/>
  <c r="AF757" i="82"/>
  <c r="AG757" i="82" s="1"/>
  <c r="AF1147" i="82"/>
  <c r="AG1147" i="82" s="1"/>
  <c r="AF489" i="82"/>
  <c r="AG489" i="82" s="1"/>
  <c r="AF1155" i="82"/>
  <c r="AG1155" i="82" s="1"/>
  <c r="AF872" i="82"/>
  <c r="AG872" i="82" s="1"/>
  <c r="AF860" i="82"/>
  <c r="AG860" i="82" s="1"/>
  <c r="AF38" i="82"/>
  <c r="AG38" i="82" s="1"/>
  <c r="AF118" i="82"/>
  <c r="AG118" i="82" s="1"/>
  <c r="AF198" i="82"/>
  <c r="AG198" i="82" s="1"/>
  <c r="AF278" i="82"/>
  <c r="AG278" i="82" s="1"/>
  <c r="AF19" i="82"/>
  <c r="AG19" i="82" s="1"/>
  <c r="AF99" i="82"/>
  <c r="AG99" i="82" s="1"/>
  <c r="AF179" i="82"/>
  <c r="AG179" i="82" s="1"/>
  <c r="AF1114" i="82"/>
  <c r="AG1114" i="82" s="1"/>
  <c r="AF629" i="82"/>
  <c r="AG629" i="82" s="1"/>
  <c r="AF1259" i="82"/>
  <c r="AG1259" i="82" s="1"/>
  <c r="AF918" i="82"/>
  <c r="AG918" i="82" s="1"/>
  <c r="AF652" i="82"/>
  <c r="AG652" i="82" s="1"/>
  <c r="AF368" i="82"/>
  <c r="AG368" i="82" s="1"/>
  <c r="AF1215" i="82"/>
  <c r="AG1215" i="82" s="1"/>
  <c r="AF764" i="82"/>
  <c r="AG764" i="82" s="1"/>
  <c r="AF113" i="82"/>
  <c r="AG113" i="82" s="1"/>
  <c r="AF289" i="82"/>
  <c r="AG289" i="82" s="1"/>
  <c r="AF976" i="82"/>
  <c r="AG976" i="82" s="1"/>
  <c r="AF235" i="82"/>
  <c r="AG235" i="82" s="1"/>
  <c r="AF1070" i="82"/>
  <c r="AG1070" i="82" s="1"/>
  <c r="AF705" i="82"/>
  <c r="AG705" i="82" s="1"/>
  <c r="AF76" i="82"/>
  <c r="AG76" i="82" s="1"/>
  <c r="AF327" i="82"/>
  <c r="AG327" i="82" s="1"/>
  <c r="AF1024" i="82"/>
  <c r="AG1024" i="82" s="1"/>
  <c r="AF1126" i="82"/>
  <c r="AG1126" i="82" s="1"/>
  <c r="AF912" i="82"/>
  <c r="AG912" i="82" s="1"/>
  <c r="AF645" i="82"/>
  <c r="AG645" i="82" s="1"/>
  <c r="AF361" i="82"/>
  <c r="AG361" i="82" s="1"/>
  <c r="AF1288" i="82"/>
  <c r="AG1288" i="82" s="1"/>
  <c r="AF1182" i="82"/>
  <c r="AG1182" i="82" s="1"/>
  <c r="AF1075" i="82"/>
  <c r="AG1075" i="82" s="1"/>
  <c r="AF968" i="82"/>
  <c r="AG968" i="82" s="1"/>
  <c r="AF862" i="82"/>
  <c r="AG862" i="82" s="1"/>
  <c r="AF720" i="82"/>
  <c r="AG720" i="82" s="1"/>
  <c r="AF570" i="82"/>
  <c r="AG570" i="82" s="1"/>
  <c r="AF1244" i="82"/>
  <c r="AG1244" i="82" s="1"/>
  <c r="AF804" i="82"/>
  <c r="AG804" i="82" s="1"/>
  <c r="AF189" i="82"/>
  <c r="AG189" i="82" s="1"/>
  <c r="AF647" i="82"/>
  <c r="AG647" i="82" s="1"/>
  <c r="AF769" i="82"/>
  <c r="AG769" i="82" s="1"/>
  <c r="AF628" i="82"/>
  <c r="AG628" i="82" s="1"/>
  <c r="AF209" i="82"/>
  <c r="AG209" i="82" s="1"/>
  <c r="AF391" i="82"/>
  <c r="AG391" i="82" s="1"/>
  <c r="AF27" i="82"/>
  <c r="AG27" i="82" s="1"/>
  <c r="AF353" i="82"/>
  <c r="AG353" i="82" s="1"/>
  <c r="AF138" i="82"/>
  <c r="AG138" i="82" s="1"/>
  <c r="AF183" i="82"/>
  <c r="AG183" i="82" s="1"/>
  <c r="AF85" i="82"/>
  <c r="AG85" i="82" s="1"/>
  <c r="AF206" i="82"/>
  <c r="AG206" i="82" s="1"/>
  <c r="AF1156" i="82"/>
  <c r="AG1156" i="82" s="1"/>
  <c r="AF494" i="82"/>
  <c r="AG494" i="82" s="1"/>
  <c r="AF234" i="82"/>
  <c r="AG234" i="82" s="1"/>
  <c r="AF601" i="82"/>
  <c r="AG601" i="82" s="1"/>
  <c r="AF660" i="82"/>
  <c r="AG660" i="82" s="1"/>
  <c r="AF995" i="82"/>
  <c r="AG995" i="82" s="1"/>
  <c r="AF122" i="82"/>
  <c r="AG122" i="82" s="1"/>
  <c r="AF7" i="82"/>
  <c r="AG7" i="82" s="1"/>
  <c r="AF199" i="82"/>
  <c r="AG199" i="82" s="1"/>
  <c r="AF233" i="82"/>
  <c r="AG233" i="82" s="1"/>
  <c r="AF1183" i="82"/>
  <c r="AG1183" i="82" s="1"/>
  <c r="AF1166" i="82"/>
  <c r="AG1166" i="82" s="1"/>
  <c r="AF94" i="82"/>
  <c r="AG94" i="82" s="1"/>
  <c r="AF286" i="82"/>
  <c r="AG286" i="82" s="1"/>
  <c r="AF139" i="82"/>
  <c r="AG139" i="82" s="1"/>
  <c r="AF458" i="82"/>
  <c r="AG458" i="82" s="1"/>
  <c r="AF201" i="82"/>
  <c r="AG201" i="82" s="1"/>
  <c r="AF801" i="82"/>
  <c r="AG801" i="82" s="1"/>
  <c r="AF479" i="82"/>
  <c r="AG479" i="82" s="1"/>
  <c r="AF1116" i="82"/>
  <c r="AG1116" i="82" s="1"/>
  <c r="AF734" i="82"/>
  <c r="AG734" i="82" s="1"/>
  <c r="AF974" i="82"/>
  <c r="AG974" i="82" s="1"/>
  <c r="AF1144" i="82"/>
  <c r="AG1144" i="82" s="1"/>
  <c r="AF157" i="82"/>
  <c r="AG157" i="82" s="1"/>
  <c r="AF673" i="82"/>
  <c r="AG673" i="82" s="1"/>
  <c r="AF1062" i="82"/>
  <c r="AG1062" i="82" s="1"/>
  <c r="AF1163" i="82"/>
  <c r="AG1163" i="82" s="1"/>
  <c r="AF911" i="82"/>
  <c r="AG911" i="82" s="1"/>
  <c r="AF169" i="82"/>
  <c r="AG169" i="82" s="1"/>
  <c r="AF565" i="82"/>
  <c r="AG565" i="82" s="1"/>
  <c r="AF895" i="82"/>
  <c r="AG895" i="82" s="1"/>
  <c r="AF1194" i="82"/>
  <c r="AG1194" i="82" s="1"/>
  <c r="AF377" i="82"/>
  <c r="AG377" i="82" s="1"/>
  <c r="AF414" i="82"/>
  <c r="AG414" i="82" s="1"/>
  <c r="AF867" i="82"/>
  <c r="AG867" i="82" s="1"/>
  <c r="AF1064" i="82"/>
  <c r="AG1064" i="82" s="1"/>
  <c r="AF1235" i="82"/>
  <c r="AG1235" i="82" s="1"/>
  <c r="AF389" i="82"/>
  <c r="AG389" i="82" s="1"/>
  <c r="AF844" i="82"/>
  <c r="AG844" i="82" s="1"/>
  <c r="AF1243" i="82"/>
  <c r="AG1243" i="82" s="1"/>
  <c r="AF416" i="82"/>
  <c r="AG416" i="82" s="1"/>
  <c r="AF1103" i="82"/>
  <c r="AG1103" i="82" s="1"/>
  <c r="AF352" i="82"/>
  <c r="AG352" i="82" s="1"/>
  <c r="AF750" i="82"/>
  <c r="AG750" i="82" s="1"/>
  <c r="AF1034" i="82"/>
  <c r="AG1034" i="82" s="1"/>
  <c r="AF1290" i="82"/>
  <c r="AG1290" i="82" s="1"/>
  <c r="AF98" i="82"/>
  <c r="AG98" i="82" s="1"/>
  <c r="AF210" i="82"/>
  <c r="AG210" i="82" s="1"/>
  <c r="AF306" i="82"/>
  <c r="AG306" i="82" s="1"/>
  <c r="AF63" i="82"/>
  <c r="AG63" i="82" s="1"/>
  <c r="AF1220" i="82"/>
  <c r="AG1220" i="82" s="1"/>
  <c r="AF886" i="82"/>
  <c r="AG886" i="82" s="1"/>
  <c r="AF244" i="82"/>
  <c r="AG244" i="82" s="1"/>
  <c r="AF437" i="82"/>
  <c r="AG437" i="82" s="1"/>
  <c r="AF1104" i="82"/>
  <c r="AG1104" i="82" s="1"/>
  <c r="AF613" i="82"/>
  <c r="AG613" i="82" s="1"/>
  <c r="AF896" i="82"/>
  <c r="AG896" i="82" s="1"/>
  <c r="AF46" i="82"/>
  <c r="AG46" i="82" s="1"/>
  <c r="AF1146" i="82"/>
  <c r="AG1146" i="82" s="1"/>
  <c r="AF1067" i="82"/>
  <c r="AG1067" i="82" s="1"/>
  <c r="AF187" i="82"/>
  <c r="AG187" i="82" s="1"/>
  <c r="AF12" i="82"/>
  <c r="AG12" i="82" s="1"/>
  <c r="AF26" i="82"/>
  <c r="AG26" i="82" s="1"/>
  <c r="AF103" i="82"/>
  <c r="AG103" i="82" s="1"/>
  <c r="AF283" i="82"/>
  <c r="AG283" i="82" s="1"/>
  <c r="AF318" i="82"/>
  <c r="AG318" i="82" s="1"/>
  <c r="AF202" i="82"/>
  <c r="AG202" i="82" s="1"/>
  <c r="AF373" i="82"/>
  <c r="AG373" i="82" s="1"/>
  <c r="AF14" i="82"/>
  <c r="AG14" i="82" s="1"/>
  <c r="AF1158" i="82"/>
  <c r="AG1158" i="82" s="1"/>
  <c r="AF87" i="82"/>
  <c r="AG87" i="82" s="1"/>
  <c r="AF410" i="82"/>
  <c r="AG410" i="82" s="1"/>
  <c r="AF1219" i="82"/>
  <c r="AG1219" i="82" s="1"/>
  <c r="AF468" i="82"/>
  <c r="AG468" i="82" s="1"/>
  <c r="AF1287" i="82"/>
  <c r="AG1287" i="82" s="1"/>
  <c r="AF1059" i="82"/>
  <c r="AG1059" i="82" s="1"/>
  <c r="AF446" i="82"/>
  <c r="AG446" i="82" s="1"/>
  <c r="AF1056" i="82"/>
  <c r="AG1056" i="82" s="1"/>
  <c r="AF622" i="82"/>
  <c r="AG622" i="82" s="1"/>
  <c r="AF1279" i="82"/>
  <c r="AG1279" i="82" s="1"/>
  <c r="AF756" i="82"/>
  <c r="AG756" i="82" s="1"/>
  <c r="AF1208" i="82"/>
  <c r="AG1208" i="82" s="1"/>
  <c r="AF1307" i="82"/>
  <c r="AG1307" i="82" s="1"/>
  <c r="AF84" i="82"/>
  <c r="AG84" i="82" s="1"/>
  <c r="AF906" i="82"/>
  <c r="AG906" i="82" s="1"/>
  <c r="AF82" i="82"/>
  <c r="AG82" i="82" s="1"/>
  <c r="AF79" i="82"/>
  <c r="AG79" i="82" s="1"/>
  <c r="AF320" i="82"/>
  <c r="AG320" i="82" s="1"/>
  <c r="AF1055" i="82"/>
  <c r="AG1055" i="82" s="1"/>
  <c r="AF880" i="82"/>
  <c r="AG880" i="82" s="1"/>
  <c r="AF1251" i="82"/>
  <c r="AG1251" i="82" s="1"/>
  <c r="AF910" i="82"/>
  <c r="AG910" i="82" s="1"/>
  <c r="AF718" i="82"/>
  <c r="AG718" i="82" s="1"/>
  <c r="AF1087" i="82"/>
  <c r="AG1087" i="82" s="1"/>
  <c r="AF954" i="82"/>
  <c r="AG954" i="82" s="1"/>
  <c r="AF1102" i="82"/>
  <c r="AG1102" i="82" s="1"/>
  <c r="AF957" i="82"/>
  <c r="AG957" i="82" s="1"/>
  <c r="AF166" i="82"/>
  <c r="AG166" i="82" s="1"/>
  <c r="AF3" i="82"/>
  <c r="AG3" i="82" s="1"/>
  <c r="AF1028" i="82"/>
  <c r="AG1028" i="82" s="1"/>
  <c r="AF1088" i="82"/>
  <c r="AG1088" i="82" s="1"/>
  <c r="AF481" i="82"/>
  <c r="AG481" i="82" s="1"/>
  <c r="AF874" i="82"/>
  <c r="AG874" i="82" s="1"/>
  <c r="AF858" i="82"/>
  <c r="AG858" i="82" s="1"/>
  <c r="AF958" i="82"/>
  <c r="AG958" i="82" s="1"/>
  <c r="AF558" i="82"/>
  <c r="AG558" i="82" s="1"/>
  <c r="AF1168" i="82"/>
  <c r="AG1168" i="82" s="1"/>
  <c r="AF292" i="82"/>
  <c r="AG292" i="82" s="1"/>
  <c r="AF1139" i="82"/>
  <c r="AG1139" i="82" s="1"/>
  <c r="AF904" i="82"/>
  <c r="AG904" i="82" s="1"/>
  <c r="AF606" i="82"/>
  <c r="AG606" i="82" s="1"/>
  <c r="AF1305" i="82"/>
  <c r="AG1305" i="82" s="1"/>
  <c r="AF713" i="82"/>
  <c r="AG713" i="82" s="1"/>
  <c r="AF1138" i="82"/>
  <c r="AG1138" i="82" s="1"/>
  <c r="AF661" i="82"/>
  <c r="AG661" i="82" s="1"/>
  <c r="AF1277" i="82"/>
  <c r="AG1277" i="82" s="1"/>
  <c r="AF168" i="82"/>
  <c r="AG168" i="82" s="1"/>
  <c r="AF464" i="82"/>
  <c r="AG464" i="82" s="1"/>
  <c r="AF315" i="82"/>
  <c r="AG315" i="82" s="1"/>
  <c r="AF81" i="82"/>
  <c r="AG81" i="82" s="1"/>
  <c r="AF1239" i="82"/>
  <c r="AG1239" i="82" s="1"/>
  <c r="AF1132" i="82"/>
  <c r="AG1132" i="82" s="1"/>
  <c r="AF1026" i="82"/>
  <c r="AG1026" i="82" s="1"/>
  <c r="AF919" i="82"/>
  <c r="AG919" i="82" s="1"/>
  <c r="AF796" i="82"/>
  <c r="AG796" i="82" s="1"/>
  <c r="AF654" i="82"/>
  <c r="AG654" i="82" s="1"/>
  <c r="AF512" i="82"/>
  <c r="AG512" i="82" s="1"/>
  <c r="AF369" i="82"/>
  <c r="AG369" i="82" s="1"/>
  <c r="AF177" i="82"/>
  <c r="AG177" i="82" s="1"/>
  <c r="AF1261" i="82"/>
  <c r="AG1261" i="82" s="1"/>
  <c r="AF937" i="82"/>
  <c r="AG937" i="82" s="1"/>
  <c r="AF397" i="82"/>
  <c r="AG397" i="82" s="1"/>
  <c r="AF627" i="82"/>
  <c r="AG627" i="82" s="1"/>
  <c r="AF120" i="82"/>
  <c r="AG120" i="82" s="1"/>
  <c r="AF400" i="82"/>
  <c r="AG400" i="82" s="1"/>
  <c r="AF229" i="82"/>
  <c r="AG229" i="82" s="1"/>
  <c r="AF1298" i="82"/>
  <c r="AG1298" i="82" s="1"/>
  <c r="AF1191" i="82"/>
  <c r="AG1191" i="82" s="1"/>
  <c r="AF572" i="82"/>
  <c r="AG572" i="82" s="1"/>
  <c r="AF78" i="82"/>
  <c r="AG78" i="82" s="1"/>
  <c r="AF800" i="82"/>
  <c r="AG800" i="82" s="1"/>
  <c r="AF215" i="82"/>
  <c r="AG215" i="82" s="1"/>
  <c r="AF924" i="82"/>
  <c r="AG924" i="82" s="1"/>
  <c r="AF58" i="82"/>
  <c r="AG58" i="82" s="1"/>
  <c r="AF524" i="82"/>
  <c r="AG524" i="82" s="1"/>
  <c r="AF936" i="82"/>
  <c r="AG936" i="82" s="1"/>
  <c r="AF107" i="82"/>
  <c r="AG107" i="82" s="1"/>
  <c r="AF181" i="82"/>
  <c r="AG181" i="82" s="1"/>
  <c r="AF721" i="82"/>
  <c r="AG721" i="82" s="1"/>
  <c r="AF1266" i="82"/>
  <c r="AG1266" i="82" s="1"/>
  <c r="AF746" i="82"/>
  <c r="AG746" i="82" s="1"/>
  <c r="AF1256" i="82"/>
  <c r="AG1256" i="82" s="1"/>
  <c r="AF602" i="82"/>
  <c r="AG602" i="82" s="1"/>
  <c r="AF1236" i="82"/>
  <c r="AG1236" i="82" s="1"/>
  <c r="AF832" i="82"/>
  <c r="AG832" i="82" s="1"/>
  <c r="AF1262" i="82"/>
  <c r="AG1262" i="82" s="1"/>
  <c r="AF617" i="82"/>
  <c r="AG617" i="82" s="1"/>
  <c r="AF1072" i="82"/>
  <c r="AG1072" i="82" s="1"/>
  <c r="AF251" i="82"/>
  <c r="AG251" i="82" s="1"/>
  <c r="AF1247" i="82"/>
  <c r="AG1247" i="82" s="1"/>
  <c r="AF127" i="82"/>
  <c r="AG127" i="82" s="1"/>
  <c r="AF544" i="82"/>
  <c r="AG544" i="82" s="1"/>
  <c r="AF724" i="82"/>
  <c r="AG724" i="82" s="1"/>
  <c r="AF928" i="82"/>
  <c r="AG928" i="82" s="1"/>
  <c r="AF1022" i="82"/>
  <c r="AG1022" i="82" s="1"/>
  <c r="AF1046" i="82"/>
  <c r="AG1046" i="82" s="1"/>
  <c r="AF681" i="82"/>
  <c r="AG681" i="82" s="1"/>
  <c r="AF263" i="82"/>
  <c r="AG263" i="82" s="1"/>
  <c r="AF1002" i="82"/>
  <c r="AG1002" i="82" s="1"/>
  <c r="AF405" i="82"/>
  <c r="AG405" i="82" s="1"/>
  <c r="AF70" i="82"/>
  <c r="AG70" i="82" s="1"/>
  <c r="AF35" i="82"/>
  <c r="AG35" i="82" s="1"/>
  <c r="AF131" i="82"/>
  <c r="AG131" i="82" s="1"/>
  <c r="AF1284" i="82"/>
  <c r="AG1284" i="82" s="1"/>
  <c r="AF742" i="82"/>
  <c r="AG742" i="82" s="1"/>
  <c r="AF1300" i="82"/>
  <c r="AG1300" i="82" s="1"/>
  <c r="AF592" i="82"/>
  <c r="AG592" i="82" s="1"/>
  <c r="AF672" i="82"/>
  <c r="AG672" i="82" s="1"/>
  <c r="AF1206" i="82"/>
  <c r="AG1206" i="82" s="1"/>
  <c r="AF870" i="82"/>
  <c r="AG870" i="82" s="1"/>
  <c r="AF532" i="82"/>
  <c r="AG532" i="82" s="1"/>
  <c r="AF101" i="82"/>
  <c r="AG101" i="82" s="1"/>
  <c r="AF1203" i="82"/>
  <c r="AG1203" i="82" s="1"/>
  <c r="AF1308" i="82"/>
  <c r="AG1308" i="82" s="1"/>
  <c r="AF133" i="82"/>
  <c r="AG133" i="82" s="1"/>
  <c r="AF277" i="82"/>
  <c r="AG277" i="82" s="1"/>
  <c r="AF1196" i="82"/>
  <c r="AG1196" i="82" s="1"/>
  <c r="AF962" i="82"/>
  <c r="AG962" i="82" s="1"/>
  <c r="AF682" i="82"/>
  <c r="AG682" i="82" s="1"/>
  <c r="AF117" i="82"/>
  <c r="AG117" i="82" s="1"/>
  <c r="AF738" i="82"/>
  <c r="AG738" i="82" s="1"/>
  <c r="AF371" i="82"/>
  <c r="AG371" i="82" s="1"/>
  <c r="AF268" i="82"/>
  <c r="AG268" i="82" s="1"/>
  <c r="AF174" i="82"/>
  <c r="AG174" i="82" s="1"/>
  <c r="AF106" i="82"/>
  <c r="AG106" i="82" s="1"/>
  <c r="AF97" i="82"/>
  <c r="AG97" i="82" s="1"/>
  <c r="AF1092" i="82"/>
  <c r="AG1092" i="82" s="1"/>
  <c r="AF222" i="82"/>
  <c r="AG222" i="82" s="1"/>
  <c r="AF790" i="82"/>
  <c r="AG790" i="82" s="1"/>
  <c r="AF1115" i="82"/>
  <c r="AG1115" i="82" s="1"/>
  <c r="AF388" i="82"/>
  <c r="AG388" i="82" s="1"/>
  <c r="AF1167" i="82"/>
  <c r="AG1167" i="82" s="1"/>
  <c r="AF508" i="82"/>
  <c r="AG508" i="82" s="1"/>
  <c r="AF1180" i="82"/>
  <c r="AG1180" i="82" s="1"/>
  <c r="AF812" i="82"/>
  <c r="AG812" i="82" s="1"/>
  <c r="AF1188" i="82"/>
  <c r="AG1188" i="82" s="1"/>
  <c r="AF522" i="82"/>
  <c r="AG522" i="82" s="1"/>
  <c r="AF130" i="82"/>
  <c r="AG130" i="82" s="1"/>
  <c r="AF242" i="82"/>
  <c r="AG242" i="82" s="1"/>
  <c r="AF31" i="82"/>
  <c r="AG31" i="82" s="1"/>
  <c r="AF1035" i="82"/>
  <c r="AG1035" i="82" s="1"/>
  <c r="AF884" i="82"/>
  <c r="AG884" i="82" s="1"/>
  <c r="AF1231" i="82"/>
  <c r="AG1231" i="82" s="1"/>
  <c r="AF432" i="82"/>
  <c r="AG432" i="82" s="1"/>
  <c r="AF1095" i="82"/>
  <c r="AG1095" i="82" s="1"/>
  <c r="AF624" i="82"/>
  <c r="AG624" i="82" s="1"/>
  <c r="AF223" i="82"/>
  <c r="AG223" i="82" s="1"/>
  <c r="AF41" i="82"/>
  <c r="AG41" i="82" s="1"/>
  <c r="AF788" i="82"/>
  <c r="AG788" i="82" s="1"/>
  <c r="AF1214" i="82"/>
  <c r="AG1214" i="82" s="1"/>
  <c r="AF86" i="82"/>
  <c r="AG86" i="82" s="1"/>
  <c r="AF182" i="82"/>
  <c r="AG182" i="82" s="1"/>
  <c r="AF1174" i="82"/>
  <c r="AG1174" i="82" s="1"/>
  <c r="AF822" i="82"/>
  <c r="AG822" i="82" s="1"/>
  <c r="AF650" i="82"/>
  <c r="AG650" i="82" s="1"/>
  <c r="AF1039" i="82"/>
  <c r="AG1039" i="82" s="1"/>
  <c r="AF1200" i="82"/>
  <c r="AG1200" i="82" s="1"/>
  <c r="AF404" i="82"/>
  <c r="AG404" i="82" s="1"/>
  <c r="AF1120" i="82"/>
  <c r="AG1120" i="82" s="1"/>
  <c r="AF1054" i="82"/>
  <c r="AG1054" i="82" s="1"/>
  <c r="AF926" i="82"/>
  <c r="AG926" i="82" s="1"/>
  <c r="AF777" i="82"/>
  <c r="AG777" i="82" s="1"/>
  <c r="AF1159" i="82"/>
  <c r="AG1159" i="82" s="1"/>
  <c r="AF576" i="82"/>
  <c r="AG576" i="82" s="1"/>
  <c r="AF765" i="82"/>
  <c r="AG765" i="82" s="1"/>
  <c r="AF798" i="82"/>
  <c r="AG798" i="82" s="1"/>
  <c r="AF774" i="82"/>
  <c r="AG774" i="82" s="1"/>
  <c r="AF436" i="82"/>
  <c r="AG436" i="82" s="1"/>
  <c r="AF1303" i="82"/>
  <c r="AG1303" i="82" s="1"/>
  <c r="AF1068" i="82"/>
  <c r="AG1068" i="82" s="1"/>
  <c r="AF825" i="82"/>
  <c r="AG825" i="82" s="1"/>
  <c r="AF341" i="82"/>
  <c r="AG341" i="82" s="1"/>
  <c r="AF1133" i="82"/>
  <c r="AG1133" i="82" s="1"/>
  <c r="AF799" i="82"/>
  <c r="AG799" i="82" s="1"/>
  <c r="AF428" i="82"/>
  <c r="AG428" i="82" s="1"/>
  <c r="AF1170" i="82"/>
  <c r="AG1170" i="82" s="1"/>
  <c r="AF1063" i="82"/>
  <c r="AG1063" i="82" s="1"/>
  <c r="AF956" i="82"/>
  <c r="AG956" i="82" s="1"/>
  <c r="AF846" i="82"/>
  <c r="AG846" i="82" s="1"/>
  <c r="AF704" i="82"/>
  <c r="AG704" i="82" s="1"/>
  <c r="AF561" i="82"/>
  <c r="AG561" i="82" s="1"/>
  <c r="AF420" i="82"/>
  <c r="AG420" i="82" s="1"/>
  <c r="AF256" i="82"/>
  <c r="AG256" i="82" s="1"/>
  <c r="AF1313" i="82"/>
  <c r="AG1313" i="82" s="1"/>
  <c r="AF1053" i="82"/>
  <c r="AG1053" i="82" s="1"/>
  <c r="AF594" i="82"/>
  <c r="AG594" i="82" s="1"/>
  <c r="AF775" i="82"/>
  <c r="AG775" i="82" s="1"/>
  <c r="AF351" i="82"/>
  <c r="AG351" i="82" s="1"/>
  <c r="AF506" i="82"/>
  <c r="AG506" i="82" s="1"/>
  <c r="AF364" i="82"/>
  <c r="AG364" i="82" s="1"/>
  <c r="AF165" i="82"/>
  <c r="AG165" i="82" s="1"/>
  <c r="AF1271" i="82"/>
  <c r="AG1271" i="82" s="1"/>
  <c r="AF1164" i="82"/>
  <c r="AG1164" i="82" s="1"/>
  <c r="AF1058" i="82"/>
  <c r="AG1058" i="82" s="1"/>
  <c r="AF951" i="82"/>
  <c r="AG951" i="82" s="1"/>
  <c r="AF838" i="82"/>
  <c r="AG838" i="82" s="1"/>
  <c r="AF697" i="82"/>
  <c r="AG697" i="82" s="1"/>
  <c r="AF554" i="82"/>
  <c r="AG554" i="82" s="1"/>
  <c r="AF412" i="82"/>
  <c r="AG412" i="82" s="1"/>
  <c r="AF247" i="82"/>
  <c r="AG247" i="82" s="1"/>
  <c r="AF1309" i="82"/>
  <c r="AG1309" i="82" s="1"/>
  <c r="AF1037" i="82"/>
  <c r="AG1037" i="82" s="1"/>
  <c r="AF568" i="82"/>
  <c r="AG568" i="82" s="1"/>
  <c r="AF755" i="82"/>
  <c r="AG755" i="82" s="1"/>
  <c r="AF323" i="82"/>
  <c r="AG323" i="82" s="1"/>
  <c r="AF1257" i="82"/>
  <c r="AG1257" i="82" s="1"/>
  <c r="AF1177" i="82"/>
  <c r="AG1177" i="82" s="1"/>
  <c r="AF1097" i="82"/>
  <c r="AG1097" i="82" s="1"/>
  <c r="AF1017" i="82"/>
  <c r="AG1017" i="82" s="1"/>
  <c r="AF933" i="82"/>
  <c r="AG933" i="82" s="1"/>
  <c r="AF813" i="82"/>
  <c r="AG813" i="82" s="1"/>
  <c r="AF674" i="82"/>
  <c r="AG674" i="82" s="1"/>
  <c r="AF530" i="82"/>
  <c r="AG530" i="82" s="1"/>
  <c r="AF386" i="82"/>
  <c r="AG386" i="82" s="1"/>
  <c r="AF217" i="82"/>
  <c r="AG217" i="82" s="1"/>
  <c r="AF835" i="82"/>
  <c r="AG835" i="82" s="1"/>
  <c r="AF727" i="82"/>
  <c r="AG727" i="82" s="1"/>
  <c r="AF623" i="82"/>
  <c r="AG623" i="82" s="1"/>
  <c r="AF515" i="82"/>
  <c r="AG515" i="82" s="1"/>
  <c r="AF407" i="82"/>
  <c r="AG407" i="82" s="1"/>
  <c r="AF291" i="82"/>
  <c r="AG291" i="82" s="1"/>
  <c r="AF112" i="82"/>
  <c r="AG112" i="82" s="1"/>
  <c r="AF1253" i="82"/>
  <c r="AG1253" i="82" s="1"/>
  <c r="AF1173" i="82"/>
  <c r="AG1173" i="82" s="1"/>
  <c r="AF1093" i="82"/>
  <c r="AG1093" i="82" s="1"/>
  <c r="AF1013" i="82"/>
  <c r="AG1013" i="82" s="1"/>
  <c r="AF929" i="82"/>
  <c r="AG929" i="82" s="1"/>
  <c r="AF808" i="82"/>
  <c r="AG808" i="82" s="1"/>
  <c r="AF664" i="82"/>
  <c r="AG664" i="82" s="1"/>
  <c r="AF525" i="82"/>
  <c r="AG525" i="82" s="1"/>
  <c r="AF381" i="82"/>
  <c r="AG381" i="82" s="1"/>
  <c r="AF196" i="82"/>
  <c r="AG196" i="82" s="1"/>
  <c r="AF831" i="82"/>
  <c r="AG831" i="82" s="1"/>
  <c r="AF723" i="82"/>
  <c r="AG723" i="82" s="1"/>
  <c r="AF615" i="82"/>
  <c r="AG615" i="82" s="1"/>
  <c r="AF511" i="82"/>
  <c r="AG511" i="82" s="1"/>
  <c r="AF403" i="82"/>
  <c r="AG403" i="82" s="1"/>
  <c r="AF280" i="82"/>
  <c r="AG280" i="82" s="1"/>
  <c r="AF104" i="82"/>
  <c r="AG104" i="82" s="1"/>
  <c r="AF1249" i="82"/>
  <c r="AG1249" i="82" s="1"/>
  <c r="AF1169" i="82"/>
  <c r="AG1169" i="82" s="1"/>
  <c r="AF1089" i="82"/>
  <c r="AG1089" i="82" s="1"/>
  <c r="AF1009" i="82"/>
  <c r="AG1009" i="82" s="1"/>
  <c r="AF921" i="82"/>
  <c r="AG921" i="82" s="1"/>
  <c r="AF802" i="82"/>
  <c r="AG802" i="82" s="1"/>
  <c r="AF658" i="82"/>
  <c r="AG658" i="82" s="1"/>
  <c r="AF514" i="82"/>
  <c r="AG514" i="82" s="1"/>
  <c r="AF376" i="82"/>
  <c r="AG376" i="82" s="1"/>
  <c r="AF185" i="82"/>
  <c r="AG185" i="82" s="1"/>
  <c r="AF823" i="82"/>
  <c r="AG823" i="82" s="1"/>
  <c r="AF719" i="82"/>
  <c r="AG719" i="82" s="1"/>
  <c r="AF611" i="82"/>
  <c r="AG611" i="82" s="1"/>
  <c r="AF503" i="82"/>
  <c r="AG503" i="82" s="1"/>
  <c r="AF399" i="82"/>
  <c r="AG399" i="82" s="1"/>
  <c r="AF275" i="82"/>
  <c r="AG275" i="82" s="1"/>
  <c r="AF88" i="82"/>
  <c r="AG88" i="82" s="1"/>
  <c r="AF909" i="82"/>
  <c r="AG909" i="82" s="1"/>
  <c r="AF818" i="82"/>
  <c r="AG818" i="82" s="1"/>
  <c r="AF712" i="82"/>
  <c r="AG712" i="82" s="1"/>
  <c r="AF605" i="82"/>
  <c r="AG605" i="82" s="1"/>
  <c r="AF498" i="82"/>
  <c r="AG498" i="82" s="1"/>
  <c r="AF392" i="82"/>
  <c r="AG392" i="82" s="1"/>
  <c r="AF267" i="82"/>
  <c r="AG267" i="82" s="1"/>
  <c r="AF77" i="82"/>
  <c r="AG77" i="82" s="1"/>
  <c r="AF811" i="82"/>
  <c r="AG811" i="82" s="1"/>
  <c r="AF731" i="82"/>
  <c r="AG731" i="82" s="1"/>
  <c r="AF651" i="82"/>
  <c r="AG651" i="82" s="1"/>
  <c r="AF571" i="82"/>
  <c r="AG571" i="82" s="1"/>
  <c r="AF491" i="82"/>
  <c r="AG491" i="82" s="1"/>
  <c r="AF411" i="82"/>
  <c r="AG411" i="82" s="1"/>
  <c r="AF328" i="82"/>
  <c r="AG328" i="82" s="1"/>
  <c r="AF221" i="82"/>
  <c r="AG221" i="82" s="1"/>
  <c r="AF64" i="82"/>
  <c r="AG64" i="82" s="1"/>
  <c r="AF1302" i="82"/>
  <c r="AG1302" i="82" s="1"/>
  <c r="AF345" i="82"/>
  <c r="AG345" i="82" s="1"/>
  <c r="AF90" i="82"/>
  <c r="AG90" i="82" s="1"/>
  <c r="AF39" i="82"/>
  <c r="AG39" i="82" s="1"/>
  <c r="AF714" i="82"/>
  <c r="AG714" i="82" s="1"/>
  <c r="AF528" i="82"/>
  <c r="AG528" i="82" s="1"/>
  <c r="AF1152" i="82"/>
  <c r="AG1152" i="82" s="1"/>
  <c r="AF785" i="82"/>
  <c r="AG785" i="82" s="1"/>
  <c r="AF2" i="82"/>
  <c r="AG2" i="82" s="1"/>
  <c r="AF848" i="82"/>
  <c r="AG848" i="82" s="1"/>
  <c r="AF1086" i="82"/>
  <c r="AG1086" i="82" s="1"/>
  <c r="AF1283" i="82"/>
  <c r="AG1283" i="82" s="1"/>
  <c r="AF980" i="82"/>
  <c r="AG980" i="82" s="1"/>
  <c r="AF1091" i="82"/>
  <c r="AG1091" i="82" s="1"/>
  <c r="AF1294" i="82"/>
  <c r="AG1294" i="82" s="1"/>
  <c r="AF688" i="82"/>
  <c r="AG688" i="82" s="1"/>
  <c r="AF1136" i="82"/>
  <c r="AG1136" i="82" s="1"/>
  <c r="AF580" i="82"/>
  <c r="AG580" i="82" s="1"/>
  <c r="AF991" i="82"/>
  <c r="AG991" i="82" s="1"/>
  <c r="AF143" i="82"/>
  <c r="AG143" i="82" s="1"/>
  <c r="AF430" i="82"/>
  <c r="AG430" i="82" s="1"/>
  <c r="AF982" i="82"/>
  <c r="AG982" i="82" s="1"/>
  <c r="AF609" i="82"/>
  <c r="AG609" i="82" s="1"/>
  <c r="AF145" i="82"/>
  <c r="AG145" i="82" s="1"/>
  <c r="AF1222" i="82"/>
  <c r="AG1222" i="82" s="1"/>
  <c r="AF963" i="82"/>
  <c r="AG963" i="82" s="1"/>
  <c r="AF950" i="82"/>
  <c r="AG950" i="82" s="1"/>
  <c r="AF566" i="82"/>
  <c r="AG566" i="82" s="1"/>
  <c r="AF172" i="82"/>
  <c r="AG172" i="82" s="1"/>
  <c r="AF762" i="82"/>
  <c r="AG762" i="82" s="1"/>
  <c r="AF294" i="82"/>
  <c r="AG294" i="82" s="1"/>
  <c r="AF51" i="82"/>
  <c r="AG51" i="82" s="1"/>
  <c r="AF147" i="82"/>
  <c r="AG147" i="82" s="1"/>
  <c r="AF1199" i="82"/>
  <c r="AG1199" i="82" s="1"/>
  <c r="AF766" i="82"/>
  <c r="AG766" i="82" s="1"/>
  <c r="AF425" i="82"/>
  <c r="AG425" i="82" s="1"/>
  <c r="AF1016" i="82"/>
  <c r="AG1016" i="82" s="1"/>
  <c r="AF149" i="82"/>
  <c r="AG149" i="82" s="1"/>
  <c r="AF1083" i="82"/>
  <c r="AG1083" i="82" s="1"/>
  <c r="AF816" i="82"/>
  <c r="AG816" i="82" s="1"/>
  <c r="AF474" i="82"/>
  <c r="AG474" i="82" s="1"/>
  <c r="AF1310" i="82"/>
  <c r="AG1310" i="82" s="1"/>
  <c r="AF748" i="82"/>
  <c r="AG748" i="82" s="1"/>
  <c r="AF598" i="82"/>
  <c r="AG598" i="82" s="1"/>
  <c r="AF1223" i="82"/>
  <c r="AG1223" i="82" s="1"/>
  <c r="AF577" i="82"/>
  <c r="AG577" i="82" s="1"/>
  <c r="AF240" i="82"/>
  <c r="AG240" i="82" s="1"/>
  <c r="AF1175" i="82"/>
  <c r="AG1175" i="82" s="1"/>
  <c r="AF940" i="82"/>
  <c r="AG940" i="82" s="1"/>
  <c r="AF484" i="82"/>
  <c r="AG484" i="82" s="1"/>
  <c r="AF61" i="82"/>
  <c r="AG61" i="82" s="1"/>
  <c r="AF621" i="82"/>
  <c r="AG621" i="82" s="1"/>
  <c r="AF269" i="82"/>
  <c r="AG269" i="82" s="1"/>
  <c r="AF1276" i="82"/>
  <c r="AG1276" i="82" s="1"/>
  <c r="AF302" i="82"/>
  <c r="AG302" i="82" s="1"/>
  <c r="AF1278" i="82"/>
  <c r="AG1278" i="82" s="1"/>
  <c r="AF638" i="82"/>
  <c r="AG638" i="82" s="1"/>
  <c r="AF42" i="82"/>
  <c r="AG42" i="82" s="1"/>
  <c r="AF518" i="82"/>
  <c r="AG518" i="82" s="1"/>
  <c r="AF915" i="82"/>
  <c r="AG915" i="82" s="1"/>
  <c r="AF1198" i="82"/>
  <c r="AG1198" i="82" s="1"/>
  <c r="AF745" i="82"/>
  <c r="AG745" i="82" s="1"/>
  <c r="AF1082" i="82"/>
  <c r="AG1082" i="82" s="1"/>
  <c r="AF736" i="82"/>
  <c r="AG736" i="82" s="1"/>
  <c r="AF966" i="82"/>
  <c r="AG966" i="82" s="1"/>
  <c r="AF178" i="82"/>
  <c r="AG178" i="82" s="1"/>
  <c r="AF47" i="82"/>
  <c r="AG47" i="82" s="1"/>
  <c r="AF665" i="82"/>
  <c r="AG665" i="82" s="1"/>
  <c r="AF1304" i="82"/>
  <c r="AG1304" i="82" s="1"/>
  <c r="AF1030" i="82"/>
  <c r="AG1030" i="82" s="1"/>
  <c r="AF163" i="82"/>
  <c r="AG163" i="82" s="1"/>
  <c r="AF116" i="82"/>
  <c r="AG116" i="82" s="1"/>
  <c r="AF422" i="82"/>
  <c r="AG422" i="82" s="1"/>
  <c r="AF1299" i="82"/>
  <c r="AG1299" i="82" s="1"/>
  <c r="AF820" i="82"/>
  <c r="AG820" i="82" s="1"/>
  <c r="AF444" i="82"/>
  <c r="AG444" i="82" s="1"/>
  <c r="AF1254" i="82"/>
  <c r="AG1254" i="82" s="1"/>
  <c r="AF1224" i="82"/>
  <c r="AG1224" i="82" s="1"/>
  <c r="AF1011" i="82"/>
  <c r="AG1011" i="82" s="1"/>
  <c r="AF833" i="82"/>
  <c r="AG833" i="82" s="1"/>
  <c r="AF500" i="82"/>
  <c r="AG500" i="82" s="1"/>
  <c r="AF1085" i="82"/>
  <c r="AG1085" i="82" s="1"/>
  <c r="AF548" i="82"/>
  <c r="AG548" i="82" s="1"/>
  <c r="AF109" i="82"/>
  <c r="AG109" i="82" s="1"/>
  <c r="AF406" i="82"/>
  <c r="AG406" i="82" s="1"/>
  <c r="AF137" i="82"/>
  <c r="AG137" i="82" s="1"/>
  <c r="AF57" i="82"/>
  <c r="AG57" i="82" s="1"/>
  <c r="AF513" i="82"/>
  <c r="AG513" i="82" s="1"/>
  <c r="AF305" i="82"/>
  <c r="AG305" i="82" s="1"/>
  <c r="AF1255" i="82"/>
  <c r="AG1255" i="82" s="1"/>
  <c r="AF1106" i="82"/>
  <c r="AG1106" i="82" s="1"/>
  <c r="AF935" i="82"/>
  <c r="AG935" i="82" s="1"/>
  <c r="AF590" i="82"/>
  <c r="AG590" i="82" s="1"/>
  <c r="AF362" i="82"/>
  <c r="AG362" i="82" s="1"/>
  <c r="AF224" i="82"/>
  <c r="AG224" i="82" s="1"/>
  <c r="AF237" i="82"/>
  <c r="AG237" i="82" s="1"/>
  <c r="AF220" i="82"/>
  <c r="AG220" i="82" s="1"/>
  <c r="AF1228" i="82"/>
  <c r="AG1228" i="82" s="1"/>
  <c r="AF753" i="82"/>
  <c r="AG753" i="82" s="1"/>
  <c r="AF526" i="82"/>
  <c r="AG526" i="82" s="1"/>
  <c r="AF33" i="82"/>
  <c r="AG33" i="82" s="1"/>
  <c r="AF897" i="82"/>
  <c r="AG897" i="82" s="1"/>
  <c r="AF1209" i="82"/>
  <c r="AG1209" i="82" s="1"/>
  <c r="AF1081" i="82"/>
  <c r="AG1081" i="82" s="1"/>
  <c r="AF845" i="82"/>
  <c r="AG845" i="82" s="1"/>
  <c r="AF616" i="82"/>
  <c r="AG616" i="82" s="1"/>
  <c r="AF771" i="82"/>
  <c r="AG771" i="82" s="1"/>
  <c r="AF599" i="82"/>
  <c r="AG599" i="82" s="1"/>
  <c r="AF317" i="82"/>
  <c r="AG317" i="82" s="1"/>
  <c r="AF24" i="82"/>
  <c r="AG24" i="82" s="1"/>
  <c r="AF1077" i="82"/>
  <c r="AG1077" i="82" s="1"/>
  <c r="AF981" i="82"/>
  <c r="AG981" i="82" s="1"/>
  <c r="AF865" i="82"/>
  <c r="AG865" i="82" s="1"/>
  <c r="AF696" i="82"/>
  <c r="AG696" i="82" s="1"/>
  <c r="AF493" i="82"/>
  <c r="AG493" i="82" s="1"/>
  <c r="AF316" i="82"/>
  <c r="AG316" i="82" s="1"/>
  <c r="AF25" i="82"/>
  <c r="AG25" i="82" s="1"/>
  <c r="AF743" i="82"/>
  <c r="AG743" i="82" s="1"/>
  <c r="AF595" i="82"/>
  <c r="AG595" i="82" s="1"/>
  <c r="AF467" i="82"/>
  <c r="AG467" i="82" s="1"/>
  <c r="AF339" i="82"/>
  <c r="AG339" i="82" s="1"/>
  <c r="AF144" i="82"/>
  <c r="AG144" i="82" s="1"/>
  <c r="AF1233" i="82"/>
  <c r="AG1233" i="82" s="1"/>
  <c r="AF1137" i="82"/>
  <c r="AG1137" i="82" s="1"/>
  <c r="AF1041" i="82"/>
  <c r="AG1041" i="82" s="1"/>
  <c r="AF945" i="82"/>
  <c r="AG945" i="82" s="1"/>
  <c r="AF770" i="82"/>
  <c r="AG770" i="82" s="1"/>
  <c r="AF600" i="82"/>
  <c r="AG600" i="82" s="1"/>
  <c r="AF429" i="82"/>
  <c r="AG429" i="82" s="1"/>
  <c r="AF231" i="82"/>
  <c r="AG231" i="82" s="1"/>
  <c r="AF803" i="82"/>
  <c r="AG803" i="82" s="1"/>
  <c r="AF675" i="82"/>
  <c r="AG675" i="82" s="1"/>
  <c r="AF547" i="82"/>
  <c r="AG547" i="82" s="1"/>
  <c r="AF419" i="82"/>
  <c r="AG419" i="82" s="1"/>
  <c r="AF248" i="82"/>
  <c r="AG248" i="82" s="1"/>
  <c r="AF8" i="82"/>
  <c r="AG8" i="82" s="1"/>
  <c r="AF861" i="82"/>
  <c r="AG861" i="82" s="1"/>
  <c r="AF733" i="82"/>
  <c r="AG733" i="82" s="1"/>
  <c r="AF584" i="82"/>
  <c r="AG584" i="82" s="1"/>
  <c r="AF456" i="82"/>
  <c r="AG456" i="82" s="1"/>
  <c r="AF324" i="82"/>
  <c r="AG324" i="82" s="1"/>
  <c r="AF121" i="82"/>
  <c r="AG121" i="82" s="1"/>
  <c r="AF795" i="82"/>
  <c r="AG795" i="82" s="1"/>
  <c r="AF699" i="82"/>
  <c r="AG699" i="82" s="1"/>
  <c r="AF603" i="82"/>
  <c r="AG603" i="82" s="1"/>
  <c r="AF507" i="82"/>
  <c r="AG507" i="82" s="1"/>
  <c r="AF395" i="82"/>
  <c r="AG395" i="82" s="1"/>
  <c r="AF285" i="82"/>
  <c r="AG285" i="82" s="1"/>
  <c r="AF128" i="82"/>
  <c r="AG128" i="82" s="1"/>
  <c r="AF59" i="82"/>
  <c r="AG59" i="82" s="1"/>
  <c r="AF170" i="82"/>
  <c r="AG170" i="82" s="1"/>
  <c r="AF752" i="82"/>
  <c r="AG752" i="82" s="1"/>
  <c r="AF1149" i="82"/>
  <c r="AG1149" i="82" s="1"/>
  <c r="AF43" i="82"/>
  <c r="AG43" i="82" s="1"/>
  <c r="AF129" i="82"/>
  <c r="AG129" i="82" s="1"/>
  <c r="AF53" i="82"/>
  <c r="AG53" i="82" s="1"/>
  <c r="AF979" i="82"/>
  <c r="AG979" i="82" s="1"/>
  <c r="AF188" i="82"/>
  <c r="AG188" i="82" s="1"/>
  <c r="AF586" i="82"/>
  <c r="AG586" i="82" s="1"/>
  <c r="AF279" i="82"/>
  <c r="AG279" i="82" s="1"/>
  <c r="AF863" i="82"/>
  <c r="AG863" i="82" s="1"/>
  <c r="AF50" i="82"/>
  <c r="AG50" i="82" s="1"/>
  <c r="AF207" i="82"/>
  <c r="AG207" i="82" s="1"/>
  <c r="AF308" i="82"/>
  <c r="AG308" i="82" s="1"/>
  <c r="AF837" i="82"/>
  <c r="AG837" i="82" s="1"/>
  <c r="AF1248" i="82"/>
  <c r="AG1248" i="82" s="1"/>
  <c r="AF1124" i="82"/>
  <c r="AG1124" i="82" s="1"/>
  <c r="AF1202" i="82"/>
  <c r="AG1202" i="82" s="1"/>
  <c r="AF102" i="82"/>
  <c r="AG102" i="82" s="1"/>
  <c r="AF230" i="82"/>
  <c r="AG230" i="82" s="1"/>
  <c r="AF857" i="82"/>
  <c r="AG857" i="82" s="1"/>
  <c r="AF1014" i="82"/>
  <c r="AG1014" i="82" s="1"/>
  <c r="AF596" i="82"/>
  <c r="AG596" i="82" s="1"/>
  <c r="AF1130" i="82"/>
  <c r="AG1130" i="82" s="1"/>
  <c r="AF60" i="82"/>
  <c r="AG60" i="82" s="1"/>
  <c r="AF1240" i="82"/>
  <c r="AG1240" i="82" s="1"/>
  <c r="AF903" i="82"/>
  <c r="AG903" i="82" s="1"/>
  <c r="AF303" i="82"/>
  <c r="AG303" i="82" s="1"/>
  <c r="AF1004" i="82"/>
  <c r="AG1004" i="82" s="1"/>
  <c r="AF853" i="82"/>
  <c r="AG853" i="82" s="1"/>
  <c r="AF597" i="82"/>
  <c r="AG597" i="82" s="1"/>
  <c r="AF398" i="82"/>
  <c r="AG398" i="82" s="1"/>
  <c r="AF5" i="82"/>
  <c r="AG5" i="82" s="1"/>
  <c r="AF711" i="82"/>
  <c r="AG711" i="82" s="1"/>
  <c r="AF761" i="82"/>
  <c r="AG761" i="82" s="1"/>
  <c r="AF533" i="82"/>
  <c r="AG533" i="82" s="1"/>
  <c r="AF49" i="82"/>
  <c r="AG49" i="82" s="1"/>
  <c r="AF917" i="82"/>
  <c r="AG917" i="82" s="1"/>
  <c r="AF421" i="82"/>
  <c r="AG421" i="82" s="1"/>
  <c r="AF108" i="82"/>
  <c r="AG108" i="82" s="1"/>
  <c r="AF1079" i="82"/>
  <c r="AG1079" i="82" s="1"/>
  <c r="AF908" i="82"/>
  <c r="AG908" i="82" s="1"/>
  <c r="AF321" i="82"/>
  <c r="AG321" i="82" s="1"/>
  <c r="AF1293" i="82"/>
  <c r="AG1293" i="82" s="1"/>
  <c r="AF839" i="82"/>
  <c r="AG839" i="82" s="1"/>
  <c r="AF40" i="82"/>
  <c r="AG40" i="82" s="1"/>
  <c r="AF969" i="82"/>
  <c r="AG969" i="82" s="1"/>
  <c r="AF786" i="82"/>
  <c r="AG786" i="82" s="1"/>
  <c r="AF418" i="82"/>
  <c r="AG418" i="82" s="1"/>
  <c r="AF100" i="82"/>
  <c r="AG100" i="82" s="1"/>
  <c r="AF451" i="82"/>
  <c r="AG451" i="82" s="1"/>
  <c r="AF259" i="82"/>
  <c r="AG259" i="82" s="1"/>
  <c r="AF1189" i="82"/>
  <c r="AG1189" i="82" s="1"/>
  <c r="AF74" i="82"/>
  <c r="AG74" i="82" s="1"/>
  <c r="AF28" i="82"/>
  <c r="AG28" i="82" s="1"/>
  <c r="AF167" i="82"/>
  <c r="AG167" i="82" s="1"/>
  <c r="AF75" i="82"/>
  <c r="AG75" i="82" s="1"/>
  <c r="AF907" i="82"/>
  <c r="AG907" i="82" s="1"/>
  <c r="AF942" i="82"/>
  <c r="AG942" i="82" s="1"/>
  <c r="AF1230" i="82"/>
  <c r="AG1230" i="82" s="1"/>
  <c r="AF830" i="82"/>
  <c r="AG830" i="82" s="1"/>
  <c r="AF793" i="82"/>
  <c r="AG793" i="82" s="1"/>
  <c r="AF735" i="82"/>
  <c r="AG735" i="82" s="1"/>
  <c r="AF585" i="82"/>
  <c r="AG585" i="82" s="1"/>
  <c r="AF1006" i="82"/>
  <c r="AG1006" i="82" s="1"/>
  <c r="AF1019" i="82"/>
  <c r="AG1019" i="82" s="1"/>
  <c r="AF729" i="82"/>
  <c r="AG729" i="82" s="1"/>
  <c r="AF226" i="82"/>
  <c r="AG226" i="82" s="1"/>
  <c r="AF550" i="82"/>
  <c r="AG550" i="82" s="1"/>
  <c r="AF396" i="82"/>
  <c r="AG396" i="82" s="1"/>
  <c r="AF821" i="82"/>
  <c r="AG821" i="82" s="1"/>
  <c r="AF923" i="82"/>
  <c r="AG923" i="82" s="1"/>
  <c r="AF1043" i="82"/>
  <c r="AG1043" i="82" s="1"/>
  <c r="AF195" i="82"/>
  <c r="AG195" i="82" s="1"/>
  <c r="AF299" i="82"/>
  <c r="AG299" i="82" s="1"/>
  <c r="AF1094" i="82"/>
  <c r="AG1094" i="82" s="1"/>
  <c r="AF1211" i="82"/>
  <c r="AG1211" i="82" s="1"/>
  <c r="AF758" i="82"/>
  <c r="AG758" i="82" s="1"/>
  <c r="AF1160" i="82"/>
  <c r="AG1160" i="82" s="1"/>
  <c r="AF990" i="82"/>
  <c r="AG990" i="82" s="1"/>
  <c r="AF805" i="82"/>
  <c r="AG805" i="82" s="1"/>
  <c r="AF385" i="82"/>
  <c r="AG385" i="82" s="1"/>
  <c r="AF684" i="82"/>
  <c r="AG684" i="82" s="1"/>
  <c r="AF433" i="82"/>
  <c r="AG433" i="82" s="1"/>
  <c r="AF563" i="82"/>
  <c r="AG563" i="82" s="1"/>
  <c r="AF378" i="82"/>
  <c r="AG378" i="82" s="1"/>
  <c r="AF1154" i="82"/>
  <c r="AG1154" i="82" s="1"/>
  <c r="AF850" i="82"/>
  <c r="AG850" i="82" s="1"/>
  <c r="AF485" i="82"/>
  <c r="AG485" i="82" s="1"/>
  <c r="AF180" i="82"/>
  <c r="AG180" i="82" s="1"/>
  <c r="AF1234" i="82"/>
  <c r="AG1234" i="82" s="1"/>
  <c r="AF1084" i="82"/>
  <c r="AG1084" i="82" s="1"/>
  <c r="AF914" i="82"/>
  <c r="AG914" i="82" s="1"/>
  <c r="AF332" i="82"/>
  <c r="AG332" i="82" s="1"/>
  <c r="AF1297" i="82"/>
  <c r="AG1297" i="82" s="1"/>
  <c r="AF4" i="82"/>
  <c r="AG4" i="82" s="1"/>
  <c r="AF80" i="82"/>
  <c r="AG80" i="82" s="1"/>
  <c r="AF1207" i="82"/>
  <c r="AG1207" i="82" s="1"/>
  <c r="AF1036" i="82"/>
  <c r="AG1036" i="82" s="1"/>
  <c r="AF725" i="82"/>
  <c r="AG725" i="82" s="1"/>
  <c r="AF497" i="82"/>
  <c r="AG497" i="82" s="1"/>
  <c r="AF792" i="82"/>
  <c r="AG792" i="82" s="1"/>
  <c r="AF671" i="82"/>
  <c r="AG671" i="82" s="1"/>
  <c r="AF1193" i="82"/>
  <c r="AG1193" i="82" s="1"/>
  <c r="AF1065" i="82"/>
  <c r="AG1065" i="82" s="1"/>
  <c r="AF589" i="82"/>
  <c r="AG589" i="82" s="1"/>
  <c r="AF360" i="82"/>
  <c r="AG360" i="82" s="1"/>
  <c r="AF751" i="82"/>
  <c r="AG751" i="82" s="1"/>
  <c r="AF579" i="82"/>
  <c r="AG579" i="82" s="1"/>
  <c r="AF1285" i="82"/>
  <c r="AG1285" i="82" s="1"/>
  <c r="AF1157" i="82"/>
  <c r="AG1157" i="82" s="1"/>
  <c r="AF1061" i="82"/>
  <c r="AG1061" i="82" s="1"/>
  <c r="AF965" i="82"/>
  <c r="AG965" i="82" s="1"/>
  <c r="AF834" i="82"/>
  <c r="AG834" i="82" s="1"/>
  <c r="AF637" i="82"/>
  <c r="AG637" i="82" s="1"/>
  <c r="AF466" i="82"/>
  <c r="AG466" i="82" s="1"/>
  <c r="AF281" i="82"/>
  <c r="AG281" i="82" s="1"/>
  <c r="AF851" i="82"/>
  <c r="AG851" i="82" s="1"/>
  <c r="AF703" i="82"/>
  <c r="AG703" i="82" s="1"/>
  <c r="AF575" i="82"/>
  <c r="AG575" i="82" s="1"/>
  <c r="AF447" i="82"/>
  <c r="AG447" i="82" s="1"/>
  <c r="AF312" i="82"/>
  <c r="AG312" i="82" s="1"/>
  <c r="AF56" i="82"/>
  <c r="AG56" i="82" s="1"/>
  <c r="AF1217" i="82"/>
  <c r="AG1217" i="82" s="1"/>
  <c r="AF1121" i="82"/>
  <c r="AG1121" i="82" s="1"/>
  <c r="AF1025" i="82"/>
  <c r="AG1025" i="82" s="1"/>
  <c r="AF901" i="82"/>
  <c r="AG901" i="82" s="1"/>
  <c r="AF744" i="82"/>
  <c r="AG744" i="82" s="1"/>
  <c r="AF573" i="82"/>
  <c r="AG573" i="82" s="1"/>
  <c r="AF402" i="82"/>
  <c r="AG402" i="82" s="1"/>
  <c r="AF132" i="82"/>
  <c r="AG132" i="82" s="1"/>
  <c r="AF783" i="82"/>
  <c r="AG783" i="82" s="1"/>
  <c r="AF655" i="82"/>
  <c r="AG655" i="82" s="1"/>
  <c r="AF527" i="82"/>
  <c r="AG527" i="82" s="1"/>
  <c r="AF375" i="82"/>
  <c r="AG375" i="82" s="1"/>
  <c r="AF216" i="82"/>
  <c r="AG216" i="82" s="1"/>
  <c r="AF941" i="82"/>
  <c r="AG941" i="82" s="1"/>
  <c r="AF840" i="82"/>
  <c r="AG840" i="82" s="1"/>
  <c r="AF690" i="82"/>
  <c r="AG690" i="82" s="1"/>
  <c r="AF562" i="82"/>
  <c r="AG562" i="82" s="1"/>
  <c r="AF434" i="82"/>
  <c r="AG434" i="82" s="1"/>
  <c r="AF295" i="82"/>
  <c r="AG295" i="82" s="1"/>
  <c r="AF36" i="82"/>
  <c r="AG36" i="82" s="1"/>
  <c r="AF779" i="82"/>
  <c r="AG779" i="82" s="1"/>
  <c r="AF683" i="82"/>
  <c r="AG683" i="82" s="1"/>
  <c r="AF587" i="82"/>
  <c r="AG587" i="82" s="1"/>
  <c r="AF475" i="82"/>
  <c r="AG475" i="82" s="1"/>
  <c r="AF379" i="82"/>
  <c r="AG379" i="82" s="1"/>
  <c r="AF264" i="82"/>
  <c r="AG264" i="82" s="1"/>
  <c r="AF96" i="82"/>
  <c r="AG96" i="82" s="1"/>
  <c r="AF155" i="82"/>
  <c r="AG155" i="82" s="1"/>
  <c r="AF266" i="82"/>
  <c r="AG266" i="82" s="1"/>
  <c r="AF501" i="82"/>
  <c r="AG501" i="82" s="1"/>
  <c r="AF23" i="82"/>
  <c r="AG23" i="82" s="1"/>
  <c r="AF186" i="82"/>
  <c r="AG186" i="82" s="1"/>
  <c r="AF380" i="82"/>
  <c r="AG380" i="82" s="1"/>
  <c r="AF62" i="82"/>
  <c r="AG62" i="82" s="1"/>
  <c r="AF878" i="82"/>
  <c r="AG878" i="82" s="1"/>
  <c r="AF325" i="82"/>
  <c r="AG325" i="82" s="1"/>
  <c r="AF212" i="82"/>
  <c r="AG212" i="82" s="1"/>
  <c r="AF261" i="82"/>
  <c r="AG261" i="82" s="1"/>
  <c r="AF311" i="82"/>
  <c r="AG311" i="82" s="1"/>
  <c r="AF66" i="82"/>
  <c r="AG66" i="82" s="1"/>
  <c r="AF258" i="82"/>
  <c r="AG258" i="82" s="1"/>
  <c r="AF1306" i="82"/>
  <c r="AG1306" i="82" s="1"/>
  <c r="AF125" i="82"/>
  <c r="AG125" i="82" s="1"/>
  <c r="AF780" i="82"/>
  <c r="AG780" i="82" s="1"/>
  <c r="AF1311" i="82"/>
  <c r="AG1311" i="82" s="1"/>
  <c r="AF1192" i="82"/>
  <c r="AG1192" i="82" s="1"/>
  <c r="AF287" i="82"/>
  <c r="AG287" i="82" s="1"/>
  <c r="AF852" i="82"/>
  <c r="AG852" i="82" s="1"/>
  <c r="AF630" i="82"/>
  <c r="AG630" i="82" s="1"/>
  <c r="AF246" i="82"/>
  <c r="AG246" i="82" s="1"/>
  <c r="AF67" i="82"/>
  <c r="AG67" i="82" s="1"/>
  <c r="AF516" i="82"/>
  <c r="AG516" i="82" s="1"/>
  <c r="AF971" i="82"/>
  <c r="AG971" i="82" s="1"/>
  <c r="AF538" i="82"/>
  <c r="AG538" i="82" s="1"/>
  <c r="AF1044" i="82"/>
  <c r="AG1044" i="82" s="1"/>
  <c r="AF1187" i="82"/>
  <c r="AG1187" i="82" s="1"/>
  <c r="AF1031" i="82"/>
  <c r="AG1031" i="82" s="1"/>
  <c r="AF156" i="82"/>
  <c r="AG156" i="82" s="1"/>
  <c r="AF213" i="82"/>
  <c r="AG213" i="82" s="1"/>
  <c r="AF689" i="82"/>
  <c r="AG689" i="82" s="1"/>
  <c r="AF21" i="82"/>
  <c r="AG21" i="82" s="1"/>
  <c r="AF986" i="82"/>
  <c r="AG986" i="82" s="1"/>
  <c r="AF55" i="82"/>
  <c r="AG55" i="82" s="1"/>
  <c r="AF203" i="82"/>
  <c r="AG203" i="82" s="1"/>
  <c r="AF944" i="82"/>
  <c r="AG944" i="82" s="1"/>
  <c r="AF529" i="82"/>
  <c r="AG529" i="82" s="1"/>
  <c r="AF849" i="82"/>
  <c r="AG849" i="82" s="1"/>
  <c r="AF20" i="82"/>
  <c r="AG20" i="82" s="1"/>
  <c r="AF698" i="82"/>
  <c r="AG698" i="82" s="1"/>
  <c r="AF1123" i="82"/>
  <c r="AG1123" i="82" s="1"/>
  <c r="AF932" i="82"/>
  <c r="AG932" i="82" s="1"/>
  <c r="AF465" i="82"/>
  <c r="AG465" i="82" s="1"/>
  <c r="AF1076" i="82"/>
  <c r="AG1076" i="82" s="1"/>
  <c r="AF1050" i="82"/>
  <c r="AG1050" i="82" s="1"/>
  <c r="AF319" i="82"/>
  <c r="AG319" i="82" s="1"/>
  <c r="AF340" i="82"/>
  <c r="AG340" i="82" s="1"/>
  <c r="AF708" i="82"/>
  <c r="AG708" i="82" s="1"/>
  <c r="AF984" i="82"/>
  <c r="AG984" i="82" s="1"/>
  <c r="AF6" i="82"/>
  <c r="AG6" i="82" s="1"/>
  <c r="AF134" i="82"/>
  <c r="AG134" i="82" s="1"/>
  <c r="AF262" i="82"/>
  <c r="AG262" i="82" s="1"/>
  <c r="AF211" i="82"/>
  <c r="AG211" i="82" s="1"/>
  <c r="AF401" i="82"/>
  <c r="AG401" i="82" s="1"/>
  <c r="AF1210" i="82"/>
  <c r="AG1210" i="82" s="1"/>
  <c r="AF702" i="82"/>
  <c r="AG702" i="82" s="1"/>
  <c r="AF249" i="82"/>
  <c r="AG249" i="82" s="1"/>
  <c r="AF462" i="82"/>
  <c r="AG462" i="82" s="1"/>
  <c r="AF296" i="82"/>
  <c r="AG296" i="82" s="1"/>
  <c r="AF656" i="82"/>
  <c r="AG656" i="82" s="1"/>
  <c r="AF1052" i="82"/>
  <c r="AG1052" i="82" s="1"/>
  <c r="AF313" i="82"/>
  <c r="AG313" i="82" s="1"/>
  <c r="AF549" i="82"/>
  <c r="AG549" i="82" s="1"/>
  <c r="AF350" i="82"/>
  <c r="AG350" i="82" s="1"/>
  <c r="AF1048" i="82"/>
  <c r="AG1048" i="82" s="1"/>
  <c r="AF581" i="82"/>
  <c r="AG581" i="82" s="1"/>
  <c r="AF502" i="82"/>
  <c r="AG502" i="82" s="1"/>
  <c r="AF218" i="82"/>
  <c r="AG218" i="82" s="1"/>
  <c r="AF1263" i="82"/>
  <c r="AG1263" i="82" s="1"/>
  <c r="AF975" i="82"/>
  <c r="AG975" i="82" s="1"/>
  <c r="AF126" i="82"/>
  <c r="AG126" i="82" s="1"/>
  <c r="AF1242" i="82"/>
  <c r="AG1242" i="82" s="1"/>
  <c r="AF542" i="82"/>
  <c r="AG542" i="82" s="1"/>
  <c r="AF1000" i="82"/>
  <c r="AG1000" i="82" s="1"/>
  <c r="AF272" i="82"/>
  <c r="AG272" i="82" s="1"/>
  <c r="AF1008" i="82"/>
  <c r="AG1008" i="82" s="1"/>
  <c r="AF336" i="82"/>
  <c r="AG336" i="82" s="1"/>
  <c r="AF1023" i="82"/>
  <c r="AG1023" i="82" s="1"/>
  <c r="AF460" i="82"/>
  <c r="AG460" i="82" s="1"/>
  <c r="AF290" i="82"/>
  <c r="AG290" i="82" s="1"/>
  <c r="AF111" i="82"/>
  <c r="AG111" i="82" s="1"/>
  <c r="AF964" i="82"/>
  <c r="AG964" i="82" s="1"/>
  <c r="AF1195" i="82"/>
  <c r="AG1195" i="82" s="1"/>
  <c r="AF553" i="82"/>
  <c r="AG553" i="82" s="1"/>
  <c r="AF1134" i="82"/>
  <c r="AG1134" i="82" s="1"/>
  <c r="AF794" i="82"/>
  <c r="AG794" i="82" s="1"/>
  <c r="AF473" i="82"/>
  <c r="AG473" i="82" s="1"/>
  <c r="AF329" i="82"/>
  <c r="AG329" i="82" s="1"/>
  <c r="AF83" i="82"/>
  <c r="AG83" i="82" s="1"/>
  <c r="AF959" i="82"/>
  <c r="AG959" i="82" s="1"/>
  <c r="AF868" i="82"/>
  <c r="AG868" i="82" s="1"/>
  <c r="AF1128" i="82"/>
  <c r="AG1128" i="82" s="1"/>
  <c r="AF633" i="82"/>
  <c r="AG633" i="82" s="1"/>
  <c r="AF1291" i="82"/>
  <c r="AG1291" i="82" s="1"/>
  <c r="AF1040" i="82"/>
  <c r="AG1040" i="82" s="1"/>
  <c r="AF1118" i="82"/>
  <c r="AG1118" i="82" s="1"/>
  <c r="AF947" i="82"/>
  <c r="AG947" i="82" s="1"/>
  <c r="AF692" i="82"/>
  <c r="AG692" i="82" s="1"/>
  <c r="AF854" i="82"/>
  <c r="AG854" i="82" s="1"/>
  <c r="AF119" i="82"/>
  <c r="AG119" i="82" s="1"/>
  <c r="AF151" i="82"/>
  <c r="AG151" i="82" s="1"/>
  <c r="AF250" i="82"/>
  <c r="AG250" i="82" s="1"/>
  <c r="AF486" i="82"/>
  <c r="AG486" i="82" s="1"/>
  <c r="AF158" i="82"/>
  <c r="AG158" i="82" s="1"/>
  <c r="AF927" i="82"/>
  <c r="AG927" i="82" s="1"/>
  <c r="AF270" i="82"/>
  <c r="AG270" i="82" s="1"/>
  <c r="AF1268" i="82"/>
  <c r="AG1268" i="82" s="1"/>
  <c r="AF1142" i="82"/>
  <c r="AG1142" i="82" s="1"/>
  <c r="AF254" i="82"/>
  <c r="AG254" i="82" s="1"/>
  <c r="AF1071" i="82"/>
  <c r="AG1071" i="82" s="1"/>
  <c r="AF677" i="82"/>
  <c r="AG677" i="82" s="1"/>
  <c r="AF1112" i="82"/>
  <c r="AG1112" i="82" s="1"/>
  <c r="AF374" i="82"/>
  <c r="AG374" i="82" s="1"/>
  <c r="AF1232" i="82"/>
  <c r="AG1232" i="82" s="1"/>
  <c r="AF452" i="82"/>
  <c r="AG452" i="82" s="1"/>
  <c r="AF1066" i="82"/>
  <c r="AG1066" i="82" s="1"/>
  <c r="AF604" i="82"/>
  <c r="AG604" i="82" s="1"/>
  <c r="AF920" i="82"/>
  <c r="AG920" i="82" s="1"/>
  <c r="AF1078" i="82"/>
  <c r="AG1078" i="82" s="1"/>
  <c r="AF322" i="82"/>
  <c r="AG322" i="82" s="1"/>
  <c r="AF159" i="82"/>
  <c r="AG159" i="82" s="1"/>
  <c r="AF879" i="82"/>
  <c r="AG879" i="82" s="1"/>
  <c r="AF238" i="82"/>
  <c r="AG238" i="82" s="1"/>
  <c r="AF1178" i="82"/>
  <c r="AG1178" i="82" s="1"/>
  <c r="AF334" i="82"/>
  <c r="AG334" i="82" s="1"/>
  <c r="AF864" i="82"/>
  <c r="AG864" i="82" s="1"/>
  <c r="AF670" i="82"/>
  <c r="AG670" i="82" s="1"/>
  <c r="AF71" i="82"/>
  <c r="AG71" i="82" s="1"/>
  <c r="AF1238" i="82"/>
  <c r="AG1238" i="82" s="1"/>
  <c r="AF934" i="82"/>
  <c r="AG934" i="82" s="1"/>
  <c r="AF1275" i="82"/>
  <c r="AG1275" i="82" s="1"/>
  <c r="AF1286" i="82"/>
  <c r="AG1286" i="82" s="1"/>
  <c r="AF1108" i="82"/>
  <c r="AG1108" i="82" s="1"/>
  <c r="AF93" i="82"/>
  <c r="AG93" i="82" s="1"/>
  <c r="AF952" i="82"/>
  <c r="AG952" i="82" s="1"/>
  <c r="AF1184" i="82"/>
  <c r="AG1184" i="82" s="1"/>
  <c r="AF197" i="82"/>
  <c r="AG197" i="82" s="1"/>
  <c r="AF806" i="82"/>
  <c r="AG806" i="82" s="1"/>
  <c r="AF18" i="82"/>
  <c r="AG18" i="82" s="1"/>
  <c r="AF338" i="82"/>
  <c r="AG338" i="82" s="1"/>
  <c r="AF191" i="82"/>
  <c r="AG191" i="82" s="1"/>
  <c r="AF772" i="82"/>
  <c r="AG772" i="82" s="1"/>
  <c r="AF438" i="82"/>
  <c r="AG438" i="82" s="1"/>
  <c r="AF644" i="82"/>
  <c r="AG644" i="82" s="1"/>
  <c r="AF574" i="82"/>
  <c r="AG574" i="82" s="1"/>
  <c r="AF841" i="82"/>
  <c r="AG841" i="82" s="1"/>
  <c r="AF1131" i="82"/>
  <c r="AG1131" i="82" s="1"/>
  <c r="AF510" i="82"/>
  <c r="AG510" i="82" s="1"/>
  <c r="AF1172" i="82"/>
  <c r="AG1172" i="82" s="1"/>
  <c r="AF1295" i="82"/>
  <c r="AG1295" i="82" s="1"/>
  <c r="AF1272" i="82"/>
  <c r="AG1272" i="82" s="1"/>
  <c r="AF442" i="82"/>
  <c r="AG442" i="82" s="1"/>
  <c r="AF54" i="82"/>
  <c r="AG54" i="82" s="1"/>
  <c r="AF214" i="82"/>
  <c r="AG214" i="82" s="1"/>
  <c r="AF943" i="82"/>
  <c r="AG943" i="82" s="1"/>
  <c r="AF1227" i="82"/>
  <c r="AG1227" i="82" s="1"/>
  <c r="AF955" i="82"/>
  <c r="AG955" i="82" s="1"/>
  <c r="AF417" i="82"/>
  <c r="AG417" i="82" s="1"/>
  <c r="AF1032" i="82"/>
  <c r="AG1032" i="82" s="1"/>
  <c r="AF634" i="82"/>
  <c r="AG634" i="82" s="1"/>
  <c r="AF988" i="82"/>
  <c r="AG988" i="82" s="1"/>
  <c r="AF741" i="82"/>
  <c r="AG741" i="82" s="1"/>
  <c r="AF357" i="82"/>
  <c r="AG357" i="82" s="1"/>
  <c r="AF1218" i="82"/>
  <c r="AG1218" i="82" s="1"/>
  <c r="AF876" i="82"/>
  <c r="AG876" i="82" s="1"/>
  <c r="AF625" i="82"/>
  <c r="AG625" i="82" s="1"/>
  <c r="AF426" i="82"/>
  <c r="AG426" i="82" s="1"/>
  <c r="AF1005" i="82"/>
  <c r="AG1005" i="82" s="1"/>
  <c r="AF978" i="82"/>
  <c r="AG978" i="82" s="1"/>
  <c r="AF789" i="82"/>
  <c r="AG789" i="82" s="1"/>
  <c r="AF105" i="82"/>
  <c r="AG105" i="82" s="1"/>
  <c r="AF989" i="82"/>
  <c r="AG989" i="82" s="1"/>
  <c r="AF435" i="82"/>
  <c r="AG435" i="82" s="1"/>
  <c r="AF449" i="82"/>
  <c r="AG449" i="82" s="1"/>
  <c r="AF1100" i="82"/>
  <c r="AG1100" i="82" s="1"/>
  <c r="AF930" i="82"/>
  <c r="AG930" i="82" s="1"/>
  <c r="AF582" i="82"/>
  <c r="AG582" i="82" s="1"/>
  <c r="AF356" i="82"/>
  <c r="AG356" i="82" s="1"/>
  <c r="AF173" i="82"/>
  <c r="AG173" i="82" s="1"/>
  <c r="AF208" i="82"/>
  <c r="AG208" i="82" s="1"/>
  <c r="AF1113" i="82"/>
  <c r="AG1113" i="82" s="1"/>
  <c r="AF985" i="82"/>
  <c r="AG985" i="82" s="1"/>
  <c r="AF445" i="82"/>
  <c r="AG445" i="82" s="1"/>
  <c r="AF153" i="82"/>
  <c r="AG153" i="82" s="1"/>
  <c r="AF643" i="82"/>
  <c r="AG643" i="82" s="1"/>
  <c r="AF471" i="82"/>
  <c r="AG471" i="82" s="1"/>
  <c r="AF1205" i="82"/>
  <c r="AG1205" i="82" s="1"/>
  <c r="AF276" i="82"/>
  <c r="AG276" i="82" s="1"/>
  <c r="AF996" i="82"/>
  <c r="AG996" i="82" s="1"/>
  <c r="AF1204" i="82"/>
  <c r="AG1204" i="82" s="1"/>
  <c r="AF1110" i="82"/>
  <c r="AG1110" i="82" s="1"/>
  <c r="AF890" i="82"/>
  <c r="AG890" i="82" s="1"/>
  <c r="AF560" i="82"/>
  <c r="AG560" i="82" s="1"/>
  <c r="AF1096" i="82"/>
  <c r="AG1096" i="82" s="1"/>
  <c r="AF967" i="82"/>
  <c r="AG967" i="82" s="1"/>
  <c r="AF1197" i="82"/>
  <c r="AG1197" i="82" s="1"/>
  <c r="AF543" i="82"/>
  <c r="AG543" i="82" s="1"/>
  <c r="AF342" i="82"/>
  <c r="AG342" i="82" s="1"/>
  <c r="AF1148" i="82"/>
  <c r="AG1148" i="82" s="1"/>
  <c r="AF892" i="82"/>
  <c r="AG892" i="82" s="1"/>
  <c r="AF618" i="82"/>
  <c r="AG618" i="82" s="1"/>
  <c r="AF297" i="82"/>
  <c r="AG297" i="82" s="1"/>
  <c r="AF1186" i="82"/>
  <c r="AG1186" i="82" s="1"/>
  <c r="AF972" i="82"/>
  <c r="AG972" i="82" s="1"/>
  <c r="AF204" i="82"/>
  <c r="AG204" i="82" s="1"/>
  <c r="AF973" i="82"/>
  <c r="AG973" i="82" s="1"/>
  <c r="AF499" i="82"/>
  <c r="AG499" i="82" s="1"/>
  <c r="AF331" i="82"/>
  <c r="AG331" i="82" s="1"/>
  <c r="AF791" i="82"/>
  <c r="AG791" i="82" s="1"/>
  <c r="AF535" i="82"/>
  <c r="AG535" i="82" s="1"/>
  <c r="AF1029" i="82"/>
  <c r="AG1029" i="82" s="1"/>
  <c r="AF781" i="82"/>
  <c r="AG781" i="82" s="1"/>
  <c r="AF552" i="82"/>
  <c r="AG552" i="82" s="1"/>
  <c r="AF141" i="82"/>
  <c r="AG141" i="82" s="1"/>
  <c r="AF679" i="82"/>
  <c r="AG679" i="82" s="1"/>
  <c r="AF487" i="82"/>
  <c r="AG487" i="82" s="1"/>
  <c r="AF227" i="82"/>
  <c r="AG227" i="82" s="1"/>
  <c r="AF1201" i="82"/>
  <c r="AG1201" i="82" s="1"/>
  <c r="AF1057" i="82"/>
  <c r="AG1057" i="82" s="1"/>
  <c r="AF856" i="82"/>
  <c r="AG856" i="82" s="1"/>
  <c r="AF546" i="82"/>
  <c r="AG546" i="82" s="1"/>
  <c r="AF273" i="82"/>
  <c r="AG273" i="82" s="1"/>
  <c r="AF739" i="82"/>
  <c r="AG739" i="82" s="1"/>
  <c r="AF483" i="82"/>
  <c r="AG483" i="82" s="1"/>
  <c r="AF301" i="82"/>
  <c r="AG301" i="82" s="1"/>
  <c r="AF893" i="82"/>
  <c r="AG893" i="82" s="1"/>
  <c r="AF669" i="82"/>
  <c r="AG669" i="82" s="1"/>
  <c r="AF477" i="82"/>
  <c r="AG477" i="82" s="1"/>
  <c r="AF205" i="82"/>
  <c r="AG205" i="82" s="1"/>
  <c r="AF763" i="82"/>
  <c r="AG763" i="82" s="1"/>
  <c r="AF619" i="82"/>
  <c r="AG619" i="82" s="1"/>
  <c r="AF443" i="82"/>
  <c r="AG443" i="82" s="1"/>
  <c r="AF243" i="82"/>
  <c r="AG243" i="82" s="1"/>
  <c r="AF146" i="82"/>
  <c r="AG146" i="82" s="1"/>
  <c r="AF1264" i="82"/>
  <c r="AG1264" i="82" s="1"/>
  <c r="AF150" i="82"/>
  <c r="AG150" i="82" s="1"/>
  <c r="AF225" i="82"/>
  <c r="AG225" i="82" s="1"/>
  <c r="AF998" i="82"/>
  <c r="AG998" i="82" s="1"/>
  <c r="AF348" i="82"/>
  <c r="AG348" i="82" s="1"/>
  <c r="AF193" i="82"/>
  <c r="AG193" i="82" s="1"/>
  <c r="AF1090" i="82"/>
  <c r="AG1090" i="82" s="1"/>
  <c r="AF740" i="82"/>
  <c r="AG740" i="82" s="1"/>
  <c r="AF304" i="82"/>
  <c r="AG304" i="82" s="1"/>
  <c r="AF1069" i="82"/>
  <c r="AG1069" i="82" s="1"/>
  <c r="AF505" i="82"/>
  <c r="AG505" i="82" s="1"/>
  <c r="AF161" i="82"/>
  <c r="AG161" i="82" s="1"/>
  <c r="AF706" i="82"/>
  <c r="AG706" i="82" s="1"/>
  <c r="AF1143" i="82"/>
  <c r="AG1143" i="82" s="1"/>
  <c r="AF887" i="82"/>
  <c r="AG887" i="82" s="1"/>
  <c r="AF612" i="82"/>
  <c r="AG612" i="82" s="1"/>
  <c r="AF1145" i="82"/>
  <c r="AG1145" i="82" s="1"/>
  <c r="AF953" i="82"/>
  <c r="AG953" i="82" s="1"/>
  <c r="AF701" i="82"/>
  <c r="AG701" i="82" s="1"/>
  <c r="AF707" i="82"/>
  <c r="AG707" i="82" s="1"/>
  <c r="AF495" i="82"/>
  <c r="AG495" i="82" s="1"/>
  <c r="AF200" i="82"/>
  <c r="AG200" i="82" s="1"/>
  <c r="AF282" i="82"/>
  <c r="AG282" i="82" s="1"/>
  <c r="AF773" i="82"/>
  <c r="AG773" i="82" s="1"/>
  <c r="AF162" i="82"/>
  <c r="AG162" i="82" s="1"/>
  <c r="AF730" i="82"/>
  <c r="AG730" i="82" s="1"/>
  <c r="AF882" i="82"/>
  <c r="AG882" i="82" s="1"/>
  <c r="AF1282" i="82"/>
  <c r="AG1282" i="82" s="1"/>
  <c r="AF1047" i="82"/>
  <c r="AG1047" i="82" s="1"/>
  <c r="AF455" i="82"/>
  <c r="AG455" i="82" s="1"/>
  <c r="AF124" i="82"/>
  <c r="AG124" i="82" s="1"/>
  <c r="AF1127" i="82"/>
  <c r="AG1127" i="82" s="1"/>
  <c r="AF871" i="82"/>
  <c r="AG871" i="82" s="1"/>
  <c r="AF482" i="82"/>
  <c r="AG482" i="82" s="1"/>
  <c r="AF564" i="82"/>
  <c r="AG564" i="82" s="1"/>
  <c r="AF257" i="82"/>
  <c r="AG257" i="82" s="1"/>
  <c r="AF148" i="82"/>
  <c r="AG148" i="82" s="1"/>
  <c r="AF680" i="82"/>
  <c r="AG680" i="82" s="1"/>
  <c r="AF415" i="82"/>
  <c r="AG415" i="82" s="1"/>
  <c r="AF913" i="82"/>
  <c r="AG913" i="82" s="1"/>
  <c r="AF642" i="82"/>
  <c r="AG642" i="82" s="1"/>
  <c r="AF288" i="82"/>
  <c r="AG288" i="82" s="1"/>
  <c r="AF1141" i="82"/>
  <c r="AG1141" i="82" s="1"/>
  <c r="AF997" i="82"/>
  <c r="AG997" i="82" s="1"/>
  <c r="AF749" i="82"/>
  <c r="AG749" i="82" s="1"/>
  <c r="AF440" i="82"/>
  <c r="AG440" i="82" s="1"/>
  <c r="AF89" i="82"/>
  <c r="AG89" i="82" s="1"/>
  <c r="AF659" i="82"/>
  <c r="AG659" i="82" s="1"/>
  <c r="AF423" i="82"/>
  <c r="AG423" i="82" s="1"/>
  <c r="AF184" i="82"/>
  <c r="AG184" i="82" s="1"/>
  <c r="AF1185" i="82"/>
  <c r="AG1185" i="82" s="1"/>
  <c r="AF993" i="82"/>
  <c r="AG993" i="82" s="1"/>
  <c r="AF829" i="82"/>
  <c r="AG829" i="82" s="1"/>
  <c r="AF488" i="82"/>
  <c r="AG488" i="82" s="1"/>
  <c r="AF68" i="82"/>
  <c r="AG68" i="82" s="1"/>
  <c r="AF695" i="82"/>
  <c r="AG695" i="82" s="1"/>
  <c r="AF463" i="82"/>
  <c r="AG463" i="82" s="1"/>
  <c r="AF176" i="82"/>
  <c r="AG176" i="82" s="1"/>
  <c r="AF877" i="82"/>
  <c r="AG877" i="82" s="1"/>
  <c r="AF648" i="82"/>
  <c r="AG648" i="82" s="1"/>
  <c r="AF413" i="82"/>
  <c r="AG413" i="82" s="1"/>
  <c r="AF164" i="82"/>
  <c r="AG164" i="82" s="1"/>
  <c r="AF747" i="82"/>
  <c r="AG747" i="82" s="1"/>
  <c r="AF555" i="82"/>
  <c r="AG555" i="82" s="1"/>
  <c r="AF427" i="82"/>
  <c r="AG427" i="82" s="1"/>
  <c r="AF192" i="82"/>
  <c r="AG192" i="82" s="1"/>
  <c r="AF496" i="82"/>
  <c r="AG496" i="82" s="1"/>
  <c r="AF73" i="82"/>
  <c r="AG73" i="82" s="1"/>
  <c r="AF271" i="82"/>
  <c r="AG271" i="82" s="1"/>
  <c r="AF899" i="82"/>
  <c r="AG899" i="82" s="1"/>
  <c r="AF588" i="82"/>
  <c r="AG588" i="82" s="1"/>
  <c r="AF883" i="82"/>
  <c r="AG883" i="82" s="1"/>
  <c r="AF1021" i="82"/>
  <c r="AG1021" i="82" s="1"/>
  <c r="AF983" i="82"/>
  <c r="AG983" i="82" s="1"/>
  <c r="AF710" i="82"/>
  <c r="AG710" i="82" s="1"/>
  <c r="AF265" i="82"/>
  <c r="AG265" i="82" s="1"/>
  <c r="AF1042" i="82"/>
  <c r="AG1042" i="82" s="1"/>
  <c r="AF817" i="82"/>
  <c r="AG817" i="82" s="1"/>
  <c r="AF476" i="82"/>
  <c r="AG476" i="82" s="1"/>
  <c r="AF52" i="82"/>
  <c r="AG52" i="82" s="1"/>
  <c r="AF1122" i="82"/>
  <c r="AG1122" i="82" s="1"/>
  <c r="AF866" i="82"/>
  <c r="AG866" i="82" s="1"/>
  <c r="AF450" i="82"/>
  <c r="AG450" i="82" s="1"/>
  <c r="AF1289" i="82"/>
  <c r="AG1289" i="82" s="1"/>
  <c r="AF1129" i="82"/>
  <c r="AG1129" i="82" s="1"/>
  <c r="AF687" i="82"/>
  <c r="AG687" i="82" s="1"/>
  <c r="AF431" i="82"/>
  <c r="AG431" i="82" s="1"/>
  <c r="AF152" i="82"/>
  <c r="AG152" i="82" s="1"/>
  <c r="AF1258" i="82"/>
  <c r="AG1258" i="82" s="1"/>
  <c r="AF310" i="82"/>
  <c r="AG310" i="82" s="1"/>
  <c r="AF537" i="82"/>
  <c r="AG537" i="82" s="1"/>
  <c r="AF1260" i="82"/>
  <c r="AG1260" i="82" s="1"/>
  <c r="AF65" i="82"/>
  <c r="AG65" i="82" s="1"/>
  <c r="AF1245" i="82"/>
  <c r="AG1245" i="82" s="1"/>
  <c r="AF365" i="82"/>
  <c r="AG365" i="82" s="1"/>
  <c r="AF534" i="82"/>
  <c r="AG534" i="82" s="1"/>
  <c r="AF810" i="82"/>
  <c r="AG810" i="82" s="1"/>
  <c r="AF469" i="82"/>
  <c r="AG469" i="82" s="1"/>
  <c r="AF92" i="82"/>
  <c r="AG92" i="82" s="1"/>
  <c r="AF889" i="82"/>
  <c r="AG889" i="82" s="1"/>
  <c r="AF557" i="82"/>
  <c r="AG557" i="82" s="1"/>
  <c r="AF252" i="82"/>
  <c r="AG252" i="82" s="1"/>
  <c r="AF387" i="82"/>
  <c r="AG387" i="82" s="1"/>
  <c r="AF72" i="82"/>
  <c r="AG72" i="82" s="1"/>
  <c r="AF1125" i="82"/>
  <c r="AG1125" i="82" s="1"/>
  <c r="AF949" i="82"/>
  <c r="AG949" i="82" s="1"/>
  <c r="AF722" i="82"/>
  <c r="AG722" i="82" s="1"/>
  <c r="AF408" i="82"/>
  <c r="AG408" i="82" s="1"/>
  <c r="AF807" i="82"/>
  <c r="AG807" i="82" s="1"/>
  <c r="AF639" i="82"/>
  <c r="AG639" i="82" s="1"/>
  <c r="AF383" i="82"/>
  <c r="AG383" i="82" s="1"/>
  <c r="AF16" i="82"/>
  <c r="AG16" i="82" s="1"/>
  <c r="AF1153" i="82"/>
  <c r="AG1153" i="82" s="1"/>
  <c r="AF977" i="82"/>
  <c r="AG977" i="82" s="1"/>
  <c r="AF717" i="82"/>
  <c r="AG717" i="82" s="1"/>
  <c r="AF461" i="82"/>
  <c r="AG461" i="82" s="1"/>
  <c r="AF13" i="82"/>
  <c r="AG13" i="82" s="1"/>
  <c r="AF631" i="82"/>
  <c r="AG631" i="82" s="1"/>
  <c r="AF439" i="82"/>
  <c r="AG439" i="82" s="1"/>
  <c r="AF136" i="82"/>
  <c r="AG136" i="82" s="1"/>
  <c r="AF797" i="82"/>
  <c r="AG797" i="82" s="1"/>
  <c r="AF626" i="82"/>
  <c r="AG626" i="82" s="1"/>
  <c r="AF370" i="82"/>
  <c r="AG370" i="82" s="1"/>
  <c r="AF859" i="82"/>
  <c r="AG859" i="82" s="1"/>
  <c r="AF715" i="82"/>
  <c r="AG715" i="82" s="1"/>
  <c r="AF539" i="82"/>
  <c r="AG539" i="82" s="1"/>
  <c r="AF363" i="82"/>
  <c r="AG363" i="82" s="1"/>
  <c r="AF160" i="82"/>
  <c r="AG160" i="82" s="1"/>
  <c r="AF1018" i="82"/>
  <c r="AG1018" i="82" s="1"/>
  <c r="AF1140" i="82"/>
  <c r="AG1140" i="82" s="1"/>
  <c r="AF931" i="82"/>
  <c r="AG931" i="82" s="1"/>
  <c r="AF69" i="82"/>
  <c r="AG69" i="82" s="1"/>
  <c r="AF826" i="82"/>
  <c r="AG826" i="82" s="1"/>
  <c r="AF653" i="82"/>
  <c r="AG653" i="82" s="1"/>
  <c r="AF569" i="82"/>
  <c r="AG569" i="82" s="1"/>
  <c r="AF228" i="82"/>
  <c r="AG228" i="82" s="1"/>
  <c r="AF509" i="82"/>
  <c r="AG509" i="82" s="1"/>
  <c r="AF1020" i="82"/>
  <c r="AG1020" i="82" s="1"/>
  <c r="AF732" i="82"/>
  <c r="AG732" i="82" s="1"/>
  <c r="AF448" i="82"/>
  <c r="AG448" i="82" s="1"/>
  <c r="AF691" i="82"/>
  <c r="AG691" i="82" s="1"/>
  <c r="AF478" i="82"/>
  <c r="AG478" i="82" s="1"/>
  <c r="AF1314" i="82"/>
  <c r="AG1314" i="82" s="1"/>
  <c r="AF1229" i="82"/>
  <c r="AG1229" i="82" s="1"/>
  <c r="AF337" i="82"/>
  <c r="AG337" i="82" s="1"/>
  <c r="AF1273" i="82"/>
  <c r="AG1273" i="82" s="1"/>
  <c r="AF504" i="82"/>
  <c r="AG504" i="82" s="1"/>
  <c r="AF45" i="82"/>
  <c r="AG45" i="82" s="1"/>
  <c r="AF663" i="82"/>
  <c r="AG663" i="82" s="1"/>
  <c r="AF900" i="82"/>
  <c r="AG900" i="82" s="1"/>
  <c r="AF593" i="82"/>
  <c r="AG593" i="82" s="1"/>
  <c r="AF649" i="82"/>
  <c r="AG649" i="82" s="1"/>
  <c r="AF326" i="82"/>
  <c r="AG326" i="82" s="1"/>
  <c r="AF875" i="82"/>
  <c r="AG875" i="82" s="1"/>
  <c r="AF614" i="82"/>
  <c r="AG614" i="82" s="1"/>
  <c r="AF819" i="82"/>
  <c r="AG819" i="82" s="1"/>
  <c r="AF662" i="82"/>
  <c r="AG662" i="82" s="1"/>
  <c r="AF521" i="82"/>
  <c r="AG521" i="82" s="1"/>
  <c r="AF457" i="82"/>
  <c r="AG457" i="82" s="1"/>
  <c r="AF9" i="82"/>
  <c r="AG9" i="82" s="1"/>
  <c r="AF676" i="82"/>
  <c r="AG676" i="82" s="1"/>
  <c r="AF390" i="82"/>
  <c r="AG390" i="82" s="1"/>
  <c r="AF1181" i="82"/>
  <c r="AG1181" i="82" s="1"/>
  <c r="AF1015" i="82"/>
  <c r="AG1015" i="82" s="1"/>
  <c r="AF782" i="82"/>
  <c r="AG782" i="82" s="1"/>
  <c r="AF441" i="82"/>
  <c r="AG441" i="82" s="1"/>
  <c r="AF1241" i="82"/>
  <c r="AG1241" i="82" s="1"/>
  <c r="AF1049" i="82"/>
  <c r="AG1049" i="82" s="1"/>
  <c r="AF869" i="82"/>
  <c r="AG869" i="82" s="1"/>
  <c r="AF367" i="82"/>
  <c r="AG367" i="82" s="1"/>
  <c r="AF1269" i="82"/>
  <c r="AG1269" i="82" s="1"/>
  <c r="AF1109" i="82"/>
  <c r="AG1109" i="82" s="1"/>
  <c r="AF905" i="82"/>
  <c r="AG905" i="82" s="1"/>
  <c r="AF610" i="82"/>
  <c r="AG610" i="82" s="1"/>
  <c r="AF354" i="82"/>
  <c r="AG354" i="82" s="1"/>
  <c r="AF787" i="82"/>
  <c r="AG787" i="82" s="1"/>
  <c r="AF551" i="82"/>
  <c r="AG551" i="82" s="1"/>
  <c r="AF359" i="82"/>
  <c r="AG359" i="82" s="1"/>
  <c r="AF1281" i="82"/>
  <c r="AG1281" i="82" s="1"/>
  <c r="AF1105" i="82"/>
  <c r="AG1105" i="82" s="1"/>
  <c r="AF961" i="82"/>
  <c r="AG961" i="82" s="1"/>
  <c r="AF685" i="82"/>
  <c r="AG685" i="82" s="1"/>
  <c r="AF344" i="82"/>
  <c r="AG344" i="82" s="1"/>
  <c r="AF847" i="82"/>
  <c r="AG847" i="82" s="1"/>
  <c r="AF591" i="82"/>
  <c r="AG591" i="82" s="1"/>
  <c r="AF355" i="82"/>
  <c r="AG355" i="82" s="1"/>
  <c r="AF48" i="82"/>
  <c r="AG48" i="82" s="1"/>
  <c r="AF776" i="82"/>
  <c r="AG776" i="82" s="1"/>
  <c r="AF541" i="82"/>
  <c r="AG541" i="82" s="1"/>
  <c r="AF349" i="82"/>
  <c r="AG349" i="82" s="1"/>
  <c r="AF843" i="82"/>
  <c r="AG843" i="82" s="1"/>
  <c r="AF667" i="82"/>
  <c r="AG667" i="82" s="1"/>
  <c r="AF523" i="82"/>
  <c r="AG523" i="82" s="1"/>
  <c r="AF347" i="82"/>
  <c r="AG347" i="82" s="1"/>
  <c r="AF32" i="82"/>
  <c r="AG32" i="82" s="1"/>
  <c r="AF1098" i="82"/>
  <c r="AG1098" i="82" s="1"/>
  <c r="AF636" i="82"/>
  <c r="AG636" i="82" s="1"/>
  <c r="AF970" i="82"/>
  <c r="AG970" i="82" s="1"/>
  <c r="AF424" i="82"/>
  <c r="AG424" i="82" s="1"/>
  <c r="AF480" i="82"/>
  <c r="AG480" i="82" s="1"/>
  <c r="AF1267" i="82"/>
  <c r="AG1267" i="82" s="1"/>
  <c r="AF556" i="82"/>
  <c r="AG556" i="82" s="1"/>
  <c r="AF898" i="82"/>
  <c r="AG898" i="82" s="1"/>
  <c r="AF540" i="82"/>
  <c r="AG540" i="82" s="1"/>
  <c r="AF1301" i="82"/>
  <c r="AG1301" i="82" s="1"/>
  <c r="AF999" i="82"/>
  <c r="AG999" i="82" s="1"/>
  <c r="AF607" i="82"/>
  <c r="AG607" i="82" s="1"/>
  <c r="AF393" i="82"/>
  <c r="AG393" i="82" s="1"/>
  <c r="AF1292" i="82"/>
  <c r="AG1292" i="82" s="1"/>
  <c r="AF668" i="82"/>
  <c r="AG668" i="82" s="1"/>
  <c r="AF384" i="82"/>
  <c r="AG384" i="82" s="1"/>
  <c r="AF1165" i="82"/>
  <c r="AG1165" i="82" s="1"/>
  <c r="AF760" i="82"/>
  <c r="AG760" i="82" s="1"/>
  <c r="AF472" i="82"/>
  <c r="AG472" i="82" s="1"/>
  <c r="AF855" i="82"/>
  <c r="AG855" i="82" s="1"/>
  <c r="AF1237" i="82"/>
  <c r="AG1237" i="82" s="1"/>
  <c r="AF1060" i="82"/>
  <c r="AG1060" i="82" s="1"/>
  <c r="AF1216" i="82"/>
  <c r="AG1216" i="82" s="1"/>
  <c r="AF22" i="82"/>
  <c r="AG22" i="82" s="1"/>
  <c r="AF115" i="82"/>
  <c r="AG115" i="82" s="1"/>
  <c r="AF709" i="82"/>
  <c r="AG709" i="82" s="1"/>
  <c r="AF716" i="82"/>
  <c r="AG716" i="82" s="1"/>
  <c r="AF1246" i="82"/>
  <c r="AG1246" i="82" s="1"/>
  <c r="AF37" i="82"/>
  <c r="AG37" i="82" s="1"/>
  <c r="AF470" i="82"/>
  <c r="AG470" i="82" s="1"/>
  <c r="AF492" i="82"/>
  <c r="AG492" i="82" s="1"/>
  <c r="AF260" i="82"/>
  <c r="AG260" i="82" s="1"/>
  <c r="AF372" i="82"/>
  <c r="AG372" i="82" s="1"/>
  <c r="AF1212" i="82"/>
  <c r="AG1212" i="82" s="1"/>
  <c r="AF646" i="82"/>
  <c r="AG646" i="82" s="1"/>
  <c r="AF293" i="82"/>
  <c r="AG293" i="82" s="1"/>
  <c r="AF1117" i="82"/>
  <c r="AG1117" i="82" s="1"/>
  <c r="AF335" i="82"/>
  <c r="AG335" i="82" s="1"/>
  <c r="AF1250" i="82"/>
  <c r="AG1250" i="82" s="1"/>
  <c r="AF994" i="82"/>
  <c r="AG994" i="82" s="1"/>
  <c r="AF583" i="82"/>
  <c r="AG583" i="82" s="1"/>
  <c r="AF1225" i="82"/>
  <c r="AG1225" i="82" s="1"/>
  <c r="AF1033" i="82"/>
  <c r="AG1033" i="82" s="1"/>
  <c r="AF815" i="82"/>
  <c r="AG815" i="82" s="1"/>
  <c r="AF559" i="82"/>
  <c r="AG559" i="82" s="1"/>
  <c r="AF343" i="82"/>
  <c r="AG343" i="82" s="1"/>
  <c r="AF1045" i="82"/>
  <c r="AG1045" i="82" s="1"/>
  <c r="AF885" i="82"/>
  <c r="AG885" i="82" s="1"/>
  <c r="AF578" i="82"/>
  <c r="AG578" i="82" s="1"/>
  <c r="AF245" i="82"/>
  <c r="AG245" i="82" s="1"/>
  <c r="AF767" i="82"/>
  <c r="AG767" i="82" s="1"/>
  <c r="AF531" i="82"/>
  <c r="AG531" i="82" s="1"/>
  <c r="AF253" i="82"/>
  <c r="AG253" i="82" s="1"/>
  <c r="AF1265" i="82"/>
  <c r="AG1265" i="82" s="1"/>
  <c r="AF1073" i="82"/>
  <c r="AG1073" i="82" s="1"/>
  <c r="AF881" i="82"/>
  <c r="AG881" i="82" s="1"/>
  <c r="AF632" i="82"/>
  <c r="AG632" i="82" s="1"/>
  <c r="AF309" i="82"/>
  <c r="AG309" i="82" s="1"/>
  <c r="AF759" i="82"/>
  <c r="AG759" i="82" s="1"/>
  <c r="AF567" i="82"/>
  <c r="AG567" i="82" s="1"/>
  <c r="AF333" i="82"/>
  <c r="AG333" i="82" s="1"/>
  <c r="AF925" i="82"/>
  <c r="AG925" i="82" s="1"/>
  <c r="AF754" i="82"/>
  <c r="AG754" i="82" s="1"/>
  <c r="AF520" i="82"/>
  <c r="AG520" i="82" s="1"/>
  <c r="AF239" i="82"/>
  <c r="AG239" i="82" s="1"/>
  <c r="AF827" i="82"/>
  <c r="AG827" i="82" s="1"/>
  <c r="AF635" i="82"/>
  <c r="AG635" i="82" s="1"/>
  <c r="AF459" i="82"/>
  <c r="AG459" i="82" s="1"/>
  <c r="AF307" i="82"/>
  <c r="AG307" i="82" s="1"/>
  <c r="AF1213" i="82"/>
  <c r="AG1213" i="82" s="1"/>
  <c r="AF700" i="82"/>
  <c r="AG700" i="82" s="1"/>
  <c r="AF1150" i="82"/>
  <c r="AG1150" i="82" s="1"/>
  <c r="AF1119" i="82"/>
  <c r="AG1119" i="82" s="1"/>
  <c r="AF1099" i="82"/>
  <c r="AG1099" i="82" s="1"/>
  <c r="AF300" i="82"/>
  <c r="AG300" i="82" s="1"/>
  <c r="AF1296" i="82"/>
  <c r="AG1296" i="82" s="1"/>
  <c r="AF1074" i="82"/>
  <c r="AG1074" i="82" s="1"/>
  <c r="AF1111" i="82"/>
  <c r="AG1111" i="82" s="1"/>
  <c r="AF768" i="82"/>
  <c r="AG768" i="82" s="1"/>
  <c r="AF454" i="82"/>
  <c r="AG454" i="82" s="1"/>
  <c r="AF219" i="82"/>
  <c r="AG219" i="82" s="1"/>
  <c r="AF824" i="82"/>
  <c r="AG824" i="82" s="1"/>
  <c r="AF519" i="82"/>
  <c r="AG519" i="82" s="1"/>
  <c r="AF640" i="82"/>
  <c r="AG640" i="82" s="1"/>
  <c r="AF284" i="82"/>
  <c r="AG284" i="82" s="1"/>
  <c r="AF1101" i="82"/>
  <c r="AG1101" i="82" s="1"/>
  <c r="AF1161" i="82"/>
  <c r="AG1161" i="82" s="1"/>
  <c r="AF1001" i="82"/>
  <c r="AG1001" i="82" s="1"/>
  <c r="AF728" i="82"/>
  <c r="AG728" i="82" s="1"/>
  <c r="AF232" i="82"/>
  <c r="AG232" i="82" s="1"/>
  <c r="AF1221" i="82"/>
  <c r="AG1221" i="82" s="1"/>
  <c r="Q1324" i="82"/>
  <c r="P1324" i="82"/>
  <c r="P1403" i="82"/>
  <c r="Q1403" i="82"/>
  <c r="BA253" i="54"/>
  <c r="AZ253" i="54"/>
  <c r="BA187" i="54"/>
  <c r="AZ187" i="54"/>
  <c r="AZ296" i="54"/>
  <c r="BA296" i="54"/>
  <c r="BA310" i="54"/>
  <c r="AZ310" i="54"/>
  <c r="E4" i="82"/>
  <c r="J38" i="54"/>
  <c r="I38" i="54"/>
  <c r="E39" i="54"/>
  <c r="N251" i="82"/>
  <c r="N290" i="82"/>
  <c r="N310" i="82"/>
  <c r="N278" i="82"/>
  <c r="N175" i="82"/>
  <c r="N227" i="82"/>
  <c r="N134" i="82"/>
  <c r="N242" i="82"/>
  <c r="N7" i="82"/>
  <c r="N159" i="82"/>
  <c r="N52" i="82"/>
  <c r="N132" i="82"/>
  <c r="N212" i="82"/>
  <c r="N280" i="82"/>
  <c r="N333" i="82"/>
  <c r="N375" i="82"/>
  <c r="N415" i="82"/>
  <c r="N455" i="82"/>
  <c r="N16" i="82"/>
  <c r="N121" i="82"/>
  <c r="N229" i="82"/>
  <c r="N309" i="82"/>
  <c r="N370" i="82"/>
  <c r="N424" i="82"/>
  <c r="N477" i="82"/>
  <c r="N520" i="82"/>
  <c r="N560" i="82"/>
  <c r="N600" i="82"/>
  <c r="N640" i="82"/>
  <c r="N680" i="82"/>
  <c r="N720" i="82"/>
  <c r="N760" i="82"/>
  <c r="N800" i="82"/>
  <c r="N840" i="82"/>
  <c r="N880" i="82"/>
  <c r="N246" i="82"/>
  <c r="N255" i="82"/>
  <c r="N82" i="82"/>
  <c r="N58" i="82"/>
  <c r="N23" i="82"/>
  <c r="N298" i="82"/>
  <c r="N191" i="82"/>
  <c r="N122" i="82"/>
  <c r="N294" i="82"/>
  <c r="N50" i="82"/>
  <c r="N178" i="82"/>
  <c r="N62" i="82"/>
  <c r="N238" i="82"/>
  <c r="N334" i="82"/>
  <c r="N219" i="82"/>
  <c r="N44" i="82"/>
  <c r="N140" i="82"/>
  <c r="N228" i="82"/>
  <c r="N296" i="82"/>
  <c r="N351" i="82"/>
  <c r="N395" i="82"/>
  <c r="N439" i="82"/>
  <c r="N483" i="82"/>
  <c r="N101" i="82"/>
  <c r="N217" i="82"/>
  <c r="N316" i="82"/>
  <c r="N381" i="82"/>
  <c r="N440" i="82"/>
  <c r="N496" i="82"/>
  <c r="N540" i="82"/>
  <c r="N584" i="82"/>
  <c r="N628" i="82"/>
  <c r="N672" i="82"/>
  <c r="N716" i="82"/>
  <c r="N764" i="82"/>
  <c r="N808" i="82"/>
  <c r="N852" i="82"/>
  <c r="N896" i="82"/>
  <c r="N77" i="82"/>
  <c r="N221" i="82"/>
  <c r="N327" i="82"/>
  <c r="N401" i="82"/>
  <c r="N473" i="82"/>
  <c r="N530" i="82"/>
  <c r="N583" i="82"/>
  <c r="N637" i="82"/>
  <c r="N9" i="82"/>
  <c r="N200" i="82"/>
  <c r="N342" i="82"/>
  <c r="N438" i="82"/>
  <c r="N522" i="82"/>
  <c r="N593" i="82"/>
  <c r="N665" i="82"/>
  <c r="N723" i="82"/>
  <c r="N777" i="82"/>
  <c r="N830" i="82"/>
  <c r="N883" i="82"/>
  <c r="N931" i="82"/>
  <c r="N971" i="82"/>
  <c r="N1011" i="82"/>
  <c r="N1051" i="82"/>
  <c r="N1091" i="82"/>
  <c r="N1131" i="82"/>
  <c r="N13" i="82"/>
  <c r="N263" i="82"/>
  <c r="N406" i="82"/>
  <c r="N523" i="82"/>
  <c r="N618" i="82"/>
  <c r="N706" i="82"/>
  <c r="N778" i="82"/>
  <c r="N849" i="82"/>
  <c r="N918" i="82"/>
  <c r="N972" i="82"/>
  <c r="N1025" i="82"/>
  <c r="N1078" i="82"/>
  <c r="N1132" i="82"/>
  <c r="N1181" i="82"/>
  <c r="N1221" i="82"/>
  <c r="N1261" i="82"/>
  <c r="N1301" i="82"/>
  <c r="N169" i="82"/>
  <c r="N361" i="82"/>
  <c r="N489" i="82"/>
  <c r="N582" i="82"/>
  <c r="N677" i="82"/>
  <c r="N751" i="82"/>
  <c r="N822" i="82"/>
  <c r="N893" i="82"/>
  <c r="N952" i="82"/>
  <c r="N1005" i="82"/>
  <c r="N73" i="82"/>
  <c r="N81" i="82"/>
  <c r="N442" i="82"/>
  <c r="N645" i="82"/>
  <c r="N797" i="82"/>
  <c r="N933" i="82"/>
  <c r="N1040" i="82"/>
  <c r="N1114" i="82"/>
  <c r="N1182" i="82"/>
  <c r="N1235" i="82"/>
  <c r="N1288" i="82"/>
  <c r="N287" i="82"/>
  <c r="N538" i="82"/>
  <c r="N717" i="82"/>
  <c r="N859" i="82"/>
  <c r="N980" i="82"/>
  <c r="N1074" i="82"/>
  <c r="N1145" i="82"/>
  <c r="N1204" i="82"/>
  <c r="N56" i="82"/>
  <c r="N710" i="82"/>
  <c r="N974" i="82"/>
  <c r="N1141" i="82"/>
  <c r="N1255" i="82"/>
  <c r="N292" i="82"/>
  <c r="N747" i="82"/>
  <c r="N1002" i="82"/>
  <c r="N1161" i="82"/>
  <c r="N1264" i="82"/>
  <c r="N414" i="82"/>
  <c r="N781" i="82"/>
  <c r="N1028" i="82"/>
  <c r="N1175" i="82"/>
  <c r="N1274" i="82"/>
  <c r="N903" i="82"/>
  <c r="N705" i="82"/>
  <c r="N432" i="82"/>
  <c r="N1275" i="82"/>
  <c r="N1211" i="82"/>
  <c r="N86" i="82"/>
  <c r="N103" i="82"/>
  <c r="N202" i="82"/>
  <c r="N18" i="82"/>
  <c r="N83" i="82"/>
  <c r="N35" i="82"/>
  <c r="N10" i="82"/>
  <c r="N210" i="82"/>
  <c r="N67" i="82"/>
  <c r="N239" i="82"/>
  <c r="N154" i="82"/>
  <c r="N282" i="82"/>
  <c r="N115" i="82"/>
  <c r="N94" i="82"/>
  <c r="N190" i="82"/>
  <c r="N286" i="82"/>
  <c r="N75" i="82"/>
  <c r="N187" i="82"/>
  <c r="N4" i="82"/>
  <c r="N100" i="82"/>
  <c r="N196" i="82"/>
  <c r="N285" i="82"/>
  <c r="N347" i="82"/>
  <c r="N399" i="82"/>
  <c r="N447" i="82"/>
  <c r="N25" i="82"/>
  <c r="N153" i="82"/>
  <c r="N273" i="82"/>
  <c r="N354" i="82"/>
  <c r="N418" i="82"/>
  <c r="N488" i="82"/>
  <c r="N536" i="82"/>
  <c r="N588" i="82"/>
  <c r="N636" i="82"/>
  <c r="N688" i="82"/>
  <c r="N736" i="82"/>
  <c r="N784" i="82"/>
  <c r="N832" i="82"/>
  <c r="N884" i="82"/>
  <c r="N49" i="82"/>
  <c r="N205" i="82"/>
  <c r="N336" i="82"/>
  <c r="N416" i="82"/>
  <c r="N493" i="82"/>
  <c r="N551" i="82"/>
  <c r="N610" i="82"/>
  <c r="N669" i="82"/>
  <c r="N141" i="82"/>
  <c r="N320" i="82"/>
  <c r="N428" i="82"/>
  <c r="N529" i="82"/>
  <c r="N607" i="82"/>
  <c r="N686" i="82"/>
  <c r="N745" i="82"/>
  <c r="N803" i="82"/>
  <c r="N862" i="82"/>
  <c r="N919" i="82"/>
  <c r="N963" i="82"/>
  <c r="N1007" i="82"/>
  <c r="N1055" i="82"/>
  <c r="N1099" i="82"/>
  <c r="N1143" i="82"/>
  <c r="N113" i="82"/>
  <c r="N346" i="82"/>
  <c r="N484" i="82"/>
  <c r="N590" i="82"/>
  <c r="N693" i="82"/>
  <c r="N770" i="82"/>
  <c r="N855" i="82"/>
  <c r="N929" i="82"/>
  <c r="N988" i="82"/>
  <c r="N1046" i="82"/>
  <c r="N1105" i="82"/>
  <c r="N1164" i="82"/>
  <c r="N1209" i="82"/>
  <c r="N1253" i="82"/>
  <c r="N1297" i="82"/>
  <c r="N193" i="82"/>
  <c r="N385" i="82"/>
  <c r="N517" i="82"/>
  <c r="N619" i="82"/>
  <c r="N715" i="82"/>
  <c r="N794" i="82"/>
  <c r="N871" i="82"/>
  <c r="N941" i="82"/>
  <c r="N1000" i="82"/>
  <c r="N128" i="82"/>
  <c r="N184" i="82"/>
  <c r="N511" i="82"/>
  <c r="N711" i="82"/>
  <c r="N869" i="82"/>
  <c r="N997" i="82"/>
  <c r="N1093" i="82"/>
  <c r="N1171" i="82"/>
  <c r="N1230" i="82"/>
  <c r="N1294" i="82"/>
  <c r="N350" i="82"/>
  <c r="N595" i="82"/>
  <c r="N774" i="82"/>
  <c r="N926" i="82"/>
  <c r="N1044" i="82"/>
  <c r="N1124" i="82"/>
  <c r="N1194" i="82"/>
  <c r="N1252" i="82"/>
  <c r="N738" i="82"/>
  <c r="N1017" i="82"/>
  <c r="N1180" i="82"/>
  <c r="N1284" i="82"/>
  <c r="N577" i="82"/>
  <c r="N917" i="82"/>
  <c r="N1118" i="82"/>
  <c r="N1248" i="82"/>
  <c r="N325" i="82"/>
  <c r="N810" i="82"/>
  <c r="N1064" i="82"/>
  <c r="N1207" i="82"/>
  <c r="N1302" i="82"/>
  <c r="N1222" i="82"/>
  <c r="N1190" i="82"/>
  <c r="N1154" i="82"/>
  <c r="N1112" i="82"/>
  <c r="N163" i="82"/>
  <c r="N215" i="82"/>
  <c r="N330" i="82"/>
  <c r="N118" i="82"/>
  <c r="N146" i="82"/>
  <c r="N79" i="82"/>
  <c r="N38" i="82"/>
  <c r="N6" i="82"/>
  <c r="N306" i="82"/>
  <c r="N91" i="82"/>
  <c r="N203" i="82"/>
  <c r="N12" i="82"/>
  <c r="N108" i="82"/>
  <c r="N204" i="82"/>
  <c r="N291" i="82"/>
  <c r="N355" i="82"/>
  <c r="N403" i="82"/>
  <c r="N451" i="82"/>
  <c r="N37" i="82"/>
  <c r="N165" i="82"/>
  <c r="N281" i="82"/>
  <c r="N360" i="82"/>
  <c r="N429" i="82"/>
  <c r="N492" i="82"/>
  <c r="N544" i="82"/>
  <c r="N592" i="82"/>
  <c r="N644" i="82"/>
  <c r="N692" i="82"/>
  <c r="N740" i="82"/>
  <c r="N788" i="82"/>
  <c r="N836" i="82"/>
  <c r="N888" i="82"/>
  <c r="N64" i="82"/>
  <c r="N233" i="82"/>
  <c r="N345" i="82"/>
  <c r="N422" i="82"/>
  <c r="N498" i="82"/>
  <c r="N557" i="82"/>
  <c r="N615" i="82"/>
  <c r="N674" i="82"/>
  <c r="N160" i="82"/>
  <c r="N332" i="82"/>
  <c r="N448" i="82"/>
  <c r="N537" i="82"/>
  <c r="N614" i="82"/>
  <c r="N691" i="82"/>
  <c r="N750" i="82"/>
  <c r="N809" i="82"/>
  <c r="N867" i="82"/>
  <c r="N923" i="82"/>
  <c r="N967" i="82"/>
  <c r="N1015" i="82"/>
  <c r="N1059" i="82"/>
  <c r="N1103" i="82"/>
  <c r="N1147" i="82"/>
  <c r="N137" i="82"/>
  <c r="N357" i="82"/>
  <c r="N495" i="82"/>
  <c r="N598" i="82"/>
  <c r="N699" i="82"/>
  <c r="N785" i="82"/>
  <c r="N863" i="82"/>
  <c r="N934" i="82"/>
  <c r="N993" i="82"/>
  <c r="N1052" i="82"/>
  <c r="N1110" i="82"/>
  <c r="N1169" i="82"/>
  <c r="N1213" i="82"/>
  <c r="N1257" i="82"/>
  <c r="N1305" i="82"/>
  <c r="N224" i="82"/>
  <c r="N398" i="82"/>
  <c r="N526" i="82"/>
  <c r="N630" i="82"/>
  <c r="N722" i="82"/>
  <c r="N801" i="82"/>
  <c r="N879" i="82"/>
  <c r="N946" i="82"/>
  <c r="N1010" i="82"/>
  <c r="N173" i="82"/>
  <c r="N232" i="82"/>
  <c r="N531" i="82"/>
  <c r="N726" i="82"/>
  <c r="N882" i="82"/>
  <c r="N1008" i="82"/>
  <c r="N1101" i="82"/>
  <c r="N1176" i="82"/>
  <c r="N1240" i="82"/>
  <c r="N1299" i="82"/>
  <c r="N377" i="82"/>
  <c r="N613" i="82"/>
  <c r="N789" i="82"/>
  <c r="N937" i="82"/>
  <c r="N1053" i="82"/>
  <c r="N1130" i="82"/>
  <c r="N1199" i="82"/>
  <c r="N257" i="82"/>
  <c r="N767" i="82"/>
  <c r="N1038" i="82"/>
  <c r="N1191" i="82"/>
  <c r="N1291" i="82"/>
  <c r="N617" i="82"/>
  <c r="N938" i="82"/>
  <c r="N1133" i="82"/>
  <c r="N1258" i="82"/>
  <c r="N464" i="82"/>
  <c r="N838" i="82"/>
  <c r="N1077" i="82"/>
  <c r="N1218" i="82"/>
  <c r="N1308" i="82"/>
  <c r="N1260" i="82"/>
  <c r="N1232" i="82"/>
  <c r="N1200" i="82"/>
  <c r="N1168" i="82"/>
  <c r="N3" i="82"/>
  <c r="N162" i="82"/>
  <c r="N230" i="82"/>
  <c r="N247" i="82"/>
  <c r="N314" i="82"/>
  <c r="N74" i="82"/>
  <c r="N250" i="82"/>
  <c r="N114" i="82"/>
  <c r="N142" i="82"/>
  <c r="N270" i="82"/>
  <c r="N107" i="82"/>
  <c r="N235" i="82"/>
  <c r="N68" i="82"/>
  <c r="N180" i="82"/>
  <c r="N301" i="82"/>
  <c r="N367" i="82"/>
  <c r="N427" i="82"/>
  <c r="N487" i="82"/>
  <c r="N176" i="82"/>
  <c r="N303" i="82"/>
  <c r="N397" i="82"/>
  <c r="N472" i="82"/>
  <c r="N548" i="82"/>
  <c r="N608" i="82"/>
  <c r="N664" i="82"/>
  <c r="N728" i="82"/>
  <c r="N792" i="82"/>
  <c r="N856" i="82"/>
  <c r="N912" i="82"/>
  <c r="N177" i="82"/>
  <c r="N352" i="82"/>
  <c r="N444" i="82"/>
  <c r="N525" i="82"/>
  <c r="N599" i="82"/>
  <c r="N679" i="82"/>
  <c r="N237" i="82"/>
  <c r="N390" i="82"/>
  <c r="N507" i="82"/>
  <c r="N622" i="82"/>
  <c r="N707" i="82"/>
  <c r="N782" i="82"/>
  <c r="N851" i="82"/>
  <c r="N927" i="82"/>
  <c r="N983" i="82"/>
  <c r="N1035" i="82"/>
  <c r="N1087" i="82"/>
  <c r="N1151" i="82"/>
  <c r="N213" i="82"/>
  <c r="N433" i="82"/>
  <c r="N570" i="82"/>
  <c r="N714" i="82"/>
  <c r="N806" i="82"/>
  <c r="N898" i="82"/>
  <c r="N977" i="82"/>
  <c r="N1057" i="82"/>
  <c r="N1126" i="82"/>
  <c r="N1193" i="82"/>
  <c r="N1245" i="82"/>
  <c r="N1309" i="82"/>
  <c r="N284" i="82"/>
  <c r="N462" i="82"/>
  <c r="N602" i="82"/>
  <c r="N730" i="82"/>
  <c r="N829" i="82"/>
  <c r="N920" i="82"/>
  <c r="N989" i="82"/>
  <c r="N225" i="82"/>
  <c r="N341" i="82"/>
  <c r="N625" i="82"/>
  <c r="N839" i="82"/>
  <c r="N1018" i="82"/>
  <c r="N1129" i="82"/>
  <c r="N1208" i="82"/>
  <c r="N1278" i="82"/>
  <c r="N404" i="82"/>
  <c r="N670" i="82"/>
  <c r="N874" i="82"/>
  <c r="N1022" i="82"/>
  <c r="N1138" i="82"/>
  <c r="N1220" i="82"/>
  <c r="N566" i="82"/>
  <c r="N953" i="82"/>
  <c r="N1202" i="82"/>
  <c r="N1312" i="82"/>
  <c r="N805" i="82"/>
  <c r="N1090" i="82"/>
  <c r="N1271" i="82"/>
  <c r="N585" i="82"/>
  <c r="N964" i="82"/>
  <c r="N1186" i="82"/>
  <c r="N209" i="82"/>
  <c r="N559" i="82"/>
  <c r="N847" i="82"/>
  <c r="N970" i="82"/>
  <c r="N170" i="82"/>
  <c r="N231" i="82"/>
  <c r="N66" i="82"/>
  <c r="N266" i="82"/>
  <c r="N183" i="82"/>
  <c r="N179" i="82"/>
  <c r="N14" i="82"/>
  <c r="N158" i="82"/>
  <c r="N123" i="82"/>
  <c r="N76" i="82"/>
  <c r="N188" i="82"/>
  <c r="N307" i="82"/>
  <c r="N371" i="82"/>
  <c r="N431" i="82"/>
  <c r="N5" i="82"/>
  <c r="N185" i="82"/>
  <c r="N324" i="82"/>
  <c r="N402" i="82"/>
  <c r="N482" i="82"/>
  <c r="N552" i="82"/>
  <c r="N612" i="82"/>
  <c r="N668" i="82"/>
  <c r="N732" i="82"/>
  <c r="N796" i="82"/>
  <c r="N860" i="82"/>
  <c r="N8" i="82"/>
  <c r="N192" i="82"/>
  <c r="N358" i="82"/>
  <c r="N452" i="82"/>
  <c r="N535" i="82"/>
  <c r="N605" i="82"/>
  <c r="N685" i="82"/>
  <c r="N256" i="82"/>
  <c r="N400" i="82"/>
  <c r="N515" i="82"/>
  <c r="N629" i="82"/>
  <c r="N713" i="82"/>
  <c r="N787" i="82"/>
  <c r="N857" i="82"/>
  <c r="N935" i="82"/>
  <c r="N987" i="82"/>
  <c r="N1039" i="82"/>
  <c r="N1095" i="82"/>
  <c r="N1155" i="82"/>
  <c r="N241" i="82"/>
  <c r="N446" i="82"/>
  <c r="N581" i="82"/>
  <c r="N721" i="82"/>
  <c r="N813" i="82"/>
  <c r="N906" i="82"/>
  <c r="N982" i="82"/>
  <c r="N1062" i="82"/>
  <c r="N1137" i="82"/>
  <c r="N1197" i="82"/>
  <c r="N1249" i="82"/>
  <c r="N1313" i="82"/>
  <c r="N300" i="82"/>
  <c r="N474" i="82"/>
  <c r="N611" i="82"/>
  <c r="N737" i="82"/>
  <c r="N837" i="82"/>
  <c r="N925" i="82"/>
  <c r="N994" i="82"/>
  <c r="N272" i="82"/>
  <c r="N368" i="82"/>
  <c r="N662" i="82"/>
  <c r="N854" i="82"/>
  <c r="N1029" i="82"/>
  <c r="N1136" i="82"/>
  <c r="N1214" i="82"/>
  <c r="N1283" i="82"/>
  <c r="N426" i="82"/>
  <c r="N689" i="82"/>
  <c r="N887" i="82"/>
  <c r="N1033" i="82"/>
  <c r="N1152" i="82"/>
  <c r="N1226" i="82"/>
  <c r="N603" i="82"/>
  <c r="N996" i="82"/>
  <c r="N1212" i="82"/>
  <c r="N109" i="82"/>
  <c r="N833" i="82"/>
  <c r="N1104" i="82"/>
  <c r="N1279" i="82"/>
  <c r="N623" i="82"/>
  <c r="N985" i="82"/>
  <c r="N1196" i="82"/>
  <c r="N521" i="82"/>
  <c r="N818" i="82"/>
  <c r="N949" i="82"/>
  <c r="N1054" i="82"/>
  <c r="N55" i="82"/>
  <c r="N19" i="82"/>
  <c r="N166" i="82"/>
  <c r="N338" i="82"/>
  <c r="N326" i="82"/>
  <c r="N30" i="82"/>
  <c r="N174" i="82"/>
  <c r="N302" i="82"/>
  <c r="N139" i="82"/>
  <c r="N84" i="82"/>
  <c r="N220" i="82"/>
  <c r="N312" i="82"/>
  <c r="N379" i="82"/>
  <c r="N435" i="82"/>
  <c r="N48" i="82"/>
  <c r="N197" i="82"/>
  <c r="N331" i="82"/>
  <c r="N408" i="82"/>
  <c r="N500" i="82"/>
  <c r="N556" i="82"/>
  <c r="N616" i="82"/>
  <c r="N676" i="82"/>
  <c r="N744" i="82"/>
  <c r="N804" i="82"/>
  <c r="N864" i="82"/>
  <c r="N21" i="82"/>
  <c r="N248" i="82"/>
  <c r="N366" i="82"/>
  <c r="N458" i="82"/>
  <c r="N541" i="82"/>
  <c r="N621" i="82"/>
  <c r="N29" i="82"/>
  <c r="N268" i="82"/>
  <c r="N410" i="82"/>
  <c r="N543" i="82"/>
  <c r="N635" i="82"/>
  <c r="N718" i="82"/>
  <c r="N793" i="82"/>
  <c r="N873" i="82"/>
  <c r="N939" i="82"/>
  <c r="N991" i="82"/>
  <c r="N1043" i="82"/>
  <c r="N1107" i="82"/>
  <c r="N1159" i="82"/>
  <c r="N277" i="82"/>
  <c r="N460" i="82"/>
  <c r="N609" i="82"/>
  <c r="N727" i="82"/>
  <c r="N821" i="82"/>
  <c r="N913" i="82"/>
  <c r="N998" i="82"/>
  <c r="N1068" i="82"/>
  <c r="N1142" i="82"/>
  <c r="N1201" i="82"/>
  <c r="N1265" i="82"/>
  <c r="N17" i="82"/>
  <c r="N315" i="82"/>
  <c r="N497" i="82"/>
  <c r="N639" i="82"/>
  <c r="N743" i="82"/>
  <c r="N843" i="82"/>
  <c r="N930" i="82"/>
  <c r="N1016" i="82"/>
  <c r="N304" i="82"/>
  <c r="N393" i="82"/>
  <c r="N682" i="82"/>
  <c r="N897" i="82"/>
  <c r="N1050" i="82"/>
  <c r="N1144" i="82"/>
  <c r="N1219" i="82"/>
  <c r="N1304" i="82"/>
  <c r="N453" i="82"/>
  <c r="N703" i="82"/>
  <c r="N902" i="82"/>
  <c r="N1060" i="82"/>
  <c r="N1160" i="82"/>
  <c r="N1231" i="82"/>
  <c r="N641" i="82"/>
  <c r="N1056" i="82"/>
  <c r="N1223" i="82"/>
  <c r="N405" i="82"/>
  <c r="N861" i="82"/>
  <c r="N1146" i="82"/>
  <c r="N1286" i="82"/>
  <c r="N661" i="82"/>
  <c r="N1006" i="82"/>
  <c r="N1228" i="82"/>
  <c r="N673" i="82"/>
  <c r="N928" i="82"/>
  <c r="N1034" i="82"/>
  <c r="N1254" i="82"/>
  <c r="N130" i="82"/>
  <c r="N195" i="82"/>
  <c r="N258" i="82"/>
  <c r="N234" i="82"/>
  <c r="N151" i="82"/>
  <c r="N262" i="82"/>
  <c r="N135" i="82"/>
  <c r="N59" i="82"/>
  <c r="N60" i="82"/>
  <c r="N172" i="82"/>
  <c r="N275" i="82"/>
  <c r="N363" i="82"/>
  <c r="N423" i="82"/>
  <c r="N479" i="82"/>
  <c r="N144" i="82"/>
  <c r="N295" i="82"/>
  <c r="N392" i="82"/>
  <c r="N466" i="82"/>
  <c r="N532" i="82"/>
  <c r="N604" i="82"/>
  <c r="N660" i="82"/>
  <c r="N724" i="82"/>
  <c r="N780" i="82"/>
  <c r="N848" i="82"/>
  <c r="N908" i="82"/>
  <c r="N161" i="82"/>
  <c r="N319" i="82"/>
  <c r="N437" i="82"/>
  <c r="N519" i="82"/>
  <c r="N594" i="82"/>
  <c r="N663" i="82"/>
  <c r="N216" i="82"/>
  <c r="N382" i="82"/>
  <c r="N501" i="82"/>
  <c r="N601" i="82"/>
  <c r="N702" i="82"/>
  <c r="N771" i="82"/>
  <c r="N846" i="82"/>
  <c r="N915" i="82"/>
  <c r="N979" i="82"/>
  <c r="N1031" i="82"/>
  <c r="N1083" i="82"/>
  <c r="N1139" i="82"/>
  <c r="N189" i="82"/>
  <c r="N421" i="82"/>
  <c r="N561" i="82"/>
  <c r="N683" i="82"/>
  <c r="N799" i="82"/>
  <c r="N891" i="82"/>
  <c r="N966" i="82"/>
  <c r="N1041" i="82"/>
  <c r="N1121" i="82"/>
  <c r="N1189" i="82"/>
  <c r="N1241" i="82"/>
  <c r="N1293" i="82"/>
  <c r="N265" i="82"/>
  <c r="N449" i="82"/>
  <c r="N591" i="82"/>
  <c r="N709" i="82"/>
  <c r="N815" i="82"/>
  <c r="N914" i="82"/>
  <c r="N984" i="82"/>
  <c r="N24" i="82"/>
  <c r="N311" i="82"/>
  <c r="N606" i="82"/>
  <c r="N826" i="82"/>
  <c r="N986" i="82"/>
  <c r="N1122" i="82"/>
  <c r="N1203" i="82"/>
  <c r="N1272" i="82"/>
  <c r="N321" i="82"/>
  <c r="N651" i="82"/>
  <c r="N845" i="82"/>
  <c r="N1012" i="82"/>
  <c r="N1117" i="82"/>
  <c r="N1215" i="82"/>
  <c r="N527" i="82"/>
  <c r="N932" i="82"/>
  <c r="N1170" i="82"/>
  <c r="N1306" i="82"/>
  <c r="N775" i="82"/>
  <c r="N1076" i="82"/>
  <c r="N1238" i="82"/>
  <c r="N547" i="82"/>
  <c r="N942" i="82"/>
  <c r="N1162" i="82"/>
  <c r="N1295" i="82"/>
  <c r="N356" i="82"/>
  <c r="N733" i="82"/>
  <c r="N875" i="82"/>
  <c r="N22" i="82"/>
  <c r="N274" i="82"/>
  <c r="N243" i="82"/>
  <c r="N126" i="82"/>
  <c r="N11" i="82"/>
  <c r="N28" i="82"/>
  <c r="N252" i="82"/>
  <c r="N383" i="82"/>
  <c r="N471" i="82"/>
  <c r="N249" i="82"/>
  <c r="N413" i="82"/>
  <c r="N524" i="82"/>
  <c r="N632" i="82"/>
  <c r="N748" i="82"/>
  <c r="N828" i="82"/>
  <c r="N105" i="82"/>
  <c r="N373" i="82"/>
  <c r="N509" i="82"/>
  <c r="N642" i="82"/>
  <c r="N283" i="82"/>
  <c r="N485" i="82"/>
  <c r="N657" i="82"/>
  <c r="N798" i="82"/>
  <c r="N905" i="82"/>
  <c r="N1003" i="82"/>
  <c r="N1111" i="82"/>
  <c r="N88" i="82"/>
  <c r="N513" i="82"/>
  <c r="N735" i="82"/>
  <c r="N877" i="82"/>
  <c r="N1014" i="82"/>
  <c r="N1148" i="82"/>
  <c r="N1233" i="82"/>
  <c r="N96" i="82"/>
  <c r="N506" i="82"/>
  <c r="N694" i="82"/>
  <c r="N865" i="82"/>
  <c r="N1021" i="82"/>
  <c r="N129" i="82"/>
  <c r="N754" i="82"/>
  <c r="N1058" i="82"/>
  <c r="N1192" i="82"/>
  <c r="N97" i="82"/>
  <c r="N731" i="82"/>
  <c r="N990" i="82"/>
  <c r="N1178" i="82"/>
  <c r="N681" i="82"/>
  <c r="N1128" i="82"/>
  <c r="N539" i="82"/>
  <c r="N1174" i="82"/>
  <c r="N157" i="82"/>
  <c r="N1106" i="82"/>
  <c r="N790" i="82"/>
  <c r="N1296" i="82"/>
  <c r="N207" i="82"/>
  <c r="N111" i="82"/>
  <c r="N182" i="82"/>
  <c r="N26" i="82"/>
  <c r="N27" i="82"/>
  <c r="N36" i="82"/>
  <c r="N259" i="82"/>
  <c r="N387" i="82"/>
  <c r="N475" i="82"/>
  <c r="N260" i="82"/>
  <c r="N434" i="82"/>
  <c r="N528" i="82"/>
  <c r="N648" i="82"/>
  <c r="N752" i="82"/>
  <c r="N844" i="82"/>
  <c r="N120" i="82"/>
  <c r="N380" i="82"/>
  <c r="N514" i="82"/>
  <c r="N647" i="82"/>
  <c r="N293" i="82"/>
  <c r="N494" i="82"/>
  <c r="N671" i="82"/>
  <c r="N814" i="82"/>
  <c r="N910" i="82"/>
  <c r="N1019" i="82"/>
  <c r="N1115" i="82"/>
  <c r="N168" i="82"/>
  <c r="N533" i="82"/>
  <c r="N742" i="82"/>
  <c r="N885" i="82"/>
  <c r="N1020" i="82"/>
  <c r="N1153" i="82"/>
  <c r="N1237" i="82"/>
  <c r="N117" i="82"/>
  <c r="N534" i="82"/>
  <c r="N701" i="82"/>
  <c r="N886" i="82"/>
  <c r="N1026" i="82"/>
  <c r="N276" i="82"/>
  <c r="N769" i="82"/>
  <c r="N1065" i="82"/>
  <c r="N1198" i="82"/>
  <c r="N152" i="82"/>
  <c r="N746" i="82"/>
  <c r="N1001" i="82"/>
  <c r="N1183" i="82"/>
  <c r="N795" i="82"/>
  <c r="N1156" i="82"/>
  <c r="N654" i="82"/>
  <c r="N1184" i="82"/>
  <c r="N510" i="82"/>
  <c r="N1120" i="82"/>
  <c r="N992" i="82"/>
  <c r="N597" i="82"/>
  <c r="N70" i="82"/>
  <c r="N206" i="82"/>
  <c r="N43" i="82"/>
  <c r="N92" i="82"/>
  <c r="N264" i="82"/>
  <c r="N391" i="82"/>
  <c r="N57" i="82"/>
  <c r="N267" i="82"/>
  <c r="N445" i="82"/>
  <c r="N564" i="82"/>
  <c r="N652" i="82"/>
  <c r="N756" i="82"/>
  <c r="N868" i="82"/>
  <c r="N136" i="82"/>
  <c r="N388" i="82"/>
  <c r="N546" i="82"/>
  <c r="N653" i="82"/>
  <c r="N305" i="82"/>
  <c r="N550" i="82"/>
  <c r="N678" i="82"/>
  <c r="N819" i="82"/>
  <c r="N943" i="82"/>
  <c r="N1023" i="82"/>
  <c r="N1119" i="82"/>
  <c r="N297" i="82"/>
  <c r="N542" i="82"/>
  <c r="N749" i="82"/>
  <c r="N924" i="82"/>
  <c r="N1030" i="82"/>
  <c r="N1158" i="82"/>
  <c r="N1269" i="82"/>
  <c r="N145" i="82"/>
  <c r="N545" i="82"/>
  <c r="N758" i="82"/>
  <c r="N901" i="82"/>
  <c r="N1032" i="82"/>
  <c r="N417" i="82"/>
  <c r="N783" i="82"/>
  <c r="N1072" i="82"/>
  <c r="N1224" i="82"/>
  <c r="N201" i="82"/>
  <c r="N759" i="82"/>
  <c r="N1066" i="82"/>
  <c r="N1188" i="82"/>
  <c r="N823" i="82"/>
  <c r="N1234" i="82"/>
  <c r="N690" i="82"/>
  <c r="N1195" i="82"/>
  <c r="N695" i="82"/>
  <c r="N1134" i="82"/>
  <c r="N1069" i="82"/>
  <c r="N1097" i="82"/>
  <c r="N102" i="82"/>
  <c r="N87" i="82"/>
  <c r="N34" i="82"/>
  <c r="N90" i="82"/>
  <c r="N51" i="82"/>
  <c r="N222" i="82"/>
  <c r="N155" i="82"/>
  <c r="N119" i="82"/>
  <c r="N226" i="82"/>
  <c r="N127" i="82"/>
  <c r="N218" i="82"/>
  <c r="N110" i="82"/>
  <c r="N318" i="82"/>
  <c r="N2" i="82"/>
  <c r="N236" i="82"/>
  <c r="N343" i="82"/>
  <c r="N463" i="82"/>
  <c r="N208" i="82"/>
  <c r="N376" i="82"/>
  <c r="N512" i="82"/>
  <c r="N620" i="82"/>
  <c r="N708" i="82"/>
  <c r="N820" i="82"/>
  <c r="N33" i="82"/>
  <c r="N299" i="82"/>
  <c r="N486" i="82"/>
  <c r="N626" i="82"/>
  <c r="N125" i="82"/>
  <c r="N468" i="82"/>
  <c r="N643" i="82"/>
  <c r="N761" i="82"/>
  <c r="N894" i="82"/>
  <c r="N995" i="82"/>
  <c r="N1075" i="82"/>
  <c r="N40" i="82"/>
  <c r="N470" i="82"/>
  <c r="N666" i="82"/>
  <c r="N842" i="82"/>
  <c r="N1004" i="82"/>
  <c r="N1100" i="82"/>
  <c r="N1225" i="82"/>
  <c r="N41" i="82"/>
  <c r="N425" i="82"/>
  <c r="N667" i="82"/>
  <c r="N850" i="82"/>
  <c r="N973" i="82"/>
  <c r="N389" i="82"/>
  <c r="N698" i="82"/>
  <c r="N965" i="82"/>
  <c r="N1165" i="82"/>
  <c r="N1310" i="82"/>
  <c r="N575" i="82"/>
  <c r="N958" i="82"/>
  <c r="N1166" i="82"/>
  <c r="N441" i="82"/>
  <c r="N1098" i="82"/>
  <c r="N454" i="82"/>
  <c r="N1045" i="82"/>
  <c r="N1307" i="82"/>
  <c r="N1049" i="82"/>
  <c r="N1280" i="82"/>
  <c r="N1140" i="82"/>
  <c r="N1282" i="82"/>
  <c r="N167" i="82"/>
  <c r="N211" i="82"/>
  <c r="N223" i="82"/>
  <c r="N323" i="82"/>
  <c r="N69" i="82"/>
  <c r="N365" i="82"/>
  <c r="N576" i="82"/>
  <c r="N768" i="82"/>
  <c r="N904" i="82"/>
  <c r="N430" i="82"/>
  <c r="N658" i="82"/>
  <c r="N457" i="82"/>
  <c r="N734" i="82"/>
  <c r="N947" i="82"/>
  <c r="N1071" i="82"/>
  <c r="N369" i="82"/>
  <c r="N757" i="82"/>
  <c r="N961" i="82"/>
  <c r="N1185" i="82"/>
  <c r="N245" i="82"/>
  <c r="N659" i="82"/>
  <c r="N957" i="82"/>
  <c r="N469" i="82"/>
  <c r="N954" i="82"/>
  <c r="N1256" i="82"/>
  <c r="N802" i="82"/>
  <c r="N1109" i="82"/>
  <c r="N909" i="82"/>
  <c r="N719" i="82"/>
  <c r="N1300" i="82"/>
  <c r="N1250" i="82"/>
  <c r="N1243" i="82"/>
  <c r="N47" i="82"/>
  <c r="N147" i="82"/>
  <c r="N254" i="82"/>
  <c r="N20" i="82"/>
  <c r="N328" i="82"/>
  <c r="N80" i="82"/>
  <c r="N386" i="82"/>
  <c r="N580" i="82"/>
  <c r="N772" i="82"/>
  <c r="N93" i="82"/>
  <c r="N465" i="82"/>
  <c r="N45" i="82"/>
  <c r="N476" i="82"/>
  <c r="N739" i="82"/>
  <c r="N951" i="82"/>
  <c r="N1079" i="82"/>
  <c r="N384" i="82"/>
  <c r="N763" i="82"/>
  <c r="N1009" i="82"/>
  <c r="N1205" i="82"/>
  <c r="N335" i="82"/>
  <c r="N687" i="82"/>
  <c r="N962" i="82"/>
  <c r="N491" i="82"/>
  <c r="N976" i="82"/>
  <c r="N1262" i="82"/>
  <c r="N817" i="82"/>
  <c r="N1172" i="82"/>
  <c r="N1070" i="82"/>
  <c r="N890" i="82"/>
  <c r="N1314" i="82"/>
  <c r="N1259" i="82"/>
  <c r="N1303" i="82"/>
  <c r="N116" i="82"/>
  <c r="N339" i="82"/>
  <c r="N89" i="82"/>
  <c r="N450" i="82"/>
  <c r="N596" i="82"/>
  <c r="N776" i="82"/>
  <c r="N149" i="82"/>
  <c r="N480" i="82"/>
  <c r="N65" i="82"/>
  <c r="N558" i="82"/>
  <c r="N755" i="82"/>
  <c r="N955" i="82"/>
  <c r="N1123" i="82"/>
  <c r="N396" i="82"/>
  <c r="N791" i="82"/>
  <c r="N1036" i="82"/>
  <c r="N1217" i="82"/>
  <c r="N348" i="82"/>
  <c r="N765" i="82"/>
  <c r="N968" i="82"/>
  <c r="N549" i="82"/>
  <c r="N1080" i="82"/>
  <c r="N1267" i="82"/>
  <c r="N831" i="82"/>
  <c r="N1210" i="82"/>
  <c r="N1085" i="82"/>
  <c r="N960" i="82"/>
  <c r="N725" i="82"/>
  <c r="N1266" i="82"/>
  <c r="N481" i="82"/>
  <c r="N42" i="82"/>
  <c r="N143" i="82"/>
  <c r="N198" i="82"/>
  <c r="N138" i="82"/>
  <c r="N98" i="82"/>
  <c r="N148" i="82"/>
  <c r="N407" i="82"/>
  <c r="N133" i="82"/>
  <c r="N461" i="82"/>
  <c r="N656" i="82"/>
  <c r="N816" i="82"/>
  <c r="N271" i="82"/>
  <c r="N562" i="82"/>
  <c r="N104" i="82"/>
  <c r="N571" i="82"/>
  <c r="N825" i="82"/>
  <c r="N975" i="82"/>
  <c r="N1135" i="82"/>
  <c r="N553" i="82"/>
  <c r="N834" i="82"/>
  <c r="N1084" i="82"/>
  <c r="N1273" i="82"/>
  <c r="N412" i="82"/>
  <c r="N779" i="82"/>
  <c r="N1037" i="82"/>
  <c r="N587" i="82"/>
  <c r="N1108" i="82"/>
  <c r="N253" i="82"/>
  <c r="N948" i="82"/>
  <c r="N1242" i="82"/>
  <c r="N1244" i="82"/>
  <c r="N1024" i="82"/>
  <c r="N866" i="82"/>
  <c r="N1125" i="82"/>
  <c r="N762" i="82"/>
  <c r="N194" i="82"/>
  <c r="N214" i="82"/>
  <c r="N150" i="82"/>
  <c r="N46" i="82"/>
  <c r="N54" i="82"/>
  <c r="N131" i="82"/>
  <c r="N322" i="82"/>
  <c r="N31" i="82"/>
  <c r="N171" i="82"/>
  <c r="N164" i="82"/>
  <c r="N419" i="82"/>
  <c r="N288" i="82"/>
  <c r="N508" i="82"/>
  <c r="N696" i="82"/>
  <c r="N872" i="82"/>
  <c r="N289" i="82"/>
  <c r="N573" i="82"/>
  <c r="N353" i="82"/>
  <c r="N106" i="82"/>
  <c r="N15" i="82"/>
  <c r="N71" i="82"/>
  <c r="N78" i="82"/>
  <c r="N244" i="82"/>
  <c r="N443" i="82"/>
  <c r="N337" i="82"/>
  <c r="N516" i="82"/>
  <c r="N700" i="82"/>
  <c r="N876" i="82"/>
  <c r="N308" i="82"/>
  <c r="N578" i="82"/>
  <c r="N362" i="82"/>
  <c r="N650" i="82"/>
  <c r="N878" i="82"/>
  <c r="N1047" i="82"/>
  <c r="N61" i="82"/>
  <c r="N646" i="82"/>
  <c r="N945" i="82"/>
  <c r="N1116" i="82"/>
  <c r="N1285" i="82"/>
  <c r="N563" i="82"/>
  <c r="N858" i="82"/>
  <c r="N340" i="82"/>
  <c r="N911" i="82"/>
  <c r="N1187" i="82"/>
  <c r="N518" i="82"/>
  <c r="N1088" i="82"/>
  <c r="N490" i="82"/>
  <c r="N1276" i="82"/>
  <c r="N1216" i="82"/>
  <c r="N1092" i="82"/>
  <c r="N1013" i="82"/>
  <c r="N63" i="82"/>
  <c r="N186" i="82"/>
  <c r="N39" i="82"/>
  <c r="N95" i="82"/>
  <c r="N269" i="82"/>
  <c r="N459" i="82"/>
  <c r="N344" i="82"/>
  <c r="N568" i="82"/>
  <c r="N704" i="82"/>
  <c r="N892" i="82"/>
  <c r="N394" i="82"/>
  <c r="N589" i="82"/>
  <c r="N372" i="82"/>
  <c r="N697" i="82"/>
  <c r="N889" i="82"/>
  <c r="N1063" i="82"/>
  <c r="N313" i="82"/>
  <c r="N655" i="82"/>
  <c r="N950" i="82"/>
  <c r="N1173" i="82"/>
  <c r="N1289" i="82"/>
  <c r="N574" i="82"/>
  <c r="N907" i="82"/>
  <c r="N364" i="82"/>
  <c r="N922" i="82"/>
  <c r="N1246" i="82"/>
  <c r="N555" i="82"/>
  <c r="N1096" i="82"/>
  <c r="N853" i="82"/>
  <c r="N1298" i="82"/>
  <c r="N1227" i="82"/>
  <c r="N1149" i="82"/>
  <c r="N1082" i="82"/>
  <c r="N99" i="82"/>
  <c r="N199" i="82"/>
  <c r="N317" i="82"/>
  <c r="N467" i="82"/>
  <c r="N349" i="82"/>
  <c r="N572" i="82"/>
  <c r="N712" i="82"/>
  <c r="N900" i="82"/>
  <c r="N409" i="82"/>
  <c r="N631" i="82"/>
  <c r="N420" i="82"/>
  <c r="N729" i="82"/>
  <c r="N899" i="82"/>
  <c r="N1067" i="82"/>
  <c r="N329" i="82"/>
  <c r="N675" i="82"/>
  <c r="N956" i="82"/>
  <c r="N1177" i="82"/>
  <c r="N72" i="82"/>
  <c r="N649" i="82"/>
  <c r="N936" i="82"/>
  <c r="N32" i="82"/>
  <c r="N944" i="82"/>
  <c r="N1251" i="82"/>
  <c r="N633" i="82"/>
  <c r="N1102" i="82"/>
  <c r="N881" i="82"/>
  <c r="N502" i="82"/>
  <c r="N1292" i="82"/>
  <c r="N1239" i="82"/>
  <c r="N1268" i="82"/>
  <c r="N411" i="82"/>
  <c r="N279" i="82"/>
  <c r="N841" i="82"/>
  <c r="N827" i="82"/>
  <c r="N436" i="82"/>
  <c r="N811" i="82"/>
  <c r="N1236" i="82"/>
  <c r="N895" i="82"/>
  <c r="N112" i="82"/>
  <c r="N503" i="82"/>
  <c r="N959" i="82"/>
  <c r="N870" i="82"/>
  <c r="N554" i="82"/>
  <c r="N1086" i="82"/>
  <c r="N1247" i="82"/>
  <c r="N921" i="82"/>
  <c r="N240" i="82"/>
  <c r="N567" i="82"/>
  <c r="N999" i="82"/>
  <c r="N940" i="82"/>
  <c r="N773" i="82"/>
  <c r="N1150" i="82"/>
  <c r="N378" i="82"/>
  <c r="N1287" i="82"/>
  <c r="N456" i="82"/>
  <c r="N85" i="82"/>
  <c r="N1027" i="82"/>
  <c r="N1073" i="82"/>
  <c r="N786" i="82"/>
  <c r="N1157" i="82"/>
  <c r="N1113" i="82"/>
  <c r="N1179" i="82"/>
  <c r="N504" i="82"/>
  <c r="N181" i="82"/>
  <c r="N1127" i="82"/>
  <c r="N1089" i="82"/>
  <c r="N807" i="82"/>
  <c r="N53" i="82"/>
  <c r="N1263" i="82"/>
  <c r="N1290" i="82"/>
  <c r="N624" i="82"/>
  <c r="N565" i="82"/>
  <c r="N1163" i="82"/>
  <c r="N1094" i="82"/>
  <c r="N978" i="82"/>
  <c r="N478" i="82"/>
  <c r="N1270" i="82"/>
  <c r="N634" i="82"/>
  <c r="N684" i="82"/>
  <c r="N579" i="82"/>
  <c r="N1167" i="82"/>
  <c r="N1229" i="82"/>
  <c r="N1042" i="82"/>
  <c r="N499" i="82"/>
  <c r="N981" i="82"/>
  <c r="N1311" i="82"/>
  <c r="N124" i="82"/>
  <c r="N812" i="82"/>
  <c r="N586" i="82"/>
  <c r="N505" i="82"/>
  <c r="N1277" i="82"/>
  <c r="N1048" i="82"/>
  <c r="N916" i="82"/>
  <c r="N1061" i="82"/>
  <c r="N156" i="82"/>
  <c r="N824" i="82"/>
  <c r="N766" i="82"/>
  <c r="N627" i="82"/>
  <c r="N1281" i="82"/>
  <c r="N569" i="82"/>
  <c r="N969" i="82"/>
  <c r="N1206" i="82"/>
  <c r="N359" i="82"/>
  <c r="N261" i="82"/>
  <c r="N835" i="82"/>
  <c r="N638" i="82"/>
  <c r="N374" i="82"/>
  <c r="N741" i="82"/>
  <c r="N1081" i="82"/>
  <c r="N753" i="82"/>
  <c r="AZ48" i="54"/>
  <c r="BA48" i="54"/>
  <c r="Q481" i="82" l="1"/>
  <c r="P481" i="82"/>
  <c r="P737" i="82"/>
  <c r="Q737" i="82"/>
  <c r="Q855" i="82"/>
  <c r="P855" i="82"/>
  <c r="P370" i="82"/>
  <c r="Q370" i="82"/>
  <c r="AM660" i="82"/>
  <c r="AL660" i="82"/>
  <c r="AL47" i="82"/>
  <c r="AM1264" i="82"/>
  <c r="AL1264" i="82"/>
  <c r="AM63" i="82"/>
  <c r="AL63" i="82"/>
  <c r="AM732" i="82"/>
  <c r="AL732" i="82"/>
  <c r="AL530" i="82"/>
  <c r="AM530" i="82"/>
  <c r="AL222" i="82"/>
  <c r="AM222" i="82"/>
  <c r="AM637" i="82"/>
  <c r="AL637" i="82"/>
  <c r="AM213" i="82"/>
  <c r="AL213" i="82"/>
  <c r="AM979" i="82"/>
  <c r="AL979" i="82"/>
  <c r="AM533" i="82"/>
  <c r="AL533" i="82"/>
  <c r="AM1153" i="82"/>
  <c r="AL1153" i="82"/>
  <c r="AL208" i="82"/>
  <c r="AM208" i="82"/>
  <c r="AM736" i="82"/>
  <c r="AL736" i="82"/>
  <c r="AL772" i="82"/>
  <c r="AM772" i="82"/>
  <c r="AL756" i="82"/>
  <c r="AM756" i="82"/>
  <c r="AM812" i="82"/>
  <c r="AL812" i="82"/>
  <c r="AM669" i="82"/>
  <c r="AL669" i="82"/>
  <c r="AL800" i="82"/>
  <c r="AM800" i="82"/>
  <c r="AL706" i="82"/>
  <c r="AM706" i="82"/>
  <c r="AL45" i="82"/>
  <c r="AM1121" i="82"/>
  <c r="AL1121" i="82"/>
  <c r="AL1122" i="82"/>
  <c r="AM1122" i="82"/>
  <c r="AL272" i="82"/>
  <c r="AM272" i="82"/>
  <c r="AM83" i="82"/>
  <c r="AL83" i="82"/>
  <c r="AL390" i="82"/>
  <c r="AM390" i="82"/>
  <c r="AL516" i="82"/>
  <c r="AM516" i="82"/>
  <c r="AL329" i="82"/>
  <c r="AM329" i="82"/>
  <c r="AM380" i="82"/>
  <c r="AL380" i="82"/>
  <c r="AM391" i="82"/>
  <c r="AL391" i="82"/>
  <c r="AL1262" i="82"/>
  <c r="AM1262" i="82"/>
  <c r="AL847" i="82"/>
  <c r="AM847" i="82"/>
  <c r="AM512" i="82"/>
  <c r="AL512" i="82"/>
  <c r="AL562" i="82"/>
  <c r="AM562" i="82"/>
  <c r="AM695" i="82"/>
  <c r="AL695" i="82"/>
  <c r="AM687" i="82"/>
  <c r="AL687" i="82"/>
  <c r="AM192" i="82"/>
  <c r="AL192" i="82"/>
  <c r="AM1301" i="82"/>
  <c r="AL1301" i="82"/>
  <c r="AM757" i="82"/>
  <c r="AL757" i="82"/>
  <c r="AM694" i="82"/>
  <c r="AL694" i="82"/>
  <c r="AM263" i="82"/>
  <c r="AL263" i="82"/>
  <c r="AM361" i="82"/>
  <c r="AL361" i="82"/>
  <c r="AM751" i="82"/>
  <c r="AL751" i="82"/>
  <c r="AM368" i="82"/>
  <c r="AL368" i="82"/>
  <c r="AL1127" i="82"/>
  <c r="AM1127" i="82"/>
  <c r="AM604" i="82"/>
  <c r="AL604" i="82"/>
  <c r="AL887" i="82"/>
  <c r="AM887" i="82"/>
  <c r="AM360" i="82"/>
  <c r="AL360" i="82"/>
  <c r="AM501" i="82"/>
  <c r="AL501" i="82"/>
  <c r="AM523" i="82"/>
  <c r="AL523" i="82"/>
  <c r="AM1282" i="82"/>
  <c r="AL1282" i="82"/>
  <c r="AM396" i="82"/>
  <c r="AL396" i="82"/>
  <c r="AM1061" i="82"/>
  <c r="AL1061" i="82"/>
  <c r="AL1164" i="82"/>
  <c r="AM1164" i="82"/>
  <c r="AM649" i="82"/>
  <c r="AL649" i="82"/>
  <c r="AL1221" i="82"/>
  <c r="AM1221" i="82"/>
  <c r="AM151" i="82"/>
  <c r="AL151" i="82"/>
  <c r="AL730" i="82"/>
  <c r="AM730" i="82"/>
  <c r="AM549" i="82"/>
  <c r="AL549" i="82"/>
  <c r="AM69" i="82"/>
  <c r="AL69" i="82"/>
  <c r="AM57" i="82"/>
  <c r="AL57" i="82"/>
  <c r="AL50" i="82"/>
  <c r="AL1154" i="82"/>
  <c r="AM1154" i="82"/>
  <c r="AL855" i="82"/>
  <c r="AM855" i="82"/>
  <c r="AM346" i="82"/>
  <c r="AL346" i="82"/>
  <c r="AL379" i="82"/>
  <c r="AM379" i="82"/>
  <c r="AM304" i="82"/>
  <c r="AL304" i="82"/>
  <c r="AL659" i="82"/>
  <c r="AM659" i="82"/>
  <c r="AM72" i="82"/>
  <c r="AL72" i="82"/>
  <c r="AM27" i="82"/>
  <c r="AM258" i="82"/>
  <c r="AL258" i="82"/>
  <c r="AL657" i="82"/>
  <c r="AM657" i="82"/>
  <c r="AL663" i="82"/>
  <c r="AM663" i="82"/>
  <c r="AM4" i="82"/>
  <c r="AL778" i="82"/>
  <c r="AM778" i="82"/>
  <c r="AM220" i="82"/>
  <c r="AL220" i="82"/>
  <c r="AM98" i="82"/>
  <c r="AL98" i="82"/>
  <c r="AM178" i="82"/>
  <c r="AL178" i="82"/>
  <c r="AM764" i="82"/>
  <c r="AL764" i="82"/>
  <c r="AM919" i="82"/>
  <c r="AL919" i="82"/>
  <c r="AL986" i="82"/>
  <c r="AM986" i="82"/>
  <c r="AL1197" i="82"/>
  <c r="AM1197" i="82"/>
  <c r="AM1159" i="82"/>
  <c r="AL1159" i="82"/>
  <c r="AM924" i="82"/>
  <c r="AL924" i="82"/>
  <c r="AM591" i="82"/>
  <c r="AL591" i="82"/>
  <c r="AL168" i="82"/>
  <c r="AM168" i="82"/>
  <c r="AM596" i="82"/>
  <c r="AL596" i="82"/>
  <c r="AM326" i="82"/>
  <c r="AL326" i="82"/>
  <c r="AM60" i="82"/>
  <c r="AL60" i="82"/>
  <c r="AM8" i="82"/>
  <c r="AM1260" i="82"/>
  <c r="AL1260" i="82"/>
  <c r="AM37" i="82"/>
  <c r="AM507" i="82"/>
  <c r="AL507" i="82"/>
  <c r="AM484" i="82"/>
  <c r="AL484" i="82"/>
  <c r="AL1168" i="82"/>
  <c r="AM1168" i="82"/>
  <c r="AM405" i="82"/>
  <c r="AL405" i="82"/>
  <c r="AL503" i="82"/>
  <c r="AM503" i="82"/>
  <c r="AM844" i="82"/>
  <c r="AL844" i="82"/>
  <c r="AL444" i="82"/>
  <c r="AM444" i="82"/>
  <c r="AM838" i="82"/>
  <c r="AL838" i="82"/>
  <c r="AL990" i="82"/>
  <c r="AM990" i="82"/>
  <c r="AM104" i="82"/>
  <c r="AL104" i="82"/>
  <c r="AL545" i="82"/>
  <c r="AM545" i="82"/>
  <c r="AM1029" i="82"/>
  <c r="AL1029" i="82"/>
  <c r="AM970" i="82"/>
  <c r="AL970" i="82"/>
  <c r="AM453" i="82"/>
  <c r="AL453" i="82"/>
  <c r="AM274" i="82"/>
  <c r="AL274" i="82"/>
  <c r="AM1289" i="82"/>
  <c r="AL1289" i="82"/>
  <c r="AL606" i="82"/>
  <c r="AM606" i="82"/>
  <c r="AM284" i="82"/>
  <c r="AL284" i="82"/>
  <c r="AM1155" i="82"/>
  <c r="AL1155" i="82"/>
  <c r="AM1212" i="82"/>
  <c r="AL1212" i="82"/>
  <c r="AM1157" i="82"/>
  <c r="AL1157" i="82"/>
  <c r="AL1169" i="82"/>
  <c r="AM1169" i="82"/>
  <c r="AM261" i="82"/>
  <c r="AL261" i="82"/>
  <c r="AM619" i="82"/>
  <c r="AL619" i="82"/>
  <c r="AM1129" i="82"/>
  <c r="AL1129" i="82"/>
  <c r="AM7" i="82"/>
  <c r="AL1010" i="82"/>
  <c r="AM1010" i="82"/>
  <c r="AL550" i="82"/>
  <c r="AM550" i="82"/>
  <c r="AL823" i="82"/>
  <c r="AM823" i="82"/>
  <c r="AL746" i="82"/>
  <c r="AM746" i="82"/>
  <c r="AM221" i="82"/>
  <c r="AL221" i="82"/>
  <c r="AM520" i="82"/>
  <c r="AL520" i="82"/>
  <c r="AL655" i="82"/>
  <c r="AM655" i="82"/>
  <c r="AM196" i="82"/>
  <c r="AL196" i="82"/>
  <c r="AL249" i="82"/>
  <c r="AM249" i="82"/>
  <c r="AM745" i="82"/>
  <c r="AL745" i="82"/>
  <c r="AM1021" i="82"/>
  <c r="AL1021" i="82"/>
  <c r="AM6" i="82"/>
  <c r="AM1311" i="82"/>
  <c r="AL1311" i="82"/>
  <c r="AB181" i="82"/>
  <c r="AA181" i="82"/>
  <c r="AA1314" i="82"/>
  <c r="AB1314" i="82"/>
  <c r="AB785" i="82"/>
  <c r="AA785" i="82"/>
  <c r="AA896" i="82"/>
  <c r="AB896" i="82"/>
  <c r="AB519" i="82"/>
  <c r="AA519" i="82"/>
  <c r="AB663" i="82"/>
  <c r="AA663" i="82"/>
  <c r="AA57" i="82"/>
  <c r="AB57" i="82"/>
  <c r="AA277" i="82"/>
  <c r="AB277" i="82"/>
  <c r="AB585" i="82"/>
  <c r="AA585" i="82"/>
  <c r="AB1284" i="82"/>
  <c r="AA1284" i="82"/>
  <c r="AB8" i="82"/>
  <c r="AA102" i="82"/>
  <c r="AB102" i="82"/>
  <c r="AA401" i="82"/>
  <c r="AB401" i="82"/>
  <c r="AA564" i="82"/>
  <c r="AB564" i="82"/>
  <c r="AA672" i="82"/>
  <c r="AB672" i="82"/>
  <c r="AB6" i="82"/>
  <c r="AB58" i="82"/>
  <c r="AA58" i="82"/>
  <c r="AA448" i="82"/>
  <c r="AB448" i="82"/>
  <c r="AA293" i="82"/>
  <c r="AB293" i="82"/>
  <c r="AB223" i="82"/>
  <c r="AA223" i="82"/>
  <c r="AA675" i="82"/>
  <c r="AB675" i="82"/>
  <c r="AA1129" i="82"/>
  <c r="AB1129" i="82"/>
  <c r="AA634" i="82"/>
  <c r="AB634" i="82"/>
  <c r="AA43" i="82"/>
  <c r="AB43" i="82"/>
  <c r="AA1161" i="82"/>
  <c r="AB1161" i="82"/>
  <c r="AA525" i="82"/>
  <c r="AB525" i="82"/>
  <c r="AA279" i="82"/>
  <c r="AB279" i="82"/>
  <c r="AB311" i="82"/>
  <c r="AA311" i="82"/>
  <c r="AB726" i="82"/>
  <c r="AA726" i="82"/>
  <c r="AB934" i="82"/>
  <c r="AA934" i="82"/>
  <c r="AB215" i="82"/>
  <c r="AA215" i="82"/>
  <c r="AB312" i="82"/>
  <c r="AA312" i="82"/>
  <c r="AB452" i="82"/>
  <c r="AA452" i="82"/>
  <c r="AB869" i="82"/>
  <c r="AA869" i="82"/>
  <c r="AB435" i="82"/>
  <c r="AA435" i="82"/>
  <c r="AB355" i="82"/>
  <c r="AA355" i="82"/>
  <c r="AA1301" i="82"/>
  <c r="AB1301" i="82"/>
  <c r="AB741" i="82"/>
  <c r="AA741" i="82"/>
  <c r="AA1155" i="82"/>
  <c r="AB1155" i="82"/>
  <c r="AB1088" i="82"/>
  <c r="AA1088" i="82"/>
  <c r="AA632" i="82"/>
  <c r="AB632" i="82"/>
  <c r="AB636" i="82"/>
  <c r="AA636" i="82"/>
  <c r="AA928" i="82"/>
  <c r="AB928" i="82"/>
  <c r="AA1307" i="82"/>
  <c r="AB1307" i="82"/>
  <c r="AB398" i="82"/>
  <c r="AA398" i="82"/>
  <c r="AA1183" i="82"/>
  <c r="AB1183" i="82"/>
  <c r="AA890" i="82"/>
  <c r="AB890" i="82"/>
  <c r="AA237" i="82"/>
  <c r="AB237" i="82"/>
  <c r="AA847" i="82"/>
  <c r="AB847" i="82"/>
  <c r="AA950" i="82"/>
  <c r="AB950" i="82"/>
  <c r="AB1059" i="82"/>
  <c r="AA1059" i="82"/>
  <c r="AB436" i="82"/>
  <c r="AA436" i="82"/>
  <c r="AB538" i="82"/>
  <c r="AA538" i="82"/>
  <c r="AB710" i="82"/>
  <c r="AA710" i="82"/>
  <c r="AA1191" i="82"/>
  <c r="AB1191" i="82"/>
  <c r="AB232" i="82"/>
  <c r="AA232" i="82"/>
  <c r="AA1100" i="82"/>
  <c r="AB1100" i="82"/>
  <c r="AB250" i="82"/>
  <c r="AA250" i="82"/>
  <c r="AA820" i="82"/>
  <c r="AB820" i="82"/>
  <c r="AA753" i="82"/>
  <c r="AB753" i="82"/>
  <c r="AA1300" i="82"/>
  <c r="AB1300" i="82"/>
  <c r="AB1134" i="82"/>
  <c r="AA1134" i="82"/>
  <c r="AB226" i="82"/>
  <c r="AA226" i="82"/>
  <c r="AB147" i="82"/>
  <c r="AA147" i="82"/>
  <c r="AA841" i="82"/>
  <c r="AB841" i="82"/>
  <c r="AA960" i="82"/>
  <c r="AB960" i="82"/>
  <c r="AA1265" i="82"/>
  <c r="AB1265" i="82"/>
  <c r="AB986" i="82"/>
  <c r="AA986" i="82"/>
  <c r="AA1084" i="82"/>
  <c r="AB1084" i="82"/>
  <c r="AB112" i="82"/>
  <c r="AA112" i="82"/>
  <c r="AB1101" i="82"/>
  <c r="AA1101" i="82"/>
  <c r="AB258" i="82"/>
  <c r="AA258" i="82"/>
  <c r="AA93" i="82"/>
  <c r="AB93" i="82"/>
  <c r="AB406" i="82"/>
  <c r="AA406" i="82"/>
  <c r="AA497" i="82"/>
  <c r="AB497" i="82"/>
  <c r="AA480" i="82"/>
  <c r="AB480" i="82"/>
  <c r="AA1312" i="82"/>
  <c r="AB1312" i="82"/>
  <c r="AA618" i="82"/>
  <c r="AB618" i="82"/>
  <c r="AA776" i="82"/>
  <c r="AB776" i="82"/>
  <c r="AA796" i="82"/>
  <c r="AB796" i="82"/>
  <c r="AA659" i="82"/>
  <c r="AB659" i="82"/>
  <c r="AA125" i="82"/>
  <c r="AB125" i="82"/>
  <c r="AA458" i="82"/>
  <c r="AB458" i="82"/>
  <c r="AA794" i="82"/>
  <c r="AB794" i="82"/>
  <c r="AA129" i="82"/>
  <c r="AB129" i="82"/>
  <c r="AB523" i="82"/>
  <c r="AA523" i="82"/>
  <c r="AB51" i="82"/>
  <c r="AA51" i="82"/>
  <c r="AA126" i="82"/>
  <c r="AB126" i="82"/>
  <c r="AA788" i="82"/>
  <c r="AB788" i="82"/>
  <c r="AB348" i="82"/>
  <c r="AA348" i="82"/>
  <c r="AB1145" i="82"/>
  <c r="AA1145" i="82"/>
  <c r="AA365" i="82"/>
  <c r="AB365" i="82"/>
  <c r="AB477" i="82"/>
  <c r="AA477" i="82"/>
  <c r="AA1165" i="82"/>
  <c r="AB1165" i="82"/>
  <c r="AA544" i="82"/>
  <c r="AB544" i="82"/>
  <c r="AA251" i="82"/>
  <c r="AB251" i="82"/>
  <c r="AA706" i="82"/>
  <c r="AB706" i="82"/>
  <c r="AB135" i="82"/>
  <c r="AA135" i="82"/>
  <c r="AB136" i="82"/>
  <c r="AA136" i="82"/>
  <c r="AA91" i="82"/>
  <c r="AB91" i="82"/>
  <c r="AA1158" i="82"/>
  <c r="AB1158" i="82"/>
  <c r="AA306" i="82"/>
  <c r="AB306" i="82"/>
  <c r="AB104" i="82"/>
  <c r="AA104" i="82"/>
  <c r="AA1010" i="82"/>
  <c r="AB1010" i="82"/>
  <c r="AB782" i="82"/>
  <c r="AA782" i="82"/>
  <c r="AB72" i="82"/>
  <c r="AA72" i="82"/>
  <c r="AA20" i="82"/>
  <c r="AA1268" i="82"/>
  <c r="AB1268" i="82"/>
  <c r="AA385" i="82"/>
  <c r="AB385" i="82"/>
  <c r="AA1009" i="82"/>
  <c r="AB1009" i="82"/>
  <c r="AA527" i="82"/>
  <c r="AB527" i="82"/>
  <c r="AA717" i="82"/>
  <c r="AB717" i="82"/>
  <c r="AB243" i="82"/>
  <c r="AA243" i="82"/>
  <c r="AA578" i="82"/>
  <c r="AB578" i="82"/>
  <c r="AB162" i="82"/>
  <c r="AA162" i="82"/>
  <c r="AA67" i="82"/>
  <c r="AB67" i="82"/>
  <c r="AA867" i="82"/>
  <c r="AB867" i="82"/>
  <c r="AB882" i="82"/>
  <c r="AA882" i="82"/>
  <c r="AB328" i="82"/>
  <c r="AA328" i="82"/>
  <c r="AA610" i="82"/>
  <c r="AB610" i="82"/>
  <c r="AB308" i="82"/>
  <c r="AA308" i="82"/>
  <c r="AB957" i="82"/>
  <c r="AA957" i="82"/>
  <c r="AA495" i="82"/>
  <c r="AB495" i="82"/>
  <c r="AA664" i="82"/>
  <c r="AB664" i="82"/>
  <c r="AA16" i="82"/>
  <c r="AB98" i="82"/>
  <c r="AA98" i="82"/>
  <c r="AA924" i="82"/>
  <c r="AB924" i="82"/>
  <c r="AA1235" i="82"/>
  <c r="AB1235" i="82"/>
  <c r="AB476" i="82"/>
  <c r="AA476" i="82"/>
  <c r="AA866" i="82"/>
  <c r="AB866" i="82"/>
  <c r="AA696" i="82"/>
  <c r="AB696" i="82"/>
  <c r="AB909" i="82"/>
  <c r="AA909" i="82"/>
  <c r="AB440" i="82"/>
  <c r="AA440" i="82"/>
  <c r="AB374" i="82"/>
  <c r="AA374" i="82"/>
  <c r="AB389" i="82"/>
  <c r="AA389" i="82"/>
  <c r="AB441" i="82"/>
  <c r="AA441" i="82"/>
  <c r="AA765" i="82"/>
  <c r="AB765" i="82"/>
  <c r="AB923" i="82"/>
  <c r="AA923" i="82"/>
  <c r="AA639" i="82"/>
  <c r="AB639" i="82"/>
  <c r="AA372" i="82"/>
  <c r="AB372" i="82"/>
  <c r="AA1267" i="82"/>
  <c r="AB1267" i="82"/>
  <c r="AA751" i="82"/>
  <c r="AB751" i="82"/>
  <c r="AA681" i="82"/>
  <c r="AB681" i="82"/>
  <c r="AA1044" i="82"/>
  <c r="AB1044" i="82"/>
  <c r="AB557" i="82"/>
  <c r="AA557" i="82"/>
  <c r="AB419" i="82"/>
  <c r="AA419" i="82"/>
  <c r="AB87" i="82"/>
  <c r="AA87" i="82"/>
  <c r="AB872" i="82"/>
  <c r="AA872" i="82"/>
  <c r="AA768" i="82"/>
  <c r="AB768" i="82"/>
  <c r="AB1041" i="82"/>
  <c r="AA1041" i="82"/>
  <c r="AB23" i="82"/>
  <c r="AB103" i="82"/>
  <c r="AA103" i="82"/>
  <c r="AA394" i="82"/>
  <c r="AB394" i="82"/>
  <c r="AB1249" i="82"/>
  <c r="AA1249" i="82"/>
  <c r="AB116" i="82"/>
  <c r="AA116" i="82"/>
  <c r="AB1119" i="82"/>
  <c r="AA1119" i="82"/>
  <c r="AA1293" i="82"/>
  <c r="AB1293" i="82"/>
  <c r="AB9" i="82"/>
  <c r="AA574" i="82"/>
  <c r="AB574" i="82"/>
  <c r="AB469" i="82"/>
  <c r="AA469" i="82"/>
  <c r="AA829" i="82"/>
  <c r="AB829" i="82"/>
  <c r="AA185" i="82"/>
  <c r="AB185" i="82"/>
  <c r="AA562" i="82"/>
  <c r="AB562" i="82"/>
  <c r="AA13" i="82"/>
  <c r="AB644" i="82"/>
  <c r="AA644" i="82"/>
  <c r="AB54" i="82"/>
  <c r="AA54" i="82"/>
  <c r="AA554" i="82"/>
  <c r="AB554" i="82"/>
  <c r="AB340" i="82"/>
  <c r="AA340" i="82"/>
  <c r="AA1169" i="82"/>
  <c r="AB1169" i="82"/>
  <c r="AA242" i="82"/>
  <c r="AB242" i="82"/>
  <c r="AA583" i="82"/>
  <c r="AB583" i="82"/>
  <c r="AB779" i="82"/>
  <c r="AA779" i="82"/>
  <c r="AA828" i="82"/>
  <c r="AB828" i="82"/>
  <c r="AA1296" i="82"/>
  <c r="AB1296" i="82"/>
  <c r="AA844" i="82"/>
  <c r="AB844" i="82"/>
  <c r="AB266" i="82"/>
  <c r="AA266" i="82"/>
  <c r="AB640" i="82"/>
  <c r="AA640" i="82"/>
  <c r="AA565" i="82"/>
  <c r="AB565" i="82"/>
  <c r="AB1313" i="82"/>
  <c r="AA1313" i="82"/>
  <c r="AA1104" i="82"/>
  <c r="AB1104" i="82"/>
  <c r="AB930" i="82"/>
  <c r="AA930" i="82"/>
  <c r="AA110" i="82"/>
  <c r="AB110" i="82"/>
  <c r="AB257" i="82"/>
  <c r="AA257" i="82"/>
  <c r="AA733" i="82"/>
  <c r="AB733" i="82"/>
  <c r="AA1019" i="82"/>
  <c r="AB1019" i="82"/>
  <c r="AB856" i="82"/>
  <c r="AA856" i="82"/>
  <c r="AA563" i="82"/>
  <c r="AB563" i="82"/>
  <c r="AB1150" i="82"/>
  <c r="AA1150" i="82"/>
  <c r="AA61" i="82"/>
  <c r="AB61" i="82"/>
  <c r="AB1034" i="82"/>
  <c r="AA1034" i="82"/>
  <c r="AB1157" i="82"/>
  <c r="AA1157" i="82"/>
  <c r="AB827" i="82"/>
  <c r="AA827" i="82"/>
  <c r="AB270" i="82"/>
  <c r="AA270" i="82"/>
  <c r="AA12" i="82"/>
  <c r="AA744" i="82"/>
  <c r="AB744" i="82"/>
  <c r="AA937" i="82"/>
  <c r="AB937" i="82"/>
  <c r="AB981" i="82"/>
  <c r="AA981" i="82"/>
  <c r="AB378" i="82"/>
  <c r="AA378" i="82"/>
  <c r="AB971" i="82"/>
  <c r="AA971" i="82"/>
  <c r="AA305" i="82"/>
  <c r="AB305" i="82"/>
  <c r="AA758" i="82"/>
  <c r="AB758" i="82"/>
  <c r="AA1302" i="82"/>
  <c r="AB1302" i="82"/>
  <c r="AB702" i="82"/>
  <c r="AA702" i="82"/>
  <c r="AA617" i="82"/>
  <c r="AB617" i="82"/>
  <c r="AA534" i="82"/>
  <c r="AB534" i="82"/>
  <c r="AA797" i="82"/>
  <c r="AB797" i="82"/>
  <c r="AB678" i="82"/>
  <c r="AA678" i="82"/>
  <c r="AA1212" i="82"/>
  <c r="AB1212" i="82"/>
  <c r="AB1172" i="82"/>
  <c r="AA1172" i="82"/>
  <c r="AA947" i="82"/>
  <c r="AB947" i="82"/>
  <c r="AB1180" i="82"/>
  <c r="AA1180" i="82"/>
  <c r="AA1272" i="82"/>
  <c r="AB1272" i="82"/>
  <c r="AB317" i="82"/>
  <c r="AA317" i="82"/>
  <c r="AA586" i="82"/>
  <c r="AB586" i="82"/>
  <c r="AA369" i="82"/>
  <c r="AB369" i="82"/>
  <c r="AA580" i="82"/>
  <c r="AB580" i="82"/>
  <c r="AA1163" i="82"/>
  <c r="AB1163" i="82"/>
  <c r="AA287" i="82"/>
  <c r="AB287" i="82"/>
  <c r="AA929" i="82"/>
  <c r="AB929" i="82"/>
  <c r="AA501" i="82"/>
  <c r="AB501" i="82"/>
  <c r="AB210" i="82"/>
  <c r="AA210" i="82"/>
  <c r="AB17" i="82"/>
  <c r="AB513" i="82"/>
  <c r="AA513" i="82"/>
  <c r="AA605" i="82"/>
  <c r="AB605" i="82"/>
  <c r="AB1151" i="82"/>
  <c r="AA1151" i="82"/>
  <c r="AB461" i="82"/>
  <c r="AA461" i="82"/>
  <c r="AB142" i="82"/>
  <c r="AA142" i="82"/>
  <c r="AB876" i="82"/>
  <c r="AA876" i="82"/>
  <c r="AA666" i="82"/>
  <c r="AB666" i="82"/>
  <c r="AB936" i="82"/>
  <c r="AA936" i="82"/>
  <c r="AB319" i="82"/>
  <c r="AA319" i="82"/>
  <c r="AA1170" i="82"/>
  <c r="AB1170" i="82"/>
  <c r="AB977" i="82"/>
  <c r="AA977" i="82"/>
  <c r="AA542" i="82"/>
  <c r="AB542" i="82"/>
  <c r="AA1136" i="82"/>
  <c r="AB1136" i="82"/>
  <c r="AA988" i="82"/>
  <c r="AB988" i="82"/>
  <c r="AB1280" i="82"/>
  <c r="AA1280" i="82"/>
  <c r="AB276" i="82"/>
  <c r="AA276" i="82"/>
  <c r="AA208" i="82"/>
  <c r="AB208" i="82"/>
  <c r="AA641" i="82"/>
  <c r="AB641" i="82"/>
  <c r="AA1245" i="82"/>
  <c r="AB1245" i="82"/>
  <c r="AB1066" i="82"/>
  <c r="AA1066" i="82"/>
  <c r="AA1167" i="82"/>
  <c r="AB1167" i="82"/>
  <c r="AA198" i="82"/>
  <c r="AB198" i="82"/>
  <c r="AB727" i="82"/>
  <c r="AA727" i="82"/>
  <c r="AB62" i="82"/>
  <c r="AA62" i="82"/>
  <c r="AB222" i="82"/>
  <c r="AA222" i="82"/>
  <c r="AB462" i="82"/>
  <c r="AA462" i="82"/>
  <c r="AB593" i="82"/>
  <c r="AA593" i="82"/>
  <c r="AA482" i="82"/>
  <c r="AB482" i="82"/>
  <c r="AB321" i="82"/>
  <c r="AA321" i="82"/>
  <c r="AA1077" i="82"/>
  <c r="AB1077" i="82"/>
  <c r="AA1213" i="82"/>
  <c r="AB1213" i="82"/>
  <c r="AA996" i="82"/>
  <c r="AB996" i="82"/>
  <c r="AA899" i="82"/>
  <c r="AB899" i="82"/>
  <c r="AB343" i="82"/>
  <c r="AA343" i="82"/>
  <c r="AA107" i="82"/>
  <c r="AB107" i="82"/>
  <c r="AB1138" i="82"/>
  <c r="AA1138" i="82"/>
  <c r="AA150" i="82"/>
  <c r="AB150" i="82"/>
  <c r="AB1306" i="82"/>
  <c r="AA1306" i="82"/>
  <c r="AB439" i="82"/>
  <c r="AA439" i="82"/>
  <c r="AA1116" i="82"/>
  <c r="AB1116" i="82"/>
  <c r="Q26" i="82"/>
  <c r="Q1072" i="82"/>
  <c r="P1072" i="82"/>
  <c r="Q838" i="82"/>
  <c r="P838" i="82"/>
  <c r="Q9" i="82"/>
  <c r="AM565" i="82"/>
  <c r="AL565" i="82"/>
  <c r="AL931" i="82"/>
  <c r="AM931" i="82"/>
  <c r="P812" i="82"/>
  <c r="Q812" i="82"/>
  <c r="Q734" i="82"/>
  <c r="P734" i="82"/>
  <c r="Q1215" i="82"/>
  <c r="P1215" i="82"/>
  <c r="Q559" i="82"/>
  <c r="P559" i="82"/>
  <c r="Q919" i="82"/>
  <c r="P919" i="82"/>
  <c r="AM962" i="82"/>
  <c r="AL962" i="82"/>
  <c r="AM367" i="82"/>
  <c r="AL367" i="82"/>
  <c r="AM916" i="82"/>
  <c r="AL916" i="82"/>
  <c r="AM672" i="82"/>
  <c r="AL672" i="82"/>
  <c r="AM1257" i="82"/>
  <c r="AL1257" i="82"/>
  <c r="AL1071" i="82"/>
  <c r="AM1071" i="82"/>
  <c r="AM647" i="82"/>
  <c r="AL647" i="82"/>
  <c r="AM270" i="82"/>
  <c r="AL270" i="82"/>
  <c r="AL19" i="82"/>
  <c r="AM727" i="82"/>
  <c r="AL727" i="82"/>
  <c r="AL946" i="82"/>
  <c r="AM946" i="82"/>
  <c r="AL112" i="82"/>
  <c r="AM112" i="82"/>
  <c r="AL123" i="82"/>
  <c r="AM123" i="82"/>
  <c r="AM701" i="82"/>
  <c r="AL701" i="82"/>
  <c r="AM402" i="82"/>
  <c r="AL402" i="82"/>
  <c r="AL435" i="82"/>
  <c r="AM435" i="82"/>
  <c r="AM416" i="82"/>
  <c r="AL416" i="82"/>
  <c r="AM652" i="82"/>
  <c r="AL652" i="82"/>
  <c r="AM816" i="82"/>
  <c r="AL816" i="82"/>
  <c r="AM310" i="82"/>
  <c r="AL310" i="82"/>
  <c r="AM1158" i="82"/>
  <c r="AL1158" i="82"/>
  <c r="AM133" i="82"/>
  <c r="AL133" i="82"/>
  <c r="AL198" i="82"/>
  <c r="AM198" i="82"/>
  <c r="AM956" i="82"/>
  <c r="AL956" i="82"/>
  <c r="AM1252" i="82"/>
  <c r="AL1252" i="82"/>
  <c r="AM90" i="82"/>
  <c r="AL90" i="82"/>
  <c r="AM1222" i="82"/>
  <c r="AL1222" i="82"/>
  <c r="AL460" i="82"/>
  <c r="AM460" i="82"/>
  <c r="AL331" i="82"/>
  <c r="AM331" i="82"/>
  <c r="AL950" i="82"/>
  <c r="AM950" i="82"/>
  <c r="AL16" i="82"/>
  <c r="AM239" i="82"/>
  <c r="AL239" i="82"/>
  <c r="AM905" i="82"/>
  <c r="AL905" i="82"/>
  <c r="AM1272" i="82"/>
  <c r="AL1272" i="82"/>
  <c r="AM1202" i="82"/>
  <c r="AL1202" i="82"/>
  <c r="AM926" i="82"/>
  <c r="AL926" i="82"/>
  <c r="AL677" i="82"/>
  <c r="AM677" i="82"/>
  <c r="AM782" i="82"/>
  <c r="AL782" i="82"/>
  <c r="AL675" i="82"/>
  <c r="AM675" i="82"/>
  <c r="AM38" i="82"/>
  <c r="AL1078" i="82"/>
  <c r="AM1078" i="82"/>
  <c r="AM1002" i="82"/>
  <c r="AL1002" i="82"/>
  <c r="AM712" i="82"/>
  <c r="AL712" i="82"/>
  <c r="AM581" i="82"/>
  <c r="AL581" i="82"/>
  <c r="AM250" i="82"/>
  <c r="AL250" i="82"/>
  <c r="AL502" i="82"/>
  <c r="AM502" i="82"/>
  <c r="AM458" i="82"/>
  <c r="AL458" i="82"/>
  <c r="AM989" i="82"/>
  <c r="AL989" i="82"/>
  <c r="AM420" i="82"/>
  <c r="AL420" i="82"/>
  <c r="AL879" i="82"/>
  <c r="AM879" i="82"/>
  <c r="AM334" i="82"/>
  <c r="AL334" i="82"/>
  <c r="AL593" i="82"/>
  <c r="AM593" i="82"/>
  <c r="AM988" i="82"/>
  <c r="AL988" i="82"/>
  <c r="AM2" i="82"/>
  <c r="AL836" i="82"/>
  <c r="AM836" i="82"/>
  <c r="AM704" i="82"/>
  <c r="AL704" i="82"/>
  <c r="AM145" i="82"/>
  <c r="AL145" i="82"/>
  <c r="AM774" i="82"/>
  <c r="AL774" i="82"/>
  <c r="AL161" i="82"/>
  <c r="AM161" i="82"/>
  <c r="AM563" i="82"/>
  <c r="AL563" i="82"/>
  <c r="AM511" i="82"/>
  <c r="AL511" i="82"/>
  <c r="AL889" i="82"/>
  <c r="AM889" i="82"/>
  <c r="AM166" i="82"/>
  <c r="AL166" i="82"/>
  <c r="AM828" i="82"/>
  <c r="AL828" i="82"/>
  <c r="AL25" i="82"/>
  <c r="AL199" i="82"/>
  <c r="AM199" i="82"/>
  <c r="AL750" i="82"/>
  <c r="AM750" i="82"/>
  <c r="AL944" i="82"/>
  <c r="AM944" i="82"/>
  <c r="AM676" i="82"/>
  <c r="AL676" i="82"/>
  <c r="AM1235" i="82"/>
  <c r="AL1235" i="82"/>
  <c r="AM832" i="82"/>
  <c r="AL832" i="82"/>
  <c r="AL424" i="82"/>
  <c r="AM424" i="82"/>
  <c r="AM108" i="82"/>
  <c r="AL108" i="82"/>
  <c r="AL567" i="82"/>
  <c r="AM567" i="82"/>
  <c r="AM579" i="82"/>
  <c r="AL579" i="82"/>
  <c r="AM653" i="82"/>
  <c r="AL653" i="82"/>
  <c r="AM768" i="82"/>
  <c r="AL768" i="82"/>
  <c r="AL46" i="82"/>
  <c r="AM786" i="82"/>
  <c r="AL786" i="82"/>
  <c r="AM321" i="82"/>
  <c r="AL321" i="82"/>
  <c r="AM780" i="82"/>
  <c r="AL780" i="82"/>
  <c r="AM622" i="82"/>
  <c r="AL622" i="82"/>
  <c r="AM900" i="82"/>
  <c r="AL900" i="82"/>
  <c r="AM456" i="82"/>
  <c r="AL456" i="82"/>
  <c r="AL1165" i="82"/>
  <c r="AM1165" i="82"/>
  <c r="AL752" i="82"/>
  <c r="AM752" i="82"/>
  <c r="AM633" i="82"/>
  <c r="AL633" i="82"/>
  <c r="AM480" i="82"/>
  <c r="AL480" i="82"/>
  <c r="AM214" i="82"/>
  <c r="AL214" i="82"/>
  <c r="AL578" i="82"/>
  <c r="AM578" i="82"/>
  <c r="AL438" i="82"/>
  <c r="AM438" i="82"/>
  <c r="AL24" i="82"/>
  <c r="AM1180" i="82"/>
  <c r="AL1180" i="82"/>
  <c r="AM1189" i="82"/>
  <c r="AL1189" i="82"/>
  <c r="AM64" i="82"/>
  <c r="AL64" i="82"/>
  <c r="AL1287" i="82"/>
  <c r="AM1287" i="82"/>
  <c r="AL960" i="82"/>
  <c r="AM960" i="82"/>
  <c r="AL202" i="82"/>
  <c r="AM202" i="82"/>
  <c r="AM209" i="82"/>
  <c r="AL209" i="82"/>
  <c r="AM849" i="82"/>
  <c r="AL849" i="82"/>
  <c r="AL1030" i="82"/>
  <c r="AM1030" i="82"/>
  <c r="AM817" i="82"/>
  <c r="AL817" i="82"/>
  <c r="AM664" i="82"/>
  <c r="AL664" i="82"/>
  <c r="AM648" i="82"/>
  <c r="AL648" i="82"/>
  <c r="AL303" i="82"/>
  <c r="AM303" i="82"/>
  <c r="AL717" i="82"/>
  <c r="AM717" i="82"/>
  <c r="AL1045" i="82"/>
  <c r="AM1045" i="82"/>
  <c r="AL154" i="82"/>
  <c r="AM154" i="82"/>
  <c r="AM101" i="82"/>
  <c r="AL101" i="82"/>
  <c r="AM945" i="82"/>
  <c r="AL945" i="82"/>
  <c r="AL874" i="82"/>
  <c r="AM874" i="82"/>
  <c r="AM943" i="82"/>
  <c r="AL943" i="82"/>
  <c r="AM541" i="82"/>
  <c r="AL541" i="82"/>
  <c r="AM245" i="82"/>
  <c r="AL245" i="82"/>
  <c r="AM872" i="82"/>
  <c r="AL872" i="82"/>
  <c r="AL980" i="82"/>
  <c r="AM980" i="82"/>
  <c r="AM841" i="82"/>
  <c r="AL841" i="82"/>
  <c r="AL322" i="82"/>
  <c r="AM322" i="82"/>
  <c r="AM35" i="82"/>
  <c r="AL1186" i="82"/>
  <c r="AM1186" i="82"/>
  <c r="AM742" i="82"/>
  <c r="AL742" i="82"/>
  <c r="AL830" i="82"/>
  <c r="AM830" i="82"/>
  <c r="AL152" i="82"/>
  <c r="AM152" i="82"/>
  <c r="AM976" i="82"/>
  <c r="AL976" i="82"/>
  <c r="AM733" i="82"/>
  <c r="AL733" i="82"/>
  <c r="AM1081" i="82"/>
  <c r="AL1081" i="82"/>
  <c r="AM1256" i="82"/>
  <c r="AL1256" i="82"/>
  <c r="AM143" i="82"/>
  <c r="AL143" i="82"/>
  <c r="AM532" i="82"/>
  <c r="AL532" i="82"/>
  <c r="AL1300" i="82"/>
  <c r="AM1300" i="82"/>
  <c r="AM1119" i="82"/>
  <c r="AL1119" i="82"/>
  <c r="AL1277" i="82"/>
  <c r="AM1277" i="82"/>
  <c r="AZ45" i="54"/>
  <c r="BA45" i="54"/>
  <c r="AA485" i="82"/>
  <c r="AB485" i="82"/>
  <c r="AA393" i="82"/>
  <c r="AB393" i="82"/>
  <c r="AB938" i="82"/>
  <c r="AA938" i="82"/>
  <c r="AA1205" i="82"/>
  <c r="AB1205" i="82"/>
  <c r="AA953" i="82"/>
  <c r="AB953" i="82"/>
  <c r="AA818" i="82"/>
  <c r="AB818" i="82"/>
  <c r="AA1255" i="82"/>
  <c r="AB1255" i="82"/>
  <c r="AA651" i="82"/>
  <c r="AB651" i="82"/>
  <c r="AB555" i="82"/>
  <c r="AA555" i="82"/>
  <c r="AA1222" i="82"/>
  <c r="AB1222" i="82"/>
  <c r="AB848" i="82"/>
  <c r="AA848" i="82"/>
  <c r="AA500" i="82"/>
  <c r="AB500" i="82"/>
  <c r="AB188" i="82"/>
  <c r="AA188" i="82"/>
  <c r="AB25" i="82"/>
  <c r="AB1171" i="82"/>
  <c r="AA1171" i="82"/>
  <c r="AB987" i="82"/>
  <c r="AA987" i="82"/>
  <c r="AB180" i="82"/>
  <c r="AA180" i="82"/>
  <c r="AA173" i="82"/>
  <c r="AB173" i="82"/>
  <c r="AB289" i="82"/>
  <c r="AA289" i="82"/>
  <c r="AB730" i="82"/>
  <c r="AA730" i="82"/>
  <c r="AA274" i="82"/>
  <c r="AB274" i="82"/>
  <c r="AB756" i="82"/>
  <c r="AA756" i="82"/>
  <c r="AA529" i="82"/>
  <c r="AB529" i="82"/>
  <c r="AB382" i="82"/>
  <c r="AA382" i="82"/>
  <c r="AA619" i="82"/>
  <c r="AB619" i="82"/>
  <c r="AA368" i="82"/>
  <c r="AB368" i="82"/>
  <c r="AA816" i="82"/>
  <c r="AB816" i="82"/>
  <c r="AB891" i="82"/>
  <c r="AA891" i="82"/>
  <c r="AB877" i="82"/>
  <c r="AA877" i="82"/>
  <c r="AB1188" i="82"/>
  <c r="AA1188" i="82"/>
  <c r="AB983" i="82"/>
  <c r="AA983" i="82"/>
  <c r="AA267" i="82"/>
  <c r="AB267" i="82"/>
  <c r="AA1201" i="82"/>
  <c r="AB1201" i="82"/>
  <c r="AB801" i="82"/>
  <c r="AA801" i="82"/>
  <c r="AB199" i="82"/>
  <c r="AA199" i="82"/>
  <c r="AA1250" i="82"/>
  <c r="AB1250" i="82"/>
  <c r="AA596" i="82"/>
  <c r="AB596" i="82"/>
  <c r="AB64" i="82"/>
  <c r="AA64" i="82"/>
  <c r="AA699" i="82"/>
  <c r="AB699" i="82"/>
  <c r="AA1052" i="82"/>
  <c r="AB1052" i="82"/>
  <c r="AA849" i="82"/>
  <c r="AB849" i="82"/>
  <c r="AA1106" i="82"/>
  <c r="AB1106" i="82"/>
  <c r="AA684" i="82"/>
  <c r="AB684" i="82"/>
  <c r="AB255" i="82"/>
  <c r="AA255" i="82"/>
  <c r="AB29" i="82"/>
  <c r="AA769" i="82"/>
  <c r="AB769" i="82"/>
  <c r="AA949" i="82"/>
  <c r="AB949" i="82"/>
  <c r="AA582" i="82"/>
  <c r="AB582" i="82"/>
  <c r="AA260" i="82"/>
  <c r="AB260" i="82"/>
  <c r="AA510" i="82"/>
  <c r="AB510" i="82"/>
  <c r="AA1074" i="82"/>
  <c r="AB1074" i="82"/>
  <c r="AA470" i="82"/>
  <c r="AB470" i="82"/>
  <c r="AA925" i="82"/>
  <c r="AB925" i="82"/>
  <c r="AB573" i="82"/>
  <c r="AA573" i="82"/>
  <c r="AA1112" i="82"/>
  <c r="AB1112" i="82"/>
  <c r="AB99" i="82"/>
  <c r="AA99" i="82"/>
  <c r="AB322" i="82"/>
  <c r="AA322" i="82"/>
  <c r="AA361" i="82"/>
  <c r="AB361" i="82"/>
  <c r="AB1204" i="82"/>
  <c r="AA1204" i="82"/>
  <c r="AA404" i="82"/>
  <c r="AB404" i="82"/>
  <c r="AA169" i="82"/>
  <c r="AB169" i="82"/>
  <c r="AA42" i="82"/>
  <c r="AB42" i="82"/>
  <c r="AA552" i="82"/>
  <c r="AB552" i="82"/>
  <c r="AA946" i="82"/>
  <c r="AB946" i="82"/>
  <c r="AA1241" i="82"/>
  <c r="AB1241" i="82"/>
  <c r="AA1281" i="82"/>
  <c r="AB1281" i="82"/>
  <c r="AA575" i="82"/>
  <c r="AB575" i="82"/>
  <c r="AA545" i="82"/>
  <c r="AB545" i="82"/>
  <c r="AB515" i="82"/>
  <c r="AA515" i="82"/>
  <c r="AA791" i="82"/>
  <c r="AB791" i="82"/>
  <c r="AB540" i="82"/>
  <c r="AA540" i="82"/>
  <c r="AB120" i="82"/>
  <c r="AA120" i="82"/>
  <c r="AA1113" i="82"/>
  <c r="AB1113" i="82"/>
  <c r="AB662" i="82"/>
  <c r="AA662" i="82"/>
  <c r="AA1073" i="82"/>
  <c r="AB1073" i="82"/>
  <c r="AB880" i="82"/>
  <c r="AA880" i="82"/>
  <c r="AB451" i="82"/>
  <c r="AA451" i="82"/>
  <c r="AA587" i="82"/>
  <c r="AB587" i="82"/>
  <c r="AB1182" i="82"/>
  <c r="AA1182" i="82"/>
  <c r="AB1105" i="82"/>
  <c r="AA1105" i="82"/>
  <c r="AB63" i="82"/>
  <c r="AA63" i="82"/>
  <c r="AA425" i="82"/>
  <c r="AB425" i="82"/>
  <c r="AB714" i="82"/>
  <c r="AA714" i="82"/>
  <c r="AB517" i="82"/>
  <c r="AA517" i="82"/>
  <c r="AA980" i="82"/>
  <c r="AB980" i="82"/>
  <c r="AB132" i="82"/>
  <c r="AA132" i="82"/>
  <c r="AB1149" i="82"/>
  <c r="AA1149" i="82"/>
  <c r="AA379" i="82"/>
  <c r="AB379" i="82"/>
  <c r="AB203" i="82"/>
  <c r="AA203" i="82"/>
  <c r="AB902" i="82"/>
  <c r="AA902" i="82"/>
  <c r="AB543" i="82"/>
  <c r="AA543" i="82"/>
  <c r="AA661" i="82"/>
  <c r="AB661" i="82"/>
  <c r="AB861" i="82"/>
  <c r="AA861" i="82"/>
  <c r="AB592" i="82"/>
  <c r="AA592" i="82"/>
  <c r="AB383" i="82"/>
  <c r="AA383" i="82"/>
  <c r="AB298" i="82"/>
  <c r="AA298" i="82"/>
  <c r="AB392" i="82"/>
  <c r="AA392" i="82"/>
  <c r="AB608" i="82"/>
  <c r="AA608" i="82"/>
  <c r="AA323" i="82"/>
  <c r="AB323" i="82"/>
  <c r="AA1086" i="82"/>
  <c r="AB1086" i="82"/>
  <c r="AB24" i="82"/>
  <c r="AB268" i="82"/>
  <c r="AA268" i="82"/>
  <c r="AB691" i="82"/>
  <c r="AA691" i="82"/>
  <c r="AB375" i="82"/>
  <c r="AA375" i="82"/>
  <c r="AA667" i="82"/>
  <c r="AB667" i="82"/>
  <c r="AB1194" i="82"/>
  <c r="AA1194" i="82"/>
  <c r="AB415" i="82"/>
  <c r="AA415" i="82"/>
  <c r="AA384" i="82"/>
  <c r="AB384" i="82"/>
  <c r="AB1005" i="82"/>
  <c r="AA1005" i="82"/>
  <c r="AA121" i="82"/>
  <c r="AB121" i="82"/>
  <c r="AB1236" i="82"/>
  <c r="AA1236" i="82"/>
  <c r="AB411" i="82"/>
  <c r="AA411" i="82"/>
  <c r="AA50" i="82"/>
  <c r="AB50" i="82"/>
  <c r="AB1154" i="82"/>
  <c r="AA1154" i="82"/>
  <c r="AB7" i="82"/>
  <c r="AB823" i="82"/>
  <c r="AA823" i="82"/>
  <c r="AA604" i="82"/>
  <c r="AB604" i="82"/>
  <c r="AB447" i="82"/>
  <c r="AA447" i="82"/>
  <c r="AA155" i="82"/>
  <c r="AB155" i="82"/>
  <c r="AB18" i="82"/>
  <c r="AA954" i="82"/>
  <c r="AB954" i="82"/>
  <c r="AA225" i="82"/>
  <c r="AB225" i="82"/>
  <c r="AA1099" i="82"/>
  <c r="AB1099" i="82"/>
  <c r="AB1006" i="82"/>
  <c r="AA1006" i="82"/>
  <c r="AA834" i="82"/>
  <c r="AB834" i="82"/>
  <c r="AB71" i="82"/>
  <c r="AA71" i="82"/>
  <c r="AB28" i="82"/>
  <c r="AA139" i="82"/>
  <c r="AB139" i="82"/>
  <c r="AB186" i="82"/>
  <c r="AA186" i="82"/>
  <c r="AB1115" i="82"/>
  <c r="AA1115" i="82"/>
  <c r="AA690" i="82"/>
  <c r="AB690" i="82"/>
  <c r="Q505" i="82"/>
  <c r="P505" i="82"/>
  <c r="Q1157" i="82"/>
  <c r="P1157" i="82"/>
  <c r="P936" i="82"/>
  <c r="Q936" i="82"/>
  <c r="P518" i="82"/>
  <c r="Q518" i="82"/>
  <c r="Q1242" i="82"/>
  <c r="P1242" i="82"/>
  <c r="Q558" i="82"/>
  <c r="P558" i="82"/>
  <c r="P476" i="82"/>
  <c r="Q476" i="82"/>
  <c r="P1256" i="82"/>
  <c r="Q1256" i="82"/>
  <c r="Q1045" i="82"/>
  <c r="P1045" i="82"/>
  <c r="Q208" i="82"/>
  <c r="P208" i="82"/>
  <c r="P1158" i="82"/>
  <c r="Q1158" i="82"/>
  <c r="P597" i="82"/>
  <c r="Q597" i="82"/>
  <c r="Q752" i="82"/>
  <c r="P752" i="82"/>
  <c r="Q383" i="82"/>
  <c r="P383" i="82"/>
  <c r="P799" i="82"/>
  <c r="Q799" i="82"/>
  <c r="P466" i="82"/>
  <c r="Q466" i="82"/>
  <c r="P1144" i="82"/>
  <c r="Q1144" i="82"/>
  <c r="Q949" i="82"/>
  <c r="P949" i="82"/>
  <c r="P906" i="82"/>
  <c r="Q906" i="82"/>
  <c r="P76" i="82"/>
  <c r="Q76" i="82"/>
  <c r="P829" i="82"/>
  <c r="Q829" i="82"/>
  <c r="Q608" i="82"/>
  <c r="P608" i="82"/>
  <c r="P767" i="82"/>
  <c r="Q767" i="82"/>
  <c r="Q1213" i="82"/>
  <c r="P1213" i="82"/>
  <c r="P557" i="82"/>
  <c r="Q557" i="82"/>
  <c r="Q1190" i="82"/>
  <c r="P1190" i="82"/>
  <c r="Q511" i="82"/>
  <c r="P511" i="82"/>
  <c r="P1007" i="82"/>
  <c r="Q1007" i="82"/>
  <c r="Q354" i="82"/>
  <c r="P354" i="82"/>
  <c r="Q1275" i="82"/>
  <c r="P1275" i="82"/>
  <c r="Q1145" i="82"/>
  <c r="P1145" i="82"/>
  <c r="P893" i="82"/>
  <c r="Q893" i="82"/>
  <c r="Q931" i="82"/>
  <c r="P931" i="82"/>
  <c r="Q896" i="82"/>
  <c r="P896" i="82"/>
  <c r="P228" i="82"/>
  <c r="Q228" i="82"/>
  <c r="P310" i="82"/>
  <c r="Q310" i="82"/>
  <c r="Q1081" i="82"/>
  <c r="P1081" i="82"/>
  <c r="P1263" i="82"/>
  <c r="Q1263" i="82"/>
  <c r="Q631" i="82"/>
  <c r="P631" i="82"/>
  <c r="P1187" i="82"/>
  <c r="Q1187" i="82"/>
  <c r="Q46" i="82"/>
  <c r="P46" i="82"/>
  <c r="P1266" i="82"/>
  <c r="Q1266" i="82"/>
  <c r="Q687" i="82"/>
  <c r="P687" i="82"/>
  <c r="Q947" i="82"/>
  <c r="P947" i="82"/>
  <c r="Q666" i="82"/>
  <c r="P666" i="82"/>
  <c r="P1030" i="82"/>
  <c r="Q1030" i="82"/>
  <c r="Q1237" i="82"/>
  <c r="P1237" i="82"/>
  <c r="P373" i="82"/>
  <c r="Q373" i="82"/>
  <c r="P683" i="82"/>
  <c r="Q683" i="82"/>
  <c r="Q1050" i="82"/>
  <c r="P1050" i="82"/>
  <c r="Q302" i="82"/>
  <c r="P302" i="82"/>
  <c r="P611" i="82"/>
  <c r="Q611" i="82"/>
  <c r="Q847" i="82"/>
  <c r="P847" i="82"/>
  <c r="P927" i="82"/>
  <c r="Q927" i="82"/>
  <c r="Q230" i="82"/>
  <c r="P230" i="82"/>
  <c r="P357" i="82"/>
  <c r="Q357" i="82"/>
  <c r="P403" i="82"/>
  <c r="Q403" i="82"/>
  <c r="P595" i="82"/>
  <c r="Q595" i="82"/>
  <c r="P141" i="82"/>
  <c r="Q141" i="82"/>
  <c r="P210" i="82"/>
  <c r="Q210" i="82"/>
  <c r="Q822" i="82"/>
  <c r="P822" i="82"/>
  <c r="Q852" i="82"/>
  <c r="P852" i="82"/>
  <c r="P309" i="82"/>
  <c r="Q309" i="82"/>
  <c r="AM39" i="82"/>
  <c r="AM256" i="82"/>
  <c r="AL256" i="82"/>
  <c r="AL1151" i="82"/>
  <c r="AM1151" i="82"/>
  <c r="AM1076" i="82"/>
  <c r="AL1076" i="82"/>
  <c r="AL397" i="82"/>
  <c r="AM397" i="82"/>
  <c r="AM1207" i="82"/>
  <c r="AL1207" i="82"/>
  <c r="AM173" i="82"/>
  <c r="AL173" i="82"/>
  <c r="AM62" i="82"/>
  <c r="AL62" i="82"/>
  <c r="AM339" i="82"/>
  <c r="AL339" i="82"/>
  <c r="AM930" i="82"/>
  <c r="AL930" i="82"/>
  <c r="AM680" i="82"/>
  <c r="AL680" i="82"/>
  <c r="AL1149" i="82"/>
  <c r="AM1149" i="82"/>
  <c r="AM1278" i="82"/>
  <c r="AL1278" i="82"/>
  <c r="AL909" i="82"/>
  <c r="AM909" i="82"/>
  <c r="AM1049" i="82"/>
  <c r="AL1049" i="82"/>
  <c r="AL801" i="82"/>
  <c r="AM801" i="82"/>
  <c r="AM148" i="82"/>
  <c r="AL148" i="82"/>
  <c r="AM147" i="82"/>
  <c r="AL147" i="82"/>
  <c r="AM911" i="82"/>
  <c r="AL911" i="82"/>
  <c r="AL937" i="82"/>
  <c r="AM937" i="82"/>
  <c r="AM374" i="82"/>
  <c r="AL374" i="82"/>
  <c r="AL819" i="82"/>
  <c r="AM819" i="82"/>
  <c r="AM469" i="82"/>
  <c r="AL469" i="82"/>
  <c r="AM401" i="82"/>
  <c r="AL401" i="82"/>
  <c r="AM267" i="82"/>
  <c r="AL267" i="82"/>
  <c r="AL692" i="82"/>
  <c r="AM692" i="82"/>
  <c r="AM806" i="82"/>
  <c r="AL806" i="82"/>
  <c r="AL635" i="82"/>
  <c r="AM635" i="82"/>
  <c r="AM624" i="82"/>
  <c r="AL624" i="82"/>
  <c r="AM342" i="82"/>
  <c r="AL342" i="82"/>
  <c r="AL1146" i="82"/>
  <c r="AM1146" i="82"/>
  <c r="AL1185" i="82"/>
  <c r="AM1185" i="82"/>
  <c r="AL547" i="82"/>
  <c r="AM547" i="82"/>
  <c r="AL243" i="82"/>
  <c r="AM243" i="82"/>
  <c r="AM978" i="82"/>
  <c r="AL978" i="82"/>
  <c r="AM1310" i="82"/>
  <c r="AL1310" i="82"/>
  <c r="AL164" i="82"/>
  <c r="AM164" i="82"/>
  <c r="AL1253" i="82"/>
  <c r="AM1253" i="82"/>
  <c r="AM352" i="82"/>
  <c r="AL352" i="82"/>
  <c r="AL341" i="82"/>
  <c r="AM341" i="82"/>
  <c r="AM870" i="82"/>
  <c r="AL870" i="82"/>
  <c r="AL366" i="82"/>
  <c r="AM366" i="82"/>
  <c r="AL181" i="82"/>
  <c r="AM181" i="82"/>
  <c r="AM915" i="82"/>
  <c r="AL915" i="82"/>
  <c r="AM651" i="82"/>
  <c r="AL651" i="82"/>
  <c r="AM257" i="82"/>
  <c r="AL257" i="82"/>
  <c r="AM858" i="82"/>
  <c r="AL858" i="82"/>
  <c r="AL477" i="82"/>
  <c r="AM477" i="82"/>
  <c r="AL957" i="82"/>
  <c r="AM957" i="82"/>
  <c r="AM1012" i="82"/>
  <c r="AL1012" i="82"/>
  <c r="AL576" i="82"/>
  <c r="AM576" i="82"/>
  <c r="AM359" i="82"/>
  <c r="AL359" i="82"/>
  <c r="AL1150" i="82"/>
  <c r="AM1150" i="82"/>
  <c r="AL404" i="82"/>
  <c r="AM404" i="82"/>
  <c r="AL1123" i="82"/>
  <c r="AM1123" i="82"/>
  <c r="AM564" i="82"/>
  <c r="AL564" i="82"/>
  <c r="AM190" i="82"/>
  <c r="AL190" i="82"/>
  <c r="AM358" i="82"/>
  <c r="AL358" i="82"/>
  <c r="AM177" i="82"/>
  <c r="AL177" i="82"/>
  <c r="AM371" i="82"/>
  <c r="AL371" i="82"/>
  <c r="AL1144" i="82"/>
  <c r="AM1144" i="82"/>
  <c r="AM42" i="82"/>
  <c r="AM223" i="82"/>
  <c r="AL223" i="82"/>
  <c r="AL1068" i="82"/>
  <c r="AM1068" i="82"/>
  <c r="AL554" i="82"/>
  <c r="AM554" i="82"/>
  <c r="AM1275" i="82"/>
  <c r="AL1275" i="82"/>
  <c r="AM603" i="82"/>
  <c r="AL603" i="82"/>
  <c r="AL1085" i="82"/>
  <c r="AM1085" i="82"/>
  <c r="AL381" i="82"/>
  <c r="AM381" i="82"/>
  <c r="AL163" i="82"/>
  <c r="AM163" i="82"/>
  <c r="AL1193" i="82"/>
  <c r="AM1193" i="82"/>
  <c r="AM1020" i="82"/>
  <c r="AL1020" i="82"/>
  <c r="AM876" i="82"/>
  <c r="AL876" i="82"/>
  <c r="AL317" i="82"/>
  <c r="AM317" i="82"/>
  <c r="AM753" i="82"/>
  <c r="AL753" i="82"/>
  <c r="AL275" i="82"/>
  <c r="AM275" i="82"/>
  <c r="AM210" i="82"/>
  <c r="AL210" i="82"/>
  <c r="AM466" i="82"/>
  <c r="AL466" i="82"/>
  <c r="AL13" i="82"/>
  <c r="AL1089" i="82"/>
  <c r="AM1089" i="82"/>
  <c r="AL474" i="82"/>
  <c r="AM474" i="82"/>
  <c r="AM176" i="82"/>
  <c r="AL176" i="82"/>
  <c r="AL75" i="82"/>
  <c r="AM75" i="82"/>
  <c r="AL483" i="82"/>
  <c r="AM483" i="82"/>
  <c r="AM1273" i="82"/>
  <c r="AL1273" i="82"/>
  <c r="AM893" i="82"/>
  <c r="AL893" i="82"/>
  <c r="AL981" i="82"/>
  <c r="AM981" i="82"/>
  <c r="AM839" i="82"/>
  <c r="AL839" i="82"/>
  <c r="AM188" i="82"/>
  <c r="AL188" i="82"/>
  <c r="AM193" i="82"/>
  <c r="AL193" i="82"/>
  <c r="AM439" i="82"/>
  <c r="AL439" i="82"/>
  <c r="AM711" i="82"/>
  <c r="AL711" i="82"/>
  <c r="AM848" i="82"/>
  <c r="AL848" i="82"/>
  <c r="AL1039" i="82"/>
  <c r="AM1039" i="82"/>
  <c r="AL417" i="82"/>
  <c r="AM417" i="82"/>
  <c r="AM1172" i="82"/>
  <c r="AL1172" i="82"/>
  <c r="AM1192" i="82"/>
  <c r="AL1192" i="82"/>
  <c r="AL81" i="82"/>
  <c r="AM81" i="82"/>
  <c r="AL721" i="82"/>
  <c r="AM721" i="82"/>
  <c r="AM934" i="82"/>
  <c r="AL934" i="82"/>
  <c r="AM1073" i="82"/>
  <c r="AL1073" i="82"/>
  <c r="AL365" i="82"/>
  <c r="AM365" i="82"/>
  <c r="AM1116" i="82"/>
  <c r="AL1116" i="82"/>
  <c r="AM1223" i="82"/>
  <c r="AL1223" i="82"/>
  <c r="AM160" i="82"/>
  <c r="AL160" i="82"/>
  <c r="AM100" i="82"/>
  <c r="AL100" i="82"/>
  <c r="AL118" i="82"/>
  <c r="AM118" i="82"/>
  <c r="AM282" i="82"/>
  <c r="AL282" i="82"/>
  <c r="AM183" i="82"/>
  <c r="AL183" i="82"/>
  <c r="AL12" i="82"/>
  <c r="AM644" i="82"/>
  <c r="AL644" i="82"/>
  <c r="AM111" i="82"/>
  <c r="AL111" i="82"/>
  <c r="AM412" i="82"/>
  <c r="AL412" i="82"/>
  <c r="AM309" i="82"/>
  <c r="AL309" i="82"/>
  <c r="AL1305" i="82"/>
  <c r="AM1305" i="82"/>
  <c r="AM1216" i="82"/>
  <c r="AL1216" i="82"/>
  <c r="AM110" i="82"/>
  <c r="AL110" i="82"/>
  <c r="AM491" i="82"/>
  <c r="AL491" i="82"/>
  <c r="AL1090" i="82"/>
  <c r="AM1090" i="82"/>
  <c r="AM646" i="82"/>
  <c r="AL646" i="82"/>
  <c r="AL73" i="82"/>
  <c r="AM73" i="82"/>
  <c r="AL627" i="82"/>
  <c r="AM627" i="82"/>
  <c r="AL1000" i="82"/>
  <c r="AM1000" i="82"/>
  <c r="AL158" i="82"/>
  <c r="AM158" i="82"/>
  <c r="P741" i="82"/>
  <c r="Q741" i="82"/>
  <c r="Q627" i="82"/>
  <c r="P627" i="82"/>
  <c r="Q634" i="82"/>
  <c r="P634" i="82"/>
  <c r="P53" i="82"/>
  <c r="Q53" i="82"/>
  <c r="Q1073" i="82"/>
  <c r="P1073" i="82"/>
  <c r="Q567" i="82"/>
  <c r="P567" i="82"/>
  <c r="P895" i="82"/>
  <c r="Q895" i="82"/>
  <c r="P1292" i="82"/>
  <c r="Q1292" i="82"/>
  <c r="P72" i="82"/>
  <c r="Q72" i="82"/>
  <c r="P409" i="82"/>
  <c r="Q409" i="82"/>
  <c r="P1149" i="82"/>
  <c r="Q1149" i="82"/>
  <c r="Q574" i="82"/>
  <c r="P574" i="82"/>
  <c r="P589" i="82"/>
  <c r="Q589" i="82"/>
  <c r="P186" i="82"/>
  <c r="Q186" i="82"/>
  <c r="Q911" i="82"/>
  <c r="P911" i="82"/>
  <c r="Q878" i="82"/>
  <c r="P878" i="82"/>
  <c r="Q244" i="82"/>
  <c r="P244" i="82"/>
  <c r="P508" i="82"/>
  <c r="Q508" i="82"/>
  <c r="Q150" i="82"/>
  <c r="P150" i="82"/>
  <c r="P253" i="82"/>
  <c r="Q253" i="82"/>
  <c r="P1135" i="82"/>
  <c r="Q1135" i="82"/>
  <c r="P133" i="82"/>
  <c r="Q133" i="82"/>
  <c r="Q725" i="82"/>
  <c r="P725" i="82"/>
  <c r="P348" i="82"/>
  <c r="Q348" i="82"/>
  <c r="Q480" i="82"/>
  <c r="P480" i="82"/>
  <c r="Q1314" i="82"/>
  <c r="P1314" i="82"/>
  <c r="Q335" i="82"/>
  <c r="P335" i="82"/>
  <c r="Q465" i="82"/>
  <c r="P465" i="82"/>
  <c r="P47" i="82"/>
  <c r="Q47" i="82"/>
  <c r="P469" i="82"/>
  <c r="Q469" i="82"/>
  <c r="P223" i="82"/>
  <c r="Q223" i="82"/>
  <c r="Q1098" i="82"/>
  <c r="P1098" i="82"/>
  <c r="Q973" i="82"/>
  <c r="P973" i="82"/>
  <c r="P470" i="82"/>
  <c r="Q470" i="82"/>
  <c r="Q486" i="82"/>
  <c r="P486" i="82"/>
  <c r="Q343" i="82"/>
  <c r="P343" i="82"/>
  <c r="P222" i="82"/>
  <c r="Q222" i="82"/>
  <c r="Q1195" i="82"/>
  <c r="P1195" i="82"/>
  <c r="P783" i="82"/>
  <c r="Q783" i="82"/>
  <c r="P924" i="82"/>
  <c r="Q924" i="82"/>
  <c r="P305" i="82"/>
  <c r="Q305" i="82"/>
  <c r="P267" i="82"/>
  <c r="Q267" i="82"/>
  <c r="Q1120" i="82"/>
  <c r="P1120" i="82"/>
  <c r="P1198" i="82"/>
  <c r="Q1198" i="82"/>
  <c r="Q1153" i="82"/>
  <c r="P1153" i="82"/>
  <c r="Q671" i="82"/>
  <c r="P671" i="82"/>
  <c r="Q528" i="82"/>
  <c r="P528" i="82"/>
  <c r="P111" i="82"/>
  <c r="Q111" i="82"/>
  <c r="Q1178" i="82"/>
  <c r="P1178" i="82"/>
  <c r="P694" i="82"/>
  <c r="Q694" i="82"/>
  <c r="P1111" i="82"/>
  <c r="Q1111" i="82"/>
  <c r="Q105" i="82"/>
  <c r="P105" i="82"/>
  <c r="Q28" i="82"/>
  <c r="P1162" i="82"/>
  <c r="Q1162" i="82"/>
  <c r="P826" i="82"/>
  <c r="Q826" i="82"/>
  <c r="P265" i="82"/>
  <c r="Q265" i="82"/>
  <c r="Q561" i="82"/>
  <c r="P561" i="82"/>
  <c r="Q702" i="82"/>
  <c r="P702" i="82"/>
  <c r="P161" i="82"/>
  <c r="Q161" i="82"/>
  <c r="Q295" i="82"/>
  <c r="P295" i="82"/>
  <c r="Q262" i="82"/>
  <c r="P262" i="82"/>
  <c r="P1228" i="82"/>
  <c r="Q1228" i="82"/>
  <c r="Q1231" i="82"/>
  <c r="P1231" i="82"/>
  <c r="P897" i="82"/>
  <c r="Q897" i="82"/>
  <c r="Q315" i="82"/>
  <c r="P315" i="82"/>
  <c r="P609" i="82"/>
  <c r="Q609" i="82"/>
  <c r="P718" i="82"/>
  <c r="Q718" i="82"/>
  <c r="P248" i="82"/>
  <c r="Q248" i="82"/>
  <c r="Q331" i="82"/>
  <c r="P331" i="82"/>
  <c r="Q174" i="82"/>
  <c r="P174" i="82"/>
  <c r="P521" i="82"/>
  <c r="Q521" i="82"/>
  <c r="Q603" i="82"/>
  <c r="P603" i="82"/>
  <c r="P1029" i="82"/>
  <c r="Q1029" i="82"/>
  <c r="Q474" i="82"/>
  <c r="P474" i="82"/>
  <c r="Q721" i="82"/>
  <c r="P721" i="82"/>
  <c r="P787" i="82"/>
  <c r="Q787" i="82"/>
  <c r="P358" i="82"/>
  <c r="Q358" i="82"/>
  <c r="P402" i="82"/>
  <c r="Q402" i="82"/>
  <c r="P158" i="82"/>
  <c r="Q158" i="82"/>
  <c r="P953" i="82"/>
  <c r="Q953" i="82"/>
  <c r="Q1129" i="82"/>
  <c r="P1129" i="82"/>
  <c r="Q602" i="82"/>
  <c r="P602" i="82"/>
  <c r="Q806" i="82"/>
  <c r="P806" i="82"/>
  <c r="Q851" i="82"/>
  <c r="P851" i="82"/>
  <c r="P444" i="82"/>
  <c r="Q444" i="82"/>
  <c r="Q472" i="82"/>
  <c r="P472" i="82"/>
  <c r="Q235" i="82"/>
  <c r="P235" i="82"/>
  <c r="P162" i="82"/>
  <c r="Q162" i="82"/>
  <c r="Q464" i="82"/>
  <c r="P464" i="82"/>
  <c r="Q1199" i="82"/>
  <c r="P1199" i="82"/>
  <c r="Q1101" i="82"/>
  <c r="P1101" i="82"/>
  <c r="Q801" i="82"/>
  <c r="P801" i="82"/>
  <c r="P1110" i="82"/>
  <c r="Q1110" i="82"/>
  <c r="Q137" i="82"/>
  <c r="P137" i="82"/>
  <c r="P691" i="82"/>
  <c r="Q691" i="82"/>
  <c r="P422" i="82"/>
  <c r="Q422" i="82"/>
  <c r="Q592" i="82"/>
  <c r="P592" i="82"/>
  <c r="P355" i="82"/>
  <c r="Q355" i="82"/>
  <c r="P79" i="82"/>
  <c r="Q79" i="82"/>
  <c r="Q1302" i="82"/>
  <c r="P1302" i="82"/>
  <c r="Q1180" i="82"/>
  <c r="P1180" i="82"/>
  <c r="Q350" i="82"/>
  <c r="P350" i="82"/>
  <c r="P128" i="82"/>
  <c r="Q128" i="82"/>
  <c r="Q1297" i="82"/>
  <c r="P1297" i="82"/>
  <c r="P693" i="82"/>
  <c r="Q693" i="82"/>
  <c r="Q669" i="82"/>
  <c r="P669" i="82"/>
  <c r="Q784" i="82"/>
  <c r="P784" i="82"/>
  <c r="P153" i="82"/>
  <c r="Q153" i="82"/>
  <c r="Q75" i="82"/>
  <c r="P75" i="82"/>
  <c r="Q10" i="82"/>
  <c r="P705" i="82"/>
  <c r="Q705" i="82"/>
  <c r="Q747" i="82"/>
  <c r="P747" i="82"/>
  <c r="Q980" i="82"/>
  <c r="P980" i="82"/>
  <c r="P933" i="82"/>
  <c r="Q933" i="82"/>
  <c r="P751" i="82"/>
  <c r="Q751" i="82"/>
  <c r="P1132" i="82"/>
  <c r="Q1132" i="82"/>
  <c r="P406" i="82"/>
  <c r="Q406" i="82"/>
  <c r="P830" i="82"/>
  <c r="Q830" i="82"/>
  <c r="Q637" i="82"/>
  <c r="P637" i="82"/>
  <c r="P808" i="82"/>
  <c r="Q808" i="82"/>
  <c r="Q316" i="82"/>
  <c r="P316" i="82"/>
  <c r="Q44" i="82"/>
  <c r="P44" i="82"/>
  <c r="P298" i="82"/>
  <c r="Q298" i="82"/>
  <c r="P720" i="82"/>
  <c r="Q720" i="82"/>
  <c r="P229" i="82"/>
  <c r="Q229" i="82"/>
  <c r="P52" i="82"/>
  <c r="Q52" i="82"/>
  <c r="Q251" i="82"/>
  <c r="P251" i="82"/>
  <c r="Q374" i="82"/>
  <c r="P374" i="82"/>
  <c r="Q766" i="82"/>
  <c r="P766" i="82"/>
  <c r="Q124" i="82"/>
  <c r="P124" i="82"/>
  <c r="Q1270" i="82"/>
  <c r="P1270" i="82"/>
  <c r="P807" i="82"/>
  <c r="Q807" i="82"/>
  <c r="Q1027" i="82"/>
  <c r="P1027" i="82"/>
  <c r="Q240" i="82"/>
  <c r="P240" i="82"/>
  <c r="Q1236" i="82"/>
  <c r="P1236" i="82"/>
  <c r="P502" i="82"/>
  <c r="Q502" i="82"/>
  <c r="P1177" i="82"/>
  <c r="Q1177" i="82"/>
  <c r="Q900" i="82"/>
  <c r="P900" i="82"/>
  <c r="P1227" i="82"/>
  <c r="Q1227" i="82"/>
  <c r="P1289" i="82"/>
  <c r="Q1289" i="82"/>
  <c r="P394" i="82"/>
  <c r="Q394" i="82"/>
  <c r="Q63" i="82"/>
  <c r="P63" i="82"/>
  <c r="Q340" i="82"/>
  <c r="P340" i="82"/>
  <c r="Q650" i="82"/>
  <c r="P650" i="82"/>
  <c r="P78" i="82"/>
  <c r="Q78" i="82"/>
  <c r="Q288" i="82"/>
  <c r="P288" i="82"/>
  <c r="P214" i="82"/>
  <c r="Q214" i="82"/>
  <c r="Q1108" i="82"/>
  <c r="P1108" i="82"/>
  <c r="P975" i="82"/>
  <c r="Q975" i="82"/>
  <c r="P407" i="82"/>
  <c r="Q407" i="82"/>
  <c r="P960" i="82"/>
  <c r="Q960" i="82"/>
  <c r="Q1217" i="82"/>
  <c r="P1217" i="82"/>
  <c r="P149" i="82"/>
  <c r="Q149" i="82"/>
  <c r="Q890" i="82"/>
  <c r="P890" i="82"/>
  <c r="P1205" i="82"/>
  <c r="Q1205" i="82"/>
  <c r="Q93" i="82"/>
  <c r="P93" i="82"/>
  <c r="P1243" i="82"/>
  <c r="Q1243" i="82"/>
  <c r="P957" i="82"/>
  <c r="Q957" i="82"/>
  <c r="P457" i="82"/>
  <c r="Q457" i="82"/>
  <c r="Q211" i="82"/>
  <c r="P211" i="82"/>
  <c r="Q441" i="82"/>
  <c r="P441" i="82"/>
  <c r="P850" i="82"/>
  <c r="Q850" i="82"/>
  <c r="P40" i="82"/>
  <c r="P299" i="82"/>
  <c r="Q299" i="82"/>
  <c r="Q236" i="82"/>
  <c r="P236" i="82"/>
  <c r="Q51" i="82"/>
  <c r="P51" i="82"/>
  <c r="P690" i="82"/>
  <c r="Q690" i="82"/>
  <c r="P417" i="82"/>
  <c r="Q417" i="82"/>
  <c r="Q749" i="82"/>
  <c r="P749" i="82"/>
  <c r="P653" i="82"/>
  <c r="Q653" i="82"/>
  <c r="P57" i="82"/>
  <c r="Q57" i="82"/>
  <c r="P510" i="82"/>
  <c r="Q510" i="82"/>
  <c r="P1065" i="82"/>
  <c r="Q1065" i="82"/>
  <c r="Q1020" i="82"/>
  <c r="P1020" i="82"/>
  <c r="P494" i="82"/>
  <c r="Q494" i="82"/>
  <c r="Q434" i="82"/>
  <c r="P434" i="82"/>
  <c r="Q207" i="82"/>
  <c r="P207" i="82"/>
  <c r="P990" i="82"/>
  <c r="Q990" i="82"/>
  <c r="Q506" i="82"/>
  <c r="P506" i="82"/>
  <c r="Q1003" i="82"/>
  <c r="P1003" i="82"/>
  <c r="Q828" i="82"/>
  <c r="P828" i="82"/>
  <c r="P11" i="82"/>
  <c r="Q942" i="82"/>
  <c r="P942" i="82"/>
  <c r="Q1117" i="82"/>
  <c r="P1117" i="82"/>
  <c r="P606" i="82"/>
  <c r="Q606" i="82"/>
  <c r="P1293" i="82"/>
  <c r="Q1293" i="82"/>
  <c r="P421" i="82"/>
  <c r="Q421" i="82"/>
  <c r="Q601" i="82"/>
  <c r="P601" i="82"/>
  <c r="Q908" i="82"/>
  <c r="P908" i="82"/>
  <c r="Q144" i="82"/>
  <c r="P144" i="82"/>
  <c r="P151" i="82"/>
  <c r="Q151" i="82"/>
  <c r="P1006" i="82"/>
  <c r="Q1006" i="82"/>
  <c r="Q1160" i="82"/>
  <c r="P1160" i="82"/>
  <c r="P682" i="82"/>
  <c r="Q682" i="82"/>
  <c r="Q17" i="82"/>
  <c r="P460" i="82"/>
  <c r="Q460" i="82"/>
  <c r="Q635" i="82"/>
  <c r="P635" i="82"/>
  <c r="P21" i="82"/>
  <c r="Q197" i="82"/>
  <c r="P197" i="82"/>
  <c r="Q30" i="82"/>
  <c r="P1196" i="82"/>
  <c r="Q1196" i="82"/>
  <c r="P1226" i="82"/>
  <c r="Q1226" i="82"/>
  <c r="Q854" i="82"/>
  <c r="P854" i="82"/>
  <c r="P300" i="82"/>
  <c r="Q300" i="82"/>
  <c r="Q581" i="82"/>
  <c r="P581" i="82"/>
  <c r="P713" i="82"/>
  <c r="Q713" i="82"/>
  <c r="Q192" i="82"/>
  <c r="P192" i="82"/>
  <c r="P324" i="82"/>
  <c r="Q324" i="82"/>
  <c r="P14" i="82"/>
  <c r="Q209" i="82"/>
  <c r="P209" i="82"/>
  <c r="Q566" i="82"/>
  <c r="P566" i="82"/>
  <c r="P1018" i="82"/>
  <c r="Q1018" i="82"/>
  <c r="Q462" i="82"/>
  <c r="P462" i="82"/>
  <c r="Q714" i="82"/>
  <c r="P714" i="82"/>
  <c r="Q782" i="82"/>
  <c r="P782" i="82"/>
  <c r="Q352" i="82"/>
  <c r="P352" i="82"/>
  <c r="P397" i="82"/>
  <c r="Q397" i="82"/>
  <c r="P107" i="82"/>
  <c r="Q107" i="82"/>
  <c r="Q3" i="82"/>
  <c r="Q1258" i="82"/>
  <c r="P1258" i="82"/>
  <c r="P1130" i="82"/>
  <c r="Q1130" i="82"/>
  <c r="Q1008" i="82"/>
  <c r="P1008" i="82"/>
  <c r="P722" i="82"/>
  <c r="Q722" i="82"/>
  <c r="Q1052" i="82"/>
  <c r="P1052" i="82"/>
  <c r="Q1147" i="82"/>
  <c r="P1147" i="82"/>
  <c r="Q614" i="82"/>
  <c r="P614" i="82"/>
  <c r="P345" i="82"/>
  <c r="Q345" i="82"/>
  <c r="Q544" i="82"/>
  <c r="P544" i="82"/>
  <c r="P291" i="82"/>
  <c r="Q291" i="82"/>
  <c r="Q146" i="82"/>
  <c r="P146" i="82"/>
  <c r="Q1207" i="82"/>
  <c r="P1207" i="82"/>
  <c r="Q1017" i="82"/>
  <c r="P1017" i="82"/>
  <c r="Q1294" i="82"/>
  <c r="P1294" i="82"/>
  <c r="Q1000" i="82"/>
  <c r="P1000" i="82"/>
  <c r="Q1253" i="82"/>
  <c r="P1253" i="82"/>
  <c r="P590" i="82"/>
  <c r="Q590" i="82"/>
  <c r="Q862" i="82"/>
  <c r="P862" i="82"/>
  <c r="P610" i="82"/>
  <c r="Q610" i="82"/>
  <c r="Q736" i="82"/>
  <c r="P736" i="82"/>
  <c r="Q25" i="82"/>
  <c r="P286" i="82"/>
  <c r="Q286" i="82"/>
  <c r="P35" i="82"/>
  <c r="Q903" i="82"/>
  <c r="P903" i="82"/>
  <c r="Q292" i="82"/>
  <c r="P292" i="82"/>
  <c r="P859" i="82"/>
  <c r="Q859" i="82"/>
  <c r="Q797" i="82"/>
  <c r="P797" i="82"/>
  <c r="Q677" i="82"/>
  <c r="P677" i="82"/>
  <c r="Q1078" i="82"/>
  <c r="P1078" i="82"/>
  <c r="P263" i="82"/>
  <c r="Q263" i="82"/>
  <c r="Q777" i="82"/>
  <c r="P777" i="82"/>
  <c r="P583" i="82"/>
  <c r="Q583" i="82"/>
  <c r="Q764" i="82"/>
  <c r="P764" i="82"/>
  <c r="Q217" i="82"/>
  <c r="P217" i="82"/>
  <c r="Q219" i="82"/>
  <c r="P219" i="82"/>
  <c r="Q23" i="82"/>
  <c r="P680" i="82"/>
  <c r="Q680" i="82"/>
  <c r="Q121" i="82"/>
  <c r="P121" i="82"/>
  <c r="P159" i="82"/>
  <c r="Q159" i="82"/>
  <c r="J39" i="54"/>
  <c r="E40" i="54"/>
  <c r="I39" i="54"/>
  <c r="E5" i="82"/>
  <c r="AL769" i="82"/>
  <c r="AM769" i="82"/>
  <c r="AM1042" i="82"/>
  <c r="AL1042" i="82"/>
  <c r="AL1108" i="82"/>
  <c r="AM1108" i="82"/>
  <c r="AM884" i="82"/>
  <c r="AL884" i="82"/>
  <c r="AL15" i="82"/>
  <c r="AM311" i="82"/>
  <c r="AL311" i="82"/>
  <c r="AM362" i="82"/>
  <c r="AL362" i="82"/>
  <c r="AL949" i="82"/>
  <c r="AM949" i="82"/>
  <c r="AL936" i="82"/>
  <c r="AM936" i="82"/>
  <c r="AL1054" i="82"/>
  <c r="AM1054" i="82"/>
  <c r="AM807" i="82"/>
  <c r="AL807" i="82"/>
  <c r="AM1231" i="82"/>
  <c r="AL1231" i="82"/>
  <c r="AL538" i="82"/>
  <c r="AM538" i="82"/>
  <c r="AL1009" i="82"/>
  <c r="AM1009" i="82"/>
  <c r="AL1218" i="82"/>
  <c r="AM1218" i="82"/>
  <c r="AM968" i="82"/>
  <c r="AL968" i="82"/>
  <c r="AL928" i="82"/>
  <c r="AM928" i="82"/>
  <c r="AL430" i="82"/>
  <c r="AM430" i="82"/>
  <c r="AM355" i="82"/>
  <c r="AL355" i="82"/>
  <c r="AL548" i="82"/>
  <c r="AM548" i="82"/>
  <c r="AL1004" i="82"/>
  <c r="AM1004" i="82"/>
  <c r="AM1115" i="82"/>
  <c r="AL1115" i="82"/>
  <c r="AM543" i="82"/>
  <c r="AL543" i="82"/>
  <c r="AM1190" i="82"/>
  <c r="AL1190" i="82"/>
  <c r="AM1162" i="82"/>
  <c r="AL1162" i="82"/>
  <c r="AL617" i="82"/>
  <c r="AM617" i="82"/>
  <c r="AM492" i="82"/>
  <c r="AL492" i="82"/>
  <c r="AL248" i="82"/>
  <c r="AM248" i="82"/>
  <c r="AL863" i="82"/>
  <c r="AM863" i="82"/>
  <c r="AM116" i="82"/>
  <c r="AL116" i="82"/>
  <c r="AM394" i="82"/>
  <c r="AL394" i="82"/>
  <c r="AM1209" i="82"/>
  <c r="AL1209" i="82"/>
  <c r="AL1145" i="82"/>
  <c r="AM1145" i="82"/>
  <c r="AL66" i="82"/>
  <c r="AM66" i="82"/>
  <c r="AL487" i="82"/>
  <c r="AM487" i="82"/>
  <c r="AL689" i="82"/>
  <c r="AM689" i="82"/>
  <c r="AL84" i="82"/>
  <c r="AM84" i="82"/>
  <c r="AL93" i="82"/>
  <c r="AM93" i="82"/>
  <c r="AL34" i="82"/>
  <c r="AM114" i="82"/>
  <c r="AL114" i="82"/>
  <c r="AM1286" i="82"/>
  <c r="AL1286" i="82"/>
  <c r="AM451" i="82"/>
  <c r="AL451" i="82"/>
  <c r="AM1224" i="82"/>
  <c r="AL1224" i="82"/>
  <c r="AM452" i="82"/>
  <c r="AL452" i="82"/>
  <c r="AL1099" i="82"/>
  <c r="AM1099" i="82"/>
  <c r="AL1094" i="82"/>
  <c r="AM1094" i="82"/>
  <c r="AL71" i="82"/>
  <c r="AM71" i="82"/>
  <c r="AM996" i="82"/>
  <c r="AL996" i="82"/>
  <c r="AL667" i="82"/>
  <c r="AM667" i="82"/>
  <c r="AM170" i="82"/>
  <c r="AL170" i="82"/>
  <c r="AM206" i="82"/>
  <c r="AL206" i="82"/>
  <c r="AL892" i="82"/>
  <c r="AM892" i="82"/>
  <c r="AM433" i="82"/>
  <c r="AL433" i="82"/>
  <c r="AL1070" i="82"/>
  <c r="AM1070" i="82"/>
  <c r="AL656" i="82"/>
  <c r="AM656" i="82"/>
  <c r="AM640" i="82"/>
  <c r="AL640" i="82"/>
  <c r="AM316" i="82"/>
  <c r="AL316" i="82"/>
  <c r="AL1062" i="82"/>
  <c r="AM1062" i="82"/>
  <c r="AM369" i="82"/>
  <c r="AL369" i="82"/>
  <c r="AL1288" i="82"/>
  <c r="AM1288" i="82"/>
  <c r="AL1065" i="82"/>
  <c r="AM1065" i="82"/>
  <c r="AL788" i="82"/>
  <c r="AM788" i="82"/>
  <c r="AL302" i="82"/>
  <c r="AM302" i="82"/>
  <c r="AL999" i="82"/>
  <c r="AM999" i="82"/>
  <c r="AM951" i="82"/>
  <c r="AL951" i="82"/>
  <c r="AM881" i="82"/>
  <c r="AL881" i="82"/>
  <c r="AM159" i="82"/>
  <c r="AL159" i="82"/>
  <c r="AL99" i="82"/>
  <c r="AM99" i="82"/>
  <c r="AM207" i="82"/>
  <c r="AL207" i="82"/>
  <c r="AM575" i="82"/>
  <c r="AL575" i="82"/>
  <c r="AM608" i="82"/>
  <c r="AL608" i="82"/>
  <c r="AL395" i="82"/>
  <c r="AM395" i="82"/>
  <c r="AM470" i="82"/>
  <c r="AL470" i="82"/>
  <c r="AL131" i="82"/>
  <c r="AM131" i="82"/>
  <c r="AM1176" i="82"/>
  <c r="AL1176" i="82"/>
  <c r="AM409" i="82"/>
  <c r="AL409" i="82"/>
  <c r="AL555" i="82"/>
  <c r="AM555" i="82"/>
  <c r="AM1067" i="82"/>
  <c r="AL1067" i="82"/>
  <c r="AM898" i="82"/>
  <c r="AL898" i="82"/>
  <c r="AL678" i="82"/>
  <c r="AM678" i="82"/>
  <c r="AM1118" i="82"/>
  <c r="AL1118" i="82"/>
  <c r="AL398" i="82"/>
  <c r="AM398" i="82"/>
  <c r="AL107" i="82"/>
  <c r="AM107" i="82"/>
  <c r="AM883" i="82"/>
  <c r="AL883" i="82"/>
  <c r="AL495" i="82"/>
  <c r="AM495" i="82"/>
  <c r="AL184" i="82"/>
  <c r="AM184" i="82"/>
  <c r="AL965" i="82"/>
  <c r="AM965" i="82"/>
  <c r="AL138" i="82"/>
  <c r="AM138" i="82"/>
  <c r="AM852" i="82"/>
  <c r="AL852" i="82"/>
  <c r="AM690" i="82"/>
  <c r="AL690" i="82"/>
  <c r="AM566" i="82"/>
  <c r="AL566" i="82"/>
  <c r="AL519" i="82"/>
  <c r="AM519" i="82"/>
  <c r="AM175" i="82"/>
  <c r="AL175" i="82"/>
  <c r="AM574" i="82"/>
  <c r="AL574" i="82"/>
  <c r="AL731" i="82"/>
  <c r="AM731" i="82"/>
  <c r="AL531" i="82"/>
  <c r="AM531" i="82"/>
  <c r="AL671" i="82"/>
  <c r="AM671" i="82"/>
  <c r="AL777" i="82"/>
  <c r="AM777" i="82"/>
  <c r="AM337" i="82"/>
  <c r="AL337" i="82"/>
  <c r="AL977" i="82"/>
  <c r="AM977" i="82"/>
  <c r="AL1142" i="82"/>
  <c r="AM1142" i="82"/>
  <c r="AL1050" i="82"/>
  <c r="AM1050" i="82"/>
  <c r="AM1112" i="82"/>
  <c r="AL1112" i="82"/>
  <c r="AM1181" i="82"/>
  <c r="AL1181" i="82"/>
  <c r="AL1007" i="82"/>
  <c r="AM1007" i="82"/>
  <c r="AL32" i="82"/>
  <c r="AM537" i="82"/>
  <c r="AL537" i="82"/>
  <c r="AM78" i="82"/>
  <c r="AL78" i="82"/>
  <c r="AM246" i="82"/>
  <c r="AL246" i="82"/>
  <c r="AM476" i="82"/>
  <c r="AL476" i="82"/>
  <c r="AM455" i="82"/>
  <c r="AL455" i="82"/>
  <c r="AM1241" i="82"/>
  <c r="AL1241" i="82"/>
  <c r="AL776" i="82"/>
  <c r="AM776" i="82"/>
  <c r="AM781" i="82"/>
  <c r="AL781" i="82"/>
  <c r="AM1171" i="82"/>
  <c r="AL1171" i="82"/>
  <c r="AL459" i="82"/>
  <c r="AM459" i="82"/>
  <c r="AL1187" i="82"/>
  <c r="AM1187" i="82"/>
  <c r="AL306" i="82"/>
  <c r="AM306" i="82"/>
  <c r="AL124" i="82"/>
  <c r="AM124" i="82"/>
  <c r="AL280" i="82"/>
  <c r="AM280" i="82"/>
  <c r="AM822" i="82"/>
  <c r="AL822" i="82"/>
  <c r="AM670" i="82"/>
  <c r="AL670" i="82"/>
  <c r="AL625" i="82"/>
  <c r="AM625" i="82"/>
  <c r="AM1232" i="82"/>
  <c r="AL1232" i="82"/>
  <c r="AL840" i="82"/>
  <c r="AM840" i="82"/>
  <c r="AM1295" i="82"/>
  <c r="AL1295" i="82"/>
  <c r="AL505" i="82"/>
  <c r="AM505" i="82"/>
  <c r="AL895" i="82"/>
  <c r="AM895" i="82"/>
  <c r="AM1152" i="82"/>
  <c r="AL1152" i="82"/>
  <c r="AM1173" i="82"/>
  <c r="AL1173" i="82"/>
  <c r="AM142" i="82"/>
  <c r="AL142" i="82"/>
  <c r="AL135" i="82"/>
  <c r="AM135" i="82"/>
  <c r="BW37" i="54"/>
  <c r="BV37" i="54"/>
  <c r="D3" i="82"/>
  <c r="BX37" i="54"/>
  <c r="BZ37" i="54"/>
  <c r="BY37" i="54"/>
  <c r="CA37" i="54"/>
  <c r="AB724" i="82"/>
  <c r="AA724" i="82"/>
  <c r="AA1289" i="82"/>
  <c r="AB1289" i="82"/>
  <c r="AB465" i="82"/>
  <c r="AA465" i="82"/>
  <c r="AA128" i="82"/>
  <c r="AB128" i="82"/>
  <c r="AA145" i="82"/>
  <c r="AB145" i="82"/>
  <c r="AA559" i="82"/>
  <c r="AB559" i="82"/>
  <c r="AA1114" i="82"/>
  <c r="AB1114" i="82"/>
  <c r="AB124" i="82"/>
  <c r="AA124" i="82"/>
  <c r="AA261" i="82"/>
  <c r="AB261" i="82"/>
  <c r="AA339" i="82"/>
  <c r="AB339" i="82"/>
  <c r="AB1030" i="82"/>
  <c r="AA1030" i="82"/>
  <c r="AA449" i="82"/>
  <c r="AB449" i="82"/>
  <c r="AB336" i="82"/>
  <c r="AA336" i="82"/>
  <c r="AA821" i="82"/>
  <c r="AB821" i="82"/>
  <c r="AB913" i="82"/>
  <c r="AA913" i="82"/>
  <c r="AB492" i="82"/>
  <c r="AA492" i="82"/>
  <c r="AB253" i="82"/>
  <c r="AA253" i="82"/>
  <c r="AB577" i="82"/>
  <c r="AA577" i="82"/>
  <c r="AA774" i="82"/>
  <c r="AB774" i="82"/>
  <c r="AA1068" i="82"/>
  <c r="AB1068" i="82"/>
  <c r="AA1287" i="82"/>
  <c r="AB1287" i="82"/>
  <c r="AB1076" i="82"/>
  <c r="AA1076" i="82"/>
  <c r="AA137" i="82"/>
  <c r="AB137" i="82"/>
  <c r="AA122" i="82"/>
  <c r="AB122" i="82"/>
  <c r="AB749" i="82"/>
  <c r="AA749" i="82"/>
  <c r="AA1156" i="82"/>
  <c r="AB1156" i="82"/>
  <c r="AA386" i="82"/>
  <c r="AB386" i="82"/>
  <c r="AB52" i="82"/>
  <c r="AA52" i="82"/>
  <c r="AA911" i="82"/>
  <c r="AB911" i="82"/>
  <c r="AA630" i="82"/>
  <c r="AB630" i="82"/>
  <c r="AB371" i="82"/>
  <c r="AA371" i="82"/>
  <c r="AA221" i="82"/>
  <c r="AB221" i="82"/>
  <c r="AB244" i="82"/>
  <c r="AA244" i="82"/>
  <c r="AA1248" i="82"/>
  <c r="AB1248" i="82"/>
  <c r="AB1135" i="82"/>
  <c r="AA1135" i="82"/>
  <c r="AB94" i="82"/>
  <c r="AA94" i="82"/>
  <c r="AA309" i="82"/>
  <c r="AB309" i="82"/>
  <c r="AB571" i="82"/>
  <c r="AA571" i="82"/>
  <c r="AA1168" i="82"/>
  <c r="AB1168" i="82"/>
  <c r="AA676" i="82"/>
  <c r="AB676" i="82"/>
  <c r="AA739" i="82"/>
  <c r="AB739" i="82"/>
  <c r="AA88" i="82"/>
  <c r="AB88" i="82"/>
  <c r="AA1026" i="82"/>
  <c r="AB1026" i="82"/>
  <c r="AA1185" i="82"/>
  <c r="AB1185" i="82"/>
  <c r="AA285" i="82"/>
  <c r="AB285" i="82"/>
  <c r="AA1217" i="82"/>
  <c r="AB1217" i="82"/>
  <c r="AB810" i="82"/>
  <c r="AA810" i="82"/>
  <c r="AA1291" i="82"/>
  <c r="AB1291" i="82"/>
  <c r="AB514" i="82"/>
  <c r="AA514" i="82"/>
  <c r="AA568" i="82"/>
  <c r="AB568" i="82"/>
  <c r="AB443" i="82"/>
  <c r="AA443" i="82"/>
  <c r="AA854" i="82"/>
  <c r="AB854" i="82"/>
  <c r="AB33" i="82"/>
  <c r="AB362" i="82"/>
  <c r="AA362" i="82"/>
  <c r="AB31" i="82"/>
  <c r="AB254" i="82"/>
  <c r="AA254" i="82"/>
  <c r="AB272" i="82"/>
  <c r="AA272" i="82"/>
  <c r="AA489" i="82"/>
  <c r="AB489" i="82"/>
  <c r="AA300" i="82"/>
  <c r="AB300" i="82"/>
  <c r="AB356" i="82"/>
  <c r="AA356" i="82"/>
  <c r="AA1108" i="82"/>
  <c r="AB1108" i="82"/>
  <c r="AB1060" i="82"/>
  <c r="AA1060" i="82"/>
  <c r="AB55" i="82"/>
  <c r="AA55" i="82"/>
  <c r="AB1008" i="82"/>
  <c r="AA1008" i="82"/>
  <c r="AB49" i="82"/>
  <c r="AA49" i="82"/>
  <c r="AA60" i="82"/>
  <c r="AB60" i="82"/>
  <c r="AB109" i="82"/>
  <c r="AA109" i="82"/>
  <c r="AA1229" i="82"/>
  <c r="AB1229" i="82"/>
  <c r="AA707" i="82"/>
  <c r="AB707" i="82"/>
  <c r="AB1175" i="82"/>
  <c r="AA1175" i="82"/>
  <c r="AA1143" i="82"/>
  <c r="AB1143" i="82"/>
  <c r="AB784" i="82"/>
  <c r="AA784" i="82"/>
  <c r="AA1209" i="82"/>
  <c r="AB1209" i="82"/>
  <c r="AB790" i="82"/>
  <c r="AA790" i="82"/>
  <c r="AB73" i="82"/>
  <c r="AA73" i="82"/>
  <c r="AB205" i="82"/>
  <c r="AA205" i="82"/>
  <c r="AA835" i="82"/>
  <c r="AB835" i="82"/>
  <c r="AA1083" i="82"/>
  <c r="AB1083" i="82"/>
  <c r="AB163" i="82"/>
  <c r="AA163" i="82"/>
  <c r="AA502" i="82"/>
  <c r="AB502" i="82"/>
  <c r="AA1038" i="82"/>
  <c r="AB1038" i="82"/>
  <c r="AA633" i="82"/>
  <c r="AB633" i="82"/>
  <c r="AB939" i="82"/>
  <c r="AA939" i="82"/>
  <c r="AB645" i="82"/>
  <c r="AA645" i="82"/>
  <c r="AB224" i="82"/>
  <c r="AA224" i="82"/>
  <c r="AB402" i="82"/>
  <c r="AA402" i="82"/>
  <c r="AB1231" i="82"/>
  <c r="AA1231" i="82"/>
  <c r="AA839" i="82"/>
  <c r="AB839" i="82"/>
  <c r="AA824" i="82"/>
  <c r="AB824" i="82"/>
  <c r="AA732" i="82"/>
  <c r="AB732" i="82"/>
  <c r="AB778" i="82"/>
  <c r="AA778" i="82"/>
  <c r="AB789" i="82"/>
  <c r="AA789" i="82"/>
  <c r="AB989" i="82"/>
  <c r="AA989" i="82"/>
  <c r="AA795" i="82"/>
  <c r="AB795" i="82"/>
  <c r="AA850" i="82"/>
  <c r="AB850" i="82"/>
  <c r="AB381" i="82"/>
  <c r="AA381" i="82"/>
  <c r="AA670" i="82"/>
  <c r="AB670" i="82"/>
  <c r="AA1216" i="82"/>
  <c r="AB1216" i="82"/>
  <c r="AA1251" i="82"/>
  <c r="AB1251" i="82"/>
  <c r="AA241" i="82"/>
  <c r="AB241" i="82"/>
  <c r="AB344" i="82"/>
  <c r="AA344" i="82"/>
  <c r="AA1232" i="82"/>
  <c r="AB1232" i="82"/>
  <c r="AA840" i="82"/>
  <c r="AB840" i="82"/>
  <c r="AB716" i="82"/>
  <c r="AA716" i="82"/>
  <c r="AB130" i="82"/>
  <c r="AA130" i="82"/>
  <c r="AB2" i="82"/>
  <c r="AA522" i="82"/>
  <c r="AB522" i="82"/>
  <c r="AB491" i="82"/>
  <c r="AA491" i="82"/>
  <c r="AA1133" i="82"/>
  <c r="AB1133" i="82"/>
  <c r="AB431" i="82"/>
  <c r="AA431" i="82"/>
  <c r="AA613" i="82"/>
  <c r="AB613" i="82"/>
  <c r="AB752" i="82"/>
  <c r="AA752" i="82"/>
  <c r="AB334" i="82"/>
  <c r="AA334" i="82"/>
  <c r="AA1282" i="82"/>
  <c r="AB1282" i="82"/>
  <c r="AA417" i="82"/>
  <c r="AB417" i="82"/>
  <c r="AB314" i="82"/>
  <c r="AA314" i="82"/>
  <c r="AA1195" i="82"/>
  <c r="AB1195" i="82"/>
  <c r="AB192" i="82"/>
  <c r="AA192" i="82"/>
  <c r="AA1230" i="82"/>
  <c r="AB1230" i="82"/>
  <c r="AA1144" i="82"/>
  <c r="AB1144" i="82"/>
  <c r="AA1263" i="82"/>
  <c r="AB1263" i="82"/>
  <c r="AB532" i="82"/>
  <c r="AA532" i="82"/>
  <c r="AB68" i="82"/>
  <c r="AA68" i="82"/>
  <c r="AB179" i="82"/>
  <c r="AA179" i="82"/>
  <c r="AA962" i="82"/>
  <c r="AB962" i="82"/>
  <c r="AB26" i="82"/>
  <c r="AA1146" i="82"/>
  <c r="AB1146" i="82"/>
  <c r="AA211" i="82"/>
  <c r="AB211" i="82"/>
  <c r="AA286" i="82"/>
  <c r="AB286" i="82"/>
  <c r="AB1199" i="82"/>
  <c r="AA1199" i="82"/>
  <c r="AB164" i="82"/>
  <c r="AA164" i="82"/>
  <c r="P509" i="82"/>
  <c r="Q509" i="82"/>
  <c r="P445" i="82"/>
  <c r="Q445" i="82"/>
  <c r="P257" i="82"/>
  <c r="Q257" i="82"/>
  <c r="Q381" i="82"/>
  <c r="P381" i="82"/>
  <c r="AL1066" i="82"/>
  <c r="AM1066" i="82"/>
  <c r="Q748" i="82"/>
  <c r="P748" i="82"/>
  <c r="Q882" i="82"/>
  <c r="P882" i="82"/>
  <c r="P1025" i="82"/>
  <c r="Q1025" i="82"/>
  <c r="AM654" i="82"/>
  <c r="AL654" i="82"/>
  <c r="AM966" i="82"/>
  <c r="AL966" i="82"/>
  <c r="AM713" i="82"/>
  <c r="AL713" i="82"/>
  <c r="AM298" i="82"/>
  <c r="AL298" i="82"/>
  <c r="AM971" i="82"/>
  <c r="AL971" i="82"/>
  <c r="AM1096" i="82"/>
  <c r="AL1096" i="82"/>
  <c r="AM1292" i="82"/>
  <c r="AL1292" i="82"/>
  <c r="AM679" i="82"/>
  <c r="AL679" i="82"/>
  <c r="AL700" i="82"/>
  <c r="AM700" i="82"/>
  <c r="AL1018" i="82"/>
  <c r="AM1018" i="82"/>
  <c r="AM662" i="82"/>
  <c r="AL662" i="82"/>
  <c r="AM760" i="82"/>
  <c r="AL760" i="82"/>
  <c r="AL618" i="82"/>
  <c r="AM618" i="82"/>
  <c r="AL955" i="82"/>
  <c r="AM955" i="82"/>
  <c r="AL529" i="82"/>
  <c r="AM529" i="82"/>
  <c r="AL1285" i="82"/>
  <c r="AM1285" i="82"/>
  <c r="AL500" i="82"/>
  <c r="AM500" i="82"/>
  <c r="AL156" i="82"/>
  <c r="AM156" i="82"/>
  <c r="AL319" i="82"/>
  <c r="AM319" i="82"/>
  <c r="AM1225" i="82"/>
  <c r="AL1225" i="82"/>
  <c r="AL301" i="82"/>
  <c r="AM301" i="82"/>
  <c r="AL906" i="82"/>
  <c r="AM906" i="82"/>
  <c r="AM136" i="82"/>
  <c r="AL136" i="82"/>
  <c r="AM1025" i="82"/>
  <c r="AL1025" i="82"/>
  <c r="AM696" i="82"/>
  <c r="AL696" i="82"/>
  <c r="AM437" i="82"/>
  <c r="AL437" i="82"/>
  <c r="AM1047" i="82"/>
  <c r="AL1047" i="82"/>
  <c r="AM1200" i="82"/>
  <c r="AL1200" i="82"/>
  <c r="AM681" i="82"/>
  <c r="AL681" i="82"/>
  <c r="AL705" i="82"/>
  <c r="AM705" i="82"/>
  <c r="AM305" i="82"/>
  <c r="AL305" i="82"/>
  <c r="AL1072" i="82"/>
  <c r="AM1072" i="82"/>
  <c r="AM789" i="82"/>
  <c r="AL789" i="82"/>
  <c r="AM1259" i="82"/>
  <c r="AL1259" i="82"/>
  <c r="AM743" i="82"/>
  <c r="AL743" i="82"/>
  <c r="AM954" i="82"/>
  <c r="AL954" i="82"/>
  <c r="AM1271" i="82"/>
  <c r="AL1271" i="82"/>
  <c r="AL393" i="82"/>
  <c r="AM393" i="82"/>
  <c r="AM294" i="82"/>
  <c r="AL294" i="82"/>
  <c r="AL1107" i="82"/>
  <c r="AM1107" i="82"/>
  <c r="AM364" i="82"/>
  <c r="AL364" i="82"/>
  <c r="AM749" i="82"/>
  <c r="AL749" i="82"/>
  <c r="AM527" i="82"/>
  <c r="AL527" i="82"/>
  <c r="AL1125" i="82"/>
  <c r="AM1125" i="82"/>
  <c r="AM896" i="82"/>
  <c r="AL896" i="82"/>
  <c r="AL1302" i="82"/>
  <c r="AM1302" i="82"/>
  <c r="AM203" i="82"/>
  <c r="AL203" i="82"/>
  <c r="AM269" i="82"/>
  <c r="AL269" i="82"/>
  <c r="AL461" i="82"/>
  <c r="AM461" i="82"/>
  <c r="AL1051" i="82"/>
  <c r="AM1051" i="82"/>
  <c r="AM242" i="82"/>
  <c r="AL242" i="82"/>
  <c r="AL44" i="82"/>
  <c r="AM826" i="82"/>
  <c r="AL826" i="82"/>
  <c r="AM1057" i="82"/>
  <c r="AL1057" i="82"/>
  <c r="AM403" i="82"/>
  <c r="AL403" i="82"/>
  <c r="AM1248" i="82"/>
  <c r="AL1248" i="82"/>
  <c r="AL498" i="82"/>
  <c r="AM498" i="82"/>
  <c r="AL1206" i="82"/>
  <c r="AM1206" i="82"/>
  <c r="AL1100" i="82"/>
  <c r="AM1100" i="82"/>
  <c r="AM399" i="82"/>
  <c r="AL399" i="82"/>
  <c r="AM735" i="82"/>
  <c r="AL735" i="82"/>
  <c r="AM146" i="82"/>
  <c r="AL146" i="82"/>
  <c r="AM595" i="82"/>
  <c r="AL595" i="82"/>
  <c r="AM87" i="82"/>
  <c r="AL87" i="82"/>
  <c r="AL609" i="82"/>
  <c r="AM609" i="82"/>
  <c r="AL288" i="82"/>
  <c r="AM288" i="82"/>
  <c r="AM972" i="82"/>
  <c r="AL972" i="82"/>
  <c r="AL634" i="82"/>
  <c r="AM634" i="82"/>
  <c r="AM1179" i="82"/>
  <c r="AL1179" i="82"/>
  <c r="AL328" i="82"/>
  <c r="AM328" i="82"/>
  <c r="AL318" i="82"/>
  <c r="AM318" i="82"/>
  <c r="AM70" i="82"/>
  <c r="AL70" i="82"/>
  <c r="AM614" i="82"/>
  <c r="AL614" i="82"/>
  <c r="AM766" i="82"/>
  <c r="AL766" i="82"/>
  <c r="AM345" i="82"/>
  <c r="AL345" i="82"/>
  <c r="AM1263" i="82"/>
  <c r="AL1263" i="82"/>
  <c r="AL1230" i="82"/>
  <c r="AM1230" i="82"/>
  <c r="AM765" i="82"/>
  <c r="AL765" i="82"/>
  <c r="AM1026" i="82"/>
  <c r="AL1026" i="82"/>
  <c r="AL998" i="82"/>
  <c r="AM998" i="82"/>
  <c r="AM894" i="82"/>
  <c r="AL894" i="82"/>
  <c r="AM522" i="82"/>
  <c r="AL522" i="82"/>
  <c r="AM464" i="82"/>
  <c r="AL464" i="82"/>
  <c r="AM1032" i="82"/>
  <c r="AL1032" i="82"/>
  <c r="AM1092" i="82"/>
  <c r="AL1092" i="82"/>
  <c r="AM1191" i="82"/>
  <c r="AL1191" i="82"/>
  <c r="AM200" i="82"/>
  <c r="AL200" i="82"/>
  <c r="AM230" i="82"/>
  <c r="AL230" i="82"/>
  <c r="AL846" i="82"/>
  <c r="AM846" i="82"/>
  <c r="AM914" i="82"/>
  <c r="AL914" i="82"/>
  <c r="AM790" i="82"/>
  <c r="AL790" i="82"/>
  <c r="AM180" i="82"/>
  <c r="AL180" i="82"/>
  <c r="AM387" i="82"/>
  <c r="AL387" i="82"/>
  <c r="AM716" i="82"/>
  <c r="AL716" i="82"/>
  <c r="AL189" i="82"/>
  <c r="AM189" i="82"/>
  <c r="AM829" i="82"/>
  <c r="AL829" i="82"/>
  <c r="AM779" i="82"/>
  <c r="AL779" i="82"/>
  <c r="AM94" i="82"/>
  <c r="AL94" i="82"/>
  <c r="AM658" i="82"/>
  <c r="AL658" i="82"/>
  <c r="AM36" i="82"/>
  <c r="AL1254" i="82"/>
  <c r="AM1254" i="82"/>
  <c r="AM558" i="82"/>
  <c r="AL558" i="82"/>
  <c r="AM1261" i="82"/>
  <c r="AL1261" i="82"/>
  <c r="AM1309" i="82"/>
  <c r="AL1309" i="82"/>
  <c r="AM307" i="82"/>
  <c r="AL307" i="82"/>
  <c r="AM991" i="82"/>
  <c r="AL991" i="82"/>
  <c r="AM373" i="82"/>
  <c r="AL373" i="82"/>
  <c r="AM948" i="82"/>
  <c r="AL948" i="82"/>
  <c r="AM1215" i="82"/>
  <c r="AL1215" i="82"/>
  <c r="AL1242" i="82"/>
  <c r="AM1242" i="82"/>
  <c r="AL1233" i="82"/>
  <c r="AM1233" i="82"/>
  <c r="AM335" i="82"/>
  <c r="AL335" i="82"/>
  <c r="AM1011" i="82"/>
  <c r="AL1011" i="82"/>
  <c r="AL1080" i="82"/>
  <c r="AM1080" i="82"/>
  <c r="AM333" i="82"/>
  <c r="AL333" i="82"/>
  <c r="AL718" i="82"/>
  <c r="AM718" i="82"/>
  <c r="AM1040" i="82"/>
  <c r="AL1040" i="82"/>
  <c r="AM842" i="82"/>
  <c r="AL842" i="82"/>
  <c r="AM354" i="82"/>
  <c r="AL354" i="82"/>
  <c r="AM423" i="82"/>
  <c r="AL423" i="82"/>
  <c r="AL918" i="82"/>
  <c r="AM918" i="82"/>
  <c r="AM268" i="82"/>
  <c r="AL268" i="82"/>
  <c r="AL1052" i="82"/>
  <c r="AM1052" i="82"/>
  <c r="AL255" i="82"/>
  <c r="AM255" i="82"/>
  <c r="AM947" i="82"/>
  <c r="AL947" i="82"/>
  <c r="AL292" i="82"/>
  <c r="AM292" i="82"/>
  <c r="AM1017" i="82"/>
  <c r="AL1017" i="82"/>
  <c r="AM853" i="82"/>
  <c r="AL853" i="82"/>
  <c r="AM1204" i="82"/>
  <c r="AL1204" i="82"/>
  <c r="AM1055" i="82"/>
  <c r="AL1055" i="82"/>
  <c r="AL719" i="82"/>
  <c r="AM719" i="82"/>
  <c r="AB786" i="82"/>
  <c r="AA786" i="82"/>
  <c r="AA692" i="82"/>
  <c r="AB692" i="82"/>
  <c r="AB148" i="82"/>
  <c r="AA148" i="82"/>
  <c r="AB400" i="82"/>
  <c r="AA400" i="82"/>
  <c r="AB342" i="82"/>
  <c r="AA342" i="82"/>
  <c r="AB233" i="82"/>
  <c r="AA233" i="82"/>
  <c r="AA1051" i="82"/>
  <c r="AB1051" i="82"/>
  <c r="AB944" i="82"/>
  <c r="AA944" i="82"/>
  <c r="AA682" i="82"/>
  <c r="AB682" i="82"/>
  <c r="AA665" i="82"/>
  <c r="AB665" i="82"/>
  <c r="AA152" i="82"/>
  <c r="AB152" i="82"/>
  <c r="AB1153" i="82"/>
  <c r="AA1153" i="82"/>
  <c r="AA686" i="82"/>
  <c r="AB686" i="82"/>
  <c r="AB1124" i="82"/>
  <c r="AA1124" i="82"/>
  <c r="AB703" i="82"/>
  <c r="AA703" i="82"/>
  <c r="AA499" i="82"/>
  <c r="AB499" i="82"/>
  <c r="AA569" i="82"/>
  <c r="AB569" i="82"/>
  <c r="AB941" i="82"/>
  <c r="AA941" i="82"/>
  <c r="AA1141" i="82"/>
  <c r="AB1141" i="82"/>
  <c r="AA1075" i="82"/>
  <c r="AB1075" i="82"/>
  <c r="AA673" i="82"/>
  <c r="AB673" i="82"/>
  <c r="AB80" i="82"/>
  <c r="AA80" i="82"/>
  <c r="AB1056" i="82"/>
  <c r="AA1056" i="82"/>
  <c r="AB1072" i="82"/>
  <c r="AA1072" i="82"/>
  <c r="AA1173" i="82"/>
  <c r="AB1173" i="82"/>
  <c r="AB629" i="82"/>
  <c r="AA629" i="82"/>
  <c r="AB919" i="82"/>
  <c r="AA919" i="82"/>
  <c r="AB111" i="82"/>
  <c r="AA111" i="82"/>
  <c r="AB453" i="82"/>
  <c r="AA453" i="82"/>
  <c r="AB248" i="82"/>
  <c r="AA248" i="82"/>
  <c r="AB926" i="82"/>
  <c r="AA926" i="82"/>
  <c r="AA537" i="82"/>
  <c r="AB537" i="82"/>
  <c r="AA831" i="82"/>
  <c r="AB831" i="82"/>
  <c r="AA615" i="82"/>
  <c r="AB615" i="82"/>
  <c r="AA668" i="82"/>
  <c r="AB668" i="82"/>
  <c r="AA777" i="82"/>
  <c r="AB777" i="82"/>
  <c r="AA201" i="82"/>
  <c r="AB201" i="82"/>
  <c r="AA859" i="82"/>
  <c r="AB859" i="82"/>
  <c r="AA642" i="82"/>
  <c r="AB642" i="82"/>
  <c r="AB503" i="82"/>
  <c r="AA503" i="82"/>
  <c r="AB958" i="82"/>
  <c r="AA958" i="82"/>
  <c r="AA750" i="82"/>
  <c r="AB750" i="82"/>
  <c r="AA1260" i="82"/>
  <c r="AB1260" i="82"/>
  <c r="AB303" i="82"/>
  <c r="AA303" i="82"/>
  <c r="AA473" i="82"/>
  <c r="AB473" i="82"/>
  <c r="AB140" i="82"/>
  <c r="AA140" i="82"/>
  <c r="AA1210" i="82"/>
  <c r="AB1210" i="82"/>
  <c r="AA466" i="82"/>
  <c r="AB466" i="82"/>
  <c r="AA1090" i="82"/>
  <c r="AB1090" i="82"/>
  <c r="AA1123" i="82"/>
  <c r="AB1123" i="82"/>
  <c r="AB504" i="82"/>
  <c r="AA504" i="82"/>
  <c r="AB5" i="82"/>
  <c r="AB660" i="82"/>
  <c r="AA660" i="82"/>
  <c r="AA486" i="82"/>
  <c r="AB486" i="82"/>
  <c r="AA893" i="82"/>
  <c r="AB893" i="82"/>
  <c r="AB90" i="82"/>
  <c r="AA90" i="82"/>
  <c r="AB231" i="82"/>
  <c r="AA231" i="82"/>
  <c r="AA905" i="82"/>
  <c r="AB905" i="82"/>
  <c r="AB683" i="82"/>
  <c r="AA683" i="82"/>
  <c r="AB422" i="82"/>
  <c r="AA422" i="82"/>
  <c r="AA694" i="82"/>
  <c r="AB694" i="82"/>
  <c r="AB528" i="82"/>
  <c r="AA528" i="82"/>
  <c r="AB1000" i="82"/>
  <c r="AA1000" i="82"/>
  <c r="AB27" i="82"/>
  <c r="AA44" i="82"/>
  <c r="AB44" i="82"/>
  <c r="AB426" i="82"/>
  <c r="AA426" i="82"/>
  <c r="AA1121" i="82"/>
  <c r="AB1121" i="82"/>
  <c r="AA635" i="82"/>
  <c r="AB635" i="82"/>
  <c r="AA1262" i="82"/>
  <c r="AB1262" i="82"/>
  <c r="AB168" i="82"/>
  <c r="AA168" i="82"/>
  <c r="AB424" i="82"/>
  <c r="AA424" i="82"/>
  <c r="AB302" i="82"/>
  <c r="AA302" i="82"/>
  <c r="AA1305" i="82"/>
  <c r="AB1305" i="82"/>
  <c r="AA45" i="82"/>
  <c r="AB45" i="82"/>
  <c r="AB516" i="82"/>
  <c r="AA516" i="82"/>
  <c r="AA1130" i="82"/>
  <c r="AB1130" i="82"/>
  <c r="AB1176" i="82"/>
  <c r="AA1176" i="82"/>
  <c r="AB364" i="82"/>
  <c r="AA364" i="82"/>
  <c r="AA335" i="82"/>
  <c r="AB335" i="82"/>
  <c r="AA766" i="82"/>
  <c r="AB766" i="82"/>
  <c r="AB1031" i="82"/>
  <c r="AA1031" i="82"/>
  <c r="AA729" i="82"/>
  <c r="AB729" i="82"/>
  <c r="AB341" i="82"/>
  <c r="AA341" i="82"/>
  <c r="AA945" i="82"/>
  <c r="AB945" i="82"/>
  <c r="AB474" i="82"/>
  <c r="AA474" i="82"/>
  <c r="AB551" i="82"/>
  <c r="AA551" i="82"/>
  <c r="AA535" i="82"/>
  <c r="AB535" i="82"/>
  <c r="AB614" i="82"/>
  <c r="AA614" i="82"/>
  <c r="AA284" i="82"/>
  <c r="AB284" i="82"/>
  <c r="AB488" i="82"/>
  <c r="AA488" i="82"/>
  <c r="AB1012" i="82"/>
  <c r="AA1012" i="82"/>
  <c r="AB1045" i="82"/>
  <c r="AA1045" i="82"/>
  <c r="AA1117" i="82"/>
  <c r="AB1117" i="82"/>
  <c r="AB992" i="82"/>
  <c r="AA992" i="82"/>
  <c r="AA999" i="82"/>
  <c r="AB999" i="82"/>
  <c r="AB204" i="82"/>
  <c r="AA204" i="82"/>
  <c r="AA819" i="82"/>
  <c r="AB819" i="82"/>
  <c r="AA1266" i="82"/>
  <c r="AB1266" i="82"/>
  <c r="AB338" i="82"/>
  <c r="AA338" i="82"/>
  <c r="AA860" i="82"/>
  <c r="AB860" i="82"/>
  <c r="AB494" i="82"/>
  <c r="AA494" i="82"/>
  <c r="AB212" i="82"/>
  <c r="AA212" i="82"/>
  <c r="AA1011" i="82"/>
  <c r="AB1011" i="82"/>
  <c r="AB252" i="82"/>
  <c r="AA252" i="82"/>
  <c r="AA931" i="82"/>
  <c r="AB931" i="82"/>
  <c r="AA1082" i="82"/>
  <c r="AB1082" i="82"/>
  <c r="AA628" i="82"/>
  <c r="AB628" i="82"/>
  <c r="AA598" i="82"/>
  <c r="AB598" i="82"/>
  <c r="AA153" i="82"/>
  <c r="AB153" i="82"/>
  <c r="AA602" i="82"/>
  <c r="AB602" i="82"/>
  <c r="AA932" i="82"/>
  <c r="AB932" i="82"/>
  <c r="AA359" i="82"/>
  <c r="AB359" i="82"/>
  <c r="AA170" i="82"/>
  <c r="AB170" i="82"/>
  <c r="AA273" i="82"/>
  <c r="AB273" i="82"/>
  <c r="AB496" i="82"/>
  <c r="AA496" i="82"/>
  <c r="AB331" i="82"/>
  <c r="AA331" i="82"/>
  <c r="AA1244" i="82"/>
  <c r="AB1244" i="82"/>
  <c r="AB955" i="82"/>
  <c r="AA955" i="82"/>
  <c r="AA547" i="82"/>
  <c r="AB547" i="82"/>
  <c r="AA775" i="82"/>
  <c r="AB775" i="82"/>
  <c r="AA280" i="82"/>
  <c r="AB280" i="82"/>
  <c r="AA874" i="82"/>
  <c r="AB874" i="82"/>
  <c r="AB594" i="82"/>
  <c r="AA594" i="82"/>
  <c r="AA159" i="82"/>
  <c r="AB159" i="82"/>
  <c r="AB40" i="82"/>
  <c r="AA40" i="82"/>
  <c r="AA149" i="82"/>
  <c r="AB149" i="82"/>
  <c r="AA731" i="82"/>
  <c r="AB731" i="82"/>
  <c r="AA787" i="82"/>
  <c r="AB787" i="82"/>
  <c r="AB175" i="82"/>
  <c r="AA175" i="82"/>
  <c r="AA333" i="82"/>
  <c r="AB333" i="82"/>
  <c r="AB10" i="82"/>
  <c r="P753" i="82"/>
  <c r="Q753" i="82"/>
  <c r="P579" i="82"/>
  <c r="Q579" i="82"/>
  <c r="P503" i="82"/>
  <c r="Q503" i="82"/>
  <c r="P1268" i="82"/>
  <c r="Q1268" i="82"/>
  <c r="P364" i="82"/>
  <c r="Q364" i="82"/>
  <c r="Q697" i="82"/>
  <c r="P697" i="82"/>
  <c r="Q337" i="82"/>
  <c r="P337" i="82"/>
  <c r="Q872" i="82"/>
  <c r="P872" i="82"/>
  <c r="Q656" i="82"/>
  <c r="P656" i="82"/>
  <c r="Q1303" i="82"/>
  <c r="P1303" i="82"/>
  <c r="Q1071" i="82"/>
  <c r="P1071" i="82"/>
  <c r="P842" i="82"/>
  <c r="Q842" i="82"/>
  <c r="Q119" i="82"/>
  <c r="P119" i="82"/>
  <c r="Q678" i="82"/>
  <c r="P678" i="82"/>
  <c r="P117" i="82"/>
  <c r="Q117" i="82"/>
  <c r="P513" i="82"/>
  <c r="Q513" i="82"/>
  <c r="Q1122" i="82"/>
  <c r="P1122" i="82"/>
  <c r="P437" i="82"/>
  <c r="Q437" i="82"/>
  <c r="Q928" i="82"/>
  <c r="P928" i="82"/>
  <c r="Q873" i="82"/>
  <c r="P873" i="82"/>
  <c r="Q500" i="82"/>
  <c r="P500" i="82"/>
  <c r="Q1214" i="82"/>
  <c r="P1214" i="82"/>
  <c r="P535" i="82"/>
  <c r="Q535" i="82"/>
  <c r="Q1278" i="82"/>
  <c r="P1278" i="82"/>
  <c r="Q983" i="82"/>
  <c r="P983" i="82"/>
  <c r="Q180" i="82"/>
  <c r="P180" i="82"/>
  <c r="P247" i="82"/>
  <c r="Q247" i="82"/>
  <c r="P1240" i="82"/>
  <c r="Q1240" i="82"/>
  <c r="P495" i="82"/>
  <c r="Q495" i="82"/>
  <c r="Q692" i="82"/>
  <c r="P692" i="82"/>
  <c r="Q451" i="82"/>
  <c r="P451" i="82"/>
  <c r="Q774" i="82"/>
  <c r="P774" i="82"/>
  <c r="P320" i="82"/>
  <c r="Q320" i="82"/>
  <c r="Q4" i="82"/>
  <c r="Q1161" i="82"/>
  <c r="P1161" i="82"/>
  <c r="P1114" i="82"/>
  <c r="Q1114" i="82"/>
  <c r="Q1221" i="82"/>
  <c r="P1221" i="82"/>
  <c r="Q200" i="82"/>
  <c r="P200" i="82"/>
  <c r="Q440" i="82"/>
  <c r="P440" i="82"/>
  <c r="Q122" i="82"/>
  <c r="P122" i="82"/>
  <c r="Q212" i="82"/>
  <c r="P212" i="82"/>
  <c r="Q1281" i="82"/>
  <c r="P1281" i="82"/>
  <c r="Q586" i="82"/>
  <c r="P586" i="82"/>
  <c r="Q684" i="82"/>
  <c r="P684" i="82"/>
  <c r="Q786" i="82"/>
  <c r="P786" i="82"/>
  <c r="P112" i="82"/>
  <c r="Q112" i="82"/>
  <c r="Q649" i="82"/>
  <c r="P649" i="82"/>
  <c r="Q1082" i="82"/>
  <c r="P1082" i="82"/>
  <c r="Q907" i="82"/>
  <c r="P907" i="82"/>
  <c r="P372" i="82"/>
  <c r="Q372" i="82"/>
  <c r="P39" i="82"/>
  <c r="P1047" i="82"/>
  <c r="Q1047" i="82"/>
  <c r="Q443" i="82"/>
  <c r="P443" i="82"/>
  <c r="P948" i="82"/>
  <c r="Q948" i="82"/>
  <c r="P461" i="82"/>
  <c r="Q461" i="82"/>
  <c r="P765" i="82"/>
  <c r="Q765" i="82"/>
  <c r="P1259" i="82"/>
  <c r="Q1259" i="82"/>
  <c r="P45" i="82"/>
  <c r="Q45" i="82"/>
  <c r="Q954" i="82"/>
  <c r="P954" i="82"/>
  <c r="Q323" i="82"/>
  <c r="P323" i="82"/>
  <c r="Q454" i="82"/>
  <c r="P454" i="82"/>
  <c r="Q389" i="82"/>
  <c r="P389" i="82"/>
  <c r="Q463" i="82"/>
  <c r="P463" i="82"/>
  <c r="Q550" i="82"/>
  <c r="P550" i="82"/>
  <c r="Q992" i="82"/>
  <c r="P992" i="82"/>
  <c r="Q152" i="82"/>
  <c r="P152" i="82"/>
  <c r="P814" i="82"/>
  <c r="Q814" i="82"/>
  <c r="Q648" i="82"/>
  <c r="P648" i="82"/>
  <c r="Q681" i="82"/>
  <c r="P681" i="82"/>
  <c r="P88" i="82"/>
  <c r="Q88" i="82"/>
  <c r="Q252" i="82"/>
  <c r="P252" i="82"/>
  <c r="P1295" i="82"/>
  <c r="Q1295" i="82"/>
  <c r="Q527" i="82"/>
  <c r="P527" i="82"/>
  <c r="Q986" i="82"/>
  <c r="P986" i="82"/>
  <c r="P449" i="82"/>
  <c r="Q449" i="82"/>
  <c r="Q319" i="82"/>
  <c r="P319" i="82"/>
  <c r="P392" i="82"/>
  <c r="Q392" i="82"/>
  <c r="P135" i="82"/>
  <c r="Q135" i="82"/>
  <c r="Q673" i="82"/>
  <c r="P673" i="82"/>
  <c r="Q641" i="82"/>
  <c r="P641" i="82"/>
  <c r="Q727" i="82"/>
  <c r="P727" i="82"/>
  <c r="Q793" i="82"/>
  <c r="P793" i="82"/>
  <c r="P366" i="82"/>
  <c r="Q366" i="82"/>
  <c r="Q818" i="82"/>
  <c r="P818" i="82"/>
  <c r="P996" i="82"/>
  <c r="Q996" i="82"/>
  <c r="Q1136" i="82"/>
  <c r="P1136" i="82"/>
  <c r="Q813" i="82"/>
  <c r="P813" i="82"/>
  <c r="Q452" i="82"/>
  <c r="P452" i="82"/>
  <c r="Q1202" i="82"/>
  <c r="P1202" i="82"/>
  <c r="P1208" i="82"/>
  <c r="Q1208" i="82"/>
  <c r="P730" i="82"/>
  <c r="Q730" i="82"/>
  <c r="Q898" i="82"/>
  <c r="P898" i="82"/>
  <c r="Q525" i="82"/>
  <c r="P525" i="82"/>
  <c r="Q548" i="82"/>
  <c r="P548" i="82"/>
  <c r="P1176" i="82"/>
  <c r="Q1176" i="82"/>
  <c r="P1169" i="82"/>
  <c r="Q1169" i="82"/>
  <c r="P750" i="82"/>
  <c r="Q750" i="82"/>
  <c r="Q498" i="82"/>
  <c r="P498" i="82"/>
  <c r="P38" i="82"/>
  <c r="Q1222" i="82"/>
  <c r="P1222" i="82"/>
  <c r="Q1284" i="82"/>
  <c r="P1284" i="82"/>
  <c r="Q193" i="82"/>
  <c r="P193" i="82"/>
  <c r="P963" i="82"/>
  <c r="Q963" i="82"/>
  <c r="P832" i="82"/>
  <c r="Q832" i="82"/>
  <c r="Q432" i="82"/>
  <c r="P432" i="82"/>
  <c r="P1040" i="82"/>
  <c r="Q1040" i="82"/>
  <c r="Q523" i="82"/>
  <c r="P523" i="82"/>
  <c r="Q140" i="82"/>
  <c r="P140" i="82"/>
  <c r="P760" i="82"/>
  <c r="Q760" i="82"/>
  <c r="P132" i="82"/>
  <c r="Q132" i="82"/>
  <c r="AM313" i="82"/>
  <c r="AL313" i="82"/>
  <c r="P638" i="82"/>
  <c r="Q638" i="82"/>
  <c r="Q824" i="82"/>
  <c r="P824" i="82"/>
  <c r="P1089" i="82"/>
  <c r="Q1089" i="82"/>
  <c r="P85" i="82"/>
  <c r="Q85" i="82"/>
  <c r="P956" i="82"/>
  <c r="Q956" i="82"/>
  <c r="Q712" i="82"/>
  <c r="P712" i="82"/>
  <c r="Q892" i="82"/>
  <c r="P892" i="82"/>
  <c r="P1013" i="82"/>
  <c r="Q1013" i="82"/>
  <c r="Q362" i="82"/>
  <c r="P362" i="82"/>
  <c r="P71" i="82"/>
  <c r="Q71" i="82"/>
  <c r="P587" i="82"/>
  <c r="Q587" i="82"/>
  <c r="P825" i="82"/>
  <c r="Q825" i="82"/>
  <c r="Q1036" i="82"/>
  <c r="P1036" i="82"/>
  <c r="Q1070" i="82"/>
  <c r="P1070" i="82"/>
  <c r="Q1250" i="82"/>
  <c r="P1250" i="82"/>
  <c r="Q659" i="82"/>
  <c r="P659" i="82"/>
  <c r="P1166" i="82"/>
  <c r="Q1166" i="82"/>
  <c r="Q1075" i="82"/>
  <c r="P1075" i="82"/>
  <c r="Q90" i="82"/>
  <c r="P90" i="82"/>
  <c r="Q542" i="82"/>
  <c r="P542" i="82"/>
  <c r="Q391" i="82"/>
  <c r="P391" i="82"/>
  <c r="Q769" i="82"/>
  <c r="P769" i="82"/>
  <c r="P293" i="82"/>
  <c r="Q293" i="82"/>
  <c r="Q1296" i="82"/>
  <c r="P1296" i="82"/>
  <c r="Q905" i="82"/>
  <c r="P905" i="82"/>
  <c r="P547" i="82"/>
  <c r="Q547" i="82"/>
  <c r="P1241" i="82"/>
  <c r="Q1241" i="82"/>
  <c r="Q848" i="82"/>
  <c r="P848" i="82"/>
  <c r="P661" i="82"/>
  <c r="Q661" i="82"/>
  <c r="P1265" i="82"/>
  <c r="Q1265" i="82"/>
  <c r="Q864" i="82"/>
  <c r="P864" i="82"/>
  <c r="P985" i="82"/>
  <c r="Q985" i="82"/>
  <c r="P446" i="82"/>
  <c r="Q446" i="82"/>
  <c r="Q1186" i="82"/>
  <c r="P1186" i="82"/>
  <c r="Q570" i="82"/>
  <c r="P570" i="82"/>
  <c r="P303" i="82"/>
  <c r="Q303" i="82"/>
  <c r="Q1133" i="82"/>
  <c r="P1133" i="82"/>
  <c r="Q1103" i="82"/>
  <c r="P1103" i="82"/>
  <c r="P738" i="82"/>
  <c r="Q738" i="82"/>
  <c r="P803" i="82"/>
  <c r="Q803" i="82"/>
  <c r="Q1274" i="82"/>
  <c r="P1274" i="82"/>
  <c r="Q716" i="82"/>
  <c r="P716" i="82"/>
  <c r="Q835" i="82"/>
  <c r="P835" i="82"/>
  <c r="Q156" i="82"/>
  <c r="P156" i="82"/>
  <c r="Q981" i="82"/>
  <c r="P981" i="82"/>
  <c r="Q978" i="82"/>
  <c r="P978" i="82"/>
  <c r="P1127" i="82"/>
  <c r="Q1127" i="82"/>
  <c r="Q456" i="82"/>
  <c r="P456" i="82"/>
  <c r="P1247" i="82"/>
  <c r="Q1247" i="82"/>
  <c r="P436" i="82"/>
  <c r="Q436" i="82"/>
  <c r="Q1102" i="82"/>
  <c r="P1102" i="82"/>
  <c r="Q675" i="82"/>
  <c r="P675" i="82"/>
  <c r="P572" i="82"/>
  <c r="Q572" i="82"/>
  <c r="Q853" i="82"/>
  <c r="P853" i="82"/>
  <c r="Q950" i="82"/>
  <c r="P950" i="82"/>
  <c r="Q704" i="82"/>
  <c r="P704" i="82"/>
  <c r="Q1092" i="82"/>
  <c r="P1092" i="82"/>
  <c r="P563" i="82"/>
  <c r="Q563" i="82"/>
  <c r="P578" i="82"/>
  <c r="Q578" i="82"/>
  <c r="P15" i="82"/>
  <c r="Q164" i="82"/>
  <c r="P164" i="82"/>
  <c r="Q762" i="82"/>
  <c r="P762" i="82"/>
  <c r="P1037" i="82"/>
  <c r="Q1037" i="82"/>
  <c r="Q571" i="82"/>
  <c r="P571" i="82"/>
  <c r="Q98" i="82"/>
  <c r="P98" i="82"/>
  <c r="Q1210" i="82"/>
  <c r="P1210" i="82"/>
  <c r="Q791" i="82"/>
  <c r="P791" i="82"/>
  <c r="P596" i="82"/>
  <c r="Q596" i="82"/>
  <c r="P1172" i="82"/>
  <c r="Q1172" i="82"/>
  <c r="Q763" i="82"/>
  <c r="P763" i="82"/>
  <c r="Q580" i="82"/>
  <c r="P580" i="82"/>
  <c r="P1300" i="82"/>
  <c r="Q1300" i="82"/>
  <c r="P245" i="82"/>
  <c r="Q245" i="82"/>
  <c r="P430" i="82"/>
  <c r="Q430" i="82"/>
  <c r="P1282" i="82"/>
  <c r="Q1282" i="82"/>
  <c r="Q958" i="82"/>
  <c r="P958" i="82"/>
  <c r="P425" i="82"/>
  <c r="Q425" i="82"/>
  <c r="Q995" i="82"/>
  <c r="P995" i="82"/>
  <c r="Q820" i="82"/>
  <c r="P820" i="82"/>
  <c r="Q318" i="82"/>
  <c r="P318" i="82"/>
  <c r="Q34" i="82"/>
  <c r="Q823" i="82"/>
  <c r="P823" i="82"/>
  <c r="Q901" i="82"/>
  <c r="P901" i="82"/>
  <c r="P297" i="82"/>
  <c r="Q297" i="82"/>
  <c r="Q388" i="82"/>
  <c r="P388" i="82"/>
  <c r="Q264" i="82"/>
  <c r="P264" i="82"/>
  <c r="P654" i="82"/>
  <c r="Q654" i="82"/>
  <c r="Q276" i="82"/>
  <c r="P276" i="82"/>
  <c r="P742" i="82"/>
  <c r="Q742" i="82"/>
  <c r="P647" i="82"/>
  <c r="Q647" i="82"/>
  <c r="P475" i="82"/>
  <c r="Q475" i="82"/>
  <c r="P790" i="82"/>
  <c r="Q790" i="82"/>
  <c r="Q97" i="82"/>
  <c r="P97" i="82"/>
  <c r="Q1233" i="82"/>
  <c r="P1233" i="82"/>
  <c r="P798" i="82"/>
  <c r="Q798" i="82"/>
  <c r="P632" i="82"/>
  <c r="Q632" i="82"/>
  <c r="Q243" i="82"/>
  <c r="P243" i="82"/>
  <c r="P1238" i="82"/>
  <c r="Q1238" i="82"/>
  <c r="Q845" i="82"/>
  <c r="P845" i="82"/>
  <c r="Q24" i="82"/>
  <c r="P1189" i="82"/>
  <c r="Q1189" i="82"/>
  <c r="Q1139" i="82"/>
  <c r="P1139" i="82"/>
  <c r="P382" i="82"/>
  <c r="Q382" i="82"/>
  <c r="P780" i="82"/>
  <c r="Q780" i="82"/>
  <c r="Q423" i="82"/>
  <c r="P423" i="82"/>
  <c r="P258" i="82"/>
  <c r="Q258" i="82"/>
  <c r="P1286" i="82"/>
  <c r="Q1286" i="82"/>
  <c r="Q902" i="82"/>
  <c r="P902" i="82"/>
  <c r="Q304" i="82"/>
  <c r="P304" i="82"/>
  <c r="Q1201" i="82"/>
  <c r="P1201" i="82"/>
  <c r="P1159" i="82"/>
  <c r="Q1159" i="82"/>
  <c r="Q410" i="82"/>
  <c r="P410" i="82"/>
  <c r="Q804" i="82"/>
  <c r="P804" i="82"/>
  <c r="Q435" i="82"/>
  <c r="P435" i="82"/>
  <c r="Q338" i="82"/>
  <c r="P338" i="82"/>
  <c r="Q623" i="82"/>
  <c r="P623" i="82"/>
  <c r="Q1033" i="82"/>
  <c r="P1033" i="82"/>
  <c r="Q368" i="82"/>
  <c r="P368" i="82"/>
  <c r="P1249" i="82"/>
  <c r="Q1249" i="82"/>
  <c r="Q241" i="82"/>
  <c r="P241" i="82"/>
  <c r="P515" i="82"/>
  <c r="Q515" i="82"/>
  <c r="P860" i="82"/>
  <c r="Q860" i="82"/>
  <c r="Q5" i="82"/>
  <c r="Q183" i="82"/>
  <c r="P183" i="82"/>
  <c r="P964" i="82"/>
  <c r="Q964" i="82"/>
  <c r="Q1138" i="82"/>
  <c r="P1138" i="82"/>
  <c r="Q625" i="82"/>
  <c r="P625" i="82"/>
  <c r="P1309" i="82"/>
  <c r="Q1309" i="82"/>
  <c r="Q433" i="82"/>
  <c r="P433" i="82"/>
  <c r="P622" i="82"/>
  <c r="Q622" i="82"/>
  <c r="Q912" i="82"/>
  <c r="P912" i="82"/>
  <c r="P176" i="82"/>
  <c r="Q176" i="82"/>
  <c r="Q142" i="82"/>
  <c r="P142" i="82"/>
  <c r="Q1200" i="82"/>
  <c r="P1200" i="82"/>
  <c r="P938" i="82"/>
  <c r="Q938" i="82"/>
  <c r="Q937" i="82"/>
  <c r="P937" i="82"/>
  <c r="P726" i="82"/>
  <c r="Q726" i="82"/>
  <c r="Q526" i="82"/>
  <c r="P526" i="82"/>
  <c r="Q934" i="82"/>
  <c r="P934" i="82"/>
  <c r="P1059" i="82"/>
  <c r="Q1059" i="82"/>
  <c r="Q448" i="82"/>
  <c r="P448" i="82"/>
  <c r="Q64" i="82"/>
  <c r="P64" i="82"/>
  <c r="P429" i="82"/>
  <c r="Q429" i="82"/>
  <c r="P108" i="82"/>
  <c r="Q108" i="82"/>
  <c r="Q330" i="82"/>
  <c r="P330" i="82"/>
  <c r="P810" i="82"/>
  <c r="Q810" i="82"/>
  <c r="P1252" i="82"/>
  <c r="Q1252" i="82"/>
  <c r="Q1171" i="82"/>
  <c r="P1171" i="82"/>
  <c r="P871" i="82"/>
  <c r="Q871" i="82"/>
  <c r="P1164" i="82"/>
  <c r="Q1164" i="82"/>
  <c r="P346" i="82"/>
  <c r="Q346" i="82"/>
  <c r="P745" i="82"/>
  <c r="Q745" i="82"/>
  <c r="Q493" i="82"/>
  <c r="P493" i="82"/>
  <c r="Q636" i="82"/>
  <c r="P636" i="82"/>
  <c r="Q399" i="82"/>
  <c r="P399" i="82"/>
  <c r="Q94" i="82"/>
  <c r="P94" i="82"/>
  <c r="Q18" i="82"/>
  <c r="Q1175" i="82"/>
  <c r="P1175" i="82"/>
  <c r="P1141" i="82"/>
  <c r="Q1141" i="82"/>
  <c r="P538" i="82"/>
  <c r="Q538" i="82"/>
  <c r="P442" i="82"/>
  <c r="Q442" i="82"/>
  <c r="Q489" i="82"/>
  <c r="P489" i="82"/>
  <c r="Q972" i="82"/>
  <c r="P972" i="82"/>
  <c r="Q1131" i="82"/>
  <c r="P1131" i="82"/>
  <c r="P665" i="82"/>
  <c r="Q665" i="82"/>
  <c r="Q473" i="82"/>
  <c r="P473" i="82"/>
  <c r="P672" i="82"/>
  <c r="Q672" i="82"/>
  <c r="P483" i="82"/>
  <c r="Q483" i="82"/>
  <c r="P238" i="82"/>
  <c r="Q238" i="82"/>
  <c r="P82" i="82"/>
  <c r="Q82" i="82"/>
  <c r="P600" i="82"/>
  <c r="Q600" i="82"/>
  <c r="P455" i="82"/>
  <c r="Q455" i="82"/>
  <c r="Q242" i="82"/>
  <c r="P242" i="82"/>
  <c r="AL570" i="82"/>
  <c r="AM570" i="82"/>
  <c r="AM862" i="82"/>
  <c r="AL862" i="82"/>
  <c r="AM544" i="82"/>
  <c r="AL544" i="82"/>
  <c r="AM167" i="82"/>
  <c r="AL167" i="82"/>
  <c r="AL917" i="82"/>
  <c r="AM917" i="82"/>
  <c r="AM645" i="82"/>
  <c r="AL645" i="82"/>
  <c r="AL878" i="82"/>
  <c r="AM878" i="82"/>
  <c r="AL534" i="82"/>
  <c r="AM534" i="82"/>
  <c r="AM582" i="82"/>
  <c r="AL582" i="82"/>
  <c r="AM442" i="82"/>
  <c r="AL442" i="82"/>
  <c r="AM958" i="82"/>
  <c r="AL958" i="82"/>
  <c r="AL802" i="82"/>
  <c r="AM802" i="82"/>
  <c r="AL429" i="82"/>
  <c r="AM429" i="82"/>
  <c r="AM1195" i="82"/>
  <c r="AL1195" i="82"/>
  <c r="AL422" i="82"/>
  <c r="AM422" i="82"/>
  <c r="AL1038" i="82"/>
  <c r="AM1038" i="82"/>
  <c r="AL134" i="82"/>
  <c r="AM134" i="82"/>
  <c r="AM685" i="82"/>
  <c r="AL685" i="82"/>
  <c r="AM56" i="82"/>
  <c r="AL14" i="82"/>
  <c r="AM542" i="82"/>
  <c r="AL542" i="82"/>
  <c r="AM611" i="82"/>
  <c r="AL611" i="82"/>
  <c r="AL126" i="82"/>
  <c r="AM126" i="82"/>
  <c r="AM478" i="82"/>
  <c r="AL478" i="82"/>
  <c r="AL573" i="82"/>
  <c r="AM573" i="82"/>
  <c r="AM340" i="82"/>
  <c r="AL340" i="82"/>
  <c r="AM244" i="82"/>
  <c r="AL244" i="82"/>
  <c r="AL1290" i="82"/>
  <c r="AM1290" i="82"/>
  <c r="AM285" i="82"/>
  <c r="AL285" i="82"/>
  <c r="AM983" i="82"/>
  <c r="AL983" i="82"/>
  <c r="AM232" i="82"/>
  <c r="AL232" i="82"/>
  <c r="AM325" i="82"/>
  <c r="AL325" i="82"/>
  <c r="AL1097" i="82"/>
  <c r="AM1097" i="82"/>
  <c r="AL17" i="82"/>
  <c r="AM982" i="82"/>
  <c r="AL982" i="82"/>
  <c r="AM494" i="82"/>
  <c r="AL494" i="82"/>
  <c r="AM392" i="82"/>
  <c r="AL392" i="82"/>
  <c r="AM1024" i="82"/>
  <c r="AL1024" i="82"/>
  <c r="AM851" i="82"/>
  <c r="AL851" i="82"/>
  <c r="AM834" i="82"/>
  <c r="AL834" i="82"/>
  <c r="AL577" i="82"/>
  <c r="AM577" i="82"/>
  <c r="AM1091" i="82"/>
  <c r="AL1091" i="82"/>
  <c r="AM347" i="82"/>
  <c r="AL347" i="82"/>
  <c r="AM463" i="82"/>
  <c r="AL463" i="82"/>
  <c r="AL231" i="82"/>
  <c r="AM231" i="82"/>
  <c r="AL620" i="82"/>
  <c r="AM620" i="82"/>
  <c r="AM472" i="82"/>
  <c r="AL472" i="82"/>
  <c r="AL49" i="82"/>
  <c r="AM468" i="82"/>
  <c r="AL468" i="82"/>
  <c r="AM661" i="82"/>
  <c r="AL661" i="82"/>
  <c r="AM238" i="82"/>
  <c r="AL238" i="82"/>
  <c r="AL710" i="82"/>
  <c r="AM710" i="82"/>
  <c r="AM92" i="82"/>
  <c r="AL92" i="82"/>
  <c r="AM211" i="82"/>
  <c r="AL211" i="82"/>
  <c r="AL761" i="82"/>
  <c r="AM761" i="82"/>
  <c r="AM96" i="82"/>
  <c r="AL96" i="82"/>
  <c r="AM626" i="82"/>
  <c r="AL626" i="82"/>
  <c r="AM59" i="82"/>
  <c r="AL59" i="82"/>
  <c r="AL68" i="82"/>
  <c r="AM68" i="82"/>
  <c r="AL739" i="82"/>
  <c r="AM739" i="82"/>
  <c r="AL715" i="82"/>
  <c r="AM715" i="82"/>
  <c r="AL150" i="82"/>
  <c r="AM150" i="82"/>
  <c r="AM103" i="82"/>
  <c r="AL103" i="82"/>
  <c r="AL279" i="82"/>
  <c r="AM279" i="82"/>
  <c r="AL1086" i="82"/>
  <c r="AM1086" i="82"/>
  <c r="AM557" i="82"/>
  <c r="AL557" i="82"/>
  <c r="AM40" i="82"/>
  <c r="AM995" i="82"/>
  <c r="AL995" i="82"/>
  <c r="AM973" i="82"/>
  <c r="AL973" i="82"/>
  <c r="AL228" i="82"/>
  <c r="AM228" i="82"/>
  <c r="AM218" i="82"/>
  <c r="AL218" i="82"/>
  <c r="AM295" i="82"/>
  <c r="AL295" i="82"/>
  <c r="AM758" i="82"/>
  <c r="AL758" i="82"/>
  <c r="AL1082" i="82"/>
  <c r="AM1082" i="82"/>
  <c r="AL1199" i="82"/>
  <c r="AM1199" i="82"/>
  <c r="AL741" i="82"/>
  <c r="AM741" i="82"/>
  <c r="AL467" i="82"/>
  <c r="AM467" i="82"/>
  <c r="AM629" i="82"/>
  <c r="AL629" i="82"/>
  <c r="AL1138" i="82"/>
  <c r="AM1138" i="82"/>
  <c r="AL1126" i="82"/>
  <c r="AM1126" i="82"/>
  <c r="AM97" i="82"/>
  <c r="AL97" i="82"/>
  <c r="AM5" i="82"/>
  <c r="AL805" i="82"/>
  <c r="AM805" i="82"/>
  <c r="AM77" i="82"/>
  <c r="AL77" i="82"/>
  <c r="AM485" i="82"/>
  <c r="AL485" i="82"/>
  <c r="AL425" i="82"/>
  <c r="AM425" i="82"/>
  <c r="AL875" i="82"/>
  <c r="AM875" i="82"/>
  <c r="AL127" i="82"/>
  <c r="AM127" i="82"/>
  <c r="AM747" i="82"/>
  <c r="AL747" i="82"/>
  <c r="AM137" i="82"/>
  <c r="AL137" i="82"/>
  <c r="AM902" i="82"/>
  <c r="AL902" i="82"/>
  <c r="AM1178" i="82"/>
  <c r="AL1178" i="82"/>
  <c r="AM728" i="82"/>
  <c r="AL728" i="82"/>
  <c r="AM324" i="82"/>
  <c r="AL324" i="82"/>
  <c r="AM525" i="82"/>
  <c r="AL525" i="82"/>
  <c r="AM1213" i="82"/>
  <c r="AL1213" i="82"/>
  <c r="AL357" i="82"/>
  <c r="AM357" i="82"/>
  <c r="AM539" i="82"/>
  <c r="AL539" i="82"/>
  <c r="AL754" i="82"/>
  <c r="AM754" i="82"/>
  <c r="AM172" i="82"/>
  <c r="AL172" i="82"/>
  <c r="AL407" i="82"/>
  <c r="AM407" i="82"/>
  <c r="AL332" i="82"/>
  <c r="AM332" i="82"/>
  <c r="AM291" i="82"/>
  <c r="AL291" i="82"/>
  <c r="AL356" i="82"/>
  <c r="AM356" i="82"/>
  <c r="AL827" i="82"/>
  <c r="AM827" i="82"/>
  <c r="AM128" i="82"/>
  <c r="AL128" i="82"/>
  <c r="AM1227" i="82"/>
  <c r="AL1227" i="82"/>
  <c r="AM873" i="82"/>
  <c r="AL873" i="82"/>
  <c r="AL1281" i="82"/>
  <c r="AM1281" i="82"/>
  <c r="AL890" i="82"/>
  <c r="AM890" i="82"/>
  <c r="AM139" i="82"/>
  <c r="AL139" i="82"/>
  <c r="AM592" i="82"/>
  <c r="AL592" i="82"/>
  <c r="AM1245" i="82"/>
  <c r="AL1245" i="82"/>
  <c r="AL665" i="82"/>
  <c r="AM665" i="82"/>
  <c r="AL932" i="82"/>
  <c r="AM932" i="82"/>
  <c r="AM1313" i="82"/>
  <c r="AL1313" i="82"/>
  <c r="AM767" i="82"/>
  <c r="AL767" i="82"/>
  <c r="AL725" i="82"/>
  <c r="AM725" i="82"/>
  <c r="AM450" i="82"/>
  <c r="AL450" i="82"/>
  <c r="AL551" i="82"/>
  <c r="AM551" i="82"/>
  <c r="AM144" i="82"/>
  <c r="AL144" i="82"/>
  <c r="AL526" i="82"/>
  <c r="AM526" i="82"/>
  <c r="AM1265" i="82"/>
  <c r="AL1265" i="82"/>
  <c r="AL446" i="82"/>
  <c r="AM446" i="82"/>
  <c r="AM1053" i="82"/>
  <c r="AL1053" i="82"/>
  <c r="AL517" i="82"/>
  <c r="AM517" i="82"/>
  <c r="AL320" i="82"/>
  <c r="AM320" i="82"/>
  <c r="AM171" i="82"/>
  <c r="AL171" i="82"/>
  <c r="AM907" i="82"/>
  <c r="AL907" i="82"/>
  <c r="AM338" i="82"/>
  <c r="AL338" i="82"/>
  <c r="AM1101" i="82"/>
  <c r="AL1101" i="82"/>
  <c r="AA77" i="82"/>
  <c r="AB77" i="82"/>
  <c r="AB1311" i="82"/>
  <c r="AA1311" i="82"/>
  <c r="AB318" i="82"/>
  <c r="AA318" i="82"/>
  <c r="AA806" i="82"/>
  <c r="AB806" i="82"/>
  <c r="AA1253" i="82"/>
  <c r="AB1253" i="82"/>
  <c r="AA427" i="82"/>
  <c r="AB427" i="82"/>
  <c r="AA22" i="82"/>
  <c r="AA1078" i="82"/>
  <c r="AB1078" i="82"/>
  <c r="AA625" i="82"/>
  <c r="AB625" i="82"/>
  <c r="AA1097" i="82"/>
  <c r="AB1097" i="82"/>
  <c r="AB178" i="82"/>
  <c r="AA178" i="82"/>
  <c r="AA740" i="82"/>
  <c r="AB740" i="82"/>
  <c r="AB315" i="82"/>
  <c r="AA315" i="82"/>
  <c r="AA445" i="82"/>
  <c r="AB445" i="82"/>
  <c r="AB236" i="82"/>
  <c r="AA236" i="82"/>
  <c r="AA1054" i="82"/>
  <c r="AB1054" i="82"/>
  <c r="AB809" i="82"/>
  <c r="AA809" i="82"/>
  <c r="AA141" i="82"/>
  <c r="AB141" i="82"/>
  <c r="AB464" i="82"/>
  <c r="AA464" i="82"/>
  <c r="AA15" i="82"/>
  <c r="AB830" i="82"/>
  <c r="AA830" i="82"/>
  <c r="AA301" i="82"/>
  <c r="AB301" i="82"/>
  <c r="AB423" i="82"/>
  <c r="AA423" i="82"/>
  <c r="AA1159" i="82"/>
  <c r="AB1159" i="82"/>
  <c r="AA367" i="82"/>
  <c r="AB367" i="82"/>
  <c r="AB96" i="82"/>
  <c r="AA96" i="82"/>
  <c r="AB118" i="82"/>
  <c r="AA118" i="82"/>
  <c r="AB505" i="82"/>
  <c r="AA505" i="82"/>
  <c r="AB837" i="82"/>
  <c r="AA837" i="82"/>
  <c r="AB1227" i="82"/>
  <c r="AA1227" i="82"/>
  <c r="AB1023" i="82"/>
  <c r="AA1023" i="82"/>
  <c r="AA985" i="82"/>
  <c r="AB985" i="82"/>
  <c r="AB781" i="82"/>
  <c r="AA781" i="82"/>
  <c r="AA134" i="82"/>
  <c r="AB134" i="82"/>
  <c r="AB1028" i="82"/>
  <c r="AA1028" i="82"/>
  <c r="AB671" i="82"/>
  <c r="AA671" i="82"/>
  <c r="AB197" i="82"/>
  <c r="AA197" i="82"/>
  <c r="AA1279" i="82"/>
  <c r="AB1279" i="82"/>
  <c r="AA1218" i="82"/>
  <c r="AB1218" i="82"/>
  <c r="AA1186" i="82"/>
  <c r="AB1186" i="82"/>
  <c r="AB998" i="82"/>
  <c r="AA998" i="82"/>
  <c r="AA984" i="82"/>
  <c r="AB984" i="82"/>
  <c r="AB1032" i="82"/>
  <c r="AA1032" i="82"/>
  <c r="AB1207" i="82"/>
  <c r="AA1207" i="82"/>
  <c r="AB889" i="82"/>
  <c r="AA889" i="82"/>
  <c r="AB511" i="82"/>
  <c r="AA511" i="82"/>
  <c r="AB1085" i="82"/>
  <c r="AA1085" i="82"/>
  <c r="AA935" i="82"/>
  <c r="AB935" i="82"/>
  <c r="AB520" i="82"/>
  <c r="AA520" i="82"/>
  <c r="AA647" i="82"/>
  <c r="AB647" i="82"/>
  <c r="AA19" i="82"/>
  <c r="AB405" i="82"/>
  <c r="AA405" i="82"/>
  <c r="AB609" i="82"/>
  <c r="AA609" i="82"/>
  <c r="AB1050" i="82"/>
  <c r="AA1050" i="82"/>
  <c r="AA943" i="82"/>
  <c r="AB943" i="82"/>
  <c r="AA370" i="82"/>
  <c r="AB370" i="82"/>
  <c r="AA951" i="82"/>
  <c r="AB951" i="82"/>
  <c r="AB1065" i="82"/>
  <c r="AA1065" i="82"/>
  <c r="AB875" i="82"/>
  <c r="AA875" i="82"/>
  <c r="AB736" i="82"/>
  <c r="AA736" i="82"/>
  <c r="AB249" i="82"/>
  <c r="AA249" i="82"/>
  <c r="AA620" i="82"/>
  <c r="AB620" i="82"/>
  <c r="AA1238" i="82"/>
  <c r="AB1238" i="82"/>
  <c r="AB200" i="82"/>
  <c r="AA200" i="82"/>
  <c r="AB351" i="82"/>
  <c r="AA351" i="82"/>
  <c r="AA655" i="82"/>
  <c r="AB655" i="82"/>
  <c r="AA92" i="82"/>
  <c r="AB92" i="82"/>
  <c r="AA1206" i="82"/>
  <c r="AB1206" i="82"/>
  <c r="AB326" i="82"/>
  <c r="AA326" i="82"/>
  <c r="AA456" i="82"/>
  <c r="AB456" i="82"/>
  <c r="AA851" i="82"/>
  <c r="AB851" i="82"/>
  <c r="AB915" i="82"/>
  <c r="AA915" i="82"/>
  <c r="AA177" i="82"/>
  <c r="AB177" i="82"/>
  <c r="AB493" i="82"/>
  <c r="AA493" i="82"/>
  <c r="AB719" i="82"/>
  <c r="AA719" i="82"/>
  <c r="AB459" i="82"/>
  <c r="AA459" i="82"/>
  <c r="AB115" i="82"/>
  <c r="AA115" i="82"/>
  <c r="AA748" i="82"/>
  <c r="AB748" i="82"/>
  <c r="AB34" i="82"/>
  <c r="AA39" i="82"/>
  <c r="AB964" i="82"/>
  <c r="AA964" i="82"/>
  <c r="AA825" i="82"/>
  <c r="AB825" i="82"/>
  <c r="AB813" i="82"/>
  <c r="AA813" i="82"/>
  <c r="AA1221" i="82"/>
  <c r="AB1221" i="82"/>
  <c r="AA160" i="82"/>
  <c r="AB160" i="82"/>
  <c r="AA722" i="82"/>
  <c r="AB722" i="82"/>
  <c r="AA770" i="82"/>
  <c r="AB770" i="82"/>
  <c r="AA1264" i="82"/>
  <c r="AB1264" i="82"/>
  <c r="AA780" i="82"/>
  <c r="AB780" i="82"/>
  <c r="AA345" i="82"/>
  <c r="AB345" i="82"/>
  <c r="AA1247" i="82"/>
  <c r="AB1247" i="82"/>
  <c r="AA1197" i="82"/>
  <c r="AB1197" i="82"/>
  <c r="AB161" i="82"/>
  <c r="AA161" i="82"/>
  <c r="AA997" i="82"/>
  <c r="AB997" i="82"/>
  <c r="AA622" i="82"/>
  <c r="AB622" i="82"/>
  <c r="AB1002" i="82"/>
  <c r="AA1002" i="82"/>
  <c r="AA990" i="82"/>
  <c r="AB990" i="82"/>
  <c r="AA1277" i="82"/>
  <c r="AB1277" i="82"/>
  <c r="AB888" i="82"/>
  <c r="AA888" i="82"/>
  <c r="AA325" i="82"/>
  <c r="AB325" i="82"/>
  <c r="AB643" i="82"/>
  <c r="AA643" i="82"/>
  <c r="AB428" i="82"/>
  <c r="AA428" i="82"/>
  <c r="AA182" i="82"/>
  <c r="AB182" i="82"/>
  <c r="AA595" i="82"/>
  <c r="AB595" i="82"/>
  <c r="AA695" i="82"/>
  <c r="AB695" i="82"/>
  <c r="AA611" i="82"/>
  <c r="AB611" i="82"/>
  <c r="AB735" i="82"/>
  <c r="AA735" i="82"/>
  <c r="AA704" i="82"/>
  <c r="AB704" i="82"/>
  <c r="AB623" i="82"/>
  <c r="AA623" i="82"/>
  <c r="AB772" i="82"/>
  <c r="AA772" i="82"/>
  <c r="AA1103" i="82"/>
  <c r="AB1103" i="82"/>
  <c r="AB743" i="82"/>
  <c r="AA743" i="82"/>
  <c r="AA388" i="82"/>
  <c r="AB388" i="82"/>
  <c r="AB584" i="82"/>
  <c r="AA584" i="82"/>
  <c r="AB1131" i="82"/>
  <c r="AA1131" i="82"/>
  <c r="AA294" i="82"/>
  <c r="AB294" i="82"/>
  <c r="AA1187" i="82"/>
  <c r="AB1187" i="82"/>
  <c r="AA460" i="82"/>
  <c r="AB460" i="82"/>
  <c r="AB1067" i="82"/>
  <c r="AA1067" i="82"/>
  <c r="AA550" i="82"/>
  <c r="AB550" i="82"/>
  <c r="AB454" i="82"/>
  <c r="AA454" i="82"/>
  <c r="AA1215" i="82"/>
  <c r="AB1215" i="82"/>
  <c r="AB700" i="82"/>
  <c r="AA700" i="82"/>
  <c r="AA78" i="82"/>
  <c r="AB78" i="82"/>
  <c r="AB350" i="82"/>
  <c r="AA350" i="82"/>
  <c r="AB1269" i="82"/>
  <c r="AA1269" i="82"/>
  <c r="AB240" i="82"/>
  <c r="AA240" i="82"/>
  <c r="AB56" i="82"/>
  <c r="AA56" i="82"/>
  <c r="AB275" i="82"/>
  <c r="AA275" i="82"/>
  <c r="AB247" i="82"/>
  <c r="AA247" i="82"/>
  <c r="AA11" i="82"/>
  <c r="P1128" i="82"/>
  <c r="Q1128" i="82"/>
  <c r="P800" i="82"/>
  <c r="Q800" i="82"/>
  <c r="P695" i="82"/>
  <c r="Q695" i="82"/>
  <c r="Q187" i="82"/>
  <c r="P187" i="82"/>
  <c r="AL720" i="82"/>
  <c r="AM720" i="82"/>
  <c r="Q1234" i="82"/>
  <c r="P1234" i="82"/>
  <c r="P537" i="82"/>
  <c r="Q537" i="82"/>
  <c r="P533" i="82"/>
  <c r="Q533" i="82"/>
  <c r="Q347" i="82"/>
  <c r="P347" i="82"/>
  <c r="AL825" i="82"/>
  <c r="AM825" i="82"/>
  <c r="AL590" i="82"/>
  <c r="AM590" i="82"/>
  <c r="AL65" i="82"/>
  <c r="AM65" i="82"/>
  <c r="AM80" i="82"/>
  <c r="AL80" i="82"/>
  <c r="AL165" i="82"/>
  <c r="AM165" i="82"/>
  <c r="AM1251" i="82"/>
  <c r="AL1251" i="82"/>
  <c r="AM1117" i="82"/>
  <c r="AL1117" i="82"/>
  <c r="AM600" i="82"/>
  <c r="AL600" i="82"/>
  <c r="AL1114" i="82"/>
  <c r="AM1114" i="82"/>
  <c r="AM643" i="82"/>
  <c r="AL643" i="82"/>
  <c r="AL922" i="82"/>
  <c r="AM922" i="82"/>
  <c r="AM1041" i="82"/>
  <c r="AL1041" i="82"/>
  <c r="AM1005" i="82"/>
  <c r="AL1005" i="82"/>
  <c r="AM240" i="82"/>
  <c r="AL240" i="82"/>
  <c r="AM854" i="82"/>
  <c r="AL854" i="82"/>
  <c r="AM496" i="82"/>
  <c r="AL496" i="82"/>
  <c r="AM610" i="82"/>
  <c r="AL610" i="82"/>
  <c r="AL1304" i="82"/>
  <c r="AM1304" i="82"/>
  <c r="AL1228" i="82"/>
  <c r="AM1228" i="82"/>
  <c r="AL106" i="82"/>
  <c r="AM106" i="82"/>
  <c r="AM348" i="82"/>
  <c r="AL348" i="82"/>
  <c r="AL921" i="82"/>
  <c r="AM921" i="82"/>
  <c r="AL1023" i="82"/>
  <c r="AM1023" i="82"/>
  <c r="AL666" i="82"/>
  <c r="AM666" i="82"/>
  <c r="AM1103" i="82"/>
  <c r="AL1103" i="82"/>
  <c r="AL314" i="82"/>
  <c r="AM314" i="82"/>
  <c r="AM414" i="82"/>
  <c r="AL414" i="82"/>
  <c r="AM616" i="82"/>
  <c r="AL616" i="82"/>
  <c r="AL31" i="82"/>
  <c r="AM1239" i="82"/>
  <c r="AL1239" i="82"/>
  <c r="AM515" i="82"/>
  <c r="AL515" i="82"/>
  <c r="AM378" i="82"/>
  <c r="AL378" i="82"/>
  <c r="AM497" i="82"/>
  <c r="AL497" i="82"/>
  <c r="AM843" i="82"/>
  <c r="AL843" i="82"/>
  <c r="AM201" i="82"/>
  <c r="AL201" i="82"/>
  <c r="AL327" i="82"/>
  <c r="AM327" i="82"/>
  <c r="AM925" i="82"/>
  <c r="AL925" i="82"/>
  <c r="AL1247" i="82"/>
  <c r="AM1247" i="82"/>
  <c r="AL959" i="82"/>
  <c r="AM959" i="82"/>
  <c r="AL251" i="82"/>
  <c r="AM251" i="82"/>
  <c r="AM897" i="82"/>
  <c r="AL897" i="82"/>
  <c r="AM120" i="82"/>
  <c r="AL120" i="82"/>
  <c r="AM859" i="82"/>
  <c r="AL859" i="82"/>
  <c r="AM479" i="82"/>
  <c r="AL479" i="82"/>
  <c r="AM482" i="82"/>
  <c r="AL482" i="82"/>
  <c r="AM1217" i="82"/>
  <c r="AL1217" i="82"/>
  <c r="AM792" i="82"/>
  <c r="AL792" i="82"/>
  <c r="AM1079" i="82"/>
  <c r="AL1079" i="82"/>
  <c r="AM1236" i="82"/>
  <c r="AL1236" i="82"/>
  <c r="AM992" i="82"/>
  <c r="AL992" i="82"/>
  <c r="AL821" i="82"/>
  <c r="AM821" i="82"/>
  <c r="AM1110" i="82"/>
  <c r="AL1110" i="82"/>
  <c r="AL289" i="82"/>
  <c r="AM289" i="82"/>
  <c r="AL797" i="82"/>
  <c r="AM797" i="82"/>
  <c r="AM837" i="82"/>
  <c r="AL837" i="82"/>
  <c r="AL1003" i="82"/>
  <c r="AM1003" i="82"/>
  <c r="AM52" i="82"/>
  <c r="AM343" i="82"/>
  <c r="AL343" i="82"/>
  <c r="AM813" i="82"/>
  <c r="AL813" i="82"/>
  <c r="AL79" i="82"/>
  <c r="AM79" i="82"/>
  <c r="AM552" i="82"/>
  <c r="AL552" i="82"/>
  <c r="AL864" i="82"/>
  <c r="AM864" i="82"/>
  <c r="AM273" i="82"/>
  <c r="AL273" i="82"/>
  <c r="AM598" i="82"/>
  <c r="AL598" i="82"/>
  <c r="AM798" i="82"/>
  <c r="AL798" i="82"/>
  <c r="AL771" i="82"/>
  <c r="AM771" i="82"/>
  <c r="AM499" i="82"/>
  <c r="AL499" i="82"/>
  <c r="AL283" i="82"/>
  <c r="AM283" i="82"/>
  <c r="AL964" i="82"/>
  <c r="AM964" i="82"/>
  <c r="AM1183" i="82"/>
  <c r="AL1183" i="82"/>
  <c r="AM157" i="82"/>
  <c r="AL157" i="82"/>
  <c r="AM434" i="82"/>
  <c r="AL434" i="82"/>
  <c r="AL886" i="82"/>
  <c r="AM886" i="82"/>
  <c r="AM794" i="82"/>
  <c r="AL794" i="82"/>
  <c r="AM9" i="82"/>
  <c r="AM383" i="82"/>
  <c r="AL383" i="82"/>
  <c r="AM795" i="82"/>
  <c r="AL795" i="82"/>
  <c r="AM708" i="82"/>
  <c r="AL708" i="82"/>
  <c r="AM1234" i="82"/>
  <c r="AL1234" i="82"/>
  <c r="AL1238" i="82"/>
  <c r="AM1238" i="82"/>
  <c r="AM860" i="82"/>
  <c r="AL860" i="82"/>
  <c r="AM536" i="82"/>
  <c r="AL536" i="82"/>
  <c r="AM1147" i="82"/>
  <c r="AL1147" i="82"/>
  <c r="AL740" i="82"/>
  <c r="AM740" i="82"/>
  <c r="AM1083" i="82"/>
  <c r="AL1083" i="82"/>
  <c r="AL724" i="82"/>
  <c r="AM724" i="82"/>
  <c r="AL585" i="82"/>
  <c r="AM585" i="82"/>
  <c r="AM115" i="82"/>
  <c r="AL115" i="82"/>
  <c r="AL22" i="82"/>
  <c r="AM336" i="82"/>
  <c r="AL336" i="82"/>
  <c r="AM1014" i="82"/>
  <c r="AL1014" i="82"/>
  <c r="AL762" i="82"/>
  <c r="AM762" i="82"/>
  <c r="AM1219" i="82"/>
  <c r="AL1219" i="82"/>
  <c r="AM605" i="82"/>
  <c r="AL605" i="82"/>
  <c r="AM867" i="82"/>
  <c r="AL867" i="82"/>
  <c r="AL297" i="82"/>
  <c r="AM297" i="82"/>
  <c r="AL1205" i="82"/>
  <c r="AM1205" i="82"/>
  <c r="AM1163" i="82"/>
  <c r="AL1163" i="82"/>
  <c r="AM850" i="82"/>
  <c r="AL850" i="82"/>
  <c r="AL300" i="82"/>
  <c r="AM300" i="82"/>
  <c r="AL535" i="82"/>
  <c r="AM535" i="82"/>
  <c r="AM28" i="82"/>
  <c r="AL601" i="82"/>
  <c r="AM601" i="82"/>
  <c r="AM612" i="82"/>
  <c r="AL612" i="82"/>
  <c r="AL910" i="82"/>
  <c r="AM910" i="82"/>
  <c r="AL225" i="82"/>
  <c r="AM225" i="82"/>
  <c r="AM3" i="82"/>
  <c r="AM217" i="82"/>
  <c r="AL217" i="82"/>
  <c r="AM737" i="82"/>
  <c r="AL737" i="82"/>
  <c r="AL698" i="82"/>
  <c r="AM698" i="82"/>
  <c r="AM344" i="82"/>
  <c r="AL344" i="82"/>
  <c r="AM891" i="82"/>
  <c r="AL891" i="82"/>
  <c r="AM697" i="82"/>
  <c r="AL697" i="82"/>
  <c r="AL400" i="82"/>
  <c r="AM400" i="82"/>
  <c r="AM923" i="82"/>
  <c r="AL923" i="82"/>
  <c r="AM723" i="82"/>
  <c r="AL723" i="82"/>
  <c r="AL1033" i="82"/>
  <c r="AM1033" i="82"/>
  <c r="AM10" i="82"/>
  <c r="AM546" i="82"/>
  <c r="AL546" i="82"/>
  <c r="AL785" i="82"/>
  <c r="AM785" i="82"/>
  <c r="AM287" i="82"/>
  <c r="AL287" i="82"/>
  <c r="AL119" i="82"/>
  <c r="AM119" i="82"/>
  <c r="AM835" i="82"/>
  <c r="AL835" i="82"/>
  <c r="AL942" i="82"/>
  <c r="AM942" i="82"/>
  <c r="AM1160" i="82"/>
  <c r="AL1160" i="82"/>
  <c r="AL155" i="82"/>
  <c r="AM155" i="82"/>
  <c r="AL1226" i="82"/>
  <c r="AM1226" i="82"/>
  <c r="AM693" i="82"/>
  <c r="AL693" i="82"/>
  <c r="AM226" i="82"/>
  <c r="AL226" i="82"/>
  <c r="AL18" i="82"/>
  <c r="AL607" i="82"/>
  <c r="AM607" i="82"/>
  <c r="AA1254" i="82"/>
  <c r="AB1254" i="82"/>
  <c r="AA705" i="82"/>
  <c r="AB705" i="82"/>
  <c r="AB296" i="82"/>
  <c r="AA296" i="82"/>
  <c r="AB807" i="82"/>
  <c r="AA807" i="82"/>
  <c r="AB603" i="82"/>
  <c r="AA603" i="82"/>
  <c r="AB917" i="82"/>
  <c r="AA917" i="82"/>
  <c r="AB75" i="82"/>
  <c r="AA75" i="82"/>
  <c r="AB1304" i="82"/>
  <c r="AA1304" i="82"/>
  <c r="AA353" i="82"/>
  <c r="AB353" i="82"/>
  <c r="AA576" i="82"/>
  <c r="AB576" i="82"/>
  <c r="AA1239" i="82"/>
  <c r="AB1239" i="82"/>
  <c r="AA773" i="82"/>
  <c r="AB773" i="82"/>
  <c r="AA1228" i="82"/>
  <c r="AB1228" i="82"/>
  <c r="AB728" i="82"/>
  <c r="AA728" i="82"/>
  <c r="AA715" i="82"/>
  <c r="AB715" i="82"/>
  <c r="AA207" i="82"/>
  <c r="AB207" i="82"/>
  <c r="AA1001" i="82"/>
  <c r="AB1001" i="82"/>
  <c r="AA881" i="82"/>
  <c r="AB881" i="82"/>
  <c r="AA658" i="82"/>
  <c r="AB658" i="82"/>
  <c r="AA218" i="82"/>
  <c r="AB218" i="82"/>
  <c r="AB846" i="82"/>
  <c r="AA846" i="82"/>
  <c r="AA725" i="82"/>
  <c r="AB725" i="82"/>
  <c r="AB123" i="82"/>
  <c r="AA123" i="82"/>
  <c r="AB74" i="82"/>
  <c r="AA74" i="82"/>
  <c r="AA767" i="82"/>
  <c r="AB767" i="82"/>
  <c r="AB1184" i="82"/>
  <c r="AA1184" i="82"/>
  <c r="AB263" i="82"/>
  <c r="AA263" i="82"/>
  <c r="AA713" i="82"/>
  <c r="AB713" i="82"/>
  <c r="AB1181" i="82"/>
  <c r="AA1181" i="82"/>
  <c r="AA572" i="82"/>
  <c r="AB572" i="82"/>
  <c r="AA626" i="82"/>
  <c r="AB626" i="82"/>
  <c r="AA906" i="82"/>
  <c r="AB906" i="82"/>
  <c r="AA217" i="82"/>
  <c r="AB217" i="82"/>
  <c r="AA151" i="82"/>
  <c r="AB151" i="82"/>
  <c r="AA802" i="82"/>
  <c r="AB802" i="82"/>
  <c r="AA863" i="82"/>
  <c r="AB863" i="82"/>
  <c r="AA693" i="82"/>
  <c r="AB693" i="82"/>
  <c r="AA1142" i="82"/>
  <c r="AB1142" i="82"/>
  <c r="AB316" i="82"/>
  <c r="AA316" i="82"/>
  <c r="AA638" i="82"/>
  <c r="AB638" i="82"/>
  <c r="AA836" i="82"/>
  <c r="AB836" i="82"/>
  <c r="AA1283" i="82"/>
  <c r="AB1283" i="82"/>
  <c r="AA1252" i="82"/>
  <c r="AB1252" i="82"/>
  <c r="AA677" i="82"/>
  <c r="AB677" i="82"/>
  <c r="AA1033" i="82"/>
  <c r="AB1033" i="82"/>
  <c r="AA229" i="82"/>
  <c r="AB229" i="82"/>
  <c r="AA265" i="82"/>
  <c r="AB265" i="82"/>
  <c r="AA579" i="82"/>
  <c r="AB579" i="82"/>
  <c r="AA798" i="82"/>
  <c r="AB798" i="82"/>
  <c r="AA654" i="82"/>
  <c r="AB654" i="82"/>
  <c r="AA601" i="82"/>
  <c r="AB601" i="82"/>
  <c r="AA597" i="82"/>
  <c r="AB597" i="82"/>
  <c r="AA993" i="82"/>
  <c r="AB993" i="82"/>
  <c r="AB1120" i="82"/>
  <c r="AA1120" i="82"/>
  <c r="AB475" i="82"/>
  <c r="AA475" i="82"/>
  <c r="AA967" i="82"/>
  <c r="AB967" i="82"/>
  <c r="AB119" i="82"/>
  <c r="AA119" i="82"/>
  <c r="AA1193" i="82"/>
  <c r="AB1193" i="82"/>
  <c r="AA853" i="82"/>
  <c r="AB853" i="82"/>
  <c r="AA37" i="82"/>
  <c r="AB508" i="82"/>
  <c r="AA508" i="82"/>
  <c r="AA855" i="82"/>
  <c r="AB855" i="82"/>
  <c r="AB30" i="82"/>
  <c r="AB157" i="82"/>
  <c r="AA157" i="82"/>
  <c r="AB479" i="82"/>
  <c r="AA479" i="82"/>
  <c r="AA852" i="82"/>
  <c r="AB852" i="82"/>
  <c r="AA698" i="82"/>
  <c r="AB698" i="82"/>
  <c r="AA196" i="82"/>
  <c r="AB196" i="82"/>
  <c r="AA14" i="82"/>
  <c r="AA1246" i="82"/>
  <c r="AB1246" i="82"/>
  <c r="AB1278" i="82"/>
  <c r="AA1278" i="82"/>
  <c r="AA403" i="82"/>
  <c r="AB403" i="82"/>
  <c r="AB970" i="82"/>
  <c r="AA970" i="82"/>
  <c r="AB1089" i="82"/>
  <c r="AA1089" i="82"/>
  <c r="AA437" i="82"/>
  <c r="AB437" i="82"/>
  <c r="AA656" i="82"/>
  <c r="AB656" i="82"/>
  <c r="AB114" i="82"/>
  <c r="AA114" i="82"/>
  <c r="AA940" i="82"/>
  <c r="AB940" i="82"/>
  <c r="AB282" i="82"/>
  <c r="AA282" i="82"/>
  <c r="AB1128" i="82"/>
  <c r="AA1128" i="82"/>
  <c r="AA36" i="82"/>
  <c r="AA921" i="82"/>
  <c r="AB921" i="82"/>
  <c r="AB961" i="82"/>
  <c r="AA961" i="82"/>
  <c r="AA346" i="82"/>
  <c r="AB346" i="82"/>
  <c r="AA688" i="82"/>
  <c r="AB688" i="82"/>
  <c r="AB892" i="82"/>
  <c r="AA892" i="82"/>
  <c r="AB1132" i="82"/>
  <c r="AA1132" i="82"/>
  <c r="AB972" i="82"/>
  <c r="AA972" i="82"/>
  <c r="AB1014" i="82"/>
  <c r="AA1014" i="82"/>
  <c r="AB521" i="82"/>
  <c r="AA521" i="82"/>
  <c r="AB512" i="82"/>
  <c r="AA512" i="82"/>
  <c r="AA65" i="82"/>
  <c r="AB65" i="82"/>
  <c r="AB297" i="82"/>
  <c r="AA297" i="82"/>
  <c r="AA1297" i="82"/>
  <c r="AB1297" i="82"/>
  <c r="AB771" i="82"/>
  <c r="AA771" i="82"/>
  <c r="AB646" i="82"/>
  <c r="AA646" i="82"/>
  <c r="AB1160" i="82"/>
  <c r="AA1160" i="82"/>
  <c r="AA1094" i="82"/>
  <c r="AB1094" i="82"/>
  <c r="AA131" i="82"/>
  <c r="AB131" i="82"/>
  <c r="AB183" i="82"/>
  <c r="AA183" i="82"/>
  <c r="AB792" i="82"/>
  <c r="AA792" i="82"/>
  <c r="AA556" i="82"/>
  <c r="AB556" i="82"/>
  <c r="AB79" i="82"/>
  <c r="AA79" i="82"/>
  <c r="AB195" i="82"/>
  <c r="AA195" i="82"/>
  <c r="AB1200" i="82"/>
  <c r="AA1200" i="82"/>
  <c r="AA908" i="82"/>
  <c r="AB908" i="82"/>
  <c r="AB842" i="82"/>
  <c r="AA842" i="82"/>
  <c r="AA811" i="82"/>
  <c r="AB811" i="82"/>
  <c r="AA53" i="82"/>
  <c r="AB53" i="82"/>
  <c r="AB916" i="82"/>
  <c r="AA916" i="82"/>
  <c r="AA1274" i="82"/>
  <c r="AB1274" i="82"/>
  <c r="AA871" i="82"/>
  <c r="AB871" i="82"/>
  <c r="AA1126" i="82"/>
  <c r="AB1126" i="82"/>
  <c r="AB734" i="82"/>
  <c r="AA734" i="82"/>
  <c r="AA421" i="82"/>
  <c r="AB421" i="82"/>
  <c r="AA1102" i="82"/>
  <c r="AB1102" i="82"/>
  <c r="AB438" i="82"/>
  <c r="AA438" i="82"/>
  <c r="AB1271" i="82"/>
  <c r="AA1271" i="82"/>
  <c r="AB158" i="82"/>
  <c r="AA158" i="82"/>
  <c r="AA903" i="82"/>
  <c r="AB903" i="82"/>
  <c r="AB763" i="82"/>
  <c r="AA763" i="82"/>
  <c r="AB432" i="82"/>
  <c r="AA432" i="82"/>
  <c r="AB1063" i="82"/>
  <c r="AA1063" i="82"/>
  <c r="AB1061" i="82"/>
  <c r="AA1061" i="82"/>
  <c r="AB478" i="82"/>
  <c r="AA478" i="82"/>
  <c r="AA1174" i="82"/>
  <c r="AB1174" i="82"/>
  <c r="AA546" i="82"/>
  <c r="AB546" i="82"/>
  <c r="AA1189" i="82"/>
  <c r="AB1189" i="82"/>
  <c r="AB1043" i="82"/>
  <c r="AA1043" i="82"/>
  <c r="AA219" i="82"/>
  <c r="AB219" i="82"/>
  <c r="AA718" i="82"/>
  <c r="AB718" i="82"/>
  <c r="P932" i="82"/>
  <c r="Q932" i="82"/>
  <c r="Q65" i="82"/>
  <c r="P65" i="82"/>
  <c r="P857" i="82"/>
  <c r="Q857" i="82"/>
  <c r="Q1002" i="82"/>
  <c r="P1002" i="82"/>
  <c r="AM868" i="82"/>
  <c r="AL868" i="82"/>
  <c r="Q881" i="82"/>
  <c r="P881" i="82"/>
  <c r="Q501" i="82"/>
  <c r="P501" i="82"/>
  <c r="Q233" i="82"/>
  <c r="P233" i="82"/>
  <c r="Q101" i="82"/>
  <c r="P101" i="82"/>
  <c r="AM1276" i="82"/>
  <c r="AL1276" i="82"/>
  <c r="AL938" i="82"/>
  <c r="AM938" i="82"/>
  <c r="AM61" i="82"/>
  <c r="AL61" i="82"/>
  <c r="AL89" i="82"/>
  <c r="AM89" i="82"/>
  <c r="AM129" i="82"/>
  <c r="AL129" i="82"/>
  <c r="AM632" i="82"/>
  <c r="AL632" i="82"/>
  <c r="AL1293" i="82"/>
  <c r="AM1293" i="82"/>
  <c r="AL1139" i="82"/>
  <c r="AM1139" i="82"/>
  <c r="AL113" i="82"/>
  <c r="AM113" i="82"/>
  <c r="AM1244" i="82"/>
  <c r="AL1244" i="82"/>
  <c r="AM783" i="82"/>
  <c r="AL783" i="82"/>
  <c r="AL406" i="82"/>
  <c r="AM406" i="82"/>
  <c r="AM763" i="82"/>
  <c r="AL763" i="82"/>
  <c r="AM427" i="82"/>
  <c r="AL427" i="82"/>
  <c r="AL1306" i="82"/>
  <c r="AM1306" i="82"/>
  <c r="AM1280" i="82"/>
  <c r="AL1280" i="82"/>
  <c r="AM195" i="82"/>
  <c r="AL195" i="82"/>
  <c r="AM141" i="82"/>
  <c r="AL141" i="82"/>
  <c r="AM105" i="82"/>
  <c r="AL105" i="82"/>
  <c r="AM1141" i="82"/>
  <c r="AL1141" i="82"/>
  <c r="AL1194" i="82"/>
  <c r="AM1194" i="82"/>
  <c r="AM1135" i="82"/>
  <c r="AL1135" i="82"/>
  <c r="AM1269" i="82"/>
  <c r="AL1269" i="82"/>
  <c r="AM29" i="82"/>
  <c r="AL323" i="82"/>
  <c r="AM323" i="82"/>
  <c r="AM95" i="82"/>
  <c r="AL95" i="82"/>
  <c r="AM293" i="82"/>
  <c r="AL293" i="82"/>
  <c r="AM1188" i="82"/>
  <c r="AL1188" i="82"/>
  <c r="AM514" i="82"/>
  <c r="AL514" i="82"/>
  <c r="AL908" i="82"/>
  <c r="AM908" i="82"/>
  <c r="AM856" i="82"/>
  <c r="AL856" i="82"/>
  <c r="AL568" i="82"/>
  <c r="AM568" i="82"/>
  <c r="AM699" i="82"/>
  <c r="AL699" i="82"/>
  <c r="AM703" i="82"/>
  <c r="AL703" i="82"/>
  <c r="AL513" i="82"/>
  <c r="AM513" i="82"/>
  <c r="AL682" i="82"/>
  <c r="AM682" i="82"/>
  <c r="AM125" i="82"/>
  <c r="AL125" i="82"/>
  <c r="AL673" i="82"/>
  <c r="AM673" i="82"/>
  <c r="AM186" i="82"/>
  <c r="AL186" i="82"/>
  <c r="AM1105" i="82"/>
  <c r="AL1105" i="82"/>
  <c r="AL1196" i="82"/>
  <c r="AM1196" i="82"/>
  <c r="AL815" i="82"/>
  <c r="AM815" i="82"/>
  <c r="AM212" i="82"/>
  <c r="AL212" i="82"/>
  <c r="AL927" i="82"/>
  <c r="AM927" i="82"/>
  <c r="AL1074" i="82"/>
  <c r="AM1074" i="82"/>
  <c r="AL1036" i="82"/>
  <c r="AM1036" i="82"/>
  <c r="AL857" i="82"/>
  <c r="AM857" i="82"/>
  <c r="AM440" i="82"/>
  <c r="AL440" i="82"/>
  <c r="AM384" i="82"/>
  <c r="AL384" i="82"/>
  <c r="AL30" i="82"/>
  <c r="AL252" i="82"/>
  <c r="AM252" i="82"/>
  <c r="AL385" i="82"/>
  <c r="AM385" i="82"/>
  <c r="AL1130" i="82"/>
  <c r="AM1130" i="82"/>
  <c r="AM569" i="82"/>
  <c r="AL569" i="82"/>
  <c r="AM793" i="82"/>
  <c r="AL793" i="82"/>
  <c r="AM182" i="82"/>
  <c r="AL182" i="82"/>
  <c r="AL508" i="82"/>
  <c r="AM508" i="82"/>
  <c r="AM1132" i="82"/>
  <c r="AL1132" i="82"/>
  <c r="AL1240" i="82"/>
  <c r="AM1240" i="82"/>
  <c r="AM912" i="82"/>
  <c r="AL912" i="82"/>
  <c r="AL831" i="82"/>
  <c r="AM831" i="82"/>
  <c r="AL1249" i="82"/>
  <c r="AM1249" i="82"/>
  <c r="AL418" i="82"/>
  <c r="AM418" i="82"/>
  <c r="AL229" i="82"/>
  <c r="AM229" i="82"/>
  <c r="AL350" i="82"/>
  <c r="AM350" i="82"/>
  <c r="AM984" i="82"/>
  <c r="AL984" i="82"/>
  <c r="AM691" i="82"/>
  <c r="AL691" i="82"/>
  <c r="AM55" i="82"/>
  <c r="AM227" i="82"/>
  <c r="AL227" i="82"/>
  <c r="AM1016" i="82"/>
  <c r="AL1016" i="82"/>
  <c r="AL1237" i="82"/>
  <c r="AM1237" i="82"/>
  <c r="AM866" i="82"/>
  <c r="AL866" i="82"/>
  <c r="AL1174" i="82"/>
  <c r="AM1174" i="82"/>
  <c r="AL204" i="82"/>
  <c r="AM204" i="82"/>
  <c r="AL349" i="82"/>
  <c r="AM349" i="82"/>
  <c r="AM759" i="82"/>
  <c r="AL759" i="82"/>
  <c r="AL506" i="82"/>
  <c r="AM506" i="82"/>
  <c r="AL11" i="82"/>
  <c r="AM308" i="82"/>
  <c r="AL308" i="82"/>
  <c r="AL88" i="82"/>
  <c r="AM88" i="82"/>
  <c r="AL561" i="82"/>
  <c r="AM561" i="82"/>
  <c r="AL707" i="82"/>
  <c r="AM707" i="82"/>
  <c r="AL312" i="82"/>
  <c r="AM312" i="82"/>
  <c r="AL389" i="82"/>
  <c r="AM389" i="82"/>
  <c r="AL382" i="82"/>
  <c r="AM382" i="82"/>
  <c r="AL271" i="82"/>
  <c r="AM271" i="82"/>
  <c r="AM1268" i="82"/>
  <c r="AL1268" i="82"/>
  <c r="AL1291" i="82"/>
  <c r="AM1291" i="82"/>
  <c r="AM448" i="82"/>
  <c r="AL448" i="82"/>
  <c r="AL636" i="82"/>
  <c r="AM636" i="82"/>
  <c r="AL315" i="82"/>
  <c r="AM315" i="82"/>
  <c r="AM410" i="82"/>
  <c r="AL410" i="82"/>
  <c r="AL233" i="82"/>
  <c r="AM233" i="82"/>
  <c r="AM755" i="82"/>
  <c r="AL755" i="82"/>
  <c r="AM1208" i="82"/>
  <c r="AL1208" i="82"/>
  <c r="AL714" i="82"/>
  <c r="AM714" i="82"/>
  <c r="AM1013" i="82"/>
  <c r="AL1013" i="82"/>
  <c r="AM1056" i="82"/>
  <c r="AL1056" i="82"/>
  <c r="AL1058" i="82"/>
  <c r="AM1058" i="82"/>
  <c r="AM518" i="82"/>
  <c r="AL518" i="82"/>
  <c r="AM684" i="82"/>
  <c r="AL684" i="82"/>
  <c r="AL21" i="82"/>
  <c r="AL51" i="82"/>
  <c r="AL179" i="82"/>
  <c r="AM179" i="82"/>
  <c r="AM53" i="82"/>
  <c r="AL1201" i="82"/>
  <c r="AM1201" i="82"/>
  <c r="AM1102" i="82"/>
  <c r="AL1102" i="82"/>
  <c r="AM1044" i="82"/>
  <c r="AL1044" i="82"/>
  <c r="AL481" i="82"/>
  <c r="AM481" i="82"/>
  <c r="AL462" i="82"/>
  <c r="AM462" i="82"/>
  <c r="AM621" i="82"/>
  <c r="AL621" i="82"/>
  <c r="AL197" i="82"/>
  <c r="AM197" i="82"/>
  <c r="AM1167" i="82"/>
  <c r="AL1167" i="82"/>
  <c r="AL169" i="82"/>
  <c r="AM169" i="82"/>
  <c r="AM668" i="82"/>
  <c r="AL668" i="82"/>
  <c r="AL48" i="82"/>
  <c r="AM58" i="82"/>
  <c r="AL58" i="82"/>
  <c r="AM1140" i="82"/>
  <c r="AL1140" i="82"/>
  <c r="AL642" i="82"/>
  <c r="AM642" i="82"/>
  <c r="AL913" i="82"/>
  <c r="AM913" i="82"/>
  <c r="AM428" i="82"/>
  <c r="AL428" i="82"/>
  <c r="AM586" i="82"/>
  <c r="AL586" i="82"/>
  <c r="AL963" i="82"/>
  <c r="AM963" i="82"/>
  <c r="AM153" i="82"/>
  <c r="AL153" i="82"/>
  <c r="AM1267" i="82"/>
  <c r="AL1267" i="82"/>
  <c r="AM415" i="82"/>
  <c r="AL415" i="82"/>
  <c r="AM1308" i="82"/>
  <c r="AL1308" i="82"/>
  <c r="AL974" i="82"/>
  <c r="AM974" i="82"/>
  <c r="AL26" i="82"/>
  <c r="AL234" i="82"/>
  <c r="AM234" i="82"/>
  <c r="AM266" i="82"/>
  <c r="AL266" i="82"/>
  <c r="AA377" i="82"/>
  <c r="AB377" i="82"/>
  <c r="AB648" i="82"/>
  <c r="AA648" i="82"/>
  <c r="AA1029" i="82"/>
  <c r="AB1029" i="82"/>
  <c r="AA1122" i="82"/>
  <c r="AB1122" i="82"/>
  <c r="AA637" i="82"/>
  <c r="AB637" i="82"/>
  <c r="AA864" i="82"/>
  <c r="AB864" i="82"/>
  <c r="AA484" i="82"/>
  <c r="AB484" i="82"/>
  <c r="AB97" i="82"/>
  <c r="AA97" i="82"/>
  <c r="AA812" i="82"/>
  <c r="AB812" i="82"/>
  <c r="AB822" i="82"/>
  <c r="AA822" i="82"/>
  <c r="AB1069" i="82"/>
  <c r="AA1069" i="82"/>
  <c r="AB291" i="82"/>
  <c r="AA291" i="82"/>
  <c r="AB76" i="82"/>
  <c r="AA76" i="82"/>
  <c r="AA1243" i="82"/>
  <c r="AB1243" i="82"/>
  <c r="AB59" i="82"/>
  <c r="AA59" i="82"/>
  <c r="AA885" i="82"/>
  <c r="AB885" i="82"/>
  <c r="AB1258" i="82"/>
  <c r="AA1258" i="82"/>
  <c r="AB1273" i="82"/>
  <c r="AA1273" i="82"/>
  <c r="AB463" i="82"/>
  <c r="AA463" i="82"/>
  <c r="AA1127" i="82"/>
  <c r="AB1127" i="82"/>
  <c r="AB838" i="82"/>
  <c r="AA838" i="82"/>
  <c r="AB396" i="82"/>
  <c r="AA396" i="82"/>
  <c r="AA1109" i="82"/>
  <c r="AB1109" i="82"/>
  <c r="AB358" i="82"/>
  <c r="AA358" i="82"/>
  <c r="AB434" i="82"/>
  <c r="AA434" i="82"/>
  <c r="AB817" i="82"/>
  <c r="AA817" i="82"/>
  <c r="AB530" i="82"/>
  <c r="AA530" i="82"/>
  <c r="AA900" i="82"/>
  <c r="AB900" i="82"/>
  <c r="AA1225" i="82"/>
  <c r="AB1225" i="82"/>
  <c r="AB156" i="82"/>
  <c r="AA156" i="82"/>
  <c r="AA1020" i="82"/>
  <c r="AB1020" i="82"/>
  <c r="AB759" i="82"/>
  <c r="AA759" i="82"/>
  <c r="AB1003" i="82"/>
  <c r="AA1003" i="82"/>
  <c r="AB1092" i="82"/>
  <c r="AA1092" i="82"/>
  <c r="AA870" i="82"/>
  <c r="AB870" i="82"/>
  <c r="AB894" i="82"/>
  <c r="AA894" i="82"/>
  <c r="AB85" i="82"/>
  <c r="AA85" i="82"/>
  <c r="AB410" i="82"/>
  <c r="AA410" i="82"/>
  <c r="AA978" i="82"/>
  <c r="AB978" i="82"/>
  <c r="AA627" i="82"/>
  <c r="AB627" i="82"/>
  <c r="AA994" i="82"/>
  <c r="AB994" i="82"/>
  <c r="AB352" i="82"/>
  <c r="AA352" i="82"/>
  <c r="AA187" i="82"/>
  <c r="AB187" i="82"/>
  <c r="AB100" i="82"/>
  <c r="AA100" i="82"/>
  <c r="AA146" i="82"/>
  <c r="AB146" i="82"/>
  <c r="AB108" i="82"/>
  <c r="AA108" i="82"/>
  <c r="AA709" i="82"/>
  <c r="AB709" i="82"/>
  <c r="AB959" i="82"/>
  <c r="AA959" i="82"/>
  <c r="AB814" i="82"/>
  <c r="AA814" i="82"/>
  <c r="AB227" i="82"/>
  <c r="AA227" i="82"/>
  <c r="AB803" i="82"/>
  <c r="AA803" i="82"/>
  <c r="AA761" i="82"/>
  <c r="AB761" i="82"/>
  <c r="AA833" i="82"/>
  <c r="AB833" i="82"/>
  <c r="AB256" i="82"/>
  <c r="AA256" i="82"/>
  <c r="AB487" i="82"/>
  <c r="AA487" i="82"/>
  <c r="AB1147" i="82"/>
  <c r="AA1147" i="82"/>
  <c r="AA933" i="82"/>
  <c r="AB933" i="82"/>
  <c r="AB3" i="82"/>
  <c r="AB81" i="82"/>
  <c r="AA81" i="82"/>
  <c r="AB288" i="82"/>
  <c r="AA288" i="82"/>
  <c r="AA657" i="82"/>
  <c r="AB657" i="82"/>
  <c r="AA366" i="82"/>
  <c r="AB366" i="82"/>
  <c r="AA883" i="82"/>
  <c r="AB883" i="82"/>
  <c r="AA1214" i="82"/>
  <c r="AB1214" i="82"/>
  <c r="AB553" i="82"/>
  <c r="AA553" i="82"/>
  <c r="AA607" i="82"/>
  <c r="AB607" i="82"/>
  <c r="AA541" i="82"/>
  <c r="AB541" i="82"/>
  <c r="AB332" i="82"/>
  <c r="AA332" i="82"/>
  <c r="AB444" i="82"/>
  <c r="AA444" i="82"/>
  <c r="AA106" i="82"/>
  <c r="AB106" i="82"/>
  <c r="AA35" i="82"/>
  <c r="AB66" i="82"/>
  <c r="AA66" i="82"/>
  <c r="AA89" i="82"/>
  <c r="AB89" i="82"/>
  <c r="AA1098" i="82"/>
  <c r="AB1098" i="82"/>
  <c r="AB1237" i="82"/>
  <c r="AA1237" i="82"/>
  <c r="AA737" i="82"/>
  <c r="AB737" i="82"/>
  <c r="AA373" i="82"/>
  <c r="AB373" i="82"/>
  <c r="AB206" i="82"/>
  <c r="AA206" i="82"/>
  <c r="AA1303" i="82"/>
  <c r="AB1303" i="82"/>
  <c r="AA757" i="82"/>
  <c r="AB757" i="82"/>
  <c r="AA1164" i="82"/>
  <c r="AB1164" i="82"/>
  <c r="AA86" i="82"/>
  <c r="AB86" i="82"/>
  <c r="AA1017" i="82"/>
  <c r="AB1017" i="82"/>
  <c r="AB1261" i="82"/>
  <c r="AA1261" i="82"/>
  <c r="AA746" i="82"/>
  <c r="AB746" i="82"/>
  <c r="AA1057" i="82"/>
  <c r="AB1057" i="82"/>
  <c r="AA1042" i="82"/>
  <c r="AB1042" i="82"/>
  <c r="AA968" i="82"/>
  <c r="AB968" i="82"/>
  <c r="AA337" i="82"/>
  <c r="AB337" i="82"/>
  <c r="AA1021" i="82"/>
  <c r="AB1021" i="82"/>
  <c r="AB697" i="82"/>
  <c r="AA697" i="82"/>
  <c r="AA747" i="82"/>
  <c r="AB747" i="82"/>
  <c r="AA826" i="82"/>
  <c r="AB826" i="82"/>
  <c r="AB490" i="82"/>
  <c r="AA490" i="82"/>
  <c r="AB420" i="82"/>
  <c r="AA420" i="82"/>
  <c r="AA920" i="82"/>
  <c r="AB920" i="82"/>
  <c r="AA1040" i="82"/>
  <c r="AB1040" i="82"/>
  <c r="AA1310" i="82"/>
  <c r="AB1310" i="82"/>
  <c r="AB324" i="82"/>
  <c r="AA324" i="82"/>
  <c r="AA590" i="82"/>
  <c r="AB590" i="82"/>
  <c r="AA567" i="82"/>
  <c r="AB567" i="82"/>
  <c r="AA1070" i="82"/>
  <c r="AB1070" i="82"/>
  <c r="AB898" i="82"/>
  <c r="AA898" i="82"/>
  <c r="AB190" i="82"/>
  <c r="AA190" i="82"/>
  <c r="AB446" i="82"/>
  <c r="AA446" i="82"/>
  <c r="AA975" i="82"/>
  <c r="AB975" i="82"/>
  <c r="AA38" i="82"/>
  <c r="AA948" i="82"/>
  <c r="AB948" i="82"/>
  <c r="AA918" i="82"/>
  <c r="AB918" i="82"/>
  <c r="AA269" i="82"/>
  <c r="AB269" i="82"/>
  <c r="AA397" i="82"/>
  <c r="AB397" i="82"/>
  <c r="AA347" i="82"/>
  <c r="AB347" i="82"/>
  <c r="AB1148" i="82"/>
  <c r="AA1148" i="82"/>
  <c r="AA1275" i="82"/>
  <c r="AB1275" i="82"/>
  <c r="AA862" i="82"/>
  <c r="AB862" i="82"/>
  <c r="AB390" i="82"/>
  <c r="AA390" i="82"/>
  <c r="AB1036" i="82"/>
  <c r="AA1036" i="82"/>
  <c r="AB391" i="82"/>
  <c r="AA391" i="82"/>
  <c r="AB467" i="82"/>
  <c r="AA467" i="82"/>
  <c r="AB47" i="82"/>
  <c r="AA47" i="82"/>
  <c r="AA1087" i="82"/>
  <c r="AB1087" i="82"/>
  <c r="AA907" i="82"/>
  <c r="AB907" i="82"/>
  <c r="AA742" i="82"/>
  <c r="AB742" i="82"/>
  <c r="AA1298" i="82"/>
  <c r="AB1298" i="82"/>
  <c r="AA416" i="82"/>
  <c r="AB416" i="82"/>
  <c r="AA712" i="82"/>
  <c r="AB712" i="82"/>
  <c r="AB228" i="82"/>
  <c r="AA228" i="82"/>
  <c r="AA1058" i="82"/>
  <c r="AB1058" i="82"/>
  <c r="AB238" i="82"/>
  <c r="AA238" i="82"/>
  <c r="AA760" i="82"/>
  <c r="AB760" i="82"/>
  <c r="AB191" i="82"/>
  <c r="AA191" i="82"/>
  <c r="AA952" i="82"/>
  <c r="AB952" i="82"/>
  <c r="Q1290" i="82"/>
  <c r="P1290" i="82"/>
  <c r="Q99" i="82"/>
  <c r="P99" i="82"/>
  <c r="Q61" i="82"/>
  <c r="P61" i="82"/>
  <c r="Q834" i="82"/>
  <c r="P834" i="82"/>
  <c r="Q962" i="82"/>
  <c r="P962" i="82"/>
  <c r="Q69" i="82"/>
  <c r="P69" i="82"/>
  <c r="Q125" i="82"/>
  <c r="P125" i="82"/>
  <c r="P1134" i="82"/>
  <c r="Q1134" i="82"/>
  <c r="Q564" i="82"/>
  <c r="P564" i="82"/>
  <c r="Q910" i="82"/>
  <c r="P910" i="82"/>
  <c r="P356" i="82"/>
  <c r="Q356" i="82"/>
  <c r="P846" i="82"/>
  <c r="Q846" i="82"/>
  <c r="P59" i="82"/>
  <c r="Q59" i="82"/>
  <c r="Q1056" i="82"/>
  <c r="P1056" i="82"/>
  <c r="Q821" i="82"/>
  <c r="P821" i="82"/>
  <c r="P458" i="82"/>
  <c r="Q458" i="82"/>
  <c r="P139" i="82"/>
  <c r="Q139" i="82"/>
  <c r="Q1212" i="82"/>
  <c r="P1212" i="82"/>
  <c r="P935" i="82"/>
  <c r="Q935" i="82"/>
  <c r="Q552" i="82"/>
  <c r="P552" i="82"/>
  <c r="P1312" i="82"/>
  <c r="Q1312" i="82"/>
  <c r="P977" i="82"/>
  <c r="Q977" i="82"/>
  <c r="Q599" i="82"/>
  <c r="P599" i="82"/>
  <c r="Q1077" i="82"/>
  <c r="P1077" i="82"/>
  <c r="Q946" i="82"/>
  <c r="P946" i="82"/>
  <c r="P809" i="82"/>
  <c r="Q809" i="82"/>
  <c r="Q6" i="82"/>
  <c r="Q385" i="82"/>
  <c r="P385" i="82"/>
  <c r="Q884" i="82"/>
  <c r="P884" i="82"/>
  <c r="Q67" i="82"/>
  <c r="P67" i="82"/>
  <c r="P618" i="82"/>
  <c r="Q618" i="82"/>
  <c r="P1239" i="82"/>
  <c r="Q1239" i="82"/>
  <c r="P696" i="82"/>
  <c r="Q696" i="82"/>
  <c r="Q147" i="82"/>
  <c r="P147" i="82"/>
  <c r="P155" i="82"/>
  <c r="Q155" i="82"/>
  <c r="Q182" i="82"/>
  <c r="P182" i="82"/>
  <c r="P771" i="82"/>
  <c r="Q771" i="82"/>
  <c r="P408" i="82"/>
  <c r="Q408" i="82"/>
  <c r="P482" i="82"/>
  <c r="Q482" i="82"/>
  <c r="Q68" i="82"/>
  <c r="P68" i="82"/>
  <c r="Q644" i="82"/>
  <c r="P644" i="82"/>
  <c r="Q184" i="82"/>
  <c r="P184" i="82"/>
  <c r="Q273" i="82"/>
  <c r="P273" i="82"/>
  <c r="P1074" i="82"/>
  <c r="Q1074" i="82"/>
  <c r="Q883" i="82"/>
  <c r="P883" i="82"/>
  <c r="Q191" i="82"/>
  <c r="P191" i="82"/>
  <c r="P290" i="82"/>
  <c r="Q290" i="82"/>
  <c r="AM1296" i="82"/>
  <c r="AL1296" i="82"/>
  <c r="Q478" i="82"/>
  <c r="P478" i="82"/>
  <c r="Q811" i="82"/>
  <c r="P811" i="82"/>
  <c r="Q1173" i="82"/>
  <c r="P1173" i="82"/>
  <c r="P419" i="82"/>
  <c r="Q419" i="82"/>
  <c r="Q1085" i="82"/>
  <c r="P1085" i="82"/>
  <c r="Q1009" i="82"/>
  <c r="P1009" i="82"/>
  <c r="P167" i="82"/>
  <c r="Q167" i="82"/>
  <c r="Q2" i="82"/>
  <c r="Q1184" i="82"/>
  <c r="P1184" i="82"/>
  <c r="Q731" i="82"/>
  <c r="P731" i="82"/>
  <c r="P311" i="82"/>
  <c r="Q311" i="82"/>
  <c r="Q234" i="82"/>
  <c r="P234" i="82"/>
  <c r="P543" i="82"/>
  <c r="Q543" i="82"/>
  <c r="Q1152" i="82"/>
  <c r="P1152" i="82"/>
  <c r="Q8" i="82"/>
  <c r="P1220" i="82"/>
  <c r="Q1220" i="82"/>
  <c r="P707" i="82"/>
  <c r="Q707" i="82"/>
  <c r="Q1168" i="82"/>
  <c r="P1168" i="82"/>
  <c r="P630" i="82"/>
  <c r="Q630" i="82"/>
  <c r="P492" i="82"/>
  <c r="Q492" i="82"/>
  <c r="P204" i="82"/>
  <c r="Q204" i="82"/>
  <c r="Q1064" i="82"/>
  <c r="P1064" i="82"/>
  <c r="P1230" i="82"/>
  <c r="Q1230" i="82"/>
  <c r="P941" i="82"/>
  <c r="Q941" i="82"/>
  <c r="P484" i="82"/>
  <c r="Q484" i="82"/>
  <c r="P551" i="82"/>
  <c r="Q551" i="82"/>
  <c r="Q688" i="82"/>
  <c r="P688" i="82"/>
  <c r="P447" i="82"/>
  <c r="Q447" i="82"/>
  <c r="Q190" i="82"/>
  <c r="P190" i="82"/>
  <c r="P1255" i="82"/>
  <c r="Q1255" i="82"/>
  <c r="P717" i="82"/>
  <c r="Q717" i="82"/>
  <c r="Q645" i="82"/>
  <c r="P645" i="82"/>
  <c r="P582" i="82"/>
  <c r="Q582" i="82"/>
  <c r="P13" i="82"/>
  <c r="Q530" i="82"/>
  <c r="P530" i="82"/>
  <c r="Q334" i="82"/>
  <c r="P334" i="82"/>
  <c r="P58" i="82"/>
  <c r="Q58" i="82"/>
  <c r="P640" i="82"/>
  <c r="Q640" i="82"/>
  <c r="P16" i="82"/>
  <c r="Q7" i="82"/>
  <c r="Q261" i="82"/>
  <c r="P261" i="82"/>
  <c r="Q499" i="82"/>
  <c r="P499" i="82"/>
  <c r="P181" i="82"/>
  <c r="Q181" i="82"/>
  <c r="P1086" i="82"/>
  <c r="Q1086" i="82"/>
  <c r="P329" i="82"/>
  <c r="Q329" i="82"/>
  <c r="P1096" i="82"/>
  <c r="Q1096" i="82"/>
  <c r="P568" i="82"/>
  <c r="Q568" i="82"/>
  <c r="P308" i="82"/>
  <c r="Q308" i="82"/>
  <c r="Q171" i="82"/>
  <c r="P171" i="82"/>
  <c r="Q779" i="82"/>
  <c r="P779" i="82"/>
  <c r="P831" i="82"/>
  <c r="Q831" i="82"/>
  <c r="Q817" i="82"/>
  <c r="P817" i="82"/>
  <c r="Q719" i="82"/>
  <c r="P719" i="82"/>
  <c r="Q41" i="82"/>
  <c r="Q1188" i="82"/>
  <c r="P1188" i="82"/>
  <c r="Q1026" i="82"/>
  <c r="P1026" i="82"/>
  <c r="P524" i="82"/>
  <c r="Q524" i="82"/>
  <c r="P363" i="82"/>
  <c r="Q363" i="82"/>
  <c r="Q166" i="82"/>
  <c r="P166" i="82"/>
  <c r="Q585" i="82"/>
  <c r="P585" i="82"/>
  <c r="Q1232" i="82"/>
  <c r="P1232" i="82"/>
  <c r="P888" i="82"/>
  <c r="Q888" i="82"/>
  <c r="Q1093" i="82"/>
  <c r="P1093" i="82"/>
  <c r="P416" i="82"/>
  <c r="Q416" i="82"/>
  <c r="Q202" i="82"/>
  <c r="P202" i="82"/>
  <c r="P81" i="82"/>
  <c r="Q81" i="82"/>
  <c r="Q593" i="82"/>
  <c r="P593" i="82"/>
  <c r="P439" i="82"/>
  <c r="Q439" i="82"/>
  <c r="Q255" i="82"/>
  <c r="P255" i="82"/>
  <c r="P415" i="82"/>
  <c r="Q415" i="82"/>
  <c r="AM1008" i="82"/>
  <c r="AL1008" i="82"/>
  <c r="AL584" i="82"/>
  <c r="AM584" i="82"/>
  <c r="AL140" i="82"/>
  <c r="AM140" i="82"/>
  <c r="AM775" i="82"/>
  <c r="AL775" i="82"/>
  <c r="AM117" i="82"/>
  <c r="AL117" i="82"/>
  <c r="AM1161" i="82"/>
  <c r="AL1161" i="82"/>
  <c r="AL132" i="82"/>
  <c r="AM132" i="82"/>
  <c r="AL372" i="82"/>
  <c r="AM372" i="82"/>
  <c r="AL1229" i="82"/>
  <c r="AM1229" i="82"/>
  <c r="AL1299" i="82"/>
  <c r="AM1299" i="82"/>
  <c r="AM997" i="82"/>
  <c r="AL997" i="82"/>
  <c r="AL1270" i="82"/>
  <c r="AM1270" i="82"/>
  <c r="AM121" i="82"/>
  <c r="AL121" i="82"/>
  <c r="AL845" i="82"/>
  <c r="AM845" i="82"/>
  <c r="AM540" i="82"/>
  <c r="AL540" i="82"/>
  <c r="AL1015" i="82"/>
  <c r="AM1015" i="82"/>
  <c r="AM215" i="82"/>
  <c r="AL215" i="82"/>
  <c r="AM814" i="82"/>
  <c r="AL814" i="82"/>
  <c r="AM1064" i="82"/>
  <c r="AL1064" i="82"/>
  <c r="AM1060" i="82"/>
  <c r="AL1060" i="82"/>
  <c r="AL920" i="82"/>
  <c r="AM920" i="82"/>
  <c r="AL597" i="82"/>
  <c r="AM597" i="82"/>
  <c r="AL370" i="82"/>
  <c r="AM370" i="82"/>
  <c r="AL1258" i="82"/>
  <c r="AM1258" i="82"/>
  <c r="AL613" i="82"/>
  <c r="AM613" i="82"/>
  <c r="AM351" i="82"/>
  <c r="AL351" i="82"/>
  <c r="AM602" i="82"/>
  <c r="AL602" i="82"/>
  <c r="AL784" i="82"/>
  <c r="AM784" i="82"/>
  <c r="AM1106" i="82"/>
  <c r="AL1106" i="82"/>
  <c r="AM353" i="82"/>
  <c r="AL353" i="82"/>
  <c r="AM1133" i="82"/>
  <c r="AL1133" i="82"/>
  <c r="AM1294" i="82"/>
  <c r="AL1294" i="82"/>
  <c r="AM86" i="82"/>
  <c r="AL86" i="82"/>
  <c r="AM1088" i="82"/>
  <c r="AL1088" i="82"/>
  <c r="AL791" i="82"/>
  <c r="AM791" i="82"/>
  <c r="AM408" i="82"/>
  <c r="AL408" i="82"/>
  <c r="AL824" i="82"/>
  <c r="AM824" i="82"/>
  <c r="AM1136" i="82"/>
  <c r="AL1136" i="82"/>
  <c r="AL528" i="82"/>
  <c r="AM528" i="82"/>
  <c r="AL236" i="82"/>
  <c r="AM236" i="82"/>
  <c r="AL1246" i="82"/>
  <c r="AM1246" i="82"/>
  <c r="AM277" i="82"/>
  <c r="AL277" i="82"/>
  <c r="AM583" i="82"/>
  <c r="AL583" i="82"/>
  <c r="AL1279" i="82"/>
  <c r="AM1279" i="82"/>
  <c r="AM1266" i="82"/>
  <c r="AL1266" i="82"/>
  <c r="AM1182" i="82"/>
  <c r="AL1182" i="82"/>
  <c r="AM1019" i="82"/>
  <c r="AL1019" i="82"/>
  <c r="AM571" i="82"/>
  <c r="AL571" i="82"/>
  <c r="AM281" i="82"/>
  <c r="AL281" i="82"/>
  <c r="AL589" i="82"/>
  <c r="AM589" i="82"/>
  <c r="AL674" i="82"/>
  <c r="AM674" i="82"/>
  <c r="AL961" i="82"/>
  <c r="AM961" i="82"/>
  <c r="AM493" i="82"/>
  <c r="AL493" i="82"/>
  <c r="AM1124" i="82"/>
  <c r="AL1124" i="82"/>
  <c r="AM553" i="82"/>
  <c r="AL553" i="82"/>
  <c r="AM869" i="82"/>
  <c r="AL869" i="82"/>
  <c r="AL871" i="82"/>
  <c r="AM871" i="82"/>
  <c r="AM1022" i="82"/>
  <c r="AL1022" i="82"/>
  <c r="AM431" i="82"/>
  <c r="AL431" i="82"/>
  <c r="AL929" i="82"/>
  <c r="AM929" i="82"/>
  <c r="AM1120" i="82"/>
  <c r="AL1120" i="82"/>
  <c r="AM1077" i="82"/>
  <c r="AL1077" i="82"/>
  <c r="AL594" i="82"/>
  <c r="AM594" i="82"/>
  <c r="AL471" i="82"/>
  <c r="AM471" i="82"/>
  <c r="AM903" i="82"/>
  <c r="AL903" i="82"/>
  <c r="AM729" i="82"/>
  <c r="AL729" i="82"/>
  <c r="AM861" i="82"/>
  <c r="AL861" i="82"/>
  <c r="AM588" i="82"/>
  <c r="AL588" i="82"/>
  <c r="AM809" i="82"/>
  <c r="AL809" i="82"/>
  <c r="AL447" i="82"/>
  <c r="AM447" i="82"/>
  <c r="AM1255" i="82"/>
  <c r="AL1255" i="82"/>
  <c r="AM1170" i="82"/>
  <c r="AL1170" i="82"/>
  <c r="AL20" i="82"/>
  <c r="AM810" i="82"/>
  <c r="AL810" i="82"/>
  <c r="AM235" i="82"/>
  <c r="AL235" i="82"/>
  <c r="AM1128" i="82"/>
  <c r="AL1128" i="82"/>
  <c r="AM811" i="82"/>
  <c r="AL811" i="82"/>
  <c r="AM85" i="82"/>
  <c r="AL85" i="82"/>
  <c r="AM465" i="82"/>
  <c r="AL465" i="82"/>
  <c r="AM449" i="82"/>
  <c r="AL449" i="82"/>
  <c r="AM237" i="82"/>
  <c r="AL237" i="82"/>
  <c r="AL877" i="82"/>
  <c r="AM877" i="82"/>
  <c r="AL1134" i="82"/>
  <c r="AM1134" i="82"/>
  <c r="AM41" i="82"/>
  <c r="AL445" i="82"/>
  <c r="AM445" i="82"/>
  <c r="AM1109" i="82"/>
  <c r="AL1109" i="82"/>
  <c r="AM504" i="82"/>
  <c r="AL504" i="82"/>
  <c r="AL587" i="82"/>
  <c r="AM587" i="82"/>
  <c r="AL194" i="82"/>
  <c r="AM194" i="82"/>
  <c r="AM935" i="82"/>
  <c r="AL935" i="82"/>
  <c r="AM599" i="82"/>
  <c r="AL599" i="82"/>
  <c r="AM76" i="82"/>
  <c r="AL76" i="82"/>
  <c r="AM559" i="82"/>
  <c r="AL559" i="82"/>
  <c r="AM904" i="82"/>
  <c r="AL904" i="82"/>
  <c r="AL580" i="82"/>
  <c r="AM580" i="82"/>
  <c r="AL443" i="82"/>
  <c r="AM443" i="82"/>
  <c r="AM54" i="82"/>
  <c r="AL102" i="82"/>
  <c r="AM102" i="82"/>
  <c r="AL1250" i="82"/>
  <c r="AM1250" i="82"/>
  <c r="AL630" i="82"/>
  <c r="AM630" i="82"/>
  <c r="AL833" i="82"/>
  <c r="AM833" i="82"/>
  <c r="AM265" i="82"/>
  <c r="AL265" i="82"/>
  <c r="AM421" i="82"/>
  <c r="AL421" i="82"/>
  <c r="AM475" i="82"/>
  <c r="AL475" i="82"/>
  <c r="AM488" i="82"/>
  <c r="AL488" i="82"/>
  <c r="AL808" i="82"/>
  <c r="AM808" i="82"/>
  <c r="AM709" i="82"/>
  <c r="AL709" i="82"/>
  <c r="AL330" i="82"/>
  <c r="AM330" i="82"/>
  <c r="AL187" i="82"/>
  <c r="AM187" i="82"/>
  <c r="AL247" i="82"/>
  <c r="AM247" i="82"/>
  <c r="AM899" i="82"/>
  <c r="AL899" i="82"/>
  <c r="AM686" i="82"/>
  <c r="AL686" i="82"/>
  <c r="AM432" i="82"/>
  <c r="AL432" i="82"/>
  <c r="AM638" i="82"/>
  <c r="AL638" i="82"/>
  <c r="AL376" i="82"/>
  <c r="AM376" i="82"/>
  <c r="AL33" i="82"/>
  <c r="AL510" i="82"/>
  <c r="AM510" i="82"/>
  <c r="AM1211" i="82"/>
  <c r="AL1211" i="82"/>
  <c r="AM722" i="82"/>
  <c r="AL722" i="82"/>
  <c r="AM1148" i="82"/>
  <c r="AL1148" i="82"/>
  <c r="AM1175" i="82"/>
  <c r="AL1175" i="82"/>
  <c r="AM426" i="82"/>
  <c r="AL426" i="82"/>
  <c r="AM388" i="82"/>
  <c r="AL388" i="82"/>
  <c r="AM296" i="82"/>
  <c r="AL296" i="82"/>
  <c r="AM191" i="82"/>
  <c r="AL191" i="82"/>
  <c r="AL1037" i="82"/>
  <c r="AM1037" i="82"/>
  <c r="AL1059" i="82"/>
  <c r="AM1059" i="82"/>
  <c r="AL975" i="82"/>
  <c r="AM975" i="82"/>
  <c r="AM122" i="82"/>
  <c r="AL122" i="82"/>
  <c r="AM174" i="82"/>
  <c r="AL174" i="82"/>
  <c r="AM628" i="82"/>
  <c r="AL628" i="82"/>
  <c r="AB685" i="82"/>
  <c r="AA685" i="82"/>
  <c r="AA171" i="82"/>
  <c r="AB171" i="82"/>
  <c r="AB548" i="82"/>
  <c r="AA548" i="82"/>
  <c r="AA857" i="82"/>
  <c r="AB857" i="82"/>
  <c r="AA1223" i="82"/>
  <c r="AB1223" i="82"/>
  <c r="AA1240" i="82"/>
  <c r="AB1240" i="82"/>
  <c r="AA581" i="82"/>
  <c r="AB581" i="82"/>
  <c r="AA1081" i="82"/>
  <c r="AB1081" i="82"/>
  <c r="AB589" i="82"/>
  <c r="AA589" i="82"/>
  <c r="AA762" i="82"/>
  <c r="AB762" i="82"/>
  <c r="AA708" i="82"/>
  <c r="AB708" i="82"/>
  <c r="AA1259" i="82"/>
  <c r="AB1259" i="82"/>
  <c r="AB481" i="82"/>
  <c r="AA481" i="82"/>
  <c r="AA1152" i="82"/>
  <c r="AB1152" i="82"/>
  <c r="AB235" i="82"/>
  <c r="AA235" i="82"/>
  <c r="AA1270" i="82"/>
  <c r="AB1270" i="82"/>
  <c r="AA1022" i="82"/>
  <c r="AB1022" i="82"/>
  <c r="AA927" i="82"/>
  <c r="AB927" i="82"/>
  <c r="AB468" i="82"/>
  <c r="AA468" i="82"/>
  <c r="AA558" i="82"/>
  <c r="AB558" i="82"/>
  <c r="AA887" i="82"/>
  <c r="AB887" i="82"/>
  <c r="AA409" i="82"/>
  <c r="AB409" i="82"/>
  <c r="AA413" i="82"/>
  <c r="AB413" i="82"/>
  <c r="AA84" i="82"/>
  <c r="AB84" i="82"/>
  <c r="AA189" i="82"/>
  <c r="AB189" i="82"/>
  <c r="AA1093" i="82"/>
  <c r="AB1093" i="82"/>
  <c r="AA942" i="82"/>
  <c r="AB942" i="82"/>
  <c r="AA631" i="82"/>
  <c r="AB631" i="82"/>
  <c r="AB884" i="82"/>
  <c r="AA884" i="82"/>
  <c r="AA41" i="82"/>
  <c r="AB41" i="82"/>
  <c r="AB408" i="82"/>
  <c r="AA408" i="82"/>
  <c r="AB808" i="82"/>
  <c r="AA808" i="82"/>
  <c r="AB533" i="82"/>
  <c r="AA533" i="82"/>
  <c r="AB539" i="82"/>
  <c r="AA539" i="82"/>
  <c r="AA471" i="82"/>
  <c r="AB471" i="82"/>
  <c r="AA1016" i="82"/>
  <c r="AB1016" i="82"/>
  <c r="AA429" i="82"/>
  <c r="AB429" i="82"/>
  <c r="AA1007" i="82"/>
  <c r="AB1007" i="82"/>
  <c r="AB1234" i="82"/>
  <c r="AA1234" i="82"/>
  <c r="AA904" i="82"/>
  <c r="AB904" i="82"/>
  <c r="AA1166" i="82"/>
  <c r="AB1166" i="82"/>
  <c r="AA1035" i="82"/>
  <c r="AB1035" i="82"/>
  <c r="AB721" i="82"/>
  <c r="AA721" i="82"/>
  <c r="AA754" i="82"/>
  <c r="AB754" i="82"/>
  <c r="AB1013" i="82"/>
  <c r="AA1013" i="82"/>
  <c r="AA799" i="82"/>
  <c r="AB799" i="82"/>
  <c r="AA1137" i="82"/>
  <c r="AB1137" i="82"/>
  <c r="AB1242" i="82"/>
  <c r="AA1242" i="82"/>
  <c r="AB307" i="82"/>
  <c r="AA307" i="82"/>
  <c r="AB290" i="82"/>
  <c r="AA290" i="82"/>
  <c r="AA1202" i="82"/>
  <c r="AB1202" i="82"/>
  <c r="AA1049" i="82"/>
  <c r="AB1049" i="82"/>
  <c r="AA1025" i="82"/>
  <c r="AB1025" i="82"/>
  <c r="AA868" i="82"/>
  <c r="AB868" i="82"/>
  <c r="AA679" i="82"/>
  <c r="AB679" i="82"/>
  <c r="AA599" i="82"/>
  <c r="AB599" i="82"/>
  <c r="AB843" i="82"/>
  <c r="AA843" i="82"/>
  <c r="AA1294" i="82"/>
  <c r="AB1294" i="82"/>
  <c r="AB172" i="82"/>
  <c r="AA172" i="82"/>
  <c r="AB879" i="82"/>
  <c r="AA879" i="82"/>
  <c r="AB1125" i="82"/>
  <c r="AA1125" i="82"/>
  <c r="AB600" i="82"/>
  <c r="AA600" i="82"/>
  <c r="AB1118" i="82"/>
  <c r="AA1118" i="82"/>
  <c r="AA531" i="82"/>
  <c r="AB531" i="82"/>
  <c r="AA649" i="82"/>
  <c r="AB649" i="82"/>
  <c r="AB1140" i="82"/>
  <c r="AA1140" i="82"/>
  <c r="AA689" i="82"/>
  <c r="AB689" i="82"/>
  <c r="AA357" i="82"/>
  <c r="AB357" i="82"/>
  <c r="AA764" i="82"/>
  <c r="AB764" i="82"/>
  <c r="AA549" i="82"/>
  <c r="AB549" i="82"/>
  <c r="AB143" i="82"/>
  <c r="AA143" i="82"/>
  <c r="AA910" i="82"/>
  <c r="AB910" i="82"/>
  <c r="AB184" i="82"/>
  <c r="AA184" i="82"/>
  <c r="AB1226" i="82"/>
  <c r="AA1226" i="82"/>
  <c r="AA193" i="82"/>
  <c r="AB193" i="82"/>
  <c r="AA922" i="82"/>
  <c r="AB922" i="82"/>
  <c r="AA973" i="82"/>
  <c r="AB973" i="82"/>
  <c r="AB234" i="82"/>
  <c r="AA234" i="82"/>
  <c r="AB414" i="82"/>
  <c r="AA414" i="82"/>
  <c r="AB176" i="82"/>
  <c r="AA176" i="82"/>
  <c r="AB32" i="82"/>
  <c r="AA1080" i="82"/>
  <c r="AB1080" i="82"/>
  <c r="AB209" i="82"/>
  <c r="AA209" i="82"/>
  <c r="AB4" i="82"/>
  <c r="AA21" i="82"/>
  <c r="AA612" i="82"/>
  <c r="AB612" i="82"/>
  <c r="AB216" i="82"/>
  <c r="AA216" i="82"/>
  <c r="AA1203" i="82"/>
  <c r="AB1203" i="82"/>
  <c r="AB1192" i="82"/>
  <c r="AA1192" i="82"/>
  <c r="AB174" i="82"/>
  <c r="AA174" i="82"/>
  <c r="AA793" i="82"/>
  <c r="AB793" i="82"/>
  <c r="AB982" i="82"/>
  <c r="AA982" i="82"/>
  <c r="AB101" i="82"/>
  <c r="AA101" i="82"/>
  <c r="AA687" i="82"/>
  <c r="AB687" i="82"/>
  <c r="AB815" i="82"/>
  <c r="AA815" i="82"/>
  <c r="AA1048" i="82"/>
  <c r="AB1048" i="82"/>
  <c r="AB1211" i="82"/>
  <c r="AA1211" i="82"/>
  <c r="AB246" i="82"/>
  <c r="AA246" i="82"/>
  <c r="AA674" i="82"/>
  <c r="AB674" i="82"/>
  <c r="AA1286" i="82"/>
  <c r="AB1286" i="82"/>
  <c r="AB1299" i="82"/>
  <c r="AA1299" i="82"/>
  <c r="AA1219" i="82"/>
  <c r="AB1219" i="82"/>
  <c r="AA1047" i="82"/>
  <c r="AB1047" i="82"/>
  <c r="AA895" i="82"/>
  <c r="AB895" i="82"/>
  <c r="AB281" i="82"/>
  <c r="AA281" i="82"/>
  <c r="AB330" i="82"/>
  <c r="AA330" i="82"/>
  <c r="AB738" i="82"/>
  <c r="AA738" i="82"/>
  <c r="AB1055" i="82"/>
  <c r="AA1055" i="82"/>
  <c r="AB1024" i="82"/>
  <c r="AA1024" i="82"/>
  <c r="AB433" i="82"/>
  <c r="AA433" i="82"/>
  <c r="AA653" i="82"/>
  <c r="AB653" i="82"/>
  <c r="AB518" i="82"/>
  <c r="AA518" i="82"/>
  <c r="AA1276" i="82"/>
  <c r="AB1276" i="82"/>
  <c r="AB304" i="82"/>
  <c r="AA304" i="82"/>
  <c r="AB1139" i="82"/>
  <c r="AA1139" i="82"/>
  <c r="AA588" i="82"/>
  <c r="AB588" i="82"/>
  <c r="AA524" i="82"/>
  <c r="AB524" i="82"/>
  <c r="AA1046" i="82"/>
  <c r="AB1046" i="82"/>
  <c r="AA1064" i="82"/>
  <c r="AB1064" i="82"/>
  <c r="AA995" i="82"/>
  <c r="AB995" i="82"/>
  <c r="AB616" i="82"/>
  <c r="AA616" i="82"/>
  <c r="AB117" i="82"/>
  <c r="AA117" i="82"/>
  <c r="AA912" i="82"/>
  <c r="AB912" i="82"/>
  <c r="AA264" i="82"/>
  <c r="AB264" i="82"/>
  <c r="AA1062" i="82"/>
  <c r="AB1062" i="82"/>
  <c r="AA1096" i="82"/>
  <c r="AB1096" i="82"/>
  <c r="AB498" i="82"/>
  <c r="AA498" i="82"/>
  <c r="AA680" i="82"/>
  <c r="AB680" i="82"/>
  <c r="AB230" i="82"/>
  <c r="AA230" i="82"/>
  <c r="AB483" i="82"/>
  <c r="AA483" i="82"/>
  <c r="AA1256" i="82"/>
  <c r="AB1256" i="82"/>
  <c r="AA1079" i="82"/>
  <c r="AB1079" i="82"/>
  <c r="Q569" i="82"/>
  <c r="P569" i="82"/>
  <c r="P940" i="82"/>
  <c r="Q940" i="82"/>
  <c r="Q420" i="82"/>
  <c r="P420" i="82"/>
  <c r="Q95" i="82"/>
  <c r="P95" i="82"/>
  <c r="P54" i="82"/>
  <c r="Q54" i="82"/>
  <c r="Q968" i="82"/>
  <c r="P968" i="82"/>
  <c r="Q254" i="82"/>
  <c r="P254" i="82"/>
  <c r="Q698" i="82"/>
  <c r="P698" i="82"/>
  <c r="Q1224" i="82"/>
  <c r="P1224" i="82"/>
  <c r="P746" i="82"/>
  <c r="Q746" i="82"/>
  <c r="Q1021" i="82"/>
  <c r="P1021" i="82"/>
  <c r="Q591" i="82"/>
  <c r="P591" i="82"/>
  <c r="Q639" i="82"/>
  <c r="P639" i="82"/>
  <c r="P970" i="82"/>
  <c r="Q970" i="82"/>
  <c r="P577" i="82"/>
  <c r="Q577" i="82"/>
  <c r="P999" i="82"/>
  <c r="Q999" i="82"/>
  <c r="Q553" i="82"/>
  <c r="P553" i="82"/>
  <c r="Q626" i="82"/>
  <c r="P626" i="82"/>
  <c r="P865" i="82"/>
  <c r="Q865" i="82"/>
  <c r="Q497" i="82"/>
  <c r="P497" i="82"/>
  <c r="Q123" i="82"/>
  <c r="P123" i="82"/>
  <c r="Q879" i="82"/>
  <c r="P879" i="82"/>
  <c r="Q770" i="82"/>
  <c r="P770" i="82"/>
  <c r="Q1181" i="82"/>
  <c r="P1181" i="82"/>
  <c r="AM299" i="82"/>
  <c r="AL299" i="82"/>
  <c r="Q1311" i="82"/>
  <c r="P1311" i="82"/>
  <c r="P921" i="82"/>
  <c r="Q921" i="82"/>
  <c r="P1298" i="82"/>
  <c r="Q1298" i="82"/>
  <c r="Q858" i="82"/>
  <c r="P858" i="82"/>
  <c r="Q194" i="82"/>
  <c r="P194" i="82"/>
  <c r="P148" i="82"/>
  <c r="Q148" i="82"/>
  <c r="P776" i="82"/>
  <c r="Q776" i="82"/>
  <c r="P772" i="82"/>
  <c r="Q772" i="82"/>
  <c r="Q658" i="82"/>
  <c r="P658" i="82"/>
  <c r="Q667" i="82"/>
  <c r="P667" i="82"/>
  <c r="Q33" i="82"/>
  <c r="P1032" i="82"/>
  <c r="Q1032" i="82"/>
  <c r="P546" i="82"/>
  <c r="Q546" i="82"/>
  <c r="Q885" i="82"/>
  <c r="P885" i="82"/>
  <c r="Q260" i="82"/>
  <c r="P260" i="82"/>
  <c r="Q96" i="82"/>
  <c r="P96" i="82"/>
  <c r="Q126" i="82"/>
  <c r="P126" i="82"/>
  <c r="P1012" i="82"/>
  <c r="Q1012" i="82"/>
  <c r="P189" i="82"/>
  <c r="Q189" i="82"/>
  <c r="P479" i="82"/>
  <c r="Q479" i="82"/>
  <c r="Q1060" i="82"/>
  <c r="P1060" i="82"/>
  <c r="Q393" i="82"/>
  <c r="P393" i="82"/>
  <c r="Q277" i="82"/>
  <c r="P277" i="82"/>
  <c r="Q48" i="82"/>
  <c r="P48" i="82"/>
  <c r="P326" i="82"/>
  <c r="Q326" i="82"/>
  <c r="P662" i="82"/>
  <c r="Q662" i="82"/>
  <c r="P1313" i="82"/>
  <c r="Q1313" i="82"/>
  <c r="P629" i="82"/>
  <c r="Q629" i="82"/>
  <c r="Q185" i="82"/>
  <c r="P185" i="82"/>
  <c r="P179" i="82"/>
  <c r="Q179" i="82"/>
  <c r="Q839" i="82"/>
  <c r="P839" i="82"/>
  <c r="Q284" i="82"/>
  <c r="P284" i="82"/>
  <c r="P177" i="82"/>
  <c r="Q177" i="82"/>
  <c r="Q270" i="82"/>
  <c r="P270" i="82"/>
  <c r="Q1053" i="82"/>
  <c r="P1053" i="82"/>
  <c r="Q993" i="82"/>
  <c r="P993" i="82"/>
  <c r="Q118" i="82"/>
  <c r="P118" i="82"/>
  <c r="P1209" i="82"/>
  <c r="Q1209" i="82"/>
  <c r="P83" i="82"/>
  <c r="Q83" i="82"/>
  <c r="P723" i="82"/>
  <c r="Q723" i="82"/>
  <c r="H38" i="54"/>
  <c r="P1061" i="82"/>
  <c r="Q1061" i="82"/>
  <c r="Q1094" i="82"/>
  <c r="P1094" i="82"/>
  <c r="P1287" i="82"/>
  <c r="Q1287" i="82"/>
  <c r="P827" i="82"/>
  <c r="Q827" i="82"/>
  <c r="Q633" i="82"/>
  <c r="P633" i="82"/>
  <c r="P349" i="82"/>
  <c r="Q349" i="82"/>
  <c r="Q655" i="82"/>
  <c r="P655" i="82"/>
  <c r="Q1216" i="82"/>
  <c r="P1216" i="82"/>
  <c r="Q1285" i="82"/>
  <c r="P1285" i="82"/>
  <c r="Q106" i="82"/>
  <c r="P106" i="82"/>
  <c r="P1125" i="82"/>
  <c r="Q1125" i="82"/>
  <c r="Q104" i="82"/>
  <c r="P104" i="82"/>
  <c r="Q138" i="82"/>
  <c r="P138" i="82"/>
  <c r="P396" i="82"/>
  <c r="Q396" i="82"/>
  <c r="Q450" i="82"/>
  <c r="P450" i="82"/>
  <c r="Q384" i="82"/>
  <c r="P384" i="82"/>
  <c r="Q386" i="82"/>
  <c r="P386" i="82"/>
  <c r="Q1185" i="82"/>
  <c r="P1185" i="82"/>
  <c r="Q904" i="82"/>
  <c r="P904" i="82"/>
  <c r="Q1140" i="82"/>
  <c r="P1140" i="82"/>
  <c r="Q575" i="82"/>
  <c r="P575" i="82"/>
  <c r="Q894" i="82"/>
  <c r="P894" i="82"/>
  <c r="Q708" i="82"/>
  <c r="P708" i="82"/>
  <c r="P110" i="82"/>
  <c r="Q110" i="82"/>
  <c r="P87" i="82"/>
  <c r="Q87" i="82"/>
  <c r="P758" i="82"/>
  <c r="Q758" i="82"/>
  <c r="P1119" i="82"/>
  <c r="Q1119" i="82"/>
  <c r="P136" i="82"/>
  <c r="Q136" i="82"/>
  <c r="Q92" i="82"/>
  <c r="P92" i="82"/>
  <c r="Q1156" i="82"/>
  <c r="P1156" i="82"/>
  <c r="P514" i="82"/>
  <c r="Q514" i="82"/>
  <c r="P387" i="82"/>
  <c r="Q387" i="82"/>
  <c r="Q1106" i="82"/>
  <c r="P1106" i="82"/>
  <c r="Q1192" i="82"/>
  <c r="P1192" i="82"/>
  <c r="Q1148" i="82"/>
  <c r="P1148" i="82"/>
  <c r="P657" i="82"/>
  <c r="Q657" i="82"/>
  <c r="Q274" i="82"/>
  <c r="P274" i="82"/>
  <c r="Q1076" i="82"/>
  <c r="P1076" i="82"/>
  <c r="Q651" i="82"/>
  <c r="P651" i="82"/>
  <c r="Q984" i="82"/>
  <c r="P984" i="82"/>
  <c r="Q1121" i="82"/>
  <c r="P1121" i="82"/>
  <c r="Q1083" i="82"/>
  <c r="P1083" i="82"/>
  <c r="Q216" i="82"/>
  <c r="P216" i="82"/>
  <c r="Q724" i="82"/>
  <c r="P724" i="82"/>
  <c r="P195" i="82"/>
  <c r="Q195" i="82"/>
  <c r="Q1146" i="82"/>
  <c r="P1146" i="82"/>
  <c r="P703" i="82"/>
  <c r="Q703" i="82"/>
  <c r="Q1016" i="82"/>
  <c r="P1016" i="82"/>
  <c r="P1142" i="82"/>
  <c r="Q1142" i="82"/>
  <c r="Q1107" i="82"/>
  <c r="P1107" i="82"/>
  <c r="Q268" i="82"/>
  <c r="P268" i="82"/>
  <c r="Q744" i="82"/>
  <c r="P744" i="82"/>
  <c r="Q379" i="82"/>
  <c r="P379" i="82"/>
  <c r="Q1279" i="82"/>
  <c r="P1279" i="82"/>
  <c r="Q887" i="82"/>
  <c r="P887" i="82"/>
  <c r="Q272" i="82"/>
  <c r="P272" i="82"/>
  <c r="P1197" i="82"/>
  <c r="Q1197" i="82"/>
  <c r="P1155" i="82"/>
  <c r="Q1155" i="82"/>
  <c r="Q400" i="82"/>
  <c r="P400" i="82"/>
  <c r="Q796" i="82"/>
  <c r="P796" i="82"/>
  <c r="Q431" i="82"/>
  <c r="P431" i="82"/>
  <c r="P266" i="82"/>
  <c r="Q266" i="82"/>
  <c r="Q1022" i="82"/>
  <c r="P1022" i="82"/>
  <c r="P341" i="82"/>
  <c r="Q341" i="82"/>
  <c r="P1245" i="82"/>
  <c r="Q1245" i="82"/>
  <c r="Q213" i="82"/>
  <c r="P213" i="82"/>
  <c r="P507" i="82"/>
  <c r="Q507" i="82"/>
  <c r="Q856" i="82"/>
  <c r="P856" i="82"/>
  <c r="P487" i="82"/>
  <c r="Q487" i="82"/>
  <c r="P114" i="82"/>
  <c r="Q114" i="82"/>
  <c r="Q617" i="82"/>
  <c r="P617" i="82"/>
  <c r="P789" i="82"/>
  <c r="Q789" i="82"/>
  <c r="P531" i="82"/>
  <c r="Q531" i="82"/>
  <c r="Q398" i="82"/>
  <c r="P398" i="82"/>
  <c r="Q863" i="82"/>
  <c r="P863" i="82"/>
  <c r="P1015" i="82"/>
  <c r="Q1015" i="82"/>
  <c r="Q332" i="82"/>
  <c r="P332" i="82"/>
  <c r="P360" i="82"/>
  <c r="Q360" i="82"/>
  <c r="P12" i="82"/>
  <c r="P215" i="82"/>
  <c r="Q215" i="82"/>
  <c r="P325" i="82"/>
  <c r="Q325" i="82"/>
  <c r="P1194" i="82"/>
  <c r="Q1194" i="82"/>
  <c r="P794" i="82"/>
  <c r="Q794" i="82"/>
  <c r="P1105" i="82"/>
  <c r="Q1105" i="82"/>
  <c r="P113" i="82"/>
  <c r="Q113" i="82"/>
  <c r="Q686" i="82"/>
  <c r="P686" i="82"/>
  <c r="Q588" i="82"/>
  <c r="P588" i="82"/>
  <c r="P115" i="82"/>
  <c r="Q115" i="82"/>
  <c r="Q1028" i="82"/>
  <c r="P1028" i="82"/>
  <c r="Q974" i="82"/>
  <c r="P974" i="82"/>
  <c r="Q287" i="82"/>
  <c r="P287" i="82"/>
  <c r="P361" i="82"/>
  <c r="Q361" i="82"/>
  <c r="P918" i="82"/>
  <c r="Q918" i="82"/>
  <c r="Q1091" i="82"/>
  <c r="P1091" i="82"/>
  <c r="P401" i="82"/>
  <c r="Q401" i="82"/>
  <c r="P628" i="82"/>
  <c r="Q628" i="82"/>
  <c r="Q62" i="82"/>
  <c r="P62" i="82"/>
  <c r="P560" i="82"/>
  <c r="Q560" i="82"/>
  <c r="P134" i="82"/>
  <c r="Q134" i="82"/>
  <c r="P359" i="82"/>
  <c r="Q359" i="82"/>
  <c r="P916" i="82"/>
  <c r="Q916" i="82"/>
  <c r="P1042" i="82"/>
  <c r="Q1042" i="82"/>
  <c r="Q1163" i="82"/>
  <c r="P1163" i="82"/>
  <c r="P504" i="82"/>
  <c r="Q504" i="82"/>
  <c r="Q378" i="82"/>
  <c r="P378" i="82"/>
  <c r="Q554" i="82"/>
  <c r="P554" i="82"/>
  <c r="Q841" i="82"/>
  <c r="P841" i="82"/>
  <c r="Q1251" i="82"/>
  <c r="P1251" i="82"/>
  <c r="Q1067" i="82"/>
  <c r="P1067" i="82"/>
  <c r="P467" i="82"/>
  <c r="Q467" i="82"/>
  <c r="Q555" i="82"/>
  <c r="P555" i="82"/>
  <c r="Q313" i="82"/>
  <c r="P313" i="82"/>
  <c r="Q344" i="82"/>
  <c r="P344" i="82"/>
  <c r="Q1276" i="82"/>
  <c r="P1276" i="82"/>
  <c r="Q1116" i="82"/>
  <c r="P1116" i="82"/>
  <c r="P876" i="82"/>
  <c r="Q876" i="82"/>
  <c r="Q353" i="82"/>
  <c r="P353" i="82"/>
  <c r="Q31" i="82"/>
  <c r="P866" i="82"/>
  <c r="Q866" i="82"/>
  <c r="P412" i="82"/>
  <c r="Q412" i="82"/>
  <c r="P562" i="82"/>
  <c r="Q562" i="82"/>
  <c r="P198" i="82"/>
  <c r="Q198" i="82"/>
  <c r="Q1267" i="82"/>
  <c r="P1267" i="82"/>
  <c r="P1123" i="82"/>
  <c r="Q1123" i="82"/>
  <c r="P89" i="82"/>
  <c r="Q89" i="82"/>
  <c r="Q1262" i="82"/>
  <c r="P1262" i="82"/>
  <c r="P1079" i="82"/>
  <c r="Q1079" i="82"/>
  <c r="P80" i="82"/>
  <c r="Q80" i="82"/>
  <c r="Q909" i="82"/>
  <c r="P909" i="82"/>
  <c r="Q961" i="82"/>
  <c r="P961" i="82"/>
  <c r="Q768" i="82"/>
  <c r="P768" i="82"/>
  <c r="P1280" i="82"/>
  <c r="Q1280" i="82"/>
  <c r="Q1310" i="82"/>
  <c r="P1310" i="82"/>
  <c r="Q1225" i="82"/>
  <c r="P1225" i="82"/>
  <c r="P761" i="82"/>
  <c r="Q761" i="82"/>
  <c r="P620" i="82"/>
  <c r="Q620" i="82"/>
  <c r="Q218" i="82"/>
  <c r="P218" i="82"/>
  <c r="Q102" i="82"/>
  <c r="P102" i="82"/>
  <c r="Q1066" i="82"/>
  <c r="P1066" i="82"/>
  <c r="Q545" i="82"/>
  <c r="P545" i="82"/>
  <c r="Q1023" i="82"/>
  <c r="P1023" i="82"/>
  <c r="Q868" i="82"/>
  <c r="P868" i="82"/>
  <c r="P43" i="82"/>
  <c r="Q43" i="82"/>
  <c r="Q795" i="82"/>
  <c r="P795" i="82"/>
  <c r="P886" i="82"/>
  <c r="Q886" i="82"/>
  <c r="P168" i="82"/>
  <c r="Q168" i="82"/>
  <c r="P380" i="82"/>
  <c r="Q380" i="82"/>
  <c r="Q259" i="82"/>
  <c r="P259" i="82"/>
  <c r="Q157" i="82"/>
  <c r="P157" i="82"/>
  <c r="Q1058" i="82"/>
  <c r="P1058" i="82"/>
  <c r="P1014" i="82"/>
  <c r="Q1014" i="82"/>
  <c r="Q485" i="82"/>
  <c r="P485" i="82"/>
  <c r="Q413" i="82"/>
  <c r="P413" i="82"/>
  <c r="P22" i="82"/>
  <c r="Q775" i="82"/>
  <c r="P775" i="82"/>
  <c r="P321" i="82"/>
  <c r="Q321" i="82"/>
  <c r="Q914" i="82"/>
  <c r="P914" i="82"/>
  <c r="Q1041" i="82"/>
  <c r="P1041" i="82"/>
  <c r="Q1031" i="82"/>
  <c r="P1031" i="82"/>
  <c r="P663" i="82"/>
  <c r="Q663" i="82"/>
  <c r="Q660" i="82"/>
  <c r="P660" i="82"/>
  <c r="Q275" i="82"/>
  <c r="P275" i="82"/>
  <c r="P130" i="82"/>
  <c r="Q130" i="82"/>
  <c r="P861" i="82"/>
  <c r="Q861" i="82"/>
  <c r="P453" i="82"/>
  <c r="Q453" i="82"/>
  <c r="P930" i="82"/>
  <c r="Q930" i="82"/>
  <c r="Q1068" i="82"/>
  <c r="P1068" i="82"/>
  <c r="P1043" i="82"/>
  <c r="Q1043" i="82"/>
  <c r="Q29" i="82"/>
  <c r="P676" i="82"/>
  <c r="Q676" i="82"/>
  <c r="Q312" i="82"/>
  <c r="P312" i="82"/>
  <c r="P19" i="82"/>
  <c r="Q1104" i="82"/>
  <c r="P1104" i="82"/>
  <c r="P689" i="82"/>
  <c r="Q689" i="82"/>
  <c r="P994" i="82"/>
  <c r="Q994" i="82"/>
  <c r="P1137" i="82"/>
  <c r="Q1137" i="82"/>
  <c r="Q1095" i="82"/>
  <c r="P1095" i="82"/>
  <c r="P256" i="82"/>
  <c r="Q256" i="82"/>
  <c r="P732" i="82"/>
  <c r="Q732" i="82"/>
  <c r="Q371" i="82"/>
  <c r="P371" i="82"/>
  <c r="Q66" i="82"/>
  <c r="P66" i="82"/>
  <c r="P1271" i="82"/>
  <c r="Q1271" i="82"/>
  <c r="P874" i="82"/>
  <c r="Q874" i="82"/>
  <c r="Q225" i="82"/>
  <c r="P225" i="82"/>
  <c r="P1193" i="82"/>
  <c r="Q1193" i="82"/>
  <c r="Q1151" i="82"/>
  <c r="P1151" i="82"/>
  <c r="P390" i="82"/>
  <c r="Q390" i="82"/>
  <c r="Q792" i="82"/>
  <c r="P792" i="82"/>
  <c r="P427" i="82"/>
  <c r="Q427" i="82"/>
  <c r="Q250" i="82"/>
  <c r="P250" i="82"/>
  <c r="P1260" i="82"/>
  <c r="Q1260" i="82"/>
  <c r="P1291" i="82"/>
  <c r="Q1291" i="82"/>
  <c r="P613" i="82"/>
  <c r="Q613" i="82"/>
  <c r="Q232" i="82"/>
  <c r="P232" i="82"/>
  <c r="Q224" i="82"/>
  <c r="P224" i="82"/>
  <c r="Q785" i="82"/>
  <c r="P785" i="82"/>
  <c r="P967" i="82"/>
  <c r="Q967" i="82"/>
  <c r="Q160" i="82"/>
  <c r="P160" i="82"/>
  <c r="P836" i="82"/>
  <c r="Q836" i="82"/>
  <c r="Q281" i="82"/>
  <c r="P281" i="82"/>
  <c r="P203" i="82"/>
  <c r="Q203" i="82"/>
  <c r="Q163" i="82"/>
  <c r="P163" i="82"/>
  <c r="Q1248" i="82"/>
  <c r="P1248" i="82"/>
  <c r="Q1124" i="82"/>
  <c r="P1124" i="82"/>
  <c r="Q997" i="82"/>
  <c r="P997" i="82"/>
  <c r="P715" i="82"/>
  <c r="Q715" i="82"/>
  <c r="P1046" i="82"/>
  <c r="Q1046" i="82"/>
  <c r="Q1143" i="82"/>
  <c r="P1143" i="82"/>
  <c r="Q607" i="82"/>
  <c r="P607" i="82"/>
  <c r="Q336" i="82"/>
  <c r="P336" i="82"/>
  <c r="P536" i="82"/>
  <c r="Q536" i="82"/>
  <c r="Q285" i="82"/>
  <c r="P285" i="82"/>
  <c r="P282" i="82"/>
  <c r="Q282" i="82"/>
  <c r="Q103" i="82"/>
  <c r="P103" i="82"/>
  <c r="Q781" i="82"/>
  <c r="P781" i="82"/>
  <c r="Q710" i="82"/>
  <c r="P710" i="82"/>
  <c r="P1288" i="82"/>
  <c r="Q1288" i="82"/>
  <c r="P73" i="82"/>
  <c r="Q73" i="82"/>
  <c r="Q169" i="82"/>
  <c r="P169" i="82"/>
  <c r="P849" i="82"/>
  <c r="Q849" i="82"/>
  <c r="P1051" i="82"/>
  <c r="Q1051" i="82"/>
  <c r="P522" i="82"/>
  <c r="Q522" i="82"/>
  <c r="Q327" i="82"/>
  <c r="P327" i="82"/>
  <c r="P584" i="82"/>
  <c r="Q584" i="82"/>
  <c r="Q395" i="82"/>
  <c r="P395" i="82"/>
  <c r="P178" i="82"/>
  <c r="Q178" i="82"/>
  <c r="Q246" i="82"/>
  <c r="P246" i="82"/>
  <c r="Q520" i="82"/>
  <c r="P520" i="82"/>
  <c r="Q375" i="82"/>
  <c r="P375" i="82"/>
  <c r="P227" i="82"/>
  <c r="Q227" i="82"/>
  <c r="Q1206" i="82"/>
  <c r="P1206" i="82"/>
  <c r="Q1048" i="82"/>
  <c r="P1048" i="82"/>
  <c r="P1229" i="82"/>
  <c r="Q1229" i="82"/>
  <c r="P565" i="82"/>
  <c r="Q565" i="82"/>
  <c r="P1179" i="82"/>
  <c r="Q1179" i="82"/>
  <c r="P1150" i="82"/>
  <c r="Q1150" i="82"/>
  <c r="Q870" i="82"/>
  <c r="P870" i="82"/>
  <c r="Q279" i="82"/>
  <c r="P279" i="82"/>
  <c r="Q944" i="82"/>
  <c r="P944" i="82"/>
  <c r="P899" i="82"/>
  <c r="Q899" i="82"/>
  <c r="P317" i="82"/>
  <c r="Q317" i="82"/>
  <c r="Q1246" i="82"/>
  <c r="P1246" i="82"/>
  <c r="Q1063" i="82"/>
  <c r="P1063" i="82"/>
  <c r="Q459" i="82"/>
  <c r="P459" i="82"/>
  <c r="Q490" i="82"/>
  <c r="P490" i="82"/>
  <c r="Q945" i="82"/>
  <c r="P945" i="82"/>
  <c r="P700" i="82"/>
  <c r="Q700" i="82"/>
  <c r="Q573" i="82"/>
  <c r="P573" i="82"/>
  <c r="P322" i="82"/>
  <c r="Q322" i="82"/>
  <c r="Q1024" i="82"/>
  <c r="P1024" i="82"/>
  <c r="P1273" i="82"/>
  <c r="Q1273" i="82"/>
  <c r="P271" i="82"/>
  <c r="Q271" i="82"/>
  <c r="P143" i="82"/>
  <c r="Q143" i="82"/>
  <c r="P1080" i="82"/>
  <c r="Q1080" i="82"/>
  <c r="P955" i="82"/>
  <c r="Q955" i="82"/>
  <c r="Q339" i="82"/>
  <c r="P339" i="82"/>
  <c r="Q976" i="82"/>
  <c r="P976" i="82"/>
  <c r="Q951" i="82"/>
  <c r="P951" i="82"/>
  <c r="Q328" i="82"/>
  <c r="P328" i="82"/>
  <c r="P1109" i="82"/>
  <c r="Q1109" i="82"/>
  <c r="P757" i="82"/>
  <c r="Q757" i="82"/>
  <c r="P576" i="82"/>
  <c r="Q576" i="82"/>
  <c r="Q1049" i="82"/>
  <c r="P1049" i="82"/>
  <c r="Q1165" i="82"/>
  <c r="P1165" i="82"/>
  <c r="P1100" i="82"/>
  <c r="Q1100" i="82"/>
  <c r="P643" i="82"/>
  <c r="Q643" i="82"/>
  <c r="Q512" i="82"/>
  <c r="P512" i="82"/>
  <c r="Q127" i="82"/>
  <c r="P127" i="82"/>
  <c r="Q1097" i="82"/>
  <c r="P1097" i="82"/>
  <c r="P759" i="82"/>
  <c r="Q759" i="82"/>
  <c r="P145" i="82"/>
  <c r="Q145" i="82"/>
  <c r="Q943" i="82"/>
  <c r="P943" i="82"/>
  <c r="P756" i="82"/>
  <c r="Q756" i="82"/>
  <c r="Q206" i="82"/>
  <c r="P206" i="82"/>
  <c r="P1183" i="82"/>
  <c r="Q1183" i="82"/>
  <c r="P701" i="82"/>
  <c r="Q701" i="82"/>
  <c r="Q1115" i="82"/>
  <c r="P1115" i="82"/>
  <c r="Q120" i="82"/>
  <c r="P120" i="82"/>
  <c r="P36" i="82"/>
  <c r="Q1174" i="82"/>
  <c r="P1174" i="82"/>
  <c r="Q754" i="82"/>
  <c r="P754" i="82"/>
  <c r="Q877" i="82"/>
  <c r="P877" i="82"/>
  <c r="Q283" i="82"/>
  <c r="P283" i="82"/>
  <c r="P249" i="82"/>
  <c r="Q249" i="82"/>
  <c r="Q875" i="82"/>
  <c r="P875" i="82"/>
  <c r="P1306" i="82"/>
  <c r="Q1306" i="82"/>
  <c r="Q1272" i="82"/>
  <c r="P1272" i="82"/>
  <c r="Q815" i="82"/>
  <c r="P815" i="82"/>
  <c r="P966" i="82"/>
  <c r="Q966" i="82"/>
  <c r="Q979" i="82"/>
  <c r="P979" i="82"/>
  <c r="P594" i="82"/>
  <c r="Q594" i="82"/>
  <c r="Q604" i="82"/>
  <c r="P604" i="82"/>
  <c r="Q172" i="82"/>
  <c r="P172" i="82"/>
  <c r="P1254" i="82"/>
  <c r="Q1254" i="82"/>
  <c r="P405" i="82"/>
  <c r="Q405" i="82"/>
  <c r="Q1304" i="82"/>
  <c r="P1304" i="82"/>
  <c r="P843" i="82"/>
  <c r="Q843" i="82"/>
  <c r="Q998" i="82"/>
  <c r="P998" i="82"/>
  <c r="P991" i="82"/>
  <c r="Q991" i="82"/>
  <c r="Q621" i="82"/>
  <c r="P621" i="82"/>
  <c r="Q616" i="82"/>
  <c r="P616" i="82"/>
  <c r="Q220" i="82"/>
  <c r="P220" i="82"/>
  <c r="P55" i="82"/>
  <c r="Q55" i="82"/>
  <c r="Q833" i="82"/>
  <c r="P833" i="82"/>
  <c r="Q426" i="82"/>
  <c r="P426" i="82"/>
  <c r="P925" i="82"/>
  <c r="Q925" i="82"/>
  <c r="P1062" i="82"/>
  <c r="Q1062" i="82"/>
  <c r="Q1039" i="82"/>
  <c r="P1039" i="82"/>
  <c r="P685" i="82"/>
  <c r="Q685" i="82"/>
  <c r="P668" i="82"/>
  <c r="Q668" i="82"/>
  <c r="Q307" i="82"/>
  <c r="P307" i="82"/>
  <c r="Q231" i="82"/>
  <c r="P231" i="82"/>
  <c r="P1090" i="82"/>
  <c r="Q1090" i="82"/>
  <c r="Q670" i="82"/>
  <c r="P670" i="82"/>
  <c r="Q989" i="82"/>
  <c r="P989" i="82"/>
  <c r="Q1126" i="82"/>
  <c r="P1126" i="82"/>
  <c r="P1087" i="82"/>
  <c r="Q1087" i="82"/>
  <c r="Q237" i="82"/>
  <c r="P237" i="82"/>
  <c r="Q728" i="82"/>
  <c r="P728" i="82"/>
  <c r="P367" i="82"/>
  <c r="Q367" i="82"/>
  <c r="P74" i="82"/>
  <c r="Q74" i="82"/>
  <c r="P1308" i="82"/>
  <c r="Q1308" i="82"/>
  <c r="P1191" i="82"/>
  <c r="Q1191" i="82"/>
  <c r="Q377" i="82"/>
  <c r="P377" i="82"/>
  <c r="Q173" i="82"/>
  <c r="P173" i="82"/>
  <c r="Q1305" i="82"/>
  <c r="P1305" i="82"/>
  <c r="Q699" i="82"/>
  <c r="P699" i="82"/>
  <c r="Q923" i="82"/>
  <c r="P923" i="82"/>
  <c r="P674" i="82"/>
  <c r="Q674" i="82"/>
  <c r="P788" i="82"/>
  <c r="Q788" i="82"/>
  <c r="P165" i="82"/>
  <c r="Q165" i="82"/>
  <c r="P91" i="82"/>
  <c r="Q91" i="82"/>
  <c r="P1112" i="82"/>
  <c r="Q1112" i="82"/>
  <c r="Q1118" i="82"/>
  <c r="P1118" i="82"/>
  <c r="Q1044" i="82"/>
  <c r="P1044" i="82"/>
  <c r="Q869" i="82"/>
  <c r="P869" i="82"/>
  <c r="Q619" i="82"/>
  <c r="P619" i="82"/>
  <c r="Q988" i="82"/>
  <c r="P988" i="82"/>
  <c r="P1099" i="82"/>
  <c r="Q1099" i="82"/>
  <c r="Q529" i="82"/>
  <c r="P529" i="82"/>
  <c r="Q205" i="82"/>
  <c r="P205" i="82"/>
  <c r="Q488" i="82"/>
  <c r="P488" i="82"/>
  <c r="P196" i="82"/>
  <c r="Q196" i="82"/>
  <c r="P154" i="82"/>
  <c r="Q154" i="82"/>
  <c r="P86" i="82"/>
  <c r="Q86" i="82"/>
  <c r="Q414" i="82"/>
  <c r="P414" i="82"/>
  <c r="P56" i="82"/>
  <c r="Q56" i="82"/>
  <c r="Q1235" i="82"/>
  <c r="P1235" i="82"/>
  <c r="P1005" i="82"/>
  <c r="Q1005" i="82"/>
  <c r="Q1301" i="82"/>
  <c r="P1301" i="82"/>
  <c r="P778" i="82"/>
  <c r="Q778" i="82"/>
  <c r="Q1011" i="82"/>
  <c r="P1011" i="82"/>
  <c r="Q438" i="82"/>
  <c r="P438" i="82"/>
  <c r="P221" i="82"/>
  <c r="Q221" i="82"/>
  <c r="Q540" i="82"/>
  <c r="P540" i="82"/>
  <c r="Q351" i="82"/>
  <c r="P351" i="82"/>
  <c r="Q50" i="82"/>
  <c r="P50" i="82"/>
  <c r="P880" i="82"/>
  <c r="Q880" i="82"/>
  <c r="Q477" i="82"/>
  <c r="P477" i="82"/>
  <c r="P333" i="82"/>
  <c r="Q333" i="82"/>
  <c r="P175" i="82"/>
  <c r="Q175" i="82"/>
  <c r="Q969" i="82"/>
  <c r="P969" i="82"/>
  <c r="P1277" i="82"/>
  <c r="Q1277" i="82"/>
  <c r="P1167" i="82"/>
  <c r="Q1167" i="82"/>
  <c r="Q624" i="82"/>
  <c r="P624" i="82"/>
  <c r="P1113" i="82"/>
  <c r="Q1113" i="82"/>
  <c r="P773" i="82"/>
  <c r="Q773" i="82"/>
  <c r="Q959" i="82"/>
  <c r="P959" i="82"/>
  <c r="Q411" i="82"/>
  <c r="P411" i="82"/>
  <c r="Q32" i="82"/>
  <c r="Q729" i="82"/>
  <c r="P729" i="82"/>
  <c r="P199" i="82"/>
  <c r="Q199" i="82"/>
  <c r="Q922" i="82"/>
  <c r="P922" i="82"/>
  <c r="P889" i="82"/>
  <c r="Q889" i="82"/>
  <c r="P269" i="82"/>
  <c r="Q269" i="82"/>
  <c r="Q1088" i="82"/>
  <c r="P1088" i="82"/>
  <c r="P646" i="82"/>
  <c r="Q646" i="82"/>
  <c r="P516" i="82"/>
  <c r="Q516" i="82"/>
  <c r="P289" i="82"/>
  <c r="Q289" i="82"/>
  <c r="P131" i="82"/>
  <c r="Q131" i="82"/>
  <c r="Q1244" i="82"/>
  <c r="P1244" i="82"/>
  <c r="Q1084" i="82"/>
  <c r="P1084" i="82"/>
  <c r="P816" i="82"/>
  <c r="Q816" i="82"/>
  <c r="Q42" i="82"/>
  <c r="P42" i="82"/>
  <c r="Q549" i="82"/>
  <c r="P549" i="82"/>
  <c r="Q755" i="82"/>
  <c r="P755" i="82"/>
  <c r="P116" i="82"/>
  <c r="Q116" i="82"/>
  <c r="P491" i="82"/>
  <c r="Q491" i="82"/>
  <c r="Q739" i="82"/>
  <c r="P739" i="82"/>
  <c r="P20" i="82"/>
  <c r="P802" i="82"/>
  <c r="Q802" i="82"/>
  <c r="Q369" i="82"/>
  <c r="P369" i="82"/>
  <c r="P365" i="82"/>
  <c r="Q365" i="82"/>
  <c r="Q1307" i="82"/>
  <c r="P1307" i="82"/>
  <c r="P965" i="82"/>
  <c r="Q965" i="82"/>
  <c r="Q1004" i="82"/>
  <c r="P1004" i="82"/>
  <c r="P468" i="82"/>
  <c r="Q468" i="82"/>
  <c r="Q376" i="82"/>
  <c r="P376" i="82"/>
  <c r="Q226" i="82"/>
  <c r="P226" i="82"/>
  <c r="Q1069" i="82"/>
  <c r="P1069" i="82"/>
  <c r="P201" i="82"/>
  <c r="Q201" i="82"/>
  <c r="P1269" i="82"/>
  <c r="Q1269" i="82"/>
  <c r="Q819" i="82"/>
  <c r="P819" i="82"/>
  <c r="Q652" i="82"/>
  <c r="P652" i="82"/>
  <c r="Q70" i="82"/>
  <c r="P70" i="82"/>
  <c r="Q1001" i="82"/>
  <c r="P1001" i="82"/>
  <c r="Q534" i="82"/>
  <c r="P534" i="82"/>
  <c r="P1019" i="82"/>
  <c r="Q1019" i="82"/>
  <c r="Q844" i="82"/>
  <c r="P844" i="82"/>
  <c r="Q27" i="82"/>
  <c r="P539" i="82"/>
  <c r="Q539" i="82"/>
  <c r="P129" i="82"/>
  <c r="Q129" i="82"/>
  <c r="P735" i="82"/>
  <c r="Q735" i="82"/>
  <c r="Q642" i="82"/>
  <c r="P642" i="82"/>
  <c r="P471" i="82"/>
  <c r="Q471" i="82"/>
  <c r="P733" i="82"/>
  <c r="Q733" i="82"/>
  <c r="P1170" i="82"/>
  <c r="Q1170" i="82"/>
  <c r="Q1203" i="82"/>
  <c r="P1203" i="82"/>
  <c r="P709" i="82"/>
  <c r="Q709" i="82"/>
  <c r="Q891" i="82"/>
  <c r="P891" i="82"/>
  <c r="P915" i="82"/>
  <c r="Q915" i="82"/>
  <c r="Q519" i="82"/>
  <c r="P519" i="82"/>
  <c r="P532" i="82"/>
  <c r="Q532" i="82"/>
  <c r="P60" i="82"/>
  <c r="Q60" i="82"/>
  <c r="Q1034" i="82"/>
  <c r="P1034" i="82"/>
  <c r="Q1223" i="82"/>
  <c r="P1223" i="82"/>
  <c r="P1219" i="82"/>
  <c r="Q1219" i="82"/>
  <c r="Q743" i="82"/>
  <c r="P743" i="82"/>
  <c r="Q913" i="82"/>
  <c r="P913" i="82"/>
  <c r="P939" i="82"/>
  <c r="Q939" i="82"/>
  <c r="P541" i="82"/>
  <c r="Q541" i="82"/>
  <c r="Q556" i="82"/>
  <c r="P556" i="82"/>
  <c r="P84" i="82"/>
  <c r="Q84" i="82"/>
  <c r="P1054" i="82"/>
  <c r="Q1054" i="82"/>
  <c r="P109" i="82"/>
  <c r="Q109" i="82"/>
  <c r="P1283" i="82"/>
  <c r="Q1283" i="82"/>
  <c r="P837" i="82"/>
  <c r="Q837" i="82"/>
  <c r="Q982" i="82"/>
  <c r="P982" i="82"/>
  <c r="Q987" i="82"/>
  <c r="P987" i="82"/>
  <c r="Q605" i="82"/>
  <c r="P605" i="82"/>
  <c r="Q612" i="82"/>
  <c r="P612" i="82"/>
  <c r="Q188" i="82"/>
  <c r="P188" i="82"/>
  <c r="P170" i="82"/>
  <c r="Q170" i="82"/>
  <c r="P805" i="82"/>
  <c r="Q805" i="82"/>
  <c r="P404" i="82"/>
  <c r="Q404" i="82"/>
  <c r="P920" i="82"/>
  <c r="Q920" i="82"/>
  <c r="P1057" i="82"/>
  <c r="Q1057" i="82"/>
  <c r="Q1035" i="82"/>
  <c r="P1035" i="82"/>
  <c r="Q679" i="82"/>
  <c r="P679" i="82"/>
  <c r="Q664" i="82"/>
  <c r="P664" i="82"/>
  <c r="P301" i="82"/>
  <c r="Q301" i="82"/>
  <c r="Q314" i="82"/>
  <c r="P314" i="82"/>
  <c r="Q1218" i="82"/>
  <c r="P1218" i="82"/>
  <c r="Q1038" i="82"/>
  <c r="P1038" i="82"/>
  <c r="P1299" i="82"/>
  <c r="Q1299" i="82"/>
  <c r="Q1010" i="82"/>
  <c r="P1010" i="82"/>
  <c r="P1257" i="82"/>
  <c r="Q1257" i="82"/>
  <c r="P598" i="82"/>
  <c r="Q598" i="82"/>
  <c r="Q867" i="82"/>
  <c r="P867" i="82"/>
  <c r="P615" i="82"/>
  <c r="Q615" i="82"/>
  <c r="Q740" i="82"/>
  <c r="P740" i="82"/>
  <c r="P37" i="82"/>
  <c r="Q306" i="82"/>
  <c r="P306" i="82"/>
  <c r="P1154" i="82"/>
  <c r="Q1154" i="82"/>
  <c r="Q917" i="82"/>
  <c r="P917" i="82"/>
  <c r="Q926" i="82"/>
  <c r="P926" i="82"/>
  <c r="P711" i="82"/>
  <c r="Q711" i="82"/>
  <c r="Q517" i="82"/>
  <c r="P517" i="82"/>
  <c r="Q929" i="82"/>
  <c r="P929" i="82"/>
  <c r="P1055" i="82"/>
  <c r="Q1055" i="82"/>
  <c r="P428" i="82"/>
  <c r="Q428" i="82"/>
  <c r="P49" i="82"/>
  <c r="Q49" i="82"/>
  <c r="Q418" i="82"/>
  <c r="P418" i="82"/>
  <c r="Q100" i="82"/>
  <c r="P100" i="82"/>
  <c r="P239" i="82"/>
  <c r="Q239" i="82"/>
  <c r="Q1211" i="82"/>
  <c r="P1211" i="82"/>
  <c r="Q1264" i="82"/>
  <c r="P1264" i="82"/>
  <c r="P1204" i="82"/>
  <c r="Q1204" i="82"/>
  <c r="Q1182" i="82"/>
  <c r="P1182" i="82"/>
  <c r="Q952" i="82"/>
  <c r="P952" i="82"/>
  <c r="Q1261" i="82"/>
  <c r="P1261" i="82"/>
  <c r="P706" i="82"/>
  <c r="Q706" i="82"/>
  <c r="Q971" i="82"/>
  <c r="P971" i="82"/>
  <c r="Q342" i="82"/>
  <c r="P342" i="82"/>
  <c r="P77" i="82"/>
  <c r="Q77" i="82"/>
  <c r="Q496" i="82"/>
  <c r="P496" i="82"/>
  <c r="Q296" i="82"/>
  <c r="P296" i="82"/>
  <c r="Q294" i="82"/>
  <c r="P294" i="82"/>
  <c r="P840" i="82"/>
  <c r="Q840" i="82"/>
  <c r="Q424" i="82"/>
  <c r="P424" i="82"/>
  <c r="P280" i="82"/>
  <c r="Q280" i="82"/>
  <c r="Q278" i="82"/>
  <c r="P278" i="82"/>
  <c r="AM639" i="82"/>
  <c r="AL639" i="82"/>
  <c r="AL953" i="82"/>
  <c r="AM953" i="82"/>
  <c r="AM560" i="82"/>
  <c r="AL560" i="82"/>
  <c r="AL1143" i="82"/>
  <c r="AM1143" i="82"/>
  <c r="AM865" i="82"/>
  <c r="AL865" i="82"/>
  <c r="AM290" i="82"/>
  <c r="AL290" i="82"/>
  <c r="AM803" i="82"/>
  <c r="AL803" i="82"/>
  <c r="AM91" i="82"/>
  <c r="AL91" i="82"/>
  <c r="AM880" i="82"/>
  <c r="AL880" i="82"/>
  <c r="AL363" i="82"/>
  <c r="AM363" i="82"/>
  <c r="AM219" i="82"/>
  <c r="AL219" i="82"/>
  <c r="AM556" i="82"/>
  <c r="AL556" i="82"/>
  <c r="AM1243" i="82"/>
  <c r="AL1243" i="82"/>
  <c r="AM82" i="82"/>
  <c r="AL82" i="82"/>
  <c r="AM1069" i="82"/>
  <c r="AL1069" i="82"/>
  <c r="AM436" i="82"/>
  <c r="AL436" i="82"/>
  <c r="AM1046" i="82"/>
  <c r="AL1046" i="82"/>
  <c r="AL1297" i="82"/>
  <c r="AM1297" i="82"/>
  <c r="AM1087" i="82"/>
  <c r="AL1087" i="82"/>
  <c r="AM278" i="82"/>
  <c r="AL278" i="82"/>
  <c r="AM473" i="82"/>
  <c r="AL473" i="82"/>
  <c r="AM264" i="82"/>
  <c r="AL264" i="82"/>
  <c r="AM738" i="82"/>
  <c r="AL738" i="82"/>
  <c r="AL260" i="82"/>
  <c r="AM260" i="82"/>
  <c r="AM1131" i="82"/>
  <c r="AL1131" i="82"/>
  <c r="AM770" i="82"/>
  <c r="AL770" i="82"/>
  <c r="AL941" i="82"/>
  <c r="AM941" i="82"/>
  <c r="AM939" i="82"/>
  <c r="AL939" i="82"/>
  <c r="AM1314" i="82"/>
  <c r="AL1314" i="82"/>
  <c r="AM702" i="82"/>
  <c r="AL702" i="82"/>
  <c r="AM1104" i="82"/>
  <c r="AL1104" i="82"/>
  <c r="AL1043" i="82"/>
  <c r="AM1043" i="82"/>
  <c r="AM457" i="82"/>
  <c r="AL457" i="82"/>
  <c r="AM386" i="82"/>
  <c r="AL386" i="82"/>
  <c r="AL1111" i="82"/>
  <c r="AM1111" i="82"/>
  <c r="AM1283" i="82"/>
  <c r="AL1283" i="82"/>
  <c r="AL205" i="82"/>
  <c r="AM205" i="82"/>
  <c r="AM1001" i="82"/>
  <c r="AL1001" i="82"/>
  <c r="AM74" i="82"/>
  <c r="AL74" i="82"/>
  <c r="AM486" i="82"/>
  <c r="AL486" i="82"/>
  <c r="AL1274" i="82"/>
  <c r="AM1274" i="82"/>
  <c r="AM933" i="82"/>
  <c r="AL933" i="82"/>
  <c r="AM952" i="82"/>
  <c r="AL952" i="82"/>
  <c r="AM254" i="82"/>
  <c r="AL254" i="82"/>
  <c r="AL572" i="82"/>
  <c r="AM572" i="82"/>
  <c r="AM1031" i="82"/>
  <c r="AL1031" i="82"/>
  <c r="AL1006" i="82"/>
  <c r="AM1006" i="82"/>
  <c r="AM1166" i="82"/>
  <c r="AL1166" i="82"/>
  <c r="AL804" i="82"/>
  <c r="AM804" i="82"/>
  <c r="AM130" i="82"/>
  <c r="AL130" i="82"/>
  <c r="AM882" i="82"/>
  <c r="AL882" i="82"/>
  <c r="AL993" i="82"/>
  <c r="AM993" i="82"/>
  <c r="AM1028" i="82"/>
  <c r="AL1028" i="82"/>
  <c r="AL901" i="82"/>
  <c r="AM901" i="82"/>
  <c r="AL43" i="82"/>
  <c r="AL224" i="82"/>
  <c r="AM224" i="82"/>
  <c r="AM1063" i="82"/>
  <c r="AL1063" i="82"/>
  <c r="AL734" i="82"/>
  <c r="AM734" i="82"/>
  <c r="AM1284" i="82"/>
  <c r="AL1284" i="82"/>
  <c r="AL744" i="82"/>
  <c r="AM744" i="82"/>
  <c r="AL1098" i="82"/>
  <c r="AM1098" i="82"/>
  <c r="AM377" i="82"/>
  <c r="AL377" i="82"/>
  <c r="AM994" i="82"/>
  <c r="AL994" i="82"/>
  <c r="AL641" i="82"/>
  <c r="AM641" i="82"/>
  <c r="AL67" i="82"/>
  <c r="AM67" i="82"/>
  <c r="AM1113" i="82"/>
  <c r="AL1113" i="82"/>
  <c r="AM1075" i="82"/>
  <c r="AL1075" i="82"/>
  <c r="AM253" i="82"/>
  <c r="AL253" i="82"/>
  <c r="AL683" i="82"/>
  <c r="AM683" i="82"/>
  <c r="AM162" i="82"/>
  <c r="AL162" i="82"/>
  <c r="AM969" i="82"/>
  <c r="AL969" i="82"/>
  <c r="AM1298" i="82"/>
  <c r="AL1298" i="82"/>
  <c r="AL259" i="82"/>
  <c r="AM259" i="82"/>
  <c r="AM967" i="82"/>
  <c r="AL967" i="82"/>
  <c r="AL987" i="82"/>
  <c r="AM987" i="82"/>
  <c r="AM411" i="82"/>
  <c r="AL411" i="82"/>
  <c r="AL885" i="82"/>
  <c r="AM885" i="82"/>
  <c r="AL23" i="82"/>
  <c r="AL615" i="82"/>
  <c r="AM615" i="82"/>
  <c r="AM748" i="82"/>
  <c r="AL748" i="82"/>
  <c r="AL1210" i="82"/>
  <c r="AM1210" i="82"/>
  <c r="AM1048" i="82"/>
  <c r="AL1048" i="82"/>
  <c r="AM631" i="82"/>
  <c r="AL631" i="82"/>
  <c r="AM1034" i="82"/>
  <c r="AL1034" i="82"/>
  <c r="AM787" i="82"/>
  <c r="AL787" i="82"/>
  <c r="AM1035" i="82"/>
  <c r="AL1035" i="82"/>
  <c r="AM1220" i="82"/>
  <c r="AL1220" i="82"/>
  <c r="AM286" i="82"/>
  <c r="AL286" i="82"/>
  <c r="AM149" i="82"/>
  <c r="AL149" i="82"/>
  <c r="AM1084" i="82"/>
  <c r="AL1084" i="82"/>
  <c r="AM940" i="82"/>
  <c r="AL940" i="82"/>
  <c r="AM490" i="82"/>
  <c r="AL490" i="82"/>
  <c r="AL985" i="82"/>
  <c r="AM985" i="82"/>
  <c r="AM1203" i="82"/>
  <c r="AL1203" i="82"/>
  <c r="AL1177" i="82"/>
  <c r="AM1177" i="82"/>
  <c r="AM820" i="82"/>
  <c r="AL820" i="82"/>
  <c r="AL262" i="82"/>
  <c r="AM262" i="82"/>
  <c r="AM1184" i="82"/>
  <c r="AL1184" i="82"/>
  <c r="AM109" i="82"/>
  <c r="AL109" i="82"/>
  <c r="AM726" i="82"/>
  <c r="AL726" i="82"/>
  <c r="AM524" i="82"/>
  <c r="AL524" i="82"/>
  <c r="AL796" i="82"/>
  <c r="AM796" i="82"/>
  <c r="AL1198" i="82"/>
  <c r="AM1198" i="82"/>
  <c r="AL773" i="82"/>
  <c r="AM773" i="82"/>
  <c r="AM1093" i="82"/>
  <c r="AL1093" i="82"/>
  <c r="AM276" i="82"/>
  <c r="AL276" i="82"/>
  <c r="AM1312" i="82"/>
  <c r="AL1312" i="82"/>
  <c r="AM419" i="82"/>
  <c r="AL419" i="82"/>
  <c r="AM1214" i="82"/>
  <c r="AL1214" i="82"/>
  <c r="AM650" i="82"/>
  <c r="AL650" i="82"/>
  <c r="AL1027" i="82"/>
  <c r="AM1027" i="82"/>
  <c r="AM375" i="82"/>
  <c r="AL375" i="82"/>
  <c r="AM688" i="82"/>
  <c r="AL688" i="82"/>
  <c r="AM216" i="82"/>
  <c r="AL216" i="82"/>
  <c r="AM888" i="82"/>
  <c r="AL888" i="82"/>
  <c r="AM1307" i="82"/>
  <c r="AL1307" i="82"/>
  <c r="AL509" i="82"/>
  <c r="AM509" i="82"/>
  <c r="AL185" i="82"/>
  <c r="AM185" i="82"/>
  <c r="AL818" i="82"/>
  <c r="AM818" i="82"/>
  <c r="AM454" i="82"/>
  <c r="AL454" i="82"/>
  <c r="AL1303" i="82"/>
  <c r="AM1303" i="82"/>
  <c r="AL241" i="82"/>
  <c r="AM241" i="82"/>
  <c r="AM1156" i="82"/>
  <c r="AL1156" i="82"/>
  <c r="AL413" i="82"/>
  <c r="AM413" i="82"/>
  <c r="AL441" i="82"/>
  <c r="AM441" i="82"/>
  <c r="AL1095" i="82"/>
  <c r="AM1095" i="82"/>
  <c r="AL623" i="82"/>
  <c r="AM623" i="82"/>
  <c r="AL521" i="82"/>
  <c r="AM521" i="82"/>
  <c r="AM1137" i="82"/>
  <c r="AL1137" i="82"/>
  <c r="AL489" i="82"/>
  <c r="AM489" i="82"/>
  <c r="AM799" i="82"/>
  <c r="AL799" i="82"/>
  <c r="AA105" i="82"/>
  <c r="AB105" i="82"/>
  <c r="AA1095" i="82"/>
  <c r="AB1095" i="82"/>
  <c r="AA48" i="82"/>
  <c r="AB48" i="82"/>
  <c r="AA113" i="82"/>
  <c r="AB113" i="82"/>
  <c r="AB278" i="82"/>
  <c r="AA278" i="82"/>
  <c r="AB805" i="82"/>
  <c r="AA805" i="82"/>
  <c r="AA624" i="82"/>
  <c r="AB624" i="82"/>
  <c r="AA1285" i="82"/>
  <c r="AB1285" i="82"/>
  <c r="AA1179" i="82"/>
  <c r="AB1179" i="82"/>
  <c r="AA292" i="82"/>
  <c r="AB292" i="82"/>
  <c r="AA669" i="82"/>
  <c r="AB669" i="82"/>
  <c r="AB652" i="82"/>
  <c r="AA652" i="82"/>
  <c r="AA1039" i="82"/>
  <c r="AB1039" i="82"/>
  <c r="AB1257" i="82"/>
  <c r="AA1257" i="82"/>
  <c r="AA313" i="82"/>
  <c r="AB313" i="82"/>
  <c r="AA1027" i="82"/>
  <c r="AB1027" i="82"/>
  <c r="AB259" i="82"/>
  <c r="AA259" i="82"/>
  <c r="AA1290" i="82"/>
  <c r="AB1290" i="82"/>
  <c r="AB566" i="82"/>
  <c r="AA566" i="82"/>
  <c r="AB1091" i="82"/>
  <c r="AA1091" i="82"/>
  <c r="AA1107" i="82"/>
  <c r="AB1107" i="82"/>
  <c r="AA873" i="82"/>
  <c r="AB873" i="82"/>
  <c r="AA1053" i="82"/>
  <c r="AB1053" i="82"/>
  <c r="AA755" i="82"/>
  <c r="AB755" i="82"/>
  <c r="AA457" i="82"/>
  <c r="AB457" i="82"/>
  <c r="AA804" i="82"/>
  <c r="AB804" i="82"/>
  <c r="AA262" i="82"/>
  <c r="AB262" i="82"/>
  <c r="AB214" i="82"/>
  <c r="AA214" i="82"/>
  <c r="AB363" i="82"/>
  <c r="AA363" i="82"/>
  <c r="AB507" i="82"/>
  <c r="AA507" i="82"/>
  <c r="AA963" i="82"/>
  <c r="AB963" i="82"/>
  <c r="AB783" i="82"/>
  <c r="AA783" i="82"/>
  <c r="AA897" i="82"/>
  <c r="AB897" i="82"/>
  <c r="AA966" i="82"/>
  <c r="AB966" i="82"/>
  <c r="AB1004" i="82"/>
  <c r="AA1004" i="82"/>
  <c r="AA354" i="82"/>
  <c r="AB354" i="82"/>
  <c r="AA621" i="82"/>
  <c r="AB621" i="82"/>
  <c r="AA1295" i="82"/>
  <c r="AB1295" i="82"/>
  <c r="AB387" i="82"/>
  <c r="AA387" i="82"/>
  <c r="AA442" i="82"/>
  <c r="AB442" i="82"/>
  <c r="AB46" i="82"/>
  <c r="AA46" i="82"/>
  <c r="AA380" i="82"/>
  <c r="AB380" i="82"/>
  <c r="AB506" i="82"/>
  <c r="AA506" i="82"/>
  <c r="AA165" i="82"/>
  <c r="AB165" i="82"/>
  <c r="AB376" i="82"/>
  <c r="AA376" i="82"/>
  <c r="AA991" i="82"/>
  <c r="AB991" i="82"/>
  <c r="AA1309" i="82"/>
  <c r="AB1309" i="82"/>
  <c r="AB800" i="82"/>
  <c r="AA800" i="82"/>
  <c r="AB95" i="82"/>
  <c r="AA95" i="82"/>
  <c r="AA154" i="82"/>
  <c r="AB154" i="82"/>
  <c r="AB1110" i="82"/>
  <c r="AA1110" i="82"/>
  <c r="AA1177" i="82"/>
  <c r="AB1177" i="82"/>
  <c r="AA220" i="82"/>
  <c r="AB220" i="82"/>
  <c r="AB395" i="82"/>
  <c r="AA395" i="82"/>
  <c r="AA956" i="82"/>
  <c r="AB956" i="82"/>
  <c r="AB1111" i="82"/>
  <c r="AA1111" i="82"/>
  <c r="AA418" i="82"/>
  <c r="AB418" i="82"/>
  <c r="AB194" i="82"/>
  <c r="AA194" i="82"/>
  <c r="AA650" i="82"/>
  <c r="AB650" i="82"/>
  <c r="AA561" i="82"/>
  <c r="AB561" i="82"/>
  <c r="AA1018" i="82"/>
  <c r="AB1018" i="82"/>
  <c r="AA878" i="82"/>
  <c r="AB878" i="82"/>
  <c r="AA310" i="82"/>
  <c r="AB310" i="82"/>
  <c r="AA560" i="82"/>
  <c r="AB560" i="82"/>
  <c r="AA745" i="82"/>
  <c r="AB745" i="82"/>
  <c r="AB832" i="82"/>
  <c r="AA832" i="82"/>
  <c r="AA965" i="82"/>
  <c r="AB965" i="82"/>
  <c r="AA591" i="82"/>
  <c r="AB591" i="82"/>
  <c r="AA914" i="82"/>
  <c r="AB914" i="82"/>
  <c r="AA1233" i="82"/>
  <c r="AB1233" i="82"/>
  <c r="AB327" i="82"/>
  <c r="AA327" i="82"/>
  <c r="AA509" i="82"/>
  <c r="AB509" i="82"/>
  <c r="AA329" i="82"/>
  <c r="AB329" i="82"/>
  <c r="AA144" i="82"/>
  <c r="AB144" i="82"/>
  <c r="AA570" i="82"/>
  <c r="AB570" i="82"/>
  <c r="AA1178" i="82"/>
  <c r="AB1178" i="82"/>
  <c r="AA976" i="82"/>
  <c r="AB976" i="82"/>
  <c r="AA245" i="82"/>
  <c r="AB245" i="82"/>
  <c r="AA606" i="82"/>
  <c r="AB606" i="82"/>
  <c r="AB455" i="82"/>
  <c r="AA455" i="82"/>
  <c r="AA82" i="82"/>
  <c r="AB82" i="82"/>
  <c r="AB283" i="82"/>
  <c r="AA283" i="82"/>
  <c r="AA320" i="82"/>
  <c r="AB320" i="82"/>
  <c r="AB399" i="82"/>
  <c r="AA399" i="82"/>
  <c r="AA1037" i="82"/>
  <c r="AB1037" i="82"/>
  <c r="AA1220" i="82"/>
  <c r="AB1220" i="82"/>
  <c r="AA472" i="82"/>
  <c r="AB472" i="82"/>
  <c r="AB271" i="82"/>
  <c r="AA271" i="82"/>
  <c r="AA295" i="82"/>
  <c r="AB295" i="82"/>
  <c r="AB526" i="82"/>
  <c r="AA526" i="82"/>
  <c r="AA969" i="82"/>
  <c r="AB969" i="82"/>
  <c r="AA133" i="82"/>
  <c r="AB133" i="82"/>
  <c r="AA349" i="82"/>
  <c r="AB349" i="82"/>
  <c r="AB858" i="82"/>
  <c r="AA858" i="82"/>
  <c r="AA1071" i="82"/>
  <c r="AB1071" i="82"/>
  <c r="AA1198" i="82"/>
  <c r="AB1198" i="82"/>
  <c r="AB407" i="82"/>
  <c r="AA407" i="82"/>
  <c r="AA299" i="82"/>
  <c r="AB299" i="82"/>
  <c r="AA1015" i="82"/>
  <c r="AB1015" i="82"/>
  <c r="AB202" i="82"/>
  <c r="AA202" i="82"/>
  <c r="AB127" i="82"/>
  <c r="AA127" i="82"/>
  <c r="AB70" i="82"/>
  <c r="AA70" i="82"/>
  <c r="AA1196" i="82"/>
  <c r="AB1196" i="82"/>
  <c r="AA720" i="82"/>
  <c r="AB720" i="82"/>
  <c r="AB138" i="82"/>
  <c r="AA138" i="82"/>
  <c r="AA166" i="82"/>
  <c r="AB166" i="82"/>
  <c r="AB83" i="82"/>
  <c r="AA83" i="82"/>
  <c r="AA1162" i="82"/>
  <c r="AB1162" i="82"/>
  <c r="AA213" i="82"/>
  <c r="AB213" i="82"/>
  <c r="AB901" i="82"/>
  <c r="AA901" i="82"/>
  <c r="AB865" i="82"/>
  <c r="AA865" i="82"/>
  <c r="AA886" i="82"/>
  <c r="AB886" i="82"/>
  <c r="AA430" i="82"/>
  <c r="AB430" i="82"/>
  <c r="AB450" i="82"/>
  <c r="AA450" i="82"/>
  <c r="AA1288" i="82"/>
  <c r="AB1288" i="82"/>
  <c r="AA723" i="82"/>
  <c r="AB723" i="82"/>
  <c r="AA1208" i="82"/>
  <c r="AB1208" i="82"/>
  <c r="AB412" i="82"/>
  <c r="AA412" i="82"/>
  <c r="AA239" i="82"/>
  <c r="AB239" i="82"/>
  <c r="AB360" i="82"/>
  <c r="AA360" i="82"/>
  <c r="AB167" i="82"/>
  <c r="AA167" i="82"/>
  <c r="AA701" i="82"/>
  <c r="AB701" i="82"/>
  <c r="AB69" i="82"/>
  <c r="AA69" i="82"/>
  <c r="AA536" i="82"/>
  <c r="AB536" i="82"/>
  <c r="AB1190" i="82"/>
  <c r="AA1190" i="82"/>
  <c r="AA1224" i="82"/>
  <c r="AB1224" i="82"/>
  <c r="AA711" i="82"/>
  <c r="AB711" i="82"/>
  <c r="AA979" i="82"/>
  <c r="AB979" i="82"/>
  <c r="AB1308" i="82"/>
  <c r="AA1308" i="82"/>
  <c r="AA1292" i="82"/>
  <c r="AB1292" i="82"/>
  <c r="AB974" i="82"/>
  <c r="AA974" i="82"/>
  <c r="AA845" i="82"/>
  <c r="AB845" i="82"/>
  <c r="H39" i="54" l="1"/>
  <c r="E6" i="82"/>
  <c r="J40" i="54"/>
  <c r="I40" i="54"/>
  <c r="E41" i="54"/>
  <c r="BY38" i="54"/>
  <c r="D4" i="82"/>
  <c r="BV38" i="54"/>
  <c r="CA38" i="54"/>
  <c r="BZ38" i="54"/>
  <c r="BX38" i="54"/>
  <c r="BW38" i="54"/>
  <c r="E7" i="82" l="1"/>
  <c r="I41" i="54"/>
  <c r="J41" i="54"/>
  <c r="E42" i="54"/>
  <c r="H40" i="54"/>
  <c r="BV39" i="54"/>
  <c r="CA39" i="54"/>
  <c r="BW39" i="54"/>
  <c r="BZ39" i="54"/>
  <c r="D5" i="82"/>
  <c r="BY39" i="54"/>
  <c r="BX39" i="54"/>
  <c r="AO39" i="54"/>
  <c r="D6" i="82" l="1"/>
  <c r="BZ40" i="54"/>
  <c r="BX40" i="54"/>
  <c r="CA40" i="54"/>
  <c r="BW40" i="54"/>
  <c r="BV40" i="54"/>
  <c r="BY40" i="54"/>
  <c r="E43" i="54"/>
  <c r="J42" i="54"/>
  <c r="E8" i="82"/>
  <c r="I42" i="54"/>
  <c r="H41" i="54"/>
  <c r="BT39" i="54"/>
  <c r="BH39" i="54"/>
  <c r="BR39" i="54"/>
  <c r="BP39" i="54"/>
  <c r="BL39" i="54"/>
  <c r="BS39" i="54"/>
  <c r="BQ39" i="54"/>
  <c r="BN39" i="54"/>
  <c r="BO39" i="54"/>
  <c r="BK39" i="54"/>
  <c r="BU39" i="54"/>
  <c r="BJ39" i="54"/>
  <c r="BM39" i="54"/>
  <c r="BI39" i="54"/>
  <c r="E9" i="82" l="1"/>
  <c r="E44" i="54"/>
  <c r="J43" i="54"/>
  <c r="I43" i="54"/>
  <c r="H43" i="54" s="1"/>
  <c r="H42" i="54"/>
  <c r="BW41" i="54"/>
  <c r="AO41" i="54"/>
  <c r="D7" i="82"/>
  <c r="BV41" i="54"/>
  <c r="BX41" i="54"/>
  <c r="BY41" i="54"/>
  <c r="CA41" i="54"/>
  <c r="BZ41" i="54"/>
  <c r="BI41" i="54" l="1"/>
  <c r="BN41" i="54"/>
  <c r="BT41" i="54"/>
  <c r="BM41" i="54"/>
  <c r="BL41" i="54"/>
  <c r="BQ41" i="54"/>
  <c r="BS41" i="54"/>
  <c r="BP41" i="54"/>
  <c r="BO41" i="54"/>
  <c r="BJ41" i="54"/>
  <c r="BH41" i="54"/>
  <c r="BU41" i="54"/>
  <c r="BK41" i="54"/>
  <c r="BR41" i="54"/>
  <c r="CA42" i="54"/>
  <c r="D8" i="82"/>
  <c r="BW42" i="54"/>
  <c r="BZ42" i="54"/>
  <c r="BV42" i="54"/>
  <c r="BX42" i="54"/>
  <c r="BY42" i="54"/>
  <c r="I44" i="54"/>
  <c r="J44" i="54"/>
  <c r="E45" i="54"/>
  <c r="E10" i="82"/>
  <c r="BZ43" i="54"/>
  <c r="BY43" i="54"/>
  <c r="CA43" i="54"/>
  <c r="BW43" i="54"/>
  <c r="BV43" i="54"/>
  <c r="D9" i="82"/>
  <c r="BX43" i="54"/>
  <c r="H44" i="54" l="1"/>
  <c r="J45" i="54"/>
  <c r="E11" i="82"/>
  <c r="E46" i="54"/>
  <c r="I45" i="54"/>
  <c r="H45" i="54" s="1"/>
  <c r="E12" i="82" l="1"/>
  <c r="E47" i="54"/>
  <c r="J46" i="54"/>
  <c r="I46" i="54"/>
  <c r="H46" i="54" s="1"/>
  <c r="BZ45" i="54"/>
  <c r="BW45" i="54"/>
  <c r="BY45" i="54"/>
  <c r="BX45" i="54"/>
  <c r="D11" i="82"/>
  <c r="AU45" i="54"/>
  <c r="CA45" i="54"/>
  <c r="BV45" i="54"/>
  <c r="P45" i="54"/>
  <c r="D10" i="82"/>
  <c r="BV44" i="54"/>
  <c r="CA44" i="54"/>
  <c r="BW44" i="54"/>
  <c r="BZ44" i="54"/>
  <c r="BY44" i="54"/>
  <c r="BX44" i="54"/>
  <c r="BW46" i="54" l="1"/>
  <c r="AU46" i="54"/>
  <c r="BZ46" i="54"/>
  <c r="D12" i="82"/>
  <c r="BX46" i="54"/>
  <c r="BY46" i="54"/>
  <c r="CA46" i="54"/>
  <c r="BV46" i="54"/>
  <c r="I47" i="54"/>
  <c r="H47" i="54" s="1"/>
  <c r="E13" i="82"/>
  <c r="E48" i="54"/>
  <c r="J47" i="54"/>
  <c r="AY45" i="54"/>
  <c r="AX45" i="54"/>
  <c r="D13" i="82" l="1"/>
  <c r="BW47" i="54"/>
  <c r="BZ47" i="54"/>
  <c r="BY47" i="54"/>
  <c r="BX47" i="54"/>
  <c r="BV47" i="54"/>
  <c r="CA47" i="54"/>
  <c r="E14" i="82"/>
  <c r="J48" i="54"/>
  <c r="E49" i="54"/>
  <c r="I48" i="54"/>
  <c r="E15" i="82" l="1"/>
  <c r="E50" i="54"/>
  <c r="I49" i="54"/>
  <c r="J49" i="54"/>
  <c r="H48" i="54"/>
  <c r="BZ48" i="54" l="1"/>
  <c r="AU48" i="54"/>
  <c r="CA48" i="54"/>
  <c r="BX48" i="54"/>
  <c r="D14" i="82"/>
  <c r="BY48" i="54"/>
  <c r="BW48" i="54"/>
  <c r="BV48" i="54"/>
  <c r="P48" i="54"/>
  <c r="H49" i="54"/>
  <c r="I50" i="54"/>
  <c r="H50" i="54" s="1"/>
  <c r="E16" i="82"/>
  <c r="J50" i="54"/>
  <c r="E51" i="54"/>
  <c r="AX48" i="54" l="1"/>
  <c r="AY48" i="54"/>
  <c r="BV50" i="54"/>
  <c r="AU50" i="54"/>
  <c r="CA50" i="54"/>
  <c r="BW50" i="54"/>
  <c r="D16" i="82"/>
  <c r="BX50" i="54"/>
  <c r="BZ50" i="54"/>
  <c r="BY50" i="54"/>
  <c r="J51" i="54"/>
  <c r="E17" i="82"/>
  <c r="E52" i="54"/>
  <c r="I51" i="54"/>
  <c r="H51" i="54" s="1"/>
  <c r="BZ49" i="54"/>
  <c r="BV49" i="54"/>
  <c r="D15" i="82"/>
  <c r="AU49" i="54"/>
  <c r="BY49" i="54"/>
  <c r="BX49" i="54"/>
  <c r="BW49" i="54"/>
  <c r="CA49" i="54"/>
  <c r="BX51" i="54" l="1"/>
  <c r="BW51" i="54"/>
  <c r="CA51" i="54"/>
  <c r="BZ51" i="54"/>
  <c r="BY51" i="54"/>
  <c r="D17" i="82"/>
  <c r="AU51" i="54"/>
  <c r="BV51" i="54"/>
  <c r="I52" i="54"/>
  <c r="E18" i="82"/>
  <c r="J52" i="54"/>
  <c r="E53" i="54"/>
  <c r="I53" i="54" l="1"/>
  <c r="E54" i="54"/>
  <c r="E19" i="82"/>
  <c r="J53" i="54"/>
  <c r="H52" i="54"/>
  <c r="E55" i="54" l="1"/>
  <c r="J54" i="54"/>
  <c r="E20" i="82"/>
  <c r="I54" i="54"/>
  <c r="H54" i="54" s="1"/>
  <c r="BV52" i="54"/>
  <c r="D18" i="82"/>
  <c r="CA52" i="54"/>
  <c r="AU52" i="54"/>
  <c r="BZ52" i="54"/>
  <c r="BX52" i="54"/>
  <c r="BY52" i="54"/>
  <c r="BW52" i="54"/>
  <c r="H53" i="54"/>
  <c r="BY53" i="54" l="1"/>
  <c r="D19" i="82"/>
  <c r="BZ53" i="54"/>
  <c r="CA53" i="54"/>
  <c r="BV53" i="54"/>
  <c r="BW53" i="54"/>
  <c r="AU53" i="54"/>
  <c r="BX53" i="54"/>
  <c r="P53" i="54"/>
  <c r="CA54" i="54"/>
  <c r="AU54" i="54"/>
  <c r="D20" i="82"/>
  <c r="BZ54" i="54"/>
  <c r="BV54" i="54"/>
  <c r="BY54" i="54"/>
  <c r="BW54" i="54"/>
  <c r="BX54" i="54"/>
  <c r="E21" i="82"/>
  <c r="I55" i="54"/>
  <c r="E56" i="54"/>
  <c r="J55" i="54"/>
  <c r="AX53" i="54" l="1"/>
  <c r="AY53" i="54"/>
  <c r="J56" i="54"/>
  <c r="E22" i="82"/>
  <c r="E57" i="54"/>
  <c r="I56" i="54"/>
  <c r="H56" i="54" s="1"/>
  <c r="H55" i="54"/>
  <c r="AU55" i="54" l="1"/>
  <c r="CA55" i="54"/>
  <c r="BX55" i="54"/>
  <c r="D21" i="82"/>
  <c r="BW55" i="54"/>
  <c r="BY55" i="54"/>
  <c r="BV55" i="54"/>
  <c r="BZ55" i="54"/>
  <c r="CA56" i="54"/>
  <c r="BZ56" i="54"/>
  <c r="D22" i="82"/>
  <c r="BY56" i="54"/>
  <c r="BX56" i="54"/>
  <c r="BW56" i="54"/>
  <c r="BV56" i="54"/>
  <c r="AU56" i="54"/>
  <c r="J57" i="54"/>
  <c r="E23" i="82"/>
  <c r="E58" i="54"/>
  <c r="I57" i="54"/>
  <c r="I58" i="54" l="1"/>
  <c r="E59" i="54"/>
  <c r="J58" i="54"/>
  <c r="E24" i="82"/>
  <c r="H57" i="54"/>
  <c r="D23" i="82" l="1"/>
  <c r="AU57" i="54"/>
  <c r="BY57" i="54"/>
  <c r="BZ57" i="54"/>
  <c r="BX57" i="54"/>
  <c r="CA57" i="54"/>
  <c r="BV57" i="54"/>
  <c r="BW57" i="54"/>
  <c r="J59" i="54"/>
  <c r="E25" i="82"/>
  <c r="E60" i="54"/>
  <c r="I59" i="54"/>
  <c r="H58" i="54"/>
  <c r="BY58" i="54" l="1"/>
  <c r="AU58" i="54"/>
  <c r="BZ58" i="54"/>
  <c r="CA58" i="54"/>
  <c r="BV58" i="54"/>
  <c r="BW58" i="54"/>
  <c r="P58" i="54"/>
  <c r="BX58" i="54"/>
  <c r="D24" i="82"/>
  <c r="H59" i="54"/>
  <c r="E61" i="54"/>
  <c r="E26" i="82"/>
  <c r="J60" i="54"/>
  <c r="I60" i="54"/>
  <c r="H60" i="54" s="1"/>
  <c r="J61" i="54" l="1"/>
  <c r="E27" i="82"/>
  <c r="E62" i="54"/>
  <c r="I61" i="54"/>
  <c r="H61" i="54" s="1"/>
  <c r="AY58" i="54"/>
  <c r="AX58" i="54"/>
  <c r="BW59" i="54"/>
  <c r="AU59" i="54"/>
  <c r="BY59" i="54"/>
  <c r="BV59" i="54"/>
  <c r="BX59" i="54"/>
  <c r="CA59" i="54"/>
  <c r="BZ59" i="54"/>
  <c r="D25" i="82"/>
  <c r="BZ60" i="54"/>
  <c r="AU60" i="54"/>
  <c r="BY60" i="54"/>
  <c r="BW60" i="54"/>
  <c r="D26" i="82"/>
  <c r="BX60" i="54"/>
  <c r="BV60" i="54"/>
  <c r="CA60" i="54"/>
  <c r="BZ61" i="54" l="1"/>
  <c r="CA61" i="54"/>
  <c r="BW61" i="54"/>
  <c r="BX61" i="54"/>
  <c r="D27" i="82"/>
  <c r="BV61" i="54"/>
  <c r="BY61" i="54"/>
  <c r="AU61" i="54"/>
  <c r="J62" i="54"/>
  <c r="E28" i="82"/>
  <c r="E63" i="54"/>
  <c r="I62" i="54"/>
  <c r="H62" i="54" s="1"/>
  <c r="BX62" i="54" l="1"/>
  <c r="BY62" i="54"/>
  <c r="BW62" i="54"/>
  <c r="D28" i="82"/>
  <c r="BZ62" i="54"/>
  <c r="CA62" i="54"/>
  <c r="BV62" i="54"/>
  <c r="J63" i="54"/>
  <c r="E64" i="54"/>
  <c r="I63" i="54"/>
  <c r="H63" i="54" s="1"/>
  <c r="E29" i="82"/>
  <c r="BV63" i="54" l="1"/>
  <c r="BW63" i="54"/>
  <c r="AU63" i="54"/>
  <c r="BX63" i="54"/>
  <c r="BY63" i="54"/>
  <c r="BZ63" i="54"/>
  <c r="CA63" i="54"/>
  <c r="L63" i="54"/>
  <c r="D29" i="82"/>
  <c r="J64" i="54"/>
  <c r="E65" i="54"/>
  <c r="I64" i="54"/>
  <c r="H64" i="54" s="1"/>
  <c r="E30" i="82"/>
  <c r="E31" i="82" l="1"/>
  <c r="E66" i="54"/>
  <c r="J65" i="54"/>
  <c r="I65" i="54"/>
  <c r="H65" i="54" s="1"/>
  <c r="D30" i="82"/>
  <c r="AU64" i="54"/>
  <c r="BW64" i="54"/>
  <c r="BZ64" i="54"/>
  <c r="CA64" i="54"/>
  <c r="BX64" i="54"/>
  <c r="BY64" i="54"/>
  <c r="P64" i="54"/>
  <c r="BV64" i="54"/>
  <c r="BZ65" i="54" l="1"/>
  <c r="CA65" i="54"/>
  <c r="BV65" i="54"/>
  <c r="D31" i="82"/>
  <c r="BY65" i="54"/>
  <c r="BW65" i="54"/>
  <c r="AU65" i="54"/>
  <c r="BX65" i="54"/>
  <c r="E32" i="82"/>
  <c r="J66" i="54"/>
  <c r="I66" i="54"/>
  <c r="H66" i="54" s="1"/>
  <c r="E67" i="54"/>
  <c r="AX64" i="54"/>
  <c r="AY64" i="54"/>
  <c r="I67" i="54" l="1"/>
  <c r="E33" i="82"/>
  <c r="E68" i="54"/>
  <c r="J67" i="54"/>
  <c r="D32" i="82"/>
  <c r="AU66" i="54"/>
  <c r="BX66" i="54"/>
  <c r="BW66" i="54"/>
  <c r="CA66" i="54"/>
  <c r="BV66" i="54"/>
  <c r="BY66" i="54"/>
  <c r="BZ66" i="54"/>
  <c r="J68" i="54" l="1"/>
  <c r="E69" i="54"/>
  <c r="E34" i="82"/>
  <c r="I68" i="54"/>
  <c r="H68" i="54" s="1"/>
  <c r="H67" i="54"/>
  <c r="BW68" i="54" l="1"/>
  <c r="D34" i="82"/>
  <c r="BY68" i="54"/>
  <c r="BZ68" i="54"/>
  <c r="BX68" i="54"/>
  <c r="BV68" i="54"/>
  <c r="CA68" i="54"/>
  <c r="E35" i="82"/>
  <c r="J69" i="54"/>
  <c r="E70" i="54"/>
  <c r="I69" i="54"/>
  <c r="BZ67" i="54"/>
  <c r="CA67" i="54"/>
  <c r="BY67" i="54"/>
  <c r="BV67" i="54"/>
  <c r="BW67" i="54"/>
  <c r="D33" i="82"/>
  <c r="BX67" i="54"/>
  <c r="AU67" i="54"/>
  <c r="E36" i="82" l="1"/>
  <c r="I70" i="54"/>
  <c r="H70" i="54" s="1"/>
  <c r="J70" i="54"/>
  <c r="E71" i="54"/>
  <c r="H69" i="54"/>
  <c r="J71" i="54" l="1"/>
  <c r="E72" i="54"/>
  <c r="I71" i="54"/>
  <c r="H71" i="54" s="1"/>
  <c r="E37" i="82"/>
  <c r="P70" i="54"/>
  <c r="D36" i="82"/>
  <c r="BX70" i="54"/>
  <c r="BY70" i="54"/>
  <c r="BZ70" i="54"/>
  <c r="CA70" i="54"/>
  <c r="BV70" i="54"/>
  <c r="BW70" i="54"/>
  <c r="AU70" i="54"/>
  <c r="BX69" i="54"/>
  <c r="BY69" i="54"/>
  <c r="BZ69" i="54"/>
  <c r="D35" i="82"/>
  <c r="P69" i="54"/>
  <c r="BV69" i="54"/>
  <c r="BW69" i="54"/>
  <c r="CA69" i="54"/>
  <c r="AU69" i="54"/>
  <c r="BW71" i="54" l="1"/>
  <c r="BV71" i="54"/>
  <c r="BZ71" i="54"/>
  <c r="CA71" i="54"/>
  <c r="BX71" i="54"/>
  <c r="BY71" i="54"/>
  <c r="D37" i="82"/>
  <c r="AU71" i="54"/>
  <c r="AX69" i="54"/>
  <c r="AY69" i="54"/>
  <c r="AX70" i="54"/>
  <c r="AY70" i="54"/>
  <c r="J72" i="54"/>
  <c r="E73" i="54"/>
  <c r="E38" i="82"/>
  <c r="I72" i="54"/>
  <c r="H72" i="54" s="1"/>
  <c r="AU72" i="54" l="1"/>
  <c r="BY72" i="54"/>
  <c r="BZ72" i="54"/>
  <c r="BX72" i="54"/>
  <c r="CA72" i="54"/>
  <c r="BW72" i="54"/>
  <c r="D38" i="82"/>
  <c r="BV72" i="54"/>
  <c r="J73" i="54"/>
  <c r="E39" i="82"/>
  <c r="E74" i="54"/>
  <c r="I73" i="54"/>
  <c r="H73" i="54" l="1"/>
  <c r="I74" i="54"/>
  <c r="E75" i="54"/>
  <c r="J74" i="54"/>
  <c r="E40" i="82"/>
  <c r="E41" i="82" l="1"/>
  <c r="J75" i="54"/>
  <c r="E76" i="54"/>
  <c r="I75" i="54"/>
  <c r="H75" i="54" s="1"/>
  <c r="H74" i="54"/>
  <c r="AU73" i="54"/>
  <c r="BX73" i="54"/>
  <c r="BV73" i="54"/>
  <c r="D39" i="82"/>
  <c r="BY73" i="54"/>
  <c r="BW73" i="54"/>
  <c r="CA73" i="54"/>
  <c r="BZ73" i="54"/>
  <c r="E77" i="54" l="1"/>
  <c r="E42" i="82"/>
  <c r="J76" i="54"/>
  <c r="I76" i="54"/>
  <c r="H76" i="54" s="1"/>
  <c r="L74" i="54"/>
  <c r="BX74" i="54"/>
  <c r="BV74" i="54"/>
  <c r="BY74" i="54"/>
  <c r="BW74" i="54"/>
  <c r="AU74" i="54"/>
  <c r="BZ74" i="54"/>
  <c r="CA74" i="54"/>
  <c r="D40" i="82"/>
  <c r="BX75" i="54"/>
  <c r="AU75" i="54"/>
  <c r="BY75" i="54"/>
  <c r="BV75" i="54"/>
  <c r="BZ75" i="54"/>
  <c r="CA75" i="54"/>
  <c r="P75" i="54"/>
  <c r="BW75" i="54"/>
  <c r="D41" i="82"/>
  <c r="D42" i="82" l="1"/>
  <c r="BV76" i="54"/>
  <c r="BW76" i="54"/>
  <c r="BX76" i="54"/>
  <c r="BY76" i="54"/>
  <c r="AU76" i="54"/>
  <c r="BZ76" i="54"/>
  <c r="CA76" i="54"/>
  <c r="AY75" i="54"/>
  <c r="AX75" i="54"/>
  <c r="I77" i="54"/>
  <c r="E43" i="82"/>
  <c r="J77" i="54"/>
  <c r="E78" i="54"/>
  <c r="E44" i="82" l="1"/>
  <c r="I78" i="54"/>
  <c r="J78" i="54"/>
  <c r="E79" i="54"/>
  <c r="H77" i="54"/>
  <c r="BX77" i="54" l="1"/>
  <c r="BY77" i="54"/>
  <c r="BZ77" i="54"/>
  <c r="AU77" i="54"/>
  <c r="CA77" i="54"/>
  <c r="BV77" i="54"/>
  <c r="BW77" i="54"/>
  <c r="D43" i="82"/>
  <c r="E80" i="54"/>
  <c r="E45" i="82"/>
  <c r="J79" i="54"/>
  <c r="I79" i="54"/>
  <c r="H79" i="54" s="1"/>
  <c r="H78" i="54"/>
  <c r="D44" i="82" l="1"/>
  <c r="BX78" i="54"/>
  <c r="BY78" i="54"/>
  <c r="AU78" i="54"/>
  <c r="CA78" i="54"/>
  <c r="BV78" i="54"/>
  <c r="BW78" i="54"/>
  <c r="BZ78" i="54"/>
  <c r="BZ79" i="54"/>
  <c r="CA79" i="54"/>
  <c r="L79" i="54"/>
  <c r="AU79" i="54"/>
  <c r="D45" i="82"/>
  <c r="BV79" i="54"/>
  <c r="BW79" i="54"/>
  <c r="BX79" i="54"/>
  <c r="BY79" i="54"/>
  <c r="E46" i="82"/>
  <c r="E81" i="54"/>
  <c r="I80" i="54"/>
  <c r="H80" i="54" s="1"/>
  <c r="J80" i="54"/>
  <c r="CA80" i="54" l="1"/>
  <c r="BV80" i="54"/>
  <c r="BW80" i="54"/>
  <c r="BZ80" i="54"/>
  <c r="BX80" i="54"/>
  <c r="BY80" i="54"/>
  <c r="D46" i="82"/>
  <c r="E82" i="54"/>
  <c r="E47" i="82"/>
  <c r="J81" i="54"/>
  <c r="I81" i="54"/>
  <c r="E83" i="54" l="1"/>
  <c r="E48" i="82"/>
  <c r="I82" i="54"/>
  <c r="H82" i="54" s="1"/>
  <c r="J82" i="54"/>
  <c r="H81" i="54"/>
  <c r="BX82" i="54" l="1"/>
  <c r="BY82" i="54"/>
  <c r="BZ82" i="54"/>
  <c r="AU82" i="54"/>
  <c r="BW82" i="54"/>
  <c r="D48" i="82"/>
  <c r="CA82" i="54"/>
  <c r="BV82" i="54"/>
  <c r="BZ81" i="54"/>
  <c r="CA81" i="54"/>
  <c r="BY81" i="54"/>
  <c r="BW81" i="54"/>
  <c r="D47" i="82"/>
  <c r="BX81" i="54"/>
  <c r="BV81" i="54"/>
  <c r="P81" i="54"/>
  <c r="AU81" i="54"/>
  <c r="E49" i="82"/>
  <c r="I83" i="54"/>
  <c r="J83" i="54"/>
  <c r="E84" i="54"/>
  <c r="H83" i="54" l="1"/>
  <c r="AX81" i="54"/>
  <c r="AY81" i="54"/>
  <c r="J84" i="54"/>
  <c r="E85" i="54"/>
  <c r="E50" i="82"/>
  <c r="I84" i="54"/>
  <c r="H84" i="54" s="1"/>
  <c r="D50" i="82" l="1"/>
  <c r="AU84" i="54"/>
  <c r="BX84" i="54"/>
  <c r="BW84" i="54"/>
  <c r="BY84" i="54"/>
  <c r="BZ84" i="54"/>
  <c r="CA84" i="54"/>
  <c r="BV84" i="54"/>
  <c r="E51" i="82"/>
  <c r="J85" i="54"/>
  <c r="E86" i="54"/>
  <c r="I85" i="54"/>
  <c r="BV83" i="54"/>
  <c r="BW83" i="54"/>
  <c r="AU83" i="54"/>
  <c r="BX83" i="54"/>
  <c r="D49" i="82"/>
  <c r="CA83" i="54"/>
  <c r="BZ83" i="54"/>
  <c r="BY83" i="54"/>
  <c r="H85" i="54" l="1"/>
  <c r="E52" i="82"/>
  <c r="I86" i="54"/>
  <c r="J86" i="54"/>
  <c r="E87" i="54"/>
  <c r="J87" i="54" l="1"/>
  <c r="E88" i="54"/>
  <c r="E53" i="82"/>
  <c r="I87" i="54"/>
  <c r="H87" i="54" s="1"/>
  <c r="H86" i="54"/>
  <c r="BY85" i="54"/>
  <c r="BZ85" i="54"/>
  <c r="CA85" i="54"/>
  <c r="BW85" i="54"/>
  <c r="AU85" i="54"/>
  <c r="D51" i="82"/>
  <c r="BV85" i="54"/>
  <c r="BX85" i="54"/>
  <c r="P85" i="54"/>
  <c r="AU86" i="54" l="1"/>
  <c r="BV86" i="54"/>
  <c r="BY86" i="54"/>
  <c r="BZ86" i="54"/>
  <c r="BX86" i="54"/>
  <c r="CA86" i="54"/>
  <c r="D52" i="82"/>
  <c r="BW86" i="54"/>
  <c r="AY85" i="54"/>
  <c r="AX85" i="54"/>
  <c r="D53" i="82"/>
  <c r="AU87" i="54"/>
  <c r="BX87" i="54"/>
  <c r="BY87" i="54"/>
  <c r="BW87" i="54"/>
  <c r="BZ87" i="54"/>
  <c r="CA87" i="54"/>
  <c r="BV87" i="54"/>
  <c r="E89" i="54"/>
  <c r="E54" i="82"/>
  <c r="J88" i="54"/>
  <c r="I88" i="54"/>
  <c r="H88" i="54" s="1"/>
  <c r="BZ88" i="54" l="1"/>
  <c r="CA88" i="54"/>
  <c r="BV88" i="54"/>
  <c r="AU88" i="54"/>
  <c r="D54" i="82"/>
  <c r="BX88" i="54"/>
  <c r="BW88" i="54"/>
  <c r="BY88" i="54"/>
  <c r="J89" i="54"/>
  <c r="E90" i="54"/>
  <c r="E55" i="82"/>
  <c r="I89" i="54"/>
  <c r="I90" i="54" l="1"/>
  <c r="E56" i="82"/>
  <c r="J90" i="54"/>
  <c r="E91" i="54"/>
  <c r="H89" i="54"/>
  <c r="E57" i="82" l="1"/>
  <c r="I91" i="54"/>
  <c r="E92" i="54"/>
  <c r="J91" i="54"/>
  <c r="BW89" i="54"/>
  <c r="AU89" i="54"/>
  <c r="BV89" i="54"/>
  <c r="L89" i="54"/>
  <c r="D55" i="82"/>
  <c r="BX89" i="54"/>
  <c r="BY89" i="54"/>
  <c r="BZ89" i="54"/>
  <c r="CA89" i="54"/>
  <c r="H90" i="54"/>
  <c r="H91" i="54" l="1"/>
  <c r="BX90" i="54"/>
  <c r="BY90" i="54"/>
  <c r="BZ90" i="54"/>
  <c r="P90" i="54"/>
  <c r="AU90" i="54"/>
  <c r="CA90" i="54"/>
  <c r="BV90" i="54"/>
  <c r="BW90" i="54"/>
  <c r="D56" i="82"/>
  <c r="J92" i="54"/>
  <c r="E93" i="54"/>
  <c r="E58" i="82"/>
  <c r="I92" i="54"/>
  <c r="H92" i="54" s="1"/>
  <c r="AX90" i="54" l="1"/>
  <c r="AY90" i="54"/>
  <c r="BW92" i="54"/>
  <c r="D58" i="82"/>
  <c r="AU92" i="54"/>
  <c r="BX92" i="54"/>
  <c r="BV92" i="54"/>
  <c r="P92" i="54"/>
  <c r="CA92" i="54"/>
  <c r="BY92" i="54"/>
  <c r="BZ92" i="54"/>
  <c r="E94" i="54"/>
  <c r="J93" i="54"/>
  <c r="E59" i="82"/>
  <c r="I93" i="54"/>
  <c r="H93" i="54" s="1"/>
  <c r="CA91" i="54"/>
  <c r="BZ91" i="54"/>
  <c r="BV91" i="54"/>
  <c r="BW91" i="54"/>
  <c r="BY91" i="54"/>
  <c r="BX91" i="54"/>
  <c r="D57" i="82"/>
  <c r="E60" i="82" l="1"/>
  <c r="E95" i="54"/>
  <c r="J94" i="54"/>
  <c r="I94" i="54"/>
  <c r="H94" i="54" s="1"/>
  <c r="AY92" i="54"/>
  <c r="AX92" i="54"/>
  <c r="BZ93" i="54"/>
  <c r="CA93" i="54"/>
  <c r="BW93" i="54"/>
  <c r="D59" i="82"/>
  <c r="AU93" i="54"/>
  <c r="BV93" i="54"/>
  <c r="BX93" i="54"/>
  <c r="BY93" i="54"/>
  <c r="CA94" i="54" l="1"/>
  <c r="BW94" i="54"/>
  <c r="D60" i="82"/>
  <c r="BV94" i="54"/>
  <c r="AU94" i="54"/>
  <c r="BX94" i="54"/>
  <c r="BZ94" i="54"/>
  <c r="BY94" i="54"/>
  <c r="J95" i="54"/>
  <c r="E96" i="54"/>
  <c r="E61" i="82"/>
  <c r="I95" i="54"/>
  <c r="E62" i="82" l="1"/>
  <c r="J96" i="54"/>
  <c r="E97" i="54"/>
  <c r="I96" i="54"/>
  <c r="H96" i="54" s="1"/>
  <c r="H95" i="54"/>
  <c r="D61" i="82" l="1"/>
  <c r="AU95" i="54"/>
  <c r="BY95" i="54"/>
  <c r="BZ95" i="54"/>
  <c r="BX95" i="54"/>
  <c r="BV95" i="54"/>
  <c r="BW95" i="54"/>
  <c r="CA95" i="54"/>
  <c r="E63" i="82"/>
  <c r="J97" i="54"/>
  <c r="E98" i="54"/>
  <c r="I97" i="54"/>
  <c r="BZ96" i="54"/>
  <c r="CA96" i="54"/>
  <c r="BV96" i="54"/>
  <c r="AU96" i="54"/>
  <c r="L96" i="54"/>
  <c r="D62" i="82"/>
  <c r="BY96" i="54"/>
  <c r="BW96" i="54"/>
  <c r="BX96" i="54"/>
  <c r="H97" i="54" l="1"/>
  <c r="E99" i="54"/>
  <c r="I98" i="54"/>
  <c r="J98" i="54"/>
  <c r="E64" i="82"/>
  <c r="H98" i="54" l="1"/>
  <c r="E65" i="82"/>
  <c r="J99" i="54"/>
  <c r="I99" i="54"/>
  <c r="H99" i="54" s="1"/>
  <c r="E100" i="54"/>
  <c r="D63" i="82"/>
  <c r="AU97" i="54"/>
  <c r="BX97" i="54"/>
  <c r="BY97" i="54"/>
  <c r="BZ97" i="54"/>
  <c r="CA97" i="54"/>
  <c r="BV97" i="54"/>
  <c r="BW97" i="54"/>
  <c r="P97" i="54"/>
  <c r="J100" i="54" l="1"/>
  <c r="E101" i="54"/>
  <c r="E66" i="82"/>
  <c r="I100" i="54"/>
  <c r="H100" i="54" s="1"/>
  <c r="AY97" i="54"/>
  <c r="AX97" i="54"/>
  <c r="BV99" i="54"/>
  <c r="BW99" i="54"/>
  <c r="D65" i="82"/>
  <c r="CA99" i="54"/>
  <c r="BZ99" i="54"/>
  <c r="P99" i="54"/>
  <c r="BX99" i="54"/>
  <c r="BY99" i="54"/>
  <c r="AU99" i="54"/>
  <c r="BZ98" i="54"/>
  <c r="CA98" i="54"/>
  <c r="D64" i="82"/>
  <c r="BV98" i="54"/>
  <c r="BX98" i="54"/>
  <c r="BY98" i="54"/>
  <c r="BW98" i="54"/>
  <c r="L98" i="54"/>
  <c r="AU98" i="54"/>
  <c r="E67" i="82" l="1"/>
  <c r="I101" i="54"/>
  <c r="E102" i="54"/>
  <c r="J101" i="54"/>
  <c r="BX100" i="54"/>
  <c r="D66" i="82"/>
  <c r="BY100" i="54"/>
  <c r="BZ100" i="54"/>
  <c r="BV100" i="54"/>
  <c r="AU100" i="54"/>
  <c r="BW100" i="54"/>
  <c r="CA100" i="54"/>
  <c r="AY99" i="54"/>
  <c r="AX99" i="54"/>
  <c r="I102" i="54" l="1"/>
  <c r="E68" i="82"/>
  <c r="J102" i="54"/>
  <c r="E103" i="54"/>
  <c r="H101" i="54"/>
  <c r="BX101" i="54" l="1"/>
  <c r="BZ101" i="54"/>
  <c r="AU101" i="54"/>
  <c r="BY101" i="54"/>
  <c r="BW101" i="54"/>
  <c r="D67" i="82"/>
  <c r="BV101" i="54"/>
  <c r="CA101" i="54"/>
  <c r="E104" i="54"/>
  <c r="I103" i="54"/>
  <c r="H103" i="54" s="1"/>
  <c r="J103" i="54"/>
  <c r="E69" i="82"/>
  <c r="H102" i="54"/>
  <c r="E70" i="82" l="1"/>
  <c r="J104" i="54"/>
  <c r="E105" i="54"/>
  <c r="I104" i="54"/>
  <c r="H104" i="54" s="1"/>
  <c r="AU103" i="54"/>
  <c r="BW103" i="54"/>
  <c r="BY103" i="54"/>
  <c r="D69" i="82"/>
  <c r="BX103" i="54"/>
  <c r="BV103" i="54"/>
  <c r="P103" i="54"/>
  <c r="BZ103" i="54"/>
  <c r="CA103" i="54"/>
  <c r="BW102" i="54"/>
  <c r="BY102" i="54"/>
  <c r="BX102" i="54"/>
  <c r="BV102" i="54"/>
  <c r="D68" i="82"/>
  <c r="BZ102" i="54"/>
  <c r="CA102" i="54"/>
  <c r="AU102" i="54"/>
  <c r="BZ104" i="54" l="1"/>
  <c r="CA104" i="54"/>
  <c r="BX104" i="54"/>
  <c r="BW104" i="54"/>
  <c r="D70" i="82"/>
  <c r="BV104" i="54"/>
  <c r="BY104" i="54"/>
  <c r="E106" i="54"/>
  <c r="E71" i="82"/>
  <c r="I105" i="54"/>
  <c r="H105" i="54" s="1"/>
  <c r="J105" i="54"/>
  <c r="AY103" i="54"/>
  <c r="AX103" i="54"/>
  <c r="I106" i="54" l="1"/>
  <c r="E72" i="82"/>
  <c r="E107" i="54"/>
  <c r="J106" i="54"/>
  <c r="D71" i="82"/>
  <c r="AU105" i="54"/>
  <c r="BV105" i="54"/>
  <c r="BW105" i="54"/>
  <c r="P105" i="54"/>
  <c r="CA105" i="54"/>
  <c r="BX105" i="54"/>
  <c r="BZ105" i="54"/>
  <c r="BY105" i="54"/>
  <c r="E73" i="82" l="1"/>
  <c r="J107" i="54"/>
  <c r="E108" i="54"/>
  <c r="I107" i="54"/>
  <c r="H107" i="54" s="1"/>
  <c r="AY105" i="54"/>
  <c r="AX105" i="54"/>
  <c r="H106" i="54"/>
  <c r="CA106" i="54" l="1"/>
  <c r="BV106" i="54"/>
  <c r="BW106" i="54"/>
  <c r="D72" i="82"/>
  <c r="BX106" i="54"/>
  <c r="BZ106" i="54"/>
  <c r="BY106" i="54"/>
  <c r="E109" i="54"/>
  <c r="J108" i="54"/>
  <c r="E74" i="82"/>
  <c r="I108" i="54"/>
  <c r="BV107" i="54"/>
  <c r="BW107" i="54"/>
  <c r="D73" i="82"/>
  <c r="CA107" i="54"/>
  <c r="BZ107" i="54"/>
  <c r="P107" i="54"/>
  <c r="AU107" i="54"/>
  <c r="BY107" i="54"/>
  <c r="BX107" i="54"/>
  <c r="E75" i="82" l="1"/>
  <c r="J109" i="54"/>
  <c r="E110" i="54"/>
  <c r="I109" i="54"/>
  <c r="H109" i="54" s="1"/>
  <c r="AX107" i="54"/>
  <c r="AY107" i="54"/>
  <c r="H108" i="54"/>
  <c r="BY108" i="54" l="1"/>
  <c r="BZ108" i="54"/>
  <c r="CA108" i="54"/>
  <c r="BX108" i="54"/>
  <c r="BV108" i="54"/>
  <c r="D74" i="82"/>
  <c r="BW108" i="54"/>
  <c r="BV109" i="54"/>
  <c r="BW109" i="54"/>
  <c r="D75" i="82"/>
  <c r="BY109" i="54"/>
  <c r="CA109" i="54"/>
  <c r="AU109" i="54"/>
  <c r="BX109" i="54"/>
  <c r="BZ109" i="54"/>
  <c r="P109" i="54"/>
  <c r="J110" i="54"/>
  <c r="E111" i="54"/>
  <c r="I110" i="54"/>
  <c r="H110" i="54" s="1"/>
  <c r="E76" i="82"/>
  <c r="BY110" i="54" l="1"/>
  <c r="BX110" i="54"/>
  <c r="BZ110" i="54"/>
  <c r="AU110" i="54"/>
  <c r="CA110" i="54"/>
  <c r="BV110" i="54"/>
  <c r="BW110" i="54"/>
  <c r="D76" i="82"/>
  <c r="E77" i="82"/>
  <c r="E112" i="54"/>
  <c r="J111" i="54"/>
  <c r="I111" i="54"/>
  <c r="H111" i="54" s="1"/>
  <c r="AY109" i="54"/>
  <c r="AX109" i="54"/>
  <c r="J112" i="54" l="1"/>
  <c r="E113" i="54"/>
  <c r="E78" i="82"/>
  <c r="I112" i="54"/>
  <c r="H112" i="54" s="1"/>
  <c r="BZ111" i="54"/>
  <c r="CA111" i="54"/>
  <c r="D77" i="82"/>
  <c r="BW111" i="54"/>
  <c r="AU111" i="54"/>
  <c r="BY111" i="54"/>
  <c r="BX111" i="54"/>
  <c r="BV111" i="54"/>
  <c r="E79" i="82" l="1"/>
  <c r="E114" i="54"/>
  <c r="J113" i="54"/>
  <c r="I113" i="54"/>
  <c r="H113" i="54" s="1"/>
  <c r="BW112" i="54"/>
  <c r="BV112" i="54"/>
  <c r="BZ112" i="54"/>
  <c r="CA112" i="54"/>
  <c r="BX112" i="54"/>
  <c r="AU112" i="54"/>
  <c r="BY112" i="54"/>
  <c r="D78" i="82"/>
  <c r="E80" i="82" l="1"/>
  <c r="I114" i="54"/>
  <c r="J114" i="54"/>
  <c r="E115" i="54"/>
  <c r="BY113" i="54"/>
  <c r="D79" i="82"/>
  <c r="CA113" i="54"/>
  <c r="BX113" i="54"/>
  <c r="BZ113" i="54"/>
  <c r="BV113" i="54"/>
  <c r="BW113" i="54"/>
  <c r="J115" i="54" l="1"/>
  <c r="E81" i="82"/>
  <c r="E116" i="54"/>
  <c r="I115" i="54"/>
  <c r="H115" i="54" s="1"/>
  <c r="H114" i="54"/>
  <c r="BV115" i="54" l="1"/>
  <c r="BW115" i="54"/>
  <c r="AU115" i="54"/>
  <c r="D81" i="82"/>
  <c r="BY115" i="54"/>
  <c r="CA115" i="54"/>
  <c r="BX115" i="54"/>
  <c r="BZ115" i="54"/>
  <c r="CA114" i="54"/>
  <c r="AU114" i="54"/>
  <c r="BY114" i="54"/>
  <c r="BZ114" i="54"/>
  <c r="P114" i="54"/>
  <c r="BV114" i="54"/>
  <c r="BX114" i="54"/>
  <c r="BW114" i="54"/>
  <c r="D80" i="82"/>
  <c r="E117" i="54"/>
  <c r="J116" i="54"/>
  <c r="E82" i="82"/>
  <c r="I116" i="54"/>
  <c r="AY114" i="54" l="1"/>
  <c r="AX114" i="54"/>
  <c r="E83" i="82"/>
  <c r="J117" i="54"/>
  <c r="E118" i="54"/>
  <c r="I117" i="54"/>
  <c r="H117" i="54" s="1"/>
  <c r="H116" i="54"/>
  <c r="BZ117" i="54" l="1"/>
  <c r="BV117" i="54"/>
  <c r="BW117" i="54"/>
  <c r="D83" i="82"/>
  <c r="CA117" i="54"/>
  <c r="BX117" i="54"/>
  <c r="BY117" i="54"/>
  <c r="AU117" i="54"/>
  <c r="BY116" i="54"/>
  <c r="BZ116" i="54"/>
  <c r="CA116" i="54"/>
  <c r="D82" i="82"/>
  <c r="P116" i="54"/>
  <c r="BW116" i="54"/>
  <c r="BV116" i="54"/>
  <c r="BX116" i="54"/>
  <c r="AU116" i="54"/>
  <c r="J118" i="54"/>
  <c r="E119" i="54"/>
  <c r="I118" i="54"/>
  <c r="H118" i="54" s="1"/>
  <c r="E84" i="82"/>
  <c r="E120" i="54" l="1"/>
  <c r="E85" i="82"/>
  <c r="J119" i="54"/>
  <c r="I119" i="54"/>
  <c r="H119" i="54" s="1"/>
  <c r="AY116" i="54"/>
  <c r="AX116" i="54"/>
  <c r="BV118" i="54"/>
  <c r="BW118" i="54"/>
  <c r="CA118" i="54"/>
  <c r="AU118" i="54"/>
  <c r="BZ118" i="54"/>
  <c r="BY118" i="54"/>
  <c r="BX118" i="54"/>
  <c r="P118" i="54"/>
  <c r="D84" i="82"/>
  <c r="AX118" i="54" l="1"/>
  <c r="AY118" i="54"/>
  <c r="AU119" i="54"/>
  <c r="BY119" i="54"/>
  <c r="D85" i="82"/>
  <c r="BX119" i="54"/>
  <c r="BZ119" i="54"/>
  <c r="CA119" i="54"/>
  <c r="BW119" i="54"/>
  <c r="BV119" i="54"/>
  <c r="E86" i="82"/>
  <c r="E121" i="54"/>
  <c r="J120" i="54"/>
  <c r="I120" i="54"/>
  <c r="H120" i="54" s="1"/>
  <c r="BX120" i="54" l="1"/>
  <c r="AU120" i="54"/>
  <c r="BY120" i="54"/>
  <c r="BZ120" i="54"/>
  <c r="CA120" i="54"/>
  <c r="BV120" i="54"/>
  <c r="D86" i="82"/>
  <c r="BW120" i="54"/>
  <c r="I121" i="54"/>
  <c r="H121" i="54" s="1"/>
  <c r="E122" i="54"/>
  <c r="E87" i="82"/>
  <c r="J121" i="54"/>
  <c r="BW121" i="54" l="1"/>
  <c r="AU121" i="54"/>
  <c r="BV121" i="54"/>
  <c r="D87" i="82"/>
  <c r="BY121" i="54"/>
  <c r="CA121" i="54"/>
  <c r="BX121" i="54"/>
  <c r="BZ121" i="54"/>
  <c r="E88" i="82"/>
  <c r="J122" i="54"/>
  <c r="E123" i="54"/>
  <c r="I122" i="54"/>
  <c r="H122" i="54" s="1"/>
  <c r="BX122" i="54" l="1"/>
  <c r="CA122" i="54"/>
  <c r="BZ122" i="54"/>
  <c r="P122" i="54"/>
  <c r="BY122" i="54"/>
  <c r="AU122" i="54"/>
  <c r="D88" i="82"/>
  <c r="BV122" i="54"/>
  <c r="BW122" i="54"/>
  <c r="E89" i="82"/>
  <c r="J123" i="54"/>
  <c r="E124" i="54"/>
  <c r="I123" i="54"/>
  <c r="H123" i="54" s="1"/>
  <c r="AX122" i="54" l="1"/>
  <c r="AY122" i="54"/>
  <c r="BV123" i="54"/>
  <c r="D89" i="82"/>
  <c r="AU123" i="54"/>
  <c r="BY123" i="54"/>
  <c r="BZ123" i="54"/>
  <c r="CA123" i="54"/>
  <c r="BW123" i="54"/>
  <c r="BX123" i="54"/>
  <c r="E125" i="54"/>
  <c r="J124" i="54"/>
  <c r="E90" i="82"/>
  <c r="I124" i="54"/>
  <c r="H124" i="54" s="1"/>
  <c r="AU124" i="54" l="1"/>
  <c r="D90" i="82"/>
  <c r="BW124" i="54"/>
  <c r="P124" i="54"/>
  <c r="BV124" i="54"/>
  <c r="BX124" i="54"/>
  <c r="BY124" i="54"/>
  <c r="BZ124" i="54"/>
  <c r="CA124" i="54"/>
  <c r="I125" i="54"/>
  <c r="H125" i="54" s="1"/>
  <c r="E91" i="82"/>
  <c r="J125" i="54"/>
  <c r="E126" i="54"/>
  <c r="CA125" i="54" l="1"/>
  <c r="BZ125" i="54"/>
  <c r="BV125" i="54"/>
  <c r="BW125" i="54"/>
  <c r="D91" i="82"/>
  <c r="AU125" i="54"/>
  <c r="BX125" i="54"/>
  <c r="BY125" i="54"/>
  <c r="J126" i="54"/>
  <c r="E92" i="82"/>
  <c r="E127" i="54"/>
  <c r="I126" i="54"/>
  <c r="AY124" i="54"/>
  <c r="AX124" i="54"/>
  <c r="H126" i="54" l="1"/>
  <c r="E128" i="54"/>
  <c r="J127" i="54"/>
  <c r="E93" i="82"/>
  <c r="I127" i="54"/>
  <c r="H127" i="54" l="1"/>
  <c r="E94" i="82"/>
  <c r="J128" i="54"/>
  <c r="E129" i="54"/>
  <c r="I128" i="54"/>
  <c r="H128" i="54" s="1"/>
  <c r="BV126" i="54"/>
  <c r="BW126" i="54"/>
  <c r="CA126" i="54"/>
  <c r="BY126" i="54"/>
  <c r="BZ126" i="54"/>
  <c r="AU126" i="54"/>
  <c r="BX126" i="54"/>
  <c r="D92" i="82"/>
  <c r="P126" i="54"/>
  <c r="J129" i="54" l="1"/>
  <c r="E95" i="82"/>
  <c r="I129" i="54"/>
  <c r="H129" i="54" s="1"/>
  <c r="E130" i="54"/>
  <c r="AX126" i="54"/>
  <c r="AY126" i="54"/>
  <c r="BV128" i="54"/>
  <c r="BW128" i="54"/>
  <c r="CA128" i="54"/>
  <c r="AU128" i="54"/>
  <c r="BX128" i="54"/>
  <c r="BY128" i="54"/>
  <c r="D94" i="82"/>
  <c r="BZ128" i="54"/>
  <c r="BX127" i="54"/>
  <c r="P127" i="54"/>
  <c r="BY127" i="54"/>
  <c r="AU127" i="54"/>
  <c r="BZ127" i="54"/>
  <c r="CA127" i="54"/>
  <c r="BV127" i="54"/>
  <c r="BW127" i="54"/>
  <c r="D93" i="82"/>
  <c r="I130" i="54" l="1"/>
  <c r="E131" i="54"/>
  <c r="E96" i="82"/>
  <c r="J130" i="54"/>
  <c r="AY127" i="54"/>
  <c r="AX127" i="54"/>
  <c r="AU129" i="54"/>
  <c r="D95" i="82"/>
  <c r="BX129" i="54"/>
  <c r="BY129" i="54"/>
  <c r="BZ129" i="54"/>
  <c r="BV129" i="54"/>
  <c r="CA129" i="54"/>
  <c r="BW129" i="54"/>
  <c r="J131" i="54" l="1"/>
  <c r="E97" i="82"/>
  <c r="E132" i="54"/>
  <c r="I131" i="54"/>
  <c r="H131" i="54" s="1"/>
  <c r="H130" i="54"/>
  <c r="J132" i="54" l="1"/>
  <c r="E133" i="54"/>
  <c r="E98" i="82"/>
  <c r="I132" i="54"/>
  <c r="H132" i="54" s="1"/>
  <c r="BV130" i="54"/>
  <c r="BW130" i="54"/>
  <c r="CA130" i="54"/>
  <c r="AU130" i="54"/>
  <c r="BX130" i="54"/>
  <c r="D96" i="82"/>
  <c r="BY130" i="54"/>
  <c r="BZ130" i="54"/>
  <c r="D97" i="82"/>
  <c r="BW131" i="54"/>
  <c r="P131" i="54"/>
  <c r="BV131" i="54"/>
  <c r="AU131" i="54"/>
  <c r="BY131" i="54"/>
  <c r="BZ131" i="54"/>
  <c r="CA131" i="54"/>
  <c r="BX131" i="54"/>
  <c r="AX131" i="54" l="1"/>
  <c r="AY131" i="54"/>
  <c r="AU132" i="54"/>
  <c r="CA132" i="54"/>
  <c r="BV132" i="54"/>
  <c r="BW132" i="54"/>
  <c r="D98" i="82"/>
  <c r="BX132" i="54"/>
  <c r="BZ132" i="54"/>
  <c r="BY132" i="54"/>
  <c r="J133" i="54"/>
  <c r="E99" i="82"/>
  <c r="E134" i="54"/>
  <c r="I133" i="54"/>
  <c r="H133" i="54" s="1"/>
  <c r="I134" i="54" l="1"/>
  <c r="E135" i="54"/>
  <c r="E100" i="82"/>
  <c r="J134" i="54"/>
  <c r="BW133" i="54"/>
  <c r="BV133" i="54"/>
  <c r="AU133" i="54"/>
  <c r="P133" i="54"/>
  <c r="CA133" i="54"/>
  <c r="BY133" i="54"/>
  <c r="BX133" i="54"/>
  <c r="D99" i="82"/>
  <c r="BZ133" i="54"/>
  <c r="AX133" i="54" l="1"/>
  <c r="AY133" i="54"/>
  <c r="E101" i="82"/>
  <c r="I135" i="54"/>
  <c r="J135" i="54"/>
  <c r="E136" i="54"/>
  <c r="H134" i="54"/>
  <c r="AU134" i="54" l="1"/>
  <c r="BX134" i="54"/>
  <c r="D100" i="82"/>
  <c r="BY134" i="54"/>
  <c r="CA134" i="54"/>
  <c r="BZ134" i="54"/>
  <c r="BW134" i="54"/>
  <c r="BV134" i="54"/>
  <c r="I136" i="54"/>
  <c r="H136" i="54" s="1"/>
  <c r="J136" i="54"/>
  <c r="E102" i="82"/>
  <c r="E137" i="54"/>
  <c r="H135" i="54"/>
  <c r="CA135" i="54" l="1"/>
  <c r="P135" i="54"/>
  <c r="BY135" i="54"/>
  <c r="BZ135" i="54"/>
  <c r="AU135" i="54"/>
  <c r="BX135" i="54"/>
  <c r="D101" i="82"/>
  <c r="BV135" i="54"/>
  <c r="BW135" i="54"/>
  <c r="BV136" i="54"/>
  <c r="D102" i="82"/>
  <c r="AU136" i="54"/>
  <c r="BW136" i="54"/>
  <c r="BX136" i="54"/>
  <c r="BZ136" i="54"/>
  <c r="CA136" i="54"/>
  <c r="BY136" i="54"/>
  <c r="J137" i="54"/>
  <c r="E138" i="54"/>
  <c r="I137" i="54"/>
  <c r="H137" i="54" s="1"/>
  <c r="E103" i="82"/>
  <c r="D103" i="82" l="1"/>
  <c r="AU137" i="54"/>
  <c r="BW137" i="54"/>
  <c r="P137" i="54"/>
  <c r="BV137" i="54"/>
  <c r="BY137" i="54"/>
  <c r="BZ137" i="54"/>
  <c r="CA137" i="54"/>
  <c r="BX137" i="54"/>
  <c r="AY135" i="54"/>
  <c r="AX135" i="54"/>
  <c r="I138" i="54"/>
  <c r="E104" i="82"/>
  <c r="E139" i="54"/>
  <c r="J138" i="54"/>
  <c r="E105" i="82" l="1"/>
  <c r="J139" i="54"/>
  <c r="I139" i="54"/>
  <c r="H139" i="54" s="1"/>
  <c r="E140" i="54"/>
  <c r="AY137" i="54"/>
  <c r="AX137" i="54"/>
  <c r="H138" i="54"/>
  <c r="E141" i="54" l="1"/>
  <c r="E106" i="82"/>
  <c r="J140" i="54"/>
  <c r="I140" i="54"/>
  <c r="H140" i="54" s="1"/>
  <c r="AU138" i="54"/>
  <c r="CA138" i="54"/>
  <c r="BV138" i="54"/>
  <c r="BY138" i="54"/>
  <c r="BX138" i="54"/>
  <c r="D104" i="82"/>
  <c r="BZ138" i="54"/>
  <c r="BW138" i="54"/>
  <c r="D105" i="82"/>
  <c r="BW139" i="54"/>
  <c r="BY139" i="54"/>
  <c r="AU139" i="54"/>
  <c r="P139" i="54"/>
  <c r="BZ139" i="54"/>
  <c r="CA139" i="54"/>
  <c r="BV139" i="54"/>
  <c r="BX139" i="54"/>
  <c r="AX139" i="54" l="1"/>
  <c r="AY139" i="54"/>
  <c r="BY140" i="54"/>
  <c r="CA140" i="54"/>
  <c r="BZ140" i="54"/>
  <c r="BX140" i="54"/>
  <c r="AU140" i="54"/>
  <c r="BW140" i="54"/>
  <c r="D106" i="82"/>
  <c r="BV140" i="54"/>
  <c r="E107" i="82"/>
  <c r="I141" i="54"/>
  <c r="J141" i="54"/>
  <c r="E142" i="54"/>
  <c r="E143" i="54" l="1"/>
  <c r="J142" i="54"/>
  <c r="I142" i="54"/>
  <c r="H142" i="54" s="1"/>
  <c r="E108" i="82"/>
  <c r="H141" i="54"/>
  <c r="BV141" i="54" l="1"/>
  <c r="BW141" i="54"/>
  <c r="BX141" i="54"/>
  <c r="BZ141" i="54"/>
  <c r="CA141" i="54"/>
  <c r="AU141" i="54"/>
  <c r="BY141" i="54"/>
  <c r="D107" i="82"/>
  <c r="AU142" i="54"/>
  <c r="D108" i="82"/>
  <c r="BX142" i="54"/>
  <c r="BW142" i="54"/>
  <c r="BV142" i="54"/>
  <c r="BZ142" i="54"/>
  <c r="BY142" i="54"/>
  <c r="CA142" i="54"/>
  <c r="E109" i="82"/>
  <c r="E144" i="54"/>
  <c r="J143" i="54"/>
  <c r="I143" i="54"/>
  <c r="J144" i="54" l="1"/>
  <c r="E110" i="82"/>
  <c r="E145" i="54"/>
  <c r="I144" i="54"/>
  <c r="H144" i="54" s="1"/>
  <c r="H143" i="54"/>
  <c r="BZ144" i="54" l="1"/>
  <c r="BY144" i="54"/>
  <c r="BX144" i="54"/>
  <c r="AU144" i="54"/>
  <c r="CA144" i="54"/>
  <c r="BW144" i="54"/>
  <c r="D110" i="82"/>
  <c r="BV144" i="54"/>
  <c r="P144" i="54"/>
  <c r="CA143" i="54"/>
  <c r="BY143" i="54"/>
  <c r="BZ143" i="54"/>
  <c r="D109" i="82"/>
  <c r="BW143" i="54"/>
  <c r="BV143" i="54"/>
  <c r="BX143" i="54"/>
  <c r="E111" i="82"/>
  <c r="J145" i="54"/>
  <c r="E146" i="54"/>
  <c r="I145" i="54"/>
  <c r="H145" i="54" s="1"/>
  <c r="D111" i="82" l="1"/>
  <c r="BW145" i="54"/>
  <c r="CA145" i="54"/>
  <c r="BY145" i="54"/>
  <c r="AU145" i="54"/>
  <c r="BX145" i="54"/>
  <c r="BZ145" i="54"/>
  <c r="BV145" i="54"/>
  <c r="I146" i="54"/>
  <c r="H146" i="54" s="1"/>
  <c r="E147" i="54"/>
  <c r="E112" i="82"/>
  <c r="J146" i="54"/>
  <c r="AY144" i="54"/>
  <c r="AX144" i="54"/>
  <c r="E113" i="82" l="1"/>
  <c r="E148" i="54"/>
  <c r="J147" i="54"/>
  <c r="I147" i="54"/>
  <c r="H147" i="54" s="1"/>
  <c r="BY146" i="54"/>
  <c r="CA146" i="54"/>
  <c r="BZ146" i="54"/>
  <c r="AU146" i="54"/>
  <c r="BX146" i="54"/>
  <c r="P146" i="54"/>
  <c r="BV146" i="54"/>
  <c r="D112" i="82"/>
  <c r="BW146" i="54"/>
  <c r="AX146" i="54" l="1"/>
  <c r="AY146" i="54"/>
  <c r="BV147" i="54"/>
  <c r="BW147" i="54"/>
  <c r="D113" i="82"/>
  <c r="AU147" i="54"/>
  <c r="BX147" i="54"/>
  <c r="BZ147" i="54"/>
  <c r="CA147" i="54"/>
  <c r="BY147" i="54"/>
  <c r="E149" i="54"/>
  <c r="J148" i="54"/>
  <c r="E114" i="82"/>
  <c r="I148" i="54"/>
  <c r="H148" i="54" s="1"/>
  <c r="BV148" i="54" l="1"/>
  <c r="BW148" i="54"/>
  <c r="CA148" i="54"/>
  <c r="D114" i="82"/>
  <c r="P148" i="54"/>
  <c r="BZ148" i="54"/>
  <c r="BY148" i="54"/>
  <c r="BX148" i="54"/>
  <c r="AU148" i="54"/>
  <c r="E115" i="82"/>
  <c r="I149" i="54"/>
  <c r="E150" i="54"/>
  <c r="J149" i="54"/>
  <c r="AX148" i="54" l="1"/>
  <c r="AY148" i="54"/>
  <c r="E116" i="82"/>
  <c r="J150" i="54"/>
  <c r="E151" i="54"/>
  <c r="I150" i="54"/>
  <c r="H150" i="54" s="1"/>
  <c r="H149" i="54"/>
  <c r="BX149" i="54" l="1"/>
  <c r="BZ149" i="54"/>
  <c r="AU149" i="54"/>
  <c r="BV149" i="54"/>
  <c r="BW149" i="54"/>
  <c r="CA149" i="54"/>
  <c r="BY149" i="54"/>
  <c r="D115" i="82"/>
  <c r="J151" i="54"/>
  <c r="E152" i="54"/>
  <c r="E117" i="82"/>
  <c r="I151" i="54"/>
  <c r="BW150" i="54"/>
  <c r="BV150" i="54"/>
  <c r="BY150" i="54"/>
  <c r="CA150" i="54"/>
  <c r="BX150" i="54"/>
  <c r="BZ150" i="54"/>
  <c r="AU150" i="54"/>
  <c r="D116" i="82"/>
  <c r="I152" i="54" l="1"/>
  <c r="E153" i="54"/>
  <c r="J152" i="54"/>
  <c r="E118" i="82"/>
  <c r="H151" i="54"/>
  <c r="I153" i="54" l="1"/>
  <c r="H153" i="54" s="1"/>
  <c r="E154" i="54"/>
  <c r="J153" i="54"/>
  <c r="E119" i="82"/>
  <c r="BZ151" i="54"/>
  <c r="CA151" i="54"/>
  <c r="BX151" i="54"/>
  <c r="BY151" i="54"/>
  <c r="BV151" i="54"/>
  <c r="BW151" i="54"/>
  <c r="AU151" i="54"/>
  <c r="D117" i="82"/>
  <c r="H152" i="54"/>
  <c r="BW152" i="54" l="1"/>
  <c r="BV152" i="54"/>
  <c r="BY152" i="54"/>
  <c r="CA152" i="54"/>
  <c r="BX152" i="54"/>
  <c r="BZ152" i="54"/>
  <c r="D118" i="82"/>
  <c r="E120" i="82"/>
  <c r="I154" i="54"/>
  <c r="H154" i="54" s="1"/>
  <c r="E155" i="54"/>
  <c r="J154" i="54"/>
  <c r="BW153" i="54"/>
  <c r="D119" i="82"/>
  <c r="BV153" i="54"/>
  <c r="AU153" i="54"/>
  <c r="CA153" i="54"/>
  <c r="BY153" i="54"/>
  <c r="BZ153" i="54"/>
  <c r="BX153" i="54"/>
  <c r="P153" i="54"/>
  <c r="AY153" i="54" l="1"/>
  <c r="AX153" i="54"/>
  <c r="BY154" i="54"/>
  <c r="CA154" i="54"/>
  <c r="BZ154" i="54"/>
  <c r="P154" i="54"/>
  <c r="BX154" i="54"/>
  <c r="BW154" i="54"/>
  <c r="D120" i="82"/>
  <c r="BV154" i="54"/>
  <c r="AU154" i="54"/>
  <c r="E156" i="54"/>
  <c r="E121" i="82"/>
  <c r="J155" i="54"/>
  <c r="I155" i="54"/>
  <c r="H155" i="54" s="1"/>
  <c r="BX155" i="54" l="1"/>
  <c r="D121" i="82"/>
  <c r="BZ155" i="54"/>
  <c r="BW155" i="54"/>
  <c r="AU155" i="54"/>
  <c r="P155" i="54"/>
  <c r="BV155" i="54"/>
  <c r="BY155" i="54"/>
  <c r="CA155" i="54"/>
  <c r="AX154" i="54"/>
  <c r="AY154" i="54"/>
  <c r="J156" i="54"/>
  <c r="E122" i="82"/>
  <c r="E157" i="54"/>
  <c r="I156" i="54"/>
  <c r="H156" i="54" s="1"/>
  <c r="BZ156" i="54" l="1"/>
  <c r="BY156" i="54"/>
  <c r="BX156" i="54"/>
  <c r="BV156" i="54"/>
  <c r="BW156" i="54"/>
  <c r="D122" i="82"/>
  <c r="AU156" i="54"/>
  <c r="CA156" i="54"/>
  <c r="E123" i="82"/>
  <c r="J157" i="54"/>
  <c r="E158" i="54"/>
  <c r="I157" i="54"/>
  <c r="AY155" i="54"/>
  <c r="AX155" i="54"/>
  <c r="H157" i="54" l="1"/>
  <c r="E159" i="54"/>
  <c r="J158" i="54"/>
  <c r="I158" i="54"/>
  <c r="H158" i="54" s="1"/>
  <c r="E124" i="82"/>
  <c r="E125" i="82" l="1"/>
  <c r="E160" i="54"/>
  <c r="J159" i="54"/>
  <c r="I159" i="54"/>
  <c r="H159" i="54" s="1"/>
  <c r="BW158" i="54"/>
  <c r="BV158" i="54"/>
  <c r="BZ158" i="54"/>
  <c r="BY158" i="54"/>
  <c r="CA158" i="54"/>
  <c r="AU158" i="54"/>
  <c r="BX158" i="54"/>
  <c r="D124" i="82"/>
  <c r="BV157" i="54"/>
  <c r="BW157" i="54"/>
  <c r="BY157" i="54"/>
  <c r="BZ157" i="54"/>
  <c r="CA157" i="54"/>
  <c r="AU157" i="54"/>
  <c r="BX157" i="54"/>
  <c r="D123" i="82"/>
  <c r="P157" i="54"/>
  <c r="E126" i="82" l="1"/>
  <c r="I160" i="54"/>
  <c r="E161" i="54"/>
  <c r="J160" i="54"/>
  <c r="BX159" i="54"/>
  <c r="BZ159" i="54"/>
  <c r="AU159" i="54"/>
  <c r="CA159" i="54"/>
  <c r="BY159" i="54"/>
  <c r="BW159" i="54"/>
  <c r="D125" i="82"/>
  <c r="BV159" i="54"/>
  <c r="AY157" i="54"/>
  <c r="AX157" i="54"/>
  <c r="I161" i="54" l="1"/>
  <c r="E162" i="54"/>
  <c r="J161" i="54"/>
  <c r="E127" i="82"/>
  <c r="H160" i="54"/>
  <c r="BW160" i="54" l="1"/>
  <c r="D126" i="82"/>
  <c r="BV160" i="54"/>
  <c r="CA160" i="54"/>
  <c r="BX160" i="54"/>
  <c r="BY160" i="54"/>
  <c r="BZ160" i="54"/>
  <c r="AU160" i="54"/>
  <c r="E128" i="82"/>
  <c r="E163" i="54"/>
  <c r="J162" i="54"/>
  <c r="I162" i="54"/>
  <c r="H162" i="54" s="1"/>
  <c r="H161" i="54"/>
  <c r="J163" i="54" l="1"/>
  <c r="E164" i="54"/>
  <c r="I163" i="54"/>
  <c r="H163" i="54" s="1"/>
  <c r="E129" i="82"/>
  <c r="BY161" i="54"/>
  <c r="BZ161" i="54"/>
  <c r="BX161" i="54"/>
  <c r="AU161" i="54"/>
  <c r="CA161" i="54"/>
  <c r="D127" i="82"/>
  <c r="L161" i="54"/>
  <c r="BW161" i="54"/>
  <c r="BV161" i="54"/>
  <c r="BV162" i="54"/>
  <c r="AU162" i="54"/>
  <c r="D128" i="82"/>
  <c r="P162" i="54"/>
  <c r="CA162" i="54"/>
  <c r="BX162" i="54"/>
  <c r="BY162" i="54"/>
  <c r="BW162" i="54"/>
  <c r="BZ162" i="54"/>
  <c r="AY162" i="54" l="1"/>
  <c r="AX162" i="54"/>
  <c r="AU163" i="54"/>
  <c r="CA163" i="54"/>
  <c r="D129" i="82"/>
  <c r="BW163" i="54"/>
  <c r="BX163" i="54"/>
  <c r="BY163" i="54"/>
  <c r="BV163" i="54"/>
  <c r="BZ163" i="54"/>
  <c r="I164" i="54"/>
  <c r="E130" i="82"/>
  <c r="J164" i="54"/>
  <c r="E165" i="54"/>
  <c r="J165" i="54" l="1"/>
  <c r="E166" i="54"/>
  <c r="E131" i="82"/>
  <c r="I165" i="54"/>
  <c r="H165" i="54" s="1"/>
  <c r="H164" i="54"/>
  <c r="BZ164" i="54" l="1"/>
  <c r="BV164" i="54"/>
  <c r="BY164" i="54"/>
  <c r="D130" i="82"/>
  <c r="BX164" i="54"/>
  <c r="BW164" i="54"/>
  <c r="AU164" i="54"/>
  <c r="CA164" i="54"/>
  <c r="CA165" i="54"/>
  <c r="D131" i="82"/>
  <c r="BX165" i="54"/>
  <c r="BV165" i="54"/>
  <c r="BW165" i="54"/>
  <c r="AU165" i="54"/>
  <c r="BY165" i="54"/>
  <c r="BZ165" i="54"/>
  <c r="E132" i="82"/>
  <c r="J166" i="54"/>
  <c r="E167" i="54"/>
  <c r="I166" i="54"/>
  <c r="H166" i="54" s="1"/>
  <c r="BX166" i="54" l="1"/>
  <c r="BY166" i="54"/>
  <c r="CA166" i="54"/>
  <c r="AU166" i="54"/>
  <c r="BZ166" i="54"/>
  <c r="BV166" i="54"/>
  <c r="BW166" i="54"/>
  <c r="L166" i="54"/>
  <c r="D132" i="82"/>
  <c r="J167" i="54"/>
  <c r="E133" i="82"/>
  <c r="E168" i="54"/>
  <c r="I167" i="54"/>
  <c r="H167" i="54" l="1"/>
  <c r="E169" i="54"/>
  <c r="J168" i="54"/>
  <c r="E134" i="82"/>
  <c r="I168" i="54"/>
  <c r="H168" i="54" s="1"/>
  <c r="BW168" i="54" l="1"/>
  <c r="BV168" i="54"/>
  <c r="D134" i="82"/>
  <c r="AU168" i="54"/>
  <c r="P168" i="54"/>
  <c r="CA168" i="54"/>
  <c r="BX168" i="54"/>
  <c r="BZ168" i="54"/>
  <c r="BY168" i="54"/>
  <c r="E135" i="82"/>
  <c r="I169" i="54"/>
  <c r="E170" i="54"/>
  <c r="J169" i="54"/>
  <c r="BV167" i="54"/>
  <c r="BW167" i="54"/>
  <c r="P167" i="54"/>
  <c r="AU167" i="54"/>
  <c r="CA167" i="54"/>
  <c r="BX167" i="54"/>
  <c r="BZ167" i="54"/>
  <c r="D133" i="82"/>
  <c r="BY167" i="54"/>
  <c r="AX167" i="54" l="1"/>
  <c r="AY167" i="54"/>
  <c r="AX168" i="54"/>
  <c r="AY168" i="54"/>
  <c r="E136" i="82"/>
  <c r="J170" i="54"/>
  <c r="E171" i="54"/>
  <c r="I170" i="54"/>
  <c r="H170" i="54" s="1"/>
  <c r="H169" i="54"/>
  <c r="BV170" i="54" l="1"/>
  <c r="BW170" i="54"/>
  <c r="BZ170" i="54"/>
  <c r="BX170" i="54"/>
  <c r="BY170" i="54"/>
  <c r="D136" i="82"/>
  <c r="AO170" i="54"/>
  <c r="CA170" i="54"/>
  <c r="AU169" i="54"/>
  <c r="CA169" i="54"/>
  <c r="BW169" i="54"/>
  <c r="D135" i="82"/>
  <c r="L169" i="54"/>
  <c r="BZ169" i="54"/>
  <c r="BV169" i="54"/>
  <c r="BY169" i="54"/>
  <c r="BX169" i="54"/>
  <c r="E172" i="54"/>
  <c r="J171" i="54"/>
  <c r="I171" i="54"/>
  <c r="E137" i="82"/>
  <c r="E138" i="82" l="1"/>
  <c r="I172" i="54"/>
  <c r="E173" i="54"/>
  <c r="J172" i="54"/>
  <c r="BI170" i="54"/>
  <c r="BU170" i="54"/>
  <c r="BK170" i="54"/>
  <c r="BH170" i="54"/>
  <c r="BR170" i="54"/>
  <c r="BQ170" i="54"/>
  <c r="BS170" i="54"/>
  <c r="BP170" i="54"/>
  <c r="BN170" i="54"/>
  <c r="BL170" i="54"/>
  <c r="BO170" i="54"/>
  <c r="BJ170" i="54"/>
  <c r="BT170" i="54"/>
  <c r="BM170" i="54"/>
  <c r="H171" i="54"/>
  <c r="AO171" i="54" l="1"/>
  <c r="CA171" i="54"/>
  <c r="BY171" i="54"/>
  <c r="BZ171" i="54"/>
  <c r="BV171" i="54"/>
  <c r="BX171" i="54"/>
  <c r="D137" i="82"/>
  <c r="BW171" i="54"/>
  <c r="E174" i="54"/>
  <c r="J173" i="54"/>
  <c r="E139" i="82"/>
  <c r="I173" i="54"/>
  <c r="H173" i="54" s="1"/>
  <c r="H172" i="54"/>
  <c r="D139" i="82" l="1"/>
  <c r="CA173" i="54"/>
  <c r="BX173" i="54"/>
  <c r="BZ173" i="54"/>
  <c r="BV173" i="54"/>
  <c r="BY173" i="54"/>
  <c r="BW173" i="54"/>
  <c r="E140" i="82"/>
  <c r="J174" i="54"/>
  <c r="E175" i="54"/>
  <c r="I174" i="54"/>
  <c r="BV172" i="54"/>
  <c r="BW172" i="54"/>
  <c r="BZ172" i="54"/>
  <c r="CA172" i="54"/>
  <c r="BX172" i="54"/>
  <c r="BY172" i="54"/>
  <c r="D138" i="82"/>
  <c r="BT171" i="54"/>
  <c r="BJ171" i="54"/>
  <c r="BI171" i="54"/>
  <c r="BU171" i="54"/>
  <c r="BP171" i="54"/>
  <c r="BS171" i="54"/>
  <c r="BQ171" i="54"/>
  <c r="BL171" i="54"/>
  <c r="BH171" i="54"/>
  <c r="BO171" i="54"/>
  <c r="BR171" i="54"/>
  <c r="BM171" i="54"/>
  <c r="BN171" i="54"/>
  <c r="BK171" i="54"/>
  <c r="E141" i="82" l="1"/>
  <c r="J175" i="54"/>
  <c r="E176" i="54"/>
  <c r="I175" i="54"/>
  <c r="H175" i="54" s="1"/>
  <c r="H174" i="54"/>
  <c r="D140" i="82" l="1"/>
  <c r="BV174" i="54"/>
  <c r="BW174" i="54"/>
  <c r="BZ174" i="54"/>
  <c r="CA174" i="54"/>
  <c r="BY174" i="54"/>
  <c r="BX174" i="54"/>
  <c r="AO174" i="54"/>
  <c r="D141" i="82"/>
  <c r="BW175" i="54"/>
  <c r="BY175" i="54"/>
  <c r="BZ175" i="54"/>
  <c r="BV175" i="54"/>
  <c r="CA175" i="54"/>
  <c r="BX175" i="54"/>
  <c r="AO175" i="54"/>
  <c r="I176" i="54"/>
  <c r="H176" i="54" s="1"/>
  <c r="E142" i="82"/>
  <c r="J176" i="54"/>
  <c r="E177" i="54"/>
  <c r="BY176" i="54" l="1"/>
  <c r="BZ176" i="54"/>
  <c r="BX176" i="54"/>
  <c r="CA176" i="54"/>
  <c r="BV176" i="54"/>
  <c r="D142" i="82"/>
  <c r="BW176" i="54"/>
  <c r="BN175" i="54"/>
  <c r="BJ175" i="54"/>
  <c r="BO175" i="54"/>
  <c r="BM175" i="54"/>
  <c r="BK175" i="54"/>
  <c r="BT175" i="54"/>
  <c r="BS175" i="54"/>
  <c r="BR175" i="54"/>
  <c r="BL175" i="54"/>
  <c r="BQ175" i="54"/>
  <c r="BP175" i="54"/>
  <c r="BH175" i="54"/>
  <c r="BU175" i="54"/>
  <c r="BI175" i="54"/>
  <c r="BP174" i="54"/>
  <c r="BS174" i="54"/>
  <c r="BK174" i="54"/>
  <c r="BR174" i="54"/>
  <c r="BQ174" i="54"/>
  <c r="BM174" i="54"/>
  <c r="BO174" i="54"/>
  <c r="BN174" i="54"/>
  <c r="BJ174" i="54"/>
  <c r="BL174" i="54"/>
  <c r="BU174" i="54"/>
  <c r="BI174" i="54"/>
  <c r="BH174" i="54"/>
  <c r="BT174" i="54"/>
  <c r="I177" i="54"/>
  <c r="J177" i="54"/>
  <c r="E178" i="54"/>
  <c r="E143" i="82"/>
  <c r="J178" i="54" l="1"/>
  <c r="E179" i="54"/>
  <c r="E144" i="82"/>
  <c r="I178" i="54"/>
  <c r="H178" i="54" s="1"/>
  <c r="H177" i="54"/>
  <c r="P177" i="54" l="1"/>
  <c r="BZ177" i="54"/>
  <c r="AU177" i="54"/>
  <c r="BW177" i="54"/>
  <c r="D143" i="82"/>
  <c r="BY177" i="54"/>
  <c r="BV177" i="54"/>
  <c r="BX177" i="54"/>
  <c r="CA177" i="54"/>
  <c r="BV178" i="54"/>
  <c r="BW178" i="54"/>
  <c r="D144" i="82"/>
  <c r="P178" i="54"/>
  <c r="BY178" i="54"/>
  <c r="BZ178" i="54"/>
  <c r="CA178" i="54"/>
  <c r="BX178" i="54"/>
  <c r="AU178" i="54"/>
  <c r="I179" i="54"/>
  <c r="H179" i="54" s="1"/>
  <c r="E180" i="54"/>
  <c r="E145" i="82"/>
  <c r="J179" i="54"/>
  <c r="E146" i="82" l="1"/>
  <c r="J180" i="54"/>
  <c r="E181" i="54"/>
  <c r="I180" i="54"/>
  <c r="H180" i="54" s="1"/>
  <c r="BX179" i="54"/>
  <c r="BY179" i="54"/>
  <c r="CA179" i="54"/>
  <c r="D145" i="82"/>
  <c r="BV179" i="54"/>
  <c r="BW179" i="54"/>
  <c r="AU179" i="54"/>
  <c r="BZ179" i="54"/>
  <c r="P179" i="54"/>
  <c r="AY178" i="54"/>
  <c r="AX178" i="54"/>
  <c r="AX177" i="54"/>
  <c r="AY177" i="54"/>
  <c r="BV180" i="54" l="1"/>
  <c r="BW180" i="54"/>
  <c r="BY180" i="54"/>
  <c r="BZ180" i="54"/>
  <c r="D146" i="82"/>
  <c r="AU180" i="54"/>
  <c r="CA180" i="54"/>
  <c r="BX180" i="54"/>
  <c r="I181" i="54"/>
  <c r="H181" i="54" s="1"/>
  <c r="E182" i="54"/>
  <c r="J181" i="54"/>
  <c r="E147" i="82"/>
  <c r="AX179" i="54"/>
  <c r="AY179" i="54"/>
  <c r="D147" i="82" l="1"/>
  <c r="BY181" i="54"/>
  <c r="BX181" i="54"/>
  <c r="BZ181" i="54"/>
  <c r="AU181" i="54"/>
  <c r="CA181" i="54"/>
  <c r="BW181" i="54"/>
  <c r="BV181" i="54"/>
  <c r="E148" i="82"/>
  <c r="E183" i="54"/>
  <c r="J182" i="54"/>
  <c r="I182" i="54"/>
  <c r="H182" i="54" s="1"/>
  <c r="E149" i="82" l="1"/>
  <c r="I183" i="54"/>
  <c r="H183" i="54" s="1"/>
  <c r="E184" i="54"/>
  <c r="J183" i="54"/>
  <c r="BX182" i="54"/>
  <c r="BV182" i="54"/>
  <c r="BZ182" i="54"/>
  <c r="AU182" i="54"/>
  <c r="CA182" i="54"/>
  <c r="BY182" i="54"/>
  <c r="BW182" i="54"/>
  <c r="D148" i="82"/>
  <c r="I184" i="54" l="1"/>
  <c r="E185" i="54"/>
  <c r="E150" i="82"/>
  <c r="J184" i="54"/>
  <c r="D149" i="82"/>
  <c r="AU183" i="54"/>
  <c r="CA183" i="54"/>
  <c r="BY183" i="54"/>
  <c r="BZ183" i="54"/>
  <c r="BV183" i="54"/>
  <c r="P183" i="54"/>
  <c r="BX183" i="54"/>
  <c r="BW183" i="54"/>
  <c r="E151" i="82" l="1"/>
  <c r="E186" i="54"/>
  <c r="J185" i="54"/>
  <c r="I185" i="54"/>
  <c r="H185" i="54" s="1"/>
  <c r="AX183" i="54"/>
  <c r="AY183" i="54"/>
  <c r="H184" i="54"/>
  <c r="BW185" i="54" l="1"/>
  <c r="D151" i="82"/>
  <c r="BV185" i="54"/>
  <c r="BZ185" i="54"/>
  <c r="AU185" i="54"/>
  <c r="CA185" i="54"/>
  <c r="BX185" i="54"/>
  <c r="BY185" i="54"/>
  <c r="J186" i="54"/>
  <c r="E187" i="54"/>
  <c r="E152" i="82"/>
  <c r="I186" i="54"/>
  <c r="BY184" i="54"/>
  <c r="BZ184" i="54"/>
  <c r="CA184" i="54"/>
  <c r="D150" i="82"/>
  <c r="AU184" i="54"/>
  <c r="BX184" i="54"/>
  <c r="BV184" i="54"/>
  <c r="BW184" i="54"/>
  <c r="J187" i="54" l="1"/>
  <c r="E153" i="82"/>
  <c r="E188" i="54"/>
  <c r="I187" i="54"/>
  <c r="H187" i="54" s="1"/>
  <c r="H186" i="54"/>
  <c r="BY186" i="54" l="1"/>
  <c r="BZ186" i="54"/>
  <c r="CA186" i="54"/>
  <c r="D152" i="82"/>
  <c r="BW186" i="54"/>
  <c r="BX186" i="54"/>
  <c r="BV186" i="54"/>
  <c r="AU186" i="54"/>
  <c r="BZ187" i="54"/>
  <c r="BV187" i="54"/>
  <c r="BY187" i="54"/>
  <c r="BX187" i="54"/>
  <c r="AU187" i="54"/>
  <c r="CA187" i="54"/>
  <c r="D153" i="82"/>
  <c r="BW187" i="54"/>
  <c r="P187" i="54"/>
  <c r="J188" i="54"/>
  <c r="E154" i="82"/>
  <c r="I188" i="54"/>
  <c r="H188" i="54" s="1"/>
  <c r="E189" i="54"/>
  <c r="BV188" i="54" l="1"/>
  <c r="BW188" i="54"/>
  <c r="BZ188" i="54"/>
  <c r="BX188" i="54"/>
  <c r="CA188" i="54"/>
  <c r="BY188" i="54"/>
  <c r="D154" i="82"/>
  <c r="AY187" i="54"/>
  <c r="AX187" i="54"/>
  <c r="E190" i="54"/>
  <c r="J189" i="54"/>
  <c r="I189" i="54"/>
  <c r="H189" i="54" s="1"/>
  <c r="E155" i="82"/>
  <c r="D155" i="82" l="1"/>
  <c r="AU189" i="54"/>
  <c r="BW189" i="54"/>
  <c r="CA189" i="54"/>
  <c r="BY189" i="54"/>
  <c r="P189" i="54"/>
  <c r="BX189" i="54"/>
  <c r="BV189" i="54"/>
  <c r="BZ189" i="54"/>
  <c r="E156" i="82"/>
  <c r="E191" i="54"/>
  <c r="J190" i="54"/>
  <c r="I190" i="54"/>
  <c r="H190" i="54" s="1"/>
  <c r="BY190" i="54" l="1"/>
  <c r="BZ190" i="54"/>
  <c r="CA190" i="54"/>
  <c r="D156" i="82"/>
  <c r="AU190" i="54"/>
  <c r="BV190" i="54"/>
  <c r="BX190" i="54"/>
  <c r="BW190" i="54"/>
  <c r="AY189" i="54"/>
  <c r="AX189" i="54"/>
  <c r="J191" i="54"/>
  <c r="E192" i="54"/>
  <c r="E157" i="82"/>
  <c r="I191" i="54"/>
  <c r="H191" i="54" s="1"/>
  <c r="I192" i="54" l="1"/>
  <c r="E193" i="54"/>
  <c r="J192" i="54"/>
  <c r="E158" i="82"/>
  <c r="D157" i="82"/>
  <c r="AU191" i="54"/>
  <c r="BW191" i="54"/>
  <c r="BZ191" i="54"/>
  <c r="BV191" i="54"/>
  <c r="CA191" i="54"/>
  <c r="BX191" i="54"/>
  <c r="BY191" i="54"/>
  <c r="E159" i="82" l="1"/>
  <c r="E194" i="54"/>
  <c r="I193" i="54"/>
  <c r="J193" i="54"/>
  <c r="H192" i="54"/>
  <c r="CA192" i="54" l="1"/>
  <c r="BY192" i="54"/>
  <c r="AU192" i="54"/>
  <c r="BV192" i="54"/>
  <c r="BW192" i="54"/>
  <c r="D158" i="82"/>
  <c r="BX192" i="54"/>
  <c r="BZ192" i="54"/>
  <c r="H193" i="54"/>
  <c r="J194" i="54"/>
  <c r="E195" i="54"/>
  <c r="I194" i="54"/>
  <c r="E160" i="82"/>
  <c r="BV193" i="54" l="1"/>
  <c r="BW193" i="54"/>
  <c r="BZ193" i="54"/>
  <c r="BX193" i="54"/>
  <c r="CA193" i="54"/>
  <c r="BY193" i="54"/>
  <c r="P193" i="54"/>
  <c r="D159" i="82"/>
  <c r="AU193" i="54"/>
  <c r="H194" i="54"/>
  <c r="J195" i="54"/>
  <c r="E196" i="54"/>
  <c r="I195" i="54"/>
  <c r="H195" i="54" s="1"/>
  <c r="E161" i="82"/>
  <c r="BW194" i="54" l="1"/>
  <c r="D160" i="82"/>
  <c r="BV194" i="54"/>
  <c r="AU194" i="54"/>
  <c r="CA194" i="54"/>
  <c r="BY194" i="54"/>
  <c r="BZ194" i="54"/>
  <c r="BX194" i="54"/>
  <c r="AY193" i="54"/>
  <c r="AX193" i="54"/>
  <c r="I196" i="54"/>
  <c r="J196" i="54"/>
  <c r="E162" i="82"/>
  <c r="E197" i="54"/>
  <c r="BX195" i="54"/>
  <c r="BZ195" i="54"/>
  <c r="BY195" i="54"/>
  <c r="CA195" i="54"/>
  <c r="D161" i="82"/>
  <c r="BV195" i="54"/>
  <c r="BW195" i="54"/>
  <c r="AU195" i="54"/>
  <c r="J197" i="54" l="1"/>
  <c r="E163" i="82"/>
  <c r="E198" i="54"/>
  <c r="I197" i="54"/>
  <c r="H197" i="54" s="1"/>
  <c r="H196" i="54"/>
  <c r="AU197" i="54" l="1"/>
  <c r="BW197" i="54"/>
  <c r="BV197" i="54"/>
  <c r="D163" i="82"/>
  <c r="BZ197" i="54"/>
  <c r="P197" i="54"/>
  <c r="BY197" i="54"/>
  <c r="BX197" i="54"/>
  <c r="CA197" i="54"/>
  <c r="BX196" i="54"/>
  <c r="D162" i="82"/>
  <c r="BV196" i="54"/>
  <c r="BW196" i="54"/>
  <c r="AU196" i="54"/>
  <c r="BY196" i="54"/>
  <c r="CA196" i="54"/>
  <c r="BZ196" i="54"/>
  <c r="E164" i="82"/>
  <c r="J198" i="54"/>
  <c r="E199" i="54"/>
  <c r="I198" i="54"/>
  <c r="E165" i="82" l="1"/>
  <c r="E200" i="54"/>
  <c r="I199" i="54"/>
  <c r="J199" i="54"/>
  <c r="AY197" i="54"/>
  <c r="AX197" i="54"/>
  <c r="H198" i="54"/>
  <c r="BY198" i="54" l="1"/>
  <c r="BZ198" i="54"/>
  <c r="CA198" i="54"/>
  <c r="BV198" i="54"/>
  <c r="AU198" i="54"/>
  <c r="BX198" i="54"/>
  <c r="D164" i="82"/>
  <c r="BW198" i="54"/>
  <c r="H199" i="54"/>
  <c r="E201" i="54"/>
  <c r="J200" i="54"/>
  <c r="I200" i="54"/>
  <c r="H200" i="54" s="1"/>
  <c r="E166" i="82"/>
  <c r="BV199" i="54" l="1"/>
  <c r="BW199" i="54"/>
  <c r="BX199" i="54"/>
  <c r="BZ199" i="54"/>
  <c r="CA199" i="54"/>
  <c r="BY199" i="54"/>
  <c r="AU199" i="54"/>
  <c r="D165" i="82"/>
  <c r="P199" i="54"/>
  <c r="E167" i="82"/>
  <c r="J201" i="54"/>
  <c r="E202" i="54"/>
  <c r="I201" i="54"/>
  <c r="H201" i="54" s="1"/>
  <c r="CA200" i="54"/>
  <c r="BY200" i="54"/>
  <c r="AU200" i="54"/>
  <c r="BZ200" i="54"/>
  <c r="BX200" i="54"/>
  <c r="BW200" i="54"/>
  <c r="D166" i="82"/>
  <c r="BV200" i="54"/>
  <c r="AY199" i="54" l="1"/>
  <c r="AX199" i="54"/>
  <c r="BV201" i="54"/>
  <c r="BW201" i="54"/>
  <c r="BZ201" i="54"/>
  <c r="AU201" i="54"/>
  <c r="CA201" i="54"/>
  <c r="D167" i="82"/>
  <c r="BX201" i="54"/>
  <c r="BY201" i="54"/>
  <c r="J202" i="54"/>
  <c r="E168" i="82"/>
  <c r="E203" i="54"/>
  <c r="I202" i="54"/>
  <c r="H202" i="54" s="1"/>
  <c r="AU202" i="54" l="1"/>
  <c r="D168" i="82"/>
  <c r="CA202" i="54"/>
  <c r="BW202" i="54"/>
  <c r="BX202" i="54"/>
  <c r="BV202" i="54"/>
  <c r="BZ202" i="54"/>
  <c r="BY202" i="54"/>
  <c r="I203" i="54"/>
  <c r="J203" i="54"/>
  <c r="E204" i="54"/>
  <c r="E169" i="82"/>
  <c r="H203" i="54" l="1"/>
  <c r="E170" i="82"/>
  <c r="J204" i="54"/>
  <c r="E205" i="54"/>
  <c r="I204" i="54"/>
  <c r="H204" i="54" s="1"/>
  <c r="BV204" i="54" l="1"/>
  <c r="BX204" i="54"/>
  <c r="D170" i="82"/>
  <c r="BY204" i="54"/>
  <c r="BW204" i="54"/>
  <c r="BZ204" i="54"/>
  <c r="CA204" i="54"/>
  <c r="J205" i="54"/>
  <c r="E206" i="54"/>
  <c r="E171" i="82"/>
  <c r="I205" i="54"/>
  <c r="AU203" i="54"/>
  <c r="BZ203" i="54"/>
  <c r="BW203" i="54"/>
  <c r="BV203" i="54"/>
  <c r="D169" i="82"/>
  <c r="BY203" i="54"/>
  <c r="BX203" i="54"/>
  <c r="CA203" i="54"/>
  <c r="P203" i="54"/>
  <c r="AX203" i="54" l="1"/>
  <c r="AY203" i="54"/>
  <c r="E207" i="54"/>
  <c r="J206" i="54"/>
  <c r="E172" i="82"/>
  <c r="I206" i="54"/>
  <c r="H206" i="54" s="1"/>
  <c r="H205" i="54"/>
  <c r="BZ206" i="54" l="1"/>
  <c r="BX206" i="54"/>
  <c r="BY206" i="54"/>
  <c r="D172" i="82"/>
  <c r="BV206" i="54"/>
  <c r="BW206" i="54"/>
  <c r="CA206" i="54"/>
  <c r="AU206" i="54"/>
  <c r="CA205" i="54"/>
  <c r="P205" i="54"/>
  <c r="BY205" i="54"/>
  <c r="D171" i="82"/>
  <c r="AU205" i="54"/>
  <c r="BW205" i="54"/>
  <c r="BX205" i="54"/>
  <c r="BZ205" i="54"/>
  <c r="BV205" i="54"/>
  <c r="J207" i="54"/>
  <c r="E208" i="54"/>
  <c r="E173" i="82"/>
  <c r="I207" i="54"/>
  <c r="AX205" i="54" l="1"/>
  <c r="AY205" i="54"/>
  <c r="I208" i="54"/>
  <c r="E209" i="54"/>
  <c r="E174" i="82"/>
  <c r="J208" i="54"/>
  <c r="H207" i="54"/>
  <c r="BW207" i="54" l="1"/>
  <c r="D173" i="82"/>
  <c r="BV207" i="54"/>
  <c r="BZ207" i="54"/>
  <c r="AU207" i="54"/>
  <c r="CA207" i="54"/>
  <c r="BY207" i="54"/>
  <c r="BX207" i="54"/>
  <c r="E175" i="82"/>
  <c r="J209" i="54"/>
  <c r="I209" i="54"/>
  <c r="E210" i="54"/>
  <c r="H208" i="54"/>
  <c r="BY208" i="54" l="1"/>
  <c r="BZ208" i="54"/>
  <c r="CA208" i="54"/>
  <c r="BW208" i="54"/>
  <c r="D174" i="82"/>
  <c r="BV208" i="54"/>
  <c r="BX208" i="54"/>
  <c r="AU208" i="54"/>
  <c r="E211" i="54"/>
  <c r="J210" i="54"/>
  <c r="E176" i="82"/>
  <c r="I210" i="54"/>
  <c r="H209" i="54"/>
  <c r="AU209" i="54" l="1"/>
  <c r="BZ209" i="54"/>
  <c r="BV209" i="54"/>
  <c r="BY209" i="54"/>
  <c r="BX209" i="54"/>
  <c r="CA209" i="54"/>
  <c r="D175" i="82"/>
  <c r="BW209" i="54"/>
  <c r="L209" i="54"/>
  <c r="H210" i="54"/>
  <c r="I211" i="54"/>
  <c r="H211" i="54" s="1"/>
  <c r="E177" i="82"/>
  <c r="E212" i="54"/>
  <c r="J211" i="54"/>
  <c r="I212" i="54" l="1"/>
  <c r="E178" i="82"/>
  <c r="J212" i="54"/>
  <c r="E213" i="54"/>
  <c r="BV210" i="54"/>
  <c r="CA210" i="54"/>
  <c r="BY210" i="54"/>
  <c r="BZ210" i="54"/>
  <c r="D176" i="82"/>
  <c r="BX210" i="54"/>
  <c r="BW210" i="54"/>
  <c r="D177" i="82"/>
  <c r="BV211" i="54"/>
  <c r="BW211" i="54"/>
  <c r="CA211" i="54"/>
  <c r="BY211" i="54"/>
  <c r="BX211" i="54"/>
  <c r="AU211" i="54"/>
  <c r="BZ211" i="54"/>
  <c r="P211" i="54"/>
  <c r="AX211" i="54" l="1"/>
  <c r="AY211" i="54"/>
  <c r="E179" i="82"/>
  <c r="J213" i="54"/>
  <c r="E214" i="54"/>
  <c r="I213" i="54"/>
  <c r="H213" i="54" s="1"/>
  <c r="H212" i="54"/>
  <c r="BW213" i="54" l="1"/>
  <c r="BV213" i="54"/>
  <c r="D179" i="82"/>
  <c r="BZ213" i="54"/>
  <c r="AU213" i="54"/>
  <c r="CA213" i="54"/>
  <c r="BX213" i="54"/>
  <c r="BY213" i="54"/>
  <c r="BX212" i="54"/>
  <c r="BV212" i="54"/>
  <c r="BZ212" i="54"/>
  <c r="D178" i="82"/>
  <c r="CA212" i="54"/>
  <c r="BY212" i="54"/>
  <c r="AU212" i="54"/>
  <c r="BW212" i="54"/>
  <c r="E215" i="54"/>
  <c r="E180" i="82"/>
  <c r="J214" i="54"/>
  <c r="I214" i="54"/>
  <c r="H214" i="54" s="1"/>
  <c r="CA214" i="54" l="1"/>
  <c r="BY214" i="54"/>
  <c r="AU214" i="54"/>
  <c r="BV214" i="54"/>
  <c r="BZ214" i="54"/>
  <c r="BX214" i="54"/>
  <c r="D180" i="82"/>
  <c r="BW214" i="54"/>
  <c r="E181" i="82"/>
  <c r="E216" i="54"/>
  <c r="I215" i="54"/>
  <c r="J215" i="54"/>
  <c r="J216" i="54" l="1"/>
  <c r="E182" i="82"/>
  <c r="E217" i="54"/>
  <c r="I216" i="54"/>
  <c r="H216" i="54" s="1"/>
  <c r="H215" i="54"/>
  <c r="AU216" i="54" l="1"/>
  <c r="P216" i="54"/>
  <c r="BY216" i="54"/>
  <c r="BZ216" i="54"/>
  <c r="BX216" i="54"/>
  <c r="CA216" i="54"/>
  <c r="BV216" i="54"/>
  <c r="D182" i="82"/>
  <c r="BW216" i="54"/>
  <c r="BV215" i="54"/>
  <c r="BW215" i="54"/>
  <c r="BZ215" i="54"/>
  <c r="CA215" i="54"/>
  <c r="BY215" i="54"/>
  <c r="BX215" i="54"/>
  <c r="D181" i="82"/>
  <c r="J217" i="54"/>
  <c r="E218" i="54"/>
  <c r="E183" i="82"/>
  <c r="I217" i="54"/>
  <c r="H217" i="54" s="1"/>
  <c r="BV217" i="54" l="1"/>
  <c r="CA217" i="54"/>
  <c r="AU217" i="54"/>
  <c r="BY217" i="54"/>
  <c r="BZ217" i="54"/>
  <c r="D183" i="82"/>
  <c r="BX217" i="54"/>
  <c r="BW217" i="54"/>
  <c r="J218" i="54"/>
  <c r="E184" i="82"/>
  <c r="I218" i="54"/>
  <c r="E219" i="54"/>
  <c r="AX216" i="54"/>
  <c r="AY216" i="54"/>
  <c r="E220" i="54" l="1"/>
  <c r="J219" i="54"/>
  <c r="I219" i="54"/>
  <c r="H219" i="54" s="1"/>
  <c r="E185" i="82"/>
  <c r="H218" i="54"/>
  <c r="AU218" i="54" l="1"/>
  <c r="BV218" i="54"/>
  <c r="BW218" i="54"/>
  <c r="D184" i="82"/>
  <c r="BX218" i="54"/>
  <c r="CA218" i="54"/>
  <c r="BZ218" i="54"/>
  <c r="BY218" i="54"/>
  <c r="AU219" i="54"/>
  <c r="BY219" i="54"/>
  <c r="D185" i="82"/>
  <c r="BV219" i="54"/>
  <c r="BX219" i="54"/>
  <c r="CA219" i="54"/>
  <c r="BW219" i="54"/>
  <c r="BZ219" i="54"/>
  <c r="E186" i="82"/>
  <c r="J220" i="54"/>
  <c r="E221" i="54"/>
  <c r="I220" i="54"/>
  <c r="H220" i="54" s="1"/>
  <c r="BZ220" i="54" l="1"/>
  <c r="BX220" i="54"/>
  <c r="BY220" i="54"/>
  <c r="AU220" i="54"/>
  <c r="CA220" i="54"/>
  <c r="BW220" i="54"/>
  <c r="D186" i="82"/>
  <c r="BV220" i="54"/>
  <c r="P220" i="54"/>
  <c r="E222" i="54"/>
  <c r="I221" i="54"/>
  <c r="E187" i="82"/>
  <c r="J221" i="54"/>
  <c r="AY220" i="54" l="1"/>
  <c r="AX220" i="54"/>
  <c r="J222" i="54"/>
  <c r="E223" i="54"/>
  <c r="I222" i="54"/>
  <c r="H222" i="54" s="1"/>
  <c r="E188" i="82"/>
  <c r="H221" i="54"/>
  <c r="BW221" i="54" l="1"/>
  <c r="D187" i="82"/>
  <c r="BV221" i="54"/>
  <c r="AU221" i="54"/>
  <c r="BY221" i="54"/>
  <c r="BZ221" i="54"/>
  <c r="CA221" i="54"/>
  <c r="BX221" i="54"/>
  <c r="BY222" i="54"/>
  <c r="BZ222" i="54"/>
  <c r="AU222" i="54"/>
  <c r="D188" i="82"/>
  <c r="BX222" i="54"/>
  <c r="CA222" i="54"/>
  <c r="BV222" i="54"/>
  <c r="BW222" i="54"/>
  <c r="E224" i="54"/>
  <c r="I223" i="54"/>
  <c r="E189" i="82"/>
  <c r="J223" i="54"/>
  <c r="J224" i="54" l="1"/>
  <c r="E225" i="54"/>
  <c r="E190" i="82"/>
  <c r="I224" i="54"/>
  <c r="H224" i="54" s="1"/>
  <c r="H223" i="54"/>
  <c r="BW223" i="54" l="1"/>
  <c r="D189" i="82"/>
  <c r="BV223" i="54"/>
  <c r="AU223" i="54"/>
  <c r="BZ223" i="54"/>
  <c r="BX223" i="54"/>
  <c r="BY223" i="54"/>
  <c r="CA223" i="54"/>
  <c r="D190" i="82"/>
  <c r="AU224" i="54"/>
  <c r="P224" i="54"/>
  <c r="BV224" i="54"/>
  <c r="BW224" i="54"/>
  <c r="BY224" i="54"/>
  <c r="BZ224" i="54"/>
  <c r="CA224" i="54"/>
  <c r="BX224" i="54"/>
  <c r="E191" i="82"/>
  <c r="E226" i="54"/>
  <c r="J225" i="54"/>
  <c r="I225" i="54"/>
  <c r="E192" i="82" l="1"/>
  <c r="J226" i="54"/>
  <c r="E227" i="54"/>
  <c r="I226" i="54"/>
  <c r="H226" i="54" s="1"/>
  <c r="H225" i="54"/>
  <c r="AY224" i="54"/>
  <c r="AX224" i="54"/>
  <c r="I227" i="54" l="1"/>
  <c r="E228" i="54"/>
  <c r="E193" i="82"/>
  <c r="J227" i="54"/>
  <c r="BX225" i="54"/>
  <c r="CA225" i="54"/>
  <c r="BZ225" i="54"/>
  <c r="BW225" i="54"/>
  <c r="D191" i="82"/>
  <c r="BY225" i="54"/>
  <c r="BV225" i="54"/>
  <c r="AU225" i="54"/>
  <c r="BX226" i="54"/>
  <c r="CA226" i="54"/>
  <c r="BV226" i="54"/>
  <c r="BY226" i="54"/>
  <c r="BZ226" i="54"/>
  <c r="D192" i="82"/>
  <c r="AU226" i="54"/>
  <c r="BW226" i="54"/>
  <c r="E194" i="82" l="1"/>
  <c r="J228" i="54"/>
  <c r="E229" i="54"/>
  <c r="I228" i="54"/>
  <c r="H228" i="54" s="1"/>
  <c r="H227" i="54"/>
  <c r="AU227" i="54" l="1"/>
  <c r="D193" i="82"/>
  <c r="BY227" i="54"/>
  <c r="BW227" i="54"/>
  <c r="BX227" i="54"/>
  <c r="BV227" i="54"/>
  <c r="BZ227" i="54"/>
  <c r="CA227" i="54"/>
  <c r="J229" i="54"/>
  <c r="E195" i="82"/>
  <c r="E230" i="54"/>
  <c r="I229" i="54"/>
  <c r="CA228" i="54"/>
  <c r="BX228" i="54"/>
  <c r="D194" i="82"/>
  <c r="P228" i="54"/>
  <c r="BW228" i="54"/>
  <c r="BZ228" i="54"/>
  <c r="BV228" i="54"/>
  <c r="BY228" i="54"/>
  <c r="AU228" i="54"/>
  <c r="AY228" i="54" l="1"/>
  <c r="AX228" i="54"/>
  <c r="H229" i="54"/>
  <c r="J230" i="54"/>
  <c r="E231" i="54"/>
  <c r="E196" i="82"/>
  <c r="I230" i="54"/>
  <c r="H230" i="54" s="1"/>
  <c r="E232" i="54" l="1"/>
  <c r="I231" i="54"/>
  <c r="E197" i="82"/>
  <c r="J231" i="54"/>
  <c r="BZ230" i="54"/>
  <c r="BX230" i="54"/>
  <c r="BY230" i="54"/>
  <c r="BW230" i="54"/>
  <c r="CA230" i="54"/>
  <c r="BV230" i="54"/>
  <c r="D196" i="82"/>
  <c r="AU230" i="54"/>
  <c r="BW229" i="54"/>
  <c r="D195" i="82"/>
  <c r="BV229" i="54"/>
  <c r="CA229" i="54"/>
  <c r="BZ229" i="54"/>
  <c r="BX229" i="54"/>
  <c r="AU229" i="54"/>
  <c r="BY229" i="54"/>
  <c r="H231" i="54" l="1"/>
  <c r="J232" i="54"/>
  <c r="E233" i="54"/>
  <c r="I232" i="54"/>
  <c r="H232" i="54" s="1"/>
  <c r="E198" i="82"/>
  <c r="AU232" i="54" l="1"/>
  <c r="D198" i="82"/>
  <c r="BY232" i="54"/>
  <c r="BZ232" i="54"/>
  <c r="BX232" i="54"/>
  <c r="CA232" i="54"/>
  <c r="BW232" i="54"/>
  <c r="BV232" i="54"/>
  <c r="P232" i="54"/>
  <c r="I233" i="54"/>
  <c r="H233" i="54" s="1"/>
  <c r="E234" i="54"/>
  <c r="E199" i="82"/>
  <c r="J233" i="54"/>
  <c r="AU231" i="54"/>
  <c r="BV231" i="54"/>
  <c r="BX231" i="54"/>
  <c r="CA231" i="54"/>
  <c r="BY231" i="54"/>
  <c r="BZ231" i="54"/>
  <c r="BW231" i="54"/>
  <c r="D197" i="82"/>
  <c r="BX233" i="54" l="1"/>
  <c r="CA233" i="54"/>
  <c r="BZ233" i="54"/>
  <c r="AU233" i="54"/>
  <c r="BV233" i="54"/>
  <c r="D199" i="82"/>
  <c r="BY233" i="54"/>
  <c r="BW233" i="54"/>
  <c r="P233" i="54"/>
  <c r="AY232" i="54"/>
  <c r="AX232" i="54"/>
  <c r="E235" i="54"/>
  <c r="I234" i="54"/>
  <c r="E200" i="82"/>
  <c r="J234" i="54"/>
  <c r="AX233" i="54" l="1"/>
  <c r="AY233" i="54"/>
  <c r="I235" i="54"/>
  <c r="E236" i="54"/>
  <c r="E201" i="82"/>
  <c r="J235" i="54"/>
  <c r="H234" i="54"/>
  <c r="E202" i="82" l="1"/>
  <c r="J236" i="54"/>
  <c r="E237" i="54"/>
  <c r="I236" i="54"/>
  <c r="H236" i="54" s="1"/>
  <c r="D200" i="82"/>
  <c r="AU234" i="54"/>
  <c r="BW234" i="54"/>
  <c r="BX234" i="54"/>
  <c r="CA234" i="54"/>
  <c r="BV234" i="54"/>
  <c r="BZ234" i="54"/>
  <c r="BY234" i="54"/>
  <c r="H235" i="54"/>
  <c r="J237" i="54" l="1"/>
  <c r="E238" i="54"/>
  <c r="I237" i="54"/>
  <c r="H237" i="54" s="1"/>
  <c r="E203" i="82"/>
  <c r="BV236" i="54"/>
  <c r="BW236" i="54"/>
  <c r="CA236" i="54"/>
  <c r="BZ236" i="54"/>
  <c r="BX236" i="54"/>
  <c r="AU236" i="54"/>
  <c r="BY236" i="54"/>
  <c r="D202" i="82"/>
  <c r="AU235" i="54"/>
  <c r="BY235" i="54"/>
  <c r="BV235" i="54"/>
  <c r="BW235" i="54"/>
  <c r="D201" i="82"/>
  <c r="BX235" i="54"/>
  <c r="CA235" i="54"/>
  <c r="BZ235" i="54"/>
  <c r="BW237" i="54" l="1"/>
  <c r="BY237" i="54"/>
  <c r="D203" i="82"/>
  <c r="BV237" i="54"/>
  <c r="BX237" i="54"/>
  <c r="CA237" i="54"/>
  <c r="AU237" i="54"/>
  <c r="BZ237" i="54"/>
  <c r="P237" i="54"/>
  <c r="I238" i="54"/>
  <c r="H238" i="54" s="1"/>
  <c r="J238" i="54"/>
  <c r="E204" i="82"/>
  <c r="E239" i="54"/>
  <c r="BX238" i="54" l="1"/>
  <c r="CA238" i="54"/>
  <c r="BZ238" i="54"/>
  <c r="BY238" i="54"/>
  <c r="D204" i="82"/>
  <c r="BV238" i="54"/>
  <c r="AU238" i="54"/>
  <c r="BW238" i="54"/>
  <c r="AY237" i="54"/>
  <c r="AX237" i="54"/>
  <c r="I239" i="54"/>
  <c r="E205" i="82"/>
  <c r="E240" i="54"/>
  <c r="J239" i="54"/>
  <c r="E206" i="82" l="1"/>
  <c r="J240" i="54"/>
  <c r="I240" i="54"/>
  <c r="H240" i="54" s="1"/>
  <c r="E241" i="54"/>
  <c r="H239" i="54"/>
  <c r="CA239" i="54" l="1"/>
  <c r="BX239" i="54"/>
  <c r="BV239" i="54"/>
  <c r="BW239" i="54"/>
  <c r="D205" i="82"/>
  <c r="AU239" i="54"/>
  <c r="BY239" i="54"/>
  <c r="BZ239" i="54"/>
  <c r="E242" i="54"/>
  <c r="E207" i="82"/>
  <c r="J241" i="54"/>
  <c r="I241" i="54"/>
  <c r="H241" i="54" s="1"/>
  <c r="AU240" i="54"/>
  <c r="BV240" i="54"/>
  <c r="BW240" i="54"/>
  <c r="D206" i="82"/>
  <c r="CA240" i="54"/>
  <c r="BY240" i="54"/>
  <c r="BX240" i="54"/>
  <c r="BZ240" i="54"/>
  <c r="P240" i="54"/>
  <c r="J242" i="54" l="1"/>
  <c r="E208" i="82"/>
  <c r="I242" i="54"/>
  <c r="H242" i="54" s="1"/>
  <c r="E243" i="54"/>
  <c r="L241" i="54"/>
  <c r="CA241" i="54"/>
  <c r="D207" i="82"/>
  <c r="BX241" i="54"/>
  <c r="BV241" i="54"/>
  <c r="BW241" i="54"/>
  <c r="BZ241" i="54"/>
  <c r="BY241" i="54"/>
  <c r="AU241" i="54"/>
  <c r="AX240" i="54"/>
  <c r="AY240" i="54"/>
  <c r="I243" i="54" l="1"/>
  <c r="E244" i="54"/>
  <c r="J243" i="54"/>
  <c r="E209" i="82"/>
  <c r="D208" i="82"/>
  <c r="BX242" i="54"/>
  <c r="CA242" i="54"/>
  <c r="BV242" i="54"/>
  <c r="BZ242" i="54"/>
  <c r="BY242" i="54"/>
  <c r="BW242" i="54"/>
  <c r="AU242" i="54"/>
  <c r="P242" i="54"/>
  <c r="AX242" i="54" l="1"/>
  <c r="AY242" i="54"/>
  <c r="E210" i="82"/>
  <c r="J244" i="54"/>
  <c r="E245" i="54"/>
  <c r="I244" i="54"/>
  <c r="H244" i="54" s="1"/>
  <c r="H243" i="54"/>
  <c r="BW244" i="54" l="1"/>
  <c r="D210" i="82"/>
  <c r="BV244" i="54"/>
  <c r="AU244" i="54"/>
  <c r="P244" i="54"/>
  <c r="BY244" i="54"/>
  <c r="BZ244" i="54"/>
  <c r="CA244" i="54"/>
  <c r="BX244" i="54"/>
  <c r="BZ243" i="54"/>
  <c r="BX243" i="54"/>
  <c r="BY243" i="54"/>
  <c r="AU243" i="54"/>
  <c r="CA243" i="54"/>
  <c r="BV243" i="54"/>
  <c r="D209" i="82"/>
  <c r="L243" i="54"/>
  <c r="BW243" i="54"/>
  <c r="E246" i="54"/>
  <c r="J245" i="54"/>
  <c r="E211" i="82"/>
  <c r="I245" i="54"/>
  <c r="E212" i="82" l="1"/>
  <c r="I246" i="54"/>
  <c r="J246" i="54"/>
  <c r="E247" i="54"/>
  <c r="AX244" i="54"/>
  <c r="AY244" i="54"/>
  <c r="H245" i="54"/>
  <c r="BX245" i="54" l="1"/>
  <c r="CA245" i="54"/>
  <c r="BZ245" i="54"/>
  <c r="D211" i="82"/>
  <c r="BY245" i="54"/>
  <c r="AU245" i="54"/>
  <c r="BW245" i="54"/>
  <c r="BV245" i="54"/>
  <c r="J247" i="54"/>
  <c r="E248" i="54"/>
  <c r="E213" i="82"/>
  <c r="I247" i="54"/>
  <c r="H246" i="54"/>
  <c r="E249" i="54" l="1"/>
  <c r="E214" i="82"/>
  <c r="J248" i="54"/>
  <c r="I248" i="54"/>
  <c r="H248" i="54" s="1"/>
  <c r="AU246" i="54"/>
  <c r="CA246" i="54"/>
  <c r="BW246" i="54"/>
  <c r="D212" i="82"/>
  <c r="BV246" i="54"/>
  <c r="BY246" i="54"/>
  <c r="BX246" i="54"/>
  <c r="BZ246" i="54"/>
  <c r="H247" i="54"/>
  <c r="AU248" i="54" l="1"/>
  <c r="D214" i="82"/>
  <c r="BY248" i="54"/>
  <c r="BZ248" i="54"/>
  <c r="BX248" i="54"/>
  <c r="CA248" i="54"/>
  <c r="BW248" i="54"/>
  <c r="BV248" i="54"/>
  <c r="BV247" i="54"/>
  <c r="BX247" i="54"/>
  <c r="CA247" i="54"/>
  <c r="BZ247" i="54"/>
  <c r="BY247" i="54"/>
  <c r="BW247" i="54"/>
  <c r="P247" i="54"/>
  <c r="AU247" i="54"/>
  <c r="D213" i="82"/>
  <c r="E215" i="82"/>
  <c r="E250" i="54"/>
  <c r="J249" i="54"/>
  <c r="I249" i="54"/>
  <c r="AX247" i="54" l="1"/>
  <c r="AY247" i="54"/>
  <c r="E216" i="82"/>
  <c r="E251" i="54"/>
  <c r="I250" i="54"/>
  <c r="J250" i="54"/>
  <c r="H249" i="54"/>
  <c r="CA249" i="54" l="1"/>
  <c r="BV249" i="54"/>
  <c r="BX249" i="54"/>
  <c r="BZ249" i="54"/>
  <c r="BW249" i="54"/>
  <c r="D215" i="82"/>
  <c r="BY249" i="54"/>
  <c r="AU249" i="54"/>
  <c r="H250" i="54"/>
  <c r="J251" i="54"/>
  <c r="E217" i="82"/>
  <c r="E252" i="54"/>
  <c r="I251" i="54"/>
  <c r="P250" i="54" l="1"/>
  <c r="AU250" i="54"/>
  <c r="D216" i="82"/>
  <c r="BY250" i="54"/>
  <c r="BX250" i="54"/>
  <c r="CA250" i="54"/>
  <c r="BW250" i="54"/>
  <c r="BZ250" i="54"/>
  <c r="BV250" i="54"/>
  <c r="E218" i="82"/>
  <c r="J252" i="54"/>
  <c r="E253" i="54"/>
  <c r="I252" i="54"/>
  <c r="H252" i="54" s="1"/>
  <c r="H251" i="54"/>
  <c r="D218" i="82" l="1"/>
  <c r="BV252" i="54"/>
  <c r="BW252" i="54"/>
  <c r="CA252" i="54"/>
  <c r="BY252" i="54"/>
  <c r="BZ252" i="54"/>
  <c r="BX252" i="54"/>
  <c r="AU252" i="54"/>
  <c r="I253" i="54"/>
  <c r="H253" i="54" s="1"/>
  <c r="E219" i="82"/>
  <c r="J253" i="54"/>
  <c r="E254" i="54"/>
  <c r="BZ251" i="54"/>
  <c r="BX251" i="54"/>
  <c r="BY251" i="54"/>
  <c r="D217" i="82"/>
  <c r="BW251" i="54"/>
  <c r="CA251" i="54"/>
  <c r="AU251" i="54"/>
  <c r="BV251" i="54"/>
  <c r="AX250" i="54"/>
  <c r="AY250" i="54"/>
  <c r="BY253" i="54" l="1"/>
  <c r="P253" i="54"/>
  <c r="BZ253" i="54"/>
  <c r="AU253" i="54"/>
  <c r="BX253" i="54"/>
  <c r="CA253" i="54"/>
  <c r="BV253" i="54"/>
  <c r="BW253" i="54"/>
  <c r="D219" i="82"/>
  <c r="E220" i="82"/>
  <c r="I254" i="54"/>
  <c r="J254" i="54"/>
  <c r="E255" i="54"/>
  <c r="AX253" i="54" l="1"/>
  <c r="AY253" i="54"/>
  <c r="J255" i="54"/>
  <c r="E256" i="54"/>
  <c r="E221" i="82"/>
  <c r="I255" i="54"/>
  <c r="H255" i="54" s="1"/>
  <c r="H254" i="54"/>
  <c r="BV254" i="54" l="1"/>
  <c r="BW254" i="54"/>
  <c r="D220" i="82"/>
  <c r="CA254" i="54"/>
  <c r="BY254" i="54"/>
  <c r="BX254" i="54"/>
  <c r="BZ254" i="54"/>
  <c r="E222" i="82"/>
  <c r="J256" i="54"/>
  <c r="E257" i="54"/>
  <c r="I256" i="54"/>
  <c r="BY255" i="54"/>
  <c r="BV255" i="54"/>
  <c r="BW255" i="54"/>
  <c r="P255" i="54"/>
  <c r="D221" i="82"/>
  <c r="BZ255" i="54"/>
  <c r="BX255" i="54"/>
  <c r="AU255" i="54"/>
  <c r="CA255" i="54"/>
  <c r="E258" i="54" l="1"/>
  <c r="I257" i="54"/>
  <c r="H257" i="54" s="1"/>
  <c r="J257" i="54"/>
  <c r="E223" i="82"/>
  <c r="AX255" i="54"/>
  <c r="AY255" i="54"/>
  <c r="H256" i="54"/>
  <c r="BZ256" i="54" l="1"/>
  <c r="BX256" i="54"/>
  <c r="AU256" i="54"/>
  <c r="BY256" i="54"/>
  <c r="CA256" i="54"/>
  <c r="BW256" i="54"/>
  <c r="D222" i="82"/>
  <c r="BV256" i="54"/>
  <c r="BV257" i="54"/>
  <c r="BW257" i="54"/>
  <c r="D223" i="82"/>
  <c r="L257" i="54"/>
  <c r="BY257" i="54"/>
  <c r="BX257" i="54"/>
  <c r="AU257" i="54"/>
  <c r="BZ257" i="54"/>
  <c r="CA257" i="54"/>
  <c r="J258" i="54"/>
  <c r="E259" i="54"/>
  <c r="I258" i="54"/>
  <c r="H258" i="54" s="1"/>
  <c r="E224" i="82"/>
  <c r="BW258" i="54" l="1"/>
  <c r="CA258" i="54"/>
  <c r="BX258" i="54"/>
  <c r="AU258" i="54"/>
  <c r="BZ258" i="54"/>
  <c r="D224" i="82"/>
  <c r="P258" i="54"/>
  <c r="BV258" i="54"/>
  <c r="BY258" i="54"/>
  <c r="E225" i="82"/>
  <c r="J259" i="54"/>
  <c r="E260" i="54"/>
  <c r="I259" i="54"/>
  <c r="H259" i="54" s="1"/>
  <c r="AX258" i="54" l="1"/>
  <c r="AY258" i="54"/>
  <c r="BZ259" i="54"/>
  <c r="BX259" i="54"/>
  <c r="BY259" i="54"/>
  <c r="CA259" i="54"/>
  <c r="BW259" i="54"/>
  <c r="BV259" i="54"/>
  <c r="D225" i="82"/>
  <c r="E226" i="82"/>
  <c r="I260" i="54"/>
  <c r="E261" i="54"/>
  <c r="J260" i="54"/>
  <c r="I261" i="54" l="1"/>
  <c r="E262" i="54"/>
  <c r="E227" i="82"/>
  <c r="J261" i="54"/>
  <c r="H260" i="54"/>
  <c r="BV260" i="54" l="1"/>
  <c r="D226" i="82"/>
  <c r="AU260" i="54"/>
  <c r="P260" i="54"/>
  <c r="BX260" i="54"/>
  <c r="CA260" i="54"/>
  <c r="BZ260" i="54"/>
  <c r="BY260" i="54"/>
  <c r="BW260" i="54"/>
  <c r="E228" i="82"/>
  <c r="I262" i="54"/>
  <c r="E263" i="54"/>
  <c r="J262" i="54"/>
  <c r="H261" i="54"/>
  <c r="CA261" i="54" l="1"/>
  <c r="AU261" i="54"/>
  <c r="BX261" i="54"/>
  <c r="BZ261" i="54"/>
  <c r="BV261" i="54"/>
  <c r="D227" i="82"/>
  <c r="BY261" i="54"/>
  <c r="BW261" i="54"/>
  <c r="AX260" i="54"/>
  <c r="AY260" i="54"/>
  <c r="E264" i="54"/>
  <c r="I263" i="54"/>
  <c r="J263" i="54"/>
  <c r="E229" i="82"/>
  <c r="H262" i="54"/>
  <c r="BW262" i="54" l="1"/>
  <c r="BV262" i="54"/>
  <c r="BX262" i="54"/>
  <c r="CA262" i="54"/>
  <c r="D228" i="82"/>
  <c r="AU262" i="54"/>
  <c r="P262" i="54"/>
  <c r="BZ262" i="54"/>
  <c r="BY262" i="54"/>
  <c r="H263" i="54"/>
  <c r="E265" i="54"/>
  <c r="E230" i="82"/>
  <c r="J264" i="54"/>
  <c r="I264" i="54"/>
  <c r="H264" i="54" s="1"/>
  <c r="BX263" i="54" l="1"/>
  <c r="CA263" i="54"/>
  <c r="AU263" i="54"/>
  <c r="BZ263" i="54"/>
  <c r="BV263" i="54"/>
  <c r="BY263" i="54"/>
  <c r="D229" i="82"/>
  <c r="BW263" i="54"/>
  <c r="AX262" i="54"/>
  <c r="AY262" i="54"/>
  <c r="BW264" i="54"/>
  <c r="P264" i="54"/>
  <c r="BY264" i="54"/>
  <c r="D230" i="82"/>
  <c r="BX264" i="54"/>
  <c r="CA264" i="54"/>
  <c r="AU264" i="54"/>
  <c r="BV264" i="54"/>
  <c r="BZ264" i="54"/>
  <c r="E231" i="82"/>
  <c r="E266" i="54"/>
  <c r="J265" i="54"/>
  <c r="I265" i="54"/>
  <c r="H265" i="54" s="1"/>
  <c r="CA265" i="54" l="1"/>
  <c r="BX265" i="54"/>
  <c r="BZ265" i="54"/>
  <c r="BW265" i="54"/>
  <c r="D231" i="82"/>
  <c r="BY265" i="54"/>
  <c r="BV265" i="54"/>
  <c r="AX264" i="54"/>
  <c r="AY264" i="54"/>
  <c r="E232" i="82"/>
  <c r="I266" i="54"/>
  <c r="J266" i="54"/>
  <c r="E267" i="54"/>
  <c r="E233" i="82" l="1"/>
  <c r="I267" i="54"/>
  <c r="J267" i="54"/>
  <c r="E268" i="54"/>
  <c r="H266" i="54"/>
  <c r="BV266" i="54" l="1"/>
  <c r="BW266" i="54"/>
  <c r="BY266" i="54"/>
  <c r="BX266" i="54"/>
  <c r="D232" i="82"/>
  <c r="CA266" i="54"/>
  <c r="AU266" i="54"/>
  <c r="BZ266" i="54"/>
  <c r="P266" i="54"/>
  <c r="H267" i="54"/>
  <c r="E269" i="54"/>
  <c r="E234" i="82"/>
  <c r="J268" i="54"/>
  <c r="I268" i="54"/>
  <c r="H268" i="54" s="1"/>
  <c r="AX266" i="54" l="1"/>
  <c r="AY266" i="54"/>
  <c r="BZ268" i="54"/>
  <c r="BX268" i="54"/>
  <c r="BW268" i="54"/>
  <c r="AU268" i="54"/>
  <c r="BY268" i="54"/>
  <c r="BV268" i="54"/>
  <c r="CA268" i="54"/>
  <c r="D234" i="82"/>
  <c r="D233" i="82"/>
  <c r="AU267" i="54"/>
  <c r="BY267" i="54"/>
  <c r="CA267" i="54"/>
  <c r="BV267" i="54"/>
  <c r="BW267" i="54"/>
  <c r="BX267" i="54"/>
  <c r="BZ267" i="54"/>
  <c r="E235" i="82"/>
  <c r="J269" i="54"/>
  <c r="E270" i="54"/>
  <c r="I269" i="54"/>
  <c r="H269" i="54" l="1"/>
  <c r="I270" i="54"/>
  <c r="E236" i="82"/>
  <c r="J270" i="54"/>
  <c r="E271" i="54"/>
  <c r="H270" i="54" l="1"/>
  <c r="E272" i="54"/>
  <c r="I271" i="54"/>
  <c r="J271" i="54"/>
  <c r="E237" i="82"/>
  <c r="BX269" i="54"/>
  <c r="CA269" i="54"/>
  <c r="BY269" i="54"/>
  <c r="BV269" i="54"/>
  <c r="BW269" i="54"/>
  <c r="D235" i="82"/>
  <c r="BZ269" i="54"/>
  <c r="H271" i="54" l="1"/>
  <c r="E238" i="82"/>
  <c r="E273" i="54"/>
  <c r="J272" i="54"/>
  <c r="I272" i="54"/>
  <c r="H272" i="54" s="1"/>
  <c r="BW270" i="54"/>
  <c r="D236" i="82"/>
  <c r="P270" i="54"/>
  <c r="BV270" i="54"/>
  <c r="CA270" i="54"/>
  <c r="AU270" i="54"/>
  <c r="BY270" i="54"/>
  <c r="BX270" i="54"/>
  <c r="BZ270" i="54"/>
  <c r="BW272" i="54" l="1"/>
  <c r="BZ272" i="54"/>
  <c r="BX272" i="54"/>
  <c r="CA272" i="54"/>
  <c r="BY272" i="54"/>
  <c r="BV272" i="54"/>
  <c r="D238" i="82"/>
  <c r="AU272" i="54"/>
  <c r="AX270" i="54"/>
  <c r="AY270" i="54"/>
  <c r="J273" i="54"/>
  <c r="E274" i="54"/>
  <c r="I273" i="54"/>
  <c r="H273" i="54" s="1"/>
  <c r="E239" i="82"/>
  <c r="AU271" i="54"/>
  <c r="BY271" i="54"/>
  <c r="CA271" i="54"/>
  <c r="BV271" i="54"/>
  <c r="BW271" i="54"/>
  <c r="BX271" i="54"/>
  <c r="BZ271" i="54"/>
  <c r="D237" i="82"/>
  <c r="BZ273" i="54" l="1"/>
  <c r="BX273" i="54"/>
  <c r="BY273" i="54"/>
  <c r="CA273" i="54"/>
  <c r="D239" i="82"/>
  <c r="BW273" i="54"/>
  <c r="BV273" i="54"/>
  <c r="I274" i="54"/>
  <c r="H274" i="54" s="1"/>
  <c r="E240" i="82"/>
  <c r="E275" i="54"/>
  <c r="J274" i="54"/>
  <c r="J275" i="54" l="1"/>
  <c r="E276" i="54"/>
  <c r="E241" i="82"/>
  <c r="I275" i="54"/>
  <c r="H275" i="54" s="1"/>
  <c r="BV274" i="54"/>
  <c r="P274" i="54"/>
  <c r="D240" i="82"/>
  <c r="CA274" i="54"/>
  <c r="BW274" i="54"/>
  <c r="AU274" i="54"/>
  <c r="BY274" i="54"/>
  <c r="BX274" i="54"/>
  <c r="BZ274" i="54"/>
  <c r="AU275" i="54" l="1"/>
  <c r="BY275" i="54"/>
  <c r="BW275" i="54"/>
  <c r="BV275" i="54"/>
  <c r="BX275" i="54"/>
  <c r="CA275" i="54"/>
  <c r="L275" i="54"/>
  <c r="D241" i="82"/>
  <c r="BZ275" i="54"/>
  <c r="AX274" i="54"/>
  <c r="AY274" i="54"/>
  <c r="E242" i="82"/>
  <c r="J276" i="54"/>
  <c r="E277" i="54"/>
  <c r="I276" i="54"/>
  <c r="H276" i="54" s="1"/>
  <c r="J277" i="54" l="1"/>
  <c r="E278" i="54"/>
  <c r="E243" i="82"/>
  <c r="I277" i="54"/>
  <c r="H277" i="54" s="1"/>
  <c r="BY276" i="54"/>
  <c r="BZ276" i="54"/>
  <c r="BX276" i="54"/>
  <c r="CA276" i="54"/>
  <c r="BW276" i="54"/>
  <c r="BV276" i="54"/>
  <c r="D242" i="82"/>
  <c r="AO276" i="54"/>
  <c r="E279" i="54" l="1"/>
  <c r="I278" i="54"/>
  <c r="J278" i="54"/>
  <c r="E244" i="82"/>
  <c r="BY277" i="54"/>
  <c r="D243" i="82"/>
  <c r="BV277" i="54"/>
  <c r="BW277" i="54"/>
  <c r="BZ277" i="54"/>
  <c r="BX277" i="54"/>
  <c r="CA277" i="54"/>
  <c r="AO277" i="54"/>
  <c r="BJ276" i="54"/>
  <c r="BU276" i="54"/>
  <c r="BM276" i="54"/>
  <c r="BH276" i="54"/>
  <c r="BQ276" i="54"/>
  <c r="BI276" i="54"/>
  <c r="BL276" i="54"/>
  <c r="BS276" i="54"/>
  <c r="BR276" i="54"/>
  <c r="BK276" i="54"/>
  <c r="BP276" i="54"/>
  <c r="BT276" i="54"/>
  <c r="BN276" i="54"/>
  <c r="BO276" i="54"/>
  <c r="BM277" i="54" l="1"/>
  <c r="BT277" i="54"/>
  <c r="BK277" i="54"/>
  <c r="BN277" i="54"/>
  <c r="BI277" i="54"/>
  <c r="BR277" i="54"/>
  <c r="BS277" i="54"/>
  <c r="BH277" i="54"/>
  <c r="BU277" i="54"/>
  <c r="BQ277" i="54"/>
  <c r="BO277" i="54"/>
  <c r="BP277" i="54"/>
  <c r="BJ277" i="54"/>
  <c r="BL277" i="54"/>
  <c r="H278" i="54"/>
  <c r="E245" i="82"/>
  <c r="J279" i="54"/>
  <c r="E280" i="54"/>
  <c r="I279" i="54"/>
  <c r="H279" i="54" s="1"/>
  <c r="BY279" i="54" l="1"/>
  <c r="D245" i="82"/>
  <c r="BV279" i="54"/>
  <c r="BW279" i="54"/>
  <c r="CA279" i="54"/>
  <c r="BZ279" i="54"/>
  <c r="BX279" i="54"/>
  <c r="J280" i="54"/>
  <c r="E246" i="82"/>
  <c r="E281" i="54"/>
  <c r="I280" i="54"/>
  <c r="BV278" i="54"/>
  <c r="BW278" i="54"/>
  <c r="BY278" i="54"/>
  <c r="BX278" i="54"/>
  <c r="CA278" i="54"/>
  <c r="D244" i="82"/>
  <c r="AO278" i="54"/>
  <c r="BZ278" i="54"/>
  <c r="BL278" i="54" l="1"/>
  <c r="BO278" i="54"/>
  <c r="BU278" i="54"/>
  <c r="BI278" i="54"/>
  <c r="BQ278" i="54"/>
  <c r="BS278" i="54"/>
  <c r="BJ278" i="54"/>
  <c r="BN278" i="54"/>
  <c r="BP278" i="54"/>
  <c r="BR278" i="54"/>
  <c r="BK278" i="54"/>
  <c r="BM278" i="54"/>
  <c r="BT278" i="54"/>
  <c r="BH278" i="54"/>
  <c r="I281" i="54"/>
  <c r="E282" i="54"/>
  <c r="E247" i="82"/>
  <c r="J281" i="54"/>
  <c r="H280" i="54"/>
  <c r="H281" i="54" l="1"/>
  <c r="BZ280" i="54"/>
  <c r="BX280" i="54"/>
  <c r="BY280" i="54"/>
  <c r="CA280" i="54"/>
  <c r="BV280" i="54"/>
  <c r="D246" i="82"/>
  <c r="BW280" i="54"/>
  <c r="E283" i="54"/>
  <c r="J282" i="54"/>
  <c r="I282" i="54"/>
  <c r="E248" i="82"/>
  <c r="E249" i="82" l="1"/>
  <c r="J283" i="54"/>
  <c r="E284" i="54"/>
  <c r="I283" i="54"/>
  <c r="H283" i="54" s="1"/>
  <c r="H282" i="54"/>
  <c r="BX281" i="54"/>
  <c r="CA281" i="54"/>
  <c r="D247" i="82"/>
  <c r="AO281" i="54"/>
  <c r="BY281" i="54"/>
  <c r="BZ281" i="54"/>
  <c r="BV281" i="54"/>
  <c r="BW281" i="54"/>
  <c r="BP281" i="54" l="1"/>
  <c r="BK281" i="54"/>
  <c r="BJ281" i="54"/>
  <c r="BT281" i="54"/>
  <c r="BO281" i="54"/>
  <c r="BQ281" i="54"/>
  <c r="BR281" i="54"/>
  <c r="BM281" i="54"/>
  <c r="BL281" i="54"/>
  <c r="BN281" i="54"/>
  <c r="BH281" i="54"/>
  <c r="BI281" i="54"/>
  <c r="BU281" i="54"/>
  <c r="BS281" i="54"/>
  <c r="BX282" i="54"/>
  <c r="CA282" i="54"/>
  <c r="BZ282" i="54"/>
  <c r="BV282" i="54"/>
  <c r="BW282" i="54"/>
  <c r="BY282" i="54"/>
  <c r="AO282" i="54"/>
  <c r="D248" i="82"/>
  <c r="AH16" i="54"/>
  <c r="J284" i="54"/>
  <c r="E285" i="54"/>
  <c r="E250" i="82"/>
  <c r="I284" i="54"/>
  <c r="H284" i="54" s="1"/>
  <c r="AU283" i="54"/>
  <c r="BY283" i="54"/>
  <c r="BZ283" i="54"/>
  <c r="CA283" i="54"/>
  <c r="BW283" i="54"/>
  <c r="D249" i="82"/>
  <c r="L283" i="54"/>
  <c r="BX283" i="54"/>
  <c r="BV283" i="54"/>
  <c r="BY284" i="54" l="1"/>
  <c r="BZ284" i="54"/>
  <c r="D250" i="82"/>
  <c r="BX284" i="54"/>
  <c r="CA284" i="54"/>
  <c r="BW284" i="54"/>
  <c r="BV284" i="54"/>
  <c r="E251" i="82"/>
  <c r="E286" i="54"/>
  <c r="I285" i="54"/>
  <c r="H285" i="54" s="1"/>
  <c r="J285" i="54"/>
  <c r="BH282" i="54"/>
  <c r="BK282" i="54"/>
  <c r="BO282" i="54"/>
  <c r="BJ282" i="54"/>
  <c r="BT282" i="54"/>
  <c r="BS282" i="54"/>
  <c r="BI282" i="54"/>
  <c r="BP282" i="54"/>
  <c r="BL282" i="54"/>
  <c r="BN282" i="54"/>
  <c r="BQ282" i="54"/>
  <c r="BU282" i="54"/>
  <c r="BM282" i="54"/>
  <c r="BR282" i="54"/>
  <c r="J286" i="54" l="1"/>
  <c r="E252" i="82"/>
  <c r="E287" i="54"/>
  <c r="I286" i="54"/>
  <c r="H286" i="54" s="1"/>
  <c r="BV285" i="54"/>
  <c r="BW285" i="54"/>
  <c r="BX285" i="54"/>
  <c r="CA285" i="54"/>
  <c r="D251" i="82"/>
  <c r="BZ285" i="54"/>
  <c r="BY285" i="54"/>
  <c r="J287" i="54" l="1"/>
  <c r="E253" i="82"/>
  <c r="E288" i="54"/>
  <c r="I287" i="54"/>
  <c r="H287" i="54" s="1"/>
  <c r="BZ286" i="54"/>
  <c r="BX286" i="54"/>
  <c r="CA286" i="54"/>
  <c r="P286" i="54"/>
  <c r="AU286" i="54"/>
  <c r="BY286" i="54"/>
  <c r="D252" i="82"/>
  <c r="BV286" i="54"/>
  <c r="BW286" i="54"/>
  <c r="CA287" i="54" l="1"/>
  <c r="AU287" i="54"/>
  <c r="D253" i="82"/>
  <c r="BY287" i="54"/>
  <c r="BX287" i="54"/>
  <c r="BW287" i="54"/>
  <c r="BZ287" i="54"/>
  <c r="BV287" i="54"/>
  <c r="J288" i="54"/>
  <c r="I288" i="54"/>
  <c r="H288" i="54" s="1"/>
  <c r="E289" i="54"/>
  <c r="E254" i="82"/>
  <c r="AY286" i="54"/>
  <c r="AX286" i="54"/>
  <c r="D254" i="82" l="1"/>
  <c r="BW288" i="54"/>
  <c r="BV288" i="54"/>
  <c r="AU288" i="54"/>
  <c r="BZ288" i="54"/>
  <c r="CA288" i="54"/>
  <c r="BY288" i="54"/>
  <c r="BX288" i="54"/>
  <c r="I289" i="54"/>
  <c r="H289" i="54" s="1"/>
  <c r="J289" i="54"/>
  <c r="E290" i="54"/>
  <c r="E255" i="82"/>
  <c r="BZ289" i="54" l="1"/>
  <c r="BX289" i="54"/>
  <c r="CA289" i="54"/>
  <c r="BV289" i="54"/>
  <c r="BW289" i="54"/>
  <c r="BY289" i="54"/>
  <c r="D255" i="82"/>
  <c r="AU289" i="54"/>
  <c r="E291" i="54"/>
  <c r="E256" i="82"/>
  <c r="I290" i="54"/>
  <c r="H290" i="54" s="1"/>
  <c r="J290" i="54"/>
  <c r="E257" i="82" l="1"/>
  <c r="J291" i="54"/>
  <c r="E292" i="54"/>
  <c r="I291" i="54"/>
  <c r="H291" i="54" s="1"/>
  <c r="BW290" i="54"/>
  <c r="D256" i="82"/>
  <c r="BZ290" i="54"/>
  <c r="BX290" i="54"/>
  <c r="CA290" i="54"/>
  <c r="BY290" i="54"/>
  <c r="P290" i="54"/>
  <c r="AU290" i="54"/>
  <c r="BV290" i="54"/>
  <c r="BZ291" i="54" l="1"/>
  <c r="BX291" i="54"/>
  <c r="D257" i="82"/>
  <c r="BV291" i="54"/>
  <c r="BW291" i="54"/>
  <c r="AU291" i="54"/>
  <c r="BY291" i="54"/>
  <c r="CA291" i="54"/>
  <c r="E293" i="54"/>
  <c r="I292" i="54"/>
  <c r="H292" i="54" s="1"/>
  <c r="J292" i="54"/>
  <c r="E258" i="82"/>
  <c r="AX290" i="54"/>
  <c r="AY290" i="54"/>
  <c r="J293" i="54" l="1"/>
  <c r="E259" i="82"/>
  <c r="E294" i="54"/>
  <c r="I293" i="54"/>
  <c r="H293" i="54" s="1"/>
  <c r="BV292" i="54"/>
  <c r="BW292" i="54"/>
  <c r="CA292" i="54"/>
  <c r="D258" i="82"/>
  <c r="BX292" i="54"/>
  <c r="AU292" i="54"/>
  <c r="BY292" i="54"/>
  <c r="P292" i="54"/>
  <c r="BZ292" i="54"/>
  <c r="AY292" i="54" l="1"/>
  <c r="AX292" i="54"/>
  <c r="AU293" i="54"/>
  <c r="BY293" i="54"/>
  <c r="D259" i="82"/>
  <c r="BX293" i="54"/>
  <c r="CA293" i="54"/>
  <c r="BV293" i="54"/>
  <c r="BZ293" i="54"/>
  <c r="BW293" i="54"/>
  <c r="J294" i="54"/>
  <c r="E295" i="54"/>
  <c r="E260" i="82"/>
  <c r="I294" i="54"/>
  <c r="H294" i="54" s="1"/>
  <c r="BZ294" i="54" l="1"/>
  <c r="BX294" i="54"/>
  <c r="P294" i="54"/>
  <c r="AU294" i="54"/>
  <c r="CA294" i="54"/>
  <c r="BW294" i="54"/>
  <c r="D260" i="82"/>
  <c r="BY294" i="54"/>
  <c r="BV294" i="54"/>
  <c r="I295" i="54"/>
  <c r="E296" i="54"/>
  <c r="J295" i="54"/>
  <c r="E261" i="82"/>
  <c r="AX294" i="54" l="1"/>
  <c r="AY294" i="54"/>
  <c r="I296" i="54"/>
  <c r="E262" i="82"/>
  <c r="J296" i="54"/>
  <c r="E297" i="54"/>
  <c r="H295" i="54"/>
  <c r="BW295" i="54" l="1"/>
  <c r="D261" i="82"/>
  <c r="BV295" i="54"/>
  <c r="BX295" i="54"/>
  <c r="CA295" i="54"/>
  <c r="BZ295" i="54"/>
  <c r="BY295" i="54"/>
  <c r="AU295" i="54"/>
  <c r="H296" i="54"/>
  <c r="E263" i="82"/>
  <c r="E298" i="54"/>
  <c r="I297" i="54"/>
  <c r="H297" i="54" s="1"/>
  <c r="J297" i="54"/>
  <c r="BY296" i="54" l="1"/>
  <c r="BZ296" i="54"/>
  <c r="CA296" i="54"/>
  <c r="BX296" i="54"/>
  <c r="AU296" i="54"/>
  <c r="BV296" i="54"/>
  <c r="BW296" i="54"/>
  <c r="P296" i="54"/>
  <c r="D262" i="82"/>
  <c r="BX297" i="54"/>
  <c r="CA297" i="54"/>
  <c r="D263" i="82"/>
  <c r="BZ297" i="54"/>
  <c r="BV297" i="54"/>
  <c r="BW297" i="54"/>
  <c r="BY297" i="54"/>
  <c r="AU297" i="54"/>
  <c r="I298" i="54"/>
  <c r="E299" i="54"/>
  <c r="J298" i="54"/>
  <c r="E264" i="82"/>
  <c r="AY296" i="54" l="1"/>
  <c r="AX296" i="54"/>
  <c r="J299" i="54"/>
  <c r="E265" i="82"/>
  <c r="E300" i="54"/>
  <c r="I299" i="54"/>
  <c r="H299" i="54" s="1"/>
  <c r="H298" i="54"/>
  <c r="CA298" i="54" l="1"/>
  <c r="BV298" i="54"/>
  <c r="BZ298" i="54"/>
  <c r="BX298" i="54"/>
  <c r="BW298" i="54"/>
  <c r="BY298" i="54"/>
  <c r="AU298" i="54"/>
  <c r="D264" i="82"/>
  <c r="P298" i="54"/>
  <c r="Q17" i="54"/>
  <c r="R17" i="54" s="1"/>
  <c r="Q22" i="54"/>
  <c r="R22" i="54" s="1"/>
  <c r="Y17" i="54"/>
  <c r="I300" i="54"/>
  <c r="E301" i="54"/>
  <c r="J300" i="54"/>
  <c r="E266" i="82"/>
  <c r="BY299" i="54"/>
  <c r="BZ299" i="54"/>
  <c r="D265" i="82"/>
  <c r="BX299" i="54"/>
  <c r="CA299" i="54"/>
  <c r="L299" i="54"/>
  <c r="AU299" i="54"/>
  <c r="BV299" i="54"/>
  <c r="BW299" i="54"/>
  <c r="AY298" i="54" l="1"/>
  <c r="AX298" i="54"/>
  <c r="J301" i="54"/>
  <c r="E302" i="54"/>
  <c r="E267" i="82"/>
  <c r="I301" i="54"/>
  <c r="H301" i="54" s="1"/>
  <c r="H300" i="54"/>
  <c r="BZ300" i="54" l="1"/>
  <c r="BX300" i="54"/>
  <c r="D266" i="82"/>
  <c r="P300" i="54"/>
  <c r="BW300" i="54"/>
  <c r="BV300" i="54"/>
  <c r="AU300" i="54"/>
  <c r="BY300" i="54"/>
  <c r="CA300" i="54"/>
  <c r="BW301" i="54"/>
  <c r="CA301" i="54"/>
  <c r="BV301" i="54"/>
  <c r="BX301" i="54"/>
  <c r="AU301" i="54"/>
  <c r="BZ301" i="54"/>
  <c r="D267" i="82"/>
  <c r="BY301" i="54"/>
  <c r="J302" i="54"/>
  <c r="E303" i="54"/>
  <c r="E268" i="82"/>
  <c r="I302" i="54"/>
  <c r="AX300" i="54" l="1"/>
  <c r="AY300" i="54"/>
  <c r="J303" i="54"/>
  <c r="E269" i="82"/>
  <c r="E304" i="54"/>
  <c r="I303" i="54"/>
  <c r="H303" i="54" s="1"/>
  <c r="H302" i="54"/>
  <c r="AU302" i="54" l="1"/>
  <c r="BY302" i="54"/>
  <c r="BZ302" i="54"/>
  <c r="BX302" i="54"/>
  <c r="BV302" i="54"/>
  <c r="D268" i="82"/>
  <c r="P302" i="54"/>
  <c r="CA302" i="54"/>
  <c r="BW302" i="54"/>
  <c r="J304" i="54"/>
  <c r="I304" i="54"/>
  <c r="E270" i="82"/>
  <c r="E305" i="54"/>
  <c r="BV303" i="54"/>
  <c r="BW303" i="54"/>
  <c r="AU303" i="54"/>
  <c r="BY303" i="54"/>
  <c r="BX303" i="54"/>
  <c r="CA303" i="54"/>
  <c r="D269" i="82"/>
  <c r="BZ303" i="54"/>
  <c r="I305" i="54" l="1"/>
  <c r="J305" i="54"/>
  <c r="E271" i="82"/>
  <c r="E306" i="54"/>
  <c r="AX302" i="54"/>
  <c r="AY302" i="54"/>
  <c r="H304" i="54"/>
  <c r="BV304" i="54" l="1"/>
  <c r="BW304" i="54"/>
  <c r="D270" i="82"/>
  <c r="CA304" i="54"/>
  <c r="BY304" i="54"/>
  <c r="BZ304" i="54"/>
  <c r="BX304" i="54"/>
  <c r="AU304" i="54"/>
  <c r="E272" i="82"/>
  <c r="E307" i="54"/>
  <c r="J306" i="54"/>
  <c r="I306" i="54"/>
  <c r="H306" i="54" s="1"/>
  <c r="H305" i="54"/>
  <c r="J307" i="54" l="1"/>
  <c r="E308" i="54"/>
  <c r="I307" i="54"/>
  <c r="H307" i="54" s="1"/>
  <c r="E273" i="82"/>
  <c r="BY305" i="54"/>
  <c r="BZ305" i="54"/>
  <c r="BX305" i="54"/>
  <c r="CA305" i="54"/>
  <c r="BV305" i="54"/>
  <c r="AU305" i="54"/>
  <c r="D271" i="82"/>
  <c r="BW305" i="54"/>
  <c r="BX306" i="54"/>
  <c r="CA306" i="54"/>
  <c r="BW306" i="54"/>
  <c r="D272" i="82"/>
  <c r="BV306" i="54"/>
  <c r="BZ306" i="54"/>
  <c r="AU306" i="54"/>
  <c r="BY306" i="54"/>
  <c r="P306" i="54"/>
  <c r="BZ307" i="54" l="1"/>
  <c r="BX307" i="54"/>
  <c r="CA307" i="54"/>
  <c r="BY307" i="54"/>
  <c r="BV307" i="54"/>
  <c r="D273" i="82"/>
  <c r="BW307" i="54"/>
  <c r="E274" i="82"/>
  <c r="J308" i="54"/>
  <c r="E309" i="54"/>
  <c r="I308" i="54"/>
  <c r="AX306" i="54"/>
  <c r="AY306" i="54"/>
  <c r="I309" i="54" l="1"/>
  <c r="E275" i="82"/>
  <c r="E310" i="54"/>
  <c r="J309" i="54"/>
  <c r="H308" i="54"/>
  <c r="BV308" i="54" l="1"/>
  <c r="BW308" i="54"/>
  <c r="AU308" i="54"/>
  <c r="BY308" i="54"/>
  <c r="P308" i="54"/>
  <c r="BZ308" i="54"/>
  <c r="BX308" i="54"/>
  <c r="D274" i="82"/>
  <c r="CA308" i="54"/>
  <c r="J310" i="54"/>
  <c r="E311" i="54"/>
  <c r="E276" i="82"/>
  <c r="I310" i="54"/>
  <c r="H309" i="54"/>
  <c r="AY308" i="54" l="1"/>
  <c r="AX308" i="54"/>
  <c r="H310" i="54"/>
  <c r="BY309" i="54"/>
  <c r="BZ309" i="54"/>
  <c r="D275" i="82"/>
  <c r="AU309" i="54"/>
  <c r="CA309" i="54"/>
  <c r="BW309" i="54"/>
  <c r="BX309" i="54"/>
  <c r="BV309" i="54"/>
  <c r="J311" i="54"/>
  <c r="E312" i="54"/>
  <c r="E277" i="82"/>
  <c r="I311" i="54"/>
  <c r="H311" i="54" s="1"/>
  <c r="BY311" i="54" l="1"/>
  <c r="BZ311" i="54"/>
  <c r="AU311" i="54"/>
  <c r="BX311" i="54"/>
  <c r="CA311" i="54"/>
  <c r="BV311" i="54"/>
  <c r="D277" i="82"/>
  <c r="BW311" i="54"/>
  <c r="E278" i="82"/>
  <c r="J312" i="54"/>
  <c r="I312" i="54"/>
  <c r="E313" i="54"/>
  <c r="BV310" i="54"/>
  <c r="BW310" i="54"/>
  <c r="D276" i="82"/>
  <c r="CA310" i="54"/>
  <c r="BY310" i="54"/>
  <c r="BZ310" i="54"/>
  <c r="AU310" i="54"/>
  <c r="BX310" i="54"/>
  <c r="P310" i="54"/>
  <c r="E314" i="54" l="1"/>
  <c r="J313" i="54"/>
  <c r="E279" i="82"/>
  <c r="I313" i="54"/>
  <c r="H313" i="54" s="1"/>
  <c r="AY310" i="54"/>
  <c r="AX310" i="54"/>
  <c r="H312" i="54"/>
  <c r="CA312" i="54" l="1"/>
  <c r="BV312" i="54"/>
  <c r="BW312" i="54"/>
  <c r="BX312" i="54"/>
  <c r="BY312" i="54"/>
  <c r="BZ312" i="54"/>
  <c r="P312" i="54"/>
  <c r="AU312" i="54"/>
  <c r="D278" i="82"/>
  <c r="BX313" i="54"/>
  <c r="CA313" i="54"/>
  <c r="BY313" i="54"/>
  <c r="BZ313" i="54"/>
  <c r="BV313" i="54"/>
  <c r="BW313" i="54"/>
  <c r="D279" i="82"/>
  <c r="J314" i="54"/>
  <c r="E280" i="82"/>
  <c r="I314" i="54"/>
  <c r="H314" i="54" s="1"/>
  <c r="E315" i="54"/>
  <c r="D280" i="82" l="1"/>
  <c r="AU314" i="54"/>
  <c r="BY314" i="54"/>
  <c r="BZ314" i="54"/>
  <c r="BW314" i="54"/>
  <c r="BX314" i="54"/>
  <c r="CA314" i="54"/>
  <c r="BV314" i="54"/>
  <c r="P314" i="54"/>
  <c r="AX312" i="54"/>
  <c r="AY312" i="54"/>
  <c r="J315" i="54"/>
  <c r="I315" i="54"/>
  <c r="H315" i="54" s="1"/>
  <c r="E281" i="82"/>
  <c r="E316" i="54"/>
  <c r="E282" i="82" l="1"/>
  <c r="E317" i="54"/>
  <c r="J316" i="54"/>
  <c r="I316" i="54"/>
  <c r="H316" i="54" s="1"/>
  <c r="AY314" i="54"/>
  <c r="AX314" i="54"/>
  <c r="CA315" i="54"/>
  <c r="AU315" i="54"/>
  <c r="D281" i="82"/>
  <c r="BY315" i="54"/>
  <c r="BX315" i="54"/>
  <c r="BV315" i="54"/>
  <c r="BW315" i="54"/>
  <c r="BZ315" i="54"/>
  <c r="BV316" i="54" l="1"/>
  <c r="BW316" i="54"/>
  <c r="BX316" i="54"/>
  <c r="CA316" i="54"/>
  <c r="P316" i="54"/>
  <c r="BZ316" i="54"/>
  <c r="BY316" i="54"/>
  <c r="D282" i="82"/>
  <c r="AU316" i="54"/>
  <c r="E318" i="54"/>
  <c r="E283" i="82"/>
  <c r="I317" i="54"/>
  <c r="J317" i="54"/>
  <c r="AY316" i="54" l="1"/>
  <c r="AX316" i="54"/>
  <c r="I318" i="54"/>
  <c r="E284" i="82"/>
  <c r="J318" i="54"/>
  <c r="E319" i="54"/>
  <c r="H317" i="54"/>
  <c r="J319" i="54" l="1"/>
  <c r="I319" i="54"/>
  <c r="H319" i="54" s="1"/>
  <c r="E285" i="82"/>
  <c r="E320" i="54"/>
  <c r="AU317" i="54"/>
  <c r="BY317" i="54"/>
  <c r="BZ317" i="54"/>
  <c r="BX317" i="54"/>
  <c r="CA317" i="54"/>
  <c r="BW317" i="54"/>
  <c r="BV317" i="54"/>
  <c r="D283" i="82"/>
  <c r="H318" i="54"/>
  <c r="E286" i="82" l="1"/>
  <c r="E321" i="54"/>
  <c r="J320" i="54"/>
  <c r="I320" i="54"/>
  <c r="H320" i="54" s="1"/>
  <c r="AU318" i="54"/>
  <c r="D284" i="82"/>
  <c r="BY318" i="54"/>
  <c r="CA318" i="54"/>
  <c r="P318" i="54"/>
  <c r="BV318" i="54"/>
  <c r="BX318" i="54"/>
  <c r="BZ318" i="54"/>
  <c r="BW318" i="54"/>
  <c r="BW319" i="54"/>
  <c r="D285" i="82"/>
  <c r="CA319" i="54"/>
  <c r="BV319" i="54"/>
  <c r="BX319" i="54"/>
  <c r="BY319" i="54"/>
  <c r="BZ319" i="54"/>
  <c r="AU319" i="54"/>
  <c r="AY318" i="54" l="1"/>
  <c r="AX318" i="54"/>
  <c r="D286" i="82"/>
  <c r="AU320" i="54"/>
  <c r="BY320" i="54"/>
  <c r="BZ320" i="54"/>
  <c r="BV320" i="54"/>
  <c r="BW320" i="54"/>
  <c r="P320" i="54"/>
  <c r="CA320" i="54"/>
  <c r="BX320" i="54"/>
  <c r="E287" i="82"/>
  <c r="I321" i="54"/>
  <c r="E322" i="54"/>
  <c r="J321" i="54"/>
  <c r="J322" i="54" l="1"/>
  <c r="I322" i="54"/>
  <c r="H322" i="54" s="1"/>
  <c r="E323" i="54"/>
  <c r="E288" i="82"/>
  <c r="H321" i="54"/>
  <c r="AY320" i="54"/>
  <c r="AX320" i="54"/>
  <c r="E289" i="82" l="1"/>
  <c r="J323" i="54"/>
  <c r="E324" i="54"/>
  <c r="I323" i="54"/>
  <c r="H323" i="54" s="1"/>
  <c r="CA321" i="54"/>
  <c r="BV321" i="54"/>
  <c r="AU321" i="54"/>
  <c r="BZ321" i="54"/>
  <c r="BX321" i="54"/>
  <c r="D287" i="82"/>
  <c r="BW321" i="54"/>
  <c r="BY321" i="54"/>
  <c r="AU322" i="54"/>
  <c r="P322" i="54"/>
  <c r="BY322" i="54"/>
  <c r="D288" i="82"/>
  <c r="BW322" i="54"/>
  <c r="BX322" i="54"/>
  <c r="BV322" i="54"/>
  <c r="BZ322" i="54"/>
  <c r="CA322" i="54"/>
  <c r="BX323" i="54" l="1"/>
  <c r="CA323" i="54"/>
  <c r="BZ323" i="54"/>
  <c r="BV323" i="54"/>
  <c r="BW323" i="54"/>
  <c r="BY323" i="54"/>
  <c r="D289" i="82"/>
  <c r="AU323" i="54"/>
  <c r="AX322" i="54"/>
  <c r="AY322" i="54"/>
  <c r="E290" i="82"/>
  <c r="I324" i="54"/>
  <c r="E325" i="54"/>
  <c r="J324" i="54"/>
  <c r="H324" i="54" l="1"/>
  <c r="I325" i="54"/>
  <c r="E291" i="82"/>
  <c r="E326" i="54"/>
  <c r="J325" i="54"/>
  <c r="E292" i="82" l="1"/>
  <c r="I326" i="54"/>
  <c r="E327" i="54"/>
  <c r="J326" i="54"/>
  <c r="H325" i="54"/>
  <c r="D290" i="82"/>
  <c r="AU324" i="54"/>
  <c r="BY324" i="54"/>
  <c r="BZ324" i="54"/>
  <c r="BX324" i="54"/>
  <c r="CA324" i="54"/>
  <c r="BV324" i="54"/>
  <c r="BW324" i="54"/>
  <c r="E293" i="82" l="1"/>
  <c r="E328" i="54"/>
  <c r="J327" i="54"/>
  <c r="I327" i="54"/>
  <c r="H327" i="54" s="1"/>
  <c r="H326" i="54"/>
  <c r="BX325" i="54"/>
  <c r="CA325" i="54"/>
  <c r="AU325" i="54"/>
  <c r="D291" i="82"/>
  <c r="L325" i="54"/>
  <c r="BY325" i="54"/>
  <c r="BZ325" i="54"/>
  <c r="BW325" i="54"/>
  <c r="BV325" i="54"/>
  <c r="E294" i="82" l="1"/>
  <c r="E329" i="54"/>
  <c r="J328" i="54"/>
  <c r="I328" i="54"/>
  <c r="H328" i="54" s="1"/>
  <c r="BZ326" i="54"/>
  <c r="BX326" i="54"/>
  <c r="BY326" i="54"/>
  <c r="D292" i="82"/>
  <c r="CA326" i="54"/>
  <c r="BV326" i="54"/>
  <c r="BW326" i="54"/>
  <c r="P326" i="54"/>
  <c r="AU326" i="54"/>
  <c r="CA327" i="54"/>
  <c r="BV327" i="54"/>
  <c r="BW327" i="54"/>
  <c r="BX327" i="54"/>
  <c r="AU327" i="54"/>
  <c r="BZ327" i="54"/>
  <c r="D293" i="82"/>
  <c r="L327" i="54"/>
  <c r="BY327" i="54"/>
  <c r="J329" i="54" l="1"/>
  <c r="E295" i="82"/>
  <c r="I329" i="54"/>
  <c r="H329" i="54" s="1"/>
  <c r="E330" i="54"/>
  <c r="BZ328" i="54"/>
  <c r="BX328" i="54"/>
  <c r="AO328" i="54"/>
  <c r="BW328" i="54"/>
  <c r="CA328" i="54"/>
  <c r="BY328" i="54"/>
  <c r="D294" i="82"/>
  <c r="BV328" i="54"/>
  <c r="AH18" i="54"/>
  <c r="AY326" i="54"/>
  <c r="AX326" i="54"/>
  <c r="BU328" i="54" l="1"/>
  <c r="BT328" i="54"/>
  <c r="BM328" i="54"/>
  <c r="BN328" i="54"/>
  <c r="BI328" i="54"/>
  <c r="BQ328" i="54"/>
  <c r="BS328" i="54"/>
  <c r="BL328" i="54"/>
  <c r="BP328" i="54"/>
  <c r="BH328" i="54"/>
  <c r="BJ328" i="54"/>
  <c r="BR328" i="54"/>
  <c r="BK328" i="54"/>
  <c r="BO328" i="54"/>
  <c r="J330" i="54"/>
  <c r="I330" i="54"/>
  <c r="H330" i="54" s="1"/>
  <c r="E331" i="54"/>
  <c r="E296" i="82"/>
  <c r="BY329" i="54"/>
  <c r="BZ329" i="54"/>
  <c r="BX329" i="54"/>
  <c r="D295" i="82"/>
  <c r="BV329" i="54"/>
  <c r="BW329" i="54"/>
  <c r="AO329" i="54"/>
  <c r="CA329" i="54"/>
  <c r="AH17" i="54"/>
  <c r="BQ329" i="54" l="1"/>
  <c r="BM329" i="54"/>
  <c r="BN329" i="54"/>
  <c r="BK329" i="54"/>
  <c r="BT329" i="54"/>
  <c r="BR329" i="54"/>
  <c r="BO329" i="54"/>
  <c r="BJ329" i="54"/>
  <c r="BI329" i="54"/>
  <c r="BU329" i="54"/>
  <c r="BL329" i="54"/>
  <c r="BS329" i="54"/>
  <c r="BP329" i="54"/>
  <c r="BH329" i="54"/>
  <c r="BZ330" i="54"/>
  <c r="BX330" i="54"/>
  <c r="BV330" i="54"/>
  <c r="BY330" i="54"/>
  <c r="D296" i="82"/>
  <c r="BW330" i="54"/>
  <c r="CA330" i="54"/>
  <c r="E297" i="82"/>
  <c r="J331" i="54"/>
  <c r="E332" i="54"/>
  <c r="I331" i="54"/>
  <c r="H331" i="54" s="1"/>
  <c r="BV331" i="54" l="1"/>
  <c r="BW331" i="54"/>
  <c r="CA331" i="54"/>
  <c r="BX331" i="54"/>
  <c r="BZ331" i="54"/>
  <c r="BY331" i="54"/>
  <c r="D297" i="82"/>
  <c r="E298" i="82"/>
  <c r="J332" i="54"/>
  <c r="E333" i="54"/>
  <c r="I332" i="54"/>
  <c r="J333" i="54" l="1"/>
  <c r="E299" i="82"/>
  <c r="E334" i="54"/>
  <c r="I333" i="54"/>
  <c r="H333" i="54" s="1"/>
  <c r="H332" i="54"/>
  <c r="BW333" i="54" l="1"/>
  <c r="BY333" i="54"/>
  <c r="BZ333" i="54"/>
  <c r="BX333" i="54"/>
  <c r="CA333" i="54"/>
  <c r="BV333" i="54"/>
  <c r="D299" i="82"/>
  <c r="AO333" i="54"/>
  <c r="D298" i="82"/>
  <c r="BV332" i="54"/>
  <c r="BW332" i="54"/>
  <c r="BY332" i="54"/>
  <c r="BX332" i="54"/>
  <c r="CA332" i="54"/>
  <c r="BZ332" i="54"/>
  <c r="E335" i="54"/>
  <c r="J334" i="54"/>
  <c r="E300" i="82"/>
  <c r="I334" i="54"/>
  <c r="H334" i="54" s="1"/>
  <c r="BY334" i="54" l="1"/>
  <c r="BZ334" i="54"/>
  <c r="BW334" i="54"/>
  <c r="D300" i="82"/>
  <c r="BV334" i="54"/>
  <c r="BX334" i="54"/>
  <c r="CA334" i="54"/>
  <c r="BQ333" i="54"/>
  <c r="BN333" i="54"/>
  <c r="BO333" i="54"/>
  <c r="BK333" i="54"/>
  <c r="BJ333" i="54"/>
  <c r="BP333" i="54"/>
  <c r="BS333" i="54"/>
  <c r="BT333" i="54"/>
  <c r="BM333" i="54"/>
  <c r="BR333" i="54"/>
  <c r="BH333" i="54"/>
  <c r="BU333" i="54"/>
  <c r="BL333" i="54"/>
  <c r="BI333" i="54"/>
  <c r="E301" i="82"/>
  <c r="E336" i="54"/>
  <c r="J335" i="54"/>
  <c r="I335" i="54"/>
  <c r="H335" i="54" s="1"/>
  <c r="BX335" i="54" l="1"/>
  <c r="CA335" i="54"/>
  <c r="AO335" i="54"/>
  <c r="BW335" i="54"/>
  <c r="BV335" i="54"/>
  <c r="BY335" i="54"/>
  <c r="BZ335" i="54"/>
  <c r="D301" i="82"/>
  <c r="J336" i="54"/>
  <c r="E302" i="82"/>
  <c r="E337" i="54"/>
  <c r="I336" i="54"/>
  <c r="BT335" i="54" l="1"/>
  <c r="BM335" i="54"/>
  <c r="BU335" i="54"/>
  <c r="BP335" i="54"/>
  <c r="BS335" i="54"/>
  <c r="BI335" i="54"/>
  <c r="BJ335" i="54"/>
  <c r="BO335" i="54"/>
  <c r="BN335" i="54"/>
  <c r="BQ335" i="54"/>
  <c r="BL335" i="54"/>
  <c r="BK335" i="54"/>
  <c r="BR335" i="54"/>
  <c r="BH335" i="54"/>
  <c r="H336" i="54"/>
  <c r="I337" i="54"/>
  <c r="J337" i="54"/>
  <c r="E303" i="82"/>
  <c r="E338" i="54"/>
  <c r="E304" i="82" s="1"/>
  <c r="X2" i="82" l="1" a="1"/>
  <c r="AI2" i="82" a="1"/>
  <c r="M2" i="82" a="1"/>
  <c r="BY336" i="54"/>
  <c r="BZ336" i="54"/>
  <c r="D302" i="82"/>
  <c r="BX336" i="54"/>
  <c r="CA336" i="54"/>
  <c r="BV336" i="54"/>
  <c r="BW336" i="54"/>
  <c r="AO336" i="54"/>
  <c r="H337" i="54"/>
  <c r="L14" i="54"/>
  <c r="BX337" i="54" l="1"/>
  <c r="CA337" i="54"/>
  <c r="AU337" i="54"/>
  <c r="D303" i="82"/>
  <c r="BV337" i="54"/>
  <c r="BW337" i="54"/>
  <c r="L337" i="54"/>
  <c r="BZ337" i="54"/>
  <c r="BY337" i="54"/>
  <c r="Q19" i="54"/>
  <c r="R19" i="54" s="1"/>
  <c r="Q20" i="54"/>
  <c r="R20" i="54" s="1"/>
  <c r="Q18" i="54"/>
  <c r="R18" i="54" s="1"/>
  <c r="Q23" i="54"/>
  <c r="R23" i="54" s="1"/>
  <c r="Y15" i="54"/>
  <c r="Q16" i="54"/>
  <c r="R16" i="54" s="1"/>
  <c r="Y16" i="54"/>
  <c r="AE15" i="54"/>
  <c r="Y20" i="54"/>
  <c r="AH21" i="54"/>
  <c r="AH23" i="54" s="1"/>
  <c r="Y18" i="54"/>
  <c r="Y19" i="54" s="1"/>
  <c r="Q31" i="54"/>
  <c r="R31" i="54" s="1"/>
  <c r="AH22" i="54"/>
  <c r="AH15" i="54"/>
  <c r="L6" i="59"/>
  <c r="L6" i="60"/>
  <c r="BH336" i="54"/>
  <c r="BR336" i="54"/>
  <c r="BS336" i="54"/>
  <c r="BL336" i="54"/>
  <c r="BM336" i="54"/>
  <c r="BU336" i="54"/>
  <c r="BQ336" i="54"/>
  <c r="BO336" i="54"/>
  <c r="BJ336" i="54"/>
  <c r="BN336" i="54"/>
  <c r="BT336" i="54"/>
  <c r="BK336" i="54"/>
  <c r="BI336" i="54"/>
  <c r="BP336" i="54"/>
  <c r="M314" i="82"/>
  <c r="M216" i="82"/>
  <c r="M623" i="82"/>
  <c r="M1199" i="82"/>
  <c r="M361" i="82"/>
  <c r="M798" i="82"/>
  <c r="M61" i="82"/>
  <c r="M1180" i="82"/>
  <c r="M419" i="82"/>
  <c r="M1036" i="82"/>
  <c r="M1124" i="82"/>
  <c r="M890" i="82"/>
  <c r="M1155" i="82"/>
  <c r="M952" i="82"/>
  <c r="M980" i="82"/>
  <c r="M935" i="82"/>
  <c r="M453" i="82"/>
  <c r="M38" i="82"/>
  <c r="M1298" i="82"/>
  <c r="M1119" i="82"/>
  <c r="M824" i="82"/>
  <c r="M174" i="82"/>
  <c r="M383" i="82"/>
  <c r="M1101" i="82"/>
  <c r="M907" i="82"/>
  <c r="M1264" i="82"/>
  <c r="M542" i="82"/>
  <c r="M634" i="82"/>
  <c r="M553" i="82"/>
  <c r="M420" i="82"/>
  <c r="M1125" i="82"/>
  <c r="M477" i="82"/>
  <c r="M1080" i="82"/>
  <c r="M382" i="82"/>
  <c r="M1035" i="82"/>
  <c r="M493" i="82"/>
  <c r="M500" i="82"/>
  <c r="M778" i="82"/>
  <c r="M788" i="82"/>
  <c r="M697" i="82"/>
  <c r="M1254" i="82"/>
  <c r="M356" i="82"/>
  <c r="M266" i="82"/>
  <c r="M739" i="82"/>
  <c r="M883" i="82"/>
  <c r="M1121" i="82"/>
  <c r="M1055" i="82"/>
  <c r="M969" i="82"/>
  <c r="M1211" i="82"/>
  <c r="M1293" i="82"/>
  <c r="M427" i="82"/>
  <c r="M1230" i="82"/>
  <c r="M367" i="82"/>
  <c r="M8" i="82"/>
  <c r="M390" i="82"/>
  <c r="M256" i="82"/>
  <c r="M242" i="82"/>
  <c r="M930" i="82"/>
  <c r="M220" i="82"/>
  <c r="M842" i="82"/>
  <c r="M906" i="82"/>
  <c r="M468" i="82"/>
  <c r="M1142" i="82"/>
  <c r="M783" i="82"/>
  <c r="M190" i="82"/>
  <c r="M6" i="82"/>
  <c r="M145" i="82"/>
  <c r="M981" i="82"/>
  <c r="M496" i="82"/>
  <c r="M876" i="82"/>
  <c r="M97" i="82"/>
  <c r="M1257" i="82"/>
  <c r="M1008" i="82"/>
  <c r="M672" i="82"/>
  <c r="M1186" i="82"/>
  <c r="M1283" i="82"/>
  <c r="M1147" i="82"/>
  <c r="M518" i="82"/>
  <c r="M947" i="82"/>
  <c r="M448" i="82"/>
  <c r="M1291" i="82"/>
  <c r="M1122" i="82"/>
  <c r="M153" i="82"/>
  <c r="M258" i="82"/>
  <c r="M572" i="82"/>
  <c r="M858" i="82"/>
  <c r="M603" i="82"/>
  <c r="M829" i="82"/>
  <c r="M630" i="82"/>
  <c r="M1157" i="82"/>
  <c r="M627" i="82"/>
  <c r="M1088" i="82"/>
  <c r="M1214" i="82"/>
  <c r="M394" i="82"/>
  <c r="M255" i="82"/>
  <c r="M738" i="82"/>
  <c r="M885" i="82"/>
  <c r="M978" i="82"/>
  <c r="M904" i="82"/>
  <c r="M1289" i="82"/>
  <c r="M891" i="82"/>
  <c r="M1216" i="82"/>
  <c r="M91" i="82"/>
  <c r="M570" i="82"/>
  <c r="M532" i="82"/>
  <c r="M212" i="82"/>
  <c r="M1078" i="82"/>
  <c r="M41" i="82"/>
  <c r="M186" i="82"/>
  <c r="M376" i="82"/>
  <c r="M605" i="82"/>
  <c r="M835" i="82"/>
  <c r="M927" i="82"/>
  <c r="M1233" i="82"/>
  <c r="M1083" i="82"/>
  <c r="M1081" i="82"/>
  <c r="M1239" i="82"/>
  <c r="M1086" i="82"/>
  <c r="M826" i="82"/>
  <c r="M561" i="82"/>
  <c r="M205" i="82"/>
  <c r="M761" i="82"/>
  <c r="M34" i="82"/>
  <c r="M508" i="82"/>
  <c r="M652" i="82"/>
  <c r="M714" i="82"/>
  <c r="M667" i="82"/>
  <c r="M283" i="82"/>
  <c r="M1014" i="82"/>
  <c r="M612" i="82"/>
  <c r="M138" i="82"/>
  <c r="M58" i="82"/>
  <c r="M611" i="82"/>
  <c r="M724" i="82"/>
  <c r="M686" i="82"/>
  <c r="M1177" i="82"/>
  <c r="M996" i="82"/>
  <c r="M963" i="82"/>
  <c r="M1210" i="82"/>
  <c r="M1263" i="82"/>
  <c r="M872" i="82"/>
  <c r="M435" i="82"/>
  <c r="M424" i="82"/>
  <c r="M1089" i="82"/>
  <c r="M213" i="82"/>
  <c r="M937" i="82"/>
  <c r="M1301" i="82"/>
  <c r="M800" i="82"/>
  <c r="M744" i="82"/>
  <c r="M187" i="82"/>
  <c r="M1252" i="82"/>
  <c r="M1261" i="82"/>
  <c r="M360" i="82"/>
  <c r="M85" i="82"/>
  <c r="M236" i="82"/>
  <c r="M246" i="82"/>
  <c r="M1075" i="82"/>
  <c r="M491" i="82"/>
  <c r="M461" i="82"/>
  <c r="M189" i="82"/>
  <c r="M288" i="82"/>
  <c r="M378" i="82"/>
  <c r="M438" i="82"/>
  <c r="M194" i="82"/>
  <c r="M847" i="82"/>
  <c r="M167" i="82"/>
  <c r="M972" i="82"/>
  <c r="M654" i="82"/>
  <c r="M1311" i="82"/>
  <c r="M877" i="82"/>
  <c r="M456" i="82"/>
  <c r="M1200" i="82"/>
  <c r="M415" i="82"/>
  <c r="M650" i="82"/>
  <c r="M24" i="82"/>
  <c r="M443" i="82"/>
  <c r="M107" i="82"/>
  <c r="M841" i="82"/>
  <c r="M416" i="82"/>
  <c r="M286" i="82"/>
  <c r="M809" i="82"/>
  <c r="M886" i="82"/>
  <c r="M818" i="82"/>
  <c r="M10" i="82"/>
  <c r="M1137" i="82"/>
  <c r="M1020" i="82"/>
  <c r="M1059" i="82"/>
  <c r="M487" i="82"/>
  <c r="M1049" i="82"/>
  <c r="M1192" i="82"/>
  <c r="M1231" i="82"/>
  <c r="M1090" i="82"/>
  <c r="M1117" i="82"/>
  <c r="M331" i="82"/>
  <c r="M480" i="82"/>
  <c r="M584" i="82"/>
  <c r="M622" i="82"/>
  <c r="M792" i="82"/>
  <c r="M859" i="82"/>
  <c r="M903" i="82"/>
  <c r="M671" i="82"/>
  <c r="M1006" i="82"/>
  <c r="M439" i="82"/>
  <c r="M601" i="82"/>
  <c r="M554" i="82"/>
  <c r="M1258" i="82"/>
  <c r="M775" i="82"/>
  <c r="M108" i="82"/>
  <c r="M806" i="82"/>
  <c r="M45" i="82"/>
  <c r="M844" i="82"/>
  <c r="M185" i="82"/>
  <c r="M399" i="82"/>
  <c r="M402" i="82"/>
  <c r="M130" i="82"/>
  <c r="M70" i="82"/>
  <c r="M294" i="82"/>
  <c r="M901" i="82"/>
  <c r="M940" i="82"/>
  <c r="M979" i="82"/>
  <c r="M335" i="82"/>
  <c r="M1109" i="82"/>
  <c r="M1112" i="82"/>
  <c r="M1151" i="82"/>
  <c r="M645" i="82"/>
  <c r="M1069" i="82"/>
  <c r="M1268" i="82"/>
  <c r="M1307" i="82"/>
  <c r="M317" i="82"/>
  <c r="M289" i="82"/>
  <c r="M579" i="82"/>
  <c r="M683" i="82"/>
  <c r="M787" i="82"/>
  <c r="M201" i="82"/>
  <c r="M926" i="82"/>
  <c r="M329" i="82"/>
  <c r="M495" i="82"/>
  <c r="M474" i="82"/>
  <c r="M1178" i="82"/>
  <c r="M668" i="82"/>
  <c r="M831" i="82"/>
  <c r="M726" i="82"/>
  <c r="M334" i="82"/>
  <c r="M656" i="82"/>
  <c r="M405" i="82"/>
  <c r="M276" i="82"/>
  <c r="M316" i="82"/>
  <c r="M119" i="82"/>
  <c r="M79" i="82"/>
  <c r="M114" i="82"/>
  <c r="M1203" i="82"/>
  <c r="M535" i="82"/>
  <c r="M303" i="82"/>
  <c r="M968" i="82"/>
  <c r="M669" i="82"/>
  <c r="M688" i="82"/>
  <c r="M822" i="82"/>
  <c r="M765" i="82"/>
  <c r="M442" i="82"/>
  <c r="M657" i="82"/>
  <c r="M92" i="82"/>
  <c r="M1280" i="82"/>
  <c r="M1098" i="82"/>
  <c r="M866" i="82"/>
  <c r="M861" i="82"/>
  <c r="M1188" i="82"/>
  <c r="M423" i="82"/>
  <c r="M741" i="82"/>
  <c r="M1108" i="82"/>
  <c r="M1205" i="82"/>
  <c r="M756" i="82"/>
  <c r="M1274" i="82"/>
  <c r="M17" i="82"/>
  <c r="M63" i="82"/>
  <c r="M899" i="82"/>
  <c r="M1247" i="82"/>
  <c r="M1236" i="82"/>
  <c r="M1005" i="82"/>
  <c r="M764" i="82"/>
  <c r="M139" i="82"/>
  <c r="M77" i="82"/>
  <c r="M159" i="82"/>
  <c r="M591" i="82"/>
  <c r="M42" i="82"/>
  <c r="M827" i="82"/>
  <c r="M2" i="82"/>
  <c r="M1183" i="82"/>
  <c r="M589" i="82"/>
  <c r="M1010" i="82"/>
  <c r="M1072" i="82"/>
  <c r="M268" i="82"/>
  <c r="M506" i="82"/>
  <c r="M703" i="82"/>
  <c r="M684" i="82"/>
  <c r="M55" i="82"/>
  <c r="M32" i="82"/>
  <c r="M204" i="82"/>
  <c r="M1290" i="82"/>
  <c r="M639" i="82"/>
  <c r="M613" i="82"/>
  <c r="M690" i="82"/>
  <c r="M298" i="82"/>
  <c r="M67" i="82"/>
  <c r="M43" i="82"/>
  <c r="M1278" i="82"/>
  <c r="M49" i="82"/>
  <c r="M648" i="82"/>
  <c r="M546" i="82"/>
  <c r="M762" i="82"/>
  <c r="M1033" i="82"/>
  <c r="M1009" i="82"/>
  <c r="M1160" i="82"/>
  <c r="M1309" i="82"/>
  <c r="M774" i="82"/>
  <c r="M200" i="82"/>
  <c r="M551" i="82"/>
  <c r="M1175" i="82"/>
  <c r="M84" i="82"/>
  <c r="M1099" i="82"/>
  <c r="M1063" i="82"/>
  <c r="M105" i="82"/>
  <c r="M769" i="82"/>
  <c r="M1244" i="82"/>
  <c r="M913" i="82"/>
  <c r="M893" i="82"/>
  <c r="M849" i="82"/>
  <c r="M567" i="82"/>
  <c r="M320" i="82"/>
  <c r="M223" i="82"/>
  <c r="M498" i="82"/>
  <c r="M1193" i="82"/>
  <c r="M517" i="82"/>
  <c r="M619" i="82"/>
  <c r="M1172" i="82"/>
  <c r="M430" i="82"/>
  <c r="M531" i="82"/>
  <c r="M559" i="82"/>
  <c r="M137" i="82"/>
  <c r="M333" i="82"/>
  <c r="M7" i="82"/>
  <c r="M301" i="82"/>
  <c r="M1034" i="82"/>
  <c r="M454" i="82"/>
  <c r="M140" i="82"/>
  <c r="M322" i="82"/>
  <c r="M1053" i="82"/>
  <c r="M1276" i="82"/>
  <c r="M1251" i="82"/>
  <c r="M914" i="82"/>
  <c r="M1305" i="82"/>
  <c r="M1128" i="82"/>
  <c r="M1103" i="82"/>
  <c r="M380" i="82"/>
  <c r="M1029" i="82"/>
  <c r="M1028" i="82"/>
  <c r="M1003" i="82"/>
  <c r="M860" i="82"/>
  <c r="M1025" i="82"/>
  <c r="M928" i="82"/>
  <c r="M817" i="82"/>
  <c r="M734" i="82"/>
  <c r="M763" i="82"/>
  <c r="M373" i="82"/>
  <c r="M64" i="82"/>
  <c r="M53" i="82"/>
  <c r="M752" i="82"/>
  <c r="M368" i="82"/>
  <c r="M52" i="82"/>
  <c r="M59" i="82"/>
  <c r="M528" i="82"/>
  <c r="M225" i="82"/>
  <c r="M786" i="82"/>
  <c r="M318" i="82"/>
  <c r="M183" i="82"/>
  <c r="M127" i="82"/>
  <c r="M933" i="82"/>
  <c r="M1004" i="82"/>
  <c r="M915" i="82"/>
  <c r="M393" i="82"/>
  <c r="M881" i="82"/>
  <c r="M848" i="82"/>
  <c r="M803" i="82"/>
  <c r="M702" i="82"/>
  <c r="M675" i="82"/>
  <c r="M608" i="82"/>
  <c r="M541" i="82"/>
  <c r="M238" i="82"/>
  <c r="M1296" i="82"/>
  <c r="M1271" i="82"/>
  <c r="M994" i="82"/>
  <c r="M1246" i="82"/>
  <c r="M673" i="82"/>
  <c r="M751" i="82"/>
  <c r="M602" i="82"/>
  <c r="M1242" i="82"/>
  <c r="M583" i="82"/>
  <c r="M660" i="82"/>
  <c r="M534" i="82"/>
  <c r="M1158" i="82"/>
  <c r="M556" i="82"/>
  <c r="M633" i="82"/>
  <c r="M514" i="82"/>
  <c r="M131" i="82"/>
  <c r="M151" i="82"/>
  <c r="M640" i="82"/>
  <c r="M250" i="82"/>
  <c r="M148" i="82"/>
  <c r="M718" i="82"/>
  <c r="M82" i="82"/>
  <c r="M1126" i="82"/>
  <c r="M700" i="82"/>
  <c r="M440" i="82"/>
  <c r="M1135" i="82"/>
  <c r="M960" i="82"/>
  <c r="M300" i="82"/>
  <c r="M1091" i="82"/>
  <c r="M116" i="82"/>
  <c r="M545" i="82"/>
  <c r="M165" i="82"/>
  <c r="M1074" i="82"/>
  <c r="M919" i="82"/>
  <c r="M1082" i="82"/>
  <c r="M343" i="82"/>
  <c r="M1052" i="82"/>
  <c r="M557" i="82"/>
  <c r="M1060" i="82"/>
  <c r="M1024" i="82"/>
  <c r="M272" i="82"/>
  <c r="M96" i="82"/>
  <c r="M87" i="82"/>
  <c r="M354" i="82"/>
  <c r="M1061" i="82"/>
  <c r="M176" i="82"/>
  <c r="M723" i="82"/>
  <c r="M1044" i="82"/>
  <c r="M949" i="82"/>
  <c r="M862" i="82"/>
  <c r="M305" i="82"/>
  <c r="M758" i="82"/>
  <c r="M802" i="82"/>
  <c r="M179" i="82"/>
  <c r="M815" i="82"/>
  <c r="M177" i="82"/>
  <c r="M321" i="82"/>
  <c r="M441" i="82"/>
  <c r="M330" i="82"/>
  <c r="M1197" i="82"/>
  <c r="M1212" i="82"/>
  <c r="M1187" i="82"/>
  <c r="M253" i="82"/>
  <c r="M1173" i="82"/>
  <c r="M1064" i="82"/>
  <c r="M1039" i="82"/>
  <c r="M307" i="82"/>
  <c r="M1169" i="82"/>
  <c r="M964" i="82"/>
  <c r="M939" i="82"/>
  <c r="M521" i="82"/>
  <c r="M889" i="82"/>
  <c r="M725" i="82"/>
  <c r="M659" i="82"/>
  <c r="M478" i="82"/>
  <c r="M592" i="82"/>
  <c r="M271" i="82"/>
  <c r="M810" i="82"/>
  <c r="M75" i="82"/>
  <c r="M581" i="82"/>
  <c r="M264" i="82"/>
  <c r="M742" i="82"/>
  <c r="M142" i="82"/>
  <c r="M281" i="82"/>
  <c r="M56" i="82"/>
  <c r="M722" i="82"/>
  <c r="M62" i="82"/>
  <c r="M182" i="82"/>
  <c r="M198" i="82"/>
  <c r="M1073" i="82"/>
  <c r="M875" i="82"/>
  <c r="M839" i="82"/>
  <c r="M782" i="82"/>
  <c r="M771" i="82"/>
  <c r="M704" i="82"/>
  <c r="M637" i="82"/>
  <c r="M446" i="82"/>
  <c r="M504" i="82"/>
  <c r="M437" i="82"/>
  <c r="M1138" i="82"/>
  <c r="M1149" i="82"/>
  <c r="M1232" i="82"/>
  <c r="M1207" i="82"/>
  <c r="M560" i="82"/>
  <c r="M1182" i="82"/>
  <c r="M588" i="82"/>
  <c r="M665" i="82"/>
  <c r="M538" i="82"/>
  <c r="M1114" i="82"/>
  <c r="M497" i="82"/>
  <c r="M575" i="82"/>
  <c r="M470" i="82"/>
  <c r="M1094" i="82"/>
  <c r="M471" i="82"/>
  <c r="M548" i="82"/>
  <c r="M450" i="82"/>
  <c r="M18" i="82"/>
  <c r="M74" i="82"/>
  <c r="M595" i="82"/>
  <c r="M707" i="82"/>
  <c r="M1019" i="82"/>
  <c r="M1153" i="82"/>
  <c r="M265" i="82"/>
  <c r="M475" i="82"/>
  <c r="M1032" i="82"/>
  <c r="M754" i="82"/>
  <c r="M929" i="82"/>
  <c r="M1266" i="82"/>
  <c r="M698" i="82"/>
  <c r="M1116" i="82"/>
  <c r="M156" i="82"/>
  <c r="M1152" i="82"/>
  <c r="M292" i="82"/>
  <c r="M565" i="82"/>
  <c r="M597" i="82"/>
  <c r="M729" i="82"/>
  <c r="M502" i="82"/>
  <c r="M1085" i="82"/>
  <c r="M1021" i="82"/>
  <c r="M457" i="82"/>
  <c r="M351" i="82"/>
  <c r="M958" i="82"/>
  <c r="M711" i="82"/>
  <c r="M197" i="82"/>
  <c r="M285" i="82"/>
  <c r="M115" i="82"/>
  <c r="M1011" i="82"/>
  <c r="M1016" i="82"/>
  <c r="M1213" i="82"/>
  <c r="M129" i="82"/>
  <c r="M983" i="82"/>
  <c r="M299" i="82"/>
  <c r="M389" i="82"/>
  <c r="M100" i="82"/>
  <c r="M51" i="82"/>
  <c r="M677" i="82"/>
  <c r="M117" i="82"/>
  <c r="M710" i="82"/>
  <c r="M259" i="82"/>
  <c r="M35" i="82"/>
  <c r="M525" i="82"/>
  <c r="M459" i="82"/>
  <c r="M365" i="82"/>
  <c r="M27" i="82"/>
  <c r="M81" i="82"/>
  <c r="M1295" i="82"/>
  <c r="M808" i="82"/>
  <c r="M1161" i="82"/>
  <c r="M1156" i="82"/>
  <c r="M1131" i="82"/>
  <c r="M529" i="82"/>
  <c r="M1141" i="82"/>
  <c r="M1056" i="82"/>
  <c r="M1031" i="82"/>
  <c r="M249" i="82"/>
  <c r="M942" i="82"/>
  <c r="M244" i="82"/>
  <c r="M345" i="82"/>
  <c r="M284" i="82"/>
  <c r="M938" i="82"/>
  <c r="M237" i="82"/>
  <c r="M340" i="82"/>
  <c r="M279" i="82"/>
  <c r="M918" i="82"/>
  <c r="M16" i="82"/>
  <c r="M169" i="82"/>
  <c r="M133" i="82"/>
  <c r="M215" i="82"/>
  <c r="M95" i="82"/>
  <c r="M1065" i="82"/>
  <c r="M1132" i="82"/>
  <c r="M1107" i="82"/>
  <c r="M401" i="82"/>
  <c r="M1249" i="82"/>
  <c r="M984" i="82"/>
  <c r="M959" i="82"/>
  <c r="M628" i="82"/>
  <c r="M909" i="82"/>
  <c r="M884" i="82"/>
  <c r="M853" i="82"/>
  <c r="M814" i="82"/>
  <c r="M749" i="82"/>
  <c r="M512" i="82"/>
  <c r="M445" i="82"/>
  <c r="M29" i="82"/>
  <c r="M339" i="82"/>
  <c r="M76" i="82"/>
  <c r="M730" i="82"/>
  <c r="M94" i="82"/>
  <c r="M309" i="82"/>
  <c r="M65" i="82"/>
  <c r="M662" i="82"/>
  <c r="M1286" i="82"/>
  <c r="M727" i="82"/>
  <c r="M804" i="82"/>
  <c r="M642" i="82"/>
  <c r="M226" i="82"/>
  <c r="M306" i="82"/>
  <c r="M66" i="82"/>
  <c r="M121" i="82"/>
  <c r="M72" i="82"/>
  <c r="M999" i="82"/>
  <c r="M988" i="82"/>
  <c r="M374" i="82"/>
  <c r="M1102" i="82"/>
  <c r="M400" i="82"/>
  <c r="M1001" i="82"/>
  <c r="M355" i="82"/>
  <c r="M692" i="82"/>
  <c r="M617" i="82"/>
  <c r="M854" i="82"/>
  <c r="M1218" i="82"/>
  <c r="M805" i="82"/>
  <c r="M363" i="82"/>
  <c r="M1275" i="82"/>
  <c r="M1255" i="82"/>
  <c r="M452" i="82"/>
  <c r="M950" i="82"/>
  <c r="M568" i="82"/>
  <c r="M1045" i="82"/>
  <c r="M1093" i="82"/>
  <c r="M1013" i="82"/>
  <c r="M464" i="82"/>
  <c r="M391" i="82"/>
  <c r="M54" i="82"/>
  <c r="M674" i="82"/>
  <c r="M231" i="82"/>
  <c r="M1234" i="82"/>
  <c r="M888" i="82"/>
  <c r="M1300" i="82"/>
  <c r="M240" i="82"/>
  <c r="M845" i="82"/>
  <c r="M793" i="82"/>
  <c r="M447" i="82"/>
  <c r="M527" i="82"/>
  <c r="M86" i="82"/>
  <c r="M481" i="82"/>
  <c r="M1162" i="82"/>
  <c r="M582" i="82"/>
  <c r="M384" i="82"/>
  <c r="M218" i="82"/>
  <c r="M277" i="82"/>
  <c r="M715" i="82"/>
  <c r="M462" i="82"/>
  <c r="M728" i="82"/>
  <c r="M649" i="82"/>
  <c r="M606" i="82"/>
  <c r="M1308" i="82"/>
  <c r="M750" i="82"/>
  <c r="M154" i="82"/>
  <c r="M896" i="82"/>
  <c r="M112" i="82"/>
  <c r="M544" i="82"/>
  <c r="M132" i="82"/>
  <c r="M1047" i="82"/>
  <c r="M1190" i="82"/>
  <c r="M228" i="82"/>
  <c r="M501" i="82"/>
  <c r="M898" i="82"/>
  <c r="M615" i="82"/>
  <c r="M716" i="82"/>
  <c r="M206" i="82"/>
  <c r="M262" i="82"/>
  <c r="M586" i="82"/>
  <c r="M270" i="82"/>
  <c r="M19" i="82"/>
  <c r="M1253" i="82"/>
  <c r="M797" i="82"/>
  <c r="M4" i="82"/>
  <c r="M807" i="82"/>
  <c r="M1167" i="82"/>
  <c r="M766" i="82"/>
  <c r="M1220" i="82"/>
  <c r="M755" i="82"/>
  <c r="M1273" i="82"/>
  <c r="M555" i="82"/>
  <c r="M731" i="82"/>
  <c r="M878" i="82"/>
  <c r="M772" i="82"/>
  <c r="M362" i="82"/>
  <c r="M689" i="82"/>
  <c r="M511" i="82"/>
  <c r="M1302" i="82"/>
  <c r="M492" i="82"/>
  <c r="M850" i="82"/>
  <c r="M22" i="82"/>
  <c r="M47" i="82"/>
  <c r="M653" i="82"/>
  <c r="M1235" i="82"/>
  <c r="M526" i="82"/>
  <c r="M1240" i="82"/>
  <c r="M895" i="82"/>
  <c r="M1097" i="82"/>
  <c r="M948" i="82"/>
  <c r="M785" i="82"/>
  <c r="M961" i="82"/>
  <c r="M1143" i="82"/>
  <c r="M585" i="82"/>
  <c r="M759" i="82"/>
  <c r="M319" i="82"/>
  <c r="M11" i="82"/>
  <c r="M323" i="82"/>
  <c r="M9" i="82"/>
  <c r="M1030" i="82"/>
  <c r="M313" i="82"/>
  <c r="M578" i="82"/>
  <c r="M103" i="82"/>
  <c r="M282" i="82"/>
  <c r="M357" i="82"/>
  <c r="M609" i="82"/>
  <c r="M1118" i="82"/>
  <c r="M676" i="82"/>
  <c r="M126" i="82"/>
  <c r="M123" i="82"/>
  <c r="M916" i="82"/>
  <c r="M1146" i="82"/>
  <c r="M248" i="82"/>
  <c r="M332" i="82"/>
  <c r="M925" i="82"/>
  <c r="M1312" i="82"/>
  <c r="M524" i="82"/>
  <c r="M550" i="82"/>
  <c r="M337" i="82"/>
  <c r="M260" i="82"/>
  <c r="M1051" i="82"/>
  <c r="M616" i="82"/>
  <c r="M851" i="82"/>
  <c r="M254" i="82"/>
  <c r="M699" i="82"/>
  <c r="M733" i="82"/>
  <c r="M717" i="82"/>
  <c r="M1184" i="82"/>
  <c r="M80" i="82"/>
  <c r="M767" i="82"/>
  <c r="M569" i="82"/>
  <c r="M587" i="82"/>
  <c r="M269" i="82"/>
  <c r="M912" i="82"/>
  <c r="M539" i="82"/>
  <c r="M834" i="82"/>
  <c r="M230" i="82"/>
  <c r="M1042" i="82"/>
  <c r="M1185" i="82"/>
  <c r="M1269" i="82"/>
  <c r="M125" i="82"/>
  <c r="M1022" i="82"/>
  <c r="M811" i="82"/>
  <c r="M1145" i="82"/>
  <c r="M574" i="82"/>
  <c r="M573" i="82"/>
  <c r="M868" i="82"/>
  <c r="M1219" i="82"/>
  <c r="M865" i="82"/>
  <c r="M869" i="82"/>
  <c r="M784" i="82"/>
  <c r="M37" i="82"/>
  <c r="M1267" i="82"/>
  <c r="M465" i="82"/>
  <c r="M905" i="82"/>
  <c r="M460" i="82"/>
  <c r="M1206" i="82"/>
  <c r="M387" i="82"/>
  <c r="M458" i="82"/>
  <c r="M1270" i="82"/>
  <c r="M50" i="82"/>
  <c r="M997" i="82"/>
  <c r="M629" i="82"/>
  <c r="M820" i="82"/>
  <c r="M643" i="82"/>
  <c r="M975" i="82"/>
  <c r="M510" i="82"/>
  <c r="M1092" i="82"/>
  <c r="M408" i="82"/>
  <c r="M1017" i="82"/>
  <c r="M349" i="82"/>
  <c r="M679" i="82"/>
  <c r="M421" i="82"/>
  <c r="M687" i="82"/>
  <c r="M181" i="82"/>
  <c r="M604" i="82"/>
  <c r="M425" i="82"/>
  <c r="M1238" i="82"/>
  <c r="M407" i="82"/>
  <c r="M658" i="82"/>
  <c r="M207" i="82"/>
  <c r="M170" i="82"/>
  <c r="M483" i="82"/>
  <c r="M1171" i="82"/>
  <c r="M247" i="82"/>
  <c r="M1176" i="82"/>
  <c r="M467" i="82"/>
  <c r="M1221" i="82"/>
  <c r="M779" i="82"/>
  <c r="M444" i="82"/>
  <c r="M871" i="82"/>
  <c r="M1079" i="82"/>
  <c r="M670" i="82"/>
  <c r="M503" i="82"/>
  <c r="M192" i="82"/>
  <c r="M1306" i="82"/>
  <c r="M196" i="82"/>
  <c r="M790" i="82"/>
  <c r="M966" i="82"/>
  <c r="M184" i="82"/>
  <c r="M386" i="82"/>
  <c r="M211" i="82"/>
  <c r="M31" i="82"/>
  <c r="M1174" i="82"/>
  <c r="M30" i="82"/>
  <c r="M1027" i="82"/>
  <c r="M1288" i="82"/>
  <c r="M661" i="82"/>
  <c r="M1127" i="82"/>
  <c r="M943" i="82"/>
  <c r="M395" i="82"/>
  <c r="M1181" i="82"/>
  <c r="M33" i="82"/>
  <c r="M632" i="82"/>
  <c r="M635" i="82"/>
  <c r="M864" i="82"/>
  <c r="M297" i="82"/>
  <c r="M1227" i="82"/>
  <c r="M161" i="82"/>
  <c r="M57" i="82"/>
  <c r="M134" i="82"/>
  <c r="M564" i="82"/>
  <c r="M830" i="82"/>
  <c r="M168" i="82"/>
  <c r="M203" i="82"/>
  <c r="M867" i="82"/>
  <c r="M1294" i="82"/>
  <c r="M647" i="82"/>
  <c r="M620" i="82"/>
  <c r="M178" i="82"/>
  <c r="M843" i="82"/>
  <c r="M1123" i="82"/>
  <c r="M846" i="82"/>
  <c r="M1256" i="82"/>
  <c r="M832" i="82"/>
  <c r="M957" i="82"/>
  <c r="M812" i="82"/>
  <c r="M946" i="82"/>
  <c r="M621" i="82"/>
  <c r="M1223" i="82"/>
  <c r="M325" i="82"/>
  <c r="M695" i="82"/>
  <c r="M431" i="82"/>
  <c r="M60" i="82"/>
  <c r="M433" i="82"/>
  <c r="M678" i="82"/>
  <c r="M1110" i="82"/>
  <c r="M341" i="82"/>
  <c r="M530" i="82"/>
  <c r="M111" i="82"/>
  <c r="M26" i="82"/>
  <c r="M1260" i="82"/>
  <c r="M691" i="82"/>
  <c r="M1277" i="82"/>
  <c r="M920" i="82"/>
  <c r="M1026" i="82"/>
  <c r="M1105" i="82"/>
  <c r="M1179" i="82"/>
  <c r="M777" i="82"/>
  <c r="M1168" i="82"/>
  <c r="M951" i="82"/>
  <c r="M1310" i="82"/>
  <c r="M208" i="82"/>
  <c r="M794" i="82"/>
  <c r="M986" i="82"/>
  <c r="M347" i="82"/>
  <c r="M406" i="82"/>
  <c r="M816" i="82"/>
  <c r="M719" i="82"/>
  <c r="M101" i="82"/>
  <c r="M98" i="82"/>
  <c r="M1007" i="82"/>
  <c r="M245" i="82"/>
  <c r="M398" i="82"/>
  <c r="M290" i="82"/>
  <c r="M232" i="82"/>
  <c r="M449" i="82"/>
  <c r="M995" i="82"/>
  <c r="M590" i="82"/>
  <c r="M1000" i="82"/>
  <c r="M680" i="82"/>
  <c r="M1285" i="82"/>
  <c r="M432" i="82"/>
  <c r="M451" i="82"/>
  <c r="M1159" i="82"/>
  <c r="M157" i="82"/>
  <c r="M233" i="82"/>
  <c r="M348" i="82"/>
  <c r="M614" i="82"/>
  <c r="M1046" i="82"/>
  <c r="M825" i="82"/>
  <c r="M466" i="82"/>
  <c r="M102" i="82"/>
  <c r="M1196" i="82"/>
  <c r="M520" i="82"/>
  <c r="M1241" i="82"/>
  <c r="M533" i="82"/>
  <c r="M636" i="82"/>
  <c r="M828" i="82"/>
  <c r="M436" i="82"/>
  <c r="M1104" i="82"/>
  <c r="M887" i="82"/>
  <c r="M36" i="82"/>
  <c r="M666" i="82"/>
  <c r="M922" i="82"/>
  <c r="M342" i="82"/>
  <c r="M485" i="82"/>
  <c r="M463" i="82"/>
  <c r="M171" i="82"/>
  <c r="M71" i="82"/>
  <c r="M14" i="82"/>
  <c r="M685" i="82"/>
  <c r="M638" i="82"/>
  <c r="M46" i="82"/>
  <c r="M998" i="82"/>
  <c r="M1096" i="82"/>
  <c r="M522" i="82"/>
  <c r="M359" i="82"/>
  <c r="M375" i="82"/>
  <c r="M1224" i="82"/>
  <c r="M388" i="82"/>
  <c r="M326" i="82"/>
  <c r="M768" i="82"/>
  <c r="M1038" i="82"/>
  <c r="M275" i="82"/>
  <c r="M936" i="82"/>
  <c r="M113" i="82"/>
  <c r="M1095" i="82"/>
  <c r="M1130" i="82"/>
  <c r="M982" i="82"/>
  <c r="M83" i="82"/>
  <c r="M1068" i="82"/>
  <c r="M296" i="82"/>
  <c r="M209" i="82"/>
  <c r="M1040" i="82"/>
  <c r="M410" i="82"/>
  <c r="M136" i="82"/>
  <c r="M166" i="82"/>
  <c r="M252" i="82"/>
  <c r="M1154" i="82"/>
  <c r="M540" i="82"/>
  <c r="M396" i="82"/>
  <c r="M781" i="82"/>
  <c r="M1164" i="82"/>
  <c r="M40" i="82"/>
  <c r="M505" i="82"/>
  <c r="M1225" i="82"/>
  <c r="M954" i="82"/>
  <c r="M494" i="82"/>
  <c r="M823" i="82"/>
  <c r="M15" i="82"/>
  <c r="M879" i="82"/>
  <c r="M880" i="82"/>
  <c r="M1018" i="82"/>
  <c r="M571" i="82"/>
  <c r="M945" i="82"/>
  <c r="M1272" i="82"/>
  <c r="M267" i="82"/>
  <c r="M48" i="82"/>
  <c r="M795" i="82"/>
  <c r="M273" i="82"/>
  <c r="M644" i="82"/>
  <c r="M193" i="82"/>
  <c r="M434" i="82"/>
  <c r="M721" i="82"/>
  <c r="M366" i="82"/>
  <c r="M1198" i="82"/>
  <c r="M618" i="82"/>
  <c r="M422" i="82"/>
  <c r="M5" i="82"/>
  <c r="M163" i="82"/>
  <c r="M837" i="82"/>
  <c r="M1215" i="82"/>
  <c r="M1140" i="82"/>
  <c r="M953" i="82"/>
  <c r="M593" i="82"/>
  <c r="M836" i="82"/>
  <c r="M13" i="82"/>
  <c r="M385" i="82"/>
  <c r="M210" i="82"/>
  <c r="M302" i="82"/>
  <c r="M1292" i="82"/>
  <c r="M736" i="82"/>
  <c r="M1208" i="82"/>
  <c r="M1136" i="82"/>
  <c r="M1113" i="82"/>
  <c r="M737" i="82"/>
  <c r="M160" i="82"/>
  <c r="M821" i="82"/>
  <c r="M977" i="82"/>
  <c r="M974" i="82"/>
  <c r="M694" i="82"/>
  <c r="M308" i="82"/>
  <c r="M523" i="82"/>
  <c r="M1150" i="82"/>
  <c r="M599" i="82"/>
  <c r="M143" i="82"/>
  <c r="M1139" i="82"/>
  <c r="M799" i="82"/>
  <c r="M664" i="82"/>
  <c r="M164" i="82"/>
  <c r="M1062" i="82"/>
  <c r="M350" i="82"/>
  <c r="M327" i="82"/>
  <c r="M791" i="82"/>
  <c r="M146" i="82"/>
  <c r="M917" i="82"/>
  <c r="M28" i="82"/>
  <c r="M479" i="82"/>
  <c r="M472" i="82"/>
  <c r="M911" i="82"/>
  <c r="M221" i="82"/>
  <c r="M900" i="82"/>
  <c r="M1202" i="82"/>
  <c r="M1281" i="82"/>
  <c r="M1287" i="82"/>
  <c r="M336" i="82"/>
  <c r="M780" i="82"/>
  <c r="M516" i="82"/>
  <c r="M158" i="82"/>
  <c r="M519" i="82"/>
  <c r="M224" i="82"/>
  <c r="M315" i="82"/>
  <c r="M594" i="82"/>
  <c r="M202" i="82"/>
  <c r="M175" i="82"/>
  <c r="M124" i="82"/>
  <c r="M1043" i="82"/>
  <c r="M110" i="82"/>
  <c r="M1048" i="82"/>
  <c r="M1282" i="82"/>
  <c r="M965" i="82"/>
  <c r="M1243" i="82"/>
  <c r="M379" i="82"/>
  <c r="M397" i="82"/>
  <c r="M1015" i="82"/>
  <c r="M414" i="82"/>
  <c r="M417" i="82"/>
  <c r="M20" i="82"/>
  <c r="M1050" i="82"/>
  <c r="M25" i="82"/>
  <c r="M598" i="82"/>
  <c r="M902" i="82"/>
  <c r="M12" i="82"/>
  <c r="M229" i="82"/>
  <c r="M99" i="82"/>
  <c r="M152" i="82"/>
  <c r="M44" i="82"/>
  <c r="M991" i="82"/>
  <c r="M543" i="82"/>
  <c r="M537" i="82"/>
  <c r="M261" i="82"/>
  <c r="M932" i="82"/>
  <c r="M631" i="82"/>
  <c r="M370" i="82"/>
  <c r="M499" i="82"/>
  <c r="M708" i="82"/>
  <c r="M610" i="82"/>
  <c r="M1133" i="82"/>
  <c r="M311" i="82"/>
  <c r="M944" i="82"/>
  <c r="M428" i="82"/>
  <c r="M1166" i="82"/>
  <c r="M476" i="82"/>
  <c r="M696" i="82"/>
  <c r="M651" i="82"/>
  <c r="M1194" i="82"/>
  <c r="M3" i="82"/>
  <c r="M1115" i="82"/>
  <c r="M235" i="82"/>
  <c r="M801" i="82"/>
  <c r="M773" i="82"/>
  <c r="M1237" i="82"/>
  <c r="M293" i="82"/>
  <c r="M931" i="82"/>
  <c r="M509" i="82"/>
  <c r="M89" i="82"/>
  <c r="M104" i="82"/>
  <c r="M68" i="82"/>
  <c r="M740" i="82"/>
  <c r="M219" i="82"/>
  <c r="M985" i="82"/>
  <c r="M558" i="82"/>
  <c r="M352" i="82"/>
  <c r="M377" i="82"/>
  <c r="M191" i="82"/>
  <c r="M747" i="82"/>
  <c r="M1195" i="82"/>
  <c r="M488" i="82"/>
  <c r="M1002" i="82"/>
  <c r="M748" i="82"/>
  <c r="M941" i="82"/>
  <c r="M600" i="82"/>
  <c r="M923" i="82"/>
  <c r="M857" i="82"/>
  <c r="M404" i="82"/>
  <c r="M23" i="82"/>
  <c r="M626" i="82"/>
  <c r="M746" i="82"/>
  <c r="M280" i="82"/>
  <c r="M257" i="82"/>
  <c r="M263" i="82"/>
  <c r="M1054" i="82"/>
  <c r="M745" i="82"/>
  <c r="M141" i="82"/>
  <c r="M1313" i="82"/>
  <c r="M789" i="82"/>
  <c r="M760" i="82"/>
  <c r="M701" i="82"/>
  <c r="M973" i="82"/>
  <c r="M381" i="82"/>
  <c r="M1041" i="82"/>
  <c r="M364" i="82"/>
  <c r="M819" i="82"/>
  <c r="M222" i="82"/>
  <c r="M607" i="82"/>
  <c r="M328" i="82"/>
  <c r="M150" i="82"/>
  <c r="M1071" i="82"/>
  <c r="M251" i="82"/>
  <c r="M1226" i="82"/>
  <c r="M934" i="82"/>
  <c r="M122" i="82"/>
  <c r="M515" i="82"/>
  <c r="M693" i="82"/>
  <c r="M1111" i="82"/>
  <c r="M970" i="82"/>
  <c r="M482" i="82"/>
  <c r="M910" i="82"/>
  <c r="M411" i="82"/>
  <c r="M562" i="82"/>
  <c r="M1148" i="82"/>
  <c r="M863" i="82"/>
  <c r="M1165" i="82"/>
  <c r="M870" i="82"/>
  <c r="M188" i="82"/>
  <c r="M855" i="82"/>
  <c r="M1259" i="82"/>
  <c r="M73" i="82"/>
  <c r="M1248" i="82"/>
  <c r="M967" i="82"/>
  <c r="M1262" i="82"/>
  <c r="M353" i="82"/>
  <c r="M682" i="82"/>
  <c r="M1066" i="82"/>
  <c r="M852" i="82"/>
  <c r="M486" i="82"/>
  <c r="M655" i="82"/>
  <c r="M1229" i="82"/>
  <c r="M757" i="82"/>
  <c r="M1106" i="82"/>
  <c r="M993" i="82"/>
  <c r="M1279" i="82"/>
  <c r="M172" i="82"/>
  <c r="M1204" i="82"/>
  <c r="M987" i="82"/>
  <c r="M1209" i="82"/>
  <c r="M976" i="82"/>
  <c r="M1250" i="82"/>
  <c r="M990" i="82"/>
  <c r="M243" i="82"/>
  <c r="M346" i="82"/>
  <c r="M709" i="82"/>
  <c r="M489" i="82"/>
  <c r="M641" i="82"/>
  <c r="M128" i="82"/>
  <c r="M227" i="82"/>
  <c r="M274" i="82"/>
  <c r="M1084" i="82"/>
  <c r="M1297" i="82"/>
  <c r="M90" i="82"/>
  <c r="M241" i="82"/>
  <c r="M776" i="82"/>
  <c r="M924" i="82"/>
  <c r="M971" i="82"/>
  <c r="M418" i="82"/>
  <c r="M840" i="82"/>
  <c r="M625" i="82"/>
  <c r="M921" i="82"/>
  <c r="M732" i="82"/>
  <c r="M147" i="82"/>
  <c r="M552" i="82"/>
  <c r="M469" i="82"/>
  <c r="M624" i="82"/>
  <c r="M705" i="82"/>
  <c r="M1228" i="82"/>
  <c r="M1144" i="82"/>
  <c r="M955" i="82"/>
  <c r="M894" i="82"/>
  <c r="M369" i="82"/>
  <c r="M214" i="82"/>
  <c r="M473" i="82"/>
  <c r="M838" i="82"/>
  <c r="M295" i="82"/>
  <c r="M956" i="82"/>
  <c r="M563" i="82"/>
  <c r="M1057" i="82"/>
  <c r="M576" i="82"/>
  <c r="M713" i="82"/>
  <c r="M547" i="82"/>
  <c r="M1067" i="82"/>
  <c r="M155" i="82"/>
  <c r="M1120" i="82"/>
  <c r="M1314" i="82"/>
  <c r="M1134" i="82"/>
  <c r="M120" i="82"/>
  <c r="M490" i="82"/>
  <c r="M873" i="82"/>
  <c r="M681" i="82"/>
  <c r="M358" i="82"/>
  <c r="M663" i="82"/>
  <c r="M484" i="82"/>
  <c r="M310" i="82"/>
  <c r="M162" i="82"/>
  <c r="M1189" i="82"/>
  <c r="M413" i="82"/>
  <c r="M743" i="82"/>
  <c r="M429" i="82"/>
  <c r="M1087" i="82"/>
  <c r="M93" i="82"/>
  <c r="M1076" i="82"/>
  <c r="M712" i="82"/>
  <c r="M1077" i="82"/>
  <c r="M833" i="82"/>
  <c r="M217" i="82"/>
  <c r="M720" i="82"/>
  <c r="M580" i="82"/>
  <c r="M149" i="82"/>
  <c r="M753" i="82"/>
  <c r="M312" i="82"/>
  <c r="M78" i="82"/>
  <c r="M287" i="82"/>
  <c r="M770" i="82"/>
  <c r="M118" i="82"/>
  <c r="M234" i="82"/>
  <c r="M371" i="82"/>
  <c r="M1265" i="82"/>
  <c r="M1201" i="82"/>
  <c r="M1245" i="82"/>
  <c r="M324" i="82"/>
  <c r="M1303" i="82"/>
  <c r="M39" i="82"/>
  <c r="M1163" i="82"/>
  <c r="M106" i="82"/>
  <c r="M536" i="82"/>
  <c r="M455" i="82"/>
  <c r="M908" i="82"/>
  <c r="M962" i="82"/>
  <c r="M1191" i="82"/>
  <c r="M646" i="82"/>
  <c r="M513" i="82"/>
  <c r="M1100" i="82"/>
  <c r="M344" i="82"/>
  <c r="M796" i="82"/>
  <c r="M507" i="82"/>
  <c r="M566" i="82"/>
  <c r="M195" i="82"/>
  <c r="M291" i="82"/>
  <c r="M109" i="82"/>
  <c r="M69" i="82"/>
  <c r="M1129" i="82"/>
  <c r="M892" i="82"/>
  <c r="M1170" i="82"/>
  <c r="M897" i="82"/>
  <c r="M392" i="82"/>
  <c r="M372" i="82"/>
  <c r="M1284" i="82"/>
  <c r="M874" i="82"/>
  <c r="M1037" i="82"/>
  <c r="M992" i="82"/>
  <c r="M1058" i="82"/>
  <c r="M1070" i="82"/>
  <c r="M856" i="82"/>
  <c r="M426" i="82"/>
  <c r="M403" i="82"/>
  <c r="M596" i="82"/>
  <c r="M173" i="82"/>
  <c r="M577" i="82"/>
  <c r="M304" i="82"/>
  <c r="M135" i="82"/>
  <c r="M278" i="82"/>
  <c r="M813" i="82"/>
  <c r="M1299" i="82"/>
  <c r="M735" i="82"/>
  <c r="M1304" i="82"/>
  <c r="M1023" i="82"/>
  <c r="M989" i="82"/>
  <c r="M1012" i="82"/>
  <c r="M882" i="82"/>
  <c r="M1217" i="82"/>
  <c r="M239" i="82"/>
  <c r="M88" i="82"/>
  <c r="M549" i="82"/>
  <c r="M409" i="82"/>
  <c r="M21" i="82"/>
  <c r="M412" i="82"/>
  <c r="M180" i="82"/>
  <c r="M1222" i="82"/>
  <c r="M144" i="82"/>
  <c r="M706" i="82"/>
  <c r="M338" i="82"/>
  <c r="M199" i="82"/>
  <c r="AI72" i="82"/>
  <c r="AI151" i="82"/>
  <c r="AI204" i="82"/>
  <c r="AI257" i="82"/>
  <c r="AI311" i="82"/>
  <c r="AI358" i="82"/>
  <c r="AI398" i="82"/>
  <c r="AI438" i="82"/>
  <c r="AI478" i="82"/>
  <c r="AI518" i="82"/>
  <c r="AI558" i="82"/>
  <c r="AI598" i="82"/>
  <c r="AI638" i="82"/>
  <c r="AI678" i="82"/>
  <c r="AI718" i="82"/>
  <c r="AI758" i="82"/>
  <c r="AI798" i="82"/>
  <c r="AI838" i="82"/>
  <c r="AI878" i="82"/>
  <c r="AI918" i="82"/>
  <c r="AI958" i="82"/>
  <c r="AI84" i="82"/>
  <c r="AI176" i="82"/>
  <c r="AI248" i="82"/>
  <c r="AI319" i="82"/>
  <c r="AI377" i="82"/>
  <c r="AI431" i="82"/>
  <c r="AI484" i="82"/>
  <c r="AI537" i="82"/>
  <c r="AI591" i="82"/>
  <c r="AI644" i="82"/>
  <c r="AI697" i="82"/>
  <c r="AI751" i="82"/>
  <c r="AI804" i="82"/>
  <c r="AI857" i="82"/>
  <c r="AI911" i="82"/>
  <c r="AI964" i="82"/>
  <c r="AI1005" i="82"/>
  <c r="AI1045" i="82"/>
  <c r="AI1085" i="82"/>
  <c r="AI1125" i="82"/>
  <c r="AI1165" i="82"/>
  <c r="AI1205" i="82"/>
  <c r="AI1245" i="82"/>
  <c r="AI1285" i="82"/>
  <c r="AI33" i="82"/>
  <c r="AI140" i="82"/>
  <c r="AI213" i="82"/>
  <c r="AI285" i="82"/>
  <c r="AI352" i="82"/>
  <c r="AI405" i="82"/>
  <c r="AI459" i="82"/>
  <c r="AI512" i="82"/>
  <c r="AI565" i="82"/>
  <c r="AI619" i="82"/>
  <c r="AI672" i="82"/>
  <c r="AI725" i="82"/>
  <c r="AI779" i="82"/>
  <c r="AI132" i="82"/>
  <c r="AI280" i="82"/>
  <c r="AI401" i="82"/>
  <c r="AI508" i="82"/>
  <c r="AI615" i="82"/>
  <c r="AI721" i="82"/>
  <c r="AI817" i="82"/>
  <c r="AI888" i="82"/>
  <c r="AI960" i="82"/>
  <c r="AI1015" i="82"/>
  <c r="AI1068" i="82"/>
  <c r="AI1122" i="82"/>
  <c r="AI1175" i="82"/>
  <c r="AI1228" i="82"/>
  <c r="AI1282" i="82"/>
  <c r="AI69" i="82"/>
  <c r="AI239" i="82"/>
  <c r="AI371" i="82"/>
  <c r="AI477" i="82"/>
  <c r="AI584" i="82"/>
  <c r="AI691" i="82"/>
  <c r="AI797" i="82"/>
  <c r="AI869" i="82"/>
  <c r="AI940" i="82"/>
  <c r="AI1000" i="82"/>
  <c r="AI1054" i="82"/>
  <c r="AI1107" i="82"/>
  <c r="AI1160" i="82"/>
  <c r="AI1214" i="82"/>
  <c r="AI1267" i="82"/>
  <c r="AI57" i="82"/>
  <c r="AI364" i="82"/>
  <c r="AI577" i="82"/>
  <c r="AI791" i="82"/>
  <c r="AI935" i="82"/>
  <c r="AI1050" i="82"/>
  <c r="AI1156" i="82"/>
  <c r="AI1263" i="82"/>
  <c r="AI203" i="82"/>
  <c r="AI451" i="82"/>
  <c r="AI664" i="82"/>
  <c r="AI851" i="82"/>
  <c r="AI987" i="82"/>
  <c r="AI329" i="82"/>
  <c r="AI545" i="82"/>
  <c r="AI759" i="82"/>
  <c r="AI913" i="82"/>
  <c r="AI1034" i="82"/>
  <c r="AI1140" i="82"/>
  <c r="AI1247" i="82"/>
  <c r="AI440" i="82"/>
  <c r="AI1040" i="82"/>
  <c r="AI1254" i="82"/>
  <c r="AI801" i="82"/>
  <c r="AI1131" i="82"/>
  <c r="AI189" i="82"/>
  <c r="AI982" i="82"/>
  <c r="AI1200" i="82"/>
  <c r="AI1120" i="82"/>
  <c r="AI1056" i="82"/>
  <c r="AI1078" i="82"/>
  <c r="AI35" i="82"/>
  <c r="AI214" i="82"/>
  <c r="AI54" i="82"/>
  <c r="AI7" i="82"/>
  <c r="AI130" i="82"/>
  <c r="AI59" i="82"/>
  <c r="AI186" i="82"/>
  <c r="AI87" i="82"/>
  <c r="AI119" i="82"/>
  <c r="AI30" i="82"/>
  <c r="AI62" i="82"/>
  <c r="AI138" i="82"/>
  <c r="AI2" i="82"/>
  <c r="AI88" i="82"/>
  <c r="AI167" i="82"/>
  <c r="AI225" i="82"/>
  <c r="AI284" i="82"/>
  <c r="AI342" i="82"/>
  <c r="AI386" i="82"/>
  <c r="AI430" i="82"/>
  <c r="AI474" i="82"/>
  <c r="AI522" i="82"/>
  <c r="AI566" i="82"/>
  <c r="AI610" i="82"/>
  <c r="AI654" i="82"/>
  <c r="AI698" i="82"/>
  <c r="AI742" i="82"/>
  <c r="AI786" i="82"/>
  <c r="AI830" i="82"/>
  <c r="AI874" i="82"/>
  <c r="AI922" i="82"/>
  <c r="AI966" i="82"/>
  <c r="AI116" i="82"/>
  <c r="AI205" i="82"/>
  <c r="AI283" i="82"/>
  <c r="AI356" i="82"/>
  <c r="AI415" i="82"/>
  <c r="AI473" i="82"/>
  <c r="AI532" i="82"/>
  <c r="AI596" i="82"/>
  <c r="AI655" i="82"/>
  <c r="AI713" i="82"/>
  <c r="AI772" i="82"/>
  <c r="AI831" i="82"/>
  <c r="AI889" i="82"/>
  <c r="AI948" i="82"/>
  <c r="AI997" i="82"/>
  <c r="AI1041" i="82"/>
  <c r="AI1089" i="82"/>
  <c r="AI1133" i="82"/>
  <c r="AI1177" i="82"/>
  <c r="AI1221" i="82"/>
  <c r="AI1265" i="82"/>
  <c r="AI1309" i="82"/>
  <c r="AI108" i="82"/>
  <c r="AI200" i="82"/>
  <c r="AI277" i="82"/>
  <c r="AI357" i="82"/>
  <c r="AI416" i="82"/>
  <c r="AI475" i="82"/>
  <c r="AI533" i="82"/>
  <c r="AI592" i="82"/>
  <c r="AI651" i="82"/>
  <c r="AI709" i="82"/>
  <c r="AI768" i="82"/>
  <c r="AI109" i="82"/>
  <c r="AI293" i="82"/>
  <c r="AI423" i="82"/>
  <c r="AI540" i="82"/>
  <c r="AI657" i="82"/>
  <c r="AI775" i="82"/>
  <c r="AI860" i="82"/>
  <c r="AI939" i="82"/>
  <c r="AI1004" i="82"/>
  <c r="AI1063" i="82"/>
  <c r="AI1127" i="82"/>
  <c r="AI1186" i="82"/>
  <c r="AI1244" i="82"/>
  <c r="AI1303" i="82"/>
  <c r="AI168" i="82"/>
  <c r="AI324" i="82"/>
  <c r="AI445" i="82"/>
  <c r="AI563" i="82"/>
  <c r="AI680" i="82"/>
  <c r="AI805" i="82"/>
  <c r="AI883" i="82"/>
  <c r="AI961" i="82"/>
  <c r="AI1022" i="82"/>
  <c r="AI1080" i="82"/>
  <c r="AI1139" i="82"/>
  <c r="AI1198" i="82"/>
  <c r="AI1256" i="82"/>
  <c r="AI13" i="82"/>
  <c r="AI385" i="82"/>
  <c r="AI620" i="82"/>
  <c r="AI835" i="82"/>
  <c r="AI986" i="82"/>
  <c r="AI1103" i="82"/>
  <c r="AI1220" i="82"/>
  <c r="AI101" i="82"/>
  <c r="AI408" i="82"/>
  <c r="AI643" i="82"/>
  <c r="AI865" i="82"/>
  <c r="AI77" i="82"/>
  <c r="AI396" i="82"/>
  <c r="AI631" i="82"/>
  <c r="AI843" i="82"/>
  <c r="AI991" i="82"/>
  <c r="AI1108" i="82"/>
  <c r="AI1226" i="82"/>
  <c r="AI355" i="82"/>
  <c r="AI1062" i="82"/>
  <c r="AI1296" i="82"/>
  <c r="AI971" i="82"/>
  <c r="AI1216" i="82"/>
  <c r="AI653" i="82"/>
  <c r="AI1115" i="82"/>
  <c r="AI589" i="82"/>
  <c r="AI675" i="82"/>
  <c r="AI992" i="82"/>
  <c r="AI19" i="82"/>
  <c r="AI182" i="82"/>
  <c r="AI6" i="82"/>
  <c r="AI258" i="82"/>
  <c r="AI26" i="82"/>
  <c r="AI270" i="82"/>
  <c r="AI34" i="82"/>
  <c r="AI82" i="82"/>
  <c r="AI74" i="82"/>
  <c r="AI18" i="82"/>
  <c r="AI50" i="82"/>
  <c r="AI8" i="82"/>
  <c r="AI96" i="82"/>
  <c r="AI172" i="82"/>
  <c r="AI231" i="82"/>
  <c r="AI289" i="82"/>
  <c r="AI346" i="82"/>
  <c r="AI390" i="82"/>
  <c r="AI434" i="82"/>
  <c r="AI482" i="82"/>
  <c r="AI526" i="82"/>
  <c r="AI570" i="82"/>
  <c r="AI614" i="82"/>
  <c r="AI658" i="82"/>
  <c r="AI702" i="82"/>
  <c r="AI746" i="82"/>
  <c r="AI790" i="82"/>
  <c r="AI834" i="82"/>
  <c r="AI882" i="82"/>
  <c r="AI926" i="82"/>
  <c r="AI9" i="82"/>
  <c r="AI125" i="82"/>
  <c r="AI212" i="82"/>
  <c r="AI291" i="82"/>
  <c r="AI361" i="82"/>
  <c r="AI420" i="82"/>
  <c r="AI479" i="82"/>
  <c r="AI543" i="82"/>
  <c r="AI601" i="82"/>
  <c r="AI660" i="82"/>
  <c r="AI719" i="82"/>
  <c r="AI777" i="82"/>
  <c r="AI836" i="82"/>
  <c r="AI895" i="82"/>
  <c r="AI953" i="82"/>
  <c r="AI1001" i="82"/>
  <c r="AI1049" i="82"/>
  <c r="AI1093" i="82"/>
  <c r="AI1137" i="82"/>
  <c r="AI1181" i="82"/>
  <c r="AI1225" i="82"/>
  <c r="AI1269" i="82"/>
  <c r="AI1313" i="82"/>
  <c r="AI117" i="82"/>
  <c r="AI207" i="82"/>
  <c r="AI292" i="82"/>
  <c r="AI363" i="82"/>
  <c r="AI421" i="82"/>
  <c r="AI480" i="82"/>
  <c r="AI539" i="82"/>
  <c r="AI597" i="82"/>
  <c r="AI656" i="82"/>
  <c r="AI715" i="82"/>
  <c r="AI773" i="82"/>
  <c r="AI152" i="82"/>
  <c r="AI308" i="82"/>
  <c r="AI433" i="82"/>
  <c r="AI551" i="82"/>
  <c r="AI668" i="82"/>
  <c r="AI785" i="82"/>
  <c r="AI867" i="82"/>
  <c r="AI945" i="82"/>
  <c r="AI1010" i="82"/>
  <c r="AI1074" i="82"/>
  <c r="AI1132" i="82"/>
  <c r="AI1191" i="82"/>
  <c r="AI1250" i="82"/>
  <c r="AI1308" i="82"/>
  <c r="AI181" i="82"/>
  <c r="AI339" i="82"/>
  <c r="AI456" i="82"/>
  <c r="AI573" i="82"/>
  <c r="AI701" i="82"/>
  <c r="AI812" i="82"/>
  <c r="AI891" i="82"/>
  <c r="AI968" i="82"/>
  <c r="AI1027" i="82"/>
  <c r="AI1086" i="82"/>
  <c r="AI1144" i="82"/>
  <c r="AI1203" i="82"/>
  <c r="AI1262" i="82"/>
  <c r="AI100" i="82"/>
  <c r="AI407" i="82"/>
  <c r="AI641" i="82"/>
  <c r="AI849" i="82"/>
  <c r="AI996" i="82"/>
  <c r="AI1114" i="82"/>
  <c r="AI1231" i="82"/>
  <c r="AI145" i="82"/>
  <c r="AI429" i="82"/>
  <c r="AI685" i="82"/>
  <c r="AI880" i="82"/>
  <c r="AI121" i="82"/>
  <c r="AI417" i="82"/>
  <c r="AI652" i="82"/>
  <c r="AI856" i="82"/>
  <c r="AI1002" i="82"/>
  <c r="AI1119" i="82"/>
  <c r="AI1236" i="82"/>
  <c r="AI525" i="82"/>
  <c r="AI1083" i="82"/>
  <c r="AI160" i="82"/>
  <c r="AI1003" i="82"/>
  <c r="AI1238" i="82"/>
  <c r="AI739" i="82"/>
  <c r="AI1136" i="82"/>
  <c r="AI887" i="82"/>
  <c r="AI944" i="82"/>
  <c r="AI1163" i="82"/>
  <c r="AI3" i="82"/>
  <c r="AI166" i="82"/>
  <c r="AI135" i="82"/>
  <c r="AI238" i="82"/>
  <c r="AI143" i="82"/>
  <c r="AI250" i="82"/>
  <c r="AI14" i="82"/>
  <c r="AI42" i="82"/>
  <c r="AI107" i="82"/>
  <c r="AI139" i="82"/>
  <c r="AI10" i="82"/>
  <c r="AI64" i="82"/>
  <c r="AI156" i="82"/>
  <c r="AI215" i="82"/>
  <c r="AI273" i="82"/>
  <c r="AI332" i="82"/>
  <c r="AI378" i="82"/>
  <c r="AI422" i="82"/>
  <c r="AI466" i="82"/>
  <c r="AI510" i="82"/>
  <c r="AI554" i="82"/>
  <c r="AI602" i="82"/>
  <c r="AI646" i="82"/>
  <c r="AI690" i="82"/>
  <c r="AI734" i="82"/>
  <c r="AI778" i="82"/>
  <c r="AI822" i="82"/>
  <c r="AI866" i="82"/>
  <c r="AI910" i="82"/>
  <c r="AI954" i="82"/>
  <c r="AI93" i="82"/>
  <c r="AI191" i="82"/>
  <c r="AI269" i="82"/>
  <c r="AI345" i="82"/>
  <c r="AI404" i="82"/>
  <c r="AI463" i="82"/>
  <c r="AI521" i="82"/>
  <c r="AI580" i="82"/>
  <c r="AI639" i="82"/>
  <c r="AI703" i="82"/>
  <c r="AI761" i="82"/>
  <c r="AI820" i="82"/>
  <c r="AI879" i="82"/>
  <c r="AI937" i="82"/>
  <c r="AI989" i="82"/>
  <c r="AI1033" i="82"/>
  <c r="AI1077" i="82"/>
  <c r="AI1121" i="82"/>
  <c r="AI1169" i="82"/>
  <c r="AI1213" i="82"/>
  <c r="AI1257" i="82"/>
  <c r="AI1301" i="82"/>
  <c r="AI85" i="82"/>
  <c r="AI185" i="82"/>
  <c r="AI264" i="82"/>
  <c r="AI341" i="82"/>
  <c r="AI400" i="82"/>
  <c r="AI464" i="82"/>
  <c r="AI523" i="82"/>
  <c r="AI581" i="82"/>
  <c r="AI640" i="82"/>
  <c r="AI699" i="82"/>
  <c r="AI757" i="82"/>
  <c r="AI68" i="82"/>
  <c r="AI251" i="82"/>
  <c r="AI391" i="82"/>
  <c r="AI519" i="82"/>
  <c r="AI636" i="82"/>
  <c r="AI753" i="82"/>
  <c r="AI845" i="82"/>
  <c r="AI924" i="82"/>
  <c r="AI994" i="82"/>
  <c r="AI1052" i="82"/>
  <c r="AI1111" i="82"/>
  <c r="AI1170" i="82"/>
  <c r="AI1234" i="82"/>
  <c r="AI1292" i="82"/>
  <c r="AI133" i="82"/>
  <c r="AI296" i="82"/>
  <c r="AI424" i="82"/>
  <c r="AI541" i="82"/>
  <c r="AI659" i="82"/>
  <c r="AI776" i="82"/>
  <c r="AI861" i="82"/>
  <c r="AI947" i="82"/>
  <c r="AI1011" i="82"/>
  <c r="AI1070" i="82"/>
  <c r="AI1128" i="82"/>
  <c r="AI1187" i="82"/>
  <c r="AI1246" i="82"/>
  <c r="AI1304" i="82"/>
  <c r="AI315" i="82"/>
  <c r="AI556" i="82"/>
  <c r="AI807" i="82"/>
  <c r="AI963" i="82"/>
  <c r="AI1082" i="82"/>
  <c r="AI1199" i="82"/>
  <c r="AI17" i="82"/>
  <c r="AI365" i="82"/>
  <c r="AI600" i="82"/>
  <c r="AI823" i="82"/>
  <c r="AI976" i="82"/>
  <c r="AI353" i="82"/>
  <c r="AI588" i="82"/>
  <c r="AI813" i="82"/>
  <c r="AI970" i="82"/>
  <c r="AI1087" i="82"/>
  <c r="AI1204" i="82"/>
  <c r="AI124" i="82"/>
  <c r="AI998" i="82"/>
  <c r="AI1232" i="82"/>
  <c r="AI859" i="82"/>
  <c r="AI1174" i="82"/>
  <c r="AI483" i="82"/>
  <c r="AI1072" i="82"/>
  <c r="AI1307" i="82"/>
  <c r="AI1270" i="82"/>
  <c r="AI419" i="82"/>
  <c r="AI67" i="82"/>
  <c r="AI230" i="82"/>
  <c r="AI38" i="82"/>
  <c r="AI302" i="82"/>
  <c r="AI66" i="82"/>
  <c r="AI314" i="82"/>
  <c r="AI78" i="82"/>
  <c r="AI170" i="82"/>
  <c r="AI158" i="82"/>
  <c r="AI146" i="82"/>
  <c r="AI178" i="82"/>
  <c r="AI112" i="82"/>
  <c r="AI199" i="82"/>
  <c r="AI295" i="82"/>
  <c r="AI366" i="82"/>
  <c r="AI426" i="82"/>
  <c r="AI494" i="82"/>
  <c r="AI550" i="82"/>
  <c r="AI622" i="82"/>
  <c r="AI682" i="82"/>
  <c r="AI750" i="82"/>
  <c r="AI810" i="82"/>
  <c r="AI870" i="82"/>
  <c r="AI938" i="82"/>
  <c r="AI73" i="82"/>
  <c r="AI227" i="82"/>
  <c r="AI333" i="82"/>
  <c r="AI425" i="82"/>
  <c r="AI505" i="82"/>
  <c r="AI585" i="82"/>
  <c r="AI676" i="82"/>
  <c r="AI756" i="82"/>
  <c r="AI847" i="82"/>
  <c r="AI927" i="82"/>
  <c r="AI1009" i="82"/>
  <c r="AI1065" i="82"/>
  <c r="AI1129" i="82"/>
  <c r="AI1193" i="82"/>
  <c r="AI1253" i="82"/>
  <c r="AI21" i="82"/>
  <c r="AI171" i="82"/>
  <c r="AI299" i="82"/>
  <c r="AI384" i="82"/>
  <c r="AI469" i="82"/>
  <c r="AI555" i="82"/>
  <c r="AI635" i="82"/>
  <c r="AI731" i="82"/>
  <c r="AI25" i="82"/>
  <c r="AI323" i="82"/>
  <c r="AI476" i="82"/>
  <c r="AI647" i="82"/>
  <c r="AI811" i="82"/>
  <c r="AI917" i="82"/>
  <c r="AI1026" i="82"/>
  <c r="AI1100" i="82"/>
  <c r="AI1196" i="82"/>
  <c r="AI1271" i="82"/>
  <c r="AI153" i="82"/>
  <c r="AI381" i="82"/>
  <c r="AI531" i="82"/>
  <c r="AI723" i="82"/>
  <c r="AI848" i="82"/>
  <c r="AI974" i="82"/>
  <c r="AI1048" i="82"/>
  <c r="AI1134" i="82"/>
  <c r="AI1224" i="82"/>
  <c r="AI1299" i="82"/>
  <c r="AI449" i="82"/>
  <c r="AI748" i="82"/>
  <c r="AI1007" i="82"/>
  <c r="AI1167" i="82"/>
  <c r="AI60" i="82"/>
  <c r="AI515" i="82"/>
  <c r="AI808" i="82"/>
  <c r="AI187" i="82"/>
  <c r="AI524" i="82"/>
  <c r="AI871" i="82"/>
  <c r="AI1055" i="82"/>
  <c r="AI1215" i="82"/>
  <c r="AI781" i="82"/>
  <c r="AI1211" i="82"/>
  <c r="AI1046" i="82"/>
  <c r="AI303" i="82"/>
  <c r="AI1158" i="82"/>
  <c r="AI81" i="82"/>
  <c r="AI760" i="82"/>
  <c r="AI294" i="82"/>
  <c r="AI70" i="82"/>
  <c r="AI194" i="82"/>
  <c r="AI15" i="82"/>
  <c r="AI127" i="82"/>
  <c r="AI286" i="82"/>
  <c r="AI106" i="82"/>
  <c r="AI1201" i="82"/>
  <c r="AI55" i="82"/>
  <c r="AI155" i="82"/>
  <c r="AI561" i="82"/>
  <c r="AI695" i="82"/>
  <c r="AI247" i="82"/>
  <c r="AI458" i="82"/>
  <c r="AI714" i="82"/>
  <c r="AI20" i="82"/>
  <c r="AI457" i="82"/>
  <c r="AI799" i="82"/>
  <c r="AI1101" i="82"/>
  <c r="AI235" i="82"/>
  <c r="AI507" i="82"/>
  <c r="AI763" i="82"/>
  <c r="AI380" i="82"/>
  <c r="AI875" i="82"/>
  <c r="AI1223" i="82"/>
  <c r="AI467" i="82"/>
  <c r="AI912" i="82"/>
  <c r="AI1006" i="82"/>
  <c r="AI1272" i="82"/>
  <c r="AI1252" i="82"/>
  <c r="AI375" i="82"/>
  <c r="AI1104" i="82"/>
  <c r="AI1227" i="82"/>
  <c r="AI47" i="82"/>
  <c r="AI23" i="82"/>
  <c r="AI412" i="82"/>
  <c r="AI819" i="82"/>
  <c r="AI1278" i="82"/>
  <c r="AI1092" i="82"/>
  <c r="AI737" i="82"/>
  <c r="AI1008" i="82"/>
  <c r="AI27" i="82"/>
  <c r="AI126" i="82"/>
  <c r="AI183" i="82"/>
  <c r="AI538" i="82"/>
  <c r="AI854" i="82"/>
  <c r="AI393" i="82"/>
  <c r="AI815" i="82"/>
  <c r="AI1237" i="82"/>
  <c r="AI249" i="82"/>
  <c r="AI528" i="82"/>
  <c r="AI223" i="82"/>
  <c r="AI896" i="82"/>
  <c r="AI1255" i="82"/>
  <c r="AI648" i="82"/>
  <c r="AI1112" i="82"/>
  <c r="AI684" i="82"/>
  <c r="AI387" i="82"/>
  <c r="AI780" i="82"/>
  <c r="AI1147" i="82"/>
  <c r="AI504" i="82"/>
  <c r="AI103" i="82"/>
  <c r="AI94" i="82"/>
  <c r="AI120" i="82"/>
  <c r="AI209" i="82"/>
  <c r="AI300" i="82"/>
  <c r="AI370" i="82"/>
  <c r="AI442" i="82"/>
  <c r="AI498" i="82"/>
  <c r="AI562" i="82"/>
  <c r="AI626" i="82"/>
  <c r="AI686" i="82"/>
  <c r="AI754" i="82"/>
  <c r="AI814" i="82"/>
  <c r="AI886" i="82"/>
  <c r="AI942" i="82"/>
  <c r="AI105" i="82"/>
  <c r="AI233" i="82"/>
  <c r="AI340" i="82"/>
  <c r="AI436" i="82"/>
  <c r="AI511" i="82"/>
  <c r="AI607" i="82"/>
  <c r="AI681" i="82"/>
  <c r="AI767" i="82"/>
  <c r="AI852" i="82"/>
  <c r="AI932" i="82"/>
  <c r="AI1013" i="82"/>
  <c r="AI1069" i="82"/>
  <c r="AI1141" i="82"/>
  <c r="AI1197" i="82"/>
  <c r="AI1261" i="82"/>
  <c r="AI44" i="82"/>
  <c r="AI179" i="82"/>
  <c r="AI307" i="82"/>
  <c r="AI389" i="82"/>
  <c r="AI485" i="82"/>
  <c r="AI560" i="82"/>
  <c r="AI645" i="82"/>
  <c r="AI736" i="82"/>
  <c r="AI45" i="82"/>
  <c r="AI336" i="82"/>
  <c r="AI487" i="82"/>
  <c r="AI679" i="82"/>
  <c r="AI824" i="82"/>
  <c r="AI931" i="82"/>
  <c r="AI1031" i="82"/>
  <c r="AI1106" i="82"/>
  <c r="AI1202" i="82"/>
  <c r="AI1276" i="82"/>
  <c r="AI196" i="82"/>
  <c r="AI392" i="82"/>
  <c r="AI552" i="82"/>
  <c r="AI733" i="82"/>
  <c r="AI855" i="82"/>
  <c r="AI979" i="82"/>
  <c r="AI1059" i="82"/>
  <c r="AI1150" i="82"/>
  <c r="AI1230" i="82"/>
  <c r="AI1310" i="82"/>
  <c r="AI471" i="82"/>
  <c r="AI769" i="82"/>
  <c r="AI1018" i="82"/>
  <c r="AI1178" i="82"/>
  <c r="AI175" i="82"/>
  <c r="AI536" i="82"/>
  <c r="AI837" i="82"/>
  <c r="AI216" i="82"/>
  <c r="AI567" i="82"/>
  <c r="AI885" i="82"/>
  <c r="AI1066" i="82"/>
  <c r="AI1258" i="82"/>
  <c r="AI844" i="82"/>
  <c r="AI1275" i="82"/>
  <c r="AI1067" i="82"/>
  <c r="AI397" i="82"/>
  <c r="AI1179" i="82"/>
  <c r="AI829" i="82"/>
  <c r="AI1248" i="82"/>
  <c r="AI278" i="82"/>
  <c r="AI22" i="82"/>
  <c r="AI174" i="82"/>
  <c r="AI334" i="82"/>
  <c r="AI43" i="82"/>
  <c r="AI242" i="82"/>
  <c r="AI95" i="82"/>
  <c r="AI1076" i="82"/>
  <c r="AI24" i="82"/>
  <c r="AI136" i="82"/>
  <c r="AI236" i="82"/>
  <c r="AI316" i="82"/>
  <c r="AI382" i="82"/>
  <c r="AI450" i="82"/>
  <c r="AI506" i="82"/>
  <c r="AI578" i="82"/>
  <c r="AI634" i="82"/>
  <c r="AI706" i="82"/>
  <c r="AI766" i="82"/>
  <c r="AI826" i="82"/>
  <c r="AI894" i="82"/>
  <c r="AI950" i="82"/>
  <c r="AI148" i="82"/>
  <c r="AI255" i="82"/>
  <c r="AI367" i="82"/>
  <c r="AI447" i="82"/>
  <c r="AI527" i="82"/>
  <c r="AI617" i="82"/>
  <c r="AI692" i="82"/>
  <c r="AI788" i="82"/>
  <c r="AI868" i="82"/>
  <c r="AI959" i="82"/>
  <c r="AI1021" i="82"/>
  <c r="AI1081" i="82"/>
  <c r="AI1149" i="82"/>
  <c r="AI1209" i="82"/>
  <c r="AI1277" i="82"/>
  <c r="AI65" i="82"/>
  <c r="AI221" i="82"/>
  <c r="AI320" i="82"/>
  <c r="AI411" i="82"/>
  <c r="AI496" i="82"/>
  <c r="AI576" i="82"/>
  <c r="AI667" i="82"/>
  <c r="AI747" i="82"/>
  <c r="AI165" i="82"/>
  <c r="AI359" i="82"/>
  <c r="AI529" i="82"/>
  <c r="AI700" i="82"/>
  <c r="AI839" i="82"/>
  <c r="AI967" i="82"/>
  <c r="AI1042" i="82"/>
  <c r="AI1138" i="82"/>
  <c r="AI1212" i="82"/>
  <c r="AI1298" i="82"/>
  <c r="AI224" i="82"/>
  <c r="AI413" i="82"/>
  <c r="AI605" i="82"/>
  <c r="AI755" i="82"/>
  <c r="AI897" i="82"/>
  <c r="AI990" i="82"/>
  <c r="AI1075" i="82"/>
  <c r="AI1166" i="82"/>
  <c r="AI1240" i="82"/>
  <c r="AI173" i="82"/>
  <c r="AI513" i="82"/>
  <c r="AI864" i="82"/>
  <c r="AI1039" i="82"/>
  <c r="AI1210" i="82"/>
  <c r="AI260" i="82"/>
  <c r="AI579" i="82"/>
  <c r="AI908" i="82"/>
  <c r="AI272" i="82"/>
  <c r="AI673" i="82"/>
  <c r="AI928" i="82"/>
  <c r="AI1098" i="82"/>
  <c r="AI1279" i="82"/>
  <c r="AI957" i="82"/>
  <c r="AI376" i="82"/>
  <c r="AI1110" i="82"/>
  <c r="AI816" i="82"/>
  <c r="AI1243" i="82"/>
  <c r="AI331" i="82"/>
  <c r="AI131" i="82"/>
  <c r="AI246" i="82"/>
  <c r="AI91" i="82"/>
  <c r="AI110" i="82"/>
  <c r="AI226" i="82"/>
  <c r="AI298" i="82"/>
  <c r="AI114" i="82"/>
  <c r="AI11" i="82"/>
  <c r="AI32" i="82"/>
  <c r="AI144" i="82"/>
  <c r="AI241" i="82"/>
  <c r="AI394" i="82"/>
  <c r="AI454" i="82"/>
  <c r="AI514" i="82"/>
  <c r="AI582" i="82"/>
  <c r="AI642" i="82"/>
  <c r="AI710" i="82"/>
  <c r="AI770" i="82"/>
  <c r="AI842" i="82"/>
  <c r="AI898" i="82"/>
  <c r="AI261" i="82"/>
  <c r="AI372" i="82"/>
  <c r="AI452" i="82"/>
  <c r="AI548" i="82"/>
  <c r="AI623" i="82"/>
  <c r="AI708" i="82"/>
  <c r="AI793" i="82"/>
  <c r="AI969" i="82"/>
  <c r="AI1025" i="82"/>
  <c r="AI1097" i="82"/>
  <c r="AI1153" i="82"/>
  <c r="AI1217" i="82"/>
  <c r="AI1281" i="82"/>
  <c r="AI76" i="82"/>
  <c r="AI228" i="82"/>
  <c r="AI328" i="82"/>
  <c r="AI427" i="82"/>
  <c r="AI587" i="82"/>
  <c r="AI677" i="82"/>
  <c r="AI752" i="82"/>
  <c r="AI180" i="82"/>
  <c r="AI369" i="82"/>
  <c r="AI711" i="82"/>
  <c r="AI853" i="82"/>
  <c r="AI972" i="82"/>
  <c r="AI1047" i="82"/>
  <c r="AI1218" i="82"/>
  <c r="AI1314" i="82"/>
  <c r="AI253" i="82"/>
  <c r="AI435" i="82"/>
  <c r="AI616" i="82"/>
  <c r="AI765" i="82"/>
  <c r="AI904" i="82"/>
  <c r="AI995" i="82"/>
  <c r="AI1091" i="82"/>
  <c r="AI1171" i="82"/>
  <c r="AI1251" i="82"/>
  <c r="AI201" i="82"/>
  <c r="AI877" i="82"/>
  <c r="AI1060" i="82"/>
  <c r="AI1242" i="82"/>
  <c r="AI288" i="82"/>
  <c r="AI621" i="82"/>
  <c r="AI923" i="82"/>
  <c r="AI941" i="82"/>
  <c r="AI1290" i="82"/>
  <c r="AI1019" i="82"/>
  <c r="AI461" i="82"/>
  <c r="AI1152" i="82"/>
  <c r="AI872" i="82"/>
  <c r="AI1264" i="82"/>
  <c r="AI1142" i="82"/>
  <c r="AI115" i="82"/>
  <c r="AI71" i="82"/>
  <c r="AI90" i="82"/>
  <c r="AI206" i="82"/>
  <c r="AI254" i="82"/>
  <c r="AI63" i="82"/>
  <c r="AI306" i="82"/>
  <c r="AI161" i="82"/>
  <c r="AI402" i="82"/>
  <c r="AI650" i="82"/>
  <c r="AI846" i="82"/>
  <c r="AI276" i="82"/>
  <c r="AI628" i="82"/>
  <c r="AI884" i="82"/>
  <c r="AI1029" i="82"/>
  <c r="AI1229" i="82"/>
  <c r="AI335" i="82"/>
  <c r="AI603" i="82"/>
  <c r="AI195" i="82"/>
  <c r="AI732" i="82"/>
  <c r="AI1148" i="82"/>
  <c r="AI267" i="82"/>
  <c r="AI787" i="82"/>
  <c r="AI1176" i="82"/>
  <c r="AI892" i="82"/>
  <c r="AI707" i="82"/>
  <c r="AI956" i="82"/>
  <c r="AI1195" i="82"/>
  <c r="AI99" i="82"/>
  <c r="AI162" i="82"/>
  <c r="AI266" i="82"/>
  <c r="AI517" i="82"/>
  <c r="AI881" i="82"/>
  <c r="AI1079" i="82"/>
  <c r="AI1154" i="82"/>
  <c r="AI281" i="82"/>
  <c r="AI919" i="82"/>
  <c r="AI1102" i="82"/>
  <c r="AI663" i="82"/>
  <c r="AI1274" i="82"/>
  <c r="AI951" i="82"/>
  <c r="AI980" i="82"/>
  <c r="AI1311" i="82"/>
  <c r="AI1259" i="82"/>
  <c r="AI1312" i="82"/>
  <c r="AI123" i="82"/>
  <c r="AI222" i="82"/>
  <c r="AI56" i="82"/>
  <c r="AI263" i="82"/>
  <c r="AI410" i="82"/>
  <c r="AI470" i="82"/>
  <c r="AI594" i="82"/>
  <c r="AI726" i="82"/>
  <c r="AI794" i="82"/>
  <c r="AI41" i="82"/>
  <c r="AI184" i="82"/>
  <c r="AI304" i="82"/>
  <c r="AI564" i="82"/>
  <c r="AI735" i="82"/>
  <c r="AI1053" i="82"/>
  <c r="AI149" i="82"/>
  <c r="AI443" i="82"/>
  <c r="AI613" i="82"/>
  <c r="AI789" i="82"/>
  <c r="AI444" i="82"/>
  <c r="AI764" i="82"/>
  <c r="AI988" i="82"/>
  <c r="AI1159" i="82"/>
  <c r="AI49" i="82"/>
  <c r="AI499" i="82"/>
  <c r="AI827" i="82"/>
  <c r="AI1032" i="82"/>
  <c r="AI1192" i="82"/>
  <c r="AI287" i="82"/>
  <c r="AI920" i="82"/>
  <c r="AI1284" i="82"/>
  <c r="AI749" i="82"/>
  <c r="AI460" i="82"/>
  <c r="AI1012" i="82"/>
  <c r="AI245" i="82"/>
  <c r="AI1280" i="82"/>
  <c r="AI1035" i="82"/>
  <c r="AI51" i="82"/>
  <c r="AI322" i="82"/>
  <c r="AI122" i="82"/>
  <c r="AI274" i="82"/>
  <c r="AI16" i="82"/>
  <c r="AI128" i="82"/>
  <c r="AI220" i="82"/>
  <c r="AI305" i="82"/>
  <c r="AI374" i="82"/>
  <c r="AI446" i="82"/>
  <c r="AI502" i="82"/>
  <c r="AI574" i="82"/>
  <c r="AI630" i="82"/>
  <c r="AI694" i="82"/>
  <c r="AI762" i="82"/>
  <c r="AI818" i="82"/>
  <c r="AI890" i="82"/>
  <c r="AI946" i="82"/>
  <c r="AI137" i="82"/>
  <c r="AI240" i="82"/>
  <c r="AI351" i="82"/>
  <c r="AI441" i="82"/>
  <c r="AI516" i="82"/>
  <c r="AI612" i="82"/>
  <c r="AI687" i="82"/>
  <c r="AI783" i="82"/>
  <c r="AI863" i="82"/>
  <c r="AI943" i="82"/>
  <c r="AI1017" i="82"/>
  <c r="AI1073" i="82"/>
  <c r="AI1145" i="82"/>
  <c r="AI1273" i="82"/>
  <c r="AI53" i="82"/>
  <c r="AI192" i="82"/>
  <c r="AI313" i="82"/>
  <c r="AI395" i="82"/>
  <c r="AI491" i="82"/>
  <c r="AI571" i="82"/>
  <c r="AI661" i="82"/>
  <c r="AI741" i="82"/>
  <c r="AI89" i="82"/>
  <c r="AI348" i="82"/>
  <c r="AI497" i="82"/>
  <c r="AI689" i="82"/>
  <c r="AI832" i="82"/>
  <c r="AI952" i="82"/>
  <c r="AI1036" i="82"/>
  <c r="AI1116" i="82"/>
  <c r="AI1207" i="82"/>
  <c r="AI1287" i="82"/>
  <c r="AI211" i="82"/>
  <c r="AI403" i="82"/>
  <c r="AI595" i="82"/>
  <c r="AI744" i="82"/>
  <c r="AI876" i="82"/>
  <c r="AI984" i="82"/>
  <c r="AI1064" i="82"/>
  <c r="AI1155" i="82"/>
  <c r="AI1235" i="82"/>
  <c r="AI141" i="82"/>
  <c r="AI492" i="82"/>
  <c r="AI821" i="82"/>
  <c r="AI1028" i="82"/>
  <c r="AI1188" i="82"/>
  <c r="AI232" i="82"/>
  <c r="AI557" i="82"/>
  <c r="AI893" i="82"/>
  <c r="AI244" i="82"/>
  <c r="AI609" i="82"/>
  <c r="AI899" i="82"/>
  <c r="AI1268" i="82"/>
  <c r="AI901" i="82"/>
  <c r="AI275" i="82"/>
  <c r="AI1088" i="82"/>
  <c r="AI568" i="82"/>
  <c r="AI1222" i="82"/>
  <c r="AI1099" i="82"/>
  <c r="AI147" i="82"/>
  <c r="AI262" i="82"/>
  <c r="AI111" i="82"/>
  <c r="AI154" i="82"/>
  <c r="AI290" i="82"/>
  <c r="AI338" i="82"/>
  <c r="AI202" i="82"/>
  <c r="AI321" i="82"/>
  <c r="AI962" i="82"/>
  <c r="AI873" i="82"/>
  <c r="AI501" i="82"/>
  <c r="AI1143" i="82"/>
  <c r="AI535" i="82"/>
  <c r="AI1130" i="82"/>
  <c r="AI198" i="82"/>
  <c r="AI40" i="82"/>
  <c r="AI327" i="82"/>
  <c r="AI586" i="82"/>
  <c r="AI774" i="82"/>
  <c r="AI902" i="82"/>
  <c r="AI163" i="82"/>
  <c r="AI553" i="82"/>
  <c r="AI724" i="82"/>
  <c r="AI973" i="82"/>
  <c r="AI1157" i="82"/>
  <c r="AI97" i="82"/>
  <c r="AI432" i="82"/>
  <c r="AI683" i="82"/>
  <c r="AI572" i="82"/>
  <c r="AI978" i="82"/>
  <c r="AI5" i="82"/>
  <c r="AI627" i="82"/>
  <c r="AI1096" i="82"/>
  <c r="AI229" i="82"/>
  <c r="AI1071" i="82"/>
  <c r="AI317" i="82"/>
  <c r="AI936" i="82"/>
  <c r="AI716" i="82"/>
  <c r="AI1151" i="82"/>
  <c r="AI547" i="82"/>
  <c r="AI1286" i="82"/>
  <c r="AI150" i="82"/>
  <c r="AI210" i="82"/>
  <c r="AI583" i="82"/>
  <c r="AI488" i="82"/>
  <c r="AI1016" i="82"/>
  <c r="AI1182" i="82"/>
  <c r="AI907" i="82"/>
  <c r="AI344" i="82"/>
  <c r="AI439" i="82"/>
  <c r="AI1162" i="82"/>
  <c r="AI1126" i="82"/>
  <c r="AI217" i="82"/>
  <c r="AI83" i="82"/>
  <c r="AI142" i="82"/>
  <c r="AI318" i="82"/>
  <c r="AI350" i="82"/>
  <c r="AI666" i="82"/>
  <c r="AI914" i="82"/>
  <c r="AI489" i="82"/>
  <c r="AI905" i="82"/>
  <c r="AI1297" i="82"/>
  <c r="AI368" i="82"/>
  <c r="AI693" i="82"/>
  <c r="AI593" i="82"/>
  <c r="AI1084" i="82"/>
  <c r="AI309" i="82"/>
  <c r="AI925" i="82"/>
  <c r="AI1283" i="82"/>
  <c r="AI1124" i="82"/>
  <c r="AI965" i="82"/>
  <c r="AI1172" i="82"/>
  <c r="AI1030" i="82"/>
  <c r="AI118" i="82"/>
  <c r="AI75" i="82"/>
  <c r="AI301" i="82"/>
  <c r="AI530" i="82"/>
  <c r="AI383" i="82"/>
  <c r="AI1289" i="82"/>
  <c r="AI1058" i="82"/>
  <c r="AI599" i="82"/>
  <c r="AI1300" i="82"/>
  <c r="AI46" i="82"/>
  <c r="AI406" i="82"/>
  <c r="AI717" i="82"/>
  <c r="AI28" i="82"/>
  <c r="AI981" i="82"/>
  <c r="AI929" i="82"/>
  <c r="AI134" i="82"/>
  <c r="AI1173" i="82"/>
  <c r="AI48" i="82"/>
  <c r="AI177" i="82"/>
  <c r="AI252" i="82"/>
  <c r="AI337" i="82"/>
  <c r="AI462" i="82"/>
  <c r="AI534" i="82"/>
  <c r="AI590" i="82"/>
  <c r="AI662" i="82"/>
  <c r="AI722" i="82"/>
  <c r="AI782" i="82"/>
  <c r="AI850" i="82"/>
  <c r="AI906" i="82"/>
  <c r="AI29" i="82"/>
  <c r="AI169" i="82"/>
  <c r="AI297" i="82"/>
  <c r="AI388" i="82"/>
  <c r="AI468" i="82"/>
  <c r="AI559" i="82"/>
  <c r="AI633" i="82"/>
  <c r="AI729" i="82"/>
  <c r="AI809" i="82"/>
  <c r="AI900" i="82"/>
  <c r="AI977" i="82"/>
  <c r="AI1037" i="82"/>
  <c r="AI1105" i="82"/>
  <c r="AI1161" i="82"/>
  <c r="AI1233" i="82"/>
  <c r="AI1293" i="82"/>
  <c r="AI129" i="82"/>
  <c r="AI243" i="82"/>
  <c r="AI347" i="82"/>
  <c r="AI437" i="82"/>
  <c r="AI608" i="82"/>
  <c r="AI688" i="82"/>
  <c r="AI784" i="82"/>
  <c r="AI208" i="82"/>
  <c r="AI743" i="82"/>
  <c r="AI983" i="82"/>
  <c r="AI1239" i="82"/>
  <c r="AI637" i="82"/>
  <c r="AI259" i="82"/>
  <c r="AI728" i="82"/>
  <c r="AI632" i="82"/>
  <c r="AI1109" i="82"/>
  <c r="AI80" i="82"/>
  <c r="AI188" i="82"/>
  <c r="AI268" i="82"/>
  <c r="AI354" i="82"/>
  <c r="AI414" i="82"/>
  <c r="AI486" i="82"/>
  <c r="AI542" i="82"/>
  <c r="AI606" i="82"/>
  <c r="AI670" i="82"/>
  <c r="AI730" i="82"/>
  <c r="AI802" i="82"/>
  <c r="AI858" i="82"/>
  <c r="AI930" i="82"/>
  <c r="AI52" i="82"/>
  <c r="AI197" i="82"/>
  <c r="AI312" i="82"/>
  <c r="AI399" i="82"/>
  <c r="AI495" i="82"/>
  <c r="AI569" i="82"/>
  <c r="AI665" i="82"/>
  <c r="AI740" i="82"/>
  <c r="AI825" i="82"/>
  <c r="AI916" i="82"/>
  <c r="AI985" i="82"/>
  <c r="AI1057" i="82"/>
  <c r="AI1113" i="82"/>
  <c r="AI1185" i="82"/>
  <c r="AI1241" i="82"/>
  <c r="AI1305" i="82"/>
  <c r="AI157" i="82"/>
  <c r="AI256" i="82"/>
  <c r="AI373" i="82"/>
  <c r="AI448" i="82"/>
  <c r="AI544" i="82"/>
  <c r="AI624" i="82"/>
  <c r="AI704" i="82"/>
  <c r="AI795" i="82"/>
  <c r="AI237" i="82"/>
  <c r="AI455" i="82"/>
  <c r="AI604" i="82"/>
  <c r="AI796" i="82"/>
  <c r="AI903" i="82"/>
  <c r="AI999" i="82"/>
  <c r="AI1090" i="82"/>
  <c r="AI1164" i="82"/>
  <c r="AI1260" i="82"/>
  <c r="AI92" i="82"/>
  <c r="AI349" i="82"/>
  <c r="AI509" i="82"/>
  <c r="AI669" i="82"/>
  <c r="AI833" i="82"/>
  <c r="AI933" i="82"/>
  <c r="AI1038" i="82"/>
  <c r="AI1118" i="82"/>
  <c r="AI1208" i="82"/>
  <c r="AI1288" i="82"/>
  <c r="AI343" i="82"/>
  <c r="AI705" i="82"/>
  <c r="AI949" i="82"/>
  <c r="AI1135" i="82"/>
  <c r="AI1295" i="82"/>
  <c r="AI472" i="82"/>
  <c r="AI771" i="82"/>
  <c r="AI36" i="82"/>
  <c r="AI481" i="82"/>
  <c r="AI800" i="82"/>
  <c r="AI1023" i="82"/>
  <c r="AI1183" i="82"/>
  <c r="AI611" i="82"/>
  <c r="AI1168" i="82"/>
  <c r="AI915" i="82"/>
  <c r="AI1302" i="82"/>
  <c r="AI1051" i="82"/>
  <c r="AI1206" i="82"/>
  <c r="AI1014" i="82"/>
  <c r="AI326" i="82"/>
  <c r="AI102" i="82"/>
  <c r="AI282" i="82"/>
  <c r="AI79" i="82"/>
  <c r="AI98" i="82"/>
  <c r="AI31" i="82"/>
  <c r="AI234" i="82"/>
  <c r="AI104" i="82"/>
  <c r="AI193" i="82"/>
  <c r="AI279" i="82"/>
  <c r="AI362" i="82"/>
  <c r="AI418" i="82"/>
  <c r="AI490" i="82"/>
  <c r="AI546" i="82"/>
  <c r="AI618" i="82"/>
  <c r="AI674" i="82"/>
  <c r="AI738" i="82"/>
  <c r="AI806" i="82"/>
  <c r="AI862" i="82"/>
  <c r="AI934" i="82"/>
  <c r="AI61" i="82"/>
  <c r="AI219" i="82"/>
  <c r="AI325" i="82"/>
  <c r="AI409" i="82"/>
  <c r="AI500" i="82"/>
  <c r="AI575" i="82"/>
  <c r="AI671" i="82"/>
  <c r="AI745" i="82"/>
  <c r="AI841" i="82"/>
  <c r="AI921" i="82"/>
  <c r="AI993" i="82"/>
  <c r="AI1061" i="82"/>
  <c r="AI1117" i="82"/>
  <c r="AI1189" i="82"/>
  <c r="AI1249" i="82"/>
  <c r="AI12" i="82"/>
  <c r="AI164" i="82"/>
  <c r="AI271" i="82"/>
  <c r="AI379" i="82"/>
  <c r="AI453" i="82"/>
  <c r="AI549" i="82"/>
  <c r="AI629" i="82"/>
  <c r="AI720" i="82"/>
  <c r="AI4" i="82"/>
  <c r="AI265" i="82"/>
  <c r="AI465" i="82"/>
  <c r="AI625" i="82"/>
  <c r="AI803" i="82"/>
  <c r="AI909" i="82"/>
  <c r="AI1020" i="82"/>
  <c r="AI1095" i="82"/>
  <c r="AI1180" i="82"/>
  <c r="AI1266" i="82"/>
  <c r="AI113" i="82"/>
  <c r="AI360" i="82"/>
  <c r="AI520" i="82"/>
  <c r="AI712" i="82"/>
  <c r="AI840" i="82"/>
  <c r="AI955" i="82"/>
  <c r="AI1043" i="82"/>
  <c r="AI1123" i="82"/>
  <c r="AI1219" i="82"/>
  <c r="AI1294" i="82"/>
  <c r="AI428" i="82"/>
  <c r="AI727" i="82"/>
  <c r="AI975" i="82"/>
  <c r="AI1146" i="82"/>
  <c r="AI1306" i="82"/>
  <c r="AI493" i="82"/>
  <c r="AI792" i="82"/>
  <c r="AI159" i="82"/>
  <c r="AI503" i="82"/>
  <c r="AI828" i="82"/>
  <c r="AI1044" i="82"/>
  <c r="AI1194" i="82"/>
  <c r="AI696" i="82"/>
  <c r="AI1190" i="82"/>
  <c r="AI1024" i="82"/>
  <c r="AI37" i="82"/>
  <c r="AI1094" i="82"/>
  <c r="AI1291" i="82"/>
  <c r="AI1184" i="82"/>
  <c r="AI310" i="82"/>
  <c r="AI86" i="82"/>
  <c r="AI218" i="82"/>
  <c r="AI39" i="82"/>
  <c r="AI58" i="82"/>
  <c r="AI330" i="82"/>
  <c r="AI190" i="82"/>
  <c r="AI649" i="82"/>
  <c r="X45" i="82"/>
  <c r="X125" i="82"/>
  <c r="X205" i="82"/>
  <c r="X265" i="82"/>
  <c r="X319" i="82"/>
  <c r="X364" i="82"/>
  <c r="X404" i="82"/>
  <c r="X444" i="82"/>
  <c r="X484" i="82"/>
  <c r="X524" i="82"/>
  <c r="X564" i="82"/>
  <c r="X604" i="82"/>
  <c r="X644" i="82"/>
  <c r="X684" i="82"/>
  <c r="X724" i="82"/>
  <c r="X764" i="82"/>
  <c r="X804" i="82"/>
  <c r="X844" i="82"/>
  <c r="X884" i="82"/>
  <c r="X924" i="82"/>
  <c r="X964" i="82"/>
  <c r="X1004" i="82"/>
  <c r="X1044" i="82"/>
  <c r="X1084" i="82"/>
  <c r="X1124" i="82"/>
  <c r="X1164" i="82"/>
  <c r="X1204" i="82"/>
  <c r="X1244" i="82"/>
  <c r="X1284" i="82"/>
  <c r="X25" i="82"/>
  <c r="X132" i="82"/>
  <c r="X235" i="82"/>
  <c r="X305" i="82"/>
  <c r="X367" i="82"/>
  <c r="X421" i="82"/>
  <c r="X474" i="82"/>
  <c r="X527" i="82"/>
  <c r="X581" i="82"/>
  <c r="X634" i="82"/>
  <c r="X687" i="82"/>
  <c r="X741" i="82"/>
  <c r="X794" i="82"/>
  <c r="X847" i="82"/>
  <c r="X901" i="82"/>
  <c r="X954" i="82"/>
  <c r="X1007" i="82"/>
  <c r="X1061" i="82"/>
  <c r="X1114" i="82"/>
  <c r="X1167" i="82"/>
  <c r="X1221" i="82"/>
  <c r="X1274" i="82"/>
  <c r="X28" i="82"/>
  <c r="X136" i="82"/>
  <c r="X236" i="82"/>
  <c r="X307" i="82"/>
  <c r="X369" i="82"/>
  <c r="X422" i="82"/>
  <c r="X475" i="82"/>
  <c r="X529" i="82"/>
  <c r="X582" i="82"/>
  <c r="X635" i="82"/>
  <c r="X689" i="82"/>
  <c r="X742" i="82"/>
  <c r="X795" i="82"/>
  <c r="X849" i="82"/>
  <c r="X902" i="82"/>
  <c r="X955" i="82"/>
  <c r="X1009" i="82"/>
  <c r="X1062" i="82"/>
  <c r="X1115" i="82"/>
  <c r="X1169" i="82"/>
  <c r="X1222" i="82"/>
  <c r="X1275" i="82"/>
  <c r="X32" i="82"/>
  <c r="X137" i="82"/>
  <c r="X237" i="82"/>
  <c r="X309" i="82"/>
  <c r="X370" i="82"/>
  <c r="X423" i="82"/>
  <c r="X477" i="82"/>
  <c r="X530" i="82"/>
  <c r="X583" i="82"/>
  <c r="X637" i="82"/>
  <c r="X690" i="82"/>
  <c r="X743" i="82"/>
  <c r="X797" i="82"/>
  <c r="X850" i="82"/>
  <c r="X903" i="82"/>
  <c r="X957" i="82"/>
  <c r="X1010" i="82"/>
  <c r="X1063" i="82"/>
  <c r="X1117" i="82"/>
  <c r="X1170" i="82"/>
  <c r="X1223" i="82"/>
  <c r="X1277" i="82"/>
  <c r="X33" i="82"/>
  <c r="X140" i="82"/>
  <c r="X240" i="82"/>
  <c r="X311" i="82"/>
  <c r="X371" i="82"/>
  <c r="X425" i="82"/>
  <c r="X478" i="82"/>
  <c r="X531" i="82"/>
  <c r="X585" i="82"/>
  <c r="X638" i="82"/>
  <c r="X691" i="82"/>
  <c r="X745" i="82"/>
  <c r="X798" i="82"/>
  <c r="X851" i="82"/>
  <c r="X1043" i="82"/>
  <c r="X1257" i="82"/>
  <c r="X1027" i="82"/>
  <c r="X1241" i="82"/>
  <c r="X990" i="82"/>
  <c r="X1203" i="82"/>
  <c r="X953" i="82"/>
  <c r="X1166" i="82"/>
  <c r="X163" i="82"/>
  <c r="X3" i="82"/>
  <c r="X182" i="82"/>
  <c r="X22" i="82"/>
  <c r="X95" i="82"/>
  <c r="X274" i="82"/>
  <c r="X114" i="82"/>
  <c r="X171" i="82"/>
  <c r="X11" i="82"/>
  <c r="X190" i="82"/>
  <c r="X30" i="82"/>
  <c r="X87" i="82"/>
  <c r="X266" i="82"/>
  <c r="X106" i="82"/>
  <c r="X69" i="82"/>
  <c r="X157" i="82"/>
  <c r="X239" i="82"/>
  <c r="X297" i="82"/>
  <c r="X352" i="82"/>
  <c r="X396" i="82"/>
  <c r="X440" i="82"/>
  <c r="X488" i="82"/>
  <c r="X532" i="82"/>
  <c r="X576" i="82"/>
  <c r="X620" i="82"/>
  <c r="X664" i="82"/>
  <c r="X708" i="82"/>
  <c r="X752" i="82"/>
  <c r="X796" i="82"/>
  <c r="X840" i="82"/>
  <c r="X888" i="82"/>
  <c r="X932" i="82"/>
  <c r="X976" i="82"/>
  <c r="X1020" i="82"/>
  <c r="X1064" i="82"/>
  <c r="X1108" i="82"/>
  <c r="X1152" i="82"/>
  <c r="X1196" i="82"/>
  <c r="X1240" i="82"/>
  <c r="X1288" i="82"/>
  <c r="X48" i="82"/>
  <c r="X164" i="82"/>
  <c r="X263" i="82"/>
  <c r="X341" i="82"/>
  <c r="X399" i="82"/>
  <c r="X458" i="82"/>
  <c r="X517" i="82"/>
  <c r="X575" i="82"/>
  <c r="X639" i="82"/>
  <c r="X698" i="82"/>
  <c r="X757" i="82"/>
  <c r="X815" i="82"/>
  <c r="X874" i="82"/>
  <c r="X933" i="82"/>
  <c r="X991" i="82"/>
  <c r="X1050" i="82"/>
  <c r="X1109" i="82"/>
  <c r="X1173" i="82"/>
  <c r="X1231" i="82"/>
  <c r="X1290" i="82"/>
  <c r="X72" i="82"/>
  <c r="X188" i="82"/>
  <c r="X279" i="82"/>
  <c r="X353" i="82"/>
  <c r="X411" i="82"/>
  <c r="X470" i="82"/>
  <c r="X534" i="82"/>
  <c r="X593" i="82"/>
  <c r="X651" i="82"/>
  <c r="X710" i="82"/>
  <c r="X769" i="82"/>
  <c r="X827" i="82"/>
  <c r="X886" i="82"/>
  <c r="X945" i="82"/>
  <c r="X1003" i="82"/>
  <c r="X1067" i="82"/>
  <c r="X1126" i="82"/>
  <c r="X1185" i="82"/>
  <c r="X1243" i="82"/>
  <c r="X1302" i="82"/>
  <c r="X96" i="82"/>
  <c r="X212" i="82"/>
  <c r="X295" i="82"/>
  <c r="X365" i="82"/>
  <c r="X429" i="82"/>
  <c r="X487" i="82"/>
  <c r="X546" i="82"/>
  <c r="X605" i="82"/>
  <c r="X663" i="82"/>
  <c r="X722" i="82"/>
  <c r="X781" i="82"/>
  <c r="X839" i="82"/>
  <c r="X898" i="82"/>
  <c r="X962" i="82"/>
  <c r="X1021" i="82"/>
  <c r="X1079" i="82"/>
  <c r="X1138" i="82"/>
  <c r="X1197" i="82"/>
  <c r="X1255" i="82"/>
  <c r="X1314" i="82"/>
  <c r="X120" i="82"/>
  <c r="X232" i="82"/>
  <c r="X317" i="82"/>
  <c r="X382" i="82"/>
  <c r="X441" i="82"/>
  <c r="X499" i="82"/>
  <c r="X558" i="82"/>
  <c r="X617" i="82"/>
  <c r="X675" i="82"/>
  <c r="X734" i="82"/>
  <c r="X793" i="82"/>
  <c r="X857" i="82"/>
  <c r="X1086" i="82"/>
  <c r="X878" i="82"/>
  <c r="X1113" i="82"/>
  <c r="X883" i="82"/>
  <c r="X1118" i="82"/>
  <c r="X889" i="82"/>
  <c r="X1123" i="82"/>
  <c r="X179" i="82"/>
  <c r="X326" i="82"/>
  <c r="X150" i="82"/>
  <c r="X207" i="82"/>
  <c r="X31" i="82"/>
  <c r="X194" i="82"/>
  <c r="X18" i="82"/>
  <c r="X59" i="82"/>
  <c r="X222" i="82"/>
  <c r="X46" i="82"/>
  <c r="X71" i="82"/>
  <c r="X234" i="82"/>
  <c r="X58" i="82"/>
  <c r="X77" i="82"/>
  <c r="X165" i="82"/>
  <c r="X244" i="82"/>
  <c r="X303" i="82"/>
  <c r="X356" i="82"/>
  <c r="X400" i="82"/>
  <c r="X448" i="82"/>
  <c r="X492" i="82"/>
  <c r="X536" i="82"/>
  <c r="X580" i="82"/>
  <c r="X624" i="82"/>
  <c r="X668" i="82"/>
  <c r="X712" i="82"/>
  <c r="X756" i="82"/>
  <c r="X800" i="82"/>
  <c r="X848" i="82"/>
  <c r="X892" i="82"/>
  <c r="X936" i="82"/>
  <c r="X980" i="82"/>
  <c r="X1024" i="82"/>
  <c r="X1068" i="82"/>
  <c r="X1112" i="82"/>
  <c r="X1156" i="82"/>
  <c r="X1200" i="82"/>
  <c r="X1248" i="82"/>
  <c r="X1292" i="82"/>
  <c r="X57" i="82"/>
  <c r="X176" i="82"/>
  <c r="X269" i="82"/>
  <c r="X346" i="82"/>
  <c r="X405" i="82"/>
  <c r="X463" i="82"/>
  <c r="X522" i="82"/>
  <c r="X586" i="82"/>
  <c r="X645" i="82"/>
  <c r="X703" i="82"/>
  <c r="X762" i="82"/>
  <c r="X821" i="82"/>
  <c r="X879" i="82"/>
  <c r="X938" i="82"/>
  <c r="X997" i="82"/>
  <c r="X1055" i="82"/>
  <c r="X1119" i="82"/>
  <c r="X1178" i="82"/>
  <c r="X1237" i="82"/>
  <c r="X1295" i="82"/>
  <c r="X81" i="82"/>
  <c r="X200" i="82"/>
  <c r="X285" i="82"/>
  <c r="X358" i="82"/>
  <c r="X417" i="82"/>
  <c r="X481" i="82"/>
  <c r="X539" i="82"/>
  <c r="X598" i="82"/>
  <c r="X657" i="82"/>
  <c r="X715" i="82"/>
  <c r="X774" i="82"/>
  <c r="X833" i="82"/>
  <c r="X891" i="82"/>
  <c r="X950" i="82"/>
  <c r="X1014" i="82"/>
  <c r="X1073" i="82"/>
  <c r="X1131" i="82"/>
  <c r="X1190" i="82"/>
  <c r="X1249" i="82"/>
  <c r="X1307" i="82"/>
  <c r="X105" i="82"/>
  <c r="X224" i="82"/>
  <c r="X301" i="82"/>
  <c r="X375" i="82"/>
  <c r="X434" i="82"/>
  <c r="X493" i="82"/>
  <c r="X551" i="82"/>
  <c r="X610" i="82"/>
  <c r="X669" i="82"/>
  <c r="X727" i="82"/>
  <c r="X786" i="82"/>
  <c r="X845" i="82"/>
  <c r="X909" i="82"/>
  <c r="X967" i="82"/>
  <c r="X1026" i="82"/>
  <c r="X1085" i="82"/>
  <c r="X1143" i="82"/>
  <c r="X1202" i="82"/>
  <c r="X1261" i="82"/>
  <c r="X12" i="82"/>
  <c r="X129" i="82"/>
  <c r="X247" i="82"/>
  <c r="X325" i="82"/>
  <c r="X387" i="82"/>
  <c r="X446" i="82"/>
  <c r="X505" i="82"/>
  <c r="X563" i="82"/>
  <c r="X622" i="82"/>
  <c r="X681" i="82"/>
  <c r="X739" i="82"/>
  <c r="X803" i="82"/>
  <c r="X873" i="82"/>
  <c r="X1107" i="82"/>
  <c r="X899" i="82"/>
  <c r="X1134" i="82"/>
  <c r="X905" i="82"/>
  <c r="X1139" i="82"/>
  <c r="X910" i="82"/>
  <c r="X1145" i="82"/>
  <c r="X147" i="82"/>
  <c r="X310" i="82"/>
  <c r="X134" i="82"/>
  <c r="X191" i="82"/>
  <c r="X15" i="82"/>
  <c r="X178" i="82"/>
  <c r="X219" i="82"/>
  <c r="X43" i="82"/>
  <c r="X206" i="82"/>
  <c r="X14" i="82"/>
  <c r="X55" i="82"/>
  <c r="X218" i="82"/>
  <c r="X42" i="82"/>
  <c r="X53" i="82"/>
  <c r="X141" i="82"/>
  <c r="X228" i="82"/>
  <c r="X287" i="82"/>
  <c r="X344" i="82"/>
  <c r="X388" i="82"/>
  <c r="X432" i="82"/>
  <c r="X476" i="82"/>
  <c r="X520" i="82"/>
  <c r="X568" i="82"/>
  <c r="X612" i="82"/>
  <c r="X656" i="82"/>
  <c r="X700" i="82"/>
  <c r="X744" i="82"/>
  <c r="X788" i="82"/>
  <c r="X832" i="82"/>
  <c r="X876" i="82"/>
  <c r="X920" i="82"/>
  <c r="X968" i="82"/>
  <c r="X1012" i="82"/>
  <c r="X1056" i="82"/>
  <c r="X1100" i="82"/>
  <c r="X1144" i="82"/>
  <c r="X1188" i="82"/>
  <c r="X1232" i="82"/>
  <c r="X1276" i="82"/>
  <c r="X16" i="82"/>
  <c r="X144" i="82"/>
  <c r="X248" i="82"/>
  <c r="X327" i="82"/>
  <c r="X389" i="82"/>
  <c r="X447" i="82"/>
  <c r="X506" i="82"/>
  <c r="X565" i="82"/>
  <c r="X623" i="82"/>
  <c r="X682" i="82"/>
  <c r="X746" i="82"/>
  <c r="X805" i="82"/>
  <c r="X863" i="82"/>
  <c r="X922" i="82"/>
  <c r="X981" i="82"/>
  <c r="X1039" i="82"/>
  <c r="X1098" i="82"/>
  <c r="X1157" i="82"/>
  <c r="X1215" i="82"/>
  <c r="X1279" i="82"/>
  <c r="X49" i="82"/>
  <c r="X168" i="82"/>
  <c r="X264" i="82"/>
  <c r="X342" i="82"/>
  <c r="X401" i="82"/>
  <c r="X459" i="82"/>
  <c r="X518" i="82"/>
  <c r="X577" i="82"/>
  <c r="X641" i="82"/>
  <c r="X699" i="82"/>
  <c r="X758" i="82"/>
  <c r="X817" i="82"/>
  <c r="X875" i="82"/>
  <c r="X934" i="82"/>
  <c r="X993" i="82"/>
  <c r="X1051" i="82"/>
  <c r="X1110" i="82"/>
  <c r="X1174" i="82"/>
  <c r="X1233" i="82"/>
  <c r="X1291" i="82"/>
  <c r="X73" i="82"/>
  <c r="X192" i="82"/>
  <c r="X280" i="82"/>
  <c r="X354" i="82"/>
  <c r="X413" i="82"/>
  <c r="X471" i="82"/>
  <c r="X535" i="82"/>
  <c r="X594" i="82"/>
  <c r="X653" i="82"/>
  <c r="X711" i="82"/>
  <c r="X770" i="82"/>
  <c r="X829" i="82"/>
  <c r="X887" i="82"/>
  <c r="X13" i="82"/>
  <c r="X133" i="82"/>
  <c r="X255" i="82"/>
  <c r="X335" i="82"/>
  <c r="X408" i="82"/>
  <c r="X464" i="82"/>
  <c r="X528" i="82"/>
  <c r="X592" i="82"/>
  <c r="X652" i="82"/>
  <c r="X720" i="82"/>
  <c r="X780" i="82"/>
  <c r="X852" i="82"/>
  <c r="X908" i="82"/>
  <c r="X972" i="82"/>
  <c r="X1036" i="82"/>
  <c r="X1096" i="82"/>
  <c r="X1168" i="82"/>
  <c r="X1224" i="82"/>
  <c r="X1296" i="82"/>
  <c r="X100" i="82"/>
  <c r="X256" i="82"/>
  <c r="X362" i="82"/>
  <c r="X442" i="82"/>
  <c r="X538" i="82"/>
  <c r="X613" i="82"/>
  <c r="X709" i="82"/>
  <c r="X783" i="82"/>
  <c r="X869" i="82"/>
  <c r="X959" i="82"/>
  <c r="X1034" i="82"/>
  <c r="X1130" i="82"/>
  <c r="X1205" i="82"/>
  <c r="X1301" i="82"/>
  <c r="X124" i="82"/>
  <c r="X272" i="82"/>
  <c r="X379" i="82"/>
  <c r="X454" i="82"/>
  <c r="X550" i="82"/>
  <c r="X625" i="82"/>
  <c r="X721" i="82"/>
  <c r="X801" i="82"/>
  <c r="X881" i="82"/>
  <c r="X971" i="82"/>
  <c r="X1046" i="82"/>
  <c r="X1142" i="82"/>
  <c r="X1217" i="82"/>
  <c r="X1313" i="82"/>
  <c r="X160" i="82"/>
  <c r="X288" i="82"/>
  <c r="X391" i="82"/>
  <c r="X466" i="82"/>
  <c r="X562" i="82"/>
  <c r="X642" i="82"/>
  <c r="X733" i="82"/>
  <c r="X813" i="82"/>
  <c r="X893" i="82"/>
  <c r="X978" i="82"/>
  <c r="X1047" i="82"/>
  <c r="X1122" i="82"/>
  <c r="X1191" i="82"/>
  <c r="X1271" i="82"/>
  <c r="X65" i="82"/>
  <c r="X204" i="82"/>
  <c r="X304" i="82"/>
  <c r="X398" i="82"/>
  <c r="X467" i="82"/>
  <c r="X542" i="82"/>
  <c r="X611" i="82"/>
  <c r="X697" i="82"/>
  <c r="X766" i="82"/>
  <c r="X835" i="82"/>
  <c r="X1065" i="82"/>
  <c r="X942" i="82"/>
  <c r="X1219" i="82"/>
  <c r="X1054" i="82"/>
  <c r="X867" i="82"/>
  <c r="X1209" i="82"/>
  <c r="X83" i="82"/>
  <c r="X214" i="82"/>
  <c r="X223" i="82"/>
  <c r="X322" i="82"/>
  <c r="X98" i="82"/>
  <c r="X107" i="82"/>
  <c r="X238" i="82"/>
  <c r="X199" i="82"/>
  <c r="X330" i="82"/>
  <c r="X122" i="82"/>
  <c r="X416" i="82"/>
  <c r="X472" i="82"/>
  <c r="X600" i="82"/>
  <c r="X672" i="82"/>
  <c r="X732" i="82"/>
  <c r="X792" i="82"/>
  <c r="X860" i="82"/>
  <c r="X988" i="82"/>
  <c r="X1048" i="82"/>
  <c r="X1116" i="82"/>
  <c r="X1176" i="82"/>
  <c r="X1236" i="82"/>
  <c r="X1304" i="82"/>
  <c r="X121" i="82"/>
  <c r="X284" i="82"/>
  <c r="X378" i="82"/>
  <c r="X469" i="82"/>
  <c r="X549" i="82"/>
  <c r="X629" i="82"/>
  <c r="X719" i="82"/>
  <c r="X799" i="82"/>
  <c r="X890" i="82"/>
  <c r="X970" i="82"/>
  <c r="X1141" i="82"/>
  <c r="X1226" i="82"/>
  <c r="X1311" i="82"/>
  <c r="X156" i="82"/>
  <c r="X300" i="82"/>
  <c r="X390" i="82"/>
  <c r="X486" i="82"/>
  <c r="X561" i="82"/>
  <c r="X646" i="82"/>
  <c r="X731" i="82"/>
  <c r="X811" i="82"/>
  <c r="X907" i="82"/>
  <c r="X982" i="82"/>
  <c r="X1078" i="82"/>
  <c r="X1153" i="82"/>
  <c r="X1238" i="82"/>
  <c r="X20" i="82"/>
  <c r="X180" i="82"/>
  <c r="X323" i="82"/>
  <c r="X402" i="82"/>
  <c r="X498" i="82"/>
  <c r="X573" i="82"/>
  <c r="X658" i="82"/>
  <c r="X749" i="82"/>
  <c r="X823" i="82"/>
  <c r="X919" i="82"/>
  <c r="X989" i="82"/>
  <c r="X1058" i="82"/>
  <c r="X1133" i="82"/>
  <c r="X1213" i="82"/>
  <c r="X1287" i="82"/>
  <c r="X88" i="82"/>
  <c r="X225" i="82"/>
  <c r="X339" i="82"/>
  <c r="X409" i="82"/>
  <c r="X483" i="82"/>
  <c r="X553" i="82"/>
  <c r="X633" i="82"/>
  <c r="X707" i="82"/>
  <c r="X777" i="82"/>
  <c r="X846" i="82"/>
  <c r="X1150" i="82"/>
  <c r="X985" i="82"/>
  <c r="X1283" i="82"/>
  <c r="X1097" i="82"/>
  <c r="X974" i="82"/>
  <c r="X1251" i="82"/>
  <c r="X51" i="82"/>
  <c r="X166" i="82"/>
  <c r="X159" i="82"/>
  <c r="X290" i="82"/>
  <c r="X66" i="82"/>
  <c r="X158" i="82"/>
  <c r="X167" i="82"/>
  <c r="X298" i="82"/>
  <c r="X74" i="82"/>
  <c r="X368" i="82"/>
  <c r="X185" i="82"/>
  <c r="X1151" i="82"/>
  <c r="X571" i="82"/>
  <c r="X1089" i="82"/>
  <c r="X337" i="82"/>
  <c r="X930" i="82"/>
  <c r="X108" i="82"/>
  <c r="X574" i="82"/>
  <c r="X915" i="82"/>
  <c r="X1017" i="82"/>
  <c r="X242" i="82"/>
  <c r="X126" i="82"/>
  <c r="X197" i="82"/>
  <c r="X500" i="82"/>
  <c r="X748" i="82"/>
  <c r="X944" i="82"/>
  <c r="X1192" i="82"/>
  <c r="X312" i="82"/>
  <c r="X570" i="82"/>
  <c r="X831" i="82"/>
  <c r="X1082" i="82"/>
  <c r="X40" i="82"/>
  <c r="X427" i="82"/>
  <c r="X753" i="82"/>
  <c r="X1179" i="82"/>
  <c r="X514" i="82"/>
  <c r="X861" i="82"/>
  <c r="X1234" i="82"/>
  <c r="X268" i="82"/>
  <c r="X579" i="82"/>
  <c r="X937" i="82"/>
  <c r="X1225" i="82"/>
  <c r="X294" i="82"/>
  <c r="X226" i="82"/>
  <c r="X202" i="82"/>
  <c r="X213" i="82"/>
  <c r="X560" i="82"/>
  <c r="X692" i="82"/>
  <c r="X880" i="82"/>
  <c r="X1076" i="82"/>
  <c r="X36" i="82"/>
  <c r="X415" i="82"/>
  <c r="X751" i="82"/>
  <c r="X1087" i="82"/>
  <c r="X60" i="82"/>
  <c r="X507" i="82"/>
  <c r="X854" i="82"/>
  <c r="X1195" i="82"/>
  <c r="X252" i="82"/>
  <c r="X615" i="82"/>
  <c r="X941" i="82"/>
  <c r="X1165" i="82"/>
  <c r="X161" i="82"/>
  <c r="X435" i="82"/>
  <c r="X729" i="82"/>
  <c r="X1246" i="82"/>
  <c r="X79" i="82"/>
  <c r="X302" i="82"/>
  <c r="X380" i="82"/>
  <c r="X768" i="82"/>
  <c r="X1140" i="82"/>
  <c r="X501" i="82"/>
  <c r="X1093" i="82"/>
  <c r="X438" i="82"/>
  <c r="X1105" i="82"/>
  <c r="X525" i="82"/>
  <c r="X1031" i="82"/>
  <c r="X172" i="82"/>
  <c r="X595" i="82"/>
  <c r="X1278" i="82"/>
  <c r="X1081" i="82"/>
  <c r="X63" i="82"/>
  <c r="X78" i="82"/>
  <c r="X21" i="82"/>
  <c r="X149" i="82"/>
  <c r="X260" i="82"/>
  <c r="X340" i="82"/>
  <c r="X412" i="82"/>
  <c r="X468" i="82"/>
  <c r="X540" i="82"/>
  <c r="X596" i="82"/>
  <c r="X660" i="82"/>
  <c r="X728" i="82"/>
  <c r="X784" i="82"/>
  <c r="X856" i="82"/>
  <c r="X912" i="82"/>
  <c r="X984" i="82"/>
  <c r="X1040" i="82"/>
  <c r="X1104" i="82"/>
  <c r="X1172" i="82"/>
  <c r="X1228" i="82"/>
  <c r="X1300" i="82"/>
  <c r="X112" i="82"/>
  <c r="X277" i="82"/>
  <c r="X373" i="82"/>
  <c r="X453" i="82"/>
  <c r="X543" i="82"/>
  <c r="X618" i="82"/>
  <c r="X714" i="82"/>
  <c r="X789" i="82"/>
  <c r="X885" i="82"/>
  <c r="X965" i="82"/>
  <c r="X1045" i="82"/>
  <c r="X1135" i="82"/>
  <c r="X1210" i="82"/>
  <c r="X1306" i="82"/>
  <c r="X145" i="82"/>
  <c r="X293" i="82"/>
  <c r="X385" i="82"/>
  <c r="X465" i="82"/>
  <c r="X555" i="82"/>
  <c r="X630" i="82"/>
  <c r="X726" i="82"/>
  <c r="X806" i="82"/>
  <c r="X897" i="82"/>
  <c r="X977" i="82"/>
  <c r="X1057" i="82"/>
  <c r="X1147" i="82"/>
  <c r="X1227" i="82"/>
  <c r="X9" i="82"/>
  <c r="X169" i="82"/>
  <c r="X316" i="82"/>
  <c r="X397" i="82"/>
  <c r="X482" i="82"/>
  <c r="X567" i="82"/>
  <c r="X647" i="82"/>
  <c r="X738" i="82"/>
  <c r="X818" i="82"/>
  <c r="X914" i="82"/>
  <c r="X983" i="82"/>
  <c r="X1053" i="82"/>
  <c r="X1127" i="82"/>
  <c r="X1207" i="82"/>
  <c r="X1282" i="82"/>
  <c r="X76" i="82"/>
  <c r="X216" i="82"/>
  <c r="X332" i="82"/>
  <c r="X403" i="82"/>
  <c r="X473" i="82"/>
  <c r="X547" i="82"/>
  <c r="X627" i="82"/>
  <c r="X702" i="82"/>
  <c r="X771" i="82"/>
  <c r="X841" i="82"/>
  <c r="X1129" i="82"/>
  <c r="X963" i="82"/>
  <c r="X1262" i="82"/>
  <c r="X1075" i="82"/>
  <c r="X931" i="82"/>
  <c r="X1230" i="82"/>
  <c r="X67" i="82"/>
  <c r="X198" i="82"/>
  <c r="X175" i="82"/>
  <c r="X306" i="82"/>
  <c r="X82" i="82"/>
  <c r="X91" i="82"/>
  <c r="X174" i="82"/>
  <c r="X183" i="82"/>
  <c r="X314" i="82"/>
  <c r="X90" i="82"/>
  <c r="X37" i="82"/>
  <c r="X181" i="82"/>
  <c r="X276" i="82"/>
  <c r="X360" i="82"/>
  <c r="X420" i="82"/>
  <c r="X480" i="82"/>
  <c r="X548" i="82"/>
  <c r="X608" i="82"/>
  <c r="X676" i="82"/>
  <c r="X736" i="82"/>
  <c r="X808" i="82"/>
  <c r="X864" i="82"/>
  <c r="X928" i="82"/>
  <c r="X992" i="82"/>
  <c r="X1052" i="82"/>
  <c r="X1120" i="82"/>
  <c r="X1180" i="82"/>
  <c r="X1252" i="82"/>
  <c r="X1308" i="82"/>
  <c r="X153" i="82"/>
  <c r="X291" i="82"/>
  <c r="X383" i="82"/>
  <c r="X479" i="82"/>
  <c r="X554" i="82"/>
  <c r="X650" i="82"/>
  <c r="X725" i="82"/>
  <c r="X810" i="82"/>
  <c r="X895" i="82"/>
  <c r="X975" i="82"/>
  <c r="X1071" i="82"/>
  <c r="X1146" i="82"/>
  <c r="X1242" i="82"/>
  <c r="X8" i="82"/>
  <c r="X177" i="82"/>
  <c r="X315" i="82"/>
  <c r="X395" i="82"/>
  <c r="X491" i="82"/>
  <c r="X566" i="82"/>
  <c r="X662" i="82"/>
  <c r="X737" i="82"/>
  <c r="X822" i="82"/>
  <c r="X913" i="82"/>
  <c r="X987" i="82"/>
  <c r="X1083" i="82"/>
  <c r="X1158" i="82"/>
  <c r="X1254" i="82"/>
  <c r="X41" i="82"/>
  <c r="X201" i="82"/>
  <c r="X331" i="82"/>
  <c r="X407" i="82"/>
  <c r="X503" i="82"/>
  <c r="X578" i="82"/>
  <c r="X674" i="82"/>
  <c r="X754" i="82"/>
  <c r="X834" i="82"/>
  <c r="X925" i="82"/>
  <c r="X994" i="82"/>
  <c r="X1069" i="82"/>
  <c r="X1149" i="82"/>
  <c r="X1218" i="82"/>
  <c r="X1293" i="82"/>
  <c r="X97" i="82"/>
  <c r="X253" i="82"/>
  <c r="X345" i="82"/>
  <c r="X414" i="82"/>
  <c r="X489" i="82"/>
  <c r="X569" i="82"/>
  <c r="X643" i="82"/>
  <c r="X713" i="82"/>
  <c r="X782" i="82"/>
  <c r="X894" i="82"/>
  <c r="X1171" i="82"/>
  <c r="X1006" i="82"/>
  <c r="X1305" i="82"/>
  <c r="X1161" i="82"/>
  <c r="X995" i="82"/>
  <c r="X1273" i="82"/>
  <c r="X35" i="82"/>
  <c r="X118" i="82"/>
  <c r="X143" i="82"/>
  <c r="X258" i="82"/>
  <c r="X50" i="82"/>
  <c r="X27" i="82"/>
  <c r="X142" i="82"/>
  <c r="X151" i="82"/>
  <c r="X282" i="82"/>
  <c r="X26" i="82"/>
  <c r="X61" i="82"/>
  <c r="X281" i="82"/>
  <c r="X424" i="82"/>
  <c r="X496" i="82"/>
  <c r="X552" i="82"/>
  <c r="X616" i="82"/>
  <c r="X740" i="82"/>
  <c r="X812" i="82"/>
  <c r="X868" i="82"/>
  <c r="X940" i="82"/>
  <c r="X996" i="82"/>
  <c r="X1128" i="82"/>
  <c r="X1184" i="82"/>
  <c r="X299" i="82"/>
  <c r="X485" i="82"/>
  <c r="X655" i="82"/>
  <c r="X826" i="82"/>
  <c r="X1077" i="82"/>
  <c r="X17" i="82"/>
  <c r="X321" i="82"/>
  <c r="X497" i="82"/>
  <c r="X747" i="82"/>
  <c r="X918" i="82"/>
  <c r="X1259" i="82"/>
  <c r="X52" i="82"/>
  <c r="X418" i="82"/>
  <c r="X589" i="82"/>
  <c r="X855" i="82"/>
  <c r="X1074" i="82"/>
  <c r="X1298" i="82"/>
  <c r="X350" i="82"/>
  <c r="X649" i="82"/>
  <c r="X787" i="82"/>
  <c r="X862" i="82"/>
  <c r="X19" i="82"/>
  <c r="X34" i="82"/>
  <c r="X135" i="82"/>
  <c r="X292" i="82"/>
  <c r="X428" i="82"/>
  <c r="X688" i="82"/>
  <c r="X872" i="82"/>
  <c r="X1072" i="82"/>
  <c r="X1260" i="82"/>
  <c r="X410" i="82"/>
  <c r="X735" i="82"/>
  <c r="X1162" i="82"/>
  <c r="X220" i="82"/>
  <c r="X502" i="82"/>
  <c r="X843" i="82"/>
  <c r="X1265" i="82"/>
  <c r="X245" i="82"/>
  <c r="X343" i="82"/>
  <c r="X599" i="82"/>
  <c r="X765" i="82"/>
  <c r="X935" i="82"/>
  <c r="X1159" i="82"/>
  <c r="X1303" i="82"/>
  <c r="X355" i="82"/>
  <c r="X510" i="82"/>
  <c r="X654" i="82"/>
  <c r="X1214" i="82"/>
  <c r="X926" i="82"/>
  <c r="X1038" i="82"/>
  <c r="X86" i="82"/>
  <c r="X203" i="82"/>
  <c r="X504" i="82"/>
  <c r="X760" i="82"/>
  <c r="X948" i="82"/>
  <c r="X1208" i="82"/>
  <c r="X320" i="82"/>
  <c r="X666" i="82"/>
  <c r="X1013" i="82"/>
  <c r="X1258" i="82"/>
  <c r="X336" i="82"/>
  <c r="X678" i="82"/>
  <c r="X1099" i="82"/>
  <c r="X84" i="82"/>
  <c r="X519" i="82"/>
  <c r="X866" i="82"/>
  <c r="X1095" i="82"/>
  <c r="X1309" i="82"/>
  <c r="X361" i="82"/>
  <c r="X590" i="82"/>
  <c r="X814" i="82"/>
  <c r="X947" i="82"/>
  <c r="X70" i="82"/>
  <c r="X187" i="82"/>
  <c r="X103" i="82"/>
  <c r="X101" i="82"/>
  <c r="X313" i="82"/>
  <c r="X452" i="82"/>
  <c r="X636" i="82"/>
  <c r="X896" i="82"/>
  <c r="X952" i="82"/>
  <c r="X1080" i="82"/>
  <c r="X1212" i="82"/>
  <c r="X68" i="82"/>
  <c r="X217" i="82"/>
  <c r="X333" i="82"/>
  <c r="X597" i="82"/>
  <c r="X671" i="82"/>
  <c r="X767" i="82"/>
  <c r="X927" i="82"/>
  <c r="X1018" i="82"/>
  <c r="X1189" i="82"/>
  <c r="X92" i="82"/>
  <c r="X243" i="82"/>
  <c r="X347" i="82"/>
  <c r="X609" i="82"/>
  <c r="X683" i="82"/>
  <c r="X779" i="82"/>
  <c r="X859" i="82"/>
  <c r="X939" i="82"/>
  <c r="X1201" i="82"/>
  <c r="X1281" i="82"/>
  <c r="X259" i="82"/>
  <c r="X450" i="82"/>
  <c r="X621" i="82"/>
  <c r="X791" i="82"/>
  <c r="X946" i="82"/>
  <c r="X1101" i="82"/>
  <c r="X1175" i="82"/>
  <c r="X24" i="82"/>
  <c r="X283" i="82"/>
  <c r="X521" i="82"/>
  <c r="X665" i="82"/>
  <c r="X979" i="82"/>
  <c r="X969" i="82"/>
  <c r="X131" i="82"/>
  <c r="X54" i="82"/>
  <c r="X162" i="82"/>
  <c r="X286" i="82"/>
  <c r="X39" i="82"/>
  <c r="X29" i="82"/>
  <c r="X173" i="82"/>
  <c r="X271" i="82"/>
  <c r="X348" i="82"/>
  <c r="X544" i="82"/>
  <c r="X916" i="82"/>
  <c r="X1066" i="82"/>
  <c r="X75" i="82"/>
  <c r="X189" i="82"/>
  <c r="X680" i="82"/>
  <c r="X1060" i="82"/>
  <c r="X1312" i="82"/>
  <c r="X394" i="82"/>
  <c r="X559" i="82"/>
  <c r="X730" i="82"/>
  <c r="X906" i="82"/>
  <c r="X1247" i="82"/>
  <c r="X209" i="82"/>
  <c r="X406" i="82"/>
  <c r="X667" i="82"/>
  <c r="X838" i="82"/>
  <c r="X1163" i="82"/>
  <c r="X231" i="82"/>
  <c r="X509" i="82"/>
  <c r="X759" i="82"/>
  <c r="X999" i="82"/>
  <c r="X1154" i="82"/>
  <c r="X261" i="82"/>
  <c r="X494" i="82"/>
  <c r="X718" i="82"/>
  <c r="X1193" i="82"/>
  <c r="X1182" i="82"/>
  <c r="X1294" i="82"/>
  <c r="X127" i="82"/>
  <c r="X334" i="82"/>
  <c r="X250" i="82"/>
  <c r="X85" i="82"/>
  <c r="X372" i="82"/>
  <c r="X556" i="82"/>
  <c r="X816" i="82"/>
  <c r="X1000" i="82"/>
  <c r="X1132" i="82"/>
  <c r="X196" i="82"/>
  <c r="X490" i="82"/>
  <c r="X661" i="82"/>
  <c r="X911" i="82"/>
  <c r="X1253" i="82"/>
  <c r="X328" i="82"/>
  <c r="X673" i="82"/>
  <c r="X1019" i="82"/>
  <c r="X64" i="82"/>
  <c r="X439" i="82"/>
  <c r="X685" i="82"/>
  <c r="X1090" i="82"/>
  <c r="X152" i="82"/>
  <c r="X430" i="82"/>
  <c r="X723" i="82"/>
  <c r="X1070" i="82"/>
  <c r="X211" i="82"/>
  <c r="X111" i="82"/>
  <c r="X119" i="82"/>
  <c r="X436" i="82"/>
  <c r="X632" i="82"/>
  <c r="X820" i="82"/>
  <c r="X1008" i="82"/>
  <c r="X1136" i="82"/>
  <c r="X208" i="82"/>
  <c r="X591" i="82"/>
  <c r="X837" i="82"/>
  <c r="X917" i="82"/>
  <c r="X1183" i="82"/>
  <c r="X229" i="82"/>
  <c r="X603" i="82"/>
  <c r="X929" i="82"/>
  <c r="X1270" i="82"/>
  <c r="X445" i="82"/>
  <c r="X695" i="82"/>
  <c r="X1015" i="82"/>
  <c r="X1239" i="82"/>
  <c r="X275" i="82"/>
  <c r="X515" i="82"/>
  <c r="X958" i="82"/>
  <c r="X1059" i="82"/>
  <c r="X210" i="82"/>
  <c r="X94" i="82"/>
  <c r="X221" i="82"/>
  <c r="X508" i="82"/>
  <c r="X824" i="82"/>
  <c r="X1016" i="82"/>
  <c r="X1268" i="82"/>
  <c r="X426" i="82"/>
  <c r="X842" i="82"/>
  <c r="X1263" i="82"/>
  <c r="X513" i="82"/>
  <c r="X1030" i="82"/>
  <c r="X359" i="82"/>
  <c r="X871" i="82"/>
  <c r="X1245" i="82"/>
  <c r="X451" i="82"/>
  <c r="X819" i="82"/>
  <c r="X1267" i="82"/>
  <c r="X262" i="82"/>
  <c r="X155" i="82"/>
  <c r="X170" i="82"/>
  <c r="X986" i="82"/>
  <c r="X998" i="82"/>
  <c r="X679" i="82"/>
  <c r="X1229" i="82"/>
  <c r="X419" i="82"/>
  <c r="X1049" i="82"/>
  <c r="X102" i="82"/>
  <c r="X10" i="82"/>
  <c r="X628" i="82"/>
  <c r="X4" i="82"/>
  <c r="X1002" i="82"/>
  <c r="X923" i="82"/>
  <c r="X1005" i="82"/>
  <c r="X809" i="82"/>
  <c r="X318" i="82"/>
  <c r="X308" i="82"/>
  <c r="X433" i="82"/>
  <c r="X659" i="82"/>
  <c r="X366" i="82"/>
  <c r="X1256" i="82"/>
  <c r="X587" i="82"/>
  <c r="X763" i="82"/>
  <c r="X195" i="82"/>
  <c r="X701" i="82"/>
  <c r="X1094" i="82"/>
  <c r="X110" i="82"/>
  <c r="X495" i="82"/>
  <c r="X349" i="82"/>
  <c r="X278" i="82"/>
  <c r="X696" i="82"/>
  <c r="X1155" i="82"/>
  <c r="X93" i="82"/>
  <c r="X1264" i="82"/>
  <c r="X1025" i="82"/>
  <c r="X1235" i="82"/>
  <c r="X572" i="82"/>
  <c r="X750" i="82"/>
  <c r="X2" i="82"/>
  <c r="X109" i="82"/>
  <c r="X233" i="82"/>
  <c r="X324" i="82"/>
  <c r="X384" i="82"/>
  <c r="X456" i="82"/>
  <c r="X512" i="82"/>
  <c r="X584" i="82"/>
  <c r="X640" i="82"/>
  <c r="X704" i="82"/>
  <c r="X772" i="82"/>
  <c r="X828" i="82"/>
  <c r="X900" i="82"/>
  <c r="X956" i="82"/>
  <c r="X1028" i="82"/>
  <c r="X1088" i="82"/>
  <c r="X1148" i="82"/>
  <c r="X1216" i="82"/>
  <c r="X1272" i="82"/>
  <c r="X80" i="82"/>
  <c r="X227" i="82"/>
  <c r="X351" i="82"/>
  <c r="X431" i="82"/>
  <c r="X511" i="82"/>
  <c r="X602" i="82"/>
  <c r="X677" i="82"/>
  <c r="X773" i="82"/>
  <c r="X853" i="82"/>
  <c r="X943" i="82"/>
  <c r="X1023" i="82"/>
  <c r="X1103" i="82"/>
  <c r="X1194" i="82"/>
  <c r="X1269" i="82"/>
  <c r="X104" i="82"/>
  <c r="X251" i="82"/>
  <c r="X363" i="82"/>
  <c r="X443" i="82"/>
  <c r="X523" i="82"/>
  <c r="X614" i="82"/>
  <c r="X694" i="82"/>
  <c r="X785" i="82"/>
  <c r="X865" i="82"/>
  <c r="X961" i="82"/>
  <c r="X1035" i="82"/>
  <c r="X1121" i="82"/>
  <c r="X1206" i="82"/>
  <c r="X1286" i="82"/>
  <c r="X128" i="82"/>
  <c r="X267" i="82"/>
  <c r="X381" i="82"/>
  <c r="X455" i="82"/>
  <c r="X541" i="82"/>
  <c r="X626" i="82"/>
  <c r="X706" i="82"/>
  <c r="X802" i="82"/>
  <c r="X877" i="82"/>
  <c r="X951" i="82"/>
  <c r="X1037" i="82"/>
  <c r="X1106" i="82"/>
  <c r="X1181" i="82"/>
  <c r="X1250" i="82"/>
  <c r="X44" i="82"/>
  <c r="X184" i="82"/>
  <c r="X289" i="82"/>
  <c r="X377" i="82"/>
  <c r="X457" i="82"/>
  <c r="X526" i="82"/>
  <c r="X601" i="82"/>
  <c r="X670" i="82"/>
  <c r="X755" i="82"/>
  <c r="X825" i="82"/>
  <c r="X1001" i="82"/>
  <c r="X1299" i="82"/>
  <c r="X1177" i="82"/>
  <c r="X1011" i="82"/>
  <c r="X1289" i="82"/>
  <c r="X1102" i="82"/>
  <c r="X115" i="82"/>
  <c r="X246" i="82"/>
  <c r="X38" i="82"/>
  <c r="X47" i="82"/>
  <c r="X146" i="82"/>
  <c r="X139" i="82"/>
  <c r="X270" i="82"/>
  <c r="X62" i="82"/>
  <c r="X23" i="82"/>
  <c r="X154" i="82"/>
  <c r="X5" i="82"/>
  <c r="X117" i="82"/>
  <c r="X249" i="82"/>
  <c r="X329" i="82"/>
  <c r="X392" i="82"/>
  <c r="X460" i="82"/>
  <c r="X516" i="82"/>
  <c r="X588" i="82"/>
  <c r="X648" i="82"/>
  <c r="X716" i="82"/>
  <c r="X776" i="82"/>
  <c r="X836" i="82"/>
  <c r="X904" i="82"/>
  <c r="X960" i="82"/>
  <c r="X1032" i="82"/>
  <c r="X1092" i="82"/>
  <c r="X1160" i="82"/>
  <c r="X1220" i="82"/>
  <c r="X1280" i="82"/>
  <c r="X89" i="82"/>
  <c r="X241" i="82"/>
  <c r="X357" i="82"/>
  <c r="X437" i="82"/>
  <c r="X533" i="82"/>
  <c r="X607" i="82"/>
  <c r="X693" i="82"/>
  <c r="X778" i="82"/>
  <c r="X858" i="82"/>
  <c r="X949" i="82"/>
  <c r="X1029" i="82"/>
  <c r="X1125" i="82"/>
  <c r="X1199" i="82"/>
  <c r="X1285" i="82"/>
  <c r="X113" i="82"/>
  <c r="X257" i="82"/>
  <c r="X374" i="82"/>
  <c r="X449" i="82"/>
  <c r="X545" i="82"/>
  <c r="X619" i="82"/>
  <c r="X705" i="82"/>
  <c r="X790" i="82"/>
  <c r="X870" i="82"/>
  <c r="X966" i="82"/>
  <c r="X1041" i="82"/>
  <c r="X1137" i="82"/>
  <c r="X1211" i="82"/>
  <c r="X1297" i="82"/>
  <c r="X148" i="82"/>
  <c r="X273" i="82"/>
  <c r="X386" i="82"/>
  <c r="X461" i="82"/>
  <c r="X557" i="82"/>
  <c r="X631" i="82"/>
  <c r="X717" i="82"/>
  <c r="X807" i="82"/>
  <c r="X882" i="82"/>
  <c r="X973" i="82"/>
  <c r="X1042" i="82"/>
  <c r="X1111" i="82"/>
  <c r="X1186" i="82"/>
  <c r="X1266" i="82"/>
  <c r="X56" i="82"/>
  <c r="X193" i="82"/>
  <c r="X296" i="82"/>
  <c r="X393" i="82"/>
  <c r="X462" i="82"/>
  <c r="X537" i="82"/>
  <c r="X606" i="82"/>
  <c r="X686" i="82"/>
  <c r="X761" i="82"/>
  <c r="X830" i="82"/>
  <c r="X1022" i="82"/>
  <c r="X921" i="82"/>
  <c r="X1198" i="82"/>
  <c r="X1033" i="82"/>
  <c r="X1310" i="82"/>
  <c r="X1187" i="82"/>
  <c r="X99" i="82"/>
  <c r="X230" i="82"/>
  <c r="X6" i="82"/>
  <c r="X338" i="82"/>
  <c r="X130" i="82"/>
  <c r="X123" i="82"/>
  <c r="X254" i="82"/>
  <c r="X215" i="82"/>
  <c r="X7" i="82"/>
  <c r="X138" i="82"/>
  <c r="X376" i="82"/>
  <c r="X775" i="82"/>
  <c r="X1091" i="82"/>
  <c r="X186" i="82"/>
  <c r="X116" i="82"/>
  <c r="AH2" i="82" l="1" a="1"/>
  <c r="W2" i="82" a="1"/>
  <c r="L2" i="82" a="1"/>
  <c r="L331" i="82" l="1"/>
  <c r="L1220" i="82"/>
  <c r="L1279" i="82"/>
  <c r="L1042" i="82"/>
  <c r="L1126" i="82"/>
  <c r="L127" i="82"/>
  <c r="L82" i="82"/>
  <c r="L421" i="82"/>
  <c r="L294" i="82"/>
  <c r="L290" i="82"/>
  <c r="L1292" i="82"/>
  <c r="L931" i="82"/>
  <c r="L1184" i="82"/>
  <c r="L274" i="82"/>
  <c r="L235" i="82"/>
  <c r="L982" i="82"/>
  <c r="L597" i="82"/>
  <c r="L323" i="82"/>
  <c r="L11" i="82"/>
  <c r="Q11" i="82" s="1"/>
  <c r="L787" i="82"/>
  <c r="L514" i="82"/>
  <c r="L959" i="82"/>
  <c r="L1284" i="82"/>
  <c r="L15" i="82"/>
  <c r="Q15" i="82" s="1"/>
  <c r="L1232" i="82"/>
  <c r="L98" i="82"/>
  <c r="L566" i="82"/>
  <c r="L841" i="82"/>
  <c r="L186" i="82"/>
  <c r="L38" i="82"/>
  <c r="Q38" i="82" s="1"/>
  <c r="L118" i="82"/>
  <c r="L451" i="82"/>
  <c r="L1195" i="82"/>
  <c r="L1277" i="82"/>
  <c r="L423" i="82"/>
  <c r="L147" i="82"/>
  <c r="L1001" i="82"/>
  <c r="L898" i="82"/>
  <c r="L926" i="82"/>
  <c r="L1230" i="82"/>
  <c r="L813" i="82"/>
  <c r="L1200" i="82"/>
  <c r="L1191" i="82"/>
  <c r="L763" i="82"/>
  <c r="L725" i="82"/>
  <c r="L733" i="82"/>
  <c r="L183" i="82"/>
  <c r="L1238" i="82"/>
  <c r="L298" i="82"/>
  <c r="L1241" i="82"/>
  <c r="L917" i="82"/>
  <c r="L13" i="82"/>
  <c r="Q13" i="82" s="1"/>
  <c r="L721" i="82"/>
  <c r="L960" i="82"/>
  <c r="L953" i="82"/>
  <c r="L962" i="82"/>
  <c r="L679" i="82"/>
  <c r="L365" i="82"/>
  <c r="L814" i="82"/>
  <c r="L45" i="82"/>
  <c r="L1007" i="82"/>
  <c r="L184" i="82"/>
  <c r="L950" i="82"/>
  <c r="L1159" i="82"/>
  <c r="L25" i="82"/>
  <c r="P25" i="82" s="1"/>
  <c r="L1187" i="82"/>
  <c r="L289" i="82"/>
  <c r="L310" i="82"/>
  <c r="L775" i="82"/>
  <c r="L462" i="82"/>
  <c r="L742" i="82"/>
  <c r="L665" i="82"/>
  <c r="L686" i="82"/>
  <c r="L5" i="82"/>
  <c r="P5" i="82" s="1"/>
  <c r="L701" i="82"/>
  <c r="L74" i="82"/>
  <c r="L985" i="82"/>
  <c r="L861" i="82"/>
  <c r="L1297" i="82"/>
  <c r="L699" i="82"/>
  <c r="L551" i="82"/>
  <c r="L193" i="82"/>
  <c r="L691" i="82"/>
  <c r="L581" i="82"/>
  <c r="L750" i="82"/>
  <c r="L1086" i="82"/>
  <c r="L1253" i="82"/>
  <c r="L915" i="82"/>
  <c r="L1047" i="82"/>
  <c r="L454" i="82"/>
  <c r="L89" i="82"/>
  <c r="L439" i="82"/>
  <c r="L607" i="82"/>
  <c r="L942" i="82"/>
  <c r="L847" i="82"/>
  <c r="L659" i="82"/>
  <c r="L458" i="82"/>
  <c r="L596" i="82"/>
  <c r="L76" i="82"/>
  <c r="L1224" i="82"/>
  <c r="L97" i="82"/>
  <c r="L466" i="82"/>
  <c r="L838" i="82"/>
  <c r="L791" i="82"/>
  <c r="L631" i="82"/>
  <c r="L799" i="82"/>
  <c r="L788" i="82"/>
  <c r="L364" i="82"/>
  <c r="L1226" i="82"/>
  <c r="L459" i="82"/>
  <c r="L600" i="82"/>
  <c r="L236" i="82"/>
  <c r="L452" i="82"/>
  <c r="L32" i="82"/>
  <c r="P32" i="82" s="1"/>
  <c r="L292" i="82"/>
  <c r="L796" i="82"/>
  <c r="L44" i="82"/>
  <c r="L1210" i="82"/>
  <c r="L438" i="82"/>
  <c r="L584" i="82"/>
  <c r="L411" i="82"/>
  <c r="L500" i="82"/>
  <c r="L160" i="82"/>
  <c r="L352" i="82"/>
  <c r="L844" i="82"/>
  <c r="L140" i="82"/>
  <c r="L24" i="82"/>
  <c r="P24" i="82" s="1"/>
  <c r="L683" i="82"/>
  <c r="L760" i="82"/>
  <c r="L612" i="82"/>
  <c r="L257" i="82"/>
  <c r="L464" i="82"/>
  <c r="L64" i="82"/>
  <c r="L380" i="82"/>
  <c r="L226" i="82"/>
  <c r="L130" i="82"/>
  <c r="L387" i="82"/>
  <c r="L445" i="82"/>
  <c r="L167" i="82"/>
  <c r="L126" i="82"/>
  <c r="L674" i="82"/>
  <c r="L818" i="82"/>
  <c r="L75" i="82"/>
  <c r="L501" i="82"/>
  <c r="L910" i="82"/>
  <c r="L1252" i="82"/>
  <c r="L1088" i="82"/>
  <c r="L507" i="82"/>
  <c r="L1296" i="82"/>
  <c r="L1251" i="82"/>
  <c r="L755" i="82"/>
  <c r="L1121" i="82"/>
  <c r="L605" i="82"/>
  <c r="L1024" i="82"/>
  <c r="L104" i="82"/>
  <c r="L107" i="82"/>
  <c r="L1080" i="82"/>
  <c r="L18" i="82"/>
  <c r="P18" i="82" s="1"/>
  <c r="L120" i="82"/>
  <c r="L1301" i="82"/>
  <c r="L895" i="82"/>
  <c r="L437" i="82"/>
  <c r="L1131" i="82"/>
  <c r="L969" i="82"/>
  <c r="L1107" i="82"/>
  <c r="L121" i="82"/>
  <c r="L179" i="82"/>
  <c r="L718" i="82"/>
  <c r="L370" i="82"/>
  <c r="L996" i="82"/>
  <c r="L506" i="82"/>
  <c r="L326" i="82"/>
  <c r="L511" i="82"/>
  <c r="L834" i="82"/>
  <c r="L1020" i="82"/>
  <c r="L593" i="82"/>
  <c r="L1045" i="82"/>
  <c r="L429" i="82"/>
  <c r="L102" i="82"/>
  <c r="L657" i="82"/>
  <c r="L42" i="82"/>
  <c r="L1013" i="82"/>
  <c r="L386" i="82"/>
  <c r="L1148" i="82"/>
  <c r="L550" i="82"/>
  <c r="L419" i="82"/>
  <c r="L655" i="82"/>
  <c r="L266" i="82"/>
  <c r="L1110" i="82"/>
  <c r="L1229" i="82"/>
  <c r="L586" i="82"/>
  <c r="L202" i="82"/>
  <c r="L1099" i="82"/>
  <c r="L613" i="82"/>
  <c r="L1212" i="82"/>
  <c r="L785" i="82"/>
  <c r="L778" i="82"/>
  <c r="L983" i="82"/>
  <c r="L1016" i="82"/>
  <c r="L1282" i="82"/>
  <c r="L51" i="82"/>
  <c r="L471" i="82"/>
  <c r="L1157" i="82"/>
  <c r="L1169" i="82"/>
  <c r="L571" i="82"/>
  <c r="L152" i="82"/>
  <c r="L491" i="82"/>
  <c r="L473" i="82"/>
  <c r="L698" i="82"/>
  <c r="L304" i="82"/>
  <c r="L1127" i="82"/>
  <c r="L529" i="82"/>
  <c r="L1294" i="82"/>
  <c r="L9" i="82"/>
  <c r="P9" i="82" s="1"/>
  <c r="L463" i="82"/>
  <c r="L467" i="82"/>
  <c r="L637" i="82"/>
  <c r="L1022" i="82"/>
  <c r="L1083" i="82"/>
  <c r="L802" i="82"/>
  <c r="L961" i="82"/>
  <c r="L916" i="82"/>
  <c r="L192" i="82"/>
  <c r="L320" i="82"/>
  <c r="L494" i="82"/>
  <c r="L859" i="82"/>
  <c r="L621" i="82"/>
  <c r="L546" i="82"/>
  <c r="L1242" i="82"/>
  <c r="L340" i="82"/>
  <c r="L1139" i="82"/>
  <c r="L351" i="82"/>
  <c r="L753" i="82"/>
  <c r="L563" i="82"/>
  <c r="L517" i="82"/>
  <c r="L345" i="82"/>
  <c r="L532" i="82"/>
  <c r="L885" i="82"/>
  <c r="L1162" i="82"/>
  <c r="L374" i="82"/>
  <c r="L536" i="82"/>
  <c r="L85" i="82"/>
  <c r="L388" i="82"/>
  <c r="L880" i="82"/>
  <c r="L207" i="82"/>
  <c r="L732" i="82"/>
  <c r="L857" i="82"/>
  <c r="L1146" i="82"/>
  <c r="L353" i="82"/>
  <c r="L520" i="82"/>
  <c r="L321" i="82"/>
  <c r="L436" i="82"/>
  <c r="L928" i="82"/>
  <c r="L271" i="82"/>
  <c r="L780" i="82"/>
  <c r="L12" i="82"/>
  <c r="Q12" i="82" s="1"/>
  <c r="L598" i="82"/>
  <c r="L696" i="82"/>
  <c r="L475" i="82"/>
  <c r="L548" i="82"/>
  <c r="L117" i="82"/>
  <c r="L400" i="82"/>
  <c r="L308" i="82"/>
  <c r="L209" i="82"/>
  <c r="L67" i="82"/>
  <c r="L357" i="82"/>
  <c r="L334" i="82"/>
  <c r="L1257" i="82"/>
  <c r="L611" i="82"/>
  <c r="L1036" i="82"/>
  <c r="L1163" i="82"/>
  <c r="L1268" i="82"/>
  <c r="L131" i="82"/>
  <c r="L17" i="82"/>
  <c r="P17" i="82" s="1"/>
  <c r="L519" i="82"/>
  <c r="L964" i="82"/>
  <c r="L527" i="82"/>
  <c r="L846" i="82"/>
  <c r="L166" i="82"/>
  <c r="L195" i="82"/>
  <c r="L122" i="82"/>
  <c r="L786" i="82"/>
  <c r="L391" i="82"/>
  <c r="L538" i="82"/>
  <c r="L498" i="82"/>
  <c r="L1263" i="82"/>
  <c r="L1233" i="82"/>
  <c r="L135" i="82"/>
  <c r="L414" i="82"/>
  <c r="L871" i="82"/>
  <c r="L177" i="82"/>
  <c r="L144" i="82"/>
  <c r="L1064" i="82"/>
  <c r="L191" i="82"/>
  <c r="L1305" i="82"/>
  <c r="L626" i="82"/>
  <c r="L1114" i="82"/>
  <c r="L219" i="82"/>
  <c r="L1115" i="82"/>
  <c r="L537" i="82"/>
  <c r="L230" i="82"/>
  <c r="L237" i="82"/>
  <c r="L114" i="82"/>
  <c r="L893" i="82"/>
  <c r="L112" i="82"/>
  <c r="L587" i="82"/>
  <c r="L853" i="82"/>
  <c r="L435" i="82"/>
  <c r="L65" i="82"/>
  <c r="L837" i="82"/>
  <c r="L833" i="82"/>
  <c r="L361" i="82"/>
  <c r="L545" i="82"/>
  <c r="L1269" i="82"/>
  <c r="L777" i="82"/>
  <c r="L565" i="82"/>
  <c r="L1117" i="82"/>
  <c r="L489" i="82"/>
  <c r="L1144" i="82"/>
  <c r="L1122" i="82"/>
  <c r="L1216" i="82"/>
  <c r="L956" i="82"/>
  <c r="L1136" i="82"/>
  <c r="L1197" i="82"/>
  <c r="L1093" i="82"/>
  <c r="L354" i="82"/>
  <c r="L280" i="82"/>
  <c r="L625" i="82"/>
  <c r="L1091" i="82"/>
  <c r="L573" i="82"/>
  <c r="L28" i="82"/>
  <c r="P28" i="82" s="1"/>
  <c r="L1051" i="82"/>
  <c r="L666" i="82"/>
  <c r="L381" i="82"/>
  <c r="L603" i="82"/>
  <c r="L1069" i="82"/>
  <c r="L1025" i="82"/>
  <c r="L427" i="82"/>
  <c r="L1179" i="82"/>
  <c r="L638" i="82"/>
  <c r="L693" i="82"/>
  <c r="L667" i="82"/>
  <c r="L1219" i="82"/>
  <c r="L1260" i="82"/>
  <c r="L196" i="82"/>
  <c r="L771" i="82"/>
  <c r="L970" i="82"/>
  <c r="L856" i="82"/>
  <c r="L433" i="82"/>
  <c r="L319" i="82"/>
  <c r="L688" i="82"/>
  <c r="L279" i="82"/>
  <c r="L265" i="82"/>
  <c r="L1082" i="82"/>
  <c r="L132" i="82"/>
  <c r="L628" i="82"/>
  <c r="L864" i="82"/>
  <c r="L443" i="82"/>
  <c r="L460" i="82"/>
  <c r="L373" i="82"/>
  <c r="L513" i="82"/>
  <c r="L504" i="82"/>
  <c r="L868" i="82"/>
  <c r="L449" i="82"/>
  <c r="L335" i="82"/>
  <c r="L764" i="82"/>
  <c r="L877" i="82"/>
  <c r="L234" i="82"/>
  <c r="L1165" i="82"/>
  <c r="L1147" i="82"/>
  <c r="L1152" i="82"/>
  <c r="L831" i="82"/>
  <c r="L250" i="82"/>
  <c r="L270" i="82"/>
  <c r="L165" i="82"/>
  <c r="L282" i="82"/>
  <c r="L477" i="82"/>
  <c r="L39" i="82"/>
  <c r="Q39" i="82" s="1"/>
  <c r="L302" i="82"/>
  <c r="L162" i="82"/>
  <c r="L865" i="82"/>
  <c r="L503" i="82"/>
  <c r="L849" i="82"/>
  <c r="L724" i="82"/>
  <c r="L615" i="82"/>
  <c r="L442" i="82"/>
  <c r="L1076" i="82"/>
  <c r="L142" i="82"/>
  <c r="L754" i="82"/>
  <c r="L1193" i="82"/>
  <c r="L115" i="82"/>
  <c r="L267" i="82"/>
  <c r="L709" i="82"/>
  <c r="L966" i="82"/>
  <c r="L1135" i="82"/>
  <c r="L549" i="82"/>
  <c r="L23" i="82"/>
  <c r="P23" i="82" s="1"/>
  <c r="L1145" i="82"/>
  <c r="L541" i="82"/>
  <c r="L594" i="82"/>
  <c r="L341" i="82"/>
  <c r="L1090" i="82"/>
  <c r="L1244" i="82"/>
  <c r="L178" i="82"/>
  <c r="L526" i="82"/>
  <c r="L367" i="82"/>
  <c r="L1113" i="82"/>
  <c r="L930" i="82"/>
  <c r="L263" i="82"/>
  <c r="L873" i="82"/>
  <c r="L1058" i="82"/>
  <c r="L343" i="82"/>
  <c r="L1236" i="82"/>
  <c r="L850" i="82"/>
  <c r="L248" i="82"/>
  <c r="L259" i="82"/>
  <c r="L220" i="82"/>
  <c r="L1026" i="82"/>
  <c r="L1017" i="82"/>
  <c r="L231" i="82"/>
  <c r="L69" i="82"/>
  <c r="L499" i="82"/>
  <c r="L955" i="82"/>
  <c r="L161" i="82"/>
  <c r="L927" i="82"/>
  <c r="L246" i="82"/>
  <c r="L789" i="82"/>
  <c r="L794" i="82"/>
  <c r="L870" i="82"/>
  <c r="L731" i="82"/>
  <c r="L229" i="82"/>
  <c r="L922" i="82"/>
  <c r="L863" i="82"/>
  <c r="L881" i="82"/>
  <c r="L176" i="82"/>
  <c r="L1303" i="82"/>
  <c r="L360" i="82"/>
  <c r="L492" i="82"/>
  <c r="L989" i="82"/>
  <c r="L945" i="82"/>
  <c r="L1006" i="82"/>
  <c r="L61" i="82"/>
  <c r="L1281" i="82"/>
  <c r="L281" i="82"/>
  <c r="L428" i="82"/>
  <c r="L968" i="82"/>
  <c r="L1009" i="82"/>
  <c r="L1054" i="82"/>
  <c r="L997" i="82"/>
  <c r="L273" i="82"/>
  <c r="L181" i="82"/>
  <c r="L401" i="82"/>
  <c r="L1290" i="82"/>
  <c r="L137" i="82"/>
  <c r="L260" i="82"/>
  <c r="L644" i="82"/>
  <c r="L200" i="82"/>
  <c r="L476" i="82"/>
  <c r="L80" i="82"/>
  <c r="L534" i="82"/>
  <c r="L392" i="82"/>
  <c r="L820" i="82"/>
  <c r="L470" i="82"/>
  <c r="L416" i="82"/>
  <c r="L652" i="82"/>
  <c r="L714" i="82"/>
  <c r="L938" i="82"/>
  <c r="L824" i="82"/>
  <c r="L293" i="82"/>
  <c r="L276" i="82"/>
  <c r="L656" i="82"/>
  <c r="L221" i="82"/>
  <c r="L946" i="82"/>
  <c r="L447" i="82"/>
  <c r="L523" i="82"/>
  <c r="L469" i="82"/>
  <c r="L1207" i="82"/>
  <c r="L1209" i="82"/>
  <c r="L925" i="82"/>
  <c r="L1028" i="82"/>
  <c r="L874" i="82"/>
  <c r="L14" i="82"/>
  <c r="Q14" i="82" s="1"/>
  <c r="L35" i="82"/>
  <c r="Q35" i="82" s="1"/>
  <c r="L490" i="82"/>
  <c r="L797" i="82"/>
  <c r="L210" i="82"/>
  <c r="L46" i="82"/>
  <c r="L94" i="82"/>
  <c r="L47" i="82"/>
  <c r="L899" i="82"/>
  <c r="L26" i="82"/>
  <c r="P26" i="82" s="1"/>
  <c r="L1074" i="82"/>
  <c r="L1208" i="82"/>
  <c r="L682" i="82"/>
  <c r="L383" i="82"/>
  <c r="L825" i="82"/>
  <c r="L702" i="82"/>
  <c r="L675" i="82"/>
  <c r="L482" i="82"/>
  <c r="L806" i="82"/>
  <c r="L839" i="82"/>
  <c r="L1272" i="82"/>
  <c r="L738" i="82"/>
  <c r="L1300" i="82"/>
  <c r="L378" i="82"/>
  <c r="L366" i="82"/>
  <c r="L83" i="82"/>
  <c r="L1237" i="82"/>
  <c r="L974" i="82"/>
  <c r="L1060" i="82"/>
  <c r="L173" i="82"/>
  <c r="L977" i="82"/>
  <c r="L90" i="82"/>
  <c r="L869" i="82"/>
  <c r="L1228" i="82"/>
  <c r="L481" i="82"/>
  <c r="L645" i="82"/>
  <c r="L929" i="82"/>
  <c r="L703" i="82"/>
  <c r="L1243" i="82"/>
  <c r="L622" i="82"/>
  <c r="L749" i="82"/>
  <c r="L1027" i="82"/>
  <c r="L815" i="82"/>
  <c r="L886" i="82"/>
  <c r="L399" i="82"/>
  <c r="L1177" i="82"/>
  <c r="L999" i="82"/>
  <c r="L1307" i="82"/>
  <c r="L1283" i="82"/>
  <c r="L1019" i="82"/>
  <c r="L213" i="82"/>
  <c r="L242" i="82"/>
  <c r="L485" i="82"/>
  <c r="L567" i="82"/>
  <c r="L727" i="82"/>
  <c r="L405" i="82"/>
  <c r="L307" i="82"/>
  <c r="L809" i="82"/>
  <c r="L522" i="82"/>
  <c r="L795" i="82"/>
  <c r="L1261" i="82"/>
  <c r="L1217" i="82"/>
  <c r="L660" i="82"/>
  <c r="L201" i="82"/>
  <c r="L894" i="82"/>
  <c r="L835" i="82"/>
  <c r="L774" i="82"/>
  <c r="L1240" i="82"/>
  <c r="L1196" i="82"/>
  <c r="L369" i="82"/>
  <c r="L129" i="82"/>
  <c r="L866" i="82"/>
  <c r="L921" i="82"/>
  <c r="L990" i="82"/>
  <c r="L333" i="82"/>
  <c r="L81" i="82"/>
  <c r="L744" i="82"/>
  <c r="L876" i="82"/>
  <c r="L1098" i="82"/>
  <c r="L164" i="82"/>
  <c r="L580" i="82"/>
  <c r="L816" i="82"/>
  <c r="L465" i="82"/>
  <c r="L412" i="82"/>
  <c r="L243" i="82"/>
  <c r="L324" i="82"/>
  <c r="L756" i="82"/>
  <c r="L385" i="82"/>
  <c r="L180" i="82"/>
  <c r="L588" i="82"/>
  <c r="L601" i="82"/>
  <c r="L854" i="82"/>
  <c r="L632" i="82"/>
  <c r="L169" i="82"/>
  <c r="L188" i="82"/>
  <c r="L592" i="82"/>
  <c r="L892" i="82"/>
  <c r="L707" i="82"/>
  <c r="L1087" i="82"/>
  <c r="L318" i="82"/>
  <c r="L57" i="82"/>
  <c r="L535" i="82"/>
  <c r="L583" i="82"/>
  <c r="L987" i="82"/>
  <c r="L50" i="82"/>
  <c r="L971" i="82"/>
  <c r="L746" i="82"/>
  <c r="L256" i="82"/>
  <c r="L185" i="82"/>
  <c r="L389" i="82"/>
  <c r="L1266" i="82"/>
  <c r="L661" i="82"/>
  <c r="L978" i="82"/>
  <c r="L889" i="82"/>
  <c r="L1063" i="82"/>
  <c r="L1003" i="82"/>
  <c r="L474" i="82"/>
  <c r="L495" i="82"/>
  <c r="L554" i="82"/>
  <c r="L653" i="82"/>
  <c r="L154" i="82"/>
  <c r="L1077" i="82"/>
  <c r="L510" i="82"/>
  <c r="L157" i="82"/>
  <c r="L1192" i="82"/>
  <c r="L7" i="82"/>
  <c r="P7" i="82" s="1"/>
  <c r="L355" i="82"/>
  <c r="L48" i="82"/>
  <c r="L163" i="82"/>
  <c r="L890" i="82"/>
  <c r="L1078" i="82"/>
  <c r="L1125" i="82"/>
  <c r="L1143" i="82"/>
  <c r="L316" i="82"/>
  <c r="L1046" i="82"/>
  <c r="L941" i="82"/>
  <c r="L531" i="82"/>
  <c r="L198" i="82"/>
  <c r="L1072" i="82"/>
  <c r="L1142" i="82"/>
  <c r="L830" i="82"/>
  <c r="L1181" i="82"/>
  <c r="L409" i="82"/>
  <c r="L325" i="82"/>
  <c r="L197" i="82"/>
  <c r="L1160" i="82"/>
  <c r="L241" i="82"/>
  <c r="L1211" i="82"/>
  <c r="L1111" i="82"/>
  <c r="L384" i="82"/>
  <c r="L1053" i="82"/>
  <c r="L204" i="82"/>
  <c r="L1175" i="82"/>
  <c r="L832" i="82"/>
  <c r="L1034" i="82"/>
  <c r="L664" i="82"/>
  <c r="L708" i="82"/>
  <c r="L560" i="82"/>
  <c r="L604" i="82"/>
  <c r="L1018" i="82"/>
  <c r="L712" i="82"/>
  <c r="L692" i="82"/>
  <c r="L672" i="82"/>
  <c r="L716" i="82"/>
  <c r="L1258" i="82"/>
  <c r="L804" i="82"/>
  <c r="L848" i="82"/>
  <c r="L828" i="82"/>
  <c r="L901" i="82"/>
  <c r="L91" i="82"/>
  <c r="L62" i="82"/>
  <c r="L110" i="82"/>
  <c r="L1061" i="82"/>
  <c r="L730" i="82"/>
  <c r="L109" i="82"/>
  <c r="L143" i="82"/>
  <c r="L214" i="82"/>
  <c r="L1039" i="82"/>
  <c r="L1293" i="82"/>
  <c r="L478" i="82"/>
  <c r="L305" i="82"/>
  <c r="L1170" i="82"/>
  <c r="L694" i="82"/>
  <c r="L33" i="82"/>
  <c r="P33" i="82" s="1"/>
  <c r="L87" i="82"/>
  <c r="L585" i="82"/>
  <c r="L878" i="82"/>
  <c r="L1273" i="82"/>
  <c r="L1218" i="82"/>
  <c r="L1068" i="82"/>
  <c r="L1071" i="82"/>
  <c r="L425" i="82"/>
  <c r="L3" i="82"/>
  <c r="P3" i="82" s="1"/>
  <c r="L783" i="82"/>
  <c r="L906" i="82"/>
  <c r="L911" i="82"/>
  <c r="L1021" i="82"/>
  <c r="L1248" i="82"/>
  <c r="L1128" i="82"/>
  <c r="L1185" i="82"/>
  <c r="L159" i="82"/>
  <c r="L1256" i="82"/>
  <c r="L614" i="82"/>
  <c r="L602" i="82"/>
  <c r="L972" i="82"/>
  <c r="L1173" i="82"/>
  <c r="L1213" i="82"/>
  <c r="L913" i="82"/>
  <c r="L1239" i="82"/>
  <c r="L291" i="82"/>
  <c r="L948" i="82"/>
  <c r="L663" i="82"/>
  <c r="L1014" i="82"/>
  <c r="L375" i="82"/>
  <c r="L1096" i="82"/>
  <c r="L93" i="82"/>
  <c r="L905" i="82"/>
  <c r="L1132" i="82"/>
  <c r="L704" i="82"/>
  <c r="L1075" i="82"/>
  <c r="L37" i="82"/>
  <c r="Q37" i="82" s="1"/>
  <c r="L1040" i="82"/>
  <c r="L914" i="82"/>
  <c r="L486" i="82"/>
  <c r="L751" i="82"/>
  <c r="L1310" i="82"/>
  <c r="L1168" i="82"/>
  <c r="L1089" i="82"/>
  <c r="L576" i="82"/>
  <c r="L897" i="82"/>
  <c r="L472" i="82"/>
  <c r="L516" i="82"/>
  <c r="L496" i="82"/>
  <c r="L540" i="82"/>
  <c r="L954" i="82"/>
  <c r="L648" i="82"/>
  <c r="L564" i="82"/>
  <c r="L608" i="82"/>
  <c r="L524" i="82"/>
  <c r="L1194" i="82"/>
  <c r="L888" i="82"/>
  <c r="L740" i="82"/>
  <c r="L784" i="82"/>
  <c r="L700" i="82"/>
  <c r="L247" i="82"/>
  <c r="L174" i="82"/>
  <c r="L322" i="82"/>
  <c r="L1037" i="82"/>
  <c r="L1097" i="82"/>
  <c r="L995" i="82"/>
  <c r="L1079" i="82"/>
  <c r="L171" i="82"/>
  <c r="L937" i="82"/>
  <c r="L1108" i="82"/>
  <c r="L1106" i="82"/>
  <c r="L801" i="82"/>
  <c r="L168" i="82"/>
  <c r="L258" i="82"/>
  <c r="L935" i="82"/>
  <c r="L371" i="82"/>
  <c r="L650" i="82"/>
  <c r="L77" i="82"/>
  <c r="L630" i="82"/>
  <c r="L768" i="82"/>
  <c r="L1140" i="82"/>
  <c r="L125" i="82"/>
  <c r="L1275" i="82"/>
  <c r="L965" i="82"/>
  <c r="L739" i="82"/>
  <c r="L823" i="82"/>
  <c r="L278" i="82"/>
  <c r="L1023" i="82"/>
  <c r="L1288" i="82"/>
  <c r="L1015" i="82"/>
  <c r="L669" i="82"/>
  <c r="L1085" i="82"/>
  <c r="L882" i="82"/>
  <c r="L424" i="82"/>
  <c r="L757" i="82"/>
  <c r="L1033" i="82"/>
  <c r="L1043" i="82"/>
  <c r="L803" i="82"/>
  <c r="L68" i="82"/>
  <c r="L1271" i="82"/>
  <c r="L1188" i="82"/>
  <c r="L145" i="82"/>
  <c r="L426" i="82"/>
  <c r="L1153" i="82"/>
  <c r="L1011" i="82"/>
  <c r="L677" i="82"/>
  <c r="L1306" i="82"/>
  <c r="L448" i="82"/>
  <c r="L781" i="82"/>
  <c r="L1262" i="82"/>
  <c r="L393" i="82"/>
  <c r="L986" i="82"/>
  <c r="L21" i="82"/>
  <c r="Q21" i="82" s="1"/>
  <c r="L525" i="82"/>
  <c r="L1246" i="82"/>
  <c r="L1304" i="82"/>
  <c r="L1004" i="82"/>
  <c r="L313" i="82"/>
  <c r="L811" i="82"/>
  <c r="L408" i="82"/>
  <c r="L233" i="82"/>
  <c r="L432" i="82"/>
  <c r="L348" i="82"/>
  <c r="L875" i="82"/>
  <c r="L456" i="82"/>
  <c r="L372" i="82"/>
  <c r="L544" i="82"/>
  <c r="L396" i="82"/>
  <c r="L1130" i="82"/>
  <c r="L568" i="82"/>
  <c r="L676" i="82"/>
  <c r="L720" i="82"/>
  <c r="L636" i="82"/>
  <c r="L58" i="82"/>
  <c r="L29" i="82"/>
  <c r="P29" i="82" s="1"/>
  <c r="L1119" i="82"/>
  <c r="L79" i="82"/>
  <c r="L19" i="82"/>
  <c r="Q19" i="82" s="1"/>
  <c r="L762" i="82"/>
  <c r="L1010" i="82"/>
  <c r="L798" i="82"/>
  <c r="L1156" i="82"/>
  <c r="L254" i="82"/>
  <c r="L296" i="82"/>
  <c r="L649" i="82"/>
  <c r="L1103" i="82"/>
  <c r="L1225" i="82"/>
  <c r="L111" i="82"/>
  <c r="L286" i="82"/>
  <c r="L59" i="82"/>
  <c r="L1254" i="82"/>
  <c r="L170" i="82"/>
  <c r="L1035" i="82"/>
  <c r="L1227" i="82"/>
  <c r="L86" i="82"/>
  <c r="L822" i="82"/>
  <c r="L903" i="82"/>
  <c r="L34" i="82"/>
  <c r="P34" i="82" s="1"/>
  <c r="L1101" i="82"/>
  <c r="L1112" i="82"/>
  <c r="L434" i="82"/>
  <c r="L595" i="82"/>
  <c r="L63" i="82"/>
  <c r="L670" i="82"/>
  <c r="L646" i="82"/>
  <c r="L359" i="82"/>
  <c r="L1259" i="82"/>
  <c r="L909" i="82"/>
  <c r="L575" i="82"/>
  <c r="L468" i="82"/>
  <c r="L530" i="82"/>
  <c r="L1044" i="82"/>
  <c r="L851" i="82"/>
  <c r="L521" i="82"/>
  <c r="L1100" i="82"/>
  <c r="L761" i="82"/>
  <c r="L1171" i="82"/>
  <c r="L277" i="82"/>
  <c r="L695" i="82"/>
  <c r="L1278" i="82"/>
  <c r="L450" i="82"/>
  <c r="L1050" i="82"/>
  <c r="L116" i="82"/>
  <c r="L553" i="82"/>
  <c r="L1198" i="82"/>
  <c r="L1155" i="82"/>
  <c r="L662" i="82"/>
  <c r="L684" i="82"/>
  <c r="L410" i="82"/>
  <c r="L1182" i="82"/>
  <c r="L1133" i="82"/>
  <c r="L1178" i="82"/>
  <c r="L620" i="82"/>
  <c r="L726" i="82"/>
  <c r="L344" i="82"/>
  <c r="L124" i="82"/>
  <c r="L368" i="82"/>
  <c r="L172" i="82"/>
  <c r="L790" i="82"/>
  <c r="L239" i="82"/>
  <c r="L297" i="82"/>
  <c r="L480" i="82"/>
  <c r="L329" i="82"/>
  <c r="L1066" i="82"/>
  <c r="L440" i="82"/>
  <c r="L484" i="82"/>
  <c r="L528" i="82"/>
  <c r="L572" i="82"/>
  <c r="L570" i="82"/>
  <c r="L301" i="82"/>
  <c r="L1249" i="82"/>
  <c r="L194" i="82"/>
  <c r="L158" i="82"/>
  <c r="L981" i="82"/>
  <c r="L479" i="82"/>
  <c r="L1057" i="82"/>
  <c r="L1202" i="82"/>
  <c r="L338" i="82"/>
  <c r="L224" i="82"/>
  <c r="L268" i="82"/>
  <c r="L455" i="82"/>
  <c r="L559" i="82"/>
  <c r="L671" i="82"/>
  <c r="L10" i="82"/>
  <c r="P10" i="82" s="1"/>
  <c r="L295" i="82"/>
  <c r="L936" i="82"/>
  <c r="L6" i="82"/>
  <c r="P6" i="82" s="1"/>
  <c r="L133" i="82"/>
  <c r="L827" i="82"/>
  <c r="L113" i="82"/>
  <c r="L1235" i="82"/>
  <c r="L934" i="82"/>
  <c r="L642" i="82"/>
  <c r="L767" i="82"/>
  <c r="L719" i="82"/>
  <c r="L1030" i="82"/>
  <c r="L569" i="82"/>
  <c r="L312" i="82"/>
  <c r="L1059" i="82"/>
  <c r="L99" i="82"/>
  <c r="L639" i="82"/>
  <c r="L902" i="82"/>
  <c r="L589" i="82"/>
  <c r="L562" i="82"/>
  <c r="L1302" i="82"/>
  <c r="L817" i="82"/>
  <c r="L973" i="82"/>
  <c r="L502" i="82"/>
  <c r="L101" i="82"/>
  <c r="L261" i="82"/>
  <c r="L1038" i="82"/>
  <c r="L203" i="82"/>
  <c r="L1052" i="82"/>
  <c r="L539" i="82"/>
  <c r="L461" i="82"/>
  <c r="L404" i="82"/>
  <c r="L407" i="82"/>
  <c r="L1031" i="82"/>
  <c r="L557" i="82"/>
  <c r="L311" i="82"/>
  <c r="L896" i="82"/>
  <c r="L350" i="82"/>
  <c r="L807" i="82"/>
  <c r="L483" i="82"/>
  <c r="L403" i="82"/>
  <c r="L255" i="82"/>
  <c r="L136" i="82"/>
  <c r="L792" i="82"/>
  <c r="L836" i="82"/>
  <c r="L752" i="82"/>
  <c r="L860" i="82"/>
  <c r="L269" i="82"/>
  <c r="L840" i="82"/>
  <c r="L41" i="82"/>
  <c r="P41" i="82" s="1"/>
  <c r="L800" i="82"/>
  <c r="L487" i="82"/>
  <c r="L215" i="82"/>
  <c r="L390" i="82"/>
  <c r="L422" i="82"/>
  <c r="L976" i="82"/>
  <c r="L43" i="82"/>
  <c r="L199" i="82"/>
  <c r="L1149" i="82"/>
  <c r="L27" i="82"/>
  <c r="P27" i="82" s="1"/>
  <c r="L1199" i="82"/>
  <c r="L1049" i="82"/>
  <c r="L998" i="82"/>
  <c r="L647" i="82"/>
  <c r="L609" i="82"/>
  <c r="L1161" i="82"/>
  <c r="L697" i="82"/>
  <c r="L1231" i="82"/>
  <c r="L1312" i="82"/>
  <c r="L542" i="82"/>
  <c r="L951" i="82"/>
  <c r="L151" i="82"/>
  <c r="L1291" i="82"/>
  <c r="L1129" i="82"/>
  <c r="L225" i="82"/>
  <c r="L146" i="82"/>
  <c r="L349" i="82"/>
  <c r="L879" i="82"/>
  <c r="L71" i="82"/>
  <c r="L1012" i="82"/>
  <c r="L1299" i="82"/>
  <c r="L182" i="82"/>
  <c r="L240" i="82"/>
  <c r="L891" i="82"/>
  <c r="L1183" i="82"/>
  <c r="L413" i="82"/>
  <c r="L418" i="82"/>
  <c r="L332" i="82"/>
  <c r="L1206" i="82"/>
  <c r="L561" i="82"/>
  <c r="L1313" i="82"/>
  <c r="L31" i="82"/>
  <c r="P31" i="82" s="1"/>
  <c r="L949" i="82"/>
  <c r="L1174" i="82"/>
  <c r="L711" i="82"/>
  <c r="L759" i="82"/>
  <c r="L330" i="82"/>
  <c r="L1120" i="82"/>
  <c r="L1270" i="82"/>
  <c r="L734" i="82"/>
  <c r="L1267" i="82"/>
  <c r="L967" i="82"/>
  <c r="L633" i="82"/>
  <c r="L346" i="82"/>
  <c r="L73" i="82"/>
  <c r="L1245" i="82"/>
  <c r="L722" i="82"/>
  <c r="L227" i="82"/>
  <c r="L141" i="82"/>
  <c r="L640" i="82"/>
  <c r="L1309" i="82"/>
  <c r="L579" i="82"/>
  <c r="L88" i="82"/>
  <c r="L342" i="82"/>
  <c r="L728" i="82"/>
  <c r="L772" i="82"/>
  <c r="L624" i="82"/>
  <c r="L668" i="82"/>
  <c r="L1274" i="82"/>
  <c r="L776" i="82"/>
  <c r="L884" i="82"/>
  <c r="L736" i="82"/>
  <c r="L908" i="82"/>
  <c r="L232" i="82"/>
  <c r="L53" i="82"/>
  <c r="L932" i="82"/>
  <c r="L912" i="82"/>
  <c r="L336" i="82"/>
  <c r="L54" i="82"/>
  <c r="L992" i="82"/>
  <c r="L618" i="82"/>
  <c r="L103" i="82"/>
  <c r="L238" i="82"/>
  <c r="L253" i="82"/>
  <c r="L1285" i="82"/>
  <c r="L505" i="82"/>
  <c r="L284" i="82"/>
  <c r="L943" i="82"/>
  <c r="L1081" i="82"/>
  <c r="L189" i="82"/>
  <c r="L1186" i="82"/>
  <c r="L394" i="82"/>
  <c r="L715" i="82"/>
  <c r="L337" i="82"/>
  <c r="L994" i="82"/>
  <c r="L509" i="82"/>
  <c r="L1308" i="82"/>
  <c r="L574" i="82"/>
  <c r="L1287" i="82"/>
  <c r="L431" i="82"/>
  <c r="L1265" i="82"/>
  <c r="L745" i="82"/>
  <c r="L555" i="82"/>
  <c r="L315" i="82"/>
  <c r="L619" i="82"/>
  <c r="L285" i="82"/>
  <c r="L769" i="82"/>
  <c r="L363" i="82"/>
  <c r="L988" i="82"/>
  <c r="L327" i="82"/>
  <c r="L1138" i="82"/>
  <c r="L729" i="82"/>
  <c r="L49" i="82"/>
  <c r="L446" i="82"/>
  <c r="L1092" i="82"/>
  <c r="L314" i="82"/>
  <c r="L678" i="82"/>
  <c r="L944" i="82"/>
  <c r="L1205" i="82"/>
  <c r="L216" i="82"/>
  <c r="L826" i="82"/>
  <c r="L933" i="82"/>
  <c r="L758" i="82"/>
  <c r="L1203" i="82"/>
  <c r="L55" i="82"/>
  <c r="L723" i="82"/>
  <c r="L843" i="82"/>
  <c r="L1032" i="82"/>
  <c r="L1223" i="82"/>
  <c r="L747" i="82"/>
  <c r="L1201" i="82"/>
  <c r="L300" i="82"/>
  <c r="L1180" i="82"/>
  <c r="L918" i="82"/>
  <c r="L272" i="82"/>
  <c r="L84" i="82"/>
  <c r="L96" i="82"/>
  <c r="L52" i="82"/>
  <c r="L417" i="82"/>
  <c r="L249" i="82"/>
  <c r="L558" i="82"/>
  <c r="L952" i="82"/>
  <c r="L845" i="82"/>
  <c r="L979" i="82"/>
  <c r="L617" i="82"/>
  <c r="L766" i="82"/>
  <c r="L30" i="82"/>
  <c r="P30" i="82" s="1"/>
  <c r="L1056" i="82"/>
  <c r="L1222" i="82"/>
  <c r="L1065" i="82"/>
  <c r="L821" i="82"/>
  <c r="L590" i="82"/>
  <c r="L765" i="82"/>
  <c r="L547" i="82"/>
  <c r="L317" i="82"/>
  <c r="L72" i="82"/>
  <c r="L1073" i="82"/>
  <c r="L1215" i="82"/>
  <c r="L40" i="82"/>
  <c r="Q40" i="82" s="1"/>
  <c r="L1214" i="82"/>
  <c r="L872" i="82"/>
  <c r="L1134" i="82"/>
  <c r="L552" i="82"/>
  <c r="L1118" i="82"/>
  <c r="L488" i="82"/>
  <c r="L36" i="82"/>
  <c r="Q36" i="82" s="1"/>
  <c r="L149" i="82"/>
  <c r="L251" i="82"/>
  <c r="L376" i="82"/>
  <c r="L20" i="82"/>
  <c r="Q20" i="82" s="1"/>
  <c r="L222" i="82"/>
  <c r="L1084" i="82"/>
  <c r="L1102" i="82"/>
  <c r="L347" i="82"/>
  <c r="L1255" i="82"/>
  <c r="L262" i="82"/>
  <c r="L635" i="82"/>
  <c r="L106" i="82"/>
  <c r="L1190" i="82"/>
  <c r="L812" i="82"/>
  <c r="L1286" i="82"/>
  <c r="L717" i="82"/>
  <c r="L1167" i="82"/>
  <c r="L512" i="82"/>
  <c r="L1109" i="82"/>
  <c r="L156" i="82"/>
  <c r="L1280" i="82"/>
  <c r="L128" i="82"/>
  <c r="L958" i="82"/>
  <c r="L748" i="82"/>
  <c r="L689" i="82"/>
  <c r="L582" i="82"/>
  <c r="L658" i="82"/>
  <c r="L743" i="82"/>
  <c r="L244" i="82"/>
  <c r="L217" i="82"/>
  <c r="L508" i="82"/>
  <c r="L855" i="82"/>
  <c r="L1295" i="82"/>
  <c r="L306" i="82"/>
  <c r="L741" i="82"/>
  <c r="L651" i="82"/>
  <c r="L1189" i="82"/>
  <c r="L681" i="82"/>
  <c r="L1104" i="82"/>
  <c r="L623" i="82"/>
  <c r="L287" i="82"/>
  <c r="L1000" i="82"/>
  <c r="L1264" i="82"/>
  <c r="L1176" i="82"/>
  <c r="L862" i="82"/>
  <c r="L984" i="82"/>
  <c r="L805" i="82"/>
  <c r="L1048" i="82"/>
  <c r="L430" i="82"/>
  <c r="L515" i="82"/>
  <c r="L212" i="82"/>
  <c r="L940" i="82"/>
  <c r="L420" i="82"/>
  <c r="L223" i="82"/>
  <c r="L1141" i="82"/>
  <c r="L779" i="82"/>
  <c r="L1029" i="82"/>
  <c r="L842" i="82"/>
  <c r="L606" i="82"/>
  <c r="L975" i="82"/>
  <c r="L1247" i="82"/>
  <c r="L493" i="82"/>
  <c r="L991" i="82"/>
  <c r="L980" i="82"/>
  <c r="L643" i="82"/>
  <c r="L1151" i="82"/>
  <c r="L415" i="82"/>
  <c r="L119" i="82"/>
  <c r="L382" i="82"/>
  <c r="L138" i="82"/>
  <c r="L245" i="82"/>
  <c r="L673" i="82"/>
  <c r="L610" i="82"/>
  <c r="L1137" i="82"/>
  <c r="L395" i="82"/>
  <c r="L1116" i="82"/>
  <c r="L808" i="82"/>
  <c r="L1095" i="82"/>
  <c r="L577" i="82"/>
  <c r="L920" i="82"/>
  <c r="L379" i="82"/>
  <c r="L904" i="82"/>
  <c r="L358" i="82"/>
  <c r="L328" i="82"/>
  <c r="L148" i="82"/>
  <c r="L66" i="82"/>
  <c r="L1164" i="82"/>
  <c r="L1276" i="82"/>
  <c r="L993" i="82"/>
  <c r="L1105" i="82"/>
  <c r="L70" i="82"/>
  <c r="L1124" i="82"/>
  <c r="L1094" i="82"/>
  <c r="L8" i="82"/>
  <c r="P8" i="82" s="1"/>
  <c r="L713" i="82"/>
  <c r="L299" i="82"/>
  <c r="L457" i="82"/>
  <c r="L211" i="82"/>
  <c r="L1166" i="82"/>
  <c r="L398" i="82"/>
  <c r="L1150" i="82"/>
  <c r="L616" i="82"/>
  <c r="L1070" i="82"/>
  <c r="L852" i="82"/>
  <c r="L923" i="82"/>
  <c r="L264" i="82"/>
  <c r="L924" i="82"/>
  <c r="L4" i="82"/>
  <c r="P4" i="82" s="1"/>
  <c r="L105" i="82"/>
  <c r="L303" i="82"/>
  <c r="L377" i="82"/>
  <c r="L56" i="82"/>
  <c r="L957" i="82"/>
  <c r="L252" i="82"/>
  <c r="L1298" i="82"/>
  <c r="L288" i="82"/>
  <c r="L150" i="82"/>
  <c r="L275" i="82"/>
  <c r="L907" i="82"/>
  <c r="L654" i="82"/>
  <c r="L737" i="82"/>
  <c r="L947" i="82"/>
  <c r="L770" i="82"/>
  <c r="L95" i="82"/>
  <c r="L218" i="82"/>
  <c r="L134" i="82"/>
  <c r="L1062" i="82"/>
  <c r="L1234" i="82"/>
  <c r="L1158" i="82"/>
  <c r="L680" i="82"/>
  <c r="L939" i="82"/>
  <c r="L556" i="82"/>
  <c r="L867" i="82"/>
  <c r="L228" i="82"/>
  <c r="L1055" i="82"/>
  <c r="L710" i="82"/>
  <c r="L1221" i="82"/>
  <c r="L518" i="82"/>
  <c r="L1008" i="82"/>
  <c r="L497" i="82"/>
  <c r="L543" i="82"/>
  <c r="L900" i="82"/>
  <c r="L629" i="82"/>
  <c r="L208" i="82"/>
  <c r="L100" i="82"/>
  <c r="L444" i="82"/>
  <c r="L190" i="82"/>
  <c r="L108" i="82"/>
  <c r="L139" i="82"/>
  <c r="L78" i="82"/>
  <c r="L187" i="82"/>
  <c r="L883" i="82"/>
  <c r="L123" i="82"/>
  <c r="L16" i="82"/>
  <c r="Q16" i="82" s="1"/>
  <c r="L441" i="82"/>
  <c r="L1067" i="82"/>
  <c r="L1289" i="82"/>
  <c r="L533" i="82"/>
  <c r="L22" i="82"/>
  <c r="Q22" i="82" s="1"/>
  <c r="L782" i="82"/>
  <c r="L819" i="82"/>
  <c r="L453" i="82"/>
  <c r="L706" i="82"/>
  <c r="L397" i="82"/>
  <c r="L591" i="82"/>
  <c r="L339" i="82"/>
  <c r="L919" i="82"/>
  <c r="L1005" i="82"/>
  <c r="L634" i="82"/>
  <c r="L887" i="82"/>
  <c r="L578" i="82"/>
  <c r="L963" i="82"/>
  <c r="L309" i="82"/>
  <c r="L2" i="82"/>
  <c r="P2" i="82" s="1"/>
  <c r="L402" i="82"/>
  <c r="L92" i="82"/>
  <c r="L829" i="82"/>
  <c r="L356" i="82"/>
  <c r="L685" i="82"/>
  <c r="L627" i="82"/>
  <c r="L1204" i="82"/>
  <c r="L206" i="82"/>
  <c r="L155" i="82"/>
  <c r="L1123" i="82"/>
  <c r="L690" i="82"/>
  <c r="L810" i="82"/>
  <c r="L599" i="82"/>
  <c r="L1172" i="82"/>
  <c r="L1311" i="82"/>
  <c r="L362" i="82"/>
  <c r="L1314" i="82"/>
  <c r="L1041" i="82"/>
  <c r="L1154" i="82"/>
  <c r="L793" i="82"/>
  <c r="L1250" i="82"/>
  <c r="L735" i="82"/>
  <c r="L205" i="82"/>
  <c r="L687" i="82"/>
  <c r="L153" i="82"/>
  <c r="L773" i="82"/>
  <c r="L283" i="82"/>
  <c r="L858" i="82"/>
  <c r="L641" i="82"/>
  <c r="L406" i="82"/>
  <c r="L705" i="82"/>
  <c r="L1002" i="82"/>
  <c r="L60" i="82"/>
  <c r="L175" i="82"/>
  <c r="W36" i="82"/>
  <c r="AB36" i="82" s="1"/>
  <c r="W108" i="82"/>
  <c r="W164" i="82"/>
  <c r="W217" i="82"/>
  <c r="W271" i="82"/>
  <c r="W324" i="82"/>
  <c r="W368" i="82"/>
  <c r="W408" i="82"/>
  <c r="W448" i="82"/>
  <c r="W488" i="82"/>
  <c r="W528" i="82"/>
  <c r="W568" i="82"/>
  <c r="W608" i="82"/>
  <c r="W648" i="82"/>
  <c r="W688" i="82"/>
  <c r="W728" i="82"/>
  <c r="W768" i="82"/>
  <c r="W808" i="82"/>
  <c r="W848" i="82"/>
  <c r="W888" i="82"/>
  <c r="W928" i="82"/>
  <c r="W968" i="82"/>
  <c r="W1008" i="82"/>
  <c r="W1048" i="82"/>
  <c r="W1088" i="82"/>
  <c r="W1128" i="82"/>
  <c r="W1168" i="82"/>
  <c r="W1208" i="82"/>
  <c r="W1248" i="82"/>
  <c r="W1288" i="82"/>
  <c r="W37" i="82"/>
  <c r="AB37" i="82" s="1"/>
  <c r="W135" i="82"/>
  <c r="W205" i="82"/>
  <c r="W277" i="82"/>
  <c r="W346" i="82"/>
  <c r="W399" i="82"/>
  <c r="W453" i="82"/>
  <c r="W506" i="82"/>
  <c r="W559" i="82"/>
  <c r="W613" i="82"/>
  <c r="W666" i="82"/>
  <c r="W719" i="82"/>
  <c r="W773" i="82"/>
  <c r="W826" i="82"/>
  <c r="W879" i="82"/>
  <c r="W933" i="82"/>
  <c r="W986" i="82"/>
  <c r="W1039" i="82"/>
  <c r="W1093" i="82"/>
  <c r="W1146" i="82"/>
  <c r="W1199" i="82"/>
  <c r="W1253" i="82"/>
  <c r="W1306" i="82"/>
  <c r="W61" i="82"/>
  <c r="W151" i="82"/>
  <c r="W221" i="82"/>
  <c r="W293" i="82"/>
  <c r="W358" i="82"/>
  <c r="W411" i="82"/>
  <c r="W465" i="82"/>
  <c r="W518" i="82"/>
  <c r="W571" i="82"/>
  <c r="W625" i="82"/>
  <c r="W678" i="82"/>
  <c r="W731" i="82"/>
  <c r="W785" i="82"/>
  <c r="W838" i="82"/>
  <c r="W891" i="82"/>
  <c r="W945" i="82"/>
  <c r="W998" i="82"/>
  <c r="W1051" i="82"/>
  <c r="W1105" i="82"/>
  <c r="W1158" i="82"/>
  <c r="W1211" i="82"/>
  <c r="W1265" i="82"/>
  <c r="W9" i="82"/>
  <c r="AA9" i="82" s="1"/>
  <c r="W96" i="82"/>
  <c r="W173" i="82"/>
  <c r="W245" i="82"/>
  <c r="W316" i="82"/>
  <c r="W375" i="82"/>
  <c r="W429" i="82"/>
  <c r="W482" i="82"/>
  <c r="W535" i="82"/>
  <c r="W589" i="82"/>
  <c r="W642" i="82"/>
  <c r="W695" i="82"/>
  <c r="W749" i="82"/>
  <c r="W802" i="82"/>
  <c r="W855" i="82"/>
  <c r="W909" i="82"/>
  <c r="W962" i="82"/>
  <c r="W1015" i="82"/>
  <c r="W1069" i="82"/>
  <c r="W1122" i="82"/>
  <c r="W1175" i="82"/>
  <c r="W1229" i="82"/>
  <c r="W1282" i="82"/>
  <c r="W133" i="82"/>
  <c r="W398" i="82"/>
  <c r="W611" i="82"/>
  <c r="W825" i="82"/>
  <c r="W1038" i="82"/>
  <c r="W1251" i="82"/>
  <c r="W168" i="82"/>
  <c r="W425" i="82"/>
  <c r="W638" i="82"/>
  <c r="W851" i="82"/>
  <c r="W1065" i="82"/>
  <c r="W1278" i="82"/>
  <c r="W261" i="82"/>
  <c r="W494" i="82"/>
  <c r="W707" i="82"/>
  <c r="W921" i="82"/>
  <c r="W1134" i="82"/>
  <c r="W393" i="82"/>
  <c r="W606" i="82"/>
  <c r="W819" i="82"/>
  <c r="W1033" i="82"/>
  <c r="W1267" i="82"/>
  <c r="W186" i="82"/>
  <c r="W3" i="82"/>
  <c r="AA3" i="82" s="1"/>
  <c r="W182" i="82"/>
  <c r="W22" i="82"/>
  <c r="AB22" i="82" s="1"/>
  <c r="W338" i="82"/>
  <c r="W178" i="82"/>
  <c r="W11" i="82"/>
  <c r="AB11" i="82" s="1"/>
  <c r="W190" i="82"/>
  <c r="W30" i="82"/>
  <c r="AA30" i="82" s="1"/>
  <c r="W44" i="82"/>
  <c r="W116" i="82"/>
  <c r="W169" i="82"/>
  <c r="W223" i="82"/>
  <c r="W276" i="82"/>
  <c r="W329" i="82"/>
  <c r="W372" i="82"/>
  <c r="W412" i="82"/>
  <c r="W452" i="82"/>
  <c r="W492" i="82"/>
  <c r="W532" i="82"/>
  <c r="W572" i="82"/>
  <c r="W612" i="82"/>
  <c r="W652" i="82"/>
  <c r="W692" i="82"/>
  <c r="W732" i="82"/>
  <c r="W772" i="82"/>
  <c r="W812" i="82"/>
  <c r="W852" i="82"/>
  <c r="W892" i="82"/>
  <c r="W932" i="82"/>
  <c r="W972" i="82"/>
  <c r="W1012" i="82"/>
  <c r="W1052" i="82"/>
  <c r="W1092" i="82"/>
  <c r="W1132" i="82"/>
  <c r="W1172" i="82"/>
  <c r="W1212" i="82"/>
  <c r="W1252" i="82"/>
  <c r="W1292" i="82"/>
  <c r="W48" i="82"/>
  <c r="W141" i="82"/>
  <c r="W213" i="82"/>
  <c r="W284" i="82"/>
  <c r="W351" i="82"/>
  <c r="W405" i="82"/>
  <c r="W458" i="82"/>
  <c r="W511" i="82"/>
  <c r="W565" i="82"/>
  <c r="W618" i="82"/>
  <c r="W671" i="82"/>
  <c r="W725" i="82"/>
  <c r="W778" i="82"/>
  <c r="W831" i="82"/>
  <c r="W885" i="82"/>
  <c r="W938" i="82"/>
  <c r="W991" i="82"/>
  <c r="W1045" i="82"/>
  <c r="W1098" i="82"/>
  <c r="W1151" i="82"/>
  <c r="W1205" i="82"/>
  <c r="W1258" i="82"/>
  <c r="W1311" i="82"/>
  <c r="W72" i="82"/>
  <c r="W157" i="82"/>
  <c r="W229" i="82"/>
  <c r="W300" i="82"/>
  <c r="W363" i="82"/>
  <c r="W417" i="82"/>
  <c r="W470" i="82"/>
  <c r="W523" i="82"/>
  <c r="W577" i="82"/>
  <c r="W630" i="82"/>
  <c r="W683" i="82"/>
  <c r="W737" i="82"/>
  <c r="W790" i="82"/>
  <c r="W843" i="82"/>
  <c r="W897" i="82"/>
  <c r="W950" i="82"/>
  <c r="W1003" i="82"/>
  <c r="W1057" i="82"/>
  <c r="W1110" i="82"/>
  <c r="W1163" i="82"/>
  <c r="W1217" i="82"/>
  <c r="W1270" i="82"/>
  <c r="W105" i="82"/>
  <c r="W181" i="82"/>
  <c r="W252" i="82"/>
  <c r="W323" i="82"/>
  <c r="W381" i="82"/>
  <c r="W434" i="82"/>
  <c r="W487" i="82"/>
  <c r="W541" i="82"/>
  <c r="W594" i="82"/>
  <c r="W647" i="82"/>
  <c r="W701" i="82"/>
  <c r="W754" i="82"/>
  <c r="W807" i="82"/>
  <c r="W861" i="82"/>
  <c r="W914" i="82"/>
  <c r="W967" i="82"/>
  <c r="W1021" i="82"/>
  <c r="W1074" i="82"/>
  <c r="W1127" i="82"/>
  <c r="W1181" i="82"/>
  <c r="W1234" i="82"/>
  <c r="W1287" i="82"/>
  <c r="W161" i="82"/>
  <c r="W419" i="82"/>
  <c r="W633" i="82"/>
  <c r="W846" i="82"/>
  <c r="W1059" i="82"/>
  <c r="W1273" i="82"/>
  <c r="W197" i="82"/>
  <c r="W446" i="82"/>
  <c r="W659" i="82"/>
  <c r="W873" i="82"/>
  <c r="W1086" i="82"/>
  <c r="W1299" i="82"/>
  <c r="W289" i="82"/>
  <c r="W515" i="82"/>
  <c r="W729" i="82"/>
  <c r="W942" i="82"/>
  <c r="W1155" i="82"/>
  <c r="W155" i="82"/>
  <c r="W414" i="82"/>
  <c r="W627" i="82"/>
  <c r="W841" i="82"/>
  <c r="W1075" i="82"/>
  <c r="W1289" i="82"/>
  <c r="W330" i="82"/>
  <c r="W170" i="82"/>
  <c r="W26" i="82"/>
  <c r="AA26" i="82" s="1"/>
  <c r="W326" i="82"/>
  <c r="W166" i="82"/>
  <c r="W6" i="82"/>
  <c r="AA6" i="82" s="1"/>
  <c r="W322" i="82"/>
  <c r="W162" i="82"/>
  <c r="W18" i="82"/>
  <c r="AA18" i="82" s="1"/>
  <c r="W334" i="82"/>
  <c r="W174" i="82"/>
  <c r="W14" i="82"/>
  <c r="AB14" i="82" s="1"/>
  <c r="W20" i="82"/>
  <c r="AB20" i="82" s="1"/>
  <c r="W121" i="82"/>
  <c r="W185" i="82"/>
  <c r="W249" i="82"/>
  <c r="W313" i="82"/>
  <c r="W376" i="82"/>
  <c r="W424" i="82"/>
  <c r="W472" i="82"/>
  <c r="W520" i="82"/>
  <c r="W576" i="82"/>
  <c r="W624" i="82"/>
  <c r="W672" i="82"/>
  <c r="W720" i="82"/>
  <c r="W776" i="82"/>
  <c r="W824" i="82"/>
  <c r="W872" i="82"/>
  <c r="W920" i="82"/>
  <c r="W976" i="82"/>
  <c r="W1024" i="82"/>
  <c r="W1072" i="82"/>
  <c r="W1120" i="82"/>
  <c r="W1176" i="82"/>
  <c r="W1224" i="82"/>
  <c r="W1272" i="82"/>
  <c r="W16" i="82"/>
  <c r="AB16" i="82" s="1"/>
  <c r="W149" i="82"/>
  <c r="W235" i="82"/>
  <c r="W320" i="82"/>
  <c r="W389" i="82"/>
  <c r="W463" i="82"/>
  <c r="W527" i="82"/>
  <c r="W591" i="82"/>
  <c r="W655" i="82"/>
  <c r="W730" i="82"/>
  <c r="W794" i="82"/>
  <c r="W858" i="82"/>
  <c r="W922" i="82"/>
  <c r="W997" i="82"/>
  <c r="W1061" i="82"/>
  <c r="W1125" i="82"/>
  <c r="W1189" i="82"/>
  <c r="W1263" i="82"/>
  <c r="W17" i="82"/>
  <c r="AA17" i="82" s="1"/>
  <c r="W123" i="82"/>
  <c r="W208" i="82"/>
  <c r="W307" i="82"/>
  <c r="W379" i="82"/>
  <c r="W443" i="82"/>
  <c r="W507" i="82"/>
  <c r="W582" i="82"/>
  <c r="W646" i="82"/>
  <c r="W710" i="82"/>
  <c r="W774" i="82"/>
  <c r="W849" i="82"/>
  <c r="W913" i="82"/>
  <c r="W977" i="82"/>
  <c r="W1041" i="82"/>
  <c r="W1115" i="82"/>
  <c r="W1179" i="82"/>
  <c r="W1243" i="82"/>
  <c r="W1307" i="82"/>
  <c r="W117" i="82"/>
  <c r="W203" i="82"/>
  <c r="W288" i="82"/>
  <c r="W365" i="82"/>
  <c r="W439" i="82"/>
  <c r="W503" i="82"/>
  <c r="W567" i="82"/>
  <c r="W631" i="82"/>
  <c r="W706" i="82"/>
  <c r="W770" i="82"/>
  <c r="W834" i="82"/>
  <c r="W898" i="82"/>
  <c r="W973" i="82"/>
  <c r="W1037" i="82"/>
  <c r="W1101" i="82"/>
  <c r="W1165" i="82"/>
  <c r="W1239" i="82"/>
  <c r="W1303" i="82"/>
  <c r="W304" i="82"/>
  <c r="W569" i="82"/>
  <c r="W867" i="82"/>
  <c r="W1123" i="82"/>
  <c r="W382" i="82"/>
  <c r="W681" i="82"/>
  <c r="W937" i="82"/>
  <c r="W1193" i="82"/>
  <c r="W204" i="82"/>
  <c r="W537" i="82"/>
  <c r="W793" i="82"/>
  <c r="W1049" i="82"/>
  <c r="W1305" i="82"/>
  <c r="W435" i="82"/>
  <c r="W691" i="82"/>
  <c r="W947" i="82"/>
  <c r="W1225" i="82"/>
  <c r="W314" i="82"/>
  <c r="W122" i="82"/>
  <c r="W67" i="82"/>
  <c r="W214" i="82"/>
  <c r="W274" i="82"/>
  <c r="W82" i="82"/>
  <c r="W158" i="82"/>
  <c r="W28" i="82"/>
  <c r="AA28" i="82" s="1"/>
  <c r="W127" i="82"/>
  <c r="W191" i="82"/>
  <c r="W255" i="82"/>
  <c r="W319" i="82"/>
  <c r="W380" i="82"/>
  <c r="W428" i="82"/>
  <c r="W476" i="82"/>
  <c r="W524" i="82"/>
  <c r="W580" i="82"/>
  <c r="W628" i="82"/>
  <c r="W676" i="82"/>
  <c r="W724" i="82"/>
  <c r="W780" i="82"/>
  <c r="W828" i="82"/>
  <c r="W876" i="82"/>
  <c r="W924" i="82"/>
  <c r="W980" i="82"/>
  <c r="W1028" i="82"/>
  <c r="W1076" i="82"/>
  <c r="W1124" i="82"/>
  <c r="W1180" i="82"/>
  <c r="W1228" i="82"/>
  <c r="W52" i="82"/>
  <c r="W148" i="82"/>
  <c r="W233" i="82"/>
  <c r="W308" i="82"/>
  <c r="W388" i="82"/>
  <c r="W444" i="82"/>
  <c r="W508" i="82"/>
  <c r="W564" i="82"/>
  <c r="W636" i="82"/>
  <c r="W700" i="82"/>
  <c r="W756" i="82"/>
  <c r="W820" i="82"/>
  <c r="W884" i="82"/>
  <c r="W948" i="82"/>
  <c r="W1004" i="82"/>
  <c r="W1068" i="82"/>
  <c r="W1140" i="82"/>
  <c r="W1196" i="82"/>
  <c r="W1260" i="82"/>
  <c r="W1312" i="82"/>
  <c r="W128" i="82"/>
  <c r="W241" i="82"/>
  <c r="W333" i="82"/>
  <c r="W415" i="82"/>
  <c r="W485" i="82"/>
  <c r="W554" i="82"/>
  <c r="W634" i="82"/>
  <c r="W703" i="82"/>
  <c r="W783" i="82"/>
  <c r="W853" i="82"/>
  <c r="W927" i="82"/>
  <c r="W1007" i="82"/>
  <c r="W1077" i="82"/>
  <c r="W1157" i="82"/>
  <c r="W1226" i="82"/>
  <c r="W1295" i="82"/>
  <c r="W93" i="82"/>
  <c r="W193" i="82"/>
  <c r="W285" i="82"/>
  <c r="W385" i="82"/>
  <c r="W454" i="82"/>
  <c r="W534" i="82"/>
  <c r="W603" i="82"/>
  <c r="W673" i="82"/>
  <c r="W753" i="82"/>
  <c r="W822" i="82"/>
  <c r="W902" i="82"/>
  <c r="W971" i="82"/>
  <c r="W1046" i="82"/>
  <c r="W1126" i="82"/>
  <c r="W1195" i="82"/>
  <c r="W1275" i="82"/>
  <c r="W160" i="82"/>
  <c r="W267" i="82"/>
  <c r="W354" i="82"/>
  <c r="W423" i="82"/>
  <c r="W509" i="82"/>
  <c r="W578" i="82"/>
  <c r="W658" i="82"/>
  <c r="W727" i="82"/>
  <c r="W797" i="82"/>
  <c r="W877" i="82"/>
  <c r="W946" i="82"/>
  <c r="W1026" i="82"/>
  <c r="W1095" i="82"/>
  <c r="W1170" i="82"/>
  <c r="W1250" i="82"/>
  <c r="W13" i="82"/>
  <c r="AB13" i="82" s="1"/>
  <c r="W441" i="82"/>
  <c r="W718" i="82"/>
  <c r="W995" i="82"/>
  <c r="W88" i="82"/>
  <c r="W339" i="82"/>
  <c r="W617" i="82"/>
  <c r="W958" i="82"/>
  <c r="W1235" i="82"/>
  <c r="W345" i="82"/>
  <c r="W622" i="82"/>
  <c r="W899" i="82"/>
  <c r="W1219" i="82"/>
  <c r="W325" i="82"/>
  <c r="W649" i="82"/>
  <c r="W926" i="82"/>
  <c r="W1246" i="82"/>
  <c r="W282" i="82"/>
  <c r="W74" i="82"/>
  <c r="W310" i="82"/>
  <c r="W102" i="82"/>
  <c r="W31" i="82"/>
  <c r="AA31" i="82" s="1"/>
  <c r="W130" i="82"/>
  <c r="W59" i="82"/>
  <c r="W206" i="82"/>
  <c r="W60" i="82"/>
  <c r="W153" i="82"/>
  <c r="W239" i="82"/>
  <c r="W335" i="82"/>
  <c r="W392" i="82"/>
  <c r="W456" i="82"/>
  <c r="W512" i="82"/>
  <c r="W584" i="82"/>
  <c r="W640" i="82"/>
  <c r="W704" i="82"/>
  <c r="W760" i="82"/>
  <c r="W832" i="82"/>
  <c r="W896" i="82"/>
  <c r="W952" i="82"/>
  <c r="W1016" i="82"/>
  <c r="W1080" i="82"/>
  <c r="W1144" i="82"/>
  <c r="W1200" i="82"/>
  <c r="W1264" i="82"/>
  <c r="W5" i="82"/>
  <c r="AA5" i="82" s="1"/>
  <c r="W156" i="82"/>
  <c r="W248" i="82"/>
  <c r="W341" i="82"/>
  <c r="W421" i="82"/>
  <c r="W490" i="82"/>
  <c r="W570" i="82"/>
  <c r="W639" i="82"/>
  <c r="W709" i="82"/>
  <c r="W789" i="82"/>
  <c r="W863" i="82"/>
  <c r="W943" i="82"/>
  <c r="W1013" i="82"/>
  <c r="W1082" i="82"/>
  <c r="W1162" i="82"/>
  <c r="W1231" i="82"/>
  <c r="W1301" i="82"/>
  <c r="W104" i="82"/>
  <c r="W200" i="82"/>
  <c r="W315" i="82"/>
  <c r="W390" i="82"/>
  <c r="W459" i="82"/>
  <c r="W539" i="82"/>
  <c r="W609" i="82"/>
  <c r="W689" i="82"/>
  <c r="W758" i="82"/>
  <c r="W827" i="82"/>
  <c r="W907" i="82"/>
  <c r="W982" i="82"/>
  <c r="W1062" i="82"/>
  <c r="W1131" i="82"/>
  <c r="W1201" i="82"/>
  <c r="W1281" i="82"/>
  <c r="W53" i="82"/>
  <c r="W167" i="82"/>
  <c r="W273" i="82"/>
  <c r="W359" i="82"/>
  <c r="W445" i="82"/>
  <c r="W514" i="82"/>
  <c r="W583" i="82"/>
  <c r="W663" i="82"/>
  <c r="W733" i="82"/>
  <c r="W813" i="82"/>
  <c r="W882" i="82"/>
  <c r="W951" i="82"/>
  <c r="W1031" i="82"/>
  <c r="W1106" i="82"/>
  <c r="W1186" i="82"/>
  <c r="W1255" i="82"/>
  <c r="W56" i="82"/>
  <c r="W462" i="82"/>
  <c r="W739" i="82"/>
  <c r="W1017" i="82"/>
  <c r="W1054" i="82"/>
  <c r="W361" i="82"/>
  <c r="W702" i="82"/>
  <c r="W979" i="82"/>
  <c r="W1257" i="82"/>
  <c r="W366" i="82"/>
  <c r="W643" i="82"/>
  <c r="W963" i="82"/>
  <c r="W1241" i="82"/>
  <c r="W350" i="82"/>
  <c r="W670" i="82"/>
  <c r="W969" i="82"/>
  <c r="W1310" i="82"/>
  <c r="W266" i="82"/>
  <c r="W58" i="82"/>
  <c r="W294" i="82"/>
  <c r="W86" i="82"/>
  <c r="W15" i="82"/>
  <c r="AB15" i="82" s="1"/>
  <c r="W114" i="82"/>
  <c r="W43" i="82"/>
  <c r="W142" i="82"/>
  <c r="W12" i="82"/>
  <c r="AB12" i="82" s="1"/>
  <c r="W137" i="82"/>
  <c r="W212" i="82"/>
  <c r="W297" i="82"/>
  <c r="W364" i="82"/>
  <c r="W436" i="82"/>
  <c r="W500" i="82"/>
  <c r="W556" i="82"/>
  <c r="W620" i="82"/>
  <c r="W684" i="82"/>
  <c r="W748" i="82"/>
  <c r="W804" i="82"/>
  <c r="W868" i="82"/>
  <c r="W940" i="82"/>
  <c r="W996" i="82"/>
  <c r="W1060" i="82"/>
  <c r="W1116" i="82"/>
  <c r="W1188" i="82"/>
  <c r="W1244" i="82"/>
  <c r="W1304" i="82"/>
  <c r="W112" i="82"/>
  <c r="W220" i="82"/>
  <c r="W312" i="82"/>
  <c r="W394" i="82"/>
  <c r="W474" i="82"/>
  <c r="W543" i="82"/>
  <c r="W623" i="82"/>
  <c r="W693" i="82"/>
  <c r="W762" i="82"/>
  <c r="W842" i="82"/>
  <c r="W911" i="82"/>
  <c r="W981" i="82"/>
  <c r="W1066" i="82"/>
  <c r="W1135" i="82"/>
  <c r="W1215" i="82"/>
  <c r="W1285" i="82"/>
  <c r="W49" i="82"/>
  <c r="W179" i="82"/>
  <c r="W272" i="82"/>
  <c r="W369" i="82"/>
  <c r="W438" i="82"/>
  <c r="W513" i="82"/>
  <c r="W593" i="82"/>
  <c r="W662" i="82"/>
  <c r="W742" i="82"/>
  <c r="W811" i="82"/>
  <c r="W881" i="82"/>
  <c r="W961" i="82"/>
  <c r="W1030" i="82"/>
  <c r="W1099" i="82"/>
  <c r="W1185" i="82"/>
  <c r="W1254" i="82"/>
  <c r="W32" i="82"/>
  <c r="AA32" i="82" s="1"/>
  <c r="W145" i="82"/>
  <c r="W237" i="82"/>
  <c r="W343" i="82"/>
  <c r="W413" i="82"/>
  <c r="W493" i="82"/>
  <c r="W562" i="82"/>
  <c r="W637" i="82"/>
  <c r="W717" i="82"/>
  <c r="W786" i="82"/>
  <c r="W866" i="82"/>
  <c r="W935" i="82"/>
  <c r="W1005" i="82"/>
  <c r="W1085" i="82"/>
  <c r="W1154" i="82"/>
  <c r="W1223" i="82"/>
  <c r="W1309" i="82"/>
  <c r="W355" i="82"/>
  <c r="W675" i="82"/>
  <c r="W953" i="82"/>
  <c r="W1230" i="82"/>
  <c r="W283" i="82"/>
  <c r="W574" i="82"/>
  <c r="W894" i="82"/>
  <c r="W1171" i="82"/>
  <c r="W232" i="82"/>
  <c r="W579" i="82"/>
  <c r="W857" i="82"/>
  <c r="W1177" i="82"/>
  <c r="W268" i="82"/>
  <c r="W563" i="82"/>
  <c r="W883" i="82"/>
  <c r="W1182" i="82"/>
  <c r="W7" i="82"/>
  <c r="AA7" i="82" s="1"/>
  <c r="W106" i="82"/>
  <c r="W35" i="82"/>
  <c r="AB35" i="82" s="1"/>
  <c r="W134" i="82"/>
  <c r="W63" i="82"/>
  <c r="W194" i="82"/>
  <c r="W91" i="82"/>
  <c r="W238" i="82"/>
  <c r="W143" i="82"/>
  <c r="W228" i="82"/>
  <c r="W303" i="82"/>
  <c r="W384" i="82"/>
  <c r="W440" i="82"/>
  <c r="W504" i="82"/>
  <c r="W560" i="82"/>
  <c r="W632" i="82"/>
  <c r="W696" i="82"/>
  <c r="W752" i="82"/>
  <c r="W816" i="82"/>
  <c r="W880" i="82"/>
  <c r="W944" i="82"/>
  <c r="W1000" i="82"/>
  <c r="W1064" i="82"/>
  <c r="W1136" i="82"/>
  <c r="W1192" i="82"/>
  <c r="W1256" i="82"/>
  <c r="W1308" i="82"/>
  <c r="W120" i="82"/>
  <c r="W227" i="82"/>
  <c r="W327" i="82"/>
  <c r="W410" i="82"/>
  <c r="W92" i="82"/>
  <c r="W260" i="82"/>
  <c r="W360" i="82"/>
  <c r="W480" i="82"/>
  <c r="W592" i="82"/>
  <c r="W680" i="82"/>
  <c r="W792" i="82"/>
  <c r="W904" i="82"/>
  <c r="W992" i="82"/>
  <c r="W1104" i="82"/>
  <c r="W1216" i="82"/>
  <c r="W1300" i="82"/>
  <c r="W184" i="82"/>
  <c r="W362" i="82"/>
  <c r="W469" i="82"/>
  <c r="W581" i="82"/>
  <c r="W682" i="82"/>
  <c r="W799" i="82"/>
  <c r="W895" i="82"/>
  <c r="W1002" i="82"/>
  <c r="W1109" i="82"/>
  <c r="W1210" i="82"/>
  <c r="W165" i="82"/>
  <c r="W321" i="82"/>
  <c r="W422" i="82"/>
  <c r="W529" i="82"/>
  <c r="W635" i="82"/>
  <c r="W726" i="82"/>
  <c r="W854" i="82"/>
  <c r="W939" i="82"/>
  <c r="W1067" i="82"/>
  <c r="W1153" i="82"/>
  <c r="W1259" i="82"/>
  <c r="W85" i="82"/>
  <c r="W231" i="82"/>
  <c r="W386" i="82"/>
  <c r="W471" i="82"/>
  <c r="W599" i="82"/>
  <c r="W685" i="82"/>
  <c r="W791" i="82"/>
  <c r="W903" i="82"/>
  <c r="W999" i="82"/>
  <c r="W1117" i="82"/>
  <c r="W1213" i="82"/>
  <c r="W97" i="82"/>
  <c r="W547" i="82"/>
  <c r="W974" i="82"/>
  <c r="W109" i="82"/>
  <c r="W553" i="82"/>
  <c r="W1022" i="82"/>
  <c r="W147" i="82"/>
  <c r="W665" i="82"/>
  <c r="W1070" i="82"/>
  <c r="W296" i="82"/>
  <c r="W755" i="82"/>
  <c r="W1161" i="82"/>
  <c r="W234" i="82"/>
  <c r="W83" i="82"/>
  <c r="W70" i="82"/>
  <c r="W242" i="82"/>
  <c r="W75" i="82"/>
  <c r="W94" i="82"/>
  <c r="W292" i="82"/>
  <c r="W236" i="82"/>
  <c r="W275" i="82"/>
  <c r="W180" i="82"/>
  <c r="W540" i="82"/>
  <c r="W844" i="82"/>
  <c r="W1156" i="82"/>
  <c r="W269" i="82"/>
  <c r="W629" i="82"/>
  <c r="W1050" i="82"/>
  <c r="W81" i="82"/>
  <c r="W481" i="82"/>
  <c r="W795" i="82"/>
  <c r="W1222" i="82"/>
  <c r="W309" i="82"/>
  <c r="W530" i="82"/>
  <c r="W845" i="82"/>
  <c r="W1271" i="82"/>
  <c r="W1187" i="82"/>
  <c r="W1214" i="82"/>
  <c r="W835" i="82"/>
  <c r="W990" i="82"/>
  <c r="W90" i="82"/>
  <c r="W79" i="82"/>
  <c r="W270" i="82"/>
  <c r="W660" i="82"/>
  <c r="W598" i="82"/>
  <c r="W209" i="82"/>
  <c r="W551" i="82"/>
  <c r="W765" i="82"/>
  <c r="W1079" i="82"/>
  <c r="W483" i="82"/>
  <c r="W1294" i="82"/>
  <c r="W830" i="82"/>
  <c r="W985" i="82"/>
  <c r="W585" i="82"/>
  <c r="W10" i="82"/>
  <c r="AA10" i="82" s="1"/>
  <c r="W198" i="82"/>
  <c r="W222" i="82"/>
  <c r="W100" i="82"/>
  <c r="W265" i="82"/>
  <c r="W396" i="82"/>
  <c r="W484" i="82"/>
  <c r="W596" i="82"/>
  <c r="W708" i="82"/>
  <c r="W796" i="82"/>
  <c r="W908" i="82"/>
  <c r="W1020" i="82"/>
  <c r="W1108" i="82"/>
  <c r="W1220" i="82"/>
  <c r="W25" i="82"/>
  <c r="AA25" i="82" s="1"/>
  <c r="W192" i="82"/>
  <c r="W367" i="82"/>
  <c r="W479" i="82"/>
  <c r="W586" i="82"/>
  <c r="W687" i="82"/>
  <c r="W805" i="82"/>
  <c r="W901" i="82"/>
  <c r="W1018" i="82"/>
  <c r="W1114" i="82"/>
  <c r="W1221" i="82"/>
  <c r="W172" i="82"/>
  <c r="W328" i="82"/>
  <c r="W427" i="82"/>
  <c r="W545" i="82"/>
  <c r="W641" i="82"/>
  <c r="W747" i="82"/>
  <c r="W859" i="82"/>
  <c r="W955" i="82"/>
  <c r="W1073" i="82"/>
  <c r="W1169" i="82"/>
  <c r="W1286" i="82"/>
  <c r="W124" i="82"/>
  <c r="W259" i="82"/>
  <c r="W391" i="82"/>
  <c r="W477" i="82"/>
  <c r="W605" i="82"/>
  <c r="W690" i="82"/>
  <c r="W818" i="82"/>
  <c r="W919" i="82"/>
  <c r="W1010" i="82"/>
  <c r="W1133" i="82"/>
  <c r="W1218" i="82"/>
  <c r="W189" i="82"/>
  <c r="W590" i="82"/>
  <c r="W1081" i="82"/>
  <c r="W140" i="82"/>
  <c r="W595" i="82"/>
  <c r="W1043" i="82"/>
  <c r="W176" i="82"/>
  <c r="W686" i="82"/>
  <c r="W1091" i="82"/>
  <c r="W371" i="82"/>
  <c r="W777" i="82"/>
  <c r="W1203" i="82"/>
  <c r="W218" i="82"/>
  <c r="W51" i="82"/>
  <c r="W54" i="82"/>
  <c r="W226" i="82"/>
  <c r="W27" i="82"/>
  <c r="AA27" i="82" s="1"/>
  <c r="W78" i="82"/>
  <c r="W159" i="82"/>
  <c r="W287" i="82"/>
  <c r="W404" i="82"/>
  <c r="W516" i="82"/>
  <c r="W604" i="82"/>
  <c r="W716" i="82"/>
  <c r="W836" i="82"/>
  <c r="W916" i="82"/>
  <c r="W1036" i="82"/>
  <c r="W1148" i="82"/>
  <c r="W1236" i="82"/>
  <c r="W69" i="82"/>
  <c r="W256" i="82"/>
  <c r="W378" i="82"/>
  <c r="W501" i="82"/>
  <c r="W602" i="82"/>
  <c r="W714" i="82"/>
  <c r="W815" i="82"/>
  <c r="W917" i="82"/>
  <c r="W1029" i="82"/>
  <c r="W1130" i="82"/>
  <c r="W1242" i="82"/>
  <c r="W40" i="82"/>
  <c r="W215" i="82"/>
  <c r="W342" i="82"/>
  <c r="W449" i="82"/>
  <c r="W555" i="82"/>
  <c r="W657" i="82"/>
  <c r="W769" i="82"/>
  <c r="W870" i="82"/>
  <c r="W987" i="82"/>
  <c r="W1083" i="82"/>
  <c r="W1190" i="82"/>
  <c r="W1297" i="82"/>
  <c r="W139" i="82"/>
  <c r="W295" i="82"/>
  <c r="W402" i="82"/>
  <c r="W519" i="82"/>
  <c r="W615" i="82"/>
  <c r="W722" i="82"/>
  <c r="W829" i="82"/>
  <c r="W930" i="82"/>
  <c r="W1047" i="82"/>
  <c r="W1143" i="82"/>
  <c r="W1261" i="82"/>
  <c r="W247" i="82"/>
  <c r="W697" i="82"/>
  <c r="W1145" i="82"/>
  <c r="W253" i="82"/>
  <c r="W745" i="82"/>
  <c r="W1129" i="82"/>
  <c r="W387" i="82"/>
  <c r="W771" i="82"/>
  <c r="W1198" i="82"/>
  <c r="W478" i="82"/>
  <c r="W862" i="82"/>
  <c r="W87" i="82"/>
  <c r="W154" i="82"/>
  <c r="W278" i="82"/>
  <c r="W111" i="82"/>
  <c r="W146" i="82"/>
  <c r="W302" i="82"/>
  <c r="W46" i="82"/>
  <c r="W536" i="82"/>
  <c r="W840" i="82"/>
  <c r="W1040" i="82"/>
  <c r="W1240" i="82"/>
  <c r="W263" i="82"/>
  <c r="W517" i="82"/>
  <c r="W735" i="82"/>
  <c r="W949" i="82"/>
  <c r="W1141" i="82"/>
  <c r="W475" i="82"/>
  <c r="W667" i="82"/>
  <c r="W779" i="82"/>
  <c r="W993" i="82"/>
  <c r="W1089" i="82"/>
  <c r="W1302" i="82"/>
  <c r="W152" i="82"/>
  <c r="W407" i="82"/>
  <c r="W525" i="82"/>
  <c r="W738" i="82"/>
  <c r="W839" i="82"/>
  <c r="W941" i="82"/>
  <c r="W1149" i="82"/>
  <c r="W1266" i="82"/>
  <c r="W761" i="82"/>
  <c r="W311" i="82"/>
  <c r="W766" i="82"/>
  <c r="W1150" i="82"/>
  <c r="W814" i="82"/>
  <c r="W1262" i="82"/>
  <c r="W499" i="82"/>
  <c r="W905" i="82"/>
  <c r="W138" i="82"/>
  <c r="W262" i="82"/>
  <c r="W95" i="82"/>
  <c r="W98" i="82"/>
  <c r="W420" i="82"/>
  <c r="W740" i="82"/>
  <c r="W1044" i="82"/>
  <c r="W89" i="82"/>
  <c r="W522" i="82"/>
  <c r="W837" i="82"/>
  <c r="W1167" i="82"/>
  <c r="W243" i="82"/>
  <c r="W566" i="82"/>
  <c r="W1009" i="82"/>
  <c r="W1313" i="82"/>
  <c r="W418" i="82"/>
  <c r="W743" i="82"/>
  <c r="W1058" i="82"/>
  <c r="W332" i="82"/>
  <c r="W403" i="82"/>
  <c r="W430" i="82"/>
  <c r="W55" i="82"/>
  <c r="W66" i="82"/>
  <c r="W68" i="82"/>
  <c r="W201" i="82"/>
  <c r="W348" i="82"/>
  <c r="W460" i="82"/>
  <c r="W548" i="82"/>
  <c r="W764" i="82"/>
  <c r="W860" i="82"/>
  <c r="W964" i="82"/>
  <c r="W1084" i="82"/>
  <c r="W1164" i="82"/>
  <c r="W1280" i="82"/>
  <c r="W163" i="82"/>
  <c r="W299" i="82"/>
  <c r="W437" i="82"/>
  <c r="W538" i="82"/>
  <c r="W650" i="82"/>
  <c r="W869" i="82"/>
  <c r="W965" i="82"/>
  <c r="W1071" i="82"/>
  <c r="W1178" i="82"/>
  <c r="W1279" i="82"/>
  <c r="W129" i="82"/>
  <c r="W257" i="82"/>
  <c r="W395" i="82"/>
  <c r="W491" i="82"/>
  <c r="W705" i="82"/>
  <c r="W806" i="82"/>
  <c r="W923" i="82"/>
  <c r="W1019" i="82"/>
  <c r="W1137" i="82"/>
  <c r="W1233" i="82"/>
  <c r="W41" i="82"/>
  <c r="W337" i="82"/>
  <c r="W455" i="82"/>
  <c r="W669" i="82"/>
  <c r="W983" i="82"/>
  <c r="W1197" i="82"/>
  <c r="W1293" i="82"/>
  <c r="W889" i="82"/>
  <c r="W489" i="82"/>
  <c r="W473" i="82"/>
  <c r="W183" i="82"/>
  <c r="W23" i="82"/>
  <c r="AA23" i="82" s="1"/>
  <c r="W306" i="82"/>
  <c r="W132" i="82"/>
  <c r="W281" i="82"/>
  <c r="W400" i="82"/>
  <c r="W496" i="82"/>
  <c r="W600" i="82"/>
  <c r="W712" i="82"/>
  <c r="W800" i="82"/>
  <c r="W912" i="82"/>
  <c r="W1032" i="82"/>
  <c r="W1112" i="82"/>
  <c r="W1232" i="82"/>
  <c r="W57" i="82"/>
  <c r="W199" i="82"/>
  <c r="W373" i="82"/>
  <c r="W495" i="82"/>
  <c r="W597" i="82"/>
  <c r="W698" i="82"/>
  <c r="W810" i="82"/>
  <c r="W906" i="82"/>
  <c r="W1023" i="82"/>
  <c r="W1119" i="82"/>
  <c r="W1237" i="82"/>
  <c r="W29" i="82"/>
  <c r="AA29" i="82" s="1"/>
  <c r="W187" i="82"/>
  <c r="W336" i="82"/>
  <c r="W433" i="82"/>
  <c r="W550" i="82"/>
  <c r="W651" i="82"/>
  <c r="W763" i="82"/>
  <c r="W865" i="82"/>
  <c r="W966" i="82"/>
  <c r="W1078" i="82"/>
  <c r="W1174" i="82"/>
  <c r="W1291" i="82"/>
  <c r="W131" i="82"/>
  <c r="W280" i="82"/>
  <c r="W397" i="82"/>
  <c r="W498" i="82"/>
  <c r="W610" i="82"/>
  <c r="W711" i="82"/>
  <c r="W823" i="82"/>
  <c r="W925" i="82"/>
  <c r="W1042" i="82"/>
  <c r="W1138" i="82"/>
  <c r="W1245" i="82"/>
  <c r="W219" i="82"/>
  <c r="W654" i="82"/>
  <c r="W1102" i="82"/>
  <c r="W225" i="82"/>
  <c r="W723" i="82"/>
  <c r="W1107" i="82"/>
  <c r="W317" i="82"/>
  <c r="W750" i="82"/>
  <c r="W1113" i="82"/>
  <c r="W457" i="82"/>
  <c r="W798" i="82"/>
  <c r="W103" i="82"/>
  <c r="W202" i="82"/>
  <c r="W19" i="82"/>
  <c r="AB19" i="82" s="1"/>
  <c r="W38" i="82"/>
  <c r="AB38" i="82" s="1"/>
  <c r="W210" i="82"/>
  <c r="W318" i="82"/>
  <c r="W62" i="82"/>
  <c r="W2" i="82"/>
  <c r="AA2" i="82" s="1"/>
  <c r="W175" i="82"/>
  <c r="W416" i="82"/>
  <c r="W616" i="82"/>
  <c r="W736" i="82"/>
  <c r="W936" i="82"/>
  <c r="W1152" i="82"/>
  <c r="W80" i="82"/>
  <c r="W383" i="82"/>
  <c r="W607" i="82"/>
  <c r="W821" i="82"/>
  <c r="W1034" i="82"/>
  <c r="W1247" i="82"/>
  <c r="W347" i="82"/>
  <c r="W561" i="82"/>
  <c r="W875" i="82"/>
  <c r="W1206" i="82"/>
  <c r="W301" i="82"/>
  <c r="W621" i="82"/>
  <c r="W1053" i="82"/>
  <c r="W1166" i="82"/>
  <c r="W409" i="82"/>
  <c r="W71" i="82"/>
  <c r="W286" i="82"/>
  <c r="W340" i="82"/>
  <c r="W644" i="82"/>
  <c r="W956" i="82"/>
  <c r="W1268" i="82"/>
  <c r="W426" i="82"/>
  <c r="W954" i="82"/>
  <c r="W1269" i="82"/>
  <c r="W353" i="82"/>
  <c r="W694" i="82"/>
  <c r="W1094" i="82"/>
  <c r="W188" i="82"/>
  <c r="W626" i="82"/>
  <c r="W1159" i="82"/>
  <c r="W782" i="82"/>
  <c r="W787" i="82"/>
  <c r="W521" i="82"/>
  <c r="W246" i="82"/>
  <c r="W751" i="82"/>
  <c r="W871" i="82"/>
  <c r="W33" i="82"/>
  <c r="AA33" i="82" s="1"/>
  <c r="W1097" i="82"/>
  <c r="W34" i="82"/>
  <c r="AA34" i="82" s="1"/>
  <c r="W741" i="82"/>
  <c r="W886" i="82"/>
  <c r="W957" i="82"/>
  <c r="W1283" i="82"/>
  <c r="W4" i="82"/>
  <c r="AA4" i="82" s="1"/>
  <c r="W196" i="82"/>
  <c r="W344" i="82"/>
  <c r="W432" i="82"/>
  <c r="W544" i="82"/>
  <c r="W656" i="82"/>
  <c r="W744" i="82"/>
  <c r="W856" i="82"/>
  <c r="W960" i="82"/>
  <c r="W1056" i="82"/>
  <c r="W1160" i="82"/>
  <c r="W1276" i="82"/>
  <c r="W101" i="82"/>
  <c r="W291" i="82"/>
  <c r="W431" i="82"/>
  <c r="W533" i="82"/>
  <c r="W645" i="82"/>
  <c r="W746" i="82"/>
  <c r="W847" i="82"/>
  <c r="W959" i="82"/>
  <c r="W1055" i="82"/>
  <c r="W1173" i="82"/>
  <c r="W1274" i="82"/>
  <c r="W113" i="82"/>
  <c r="W251" i="82"/>
  <c r="W374" i="82"/>
  <c r="W486" i="82"/>
  <c r="W587" i="82"/>
  <c r="W699" i="82"/>
  <c r="W801" i="82"/>
  <c r="W918" i="82"/>
  <c r="W1014" i="82"/>
  <c r="W1121" i="82"/>
  <c r="W1227" i="82"/>
  <c r="W21" i="82"/>
  <c r="AB21" i="82" s="1"/>
  <c r="W195" i="82"/>
  <c r="W331" i="82"/>
  <c r="W450" i="82"/>
  <c r="W546" i="82"/>
  <c r="W653" i="82"/>
  <c r="W759" i="82"/>
  <c r="W850" i="82"/>
  <c r="W978" i="82"/>
  <c r="W1063" i="82"/>
  <c r="W1191" i="82"/>
  <c r="W1277" i="82"/>
  <c r="W377" i="82"/>
  <c r="W803" i="82"/>
  <c r="W1209" i="82"/>
  <c r="W467" i="82"/>
  <c r="W809" i="82"/>
  <c r="W125" i="82"/>
  <c r="W451" i="82"/>
  <c r="W878" i="82"/>
  <c r="W45" i="82"/>
  <c r="W542" i="82"/>
  <c r="W1011" i="82"/>
  <c r="W39" i="82"/>
  <c r="AB39" i="82" s="1"/>
  <c r="W42" i="82"/>
  <c r="W230" i="82"/>
  <c r="W47" i="82"/>
  <c r="W50" i="82"/>
  <c r="W254" i="82"/>
  <c r="W76" i="82"/>
  <c r="W207" i="82"/>
  <c r="W352" i="82"/>
  <c r="W464" i="82"/>
  <c r="W552" i="82"/>
  <c r="W664" i="82"/>
  <c r="W784" i="82"/>
  <c r="W864" i="82"/>
  <c r="W984" i="82"/>
  <c r="W1096" i="82"/>
  <c r="W1184" i="82"/>
  <c r="W1284" i="82"/>
  <c r="W171" i="82"/>
  <c r="W305" i="82"/>
  <c r="W442" i="82"/>
  <c r="W549" i="82"/>
  <c r="W661" i="82"/>
  <c r="W757" i="82"/>
  <c r="W874" i="82"/>
  <c r="W970" i="82"/>
  <c r="W1087" i="82"/>
  <c r="W1183" i="82"/>
  <c r="W1290" i="82"/>
  <c r="W136" i="82"/>
  <c r="W264" i="82"/>
  <c r="W401" i="82"/>
  <c r="W497" i="82"/>
  <c r="W614" i="82"/>
  <c r="W715" i="82"/>
  <c r="W817" i="82"/>
  <c r="W929" i="82"/>
  <c r="W1025" i="82"/>
  <c r="W1142" i="82"/>
  <c r="W1238" i="82"/>
  <c r="W64" i="82"/>
  <c r="W216" i="82"/>
  <c r="W349" i="82"/>
  <c r="W461" i="82"/>
  <c r="W557" i="82"/>
  <c r="W674" i="82"/>
  <c r="W775" i="82"/>
  <c r="W887" i="82"/>
  <c r="W989" i="82"/>
  <c r="W1090" i="82"/>
  <c r="W1202" i="82"/>
  <c r="W1298" i="82"/>
  <c r="W505" i="82"/>
  <c r="W910" i="82"/>
  <c r="W24" i="82"/>
  <c r="AA24" i="82" s="1"/>
  <c r="W510" i="82"/>
  <c r="W915" i="82"/>
  <c r="W77" i="82"/>
  <c r="W558" i="82"/>
  <c r="W1006" i="82"/>
  <c r="W211" i="82"/>
  <c r="W713" i="82"/>
  <c r="W1118" i="82"/>
  <c r="W298" i="82"/>
  <c r="W115" i="82"/>
  <c r="W150" i="82"/>
  <c r="W290" i="82"/>
  <c r="W126" i="82"/>
  <c r="W84" i="82"/>
  <c r="W244" i="82"/>
  <c r="W356" i="82"/>
  <c r="W468" i="82"/>
  <c r="W588" i="82"/>
  <c r="W668" i="82"/>
  <c r="W788" i="82"/>
  <c r="W900" i="82"/>
  <c r="W988" i="82"/>
  <c r="W1100" i="82"/>
  <c r="W1204" i="82"/>
  <c r="W1296" i="82"/>
  <c r="W177" i="82"/>
  <c r="W357" i="82"/>
  <c r="W447" i="82"/>
  <c r="W575" i="82"/>
  <c r="W677" i="82"/>
  <c r="W767" i="82"/>
  <c r="W890" i="82"/>
  <c r="W975" i="82"/>
  <c r="W1103" i="82"/>
  <c r="W1194" i="82"/>
  <c r="W8" i="82"/>
  <c r="AA8" i="82" s="1"/>
  <c r="W144" i="82"/>
  <c r="W279" i="82"/>
  <c r="W406" i="82"/>
  <c r="W502" i="82"/>
  <c r="W619" i="82"/>
  <c r="W721" i="82"/>
  <c r="W833" i="82"/>
  <c r="W934" i="82"/>
  <c r="W1035" i="82"/>
  <c r="W1147" i="82"/>
  <c r="W1249" i="82"/>
  <c r="W73" i="82"/>
  <c r="W224" i="82"/>
  <c r="W370" i="82"/>
  <c r="W466" i="82"/>
  <c r="W573" i="82"/>
  <c r="W679" i="82"/>
  <c r="W781" i="82"/>
  <c r="W893" i="82"/>
  <c r="W994" i="82"/>
  <c r="W1111" i="82"/>
  <c r="W1207" i="82"/>
  <c r="W1314" i="82"/>
  <c r="W526" i="82"/>
  <c r="W931" i="82"/>
  <c r="W65" i="82"/>
  <c r="W531" i="82"/>
  <c r="W1001" i="82"/>
  <c r="W119" i="82"/>
  <c r="W601" i="82"/>
  <c r="W1027" i="82"/>
  <c r="W240" i="82"/>
  <c r="W734" i="82"/>
  <c r="W1139" i="82"/>
  <c r="W250" i="82"/>
  <c r="W99" i="82"/>
  <c r="W118" i="82"/>
  <c r="W258" i="82"/>
  <c r="W107" i="82"/>
  <c r="W110" i="82"/>
  <c r="AH29" i="82"/>
  <c r="AL29" i="82" s="1"/>
  <c r="AH93" i="82"/>
  <c r="AH153" i="82"/>
  <c r="AH207" i="82"/>
  <c r="AH260" i="82"/>
  <c r="AH313" i="82"/>
  <c r="AH360" i="82"/>
  <c r="AH400" i="82"/>
  <c r="AH440" i="82"/>
  <c r="AH480" i="82"/>
  <c r="AH520" i="82"/>
  <c r="AH560" i="82"/>
  <c r="AH600" i="82"/>
  <c r="AH640" i="82"/>
  <c r="AH680" i="82"/>
  <c r="AH720" i="82"/>
  <c r="AH760" i="82"/>
  <c r="AH800" i="82"/>
  <c r="AH840" i="82"/>
  <c r="AH880" i="82"/>
  <c r="AH920" i="82"/>
  <c r="AH960" i="82"/>
  <c r="AH1000" i="82"/>
  <c r="AH1040" i="82"/>
  <c r="AH1080" i="82"/>
  <c r="AH1120" i="82"/>
  <c r="AH1160" i="82"/>
  <c r="AH1200" i="82"/>
  <c r="AH1240" i="82"/>
  <c r="AH1280" i="82"/>
  <c r="AH20" i="82"/>
  <c r="AM20" i="82" s="1"/>
  <c r="AH105" i="82"/>
  <c r="AH179" i="82"/>
  <c r="AH251" i="82"/>
  <c r="AH321" i="82"/>
  <c r="AH379" i="82"/>
  <c r="AH433" i="82"/>
  <c r="AH486" i="82"/>
  <c r="AH539" i="82"/>
  <c r="AH593" i="82"/>
  <c r="AH646" i="82"/>
  <c r="AH699" i="82"/>
  <c r="AH753" i="82"/>
  <c r="AH806" i="82"/>
  <c r="AH859" i="82"/>
  <c r="AH913" i="82"/>
  <c r="AH966" i="82"/>
  <c r="AH1019" i="82"/>
  <c r="AH1073" i="82"/>
  <c r="AH1126" i="82"/>
  <c r="AH1179" i="82"/>
  <c r="AH1233" i="82"/>
  <c r="AH101" i="82"/>
  <c r="AH159" i="82"/>
  <c r="AH212" i="82"/>
  <c r="AH265" i="82"/>
  <c r="AH319" i="82"/>
  <c r="AH364" i="82"/>
  <c r="AH404" i="82"/>
  <c r="AH444" i="82"/>
  <c r="AH484" i="82"/>
  <c r="AH524" i="82"/>
  <c r="AH564" i="82"/>
  <c r="AH604" i="82"/>
  <c r="AH644" i="82"/>
  <c r="AH684" i="82"/>
  <c r="AH724" i="82"/>
  <c r="AH764" i="82"/>
  <c r="AH804" i="82"/>
  <c r="AH844" i="82"/>
  <c r="AH884" i="82"/>
  <c r="AH924" i="82"/>
  <c r="AH964" i="82"/>
  <c r="AH1004" i="82"/>
  <c r="AH1044" i="82"/>
  <c r="AH1084" i="82"/>
  <c r="AH1124" i="82"/>
  <c r="AH1164" i="82"/>
  <c r="AH1204" i="82"/>
  <c r="AH1244" i="82"/>
  <c r="AH1284" i="82"/>
  <c r="AH115" i="82"/>
  <c r="AH187" i="82"/>
  <c r="AH257" i="82"/>
  <c r="AH328" i="82"/>
  <c r="AH385" i="82"/>
  <c r="AH438" i="82"/>
  <c r="AH491" i="82"/>
  <c r="AH545" i="82"/>
  <c r="AH598" i="82"/>
  <c r="AH651" i="82"/>
  <c r="AH705" i="82"/>
  <c r="AH758" i="82"/>
  <c r="AH811" i="82"/>
  <c r="AH865" i="82"/>
  <c r="AH918" i="82"/>
  <c r="AH61" i="82"/>
  <c r="AH143" i="82"/>
  <c r="AH217" i="82"/>
  <c r="AH281" i="82"/>
  <c r="AH344" i="82"/>
  <c r="AH392" i="82"/>
  <c r="AH448" i="82"/>
  <c r="AH496" i="82"/>
  <c r="AH544" i="82"/>
  <c r="AH592" i="82"/>
  <c r="AH648" i="82"/>
  <c r="AH696" i="82"/>
  <c r="AH744" i="82"/>
  <c r="AH792" i="82"/>
  <c r="AH848" i="82"/>
  <c r="AH896" i="82"/>
  <c r="AH944" i="82"/>
  <c r="AH992" i="82"/>
  <c r="AH1048" i="82"/>
  <c r="AH1096" i="82"/>
  <c r="AH1144" i="82"/>
  <c r="AH1192" i="82"/>
  <c r="AH1248" i="82"/>
  <c r="AH1296" i="82"/>
  <c r="AH64" i="82"/>
  <c r="AH165" i="82"/>
  <c r="AH264" i="82"/>
  <c r="AH347" i="82"/>
  <c r="AH411" i="82"/>
  <c r="AH475" i="82"/>
  <c r="AH550" i="82"/>
  <c r="AH614" i="82"/>
  <c r="AH678" i="82"/>
  <c r="AH742" i="82"/>
  <c r="AH817" i="82"/>
  <c r="AH881" i="82"/>
  <c r="AH945" i="82"/>
  <c r="AH1003" i="82"/>
  <c r="AH1062" i="82"/>
  <c r="AH1121" i="82"/>
  <c r="AH1185" i="82"/>
  <c r="AH1243" i="82"/>
  <c r="AH1297" i="82"/>
  <c r="AH65" i="82"/>
  <c r="AH152" i="82"/>
  <c r="AH224" i="82"/>
  <c r="AH295" i="82"/>
  <c r="AH359" i="82"/>
  <c r="AH413" i="82"/>
  <c r="AH466" i="82"/>
  <c r="AH519" i="82"/>
  <c r="AH573" i="82"/>
  <c r="AH626" i="82"/>
  <c r="AH679" i="82"/>
  <c r="AH733" i="82"/>
  <c r="AH786" i="82"/>
  <c r="AH89" i="82"/>
  <c r="AH240" i="82"/>
  <c r="AH371" i="82"/>
  <c r="AH478" i="82"/>
  <c r="AH585" i="82"/>
  <c r="AH691" i="82"/>
  <c r="AH798" i="82"/>
  <c r="AH871" i="82"/>
  <c r="AH942" i="82"/>
  <c r="AH1013" i="82"/>
  <c r="AH1085" i="82"/>
  <c r="AH1155" i="82"/>
  <c r="AH1226" i="82"/>
  <c r="AH1298" i="82"/>
  <c r="AH100" i="82"/>
  <c r="AH247" i="82"/>
  <c r="AH377" i="82"/>
  <c r="AH483" i="82"/>
  <c r="AH213" i="82"/>
  <c r="AH458" i="82"/>
  <c r="AH618" i="82"/>
  <c r="AH761" i="82"/>
  <c r="AH869" i="82"/>
  <c r="AH965" i="82"/>
  <c r="AH1059" i="82"/>
  <c r="AH1154" i="82"/>
  <c r="AH1250" i="82"/>
  <c r="AH104" i="82"/>
  <c r="AH378" i="82"/>
  <c r="AH565" i="82"/>
  <c r="AH707" i="82"/>
  <c r="AH834" i="82"/>
  <c r="AH930" i="82"/>
  <c r="AH1023" i="82"/>
  <c r="AH1118" i="82"/>
  <c r="AH1214" i="82"/>
  <c r="AH1309" i="82"/>
  <c r="AH312" i="82"/>
  <c r="AH526" i="82"/>
  <c r="AH666" i="82"/>
  <c r="AH809" i="82"/>
  <c r="AH903" i="82"/>
  <c r="AH997" i="82"/>
  <c r="AH1093" i="82"/>
  <c r="AH1187" i="82"/>
  <c r="AH1282" i="82"/>
  <c r="AH629" i="82"/>
  <c r="AH1066" i="82"/>
  <c r="AH671" i="82"/>
  <c r="AH367" i="82"/>
  <c r="AH925" i="82"/>
  <c r="AH1303" i="82"/>
  <c r="AH1133" i="82"/>
  <c r="AH601" i="82"/>
  <c r="AH1047" i="82"/>
  <c r="AH67" i="82"/>
  <c r="AH294" i="82"/>
  <c r="AH134" i="82"/>
  <c r="AH6" i="82"/>
  <c r="AL6" i="82" s="1"/>
  <c r="AH302" i="82"/>
  <c r="AH90" i="82"/>
  <c r="AH15" i="82"/>
  <c r="AM15" i="82" s="1"/>
  <c r="AH142" i="82"/>
  <c r="AH23" i="82"/>
  <c r="AM23" i="82" s="1"/>
  <c r="AH50" i="82"/>
  <c r="AM50" i="82" s="1"/>
  <c r="AH170" i="82"/>
  <c r="AH202" i="82"/>
  <c r="AH5" i="82"/>
  <c r="AL5" i="82" s="1"/>
  <c r="AH77" i="82"/>
  <c r="AH169" i="82"/>
  <c r="AH239" i="82"/>
  <c r="AH308" i="82"/>
  <c r="AH376" i="82"/>
  <c r="AH428" i="82"/>
  <c r="AH488" i="82"/>
  <c r="AH540" i="82"/>
  <c r="AH596" i="82"/>
  <c r="AH656" i="82"/>
  <c r="AH708" i="82"/>
  <c r="AH768" i="82"/>
  <c r="AH820" i="82"/>
  <c r="AH872" i="82"/>
  <c r="AH932" i="82"/>
  <c r="AH984" i="82"/>
  <c r="AH1036" i="82"/>
  <c r="AH1100" i="82"/>
  <c r="AH1152" i="82"/>
  <c r="AH1212" i="82"/>
  <c r="AH1264" i="82"/>
  <c r="AH9" i="82"/>
  <c r="AL9" i="82" s="1"/>
  <c r="AH136" i="82"/>
  <c r="AH229" i="82"/>
  <c r="AH336" i="82"/>
  <c r="AH406" i="82"/>
  <c r="AH481" i="82"/>
  <c r="AH561" i="82"/>
  <c r="AH630" i="82"/>
  <c r="AH710" i="82"/>
  <c r="AH779" i="82"/>
  <c r="AH849" i="82"/>
  <c r="AH929" i="82"/>
  <c r="AH993" i="82"/>
  <c r="AH1057" i="82"/>
  <c r="AH1131" i="82"/>
  <c r="AH1195" i="82"/>
  <c r="AH1259" i="82"/>
  <c r="AH12" i="82"/>
  <c r="AM12" i="82" s="1"/>
  <c r="AH117" i="82"/>
  <c r="AH195" i="82"/>
  <c r="AH273" i="82"/>
  <c r="AH349" i="82"/>
  <c r="AH407" i="82"/>
  <c r="AH471" i="82"/>
  <c r="AH530" i="82"/>
  <c r="AH589" i="82"/>
  <c r="AH647" i="82"/>
  <c r="AH706" i="82"/>
  <c r="AH765" i="82"/>
  <c r="AH48" i="82"/>
  <c r="AM48" i="82" s="1"/>
  <c r="AH211" i="82"/>
  <c r="AH361" i="82"/>
  <c r="AH489" i="82"/>
  <c r="AH606" i="82"/>
  <c r="AH723" i="82"/>
  <c r="AH829" i="82"/>
  <c r="AH906" i="82"/>
  <c r="AH985" i="82"/>
  <c r="AH1063" i="82"/>
  <c r="AH1141" i="82"/>
  <c r="AH1219" i="82"/>
  <c r="AH1305" i="82"/>
  <c r="AH133" i="82"/>
  <c r="AH289" i="82"/>
  <c r="AH419" i="82"/>
  <c r="AH373" i="82"/>
  <c r="AH575" i="82"/>
  <c r="AH730" i="82"/>
  <c r="AH861" i="82"/>
  <c r="AH974" i="82"/>
  <c r="AH1079" i="82"/>
  <c r="AH1182" i="82"/>
  <c r="AH1287" i="82"/>
  <c r="AH248" i="82"/>
  <c r="AH506" i="82"/>
  <c r="AH665" i="82"/>
  <c r="AH815" i="82"/>
  <c r="AH919" i="82"/>
  <c r="AH1033" i="82"/>
  <c r="AH1138" i="82"/>
  <c r="AH1242" i="82"/>
  <c r="AH141" i="82"/>
  <c r="AH426" i="82"/>
  <c r="AH611" i="82"/>
  <c r="AH767" i="82"/>
  <c r="AH883" i="82"/>
  <c r="AH989" i="82"/>
  <c r="AH1102" i="82"/>
  <c r="AH1207" i="82"/>
  <c r="AH1310" i="82"/>
  <c r="AH839" i="82"/>
  <c r="AH1257" i="82"/>
  <c r="AH1171" i="82"/>
  <c r="AH810" i="82"/>
  <c r="AH1229" i="82"/>
  <c r="AH1058" i="82"/>
  <c r="AH655" i="82"/>
  <c r="AH1123" i="82"/>
  <c r="AH35" i="82"/>
  <c r="AL35" i="82" s="1"/>
  <c r="AH230" i="82"/>
  <c r="AH54" i="82"/>
  <c r="AL54" i="82" s="1"/>
  <c r="AH154" i="82"/>
  <c r="AH39" i="82"/>
  <c r="AL39" i="82" s="1"/>
  <c r="AH162" i="82"/>
  <c r="AH55" i="82"/>
  <c r="AL55" i="82" s="1"/>
  <c r="AH85" i="82"/>
  <c r="AH175" i="82"/>
  <c r="AH244" i="82"/>
  <c r="AH324" i="82"/>
  <c r="AH380" i="82"/>
  <c r="AH432" i="82"/>
  <c r="AH492" i="82"/>
  <c r="AH548" i="82"/>
  <c r="AH608" i="82"/>
  <c r="AH660" i="82"/>
  <c r="AH712" i="82"/>
  <c r="AH772" i="82"/>
  <c r="AH824" i="82"/>
  <c r="AH876" i="82"/>
  <c r="AH936" i="82"/>
  <c r="AH988" i="82"/>
  <c r="AH1052" i="82"/>
  <c r="AH1104" i="82"/>
  <c r="AH1156" i="82"/>
  <c r="AH1216" i="82"/>
  <c r="AH1268" i="82"/>
  <c r="AH32" i="82"/>
  <c r="AM32" i="82" s="1"/>
  <c r="AH144" i="82"/>
  <c r="AH236" i="82"/>
  <c r="AH342" i="82"/>
  <c r="AH417" i="82"/>
  <c r="AH497" i="82"/>
  <c r="AH566" i="82"/>
  <c r="AH635" i="82"/>
  <c r="AH715" i="82"/>
  <c r="AH785" i="82"/>
  <c r="AH854" i="82"/>
  <c r="AH934" i="82"/>
  <c r="AH998" i="82"/>
  <c r="AH1067" i="82"/>
  <c r="AH1137" i="82"/>
  <c r="AH1201" i="82"/>
  <c r="AH1265" i="82"/>
  <c r="AH24" i="82"/>
  <c r="AM24" i="82" s="1"/>
  <c r="AH124" i="82"/>
  <c r="AH203" i="82"/>
  <c r="AH280" i="82"/>
  <c r="AH354" i="82"/>
  <c r="AH418" i="82"/>
  <c r="AH477" i="82"/>
  <c r="AH535" i="82"/>
  <c r="AH594" i="82"/>
  <c r="AH653" i="82"/>
  <c r="AH711" i="82"/>
  <c r="AH770" i="82"/>
  <c r="AH225" i="82"/>
  <c r="AH382" i="82"/>
  <c r="AH499" i="82"/>
  <c r="AH617" i="82"/>
  <c r="AH734" i="82"/>
  <c r="AH835" i="82"/>
  <c r="AH914" i="82"/>
  <c r="AH991" i="82"/>
  <c r="AH1070" i="82"/>
  <c r="AH1149" i="82"/>
  <c r="AH1234" i="82"/>
  <c r="AH1311" i="82"/>
  <c r="AH147" i="82"/>
  <c r="AH304" i="82"/>
  <c r="AH430" i="82"/>
  <c r="AH92" i="82"/>
  <c r="AH394" i="82"/>
  <c r="AH590" i="82"/>
  <c r="AH746" i="82"/>
  <c r="AH879" i="82"/>
  <c r="AH983" i="82"/>
  <c r="AH1087" i="82"/>
  <c r="AH1193" i="82"/>
  <c r="AH1295" i="82"/>
  <c r="AH277" i="82"/>
  <c r="AH522" i="82"/>
  <c r="AH677" i="82"/>
  <c r="AH825" i="82"/>
  <c r="AH938" i="82"/>
  <c r="AH1043" i="82"/>
  <c r="AH1146" i="82"/>
  <c r="AH1251" i="82"/>
  <c r="AH171" i="82"/>
  <c r="AH447" i="82"/>
  <c r="AH623" i="82"/>
  <c r="AH782" i="82"/>
  <c r="AH894" i="82"/>
  <c r="AH1007" i="82"/>
  <c r="AH1111" i="82"/>
  <c r="AH1215" i="82"/>
  <c r="AH120" i="82"/>
  <c r="AH877" i="82"/>
  <c r="AH1294" i="82"/>
  <c r="AH1246" i="82"/>
  <c r="AH847" i="82"/>
  <c r="AH1266" i="82"/>
  <c r="AH1209" i="82"/>
  <c r="AH714" i="82"/>
  <c r="AH1161" i="82"/>
  <c r="AH19" i="82"/>
  <c r="AM19" i="82" s="1"/>
  <c r="AH214" i="82"/>
  <c r="AH38" i="82"/>
  <c r="AL38" i="82" s="1"/>
  <c r="AH27" i="82"/>
  <c r="AL27" i="82" s="1"/>
  <c r="AH130" i="82"/>
  <c r="AH122" i="82"/>
  <c r="AH318" i="82"/>
  <c r="AH11" i="82"/>
  <c r="AM11" i="82" s="1"/>
  <c r="AH87" i="82"/>
  <c r="AH75" i="82"/>
  <c r="AH53" i="82"/>
  <c r="AL53" i="82" s="1"/>
  <c r="AH148" i="82"/>
  <c r="AH228" i="82"/>
  <c r="AH297" i="82"/>
  <c r="AH368" i="82"/>
  <c r="AH420" i="82"/>
  <c r="AH472" i="82"/>
  <c r="AH532" i="82"/>
  <c r="AH584" i="82"/>
  <c r="AH636" i="82"/>
  <c r="AH700" i="82"/>
  <c r="AH752" i="82"/>
  <c r="AH812" i="82"/>
  <c r="AH864" i="82"/>
  <c r="AH916" i="82"/>
  <c r="AH976" i="82"/>
  <c r="AH1028" i="82"/>
  <c r="AH1088" i="82"/>
  <c r="AH1140" i="82"/>
  <c r="AH1196" i="82"/>
  <c r="AH1256" i="82"/>
  <c r="AH1308" i="82"/>
  <c r="AH123" i="82"/>
  <c r="AH215" i="82"/>
  <c r="AH307" i="82"/>
  <c r="AH395" i="82"/>
  <c r="AH465" i="82"/>
  <c r="AH534" i="82"/>
  <c r="AH619" i="82"/>
  <c r="AH689" i="82"/>
  <c r="AH769" i="82"/>
  <c r="AH838" i="82"/>
  <c r="AH907" i="82"/>
  <c r="AH982" i="82"/>
  <c r="AH1046" i="82"/>
  <c r="AH1110" i="82"/>
  <c r="AH1174" i="82"/>
  <c r="AH1249" i="82"/>
  <c r="AH1307" i="82"/>
  <c r="AH97" i="82"/>
  <c r="AH181" i="82"/>
  <c r="AH259" i="82"/>
  <c r="AH337" i="82"/>
  <c r="AH397" i="82"/>
  <c r="AH455" i="82"/>
  <c r="AH514" i="82"/>
  <c r="AH578" i="82"/>
  <c r="AH637" i="82"/>
  <c r="AH695" i="82"/>
  <c r="AH754" i="82"/>
  <c r="AH183" i="82"/>
  <c r="AH339" i="82"/>
  <c r="AH457" i="82"/>
  <c r="AH574" i="82"/>
  <c r="AH702" i="82"/>
  <c r="AH814" i="82"/>
  <c r="AH893" i="82"/>
  <c r="AH970" i="82"/>
  <c r="AH1049" i="82"/>
  <c r="AH1127" i="82"/>
  <c r="AH1205" i="82"/>
  <c r="AH1283" i="82"/>
  <c r="AH80" i="82"/>
  <c r="AH261" i="82"/>
  <c r="AH398" i="82"/>
  <c r="AH8" i="82"/>
  <c r="AL8" i="82" s="1"/>
  <c r="AH327" i="82"/>
  <c r="AH547" i="82"/>
  <c r="AH703" i="82"/>
  <c r="AH841" i="82"/>
  <c r="AH946" i="82"/>
  <c r="AH1050" i="82"/>
  <c r="AH1165" i="82"/>
  <c r="AH1267" i="82"/>
  <c r="AH192" i="82"/>
  <c r="AH463" i="82"/>
  <c r="AH634" i="82"/>
  <c r="AH793" i="82"/>
  <c r="AH901" i="82"/>
  <c r="AH1005" i="82"/>
  <c r="AH1109" i="82"/>
  <c r="AH1223" i="82"/>
  <c r="AH72" i="82"/>
  <c r="AH383" i="82"/>
  <c r="AH581" i="82"/>
  <c r="AH739" i="82"/>
  <c r="AH866" i="82"/>
  <c r="AH969" i="82"/>
  <c r="AH1074" i="82"/>
  <c r="AH1178" i="82"/>
  <c r="AH1293" i="82"/>
  <c r="AH741" i="82"/>
  <c r="AH1181" i="82"/>
  <c r="AH1018" i="82"/>
  <c r="AH698" i="82"/>
  <c r="AH1151" i="82"/>
  <c r="AH905" i="82"/>
  <c r="AH474" i="82"/>
  <c r="AH1010" i="82"/>
  <c r="AH51" i="82"/>
  <c r="AM51" i="82" s="1"/>
  <c r="AH262" i="82"/>
  <c r="AH86" i="82"/>
  <c r="AH71" i="82"/>
  <c r="AH194" i="82"/>
  <c r="AH79" i="82"/>
  <c r="AH206" i="82"/>
  <c r="AH107" i="82"/>
  <c r="AH18" i="82"/>
  <c r="AM18" i="82" s="1"/>
  <c r="AH82" i="82"/>
  <c r="AH74" i="82"/>
  <c r="AH45" i="82"/>
  <c r="AM45" i="82" s="1"/>
  <c r="AH185" i="82"/>
  <c r="AH287" i="82"/>
  <c r="AH384" i="82"/>
  <c r="AH460" i="82"/>
  <c r="AH536" i="82"/>
  <c r="AH620" i="82"/>
  <c r="AH692" i="82"/>
  <c r="AH780" i="82"/>
  <c r="AH856" i="82"/>
  <c r="AH940" i="82"/>
  <c r="AH1016" i="82"/>
  <c r="AH1092" i="82"/>
  <c r="AH1176" i="82"/>
  <c r="AH1252" i="82"/>
  <c r="AH200" i="82"/>
  <c r="AH353" i="82"/>
  <c r="AH449" i="82"/>
  <c r="AH555" i="82"/>
  <c r="AH662" i="82"/>
  <c r="AH763" i="82"/>
  <c r="AH875" i="82"/>
  <c r="AH971" i="82"/>
  <c r="AH1078" i="82"/>
  <c r="AH1158" i="82"/>
  <c r="AH1254" i="82"/>
  <c r="AH56" i="82"/>
  <c r="AL56" i="82" s="1"/>
  <c r="AH173" i="82"/>
  <c r="AH301" i="82"/>
  <c r="AH386" i="82"/>
  <c r="AH482" i="82"/>
  <c r="AH557" i="82"/>
  <c r="AH642" i="82"/>
  <c r="AH727" i="82"/>
  <c r="AH4" i="82"/>
  <c r="AL4" i="82" s="1"/>
  <c r="AH268" i="82"/>
  <c r="AH435" i="82"/>
  <c r="AH627" i="82"/>
  <c r="AH777" i="82"/>
  <c r="AH899" i="82"/>
  <c r="AH1021" i="82"/>
  <c r="AH1119" i="82"/>
  <c r="AH1247" i="82"/>
  <c r="AH57" i="82"/>
  <c r="AH317" i="82"/>
  <c r="AH473" i="82"/>
  <c r="AH351" i="82"/>
  <c r="AH645" i="82"/>
  <c r="AH831" i="82"/>
  <c r="AH1002" i="82"/>
  <c r="AH1135" i="82"/>
  <c r="AH1306" i="82"/>
  <c r="AH399" i="82"/>
  <c r="AH650" i="82"/>
  <c r="AH862" i="82"/>
  <c r="AH995" i="82"/>
  <c r="AH1166" i="82"/>
  <c r="AH1299" i="82"/>
  <c r="AH469" i="82"/>
  <c r="AH697" i="82"/>
  <c r="AH874" i="82"/>
  <c r="AH1037" i="82"/>
  <c r="AH1167" i="82"/>
  <c r="AH346" i="82"/>
  <c r="AH1103" i="82"/>
  <c r="AH149" i="82"/>
  <c r="AH1038" i="82"/>
  <c r="AH981" i="82"/>
  <c r="AH858" i="82"/>
  <c r="AH83" i="82"/>
  <c r="AH182" i="82"/>
  <c r="AH111" i="82"/>
  <c r="AH110" i="82"/>
  <c r="AH270" i="82"/>
  <c r="AH63" i="82"/>
  <c r="AH222" i="82"/>
  <c r="AH126" i="82"/>
  <c r="AH500" i="82"/>
  <c r="AH1206" i="82"/>
  <c r="AH128" i="82"/>
  <c r="AH1086" i="82"/>
  <c r="AH233" i="82"/>
  <c r="AH576" i="82"/>
  <c r="AH900" i="82"/>
  <c r="AH1132" i="82"/>
  <c r="AH279" i="82"/>
  <c r="AH603" i="82"/>
  <c r="AH923" i="82"/>
  <c r="AH1105" i="82"/>
  <c r="AH131" i="82"/>
  <c r="AH509" i="82"/>
  <c r="AH775" i="82"/>
  <c r="AH681" i="82"/>
  <c r="AH1183" i="82"/>
  <c r="AH387" i="82"/>
  <c r="AH517" i="82"/>
  <c r="AH917" i="82"/>
  <c r="AH1221" i="82"/>
  <c r="AH947" i="82"/>
  <c r="AH256" i="82"/>
  <c r="AH951" i="82"/>
  <c r="AH558" i="82"/>
  <c r="AH291" i="82"/>
  <c r="AH70" i="82"/>
  <c r="AH103" i="82"/>
  <c r="AH43" i="82"/>
  <c r="AM43" i="82" s="1"/>
  <c r="AH255" i="82"/>
  <c r="AH588" i="82"/>
  <c r="AH832" i="82"/>
  <c r="AH996" i="82"/>
  <c r="AH1148" i="82"/>
  <c r="AH1304" i="82"/>
  <c r="AH293" i="82"/>
  <c r="AH518" i="82"/>
  <c r="AH833" i="82"/>
  <c r="AH1142" i="82"/>
  <c r="AH145" i="82"/>
  <c r="AH541" i="82"/>
  <c r="AH791" i="82"/>
  <c r="AH553" i="82"/>
  <c r="AH1198" i="82"/>
  <c r="AH441" i="82"/>
  <c r="AH803" i="82"/>
  <c r="AH1239" i="82"/>
  <c r="AH805" i="82"/>
  <c r="AH1271" i="82"/>
  <c r="AH837" i="82"/>
  <c r="AH1273" i="82"/>
  <c r="AH887" i="82"/>
  <c r="AH1274" i="82"/>
  <c r="AH238" i="82"/>
  <c r="AH95" i="82"/>
  <c r="AH69" i="82"/>
  <c r="AH191" i="82"/>
  <c r="AH292" i="82"/>
  <c r="AH388" i="82"/>
  <c r="AH464" i="82"/>
  <c r="AH552" i="82"/>
  <c r="AH624" i="82"/>
  <c r="AH704" i="82"/>
  <c r="AH784" i="82"/>
  <c r="AH860" i="82"/>
  <c r="AH948" i="82"/>
  <c r="AH1020" i="82"/>
  <c r="AH1108" i="82"/>
  <c r="AH1180" i="82"/>
  <c r="AH1260" i="82"/>
  <c r="AH52" i="82"/>
  <c r="AL52" i="82" s="1"/>
  <c r="AH208" i="82"/>
  <c r="AH358" i="82"/>
  <c r="AH454" i="82"/>
  <c r="AH571" i="82"/>
  <c r="AH667" i="82"/>
  <c r="AH774" i="82"/>
  <c r="AH886" i="82"/>
  <c r="AH977" i="82"/>
  <c r="AH1083" i="82"/>
  <c r="AH1163" i="82"/>
  <c r="AH1270" i="82"/>
  <c r="AH188" i="82"/>
  <c r="AH309" i="82"/>
  <c r="AH391" i="82"/>
  <c r="AH487" i="82"/>
  <c r="AH562" i="82"/>
  <c r="AH658" i="82"/>
  <c r="AH738" i="82"/>
  <c r="AH25" i="82"/>
  <c r="AM25" i="82" s="1"/>
  <c r="AH283" i="82"/>
  <c r="AH446" i="82"/>
  <c r="AH638" i="82"/>
  <c r="AH787" i="82"/>
  <c r="AH921" i="82"/>
  <c r="AH1027" i="82"/>
  <c r="AH1134" i="82"/>
  <c r="AH1255" i="82"/>
  <c r="AH332" i="82"/>
  <c r="AH494" i="82"/>
  <c r="AH415" i="82"/>
  <c r="AH661" i="82"/>
  <c r="AH851" i="82"/>
  <c r="AH1011" i="82"/>
  <c r="AH1145" i="82"/>
  <c r="AH17" i="82"/>
  <c r="AM17" i="82" s="1"/>
  <c r="AH421" i="82"/>
  <c r="AH693" i="82"/>
  <c r="AH873" i="82"/>
  <c r="AH1015" i="82"/>
  <c r="AH1175" i="82"/>
  <c r="AH28" i="82"/>
  <c r="AL28" i="82" s="1"/>
  <c r="AH490" i="82"/>
  <c r="AH709" i="82"/>
  <c r="AH911" i="82"/>
  <c r="AH1045" i="82"/>
  <c r="AH1197" i="82"/>
  <c r="AH431" i="82"/>
  <c r="AH1143" i="82"/>
  <c r="AH263" i="82"/>
  <c r="AH1075" i="82"/>
  <c r="AH1285" i="82"/>
  <c r="AH895" i="82"/>
  <c r="AH166" i="82"/>
  <c r="AH91" i="82"/>
  <c r="AH66" i="82"/>
  <c r="AH250" i="82"/>
  <c r="AH274" i="82"/>
  <c r="AH178" i="82"/>
  <c r="AH42" i="82"/>
  <c r="AL42" i="82" s="1"/>
  <c r="AH116" i="82"/>
  <c r="AH201" i="82"/>
  <c r="AH329" i="82"/>
  <c r="AH408" i="82"/>
  <c r="AH476" i="82"/>
  <c r="AH568" i="82"/>
  <c r="AH632" i="82"/>
  <c r="AH728" i="82"/>
  <c r="AH796" i="82"/>
  <c r="AH888" i="82"/>
  <c r="AH956" i="82"/>
  <c r="AH1032" i="82"/>
  <c r="AH1116" i="82"/>
  <c r="AH1188" i="82"/>
  <c r="AH1276" i="82"/>
  <c r="AH84" i="82"/>
  <c r="AH243" i="82"/>
  <c r="AH369" i="82"/>
  <c r="AH470" i="82"/>
  <c r="AH582" i="82"/>
  <c r="AH683" i="82"/>
  <c r="AH795" i="82"/>
  <c r="AH897" i="82"/>
  <c r="AH1009" i="82"/>
  <c r="AH1094" i="82"/>
  <c r="AH1190" i="82"/>
  <c r="AH1281" i="82"/>
  <c r="AH88" i="82"/>
  <c r="AH216" i="82"/>
  <c r="AH323" i="82"/>
  <c r="AH423" i="82"/>
  <c r="AH498" i="82"/>
  <c r="AH583" i="82"/>
  <c r="AH669" i="82"/>
  <c r="AH749" i="82"/>
  <c r="AH112" i="82"/>
  <c r="AH311" i="82"/>
  <c r="AH510" i="82"/>
  <c r="AH659" i="82"/>
  <c r="AH821" i="82"/>
  <c r="AH935" i="82"/>
  <c r="AH1042" i="82"/>
  <c r="AH1170" i="82"/>
  <c r="AH1269" i="82"/>
  <c r="AH161" i="82"/>
  <c r="AH355" i="82"/>
  <c r="AH49" i="82"/>
  <c r="AM49" i="82" s="1"/>
  <c r="AH479" i="82"/>
  <c r="AH687" i="82"/>
  <c r="AH898" i="82"/>
  <c r="AH1031" i="82"/>
  <c r="AH1202" i="82"/>
  <c r="AH60" i="82"/>
  <c r="AH485" i="82"/>
  <c r="AH735" i="82"/>
  <c r="AH890" i="82"/>
  <c r="AH1061" i="82"/>
  <c r="AH1194" i="82"/>
  <c r="AH199" i="82"/>
  <c r="AH538" i="82"/>
  <c r="AH751" i="82"/>
  <c r="AH931" i="82"/>
  <c r="AH1065" i="82"/>
  <c r="AH1235" i="82"/>
  <c r="AH570" i="82"/>
  <c r="AH205" i="82"/>
  <c r="AH527" i="82"/>
  <c r="AH1189" i="82"/>
  <c r="AH973" i="82"/>
  <c r="AH3" i="82"/>
  <c r="AL3" i="82" s="1"/>
  <c r="AH118" i="82"/>
  <c r="AH7" i="82"/>
  <c r="AL7" i="82" s="1"/>
  <c r="AH186" i="82"/>
  <c r="AH190" i="82"/>
  <c r="AH94" i="82"/>
  <c r="AH330" i="82"/>
  <c r="AH121" i="82"/>
  <c r="AH223" i="82"/>
  <c r="AH412" i="82"/>
  <c r="AH572" i="82"/>
  <c r="AH732" i="82"/>
  <c r="AH808" i="82"/>
  <c r="AH968" i="82"/>
  <c r="AH1056" i="82"/>
  <c r="AH1208" i="82"/>
  <c r="AH1288" i="82"/>
  <c r="AH96" i="82"/>
  <c r="AH374" i="82"/>
  <c r="AH502" i="82"/>
  <c r="AH587" i="82"/>
  <c r="AH801" i="82"/>
  <c r="AH902" i="82"/>
  <c r="AH1014" i="82"/>
  <c r="AH1099" i="82"/>
  <c r="AH108" i="82"/>
  <c r="AH231" i="82"/>
  <c r="AH331" i="82"/>
  <c r="AH429" i="82"/>
  <c r="AH599" i="82"/>
  <c r="AH674" i="82"/>
  <c r="AH759" i="82"/>
  <c r="AH125" i="82"/>
  <c r="AH325" i="82"/>
  <c r="AH670" i="82"/>
  <c r="AH842" i="82"/>
  <c r="AH949" i="82"/>
  <c r="AH1055" i="82"/>
  <c r="AH1177" i="82"/>
  <c r="AH176" i="82"/>
  <c r="AH366" i="82"/>
  <c r="AH501" i="82"/>
  <c r="AH909" i="82"/>
  <c r="AH1039" i="82"/>
  <c r="AH1210" i="82"/>
  <c r="AH135" i="82"/>
  <c r="AH537" i="82"/>
  <c r="AH910" i="82"/>
  <c r="AH1071" i="82"/>
  <c r="AH1203" i="82"/>
  <c r="AH227" i="82"/>
  <c r="AH554" i="82"/>
  <c r="AH941" i="82"/>
  <c r="AH1082" i="82"/>
  <c r="AH1245" i="82"/>
  <c r="AH686" i="82"/>
  <c r="AH410" i="82"/>
  <c r="AH586" i="82"/>
  <c r="AH177" i="82"/>
  <c r="AH102" i="82"/>
  <c r="AH26" i="82"/>
  <c r="AM26" i="82" s="1"/>
  <c r="AH98" i="82"/>
  <c r="AH146" i="82"/>
  <c r="AH10" i="82"/>
  <c r="AL10" i="82" s="1"/>
  <c r="AH286" i="82"/>
  <c r="AH127" i="82"/>
  <c r="AH340" i="82"/>
  <c r="AH664" i="82"/>
  <c r="AH972" i="82"/>
  <c r="AH1220" i="82"/>
  <c r="AH390" i="82"/>
  <c r="AH721" i="82"/>
  <c r="AH1025" i="82"/>
  <c r="AH1291" i="82"/>
  <c r="AH343" i="82"/>
  <c r="AH605" i="82"/>
  <c r="AH140" i="82"/>
  <c r="AH531" i="82"/>
  <c r="AH957" i="82"/>
  <c r="AH189" i="82"/>
  <c r="AH773" i="82"/>
  <c r="AH549" i="82"/>
  <c r="AH1081" i="82"/>
  <c r="AH569" i="82"/>
  <c r="AH1122" i="82"/>
  <c r="AH643" i="82"/>
  <c r="AH326" i="82"/>
  <c r="AH78" i="82"/>
  <c r="AH436" i="82"/>
  <c r="AH748" i="82"/>
  <c r="AH1068" i="82"/>
  <c r="AH157" i="82"/>
  <c r="AH625" i="82"/>
  <c r="AH950" i="82"/>
  <c r="AH1222" i="82"/>
  <c r="AH370" i="82"/>
  <c r="AH615" i="82"/>
  <c r="AH168" i="82"/>
  <c r="AH863" i="82"/>
  <c r="AH559" i="82"/>
  <c r="AH1107" i="82"/>
  <c r="AH591" i="82"/>
  <c r="AH1101" i="82"/>
  <c r="AH639" i="82"/>
  <c r="AH1139" i="82"/>
  <c r="AH867" i="82"/>
  <c r="AH543" i="82"/>
  <c r="AH22" i="82"/>
  <c r="AM22" i="82" s="1"/>
  <c r="AH34" i="82"/>
  <c r="AM34" i="82" s="1"/>
  <c r="AH114" i="82"/>
  <c r="AH109" i="82"/>
  <c r="AH196" i="82"/>
  <c r="AH303" i="82"/>
  <c r="AH396" i="82"/>
  <c r="AH468" i="82"/>
  <c r="AH556" i="82"/>
  <c r="AH628" i="82"/>
  <c r="AH716" i="82"/>
  <c r="AH788" i="82"/>
  <c r="AH868" i="82"/>
  <c r="AH952" i="82"/>
  <c r="AH1024" i="82"/>
  <c r="AH1112" i="82"/>
  <c r="AH1184" i="82"/>
  <c r="AH1272" i="82"/>
  <c r="AH73" i="82"/>
  <c r="AH221" i="82"/>
  <c r="AH363" i="82"/>
  <c r="AH459" i="82"/>
  <c r="AH577" i="82"/>
  <c r="AH673" i="82"/>
  <c r="AH790" i="82"/>
  <c r="AH891" i="82"/>
  <c r="AH987" i="82"/>
  <c r="AH1089" i="82"/>
  <c r="AH1169" i="82"/>
  <c r="AH1275" i="82"/>
  <c r="AH76" i="82"/>
  <c r="AH209" i="82"/>
  <c r="AH316" i="82"/>
  <c r="AH402" i="82"/>
  <c r="AH493" i="82"/>
  <c r="AH567" i="82"/>
  <c r="AH663" i="82"/>
  <c r="AH743" i="82"/>
  <c r="AH68" i="82"/>
  <c r="AH296" i="82"/>
  <c r="AH467" i="82"/>
  <c r="AH649" i="82"/>
  <c r="AH807" i="82"/>
  <c r="AH927" i="82"/>
  <c r="AH1034" i="82"/>
  <c r="AH1162" i="82"/>
  <c r="AH1262" i="82"/>
  <c r="AH119" i="82"/>
  <c r="AH345" i="82"/>
  <c r="AH505" i="82"/>
  <c r="AH437" i="82"/>
  <c r="AH675" i="82"/>
  <c r="AH889" i="82"/>
  <c r="AH1022" i="82"/>
  <c r="AH1173" i="82"/>
  <c r="AH442" i="82"/>
  <c r="AH719" i="82"/>
  <c r="AH882" i="82"/>
  <c r="AH1053" i="82"/>
  <c r="AH1186" i="82"/>
  <c r="AH113" i="82"/>
  <c r="AH511" i="82"/>
  <c r="AH725" i="82"/>
  <c r="AH922" i="82"/>
  <c r="AH1054" i="82"/>
  <c r="AH1225" i="82"/>
  <c r="AH515" i="82"/>
  <c r="AH1218" i="82"/>
  <c r="AH453" i="82"/>
  <c r="AH1114" i="82"/>
  <c r="AH40" i="82"/>
  <c r="AL40" i="82" s="1"/>
  <c r="AH933" i="82"/>
  <c r="AH150" i="82"/>
  <c r="AH47" i="82"/>
  <c r="AM47" i="82" s="1"/>
  <c r="AH46" i="82"/>
  <c r="AM46" i="82" s="1"/>
  <c r="AH226" i="82"/>
  <c r="AH234" i="82"/>
  <c r="AH138" i="82"/>
  <c r="AH31" i="82"/>
  <c r="AM31" i="82" s="1"/>
  <c r="AH335" i="82"/>
  <c r="AH652" i="82"/>
  <c r="AH892" i="82"/>
  <c r="AH1128" i="82"/>
  <c r="AH272" i="82"/>
  <c r="AH694" i="82"/>
  <c r="AH1286" i="82"/>
  <c r="AH503" i="82"/>
  <c r="AH521" i="82"/>
  <c r="AH1277" i="82"/>
  <c r="AH718" i="82"/>
  <c r="AH750" i="82"/>
  <c r="AH794" i="82"/>
  <c r="AH81" i="82"/>
  <c r="AH322" i="82"/>
  <c r="AH13" i="82"/>
  <c r="AM13" i="82" s="1"/>
  <c r="AH504" i="82"/>
  <c r="AH816" i="82"/>
  <c r="AH1060" i="82"/>
  <c r="AH1292" i="82"/>
  <c r="AH507" i="82"/>
  <c r="AH822" i="82"/>
  <c r="AH1211" i="82"/>
  <c r="AH434" i="82"/>
  <c r="AH685" i="82"/>
  <c r="AH350" i="82"/>
  <c r="AH850" i="82"/>
  <c r="AH1290" i="82"/>
  <c r="AH156" i="82"/>
  <c r="AH1069" i="82"/>
  <c r="AH762" i="82"/>
  <c r="AH1231" i="82"/>
  <c r="AH818" i="82"/>
  <c r="AH1253" i="82"/>
  <c r="AH320" i="82"/>
  <c r="AH1199" i="82"/>
  <c r="AH282" i="82"/>
  <c r="AH106" i="82"/>
  <c r="AH137" i="82"/>
  <c r="AH512" i="82"/>
  <c r="AH908" i="82"/>
  <c r="AH1228" i="82"/>
  <c r="AH422" i="82"/>
  <c r="AH731" i="82"/>
  <c r="AH1035" i="82"/>
  <c r="AH1313" i="82"/>
  <c r="AH445" i="82"/>
  <c r="AH701" i="82"/>
  <c r="AH403" i="82"/>
  <c r="AH978" i="82"/>
  <c r="AH219" i="82"/>
  <c r="AH241" i="82"/>
  <c r="AH937" i="82"/>
  <c r="AH305" i="82"/>
  <c r="AH967" i="82"/>
  <c r="AH341" i="82"/>
  <c r="AH979" i="82"/>
  <c r="AH953" i="82"/>
  <c r="AH613" i="82"/>
  <c r="AH278" i="82"/>
  <c r="AH334" i="82"/>
  <c r="AH298" i="82"/>
  <c r="AH416" i="82"/>
  <c r="AH129" i="82"/>
  <c r="AH237" i="82"/>
  <c r="AH1077" i="82"/>
  <c r="AH163" i="82"/>
  <c r="AH799" i="82"/>
  <c r="AH242" i="82"/>
  <c r="AH252" i="82"/>
  <c r="AH2" i="82"/>
  <c r="AL2" i="82" s="1"/>
  <c r="AH1098" i="82"/>
  <c r="AH736" i="82"/>
  <c r="AH672" i="82"/>
  <c r="AH21" i="82"/>
  <c r="AM21" i="82" s="1"/>
  <c r="AH132" i="82"/>
  <c r="AH249" i="82"/>
  <c r="AH348" i="82"/>
  <c r="AH424" i="82"/>
  <c r="AH508" i="82"/>
  <c r="AH580" i="82"/>
  <c r="AH668" i="82"/>
  <c r="AH740" i="82"/>
  <c r="AH828" i="82"/>
  <c r="AH904" i="82"/>
  <c r="AH980" i="82"/>
  <c r="AH1064" i="82"/>
  <c r="AH1136" i="82"/>
  <c r="AH1224" i="82"/>
  <c r="AH1300" i="82"/>
  <c r="AH151" i="82"/>
  <c r="AH285" i="82"/>
  <c r="AH401" i="82"/>
  <c r="AH513" i="82"/>
  <c r="AH609" i="82"/>
  <c r="AH726" i="82"/>
  <c r="AH827" i="82"/>
  <c r="AH939" i="82"/>
  <c r="AH1030" i="82"/>
  <c r="AH1115" i="82"/>
  <c r="AH1217" i="82"/>
  <c r="AH1302" i="82"/>
  <c r="AH139" i="82"/>
  <c r="AH245" i="82"/>
  <c r="AH365" i="82"/>
  <c r="AH439" i="82"/>
  <c r="AH525" i="82"/>
  <c r="AH610" i="82"/>
  <c r="AH690" i="82"/>
  <c r="AH781" i="82"/>
  <c r="AH155" i="82"/>
  <c r="AH393" i="82"/>
  <c r="AH542" i="82"/>
  <c r="AH713" i="82"/>
  <c r="AH857" i="82"/>
  <c r="AH963" i="82"/>
  <c r="AH1091" i="82"/>
  <c r="AH1191" i="82"/>
  <c r="AH16" i="82"/>
  <c r="AM16" i="82" s="1"/>
  <c r="AH204" i="82"/>
  <c r="AH409" i="82"/>
  <c r="AH184" i="82"/>
  <c r="AH533" i="82"/>
  <c r="AH789" i="82"/>
  <c r="AH926" i="82"/>
  <c r="AH1097" i="82"/>
  <c r="AH1230" i="82"/>
  <c r="AH220" i="82"/>
  <c r="AH579" i="82"/>
  <c r="AH778" i="82"/>
  <c r="AH958" i="82"/>
  <c r="AH1090" i="82"/>
  <c r="AH1261" i="82"/>
  <c r="AH284" i="82"/>
  <c r="AH597" i="82"/>
  <c r="AH826" i="82"/>
  <c r="AH959" i="82"/>
  <c r="AH1130" i="82"/>
  <c r="AH1263" i="82"/>
  <c r="AH915" i="82"/>
  <c r="AH783" i="82"/>
  <c r="AH757" i="82"/>
  <c r="AH495" i="82"/>
  <c r="AH389" i="82"/>
  <c r="AH1237" i="82"/>
  <c r="AH310" i="82"/>
  <c r="AH258" i="82"/>
  <c r="AH59" i="82"/>
  <c r="AH58" i="82"/>
  <c r="AH62" i="82"/>
  <c r="AH338" i="82"/>
  <c r="AH158" i="82"/>
  <c r="AH352" i="82"/>
  <c r="AH37" i="82"/>
  <c r="AL37" i="82" s="1"/>
  <c r="AH164" i="82"/>
  <c r="AH271" i="82"/>
  <c r="AH356" i="82"/>
  <c r="AH452" i="82"/>
  <c r="AH516" i="82"/>
  <c r="AH612" i="82"/>
  <c r="AH676" i="82"/>
  <c r="AH756" i="82"/>
  <c r="AH836" i="82"/>
  <c r="AH912" i="82"/>
  <c r="AH1008" i="82"/>
  <c r="AH1072" i="82"/>
  <c r="AH1168" i="82"/>
  <c r="AH1232" i="82"/>
  <c r="AH1312" i="82"/>
  <c r="AH172" i="82"/>
  <c r="AH300" i="82"/>
  <c r="AH427" i="82"/>
  <c r="AH523" i="82"/>
  <c r="AH641" i="82"/>
  <c r="AH737" i="82"/>
  <c r="AH843" i="82"/>
  <c r="AH955" i="82"/>
  <c r="AH1041" i="82"/>
  <c r="AH1147" i="82"/>
  <c r="AH1227" i="82"/>
  <c r="AH33" i="82"/>
  <c r="AM33" i="82" s="1"/>
  <c r="AH160" i="82"/>
  <c r="AH267" i="82"/>
  <c r="AH375" i="82"/>
  <c r="AH450" i="82"/>
  <c r="AH546" i="82"/>
  <c r="AH621" i="82"/>
  <c r="AH717" i="82"/>
  <c r="AH797" i="82"/>
  <c r="AH197" i="82"/>
  <c r="AH414" i="82"/>
  <c r="AH563" i="82"/>
  <c r="AH755" i="82"/>
  <c r="AH878" i="82"/>
  <c r="AH999" i="82"/>
  <c r="AH1106" i="82"/>
  <c r="AH1213" i="82"/>
  <c r="AH36" i="82"/>
  <c r="AL36" i="82" s="1"/>
  <c r="AH232" i="82"/>
  <c r="AH451" i="82"/>
  <c r="AH269" i="82"/>
  <c r="AH602" i="82"/>
  <c r="AH813" i="82"/>
  <c r="AH954" i="82"/>
  <c r="AH1117" i="82"/>
  <c r="AH1258" i="82"/>
  <c r="AH333" i="82"/>
  <c r="AH607" i="82"/>
  <c r="AH845" i="82"/>
  <c r="AH975" i="82"/>
  <c r="AH1129" i="82"/>
  <c r="AH1279" i="82"/>
  <c r="AH362" i="82"/>
  <c r="AH654" i="82"/>
  <c r="AH846" i="82"/>
  <c r="AH1017" i="82"/>
  <c r="AH1150" i="82"/>
  <c r="AH1301" i="82"/>
  <c r="AH990" i="82"/>
  <c r="AH943" i="82"/>
  <c r="AH962" i="82"/>
  <c r="AH729" i="82"/>
  <c r="AH771" i="82"/>
  <c r="AH1314" i="82"/>
  <c r="AH246" i="82"/>
  <c r="AH218" i="82"/>
  <c r="AH314" i="82"/>
  <c r="AH306" i="82"/>
  <c r="AH254" i="82"/>
  <c r="AH30" i="82"/>
  <c r="AM30" i="82" s="1"/>
  <c r="AH180" i="82"/>
  <c r="AH276" i="82"/>
  <c r="AH372" i="82"/>
  <c r="AH456" i="82"/>
  <c r="AH528" i="82"/>
  <c r="AH616" i="82"/>
  <c r="AH688" i="82"/>
  <c r="AH776" i="82"/>
  <c r="AH852" i="82"/>
  <c r="AH928" i="82"/>
  <c r="AH1012" i="82"/>
  <c r="AH1076" i="82"/>
  <c r="AH1172" i="82"/>
  <c r="AH1236" i="82"/>
  <c r="AH41" i="82"/>
  <c r="AL41" i="82" s="1"/>
  <c r="AH193" i="82"/>
  <c r="AH315" i="82"/>
  <c r="AH443" i="82"/>
  <c r="AH529" i="82"/>
  <c r="AH657" i="82"/>
  <c r="AH747" i="82"/>
  <c r="AH870" i="82"/>
  <c r="AH961" i="82"/>
  <c r="AH1051" i="82"/>
  <c r="AH1153" i="82"/>
  <c r="AH1238" i="82"/>
  <c r="AH44" i="82"/>
  <c r="AM44" i="82" s="1"/>
  <c r="AH167" i="82"/>
  <c r="AH288" i="82"/>
  <c r="AH381" i="82"/>
  <c r="AH461" i="82"/>
  <c r="AH551" i="82"/>
  <c r="AH631" i="82"/>
  <c r="AH722" i="82"/>
  <c r="AH802" i="82"/>
  <c r="AH253" i="82"/>
  <c r="AH425" i="82"/>
  <c r="AH595" i="82"/>
  <c r="AH766" i="82"/>
  <c r="AH885" i="82"/>
  <c r="AH1006" i="82"/>
  <c r="AH1113" i="82"/>
  <c r="AH1241" i="82"/>
  <c r="AH275" i="82"/>
  <c r="AH462" i="82"/>
  <c r="AH299" i="82"/>
  <c r="AH633" i="82"/>
  <c r="AH823" i="82"/>
  <c r="AH994" i="82"/>
  <c r="AH1125" i="82"/>
  <c r="AH1278" i="82"/>
  <c r="AH357" i="82"/>
  <c r="AH622" i="82"/>
  <c r="AH853" i="82"/>
  <c r="AH986" i="82"/>
  <c r="AH1157" i="82"/>
  <c r="AH1289" i="82"/>
  <c r="AH405" i="82"/>
  <c r="AH682" i="82"/>
  <c r="AH855" i="82"/>
  <c r="AH1026" i="82"/>
  <c r="AH1159" i="82"/>
  <c r="AH235" i="82"/>
  <c r="AH1029" i="82"/>
  <c r="AH1095" i="82"/>
  <c r="AH1001" i="82"/>
  <c r="AH830" i="82"/>
  <c r="AH819" i="82"/>
  <c r="AH99" i="82"/>
  <c r="AH198" i="82"/>
  <c r="AH174" i="82"/>
  <c r="AH290" i="82"/>
  <c r="AH14" i="82"/>
  <c r="AM14" i="82" s="1"/>
  <c r="AH266" i="82"/>
  <c r="AH210" i="82"/>
  <c r="AH745" i="8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Robayna, Marcia</author>
  </authors>
  <commentList>
    <comment ref="T33" authorId="0" shapeId="0" xr:uid="{00000000-0006-0000-0000-000001000000}">
      <text>
        <r>
          <rPr>
            <b/>
            <sz val="12"/>
            <color indexed="81"/>
            <rFont val="Tahoma"/>
            <family val="2"/>
          </rPr>
          <t>Periodicamente un error de excel marca la celda como #VALUE! 
Para eliminar el error proceder a colocar un valor de caudal y / o RPM de Superficie en la misma fila y luego borrarlo.
El error desaparece inmediatamente.</t>
        </r>
      </text>
    </comment>
    <comment ref="AA33" authorId="0" shapeId="0" xr:uid="{00000000-0006-0000-0000-000002000000}">
      <text>
        <r>
          <rPr>
            <b/>
            <sz val="12"/>
            <color indexed="81"/>
            <rFont val="Tahoma"/>
            <family val="2"/>
          </rPr>
          <t>Periodicamente un error de excel marca la celda como #VALUE! 
Para eliminar el error proceder a completar con un valor ambas celdas de PRESION en fondo y fuera de fondo, para que excel reemplace el error #VALUE! por un número.
Una vez desaparecido el error borrar los valores cargados y volver a cargar los valores normalmente. 
El error va a desaparecer inmediatamente.</t>
        </r>
      </text>
    </comment>
  </commentList>
</comments>
</file>

<file path=xl/sharedStrings.xml><?xml version="1.0" encoding="utf-8"?>
<sst xmlns="http://schemas.openxmlformats.org/spreadsheetml/2006/main" count="2053" uniqueCount="360">
  <si>
    <t>ROP</t>
  </si>
  <si>
    <t>WOB</t>
  </si>
  <si>
    <t>Total</t>
  </si>
  <si>
    <t>TFO</t>
  </si>
  <si>
    <t>RPM</t>
  </si>
  <si>
    <t>Survey</t>
  </si>
  <si>
    <t>(Kft.lb)</t>
  </si>
  <si>
    <t>(psi)</t>
  </si>
  <si>
    <t>%</t>
  </si>
  <si>
    <t>Max</t>
  </si>
  <si>
    <t>M</t>
  </si>
  <si>
    <t>Ref</t>
  </si>
  <si>
    <t>Circula</t>
  </si>
  <si>
    <t>Fecha</t>
  </si>
  <si>
    <t>Desde</t>
  </si>
  <si>
    <t xml:space="preserve">Hasta </t>
  </si>
  <si>
    <t>Modo</t>
  </si>
  <si>
    <t>Rota</t>
  </si>
  <si>
    <t>Arma BHA</t>
  </si>
  <si>
    <t>Desarma BHA</t>
  </si>
  <si>
    <t>Otros</t>
  </si>
  <si>
    <t>Repasa</t>
  </si>
  <si>
    <t>TIEMPOS</t>
  </si>
  <si>
    <t>PROFUNDIDAD</t>
  </si>
  <si>
    <t>Hasta</t>
  </si>
  <si>
    <t>(md)</t>
  </si>
  <si>
    <t>Caudal</t>
  </si>
  <si>
    <t>(gpm)</t>
  </si>
  <si>
    <t>PRESIÓN</t>
  </si>
  <si>
    <t>TORQUE</t>
  </si>
  <si>
    <t>°</t>
  </si>
  <si>
    <t>Pozo</t>
  </si>
  <si>
    <t>Trépano</t>
  </si>
  <si>
    <t>Motor OD</t>
  </si>
  <si>
    <t>Fecha de salida</t>
  </si>
  <si>
    <t>Orienta TF</t>
  </si>
  <si>
    <t>Referencias de las listas despegables</t>
  </si>
  <si>
    <t>Actividad</t>
  </si>
  <si>
    <t>Tipo de TF</t>
  </si>
  <si>
    <t>Hs</t>
  </si>
  <si>
    <t>Planilla de Perforación / Reporte de Parámetros</t>
  </si>
  <si>
    <t>Rotando</t>
  </si>
  <si>
    <t>Deslizando</t>
  </si>
  <si>
    <t>Min</t>
  </si>
  <si>
    <t>Prom</t>
  </si>
  <si>
    <t>Tiempo</t>
  </si>
  <si>
    <t>Prof. de Salida</t>
  </si>
  <si>
    <t>Metros Perforados</t>
  </si>
  <si>
    <t>Sección</t>
  </si>
  <si>
    <t>OCULTAR CELDAS</t>
  </si>
  <si>
    <t>Desliza</t>
  </si>
  <si>
    <r>
      <rPr>
        <b/>
        <sz val="14"/>
        <color theme="0" tint="-0.14999847407452621"/>
        <rFont val="Calibri"/>
        <family val="2"/>
        <scheme val="minor"/>
      </rPr>
      <t>Para ver INSTRUCCIONES de como cargar la Planilla</t>
    </r>
    <r>
      <rPr>
        <b/>
        <sz val="14"/>
        <color theme="1"/>
        <rFont val="Calibri"/>
        <family val="2"/>
        <scheme val="minor"/>
      </rPr>
      <t>, Ir a la Hoja de Cálculo "Instrucciones" escondida :</t>
    </r>
    <r>
      <rPr>
        <b/>
        <sz val="14"/>
        <color theme="0" tint="-0.14999847407452621"/>
        <rFont val="Calibri"/>
        <family val="2"/>
        <scheme val="minor"/>
      </rPr>
      <t xml:space="preserve"> </t>
    </r>
    <r>
      <rPr>
        <b/>
        <u/>
        <sz val="14"/>
        <color theme="0" tint="-0.14999847407452621"/>
        <rFont val="Calibri"/>
        <family val="2"/>
        <scheme val="minor"/>
      </rPr>
      <t>Click derecho sobre la hoja de cálculo "Planilla de Perforación"--&gt; Unhide "Instrucciones"</t>
    </r>
  </si>
  <si>
    <t>BHA #</t>
  </si>
  <si>
    <t>Fecha Entrada</t>
  </si>
  <si>
    <t>Fecha Salida</t>
  </si>
  <si>
    <t>Vertical</t>
  </si>
  <si>
    <t>Curva</t>
  </si>
  <si>
    <t>Lateral</t>
  </si>
  <si>
    <t>Rendimiento</t>
  </si>
  <si>
    <t>Parámetros</t>
  </si>
  <si>
    <t>RPM Tot</t>
  </si>
  <si>
    <t>CLIENTE</t>
  </si>
  <si>
    <t>POZO</t>
  </si>
  <si>
    <t>EQUIPO</t>
  </si>
  <si>
    <t>Tipo de motor / Stab</t>
  </si>
  <si>
    <t>Circula Fuera de Fondo</t>
  </si>
  <si>
    <t>Presión Diferencial</t>
  </si>
  <si>
    <t>PESO EN EL GANCHO</t>
  </si>
  <si>
    <t>Densidad del Lodo</t>
  </si>
  <si>
    <t>(Formato 24 hs)</t>
  </si>
  <si>
    <t xml:space="preserve"> (Hs)</t>
  </si>
  <si>
    <t>(rpm)</t>
  </si>
  <si>
    <t>RPM Superficie</t>
  </si>
  <si>
    <t>RPM Totales</t>
  </si>
  <si>
    <t>Tq. En Fondo</t>
  </si>
  <si>
    <t>Tq. Fuera de Fondo</t>
  </si>
  <si>
    <t>PeeG Fuera de Fondo</t>
  </si>
  <si>
    <t>PeeG En Fondo</t>
  </si>
  <si>
    <t>PeeG Rotando</t>
  </si>
  <si>
    <t>SECCIÓN</t>
  </si>
  <si>
    <t>(Fecha+Hora)</t>
  </si>
  <si>
    <t>SPP En Fondo</t>
  </si>
  <si>
    <t>SPP Fuera de Fondo</t>
  </si>
  <si>
    <t>ST</t>
  </si>
  <si>
    <t>Trayectoria Direccional</t>
  </si>
  <si>
    <t>Avance</t>
  </si>
  <si>
    <r>
      <t>BHA#:</t>
    </r>
    <r>
      <rPr>
        <b/>
        <sz val="12"/>
        <color rgb="FFFF0000"/>
        <rFont val="Arial"/>
        <family val="2"/>
      </rPr>
      <t xml:space="preserve"> (</t>
    </r>
    <r>
      <rPr>
        <b/>
        <sz val="12"/>
        <color rgb="FFFF0000"/>
        <rFont val="Calibri"/>
        <family val="2"/>
      </rPr>
      <t>*)</t>
    </r>
  </si>
  <si>
    <r>
      <t xml:space="preserve">Factor </t>
    </r>
    <r>
      <rPr>
        <b/>
        <sz val="12"/>
        <color rgb="FFFF0000"/>
        <rFont val="Arial"/>
        <family val="2"/>
      </rPr>
      <t>(*)</t>
    </r>
  </si>
  <si>
    <r>
      <t xml:space="preserve">Fecha de entrada </t>
    </r>
    <r>
      <rPr>
        <b/>
        <sz val="12"/>
        <color rgb="FFFF0000"/>
        <rFont val="Arial"/>
        <family val="2"/>
      </rPr>
      <t>(*)</t>
    </r>
  </si>
  <si>
    <r>
      <t xml:space="preserve">Hora de entrada </t>
    </r>
    <r>
      <rPr>
        <b/>
        <sz val="12"/>
        <color rgb="FFFF0000"/>
        <rFont val="Arial"/>
        <family val="2"/>
      </rPr>
      <t>(*)</t>
    </r>
  </si>
  <si>
    <r>
      <t xml:space="preserve">Prof. de entrada </t>
    </r>
    <r>
      <rPr>
        <b/>
        <sz val="12"/>
        <color rgb="FFFF0000"/>
        <rFont val="Arial"/>
        <family val="2"/>
      </rPr>
      <t>(*)</t>
    </r>
  </si>
  <si>
    <r>
      <t xml:space="preserve">BHA#: </t>
    </r>
    <r>
      <rPr>
        <b/>
        <sz val="12"/>
        <color rgb="FFFF0000"/>
        <rFont val="Arial"/>
        <family val="2"/>
      </rPr>
      <t>(*)</t>
    </r>
  </si>
  <si>
    <r>
      <t xml:space="preserve">BHA # </t>
    </r>
    <r>
      <rPr>
        <sz val="12"/>
        <color rgb="FFFF0000"/>
        <rFont val="Calibri"/>
        <family val="2"/>
        <scheme val="minor"/>
      </rPr>
      <t>(*)</t>
    </r>
  </si>
  <si>
    <t>BHA # (*)</t>
  </si>
  <si>
    <t>Sum of Tiempo</t>
  </si>
  <si>
    <t xml:space="preserve"> Total</t>
  </si>
  <si>
    <t>Tipo de Perfil Direccional</t>
  </si>
  <si>
    <t>Sum of Metros Perforados</t>
  </si>
  <si>
    <t>Max WOB</t>
  </si>
  <si>
    <t>Max RPM Totales</t>
  </si>
  <si>
    <t>Max Tq. Fondo</t>
  </si>
  <si>
    <t>Max SPP Fondo</t>
  </si>
  <si>
    <t>Max Presión Diferencial</t>
  </si>
  <si>
    <t xml:space="preserve">(*) Campos Obligatorios </t>
  </si>
  <si>
    <t>Respetar las Unidades</t>
  </si>
  <si>
    <t>Por filtro</t>
  </si>
  <si>
    <t>Tangente</t>
  </si>
  <si>
    <t>KOP</t>
  </si>
  <si>
    <t>Nudge</t>
  </si>
  <si>
    <t>Calibra</t>
  </si>
  <si>
    <t>Geonavegación</t>
  </si>
  <si>
    <t>POOH CSG</t>
  </si>
  <si>
    <t>POOH OH</t>
  </si>
  <si>
    <t>RIH CSG</t>
  </si>
  <si>
    <t>RIH OH</t>
  </si>
  <si>
    <t>Perforado</t>
  </si>
  <si>
    <t>Información de Tiempos [hs]</t>
  </si>
  <si>
    <t>Tiempo Perforado</t>
  </si>
  <si>
    <t>Tiempo Rotado</t>
  </si>
  <si>
    <t>Tiempo Deslizado</t>
  </si>
  <si>
    <t>Tiempo Circulado</t>
  </si>
  <si>
    <t>Horas Bombeo</t>
  </si>
  <si>
    <t>Conex &amp; Otros</t>
  </si>
  <si>
    <t>WOB - Ton</t>
  </si>
  <si>
    <t>Caudal - gpm</t>
  </si>
  <si>
    <t>Pres. Dif. - psi</t>
  </si>
  <si>
    <t>SPP EF - psi</t>
  </si>
  <si>
    <t>SPP FdF - psi</t>
  </si>
  <si>
    <t>Tq. EF - Klb.ft</t>
  </si>
  <si>
    <t>Tq. FdF - Klb.ft</t>
  </si>
  <si>
    <t>Perfora cemento</t>
  </si>
  <si>
    <t>Comentarios</t>
  </si>
  <si>
    <t>SURVEY</t>
  </si>
  <si>
    <t>MD</t>
  </si>
  <si>
    <t>TVD</t>
  </si>
  <si>
    <t xml:space="preserve">INCL </t>
  </si>
  <si>
    <t>AZ</t>
  </si>
  <si>
    <r>
      <t>(</t>
    </r>
    <r>
      <rPr>
        <sz val="12"/>
        <color theme="0"/>
        <rFont val="Calibri"/>
        <family val="2"/>
      </rPr>
      <t>°)</t>
    </r>
  </si>
  <si>
    <t>(°)</t>
  </si>
  <si>
    <t>UWI Sidetrack</t>
  </si>
  <si>
    <t>Versión 1.0</t>
  </si>
  <si>
    <t>Conexión</t>
  </si>
  <si>
    <t>Downlink</t>
  </si>
  <si>
    <t>Reaming</t>
  </si>
  <si>
    <t xml:space="preserve"> </t>
  </si>
  <si>
    <t>G</t>
  </si>
  <si>
    <t>Drop</t>
  </si>
  <si>
    <t>Re-Entry</t>
  </si>
  <si>
    <t>Turno</t>
  </si>
  <si>
    <t>Día</t>
  </si>
  <si>
    <t>Noche</t>
  </si>
  <si>
    <t>FLUIDO</t>
  </si>
  <si>
    <t>TURNO</t>
  </si>
  <si>
    <t>(unitless)</t>
  </si>
  <si>
    <t>Backreaming</t>
  </si>
  <si>
    <t>Suma de Tiempo</t>
  </si>
  <si>
    <t>ROP KPI</t>
  </si>
  <si>
    <t>m/hr</t>
  </si>
  <si>
    <t>mph</t>
  </si>
  <si>
    <t>Average</t>
  </si>
  <si>
    <t>ROP EFEC KPI</t>
  </si>
  <si>
    <t>ROP AVG KPI</t>
  </si>
  <si>
    <t>ROP EFE KPI</t>
  </si>
  <si>
    <t>ROP EFECTIVA</t>
  </si>
  <si>
    <t>NOCHE</t>
  </si>
  <si>
    <t>TIEMPO</t>
  </si>
  <si>
    <t>NUMERO</t>
  </si>
  <si>
    <t>DÍA</t>
  </si>
  <si>
    <t>TOTAL</t>
  </si>
  <si>
    <t>Deslizado Dia</t>
  </si>
  <si>
    <t>Deslizado Noche</t>
  </si>
  <si>
    <t>Rotado Dia</t>
  </si>
  <si>
    <t>Rotado Noche</t>
  </si>
  <si>
    <t>ROP VIAJE</t>
  </si>
  <si>
    <t>VIAJE ROP KPI</t>
  </si>
  <si>
    <t>ROP VIAJE KPI</t>
  </si>
  <si>
    <t>TIEMPO DE CONEXIÓN KPI</t>
  </si>
  <si>
    <t>hr</t>
  </si>
  <si>
    <t>Valor Buscado</t>
  </si>
  <si>
    <t xml:space="preserve">Tiempo </t>
  </si>
  <si>
    <t>Indice</t>
  </si>
  <si>
    <t>Turno Dia</t>
  </si>
  <si>
    <t>Turno Noche</t>
  </si>
  <si>
    <t>KPI</t>
  </si>
  <si>
    <t>ft</t>
  </si>
  <si>
    <t>Formaciones</t>
  </si>
  <si>
    <t>Chalcana</t>
  </si>
  <si>
    <t>Orteguaza</t>
  </si>
  <si>
    <t>Tiyuyacu</t>
  </si>
  <si>
    <t>Basal Tena</t>
  </si>
  <si>
    <t>Tena</t>
  </si>
  <si>
    <t>Napo M1</t>
  </si>
  <si>
    <t>Napo M2</t>
  </si>
  <si>
    <t>Napo Caliza B</t>
  </si>
  <si>
    <t>Conglomerado Sup</t>
  </si>
  <si>
    <t>Conglomerado Inf</t>
  </si>
  <si>
    <t>T Superior</t>
  </si>
  <si>
    <t>T Inferior</t>
  </si>
  <si>
    <t>Napo Sup</t>
  </si>
  <si>
    <t>Napo Inf</t>
  </si>
  <si>
    <t>Hollin Sup</t>
  </si>
  <si>
    <t>Hollin Medio</t>
  </si>
  <si>
    <t>Hollin Inf</t>
  </si>
  <si>
    <t>Napo Caliza A</t>
  </si>
  <si>
    <t>Napo U Inf</t>
  </si>
  <si>
    <t>Formation</t>
  </si>
  <si>
    <t>ROP AVG</t>
  </si>
  <si>
    <t>FOOTAGE</t>
  </si>
  <si>
    <t>SUMA TIEMPO</t>
  </si>
  <si>
    <t>Test MWD</t>
  </si>
  <si>
    <t>ROP PROMEDIO PLANEADA</t>
  </si>
  <si>
    <t>ROP PROMEDIO REAL</t>
  </si>
  <si>
    <t>ROP EFEC NOCHE</t>
  </si>
  <si>
    <t>ROP AVG DIA</t>
  </si>
  <si>
    <t>ROP AVG NOCHE</t>
  </si>
  <si>
    <t>ROP EFEC DIA</t>
  </si>
  <si>
    <t/>
  </si>
  <si>
    <t>ROP EFECTIVA PLANEADA</t>
  </si>
  <si>
    <t>ROP ROTADO TURNO DIA</t>
  </si>
  <si>
    <t>ROP ROTADO TURNO NOCHE</t>
  </si>
  <si>
    <t>PIES PERFORADOS KPI</t>
  </si>
  <si>
    <t>PIES DESLIZADOS DIA</t>
  </si>
  <si>
    <t>PIES DESLIZADOS NOCHE</t>
  </si>
  <si>
    <t>PERFORADOS NOCHE</t>
  </si>
  <si>
    <t>PERFORADOS DIA</t>
  </si>
  <si>
    <t>PIES ROTADOS DIA</t>
  </si>
  <si>
    <t>PIES ROTADOS NOCHE</t>
  </si>
  <si>
    <t>RIH DIA</t>
  </si>
  <si>
    <t>RIH CASING DIA</t>
  </si>
  <si>
    <t>RIH CASING NOCHE</t>
  </si>
  <si>
    <t>RIH OPEN HOLE DIA</t>
  </si>
  <si>
    <t>POOH CASING DIA</t>
  </si>
  <si>
    <t>POOH CASING NOCHE</t>
  </si>
  <si>
    <t>RIH OPEN HOLE NOCHE</t>
  </si>
  <si>
    <t>POOH OPEN HOLE DIA</t>
  </si>
  <si>
    <t>POOH OPEN HOLE NOCHE</t>
  </si>
  <si>
    <t>RIH NOCHE</t>
  </si>
  <si>
    <t>POOH DIA</t>
  </si>
  <si>
    <t>POOH NOCHE</t>
  </si>
  <si>
    <t>RIH</t>
  </si>
  <si>
    <t>POOH</t>
  </si>
  <si>
    <t>Promedio de RIH TURNO DIA</t>
  </si>
  <si>
    <t>Promedio de RIH TURNO NOCHE</t>
  </si>
  <si>
    <t>VELOCIDAD MINIMA DE RIH</t>
  </si>
  <si>
    <t>Promedio de POOH TURNO DIA</t>
  </si>
  <si>
    <t>Promedio de POOH TURNO NOCHE</t>
  </si>
  <si>
    <t>VELOCIDAD MINIMA DE POOH</t>
  </si>
  <si>
    <t>TIEMPO CONEXIÓN DIA</t>
  </si>
  <si>
    <t>TIEMPO CONEXIÓN NOCHE</t>
  </si>
  <si>
    <t>TIEMPO PROMEDIO TURNO NOCHE</t>
  </si>
  <si>
    <t>TIEMPO PROMEDIO TURNO DIA</t>
  </si>
  <si>
    <t>TIEMPOS MINIMOS</t>
  </si>
  <si>
    <t>SURVEY TIME [hs]</t>
  </si>
  <si>
    <t>VIAJE [ft/h]</t>
  </si>
  <si>
    <t>CONECCIONES [hs]</t>
  </si>
  <si>
    <t>ROP EFECTIVA REAL</t>
  </si>
  <si>
    <t>ROP DESLIZADO TURNO DIA</t>
  </si>
  <si>
    <t>ROP DESLIZADO TURNO NOCHE</t>
  </si>
  <si>
    <t>Indice Acumulado</t>
  </si>
  <si>
    <t>TOTAL RCS</t>
  </si>
  <si>
    <t>TIEMPO SURVEY KPI</t>
  </si>
  <si>
    <t>TIEMPO REPASO KPI</t>
  </si>
  <si>
    <t>TIEMPO REPASO DIA</t>
  </si>
  <si>
    <t>TIEMPO REPASO NOCHE</t>
  </si>
  <si>
    <t>TIEMPO SURVEY DIA</t>
  </si>
  <si>
    <t>TIEMPO SURVEY NOCHE</t>
  </si>
  <si>
    <t>Promedio de TIEMPO REPASO DIA</t>
  </si>
  <si>
    <t>Promedio de TIEMPO REPASO NOCHE</t>
  </si>
  <si>
    <t>TIEMPO MINIMO REPASO</t>
  </si>
  <si>
    <t>Promedio de TIEMPO SURVEY DIA</t>
  </si>
  <si>
    <t>Promedio de TIEMPO SURVEY NOCHE</t>
  </si>
  <si>
    <t>TIEMPO MINIMO SURVEY</t>
  </si>
  <si>
    <t>KPI REPASO</t>
  </si>
  <si>
    <t>KPI SURVEY</t>
  </si>
  <si>
    <t>(ft)</t>
  </si>
  <si>
    <t>(ft/h)</t>
  </si>
  <si>
    <t>(Klb)</t>
  </si>
  <si>
    <t>(ppg)</t>
  </si>
  <si>
    <t>(ft/hr)</t>
  </si>
  <si>
    <t>(hr)</t>
  </si>
  <si>
    <t>Prof. Entrada (ft)</t>
  </si>
  <si>
    <t>Prof. Salida (ft)</t>
  </si>
  <si>
    <t>Suma de ROP (ft/hr)</t>
  </si>
  <si>
    <t>Ing Día</t>
  </si>
  <si>
    <t>Ing. Noche</t>
  </si>
  <si>
    <t>WAYRA ENERGY</t>
  </si>
  <si>
    <t>YCCA 18</t>
  </si>
  <si>
    <t>SINOPEC 168</t>
  </si>
  <si>
    <t>16 in</t>
  </si>
  <si>
    <t>G. Logrono</t>
  </si>
  <si>
    <t>C. Montenegro</t>
  </si>
  <si>
    <t>DEPTH</t>
  </si>
  <si>
    <t>REPASO KPI</t>
  </si>
  <si>
    <t>SURVEY KPI</t>
  </si>
  <si>
    <t>CONEX KPI</t>
  </si>
  <si>
    <t>TIME</t>
  </si>
  <si>
    <t>RSS 900</t>
  </si>
  <si>
    <t>PDC 12 1/4</t>
  </si>
  <si>
    <t>Drill out</t>
  </si>
  <si>
    <t xml:space="preserve">Prueba de CSG </t>
  </si>
  <si>
    <t>Realiza cambio de fluido</t>
  </si>
  <si>
    <t>Prueba de formacion</t>
  </si>
  <si>
    <t>Problema de presion al colocar 1200 gpm</t>
  </si>
  <si>
    <t>Row Labels</t>
  </si>
  <si>
    <t>Grand Total</t>
  </si>
  <si>
    <t>(All)</t>
  </si>
  <si>
    <t>(Multiple Items)</t>
  </si>
  <si>
    <t>Cambia parametros previo a Tiyuyacu</t>
  </si>
  <si>
    <t>Reciprocando por vibraciones S&amp;S</t>
  </si>
  <si>
    <t>Parametros normales</t>
  </si>
  <si>
    <t>Parametros controlados, conglomerado inferior</t>
  </si>
  <si>
    <t>Comentarios:</t>
  </si>
  <si>
    <t>baja ROP</t>
  </si>
  <si>
    <t>Realiza pruebas para recuperar ROP</t>
  </si>
  <si>
    <t>Reparando Wash Pipe</t>
  </si>
  <si>
    <t>Repasa para mitigar S&amp;S</t>
  </si>
  <si>
    <t>cambio de bomba</t>
  </si>
  <si>
    <t>Se observa cambio de ROP</t>
  </si>
  <si>
    <t xml:space="preserve">Bombea Pildora </t>
  </si>
  <si>
    <t>Daño en bomba del taladro</t>
  </si>
  <si>
    <t>Survey + Downlink</t>
  </si>
  <si>
    <t>RSS900</t>
  </si>
  <si>
    <t>GT</t>
  </si>
  <si>
    <t>PDC</t>
  </si>
  <si>
    <t>Cambio de wash pipe</t>
  </si>
  <si>
    <t>Circula mientras repara bloqueo del Top Drive</t>
  </si>
  <si>
    <t>Intrusivo</t>
  </si>
  <si>
    <t>Realiza cambio de bomba</t>
  </si>
  <si>
    <t>esperando muestra</t>
  </si>
  <si>
    <t>Conglomerado Int</t>
  </si>
  <si>
    <t>Acondiciona mesa y prepara herramientas</t>
  </si>
  <si>
    <t>Conglomerado Orteguaza</t>
  </si>
  <si>
    <t>Profundidad:</t>
  </si>
  <si>
    <t>ROP PROMEDIO KPI</t>
  </si>
  <si>
    <t>INFO FTP</t>
  </si>
  <si>
    <t>FILE PATH AND NAME TO UPLOAD</t>
  </si>
  <si>
    <t>FILE NAME</t>
  </si>
  <si>
    <t>FTP Destination Folder Name</t>
  </si>
  <si>
    <t>Server Host</t>
  </si>
  <si>
    <t>173.201.184.177</t>
  </si>
  <si>
    <t>Port</t>
  </si>
  <si>
    <t>username</t>
  </si>
  <si>
    <t>sistemas@ssiglobal1.com</t>
  </si>
  <si>
    <t>userpass</t>
  </si>
  <si>
    <t>EdgaR1982</t>
  </si>
  <si>
    <t>ruta reporte diario</t>
  </si>
  <si>
    <t>nombre reporte diario</t>
  </si>
  <si>
    <t>Formato de reporte Rev1.xlsx</t>
  </si>
  <si>
    <t>PLANEADOS</t>
  </si>
  <si>
    <t>REALES</t>
  </si>
  <si>
    <t>ROTADOS</t>
  </si>
  <si>
    <t>DESLIZADOS</t>
  </si>
  <si>
    <t>REPORTE  POR PARADA DE KPI SECCION 16¨</t>
  </si>
  <si>
    <t>C:\Users\Edgar\Downloads\Slide Sheet\Slide Sheet</t>
  </si>
  <si>
    <t>DATOS</t>
  </si>
  <si>
    <t>Valores</t>
  </si>
  <si>
    <t>Etiquetas de fila</t>
  </si>
  <si>
    <t>Total general</t>
  </si>
  <si>
    <t>(Varios elementos)</t>
  </si>
  <si>
    <t>(Todos)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</si>
</sst>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&quot;$&quot;#,##0_);\(&quot;$&quot;#,##0\)"/>
    <numFmt numFmtId="165" formatCode="0.0"/>
    <numFmt numFmtId="166" formatCode="h:mm;@"/>
    <numFmt numFmtId="167" formatCode="d\-m\-yy\ h:mm;@"/>
    <numFmt numFmtId="168" formatCode="[$-F400]h:mm:ss\ AM/PM"/>
    <numFmt numFmtId="169" formatCode="dd/mm/yyyy\ h:mm;"/>
    <numFmt numFmtId="170" formatCode="[$-F800]dddd\,\ mmmm\ dd\,\ yyyy"/>
    <numFmt numFmtId="171" formatCode="0.000"/>
    <numFmt numFmtId="172" formatCode="0.0000"/>
  </numFmts>
  <fonts count="6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MS Sans Serif"/>
      <family val="2"/>
    </font>
    <font>
      <b/>
      <sz val="12"/>
      <name val="Arial"/>
      <family val="2"/>
    </font>
    <font>
      <sz val="12"/>
      <name val="Arial"/>
      <family val="2"/>
    </font>
    <font>
      <sz val="12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sz val="48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2"/>
      <color theme="0"/>
      <name val="Calibri"/>
      <family val="2"/>
    </font>
    <font>
      <b/>
      <sz val="12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4"/>
      <color theme="0" tint="-0.14999847407452621"/>
      <name val="Calibri"/>
      <family val="2"/>
      <scheme val="minor"/>
    </font>
    <font>
      <b/>
      <u/>
      <sz val="14"/>
      <color theme="0" tint="-0.1499984740745262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rgb="FFFF0000"/>
      <name val="Arial"/>
      <family val="2"/>
    </font>
    <font>
      <b/>
      <sz val="12"/>
      <color rgb="FFFF0000"/>
      <name val="Calibri"/>
      <family val="2"/>
    </font>
    <font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2"/>
      <color indexed="81"/>
      <name val="Tahoma"/>
      <family val="2"/>
    </font>
    <font>
      <sz val="11"/>
      <name val="Calibri"/>
      <family val="2"/>
      <scheme val="minor"/>
    </font>
    <font>
      <b/>
      <sz val="13"/>
      <name val="Arial"/>
      <family val="2"/>
    </font>
    <font>
      <b/>
      <sz val="1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0"/>
      <color rgb="FFFF000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0"/>
      <name val="Arial"/>
      <family val="2"/>
    </font>
    <font>
      <b/>
      <sz val="20"/>
      <color theme="1"/>
      <name val="Calibri"/>
      <family val="2"/>
      <scheme val="minor"/>
    </font>
    <font>
      <u/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Arial"/>
      <family val="2"/>
    </font>
    <font>
      <u/>
      <sz val="8"/>
      <color theme="10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65"/>
        <bgColor theme="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theme="0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245898"/>
        <bgColor indexed="64"/>
      </patternFill>
    </fill>
    <fill>
      <patternFill patternType="solid">
        <fgColor rgb="FF689CDA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D9ECFF"/>
        <bgColor theme="0"/>
      </patternFill>
    </fill>
    <fill>
      <patternFill patternType="solid">
        <fgColor rgb="FF689CDA"/>
        <bgColor theme="0"/>
      </patternFill>
    </fill>
    <fill>
      <patternFill patternType="solid">
        <fgColor rgb="FF2FA6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72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/>
      <diagonal/>
    </border>
    <border>
      <left style="thin">
        <color theme="0" tint="-4.9989318521683403E-2"/>
      </left>
      <right style="thin">
        <color theme="0" tint="-4.9989318521683403E-2"/>
      </right>
      <top/>
      <bottom style="medium">
        <color theme="0"/>
      </bottom>
      <diagonal/>
    </border>
    <border>
      <left style="thick">
        <color auto="1"/>
      </left>
      <right style="thick">
        <color auto="1"/>
      </right>
      <top style="medium">
        <color theme="0"/>
      </top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/>
      <right style="thick">
        <color auto="1"/>
      </right>
      <top style="medium">
        <color theme="0"/>
      </top>
      <bottom/>
      <diagonal/>
    </border>
    <border>
      <left style="thick">
        <color auto="1"/>
      </left>
      <right/>
      <top style="medium">
        <color theme="0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theme="0" tint="-0.14999847407452621"/>
      </left>
      <right/>
      <top style="medium">
        <color theme="0" tint="-0.14999847407452621"/>
      </top>
      <bottom/>
      <diagonal/>
    </border>
    <border>
      <left/>
      <right/>
      <top style="medium">
        <color theme="0" tint="-0.14999847407452621"/>
      </top>
      <bottom/>
      <diagonal/>
    </border>
    <border>
      <left/>
      <right style="medium">
        <color theme="0" tint="-0.14999847407452621"/>
      </right>
      <top style="medium">
        <color theme="0" tint="-0.14999847407452621"/>
      </top>
      <bottom/>
      <diagonal/>
    </border>
    <border>
      <left style="medium">
        <color theme="0" tint="-0.14999847407452621"/>
      </left>
      <right/>
      <top/>
      <bottom/>
      <diagonal/>
    </border>
    <border>
      <left/>
      <right style="medium">
        <color theme="0" tint="-0.1499984740745262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/>
      </top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 tint="-4.9989318521683403E-2"/>
      </right>
      <top style="thin">
        <color theme="0"/>
      </top>
      <bottom style="thin">
        <color theme="0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/>
      </top>
      <bottom style="thin">
        <color theme="0"/>
      </bottom>
      <diagonal/>
    </border>
    <border>
      <left style="thin">
        <color theme="0" tint="-4.9989318521683403E-2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56">
    <xf numFmtId="0" fontId="0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3" fontId="6" fillId="0" borderId="0" applyFont="0" applyFill="0" applyBorder="0" applyAlignment="0" applyProtection="0">
      <alignment vertical="top"/>
    </xf>
    <xf numFmtId="164" fontId="6" fillId="0" borderId="0" applyFont="0" applyFill="0" applyBorder="0" applyAlignment="0" applyProtection="0">
      <alignment vertical="top"/>
    </xf>
    <xf numFmtId="0" fontId="7" fillId="0" borderId="0"/>
    <xf numFmtId="0" fontId="6" fillId="0" borderId="0"/>
    <xf numFmtId="0" fontId="2" fillId="0" borderId="0"/>
    <xf numFmtId="0" fontId="6" fillId="0" borderId="0"/>
    <xf numFmtId="0" fontId="12" fillId="0" borderId="0"/>
    <xf numFmtId="0" fontId="12" fillId="0" borderId="0"/>
    <xf numFmtId="0" fontId="6" fillId="0" borderId="0"/>
    <xf numFmtId="0" fontId="15" fillId="0" borderId="0" applyNumberFormat="0" applyFill="0" applyBorder="0" applyAlignment="0" applyProtection="0"/>
    <xf numFmtId="0" fontId="16" fillId="0" borderId="12" applyNumberFormat="0" applyFill="0" applyAlignment="0" applyProtection="0"/>
    <xf numFmtId="0" fontId="17" fillId="0" borderId="13" applyNumberFormat="0" applyFill="0" applyAlignment="0" applyProtection="0"/>
    <xf numFmtId="0" fontId="18" fillId="0" borderId="14" applyNumberFormat="0" applyFill="0" applyAlignment="0" applyProtection="0"/>
    <xf numFmtId="0" fontId="18" fillId="0" borderId="0" applyNumberFormat="0" applyFill="0" applyBorder="0" applyAlignment="0" applyProtection="0"/>
    <xf numFmtId="0" fontId="19" fillId="5" borderId="0" applyNumberFormat="0" applyBorder="0" applyAlignment="0" applyProtection="0"/>
    <xf numFmtId="0" fontId="20" fillId="6" borderId="0" applyNumberFormat="0" applyBorder="0" applyAlignment="0" applyProtection="0"/>
    <xf numFmtId="0" fontId="21" fillId="7" borderId="0" applyNumberFormat="0" applyBorder="0" applyAlignment="0" applyProtection="0"/>
    <xf numFmtId="0" fontId="22" fillId="8" borderId="15" applyNumberFormat="0" applyAlignment="0" applyProtection="0"/>
    <xf numFmtId="0" fontId="23" fillId="9" borderId="16" applyNumberFormat="0" applyAlignment="0" applyProtection="0"/>
    <xf numFmtId="0" fontId="24" fillId="9" borderId="15" applyNumberFormat="0" applyAlignment="0" applyProtection="0"/>
    <xf numFmtId="0" fontId="25" fillId="0" borderId="17" applyNumberFormat="0" applyFill="0" applyAlignment="0" applyProtection="0"/>
    <xf numFmtId="0" fontId="26" fillId="10" borderId="18" applyNumberFormat="0" applyAlignment="0" applyProtection="0"/>
    <xf numFmtId="0" fontId="27" fillId="0" borderId="0" applyNumberFormat="0" applyFill="0" applyBorder="0" applyAlignment="0" applyProtection="0"/>
    <xf numFmtId="0" fontId="1" fillId="11" borderId="19" applyNumberFormat="0" applyFont="0" applyAlignment="0" applyProtection="0"/>
    <xf numFmtId="0" fontId="28" fillId="0" borderId="0" applyNumberFormat="0" applyFill="0" applyBorder="0" applyAlignment="0" applyProtection="0"/>
    <xf numFmtId="0" fontId="29" fillId="0" borderId="20" applyNumberFormat="0" applyFill="0" applyAlignment="0" applyProtection="0"/>
    <xf numFmtId="0" fontId="8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8" fillId="35" borderId="0" applyNumberFormat="0" applyBorder="0" applyAlignment="0" applyProtection="0"/>
    <xf numFmtId="0" fontId="30" fillId="0" borderId="0"/>
    <xf numFmtId="0" fontId="56" fillId="0" borderId="0" applyNumberFormat="0" applyFill="0" applyBorder="0" applyAlignment="0" applyProtection="0"/>
  </cellStyleXfs>
  <cellXfs count="360">
    <xf numFmtId="0" fontId="0" fillId="0" borderId="0" xfId="0"/>
    <xf numFmtId="0" fontId="3" fillId="0" borderId="0" xfId="1" applyFont="1" applyAlignment="1" applyProtection="1">
      <alignment horizontal="center" vertical="center"/>
      <protection locked="0"/>
    </xf>
    <xf numFmtId="2" fontId="5" fillId="37" borderId="7" xfId="0" applyNumberFormat="1" applyFont="1" applyFill="1" applyBorder="1" applyAlignment="1">
      <alignment horizontal="right" vertical="center"/>
    </xf>
    <xf numFmtId="2" fontId="5" fillId="37" borderId="7" xfId="0" applyNumberFormat="1" applyFont="1" applyFill="1" applyBorder="1" applyAlignment="1">
      <alignment horizontal="center" vertical="center"/>
    </xf>
    <xf numFmtId="2" fontId="32" fillId="40" borderId="30" xfId="0" applyNumberFormat="1" applyFont="1" applyFill="1" applyBorder="1" applyAlignment="1">
      <alignment horizontal="center"/>
    </xf>
    <xf numFmtId="2" fontId="5" fillId="37" borderId="10" xfId="0" applyNumberFormat="1" applyFont="1" applyFill="1" applyBorder="1" applyAlignment="1">
      <alignment horizontal="center" vertical="center" shrinkToFit="1"/>
    </xf>
    <xf numFmtId="167" fontId="5" fillId="37" borderId="10" xfId="0" applyNumberFormat="1" applyFont="1" applyFill="1" applyBorder="1" applyAlignment="1" applyProtection="1">
      <alignment horizontal="center" vertical="center" shrinkToFit="1"/>
      <protection locked="0"/>
    </xf>
    <xf numFmtId="0" fontId="9" fillId="0" borderId="0" xfId="0" applyFont="1" applyProtection="1">
      <protection locked="0"/>
    </xf>
    <xf numFmtId="2" fontId="9" fillId="0" borderId="0" xfId="0" applyNumberFormat="1" applyFont="1" applyProtection="1">
      <protection locked="0"/>
    </xf>
    <xf numFmtId="0" fontId="13" fillId="0" borderId="0" xfId="0" applyFont="1" applyProtection="1">
      <protection locked="0"/>
    </xf>
    <xf numFmtId="0" fontId="9" fillId="2" borderId="0" xfId="0" applyFont="1" applyFill="1" applyProtection="1">
      <protection locked="0"/>
    </xf>
    <xf numFmtId="0" fontId="3" fillId="0" borderId="0" xfId="1" applyFont="1" applyAlignment="1" applyProtection="1">
      <alignment horizontal="right" vertical="center"/>
      <protection locked="0"/>
    </xf>
    <xf numFmtId="0" fontId="0" fillId="0" borderId="0" xfId="0" applyProtection="1">
      <protection locked="0"/>
    </xf>
    <xf numFmtId="0" fontId="5" fillId="0" borderId="0" xfId="0" applyFont="1" applyProtection="1">
      <protection locked="0"/>
    </xf>
    <xf numFmtId="0" fontId="8" fillId="0" borderId="0" xfId="0" applyFont="1" applyProtection="1">
      <protection locked="0"/>
    </xf>
    <xf numFmtId="0" fontId="10" fillId="39" borderId="0" xfId="0" applyFont="1" applyFill="1" applyAlignment="1" applyProtection="1">
      <alignment horizontal="center"/>
      <protection locked="0"/>
    </xf>
    <xf numFmtId="2" fontId="10" fillId="39" borderId="0" xfId="0" applyNumberFormat="1" applyFont="1" applyFill="1" applyAlignment="1" applyProtection="1">
      <alignment horizontal="center"/>
      <protection locked="0"/>
    </xf>
    <xf numFmtId="0" fontId="10" fillId="39" borderId="0" xfId="0" applyFont="1" applyFill="1" applyAlignment="1" applyProtection="1">
      <alignment horizontal="left"/>
      <protection locked="0"/>
    </xf>
    <xf numFmtId="2" fontId="10" fillId="39" borderId="0" xfId="0" applyNumberFormat="1" applyFont="1" applyFill="1" applyAlignment="1" applyProtection="1">
      <alignment horizontal="right"/>
      <protection locked="0"/>
    </xf>
    <xf numFmtId="1" fontId="10" fillId="39" borderId="0" xfId="0" applyNumberFormat="1" applyFont="1" applyFill="1" applyAlignment="1" applyProtection="1">
      <alignment horizontal="center"/>
      <protection locked="0"/>
    </xf>
    <xf numFmtId="0" fontId="10" fillId="39" borderId="0" xfId="0" applyFont="1" applyFill="1" applyProtection="1">
      <protection locked="0"/>
    </xf>
    <xf numFmtId="0" fontId="5" fillId="0" borderId="0" xfId="0" applyFont="1" applyAlignment="1" applyProtection="1">
      <alignment horizontal="center"/>
      <protection locked="0"/>
    </xf>
    <xf numFmtId="166" fontId="5" fillId="37" borderId="10" xfId="0" applyNumberFormat="1" applyFont="1" applyFill="1" applyBorder="1" applyAlignment="1" applyProtection="1">
      <alignment horizontal="center" vertical="center" shrinkToFit="1"/>
      <protection locked="0"/>
    </xf>
    <xf numFmtId="14" fontId="5" fillId="37" borderId="10" xfId="0" applyNumberFormat="1" applyFont="1" applyFill="1" applyBorder="1" applyAlignment="1" applyProtection="1">
      <alignment horizontal="left" vertical="center" shrinkToFit="1"/>
      <protection locked="0"/>
    </xf>
    <xf numFmtId="1" fontId="5" fillId="37" borderId="7" xfId="0" applyNumberFormat="1" applyFont="1" applyFill="1" applyBorder="1" applyAlignment="1" applyProtection="1">
      <alignment horizontal="center" vertical="center"/>
      <protection locked="0"/>
    </xf>
    <xf numFmtId="0" fontId="5" fillId="37" borderId="7" xfId="0" applyFont="1" applyFill="1" applyBorder="1" applyAlignment="1" applyProtection="1">
      <alignment horizontal="center" vertical="center"/>
      <protection locked="0"/>
    </xf>
    <xf numFmtId="165" fontId="5" fillId="37" borderId="7" xfId="0" applyNumberFormat="1" applyFont="1" applyFill="1" applyBorder="1" applyAlignment="1" applyProtection="1">
      <alignment horizontal="center" vertical="center"/>
      <protection locked="0"/>
    </xf>
    <xf numFmtId="0" fontId="9" fillId="0" borderId="0" xfId="0" applyFont="1" applyAlignment="1" applyProtection="1">
      <alignment horizontal="left"/>
      <protection locked="0"/>
    </xf>
    <xf numFmtId="2" fontId="9" fillId="0" borderId="0" xfId="0" applyNumberFormat="1" applyFont="1" applyAlignment="1" applyProtection="1">
      <alignment horizontal="right"/>
      <protection locked="0"/>
    </xf>
    <xf numFmtId="1" fontId="9" fillId="0" borderId="0" xfId="0" applyNumberFormat="1" applyFont="1" applyProtection="1">
      <protection locked="0"/>
    </xf>
    <xf numFmtId="0" fontId="32" fillId="39" borderId="30" xfId="0" applyFont="1" applyFill="1" applyBorder="1" applyAlignment="1">
      <alignment horizontal="center"/>
    </xf>
    <xf numFmtId="0" fontId="32" fillId="39" borderId="30" xfId="0" applyFont="1" applyFill="1" applyBorder="1" applyAlignment="1">
      <alignment horizontal="right"/>
    </xf>
    <xf numFmtId="2" fontId="10" fillId="40" borderId="6" xfId="0" applyNumberFormat="1" applyFont="1" applyFill="1" applyBorder="1" applyAlignment="1">
      <alignment horizontal="center"/>
    </xf>
    <xf numFmtId="0" fontId="10" fillId="40" borderId="6" xfId="0" applyFont="1" applyFill="1" applyBorder="1" applyAlignment="1">
      <alignment horizontal="center"/>
    </xf>
    <xf numFmtId="2" fontId="9" fillId="3" borderId="0" xfId="0" applyNumberFormat="1" applyFont="1" applyFill="1" applyAlignment="1">
      <alignment horizontal="right"/>
    </xf>
    <xf numFmtId="0" fontId="9" fillId="3" borderId="0" xfId="0" applyFont="1" applyFill="1"/>
    <xf numFmtId="1" fontId="9" fillId="3" borderId="0" xfId="0" applyNumberFormat="1" applyFont="1" applyFill="1"/>
    <xf numFmtId="165" fontId="9" fillId="3" borderId="0" xfId="0" applyNumberFormat="1" applyFont="1" applyFill="1"/>
    <xf numFmtId="0" fontId="9" fillId="3" borderId="22" xfId="0" applyFont="1" applyFill="1" applyBorder="1"/>
    <xf numFmtId="0" fontId="0" fillId="2" borderId="0" xfId="0" applyFill="1"/>
    <xf numFmtId="0" fontId="9" fillId="0" borderId="28" xfId="0" applyFont="1" applyBorder="1" applyProtection="1">
      <protection locked="0"/>
    </xf>
    <xf numFmtId="0" fontId="33" fillId="0" borderId="0" xfId="0" applyFont="1" applyAlignment="1" applyProtection="1">
      <alignment vertical="center" wrapText="1"/>
      <protection locked="0"/>
    </xf>
    <xf numFmtId="2" fontId="5" fillId="37" borderId="7" xfId="0" applyNumberFormat="1" applyFont="1" applyFill="1" applyBorder="1" applyAlignment="1" applyProtection="1">
      <alignment horizontal="right" vertical="center"/>
      <protection locked="0"/>
    </xf>
    <xf numFmtId="0" fontId="10" fillId="2" borderId="0" xfId="0" applyFont="1" applyFill="1" applyAlignment="1" applyProtection="1">
      <alignment horizontal="center" vertical="center"/>
      <protection locked="0"/>
    </xf>
    <xf numFmtId="2" fontId="10" fillId="40" borderId="5" xfId="0" applyNumberFormat="1" applyFont="1" applyFill="1" applyBorder="1" applyAlignment="1">
      <alignment horizontal="center" vertical="center" wrapText="1"/>
    </xf>
    <xf numFmtId="0" fontId="9" fillId="0" borderId="0" xfId="0" applyFont="1" applyAlignment="1" applyProtection="1">
      <alignment horizontal="center"/>
      <protection locked="0"/>
    </xf>
    <xf numFmtId="0" fontId="32" fillId="2" borderId="0" xfId="0" applyFont="1" applyFill="1"/>
    <xf numFmtId="1" fontId="32" fillId="2" borderId="0" xfId="0" applyNumberFormat="1" applyFont="1" applyFill="1"/>
    <xf numFmtId="0" fontId="0" fillId="2" borderId="0" xfId="0" applyFill="1" applyProtection="1">
      <protection locked="0"/>
    </xf>
    <xf numFmtId="2" fontId="32" fillId="40" borderId="34" xfId="0" applyNumberFormat="1" applyFont="1" applyFill="1" applyBorder="1" applyAlignment="1">
      <alignment horizontal="center"/>
    </xf>
    <xf numFmtId="20" fontId="11" fillId="37" borderId="36" xfId="0" applyNumberFormat="1" applyFont="1" applyFill="1" applyBorder="1" applyAlignment="1" applyProtection="1">
      <alignment horizontal="center" wrapText="1"/>
      <protection locked="0"/>
    </xf>
    <xf numFmtId="0" fontId="10" fillId="40" borderId="5" xfId="0" applyFont="1" applyFill="1" applyBorder="1" applyAlignment="1">
      <alignment horizontal="center" vertical="center" wrapText="1"/>
    </xf>
    <xf numFmtId="0" fontId="8" fillId="0" borderId="0" xfId="0" applyFont="1" applyAlignment="1" applyProtection="1">
      <alignment horizontal="center"/>
      <protection locked="0"/>
    </xf>
    <xf numFmtId="0" fontId="9" fillId="2" borderId="0" xfId="0" applyFont="1" applyFill="1" applyAlignment="1" applyProtection="1">
      <alignment horizontal="center"/>
      <protection locked="0"/>
    </xf>
    <xf numFmtId="0" fontId="5" fillId="37" borderId="11" xfId="0" applyFont="1" applyFill="1" applyBorder="1" applyAlignment="1" applyProtection="1">
      <alignment horizontal="center" vertical="center"/>
      <protection locked="0"/>
    </xf>
    <xf numFmtId="20" fontId="9" fillId="0" borderId="28" xfId="0" applyNumberFormat="1" applyFont="1" applyBorder="1" applyAlignment="1" applyProtection="1">
      <alignment horizontal="left"/>
      <protection locked="0"/>
    </xf>
    <xf numFmtId="0" fontId="5" fillId="0" borderId="28" xfId="0" applyFont="1" applyBorder="1" applyAlignment="1" applyProtection="1">
      <alignment horizontal="left"/>
      <protection locked="0"/>
    </xf>
    <xf numFmtId="12" fontId="5" fillId="0" borderId="28" xfId="0" applyNumberFormat="1" applyFont="1" applyBorder="1" applyAlignment="1" applyProtection="1">
      <alignment horizontal="left"/>
      <protection locked="0"/>
    </xf>
    <xf numFmtId="0" fontId="9" fillId="0" borderId="28" xfId="0" applyFont="1" applyBorder="1" applyAlignment="1" applyProtection="1">
      <alignment horizontal="left"/>
      <protection locked="0"/>
    </xf>
    <xf numFmtId="0" fontId="5" fillId="0" borderId="29" xfId="0" applyFont="1" applyBorder="1" applyAlignment="1" applyProtection="1">
      <alignment horizontal="left"/>
      <protection locked="0"/>
    </xf>
    <xf numFmtId="2" fontId="10" fillId="40" borderId="52" xfId="0" applyNumberFormat="1" applyFont="1" applyFill="1" applyBorder="1" applyAlignment="1">
      <alignment horizontal="center" vertical="center" wrapText="1"/>
    </xf>
    <xf numFmtId="0" fontId="10" fillId="40" borderId="52" xfId="0" applyFont="1" applyFill="1" applyBorder="1" applyAlignment="1">
      <alignment horizontal="center" vertical="center" wrapText="1"/>
    </xf>
    <xf numFmtId="168" fontId="3" fillId="36" borderId="21" xfId="1" applyNumberFormat="1" applyFont="1" applyFill="1" applyBorder="1" applyProtection="1">
      <protection locked="0"/>
    </xf>
    <xf numFmtId="0" fontId="3" fillId="36" borderId="21" xfId="1" applyFont="1" applyFill="1" applyBorder="1" applyProtection="1">
      <protection locked="0"/>
    </xf>
    <xf numFmtId="0" fontId="10" fillId="39" borderId="0" xfId="0" applyFont="1" applyFill="1" applyAlignment="1">
      <alignment horizontal="center"/>
    </xf>
    <xf numFmtId="0" fontId="10" fillId="39" borderId="30" xfId="0" applyFont="1" applyFill="1" applyBorder="1" applyAlignment="1">
      <alignment horizontal="center"/>
    </xf>
    <xf numFmtId="0" fontId="37" fillId="2" borderId="0" xfId="0" applyFont="1" applyFill="1" applyProtection="1">
      <protection locked="0" hidden="1"/>
    </xf>
    <xf numFmtId="0" fontId="37" fillId="0" borderId="0" xfId="0" applyFont="1" applyProtection="1">
      <protection locked="0" hidden="1"/>
    </xf>
    <xf numFmtId="0" fontId="37" fillId="2" borderId="23" xfId="0" applyFont="1" applyFill="1" applyBorder="1" applyProtection="1">
      <protection locked="0" hidden="1"/>
    </xf>
    <xf numFmtId="0" fontId="37" fillId="2" borderId="1" xfId="0" applyFont="1" applyFill="1" applyBorder="1" applyProtection="1">
      <protection locked="0" hidden="1"/>
    </xf>
    <xf numFmtId="0" fontId="37" fillId="2" borderId="24" xfId="0" applyFont="1" applyFill="1" applyBorder="1" applyProtection="1">
      <protection locked="0" hidden="1"/>
    </xf>
    <xf numFmtId="0" fontId="37" fillId="2" borderId="25" xfId="0" applyFont="1" applyFill="1" applyBorder="1" applyProtection="1">
      <protection locked="0" hidden="1"/>
    </xf>
    <xf numFmtId="0" fontId="37" fillId="2" borderId="26" xfId="0" applyFont="1" applyFill="1" applyBorder="1" applyProtection="1">
      <protection locked="0" hidden="1"/>
    </xf>
    <xf numFmtId="0" fontId="29" fillId="41" borderId="46" xfId="0" applyFont="1" applyFill="1" applyBorder="1" applyAlignment="1" applyProtection="1">
      <alignment horizontal="center"/>
      <protection locked="0" hidden="1"/>
    </xf>
    <xf numFmtId="0" fontId="47" fillId="2" borderId="47" xfId="0" applyFont="1" applyFill="1" applyBorder="1" applyAlignment="1" applyProtection="1">
      <alignment horizontal="center"/>
      <protection locked="0" hidden="1"/>
    </xf>
    <xf numFmtId="0" fontId="37" fillId="2" borderId="38" xfId="0" applyFont="1" applyFill="1" applyBorder="1" applyProtection="1">
      <protection locked="0" hidden="1"/>
    </xf>
    <xf numFmtId="0" fontId="37" fillId="2" borderId="4" xfId="0" applyFont="1" applyFill="1" applyBorder="1" applyProtection="1">
      <protection locked="0" hidden="1"/>
    </xf>
    <xf numFmtId="0" fontId="37" fillId="2" borderId="27" xfId="0" applyFont="1" applyFill="1" applyBorder="1" applyProtection="1">
      <protection locked="0" hidden="1"/>
    </xf>
    <xf numFmtId="0" fontId="37" fillId="2" borderId="50" xfId="0" applyFont="1" applyFill="1" applyBorder="1" applyProtection="1">
      <protection locked="0" hidden="1"/>
    </xf>
    <xf numFmtId="0" fontId="0" fillId="2" borderId="37" xfId="0" applyFill="1" applyBorder="1" applyProtection="1">
      <protection locked="0" hidden="1"/>
    </xf>
    <xf numFmtId="0" fontId="45" fillId="41" borderId="37" xfId="0" applyFont="1" applyFill="1" applyBorder="1" applyProtection="1">
      <protection locked="0" hidden="1"/>
    </xf>
    <xf numFmtId="0" fontId="37" fillId="41" borderId="49" xfId="0" applyFont="1" applyFill="1" applyBorder="1" applyAlignment="1" applyProtection="1">
      <alignment horizontal="center"/>
      <protection locked="0" hidden="1"/>
    </xf>
    <xf numFmtId="0" fontId="0" fillId="41" borderId="37" xfId="0" applyFill="1" applyBorder="1" applyAlignment="1" applyProtection="1">
      <alignment horizontal="left"/>
      <protection locked="0" hidden="1"/>
    </xf>
    <xf numFmtId="0" fontId="0" fillId="2" borderId="0" xfId="0" applyFill="1" applyProtection="1">
      <protection locked="0" hidden="1"/>
    </xf>
    <xf numFmtId="0" fontId="0" fillId="2" borderId="4" xfId="0" applyFill="1" applyBorder="1" applyProtection="1">
      <protection locked="0" hidden="1"/>
    </xf>
    <xf numFmtId="0" fontId="0" fillId="0" borderId="0" xfId="0" applyProtection="1">
      <protection locked="0" hidden="1"/>
    </xf>
    <xf numFmtId="0" fontId="0" fillId="2" borderId="49" xfId="0" applyFill="1" applyBorder="1" applyProtection="1">
      <protection locked="0" hidden="1"/>
    </xf>
    <xf numFmtId="0" fontId="0" fillId="41" borderId="48" xfId="0" applyFill="1" applyBorder="1" applyProtection="1">
      <protection locked="0" hidden="1"/>
    </xf>
    <xf numFmtId="0" fontId="0" fillId="41" borderId="37" xfId="0" applyFill="1" applyBorder="1" applyProtection="1">
      <protection locked="0" hidden="1"/>
    </xf>
    <xf numFmtId="0" fontId="34" fillId="2" borderId="1" xfId="0" applyFont="1" applyFill="1" applyBorder="1" applyAlignment="1" applyProtection="1">
      <alignment horizontal="left"/>
      <protection locked="0" hidden="1"/>
    </xf>
    <xf numFmtId="2" fontId="34" fillId="2" borderId="1" xfId="0" applyNumberFormat="1" applyFont="1" applyFill="1" applyBorder="1" applyProtection="1">
      <protection locked="0" hidden="1"/>
    </xf>
    <xf numFmtId="0" fontId="34" fillId="2" borderId="0" xfId="0" applyFont="1" applyFill="1" applyAlignment="1" applyProtection="1">
      <alignment horizontal="left"/>
      <protection locked="0" hidden="1"/>
    </xf>
    <xf numFmtId="2" fontId="34" fillId="2" borderId="0" xfId="0" applyNumberFormat="1" applyFont="1" applyFill="1" applyProtection="1">
      <protection locked="0" hidden="1"/>
    </xf>
    <xf numFmtId="0" fontId="34" fillId="2" borderId="4" xfId="0" applyFont="1" applyFill="1" applyBorder="1" applyAlignment="1" applyProtection="1">
      <alignment horizontal="left"/>
      <protection locked="0" hidden="1"/>
    </xf>
    <xf numFmtId="0" fontId="34" fillId="41" borderId="48" xfId="0" applyFont="1" applyFill="1" applyBorder="1" applyAlignment="1" applyProtection="1">
      <alignment horizontal="left"/>
      <protection locked="0" hidden="1"/>
    </xf>
    <xf numFmtId="2" fontId="34" fillId="41" borderId="37" xfId="0" applyNumberFormat="1" applyFont="1" applyFill="1" applyBorder="1" applyProtection="1">
      <protection locked="0" hidden="1"/>
    </xf>
    <xf numFmtId="0" fontId="0" fillId="2" borderId="1" xfId="0" applyFill="1" applyBorder="1" applyProtection="1">
      <protection locked="0" hidden="1"/>
    </xf>
    <xf numFmtId="0" fontId="0" fillId="0" borderId="0" xfId="0" pivotButton="1" applyProtection="1">
      <protection locked="0" hidden="1"/>
    </xf>
    <xf numFmtId="0" fontId="0" fillId="0" borderId="0" xfId="0" applyAlignment="1" applyProtection="1">
      <alignment horizontal="left"/>
      <protection locked="0" hidden="1"/>
    </xf>
    <xf numFmtId="2" fontId="0" fillId="0" borderId="0" xfId="0" applyNumberFormat="1" applyProtection="1">
      <protection locked="0" hidden="1"/>
    </xf>
    <xf numFmtId="2" fontId="10" fillId="39" borderId="5" xfId="0" applyNumberFormat="1" applyFont="1" applyFill="1" applyBorder="1" applyAlignment="1" applyProtection="1">
      <alignment horizontal="center" vertical="center" wrapText="1"/>
      <protection locked="0"/>
    </xf>
    <xf numFmtId="0" fontId="10" fillId="39" borderId="52" xfId="0" applyFont="1" applyFill="1" applyBorder="1" applyAlignment="1" applyProtection="1">
      <alignment horizontal="center" vertical="center" wrapText="1"/>
      <protection locked="0"/>
    </xf>
    <xf numFmtId="2" fontId="32" fillId="40" borderId="5" xfId="0" applyNumberFormat="1" applyFont="1" applyFill="1" applyBorder="1" applyAlignment="1" applyProtection="1">
      <alignment horizontal="center" vertical="center" wrapText="1"/>
      <protection locked="0"/>
    </xf>
    <xf numFmtId="0" fontId="32" fillId="40" borderId="5" xfId="0" applyFont="1" applyFill="1" applyBorder="1" applyAlignment="1" applyProtection="1">
      <alignment horizontal="center" vertical="center" wrapText="1"/>
      <protection locked="0"/>
    </xf>
    <xf numFmtId="0" fontId="10" fillId="39" borderId="5" xfId="0" applyFont="1" applyFill="1" applyBorder="1" applyAlignment="1" applyProtection="1">
      <alignment horizontal="center" vertical="center" wrapText="1"/>
      <protection locked="0"/>
    </xf>
    <xf numFmtId="1" fontId="10" fillId="39" borderId="5" xfId="0" applyNumberFormat="1" applyFont="1" applyFill="1" applyBorder="1" applyAlignment="1" applyProtection="1">
      <alignment horizontal="center" vertical="center" wrapText="1"/>
      <protection locked="0"/>
    </xf>
    <xf numFmtId="2" fontId="10" fillId="39" borderId="6" xfId="0" applyNumberFormat="1" applyFont="1" applyFill="1" applyBorder="1" applyAlignment="1" applyProtection="1">
      <alignment horizontal="center"/>
      <protection locked="0"/>
    </xf>
    <xf numFmtId="0" fontId="10" fillId="39" borderId="6" xfId="0" applyFont="1" applyFill="1" applyBorder="1" applyAlignment="1" applyProtection="1">
      <alignment horizontal="center"/>
      <protection locked="0"/>
    </xf>
    <xf numFmtId="2" fontId="32" fillId="40" borderId="6" xfId="0" applyNumberFormat="1" applyFont="1" applyFill="1" applyBorder="1" applyAlignment="1" applyProtection="1">
      <alignment vertical="center"/>
      <protection locked="0"/>
    </xf>
    <xf numFmtId="0" fontId="10" fillId="39" borderId="6" xfId="0" applyFont="1" applyFill="1" applyBorder="1" applyAlignment="1" applyProtection="1">
      <alignment vertical="center"/>
      <protection locked="0"/>
    </xf>
    <xf numFmtId="1" fontId="10" fillId="39" borderId="6" xfId="0" applyNumberFormat="1" applyFont="1" applyFill="1" applyBorder="1" applyAlignment="1" applyProtection="1">
      <alignment horizontal="center"/>
      <protection locked="0"/>
    </xf>
    <xf numFmtId="0" fontId="10" fillId="39" borderId="6" xfId="0" applyFont="1" applyFill="1" applyBorder="1" applyAlignment="1" applyProtection="1">
      <alignment vertical="center" wrapText="1"/>
      <protection locked="0"/>
    </xf>
    <xf numFmtId="0" fontId="31" fillId="39" borderId="6" xfId="0" applyFont="1" applyFill="1" applyBorder="1" applyAlignment="1" applyProtection="1">
      <alignment horizontal="center"/>
      <protection locked="0"/>
    </xf>
    <xf numFmtId="0" fontId="10" fillId="39" borderId="6" xfId="0" applyFont="1" applyFill="1" applyBorder="1" applyAlignment="1" applyProtection="1">
      <alignment horizontal="center" vertical="center"/>
      <protection locked="0"/>
    </xf>
    <xf numFmtId="14" fontId="5" fillId="37" borderId="10" xfId="0" applyNumberFormat="1" applyFont="1" applyFill="1" applyBorder="1" applyAlignment="1" applyProtection="1">
      <alignment horizontal="center" vertical="center" shrinkToFit="1"/>
      <protection locked="0"/>
    </xf>
    <xf numFmtId="0" fontId="5" fillId="37" borderId="10" xfId="0" applyFont="1" applyFill="1" applyBorder="1" applyAlignment="1" applyProtection="1">
      <alignment horizontal="center" vertical="center" shrinkToFit="1"/>
      <protection locked="0"/>
    </xf>
    <xf numFmtId="0" fontId="9" fillId="0" borderId="0" xfId="0" applyFont="1"/>
    <xf numFmtId="14" fontId="5" fillId="37" borderId="10" xfId="0" applyNumberFormat="1" applyFont="1" applyFill="1" applyBorder="1" applyAlignment="1">
      <alignment horizontal="center" vertical="center" shrinkToFit="1"/>
    </xf>
    <xf numFmtId="20" fontId="5" fillId="37" borderId="10" xfId="0" applyNumberFormat="1" applyFont="1" applyFill="1" applyBorder="1" applyAlignment="1">
      <alignment horizontal="center" vertical="center" shrinkToFit="1"/>
    </xf>
    <xf numFmtId="2" fontId="10" fillId="39" borderId="0" xfId="0" applyNumberFormat="1" applyFont="1" applyFill="1" applyAlignment="1">
      <alignment horizontal="center"/>
    </xf>
    <xf numFmtId="2" fontId="10" fillId="39" borderId="0" xfId="0" applyNumberFormat="1" applyFont="1" applyFill="1" applyAlignment="1">
      <alignment horizontal="right"/>
    </xf>
    <xf numFmtId="1" fontId="10" fillId="39" borderId="0" xfId="0" applyNumberFormat="1" applyFont="1" applyFill="1" applyAlignment="1">
      <alignment horizontal="center"/>
    </xf>
    <xf numFmtId="0" fontId="9" fillId="2" borderId="0" xfId="0" applyFont="1" applyFill="1"/>
    <xf numFmtId="0" fontId="9" fillId="2" borderId="21" xfId="0" applyFont="1" applyFill="1" applyBorder="1"/>
    <xf numFmtId="0" fontId="9" fillId="2" borderId="9" xfId="0" applyFont="1" applyFill="1" applyBorder="1"/>
    <xf numFmtId="0" fontId="49" fillId="2" borderId="47" xfId="0" applyFont="1" applyFill="1" applyBorder="1" applyAlignment="1" applyProtection="1">
      <alignment horizontal="center"/>
      <protection locked="0" hidden="1"/>
    </xf>
    <xf numFmtId="2" fontId="14" fillId="40" borderId="35" xfId="0" applyNumberFormat="1" applyFont="1" applyFill="1" applyBorder="1" applyAlignment="1">
      <alignment horizontal="center"/>
    </xf>
    <xf numFmtId="2" fontId="14" fillId="40" borderId="21" xfId="0" applyNumberFormat="1" applyFont="1" applyFill="1" applyBorder="1" applyAlignment="1">
      <alignment horizontal="left"/>
    </xf>
    <xf numFmtId="0" fontId="0" fillId="0" borderId="1" xfId="0" applyBorder="1"/>
    <xf numFmtId="0" fontId="0" fillId="2" borderId="24" xfId="0" applyFill="1" applyBorder="1" applyProtection="1">
      <protection locked="0" hidden="1"/>
    </xf>
    <xf numFmtId="0" fontId="37" fillId="2" borderId="48" xfId="0" applyFont="1" applyFill="1" applyBorder="1" applyProtection="1">
      <protection locked="0" hidden="1"/>
    </xf>
    <xf numFmtId="0" fontId="0" fillId="0" borderId="4" xfId="0" applyBorder="1"/>
    <xf numFmtId="1" fontId="5" fillId="37" borderId="7" xfId="0" applyNumberFormat="1" applyFont="1" applyFill="1" applyBorder="1" applyAlignment="1">
      <alignment horizontal="center" vertical="center"/>
    </xf>
    <xf numFmtId="0" fontId="5" fillId="0" borderId="0" xfId="0" applyFont="1" applyAlignment="1" applyProtection="1">
      <alignment horizontal="left"/>
      <protection locked="0"/>
    </xf>
    <xf numFmtId="0" fontId="43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/>
    </xf>
    <xf numFmtId="2" fontId="32" fillId="2" borderId="0" xfId="0" applyNumberFormat="1" applyFont="1" applyFill="1" applyAlignment="1">
      <alignment horizontal="center"/>
    </xf>
    <xf numFmtId="2" fontId="32" fillId="2" borderId="26" xfId="0" applyNumberFormat="1" applyFont="1" applyFill="1" applyBorder="1" applyAlignment="1">
      <alignment horizontal="center"/>
    </xf>
    <xf numFmtId="0" fontId="32" fillId="39" borderId="34" xfId="0" applyFont="1" applyFill="1" applyBorder="1" applyAlignment="1">
      <alignment horizontal="center"/>
    </xf>
    <xf numFmtId="0" fontId="10" fillId="39" borderId="30" xfId="0" applyFont="1" applyFill="1" applyBorder="1" applyAlignment="1">
      <alignment horizontal="center" vertical="center"/>
    </xf>
    <xf numFmtId="1" fontId="32" fillId="39" borderId="30" xfId="0" applyNumberFormat="1" applyFont="1" applyFill="1" applyBorder="1" applyAlignment="1">
      <alignment horizontal="center" vertical="center"/>
    </xf>
    <xf numFmtId="0" fontId="32" fillId="39" borderId="30" xfId="0" applyFont="1" applyFill="1" applyBorder="1" applyAlignment="1">
      <alignment horizontal="center" vertical="center"/>
    </xf>
    <xf numFmtId="0" fontId="32" fillId="39" borderId="30" xfId="0" applyFont="1" applyFill="1" applyBorder="1" applyAlignment="1" applyProtection="1">
      <alignment horizontal="center" vertical="center"/>
      <protection locked="0"/>
    </xf>
    <xf numFmtId="2" fontId="32" fillId="40" borderId="30" xfId="0" applyNumberFormat="1" applyFont="1" applyFill="1" applyBorder="1" applyAlignment="1">
      <alignment horizontal="center" vertical="center"/>
    </xf>
    <xf numFmtId="2" fontId="10" fillId="40" borderId="30" xfId="0" applyNumberFormat="1" applyFont="1" applyFill="1" applyBorder="1" applyAlignment="1">
      <alignment horizontal="center" vertical="center"/>
    </xf>
    <xf numFmtId="2" fontId="32" fillId="2" borderId="33" xfId="0" applyNumberFormat="1" applyFont="1" applyFill="1" applyBorder="1"/>
    <xf numFmtId="2" fontId="32" fillId="2" borderId="0" xfId="0" applyNumberFormat="1" applyFont="1" applyFill="1"/>
    <xf numFmtId="0" fontId="10" fillId="39" borderId="0" xfId="0" applyFont="1" applyFill="1" applyAlignment="1" applyProtection="1">
      <alignment horizontal="center" vertical="center" wrapText="1"/>
      <protection locked="0"/>
    </xf>
    <xf numFmtId="0" fontId="43" fillId="2" borderId="0" xfId="0" applyFont="1" applyFill="1" applyAlignment="1">
      <alignment vertical="center"/>
    </xf>
    <xf numFmtId="0" fontId="43" fillId="2" borderId="53" xfId="0" applyFont="1" applyFill="1" applyBorder="1" applyAlignment="1">
      <alignment vertical="center"/>
    </xf>
    <xf numFmtId="2" fontId="32" fillId="38" borderId="5" xfId="0" applyNumberFormat="1" applyFont="1" applyFill="1" applyBorder="1" applyAlignment="1">
      <alignment horizontal="center" vertical="center" wrapText="1"/>
    </xf>
    <xf numFmtId="2" fontId="10" fillId="38" borderId="5" xfId="0" applyNumberFormat="1" applyFont="1" applyFill="1" applyBorder="1" applyAlignment="1">
      <alignment horizontal="center" vertical="center" wrapText="1"/>
    </xf>
    <xf numFmtId="2" fontId="32" fillId="44" borderId="58" xfId="0" applyNumberFormat="1" applyFont="1" applyFill="1" applyBorder="1" applyAlignment="1">
      <alignment horizontal="center" vertical="center" wrapText="1"/>
    </xf>
    <xf numFmtId="2" fontId="10" fillId="44" borderId="59" xfId="0" applyNumberFormat="1" applyFont="1" applyFill="1" applyBorder="1" applyAlignment="1">
      <alignment horizontal="center" vertical="center" wrapText="1"/>
    </xf>
    <xf numFmtId="2" fontId="10" fillId="44" borderId="60" xfId="0" applyNumberFormat="1" applyFont="1" applyFill="1" applyBorder="1" applyAlignment="1">
      <alignment horizontal="center" vertical="center" wrapText="1"/>
    </xf>
    <xf numFmtId="166" fontId="5" fillId="37" borderId="10" xfId="0" applyNumberFormat="1" applyFont="1" applyFill="1" applyBorder="1" applyAlignment="1">
      <alignment horizontal="center" vertical="center" shrinkToFit="1"/>
    </xf>
    <xf numFmtId="0" fontId="43" fillId="2" borderId="0" xfId="0" applyFont="1" applyFill="1" applyAlignment="1">
      <alignment horizontal="right" vertical="center"/>
    </xf>
    <xf numFmtId="0" fontId="9" fillId="0" borderId="0" xfId="0" applyFont="1" applyAlignment="1" applyProtection="1">
      <alignment horizontal="right"/>
      <protection locked="0"/>
    </xf>
    <xf numFmtId="2" fontId="3" fillId="36" borderId="21" xfId="1" applyNumberFormat="1" applyFont="1" applyFill="1" applyBorder="1" applyProtection="1">
      <protection locked="0"/>
    </xf>
    <xf numFmtId="2" fontId="0" fillId="2" borderId="23" xfId="0" applyNumberFormat="1" applyFill="1" applyBorder="1" applyAlignment="1" applyProtection="1">
      <alignment horizontal="center"/>
      <protection locked="0" hidden="1"/>
    </xf>
    <xf numFmtId="2" fontId="0" fillId="2" borderId="1" xfId="0" applyNumberFormat="1" applyFill="1" applyBorder="1" applyAlignment="1" applyProtection="1">
      <alignment horizontal="center"/>
      <protection locked="0" hidden="1"/>
    </xf>
    <xf numFmtId="2" fontId="0" fillId="2" borderId="24" xfId="0" applyNumberFormat="1" applyFill="1" applyBorder="1" applyAlignment="1" applyProtection="1">
      <alignment horizontal="center"/>
      <protection locked="0" hidden="1"/>
    </xf>
    <xf numFmtId="2" fontId="0" fillId="41" borderId="38" xfId="0" applyNumberFormat="1" applyFill="1" applyBorder="1" applyAlignment="1" applyProtection="1">
      <alignment horizontal="center"/>
      <protection locked="0" hidden="1"/>
    </xf>
    <xf numFmtId="2" fontId="0" fillId="41" borderId="4" xfId="0" applyNumberFormat="1" applyFill="1" applyBorder="1" applyAlignment="1" applyProtection="1">
      <alignment horizontal="center"/>
      <protection locked="0" hidden="1"/>
    </xf>
    <xf numFmtId="2" fontId="0" fillId="41" borderId="27" xfId="0" applyNumberFormat="1" applyFill="1" applyBorder="1" applyAlignment="1" applyProtection="1">
      <alignment horizontal="center"/>
      <protection locked="0" hidden="1"/>
    </xf>
    <xf numFmtId="0" fontId="3" fillId="36" borderId="0" xfId="2" applyFont="1" applyFill="1" applyAlignment="1">
      <alignment horizontal="right"/>
    </xf>
    <xf numFmtId="0" fontId="3" fillId="4" borderId="0" xfId="2" applyFont="1" applyFill="1" applyAlignment="1">
      <alignment horizontal="right"/>
    </xf>
    <xf numFmtId="0" fontId="3" fillId="4" borderId="0" xfId="1" applyFont="1" applyFill="1" applyAlignment="1">
      <alignment horizontal="right"/>
    </xf>
    <xf numFmtId="0" fontId="13" fillId="3" borderId="0" xfId="0" applyFont="1" applyFill="1" applyAlignment="1">
      <alignment horizontal="center" vertical="center" shrinkToFit="1"/>
    </xf>
    <xf numFmtId="0" fontId="8" fillId="0" borderId="26" xfId="0" applyFont="1" applyBorder="1" applyProtection="1">
      <protection locked="0"/>
    </xf>
    <xf numFmtId="0" fontId="5" fillId="0" borderId="26" xfId="0" applyFont="1" applyBorder="1" applyProtection="1">
      <protection locked="0"/>
    </xf>
    <xf numFmtId="0" fontId="5" fillId="0" borderId="27" xfId="0" applyFont="1" applyBorder="1" applyProtection="1">
      <protection locked="0"/>
    </xf>
    <xf numFmtId="0" fontId="9" fillId="0" borderId="29" xfId="0" applyFont="1" applyBorder="1" applyAlignment="1" applyProtection="1">
      <alignment horizontal="left"/>
      <protection locked="0"/>
    </xf>
    <xf numFmtId="0" fontId="10" fillId="39" borderId="54" xfId="0" applyFont="1" applyFill="1" applyBorder="1" applyProtection="1">
      <protection locked="0"/>
    </xf>
    <xf numFmtId="0" fontId="10" fillId="39" borderId="56" xfId="0" applyFont="1" applyFill="1" applyBorder="1" applyProtection="1">
      <protection locked="0"/>
    </xf>
    <xf numFmtId="0" fontId="3" fillId="36" borderId="0" xfId="1" applyFont="1" applyFill="1" applyAlignment="1" applyProtection="1">
      <alignment horizontal="center"/>
      <protection locked="0"/>
    </xf>
    <xf numFmtId="12" fontId="4" fillId="36" borderId="0" xfId="2" applyNumberFormat="1" applyFont="1" applyFill="1" applyAlignment="1" applyProtection="1">
      <alignment horizontal="center"/>
      <protection locked="0"/>
    </xf>
    <xf numFmtId="0" fontId="4" fillId="36" borderId="0" xfId="1" applyFont="1" applyFill="1" applyAlignment="1" applyProtection="1">
      <alignment horizontal="center"/>
      <protection locked="0"/>
    </xf>
    <xf numFmtId="0" fontId="4" fillId="4" borderId="0" xfId="1" applyFont="1" applyFill="1" applyAlignment="1" applyProtection="1">
      <alignment horizontal="center"/>
      <protection locked="0"/>
    </xf>
    <xf numFmtId="0" fontId="0" fillId="45" borderId="0" xfId="0" applyFill="1"/>
    <xf numFmtId="0" fontId="51" fillId="2" borderId="0" xfId="0" applyFont="1" applyFill="1" applyAlignment="1">
      <alignment horizontal="center" vertical="center"/>
    </xf>
    <xf numFmtId="0" fontId="32" fillId="39" borderId="34" xfId="0" applyFont="1" applyFill="1" applyBorder="1"/>
    <xf numFmtId="0" fontId="32" fillId="39" borderId="31" xfId="0" applyFont="1" applyFill="1" applyBorder="1"/>
    <xf numFmtId="0" fontId="5" fillId="2" borderId="0" xfId="0" applyFont="1" applyFill="1" applyProtection="1">
      <protection locked="0"/>
    </xf>
    <xf numFmtId="0" fontId="5" fillId="0" borderId="53" xfId="0" applyFont="1" applyBorder="1" applyAlignment="1" applyProtection="1">
      <alignment horizontal="center"/>
      <protection locked="0"/>
    </xf>
    <xf numFmtId="0" fontId="5" fillId="2" borderId="33" xfId="0" applyFont="1" applyFill="1" applyBorder="1" applyProtection="1">
      <protection locked="0"/>
    </xf>
    <xf numFmtId="0" fontId="5" fillId="2" borderId="53" xfId="0" applyFont="1" applyFill="1" applyBorder="1" applyProtection="1">
      <protection locked="0"/>
    </xf>
    <xf numFmtId="0" fontId="3" fillId="4" borderId="0" xfId="1" applyFont="1" applyFill="1" applyAlignment="1" applyProtection="1">
      <alignment horizontal="left"/>
      <protection locked="0"/>
    </xf>
    <xf numFmtId="2" fontId="10" fillId="39" borderId="6" xfId="0" applyNumberFormat="1" applyFont="1" applyFill="1" applyBorder="1" applyAlignment="1" applyProtection="1">
      <alignment horizontal="center" vertical="center" wrapText="1"/>
      <protection locked="0"/>
    </xf>
    <xf numFmtId="2" fontId="0" fillId="45" borderId="0" xfId="0" applyNumberFormat="1" applyFill="1"/>
    <xf numFmtId="14" fontId="50" fillId="45" borderId="0" xfId="0" applyNumberFormat="1" applyFont="1" applyFill="1"/>
    <xf numFmtId="0" fontId="0" fillId="46" borderId="0" xfId="0" applyFill="1"/>
    <xf numFmtId="14" fontId="0" fillId="46" borderId="0" xfId="0" applyNumberFormat="1" applyFill="1"/>
    <xf numFmtId="0" fontId="0" fillId="47" borderId="0" xfId="0" applyFill="1"/>
    <xf numFmtId="0" fontId="8" fillId="0" borderId="28" xfId="0" applyFont="1" applyBorder="1" applyProtection="1">
      <protection locked="0"/>
    </xf>
    <xf numFmtId="0" fontId="5" fillId="0" borderId="28" xfId="0" applyFont="1" applyBorder="1" applyProtection="1">
      <protection locked="0"/>
    </xf>
    <xf numFmtId="0" fontId="5" fillId="0" borderId="29" xfId="0" applyFont="1" applyBorder="1" applyProtection="1">
      <protection locked="0"/>
    </xf>
    <xf numFmtId="2" fontId="9" fillId="0" borderId="0" xfId="0" applyNumberFormat="1" applyFont="1"/>
    <xf numFmtId="0" fontId="10" fillId="39" borderId="0" xfId="0" applyFont="1" applyFill="1" applyAlignment="1">
      <alignment horizontal="center" vertical="center" wrapText="1"/>
    </xf>
    <xf numFmtId="0" fontId="10" fillId="39" borderId="6" xfId="0" applyFont="1" applyFill="1" applyBorder="1" applyAlignment="1">
      <alignment horizontal="center" vertical="center"/>
    </xf>
    <xf numFmtId="0" fontId="5" fillId="37" borderId="11" xfId="0" applyFont="1" applyFill="1" applyBorder="1" applyAlignment="1">
      <alignment horizontal="center" vertical="center"/>
    </xf>
    <xf numFmtId="0" fontId="5" fillId="37" borderId="0" xfId="0" applyFont="1" applyFill="1" applyAlignment="1">
      <alignment horizontal="center" vertical="center"/>
    </xf>
    <xf numFmtId="14" fontId="0" fillId="0" borderId="0" xfId="0" applyNumberFormat="1"/>
    <xf numFmtId="172" fontId="0" fillId="0" borderId="0" xfId="0" applyNumberFormat="1"/>
    <xf numFmtId="0" fontId="9" fillId="48" borderId="0" xfId="0" applyFont="1" applyFill="1" applyProtection="1">
      <protection locked="0"/>
    </xf>
    <xf numFmtId="0" fontId="9" fillId="37" borderId="0" xfId="0" applyFont="1" applyFill="1" applyProtection="1">
      <protection locked="0"/>
    </xf>
    <xf numFmtId="0" fontId="26" fillId="48" borderId="24" xfId="0" applyFont="1" applyFill="1" applyBorder="1" applyProtection="1">
      <protection locked="0"/>
    </xf>
    <xf numFmtId="0" fontId="9" fillId="48" borderId="25" xfId="0" applyFont="1" applyFill="1" applyBorder="1" applyProtection="1">
      <protection locked="0"/>
    </xf>
    <xf numFmtId="171" fontId="0" fillId="48" borderId="26" xfId="0" applyNumberFormat="1" applyFill="1" applyBorder="1" applyProtection="1">
      <protection locked="0"/>
    </xf>
    <xf numFmtId="0" fontId="9" fillId="48" borderId="38" xfId="0" applyFont="1" applyFill="1" applyBorder="1" applyProtection="1">
      <protection locked="0"/>
    </xf>
    <xf numFmtId="0" fontId="9" fillId="48" borderId="4" xfId="0" applyFont="1" applyFill="1" applyBorder="1" applyProtection="1">
      <protection locked="0"/>
    </xf>
    <xf numFmtId="0" fontId="9" fillId="37" borderId="4" xfId="0" applyFont="1" applyFill="1" applyBorder="1" applyProtection="1">
      <protection locked="0"/>
    </xf>
    <xf numFmtId="171" fontId="0" fillId="48" borderId="27" xfId="0" applyNumberFormat="1" applyFill="1" applyBorder="1" applyProtection="1">
      <protection locked="0"/>
    </xf>
    <xf numFmtId="0" fontId="53" fillId="48" borderId="38" xfId="1" applyFont="1" applyFill="1" applyBorder="1" applyAlignment="1" applyProtection="1">
      <alignment horizontal="center"/>
      <protection locked="0"/>
    </xf>
    <xf numFmtId="0" fontId="53" fillId="37" borderId="4" xfId="1" applyFont="1" applyFill="1" applyBorder="1" applyAlignment="1" applyProtection="1">
      <alignment horizontal="center"/>
      <protection locked="0"/>
    </xf>
    <xf numFmtId="0" fontId="52" fillId="48" borderId="27" xfId="0" applyFont="1" applyFill="1" applyBorder="1" applyAlignment="1" applyProtection="1">
      <alignment horizontal="center"/>
      <protection locked="0"/>
    </xf>
    <xf numFmtId="0" fontId="37" fillId="41" borderId="24" xfId="0" applyFont="1" applyFill="1" applyBorder="1" applyAlignment="1" applyProtection="1">
      <alignment horizontal="center"/>
      <protection locked="0" hidden="1"/>
    </xf>
    <xf numFmtId="0" fontId="53" fillId="37" borderId="27" xfId="1" applyFont="1" applyFill="1" applyBorder="1" applyAlignment="1" applyProtection="1">
      <alignment horizontal="center"/>
      <protection locked="0"/>
    </xf>
    <xf numFmtId="0" fontId="9" fillId="37" borderId="26" xfId="0" applyFont="1" applyFill="1" applyBorder="1" applyProtection="1">
      <protection locked="0"/>
    </xf>
    <xf numFmtId="0" fontId="9" fillId="37" borderId="27" xfId="0" applyFont="1" applyFill="1" applyBorder="1" applyProtection="1">
      <protection locked="0"/>
    </xf>
    <xf numFmtId="0" fontId="53" fillId="48" borderId="27" xfId="1" applyFont="1" applyFill="1" applyBorder="1" applyAlignment="1" applyProtection="1">
      <alignment horizontal="center"/>
      <protection locked="0"/>
    </xf>
    <xf numFmtId="0" fontId="9" fillId="48" borderId="26" xfId="0" applyFont="1" applyFill="1" applyBorder="1" applyProtection="1">
      <protection locked="0"/>
    </xf>
    <xf numFmtId="0" fontId="9" fillId="48" borderId="27" xfId="0" applyFont="1" applyFill="1" applyBorder="1" applyProtection="1">
      <protection locked="0"/>
    </xf>
    <xf numFmtId="0" fontId="52" fillId="48" borderId="38" xfId="0" applyFont="1" applyFill="1" applyBorder="1" applyAlignment="1" applyProtection="1">
      <alignment horizontal="center"/>
      <protection locked="0"/>
    </xf>
    <xf numFmtId="0" fontId="52" fillId="37" borderId="38" xfId="0" applyFont="1" applyFill="1" applyBorder="1" applyAlignment="1" applyProtection="1">
      <alignment horizontal="center"/>
      <protection locked="0"/>
    </xf>
    <xf numFmtId="0" fontId="52" fillId="37" borderId="27" xfId="0" applyFont="1" applyFill="1" applyBorder="1" applyAlignment="1" applyProtection="1">
      <alignment horizontal="center"/>
      <protection locked="0"/>
    </xf>
    <xf numFmtId="0" fontId="52" fillId="48" borderId="36" xfId="0" applyFont="1" applyFill="1" applyBorder="1" applyProtection="1">
      <protection locked="0"/>
    </xf>
    <xf numFmtId="0" fontId="52" fillId="48" borderId="29" xfId="0" applyFont="1" applyFill="1" applyBorder="1" applyAlignment="1" applyProtection="1">
      <alignment horizontal="center"/>
      <protection locked="0"/>
    </xf>
    <xf numFmtId="0" fontId="9" fillId="48" borderId="28" xfId="0" applyFont="1" applyFill="1" applyBorder="1" applyProtection="1">
      <protection locked="0"/>
    </xf>
    <xf numFmtId="0" fontId="9" fillId="48" borderId="29" xfId="0" applyFont="1" applyFill="1" applyBorder="1" applyProtection="1">
      <protection locked="0"/>
    </xf>
    <xf numFmtId="0" fontId="52" fillId="37" borderId="36" xfId="0" applyFont="1" applyFill="1" applyBorder="1" applyProtection="1">
      <protection locked="0"/>
    </xf>
    <xf numFmtId="0" fontId="52" fillId="37" borderId="29" xfId="0" applyFont="1" applyFill="1" applyBorder="1" applyAlignment="1" applyProtection="1">
      <alignment horizontal="center"/>
      <protection locked="0"/>
    </xf>
    <xf numFmtId="0" fontId="9" fillId="37" borderId="28" xfId="0" applyFont="1" applyFill="1" applyBorder="1" applyProtection="1">
      <protection locked="0"/>
    </xf>
    <xf numFmtId="0" fontId="9" fillId="37" borderId="29" xfId="0" applyFont="1" applyFill="1" applyBorder="1" applyProtection="1">
      <protection locked="0"/>
    </xf>
    <xf numFmtId="0" fontId="34" fillId="0" borderId="0" xfId="0" pivotButton="1" applyFont="1"/>
    <xf numFmtId="0" fontId="34" fillId="0" borderId="0" xfId="0" applyFont="1"/>
    <xf numFmtId="14" fontId="34" fillId="0" borderId="0" xfId="0" applyNumberFormat="1" applyFont="1" applyAlignment="1">
      <alignment horizontal="left"/>
    </xf>
    <xf numFmtId="1" fontId="34" fillId="0" borderId="0" xfId="0" applyNumberFormat="1" applyFont="1"/>
    <xf numFmtId="0" fontId="34" fillId="0" borderId="0" xfId="0" applyFont="1" applyAlignment="1">
      <alignment horizontal="left"/>
    </xf>
    <xf numFmtId="0" fontId="49" fillId="0" borderId="0" xfId="0" applyFont="1"/>
    <xf numFmtId="0" fontId="55" fillId="0" borderId="0" xfId="0" applyFont="1"/>
    <xf numFmtId="0" fontId="49" fillId="49" borderId="64" xfId="0" applyFont="1" applyFill="1" applyBorder="1" applyAlignment="1">
      <alignment horizontal="center"/>
    </xf>
    <xf numFmtId="1" fontId="49" fillId="49" borderId="65" xfId="0" applyNumberFormat="1" applyFont="1" applyFill="1" applyBorder="1" applyAlignment="1">
      <alignment horizontal="center"/>
    </xf>
    <xf numFmtId="2" fontId="34" fillId="0" borderId="0" xfId="0" applyNumberFormat="1" applyFont="1"/>
    <xf numFmtId="0" fontId="48" fillId="0" borderId="0" xfId="0" applyFont="1"/>
    <xf numFmtId="2" fontId="48" fillId="0" borderId="0" xfId="0" applyNumberFormat="1" applyFont="1"/>
    <xf numFmtId="0" fontId="37" fillId="0" borderId="0" xfId="0" applyFont="1" applyProtection="1">
      <protection locked="0"/>
    </xf>
    <xf numFmtId="0" fontId="37" fillId="0" borderId="0" xfId="0" applyFont="1"/>
    <xf numFmtId="0" fontId="37" fillId="0" borderId="37" xfId="0" applyFont="1" applyBorder="1" applyAlignment="1">
      <alignment horizontal="center" vertical="center"/>
    </xf>
    <xf numFmtId="0" fontId="37" fillId="0" borderId="68" xfId="0" applyFont="1" applyBorder="1" applyAlignment="1">
      <alignment vertical="top"/>
    </xf>
    <xf numFmtId="49" fontId="37" fillId="0" borderId="69" xfId="0" applyNumberFormat="1" applyFont="1" applyBorder="1" applyAlignment="1">
      <alignment vertical="top"/>
    </xf>
    <xf numFmtId="0" fontId="37" fillId="0" borderId="0" xfId="0" applyFont="1" applyAlignment="1">
      <alignment horizontal="center" vertical="center"/>
    </xf>
    <xf numFmtId="0" fontId="37" fillId="0" borderId="69" xfId="0" applyFont="1" applyBorder="1" applyAlignment="1">
      <alignment vertical="top"/>
    </xf>
    <xf numFmtId="0" fontId="57" fillId="0" borderId="0" xfId="1" applyFont="1" applyAlignment="1" applyProtection="1">
      <alignment horizontal="right" vertical="center"/>
      <protection locked="0"/>
    </xf>
    <xf numFmtId="0" fontId="58" fillId="0" borderId="69" xfId="55" applyFont="1" applyBorder="1" applyAlignment="1">
      <alignment vertical="top"/>
    </xf>
    <xf numFmtId="0" fontId="37" fillId="0" borderId="68" xfId="0" applyFont="1" applyBorder="1" applyAlignment="1">
      <alignment horizontal="center" vertical="center"/>
    </xf>
    <xf numFmtId="0" fontId="37" fillId="0" borderId="69" xfId="0" applyFont="1" applyBorder="1" applyAlignment="1">
      <alignment horizontal="center" vertical="center"/>
    </xf>
    <xf numFmtId="0" fontId="37" fillId="0" borderId="70" xfId="0" applyFont="1" applyBorder="1" applyAlignment="1">
      <alignment horizontal="center" vertical="center"/>
    </xf>
    <xf numFmtId="0" fontId="37" fillId="0" borderId="71" xfId="0" applyFont="1" applyBorder="1" applyAlignment="1">
      <alignment horizontal="center" vertical="center"/>
    </xf>
    <xf numFmtId="0" fontId="59" fillId="0" borderId="66" xfId="0" applyFont="1" applyBorder="1" applyAlignment="1" applyProtection="1">
      <alignment horizontal="center"/>
      <protection locked="0"/>
    </xf>
    <xf numFmtId="2" fontId="59" fillId="0" borderId="67" xfId="0" applyNumberFormat="1" applyFont="1" applyBorder="1" applyAlignment="1" applyProtection="1">
      <alignment horizontal="center"/>
      <protection locked="0"/>
    </xf>
    <xf numFmtId="0" fontId="0" fillId="2" borderId="23" xfId="0" applyFill="1" applyBorder="1" applyAlignment="1" applyProtection="1">
      <alignment horizontal="left"/>
      <protection locked="0" hidden="1"/>
    </xf>
    <xf numFmtId="0" fontId="0" fillId="2" borderId="38" xfId="0" applyFill="1" applyBorder="1" applyAlignment="1" applyProtection="1">
      <alignment horizontal="left"/>
      <protection locked="0" hidden="1"/>
    </xf>
    <xf numFmtId="2" fontId="0" fillId="2" borderId="25" xfId="0" applyNumberFormat="1" applyFill="1" applyBorder="1" applyAlignment="1" applyProtection="1">
      <alignment horizontal="center"/>
      <protection locked="0" hidden="1"/>
    </xf>
    <xf numFmtId="2" fontId="0" fillId="2" borderId="0" xfId="0" applyNumberFormat="1" applyFill="1" applyAlignment="1" applyProtection="1">
      <alignment horizontal="center"/>
      <protection locked="0" hidden="1"/>
    </xf>
    <xf numFmtId="2" fontId="0" fillId="2" borderId="26" xfId="0" applyNumberFormat="1" applyFill="1" applyBorder="1" applyAlignment="1" applyProtection="1">
      <alignment horizontal="center"/>
      <protection locked="0" hidden="1"/>
    </xf>
    <xf numFmtId="0" fontId="39" fillId="0" borderId="23" xfId="0" applyFont="1" applyBorder="1" applyAlignment="1" applyProtection="1">
      <alignment horizontal="center" vertical="center"/>
      <protection locked="0"/>
    </xf>
    <xf numFmtId="0" fontId="39" fillId="0" borderId="1" xfId="0" applyFont="1" applyBorder="1" applyAlignment="1" applyProtection="1">
      <alignment horizontal="center" vertical="center"/>
      <protection locked="0"/>
    </xf>
    <xf numFmtId="0" fontId="39" fillId="0" borderId="24" xfId="0" applyFont="1" applyBorder="1" applyAlignment="1" applyProtection="1">
      <alignment horizontal="center" vertical="center"/>
      <protection locked="0"/>
    </xf>
    <xf numFmtId="0" fontId="39" fillId="0" borderId="25" xfId="0" applyFont="1" applyBorder="1" applyAlignment="1" applyProtection="1">
      <alignment horizontal="center" vertical="center"/>
      <protection locked="0"/>
    </xf>
    <xf numFmtId="0" fontId="39" fillId="0" borderId="0" xfId="0" applyFont="1" applyAlignment="1" applyProtection="1">
      <alignment horizontal="center" vertical="center"/>
      <protection locked="0"/>
    </xf>
    <xf numFmtId="0" fontId="39" fillId="0" borderId="26" xfId="0" applyFont="1" applyBorder="1" applyAlignment="1" applyProtection="1">
      <alignment horizontal="center" vertical="center"/>
      <protection locked="0"/>
    </xf>
    <xf numFmtId="0" fontId="39" fillId="0" borderId="38" xfId="0" applyFont="1" applyBorder="1" applyAlignment="1" applyProtection="1">
      <alignment horizontal="center" vertical="center"/>
      <protection locked="0"/>
    </xf>
    <xf numFmtId="0" fontId="39" fillId="0" borderId="4" xfId="0" applyFont="1" applyBorder="1" applyAlignment="1" applyProtection="1">
      <alignment horizontal="center" vertical="center"/>
      <protection locked="0"/>
    </xf>
    <xf numFmtId="0" fontId="39" fillId="0" borderId="27" xfId="0" applyFont="1" applyBorder="1" applyAlignment="1" applyProtection="1">
      <alignment horizontal="center" vertical="center"/>
      <protection locked="0"/>
    </xf>
    <xf numFmtId="0" fontId="26" fillId="39" borderId="34" xfId="0" applyFont="1" applyFill="1" applyBorder="1" applyAlignment="1">
      <alignment horizontal="center"/>
    </xf>
    <xf numFmtId="0" fontId="26" fillId="39" borderId="31" xfId="0" applyFont="1" applyFill="1" applyBorder="1" applyAlignment="1">
      <alignment horizontal="center"/>
    </xf>
    <xf numFmtId="2" fontId="32" fillId="40" borderId="61" xfId="0" applyNumberFormat="1" applyFont="1" applyFill="1" applyBorder="1" applyAlignment="1">
      <alignment horizontal="center"/>
    </xf>
    <xf numFmtId="2" fontId="32" fillId="40" borderId="62" xfId="0" applyNumberFormat="1" applyFont="1" applyFill="1" applyBorder="1" applyAlignment="1">
      <alignment horizontal="center"/>
    </xf>
    <xf numFmtId="0" fontId="32" fillId="39" borderId="54" xfId="0" applyFont="1" applyFill="1" applyBorder="1" applyAlignment="1">
      <alignment horizontal="center"/>
    </xf>
    <xf numFmtId="0" fontId="32" fillId="39" borderId="56" xfId="0" applyFont="1" applyFill="1" applyBorder="1" applyAlignment="1">
      <alignment horizontal="center"/>
    </xf>
    <xf numFmtId="0" fontId="3" fillId="36" borderId="21" xfId="1" applyFont="1" applyFill="1" applyBorder="1" applyAlignment="1" applyProtection="1">
      <alignment horizontal="center"/>
      <protection locked="0"/>
    </xf>
    <xf numFmtId="0" fontId="29" fillId="0" borderId="21" xfId="0" applyFont="1" applyBorder="1" applyAlignment="1" applyProtection="1">
      <alignment horizontal="center"/>
      <protection locked="0"/>
    </xf>
    <xf numFmtId="0" fontId="3" fillId="36" borderId="0" xfId="2" applyFont="1" applyFill="1" applyAlignment="1">
      <alignment horizontal="right"/>
    </xf>
    <xf numFmtId="0" fontId="4" fillId="4" borderId="21" xfId="1" applyFont="1" applyFill="1" applyBorder="1" applyAlignment="1" applyProtection="1">
      <alignment horizontal="center"/>
      <protection locked="0"/>
    </xf>
    <xf numFmtId="0" fontId="3" fillId="4" borderId="0" xfId="2" applyFont="1" applyFill="1" applyAlignment="1">
      <alignment horizontal="right"/>
    </xf>
    <xf numFmtId="0" fontId="4" fillId="36" borderId="21" xfId="1" applyFont="1" applyFill="1" applyBorder="1" applyAlignment="1" applyProtection="1">
      <alignment horizontal="center"/>
      <protection locked="0"/>
    </xf>
    <xf numFmtId="0" fontId="38" fillId="39" borderId="33" xfId="0" applyFont="1" applyFill="1" applyBorder="1" applyAlignment="1" applyProtection="1">
      <alignment horizontal="center"/>
      <protection locked="0"/>
    </xf>
    <xf numFmtId="0" fontId="38" fillId="39" borderId="8" xfId="0" applyFont="1" applyFill="1" applyBorder="1" applyAlignment="1" applyProtection="1">
      <alignment horizontal="center"/>
      <protection locked="0"/>
    </xf>
    <xf numFmtId="0" fontId="10" fillId="39" borderId="54" xfId="0" applyFont="1" applyFill="1" applyBorder="1" applyAlignment="1" applyProtection="1">
      <alignment horizontal="center"/>
      <protection locked="0"/>
    </xf>
    <xf numFmtId="0" fontId="10" fillId="39" borderId="56" xfId="0" applyFont="1" applyFill="1" applyBorder="1" applyAlignment="1" applyProtection="1">
      <alignment horizontal="center"/>
      <protection locked="0"/>
    </xf>
    <xf numFmtId="0" fontId="10" fillId="39" borderId="55" xfId="0" applyFont="1" applyFill="1" applyBorder="1" applyAlignment="1" applyProtection="1">
      <alignment horizontal="center"/>
      <protection locked="0"/>
    </xf>
    <xf numFmtId="0" fontId="10" fillId="39" borderId="51" xfId="0" applyFont="1" applyFill="1" applyBorder="1" applyAlignment="1" applyProtection="1">
      <alignment horizontal="center"/>
      <protection locked="0"/>
    </xf>
    <xf numFmtId="0" fontId="5" fillId="0" borderId="63" xfId="0" applyFont="1" applyBorder="1" applyAlignment="1" applyProtection="1">
      <alignment horizontal="center"/>
      <protection locked="0"/>
    </xf>
    <xf numFmtId="0" fontId="5" fillId="0" borderId="53" xfId="0" applyFont="1" applyBorder="1" applyAlignment="1" applyProtection="1">
      <alignment horizontal="center"/>
      <protection locked="0"/>
    </xf>
    <xf numFmtId="0" fontId="0" fillId="2" borderId="57" xfId="0" applyFill="1" applyBorder="1" applyAlignment="1">
      <alignment horizontal="center"/>
    </xf>
    <xf numFmtId="1" fontId="32" fillId="2" borderId="33" xfId="0" applyNumberFormat="1" applyFont="1" applyFill="1" applyBorder="1" applyAlignment="1">
      <alignment horizontal="center"/>
    </xf>
    <xf numFmtId="1" fontId="32" fillId="2" borderId="53" xfId="0" applyNumberFormat="1" applyFont="1" applyFill="1" applyBorder="1" applyAlignment="1">
      <alignment horizontal="center"/>
    </xf>
    <xf numFmtId="0" fontId="32" fillId="39" borderId="34" xfId="0" applyFont="1" applyFill="1" applyBorder="1" applyAlignment="1">
      <alignment horizontal="center"/>
    </xf>
    <xf numFmtId="0" fontId="32" fillId="39" borderId="31" xfId="0" applyFont="1" applyFill="1" applyBorder="1" applyAlignment="1">
      <alignment horizontal="center"/>
    </xf>
    <xf numFmtId="0" fontId="32" fillId="39" borderId="32" xfId="0" applyFont="1" applyFill="1" applyBorder="1" applyAlignment="1">
      <alignment horizontal="center"/>
    </xf>
    <xf numFmtId="12" fontId="4" fillId="4" borderId="21" xfId="2" applyNumberFormat="1" applyFont="1" applyFill="1" applyBorder="1" applyAlignment="1" applyProtection="1">
      <alignment horizontal="center"/>
      <protection locked="0"/>
    </xf>
    <xf numFmtId="12" fontId="4" fillId="36" borderId="21" xfId="2" applyNumberFormat="1" applyFont="1" applyFill="1" applyBorder="1" applyAlignment="1" applyProtection="1">
      <alignment horizontal="center"/>
      <protection locked="0"/>
    </xf>
    <xf numFmtId="0" fontId="3" fillId="4" borderId="0" xfId="1" applyFont="1" applyFill="1" applyAlignment="1">
      <alignment horizontal="right"/>
    </xf>
    <xf numFmtId="2" fontId="9" fillId="3" borderId="22" xfId="0" applyNumberFormat="1" applyFont="1" applyFill="1" applyBorder="1" applyAlignment="1">
      <alignment horizontal="center"/>
    </xf>
    <xf numFmtId="0" fontId="32" fillId="39" borderId="34" xfId="0" applyFont="1" applyFill="1" applyBorder="1" applyAlignment="1">
      <alignment horizontal="center" vertical="center"/>
    </xf>
    <xf numFmtId="0" fontId="32" fillId="39" borderId="31" xfId="0" applyFont="1" applyFill="1" applyBorder="1" applyAlignment="1">
      <alignment horizontal="center" vertical="center"/>
    </xf>
    <xf numFmtId="0" fontId="32" fillId="39" borderId="32" xfId="0" applyFont="1" applyFill="1" applyBorder="1" applyAlignment="1">
      <alignment horizontal="center" vertical="center"/>
    </xf>
    <xf numFmtId="2" fontId="10" fillId="39" borderId="5" xfId="0" applyNumberFormat="1" applyFont="1" applyFill="1" applyBorder="1" applyAlignment="1" applyProtection="1">
      <alignment horizontal="center" vertical="center" wrapText="1"/>
      <protection locked="0"/>
    </xf>
    <xf numFmtId="2" fontId="10" fillId="39" borderId="6" xfId="0" applyNumberFormat="1" applyFont="1" applyFill="1" applyBorder="1" applyAlignment="1" applyProtection="1">
      <alignment horizontal="center" vertical="center" wrapText="1"/>
      <protection locked="0"/>
    </xf>
    <xf numFmtId="0" fontId="10" fillId="39" borderId="33" xfId="0" applyFont="1" applyFill="1" applyBorder="1" applyAlignment="1" applyProtection="1">
      <alignment horizontal="center"/>
      <protection locked="0"/>
    </xf>
    <xf numFmtId="0" fontId="10" fillId="39" borderId="0" xfId="0" applyFont="1" applyFill="1" applyAlignment="1" applyProtection="1">
      <alignment horizontal="center"/>
      <protection locked="0"/>
    </xf>
    <xf numFmtId="0" fontId="10" fillId="39" borderId="53" xfId="0" applyFont="1" applyFill="1" applyBorder="1" applyAlignment="1" applyProtection="1">
      <alignment horizontal="center"/>
      <protection locked="0"/>
    </xf>
    <xf numFmtId="14" fontId="46" fillId="36" borderId="21" xfId="1" applyNumberFormat="1" applyFont="1" applyFill="1" applyBorder="1" applyAlignment="1" applyProtection="1">
      <alignment horizontal="center"/>
      <protection locked="0"/>
    </xf>
    <xf numFmtId="0" fontId="33" fillId="4" borderId="0" xfId="0" applyFont="1" applyFill="1" applyAlignment="1">
      <alignment horizontal="right" vertical="center" wrapText="1"/>
    </xf>
    <xf numFmtId="169" fontId="46" fillId="43" borderId="21" xfId="1" applyNumberFormat="1" applyFont="1" applyFill="1" applyBorder="1" applyAlignment="1">
      <alignment horizontal="center"/>
    </xf>
    <xf numFmtId="0" fontId="4" fillId="36" borderId="0" xfId="1" applyFont="1" applyFill="1" applyAlignment="1">
      <alignment horizontal="center"/>
    </xf>
    <xf numFmtId="0" fontId="4" fillId="36" borderId="53" xfId="1" applyFont="1" applyFill="1" applyBorder="1" applyAlignment="1">
      <alignment horizontal="center"/>
    </xf>
    <xf numFmtId="0" fontId="3" fillId="42" borderId="21" xfId="1" applyFont="1" applyFill="1" applyBorder="1" applyAlignment="1" applyProtection="1">
      <alignment horizontal="center"/>
      <protection locked="0"/>
    </xf>
    <xf numFmtId="0" fontId="3" fillId="42" borderId="22" xfId="1" applyFont="1" applyFill="1" applyBorder="1" applyAlignment="1" applyProtection="1">
      <alignment horizontal="center"/>
      <protection locked="0"/>
    </xf>
    <xf numFmtId="169" fontId="4" fillId="4" borderId="53" xfId="1" applyNumberFormat="1" applyFont="1" applyFill="1" applyBorder="1" applyAlignment="1">
      <alignment horizontal="center"/>
    </xf>
    <xf numFmtId="0" fontId="52" fillId="48" borderId="23" xfId="0" applyFont="1" applyFill="1" applyBorder="1" applyAlignment="1" applyProtection="1">
      <alignment horizontal="center"/>
      <protection locked="0"/>
    </xf>
    <xf numFmtId="0" fontId="52" fillId="48" borderId="24" xfId="0" applyFont="1" applyFill="1" applyBorder="1" applyAlignment="1" applyProtection="1">
      <alignment horizontal="center"/>
      <protection locked="0"/>
    </xf>
    <xf numFmtId="0" fontId="52" fillId="37" borderId="23" xfId="0" applyFont="1" applyFill="1" applyBorder="1" applyAlignment="1" applyProtection="1">
      <alignment horizontal="center"/>
      <protection locked="0"/>
    </xf>
    <xf numFmtId="0" fontId="52" fillId="37" borderId="24" xfId="0" applyFont="1" applyFill="1" applyBorder="1" applyAlignment="1" applyProtection="1">
      <alignment horizontal="center"/>
      <protection locked="0"/>
    </xf>
    <xf numFmtId="0" fontId="53" fillId="48" borderId="23" xfId="1" applyFont="1" applyFill="1" applyBorder="1" applyAlignment="1" applyProtection="1">
      <alignment horizontal="center"/>
      <protection locked="0"/>
    </xf>
    <xf numFmtId="0" fontId="53" fillId="48" borderId="24" xfId="1" applyFont="1" applyFill="1" applyBorder="1" applyAlignment="1" applyProtection="1">
      <alignment horizontal="center"/>
      <protection locked="0"/>
    </xf>
    <xf numFmtId="0" fontId="53" fillId="37" borderId="1" xfId="1" applyFont="1" applyFill="1" applyBorder="1" applyAlignment="1" applyProtection="1">
      <alignment horizontal="center"/>
      <protection locked="0"/>
    </xf>
    <xf numFmtId="0" fontId="53" fillId="37" borderId="24" xfId="1" applyFont="1" applyFill="1" applyBorder="1" applyAlignment="1" applyProtection="1">
      <alignment horizontal="center"/>
      <protection locked="0"/>
    </xf>
    <xf numFmtId="0" fontId="33" fillId="0" borderId="39" xfId="0" applyFont="1" applyBorder="1" applyAlignment="1" applyProtection="1">
      <alignment horizontal="center" vertical="center" wrapText="1"/>
      <protection locked="0"/>
    </xf>
    <xf numFmtId="0" fontId="33" fillId="0" borderId="40" xfId="0" applyFont="1" applyBorder="1" applyAlignment="1" applyProtection="1">
      <alignment horizontal="center" vertical="center" wrapText="1"/>
      <protection locked="0"/>
    </xf>
    <xf numFmtId="0" fontId="33" fillId="0" borderId="41" xfId="0" applyFont="1" applyBorder="1" applyAlignment="1" applyProtection="1">
      <alignment horizontal="center" vertical="center" wrapText="1"/>
      <protection locked="0"/>
    </xf>
    <xf numFmtId="0" fontId="33" fillId="0" borderId="42" xfId="0" applyFont="1" applyBorder="1" applyAlignment="1" applyProtection="1">
      <alignment horizontal="center" vertical="center" wrapText="1"/>
      <protection locked="0"/>
    </xf>
    <xf numFmtId="0" fontId="33" fillId="0" borderId="0" xfId="0" applyFont="1" applyAlignment="1" applyProtection="1">
      <alignment horizontal="center" vertical="center" wrapText="1"/>
      <protection locked="0"/>
    </xf>
    <xf numFmtId="0" fontId="33" fillId="0" borderId="43" xfId="0" applyFont="1" applyBorder="1" applyAlignment="1" applyProtection="1">
      <alignment horizontal="center" vertical="center" wrapText="1"/>
      <protection locked="0"/>
    </xf>
    <xf numFmtId="0" fontId="13" fillId="3" borderId="9" xfId="0" applyFont="1" applyFill="1" applyBorder="1" applyAlignment="1">
      <alignment horizontal="center" vertical="center" shrinkToFit="1"/>
    </xf>
    <xf numFmtId="0" fontId="13" fillId="3" borderId="0" xfId="0" applyFont="1" applyFill="1" applyAlignment="1">
      <alignment horizontal="center" vertical="center" shrinkToFit="1"/>
    </xf>
    <xf numFmtId="0" fontId="13" fillId="3" borderId="22" xfId="0" applyFont="1" applyFill="1" applyBorder="1" applyAlignment="1">
      <alignment horizontal="center" vertical="center" shrinkToFit="1"/>
    </xf>
    <xf numFmtId="0" fontId="9" fillId="2" borderId="9" xfId="0" applyFont="1" applyFill="1" applyBorder="1" applyAlignment="1">
      <alignment horizontal="center"/>
    </xf>
    <xf numFmtId="0" fontId="9" fillId="2" borderId="0" xfId="0" applyFont="1" applyFill="1" applyAlignment="1">
      <alignment horizontal="center"/>
    </xf>
    <xf numFmtId="0" fontId="3" fillId="36" borderId="0" xfId="1" applyFont="1" applyFill="1" applyAlignment="1">
      <alignment horizontal="right"/>
    </xf>
    <xf numFmtId="170" fontId="0" fillId="0" borderId="21" xfId="0" applyNumberFormat="1" applyBorder="1" applyAlignment="1" applyProtection="1">
      <alignment horizontal="center"/>
      <protection locked="0"/>
    </xf>
    <xf numFmtId="0" fontId="48" fillId="2" borderId="22" xfId="0" applyFont="1" applyFill="1" applyBorder="1" applyAlignment="1" applyProtection="1">
      <alignment horizontal="center"/>
      <protection locked="0" hidden="1"/>
    </xf>
    <xf numFmtId="0" fontId="29" fillId="41" borderId="44" xfId="0" applyFont="1" applyFill="1" applyBorder="1" applyAlignment="1" applyProtection="1">
      <alignment horizontal="center"/>
      <protection locked="0" hidden="1"/>
    </xf>
    <xf numFmtId="0" fontId="29" fillId="41" borderId="45" xfId="0" applyFont="1" applyFill="1" applyBorder="1" applyAlignment="1" applyProtection="1">
      <alignment horizontal="center"/>
      <protection locked="0" hidden="1"/>
    </xf>
    <xf numFmtId="2" fontId="49" fillId="2" borderId="3" xfId="0" applyNumberFormat="1" applyFont="1" applyFill="1" applyBorder="1" applyAlignment="1" applyProtection="1">
      <alignment horizontal="center"/>
      <protection locked="0" hidden="1"/>
    </xf>
    <xf numFmtId="2" fontId="49" fillId="2" borderId="2" xfId="0" applyNumberFormat="1" applyFont="1" applyFill="1" applyBorder="1" applyAlignment="1" applyProtection="1">
      <alignment horizontal="center"/>
      <protection locked="0" hidden="1"/>
    </xf>
    <xf numFmtId="0" fontId="49" fillId="2" borderId="3" xfId="0" applyFont="1" applyFill="1" applyBorder="1" applyAlignment="1" applyProtection="1">
      <alignment horizontal="center"/>
      <protection locked="0" hidden="1"/>
    </xf>
    <xf numFmtId="0" fontId="49" fillId="2" borderId="2" xfId="0" applyFont="1" applyFill="1" applyBorder="1" applyAlignment="1" applyProtection="1">
      <alignment horizontal="center"/>
      <protection locked="0" hidden="1"/>
    </xf>
    <xf numFmtId="14" fontId="47" fillId="2" borderId="3" xfId="0" applyNumberFormat="1" applyFont="1" applyFill="1" applyBorder="1" applyAlignment="1" applyProtection="1">
      <alignment horizontal="center"/>
      <protection locked="0" hidden="1"/>
    </xf>
    <xf numFmtId="14" fontId="47" fillId="2" borderId="2" xfId="0" applyNumberFormat="1" applyFont="1" applyFill="1" applyBorder="1" applyAlignment="1" applyProtection="1">
      <alignment horizontal="center"/>
      <protection locked="0" hidden="1"/>
    </xf>
    <xf numFmtId="14" fontId="49" fillId="2" borderId="3" xfId="0" applyNumberFormat="1" applyFont="1" applyFill="1" applyBorder="1" applyAlignment="1" applyProtection="1">
      <alignment horizontal="center"/>
      <protection locked="0" hidden="1"/>
    </xf>
    <xf numFmtId="14" fontId="49" fillId="2" borderId="2" xfId="0" applyNumberFormat="1" applyFont="1" applyFill="1" applyBorder="1" applyAlignment="1" applyProtection="1">
      <alignment horizontal="center"/>
      <protection locked="0" hidden="1"/>
    </xf>
    <xf numFmtId="0" fontId="47" fillId="2" borderId="3" xfId="0" applyFont="1" applyFill="1" applyBorder="1" applyAlignment="1" applyProtection="1">
      <alignment horizontal="center"/>
      <protection locked="0" hidden="1"/>
    </xf>
    <xf numFmtId="0" fontId="47" fillId="2" borderId="2" xfId="0" applyFont="1" applyFill="1" applyBorder="1" applyAlignment="1" applyProtection="1">
      <alignment horizontal="center"/>
      <protection locked="0" hidden="1"/>
    </xf>
    <xf numFmtId="2" fontId="47" fillId="2" borderId="3" xfId="0" applyNumberFormat="1" applyFont="1" applyFill="1" applyBorder="1" applyAlignment="1" applyProtection="1">
      <alignment horizontal="center"/>
      <protection locked="0" hidden="1"/>
    </xf>
    <xf numFmtId="2" fontId="47" fillId="2" borderId="2" xfId="0" applyNumberFormat="1" applyFont="1" applyFill="1" applyBorder="1" applyAlignment="1" applyProtection="1">
      <alignment horizontal="center"/>
      <protection locked="0" hidden="1"/>
    </xf>
    <xf numFmtId="0" fontId="54" fillId="0" borderId="0" xfId="0" applyFont="1" applyAlignment="1">
      <alignment horizontal="center"/>
    </xf>
    <xf numFmtId="0" fontId="0" fillId="0" borderId="0" xfId="0" applyAlignment="1">
      <alignment horizontal="left"/>
    </xf>
    <xf numFmtId="0" fontId="33" fillId="0" borderId="0" xfId="0" applyFont="1" applyAlignment="1">
      <alignment horizontal="left"/>
    </xf>
  </cellXfs>
  <cellStyles count="56">
    <cellStyle name="20% - Énfasis1" xfId="31" builtinId="30" customBuiltin="1"/>
    <cellStyle name="20% - Énfasis2" xfId="35" builtinId="34" customBuiltin="1"/>
    <cellStyle name="20% - Énfasis3" xfId="39" builtinId="38" customBuiltin="1"/>
    <cellStyle name="20% - Énfasis4" xfId="43" builtinId="42" customBuiltin="1"/>
    <cellStyle name="20% - Énfasis5" xfId="47" builtinId="46" customBuiltin="1"/>
    <cellStyle name="20% - Énfasis6" xfId="51" builtinId="50" customBuiltin="1"/>
    <cellStyle name="40% - Énfasis1" xfId="32" builtinId="31" customBuiltin="1"/>
    <cellStyle name="40% - Énfasis2" xfId="36" builtinId="35" customBuiltin="1"/>
    <cellStyle name="40% - Énfasis3" xfId="40" builtinId="39" customBuiltin="1"/>
    <cellStyle name="40% - Énfasis4" xfId="44" builtinId="43" customBuiltin="1"/>
    <cellStyle name="40% - Énfasis5" xfId="48" builtinId="47" customBuiltin="1"/>
    <cellStyle name="40% - Énfasis6" xfId="52" builtinId="51" customBuiltin="1"/>
    <cellStyle name="60% - Énfasis1" xfId="33" builtinId="32" customBuiltin="1"/>
    <cellStyle name="60% - Énfasis2" xfId="37" builtinId="36" customBuiltin="1"/>
    <cellStyle name="60% - Énfasis3" xfId="41" builtinId="40" customBuiltin="1"/>
    <cellStyle name="60% - Énfasis4" xfId="45" builtinId="44" customBuiltin="1"/>
    <cellStyle name="60% - Énfasis5" xfId="49" builtinId="48" customBuiltin="1"/>
    <cellStyle name="60% - Énfasis6" xfId="53" builtinId="52" customBuiltin="1"/>
    <cellStyle name="Bueno" xfId="18" builtinId="26" customBuiltin="1"/>
    <cellStyle name="Cálculo" xfId="23" builtinId="22" customBuiltin="1"/>
    <cellStyle name="Celda de comprobación" xfId="25" builtinId="23" customBuiltin="1"/>
    <cellStyle name="Celda vinculada" xfId="24" builtinId="24" customBuiltin="1"/>
    <cellStyle name="Comma0" xfId="4" xr:uid="{00000000-0005-0000-0000-000016000000}"/>
    <cellStyle name="Currency0" xfId="5" xr:uid="{00000000-0005-0000-0000-000018000000}"/>
    <cellStyle name="Encabezado 1" xfId="14" builtinId="16" customBuiltin="1"/>
    <cellStyle name="Encabezado 4" xfId="17" builtinId="19" customBuiltin="1"/>
    <cellStyle name="Énfasis1" xfId="30" builtinId="29" customBuiltin="1"/>
    <cellStyle name="Énfasis2" xfId="34" builtinId="33" customBuiltin="1"/>
    <cellStyle name="Énfasis3" xfId="38" builtinId="37" customBuiltin="1"/>
    <cellStyle name="Énfasis4" xfId="42" builtinId="41" customBuiltin="1"/>
    <cellStyle name="Énfasis5" xfId="46" builtinId="45" customBuiltin="1"/>
    <cellStyle name="Énfasis6" xfId="50" builtinId="49" customBuiltin="1"/>
    <cellStyle name="Entrada" xfId="21" builtinId="20" customBuiltin="1"/>
    <cellStyle name="Hipervínculo" xfId="55" builtinId="8"/>
    <cellStyle name="Incorrecto" xfId="19" builtinId="27" customBuiltin="1"/>
    <cellStyle name="Neutral" xfId="20" builtinId="28" customBuiltin="1"/>
    <cellStyle name="Normal" xfId="0" builtinId="0"/>
    <cellStyle name="Normal 13" xfId="6" xr:uid="{00000000-0005-0000-0000-000029000000}"/>
    <cellStyle name="Normal 14" xfId="7" xr:uid="{00000000-0005-0000-0000-00002A000000}"/>
    <cellStyle name="Normal 2" xfId="8" xr:uid="{00000000-0005-0000-0000-00002B000000}"/>
    <cellStyle name="Normal 2 2" xfId="2" xr:uid="{00000000-0005-0000-0000-00002C000000}"/>
    <cellStyle name="Normal 2 3" xfId="10" xr:uid="{00000000-0005-0000-0000-00002D000000}"/>
    <cellStyle name="Normal 3" xfId="9" xr:uid="{00000000-0005-0000-0000-00002E000000}"/>
    <cellStyle name="Normal 4" xfId="11" xr:uid="{00000000-0005-0000-0000-00002F000000}"/>
    <cellStyle name="Normal 5" xfId="12" xr:uid="{00000000-0005-0000-0000-000030000000}"/>
    <cellStyle name="Normal 6" xfId="54" xr:uid="{00000000-0005-0000-0000-000031000000}"/>
    <cellStyle name="Normal_DPR-1" xfId="1" xr:uid="{00000000-0005-0000-0000-000032000000}"/>
    <cellStyle name="Notas" xfId="27" builtinId="10" customBuiltin="1"/>
    <cellStyle name="Percent 2" xfId="3" xr:uid="{00000000-0005-0000-0000-000034000000}"/>
    <cellStyle name="Salida" xfId="22" builtinId="21" customBuiltin="1"/>
    <cellStyle name="Texto de advertencia" xfId="26" builtinId="11" customBuiltin="1"/>
    <cellStyle name="Texto explicativo" xfId="28" builtinId="53" customBuiltin="1"/>
    <cellStyle name="Título" xfId="13" builtinId="15" customBuiltin="1"/>
    <cellStyle name="Título 2" xfId="15" builtinId="17" customBuiltin="1"/>
    <cellStyle name="Título 3" xfId="16" builtinId="18" customBuiltin="1"/>
    <cellStyle name="Total" xfId="29" builtinId="25" customBuiltin="1"/>
  </cellStyles>
  <dxfs count="556"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numFmt numFmtId="2" formatCode="0.00"/>
    </dxf>
    <dxf>
      <numFmt numFmtId="171" formatCode="0.000"/>
    </dxf>
    <dxf>
      <numFmt numFmtId="172" formatCode="0.0000"/>
    </dxf>
    <dxf>
      <numFmt numFmtId="173" formatCode="0.00000"/>
    </dxf>
    <dxf>
      <numFmt numFmtId="174" formatCode="0.000000"/>
    </dxf>
    <dxf>
      <numFmt numFmtId="175" formatCode="0.0000000"/>
    </dxf>
    <dxf>
      <numFmt numFmtId="176" formatCode="0.0000000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numFmt numFmtId="2" formatCode="0.00"/>
    </dxf>
    <dxf>
      <numFmt numFmtId="2" formatCode="0.0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numFmt numFmtId="2" formatCode="0.00"/>
    </dxf>
    <dxf>
      <numFmt numFmtId="171" formatCode="0.000"/>
    </dxf>
    <dxf>
      <numFmt numFmtId="172" formatCode="0.0000"/>
    </dxf>
    <dxf>
      <numFmt numFmtId="173" formatCode="0.00000"/>
    </dxf>
    <dxf>
      <numFmt numFmtId="174" formatCode="0.000000"/>
    </dxf>
    <dxf>
      <numFmt numFmtId="175" formatCode="0.0000000"/>
    </dxf>
    <dxf>
      <numFmt numFmtId="176" formatCode="0.00000000"/>
    </dxf>
    <dxf>
      <numFmt numFmtId="2" formatCode="0.0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protection hidden="1"/>
    </dxf>
    <dxf>
      <protection hidden="1"/>
    </dxf>
    <dxf>
      <protection hidden="1"/>
    </dxf>
    <dxf>
      <protection hidden="1"/>
    </dxf>
    <dxf>
      <protection hidden="1"/>
    </dxf>
    <dxf>
      <protection hidden="1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border>
        <right style="medium">
          <color indexed="64"/>
        </right>
      </border>
    </dxf>
    <dxf>
      <alignment horizontal="center" readingOrder="0"/>
    </dxf>
    <dxf>
      <font>
        <sz val="8"/>
      </font>
    </dxf>
    <dxf>
      <alignment horizontal="center" readingOrder="0"/>
    </dxf>
    <dxf>
      <font>
        <sz val="9"/>
      </font>
    </dxf>
    <dxf>
      <font>
        <sz val="11"/>
      </font>
    </dxf>
    <dxf>
      <numFmt numFmtId="2" formatCode="0.00"/>
    </dxf>
    <dxf>
      <fill>
        <patternFill>
          <bgColor theme="4" tint="0.39997558519241921"/>
        </patternFill>
      </fill>
    </dxf>
    <dxf>
      <font>
        <color auto="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3" tint="-0.249977111117893"/>
        </patternFill>
      </fill>
    </dxf>
    <dxf>
      <font>
        <color theme="0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2" formatCode="0.00"/>
    </dxf>
    <dxf>
      <protection hidden="1"/>
    </dxf>
    <dxf>
      <protection hidden="1"/>
    </dxf>
    <dxf>
      <protection hidden="1"/>
    </dxf>
    <dxf>
      <protection hidden="1"/>
    </dxf>
    <dxf>
      <protection hidden="1"/>
    </dxf>
    <dxf>
      <protection hidden="1"/>
    </dxf>
    <dxf>
      <protection locked="0" hidden="1"/>
    </dxf>
    <dxf>
      <protection locked="0" hidden="1"/>
    </dxf>
    <dxf>
      <protection locked="0" hidden="1"/>
    </dxf>
    <dxf>
      <protection locked="0" hidden="1"/>
    </dxf>
    <dxf>
      <protection locked="0" hidden="1"/>
    </dxf>
    <dxf>
      <protection locked="0" hidden="1"/>
    </dxf>
    <dxf>
      <numFmt numFmtId="2" formatCode="0.00"/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protection hidden="1"/>
    </dxf>
    <dxf>
      <protection hidden="1"/>
    </dxf>
    <dxf>
      <protection hidden="1"/>
    </dxf>
    <dxf>
      <protection hidden="1"/>
    </dxf>
    <dxf>
      <protection hidden="1"/>
    </dxf>
    <dxf>
      <protection hidden="1"/>
    </dxf>
    <dxf>
      <protection locked="0" hidden="1"/>
    </dxf>
    <dxf>
      <protection locked="0" hidden="1"/>
    </dxf>
    <dxf>
      <protection locked="0" hidden="1"/>
    </dxf>
    <dxf>
      <protection locked="0" hidden="1"/>
    </dxf>
    <dxf>
      <protection locked="0" hidden="1"/>
    </dxf>
    <dxf>
      <protection locked="0" hidden="1"/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numFmt numFmtId="2" formatCode="0.00"/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protection hidden="1"/>
    </dxf>
    <dxf>
      <protection hidden="1"/>
    </dxf>
    <dxf>
      <protection hidden="1"/>
    </dxf>
    <dxf>
      <protection hidden="1"/>
    </dxf>
    <dxf>
      <protection hidden="1"/>
    </dxf>
    <dxf>
      <protection hidden="1"/>
    </dxf>
    <dxf>
      <protection locked="0" hidden="1"/>
    </dxf>
    <dxf>
      <protection locked="0" hidden="1"/>
    </dxf>
    <dxf>
      <protection locked="0" hidden="1"/>
    </dxf>
    <dxf>
      <protection locked="0" hidden="1"/>
    </dxf>
    <dxf>
      <protection locked="0" hidden="1"/>
    </dxf>
    <dxf>
      <protection locked="0" hidden="1"/>
    </dxf>
    <dxf>
      <font>
        <strike val="0"/>
      </font>
      <fill>
        <patternFill>
          <bgColor rgb="FF2FA6FF"/>
        </patternFill>
      </fill>
      <border>
        <left/>
        <right/>
        <top/>
        <bottom/>
      </border>
    </dxf>
    <dxf>
      <font>
        <color auto="1"/>
      </font>
      <fill>
        <patternFill>
          <bgColor theme="2" tint="-0.24994659260841701"/>
        </patternFill>
      </fill>
    </dxf>
    <dxf>
      <font>
        <strike val="0"/>
      </font>
      <fill>
        <patternFill>
          <bgColor rgb="FF2FA6FF"/>
        </patternFill>
      </fill>
      <border>
        <left/>
        <right/>
        <top/>
        <bottom/>
      </border>
    </dxf>
    <dxf>
      <font>
        <color auto="1"/>
      </font>
      <fill>
        <patternFill>
          <bgColor theme="2" tint="-0.24994659260841701"/>
        </patternFill>
      </fill>
    </dxf>
    <dxf>
      <font>
        <strike val="0"/>
      </font>
      <fill>
        <patternFill>
          <bgColor rgb="FF2FA6FF"/>
        </patternFill>
      </fill>
      <border>
        <left/>
        <right/>
        <top/>
        <bottom/>
      </border>
    </dxf>
    <dxf>
      <font>
        <color auto="1"/>
      </font>
      <fill>
        <patternFill>
          <bgColor theme="2" tint="-0.24994659260841701"/>
        </patternFill>
      </fill>
    </dxf>
    <dxf>
      <font>
        <strike val="0"/>
      </font>
      <fill>
        <patternFill>
          <bgColor rgb="FF2FA6FF"/>
        </patternFill>
      </fill>
      <border>
        <left/>
        <right/>
        <top/>
        <bottom/>
      </border>
    </dxf>
    <dxf>
      <font>
        <color auto="1"/>
      </font>
      <fill>
        <patternFill>
          <bgColor theme="2" tint="-0.24994659260841701"/>
        </patternFill>
      </fill>
    </dxf>
    <dxf>
      <font>
        <strike val="0"/>
      </font>
      <fill>
        <patternFill>
          <bgColor rgb="FF2FA6FF"/>
        </patternFill>
      </fill>
      <border>
        <left/>
        <right/>
        <top/>
        <bottom/>
      </border>
    </dxf>
    <dxf>
      <font>
        <color auto="1"/>
      </font>
      <fill>
        <patternFill>
          <bgColor theme="2" tint="-0.24994659260841701"/>
        </patternFill>
      </fill>
    </dxf>
    <dxf>
      <font>
        <strike val="0"/>
      </font>
      <fill>
        <patternFill>
          <bgColor rgb="FF2FA6FF"/>
        </patternFill>
      </fill>
      <border>
        <left/>
        <right/>
        <top/>
        <bottom/>
      </border>
    </dxf>
    <dxf>
      <font>
        <color auto="1"/>
      </font>
      <fill>
        <patternFill>
          <bgColor theme="2" tint="-0.24994659260841701"/>
        </patternFill>
      </fill>
    </dxf>
    <dxf>
      <font>
        <strike val="0"/>
      </font>
      <fill>
        <patternFill>
          <bgColor rgb="FF2FA6FF"/>
        </patternFill>
      </fill>
      <border>
        <left/>
        <right/>
        <top/>
        <bottom/>
      </border>
    </dxf>
    <dxf>
      <font>
        <color auto="1"/>
      </font>
      <fill>
        <patternFill>
          <bgColor theme="2" tint="-0.24994659260841701"/>
        </patternFill>
      </fill>
    </dxf>
    <dxf>
      <font>
        <strike val="0"/>
      </font>
      <fill>
        <patternFill>
          <bgColor rgb="FF2FA6FF"/>
        </patternFill>
      </fill>
      <border>
        <left/>
        <right/>
        <top/>
        <bottom/>
      </border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strike val="0"/>
      </font>
      <fill>
        <patternFill>
          <bgColor rgb="FF2FA6FF"/>
        </patternFill>
      </fill>
      <border>
        <left/>
        <right/>
        <top/>
        <bottom/>
      </border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auto="1"/>
      </font>
      <fill>
        <patternFill>
          <bgColor theme="2" tint="-0.24994659260841701"/>
        </patternFill>
      </fill>
    </dxf>
  </dxfs>
  <tableStyles count="0" defaultTableStyle="TableStyleMedium9" defaultPivotStyle="PivotStyleLight16"/>
  <colors>
    <mruColors>
      <color rgb="FF2C6CBA"/>
      <color rgb="FF245898"/>
      <color rgb="FF3366FF"/>
      <color rgb="FF689CDA"/>
      <color rgb="FF2FA6FF"/>
      <color rgb="FFE7EFF9"/>
      <color rgb="FF79C6FF"/>
      <color rgb="FFD9ECFF"/>
      <color rgb="FF15C2FF"/>
      <color rgb="FF4FD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[SSI_SlideSheet PROGRAMA.xlsx]Graficas 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Distribución de Tiempos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5.9493208871800103E-2"/>
              <c:y val="-1.845124421505920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-0.118503246614215"/>
              <c:y val="9.142155272484560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9.6443569062000301E-2"/>
              <c:y val="-3.022369360918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8.7662310732646895E-2"/>
              <c:y val="1.2594786694186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3.6190042732548298E-2"/>
              <c:y val="2.197335667111980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1.8786183011491799E-2"/>
              <c:y val="3.87373361856619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-1.0546080641399501E-2"/>
              <c:y val="-6.489653033960539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-3.66909133623643E-3"/>
              <c:y val="-7.431561617855030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9680913578428461"/>
                  <c:h val="7.0857547119901387E-2"/>
                </c:manualLayout>
              </c15:layout>
            </c:ext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-3.1948727199112202E-2"/>
              <c:y val="-4.77874061082824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6.2192799436378503E-2"/>
              <c:y val="0.1411107971213650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2347553205481022"/>
                  <c:h val="9.0803221465694722E-2"/>
                </c:manualLayout>
              </c15:layout>
            </c:ext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2.1676960061038801E-2"/>
              <c:y val="9.31337063901680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2.7247003672103899E-2"/>
              <c:y val="1.5672902465561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-8.6925243650049291E-3"/>
              <c:y val="-9.265975011792840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-0.11984127895931999"/>
              <c:y val="-3.890666558743079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1.6967770363477099E-2"/>
              <c:y val="-2.488131082612720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-8.9572968079515106E-2"/>
              <c:y val="-6.415155136302659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-8.1328112570181396E-3"/>
              <c:y val="4.226519765415200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9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</c:pivotFmts>
    <c:plotArea>
      <c:layout>
        <c:manualLayout>
          <c:layoutTarget val="inner"/>
          <c:xMode val="edge"/>
          <c:yMode val="edge"/>
          <c:x val="0.30127813443648399"/>
          <c:y val="9.0716854499140798E-2"/>
          <c:w val="0.36918141224040901"/>
          <c:h val="0.86879942737418103"/>
        </c:manualLayout>
      </c:layout>
      <c:pieChart>
        <c:varyColors val="1"/>
        <c:ser>
          <c:idx val="0"/>
          <c:order val="0"/>
          <c:tx>
            <c:strRef>
              <c:f>'Graficas 1'!$D$13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1-9BB7-45A2-8219-61DD4BFCD16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3-9BB7-45A2-8219-61DD4BFCD16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5-9BB7-45A2-8219-61DD4BFCD165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7-9BB7-45A2-8219-61DD4BFCD165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9-9BB7-45A2-8219-61DD4BFCD165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hade val="51000"/>
                      <a:satMod val="130000"/>
                    </a:schemeClr>
                  </a:gs>
                  <a:gs pos="80000">
                    <a:schemeClr val="accent6">
                      <a:shade val="93000"/>
                      <a:satMod val="130000"/>
                    </a:schemeClr>
                  </a:gs>
                  <a:gs pos="100000">
                    <a:schemeClr val="accent6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B-9BB7-45A2-8219-61DD4BFCD165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1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1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D-9BB7-45A2-8219-61DD4BFCD165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2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2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F-9BB7-45A2-8219-61DD4BFCD165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3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3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1-9BB7-45A2-8219-61DD4BFCD165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4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4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3-9BB7-45A2-8219-61DD4BFCD165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5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5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5-9BB7-45A2-8219-61DD4BFCD165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6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6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7-9BB7-45A2-8219-61DD4BFCD165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hade val="51000"/>
                      <a:satMod val="130000"/>
                    </a:schemeClr>
                  </a:gs>
                  <a:gs pos="80000">
                    <a:schemeClr val="accent1">
                      <a:lumMod val="80000"/>
                      <a:lumOff val="20000"/>
                      <a:shade val="93000"/>
                      <a:satMod val="130000"/>
                    </a:schemeClr>
                  </a:gs>
                  <a:gs pos="100000">
                    <a:schemeClr val="accent1">
                      <a:lumMod val="80000"/>
                      <a:lumOff val="2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9-9BB7-45A2-8219-61DD4BFCD165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hade val="51000"/>
                      <a:satMod val="130000"/>
                    </a:schemeClr>
                  </a:gs>
                  <a:gs pos="80000">
                    <a:schemeClr val="accent2">
                      <a:lumMod val="80000"/>
                      <a:lumOff val="20000"/>
                      <a:shade val="93000"/>
                      <a:satMod val="130000"/>
                    </a:schemeClr>
                  </a:gs>
                  <a:gs pos="100000">
                    <a:schemeClr val="accent2">
                      <a:lumMod val="80000"/>
                      <a:lumOff val="2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B-8FB0-48E3-81C9-9FE16D486B5F}"/>
              </c:ext>
            </c:extLst>
          </c:dPt>
          <c:dLbls>
            <c:dLbl>
              <c:idx val="0"/>
              <c:layout>
                <c:manualLayout>
                  <c:x val="3.6190042732548298E-2"/>
                  <c:y val="2.1973356671119802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BB7-45A2-8219-61DD4BFCD165}"/>
                </c:ext>
              </c:extLst>
            </c:dLbl>
            <c:dLbl>
              <c:idx val="1"/>
              <c:layout>
                <c:manualLayout>
                  <c:x val="8.7662310732646895E-2"/>
                  <c:y val="1.25947866941868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BB7-45A2-8219-61DD4BFCD165}"/>
                </c:ext>
              </c:extLst>
            </c:dLbl>
            <c:dLbl>
              <c:idx val="2"/>
              <c:layout>
                <c:manualLayout>
                  <c:x val="5.9493208871800103E-2"/>
                  <c:y val="-1.8451244215059202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BB7-45A2-8219-61DD4BFCD165}"/>
                </c:ext>
              </c:extLst>
            </c:dLbl>
            <c:dLbl>
              <c:idx val="3"/>
              <c:layout>
                <c:manualLayout>
                  <c:x val="2.7247003672103899E-2"/>
                  <c:y val="1.56729024655613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BB7-45A2-8219-61DD4BFCD165}"/>
                </c:ext>
              </c:extLst>
            </c:dLbl>
            <c:dLbl>
              <c:idx val="4"/>
              <c:layout>
                <c:manualLayout>
                  <c:x val="6.2192799436378503E-2"/>
                  <c:y val="0.14111079712136501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347553205481022"/>
                      <c:h val="9.080322146569472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9BB7-45A2-8219-61DD4BFCD165}"/>
                </c:ext>
              </c:extLst>
            </c:dLbl>
            <c:dLbl>
              <c:idx val="5"/>
              <c:layout>
                <c:manualLayout>
                  <c:x val="1.8786183011491799E-2"/>
                  <c:y val="3.8737336185661997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BB7-45A2-8219-61DD4BFCD165}"/>
                </c:ext>
              </c:extLst>
            </c:dLbl>
            <c:dLbl>
              <c:idx val="6"/>
              <c:layout>
                <c:manualLayout>
                  <c:x val="-0.118503246614215"/>
                  <c:y val="9.1421552724845603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BB7-45A2-8219-61DD4BFCD165}"/>
                </c:ext>
              </c:extLst>
            </c:dLbl>
            <c:dLbl>
              <c:idx val="7"/>
              <c:layout>
                <c:manualLayout>
                  <c:x val="-8.9572968079515106E-2"/>
                  <c:y val="-6.4151551363026598E-3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BB7-45A2-8219-61DD4BFCD165}"/>
                </c:ext>
              </c:extLst>
            </c:dLbl>
            <c:dLbl>
              <c:idx val="9"/>
              <c:layout>
                <c:manualLayout>
                  <c:x val="-0.11984127895931999"/>
                  <c:y val="-3.8906665587430798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BB7-45A2-8219-61DD4BFCD165}"/>
                </c:ext>
              </c:extLst>
            </c:dLbl>
            <c:dLbl>
              <c:idx val="10"/>
              <c:layout>
                <c:manualLayout>
                  <c:x val="1.6967770363477099E-2"/>
                  <c:y val="-2.4881310826127202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9BB7-45A2-8219-61DD4BFCD1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'Graficas 1'!$C$14:$C$25</c:f>
              <c:strCache>
                <c:ptCount val="11"/>
                <c:pt idx="0">
                  <c:v>Circula</c:v>
                </c:pt>
                <c:pt idx="1">
                  <c:v>Conexión</c:v>
                </c:pt>
                <c:pt idx="2">
                  <c:v>Desliza</c:v>
                </c:pt>
                <c:pt idx="3">
                  <c:v>Otros</c:v>
                </c:pt>
                <c:pt idx="4">
                  <c:v>Perfora cemento</c:v>
                </c:pt>
                <c:pt idx="5">
                  <c:v>Rota</c:v>
                </c:pt>
                <c:pt idx="6">
                  <c:v>Survey</c:v>
                </c:pt>
                <c:pt idx="7">
                  <c:v>Arma BHA</c:v>
                </c:pt>
                <c:pt idx="8">
                  <c:v>Desarma BHA</c:v>
                </c:pt>
                <c:pt idx="9">
                  <c:v>Repasa</c:v>
                </c:pt>
                <c:pt idx="10">
                  <c:v>Downlink</c:v>
                </c:pt>
              </c:strCache>
            </c:strRef>
          </c:cat>
          <c:val>
            <c:numRef>
              <c:f>'Graficas 1'!$D$14:$D$25</c:f>
              <c:numCache>
                <c:formatCode>0.00</c:formatCode>
                <c:ptCount val="11"/>
                <c:pt idx="0">
                  <c:v>10.916666666977108</c:v>
                </c:pt>
                <c:pt idx="1">
                  <c:v>3.9666666666744277</c:v>
                </c:pt>
                <c:pt idx="2">
                  <c:v>1.7333333335700445</c:v>
                </c:pt>
                <c:pt idx="3">
                  <c:v>7.3666666667559184</c:v>
                </c:pt>
                <c:pt idx="4">
                  <c:v>1.683333333407063</c:v>
                </c:pt>
                <c:pt idx="5">
                  <c:v>46.516666666895617</c:v>
                </c:pt>
                <c:pt idx="6">
                  <c:v>2.0000000004074536</c:v>
                </c:pt>
                <c:pt idx="7">
                  <c:v>9.5000000000582077</c:v>
                </c:pt>
                <c:pt idx="8">
                  <c:v>5.4999999999417923</c:v>
                </c:pt>
                <c:pt idx="9">
                  <c:v>4.3666666650096886</c:v>
                </c:pt>
                <c:pt idx="10">
                  <c:v>1.3833333334769122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BB7-45A2-8219-61DD4BFCD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[SSI_SlideSheet PROGRAMA.xlsx]Graficas 1!PivotTable3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Tiempo</a:t>
            </a:r>
          </a:p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Rotando / Deslizando (hr)</a:t>
            </a:r>
          </a:p>
        </c:rich>
      </c:tx>
      <c:layout>
        <c:manualLayout>
          <c:xMode val="edge"/>
          <c:yMode val="edge"/>
          <c:x val="0.15071460407891599"/>
          <c:y val="6.8814308813388403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</c:pivotFmts>
    <c:view3D>
      <c:rotX val="30"/>
      <c:rotY val="12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27498468649119E-2"/>
          <c:y val="0.41019713694445498"/>
          <c:w val="0.86337282179143005"/>
          <c:h val="0.52162973047747896"/>
        </c:manualLayout>
      </c:layout>
      <c:pie3DChart>
        <c:varyColors val="1"/>
        <c:ser>
          <c:idx val="0"/>
          <c:order val="0"/>
          <c:tx>
            <c:strRef>
              <c:f>'Graficas 1'!$D$57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397D-4C95-94ED-DA9EEF7F3CFE}"/>
              </c:ext>
            </c:extLst>
          </c:dPt>
          <c:dPt>
            <c:idx val="1"/>
            <c:bubble3D val="0"/>
            <c:explosion val="11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397D-4C95-94ED-DA9EEF7F3CF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'Graficas 1'!$C$58:$C$60</c:f>
              <c:strCache>
                <c:ptCount val="2"/>
                <c:pt idx="0">
                  <c:v>Desliza</c:v>
                </c:pt>
                <c:pt idx="1">
                  <c:v>Rota</c:v>
                </c:pt>
              </c:strCache>
            </c:strRef>
          </c:cat>
          <c:val>
            <c:numRef>
              <c:f>'Graficas 1'!$D$58:$D$60</c:f>
              <c:numCache>
                <c:formatCode>0.00</c:formatCode>
                <c:ptCount val="2"/>
                <c:pt idx="0">
                  <c:v>1.7333333335700445</c:v>
                </c:pt>
                <c:pt idx="1">
                  <c:v>11.783333333150949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97D-4C95-94ED-DA9EEF7F3CFE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[SSI_SlideSheet PROGRAMA.xlsx]Graficas 1!PivotTable4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Distancia</a:t>
            </a:r>
          </a:p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Rotando / Deslizando (ft)</a:t>
            </a:r>
          </a:p>
        </c:rich>
      </c:tx>
      <c:layout>
        <c:manualLayout>
          <c:xMode val="edge"/>
          <c:yMode val="edge"/>
          <c:x val="0.181235994860623"/>
          <c:y val="5.8243899127244397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</c:pivotFmts>
    <c:view3D>
      <c:rotX val="30"/>
      <c:rotY val="1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06600296884405"/>
          <c:y val="0.37687554622750902"/>
          <c:w val="0.74471208285703905"/>
          <c:h val="0.53162157430243195"/>
        </c:manualLayout>
      </c:layout>
      <c:pie3DChart>
        <c:varyColors val="1"/>
        <c:ser>
          <c:idx val="0"/>
          <c:order val="0"/>
          <c:tx>
            <c:strRef>
              <c:f>'Graficas 1'!$J$57</c:f>
              <c:strCache>
                <c:ptCount val="1"/>
                <c:pt idx="0">
                  <c:v>Total</c:v>
                </c:pt>
              </c:strCache>
            </c:strRef>
          </c:tx>
          <c:explosion val="4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7C3F-40E1-8D8A-9EB8CE45D4C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7C3F-40E1-8D8A-9EB8CE45D4C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'Graficas 1'!$I$58:$I$60</c:f>
              <c:strCache>
                <c:ptCount val="2"/>
                <c:pt idx="0">
                  <c:v>Desliza</c:v>
                </c:pt>
                <c:pt idx="1">
                  <c:v>Rota</c:v>
                </c:pt>
              </c:strCache>
            </c:strRef>
          </c:cat>
          <c:val>
            <c:numRef>
              <c:f>'Graficas 1'!$J$58:$J$60</c:f>
              <c:numCache>
                <c:formatCode>General</c:formatCode>
                <c:ptCount val="2"/>
                <c:pt idx="0">
                  <c:v>44</c:v>
                </c:pt>
                <c:pt idx="1">
                  <c:v>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3F-40E1-8D8A-9EB8CE45D4C6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[SSI_SlideSheet PROGRAMA.xlsx]Graficas 2!PivotTable4</c:name>
    <c:fmtId val="5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  <c:pivotFmt>
        <c:idx val="9"/>
      </c:pivotFmt>
      <c:pivotFmt>
        <c:idx val="10"/>
      </c:pivotFmt>
      <c:pivotFmt>
        <c:idx val="1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layout>
            <c:manualLayout>
              <c:x val="-0.112433862433862"/>
              <c:y val="6.2189054726368197E-3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layout>
            <c:manualLayout>
              <c:x val="5.95238095238095E-2"/>
              <c:y val="1.24378109452736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hade val="51000"/>
                    <a:satMod val="130000"/>
                  </a:schemeClr>
                </a:gs>
                <a:gs pos="80000">
                  <a:schemeClr val="accent4">
                    <a:shade val="93000"/>
                    <a:satMod val="130000"/>
                  </a:schemeClr>
                </a:gs>
                <a:gs pos="100000">
                  <a:schemeClr val="accent4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layout>
            <c:manualLayout>
              <c:x val="-1.2282807214531399E-2"/>
              <c:y val="-5.804773408100810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3975072131100941"/>
                  <c:h val="8.7989480519975086E-2"/>
                </c:manualLayout>
              </c15:layout>
            </c:ext>
          </c:extLst>
        </c:dLbl>
      </c:pivotFmt>
      <c:pivotFmt>
        <c:idx val="21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layout>
            <c:manualLayout>
              <c:x val="1.92315550470449E-2"/>
              <c:y val="-2.9562644022195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4095776244350322"/>
                  <c:h val="6.726170906006719E-2"/>
                </c:manualLayout>
              </c15:layout>
            </c:ext>
          </c:extLst>
        </c:dLbl>
      </c:pivotFmt>
      <c:pivotFmt>
        <c:idx val="22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layout>
            <c:manualLayout>
              <c:x val="-0.10151293207595399"/>
              <c:y val="-9.3193366170137102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8.9406588447653423E-2"/>
                  <c:h val="7.7890358974898363E-2"/>
                </c:manualLayout>
              </c15:layout>
            </c:ext>
          </c:extLst>
        </c:dLbl>
      </c:pivotFmt>
      <c:pivotFmt>
        <c:idx val="23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hade val="51000"/>
                    <a:satMod val="130000"/>
                  </a:schemeClr>
                </a:gs>
                <a:gs pos="80000">
                  <a:schemeClr val="accent4">
                    <a:shade val="93000"/>
                    <a:satMod val="130000"/>
                  </a:schemeClr>
                </a:gs>
                <a:gs pos="100000">
                  <a:schemeClr val="accent4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layout>
            <c:manualLayout>
              <c:x val="5.3547393331248798E-2"/>
              <c:y val="-4.954154993316520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hade val="51000"/>
                    <a:satMod val="130000"/>
                  </a:schemeClr>
                </a:gs>
                <a:gs pos="80000">
                  <a:schemeClr val="accent4">
                    <a:shade val="93000"/>
                    <a:satMod val="130000"/>
                  </a:schemeClr>
                </a:gs>
                <a:gs pos="100000">
                  <a:schemeClr val="accent4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layout>
            <c:manualLayout>
              <c:x val="-9.4133485175815101E-2"/>
              <c:y val="-3.604401686439050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7.8909025981409364E-2"/>
                  <c:h val="3.9624680446856658E-2"/>
                </c:manualLayout>
              </c15:layout>
            </c:ext>
          </c:extLst>
        </c:dLbl>
      </c:pivotFmt>
      <c:pivotFmt>
        <c:idx val="25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layout>
            <c:manualLayout>
              <c:x val="4.4724835839563401E-3"/>
              <c:y val="-8.14889757452432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5.513880795360869E-2"/>
                  <c:h val="6.956479477783474E-2"/>
                </c:manualLayout>
              </c15:layout>
            </c:ext>
          </c:extLst>
        </c:dLbl>
      </c:pivotFmt>
      <c:pivotFmt>
        <c:idx val="26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layout>
            <c:manualLayout>
              <c:x val="-9.8745389650075399E-2"/>
              <c:y val="-3.165174224807659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8.5599096762272939E-2"/>
                  <c:h val="0.11332342341541807"/>
                </c:manualLayout>
              </c15:layout>
            </c:ext>
          </c:extLst>
        </c:dLbl>
      </c:pivotFmt>
      <c:pivotFmt>
        <c:idx val="27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0"/>
              <c:y val="1.2050300802075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3.9842395321072199E-2"/>
              <c:y val="9.2815986534020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6695622743682312"/>
                  <c:h val="6.956479477783474E-2"/>
                </c:manualLayout>
              </c15:layout>
            </c:ext>
          </c:extLst>
        </c:dLbl>
      </c:pivotFmt>
      <c:pivotFmt>
        <c:idx val="29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-7.5717345191459598E-3"/>
              <c:y val="1.141978910976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layout>
            <c:manualLayout>
              <c:x val="-1.12815884476535E-2"/>
              <c:y val="-6.909257153302639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7.6996841155234655E-2"/>
                  <c:h val="6.1768758950525547E-2"/>
                </c:manualLayout>
              </c15:layout>
            </c:ext>
          </c:extLst>
        </c:dLbl>
      </c:pivotFmt>
      <c:pivotFmt>
        <c:idx val="31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3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</c:pivotFmt>
      <c:pivotFmt>
        <c:idx val="3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</c:pivotFmt>
      <c:pivotFmt>
        <c:idx val="3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</c:pivotFmt>
      <c:pivotFmt>
        <c:idx val="3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</c:pivotFmt>
    </c:pivotFmts>
    <c:plotArea>
      <c:layout>
        <c:manualLayout>
          <c:layoutTarget val="inner"/>
          <c:xMode val="edge"/>
          <c:yMode val="edge"/>
          <c:x val="0.16281681805374901"/>
          <c:y val="0.236233337849824"/>
          <c:w val="0.68336355595172504"/>
          <c:h val="0.6764801659639539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'Graficas 2'!$F$13</c:f>
              <c:strCache>
                <c:ptCount val="1"/>
                <c:pt idx="0">
                  <c:v>Max WOB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40000"/>
                  <a:lumOff val="60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1-B219-4F63-981D-7E48E817E7DC}"/>
              </c:ext>
            </c:extLst>
          </c:dPt>
          <c:dPt>
            <c:idx val="1"/>
            <c:invertIfNegative val="0"/>
            <c:bubble3D val="0"/>
            <c:spPr>
              <a:solidFill>
                <a:schemeClr val="tx2">
                  <a:lumMod val="40000"/>
                  <a:lumOff val="60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3-B219-4F63-981D-7E48E817E7DC}"/>
              </c:ext>
            </c:extLst>
          </c:dPt>
          <c:dLbls>
            <c:dLbl>
              <c:idx val="1"/>
              <c:layout>
                <c:manualLayout>
                  <c:x val="0"/>
                  <c:y val="1.20503008020756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219-4F63-981D-7E48E817E7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'Graficas 2'!$E$14:$E$16</c:f>
              <c:strCache>
                <c:ptCount val="2"/>
                <c:pt idx="0">
                  <c:v>Desliza</c:v>
                </c:pt>
                <c:pt idx="1">
                  <c:v>Rota</c:v>
                </c:pt>
              </c:strCache>
            </c:strRef>
          </c:cat>
          <c:val>
            <c:numRef>
              <c:f>'Graficas 2'!$F$14:$F$16</c:f>
              <c:numCache>
                <c:formatCode>0.00</c:formatCode>
                <c:ptCount val="2"/>
                <c:pt idx="0">
                  <c:v>20</c:v>
                </c:pt>
                <c:pt idx="1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219-4F63-981D-7E48E817E7DC}"/>
            </c:ext>
          </c:extLst>
        </c:ser>
        <c:ser>
          <c:idx val="2"/>
          <c:order val="2"/>
          <c:tx>
            <c:strRef>
              <c:f>'Graficas 2'!$H$13</c:f>
              <c:strCache>
                <c:ptCount val="1"/>
                <c:pt idx="0">
                  <c:v>Max Tq. Fondo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B219-4F63-981D-7E48E817E7DC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B219-4F63-981D-7E48E817E7DC}"/>
              </c:ext>
            </c:extLst>
          </c:dPt>
          <c:dLbls>
            <c:dLbl>
              <c:idx val="0"/>
              <c:layout>
                <c:manualLayout>
                  <c:x val="-7.5717345191459598E-3"/>
                  <c:y val="1.1419789109765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219-4F63-981D-7E48E817E7DC}"/>
                </c:ext>
              </c:extLst>
            </c:dLbl>
            <c:dLbl>
              <c:idx val="1"/>
              <c:layout>
                <c:manualLayout>
                  <c:x val="3.9842395321072199E-2"/>
                  <c:y val="9.2815986534020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VE"/>
                </a:p>
              </c:txPr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695622743682312"/>
                      <c:h val="6.95647947778347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B219-4F63-981D-7E48E817E7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'Graficas 2'!$E$14:$E$16</c:f>
              <c:strCache>
                <c:ptCount val="2"/>
                <c:pt idx="0">
                  <c:v>Desliza</c:v>
                </c:pt>
                <c:pt idx="1">
                  <c:v>Rota</c:v>
                </c:pt>
              </c:strCache>
            </c:strRef>
          </c:cat>
          <c:val>
            <c:numRef>
              <c:f>'Graficas 2'!$H$14:$H$16</c:f>
              <c:numCache>
                <c:formatCode>0.00</c:formatCode>
                <c:ptCount val="2"/>
                <c:pt idx="0">
                  <c:v>18</c:v>
                </c:pt>
                <c:pt idx="1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219-4F63-981D-7E48E817E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20"/>
        <c:axId val="2130041256"/>
        <c:axId val="2130037608"/>
      </c:barChart>
      <c:lineChart>
        <c:grouping val="standard"/>
        <c:varyColors val="0"/>
        <c:ser>
          <c:idx val="1"/>
          <c:order val="1"/>
          <c:tx>
            <c:strRef>
              <c:f>'Graficas 2'!$G$13</c:f>
              <c:strCache>
                <c:ptCount val="1"/>
                <c:pt idx="0">
                  <c:v>Max RPM Totales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dPt>
            <c:idx val="0"/>
            <c:marker>
              <c:symbol val="circle"/>
              <c:size val="6"/>
              <c:spPr>
                <a:gradFill rotWithShape="1">
                  <a:gsLst>
                    <a:gs pos="0">
                      <a:schemeClr val="accent2">
                        <a:shade val="51000"/>
                        <a:satMod val="130000"/>
                      </a:schemeClr>
                    </a:gs>
                    <a:gs pos="80000">
                      <a:schemeClr val="accent2">
                        <a:shade val="93000"/>
                        <a:satMod val="130000"/>
                      </a:schemeClr>
                    </a:gs>
                    <a:gs pos="100000">
                      <a:schemeClr val="accent2">
                        <a:shade val="94000"/>
                        <a:satMod val="135000"/>
                      </a:schemeClr>
                    </a:gs>
                  </a:gsLst>
                  <a:lin ang="16200000" scaled="0"/>
                </a:gradFill>
                <a:ln w="9525">
                  <a:solidFill>
                    <a:schemeClr val="accent2"/>
                  </a:solidFill>
                  <a:round/>
                </a:ln>
                <a:effectLst>
                  <a:outerShdw blurRad="40000" dist="23000" dir="5400000" rotWithShape="0">
                    <a:srgbClr val="000000">
                      <a:alpha val="35000"/>
                    </a:srgbClr>
                  </a:outerShdw>
                </a:effectLst>
                <a:scene3d>
                  <a:camera prst="orthographicFront">
                    <a:rot lat="0" lon="0" rev="0"/>
                  </a:camera>
                  <a:lightRig rig="threePt" dir="t">
                    <a:rot lat="0" lon="0" rev="1200000"/>
                  </a:lightRig>
                </a:scene3d>
                <a:sp3d>
                  <a:bevelT w="63500" h="25400"/>
                </a:sp3d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B219-4F63-981D-7E48E817E7DC}"/>
              </c:ext>
            </c:extLst>
          </c:dPt>
          <c:dPt>
            <c:idx val="1"/>
            <c:marker>
              <c:symbol val="circle"/>
              <c:size val="6"/>
              <c:spPr>
                <a:gradFill rotWithShape="1">
                  <a:gsLst>
                    <a:gs pos="0">
                      <a:schemeClr val="accent2">
                        <a:shade val="51000"/>
                        <a:satMod val="130000"/>
                      </a:schemeClr>
                    </a:gs>
                    <a:gs pos="80000">
                      <a:schemeClr val="accent2">
                        <a:shade val="93000"/>
                        <a:satMod val="130000"/>
                      </a:schemeClr>
                    </a:gs>
                    <a:gs pos="100000">
                      <a:schemeClr val="accent2">
                        <a:shade val="94000"/>
                        <a:satMod val="135000"/>
                      </a:schemeClr>
                    </a:gs>
                  </a:gsLst>
                  <a:lin ang="16200000" scaled="0"/>
                </a:gradFill>
                <a:ln w="9525">
                  <a:solidFill>
                    <a:schemeClr val="accent2"/>
                  </a:solidFill>
                  <a:round/>
                </a:ln>
                <a:effectLst>
                  <a:outerShdw blurRad="40000" dist="23000" dir="5400000" rotWithShape="0">
                    <a:srgbClr val="000000">
                      <a:alpha val="35000"/>
                    </a:srgbClr>
                  </a:outerShdw>
                </a:effectLst>
                <a:scene3d>
                  <a:camera prst="orthographicFront">
                    <a:rot lat="0" lon="0" rev="0"/>
                  </a:camera>
                  <a:lightRig rig="threePt" dir="t">
                    <a:rot lat="0" lon="0" rev="1200000"/>
                  </a:lightRig>
                </a:scene3d>
                <a:sp3d>
                  <a:bevelT w="63500" h="25400"/>
                </a:sp3d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B219-4F63-981D-7E48E817E7DC}"/>
              </c:ext>
            </c:extLst>
          </c:dPt>
          <c:dLbls>
            <c:dLbl>
              <c:idx val="0"/>
              <c:layout>
                <c:manualLayout>
                  <c:x val="-0.10151293207595399"/>
                  <c:y val="-9.3193366170137102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VE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9406588447653423E-2"/>
                      <c:h val="7.789035897489836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219-4F63-981D-7E48E817E7DC}"/>
                </c:ext>
              </c:extLst>
            </c:dLbl>
            <c:dLbl>
              <c:idx val="1"/>
              <c:layout>
                <c:manualLayout>
                  <c:x val="-1.12815884476535E-2"/>
                  <c:y val="-6.9092571533026399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VE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6996841155234655E-2"/>
                      <c:h val="6.176875895052554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B219-4F63-981D-7E48E817E7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'Graficas 2'!$E$14:$E$16</c:f>
              <c:strCache>
                <c:ptCount val="2"/>
                <c:pt idx="0">
                  <c:v>Desliza</c:v>
                </c:pt>
                <c:pt idx="1">
                  <c:v>Rota</c:v>
                </c:pt>
              </c:strCache>
            </c:strRef>
          </c:cat>
          <c:val>
            <c:numRef>
              <c:f>'Graficas 2'!$G$14:$G$16</c:f>
              <c:numCache>
                <c:formatCode>0.00</c:formatCode>
                <c:ptCount val="2"/>
                <c:pt idx="0">
                  <c:v>122.5</c:v>
                </c:pt>
                <c:pt idx="1">
                  <c:v>1180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219-4F63-981D-7E48E817E7DC}"/>
            </c:ext>
          </c:extLst>
        </c:ser>
        <c:ser>
          <c:idx val="3"/>
          <c:order val="3"/>
          <c:tx>
            <c:strRef>
              <c:f>'Graficas 2'!$I$13</c:f>
              <c:strCache>
                <c:ptCount val="1"/>
                <c:pt idx="0">
                  <c:v>Max SPP Fondo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dPt>
            <c:idx val="0"/>
            <c:marker>
              <c:symbol val="circle"/>
              <c:size val="6"/>
              <c:spPr>
                <a:gradFill rotWithShape="1">
                  <a:gsLst>
                    <a:gs pos="0">
                      <a:schemeClr val="accent4">
                        <a:shade val="51000"/>
                        <a:satMod val="130000"/>
                      </a:schemeClr>
                    </a:gs>
                    <a:gs pos="80000">
                      <a:schemeClr val="accent4">
                        <a:shade val="93000"/>
                        <a:satMod val="130000"/>
                      </a:schemeClr>
                    </a:gs>
                    <a:gs pos="100000">
                      <a:schemeClr val="accent4">
                        <a:shade val="94000"/>
                        <a:satMod val="135000"/>
                      </a:schemeClr>
                    </a:gs>
                  </a:gsLst>
                  <a:lin ang="16200000" scaled="0"/>
                </a:gradFill>
                <a:ln w="9525">
                  <a:solidFill>
                    <a:schemeClr val="accent4"/>
                  </a:solidFill>
                  <a:round/>
                </a:ln>
                <a:effectLst>
                  <a:outerShdw blurRad="40000" dist="23000" dir="5400000" rotWithShape="0">
                    <a:srgbClr val="000000">
                      <a:alpha val="35000"/>
                    </a:srgbClr>
                  </a:outerShdw>
                </a:effectLst>
                <a:scene3d>
                  <a:camera prst="orthographicFront">
                    <a:rot lat="0" lon="0" rev="0"/>
                  </a:camera>
                  <a:lightRig rig="threePt" dir="t">
                    <a:rot lat="0" lon="0" rev="1200000"/>
                  </a:lightRig>
                </a:scene3d>
                <a:sp3d>
                  <a:bevelT w="63500" h="25400"/>
                </a:sp3d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B219-4F63-981D-7E48E817E7DC}"/>
              </c:ext>
            </c:extLst>
          </c:dPt>
          <c:dPt>
            <c:idx val="1"/>
            <c:marker>
              <c:symbol val="circle"/>
              <c:size val="6"/>
              <c:spPr>
                <a:gradFill rotWithShape="1">
                  <a:gsLst>
                    <a:gs pos="0">
                      <a:schemeClr val="accent4">
                        <a:shade val="51000"/>
                        <a:satMod val="130000"/>
                      </a:schemeClr>
                    </a:gs>
                    <a:gs pos="80000">
                      <a:schemeClr val="accent4">
                        <a:shade val="93000"/>
                        <a:satMod val="130000"/>
                      </a:schemeClr>
                    </a:gs>
                    <a:gs pos="100000">
                      <a:schemeClr val="accent4">
                        <a:shade val="94000"/>
                        <a:satMod val="135000"/>
                      </a:schemeClr>
                    </a:gs>
                  </a:gsLst>
                  <a:lin ang="16200000" scaled="0"/>
                </a:gradFill>
                <a:ln w="9525">
                  <a:solidFill>
                    <a:schemeClr val="accent4"/>
                  </a:solidFill>
                  <a:round/>
                </a:ln>
                <a:effectLst>
                  <a:outerShdw blurRad="40000" dist="23000" dir="5400000" rotWithShape="0">
                    <a:srgbClr val="000000">
                      <a:alpha val="35000"/>
                    </a:srgbClr>
                  </a:outerShdw>
                </a:effectLst>
                <a:scene3d>
                  <a:camera prst="orthographicFront">
                    <a:rot lat="0" lon="0" rev="0"/>
                  </a:camera>
                  <a:lightRig rig="threePt" dir="t">
                    <a:rot lat="0" lon="0" rev="1200000"/>
                  </a:lightRig>
                </a:scene3d>
                <a:sp3d>
                  <a:bevelT w="63500" h="25400"/>
                </a:sp3d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1-B219-4F63-981D-7E48E817E7DC}"/>
              </c:ext>
            </c:extLst>
          </c:dPt>
          <c:dLbls>
            <c:dLbl>
              <c:idx val="0"/>
              <c:layout>
                <c:manualLayout>
                  <c:x val="-9.4133485175815101E-2"/>
                  <c:y val="-3.6044016864390502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VE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8909025981409364E-2"/>
                      <c:h val="3.96246804468566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B219-4F63-981D-7E48E817E7DC}"/>
                </c:ext>
              </c:extLst>
            </c:dLbl>
            <c:dLbl>
              <c:idx val="1"/>
              <c:layout>
                <c:manualLayout>
                  <c:x val="5.3547393331248798E-2"/>
                  <c:y val="-4.9541549933165202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VE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219-4F63-981D-7E48E817E7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'Graficas 2'!$E$14:$E$16</c:f>
              <c:strCache>
                <c:ptCount val="2"/>
                <c:pt idx="0">
                  <c:v>Desliza</c:v>
                </c:pt>
                <c:pt idx="1">
                  <c:v>Rota</c:v>
                </c:pt>
              </c:strCache>
            </c:strRef>
          </c:cat>
          <c:val>
            <c:numRef>
              <c:f>'Graficas 2'!$I$14:$I$16</c:f>
              <c:numCache>
                <c:formatCode>0.00</c:formatCode>
                <c:ptCount val="2"/>
                <c:pt idx="0">
                  <c:v>2100</c:v>
                </c:pt>
                <c:pt idx="1">
                  <c:v>3350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219-4F63-981D-7E48E817E7DC}"/>
            </c:ext>
          </c:extLst>
        </c:ser>
        <c:ser>
          <c:idx val="4"/>
          <c:order val="4"/>
          <c:tx>
            <c:strRef>
              <c:f>'Graficas 2'!$J$13</c:f>
              <c:strCache>
                <c:ptCount val="1"/>
                <c:pt idx="0">
                  <c:v>Max Presión Diferencial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dPt>
            <c:idx val="0"/>
            <c:marker>
              <c:symbol val="circle"/>
              <c:size val="6"/>
              <c:spPr>
                <a:gradFill rotWithShape="1">
                  <a:gsLst>
                    <a:gs pos="0">
                      <a:schemeClr val="accent5">
                        <a:shade val="51000"/>
                        <a:satMod val="130000"/>
                      </a:schemeClr>
                    </a:gs>
                    <a:gs pos="80000">
                      <a:schemeClr val="accent5">
                        <a:shade val="93000"/>
                        <a:satMod val="130000"/>
                      </a:schemeClr>
                    </a:gs>
                    <a:gs pos="100000">
                      <a:schemeClr val="accent5">
                        <a:shade val="94000"/>
                        <a:satMod val="135000"/>
                      </a:schemeClr>
                    </a:gs>
                  </a:gsLst>
                  <a:lin ang="16200000" scaled="0"/>
                </a:gradFill>
                <a:ln w="9525">
                  <a:solidFill>
                    <a:schemeClr val="accent5"/>
                  </a:solidFill>
                  <a:round/>
                </a:ln>
                <a:effectLst>
                  <a:outerShdw blurRad="40000" dist="23000" dir="5400000" rotWithShape="0">
                    <a:srgbClr val="000000">
                      <a:alpha val="35000"/>
                    </a:srgbClr>
                  </a:outerShdw>
                </a:effectLst>
                <a:scene3d>
                  <a:camera prst="orthographicFront">
                    <a:rot lat="0" lon="0" rev="0"/>
                  </a:camera>
                  <a:lightRig rig="threePt" dir="t">
                    <a:rot lat="0" lon="0" rev="1200000"/>
                  </a:lightRig>
                </a:scene3d>
                <a:sp3d>
                  <a:bevelT w="63500" h="25400"/>
                </a:sp3d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4-B219-4F63-981D-7E48E817E7DC}"/>
              </c:ext>
            </c:extLst>
          </c:dPt>
          <c:dPt>
            <c:idx val="1"/>
            <c:marker>
              <c:symbol val="circle"/>
              <c:size val="6"/>
              <c:spPr>
                <a:gradFill rotWithShape="1">
                  <a:gsLst>
                    <a:gs pos="0">
                      <a:schemeClr val="accent5">
                        <a:shade val="51000"/>
                        <a:satMod val="130000"/>
                      </a:schemeClr>
                    </a:gs>
                    <a:gs pos="80000">
                      <a:schemeClr val="accent5">
                        <a:shade val="93000"/>
                        <a:satMod val="130000"/>
                      </a:schemeClr>
                    </a:gs>
                    <a:gs pos="100000">
                      <a:schemeClr val="accent5">
                        <a:shade val="94000"/>
                        <a:satMod val="135000"/>
                      </a:schemeClr>
                    </a:gs>
                  </a:gsLst>
                  <a:lin ang="16200000" scaled="0"/>
                </a:gradFill>
                <a:ln w="9525">
                  <a:solidFill>
                    <a:schemeClr val="accent5"/>
                  </a:solidFill>
                  <a:round/>
                </a:ln>
                <a:effectLst>
                  <a:outerShdw blurRad="40000" dist="23000" dir="5400000" rotWithShape="0">
                    <a:srgbClr val="000000">
                      <a:alpha val="35000"/>
                    </a:srgbClr>
                  </a:outerShdw>
                </a:effectLst>
                <a:scene3d>
                  <a:camera prst="orthographicFront">
                    <a:rot lat="0" lon="0" rev="0"/>
                  </a:camera>
                  <a:lightRig rig="threePt" dir="t">
                    <a:rot lat="0" lon="0" rev="1200000"/>
                  </a:lightRig>
                </a:scene3d>
                <a:sp3d>
                  <a:bevelT w="63500" h="25400"/>
                </a:sp3d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6-B219-4F63-981D-7E48E817E7DC}"/>
              </c:ext>
            </c:extLst>
          </c:dPt>
          <c:dLbls>
            <c:dLbl>
              <c:idx val="0"/>
              <c:layout>
                <c:manualLayout>
                  <c:x val="-9.8745389650075399E-2"/>
                  <c:y val="-3.165174224807659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VE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5599096762272939E-2"/>
                      <c:h val="0.1133234234154180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4-B219-4F63-981D-7E48E817E7DC}"/>
                </c:ext>
              </c:extLst>
            </c:dLbl>
            <c:dLbl>
              <c:idx val="1"/>
              <c:layout>
                <c:manualLayout>
                  <c:x val="4.4724835839563401E-3"/>
                  <c:y val="-8.148897574524320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VE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13880795360869E-2"/>
                      <c:h val="6.95647947778347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6-B219-4F63-981D-7E48E817E7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'Graficas 2'!$E$14:$E$16</c:f>
              <c:strCache>
                <c:ptCount val="2"/>
                <c:pt idx="0">
                  <c:v>Desliza</c:v>
                </c:pt>
                <c:pt idx="1">
                  <c:v>Rota</c:v>
                </c:pt>
              </c:strCache>
            </c:strRef>
          </c:cat>
          <c:val>
            <c:numRef>
              <c:f>'Graficas 2'!$J$14:$J$16</c:f>
              <c:numCache>
                <c:formatCode>0.00</c:formatCode>
                <c:ptCount val="2"/>
                <c:pt idx="0">
                  <c:v>100</c:v>
                </c:pt>
                <c:pt idx="1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219-4F63-981D-7E48E817E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0030312"/>
        <c:axId val="2130033832"/>
      </c:lineChart>
      <c:lineChart>
        <c:grouping val="standard"/>
        <c:varyColors val="0"/>
        <c:ser>
          <c:idx val="5"/>
          <c:order val="5"/>
          <c:tx>
            <c:strRef>
              <c:f>'Graficas 2'!$K$13</c:f>
              <c:strCache>
                <c:ptCount val="1"/>
                <c:pt idx="0">
                  <c:v>Suma de ROP (ft/hr)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hade val="51000"/>
                      <a:satMod val="130000"/>
                    </a:schemeClr>
                  </a:gs>
                  <a:gs pos="80000">
                    <a:schemeClr val="accent6">
                      <a:shade val="93000"/>
                      <a:satMod val="130000"/>
                    </a:schemeClr>
                  </a:gs>
                  <a:gs pos="100000">
                    <a:schemeClr val="accent6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dPt>
            <c:idx val="0"/>
            <c:marker>
              <c:symbol val="circle"/>
              <c:size val="6"/>
              <c:spPr>
                <a:gradFill rotWithShape="1">
                  <a:gsLst>
                    <a:gs pos="0">
                      <a:schemeClr val="accent6">
                        <a:shade val="51000"/>
                        <a:satMod val="130000"/>
                      </a:schemeClr>
                    </a:gs>
                    <a:gs pos="80000">
                      <a:schemeClr val="accent6">
                        <a:shade val="93000"/>
                        <a:satMod val="130000"/>
                      </a:schemeClr>
                    </a:gs>
                    <a:gs pos="100000">
                      <a:schemeClr val="accent6">
                        <a:shade val="94000"/>
                        <a:satMod val="135000"/>
                      </a:schemeClr>
                    </a:gs>
                  </a:gsLst>
                  <a:lin ang="16200000" scaled="0"/>
                </a:gradFill>
                <a:ln w="9525">
                  <a:solidFill>
                    <a:schemeClr val="accent6"/>
                  </a:solidFill>
                  <a:round/>
                </a:ln>
                <a:effectLst>
                  <a:outerShdw blurRad="40000" dist="23000" dir="5400000" rotWithShape="0">
                    <a:srgbClr val="000000">
                      <a:alpha val="35000"/>
                    </a:srgbClr>
                  </a:outerShdw>
                </a:effectLst>
                <a:scene3d>
                  <a:camera prst="orthographicFront">
                    <a:rot lat="0" lon="0" rev="0"/>
                  </a:camera>
                  <a:lightRig rig="threePt" dir="t">
                    <a:rot lat="0" lon="0" rev="1200000"/>
                  </a:lightRig>
                </a:scene3d>
                <a:sp3d>
                  <a:bevelT w="63500" h="25400"/>
                </a:sp3d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9-B219-4F63-981D-7E48E817E7DC}"/>
              </c:ext>
            </c:extLst>
          </c:dPt>
          <c:dPt>
            <c:idx val="1"/>
            <c:marker>
              <c:symbol val="circle"/>
              <c:size val="6"/>
              <c:spPr>
                <a:gradFill rotWithShape="1">
                  <a:gsLst>
                    <a:gs pos="0">
                      <a:schemeClr val="accent6">
                        <a:shade val="51000"/>
                        <a:satMod val="130000"/>
                      </a:schemeClr>
                    </a:gs>
                    <a:gs pos="80000">
                      <a:schemeClr val="accent6">
                        <a:shade val="93000"/>
                        <a:satMod val="130000"/>
                      </a:schemeClr>
                    </a:gs>
                    <a:gs pos="100000">
                      <a:schemeClr val="accent6">
                        <a:shade val="94000"/>
                        <a:satMod val="135000"/>
                      </a:schemeClr>
                    </a:gs>
                  </a:gsLst>
                  <a:lin ang="16200000" scaled="0"/>
                </a:gradFill>
                <a:ln w="9525">
                  <a:solidFill>
                    <a:schemeClr val="accent6"/>
                  </a:solidFill>
                  <a:round/>
                </a:ln>
                <a:effectLst>
                  <a:outerShdw blurRad="40000" dist="23000" dir="5400000" rotWithShape="0">
                    <a:srgbClr val="000000">
                      <a:alpha val="35000"/>
                    </a:srgbClr>
                  </a:outerShdw>
                </a:effectLst>
                <a:scene3d>
                  <a:camera prst="orthographicFront">
                    <a:rot lat="0" lon="0" rev="0"/>
                  </a:camera>
                  <a:lightRig rig="threePt" dir="t">
                    <a:rot lat="0" lon="0" rev="1200000"/>
                  </a:lightRig>
                </a:scene3d>
                <a:sp3d>
                  <a:bevelT w="63500" h="25400"/>
                </a:sp3d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B-B219-4F63-981D-7E48E817E7DC}"/>
              </c:ext>
            </c:extLst>
          </c:dPt>
          <c:dLbls>
            <c:dLbl>
              <c:idx val="0"/>
              <c:layout>
                <c:manualLayout>
                  <c:x val="-1.2282807214531399E-2"/>
                  <c:y val="-5.804773408100810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VE"/>
                </a:p>
              </c:txPr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975072131100941"/>
                      <c:h val="8.798948051997508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B219-4F63-981D-7E48E817E7DC}"/>
                </c:ext>
              </c:extLst>
            </c:dLbl>
            <c:dLbl>
              <c:idx val="1"/>
              <c:layout>
                <c:manualLayout>
                  <c:x val="1.92315550470449E-2"/>
                  <c:y val="-2.9562644022195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VE"/>
                </a:p>
              </c:txPr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95776244350322"/>
                      <c:h val="6.7261709060067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B219-4F63-981D-7E48E817E7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'Graficas 2'!$E$14:$E$16</c:f>
              <c:strCache>
                <c:ptCount val="2"/>
                <c:pt idx="0">
                  <c:v>Desliza</c:v>
                </c:pt>
                <c:pt idx="1">
                  <c:v>Rota</c:v>
                </c:pt>
              </c:strCache>
            </c:strRef>
          </c:cat>
          <c:val>
            <c:numRef>
              <c:f>'Graficas 2'!$K$14:$K$16</c:f>
              <c:numCache>
                <c:formatCode>0.00</c:formatCode>
                <c:ptCount val="2"/>
                <c:pt idx="0">
                  <c:v>25.384615381148755</c:v>
                </c:pt>
                <c:pt idx="1">
                  <c:v>76.660695090987787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219-4F63-981D-7E48E817E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0041256"/>
        <c:axId val="2130037608"/>
      </c:lineChart>
      <c:catAx>
        <c:axId val="2130030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0033832"/>
        <c:crosses val="autoZero"/>
        <c:auto val="1"/>
        <c:lblAlgn val="ctr"/>
        <c:lblOffset val="100"/>
        <c:noMultiLvlLbl val="0"/>
      </c:catAx>
      <c:valAx>
        <c:axId val="2130033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0030312"/>
        <c:crosses val="autoZero"/>
        <c:crossBetween val="between"/>
      </c:valAx>
      <c:valAx>
        <c:axId val="2130037608"/>
        <c:scaling>
          <c:orientation val="minMax"/>
        </c:scaling>
        <c:delete val="0"/>
        <c:axPos val="r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0041256"/>
        <c:crosses val="max"/>
        <c:crossBetween val="between"/>
      </c:valAx>
      <c:catAx>
        <c:axId val="21300412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1300376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9.3479735815575893E-3"/>
          <c:y val="9.7324401613977402E-2"/>
          <c:w val="0.97698723355539496"/>
          <c:h val="0.1177537861993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 orientation="landscape"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[SSI_SlideSheet PROGRAMA.xlsx]ROP!ROP EFECTIVA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ROP EFECTIVA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ROP!$C$7:$C$8</c:f>
              <c:strCache>
                <c:ptCount val="1"/>
                <c:pt idx="0">
                  <c:v>ROP EFECTIVA PLANEADA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ROP!$B$9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ROP!$C$9</c:f>
              <c:numCache>
                <c:formatCode>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6E0E-415F-A613-0BDE1D515B36}"/>
            </c:ext>
          </c:extLst>
        </c:ser>
        <c:ser>
          <c:idx val="1"/>
          <c:order val="1"/>
          <c:tx>
            <c:strRef>
              <c:f>ROP!$D$7:$D$8</c:f>
              <c:strCache>
                <c:ptCount val="1"/>
                <c:pt idx="0">
                  <c:v>ROP EFECTIVA REAL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ROP!$B$9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ROP!$D$9</c:f>
              <c:numCache>
                <c:formatCode>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1-EAC3-4510-8CD0-965AD4218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0214792"/>
        <c:axId val="2130218216"/>
      </c:barChart>
      <c:catAx>
        <c:axId val="2130214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0218216"/>
        <c:crosses val="autoZero"/>
        <c:auto val="1"/>
        <c:lblAlgn val="ctr"/>
        <c:lblOffset val="100"/>
        <c:noMultiLvlLbl val="0"/>
      </c:catAx>
      <c:valAx>
        <c:axId val="213021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0214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[SSI_SlideSheet PROGRAMA.xlsx]ROP!TablaDinámica1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ROP  PROMEDIO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</c:pivotFmt>
      <c:pivotFmt>
        <c:idx val="8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2C6CB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ROP!$C$21</c:f>
              <c:strCache>
                <c:ptCount val="1"/>
                <c:pt idx="0">
                  <c:v>ROP PROMEDIO PLANEADA</c:v>
                </c:pt>
              </c:strCache>
            </c:strRef>
          </c:tx>
          <c:spPr>
            <a:solidFill>
              <a:srgbClr val="2C6CBA"/>
            </a:solidFill>
            <a:ln>
              <a:noFill/>
            </a:ln>
            <a:effectLst/>
          </c:spPr>
          <c:invertIfNegative val="0"/>
          <c:cat>
            <c:strRef>
              <c:f>ROP!$B$22:$B$27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ROP!$C$22:$C$27</c:f>
              <c:numCache>
                <c:formatCode>0</c:formatCode>
                <c:ptCount val="5"/>
                <c:pt idx="0">
                  <c:v>66.875</c:v>
                </c:pt>
                <c:pt idx="1">
                  <c:v>30</c:v>
                </c:pt>
                <c:pt idx="2">
                  <c:v>88.181818181818187</c:v>
                </c:pt>
                <c:pt idx="3">
                  <c:v>29.333333333333332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AD-4F9E-B780-BA17C8CD577A}"/>
            </c:ext>
          </c:extLst>
        </c:ser>
        <c:ser>
          <c:idx val="1"/>
          <c:order val="1"/>
          <c:tx>
            <c:strRef>
              <c:f>ROP!$D$21</c:f>
              <c:strCache>
                <c:ptCount val="1"/>
                <c:pt idx="0">
                  <c:v>ROP PROMEDIO REAL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ROP!$B$22:$B$27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ROP!$D$22:$D$27</c:f>
              <c:numCache>
                <c:formatCode>0</c:formatCode>
                <c:ptCount val="5"/>
                <c:pt idx="0">
                  <c:v>78.122077227010308</c:v>
                </c:pt>
                <c:pt idx="1">
                  <c:v>38.573225911346675</c:v>
                </c:pt>
                <c:pt idx="2">
                  <c:v>101.63803020045712</c:v>
                </c:pt>
                <c:pt idx="3">
                  <c:v>17.734603216270056</c:v>
                </c:pt>
                <c:pt idx="4">
                  <c:v>11.927890874331771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AD-4F9E-B780-BA17C8CD5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0274056"/>
        <c:axId val="2130277480"/>
      </c:barChart>
      <c:catAx>
        <c:axId val="2130274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0277480"/>
        <c:crosses val="autoZero"/>
        <c:auto val="1"/>
        <c:lblAlgn val="ctr"/>
        <c:lblOffset val="100"/>
        <c:noMultiLvlLbl val="0"/>
      </c:catAx>
      <c:valAx>
        <c:axId val="2130277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0274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[SSI_SlideSheet PROGRAMA.xlsx]ROP!TablaDinámica2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ROP</a:t>
            </a:r>
            <a:r>
              <a:rPr lang="es-EC" baseline="0"/>
              <a:t> ROTADO POR TURNOS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8100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38100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ROP!$C$35</c:f>
              <c:strCache>
                <c:ptCount val="1"/>
                <c:pt idx="0">
                  <c:v>ROP ROTADO TURNO DIA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ROP!$B$36:$B$41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ROP!$C$36:$C$41</c:f>
              <c:numCache>
                <c:formatCode>0</c:formatCode>
                <c:ptCount val="5"/>
                <c:pt idx="0">
                  <c:v>161.28193329776849</c:v>
                </c:pt>
                <c:pt idx="1">
                  <c:v>32.241785793146036</c:v>
                </c:pt>
                <c:pt idx="2">
                  <c:v>147.34876940197719</c:v>
                </c:pt>
                <c:pt idx="4">
                  <c:v>14.280682149906895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6D-4848-9B4E-86D38CC7B10E}"/>
            </c:ext>
          </c:extLst>
        </c:ser>
        <c:ser>
          <c:idx val="1"/>
          <c:order val="1"/>
          <c:tx>
            <c:strRef>
              <c:f>ROP!$D$35</c:f>
              <c:strCache>
                <c:ptCount val="1"/>
                <c:pt idx="0">
                  <c:v>ROP ROTADO TURNO NOCHE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ROP!$B$36:$B$41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ROP!$D$36:$D$41</c:f>
              <c:numCache>
                <c:formatCode>0</c:formatCode>
                <c:ptCount val="5"/>
                <c:pt idx="0">
                  <c:v>56.017212226810237</c:v>
                </c:pt>
                <c:pt idx="1">
                  <c:v>55.909432455409345</c:v>
                </c:pt>
                <c:pt idx="2">
                  <c:v>113.05719976735996</c:v>
                </c:pt>
                <c:pt idx="3">
                  <c:v>15.299222147755932</c:v>
                </c:pt>
                <c:pt idx="4">
                  <c:v>17.438557647989079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6D-4848-9B4E-86D38CC7B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30340168"/>
        <c:axId val="2130345512"/>
      </c:barChart>
      <c:lineChart>
        <c:grouping val="standard"/>
        <c:varyColors val="0"/>
        <c:ser>
          <c:idx val="2"/>
          <c:order val="2"/>
          <c:tx>
            <c:strRef>
              <c:f>ROP!$E$35</c:f>
              <c:strCache>
                <c:ptCount val="1"/>
                <c:pt idx="0">
                  <c:v>ROP PROMEDIO KPI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38100">
                <a:solidFill>
                  <a:srgbClr val="FF0000"/>
                </a:solidFill>
              </a:ln>
              <a:effectLst/>
            </c:spPr>
          </c:marker>
          <c:cat>
            <c:strRef>
              <c:f>ROP!$B$36:$B$41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ROP!$E$36:$E$41</c:f>
              <c:numCache>
                <c:formatCode>0</c:formatCode>
                <c:ptCount val="5"/>
                <c:pt idx="0">
                  <c:v>66.875</c:v>
                </c:pt>
                <c:pt idx="1">
                  <c:v>30</c:v>
                </c:pt>
                <c:pt idx="2">
                  <c:v>88.181818181818187</c:v>
                </c:pt>
                <c:pt idx="3">
                  <c:v>44.666666666666664</c:v>
                </c:pt>
                <c:pt idx="4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D5-4858-99EA-3BE4C163F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0340168"/>
        <c:axId val="2130345512"/>
      </c:lineChart>
      <c:catAx>
        <c:axId val="2130340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0345512"/>
        <c:crosses val="autoZero"/>
        <c:auto val="1"/>
        <c:lblAlgn val="ctr"/>
        <c:lblOffset val="100"/>
        <c:noMultiLvlLbl val="0"/>
      </c:catAx>
      <c:valAx>
        <c:axId val="2130345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0340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[SSI_SlideSheet PROGRAMA.xlsx]ROP!TablaDinámica3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ROP DESLIZADO POR TURNOS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ROP!$C$50</c:f>
              <c:strCache>
                <c:ptCount val="1"/>
                <c:pt idx="0">
                  <c:v>ROP DESLIZADO TURNO DIA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ROP!$B$51:$B$52</c:f>
              <c:strCache>
                <c:ptCount val="1"/>
                <c:pt idx="0">
                  <c:v>13/09/2021</c:v>
                </c:pt>
              </c:strCache>
            </c:strRef>
          </c:cat>
          <c:val>
            <c:numRef>
              <c:f>ROP!$C$51:$C$52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73C5-4117-8963-D596FCB583C9}"/>
            </c:ext>
          </c:extLst>
        </c:ser>
        <c:ser>
          <c:idx val="1"/>
          <c:order val="1"/>
          <c:tx>
            <c:strRef>
              <c:f>ROP!$D$50</c:f>
              <c:strCache>
                <c:ptCount val="1"/>
                <c:pt idx="0">
                  <c:v>ROP DESLIZADO TURNO NOCHE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f>ROP!$B$51:$B$52</c:f>
              <c:strCache>
                <c:ptCount val="1"/>
                <c:pt idx="0">
                  <c:v>13/09/2021</c:v>
                </c:pt>
              </c:strCache>
            </c:strRef>
          </c:cat>
          <c:val>
            <c:numRef>
              <c:f>ROP!$D$51:$D$52</c:f>
              <c:numCache>
                <c:formatCode>General</c:formatCode>
                <c:ptCount val="1"/>
                <c:pt idx="0">
                  <c:v>25.096596593127313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C5-4117-8963-D596FCB58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30404904"/>
        <c:axId val="2130410424"/>
      </c:barChart>
      <c:lineChart>
        <c:grouping val="standard"/>
        <c:varyColors val="0"/>
        <c:ser>
          <c:idx val="2"/>
          <c:order val="2"/>
          <c:tx>
            <c:strRef>
              <c:f>ROP!$E$50</c:f>
              <c:strCache>
                <c:ptCount val="1"/>
                <c:pt idx="0">
                  <c:v>ROP PROMEDIO KPI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ROP!$B$51:$B$52</c:f>
              <c:strCache>
                <c:ptCount val="1"/>
                <c:pt idx="0">
                  <c:v>13/09/2021</c:v>
                </c:pt>
              </c:strCache>
            </c:strRef>
          </c:cat>
          <c:val>
            <c:numRef>
              <c:f>ROP!$E$51:$E$52</c:f>
              <c:numCache>
                <c:formatCode>General</c:formatCode>
                <c:ptCount val="1"/>
                <c:pt idx="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14-486E-A9DA-0ABC21027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0404904"/>
        <c:axId val="2130410424"/>
      </c:lineChart>
      <c:catAx>
        <c:axId val="2130404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0410424"/>
        <c:crosses val="autoZero"/>
        <c:auto val="1"/>
        <c:lblAlgn val="ctr"/>
        <c:lblOffset val="100"/>
        <c:noMultiLvlLbl val="0"/>
      </c:catAx>
      <c:valAx>
        <c:axId val="213041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0404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ROP AVG. PLANEADA VS REAL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1B40-4D82-A536-F706F107979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ROP!$D$72:$E$72</c:f>
              <c:strCache>
                <c:ptCount val="2"/>
                <c:pt idx="0">
                  <c:v>ROP PROMEDIO PLANEADA</c:v>
                </c:pt>
                <c:pt idx="1">
                  <c:v>ROP PROMEDIO REAL</c:v>
                </c:pt>
              </c:strCache>
            </c:strRef>
          </c:cat>
          <c:val>
            <c:numRef>
              <c:f>ROP!$D$73:$E$73</c:f>
              <c:numCache>
                <c:formatCode>0</c:formatCode>
                <c:ptCount val="2"/>
                <c:pt idx="0">
                  <c:v>63.157894736842103</c:v>
                </c:pt>
                <c:pt idx="1">
                  <c:v>73.616057330295703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40-4D82-A536-F706F107979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130435384"/>
        <c:axId val="2130452744"/>
      </c:barChart>
      <c:catAx>
        <c:axId val="2130435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0452744"/>
        <c:crosses val="autoZero"/>
        <c:auto val="1"/>
        <c:lblAlgn val="ctr"/>
        <c:lblOffset val="100"/>
        <c:noMultiLvlLbl val="0"/>
      </c:catAx>
      <c:valAx>
        <c:axId val="2130452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0435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ROP AVG. PLANEADA VS REAL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F82-434F-875B-B661B044959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ROP!$D$86:$E$86</c:f>
              <c:strCache>
                <c:ptCount val="2"/>
                <c:pt idx="0">
                  <c:v>ROP PROMEDIO PLANEADA</c:v>
                </c:pt>
                <c:pt idx="1">
                  <c:v>ROP PROMEDIO REAL</c:v>
                </c:pt>
              </c:strCache>
            </c:strRef>
          </c:cat>
          <c:val>
            <c:numRef>
              <c:f>ROP!$D$87:$E$87</c:f>
              <c:numCache>
                <c:formatCode>0</c:formatCode>
                <c:ptCount val="2"/>
                <c:pt idx="0">
                  <c:v>33.333333333333336</c:v>
                </c:pt>
                <c:pt idx="1">
                  <c:v>44.438512149457694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82-434F-875B-B661B044959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130486744"/>
        <c:axId val="2130497256"/>
      </c:barChart>
      <c:catAx>
        <c:axId val="2130486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0497256"/>
        <c:crosses val="autoZero"/>
        <c:auto val="1"/>
        <c:lblAlgn val="ctr"/>
        <c:lblOffset val="100"/>
        <c:noMultiLvlLbl val="0"/>
      </c:catAx>
      <c:valAx>
        <c:axId val="2130497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0486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ROP AVG. PLANEADA VS REAL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FC4-4270-BECC-356C9CBB1CB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ROP!$D$103:$E$103</c:f>
              <c:strCache>
                <c:ptCount val="2"/>
                <c:pt idx="0">
                  <c:v>ROP PROMEDIO PLANEADA</c:v>
                </c:pt>
                <c:pt idx="1">
                  <c:v>ROP PROMEDIO REAL</c:v>
                </c:pt>
              </c:strCache>
            </c:strRef>
          </c:cat>
          <c:val>
            <c:numRef>
              <c:f>ROP!$D$104:$E$104</c:f>
              <c:numCache>
                <c:formatCode>0</c:formatCode>
                <c:ptCount val="2"/>
                <c:pt idx="0" formatCode="General">
                  <c:v>45</c:v>
                </c:pt>
                <c:pt idx="1">
                  <c:v>60.756534462702881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C4-4270-BECC-356C9CBB1CB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130529896"/>
        <c:axId val="2130540584"/>
      </c:barChart>
      <c:catAx>
        <c:axId val="2130529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0540584"/>
        <c:crosses val="autoZero"/>
        <c:auto val="1"/>
        <c:lblAlgn val="ctr"/>
        <c:lblOffset val="100"/>
        <c:noMultiLvlLbl val="0"/>
      </c:catAx>
      <c:valAx>
        <c:axId val="2130540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0529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ROP AVG. PLANEADA VS REAL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022-4C14-B639-5A11C3C2497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ROP!$D$119:$E$119</c:f>
              <c:strCache>
                <c:ptCount val="2"/>
                <c:pt idx="0">
                  <c:v>ROP PROMEDIO PLANEADA</c:v>
                </c:pt>
                <c:pt idx="1">
                  <c:v>ROP PROMEDIO REAL</c:v>
                </c:pt>
              </c:strCache>
            </c:strRef>
          </c:cat>
          <c:val>
            <c:numRef>
              <c:f>ROP!$D$120:$E$120</c:f>
              <c:numCache>
                <c:formatCode>0</c:formatCode>
                <c:ptCount val="2"/>
                <c:pt idx="0">
                  <c:v>35.625</c:v>
                </c:pt>
                <c:pt idx="1">
                  <c:v>43.154358277987853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22-4C14-B639-5A11C3C2497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130572920"/>
        <c:axId val="2130583464"/>
      </c:barChart>
      <c:catAx>
        <c:axId val="2130572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0583464"/>
        <c:crosses val="autoZero"/>
        <c:auto val="1"/>
        <c:lblAlgn val="ctr"/>
        <c:lblOffset val="100"/>
        <c:noMultiLvlLbl val="0"/>
      </c:catAx>
      <c:valAx>
        <c:axId val="2130583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0572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ROP AVG. PLANEADA VS REAL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CC8-4657-8EC8-D6BF5BFCBD5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ROP!$D$135:$E$135</c:f>
              <c:strCache>
                <c:ptCount val="2"/>
                <c:pt idx="0">
                  <c:v>ROP PROMEDIO PLANEADA</c:v>
                </c:pt>
                <c:pt idx="1">
                  <c:v>ROP PROMEDIO REAL</c:v>
                </c:pt>
              </c:strCache>
            </c:strRef>
          </c:cat>
          <c:val>
            <c:numRef>
              <c:f>ROP!$D$136:$E$136</c:f>
              <c:numCache>
                <c:formatCode>0</c:formatCode>
                <c:ptCount val="2"/>
                <c:pt idx="0" formatCode="General">
                  <c:v>30</c:v>
                </c:pt>
                <c:pt idx="1">
                  <c:v>27.038985895837378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C8-4657-8EC8-D6BF5BFCBD5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130616120"/>
        <c:axId val="2130626840"/>
      </c:barChart>
      <c:catAx>
        <c:axId val="2130616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0626840"/>
        <c:crosses val="autoZero"/>
        <c:auto val="1"/>
        <c:lblAlgn val="ctr"/>
        <c:lblOffset val="100"/>
        <c:noMultiLvlLbl val="0"/>
      </c:catAx>
      <c:valAx>
        <c:axId val="2130626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0616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ROP AVG. PLANEADA VS REAL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09A-4BC0-8754-6F8F412F50F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ROP!$D$151:$E$151</c:f>
              <c:strCache>
                <c:ptCount val="2"/>
                <c:pt idx="0">
                  <c:v>ROP PROMEDIO PLANEADA</c:v>
                </c:pt>
                <c:pt idx="1">
                  <c:v>ROP PROMEDIO REAL</c:v>
                </c:pt>
              </c:strCache>
            </c:strRef>
          </c:cat>
          <c:val>
            <c:numRef>
              <c:f>ROP!$D$152:$E$152</c:f>
              <c:numCache>
                <c:formatCode>0</c:formatCode>
                <c:ptCount val="2"/>
                <c:pt idx="0" formatCode="General">
                  <c:v>90</c:v>
                </c:pt>
                <c:pt idx="1">
                  <c:v>116.75000000467844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9A-4BC0-8754-6F8F412F50F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130659368"/>
        <c:axId val="2130670040"/>
      </c:barChart>
      <c:catAx>
        <c:axId val="2130659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0670040"/>
        <c:crosses val="autoZero"/>
        <c:auto val="1"/>
        <c:lblAlgn val="ctr"/>
        <c:lblOffset val="100"/>
        <c:noMultiLvlLbl val="0"/>
      </c:catAx>
      <c:valAx>
        <c:axId val="213067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0659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ROP Av. Planeada vs ROP Av. Real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6CE-4A31-A853-E229B678993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ROP!$D$174:$E$174</c:f>
              <c:strCache>
                <c:ptCount val="2"/>
                <c:pt idx="0">
                  <c:v>ROP PROMEDIO PLANEADA</c:v>
                </c:pt>
                <c:pt idx="1">
                  <c:v>ROP PROMEDIO REAL</c:v>
                </c:pt>
              </c:strCache>
            </c:strRef>
          </c:cat>
          <c:val>
            <c:numRef>
              <c:f>ROP!$D$175:$E$175</c:f>
              <c:numCache>
                <c:formatCode>0</c:formatCode>
                <c:ptCount val="2"/>
                <c:pt idx="0">
                  <c:v>58.670329670329672</c:v>
                </c:pt>
                <c:pt idx="1">
                  <c:v>66.98570081796133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CE-4A31-A853-E229B678993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129758632"/>
        <c:axId val="2129747768"/>
      </c:barChart>
      <c:catAx>
        <c:axId val="2129758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29747768"/>
        <c:crosses val="autoZero"/>
        <c:auto val="1"/>
        <c:lblAlgn val="ctr"/>
        <c:lblOffset val="100"/>
        <c:noMultiLvlLbl val="0"/>
      </c:catAx>
      <c:valAx>
        <c:axId val="2129747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29758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[SSI_SlideSheet PROGRAMA.xlsx]VIAJE!TablaDinámica4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VELOCIDAD RIH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rgbClr val="689CDA"/>
          </a:solidFill>
          <a:ln>
            <a:noFill/>
          </a:ln>
          <a:effectLst/>
        </c:spPr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tx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9"/>
        <c:spPr>
          <a:solidFill>
            <a:srgbClr val="689CDA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VIAJE!$C$7</c:f>
              <c:strCache>
                <c:ptCount val="1"/>
                <c:pt idx="0">
                  <c:v>Promedio de RIH TURNO DIA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VIAJE!$B$8:$B$11</c:f>
              <c:strCache>
                <c:ptCount val="3"/>
                <c:pt idx="0">
                  <c:v>10/09/2021</c:v>
                </c:pt>
                <c:pt idx="1">
                  <c:v>11/09/2021</c:v>
                </c:pt>
                <c:pt idx="2">
                  <c:v>13/09/2021</c:v>
                </c:pt>
              </c:strCache>
            </c:strRef>
          </c:cat>
          <c:val>
            <c:numRef>
              <c:f>VIAJE!$C$8:$C$11</c:f>
              <c:numCache>
                <c:formatCode>General</c:formatCode>
                <c:ptCount val="3"/>
                <c:pt idx="1">
                  <c:v>1188.9908256410879</c:v>
                </c:pt>
                <c:pt idx="2">
                  <c:v>987.67857142356627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17-4C09-8816-3032C3C74580}"/>
            </c:ext>
          </c:extLst>
        </c:ser>
        <c:ser>
          <c:idx val="1"/>
          <c:order val="1"/>
          <c:tx>
            <c:strRef>
              <c:f>VIAJE!$D$7</c:f>
              <c:strCache>
                <c:ptCount val="1"/>
                <c:pt idx="0">
                  <c:v>Promedio de RIH TURNO NOCHE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VIAJE!$B$8:$B$11</c:f>
              <c:strCache>
                <c:ptCount val="3"/>
                <c:pt idx="0">
                  <c:v>10/09/2021</c:v>
                </c:pt>
                <c:pt idx="1">
                  <c:v>11/09/2021</c:v>
                </c:pt>
                <c:pt idx="2">
                  <c:v>13/09/2021</c:v>
                </c:pt>
              </c:strCache>
            </c:strRef>
          </c:cat>
          <c:val>
            <c:numRef>
              <c:f>VIAJE!$D$8:$D$11</c:f>
              <c:numCache>
                <c:formatCode>General</c:formatCode>
                <c:ptCount val="3"/>
                <c:pt idx="0">
                  <c:v>1129.1666665957114</c:v>
                </c:pt>
                <c:pt idx="1">
                  <c:v>2002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17-4C09-8816-3032C3C74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30875144"/>
        <c:axId val="2130880712"/>
      </c:barChart>
      <c:lineChart>
        <c:grouping val="standard"/>
        <c:varyColors val="0"/>
        <c:ser>
          <c:idx val="2"/>
          <c:order val="2"/>
          <c:tx>
            <c:strRef>
              <c:f>VIAJE!$E$7</c:f>
              <c:strCache>
                <c:ptCount val="1"/>
                <c:pt idx="0">
                  <c:v>VELOCIDAD MINIMA DE RIH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VIAJE!$B$8:$B$11</c:f>
              <c:strCache>
                <c:ptCount val="3"/>
                <c:pt idx="0">
                  <c:v>10/09/2021</c:v>
                </c:pt>
                <c:pt idx="1">
                  <c:v>11/09/2021</c:v>
                </c:pt>
                <c:pt idx="2">
                  <c:v>13/09/2021</c:v>
                </c:pt>
              </c:strCache>
            </c:strRef>
          </c:cat>
          <c:val>
            <c:numRef>
              <c:f>VIAJE!$E$8:$E$11</c:f>
              <c:numCache>
                <c:formatCode>General</c:formatCode>
                <c:ptCount val="3"/>
                <c:pt idx="0">
                  <c:v>1500</c:v>
                </c:pt>
                <c:pt idx="1">
                  <c:v>1033.3333333333333</c:v>
                </c:pt>
                <c:pt idx="2">
                  <c:v>1150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17-4C09-8816-3032C3C74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0875144"/>
        <c:axId val="2130880712"/>
      </c:lineChart>
      <c:catAx>
        <c:axId val="2130875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0880712"/>
        <c:crosses val="autoZero"/>
        <c:auto val="1"/>
        <c:lblAlgn val="ctr"/>
        <c:lblOffset val="100"/>
        <c:noMultiLvlLbl val="0"/>
      </c:catAx>
      <c:valAx>
        <c:axId val="2130880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0875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[SSI_SlideSheet PROGRAMA.xlsx]VIAJE!TablaDinámica1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VELOCIDAD POOH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VIAJE!$C$21</c:f>
              <c:strCache>
                <c:ptCount val="1"/>
                <c:pt idx="0">
                  <c:v>Promedio de POOH TURNO DIA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VIAJE!$B$22:$B$27</c:f>
              <c:strCache>
                <c:ptCount val="5"/>
                <c:pt idx="0">
                  <c:v>09/09/2021</c:v>
                </c:pt>
                <c:pt idx="1">
                  <c:v>10/09/2021</c:v>
                </c:pt>
                <c:pt idx="2">
                  <c:v>11/09/2021</c:v>
                </c:pt>
                <c:pt idx="3">
                  <c:v>12/09/2021</c:v>
                </c:pt>
                <c:pt idx="4">
                  <c:v>13/09/2021</c:v>
                </c:pt>
              </c:strCache>
            </c:strRef>
          </c:cat>
          <c:val>
            <c:numRef>
              <c:f>VIAJE!$C$22:$C$27</c:f>
              <c:numCache>
                <c:formatCode>General</c:formatCode>
                <c:ptCount val="5"/>
                <c:pt idx="2">
                  <c:v>1462.8571429544565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C2-49DB-B00F-D3EF4D72267F}"/>
            </c:ext>
          </c:extLst>
        </c:ser>
        <c:ser>
          <c:idx val="1"/>
          <c:order val="1"/>
          <c:tx>
            <c:strRef>
              <c:f>VIAJE!$D$21</c:f>
              <c:strCache>
                <c:ptCount val="1"/>
                <c:pt idx="0">
                  <c:v>Promedio de POOH TURNO NOCHE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VIAJE!$B$22:$B$27</c:f>
              <c:strCache>
                <c:ptCount val="5"/>
                <c:pt idx="0">
                  <c:v>09/09/2021</c:v>
                </c:pt>
                <c:pt idx="1">
                  <c:v>10/09/2021</c:v>
                </c:pt>
                <c:pt idx="2">
                  <c:v>11/09/2021</c:v>
                </c:pt>
                <c:pt idx="3">
                  <c:v>12/09/2021</c:v>
                </c:pt>
                <c:pt idx="4">
                  <c:v>13/09/2021</c:v>
                </c:pt>
              </c:strCache>
            </c:strRef>
          </c:cat>
          <c:val>
            <c:numRef>
              <c:f>VIAJE!$D$22:$D$27</c:f>
              <c:numCache>
                <c:formatCode>General</c:formatCode>
                <c:ptCount val="5"/>
                <c:pt idx="3">
                  <c:v>808.66666666666663</c:v>
                </c:pt>
                <c:pt idx="4">
                  <c:v>1246.2666666883572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C2-49DB-B00F-D3EF4D722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0930680"/>
        <c:axId val="2130936120"/>
      </c:barChart>
      <c:lineChart>
        <c:grouping val="standard"/>
        <c:varyColors val="0"/>
        <c:ser>
          <c:idx val="2"/>
          <c:order val="2"/>
          <c:tx>
            <c:strRef>
              <c:f>VIAJE!$E$21</c:f>
              <c:strCache>
                <c:ptCount val="1"/>
                <c:pt idx="0">
                  <c:v>VELOCIDAD MINIMA DE POOH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VIAJE!$B$22:$B$27</c:f>
              <c:strCache>
                <c:ptCount val="5"/>
                <c:pt idx="0">
                  <c:v>09/09/2021</c:v>
                </c:pt>
                <c:pt idx="1">
                  <c:v>10/09/2021</c:v>
                </c:pt>
                <c:pt idx="2">
                  <c:v>11/09/2021</c:v>
                </c:pt>
                <c:pt idx="3">
                  <c:v>12/09/2021</c:v>
                </c:pt>
                <c:pt idx="4">
                  <c:v>13/09/2021</c:v>
                </c:pt>
              </c:strCache>
            </c:strRef>
          </c:cat>
          <c:val>
            <c:numRef>
              <c:f>VIAJE!$E$22:$E$27</c:f>
              <c:numCache>
                <c:formatCode>General</c:formatCode>
                <c:ptCount val="5"/>
                <c:pt idx="1">
                  <c:v>1500</c:v>
                </c:pt>
                <c:pt idx="2">
                  <c:v>975</c:v>
                </c:pt>
                <c:pt idx="3">
                  <c:v>800</c:v>
                </c:pt>
                <c:pt idx="4">
                  <c:v>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C2-49DB-B00F-D3EF4D722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0930680"/>
        <c:axId val="2130936120"/>
      </c:lineChart>
      <c:catAx>
        <c:axId val="2130930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0936120"/>
        <c:crosses val="autoZero"/>
        <c:auto val="1"/>
        <c:lblAlgn val="ctr"/>
        <c:lblOffset val="100"/>
        <c:noMultiLvlLbl val="0"/>
      </c:catAx>
      <c:valAx>
        <c:axId val="2130936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0930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[SSI_SlideSheet PROGRAMA.xlsx]CONEXIONES!TablaDinámica4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TIEMPOS</a:t>
            </a:r>
            <a:r>
              <a:rPr lang="es-EC" baseline="0"/>
              <a:t> DE CONEXIÓN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tx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rgbClr val="689CDA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pPr>
            <a:solidFill>
              <a:schemeClr val="tx1"/>
            </a:solidFill>
            <a:ln w="9525">
              <a:solidFill>
                <a:schemeClr val="tx1"/>
              </a:solidFill>
            </a:ln>
            <a:effectLst/>
          </c:spPr>
        </c:marker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rgbClr val="689CDA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chemeClr val="tx1"/>
              </a:solidFill>
            </a:ln>
            <a:effectLst/>
          </c:spPr>
        </c:marker>
      </c:pivotFmt>
      <c:pivotFmt>
        <c:idx val="32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35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</c:marker>
      </c:pivotFmt>
      <c:pivotFmt>
        <c:idx val="3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37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4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4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CONEXIONES!$C$7</c:f>
              <c:strCache>
                <c:ptCount val="1"/>
                <c:pt idx="0">
                  <c:v>TIEMPO PROMEDIO TURNO DIA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CONEXIONES!$B$8:$B$13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CONEXIONES!$C$8:$C$13</c:f>
              <c:numCache>
                <c:formatCode>0.00</c:formatCode>
                <c:ptCount val="5"/>
                <c:pt idx="0">
                  <c:v>0.10185185185400769</c:v>
                </c:pt>
                <c:pt idx="1">
                  <c:v>0.12500000005820766</c:v>
                </c:pt>
                <c:pt idx="2">
                  <c:v>0.10972222221607808</c:v>
                </c:pt>
                <c:pt idx="4">
                  <c:v>0.20000000012805685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DA-46CC-A846-D615D9277347}"/>
            </c:ext>
          </c:extLst>
        </c:ser>
        <c:ser>
          <c:idx val="1"/>
          <c:order val="1"/>
          <c:tx>
            <c:strRef>
              <c:f>CONEXIONES!$D$7</c:f>
              <c:strCache>
                <c:ptCount val="1"/>
                <c:pt idx="0">
                  <c:v>TIEMPO PROMEDIO TURNO NOCHE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f>CONEXIONES!$B$8:$B$13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CONEXIONES!$D$8:$D$13</c:f>
              <c:numCache>
                <c:formatCode>0.00</c:formatCode>
                <c:ptCount val="5"/>
                <c:pt idx="0">
                  <c:v>7.2222222224809229E-2</c:v>
                </c:pt>
                <c:pt idx="1">
                  <c:v>8.333333331393078E-2</c:v>
                </c:pt>
                <c:pt idx="2">
                  <c:v>7.7083333344489802E-2</c:v>
                </c:pt>
                <c:pt idx="3">
                  <c:v>8.3333333255723119E-2</c:v>
                </c:pt>
                <c:pt idx="4">
                  <c:v>0.11666666652308777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DA-46CC-A846-D615D9277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31820952"/>
        <c:axId val="2131816984"/>
      </c:barChart>
      <c:lineChart>
        <c:grouping val="standard"/>
        <c:varyColors val="0"/>
        <c:ser>
          <c:idx val="2"/>
          <c:order val="2"/>
          <c:tx>
            <c:strRef>
              <c:f>CONEXIONES!$E$7</c:f>
              <c:strCache>
                <c:ptCount val="1"/>
                <c:pt idx="0">
                  <c:v>TIEMPOS MINIMOS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5BDA-46CC-A846-D615D9277347}"/>
              </c:ext>
            </c:extLst>
          </c:dPt>
          <c:cat>
            <c:strRef>
              <c:f>CONEXIONES!$B$8:$B$13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CONEXIONES!$E$8:$E$13</c:f>
              <c:numCache>
                <c:formatCode>0.00</c:formatCode>
                <c:ptCount val="5"/>
                <c:pt idx="0">
                  <c:v>8.299999999999999E-2</c:v>
                </c:pt>
                <c:pt idx="1">
                  <c:v>8.3000000000000004E-2</c:v>
                </c:pt>
                <c:pt idx="2">
                  <c:v>8.299999999999999E-2</c:v>
                </c:pt>
                <c:pt idx="3">
                  <c:v>8.3000000000000004E-2</c:v>
                </c:pt>
                <c:pt idx="4">
                  <c:v>8.3000000000000004E-2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DA-46CC-A846-D615D9277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820952"/>
        <c:axId val="2131816984"/>
      </c:lineChart>
      <c:catAx>
        <c:axId val="2131820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1816984"/>
        <c:crosses val="autoZero"/>
        <c:auto val="1"/>
        <c:lblAlgn val="ctr"/>
        <c:lblOffset val="100"/>
        <c:noMultiLvlLbl val="0"/>
      </c:catAx>
      <c:valAx>
        <c:axId val="2131816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1820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400">
                <a:latin typeface="+mn-lt"/>
              </a:rPr>
              <a:t>TIEMPOS DE CONEXION</a:t>
            </a:r>
            <a:r>
              <a:rPr lang="en-US" sz="1400" baseline="0">
                <a:latin typeface="+mn-lt"/>
              </a:rPr>
              <a:t> </a:t>
            </a:r>
            <a:r>
              <a:rPr lang="en-US" sz="1400">
                <a:latin typeface="+mn-lt"/>
              </a:rPr>
              <a:t>POR TURNO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V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Hoja14!$L$1</c:f>
              <c:strCache>
                <c:ptCount val="1"/>
                <c:pt idx="0">
                  <c:v>Tiempo 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0950-4EA7-8280-6086B45DB61E}"/>
              </c:ext>
            </c:extLst>
          </c:dPt>
          <c:cat>
            <c:strLit>
              <c:ptCount val="54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10</c:v>
              </c:pt>
              <c:pt idx="7">
                <c:v>11</c:v>
              </c:pt>
              <c:pt idx="8">
                <c:v>12</c:v>
              </c:pt>
              <c:pt idx="9">
                <c:v>13</c:v>
              </c:pt>
              <c:pt idx="10">
                <c:v>14</c:v>
              </c:pt>
              <c:pt idx="11">
                <c:v>15</c:v>
              </c:pt>
              <c:pt idx="12">
                <c:v>16</c:v>
              </c:pt>
              <c:pt idx="13">
                <c:v>18</c:v>
              </c:pt>
              <c:pt idx="14">
                <c:v>19</c:v>
              </c:pt>
              <c:pt idx="15">
                <c:v>20</c:v>
              </c:pt>
              <c:pt idx="16">
                <c:v>21</c:v>
              </c:pt>
              <c:pt idx="17">
                <c:v>22</c:v>
              </c:pt>
              <c:pt idx="18">
                <c:v>24</c:v>
              </c:pt>
              <c:pt idx="19">
                <c:v>25</c:v>
              </c:pt>
              <c:pt idx="20">
                <c:v>26</c:v>
              </c:pt>
              <c:pt idx="21">
                <c:v>27</c:v>
              </c:pt>
              <c:pt idx="22">
                <c:v>28</c:v>
              </c:pt>
              <c:pt idx="23">
                <c:v>29</c:v>
              </c:pt>
              <c:pt idx="24">
                <c:v>30</c:v>
              </c:pt>
              <c:pt idx="25">
                <c:v>31</c:v>
              </c:pt>
              <c:pt idx="26">
                <c:v>32</c:v>
              </c:pt>
              <c:pt idx="27">
                <c:v>33</c:v>
              </c:pt>
              <c:pt idx="28">
                <c:v>34</c:v>
              </c:pt>
              <c:pt idx="29">
                <c:v>35</c:v>
              </c:pt>
              <c:pt idx="30">
                <c:v>36</c:v>
              </c:pt>
              <c:pt idx="31">
                <c:v>37</c:v>
              </c:pt>
              <c:pt idx="32">
                <c:v>38</c:v>
              </c:pt>
              <c:pt idx="33">
                <c:v>39</c:v>
              </c:pt>
              <c:pt idx="34">
                <c:v>40</c:v>
              </c:pt>
              <c:pt idx="35">
                <c:v>41</c:v>
              </c:pt>
              <c:pt idx="36">
                <c:v>42</c:v>
              </c:pt>
              <c:pt idx="37">
                <c:v>43</c:v>
              </c:pt>
              <c:pt idx="38">
                <c:v>44</c:v>
              </c:pt>
              <c:pt idx="39">
                <c:v>45</c:v>
              </c:pt>
              <c:pt idx="40">
                <c:v>46</c:v>
              </c:pt>
              <c:pt idx="41">
                <c:v>47</c:v>
              </c:pt>
              <c:pt idx="42">
                <c:v>48</c:v>
              </c:pt>
              <c:pt idx="43">
                <c:v>49</c:v>
              </c:pt>
              <c:pt idx="44">
                <c:v>50</c:v>
              </c:pt>
              <c:pt idx="45">
                <c:v>51</c:v>
              </c:pt>
              <c:pt idx="46">
                <c:v>52</c:v>
              </c:pt>
              <c:pt idx="47">
                <c:v>53</c:v>
              </c:pt>
              <c:pt idx="48">
                <c:v>54</c:v>
              </c:pt>
              <c:pt idx="49">
                <c:v>55</c:v>
              </c:pt>
              <c:pt idx="50">
                <c:v>56</c:v>
              </c:pt>
              <c:pt idx="51">
                <c:v>57</c:v>
              </c:pt>
              <c:pt idx="52">
                <c:v>58</c:v>
              </c:pt>
              <c:pt idx="53">
                <c:v>59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Hoja14!$L$2:$L$60</c15:sqref>
                  </c15:fullRef>
                </c:ext>
              </c:extLst>
              <c:f>(Hoja14!$L$2:$L$7,Hoja14!$L$11:$L$17,Hoja14!$L$19:$L$23,Hoja14!$L$25:$L$60)</c:f>
              <c:numCache>
                <c:formatCode>General</c:formatCode>
                <c:ptCount val="54"/>
                <c:pt idx="0">
                  <c:v>9.9999999976716936E-2</c:v>
                </c:pt>
                <c:pt idx="1">
                  <c:v>0.1499999999650754</c:v>
                </c:pt>
                <c:pt idx="2">
                  <c:v>8.3333333430346102E-2</c:v>
                </c:pt>
                <c:pt idx="3">
                  <c:v>0.13333333341870457</c:v>
                </c:pt>
                <c:pt idx="4">
                  <c:v>9.9999999976716936E-2</c:v>
                </c:pt>
                <c:pt idx="5">
                  <c:v>8.3333333255723119E-2</c:v>
                </c:pt>
                <c:pt idx="6">
                  <c:v>9.9999999976716936E-2</c:v>
                </c:pt>
                <c:pt idx="7">
                  <c:v>4.9999999988358468E-2</c:v>
                </c:pt>
                <c:pt idx="8">
                  <c:v>6.6666666709352285E-2</c:v>
                </c:pt>
                <c:pt idx="9">
                  <c:v>9.9999999976716936E-2</c:v>
                </c:pt>
                <c:pt idx="10">
                  <c:v>9.9999999976716936E-2</c:v>
                </c:pt>
                <c:pt idx="11">
                  <c:v>4.9999999988358468E-2</c:v>
                </c:pt>
                <c:pt idx="12">
                  <c:v>0.11666666669771075</c:v>
                </c:pt>
                <c:pt idx="13">
                  <c:v>4.9999999988358468E-2</c:v>
                </c:pt>
                <c:pt idx="14">
                  <c:v>4.9999999988358468E-2</c:v>
                </c:pt>
                <c:pt idx="15">
                  <c:v>4.9999999988358468E-2</c:v>
                </c:pt>
                <c:pt idx="16">
                  <c:v>0.11666666669771075</c:v>
                </c:pt>
                <c:pt idx="17">
                  <c:v>0.11666666669771075</c:v>
                </c:pt>
                <c:pt idx="18">
                  <c:v>0.11666666669771075</c:v>
                </c:pt>
                <c:pt idx="19">
                  <c:v>9.9999999976716936E-2</c:v>
                </c:pt>
                <c:pt idx="20">
                  <c:v>9.9999999976716936E-2</c:v>
                </c:pt>
                <c:pt idx="21">
                  <c:v>9.9999999976716936E-2</c:v>
                </c:pt>
                <c:pt idx="22">
                  <c:v>8.3333333430346102E-2</c:v>
                </c:pt>
                <c:pt idx="23">
                  <c:v>9.9999999976716936E-2</c:v>
                </c:pt>
                <c:pt idx="24">
                  <c:v>9.9999999976716936E-2</c:v>
                </c:pt>
                <c:pt idx="25">
                  <c:v>0.1499999999650754</c:v>
                </c:pt>
                <c:pt idx="26">
                  <c:v>8.3333333430346102E-2</c:v>
                </c:pt>
                <c:pt idx="27">
                  <c:v>0.13333333324408159</c:v>
                </c:pt>
                <c:pt idx="28">
                  <c:v>8.3333333255723119E-2</c:v>
                </c:pt>
                <c:pt idx="29">
                  <c:v>8.3333333430346102E-2</c:v>
                </c:pt>
                <c:pt idx="30">
                  <c:v>0.11666666669771075</c:v>
                </c:pt>
                <c:pt idx="31">
                  <c:v>6.6666666709352285E-2</c:v>
                </c:pt>
                <c:pt idx="32">
                  <c:v>8.3333333255723119E-2</c:v>
                </c:pt>
                <c:pt idx="33">
                  <c:v>0.11666666652308777</c:v>
                </c:pt>
                <c:pt idx="34">
                  <c:v>0.20000000012805685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Hoja14!$K$2:$K$138</c15:sqref>
                        </c15:formulaRef>
                      </c:ext>
                    </c:extLst>
                    <c:strCache>
                      <c:ptCount val="35"/>
                      <c:pt idx="0">
                        <c:v>Conexión</c:v>
                      </c:pt>
                      <c:pt idx="1">
                        <c:v>Conexión</c:v>
                      </c:pt>
                      <c:pt idx="2">
                        <c:v>Conexión</c:v>
                      </c:pt>
                      <c:pt idx="3">
                        <c:v>Conexión</c:v>
                      </c:pt>
                      <c:pt idx="4">
                        <c:v>Conexión</c:v>
                      </c:pt>
                      <c:pt idx="5">
                        <c:v>Conexión</c:v>
                      </c:pt>
                      <c:pt idx="6">
                        <c:v>Conexión</c:v>
                      </c:pt>
                      <c:pt idx="7">
                        <c:v>Conexión</c:v>
                      </c:pt>
                      <c:pt idx="8">
                        <c:v>Conexión</c:v>
                      </c:pt>
                      <c:pt idx="9">
                        <c:v>Conexión</c:v>
                      </c:pt>
                      <c:pt idx="10">
                        <c:v>Conexión</c:v>
                      </c:pt>
                      <c:pt idx="11">
                        <c:v>Conexión</c:v>
                      </c:pt>
                      <c:pt idx="12">
                        <c:v>Conexión</c:v>
                      </c:pt>
                      <c:pt idx="13">
                        <c:v>Conexión</c:v>
                      </c:pt>
                      <c:pt idx="14">
                        <c:v>Conexión</c:v>
                      </c:pt>
                      <c:pt idx="15">
                        <c:v>Conexión</c:v>
                      </c:pt>
                      <c:pt idx="16">
                        <c:v>Conexión</c:v>
                      </c:pt>
                      <c:pt idx="17">
                        <c:v>Conexión</c:v>
                      </c:pt>
                      <c:pt idx="18">
                        <c:v>Conexión</c:v>
                      </c:pt>
                      <c:pt idx="19">
                        <c:v>Conexión</c:v>
                      </c:pt>
                      <c:pt idx="20">
                        <c:v>Conexión</c:v>
                      </c:pt>
                      <c:pt idx="21">
                        <c:v>Conexión</c:v>
                      </c:pt>
                      <c:pt idx="22">
                        <c:v>Conexión</c:v>
                      </c:pt>
                      <c:pt idx="23">
                        <c:v>Conexión</c:v>
                      </c:pt>
                      <c:pt idx="24">
                        <c:v>Conexión</c:v>
                      </c:pt>
                      <c:pt idx="25">
                        <c:v>Conexión</c:v>
                      </c:pt>
                      <c:pt idx="26">
                        <c:v>Conexión</c:v>
                      </c:pt>
                      <c:pt idx="27">
                        <c:v>Conexión</c:v>
                      </c:pt>
                      <c:pt idx="28">
                        <c:v>Conexión</c:v>
                      </c:pt>
                      <c:pt idx="29">
                        <c:v>Conexión</c:v>
                      </c:pt>
                      <c:pt idx="30">
                        <c:v>Conexión</c:v>
                      </c:pt>
                      <c:pt idx="31">
                        <c:v>Conexión</c:v>
                      </c:pt>
                      <c:pt idx="32">
                        <c:v>Conexión</c:v>
                      </c:pt>
                      <c:pt idx="33">
                        <c:v>Conexión</c:v>
                      </c:pt>
                      <c:pt idx="34">
                        <c:v>Conexión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0950-4EA7-8280-6086B45DB61E}"/>
            </c:ext>
          </c:extLst>
        </c:ser>
        <c:ser>
          <c:idx val="1"/>
          <c:order val="1"/>
          <c:tx>
            <c:strRef>
              <c:f>Hoja14!$P$1</c:f>
              <c:strCache>
                <c:ptCount val="1"/>
                <c:pt idx="0">
                  <c:v>Turno Dia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4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10</c:v>
              </c:pt>
              <c:pt idx="7">
                <c:v>11</c:v>
              </c:pt>
              <c:pt idx="8">
                <c:v>12</c:v>
              </c:pt>
              <c:pt idx="9">
                <c:v>13</c:v>
              </c:pt>
              <c:pt idx="10">
                <c:v>14</c:v>
              </c:pt>
              <c:pt idx="11">
                <c:v>15</c:v>
              </c:pt>
              <c:pt idx="12">
                <c:v>16</c:v>
              </c:pt>
              <c:pt idx="13">
                <c:v>18</c:v>
              </c:pt>
              <c:pt idx="14">
                <c:v>19</c:v>
              </c:pt>
              <c:pt idx="15">
                <c:v>20</c:v>
              </c:pt>
              <c:pt idx="16">
                <c:v>21</c:v>
              </c:pt>
              <c:pt idx="17">
                <c:v>22</c:v>
              </c:pt>
              <c:pt idx="18">
                <c:v>24</c:v>
              </c:pt>
              <c:pt idx="19">
                <c:v>25</c:v>
              </c:pt>
              <c:pt idx="20">
                <c:v>26</c:v>
              </c:pt>
              <c:pt idx="21">
                <c:v>27</c:v>
              </c:pt>
              <c:pt idx="22">
                <c:v>28</c:v>
              </c:pt>
              <c:pt idx="23">
                <c:v>29</c:v>
              </c:pt>
              <c:pt idx="24">
                <c:v>30</c:v>
              </c:pt>
              <c:pt idx="25">
                <c:v>31</c:v>
              </c:pt>
              <c:pt idx="26">
                <c:v>32</c:v>
              </c:pt>
              <c:pt idx="27">
                <c:v>33</c:v>
              </c:pt>
              <c:pt idx="28">
                <c:v>34</c:v>
              </c:pt>
              <c:pt idx="29">
                <c:v>35</c:v>
              </c:pt>
              <c:pt idx="30">
                <c:v>36</c:v>
              </c:pt>
              <c:pt idx="31">
                <c:v>37</c:v>
              </c:pt>
              <c:pt idx="32">
                <c:v>38</c:v>
              </c:pt>
              <c:pt idx="33">
                <c:v>39</c:v>
              </c:pt>
              <c:pt idx="34">
                <c:v>40</c:v>
              </c:pt>
              <c:pt idx="35">
                <c:v>41</c:v>
              </c:pt>
              <c:pt idx="36">
                <c:v>42</c:v>
              </c:pt>
              <c:pt idx="37">
                <c:v>43</c:v>
              </c:pt>
              <c:pt idx="38">
                <c:v>44</c:v>
              </c:pt>
              <c:pt idx="39">
                <c:v>45</c:v>
              </c:pt>
              <c:pt idx="40">
                <c:v>46</c:v>
              </c:pt>
              <c:pt idx="41">
                <c:v>47</c:v>
              </c:pt>
              <c:pt idx="42">
                <c:v>48</c:v>
              </c:pt>
              <c:pt idx="43">
                <c:v>49</c:v>
              </c:pt>
              <c:pt idx="44">
                <c:v>50</c:v>
              </c:pt>
              <c:pt idx="45">
                <c:v>51</c:v>
              </c:pt>
              <c:pt idx="46">
                <c:v>52</c:v>
              </c:pt>
              <c:pt idx="47">
                <c:v>53</c:v>
              </c:pt>
              <c:pt idx="48">
                <c:v>54</c:v>
              </c:pt>
              <c:pt idx="49">
                <c:v>55</c:v>
              </c:pt>
              <c:pt idx="50">
                <c:v>56</c:v>
              </c:pt>
              <c:pt idx="51">
                <c:v>57</c:v>
              </c:pt>
              <c:pt idx="52">
                <c:v>58</c:v>
              </c:pt>
              <c:pt idx="53">
                <c:v>59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Hoja14!$P$2:$P$60</c15:sqref>
                  </c15:fullRef>
                </c:ext>
              </c:extLst>
              <c:f>(Hoja14!$P$2:$P$7,Hoja14!$P$11:$P$17,Hoja14!$P$19:$P$23,Hoja14!$P$25:$P$60)</c:f>
              <c:numCache>
                <c:formatCode>General</c:formatCode>
                <c:ptCount val="54"/>
                <c:pt idx="0">
                  <c:v>9.9999999976716936E-2</c:v>
                </c:pt>
                <c:pt idx="1">
                  <c:v>0.1499999999650754</c:v>
                </c:pt>
                <c:pt idx="2">
                  <c:v>8.3333333430346102E-2</c:v>
                </c:pt>
                <c:pt idx="3">
                  <c:v>0.13333333341870457</c:v>
                </c:pt>
                <c:pt idx="4">
                  <c:v>9.9999999976716936E-2</c:v>
                </c:pt>
                <c:pt idx="5">
                  <c:v>8.3333333255723119E-2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0.11666666669771075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0.11666666669771075</c:v>
                </c:pt>
                <c:pt idx="18">
                  <c:v>0.11666666669771075</c:v>
                </c:pt>
                <c:pt idx="19">
                  <c:v>9.9999999976716936E-2</c:v>
                </c:pt>
                <c:pt idx="20">
                  <c:v>9.9999999976716936E-2</c:v>
                </c:pt>
                <c:pt idx="21">
                  <c:v>9.9999999976716936E-2</c:v>
                </c:pt>
                <c:pt idx="22">
                  <c:v>8.3333333430346102E-2</c:v>
                </c:pt>
                <c:pt idx="23">
                  <c:v>9.9999999976716936E-2</c:v>
                </c:pt>
                <c:pt idx="24">
                  <c:v>9.9999999976716936E-2</c:v>
                </c:pt>
                <c:pt idx="25">
                  <c:v>0.1499999999650754</c:v>
                </c:pt>
                <c:pt idx="26">
                  <c:v>8.3333333430346102E-2</c:v>
                </c:pt>
                <c:pt idx="27">
                  <c:v>0.13333333324408159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0.20000000012805685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50-4EA7-8280-6086B45DB61E}"/>
            </c:ext>
          </c:extLst>
        </c:ser>
        <c:ser>
          <c:idx val="2"/>
          <c:order val="2"/>
          <c:tx>
            <c:strRef>
              <c:f>Hoja14!$Q$1</c:f>
              <c:strCache>
                <c:ptCount val="1"/>
                <c:pt idx="0">
                  <c:v>Turno Noche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4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10</c:v>
              </c:pt>
              <c:pt idx="7">
                <c:v>11</c:v>
              </c:pt>
              <c:pt idx="8">
                <c:v>12</c:v>
              </c:pt>
              <c:pt idx="9">
                <c:v>13</c:v>
              </c:pt>
              <c:pt idx="10">
                <c:v>14</c:v>
              </c:pt>
              <c:pt idx="11">
                <c:v>15</c:v>
              </c:pt>
              <c:pt idx="12">
                <c:v>16</c:v>
              </c:pt>
              <c:pt idx="13">
                <c:v>18</c:v>
              </c:pt>
              <c:pt idx="14">
                <c:v>19</c:v>
              </c:pt>
              <c:pt idx="15">
                <c:v>20</c:v>
              </c:pt>
              <c:pt idx="16">
                <c:v>21</c:v>
              </c:pt>
              <c:pt idx="17">
                <c:v>22</c:v>
              </c:pt>
              <c:pt idx="18">
                <c:v>24</c:v>
              </c:pt>
              <c:pt idx="19">
                <c:v>25</c:v>
              </c:pt>
              <c:pt idx="20">
                <c:v>26</c:v>
              </c:pt>
              <c:pt idx="21">
                <c:v>27</c:v>
              </c:pt>
              <c:pt idx="22">
                <c:v>28</c:v>
              </c:pt>
              <c:pt idx="23">
                <c:v>29</c:v>
              </c:pt>
              <c:pt idx="24">
                <c:v>30</c:v>
              </c:pt>
              <c:pt idx="25">
                <c:v>31</c:v>
              </c:pt>
              <c:pt idx="26">
                <c:v>32</c:v>
              </c:pt>
              <c:pt idx="27">
                <c:v>33</c:v>
              </c:pt>
              <c:pt idx="28">
                <c:v>34</c:v>
              </c:pt>
              <c:pt idx="29">
                <c:v>35</c:v>
              </c:pt>
              <c:pt idx="30">
                <c:v>36</c:v>
              </c:pt>
              <c:pt idx="31">
                <c:v>37</c:v>
              </c:pt>
              <c:pt idx="32">
                <c:v>38</c:v>
              </c:pt>
              <c:pt idx="33">
                <c:v>39</c:v>
              </c:pt>
              <c:pt idx="34">
                <c:v>40</c:v>
              </c:pt>
              <c:pt idx="35">
                <c:v>41</c:v>
              </c:pt>
              <c:pt idx="36">
                <c:v>42</c:v>
              </c:pt>
              <c:pt idx="37">
                <c:v>43</c:v>
              </c:pt>
              <c:pt idx="38">
                <c:v>44</c:v>
              </c:pt>
              <c:pt idx="39">
                <c:v>45</c:v>
              </c:pt>
              <c:pt idx="40">
                <c:v>46</c:v>
              </c:pt>
              <c:pt idx="41">
                <c:v>47</c:v>
              </c:pt>
              <c:pt idx="42">
                <c:v>48</c:v>
              </c:pt>
              <c:pt idx="43">
                <c:v>49</c:v>
              </c:pt>
              <c:pt idx="44">
                <c:v>50</c:v>
              </c:pt>
              <c:pt idx="45">
                <c:v>51</c:v>
              </c:pt>
              <c:pt idx="46">
                <c:v>52</c:v>
              </c:pt>
              <c:pt idx="47">
                <c:v>53</c:v>
              </c:pt>
              <c:pt idx="48">
                <c:v>54</c:v>
              </c:pt>
              <c:pt idx="49">
                <c:v>55</c:v>
              </c:pt>
              <c:pt idx="50">
                <c:v>56</c:v>
              </c:pt>
              <c:pt idx="51">
                <c:v>57</c:v>
              </c:pt>
              <c:pt idx="52">
                <c:v>58</c:v>
              </c:pt>
              <c:pt idx="53">
                <c:v>59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Hoja14!$Q$2:$Q$60</c15:sqref>
                  </c15:fullRef>
                </c:ext>
              </c:extLst>
              <c:f>(Hoja14!$Q$2:$Q$7,Hoja14!$Q$11:$Q$17,Hoja14!$Q$19:$Q$23,Hoja14!$Q$25:$Q$60)</c:f>
              <c:numCache>
                <c:formatCode>General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9.9999999976716936E-2</c:v>
                </c:pt>
                <c:pt idx="7">
                  <c:v>4.9999999988358468E-2</c:v>
                </c:pt>
                <c:pt idx="8">
                  <c:v>6.6666666709352285E-2</c:v>
                </c:pt>
                <c:pt idx="9">
                  <c:v>9.9999999976716936E-2</c:v>
                </c:pt>
                <c:pt idx="10">
                  <c:v>9.9999999976716936E-2</c:v>
                </c:pt>
                <c:pt idx="11">
                  <c:v>4.9999999988358468E-2</c:v>
                </c:pt>
                <c:pt idx="12">
                  <c:v>0</c:v>
                </c:pt>
                <c:pt idx="13">
                  <c:v>4.9999999988358468E-2</c:v>
                </c:pt>
                <c:pt idx="14">
                  <c:v>4.9999999988358468E-2</c:v>
                </c:pt>
                <c:pt idx="15">
                  <c:v>4.9999999988358468E-2</c:v>
                </c:pt>
                <c:pt idx="16">
                  <c:v>0.11666666669771075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8.3333333255723119E-2</c:v>
                </c:pt>
                <c:pt idx="29">
                  <c:v>8.3333333430346102E-2</c:v>
                </c:pt>
                <c:pt idx="30">
                  <c:v>0.11666666669771075</c:v>
                </c:pt>
                <c:pt idx="31">
                  <c:v>6.6666666709352285E-2</c:v>
                </c:pt>
                <c:pt idx="32">
                  <c:v>8.3333333255723119E-2</c:v>
                </c:pt>
                <c:pt idx="33">
                  <c:v>0.11666666652308777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950-4EA7-8280-6086B45DB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1773304"/>
        <c:axId val="2131769400"/>
      </c:barChart>
      <c:lineChart>
        <c:grouping val="standard"/>
        <c:varyColors val="0"/>
        <c:ser>
          <c:idx val="3"/>
          <c:order val="3"/>
          <c:tx>
            <c:strRef>
              <c:f>Hoja14!$O$1</c:f>
              <c:strCache>
                <c:ptCount val="1"/>
                <c:pt idx="0">
                  <c:v>KPI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4"/>
                </a:solidFill>
                <a:round/>
              </a:ln>
              <a:effectLst/>
            </c:spPr>
          </c:marker>
          <c:cat>
            <c:strLit>
              <c:ptCount val="54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10</c:v>
              </c:pt>
              <c:pt idx="7">
                <c:v>11</c:v>
              </c:pt>
              <c:pt idx="8">
                <c:v>12</c:v>
              </c:pt>
              <c:pt idx="9">
                <c:v>13</c:v>
              </c:pt>
              <c:pt idx="10">
                <c:v>14</c:v>
              </c:pt>
              <c:pt idx="11">
                <c:v>15</c:v>
              </c:pt>
              <c:pt idx="12">
                <c:v>16</c:v>
              </c:pt>
              <c:pt idx="13">
                <c:v>18</c:v>
              </c:pt>
              <c:pt idx="14">
                <c:v>19</c:v>
              </c:pt>
              <c:pt idx="15">
                <c:v>20</c:v>
              </c:pt>
              <c:pt idx="16">
                <c:v>21</c:v>
              </c:pt>
              <c:pt idx="17">
                <c:v>22</c:v>
              </c:pt>
              <c:pt idx="18">
                <c:v>24</c:v>
              </c:pt>
              <c:pt idx="19">
                <c:v>25</c:v>
              </c:pt>
              <c:pt idx="20">
                <c:v>26</c:v>
              </c:pt>
              <c:pt idx="21">
                <c:v>27</c:v>
              </c:pt>
              <c:pt idx="22">
                <c:v>28</c:v>
              </c:pt>
              <c:pt idx="23">
                <c:v>29</c:v>
              </c:pt>
              <c:pt idx="24">
                <c:v>30</c:v>
              </c:pt>
              <c:pt idx="25">
                <c:v>31</c:v>
              </c:pt>
              <c:pt idx="26">
                <c:v>32</c:v>
              </c:pt>
              <c:pt idx="27">
                <c:v>33</c:v>
              </c:pt>
              <c:pt idx="28">
                <c:v>34</c:v>
              </c:pt>
              <c:pt idx="29">
                <c:v>35</c:v>
              </c:pt>
              <c:pt idx="30">
                <c:v>36</c:v>
              </c:pt>
              <c:pt idx="31">
                <c:v>37</c:v>
              </c:pt>
              <c:pt idx="32">
                <c:v>38</c:v>
              </c:pt>
              <c:pt idx="33">
                <c:v>39</c:v>
              </c:pt>
              <c:pt idx="34">
                <c:v>40</c:v>
              </c:pt>
              <c:pt idx="35">
                <c:v>41</c:v>
              </c:pt>
              <c:pt idx="36">
                <c:v>42</c:v>
              </c:pt>
              <c:pt idx="37">
                <c:v>43</c:v>
              </c:pt>
              <c:pt idx="38">
                <c:v>44</c:v>
              </c:pt>
              <c:pt idx="39">
                <c:v>45</c:v>
              </c:pt>
              <c:pt idx="40">
                <c:v>46</c:v>
              </c:pt>
              <c:pt idx="41">
                <c:v>47</c:v>
              </c:pt>
              <c:pt idx="42">
                <c:v>48</c:v>
              </c:pt>
              <c:pt idx="43">
                <c:v>49</c:v>
              </c:pt>
              <c:pt idx="44">
                <c:v>50</c:v>
              </c:pt>
              <c:pt idx="45">
                <c:v>51</c:v>
              </c:pt>
              <c:pt idx="46">
                <c:v>52</c:v>
              </c:pt>
              <c:pt idx="47">
                <c:v>53</c:v>
              </c:pt>
              <c:pt idx="48">
                <c:v>54</c:v>
              </c:pt>
              <c:pt idx="49">
                <c:v>55</c:v>
              </c:pt>
              <c:pt idx="50">
                <c:v>56</c:v>
              </c:pt>
              <c:pt idx="51">
                <c:v>57</c:v>
              </c:pt>
              <c:pt idx="52">
                <c:v>58</c:v>
              </c:pt>
              <c:pt idx="53">
                <c:v>59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Hoja14!$O$2:$O$60</c15:sqref>
                  </c15:fullRef>
                </c:ext>
              </c:extLst>
              <c:f>(Hoja14!$O$2:$O$7,Hoja14!$O$11:$O$17,Hoja14!$O$19:$O$23,Hoja14!$O$25:$O$60)</c:f>
              <c:numCache>
                <c:formatCode>General</c:formatCode>
                <c:ptCount val="54"/>
                <c:pt idx="0">
                  <c:v>8.3000000000000004E-2</c:v>
                </c:pt>
                <c:pt idx="1">
                  <c:v>8.3000000000000004E-2</c:v>
                </c:pt>
                <c:pt idx="2">
                  <c:v>8.3000000000000004E-2</c:v>
                </c:pt>
                <c:pt idx="3">
                  <c:v>8.3000000000000004E-2</c:v>
                </c:pt>
                <c:pt idx="4">
                  <c:v>8.3000000000000004E-2</c:v>
                </c:pt>
                <c:pt idx="5">
                  <c:v>8.3000000000000004E-2</c:v>
                </c:pt>
                <c:pt idx="6">
                  <c:v>8.3000000000000004E-2</c:v>
                </c:pt>
                <c:pt idx="7">
                  <c:v>8.3000000000000004E-2</c:v>
                </c:pt>
                <c:pt idx="8">
                  <c:v>8.3000000000000004E-2</c:v>
                </c:pt>
                <c:pt idx="9">
                  <c:v>8.3000000000000004E-2</c:v>
                </c:pt>
                <c:pt idx="10">
                  <c:v>8.3000000000000004E-2</c:v>
                </c:pt>
                <c:pt idx="11">
                  <c:v>8.3000000000000004E-2</c:v>
                </c:pt>
                <c:pt idx="12">
                  <c:v>8.3000000000000004E-2</c:v>
                </c:pt>
                <c:pt idx="13">
                  <c:v>8.3000000000000004E-2</c:v>
                </c:pt>
                <c:pt idx="14">
                  <c:v>8.3000000000000004E-2</c:v>
                </c:pt>
                <c:pt idx="15">
                  <c:v>8.3000000000000004E-2</c:v>
                </c:pt>
                <c:pt idx="16">
                  <c:v>8.3000000000000004E-2</c:v>
                </c:pt>
                <c:pt idx="17">
                  <c:v>8.3000000000000004E-2</c:v>
                </c:pt>
                <c:pt idx="18">
                  <c:v>8.3000000000000004E-2</c:v>
                </c:pt>
                <c:pt idx="19">
                  <c:v>8.3000000000000004E-2</c:v>
                </c:pt>
                <c:pt idx="20">
                  <c:v>8.3000000000000004E-2</c:v>
                </c:pt>
                <c:pt idx="21">
                  <c:v>8.3000000000000004E-2</c:v>
                </c:pt>
                <c:pt idx="22">
                  <c:v>8.3000000000000004E-2</c:v>
                </c:pt>
                <c:pt idx="23">
                  <c:v>8.3000000000000004E-2</c:v>
                </c:pt>
                <c:pt idx="24">
                  <c:v>8.3000000000000004E-2</c:v>
                </c:pt>
                <c:pt idx="25">
                  <c:v>8.3000000000000004E-2</c:v>
                </c:pt>
                <c:pt idx="26">
                  <c:v>8.3000000000000004E-2</c:v>
                </c:pt>
                <c:pt idx="27">
                  <c:v>8.3000000000000004E-2</c:v>
                </c:pt>
                <c:pt idx="28">
                  <c:v>8.3000000000000004E-2</c:v>
                </c:pt>
                <c:pt idx="29">
                  <c:v>8.3000000000000004E-2</c:v>
                </c:pt>
                <c:pt idx="30">
                  <c:v>8.3000000000000004E-2</c:v>
                </c:pt>
                <c:pt idx="31">
                  <c:v>8.3000000000000004E-2</c:v>
                </c:pt>
                <c:pt idx="32">
                  <c:v>8.3000000000000004E-2</c:v>
                </c:pt>
                <c:pt idx="33">
                  <c:v>8.3000000000000004E-2</c:v>
                </c:pt>
                <c:pt idx="34">
                  <c:v>8.3000000000000004E-2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12-0950-4EA7-8280-6086B45DB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773304"/>
        <c:axId val="2131769400"/>
      </c:lineChart>
      <c:catAx>
        <c:axId val="2131773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1769400"/>
        <c:crosses val="autoZero"/>
        <c:auto val="1"/>
        <c:lblAlgn val="ctr"/>
        <c:lblOffset val="100"/>
        <c:noMultiLvlLbl val="0"/>
      </c:catAx>
      <c:valAx>
        <c:axId val="2131769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177330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zero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[SSI_SlideSheet PROGRAMA.xlsx]CONEXIONES!TablaDinámica1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TIEMPOS DE REPASO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CONEXIONES!$C$23</c:f>
              <c:strCache>
                <c:ptCount val="1"/>
                <c:pt idx="0">
                  <c:v>Promedio de TIEMPO REPASO DIA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CONEXIONES!$B$24:$B$29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CONEXIONES!$C$24:$C$29</c:f>
              <c:numCache>
                <c:formatCode>General</c:formatCode>
                <c:ptCount val="5"/>
                <c:pt idx="0">
                  <c:v>5.9259259258396924E-2</c:v>
                </c:pt>
                <c:pt idx="1">
                  <c:v>8.8888888829387724E-2</c:v>
                </c:pt>
                <c:pt idx="2">
                  <c:v>7.4999999982537702E-2</c:v>
                </c:pt>
                <c:pt idx="3">
                  <c:v>#N/A</c:v>
                </c:pt>
                <c:pt idx="4">
                  <c:v>5.9999999951105568E-2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13-437A-8EE6-33315A6E2AFC}"/>
            </c:ext>
          </c:extLst>
        </c:ser>
        <c:ser>
          <c:idx val="1"/>
          <c:order val="1"/>
          <c:tx>
            <c:strRef>
              <c:f>CONEXIONES!$D$23</c:f>
              <c:strCache>
                <c:ptCount val="1"/>
                <c:pt idx="0">
                  <c:v>Promedio de TIEMPO REPASO NOCHE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cat>
            <c:strRef>
              <c:f>CONEXIONES!$B$24:$B$29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CONEXIONES!$D$24:$D$29</c:f>
              <c:numCache>
                <c:formatCode>0.00</c:formatCode>
                <c:ptCount val="5"/>
                <c:pt idx="0">
                  <c:v>6.6666666634513858E-2</c:v>
                </c:pt>
                <c:pt idx="1">
                  <c:v>8.703703701030463E-2</c:v>
                </c:pt>
                <c:pt idx="2">
                  <c:v>8.9999999909196049E-2</c:v>
                </c:pt>
                <c:pt idx="3">
                  <c:v>7.6666666602250189E-2</c:v>
                </c:pt>
                <c:pt idx="4">
                  <c:v>0.14583333337213844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13-437A-8EE6-33315A6E2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2971224"/>
        <c:axId val="2132976472"/>
      </c:barChart>
      <c:lineChart>
        <c:grouping val="stacked"/>
        <c:varyColors val="0"/>
        <c:ser>
          <c:idx val="2"/>
          <c:order val="2"/>
          <c:tx>
            <c:strRef>
              <c:f>CONEXIONES!$E$23</c:f>
              <c:strCache>
                <c:ptCount val="1"/>
                <c:pt idx="0">
                  <c:v>TIEMPO MINIMO REPASO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CONEXIONES!$B$24:$B$29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CONEXIONES!$E$24:$E$29</c:f>
              <c:numCache>
                <c:formatCode>0.00</c:formatCode>
                <c:ptCount val="5"/>
                <c:pt idx="0">
                  <c:v>0.10000000000000002</c:v>
                </c:pt>
                <c:pt idx="1">
                  <c:v>9.9999999999999992E-2</c:v>
                </c:pt>
                <c:pt idx="2">
                  <c:v>0.1</c:v>
                </c:pt>
                <c:pt idx="3">
                  <c:v>6.8000000000000005E-2</c:v>
                </c:pt>
                <c:pt idx="4">
                  <c:v>6.0000000000000005E-2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13-437A-8EE6-33315A6E2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2971224"/>
        <c:axId val="2132976472"/>
      </c:lineChart>
      <c:catAx>
        <c:axId val="2132971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2976472"/>
        <c:crosses val="autoZero"/>
        <c:auto val="1"/>
        <c:lblAlgn val="ctr"/>
        <c:lblOffset val="100"/>
        <c:noMultiLvlLbl val="0"/>
      </c:catAx>
      <c:valAx>
        <c:axId val="2132976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2971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400">
                <a:latin typeface="+mn-lt"/>
              </a:rPr>
              <a:t>TIEMPOS DE REPASO POR TURNO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V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Hoja14!$AH$1</c:f>
              <c:strCache>
                <c:ptCount val="1"/>
                <c:pt idx="0">
                  <c:v>Tiempo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2EFD-4D63-8DD2-CE09A0972FA8}"/>
              </c:ext>
            </c:extLst>
          </c:dPt>
          <c:val>
            <c:numRef>
              <c:f>Hoja14!$AH$2:$AH$60</c:f>
              <c:numCache>
                <c:formatCode>General</c:formatCode>
                <c:ptCount val="59"/>
                <c:pt idx="0">
                  <c:v>3.3333333441987634E-2</c:v>
                </c:pt>
                <c:pt idx="1">
                  <c:v>4.9999999988358468E-2</c:v>
                </c:pt>
                <c:pt idx="2">
                  <c:v>6.6666666534729302E-2</c:v>
                </c:pt>
                <c:pt idx="3">
                  <c:v>4.9999999988358468E-2</c:v>
                </c:pt>
                <c:pt idx="4">
                  <c:v>8.3333333430346102E-2</c:v>
                </c:pt>
                <c:pt idx="5">
                  <c:v>4.9999999988358468E-2</c:v>
                </c:pt>
                <c:pt idx="6">
                  <c:v>6.6666666534729302E-2</c:v>
                </c:pt>
                <c:pt idx="7">
                  <c:v>4.9999999988358468E-2</c:v>
                </c:pt>
                <c:pt idx="8">
                  <c:v>8.3333333430346102E-2</c:v>
                </c:pt>
                <c:pt idx="9">
                  <c:v>3.3333333267364651E-2</c:v>
                </c:pt>
                <c:pt idx="10">
                  <c:v>6.6666666709352285E-2</c:v>
                </c:pt>
                <c:pt idx="11">
                  <c:v>9.9999999976716936E-2</c:v>
                </c:pt>
                <c:pt idx="12">
                  <c:v>4.9999999988358468E-2</c:v>
                </c:pt>
                <c:pt idx="13">
                  <c:v>4.9999999988358468E-2</c:v>
                </c:pt>
                <c:pt idx="14">
                  <c:v>8.3333333255723119E-2</c:v>
                </c:pt>
                <c:pt idx="15">
                  <c:v>8.3333333255723119E-2</c:v>
                </c:pt>
                <c:pt idx="16">
                  <c:v>8.3333333430346102E-2</c:v>
                </c:pt>
                <c:pt idx="17">
                  <c:v>6.6666666709352285E-2</c:v>
                </c:pt>
                <c:pt idx="18">
                  <c:v>0.13333333341870457</c:v>
                </c:pt>
                <c:pt idx="19">
                  <c:v>9.9999999976716936E-2</c:v>
                </c:pt>
                <c:pt idx="20">
                  <c:v>9.9999999976716936E-2</c:v>
                </c:pt>
                <c:pt idx="21">
                  <c:v>8.3333333255723119E-2</c:v>
                </c:pt>
                <c:pt idx="22">
                  <c:v>6.6666666534729302E-2</c:v>
                </c:pt>
                <c:pt idx="23">
                  <c:v>8.3333333255723119E-2</c:v>
                </c:pt>
                <c:pt idx="24">
                  <c:v>6.6666666534729302E-2</c:v>
                </c:pt>
                <c:pt idx="25">
                  <c:v>8.3333333255723119E-2</c:v>
                </c:pt>
                <c:pt idx="26">
                  <c:v>4.9999999988358468E-2</c:v>
                </c:pt>
                <c:pt idx="27">
                  <c:v>0.13333333324408159</c:v>
                </c:pt>
                <c:pt idx="28">
                  <c:v>8.3333333255723119E-2</c:v>
                </c:pt>
                <c:pt idx="29">
                  <c:v>0.11666666669771075</c:v>
                </c:pt>
                <c:pt idx="30">
                  <c:v>6.6666666534729302E-2</c:v>
                </c:pt>
                <c:pt idx="31">
                  <c:v>6.6666666534729302E-2</c:v>
                </c:pt>
                <c:pt idx="32">
                  <c:v>0.11666666652308777</c:v>
                </c:pt>
                <c:pt idx="33">
                  <c:v>6.6666666534729302E-2</c:v>
                </c:pt>
                <c:pt idx="34">
                  <c:v>4.9999999988358468E-2</c:v>
                </c:pt>
                <c:pt idx="35">
                  <c:v>0.13333333324408159</c:v>
                </c:pt>
                <c:pt idx="36">
                  <c:v>6.6666666709352285E-2</c:v>
                </c:pt>
                <c:pt idx="37">
                  <c:v>4.9999999988358468E-2</c:v>
                </c:pt>
                <c:pt idx="38">
                  <c:v>8.3333333430346102E-2</c:v>
                </c:pt>
                <c:pt idx="39">
                  <c:v>6.6666666709352285E-2</c:v>
                </c:pt>
                <c:pt idx="40">
                  <c:v>8.3333333255723119E-2</c:v>
                </c:pt>
                <c:pt idx="41">
                  <c:v>4.9999999988358468E-2</c:v>
                </c:pt>
                <c:pt idx="42">
                  <c:v>6.6666666534729302E-2</c:v>
                </c:pt>
                <c:pt idx="43">
                  <c:v>9.9999999976716936E-2</c:v>
                </c:pt>
                <c:pt idx="44">
                  <c:v>9.9999999976716936E-2</c:v>
                </c:pt>
                <c:pt idx="45">
                  <c:v>6.6666666534729302E-2</c:v>
                </c:pt>
                <c:pt idx="46">
                  <c:v>8.3333333430346102E-2</c:v>
                </c:pt>
                <c:pt idx="47">
                  <c:v>0.11666666669771075</c:v>
                </c:pt>
                <c:pt idx="48">
                  <c:v>0.13333333324408159</c:v>
                </c:pt>
                <c:pt idx="49">
                  <c:v>0.25000000011641532</c:v>
                </c:pt>
                <c:pt idx="50">
                  <c:v>4.9999999988358468E-2</c:v>
                </c:pt>
                <c:pt idx="51">
                  <c:v>4.9999999988358468E-2</c:v>
                </c:pt>
                <c:pt idx="52">
                  <c:v>8.3333333255723119E-2</c:v>
                </c:pt>
                <c:pt idx="53">
                  <c:v>6.6666666534729302E-2</c:v>
                </c:pt>
                <c:pt idx="54">
                  <c:v>4.9999999988358468E-2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Hoja14!$K$2:$K$138</c15:sqref>
                        </c15:formulaRef>
                      </c:ext>
                    </c:extLst>
                    <c:strCache>
                      <c:ptCount val="40"/>
                      <c:pt idx="0">
                        <c:v>Conexión</c:v>
                      </c:pt>
                      <c:pt idx="1">
                        <c:v>Conexión</c:v>
                      </c:pt>
                      <c:pt idx="2">
                        <c:v>Conexión</c:v>
                      </c:pt>
                      <c:pt idx="3">
                        <c:v>Conexión</c:v>
                      </c:pt>
                      <c:pt idx="4">
                        <c:v>Conexión</c:v>
                      </c:pt>
                      <c:pt idx="5">
                        <c:v>Conexión</c:v>
                      </c:pt>
                      <c:pt idx="6">
                        <c:v>Conexión</c:v>
                      </c:pt>
                      <c:pt idx="7">
                        <c:v>Conexión</c:v>
                      </c:pt>
                      <c:pt idx="8">
                        <c:v>Conexión</c:v>
                      </c:pt>
                      <c:pt idx="9">
                        <c:v>Conexión</c:v>
                      </c:pt>
                      <c:pt idx="10">
                        <c:v>Conexión</c:v>
                      </c:pt>
                      <c:pt idx="11">
                        <c:v>Conexión</c:v>
                      </c:pt>
                      <c:pt idx="12">
                        <c:v>Conexión</c:v>
                      </c:pt>
                      <c:pt idx="13">
                        <c:v>Conexión</c:v>
                      </c:pt>
                      <c:pt idx="14">
                        <c:v>Conexión</c:v>
                      </c:pt>
                      <c:pt idx="15">
                        <c:v>Conexión</c:v>
                      </c:pt>
                      <c:pt idx="16">
                        <c:v>Conexión</c:v>
                      </c:pt>
                      <c:pt idx="17">
                        <c:v>Conexión</c:v>
                      </c:pt>
                      <c:pt idx="18">
                        <c:v>Conexión</c:v>
                      </c:pt>
                      <c:pt idx="19">
                        <c:v>Conexión</c:v>
                      </c:pt>
                      <c:pt idx="20">
                        <c:v>Conexión</c:v>
                      </c:pt>
                      <c:pt idx="21">
                        <c:v>Conexión</c:v>
                      </c:pt>
                      <c:pt idx="22">
                        <c:v>Conexión</c:v>
                      </c:pt>
                      <c:pt idx="23">
                        <c:v>Conexión</c:v>
                      </c:pt>
                      <c:pt idx="24">
                        <c:v>Conexión</c:v>
                      </c:pt>
                      <c:pt idx="25">
                        <c:v>Conexión</c:v>
                      </c:pt>
                      <c:pt idx="26">
                        <c:v>Conexión</c:v>
                      </c:pt>
                      <c:pt idx="27">
                        <c:v>Conexión</c:v>
                      </c:pt>
                      <c:pt idx="28">
                        <c:v>Conexión</c:v>
                      </c:pt>
                      <c:pt idx="29">
                        <c:v>Conexión</c:v>
                      </c:pt>
                      <c:pt idx="30">
                        <c:v>Conexión</c:v>
                      </c:pt>
                      <c:pt idx="31">
                        <c:v>Conexión</c:v>
                      </c:pt>
                      <c:pt idx="32">
                        <c:v>Conexión</c:v>
                      </c:pt>
                      <c:pt idx="33">
                        <c:v>Conexión</c:v>
                      </c:pt>
                      <c:pt idx="34">
                        <c:v>Conexión</c:v>
                      </c:pt>
                      <c:pt idx="35">
                        <c:v>Conexión</c:v>
                      </c:pt>
                      <c:pt idx="36">
                        <c:v>Conexión</c:v>
                      </c:pt>
                      <c:pt idx="37">
                        <c:v>Conexión</c:v>
                      </c:pt>
                      <c:pt idx="38">
                        <c:v>Conexión</c:v>
                      </c:pt>
                      <c:pt idx="39">
                        <c:v>Conexión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2EFD-4D63-8DD2-CE09A0972FA8}"/>
            </c:ext>
          </c:extLst>
        </c:ser>
        <c:ser>
          <c:idx val="1"/>
          <c:order val="1"/>
          <c:tx>
            <c:strRef>
              <c:f>Hoja14!$AL$1</c:f>
              <c:strCache>
                <c:ptCount val="1"/>
                <c:pt idx="0">
                  <c:v>Turno Dia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Hoja14!$AL$2:$AL$60</c:f>
              <c:numCache>
                <c:formatCode>General</c:formatCode>
                <c:ptCount val="59"/>
                <c:pt idx="0">
                  <c:v>3.3333333441987634E-2</c:v>
                </c:pt>
                <c:pt idx="1">
                  <c:v>4.9999999988358468E-2</c:v>
                </c:pt>
                <c:pt idx="2">
                  <c:v>6.6666666534729302E-2</c:v>
                </c:pt>
                <c:pt idx="3">
                  <c:v>4.9999999988358468E-2</c:v>
                </c:pt>
                <c:pt idx="4">
                  <c:v>8.3333333430346102E-2</c:v>
                </c:pt>
                <c:pt idx="5">
                  <c:v>4.9999999988358468E-2</c:v>
                </c:pt>
                <c:pt idx="6">
                  <c:v>6.6666666534729302E-2</c:v>
                </c:pt>
                <c:pt idx="7">
                  <c:v>4.9999999988358468E-2</c:v>
                </c:pt>
                <c:pt idx="8">
                  <c:v>8.3333333430346102E-2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8.3333333255723119E-2</c:v>
                </c:pt>
                <c:pt idx="26">
                  <c:v>4.9999999988358468E-2</c:v>
                </c:pt>
                <c:pt idx="27">
                  <c:v>0.13333333324408159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6.6666666534729302E-2</c:v>
                </c:pt>
                <c:pt idx="34">
                  <c:v>4.9999999988358468E-2</c:v>
                </c:pt>
                <c:pt idx="35">
                  <c:v>0.13333333324408159</c:v>
                </c:pt>
                <c:pt idx="36">
                  <c:v>6.6666666709352285E-2</c:v>
                </c:pt>
                <c:pt idx="37">
                  <c:v>4.9999999988358468E-2</c:v>
                </c:pt>
                <c:pt idx="38">
                  <c:v>8.3333333430346102E-2</c:v>
                </c:pt>
                <c:pt idx="39">
                  <c:v>6.6666666709352285E-2</c:v>
                </c:pt>
                <c:pt idx="40">
                  <c:v>8.3333333255723119E-2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4.9999999988358468E-2</c:v>
                </c:pt>
                <c:pt idx="51">
                  <c:v>4.9999999988358468E-2</c:v>
                </c:pt>
                <c:pt idx="52">
                  <c:v>8.3333333255723119E-2</c:v>
                </c:pt>
                <c:pt idx="53">
                  <c:v>6.6666666534729302E-2</c:v>
                </c:pt>
                <c:pt idx="54">
                  <c:v>4.9999999988358468E-2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FD-4D63-8DD2-CE09A0972FA8}"/>
            </c:ext>
          </c:extLst>
        </c:ser>
        <c:ser>
          <c:idx val="2"/>
          <c:order val="2"/>
          <c:tx>
            <c:strRef>
              <c:f>Hoja14!$AM$1</c:f>
              <c:strCache>
                <c:ptCount val="1"/>
                <c:pt idx="0">
                  <c:v>Turno Noche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Hoja14!$AM$2:$AM$60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3.3333333267364651E-2</c:v>
                </c:pt>
                <c:pt idx="10">
                  <c:v>6.6666666709352285E-2</c:v>
                </c:pt>
                <c:pt idx="11">
                  <c:v>9.9999999976716936E-2</c:v>
                </c:pt>
                <c:pt idx="12">
                  <c:v>4.9999999988358468E-2</c:v>
                </c:pt>
                <c:pt idx="13">
                  <c:v>4.9999999988358468E-2</c:v>
                </c:pt>
                <c:pt idx="14">
                  <c:v>8.3333333255723119E-2</c:v>
                </c:pt>
                <c:pt idx="15">
                  <c:v>8.3333333255723119E-2</c:v>
                </c:pt>
                <c:pt idx="16">
                  <c:v>8.3333333430346102E-2</c:v>
                </c:pt>
                <c:pt idx="17">
                  <c:v>6.6666666709352285E-2</c:v>
                </c:pt>
                <c:pt idx="18">
                  <c:v>0.13333333341870457</c:v>
                </c:pt>
                <c:pt idx="19">
                  <c:v>9.9999999976716936E-2</c:v>
                </c:pt>
                <c:pt idx="20">
                  <c:v>9.9999999976716936E-2</c:v>
                </c:pt>
                <c:pt idx="21">
                  <c:v>8.3333333255723119E-2</c:v>
                </c:pt>
                <c:pt idx="22">
                  <c:v>6.6666666534729302E-2</c:v>
                </c:pt>
                <c:pt idx="23">
                  <c:v>8.3333333255723119E-2</c:v>
                </c:pt>
                <c:pt idx="24">
                  <c:v>6.6666666534729302E-2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8.3333333255723119E-2</c:v>
                </c:pt>
                <c:pt idx="29">
                  <c:v>0.11666666669771075</c:v>
                </c:pt>
                <c:pt idx="30">
                  <c:v>6.6666666534729302E-2</c:v>
                </c:pt>
                <c:pt idx="31">
                  <c:v>6.6666666534729302E-2</c:v>
                </c:pt>
                <c:pt idx="32">
                  <c:v>0.11666666652308777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4.9999999988358468E-2</c:v>
                </c:pt>
                <c:pt idx="42">
                  <c:v>6.6666666534729302E-2</c:v>
                </c:pt>
                <c:pt idx="43">
                  <c:v>9.9999999976716936E-2</c:v>
                </c:pt>
                <c:pt idx="44">
                  <c:v>9.9999999976716936E-2</c:v>
                </c:pt>
                <c:pt idx="45">
                  <c:v>6.6666666534729302E-2</c:v>
                </c:pt>
                <c:pt idx="46">
                  <c:v>8.3333333430346102E-2</c:v>
                </c:pt>
                <c:pt idx="47">
                  <c:v>0.11666666669771075</c:v>
                </c:pt>
                <c:pt idx="48">
                  <c:v>0.13333333324408159</c:v>
                </c:pt>
                <c:pt idx="49">
                  <c:v>0.25000000011641532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FD-4D63-8DD2-CE09A0972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3022056"/>
        <c:axId val="2133028584"/>
      </c:barChart>
      <c:lineChart>
        <c:grouping val="standard"/>
        <c:varyColors val="0"/>
        <c:ser>
          <c:idx val="3"/>
          <c:order val="3"/>
          <c:tx>
            <c:strRef>
              <c:f>Hoja14!$AK$1</c:f>
              <c:strCache>
                <c:ptCount val="1"/>
                <c:pt idx="0">
                  <c:v>KPI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4"/>
                </a:solidFill>
                <a:round/>
              </a:ln>
              <a:effectLst/>
            </c:spPr>
          </c:marker>
          <c:val>
            <c:numRef>
              <c:f>Hoja14!$AK$2:$AK$60</c:f>
              <c:numCache>
                <c:formatCode>0.0000</c:formatCode>
                <c:ptCount val="5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0.06</c:v>
                </c:pt>
                <c:pt idx="43">
                  <c:v>0.06</c:v>
                </c:pt>
                <c:pt idx="44">
                  <c:v>0.06</c:v>
                </c:pt>
                <c:pt idx="45">
                  <c:v>0.06</c:v>
                </c:pt>
                <c:pt idx="46">
                  <c:v>0.06</c:v>
                </c:pt>
                <c:pt idx="47">
                  <c:v>0.06</c:v>
                </c:pt>
                <c:pt idx="48">
                  <c:v>0.06</c:v>
                </c:pt>
                <c:pt idx="49">
                  <c:v>0.06</c:v>
                </c:pt>
                <c:pt idx="50">
                  <c:v>0.06</c:v>
                </c:pt>
                <c:pt idx="51">
                  <c:v>0.06</c:v>
                </c:pt>
                <c:pt idx="52">
                  <c:v>0.06</c:v>
                </c:pt>
                <c:pt idx="53">
                  <c:v>0.06</c:v>
                </c:pt>
                <c:pt idx="54">
                  <c:v>0.06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EFD-4D63-8DD2-CE09A0972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3022056"/>
        <c:axId val="2133028584"/>
      </c:lineChart>
      <c:catAx>
        <c:axId val="2133022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3028584"/>
        <c:crosses val="autoZero"/>
        <c:auto val="1"/>
        <c:lblAlgn val="ctr"/>
        <c:lblOffset val="100"/>
        <c:noMultiLvlLbl val="0"/>
      </c:catAx>
      <c:valAx>
        <c:axId val="2133028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302205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zero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[SSI_SlideSheet PROGRAMA.xlsx]CONEXIONES!TablaDinámica2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TIEMPOS</a:t>
            </a:r>
            <a:r>
              <a:rPr lang="es-EC" baseline="0"/>
              <a:t> DE SURVEY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CONEXIONES!$C$37</c:f>
              <c:strCache>
                <c:ptCount val="1"/>
                <c:pt idx="0">
                  <c:v>Promedio de TIEMPO SURVEY DIA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CONEXIONES!$B$38:$B$43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CONEXIONES!$C$38:$C$43</c:f>
              <c:numCache>
                <c:formatCode>General</c:formatCode>
                <c:ptCount val="5"/>
                <c:pt idx="0">
                  <c:v>4.9999999988358468E-2</c:v>
                </c:pt>
                <c:pt idx="1">
                  <c:v>4.1666666627861559E-2</c:v>
                </c:pt>
                <c:pt idx="2">
                  <c:v>5.694444444088731E-2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CC-485D-80A3-B765304F9FA8}"/>
            </c:ext>
          </c:extLst>
        </c:ser>
        <c:ser>
          <c:idx val="1"/>
          <c:order val="1"/>
          <c:tx>
            <c:strRef>
              <c:f>CONEXIONES!$D$37</c:f>
              <c:strCache>
                <c:ptCount val="1"/>
                <c:pt idx="0">
                  <c:v>Promedio de TIEMPO SURVEY NOCHE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cat>
            <c:strRef>
              <c:f>CONEXIONES!$B$38:$B$43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CONEXIONES!$D$38:$D$43</c:f>
              <c:numCache>
                <c:formatCode>0.00</c:formatCode>
                <c:ptCount val="5"/>
                <c:pt idx="0">
                  <c:v>4.4444444472901523E-2</c:v>
                </c:pt>
                <c:pt idx="1">
                  <c:v>4.9999999988358468E-2</c:v>
                </c:pt>
                <c:pt idx="2">
                  <c:v>6.1904761956871619E-2</c:v>
                </c:pt>
                <c:pt idx="3">
                  <c:v>3.3333333441987634E-2</c:v>
                </c:pt>
                <c:pt idx="4">
                  <c:v>3.3333333441987634E-2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CC-485D-80A3-B765304F9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3094024"/>
        <c:axId val="2133099272"/>
      </c:barChart>
      <c:lineChart>
        <c:grouping val="standard"/>
        <c:varyColors val="0"/>
        <c:ser>
          <c:idx val="2"/>
          <c:order val="2"/>
          <c:tx>
            <c:strRef>
              <c:f>CONEXIONES!$E$37</c:f>
              <c:strCache>
                <c:ptCount val="1"/>
                <c:pt idx="0">
                  <c:v>TIEMPO MINIMO SURVEY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CONEXIONES!$B$38:$B$43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CONEXIONES!$E$38:$E$43</c:f>
              <c:numCache>
                <c:formatCode>0.00</c:formatCode>
                <c:ptCount val="5"/>
                <c:pt idx="0">
                  <c:v>4.9999999999999996E-2</c:v>
                </c:pt>
                <c:pt idx="1">
                  <c:v>0.05</c:v>
                </c:pt>
                <c:pt idx="2">
                  <c:v>5.0000000000000017E-2</c:v>
                </c:pt>
                <c:pt idx="3">
                  <c:v>0.05</c:v>
                </c:pt>
                <c:pt idx="4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CC-485D-80A3-B765304F9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3094024"/>
        <c:axId val="2133099272"/>
      </c:lineChart>
      <c:catAx>
        <c:axId val="2133094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3099272"/>
        <c:crosses val="autoZero"/>
        <c:auto val="1"/>
        <c:lblAlgn val="ctr"/>
        <c:lblOffset val="100"/>
        <c:noMultiLvlLbl val="0"/>
      </c:catAx>
      <c:valAx>
        <c:axId val="2133099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3094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400">
                <a:latin typeface="+mn-lt"/>
              </a:rPr>
              <a:t>TIEMPOS DE SURVEY</a:t>
            </a:r>
            <a:r>
              <a:rPr lang="en-US" sz="1400" baseline="0">
                <a:latin typeface="+mn-lt"/>
              </a:rPr>
              <a:t> POR TURNO</a:t>
            </a:r>
            <a:endParaRPr lang="en-US" sz="1400">
              <a:latin typeface="+mn-lt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V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Hoja14!$AH$1</c:f>
              <c:strCache>
                <c:ptCount val="1"/>
                <c:pt idx="0">
                  <c:v>Tiempo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66E6-457A-B4B2-A939AFE045A0}"/>
              </c:ext>
            </c:extLst>
          </c:dPt>
          <c:val>
            <c:numRef>
              <c:f>Hoja14!$AH$2:$AH$60</c:f>
              <c:numCache>
                <c:formatCode>General</c:formatCode>
                <c:ptCount val="59"/>
                <c:pt idx="0">
                  <c:v>3.3333333441987634E-2</c:v>
                </c:pt>
                <c:pt idx="1">
                  <c:v>4.9999999988358468E-2</c:v>
                </c:pt>
                <c:pt idx="2">
                  <c:v>6.6666666534729302E-2</c:v>
                </c:pt>
                <c:pt idx="3">
                  <c:v>4.9999999988358468E-2</c:v>
                </c:pt>
                <c:pt idx="4">
                  <c:v>8.3333333430346102E-2</c:v>
                </c:pt>
                <c:pt idx="5">
                  <c:v>4.9999999988358468E-2</c:v>
                </c:pt>
                <c:pt idx="6">
                  <c:v>6.6666666534729302E-2</c:v>
                </c:pt>
                <c:pt idx="7">
                  <c:v>4.9999999988358468E-2</c:v>
                </c:pt>
                <c:pt idx="8">
                  <c:v>8.3333333430346102E-2</c:v>
                </c:pt>
                <c:pt idx="9">
                  <c:v>3.3333333267364651E-2</c:v>
                </c:pt>
                <c:pt idx="10">
                  <c:v>6.6666666709352285E-2</c:v>
                </c:pt>
                <c:pt idx="11">
                  <c:v>9.9999999976716936E-2</c:v>
                </c:pt>
                <c:pt idx="12">
                  <c:v>4.9999999988358468E-2</c:v>
                </c:pt>
                <c:pt idx="13">
                  <c:v>4.9999999988358468E-2</c:v>
                </c:pt>
                <c:pt idx="14">
                  <c:v>8.3333333255723119E-2</c:v>
                </c:pt>
                <c:pt idx="15">
                  <c:v>8.3333333255723119E-2</c:v>
                </c:pt>
                <c:pt idx="16">
                  <c:v>8.3333333430346102E-2</c:v>
                </c:pt>
                <c:pt idx="17">
                  <c:v>6.6666666709352285E-2</c:v>
                </c:pt>
                <c:pt idx="18">
                  <c:v>0.13333333341870457</c:v>
                </c:pt>
                <c:pt idx="19">
                  <c:v>9.9999999976716936E-2</c:v>
                </c:pt>
                <c:pt idx="20">
                  <c:v>9.9999999976716936E-2</c:v>
                </c:pt>
                <c:pt idx="21">
                  <c:v>8.3333333255723119E-2</c:v>
                </c:pt>
                <c:pt idx="22">
                  <c:v>6.6666666534729302E-2</c:v>
                </c:pt>
                <c:pt idx="23">
                  <c:v>8.3333333255723119E-2</c:v>
                </c:pt>
                <c:pt idx="24">
                  <c:v>6.6666666534729302E-2</c:v>
                </c:pt>
                <c:pt idx="25">
                  <c:v>8.3333333255723119E-2</c:v>
                </c:pt>
                <c:pt idx="26">
                  <c:v>4.9999999988358468E-2</c:v>
                </c:pt>
                <c:pt idx="27">
                  <c:v>0.13333333324408159</c:v>
                </c:pt>
                <c:pt idx="28">
                  <c:v>8.3333333255723119E-2</c:v>
                </c:pt>
                <c:pt idx="29">
                  <c:v>0.11666666669771075</c:v>
                </c:pt>
                <c:pt idx="30">
                  <c:v>6.6666666534729302E-2</c:v>
                </c:pt>
                <c:pt idx="31">
                  <c:v>6.6666666534729302E-2</c:v>
                </c:pt>
                <c:pt idx="32">
                  <c:v>0.11666666652308777</c:v>
                </c:pt>
                <c:pt idx="33">
                  <c:v>6.6666666534729302E-2</c:v>
                </c:pt>
                <c:pt idx="34">
                  <c:v>4.9999999988358468E-2</c:v>
                </c:pt>
                <c:pt idx="35">
                  <c:v>0.13333333324408159</c:v>
                </c:pt>
                <c:pt idx="36">
                  <c:v>6.6666666709352285E-2</c:v>
                </c:pt>
                <c:pt idx="37">
                  <c:v>4.9999999988358468E-2</c:v>
                </c:pt>
                <c:pt idx="38">
                  <c:v>8.3333333430346102E-2</c:v>
                </c:pt>
                <c:pt idx="39">
                  <c:v>6.6666666709352285E-2</c:v>
                </c:pt>
                <c:pt idx="40">
                  <c:v>8.3333333255723119E-2</c:v>
                </c:pt>
                <c:pt idx="41">
                  <c:v>4.9999999988358468E-2</c:v>
                </c:pt>
                <c:pt idx="42">
                  <c:v>6.6666666534729302E-2</c:v>
                </c:pt>
                <c:pt idx="43">
                  <c:v>9.9999999976716936E-2</c:v>
                </c:pt>
                <c:pt idx="44">
                  <c:v>9.9999999976716936E-2</c:v>
                </c:pt>
                <c:pt idx="45">
                  <c:v>6.6666666534729302E-2</c:v>
                </c:pt>
                <c:pt idx="46">
                  <c:v>8.3333333430346102E-2</c:v>
                </c:pt>
                <c:pt idx="47">
                  <c:v>0.11666666669771075</c:v>
                </c:pt>
                <c:pt idx="48">
                  <c:v>0.13333333324408159</c:v>
                </c:pt>
                <c:pt idx="49">
                  <c:v>0.25000000011641532</c:v>
                </c:pt>
                <c:pt idx="50">
                  <c:v>4.9999999988358468E-2</c:v>
                </c:pt>
                <c:pt idx="51">
                  <c:v>4.9999999988358468E-2</c:v>
                </c:pt>
                <c:pt idx="52">
                  <c:v>8.3333333255723119E-2</c:v>
                </c:pt>
                <c:pt idx="53">
                  <c:v>6.6666666534729302E-2</c:v>
                </c:pt>
                <c:pt idx="54">
                  <c:v>4.9999999988358468E-2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Hoja14!$K$2:$K$138</c15:sqref>
                        </c15:formulaRef>
                      </c:ext>
                    </c:extLst>
                    <c:strCache>
                      <c:ptCount val="40"/>
                      <c:pt idx="0">
                        <c:v>Conexión</c:v>
                      </c:pt>
                      <c:pt idx="1">
                        <c:v>Conexión</c:v>
                      </c:pt>
                      <c:pt idx="2">
                        <c:v>Conexión</c:v>
                      </c:pt>
                      <c:pt idx="3">
                        <c:v>Conexión</c:v>
                      </c:pt>
                      <c:pt idx="4">
                        <c:v>Conexión</c:v>
                      </c:pt>
                      <c:pt idx="5">
                        <c:v>Conexión</c:v>
                      </c:pt>
                      <c:pt idx="6">
                        <c:v>Conexión</c:v>
                      </c:pt>
                      <c:pt idx="7">
                        <c:v>Conexión</c:v>
                      </c:pt>
                      <c:pt idx="8">
                        <c:v>Conexión</c:v>
                      </c:pt>
                      <c:pt idx="9">
                        <c:v>Conexión</c:v>
                      </c:pt>
                      <c:pt idx="10">
                        <c:v>Conexión</c:v>
                      </c:pt>
                      <c:pt idx="11">
                        <c:v>Conexión</c:v>
                      </c:pt>
                      <c:pt idx="12">
                        <c:v>Conexión</c:v>
                      </c:pt>
                      <c:pt idx="13">
                        <c:v>Conexión</c:v>
                      </c:pt>
                      <c:pt idx="14">
                        <c:v>Conexión</c:v>
                      </c:pt>
                      <c:pt idx="15">
                        <c:v>Conexión</c:v>
                      </c:pt>
                      <c:pt idx="16">
                        <c:v>Conexión</c:v>
                      </c:pt>
                      <c:pt idx="17">
                        <c:v>Conexión</c:v>
                      </c:pt>
                      <c:pt idx="18">
                        <c:v>Conexión</c:v>
                      </c:pt>
                      <c:pt idx="19">
                        <c:v>Conexión</c:v>
                      </c:pt>
                      <c:pt idx="20">
                        <c:v>Conexión</c:v>
                      </c:pt>
                      <c:pt idx="21">
                        <c:v>Conexión</c:v>
                      </c:pt>
                      <c:pt idx="22">
                        <c:v>Conexión</c:v>
                      </c:pt>
                      <c:pt idx="23">
                        <c:v>Conexión</c:v>
                      </c:pt>
                      <c:pt idx="24">
                        <c:v>Conexión</c:v>
                      </c:pt>
                      <c:pt idx="25">
                        <c:v>Conexión</c:v>
                      </c:pt>
                      <c:pt idx="26">
                        <c:v>Conexión</c:v>
                      </c:pt>
                      <c:pt idx="27">
                        <c:v>Conexión</c:v>
                      </c:pt>
                      <c:pt idx="28">
                        <c:v>Conexión</c:v>
                      </c:pt>
                      <c:pt idx="29">
                        <c:v>Conexión</c:v>
                      </c:pt>
                      <c:pt idx="30">
                        <c:v>Conexión</c:v>
                      </c:pt>
                      <c:pt idx="31">
                        <c:v>Conexión</c:v>
                      </c:pt>
                      <c:pt idx="32">
                        <c:v>Conexión</c:v>
                      </c:pt>
                      <c:pt idx="33">
                        <c:v>Conexión</c:v>
                      </c:pt>
                      <c:pt idx="34">
                        <c:v>Conexión</c:v>
                      </c:pt>
                      <c:pt idx="35">
                        <c:v>Conexión</c:v>
                      </c:pt>
                      <c:pt idx="36">
                        <c:v>Conexión</c:v>
                      </c:pt>
                      <c:pt idx="37">
                        <c:v>Conexión</c:v>
                      </c:pt>
                      <c:pt idx="38">
                        <c:v>Conexión</c:v>
                      </c:pt>
                      <c:pt idx="39">
                        <c:v>Conexión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66E6-457A-B4B2-A939AFE045A0}"/>
            </c:ext>
          </c:extLst>
        </c:ser>
        <c:ser>
          <c:idx val="1"/>
          <c:order val="1"/>
          <c:tx>
            <c:strRef>
              <c:f>Hoja14!$AA$1</c:f>
              <c:strCache>
                <c:ptCount val="1"/>
                <c:pt idx="0">
                  <c:v>Turno Dia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Hoja14!$AA$2:$AA$60</c:f>
              <c:numCache>
                <c:formatCode>General</c:formatCode>
                <c:ptCount val="59"/>
                <c:pt idx="0">
                  <c:v>3.3333333267364651E-2</c:v>
                </c:pt>
                <c:pt idx="1">
                  <c:v>8.3333333255723119E-2</c:v>
                </c:pt>
                <c:pt idx="2">
                  <c:v>5.0000000162981451E-2</c:v>
                </c:pt>
                <c:pt idx="3">
                  <c:v>4.9999999988358468E-2</c:v>
                </c:pt>
                <c:pt idx="4">
                  <c:v>4.9999999988358468E-2</c:v>
                </c:pt>
                <c:pt idx="5">
                  <c:v>3.3333333267364651E-2</c:v>
                </c:pt>
                <c:pt idx="6">
                  <c:v>3.3333333441987634E-2</c:v>
                </c:pt>
                <c:pt idx="7">
                  <c:v>4.9999999988358468E-2</c:v>
                </c:pt>
                <c:pt idx="8">
                  <c:v>6.6666666534729302E-2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3.3333333267364651E-2</c:v>
                </c:pt>
                <c:pt idx="16">
                  <c:v>4.9999999988358468E-2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6.6666666709352285E-2</c:v>
                </c:pt>
                <c:pt idx="22">
                  <c:v>6.6666666709352285E-2</c:v>
                </c:pt>
                <c:pt idx="23">
                  <c:v>4.9999999988358468E-2</c:v>
                </c:pt>
                <c:pt idx="24">
                  <c:v>4.9999999988358468E-2</c:v>
                </c:pt>
                <c:pt idx="25">
                  <c:v>4.9999999988358468E-2</c:v>
                </c:pt>
                <c:pt idx="26">
                  <c:v>4.9999999988358468E-2</c:v>
                </c:pt>
                <c:pt idx="27">
                  <c:v>4.9999999988358468E-2</c:v>
                </c:pt>
                <c:pt idx="28">
                  <c:v>6.6666666709352285E-2</c:v>
                </c:pt>
                <c:pt idx="29">
                  <c:v>6.6666666534729302E-2</c:v>
                </c:pt>
                <c:pt idx="30">
                  <c:v>6.6666666709352285E-2</c:v>
                </c:pt>
                <c:pt idx="31">
                  <c:v>4.9999999988358468E-2</c:v>
                </c:pt>
                <c:pt idx="32">
                  <c:v>4.9999999988358468E-2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E6-457A-B4B2-A939AFE045A0}"/>
            </c:ext>
          </c:extLst>
        </c:ser>
        <c:ser>
          <c:idx val="2"/>
          <c:order val="2"/>
          <c:tx>
            <c:strRef>
              <c:f>Hoja14!$AB$1</c:f>
              <c:strCache>
                <c:ptCount val="1"/>
                <c:pt idx="0">
                  <c:v>Turno Noche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Hoja14!$AB$2:$AB$60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3.3333333441987634E-2</c:v>
                </c:pt>
                <c:pt idx="10">
                  <c:v>4.9999999988358468E-2</c:v>
                </c:pt>
                <c:pt idx="11">
                  <c:v>4.9999999988358468E-2</c:v>
                </c:pt>
                <c:pt idx="12">
                  <c:v>6.6666666534729302E-2</c:v>
                </c:pt>
                <c:pt idx="13">
                  <c:v>3.3333333441987634E-2</c:v>
                </c:pt>
                <c:pt idx="14">
                  <c:v>4.9999999988358468E-2</c:v>
                </c:pt>
                <c:pt idx="15">
                  <c:v>0</c:v>
                </c:pt>
                <c:pt idx="16">
                  <c:v>0</c:v>
                </c:pt>
                <c:pt idx="17">
                  <c:v>3.3333333441987634E-2</c:v>
                </c:pt>
                <c:pt idx="18">
                  <c:v>4.9999999988358468E-2</c:v>
                </c:pt>
                <c:pt idx="19">
                  <c:v>5.0000000162981451E-2</c:v>
                </c:pt>
                <c:pt idx="20">
                  <c:v>3.3333333441987634E-2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0.20000000012805685</c:v>
                </c:pt>
                <c:pt idx="34">
                  <c:v>4.9999999988358468E-2</c:v>
                </c:pt>
                <c:pt idx="35">
                  <c:v>1.6666666546370834E-2</c:v>
                </c:pt>
                <c:pt idx="36">
                  <c:v>3.3333333441987634E-2</c:v>
                </c:pt>
                <c:pt idx="37">
                  <c:v>3.3333333441987634E-2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E6-457A-B4B2-A939AFE04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3145432"/>
        <c:axId val="2133151992"/>
      </c:barChart>
      <c:lineChart>
        <c:grouping val="standard"/>
        <c:varyColors val="0"/>
        <c:ser>
          <c:idx val="3"/>
          <c:order val="3"/>
          <c:tx>
            <c:strRef>
              <c:f>Hoja14!$Z$1</c:f>
              <c:strCache>
                <c:ptCount val="1"/>
                <c:pt idx="0">
                  <c:v>KPI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4"/>
                </a:solidFill>
                <a:round/>
              </a:ln>
              <a:effectLst/>
            </c:spPr>
          </c:marker>
          <c:val>
            <c:numRef>
              <c:f>Hoja14!$Z$2:$Z$60</c:f>
              <c:numCache>
                <c:formatCode>General</c:formatCode>
                <c:ptCount val="59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0.05</c:v>
                </c:pt>
                <c:pt idx="7">
                  <c:v>0.05</c:v>
                </c:pt>
                <c:pt idx="8">
                  <c:v>0.05</c:v>
                </c:pt>
                <c:pt idx="9">
                  <c:v>0.05</c:v>
                </c:pt>
                <c:pt idx="10">
                  <c:v>0.05</c:v>
                </c:pt>
                <c:pt idx="11">
                  <c:v>0.05</c:v>
                </c:pt>
                <c:pt idx="12">
                  <c:v>0.05</c:v>
                </c:pt>
                <c:pt idx="13">
                  <c:v>0.05</c:v>
                </c:pt>
                <c:pt idx="14">
                  <c:v>0.05</c:v>
                </c:pt>
                <c:pt idx="15">
                  <c:v>0.05</c:v>
                </c:pt>
                <c:pt idx="16">
                  <c:v>0.05</c:v>
                </c:pt>
                <c:pt idx="17">
                  <c:v>0.05</c:v>
                </c:pt>
                <c:pt idx="18">
                  <c:v>0.05</c:v>
                </c:pt>
                <c:pt idx="19">
                  <c:v>0.05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0.05</c:v>
                </c:pt>
                <c:pt idx="24">
                  <c:v>0.05</c:v>
                </c:pt>
                <c:pt idx="25">
                  <c:v>0.05</c:v>
                </c:pt>
                <c:pt idx="26">
                  <c:v>0.05</c:v>
                </c:pt>
                <c:pt idx="27">
                  <c:v>0.05</c:v>
                </c:pt>
                <c:pt idx="28">
                  <c:v>0.05</c:v>
                </c:pt>
                <c:pt idx="29">
                  <c:v>0.05</c:v>
                </c:pt>
                <c:pt idx="30">
                  <c:v>0.05</c:v>
                </c:pt>
                <c:pt idx="31">
                  <c:v>0.05</c:v>
                </c:pt>
                <c:pt idx="32">
                  <c:v>0.05</c:v>
                </c:pt>
                <c:pt idx="33">
                  <c:v>0.05</c:v>
                </c:pt>
                <c:pt idx="34">
                  <c:v>0.05</c:v>
                </c:pt>
                <c:pt idx="35">
                  <c:v>0.05</c:v>
                </c:pt>
                <c:pt idx="36">
                  <c:v>0.05</c:v>
                </c:pt>
                <c:pt idx="37">
                  <c:v>0.05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E6-457A-B4B2-A939AFE04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3145432"/>
        <c:axId val="2133151992"/>
      </c:lineChart>
      <c:catAx>
        <c:axId val="2133145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3151992"/>
        <c:crosses val="autoZero"/>
        <c:auto val="1"/>
        <c:lblAlgn val="ctr"/>
        <c:lblOffset val="100"/>
        <c:noMultiLvlLbl val="0"/>
      </c:catAx>
      <c:valAx>
        <c:axId val="213315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314543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zero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[SSI_SlideSheet PROGRAMA.xlsx]PIES PERFORADOS!TablaDinámica4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PIES PERFORADOS PLAN VS REAL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'PIES PERFORADOS'!$C$7</c:f>
              <c:strCache>
                <c:ptCount val="1"/>
                <c:pt idx="0">
                  <c:v>PLANEADOS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'PIES PERFORADOS'!$B$8:$B$13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'PIES PERFORADOS'!$C$8:$C$13</c:f>
              <c:numCache>
                <c:formatCode>0.00</c:formatCode>
                <c:ptCount val="5"/>
                <c:pt idx="0">
                  <c:v>995</c:v>
                </c:pt>
                <c:pt idx="1">
                  <c:v>1338</c:v>
                </c:pt>
                <c:pt idx="2">
                  <c:v>1082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86-4C35-AC92-3116138D05D1}"/>
            </c:ext>
          </c:extLst>
        </c:ser>
        <c:ser>
          <c:idx val="1"/>
          <c:order val="1"/>
          <c:tx>
            <c:strRef>
              <c:f>'PIES PERFORADOS'!$D$7</c:f>
              <c:strCache>
                <c:ptCount val="1"/>
                <c:pt idx="0">
                  <c:v>REALES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'PIES PERFORADOS'!$B$8:$B$13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'PIES PERFORADOS'!$D$8:$D$13</c:f>
              <c:numCache>
                <c:formatCode>0.00</c:formatCode>
                <c:ptCount val="5"/>
                <c:pt idx="0">
                  <c:v>1117</c:v>
                </c:pt>
                <c:pt idx="1">
                  <c:v>411</c:v>
                </c:pt>
                <c:pt idx="2">
                  <c:v>1873</c:v>
                </c:pt>
                <c:pt idx="3">
                  <c:v>78</c:v>
                </c:pt>
                <c:pt idx="4">
                  <c:v>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9E-4A8A-A81D-0845B82BE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33300056"/>
        <c:axId val="2133303480"/>
      </c:barChart>
      <c:catAx>
        <c:axId val="2133300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3303480"/>
        <c:crosses val="autoZero"/>
        <c:auto val="1"/>
        <c:lblAlgn val="ctr"/>
        <c:lblOffset val="100"/>
        <c:noMultiLvlLbl val="0"/>
      </c:catAx>
      <c:valAx>
        <c:axId val="213330348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3300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[SSI_SlideSheet PROGRAMA.xlsx]PIES PERFORADOS!TablaDinámica6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PIES PERFORADOS</a:t>
            </a:r>
            <a:r>
              <a:rPr lang="es-EC" baseline="0"/>
              <a:t> TURNO DIA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tx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tx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'PIES PERFORADOS'!$C$20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'PIES PERFORADOS'!$B$21:$B$26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'PIES PERFORADOS'!$C$21:$C$26</c:f>
              <c:numCache>
                <c:formatCode>General</c:formatCode>
                <c:ptCount val="5"/>
                <c:pt idx="0">
                  <c:v>813</c:v>
                </c:pt>
                <c:pt idx="1">
                  <c:v>156</c:v>
                </c:pt>
                <c:pt idx="2">
                  <c:v>1173</c:v>
                </c:pt>
                <c:pt idx="3">
                  <c:v>0</c:v>
                </c:pt>
                <c:pt idx="4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02-4DB5-94B8-12A91B7475B7}"/>
            </c:ext>
          </c:extLst>
        </c:ser>
        <c:ser>
          <c:idx val="1"/>
          <c:order val="1"/>
          <c:tx>
            <c:strRef>
              <c:f>'PIES PERFORADOS'!$D$20</c:f>
              <c:strCache>
                <c:ptCount val="1"/>
                <c:pt idx="0">
                  <c:v>ROTADOS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'PIES PERFORADOS'!$B$21:$B$26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'PIES PERFORADOS'!$D$21:$D$26</c:f>
              <c:numCache>
                <c:formatCode>General</c:formatCode>
                <c:ptCount val="5"/>
                <c:pt idx="0">
                  <c:v>813</c:v>
                </c:pt>
                <c:pt idx="1">
                  <c:v>156</c:v>
                </c:pt>
                <c:pt idx="2">
                  <c:v>1173</c:v>
                </c:pt>
                <c:pt idx="3">
                  <c:v>0</c:v>
                </c:pt>
                <c:pt idx="4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02-4DB5-94B8-12A91B7475B7}"/>
            </c:ext>
          </c:extLst>
        </c:ser>
        <c:ser>
          <c:idx val="2"/>
          <c:order val="2"/>
          <c:tx>
            <c:strRef>
              <c:f>'PIES PERFORADOS'!$E$20</c:f>
              <c:strCache>
                <c:ptCount val="1"/>
                <c:pt idx="0">
                  <c:v>DESLIZADOS</c:v>
                </c:pt>
              </c:strCache>
            </c:strRef>
          </c:tx>
          <c:spPr>
            <a:solidFill>
              <a:schemeClr val="tx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'PIES PERFORADOS'!$B$21:$B$26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'PIES PERFORADOS'!$E$21:$E$26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02-4DB5-94B8-12A91B747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3362680"/>
        <c:axId val="2133366376"/>
      </c:barChart>
      <c:catAx>
        <c:axId val="2133362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3366376"/>
        <c:crosses val="autoZero"/>
        <c:auto val="1"/>
        <c:lblAlgn val="ctr"/>
        <c:lblOffset val="100"/>
        <c:noMultiLvlLbl val="0"/>
      </c:catAx>
      <c:valAx>
        <c:axId val="2133366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3362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[SSI_SlideSheet PROGRAMA.xlsx]PIES PERFORADOS!TablaDinámica7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PIES PERFORADOS TURNO NOCHE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'PIES PERFORADOS'!$C$32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cat>
            <c:strRef>
              <c:f>'PIES PERFORADOS'!$B$33:$B$39</c:f>
              <c:strCache>
                <c:ptCount val="6"/>
                <c:pt idx="0">
                  <c:v>09/09/2021</c:v>
                </c:pt>
                <c:pt idx="1">
                  <c:v>10/09/2021</c:v>
                </c:pt>
                <c:pt idx="2">
                  <c:v>11/09/2021</c:v>
                </c:pt>
                <c:pt idx="3">
                  <c:v>12/09/2021</c:v>
                </c:pt>
                <c:pt idx="4">
                  <c:v>13/09/2021</c:v>
                </c:pt>
                <c:pt idx="5">
                  <c:v>14/09/2021</c:v>
                </c:pt>
              </c:strCache>
            </c:strRef>
          </c:cat>
          <c:val>
            <c:numRef>
              <c:f>'PIES PERFORADOS'!$C$33:$C$39</c:f>
              <c:numCache>
                <c:formatCode>General</c:formatCode>
                <c:ptCount val="6"/>
                <c:pt idx="0">
                  <c:v>0</c:v>
                </c:pt>
                <c:pt idx="1">
                  <c:v>304</c:v>
                </c:pt>
                <c:pt idx="2">
                  <c:v>255</c:v>
                </c:pt>
                <c:pt idx="3">
                  <c:v>700</c:v>
                </c:pt>
                <c:pt idx="4">
                  <c:v>78</c:v>
                </c:pt>
                <c:pt idx="5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72-4CBB-A981-B3A999762EB9}"/>
            </c:ext>
          </c:extLst>
        </c:ser>
        <c:ser>
          <c:idx val="1"/>
          <c:order val="1"/>
          <c:tx>
            <c:strRef>
              <c:f>'PIES PERFORADOS'!$D$32</c:f>
              <c:strCache>
                <c:ptCount val="1"/>
                <c:pt idx="0">
                  <c:v>ROTADOS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'PIES PERFORADOS'!$B$33:$B$39</c:f>
              <c:strCache>
                <c:ptCount val="6"/>
                <c:pt idx="0">
                  <c:v>09/09/2021</c:v>
                </c:pt>
                <c:pt idx="1">
                  <c:v>10/09/2021</c:v>
                </c:pt>
                <c:pt idx="2">
                  <c:v>11/09/2021</c:v>
                </c:pt>
                <c:pt idx="3">
                  <c:v>12/09/2021</c:v>
                </c:pt>
                <c:pt idx="4">
                  <c:v>13/09/2021</c:v>
                </c:pt>
                <c:pt idx="5">
                  <c:v>14/09/2021</c:v>
                </c:pt>
              </c:strCache>
            </c:strRef>
          </c:cat>
          <c:val>
            <c:numRef>
              <c:f>'PIES PERFORADOS'!$D$33:$D$39</c:f>
              <c:numCache>
                <c:formatCode>General</c:formatCode>
                <c:ptCount val="6"/>
                <c:pt idx="0">
                  <c:v>0</c:v>
                </c:pt>
                <c:pt idx="1">
                  <c:v>304</c:v>
                </c:pt>
                <c:pt idx="2">
                  <c:v>255</c:v>
                </c:pt>
                <c:pt idx="3">
                  <c:v>700</c:v>
                </c:pt>
                <c:pt idx="4">
                  <c:v>34</c:v>
                </c:pt>
                <c:pt idx="5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72-4CBB-A981-B3A999762EB9}"/>
            </c:ext>
          </c:extLst>
        </c:ser>
        <c:ser>
          <c:idx val="2"/>
          <c:order val="2"/>
          <c:tx>
            <c:strRef>
              <c:f>'PIES PERFORADOS'!$E$32</c:f>
              <c:strCache>
                <c:ptCount val="1"/>
                <c:pt idx="0">
                  <c:v>DESLIZADOS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strRef>
              <c:f>'PIES PERFORADOS'!$B$33:$B$39</c:f>
              <c:strCache>
                <c:ptCount val="6"/>
                <c:pt idx="0">
                  <c:v>09/09/2021</c:v>
                </c:pt>
                <c:pt idx="1">
                  <c:v>10/09/2021</c:v>
                </c:pt>
                <c:pt idx="2">
                  <c:v>11/09/2021</c:v>
                </c:pt>
                <c:pt idx="3">
                  <c:v>12/09/2021</c:v>
                </c:pt>
                <c:pt idx="4">
                  <c:v>13/09/2021</c:v>
                </c:pt>
                <c:pt idx="5">
                  <c:v>14/09/2021</c:v>
                </c:pt>
              </c:strCache>
            </c:strRef>
          </c:cat>
          <c:val>
            <c:numRef>
              <c:f>'PIES PERFORADOS'!$E$33:$E$39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44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72-4CBB-A981-B3A999762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3423192"/>
        <c:axId val="2133426840"/>
      </c:barChart>
      <c:catAx>
        <c:axId val="2133423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3426840"/>
        <c:crosses val="autoZero"/>
        <c:auto val="1"/>
        <c:lblAlgn val="ctr"/>
        <c:lblOffset val="100"/>
        <c:noMultiLvlLbl val="0"/>
      </c:catAx>
      <c:valAx>
        <c:axId val="2133426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3423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[SSI_SlideSheet PROGRAMA.xlsx]ROP!TablaDinámica1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ROP  PROMEDIO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ROP!$C$21</c:f>
              <c:strCache>
                <c:ptCount val="1"/>
                <c:pt idx="0">
                  <c:v>ROP PROMEDIO PLANEADA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ROP!$B$22:$B$27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ROP!$C$22:$C$27</c:f>
              <c:numCache>
                <c:formatCode>0</c:formatCode>
                <c:ptCount val="5"/>
                <c:pt idx="0">
                  <c:v>66.875</c:v>
                </c:pt>
                <c:pt idx="1">
                  <c:v>30</c:v>
                </c:pt>
                <c:pt idx="2">
                  <c:v>88.181818181818187</c:v>
                </c:pt>
                <c:pt idx="3">
                  <c:v>29.333333333333332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9B-496B-A3C9-FFC56E32A047}"/>
            </c:ext>
          </c:extLst>
        </c:ser>
        <c:ser>
          <c:idx val="1"/>
          <c:order val="1"/>
          <c:tx>
            <c:strRef>
              <c:f>ROP!$D$21</c:f>
              <c:strCache>
                <c:ptCount val="1"/>
                <c:pt idx="0">
                  <c:v>ROP PROMEDIO REAL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ROP!$B$22:$B$27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ROP!$D$22:$D$27</c:f>
              <c:numCache>
                <c:formatCode>0</c:formatCode>
                <c:ptCount val="5"/>
                <c:pt idx="0">
                  <c:v>78.122077227010308</c:v>
                </c:pt>
                <c:pt idx="1">
                  <c:v>38.573225911346675</c:v>
                </c:pt>
                <c:pt idx="2">
                  <c:v>101.63803020045712</c:v>
                </c:pt>
                <c:pt idx="3">
                  <c:v>17.734603216270056</c:v>
                </c:pt>
                <c:pt idx="4">
                  <c:v>11.927890874331771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9B-496B-A3C9-FFC56E32A04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133514600"/>
        <c:axId val="2133518008"/>
      </c:barChart>
      <c:catAx>
        <c:axId val="2133514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3518008"/>
        <c:crosses val="autoZero"/>
        <c:auto val="1"/>
        <c:lblAlgn val="ctr"/>
        <c:lblOffset val="100"/>
        <c:noMultiLvlLbl val="0"/>
      </c:catAx>
      <c:valAx>
        <c:axId val="213351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3514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[SSI_SlideSheet PROGRAMA.xlsx]ROP!TablaDinámica2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ROP ROTADO POR TURNOS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</c:marker>
        <c:dLbl>
          <c:idx val="0"/>
          <c:layout>
            <c:manualLayout>
              <c:x val="-6.9345950292058998E-3"/>
              <c:y val="7.80487804878049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ROP!$C$35</c:f>
              <c:strCache>
                <c:ptCount val="1"/>
                <c:pt idx="0">
                  <c:v>ROP ROTADO TURNO DIA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ROP!$B$36:$B$41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ROP!$C$36:$C$41</c:f>
              <c:numCache>
                <c:formatCode>0</c:formatCode>
                <c:ptCount val="5"/>
                <c:pt idx="0">
                  <c:v>161.28193329776849</c:v>
                </c:pt>
                <c:pt idx="1">
                  <c:v>32.241785793146036</c:v>
                </c:pt>
                <c:pt idx="2">
                  <c:v>147.34876940197719</c:v>
                </c:pt>
                <c:pt idx="4">
                  <c:v>14.280682149906895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7C-46CF-A737-5EAE0B203E46}"/>
            </c:ext>
          </c:extLst>
        </c:ser>
        <c:ser>
          <c:idx val="1"/>
          <c:order val="1"/>
          <c:tx>
            <c:strRef>
              <c:f>ROP!$D$35</c:f>
              <c:strCache>
                <c:ptCount val="1"/>
                <c:pt idx="0">
                  <c:v>ROP ROTADO TURNO NOCHE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ROP!$B$36:$B$41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ROP!$D$36:$D$41</c:f>
              <c:numCache>
                <c:formatCode>0</c:formatCode>
                <c:ptCount val="5"/>
                <c:pt idx="0">
                  <c:v>56.017212226810237</c:v>
                </c:pt>
                <c:pt idx="1">
                  <c:v>55.909432455409345</c:v>
                </c:pt>
                <c:pt idx="2">
                  <c:v>113.05719976735996</c:v>
                </c:pt>
                <c:pt idx="3">
                  <c:v>15.299222147755932</c:v>
                </c:pt>
                <c:pt idx="4">
                  <c:v>17.438557647989079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7C-46CF-A737-5EAE0B203E4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2133617784"/>
        <c:axId val="2133621064"/>
      </c:barChart>
      <c:lineChart>
        <c:grouping val="standard"/>
        <c:varyColors val="0"/>
        <c:ser>
          <c:idx val="2"/>
          <c:order val="2"/>
          <c:tx>
            <c:strRef>
              <c:f>ROP!$E$35</c:f>
              <c:strCache>
                <c:ptCount val="1"/>
                <c:pt idx="0">
                  <c:v>ROP PROMEDIO KPI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3A7C-46CF-A737-5EAE0B203E46}"/>
              </c:ext>
            </c:extLst>
          </c:dPt>
          <c:dLbls>
            <c:dLbl>
              <c:idx val="0"/>
              <c:layout>
                <c:manualLayout>
                  <c:x val="-6.9345950292058998E-3"/>
                  <c:y val="7.80487804878049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A7C-46CF-A737-5EAE0B203E4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ROP!$B$36:$B$41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ROP!$E$36:$E$41</c:f>
              <c:numCache>
                <c:formatCode>0</c:formatCode>
                <c:ptCount val="5"/>
                <c:pt idx="0">
                  <c:v>66.875</c:v>
                </c:pt>
                <c:pt idx="1">
                  <c:v>30</c:v>
                </c:pt>
                <c:pt idx="2">
                  <c:v>88.181818181818187</c:v>
                </c:pt>
                <c:pt idx="3">
                  <c:v>44.666666666666664</c:v>
                </c:pt>
                <c:pt idx="4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7C-46CF-A737-5EAE0B203E4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133617784"/>
        <c:axId val="2133621064"/>
      </c:lineChart>
      <c:catAx>
        <c:axId val="2133617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3621064"/>
        <c:crosses val="autoZero"/>
        <c:auto val="1"/>
        <c:lblAlgn val="ctr"/>
        <c:lblOffset val="100"/>
        <c:noMultiLvlLbl val="0"/>
      </c:catAx>
      <c:valAx>
        <c:axId val="2133621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3617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400">
                <a:latin typeface="+mn-lt"/>
              </a:rPr>
              <a:t>TIEMPOS DE CONEXION POR TURNO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V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Hoja14!$L$1</c:f>
              <c:strCache>
                <c:ptCount val="1"/>
                <c:pt idx="0">
                  <c:v>Tiempo 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0B24-4C86-B0BE-04FD981CEDE1}"/>
              </c:ext>
            </c:extLst>
          </c:dPt>
          <c:cat>
            <c:strLit>
              <c:ptCount val="2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10</c:v>
              </c:pt>
              <c:pt idx="7">
                <c:v>11</c:v>
              </c:pt>
              <c:pt idx="8">
                <c:v>12</c:v>
              </c:pt>
              <c:pt idx="9">
                <c:v>13</c:v>
              </c:pt>
              <c:pt idx="10">
                <c:v>14</c:v>
              </c:pt>
              <c:pt idx="11">
                <c:v>15</c:v>
              </c:pt>
              <c:pt idx="12">
                <c:v>16</c:v>
              </c:pt>
              <c:pt idx="13">
                <c:v>18</c:v>
              </c:pt>
              <c:pt idx="14">
                <c:v>19</c:v>
              </c:pt>
              <c:pt idx="15">
                <c:v>20</c:v>
              </c:pt>
              <c:pt idx="16">
                <c:v>21</c:v>
              </c:pt>
              <c:pt idx="17">
                <c:v>22</c:v>
              </c:pt>
              <c:pt idx="18">
                <c:v>23</c:v>
              </c:pt>
              <c:pt idx="19">
                <c:v>24</c:v>
              </c:pt>
              <c:pt idx="20">
                <c:v>25</c:v>
              </c:pt>
              <c:pt idx="21">
                <c:v>26</c:v>
              </c:pt>
              <c:pt idx="22">
                <c:v>27</c:v>
              </c:pt>
              <c:pt idx="23">
                <c:v>28</c:v>
              </c:pt>
              <c:pt idx="24">
                <c:v>29</c:v>
              </c:pt>
              <c:pt idx="25">
                <c:v>30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Hoja14!$L$2:$L$60</c15:sqref>
                  </c15:fullRef>
                </c:ext>
              </c:extLst>
              <c:f>(Hoja14!$L$2:$L$7,Hoja14!$L$11:$L$17,Hoja14!$L$19:$L$31)</c:f>
              <c:numCache>
                <c:formatCode>General</c:formatCode>
                <c:ptCount val="26"/>
                <c:pt idx="0">
                  <c:v>9.9999999976716936E-2</c:v>
                </c:pt>
                <c:pt idx="1">
                  <c:v>0.1499999999650754</c:v>
                </c:pt>
                <c:pt idx="2">
                  <c:v>8.3333333430346102E-2</c:v>
                </c:pt>
                <c:pt idx="3">
                  <c:v>0.13333333341870457</c:v>
                </c:pt>
                <c:pt idx="4">
                  <c:v>9.9999999976716936E-2</c:v>
                </c:pt>
                <c:pt idx="5">
                  <c:v>8.3333333255723119E-2</c:v>
                </c:pt>
                <c:pt idx="6">
                  <c:v>9.9999999976716936E-2</c:v>
                </c:pt>
                <c:pt idx="7">
                  <c:v>4.9999999988358468E-2</c:v>
                </c:pt>
                <c:pt idx="8">
                  <c:v>6.6666666709352285E-2</c:v>
                </c:pt>
                <c:pt idx="9">
                  <c:v>9.9999999976716936E-2</c:v>
                </c:pt>
                <c:pt idx="10">
                  <c:v>9.9999999976716936E-2</c:v>
                </c:pt>
                <c:pt idx="11">
                  <c:v>4.9999999988358468E-2</c:v>
                </c:pt>
                <c:pt idx="12">
                  <c:v>0.11666666669771075</c:v>
                </c:pt>
                <c:pt idx="13">
                  <c:v>4.9999999988358468E-2</c:v>
                </c:pt>
                <c:pt idx="14">
                  <c:v>4.9999999988358468E-2</c:v>
                </c:pt>
                <c:pt idx="15">
                  <c:v>4.9999999988358468E-2</c:v>
                </c:pt>
                <c:pt idx="16">
                  <c:v>0.11666666669771075</c:v>
                </c:pt>
                <c:pt idx="17">
                  <c:v>0.11666666669771075</c:v>
                </c:pt>
                <c:pt idx="18">
                  <c:v>0.13333333324408159</c:v>
                </c:pt>
                <c:pt idx="19">
                  <c:v>0.11666666669771075</c:v>
                </c:pt>
                <c:pt idx="20">
                  <c:v>9.9999999976716936E-2</c:v>
                </c:pt>
                <c:pt idx="21">
                  <c:v>9.9999999976716936E-2</c:v>
                </c:pt>
                <c:pt idx="22">
                  <c:v>9.9999999976716936E-2</c:v>
                </c:pt>
                <c:pt idx="23">
                  <c:v>8.3333333430346102E-2</c:v>
                </c:pt>
                <c:pt idx="24">
                  <c:v>9.9999999976716936E-2</c:v>
                </c:pt>
                <c:pt idx="25">
                  <c:v>9.9999999976716936E-2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Hoja14!$K$2:$K$138</c15:sqref>
                        </c15:formulaRef>
                      </c:ext>
                    </c:extLst>
                    <c:strCache>
                      <c:ptCount val="26"/>
                      <c:pt idx="0">
                        <c:v>Conexión</c:v>
                      </c:pt>
                      <c:pt idx="1">
                        <c:v>Conexión</c:v>
                      </c:pt>
                      <c:pt idx="2">
                        <c:v>Conexión</c:v>
                      </c:pt>
                      <c:pt idx="3">
                        <c:v>Conexión</c:v>
                      </c:pt>
                      <c:pt idx="4">
                        <c:v>Conexión</c:v>
                      </c:pt>
                      <c:pt idx="5">
                        <c:v>Conexión</c:v>
                      </c:pt>
                      <c:pt idx="6">
                        <c:v>Conexión</c:v>
                      </c:pt>
                      <c:pt idx="7">
                        <c:v>Conexión</c:v>
                      </c:pt>
                      <c:pt idx="8">
                        <c:v>Conexión</c:v>
                      </c:pt>
                      <c:pt idx="9">
                        <c:v>Conexión</c:v>
                      </c:pt>
                      <c:pt idx="10">
                        <c:v>Conexión</c:v>
                      </c:pt>
                      <c:pt idx="11">
                        <c:v>Conexión</c:v>
                      </c:pt>
                      <c:pt idx="12">
                        <c:v>Conexión</c:v>
                      </c:pt>
                      <c:pt idx="13">
                        <c:v>Conexión</c:v>
                      </c:pt>
                      <c:pt idx="14">
                        <c:v>Conexión</c:v>
                      </c:pt>
                      <c:pt idx="15">
                        <c:v>Conexión</c:v>
                      </c:pt>
                      <c:pt idx="16">
                        <c:v>Conexión</c:v>
                      </c:pt>
                      <c:pt idx="17">
                        <c:v>Conexión</c:v>
                      </c:pt>
                      <c:pt idx="18">
                        <c:v>Conexión</c:v>
                      </c:pt>
                      <c:pt idx="19">
                        <c:v>Conexión</c:v>
                      </c:pt>
                      <c:pt idx="20">
                        <c:v>Conexión</c:v>
                      </c:pt>
                      <c:pt idx="21">
                        <c:v>Conexión</c:v>
                      </c:pt>
                      <c:pt idx="22">
                        <c:v>Conexión</c:v>
                      </c:pt>
                      <c:pt idx="23">
                        <c:v>Conexión</c:v>
                      </c:pt>
                      <c:pt idx="24">
                        <c:v>Conexión</c:v>
                      </c:pt>
                      <c:pt idx="25">
                        <c:v>Conexión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0B24-4C86-B0BE-04FD981CEDE1}"/>
            </c:ext>
          </c:extLst>
        </c:ser>
        <c:ser>
          <c:idx val="1"/>
          <c:order val="1"/>
          <c:tx>
            <c:strRef>
              <c:f>Hoja14!$P$1</c:f>
              <c:strCache>
                <c:ptCount val="1"/>
                <c:pt idx="0">
                  <c:v>Turno Dia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10</c:v>
              </c:pt>
              <c:pt idx="7">
                <c:v>11</c:v>
              </c:pt>
              <c:pt idx="8">
                <c:v>12</c:v>
              </c:pt>
              <c:pt idx="9">
                <c:v>13</c:v>
              </c:pt>
              <c:pt idx="10">
                <c:v>14</c:v>
              </c:pt>
              <c:pt idx="11">
                <c:v>15</c:v>
              </c:pt>
              <c:pt idx="12">
                <c:v>16</c:v>
              </c:pt>
              <c:pt idx="13">
                <c:v>18</c:v>
              </c:pt>
              <c:pt idx="14">
                <c:v>19</c:v>
              </c:pt>
              <c:pt idx="15">
                <c:v>20</c:v>
              </c:pt>
              <c:pt idx="16">
                <c:v>21</c:v>
              </c:pt>
              <c:pt idx="17">
                <c:v>22</c:v>
              </c:pt>
              <c:pt idx="18">
                <c:v>23</c:v>
              </c:pt>
              <c:pt idx="19">
                <c:v>24</c:v>
              </c:pt>
              <c:pt idx="20">
                <c:v>25</c:v>
              </c:pt>
              <c:pt idx="21">
                <c:v>26</c:v>
              </c:pt>
              <c:pt idx="22">
                <c:v>27</c:v>
              </c:pt>
              <c:pt idx="23">
                <c:v>28</c:v>
              </c:pt>
              <c:pt idx="24">
                <c:v>29</c:v>
              </c:pt>
              <c:pt idx="25">
                <c:v>30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Hoja14!$P$2:$P$60</c15:sqref>
                  </c15:fullRef>
                </c:ext>
              </c:extLst>
              <c:f>(Hoja14!$P$2:$P$7,Hoja14!$P$11:$P$17,Hoja14!$P$19:$P$31)</c:f>
              <c:numCache>
                <c:formatCode>General</c:formatCode>
                <c:ptCount val="26"/>
                <c:pt idx="0">
                  <c:v>9.9999999976716936E-2</c:v>
                </c:pt>
                <c:pt idx="1">
                  <c:v>0.1499999999650754</c:v>
                </c:pt>
                <c:pt idx="2">
                  <c:v>8.3333333430346102E-2</c:v>
                </c:pt>
                <c:pt idx="3">
                  <c:v>0.13333333341870457</c:v>
                </c:pt>
                <c:pt idx="4">
                  <c:v>9.9999999976716936E-2</c:v>
                </c:pt>
                <c:pt idx="5">
                  <c:v>8.3333333255723119E-2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0.11666666669771075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0.11666666669771075</c:v>
                </c:pt>
                <c:pt idx="18">
                  <c:v>0.13333333324408159</c:v>
                </c:pt>
                <c:pt idx="19">
                  <c:v>0.11666666669771075</c:v>
                </c:pt>
                <c:pt idx="20">
                  <c:v>9.9999999976716936E-2</c:v>
                </c:pt>
                <c:pt idx="21">
                  <c:v>9.9999999976716936E-2</c:v>
                </c:pt>
                <c:pt idx="22">
                  <c:v>9.9999999976716936E-2</c:v>
                </c:pt>
                <c:pt idx="23">
                  <c:v>8.3333333430346102E-2</c:v>
                </c:pt>
                <c:pt idx="24">
                  <c:v>9.9999999976716936E-2</c:v>
                </c:pt>
                <c:pt idx="25">
                  <c:v>9.9999999976716936E-2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24-4C86-B0BE-04FD981CEDE1}"/>
            </c:ext>
          </c:extLst>
        </c:ser>
        <c:ser>
          <c:idx val="2"/>
          <c:order val="2"/>
          <c:tx>
            <c:strRef>
              <c:f>Hoja14!$Q$1</c:f>
              <c:strCache>
                <c:ptCount val="1"/>
                <c:pt idx="0">
                  <c:v>Turno Noche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10</c:v>
              </c:pt>
              <c:pt idx="7">
                <c:v>11</c:v>
              </c:pt>
              <c:pt idx="8">
                <c:v>12</c:v>
              </c:pt>
              <c:pt idx="9">
                <c:v>13</c:v>
              </c:pt>
              <c:pt idx="10">
                <c:v>14</c:v>
              </c:pt>
              <c:pt idx="11">
                <c:v>15</c:v>
              </c:pt>
              <c:pt idx="12">
                <c:v>16</c:v>
              </c:pt>
              <c:pt idx="13">
                <c:v>18</c:v>
              </c:pt>
              <c:pt idx="14">
                <c:v>19</c:v>
              </c:pt>
              <c:pt idx="15">
                <c:v>20</c:v>
              </c:pt>
              <c:pt idx="16">
                <c:v>21</c:v>
              </c:pt>
              <c:pt idx="17">
                <c:v>22</c:v>
              </c:pt>
              <c:pt idx="18">
                <c:v>23</c:v>
              </c:pt>
              <c:pt idx="19">
                <c:v>24</c:v>
              </c:pt>
              <c:pt idx="20">
                <c:v>25</c:v>
              </c:pt>
              <c:pt idx="21">
                <c:v>26</c:v>
              </c:pt>
              <c:pt idx="22">
                <c:v>27</c:v>
              </c:pt>
              <c:pt idx="23">
                <c:v>28</c:v>
              </c:pt>
              <c:pt idx="24">
                <c:v>29</c:v>
              </c:pt>
              <c:pt idx="25">
                <c:v>30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Hoja14!$Q$2:$Q$60</c15:sqref>
                  </c15:fullRef>
                </c:ext>
              </c:extLst>
              <c:f>(Hoja14!$Q$2:$Q$7,Hoja14!$Q$11:$Q$17,Hoja14!$Q$19:$Q$31)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9.9999999976716936E-2</c:v>
                </c:pt>
                <c:pt idx="7">
                  <c:v>4.9999999988358468E-2</c:v>
                </c:pt>
                <c:pt idx="8">
                  <c:v>6.6666666709352285E-2</c:v>
                </c:pt>
                <c:pt idx="9">
                  <c:v>9.9999999976716936E-2</c:v>
                </c:pt>
                <c:pt idx="10">
                  <c:v>9.9999999976716936E-2</c:v>
                </c:pt>
                <c:pt idx="11">
                  <c:v>4.9999999988358468E-2</c:v>
                </c:pt>
                <c:pt idx="12">
                  <c:v>0</c:v>
                </c:pt>
                <c:pt idx="13">
                  <c:v>4.9999999988358468E-2</c:v>
                </c:pt>
                <c:pt idx="14">
                  <c:v>4.9999999988358468E-2</c:v>
                </c:pt>
                <c:pt idx="15">
                  <c:v>4.9999999988358468E-2</c:v>
                </c:pt>
                <c:pt idx="16">
                  <c:v>0.11666666669771075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24-4C86-B0BE-04FD981CE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3689224"/>
        <c:axId val="2133693112"/>
      </c:barChart>
      <c:lineChart>
        <c:grouping val="standard"/>
        <c:varyColors val="0"/>
        <c:ser>
          <c:idx val="3"/>
          <c:order val="3"/>
          <c:tx>
            <c:strRef>
              <c:f>Hoja14!$O$1</c:f>
              <c:strCache>
                <c:ptCount val="1"/>
                <c:pt idx="0">
                  <c:v>KPI</c:v>
                </c:pt>
              </c:strCache>
            </c:strRef>
          </c:tx>
          <c:spPr>
            <a:ln w="31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175">
                <a:solidFill>
                  <a:schemeClr val="accent4"/>
                </a:solidFill>
                <a:round/>
              </a:ln>
              <a:effectLst/>
            </c:spPr>
          </c:marker>
          <c:cat>
            <c:strLit>
              <c:ptCount val="2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10</c:v>
              </c:pt>
              <c:pt idx="7">
                <c:v>11</c:v>
              </c:pt>
              <c:pt idx="8">
                <c:v>12</c:v>
              </c:pt>
              <c:pt idx="9">
                <c:v>13</c:v>
              </c:pt>
              <c:pt idx="10">
                <c:v>14</c:v>
              </c:pt>
              <c:pt idx="11">
                <c:v>15</c:v>
              </c:pt>
              <c:pt idx="12">
                <c:v>16</c:v>
              </c:pt>
              <c:pt idx="13">
                <c:v>18</c:v>
              </c:pt>
              <c:pt idx="14">
                <c:v>19</c:v>
              </c:pt>
              <c:pt idx="15">
                <c:v>20</c:v>
              </c:pt>
              <c:pt idx="16">
                <c:v>21</c:v>
              </c:pt>
              <c:pt idx="17">
                <c:v>22</c:v>
              </c:pt>
              <c:pt idx="18">
                <c:v>23</c:v>
              </c:pt>
              <c:pt idx="19">
                <c:v>24</c:v>
              </c:pt>
              <c:pt idx="20">
                <c:v>25</c:v>
              </c:pt>
              <c:pt idx="21">
                <c:v>26</c:v>
              </c:pt>
              <c:pt idx="22">
                <c:v>27</c:v>
              </c:pt>
              <c:pt idx="23">
                <c:v>28</c:v>
              </c:pt>
              <c:pt idx="24">
                <c:v>29</c:v>
              </c:pt>
              <c:pt idx="25">
                <c:v>30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Hoja14!$O$2:$O$60</c15:sqref>
                  </c15:fullRef>
                </c:ext>
              </c:extLst>
              <c:f>(Hoja14!$O$2:$O$7,Hoja14!$O$11:$O$17,Hoja14!$O$19:$O$31)</c:f>
              <c:numCache>
                <c:formatCode>General</c:formatCode>
                <c:ptCount val="26"/>
                <c:pt idx="0">
                  <c:v>8.3000000000000004E-2</c:v>
                </c:pt>
                <c:pt idx="1">
                  <c:v>8.3000000000000004E-2</c:v>
                </c:pt>
                <c:pt idx="2">
                  <c:v>8.3000000000000004E-2</c:v>
                </c:pt>
                <c:pt idx="3">
                  <c:v>8.3000000000000004E-2</c:v>
                </c:pt>
                <c:pt idx="4">
                  <c:v>8.3000000000000004E-2</c:v>
                </c:pt>
                <c:pt idx="5">
                  <c:v>8.3000000000000004E-2</c:v>
                </c:pt>
                <c:pt idx="6">
                  <c:v>8.3000000000000004E-2</c:v>
                </c:pt>
                <c:pt idx="7">
                  <c:v>8.3000000000000004E-2</c:v>
                </c:pt>
                <c:pt idx="8">
                  <c:v>8.3000000000000004E-2</c:v>
                </c:pt>
                <c:pt idx="9">
                  <c:v>8.3000000000000004E-2</c:v>
                </c:pt>
                <c:pt idx="10">
                  <c:v>8.3000000000000004E-2</c:v>
                </c:pt>
                <c:pt idx="11">
                  <c:v>8.3000000000000004E-2</c:v>
                </c:pt>
                <c:pt idx="12">
                  <c:v>8.3000000000000004E-2</c:v>
                </c:pt>
                <c:pt idx="13">
                  <c:v>8.3000000000000004E-2</c:v>
                </c:pt>
                <c:pt idx="14">
                  <c:v>8.3000000000000004E-2</c:v>
                </c:pt>
                <c:pt idx="15">
                  <c:v>8.3000000000000004E-2</c:v>
                </c:pt>
                <c:pt idx="16">
                  <c:v>8.3000000000000004E-2</c:v>
                </c:pt>
                <c:pt idx="17">
                  <c:v>8.3000000000000004E-2</c:v>
                </c:pt>
                <c:pt idx="18">
                  <c:v>8.3000000000000004E-2</c:v>
                </c:pt>
                <c:pt idx="19">
                  <c:v>8.3000000000000004E-2</c:v>
                </c:pt>
                <c:pt idx="20">
                  <c:v>8.3000000000000004E-2</c:v>
                </c:pt>
                <c:pt idx="21">
                  <c:v>8.3000000000000004E-2</c:v>
                </c:pt>
                <c:pt idx="22">
                  <c:v>8.3000000000000004E-2</c:v>
                </c:pt>
                <c:pt idx="23">
                  <c:v>8.3000000000000004E-2</c:v>
                </c:pt>
                <c:pt idx="24">
                  <c:v>8.3000000000000004E-2</c:v>
                </c:pt>
                <c:pt idx="25">
                  <c:v>8.3000000000000004E-2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24-4C86-B0BE-04FD981CE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3689224"/>
        <c:axId val="2133693112"/>
      </c:lineChart>
      <c:catAx>
        <c:axId val="2133689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3693112"/>
        <c:crosses val="autoZero"/>
        <c:auto val="1"/>
        <c:lblAlgn val="ctr"/>
        <c:lblOffset val="100"/>
        <c:noMultiLvlLbl val="0"/>
      </c:catAx>
      <c:valAx>
        <c:axId val="2133693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368922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zero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[SSI_SlideSheet PROGRAMA.xlsx]PIES PERFORADOS!TablaDinámica4</c:name>
    <c:fmtId val="3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b="1"/>
              <a:t>PIES PERFORADOS PLAN VS REAL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'PIES PERFORADOS'!$C$7</c:f>
              <c:strCache>
                <c:ptCount val="1"/>
                <c:pt idx="0">
                  <c:v>PLANEADOS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'PIES PERFORADOS'!$B$8:$B$13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'PIES PERFORADOS'!$C$8:$C$13</c:f>
              <c:numCache>
                <c:formatCode>0.00</c:formatCode>
                <c:ptCount val="5"/>
                <c:pt idx="0">
                  <c:v>995</c:v>
                </c:pt>
                <c:pt idx="1">
                  <c:v>1338</c:v>
                </c:pt>
                <c:pt idx="2">
                  <c:v>1082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38-43F0-9368-A0B7216C7C9D}"/>
            </c:ext>
          </c:extLst>
        </c:ser>
        <c:ser>
          <c:idx val="1"/>
          <c:order val="1"/>
          <c:tx>
            <c:strRef>
              <c:f>'PIES PERFORADOS'!$D$7</c:f>
              <c:strCache>
                <c:ptCount val="1"/>
                <c:pt idx="0">
                  <c:v>REALES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'PIES PERFORADOS'!$B$8:$B$13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'PIES PERFORADOS'!$D$8:$D$13</c:f>
              <c:numCache>
                <c:formatCode>0.00</c:formatCode>
                <c:ptCount val="5"/>
                <c:pt idx="0">
                  <c:v>1117</c:v>
                </c:pt>
                <c:pt idx="1">
                  <c:v>411</c:v>
                </c:pt>
                <c:pt idx="2">
                  <c:v>1873</c:v>
                </c:pt>
                <c:pt idx="3">
                  <c:v>78</c:v>
                </c:pt>
                <c:pt idx="4">
                  <c:v>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38-43F0-9368-A0B7216C7C9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133759032"/>
        <c:axId val="2133762440"/>
      </c:barChart>
      <c:catAx>
        <c:axId val="2133759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3762440"/>
        <c:crosses val="autoZero"/>
        <c:auto val="1"/>
        <c:lblAlgn val="ctr"/>
        <c:lblOffset val="100"/>
        <c:noMultiLvlLbl val="0"/>
      </c:catAx>
      <c:valAx>
        <c:axId val="2133762440"/>
        <c:scaling>
          <c:orientation val="minMax"/>
          <c:min val="0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2133759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[SSI_SlideSheet PROGRAMA.xlsx]PIES PERFORADOS!TablaDinámica6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PIES PERFORADOS TURNO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9.1880690891596006E-2"/>
              <c:y val="4.896814101899249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4.2406472719198202E-2"/>
              <c:y val="-4.40713269170930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9.5414563618195905E-2"/>
              <c:y val="-4.8968141018992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3.8872599992598303E-2"/>
              <c:y val="-2.93808846113953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'PIES PERFORADOS'!$C$20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26CD-414B-96F4-08D617084B82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26CD-414B-96F4-08D617084B82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26CD-414B-96F4-08D617084B82}"/>
              </c:ext>
            </c:extLst>
          </c:dPt>
          <c:dLbls>
            <c:dLbl>
              <c:idx val="1"/>
              <c:layout>
                <c:manualLayout>
                  <c:x val="-4.2406472719198202E-2"/>
                  <c:y val="-4.407132691709309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6CD-414B-96F4-08D617084B82}"/>
                </c:ext>
              </c:extLst>
            </c:dLbl>
            <c:dLbl>
              <c:idx val="2"/>
              <c:layout>
                <c:manualLayout>
                  <c:x val="-9.1880690891596006E-2"/>
                  <c:y val="4.896814101899249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6CD-414B-96F4-08D617084B82}"/>
                </c:ext>
              </c:extLst>
            </c:dLbl>
            <c:dLbl>
              <c:idx val="4"/>
              <c:layout>
                <c:manualLayout>
                  <c:x val="-3.8872599992598303E-2"/>
                  <c:y val="-2.938088461139539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6CD-414B-96F4-08D617084B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'PIES PERFORADOS'!$B$21:$B$26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'PIES PERFORADOS'!$C$21:$C$26</c:f>
              <c:numCache>
                <c:formatCode>General</c:formatCode>
                <c:ptCount val="5"/>
                <c:pt idx="0">
                  <c:v>813</c:v>
                </c:pt>
                <c:pt idx="1">
                  <c:v>156</c:v>
                </c:pt>
                <c:pt idx="2">
                  <c:v>1173</c:v>
                </c:pt>
                <c:pt idx="3">
                  <c:v>0</c:v>
                </c:pt>
                <c:pt idx="4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2E-4736-986B-973FBD9BB99F}"/>
            </c:ext>
          </c:extLst>
        </c:ser>
        <c:ser>
          <c:idx val="1"/>
          <c:order val="1"/>
          <c:tx>
            <c:strRef>
              <c:f>'PIES PERFORADOS'!$D$20</c:f>
              <c:strCache>
                <c:ptCount val="1"/>
                <c:pt idx="0">
                  <c:v>ROTADOS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26CD-414B-96F4-08D617084B82}"/>
              </c:ext>
            </c:extLst>
          </c:dPt>
          <c:dLbls>
            <c:dLbl>
              <c:idx val="0"/>
              <c:layout>
                <c:manualLayout>
                  <c:x val="9.5414563618195905E-2"/>
                  <c:y val="-4.8968141018992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CD-414B-96F4-08D617084B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'PIES PERFORADOS'!$B$21:$B$26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'PIES PERFORADOS'!$D$21:$D$26</c:f>
              <c:numCache>
                <c:formatCode>General</c:formatCode>
                <c:ptCount val="5"/>
                <c:pt idx="0">
                  <c:v>813</c:v>
                </c:pt>
                <c:pt idx="1">
                  <c:v>156</c:v>
                </c:pt>
                <c:pt idx="2">
                  <c:v>1173</c:v>
                </c:pt>
                <c:pt idx="3">
                  <c:v>0</c:v>
                </c:pt>
                <c:pt idx="4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2E-4736-986B-973FBD9BB99F}"/>
            </c:ext>
          </c:extLst>
        </c:ser>
        <c:ser>
          <c:idx val="2"/>
          <c:order val="2"/>
          <c:tx>
            <c:strRef>
              <c:f>'PIES PERFORADOS'!$E$20</c:f>
              <c:strCache>
                <c:ptCount val="1"/>
                <c:pt idx="0">
                  <c:v>DESLIZADOS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'PIES PERFORADOS'!$B$21:$B$26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'PIES PERFORADOS'!$E$21:$E$26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2E-4736-986B-973FBD9BB99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132865800"/>
        <c:axId val="2132862248"/>
      </c:barChart>
      <c:catAx>
        <c:axId val="2132865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2862248"/>
        <c:crosses val="autoZero"/>
        <c:auto val="1"/>
        <c:lblAlgn val="ctr"/>
        <c:lblOffset val="100"/>
        <c:noMultiLvlLbl val="0"/>
      </c:catAx>
      <c:valAx>
        <c:axId val="2132862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2865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[SSI_SlideSheet PROGRAMA.xlsx]PIES PERFORADOS!TablaDinámica7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PIES PERFORADOS TURNO NOCHE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5.97815853888157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3.8682202310410203E-2"/>
              <c:y val="-3.027027542375410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4.2198766156811097E-2"/>
              <c:y val="-3.027027542375410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2.8132510771207399E-2"/>
              <c:y val="-7.56756885593851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3.5165638464009198E-2"/>
              <c:y val="-2.018018361583600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'PIES PERFORADOS'!$C$32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456-46BD-A245-88C59338FFF3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B456-46BD-A245-88C59338FFF3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B456-46BD-A245-88C59338FFF3}"/>
              </c:ext>
            </c:extLst>
          </c:dPt>
          <c:dLbls>
            <c:dLbl>
              <c:idx val="1"/>
              <c:layout>
                <c:manualLayout>
                  <c:x val="-4.2198766156811097E-2"/>
                  <c:y val="-3.027027542375410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456-46BD-A245-88C59338FFF3}"/>
                </c:ext>
              </c:extLst>
            </c:dLbl>
            <c:dLbl>
              <c:idx val="2"/>
              <c:layout>
                <c:manualLayout>
                  <c:x val="-3.8682202310410203E-2"/>
                  <c:y val="-3.027027542375410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456-46BD-A245-88C59338FFF3}"/>
                </c:ext>
              </c:extLst>
            </c:dLbl>
            <c:dLbl>
              <c:idx val="3"/>
              <c:layout>
                <c:manualLayout>
                  <c:x val="-5.97815853888157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456-46BD-A245-88C59338FFF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'PIES PERFORADOS'!$B$33:$B$39</c:f>
              <c:strCache>
                <c:ptCount val="6"/>
                <c:pt idx="0">
                  <c:v>09/09/2021</c:v>
                </c:pt>
                <c:pt idx="1">
                  <c:v>10/09/2021</c:v>
                </c:pt>
                <c:pt idx="2">
                  <c:v>11/09/2021</c:v>
                </c:pt>
                <c:pt idx="3">
                  <c:v>12/09/2021</c:v>
                </c:pt>
                <c:pt idx="4">
                  <c:v>13/09/2021</c:v>
                </c:pt>
                <c:pt idx="5">
                  <c:v>14/09/2021</c:v>
                </c:pt>
              </c:strCache>
            </c:strRef>
          </c:cat>
          <c:val>
            <c:numRef>
              <c:f>'PIES PERFORADOS'!$C$33:$C$39</c:f>
              <c:numCache>
                <c:formatCode>General</c:formatCode>
                <c:ptCount val="6"/>
                <c:pt idx="0">
                  <c:v>0</c:v>
                </c:pt>
                <c:pt idx="1">
                  <c:v>304</c:v>
                </c:pt>
                <c:pt idx="2">
                  <c:v>255</c:v>
                </c:pt>
                <c:pt idx="3">
                  <c:v>700</c:v>
                </c:pt>
                <c:pt idx="4">
                  <c:v>78</c:v>
                </c:pt>
                <c:pt idx="5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55-45C7-AECE-75A79C38B404}"/>
            </c:ext>
          </c:extLst>
        </c:ser>
        <c:ser>
          <c:idx val="1"/>
          <c:order val="1"/>
          <c:tx>
            <c:strRef>
              <c:f>'PIES PERFORADOS'!$D$32</c:f>
              <c:strCache>
                <c:ptCount val="1"/>
                <c:pt idx="0">
                  <c:v>ROTADOS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456-46BD-A245-88C59338FFF3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B456-46BD-A245-88C59338FFF3}"/>
              </c:ext>
            </c:extLst>
          </c:dPt>
          <c:dLbls>
            <c:dLbl>
              <c:idx val="4"/>
              <c:layout>
                <c:manualLayout>
                  <c:x val="3.5165638464009198E-2"/>
                  <c:y val="-2.018018361583600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456-46BD-A245-88C59338FFF3}"/>
                </c:ext>
              </c:extLst>
            </c:dLbl>
            <c:dLbl>
              <c:idx val="5"/>
              <c:layout>
                <c:manualLayout>
                  <c:x val="2.8132510771207399E-2"/>
                  <c:y val="-7.5675688559385196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456-46BD-A245-88C59338FFF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'PIES PERFORADOS'!$B$33:$B$39</c:f>
              <c:strCache>
                <c:ptCount val="6"/>
                <c:pt idx="0">
                  <c:v>09/09/2021</c:v>
                </c:pt>
                <c:pt idx="1">
                  <c:v>10/09/2021</c:v>
                </c:pt>
                <c:pt idx="2">
                  <c:v>11/09/2021</c:v>
                </c:pt>
                <c:pt idx="3">
                  <c:v>12/09/2021</c:v>
                </c:pt>
                <c:pt idx="4">
                  <c:v>13/09/2021</c:v>
                </c:pt>
                <c:pt idx="5">
                  <c:v>14/09/2021</c:v>
                </c:pt>
              </c:strCache>
            </c:strRef>
          </c:cat>
          <c:val>
            <c:numRef>
              <c:f>'PIES PERFORADOS'!$D$33:$D$39</c:f>
              <c:numCache>
                <c:formatCode>General</c:formatCode>
                <c:ptCount val="6"/>
                <c:pt idx="0">
                  <c:v>0</c:v>
                </c:pt>
                <c:pt idx="1">
                  <c:v>304</c:v>
                </c:pt>
                <c:pt idx="2">
                  <c:v>255</c:v>
                </c:pt>
                <c:pt idx="3">
                  <c:v>700</c:v>
                </c:pt>
                <c:pt idx="4">
                  <c:v>34</c:v>
                </c:pt>
                <c:pt idx="5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55-45C7-AECE-75A79C38B404}"/>
            </c:ext>
          </c:extLst>
        </c:ser>
        <c:ser>
          <c:idx val="2"/>
          <c:order val="2"/>
          <c:tx>
            <c:strRef>
              <c:f>'PIES PERFORADOS'!$E$32</c:f>
              <c:strCache>
                <c:ptCount val="1"/>
                <c:pt idx="0">
                  <c:v>DESLIZADOS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'PIES PERFORADOS'!$B$33:$B$39</c:f>
              <c:strCache>
                <c:ptCount val="6"/>
                <c:pt idx="0">
                  <c:v>09/09/2021</c:v>
                </c:pt>
                <c:pt idx="1">
                  <c:v>10/09/2021</c:v>
                </c:pt>
                <c:pt idx="2">
                  <c:v>11/09/2021</c:v>
                </c:pt>
                <c:pt idx="3">
                  <c:v>12/09/2021</c:v>
                </c:pt>
                <c:pt idx="4">
                  <c:v>13/09/2021</c:v>
                </c:pt>
                <c:pt idx="5">
                  <c:v>14/09/2021</c:v>
                </c:pt>
              </c:strCache>
            </c:strRef>
          </c:cat>
          <c:val>
            <c:numRef>
              <c:f>'PIES PERFORADOS'!$E$33:$E$39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44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55-45C7-AECE-75A79C38B40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134026328"/>
        <c:axId val="2134030008"/>
      </c:barChart>
      <c:catAx>
        <c:axId val="2134026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4030008"/>
        <c:crosses val="autoZero"/>
        <c:auto val="1"/>
        <c:lblAlgn val="ctr"/>
        <c:lblOffset val="100"/>
        <c:noMultiLvlLbl val="0"/>
      </c:catAx>
      <c:valAx>
        <c:axId val="2134030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4026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400">
                <a:latin typeface="+mn-lt"/>
              </a:rPr>
              <a:t>TIEMPOS DE REPASO POR TURNO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V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Hoja14!$AH$1</c:f>
              <c:strCache>
                <c:ptCount val="1"/>
                <c:pt idx="0">
                  <c:v>Tiempo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C7C2-4FA8-882D-45A3EAC0B22A}"/>
              </c:ext>
            </c:extLst>
          </c:dPt>
          <c:cat>
            <c:strLit>
              <c:ptCount val="35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9</c:v>
              </c:pt>
              <c:pt idx="8">
                <c:v>10</c:v>
              </c:pt>
              <c:pt idx="9">
                <c:v>11</c:v>
              </c:pt>
              <c:pt idx="10">
                <c:v>12</c:v>
              </c:pt>
              <c:pt idx="11">
                <c:v>13</c:v>
              </c:pt>
              <c:pt idx="12">
                <c:v>14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pt idx="31">
                <c:v>33</c:v>
              </c:pt>
              <c:pt idx="32">
                <c:v>34</c:v>
              </c:pt>
              <c:pt idx="33">
                <c:v>36</c:v>
              </c:pt>
              <c:pt idx="34">
                <c:v>37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Hoja14!$AH$2:$AH$60</c15:sqref>
                  </c15:fullRef>
                </c:ext>
              </c:extLst>
              <c:f>(Hoja14!$AH$2:$AH$8,Hoja14!$AH$10:$AH$35,Hoja14!$AH$37:$AH$38)</c:f>
              <c:numCache>
                <c:formatCode>General</c:formatCode>
                <c:ptCount val="35"/>
                <c:pt idx="0">
                  <c:v>3.3333333441987634E-2</c:v>
                </c:pt>
                <c:pt idx="1">
                  <c:v>4.9999999988358468E-2</c:v>
                </c:pt>
                <c:pt idx="2">
                  <c:v>6.6666666534729302E-2</c:v>
                </c:pt>
                <c:pt idx="3">
                  <c:v>4.9999999988358468E-2</c:v>
                </c:pt>
                <c:pt idx="4">
                  <c:v>8.3333333430346102E-2</c:v>
                </c:pt>
                <c:pt idx="5">
                  <c:v>4.9999999988358468E-2</c:v>
                </c:pt>
                <c:pt idx="6">
                  <c:v>6.6666666534729302E-2</c:v>
                </c:pt>
                <c:pt idx="7">
                  <c:v>8.3333333430346102E-2</c:v>
                </c:pt>
                <c:pt idx="8">
                  <c:v>3.3333333267364651E-2</c:v>
                </c:pt>
                <c:pt idx="9">
                  <c:v>6.6666666709352285E-2</c:v>
                </c:pt>
                <c:pt idx="10">
                  <c:v>9.9999999976716936E-2</c:v>
                </c:pt>
                <c:pt idx="11">
                  <c:v>4.9999999988358468E-2</c:v>
                </c:pt>
                <c:pt idx="12">
                  <c:v>4.9999999988358468E-2</c:v>
                </c:pt>
                <c:pt idx="13">
                  <c:v>8.3333333255723119E-2</c:v>
                </c:pt>
                <c:pt idx="14">
                  <c:v>8.3333333255723119E-2</c:v>
                </c:pt>
                <c:pt idx="15">
                  <c:v>8.3333333430346102E-2</c:v>
                </c:pt>
                <c:pt idx="16">
                  <c:v>6.6666666709352285E-2</c:v>
                </c:pt>
                <c:pt idx="17">
                  <c:v>0.13333333341870457</c:v>
                </c:pt>
                <c:pt idx="18">
                  <c:v>9.9999999976716936E-2</c:v>
                </c:pt>
                <c:pt idx="19">
                  <c:v>9.9999999976716936E-2</c:v>
                </c:pt>
                <c:pt idx="20">
                  <c:v>8.3333333255723119E-2</c:v>
                </c:pt>
                <c:pt idx="21">
                  <c:v>6.6666666534729302E-2</c:v>
                </c:pt>
                <c:pt idx="22">
                  <c:v>8.3333333255723119E-2</c:v>
                </c:pt>
                <c:pt idx="23">
                  <c:v>6.6666666534729302E-2</c:v>
                </c:pt>
                <c:pt idx="24">
                  <c:v>8.3333333255723119E-2</c:v>
                </c:pt>
                <c:pt idx="25">
                  <c:v>4.9999999988358468E-2</c:v>
                </c:pt>
                <c:pt idx="26">
                  <c:v>0.13333333324408159</c:v>
                </c:pt>
                <c:pt idx="27">
                  <c:v>8.3333333255723119E-2</c:v>
                </c:pt>
                <c:pt idx="28">
                  <c:v>0.11666666669771075</c:v>
                </c:pt>
                <c:pt idx="29">
                  <c:v>6.6666666534729302E-2</c:v>
                </c:pt>
                <c:pt idx="30">
                  <c:v>6.6666666534729302E-2</c:v>
                </c:pt>
                <c:pt idx="31">
                  <c:v>0.11666666652308777</c:v>
                </c:pt>
                <c:pt idx="32">
                  <c:v>6.6666666534729302E-2</c:v>
                </c:pt>
                <c:pt idx="33">
                  <c:v>0.13333333324408159</c:v>
                </c:pt>
                <c:pt idx="34">
                  <c:v>6.6666666709352285E-2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Hoja14!$K$2:$K$138</c15:sqref>
                        </c15:formulaRef>
                      </c:ext>
                    </c:extLst>
                    <c:strCache>
                      <c:ptCount val="35"/>
                      <c:pt idx="0">
                        <c:v>Conexión</c:v>
                      </c:pt>
                      <c:pt idx="1">
                        <c:v>Conexión</c:v>
                      </c:pt>
                      <c:pt idx="2">
                        <c:v>Conexión</c:v>
                      </c:pt>
                      <c:pt idx="3">
                        <c:v>Conexión</c:v>
                      </c:pt>
                      <c:pt idx="4">
                        <c:v>Conexión</c:v>
                      </c:pt>
                      <c:pt idx="5">
                        <c:v>Conexión</c:v>
                      </c:pt>
                      <c:pt idx="6">
                        <c:v>Conexión</c:v>
                      </c:pt>
                      <c:pt idx="7">
                        <c:v>Conexión</c:v>
                      </c:pt>
                      <c:pt idx="8">
                        <c:v>Conexión</c:v>
                      </c:pt>
                      <c:pt idx="9">
                        <c:v>Conexión</c:v>
                      </c:pt>
                      <c:pt idx="10">
                        <c:v>Conexión</c:v>
                      </c:pt>
                      <c:pt idx="11">
                        <c:v>Conexión</c:v>
                      </c:pt>
                      <c:pt idx="12">
                        <c:v>Conexión</c:v>
                      </c:pt>
                      <c:pt idx="13">
                        <c:v>Conexión</c:v>
                      </c:pt>
                      <c:pt idx="14">
                        <c:v>Conexión</c:v>
                      </c:pt>
                      <c:pt idx="15">
                        <c:v>Conexión</c:v>
                      </c:pt>
                      <c:pt idx="16">
                        <c:v>Conexión</c:v>
                      </c:pt>
                      <c:pt idx="17">
                        <c:v>Conexión</c:v>
                      </c:pt>
                      <c:pt idx="18">
                        <c:v>Conexión</c:v>
                      </c:pt>
                      <c:pt idx="19">
                        <c:v>Conexión</c:v>
                      </c:pt>
                      <c:pt idx="20">
                        <c:v>Conexión</c:v>
                      </c:pt>
                      <c:pt idx="21">
                        <c:v>Conexión</c:v>
                      </c:pt>
                      <c:pt idx="22">
                        <c:v>Conexión</c:v>
                      </c:pt>
                      <c:pt idx="23">
                        <c:v>Conexión</c:v>
                      </c:pt>
                      <c:pt idx="24">
                        <c:v>Conexión</c:v>
                      </c:pt>
                      <c:pt idx="25">
                        <c:v>Conexión</c:v>
                      </c:pt>
                      <c:pt idx="26">
                        <c:v>Conexión</c:v>
                      </c:pt>
                      <c:pt idx="27">
                        <c:v>Conexión</c:v>
                      </c:pt>
                      <c:pt idx="28">
                        <c:v>Conexión</c:v>
                      </c:pt>
                      <c:pt idx="29">
                        <c:v>Conexión</c:v>
                      </c:pt>
                      <c:pt idx="30">
                        <c:v>Conexión</c:v>
                      </c:pt>
                      <c:pt idx="31">
                        <c:v>Conexión</c:v>
                      </c:pt>
                      <c:pt idx="32">
                        <c:v>Conexión</c:v>
                      </c:pt>
                      <c:pt idx="33">
                        <c:v>Conexión</c:v>
                      </c:pt>
                      <c:pt idx="34">
                        <c:v>Conexión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C7C2-4FA8-882D-45A3EAC0B22A}"/>
            </c:ext>
          </c:extLst>
        </c:ser>
        <c:ser>
          <c:idx val="1"/>
          <c:order val="1"/>
          <c:tx>
            <c:strRef>
              <c:f>Hoja14!$AL$1</c:f>
              <c:strCache>
                <c:ptCount val="1"/>
                <c:pt idx="0">
                  <c:v>Turno Dia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5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9</c:v>
              </c:pt>
              <c:pt idx="8">
                <c:v>10</c:v>
              </c:pt>
              <c:pt idx="9">
                <c:v>11</c:v>
              </c:pt>
              <c:pt idx="10">
                <c:v>12</c:v>
              </c:pt>
              <c:pt idx="11">
                <c:v>13</c:v>
              </c:pt>
              <c:pt idx="12">
                <c:v>14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pt idx="31">
                <c:v>33</c:v>
              </c:pt>
              <c:pt idx="32">
                <c:v>34</c:v>
              </c:pt>
              <c:pt idx="33">
                <c:v>36</c:v>
              </c:pt>
              <c:pt idx="34">
                <c:v>37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Hoja14!$AL$2:$AL$60</c15:sqref>
                  </c15:fullRef>
                </c:ext>
              </c:extLst>
              <c:f>(Hoja14!$AL$2:$AL$8,Hoja14!$AL$10:$AL$35,Hoja14!$AL$37:$AL$38)</c:f>
              <c:numCache>
                <c:formatCode>General</c:formatCode>
                <c:ptCount val="35"/>
                <c:pt idx="0">
                  <c:v>3.3333333441987634E-2</c:v>
                </c:pt>
                <c:pt idx="1">
                  <c:v>4.9999999988358468E-2</c:v>
                </c:pt>
                <c:pt idx="2">
                  <c:v>6.6666666534729302E-2</c:v>
                </c:pt>
                <c:pt idx="3">
                  <c:v>4.9999999988358468E-2</c:v>
                </c:pt>
                <c:pt idx="4">
                  <c:v>8.3333333430346102E-2</c:v>
                </c:pt>
                <c:pt idx="5">
                  <c:v>4.9999999988358468E-2</c:v>
                </c:pt>
                <c:pt idx="6">
                  <c:v>6.6666666534729302E-2</c:v>
                </c:pt>
                <c:pt idx="7">
                  <c:v>8.3333333430346102E-2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8.3333333255723119E-2</c:v>
                </c:pt>
                <c:pt idx="25">
                  <c:v>4.9999999988358468E-2</c:v>
                </c:pt>
                <c:pt idx="26">
                  <c:v>0.13333333324408159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6.6666666534729302E-2</c:v>
                </c:pt>
                <c:pt idx="33">
                  <c:v>0.13333333324408159</c:v>
                </c:pt>
                <c:pt idx="34">
                  <c:v>6.6666666709352285E-2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C2-4FA8-882D-45A3EAC0B22A}"/>
            </c:ext>
          </c:extLst>
        </c:ser>
        <c:ser>
          <c:idx val="2"/>
          <c:order val="2"/>
          <c:tx>
            <c:strRef>
              <c:f>Hoja14!$AM$1</c:f>
              <c:strCache>
                <c:ptCount val="1"/>
                <c:pt idx="0">
                  <c:v>Turno Noche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5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9</c:v>
              </c:pt>
              <c:pt idx="8">
                <c:v>10</c:v>
              </c:pt>
              <c:pt idx="9">
                <c:v>11</c:v>
              </c:pt>
              <c:pt idx="10">
                <c:v>12</c:v>
              </c:pt>
              <c:pt idx="11">
                <c:v>13</c:v>
              </c:pt>
              <c:pt idx="12">
                <c:v>14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pt idx="31">
                <c:v>33</c:v>
              </c:pt>
              <c:pt idx="32">
                <c:v>34</c:v>
              </c:pt>
              <c:pt idx="33">
                <c:v>36</c:v>
              </c:pt>
              <c:pt idx="34">
                <c:v>37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Hoja14!$AM$2:$AM$60</c15:sqref>
                  </c15:fullRef>
                </c:ext>
              </c:extLst>
              <c:f>(Hoja14!$AM$2:$AM$8,Hoja14!$AM$10:$AM$35,Hoja14!$AM$37:$AM$38)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3.3333333267364651E-2</c:v>
                </c:pt>
                <c:pt idx="9">
                  <c:v>6.6666666709352285E-2</c:v>
                </c:pt>
                <c:pt idx="10">
                  <c:v>9.9999999976716936E-2</c:v>
                </c:pt>
                <c:pt idx="11">
                  <c:v>4.9999999988358468E-2</c:v>
                </c:pt>
                <c:pt idx="12">
                  <c:v>4.9999999988358468E-2</c:v>
                </c:pt>
                <c:pt idx="13">
                  <c:v>8.3333333255723119E-2</c:v>
                </c:pt>
                <c:pt idx="14">
                  <c:v>8.3333333255723119E-2</c:v>
                </c:pt>
                <c:pt idx="15">
                  <c:v>8.3333333430346102E-2</c:v>
                </c:pt>
                <c:pt idx="16">
                  <c:v>6.6666666709352285E-2</c:v>
                </c:pt>
                <c:pt idx="17">
                  <c:v>0.13333333341870457</c:v>
                </c:pt>
                <c:pt idx="18">
                  <c:v>9.9999999976716936E-2</c:v>
                </c:pt>
                <c:pt idx="19">
                  <c:v>9.9999999976716936E-2</c:v>
                </c:pt>
                <c:pt idx="20">
                  <c:v>8.3333333255723119E-2</c:v>
                </c:pt>
                <c:pt idx="21">
                  <c:v>6.6666666534729302E-2</c:v>
                </c:pt>
                <c:pt idx="22">
                  <c:v>8.3333333255723119E-2</c:v>
                </c:pt>
                <c:pt idx="23">
                  <c:v>6.6666666534729302E-2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8.3333333255723119E-2</c:v>
                </c:pt>
                <c:pt idx="28">
                  <c:v>0.11666666669771075</c:v>
                </c:pt>
                <c:pt idx="29">
                  <c:v>6.6666666534729302E-2</c:v>
                </c:pt>
                <c:pt idx="30">
                  <c:v>6.6666666534729302E-2</c:v>
                </c:pt>
                <c:pt idx="31">
                  <c:v>0.11666666652308777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C2-4FA8-882D-45A3EAC0B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4091512"/>
        <c:axId val="2134095240"/>
      </c:barChart>
      <c:lineChart>
        <c:grouping val="standard"/>
        <c:varyColors val="0"/>
        <c:ser>
          <c:idx val="3"/>
          <c:order val="3"/>
          <c:tx>
            <c:strRef>
              <c:f>Hoja14!$AK$1</c:f>
              <c:strCache>
                <c:ptCount val="1"/>
                <c:pt idx="0">
                  <c:v>KPI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4"/>
                </a:solidFill>
                <a:round/>
              </a:ln>
              <a:effectLst/>
            </c:spPr>
          </c:marker>
          <c:cat>
            <c:strLit>
              <c:ptCount val="35"/>
              <c:pt idx="0">
                <c:v>1,0000</c:v>
              </c:pt>
              <c:pt idx="1">
                <c:v>2,0000</c:v>
              </c:pt>
              <c:pt idx="2">
                <c:v>3,0000</c:v>
              </c:pt>
              <c:pt idx="3">
                <c:v>4,0000</c:v>
              </c:pt>
              <c:pt idx="4">
                <c:v>5,0000</c:v>
              </c:pt>
              <c:pt idx="5">
                <c:v>6,0000</c:v>
              </c:pt>
              <c:pt idx="6">
                <c:v>7,0000</c:v>
              </c:pt>
              <c:pt idx="7">
                <c:v>9,0000</c:v>
              </c:pt>
              <c:pt idx="8">
                <c:v>10,0000</c:v>
              </c:pt>
              <c:pt idx="9">
                <c:v>11,0000</c:v>
              </c:pt>
              <c:pt idx="10">
                <c:v>12,0000</c:v>
              </c:pt>
              <c:pt idx="11">
                <c:v>13,0000</c:v>
              </c:pt>
              <c:pt idx="12">
                <c:v>14,0000</c:v>
              </c:pt>
              <c:pt idx="13">
                <c:v>15,0000</c:v>
              </c:pt>
              <c:pt idx="14">
                <c:v>16,0000</c:v>
              </c:pt>
              <c:pt idx="15">
                <c:v>17,0000</c:v>
              </c:pt>
              <c:pt idx="16">
                <c:v>18,0000</c:v>
              </c:pt>
              <c:pt idx="17">
                <c:v>19,0000</c:v>
              </c:pt>
              <c:pt idx="18">
                <c:v>20,0000</c:v>
              </c:pt>
              <c:pt idx="19">
                <c:v>21,0000</c:v>
              </c:pt>
              <c:pt idx="20">
                <c:v>22,0000</c:v>
              </c:pt>
              <c:pt idx="21">
                <c:v>23,0000</c:v>
              </c:pt>
              <c:pt idx="22">
                <c:v>24,0000</c:v>
              </c:pt>
              <c:pt idx="23">
                <c:v>25,0000</c:v>
              </c:pt>
              <c:pt idx="24">
                <c:v>26,0000</c:v>
              </c:pt>
              <c:pt idx="25">
                <c:v>27,0000</c:v>
              </c:pt>
              <c:pt idx="26">
                <c:v>28,0000</c:v>
              </c:pt>
              <c:pt idx="27">
                <c:v>29,0000</c:v>
              </c:pt>
              <c:pt idx="28">
                <c:v>30,0000</c:v>
              </c:pt>
              <c:pt idx="29">
                <c:v>31,0000</c:v>
              </c:pt>
              <c:pt idx="30">
                <c:v>32,0000</c:v>
              </c:pt>
              <c:pt idx="31">
                <c:v>33,0000</c:v>
              </c:pt>
              <c:pt idx="32">
                <c:v>34,0000</c:v>
              </c:pt>
              <c:pt idx="33">
                <c:v>36,0000</c:v>
              </c:pt>
              <c:pt idx="34">
                <c:v>37,0000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Hoja14!$AK$2:$AK$60</c15:sqref>
                  </c15:fullRef>
                </c:ext>
              </c:extLst>
              <c:f>(Hoja14!$AK$2:$AK$8,Hoja14!$AK$10:$AK$35,Hoja14!$AK$37:$AK$38)</c:f>
              <c:numCache>
                <c:formatCode>0.0000</c:formatCode>
                <c:ptCount val="35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C2-4FA8-882D-45A3EAC0B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4091512"/>
        <c:axId val="2134095240"/>
      </c:lineChart>
      <c:catAx>
        <c:axId val="2134091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4095240"/>
        <c:crosses val="autoZero"/>
        <c:auto val="1"/>
        <c:lblAlgn val="ctr"/>
        <c:lblOffset val="100"/>
        <c:noMultiLvlLbl val="0"/>
      </c:catAx>
      <c:valAx>
        <c:axId val="2134095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409151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zero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400">
                <a:latin typeface="+mn-lt"/>
              </a:rPr>
              <a:t>TIEMPOS DE SURVEYS</a:t>
            </a:r>
            <a:r>
              <a:rPr lang="en-US" sz="1400" baseline="0">
                <a:latin typeface="+mn-lt"/>
              </a:rPr>
              <a:t> POR TURNO</a:t>
            </a:r>
            <a:endParaRPr lang="en-US" sz="1400">
              <a:latin typeface="+mn-lt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V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Hoja14!$AH$1</c:f>
              <c:strCache>
                <c:ptCount val="1"/>
                <c:pt idx="0">
                  <c:v>Tiempo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ED74-4D25-955B-282E157DE09B}"/>
              </c:ext>
            </c:extLst>
          </c:dPt>
          <c:cat>
            <c:strLit>
              <c:ptCount val="37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9</c:v>
              </c:pt>
              <c:pt idx="8">
                <c:v>10</c:v>
              </c:pt>
              <c:pt idx="9">
                <c:v>11</c:v>
              </c:pt>
              <c:pt idx="10">
                <c:v>12</c:v>
              </c:pt>
              <c:pt idx="11">
                <c:v>13</c:v>
              </c:pt>
              <c:pt idx="12">
                <c:v>14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pt idx="31">
                <c:v>33</c:v>
              </c:pt>
              <c:pt idx="32">
                <c:v>34</c:v>
              </c:pt>
              <c:pt idx="33">
                <c:v>35</c:v>
              </c:pt>
              <c:pt idx="34">
                <c:v>36</c:v>
              </c:pt>
              <c:pt idx="35">
                <c:v>37</c:v>
              </c:pt>
              <c:pt idx="36">
                <c:v>38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Hoja14!$AH$2:$AH$60</c15:sqref>
                  </c15:fullRef>
                </c:ext>
              </c:extLst>
              <c:f>(Hoja14!$AH$2:$AH$8,Hoja14!$AH$10:$AH$39)</c:f>
              <c:numCache>
                <c:formatCode>General</c:formatCode>
                <c:ptCount val="37"/>
                <c:pt idx="0">
                  <c:v>3.3333333441987634E-2</c:v>
                </c:pt>
                <c:pt idx="1">
                  <c:v>4.9999999988358468E-2</c:v>
                </c:pt>
                <c:pt idx="2">
                  <c:v>6.6666666534729302E-2</c:v>
                </c:pt>
                <c:pt idx="3">
                  <c:v>4.9999999988358468E-2</c:v>
                </c:pt>
                <c:pt idx="4">
                  <c:v>8.3333333430346102E-2</c:v>
                </c:pt>
                <c:pt idx="5">
                  <c:v>4.9999999988358468E-2</c:v>
                </c:pt>
                <c:pt idx="6">
                  <c:v>6.6666666534729302E-2</c:v>
                </c:pt>
                <c:pt idx="7">
                  <c:v>8.3333333430346102E-2</c:v>
                </c:pt>
                <c:pt idx="8">
                  <c:v>3.3333333267364651E-2</c:v>
                </c:pt>
                <c:pt idx="9">
                  <c:v>6.6666666709352285E-2</c:v>
                </c:pt>
                <c:pt idx="10">
                  <c:v>9.9999999976716936E-2</c:v>
                </c:pt>
                <c:pt idx="11">
                  <c:v>4.9999999988358468E-2</c:v>
                </c:pt>
                <c:pt idx="12">
                  <c:v>4.9999999988358468E-2</c:v>
                </c:pt>
                <c:pt idx="13">
                  <c:v>8.3333333255723119E-2</c:v>
                </c:pt>
                <c:pt idx="14">
                  <c:v>8.3333333255723119E-2</c:v>
                </c:pt>
                <c:pt idx="15">
                  <c:v>8.3333333430346102E-2</c:v>
                </c:pt>
                <c:pt idx="16">
                  <c:v>6.6666666709352285E-2</c:v>
                </c:pt>
                <c:pt idx="17">
                  <c:v>0.13333333341870457</c:v>
                </c:pt>
                <c:pt idx="18">
                  <c:v>9.9999999976716936E-2</c:v>
                </c:pt>
                <c:pt idx="19">
                  <c:v>9.9999999976716936E-2</c:v>
                </c:pt>
                <c:pt idx="20">
                  <c:v>8.3333333255723119E-2</c:v>
                </c:pt>
                <c:pt idx="21">
                  <c:v>6.6666666534729302E-2</c:v>
                </c:pt>
                <c:pt idx="22">
                  <c:v>8.3333333255723119E-2</c:v>
                </c:pt>
                <c:pt idx="23">
                  <c:v>6.6666666534729302E-2</c:v>
                </c:pt>
                <c:pt idx="24">
                  <c:v>8.3333333255723119E-2</c:v>
                </c:pt>
                <c:pt idx="25">
                  <c:v>4.9999999988358468E-2</c:v>
                </c:pt>
                <c:pt idx="26">
                  <c:v>0.13333333324408159</c:v>
                </c:pt>
                <c:pt idx="27">
                  <c:v>8.3333333255723119E-2</c:v>
                </c:pt>
                <c:pt idx="28">
                  <c:v>0.11666666669771075</c:v>
                </c:pt>
                <c:pt idx="29">
                  <c:v>6.6666666534729302E-2</c:v>
                </c:pt>
                <c:pt idx="30">
                  <c:v>6.6666666534729302E-2</c:v>
                </c:pt>
                <c:pt idx="31">
                  <c:v>0.11666666652308777</c:v>
                </c:pt>
                <c:pt idx="32">
                  <c:v>6.6666666534729302E-2</c:v>
                </c:pt>
                <c:pt idx="33">
                  <c:v>4.9999999988358468E-2</c:v>
                </c:pt>
                <c:pt idx="34">
                  <c:v>0.13333333324408159</c:v>
                </c:pt>
                <c:pt idx="35">
                  <c:v>6.6666666709352285E-2</c:v>
                </c:pt>
                <c:pt idx="36">
                  <c:v>4.9999999988358468E-2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Hoja14!$K$2:$K$138</c15:sqref>
                        </c15:formulaRef>
                      </c:ext>
                    </c:extLst>
                    <c:strCache>
                      <c:ptCount val="37"/>
                      <c:pt idx="0">
                        <c:v>Conexión</c:v>
                      </c:pt>
                      <c:pt idx="1">
                        <c:v>Conexión</c:v>
                      </c:pt>
                      <c:pt idx="2">
                        <c:v>Conexión</c:v>
                      </c:pt>
                      <c:pt idx="3">
                        <c:v>Conexión</c:v>
                      </c:pt>
                      <c:pt idx="4">
                        <c:v>Conexión</c:v>
                      </c:pt>
                      <c:pt idx="5">
                        <c:v>Conexión</c:v>
                      </c:pt>
                      <c:pt idx="6">
                        <c:v>Conexión</c:v>
                      </c:pt>
                      <c:pt idx="7">
                        <c:v>Conexión</c:v>
                      </c:pt>
                      <c:pt idx="8">
                        <c:v>Conexión</c:v>
                      </c:pt>
                      <c:pt idx="9">
                        <c:v>Conexión</c:v>
                      </c:pt>
                      <c:pt idx="10">
                        <c:v>Conexión</c:v>
                      </c:pt>
                      <c:pt idx="11">
                        <c:v>Conexión</c:v>
                      </c:pt>
                      <c:pt idx="12">
                        <c:v>Conexión</c:v>
                      </c:pt>
                      <c:pt idx="13">
                        <c:v>Conexión</c:v>
                      </c:pt>
                      <c:pt idx="14">
                        <c:v>Conexión</c:v>
                      </c:pt>
                      <c:pt idx="15">
                        <c:v>Conexión</c:v>
                      </c:pt>
                      <c:pt idx="16">
                        <c:v>Conexión</c:v>
                      </c:pt>
                      <c:pt idx="17">
                        <c:v>Conexión</c:v>
                      </c:pt>
                      <c:pt idx="18">
                        <c:v>Conexión</c:v>
                      </c:pt>
                      <c:pt idx="19">
                        <c:v>Conexión</c:v>
                      </c:pt>
                      <c:pt idx="20">
                        <c:v>Conexión</c:v>
                      </c:pt>
                      <c:pt idx="21">
                        <c:v>Conexión</c:v>
                      </c:pt>
                      <c:pt idx="22">
                        <c:v>Conexión</c:v>
                      </c:pt>
                      <c:pt idx="23">
                        <c:v>Conexión</c:v>
                      </c:pt>
                      <c:pt idx="24">
                        <c:v>Conexión</c:v>
                      </c:pt>
                      <c:pt idx="25">
                        <c:v>Conexión</c:v>
                      </c:pt>
                      <c:pt idx="26">
                        <c:v>Conexión</c:v>
                      </c:pt>
                      <c:pt idx="27">
                        <c:v>Conexión</c:v>
                      </c:pt>
                      <c:pt idx="28">
                        <c:v>Conexión</c:v>
                      </c:pt>
                      <c:pt idx="29">
                        <c:v>Conexión</c:v>
                      </c:pt>
                      <c:pt idx="30">
                        <c:v>Conexión</c:v>
                      </c:pt>
                      <c:pt idx="31">
                        <c:v>Conexión</c:v>
                      </c:pt>
                      <c:pt idx="32">
                        <c:v>Conexión</c:v>
                      </c:pt>
                      <c:pt idx="33">
                        <c:v>Conexión</c:v>
                      </c:pt>
                      <c:pt idx="34">
                        <c:v>Conexión</c:v>
                      </c:pt>
                      <c:pt idx="35">
                        <c:v>Conexión</c:v>
                      </c:pt>
                      <c:pt idx="36">
                        <c:v>Conexión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ED74-4D25-955B-282E157DE09B}"/>
            </c:ext>
          </c:extLst>
        </c:ser>
        <c:ser>
          <c:idx val="1"/>
          <c:order val="1"/>
          <c:tx>
            <c:strRef>
              <c:f>Hoja14!$AA$1</c:f>
              <c:strCache>
                <c:ptCount val="1"/>
                <c:pt idx="0">
                  <c:v>Turno Dia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7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9</c:v>
              </c:pt>
              <c:pt idx="8">
                <c:v>10</c:v>
              </c:pt>
              <c:pt idx="9">
                <c:v>11</c:v>
              </c:pt>
              <c:pt idx="10">
                <c:v>12</c:v>
              </c:pt>
              <c:pt idx="11">
                <c:v>13</c:v>
              </c:pt>
              <c:pt idx="12">
                <c:v>14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pt idx="31">
                <c:v>33</c:v>
              </c:pt>
              <c:pt idx="32">
                <c:v>34</c:v>
              </c:pt>
              <c:pt idx="33">
                <c:v>35</c:v>
              </c:pt>
              <c:pt idx="34">
                <c:v>36</c:v>
              </c:pt>
              <c:pt idx="35">
                <c:v>37</c:v>
              </c:pt>
              <c:pt idx="36">
                <c:v>38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Hoja14!$AA$2:$AA$60</c15:sqref>
                  </c15:fullRef>
                </c:ext>
              </c:extLst>
              <c:f>(Hoja14!$AA$2:$AA$8,Hoja14!$AA$10:$AA$39)</c:f>
              <c:numCache>
                <c:formatCode>General</c:formatCode>
                <c:ptCount val="37"/>
                <c:pt idx="0">
                  <c:v>3.3333333267364651E-2</c:v>
                </c:pt>
                <c:pt idx="1">
                  <c:v>8.3333333255723119E-2</c:v>
                </c:pt>
                <c:pt idx="2">
                  <c:v>5.0000000162981451E-2</c:v>
                </c:pt>
                <c:pt idx="3">
                  <c:v>4.9999999988358468E-2</c:v>
                </c:pt>
                <c:pt idx="4">
                  <c:v>4.9999999988358468E-2</c:v>
                </c:pt>
                <c:pt idx="5">
                  <c:v>3.3333333267364651E-2</c:v>
                </c:pt>
                <c:pt idx="6">
                  <c:v>3.3333333441987634E-2</c:v>
                </c:pt>
                <c:pt idx="7">
                  <c:v>6.6666666534729302E-2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3.3333333267364651E-2</c:v>
                </c:pt>
                <c:pt idx="15">
                  <c:v>4.9999999988358468E-2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6.6666666709352285E-2</c:v>
                </c:pt>
                <c:pt idx="21">
                  <c:v>6.6666666709352285E-2</c:v>
                </c:pt>
                <c:pt idx="22">
                  <c:v>4.9999999988358468E-2</c:v>
                </c:pt>
                <c:pt idx="23">
                  <c:v>4.9999999988358468E-2</c:v>
                </c:pt>
                <c:pt idx="24">
                  <c:v>4.9999999988358468E-2</c:v>
                </c:pt>
                <c:pt idx="25">
                  <c:v>4.9999999988358468E-2</c:v>
                </c:pt>
                <c:pt idx="26">
                  <c:v>4.9999999988358468E-2</c:v>
                </c:pt>
                <c:pt idx="27">
                  <c:v>6.6666666709352285E-2</c:v>
                </c:pt>
                <c:pt idx="28">
                  <c:v>6.6666666534729302E-2</c:v>
                </c:pt>
                <c:pt idx="29">
                  <c:v>6.6666666709352285E-2</c:v>
                </c:pt>
                <c:pt idx="30">
                  <c:v>4.9999999988358468E-2</c:v>
                </c:pt>
                <c:pt idx="31">
                  <c:v>4.9999999988358468E-2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74-4D25-955B-282E157DE09B}"/>
            </c:ext>
          </c:extLst>
        </c:ser>
        <c:ser>
          <c:idx val="2"/>
          <c:order val="2"/>
          <c:tx>
            <c:strRef>
              <c:f>Hoja14!$AB$1</c:f>
              <c:strCache>
                <c:ptCount val="1"/>
                <c:pt idx="0">
                  <c:v>Turno Noche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7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9</c:v>
              </c:pt>
              <c:pt idx="8">
                <c:v>10</c:v>
              </c:pt>
              <c:pt idx="9">
                <c:v>11</c:v>
              </c:pt>
              <c:pt idx="10">
                <c:v>12</c:v>
              </c:pt>
              <c:pt idx="11">
                <c:v>13</c:v>
              </c:pt>
              <c:pt idx="12">
                <c:v>14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pt idx="31">
                <c:v>33</c:v>
              </c:pt>
              <c:pt idx="32">
                <c:v>34</c:v>
              </c:pt>
              <c:pt idx="33">
                <c:v>35</c:v>
              </c:pt>
              <c:pt idx="34">
                <c:v>36</c:v>
              </c:pt>
              <c:pt idx="35">
                <c:v>37</c:v>
              </c:pt>
              <c:pt idx="36">
                <c:v>38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Hoja14!$AB$2:$AB$60</c15:sqref>
                  </c15:fullRef>
                </c:ext>
              </c:extLst>
              <c:f>(Hoja14!$AB$2:$AB$8,Hoja14!$AB$10:$AB$39)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3.3333333441987634E-2</c:v>
                </c:pt>
                <c:pt idx="9">
                  <c:v>4.9999999988358468E-2</c:v>
                </c:pt>
                <c:pt idx="10">
                  <c:v>4.9999999988358468E-2</c:v>
                </c:pt>
                <c:pt idx="11">
                  <c:v>6.6666666534729302E-2</c:v>
                </c:pt>
                <c:pt idx="12">
                  <c:v>3.3333333441987634E-2</c:v>
                </c:pt>
                <c:pt idx="13">
                  <c:v>4.9999999988358468E-2</c:v>
                </c:pt>
                <c:pt idx="14">
                  <c:v>0</c:v>
                </c:pt>
                <c:pt idx="15">
                  <c:v>0</c:v>
                </c:pt>
                <c:pt idx="16">
                  <c:v>3.3333333441987634E-2</c:v>
                </c:pt>
                <c:pt idx="17">
                  <c:v>4.9999999988358468E-2</c:v>
                </c:pt>
                <c:pt idx="18">
                  <c:v>5.0000000162981451E-2</c:v>
                </c:pt>
                <c:pt idx="19">
                  <c:v>3.3333333441987634E-2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0.20000000012805685</c:v>
                </c:pt>
                <c:pt idx="33">
                  <c:v>4.9999999988358468E-2</c:v>
                </c:pt>
                <c:pt idx="34">
                  <c:v>1.6666666546370834E-2</c:v>
                </c:pt>
                <c:pt idx="35">
                  <c:v>3.3333333441987634E-2</c:v>
                </c:pt>
                <c:pt idx="36">
                  <c:v>3.3333333441987634E-2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74-4D25-955B-282E157DE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4169544"/>
        <c:axId val="2134173432"/>
      </c:barChart>
      <c:lineChart>
        <c:grouping val="standard"/>
        <c:varyColors val="0"/>
        <c:ser>
          <c:idx val="3"/>
          <c:order val="3"/>
          <c:tx>
            <c:strRef>
              <c:f>Hoja14!$Z$1</c:f>
              <c:strCache>
                <c:ptCount val="1"/>
                <c:pt idx="0">
                  <c:v>KPI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4"/>
                </a:solidFill>
                <a:round/>
              </a:ln>
              <a:effectLst/>
            </c:spPr>
          </c:marker>
          <c:cat>
            <c:strLit>
              <c:ptCount val="37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9</c:v>
              </c:pt>
              <c:pt idx="8">
                <c:v>10</c:v>
              </c:pt>
              <c:pt idx="9">
                <c:v>11</c:v>
              </c:pt>
              <c:pt idx="10">
                <c:v>12</c:v>
              </c:pt>
              <c:pt idx="11">
                <c:v>13</c:v>
              </c:pt>
              <c:pt idx="12">
                <c:v>14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pt idx="31">
                <c:v>33</c:v>
              </c:pt>
              <c:pt idx="32">
                <c:v>34</c:v>
              </c:pt>
              <c:pt idx="33">
                <c:v>35</c:v>
              </c:pt>
              <c:pt idx="34">
                <c:v>36</c:v>
              </c:pt>
              <c:pt idx="35">
                <c:v>37</c:v>
              </c:pt>
              <c:pt idx="36">
                <c:v>38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Hoja14!$Z$2:$Z$60</c15:sqref>
                  </c15:fullRef>
                </c:ext>
              </c:extLst>
              <c:f>(Hoja14!$Z$2:$Z$8,Hoja14!$Z$10:$Z$39)</c:f>
              <c:numCache>
                <c:formatCode>General</c:formatCode>
                <c:ptCount val="37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0.05</c:v>
                </c:pt>
                <c:pt idx="7">
                  <c:v>0.05</c:v>
                </c:pt>
                <c:pt idx="8">
                  <c:v>0.05</c:v>
                </c:pt>
                <c:pt idx="9">
                  <c:v>0.05</c:v>
                </c:pt>
                <c:pt idx="10">
                  <c:v>0.05</c:v>
                </c:pt>
                <c:pt idx="11">
                  <c:v>0.05</c:v>
                </c:pt>
                <c:pt idx="12">
                  <c:v>0.05</c:v>
                </c:pt>
                <c:pt idx="13">
                  <c:v>0.05</c:v>
                </c:pt>
                <c:pt idx="14">
                  <c:v>0.05</c:v>
                </c:pt>
                <c:pt idx="15">
                  <c:v>0.05</c:v>
                </c:pt>
                <c:pt idx="16">
                  <c:v>0.05</c:v>
                </c:pt>
                <c:pt idx="17">
                  <c:v>0.05</c:v>
                </c:pt>
                <c:pt idx="18">
                  <c:v>0.05</c:v>
                </c:pt>
                <c:pt idx="19">
                  <c:v>0.05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0.05</c:v>
                </c:pt>
                <c:pt idx="24">
                  <c:v>0.05</c:v>
                </c:pt>
                <c:pt idx="25">
                  <c:v>0.05</c:v>
                </c:pt>
                <c:pt idx="26">
                  <c:v>0.05</c:v>
                </c:pt>
                <c:pt idx="27">
                  <c:v>0.05</c:v>
                </c:pt>
                <c:pt idx="28">
                  <c:v>0.05</c:v>
                </c:pt>
                <c:pt idx="29">
                  <c:v>0.05</c:v>
                </c:pt>
                <c:pt idx="30">
                  <c:v>0.05</c:v>
                </c:pt>
                <c:pt idx="31">
                  <c:v>0.05</c:v>
                </c:pt>
                <c:pt idx="32">
                  <c:v>0.05</c:v>
                </c:pt>
                <c:pt idx="33">
                  <c:v>0.05</c:v>
                </c:pt>
                <c:pt idx="34">
                  <c:v>0.05</c:v>
                </c:pt>
                <c:pt idx="35">
                  <c:v>0.05</c:v>
                </c:pt>
                <c:pt idx="36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74-4D25-955B-282E157DE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4169544"/>
        <c:axId val="2134173432"/>
      </c:lineChart>
      <c:catAx>
        <c:axId val="2134169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4173432"/>
        <c:crosses val="autoZero"/>
        <c:auto val="1"/>
        <c:lblAlgn val="ctr"/>
        <c:lblOffset val="100"/>
        <c:noMultiLvlLbl val="0"/>
      </c:catAx>
      <c:valAx>
        <c:axId val="2134173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416954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zero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[SSI_SlideSheet PROGRAMA.xlsx]Graficas 1!PivotTable2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Distribución de Tiempos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5.9493208871800103E-2"/>
              <c:y val="-1.845124421505920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-0.118503246614215"/>
              <c:y val="9.142155272484560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9.6443569062000301E-2"/>
              <c:y val="-3.022369360918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2.1629484500812202E-2"/>
              <c:y val="1.2594726915016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3.6190042732548298E-2"/>
              <c:y val="2.197335667111980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-4.7535188286981701E-2"/>
              <c:y val="3.87374412087736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-1.0546080641399501E-2"/>
              <c:y val="-6.489653033960539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-3.66909133623643E-3"/>
              <c:y val="-7.431561617855030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9680913578428461"/>
                  <c:h val="7.0857547119901387E-2"/>
                </c:manualLayout>
              </c15:layout>
            </c:ext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-3.1948727199112202E-2"/>
              <c:y val="-4.77874061082824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1.3557124007645201E-2"/>
              <c:y val="-1.1323607720423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2347553205481022"/>
                  <c:h val="9.0803221465694722E-2"/>
                </c:manualLayout>
              </c15:layout>
            </c:ext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2.1676960061038801E-2"/>
              <c:y val="9.31337063901680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2.7247003672103899E-2"/>
              <c:y val="1.5672902465561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-8.6925243650049291E-3"/>
              <c:y val="-9.265975011792840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lumMod val="60000"/>
                  <a:shade val="51000"/>
                  <a:satMod val="130000"/>
                </a:schemeClr>
              </a:gs>
              <a:gs pos="80000">
                <a:schemeClr val="accent1">
                  <a:lumMod val="60000"/>
                  <a:shade val="93000"/>
                  <a:satMod val="130000"/>
                </a:schemeClr>
              </a:gs>
              <a:gs pos="100000">
                <a:schemeClr val="accent1">
                  <a:lumMod val="60000"/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-0.11984127895931999"/>
              <c:y val="-3.890666558743079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2">
                  <a:lumMod val="60000"/>
                  <a:shade val="51000"/>
                  <a:satMod val="130000"/>
                </a:schemeClr>
              </a:gs>
              <a:gs pos="80000">
                <a:schemeClr val="accent2">
                  <a:lumMod val="60000"/>
                  <a:shade val="93000"/>
                  <a:satMod val="130000"/>
                </a:schemeClr>
              </a:gs>
              <a:gs pos="100000">
                <a:schemeClr val="accent2">
                  <a:lumMod val="60000"/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1.6967770363477099E-2"/>
              <c:y val="-2.488131082612720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3.6190042732548298E-2"/>
              <c:y val="2.197335667111980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2.1629484500812202E-2"/>
              <c:y val="1.2594726915016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2.7247003672103899E-2"/>
              <c:y val="1.5672902465561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1.3557124007645201E-2"/>
              <c:y val="-1.1323607720423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2347553205481022"/>
                  <c:h val="9.0803221465694722E-2"/>
                </c:manualLayout>
              </c15:layout>
            </c:ext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-4.7535188286981701E-2"/>
              <c:y val="3.87374412087736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-0.118503246614215"/>
              <c:y val="9.142155272484560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-0.11984127895931999"/>
              <c:y val="-3.890666558743079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1.6967770363477099E-2"/>
              <c:y val="-2.488131082612720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9.6551080650723098E-2"/>
              <c:y val="-7.792932240439249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8.8344311338674597E-2"/>
              <c:y val="2.07128272295373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2.7247003672103899E-2"/>
              <c:y val="1.5672902465561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7.6217516191695395E-2"/>
              <c:y val="7.19304649018680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2347553205481022"/>
                  <c:h val="9.0803221465694722E-2"/>
                </c:manualLayout>
              </c15:layout>
            </c:ext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-4.7535188286981701E-2"/>
              <c:y val="3.87374412087736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-0.118503246614215"/>
              <c:y val="9.142155272484560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-0.11984127895931999"/>
              <c:y val="-3.890666558743079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1.6967770363477099E-2"/>
              <c:y val="-2.488131082612720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-5.8667609587685E-2"/>
              <c:y val="0.1053339205625470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-0.12285560847186699"/>
              <c:y val="7.580860674329199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-4.9133817824369999E-2"/>
              <c:y val="7.340578241793969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38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39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4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</c:pivotFmts>
    <c:plotArea>
      <c:layout>
        <c:manualLayout>
          <c:layoutTarget val="inner"/>
          <c:xMode val="edge"/>
          <c:yMode val="edge"/>
          <c:x val="0.30127813443648399"/>
          <c:y val="9.0716854499140798E-2"/>
          <c:w val="0.36918141224040901"/>
          <c:h val="0.86879942737418103"/>
        </c:manualLayout>
      </c:layout>
      <c:pieChart>
        <c:varyColors val="1"/>
        <c:ser>
          <c:idx val="0"/>
          <c:order val="0"/>
          <c:tx>
            <c:strRef>
              <c:f>'Graficas 1'!$D$13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1-668D-49CC-ADAC-46EC1A980BA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3-668D-49CC-ADAC-46EC1A980BAD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5-668D-49CC-ADAC-46EC1A980BAD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7-668D-49CC-ADAC-46EC1A980BAD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9-668D-49CC-ADAC-46EC1A980BAD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hade val="51000"/>
                      <a:satMod val="130000"/>
                    </a:schemeClr>
                  </a:gs>
                  <a:gs pos="80000">
                    <a:schemeClr val="accent6">
                      <a:shade val="93000"/>
                      <a:satMod val="130000"/>
                    </a:schemeClr>
                  </a:gs>
                  <a:gs pos="100000">
                    <a:schemeClr val="accent6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B-668D-49CC-ADAC-46EC1A980BAD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1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1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D-668D-49CC-ADAC-46EC1A980BAD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2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2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F-668D-49CC-ADAC-46EC1A980BAD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3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3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1-668D-49CC-ADAC-46EC1A980BAD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4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4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3-668D-49CC-ADAC-46EC1A980BAD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5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5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5-668D-49CC-ADAC-46EC1A980BAD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6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6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7-668D-49CC-ADAC-46EC1A980BAD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hade val="51000"/>
                      <a:satMod val="130000"/>
                    </a:schemeClr>
                  </a:gs>
                  <a:gs pos="80000">
                    <a:schemeClr val="accent1">
                      <a:lumMod val="80000"/>
                      <a:lumOff val="20000"/>
                      <a:shade val="93000"/>
                      <a:satMod val="130000"/>
                    </a:schemeClr>
                  </a:gs>
                  <a:gs pos="100000">
                    <a:schemeClr val="accent1">
                      <a:lumMod val="80000"/>
                      <a:lumOff val="2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9-668D-49CC-ADAC-46EC1A980BAD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hade val="51000"/>
                      <a:satMod val="130000"/>
                    </a:schemeClr>
                  </a:gs>
                  <a:gs pos="80000">
                    <a:schemeClr val="accent2">
                      <a:lumMod val="80000"/>
                      <a:lumOff val="20000"/>
                      <a:shade val="93000"/>
                      <a:satMod val="130000"/>
                    </a:schemeClr>
                  </a:gs>
                  <a:gs pos="100000">
                    <a:schemeClr val="accent2">
                      <a:lumMod val="80000"/>
                      <a:lumOff val="2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1B-EE5B-4E99-97BB-8309590BAF5A}"/>
              </c:ext>
            </c:extLst>
          </c:dPt>
          <c:dLbls>
            <c:dLbl>
              <c:idx val="0"/>
              <c:layout>
                <c:manualLayout>
                  <c:x val="9.6551080650723098E-2"/>
                  <c:y val="-7.7929322404392499E-3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68D-49CC-ADAC-46EC1A980BAD}"/>
                </c:ext>
              </c:extLst>
            </c:dLbl>
            <c:dLbl>
              <c:idx val="1"/>
              <c:layout>
                <c:manualLayout>
                  <c:x val="8.8344311338674597E-2"/>
                  <c:y val="2.0712827229537399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68D-49CC-ADAC-46EC1A980BAD}"/>
                </c:ext>
              </c:extLst>
            </c:dLbl>
            <c:dLbl>
              <c:idx val="3"/>
              <c:layout>
                <c:manualLayout>
                  <c:x val="2.7247003672103899E-2"/>
                  <c:y val="1.56729024655613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68D-49CC-ADAC-46EC1A980BAD}"/>
                </c:ext>
              </c:extLst>
            </c:dLbl>
            <c:dLbl>
              <c:idx val="4"/>
              <c:layout>
                <c:manualLayout>
                  <c:x val="7.6217516191695395E-2"/>
                  <c:y val="7.1930464901868094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347553205481022"/>
                      <c:h val="9.080322146569472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68D-49CC-ADAC-46EC1A980BAD}"/>
                </c:ext>
              </c:extLst>
            </c:dLbl>
            <c:dLbl>
              <c:idx val="5"/>
              <c:layout>
                <c:manualLayout>
                  <c:x val="-4.7535188286981701E-2"/>
                  <c:y val="3.8737441208773697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68D-49CC-ADAC-46EC1A980BAD}"/>
                </c:ext>
              </c:extLst>
            </c:dLbl>
            <c:dLbl>
              <c:idx val="6"/>
              <c:layout>
                <c:manualLayout>
                  <c:x val="-0.118503246614215"/>
                  <c:y val="9.1421552724845603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68D-49CC-ADAC-46EC1A980BAD}"/>
                </c:ext>
              </c:extLst>
            </c:dLbl>
            <c:dLbl>
              <c:idx val="7"/>
              <c:layout>
                <c:manualLayout>
                  <c:x val="-4.9133817824369999E-2"/>
                  <c:y val="7.3405782417939698E-3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68D-49CC-ADAC-46EC1A980BAD}"/>
                </c:ext>
              </c:extLst>
            </c:dLbl>
            <c:dLbl>
              <c:idx val="9"/>
              <c:layout>
                <c:manualLayout>
                  <c:x val="-0.11984127895931999"/>
                  <c:y val="-3.8906665587430798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68D-49CC-ADAC-46EC1A980BAD}"/>
                </c:ext>
              </c:extLst>
            </c:dLbl>
            <c:dLbl>
              <c:idx val="10"/>
              <c:layout>
                <c:manualLayout>
                  <c:x val="1.6967770363477099E-2"/>
                  <c:y val="-2.4881310826127202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68D-49CC-ADAC-46EC1A980BA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'Graficas 1'!$C$14:$C$25</c:f>
              <c:strCache>
                <c:ptCount val="11"/>
                <c:pt idx="0">
                  <c:v>Circula</c:v>
                </c:pt>
                <c:pt idx="1">
                  <c:v>Conexión</c:v>
                </c:pt>
                <c:pt idx="2">
                  <c:v>Desliza</c:v>
                </c:pt>
                <c:pt idx="3">
                  <c:v>Otros</c:v>
                </c:pt>
                <c:pt idx="4">
                  <c:v>Perfora cemento</c:v>
                </c:pt>
                <c:pt idx="5">
                  <c:v>Rota</c:v>
                </c:pt>
                <c:pt idx="6">
                  <c:v>Survey</c:v>
                </c:pt>
                <c:pt idx="7">
                  <c:v>Arma BHA</c:v>
                </c:pt>
                <c:pt idx="8">
                  <c:v>Desarma BHA</c:v>
                </c:pt>
                <c:pt idx="9">
                  <c:v>Repasa</c:v>
                </c:pt>
                <c:pt idx="10">
                  <c:v>Downlink</c:v>
                </c:pt>
              </c:strCache>
            </c:strRef>
          </c:cat>
          <c:val>
            <c:numRef>
              <c:f>'Graficas 1'!$D$14:$D$25</c:f>
              <c:numCache>
                <c:formatCode>0.00</c:formatCode>
                <c:ptCount val="11"/>
                <c:pt idx="0">
                  <c:v>10.916666666977108</c:v>
                </c:pt>
                <c:pt idx="1">
                  <c:v>3.9666666666744277</c:v>
                </c:pt>
                <c:pt idx="2">
                  <c:v>1.7333333335700445</c:v>
                </c:pt>
                <c:pt idx="3">
                  <c:v>7.3666666667559184</c:v>
                </c:pt>
                <c:pt idx="4">
                  <c:v>1.683333333407063</c:v>
                </c:pt>
                <c:pt idx="5">
                  <c:v>46.516666666895617</c:v>
                </c:pt>
                <c:pt idx="6">
                  <c:v>2.0000000004074536</c:v>
                </c:pt>
                <c:pt idx="7">
                  <c:v>9.5000000000582077</c:v>
                </c:pt>
                <c:pt idx="8">
                  <c:v>5.4999999999417923</c:v>
                </c:pt>
                <c:pt idx="9">
                  <c:v>4.3666666650096886</c:v>
                </c:pt>
                <c:pt idx="10">
                  <c:v>1.3833333334769122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668D-49CC-ADAC-46EC1A980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[SSI_SlideSheet PROGRAMA.xlsx]ROP!ROP EFECTIVA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ROP EFECTIVA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rgbClr val="3366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3366FF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ROP!$C$7:$C$8</c:f>
              <c:strCache>
                <c:ptCount val="1"/>
                <c:pt idx="0">
                  <c:v>ROP EFECTIVA PLANEADA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ROP!$B$9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ROP!$C$9</c:f>
              <c:numCache>
                <c:formatCode>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E881-4C85-B852-A9D1464CFE10}"/>
            </c:ext>
          </c:extLst>
        </c:ser>
        <c:ser>
          <c:idx val="1"/>
          <c:order val="1"/>
          <c:tx>
            <c:strRef>
              <c:f>ROP!$D$7:$D$8</c:f>
              <c:strCache>
                <c:ptCount val="1"/>
                <c:pt idx="0">
                  <c:v>ROP EFECTIVA REAL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ROP!$B$9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ROP!$D$9</c:f>
              <c:numCache>
                <c:formatCode>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1-E881-4C85-B852-A9D1464CF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4599944"/>
        <c:axId val="2134603368"/>
      </c:barChart>
      <c:catAx>
        <c:axId val="2134599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4603368"/>
        <c:crosses val="autoZero"/>
        <c:auto val="1"/>
        <c:lblAlgn val="ctr"/>
        <c:lblOffset val="100"/>
        <c:noMultiLvlLbl val="0"/>
      </c:catAx>
      <c:valAx>
        <c:axId val="2134603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4599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[SSI_SlideSheet PROGRAMA.xlsx]ROP!TablaDinámica1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ROP  PROMEDIO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</c:pivotFmt>
      <c:pivotFmt>
        <c:idx val="8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ROP!$C$21</c:f>
              <c:strCache>
                <c:ptCount val="1"/>
                <c:pt idx="0">
                  <c:v>ROP PROMEDIO PLANEADA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ROP!$B$22:$B$27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ROP!$C$22:$C$27</c:f>
              <c:numCache>
                <c:formatCode>0</c:formatCode>
                <c:ptCount val="5"/>
                <c:pt idx="0">
                  <c:v>66.875</c:v>
                </c:pt>
                <c:pt idx="1">
                  <c:v>30</c:v>
                </c:pt>
                <c:pt idx="2">
                  <c:v>88.181818181818187</c:v>
                </c:pt>
                <c:pt idx="3">
                  <c:v>29.333333333333332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47-44AD-AE16-0D01D1AED7E5}"/>
            </c:ext>
          </c:extLst>
        </c:ser>
        <c:ser>
          <c:idx val="1"/>
          <c:order val="1"/>
          <c:tx>
            <c:strRef>
              <c:f>ROP!$D$21</c:f>
              <c:strCache>
                <c:ptCount val="1"/>
                <c:pt idx="0">
                  <c:v>ROP PROMEDIO REAL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ROP!$B$22:$B$27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ROP!$D$22:$D$27</c:f>
              <c:numCache>
                <c:formatCode>0</c:formatCode>
                <c:ptCount val="5"/>
                <c:pt idx="0">
                  <c:v>78.122077227010308</c:v>
                </c:pt>
                <c:pt idx="1">
                  <c:v>38.573225911346675</c:v>
                </c:pt>
                <c:pt idx="2">
                  <c:v>101.63803020045712</c:v>
                </c:pt>
                <c:pt idx="3">
                  <c:v>17.734603216270056</c:v>
                </c:pt>
                <c:pt idx="4">
                  <c:v>11.927890874331771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47-44AD-AE16-0D01D1AED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4665496"/>
        <c:axId val="2134668920"/>
      </c:barChart>
      <c:catAx>
        <c:axId val="2134665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4668920"/>
        <c:crosses val="autoZero"/>
        <c:auto val="1"/>
        <c:lblAlgn val="ctr"/>
        <c:lblOffset val="100"/>
        <c:noMultiLvlLbl val="0"/>
      </c:catAx>
      <c:valAx>
        <c:axId val="2134668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4665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[SSI_SlideSheet PROGRAMA.xlsx]ROP!TablaDinámica2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ROP</a:t>
            </a:r>
            <a:r>
              <a:rPr lang="es-EC" baseline="0"/>
              <a:t> ROTADO POR TURNOS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0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ROP!$C$35</c:f>
              <c:strCache>
                <c:ptCount val="1"/>
                <c:pt idx="0">
                  <c:v>ROP ROTADO TURNO DIA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ROP!$B$36:$B$41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ROP!$C$36:$C$41</c:f>
              <c:numCache>
                <c:formatCode>0</c:formatCode>
                <c:ptCount val="5"/>
                <c:pt idx="0">
                  <c:v>161.28193329776849</c:v>
                </c:pt>
                <c:pt idx="1">
                  <c:v>32.241785793146036</c:v>
                </c:pt>
                <c:pt idx="2">
                  <c:v>147.34876940197719</c:v>
                </c:pt>
                <c:pt idx="4">
                  <c:v>14.280682149906895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8-40EC-ABBD-2208860DCDBD}"/>
            </c:ext>
          </c:extLst>
        </c:ser>
        <c:ser>
          <c:idx val="1"/>
          <c:order val="1"/>
          <c:tx>
            <c:strRef>
              <c:f>ROP!$D$35</c:f>
              <c:strCache>
                <c:ptCount val="1"/>
                <c:pt idx="0">
                  <c:v>ROP ROTADO TURNO NOCHE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ROP!$B$36:$B$41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ROP!$D$36:$D$41</c:f>
              <c:numCache>
                <c:formatCode>0</c:formatCode>
                <c:ptCount val="5"/>
                <c:pt idx="0">
                  <c:v>56.017212226810237</c:v>
                </c:pt>
                <c:pt idx="1">
                  <c:v>55.909432455409345</c:v>
                </c:pt>
                <c:pt idx="2">
                  <c:v>113.05719976735996</c:v>
                </c:pt>
                <c:pt idx="3">
                  <c:v>15.299222147755932</c:v>
                </c:pt>
                <c:pt idx="4">
                  <c:v>17.438557647989079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E8-40EC-ABBD-2208860DC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34745736"/>
        <c:axId val="2134751080"/>
      </c:barChart>
      <c:lineChart>
        <c:grouping val="standard"/>
        <c:varyColors val="0"/>
        <c:ser>
          <c:idx val="2"/>
          <c:order val="2"/>
          <c:tx>
            <c:strRef>
              <c:f>ROP!$E$35</c:f>
              <c:strCache>
                <c:ptCount val="1"/>
                <c:pt idx="0">
                  <c:v>ROP PROMEDIO KPI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ROP!$B$36:$B$41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ROP!$E$36:$E$41</c:f>
              <c:numCache>
                <c:formatCode>0</c:formatCode>
                <c:ptCount val="5"/>
                <c:pt idx="0">
                  <c:v>66.875</c:v>
                </c:pt>
                <c:pt idx="1">
                  <c:v>30</c:v>
                </c:pt>
                <c:pt idx="2">
                  <c:v>88.181818181818187</c:v>
                </c:pt>
                <c:pt idx="3">
                  <c:v>44.666666666666664</c:v>
                </c:pt>
                <c:pt idx="4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E8-40EC-ABBD-2208860DC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4745736"/>
        <c:axId val="2134751080"/>
      </c:lineChart>
      <c:catAx>
        <c:axId val="2134745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4751080"/>
        <c:crosses val="autoZero"/>
        <c:auto val="1"/>
        <c:lblAlgn val="ctr"/>
        <c:lblOffset val="100"/>
        <c:noMultiLvlLbl val="0"/>
      </c:catAx>
      <c:valAx>
        <c:axId val="2134751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4745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[SSI_SlideSheet PROGRAMA.xlsx]ROP!TablaDinámica3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ROP DESLIZADO POR TURNOS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0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ROP!$C$50</c:f>
              <c:strCache>
                <c:ptCount val="1"/>
                <c:pt idx="0">
                  <c:v>ROP DESLIZADO TURNO DIA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ROP!$B$51:$B$52</c:f>
              <c:strCache>
                <c:ptCount val="1"/>
                <c:pt idx="0">
                  <c:v>13/09/2021</c:v>
                </c:pt>
              </c:strCache>
            </c:strRef>
          </c:cat>
          <c:val>
            <c:numRef>
              <c:f>ROP!$C$51:$C$52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D246-4911-824C-061682BEAE58}"/>
            </c:ext>
          </c:extLst>
        </c:ser>
        <c:ser>
          <c:idx val="1"/>
          <c:order val="1"/>
          <c:tx>
            <c:strRef>
              <c:f>ROP!$D$50</c:f>
              <c:strCache>
                <c:ptCount val="1"/>
                <c:pt idx="0">
                  <c:v>ROP DESLIZADO TURNO NOCHE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f>ROP!$B$51:$B$52</c:f>
              <c:strCache>
                <c:ptCount val="1"/>
                <c:pt idx="0">
                  <c:v>13/09/2021</c:v>
                </c:pt>
              </c:strCache>
            </c:strRef>
          </c:cat>
          <c:val>
            <c:numRef>
              <c:f>ROP!$D$51:$D$52</c:f>
              <c:numCache>
                <c:formatCode>General</c:formatCode>
                <c:ptCount val="1"/>
                <c:pt idx="0">
                  <c:v>25.096596593127313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46-4911-824C-061682BEA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34823048"/>
        <c:axId val="2134828568"/>
      </c:barChart>
      <c:lineChart>
        <c:grouping val="standard"/>
        <c:varyColors val="0"/>
        <c:ser>
          <c:idx val="2"/>
          <c:order val="2"/>
          <c:tx>
            <c:strRef>
              <c:f>ROP!$E$50</c:f>
              <c:strCache>
                <c:ptCount val="1"/>
                <c:pt idx="0">
                  <c:v>ROP PROMEDIO KPI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ROP!$B$51:$B$52</c:f>
              <c:strCache>
                <c:ptCount val="1"/>
                <c:pt idx="0">
                  <c:v>13/09/2021</c:v>
                </c:pt>
              </c:strCache>
            </c:strRef>
          </c:cat>
          <c:val>
            <c:numRef>
              <c:f>ROP!$E$51:$E$52</c:f>
              <c:numCache>
                <c:formatCode>General</c:formatCode>
                <c:ptCount val="1"/>
                <c:pt idx="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46-4911-824C-061682BEA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4823048"/>
        <c:axId val="2134828568"/>
      </c:lineChart>
      <c:catAx>
        <c:axId val="2134823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4828568"/>
        <c:crosses val="autoZero"/>
        <c:auto val="1"/>
        <c:lblAlgn val="ctr"/>
        <c:lblOffset val="100"/>
        <c:noMultiLvlLbl val="0"/>
      </c:catAx>
      <c:valAx>
        <c:axId val="2134828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4823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[SSI_SlideSheet PROGRAMA.xlsx]VIAJE!TablaDinámica4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VELOCIDAD RIH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rgbClr val="689CDA"/>
          </a:solidFill>
          <a:ln>
            <a:noFill/>
          </a:ln>
          <a:effectLst/>
        </c:spPr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tx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9"/>
        <c:spPr>
          <a:solidFill>
            <a:srgbClr val="689CDA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4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9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VIAJE!$C$7</c:f>
              <c:strCache>
                <c:ptCount val="1"/>
                <c:pt idx="0">
                  <c:v>Promedio de RIH TURNO DIA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VIAJE!$B$8:$B$11</c:f>
              <c:strCache>
                <c:ptCount val="3"/>
                <c:pt idx="0">
                  <c:v>10/09/2021</c:v>
                </c:pt>
                <c:pt idx="1">
                  <c:v>11/09/2021</c:v>
                </c:pt>
                <c:pt idx="2">
                  <c:v>13/09/2021</c:v>
                </c:pt>
              </c:strCache>
            </c:strRef>
          </c:cat>
          <c:val>
            <c:numRef>
              <c:f>VIAJE!$C$8:$C$11</c:f>
              <c:numCache>
                <c:formatCode>General</c:formatCode>
                <c:ptCount val="3"/>
                <c:pt idx="1">
                  <c:v>1188.9908256410879</c:v>
                </c:pt>
                <c:pt idx="2">
                  <c:v>987.67857142356627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F9-4A63-ACB6-A3B9697C148F}"/>
            </c:ext>
          </c:extLst>
        </c:ser>
        <c:ser>
          <c:idx val="1"/>
          <c:order val="1"/>
          <c:tx>
            <c:strRef>
              <c:f>VIAJE!$D$7</c:f>
              <c:strCache>
                <c:ptCount val="1"/>
                <c:pt idx="0">
                  <c:v>Promedio de RIH TURNO NOCHE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VIAJE!$B$8:$B$11</c:f>
              <c:strCache>
                <c:ptCount val="3"/>
                <c:pt idx="0">
                  <c:v>10/09/2021</c:v>
                </c:pt>
                <c:pt idx="1">
                  <c:v>11/09/2021</c:v>
                </c:pt>
                <c:pt idx="2">
                  <c:v>13/09/2021</c:v>
                </c:pt>
              </c:strCache>
            </c:strRef>
          </c:cat>
          <c:val>
            <c:numRef>
              <c:f>VIAJE!$D$8:$D$11</c:f>
              <c:numCache>
                <c:formatCode>General</c:formatCode>
                <c:ptCount val="3"/>
                <c:pt idx="0">
                  <c:v>1129.1666665957114</c:v>
                </c:pt>
                <c:pt idx="1">
                  <c:v>2002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F9-4A63-ACB6-A3B9697C1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33905432"/>
        <c:axId val="2133902152"/>
      </c:barChart>
      <c:lineChart>
        <c:grouping val="standard"/>
        <c:varyColors val="0"/>
        <c:ser>
          <c:idx val="2"/>
          <c:order val="2"/>
          <c:tx>
            <c:strRef>
              <c:f>VIAJE!$E$7</c:f>
              <c:strCache>
                <c:ptCount val="1"/>
                <c:pt idx="0">
                  <c:v>VELOCIDAD MINIMA DE RIH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VIAJE!$B$8:$B$11</c:f>
              <c:strCache>
                <c:ptCount val="3"/>
                <c:pt idx="0">
                  <c:v>10/09/2021</c:v>
                </c:pt>
                <c:pt idx="1">
                  <c:v>11/09/2021</c:v>
                </c:pt>
                <c:pt idx="2">
                  <c:v>13/09/2021</c:v>
                </c:pt>
              </c:strCache>
            </c:strRef>
          </c:cat>
          <c:val>
            <c:numRef>
              <c:f>VIAJE!$E$8:$E$11</c:f>
              <c:numCache>
                <c:formatCode>General</c:formatCode>
                <c:ptCount val="3"/>
                <c:pt idx="0">
                  <c:v>1500</c:v>
                </c:pt>
                <c:pt idx="1">
                  <c:v>1033.3333333333333</c:v>
                </c:pt>
                <c:pt idx="2">
                  <c:v>1150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F9-4A63-ACB6-A3B9697C1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3905432"/>
        <c:axId val="2133902152"/>
      </c:lineChart>
      <c:catAx>
        <c:axId val="2133905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3902152"/>
        <c:crosses val="autoZero"/>
        <c:auto val="1"/>
        <c:lblAlgn val="ctr"/>
        <c:lblOffset val="100"/>
        <c:noMultiLvlLbl val="0"/>
      </c:catAx>
      <c:valAx>
        <c:axId val="2133902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3905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[SSI_SlideSheet PROGRAMA.xlsx]VIAJE!TablaDinámica1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VELOCIDAD POOH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6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9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VIAJE!$C$21</c:f>
              <c:strCache>
                <c:ptCount val="1"/>
                <c:pt idx="0">
                  <c:v>Promedio de POOH TURNO DIA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VIAJE!$B$22:$B$27</c:f>
              <c:strCache>
                <c:ptCount val="5"/>
                <c:pt idx="0">
                  <c:v>09/09/2021</c:v>
                </c:pt>
                <c:pt idx="1">
                  <c:v>10/09/2021</c:v>
                </c:pt>
                <c:pt idx="2">
                  <c:v>11/09/2021</c:v>
                </c:pt>
                <c:pt idx="3">
                  <c:v>12/09/2021</c:v>
                </c:pt>
                <c:pt idx="4">
                  <c:v>13/09/2021</c:v>
                </c:pt>
              </c:strCache>
            </c:strRef>
          </c:cat>
          <c:val>
            <c:numRef>
              <c:f>VIAJE!$C$22:$C$27</c:f>
              <c:numCache>
                <c:formatCode>General</c:formatCode>
                <c:ptCount val="5"/>
                <c:pt idx="2">
                  <c:v>1462.8571429544565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13-4966-9E61-D0B437CC7F12}"/>
            </c:ext>
          </c:extLst>
        </c:ser>
        <c:ser>
          <c:idx val="1"/>
          <c:order val="1"/>
          <c:tx>
            <c:strRef>
              <c:f>VIAJE!$D$21</c:f>
              <c:strCache>
                <c:ptCount val="1"/>
                <c:pt idx="0">
                  <c:v>Promedio de POOH TURNO NOCHE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VIAJE!$B$22:$B$27</c:f>
              <c:strCache>
                <c:ptCount val="5"/>
                <c:pt idx="0">
                  <c:v>09/09/2021</c:v>
                </c:pt>
                <c:pt idx="1">
                  <c:v>10/09/2021</c:v>
                </c:pt>
                <c:pt idx="2">
                  <c:v>11/09/2021</c:v>
                </c:pt>
                <c:pt idx="3">
                  <c:v>12/09/2021</c:v>
                </c:pt>
                <c:pt idx="4">
                  <c:v>13/09/2021</c:v>
                </c:pt>
              </c:strCache>
            </c:strRef>
          </c:cat>
          <c:val>
            <c:numRef>
              <c:f>VIAJE!$D$22:$D$27</c:f>
              <c:numCache>
                <c:formatCode>General</c:formatCode>
                <c:ptCount val="5"/>
                <c:pt idx="3">
                  <c:v>808.66666666666663</c:v>
                </c:pt>
                <c:pt idx="4">
                  <c:v>1246.2666666883572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13-4966-9E61-D0B437CC7F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5025192"/>
        <c:axId val="2135030776"/>
      </c:barChart>
      <c:lineChart>
        <c:grouping val="standard"/>
        <c:varyColors val="0"/>
        <c:ser>
          <c:idx val="2"/>
          <c:order val="2"/>
          <c:tx>
            <c:strRef>
              <c:f>VIAJE!$E$21</c:f>
              <c:strCache>
                <c:ptCount val="1"/>
                <c:pt idx="0">
                  <c:v>VELOCIDAD MINIMA DE POOH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VIAJE!$B$22:$B$27</c:f>
              <c:strCache>
                <c:ptCount val="5"/>
                <c:pt idx="0">
                  <c:v>09/09/2021</c:v>
                </c:pt>
                <c:pt idx="1">
                  <c:v>10/09/2021</c:v>
                </c:pt>
                <c:pt idx="2">
                  <c:v>11/09/2021</c:v>
                </c:pt>
                <c:pt idx="3">
                  <c:v>12/09/2021</c:v>
                </c:pt>
                <c:pt idx="4">
                  <c:v>13/09/2021</c:v>
                </c:pt>
              </c:strCache>
            </c:strRef>
          </c:cat>
          <c:val>
            <c:numRef>
              <c:f>VIAJE!$E$22:$E$27</c:f>
              <c:numCache>
                <c:formatCode>General</c:formatCode>
                <c:ptCount val="5"/>
                <c:pt idx="1">
                  <c:v>1500</c:v>
                </c:pt>
                <c:pt idx="2">
                  <c:v>975</c:v>
                </c:pt>
                <c:pt idx="3">
                  <c:v>800</c:v>
                </c:pt>
                <c:pt idx="4">
                  <c:v>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13-4966-9E61-D0B437CC7F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5025192"/>
        <c:axId val="2135030776"/>
      </c:lineChart>
      <c:catAx>
        <c:axId val="2135025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5030776"/>
        <c:crosses val="autoZero"/>
        <c:auto val="1"/>
        <c:lblAlgn val="ctr"/>
        <c:lblOffset val="100"/>
        <c:noMultiLvlLbl val="0"/>
      </c:catAx>
      <c:valAx>
        <c:axId val="2135030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5025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[SSI_SlideSheet PROGRAMA.xlsx]CONEXIONES!TablaDinámica4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TIEMPOS</a:t>
            </a:r>
            <a:r>
              <a:rPr lang="es-EC" baseline="0"/>
              <a:t> DE CONEXIÓN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tx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rgbClr val="689CDA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pPr>
            <a:solidFill>
              <a:schemeClr val="tx1"/>
            </a:solidFill>
            <a:ln w="9525">
              <a:solidFill>
                <a:schemeClr val="tx1"/>
              </a:solidFill>
            </a:ln>
            <a:effectLst/>
          </c:spPr>
        </c:marker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rgbClr val="689CDA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chemeClr val="tx1"/>
              </a:solidFill>
            </a:ln>
            <a:effectLst/>
          </c:spPr>
        </c:marker>
      </c:pivotFmt>
      <c:pivotFmt>
        <c:idx val="32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35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</c:marker>
      </c:pivotFmt>
      <c:pivotFmt>
        <c:idx val="36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39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40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4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CONEXIONES!$C$7</c:f>
              <c:strCache>
                <c:ptCount val="1"/>
                <c:pt idx="0">
                  <c:v>TIEMPO PROMEDIO TURNO DIA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CONEXIONES!$B$8:$B$13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CONEXIONES!$C$8:$C$13</c:f>
              <c:numCache>
                <c:formatCode>0.00</c:formatCode>
                <c:ptCount val="5"/>
                <c:pt idx="0">
                  <c:v>0.10185185185400769</c:v>
                </c:pt>
                <c:pt idx="1">
                  <c:v>0.12500000005820766</c:v>
                </c:pt>
                <c:pt idx="2">
                  <c:v>0.10972222221607808</c:v>
                </c:pt>
                <c:pt idx="4">
                  <c:v>0.20000000012805685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AB-4945-88A1-8EF3BEC9F161}"/>
            </c:ext>
          </c:extLst>
        </c:ser>
        <c:ser>
          <c:idx val="1"/>
          <c:order val="1"/>
          <c:tx>
            <c:strRef>
              <c:f>CONEXIONES!$D$7</c:f>
              <c:strCache>
                <c:ptCount val="1"/>
                <c:pt idx="0">
                  <c:v>TIEMPO PROMEDIO TURNO NOCHE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CONEXIONES!$B$8:$B$13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CONEXIONES!$D$8:$D$13</c:f>
              <c:numCache>
                <c:formatCode>0.00</c:formatCode>
                <c:ptCount val="5"/>
                <c:pt idx="0">
                  <c:v>7.2222222224809229E-2</c:v>
                </c:pt>
                <c:pt idx="1">
                  <c:v>8.333333331393078E-2</c:v>
                </c:pt>
                <c:pt idx="2">
                  <c:v>7.7083333344489802E-2</c:v>
                </c:pt>
                <c:pt idx="3">
                  <c:v>8.3333333255723119E-2</c:v>
                </c:pt>
                <c:pt idx="4">
                  <c:v>0.11666666652308777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AB-4945-88A1-8EF3BEC9F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35180328"/>
        <c:axId val="2135183592"/>
      </c:barChart>
      <c:lineChart>
        <c:grouping val="standard"/>
        <c:varyColors val="0"/>
        <c:ser>
          <c:idx val="2"/>
          <c:order val="2"/>
          <c:tx>
            <c:strRef>
              <c:f>CONEXIONES!$E$7</c:f>
              <c:strCache>
                <c:ptCount val="1"/>
                <c:pt idx="0">
                  <c:v>TIEMPOS MINIMOS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F0AB-4945-88A1-8EF3BEC9F161}"/>
              </c:ext>
            </c:extLst>
          </c:dPt>
          <c:cat>
            <c:strRef>
              <c:f>CONEXIONES!$B$8:$B$13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CONEXIONES!$E$8:$E$13</c:f>
              <c:numCache>
                <c:formatCode>0.00</c:formatCode>
                <c:ptCount val="5"/>
                <c:pt idx="0">
                  <c:v>8.299999999999999E-2</c:v>
                </c:pt>
                <c:pt idx="1">
                  <c:v>8.3000000000000004E-2</c:v>
                </c:pt>
                <c:pt idx="2">
                  <c:v>8.299999999999999E-2</c:v>
                </c:pt>
                <c:pt idx="3">
                  <c:v>8.3000000000000004E-2</c:v>
                </c:pt>
                <c:pt idx="4">
                  <c:v>8.3000000000000004E-2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AB-4945-88A1-8EF3BEC9F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5180328"/>
        <c:axId val="2135183592"/>
      </c:lineChart>
      <c:catAx>
        <c:axId val="2135180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5183592"/>
        <c:crosses val="autoZero"/>
        <c:auto val="1"/>
        <c:lblAlgn val="ctr"/>
        <c:lblOffset val="100"/>
        <c:noMultiLvlLbl val="0"/>
      </c:catAx>
      <c:valAx>
        <c:axId val="2135183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5180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800">
                <a:latin typeface="+mn-lt"/>
              </a:rPr>
              <a:t>Tiempo de Conexiones Realizadas Por Turnos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V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Hoja14!$L$1</c:f>
              <c:strCache>
                <c:ptCount val="1"/>
                <c:pt idx="0">
                  <c:v>Tiempo 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1D96-4F7F-B665-55E799CBEC27}"/>
              </c:ext>
            </c:extLst>
          </c:dPt>
          <c:cat>
            <c:strLit>
              <c:ptCount val="4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Hoja14!$L$2:$L$60</c15:sqref>
                  </c15:fullRef>
                </c:ext>
              </c:extLst>
              <c:f>Hoja14!$L$2:$L$5</c:f>
              <c:numCache>
                <c:formatCode>General</c:formatCode>
                <c:ptCount val="4"/>
                <c:pt idx="0">
                  <c:v>9.9999999976716936E-2</c:v>
                </c:pt>
                <c:pt idx="1">
                  <c:v>0.1499999999650754</c:v>
                </c:pt>
                <c:pt idx="2">
                  <c:v>8.3333333430346102E-2</c:v>
                </c:pt>
                <c:pt idx="3">
                  <c:v>0.13333333341870457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Hoja14!$K$2:$K$138</c15:sqref>
                        </c15:formulaRef>
                      </c:ext>
                    </c:extLst>
                    <c:strCache>
                      <c:ptCount val="4"/>
                      <c:pt idx="0">
                        <c:v>Conexión</c:v>
                      </c:pt>
                      <c:pt idx="1">
                        <c:v>Conexión</c:v>
                      </c:pt>
                      <c:pt idx="2">
                        <c:v>Conexión</c:v>
                      </c:pt>
                      <c:pt idx="3">
                        <c:v>Conexión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1D96-4F7F-B665-55E799CBEC27}"/>
            </c:ext>
          </c:extLst>
        </c:ser>
        <c:ser>
          <c:idx val="1"/>
          <c:order val="1"/>
          <c:tx>
            <c:strRef>
              <c:f>Hoja14!$P$1</c:f>
              <c:strCache>
                <c:ptCount val="1"/>
                <c:pt idx="0">
                  <c:v>Turno Dia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Hoja14!$P$2:$P$60</c15:sqref>
                  </c15:fullRef>
                </c:ext>
              </c:extLst>
              <c:f>Hoja14!$P$2:$P$5</c:f>
              <c:numCache>
                <c:formatCode>General</c:formatCode>
                <c:ptCount val="4"/>
                <c:pt idx="0">
                  <c:v>9.9999999976716936E-2</c:v>
                </c:pt>
                <c:pt idx="1">
                  <c:v>0.1499999999650754</c:v>
                </c:pt>
                <c:pt idx="2">
                  <c:v>8.3333333430346102E-2</c:v>
                </c:pt>
                <c:pt idx="3">
                  <c:v>0.13333333341870457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96-4F7F-B665-55E799CBEC27}"/>
            </c:ext>
          </c:extLst>
        </c:ser>
        <c:ser>
          <c:idx val="2"/>
          <c:order val="2"/>
          <c:tx>
            <c:strRef>
              <c:f>Hoja14!$Q$1</c:f>
              <c:strCache>
                <c:ptCount val="1"/>
                <c:pt idx="0">
                  <c:v>Turno Noche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Hoja14!$Q$2:$Q$60</c15:sqref>
                  </c15:fullRef>
                </c:ext>
              </c:extLst>
              <c:f>Hoja14!$Q$2:$Q$5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96-4F7F-B665-55E799CBE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5216904"/>
        <c:axId val="2135222952"/>
      </c:barChart>
      <c:lineChart>
        <c:grouping val="standard"/>
        <c:varyColors val="0"/>
        <c:ser>
          <c:idx val="3"/>
          <c:order val="3"/>
          <c:tx>
            <c:strRef>
              <c:f>Hoja14!$O$1</c:f>
              <c:strCache>
                <c:ptCount val="1"/>
                <c:pt idx="0">
                  <c:v>KPI</c:v>
                </c:pt>
              </c:strCache>
            </c:strRef>
          </c:tx>
          <c:spPr>
            <a:ln w="31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175">
                <a:solidFill>
                  <a:schemeClr val="accent4"/>
                </a:solidFill>
                <a:round/>
              </a:ln>
              <a:effectLst/>
            </c:spPr>
          </c:marker>
          <c:cat>
            <c:strLit>
              <c:ptCount val="4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Hoja14!$O$2:$O$60</c15:sqref>
                  </c15:fullRef>
                </c:ext>
              </c:extLst>
              <c:f>Hoja14!$O$2:$O$5</c:f>
              <c:numCache>
                <c:formatCode>General</c:formatCode>
                <c:ptCount val="4"/>
                <c:pt idx="0">
                  <c:v>8.3000000000000004E-2</c:v>
                </c:pt>
                <c:pt idx="1">
                  <c:v>8.3000000000000004E-2</c:v>
                </c:pt>
                <c:pt idx="2">
                  <c:v>8.3000000000000004E-2</c:v>
                </c:pt>
                <c:pt idx="3">
                  <c:v>8.3000000000000004E-2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96-4F7F-B665-55E799CBE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5216904"/>
        <c:axId val="2135222952"/>
      </c:lineChart>
      <c:catAx>
        <c:axId val="2135216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5222952"/>
        <c:crosses val="autoZero"/>
        <c:auto val="1"/>
        <c:lblAlgn val="ctr"/>
        <c:lblOffset val="100"/>
        <c:noMultiLvlLbl val="0"/>
      </c:catAx>
      <c:valAx>
        <c:axId val="213522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521690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zero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[SSI_SlideSheet PROGRAMA.xlsx]PIES PERFORADOS!TablaDinámica4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PIES PERFORADOS PLAN VS REAL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5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7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'PIES PERFORADOS'!$C$7</c:f>
              <c:strCache>
                <c:ptCount val="1"/>
                <c:pt idx="0">
                  <c:v>PLANEADOS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'PIES PERFORADOS'!$B$8:$B$13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'PIES PERFORADOS'!$C$8:$C$13</c:f>
              <c:numCache>
                <c:formatCode>0.00</c:formatCode>
                <c:ptCount val="5"/>
                <c:pt idx="0">
                  <c:v>995</c:v>
                </c:pt>
                <c:pt idx="1">
                  <c:v>1338</c:v>
                </c:pt>
                <c:pt idx="2">
                  <c:v>1082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30-4D2C-8BA7-EB2F6C681FAB}"/>
            </c:ext>
          </c:extLst>
        </c:ser>
        <c:ser>
          <c:idx val="1"/>
          <c:order val="1"/>
          <c:tx>
            <c:strRef>
              <c:f>'PIES PERFORADOS'!$D$7</c:f>
              <c:strCache>
                <c:ptCount val="1"/>
                <c:pt idx="0">
                  <c:v>REALES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'PIES PERFORADOS'!$B$8:$B$13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'PIES PERFORADOS'!$D$8:$D$13</c:f>
              <c:numCache>
                <c:formatCode>0.00</c:formatCode>
                <c:ptCount val="5"/>
                <c:pt idx="0">
                  <c:v>1117</c:v>
                </c:pt>
                <c:pt idx="1">
                  <c:v>411</c:v>
                </c:pt>
                <c:pt idx="2">
                  <c:v>1873</c:v>
                </c:pt>
                <c:pt idx="3">
                  <c:v>78</c:v>
                </c:pt>
                <c:pt idx="4">
                  <c:v>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30-4D2C-8BA7-EB2F6C681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35325800"/>
        <c:axId val="2135329224"/>
      </c:barChart>
      <c:catAx>
        <c:axId val="2135325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5329224"/>
        <c:crosses val="autoZero"/>
        <c:auto val="1"/>
        <c:lblAlgn val="ctr"/>
        <c:lblOffset val="100"/>
        <c:noMultiLvlLbl val="0"/>
      </c:catAx>
      <c:valAx>
        <c:axId val="2135329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5325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[SSI_SlideSheet PROGRAMA.xlsx]PIES PERFORADOS!TablaDinámica6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PIES PERFORADOS</a:t>
            </a:r>
            <a:r>
              <a:rPr lang="es-EC" baseline="0"/>
              <a:t> TURNO DIA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tx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tx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tx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tx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tx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tx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'PIES PERFORADOS'!$C$20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'PIES PERFORADOS'!$B$21:$B$26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'PIES PERFORADOS'!$C$21:$C$26</c:f>
              <c:numCache>
                <c:formatCode>General</c:formatCode>
                <c:ptCount val="5"/>
                <c:pt idx="0">
                  <c:v>813</c:v>
                </c:pt>
                <c:pt idx="1">
                  <c:v>156</c:v>
                </c:pt>
                <c:pt idx="2">
                  <c:v>1173</c:v>
                </c:pt>
                <c:pt idx="3">
                  <c:v>0</c:v>
                </c:pt>
                <c:pt idx="4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CA-48FC-A1D4-5D478304757E}"/>
            </c:ext>
          </c:extLst>
        </c:ser>
        <c:ser>
          <c:idx val="1"/>
          <c:order val="1"/>
          <c:tx>
            <c:strRef>
              <c:f>'PIES PERFORADOS'!$D$20</c:f>
              <c:strCache>
                <c:ptCount val="1"/>
                <c:pt idx="0">
                  <c:v>ROTADOS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'PIES PERFORADOS'!$B$21:$B$26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'PIES PERFORADOS'!$D$21:$D$26</c:f>
              <c:numCache>
                <c:formatCode>General</c:formatCode>
                <c:ptCount val="5"/>
                <c:pt idx="0">
                  <c:v>813</c:v>
                </c:pt>
                <c:pt idx="1">
                  <c:v>156</c:v>
                </c:pt>
                <c:pt idx="2">
                  <c:v>1173</c:v>
                </c:pt>
                <c:pt idx="3">
                  <c:v>0</c:v>
                </c:pt>
                <c:pt idx="4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CA-48FC-A1D4-5D478304757E}"/>
            </c:ext>
          </c:extLst>
        </c:ser>
        <c:ser>
          <c:idx val="2"/>
          <c:order val="2"/>
          <c:tx>
            <c:strRef>
              <c:f>'PIES PERFORADOS'!$E$20</c:f>
              <c:strCache>
                <c:ptCount val="1"/>
                <c:pt idx="0">
                  <c:v>DESLIZADOS</c:v>
                </c:pt>
              </c:strCache>
            </c:strRef>
          </c:tx>
          <c:spPr>
            <a:solidFill>
              <a:schemeClr val="tx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'PIES PERFORADOS'!$B$21:$B$26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'PIES PERFORADOS'!$E$21:$E$26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CA-48FC-A1D4-5D4783047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5398968"/>
        <c:axId val="2135402664"/>
      </c:barChart>
      <c:catAx>
        <c:axId val="2135398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5402664"/>
        <c:crosses val="autoZero"/>
        <c:auto val="1"/>
        <c:lblAlgn val="ctr"/>
        <c:lblOffset val="100"/>
        <c:noMultiLvlLbl val="0"/>
      </c:catAx>
      <c:valAx>
        <c:axId val="2135402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5398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[SSI_SlideSheet PROGRAMA.xlsx]PIES PERFORADOS!TablaDinámica7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PIES PERFORADOS TURNO NOCHE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'PIES PERFORADOS'!$C$32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cat>
            <c:strRef>
              <c:f>'PIES PERFORADOS'!$B$33:$B$39</c:f>
              <c:strCache>
                <c:ptCount val="6"/>
                <c:pt idx="0">
                  <c:v>09/09/2021</c:v>
                </c:pt>
                <c:pt idx="1">
                  <c:v>10/09/2021</c:v>
                </c:pt>
                <c:pt idx="2">
                  <c:v>11/09/2021</c:v>
                </c:pt>
                <c:pt idx="3">
                  <c:v>12/09/2021</c:v>
                </c:pt>
                <c:pt idx="4">
                  <c:v>13/09/2021</c:v>
                </c:pt>
                <c:pt idx="5">
                  <c:v>14/09/2021</c:v>
                </c:pt>
              </c:strCache>
            </c:strRef>
          </c:cat>
          <c:val>
            <c:numRef>
              <c:f>'PIES PERFORADOS'!$C$33:$C$39</c:f>
              <c:numCache>
                <c:formatCode>General</c:formatCode>
                <c:ptCount val="6"/>
                <c:pt idx="0">
                  <c:v>0</c:v>
                </c:pt>
                <c:pt idx="1">
                  <c:v>304</c:v>
                </c:pt>
                <c:pt idx="2">
                  <c:v>255</c:v>
                </c:pt>
                <c:pt idx="3">
                  <c:v>700</c:v>
                </c:pt>
                <c:pt idx="4">
                  <c:v>78</c:v>
                </c:pt>
                <c:pt idx="5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01-43C9-B780-CB6D3F259525}"/>
            </c:ext>
          </c:extLst>
        </c:ser>
        <c:ser>
          <c:idx val="1"/>
          <c:order val="1"/>
          <c:tx>
            <c:strRef>
              <c:f>'PIES PERFORADOS'!$D$32</c:f>
              <c:strCache>
                <c:ptCount val="1"/>
                <c:pt idx="0">
                  <c:v>ROTADOS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'PIES PERFORADOS'!$B$33:$B$39</c:f>
              <c:strCache>
                <c:ptCount val="6"/>
                <c:pt idx="0">
                  <c:v>09/09/2021</c:v>
                </c:pt>
                <c:pt idx="1">
                  <c:v>10/09/2021</c:v>
                </c:pt>
                <c:pt idx="2">
                  <c:v>11/09/2021</c:v>
                </c:pt>
                <c:pt idx="3">
                  <c:v>12/09/2021</c:v>
                </c:pt>
                <c:pt idx="4">
                  <c:v>13/09/2021</c:v>
                </c:pt>
                <c:pt idx="5">
                  <c:v>14/09/2021</c:v>
                </c:pt>
              </c:strCache>
            </c:strRef>
          </c:cat>
          <c:val>
            <c:numRef>
              <c:f>'PIES PERFORADOS'!$D$33:$D$39</c:f>
              <c:numCache>
                <c:formatCode>General</c:formatCode>
                <c:ptCount val="6"/>
                <c:pt idx="0">
                  <c:v>0</c:v>
                </c:pt>
                <c:pt idx="1">
                  <c:v>304</c:v>
                </c:pt>
                <c:pt idx="2">
                  <c:v>255</c:v>
                </c:pt>
                <c:pt idx="3">
                  <c:v>700</c:v>
                </c:pt>
                <c:pt idx="4">
                  <c:v>34</c:v>
                </c:pt>
                <c:pt idx="5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01-43C9-B780-CB6D3F259525}"/>
            </c:ext>
          </c:extLst>
        </c:ser>
        <c:ser>
          <c:idx val="2"/>
          <c:order val="2"/>
          <c:tx>
            <c:strRef>
              <c:f>'PIES PERFORADOS'!$E$32</c:f>
              <c:strCache>
                <c:ptCount val="1"/>
                <c:pt idx="0">
                  <c:v>DESLIZADOS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strRef>
              <c:f>'PIES PERFORADOS'!$B$33:$B$39</c:f>
              <c:strCache>
                <c:ptCount val="6"/>
                <c:pt idx="0">
                  <c:v>09/09/2021</c:v>
                </c:pt>
                <c:pt idx="1">
                  <c:v>10/09/2021</c:v>
                </c:pt>
                <c:pt idx="2">
                  <c:v>11/09/2021</c:v>
                </c:pt>
                <c:pt idx="3">
                  <c:v>12/09/2021</c:v>
                </c:pt>
                <c:pt idx="4">
                  <c:v>13/09/2021</c:v>
                </c:pt>
                <c:pt idx="5">
                  <c:v>14/09/2021</c:v>
                </c:pt>
              </c:strCache>
            </c:strRef>
          </c:cat>
          <c:val>
            <c:numRef>
              <c:f>'PIES PERFORADOS'!$E$33:$E$39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44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01-43C9-B780-CB6D3F259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5469320"/>
        <c:axId val="2135472984"/>
      </c:barChart>
      <c:catAx>
        <c:axId val="2135469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5472984"/>
        <c:crosses val="autoZero"/>
        <c:auto val="1"/>
        <c:lblAlgn val="ctr"/>
        <c:lblOffset val="100"/>
        <c:noMultiLvlLbl val="0"/>
      </c:catAx>
      <c:valAx>
        <c:axId val="2135472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5469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[SSI_SlideSheet PROGRAMA.xlsx]CONEXIONES!TablaDinámica1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TIEMPOS DE REPASO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8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CONEXIONES!$C$23</c:f>
              <c:strCache>
                <c:ptCount val="1"/>
                <c:pt idx="0">
                  <c:v>Promedio de TIEMPO REPASO DIA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CONEXIONES!$B$24:$B$29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CONEXIONES!$C$24:$C$29</c:f>
              <c:numCache>
                <c:formatCode>General</c:formatCode>
                <c:ptCount val="5"/>
                <c:pt idx="0">
                  <c:v>5.9259259258396924E-2</c:v>
                </c:pt>
                <c:pt idx="1">
                  <c:v>8.8888888829387724E-2</c:v>
                </c:pt>
                <c:pt idx="2">
                  <c:v>7.4999999982537702E-2</c:v>
                </c:pt>
                <c:pt idx="3">
                  <c:v>#N/A</c:v>
                </c:pt>
                <c:pt idx="4">
                  <c:v>5.9999999951105568E-2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42-4162-B167-91BB056F805C}"/>
            </c:ext>
          </c:extLst>
        </c:ser>
        <c:ser>
          <c:idx val="1"/>
          <c:order val="1"/>
          <c:tx>
            <c:strRef>
              <c:f>CONEXIONES!$D$23</c:f>
              <c:strCache>
                <c:ptCount val="1"/>
                <c:pt idx="0">
                  <c:v>Promedio de TIEMPO REPASO NOCHE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cat>
            <c:strRef>
              <c:f>CONEXIONES!$B$24:$B$29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CONEXIONES!$D$24:$D$29</c:f>
              <c:numCache>
                <c:formatCode>0.00</c:formatCode>
                <c:ptCount val="5"/>
                <c:pt idx="0">
                  <c:v>6.6666666634513858E-2</c:v>
                </c:pt>
                <c:pt idx="1">
                  <c:v>8.703703701030463E-2</c:v>
                </c:pt>
                <c:pt idx="2">
                  <c:v>8.9999999909196049E-2</c:v>
                </c:pt>
                <c:pt idx="3">
                  <c:v>7.6666666602250189E-2</c:v>
                </c:pt>
                <c:pt idx="4">
                  <c:v>0.14583333337213844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42-4162-B167-91BB056F8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5542840"/>
        <c:axId val="2135548232"/>
      </c:barChart>
      <c:lineChart>
        <c:grouping val="stacked"/>
        <c:varyColors val="0"/>
        <c:ser>
          <c:idx val="2"/>
          <c:order val="2"/>
          <c:tx>
            <c:strRef>
              <c:f>CONEXIONES!$E$23</c:f>
              <c:strCache>
                <c:ptCount val="1"/>
                <c:pt idx="0">
                  <c:v>TIEMPO MINIMO REPASO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CONEXIONES!$B$24:$B$29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CONEXIONES!$E$24:$E$29</c:f>
              <c:numCache>
                <c:formatCode>0.00</c:formatCode>
                <c:ptCount val="5"/>
                <c:pt idx="0">
                  <c:v>0.10000000000000002</c:v>
                </c:pt>
                <c:pt idx="1">
                  <c:v>9.9999999999999992E-2</c:v>
                </c:pt>
                <c:pt idx="2">
                  <c:v>0.1</c:v>
                </c:pt>
                <c:pt idx="3">
                  <c:v>6.8000000000000005E-2</c:v>
                </c:pt>
                <c:pt idx="4">
                  <c:v>6.0000000000000005E-2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42-4162-B167-91BB056F8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5542840"/>
        <c:axId val="2135548232"/>
      </c:lineChart>
      <c:catAx>
        <c:axId val="2135542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5548232"/>
        <c:crosses val="autoZero"/>
        <c:auto val="1"/>
        <c:lblAlgn val="ctr"/>
        <c:lblOffset val="100"/>
        <c:noMultiLvlLbl val="0"/>
      </c:catAx>
      <c:valAx>
        <c:axId val="2135548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5542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800">
                <a:latin typeface="+mn-lt"/>
              </a:rPr>
              <a:t>Tiempo de Repasos Realizados Por Turnos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V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Hoja14!$AH$1</c:f>
              <c:strCache>
                <c:ptCount val="1"/>
                <c:pt idx="0">
                  <c:v>Tiempo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3908-4D7B-9364-125E86568D26}"/>
              </c:ext>
            </c:extLst>
          </c:dPt>
          <c:cat>
            <c:strLit>
              <c:ptCount val="5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Hoja14!$AH$2:$AH$60</c15:sqref>
                  </c15:fullRef>
                </c:ext>
              </c:extLst>
              <c:f>Hoja14!$AH$2:$AH$6</c:f>
              <c:numCache>
                <c:formatCode>General</c:formatCode>
                <c:ptCount val="5"/>
                <c:pt idx="0">
                  <c:v>3.3333333441987634E-2</c:v>
                </c:pt>
                <c:pt idx="1">
                  <c:v>4.9999999988358468E-2</c:v>
                </c:pt>
                <c:pt idx="2">
                  <c:v>6.6666666534729302E-2</c:v>
                </c:pt>
                <c:pt idx="3">
                  <c:v>4.9999999988358468E-2</c:v>
                </c:pt>
                <c:pt idx="4">
                  <c:v>8.3333333430346102E-2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Hoja14!$K$2:$K$138</c15:sqref>
                        </c15:formulaRef>
                      </c:ext>
                    </c:extLst>
                    <c:strCache>
                      <c:ptCount val="5"/>
                      <c:pt idx="0">
                        <c:v>Conexión</c:v>
                      </c:pt>
                      <c:pt idx="1">
                        <c:v>Conexión</c:v>
                      </c:pt>
                      <c:pt idx="2">
                        <c:v>Conexión</c:v>
                      </c:pt>
                      <c:pt idx="3">
                        <c:v>Conexión</c:v>
                      </c:pt>
                      <c:pt idx="4">
                        <c:v>Conexión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3908-4D7B-9364-125E86568D26}"/>
            </c:ext>
          </c:extLst>
        </c:ser>
        <c:ser>
          <c:idx val="1"/>
          <c:order val="1"/>
          <c:tx>
            <c:strRef>
              <c:f>Hoja14!$AL$1</c:f>
              <c:strCache>
                <c:ptCount val="1"/>
                <c:pt idx="0">
                  <c:v>Turno Dia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Hoja14!$AL$2:$AL$60</c15:sqref>
                  </c15:fullRef>
                </c:ext>
              </c:extLst>
              <c:f>Hoja14!$AL$2:$AL$6</c:f>
              <c:numCache>
                <c:formatCode>General</c:formatCode>
                <c:ptCount val="5"/>
                <c:pt idx="0">
                  <c:v>3.3333333441987634E-2</c:v>
                </c:pt>
                <c:pt idx="1">
                  <c:v>4.9999999988358468E-2</c:v>
                </c:pt>
                <c:pt idx="2">
                  <c:v>6.6666666534729302E-2</c:v>
                </c:pt>
                <c:pt idx="3">
                  <c:v>4.9999999988358468E-2</c:v>
                </c:pt>
                <c:pt idx="4">
                  <c:v>8.3333333430346102E-2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08-4D7B-9364-125E86568D26}"/>
            </c:ext>
          </c:extLst>
        </c:ser>
        <c:ser>
          <c:idx val="2"/>
          <c:order val="2"/>
          <c:tx>
            <c:strRef>
              <c:f>Hoja14!$AM$1</c:f>
              <c:strCache>
                <c:ptCount val="1"/>
                <c:pt idx="0">
                  <c:v>Turno Noche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Hoja14!$AM$2:$AM$60</c15:sqref>
                  </c15:fullRef>
                </c:ext>
              </c:extLst>
              <c:f>Hoja14!$AM$2:$AM$6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08-4D7B-9364-125E86568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5597352"/>
        <c:axId val="2135603272"/>
      </c:barChart>
      <c:lineChart>
        <c:grouping val="standard"/>
        <c:varyColors val="0"/>
        <c:ser>
          <c:idx val="3"/>
          <c:order val="3"/>
          <c:tx>
            <c:strRef>
              <c:f>Hoja14!$AK$1</c:f>
              <c:strCache>
                <c:ptCount val="1"/>
                <c:pt idx="0">
                  <c:v>KPI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4"/>
                </a:solidFill>
                <a:round/>
              </a:ln>
              <a:effectLst/>
            </c:spPr>
          </c:marker>
          <c:cat>
            <c:strLit>
              <c:ptCount val="5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Hoja14!$AK$2:$AK$60</c15:sqref>
                  </c15:fullRef>
                </c:ext>
              </c:extLst>
              <c:f>Hoja14!$AK$2:$AK$6</c:f>
              <c:numCache>
                <c:formatCode>0.0000</c:formatCode>
                <c:ptCount val="5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908-4D7B-9364-125E86568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5597352"/>
        <c:axId val="2135603272"/>
      </c:lineChart>
      <c:catAx>
        <c:axId val="2135597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5603272"/>
        <c:crosses val="autoZero"/>
        <c:auto val="1"/>
        <c:lblAlgn val="ctr"/>
        <c:lblOffset val="100"/>
        <c:noMultiLvlLbl val="0"/>
      </c:catAx>
      <c:valAx>
        <c:axId val="2135603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559735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zero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[SSI_SlideSheet PROGRAMA.xlsx]CONEXIONES!TablaDinámica2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TIEMPOS</a:t>
            </a:r>
            <a:r>
              <a:rPr lang="es-EC" baseline="0"/>
              <a:t> DE SURVEY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8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CONEXIONES!$C$37</c:f>
              <c:strCache>
                <c:ptCount val="1"/>
                <c:pt idx="0">
                  <c:v>Promedio de TIEMPO SURVEY DIA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CONEXIONES!$B$38:$B$43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CONEXIONES!$C$38:$C$43</c:f>
              <c:numCache>
                <c:formatCode>General</c:formatCode>
                <c:ptCount val="5"/>
                <c:pt idx="0">
                  <c:v>4.9999999988358468E-2</c:v>
                </c:pt>
                <c:pt idx="1">
                  <c:v>4.1666666627861559E-2</c:v>
                </c:pt>
                <c:pt idx="2">
                  <c:v>5.694444444088731E-2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1E-414B-BE1D-35474D855CAE}"/>
            </c:ext>
          </c:extLst>
        </c:ser>
        <c:ser>
          <c:idx val="1"/>
          <c:order val="1"/>
          <c:tx>
            <c:strRef>
              <c:f>CONEXIONES!$D$37</c:f>
              <c:strCache>
                <c:ptCount val="1"/>
                <c:pt idx="0">
                  <c:v>Promedio de TIEMPO SURVEY NOCHE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cat>
            <c:strRef>
              <c:f>CONEXIONES!$B$38:$B$43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CONEXIONES!$D$38:$D$43</c:f>
              <c:numCache>
                <c:formatCode>0.00</c:formatCode>
                <c:ptCount val="5"/>
                <c:pt idx="0">
                  <c:v>4.4444444472901523E-2</c:v>
                </c:pt>
                <c:pt idx="1">
                  <c:v>4.9999999988358468E-2</c:v>
                </c:pt>
                <c:pt idx="2">
                  <c:v>6.1904761956871619E-2</c:v>
                </c:pt>
                <c:pt idx="3">
                  <c:v>3.3333333441987634E-2</c:v>
                </c:pt>
                <c:pt idx="4">
                  <c:v>3.3333333441987634E-2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1E-414B-BE1D-35474D855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5678040"/>
        <c:axId val="2135683432"/>
      </c:barChart>
      <c:lineChart>
        <c:grouping val="standard"/>
        <c:varyColors val="0"/>
        <c:ser>
          <c:idx val="2"/>
          <c:order val="2"/>
          <c:tx>
            <c:strRef>
              <c:f>CONEXIONES!$E$37</c:f>
              <c:strCache>
                <c:ptCount val="1"/>
                <c:pt idx="0">
                  <c:v>TIEMPO MINIMO SURVEY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CONEXIONES!$B$38:$B$43</c:f>
              <c:strCache>
                <c:ptCount val="5"/>
                <c:pt idx="0">
                  <c:v>10/09/2021</c:v>
                </c:pt>
                <c:pt idx="1">
                  <c:v>11/09/2021</c:v>
                </c:pt>
                <c:pt idx="2">
                  <c:v>12/09/2021</c:v>
                </c:pt>
                <c:pt idx="3">
                  <c:v>13/09/2021</c:v>
                </c:pt>
                <c:pt idx="4">
                  <c:v>14/09/2021</c:v>
                </c:pt>
              </c:strCache>
            </c:strRef>
          </c:cat>
          <c:val>
            <c:numRef>
              <c:f>CONEXIONES!$E$38:$E$43</c:f>
              <c:numCache>
                <c:formatCode>0.00</c:formatCode>
                <c:ptCount val="5"/>
                <c:pt idx="0">
                  <c:v>4.9999999999999996E-2</c:v>
                </c:pt>
                <c:pt idx="1">
                  <c:v>0.05</c:v>
                </c:pt>
                <c:pt idx="2">
                  <c:v>5.0000000000000017E-2</c:v>
                </c:pt>
                <c:pt idx="3">
                  <c:v>0.05</c:v>
                </c:pt>
                <c:pt idx="4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1E-414B-BE1D-35474D855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5678040"/>
        <c:axId val="2135683432"/>
      </c:lineChart>
      <c:catAx>
        <c:axId val="2135678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5683432"/>
        <c:crosses val="autoZero"/>
        <c:auto val="1"/>
        <c:lblAlgn val="ctr"/>
        <c:lblOffset val="100"/>
        <c:noMultiLvlLbl val="0"/>
      </c:catAx>
      <c:valAx>
        <c:axId val="2135683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5678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800">
                <a:latin typeface="+mn-lt"/>
              </a:rPr>
              <a:t>Tiempo de Survey Realizados Por Turnos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V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Hoja14!$AH$1</c:f>
              <c:strCache>
                <c:ptCount val="1"/>
                <c:pt idx="0">
                  <c:v>Tiempo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0915-4248-A7CD-3B95E97C2CC1}"/>
              </c:ext>
            </c:extLst>
          </c:dPt>
          <c:cat>
            <c:strLit>
              <c:ptCount val="5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Hoja14!$AH$2:$AH$60</c15:sqref>
                  </c15:fullRef>
                </c:ext>
              </c:extLst>
              <c:f>Hoja14!$AH$2:$AH$6</c:f>
              <c:numCache>
                <c:formatCode>General</c:formatCode>
                <c:ptCount val="5"/>
                <c:pt idx="0">
                  <c:v>3.3333333441987634E-2</c:v>
                </c:pt>
                <c:pt idx="1">
                  <c:v>4.9999999988358468E-2</c:v>
                </c:pt>
                <c:pt idx="2">
                  <c:v>6.6666666534729302E-2</c:v>
                </c:pt>
                <c:pt idx="3">
                  <c:v>4.9999999988358468E-2</c:v>
                </c:pt>
                <c:pt idx="4">
                  <c:v>8.3333333430346102E-2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Hoja14!$K$2:$K$138</c15:sqref>
                        </c15:formulaRef>
                      </c:ext>
                    </c:extLst>
                    <c:strCache>
                      <c:ptCount val="5"/>
                      <c:pt idx="0">
                        <c:v>Conexión</c:v>
                      </c:pt>
                      <c:pt idx="1">
                        <c:v>Conexión</c:v>
                      </c:pt>
                      <c:pt idx="2">
                        <c:v>Conexión</c:v>
                      </c:pt>
                      <c:pt idx="3">
                        <c:v>Conexión</c:v>
                      </c:pt>
                      <c:pt idx="4">
                        <c:v>Conexión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0915-4248-A7CD-3B95E97C2CC1}"/>
            </c:ext>
          </c:extLst>
        </c:ser>
        <c:ser>
          <c:idx val="1"/>
          <c:order val="1"/>
          <c:tx>
            <c:strRef>
              <c:f>Hoja14!$AA$1</c:f>
              <c:strCache>
                <c:ptCount val="1"/>
                <c:pt idx="0">
                  <c:v>Turno Dia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Hoja14!$AA$2:$AA$60</c15:sqref>
                  </c15:fullRef>
                </c:ext>
              </c:extLst>
              <c:f>Hoja14!$AA$2:$AA$6</c:f>
              <c:numCache>
                <c:formatCode>General</c:formatCode>
                <c:ptCount val="5"/>
                <c:pt idx="0">
                  <c:v>3.3333333267364651E-2</c:v>
                </c:pt>
                <c:pt idx="1">
                  <c:v>8.3333333255723119E-2</c:v>
                </c:pt>
                <c:pt idx="2">
                  <c:v>5.0000000162981451E-2</c:v>
                </c:pt>
                <c:pt idx="3">
                  <c:v>4.9999999988358468E-2</c:v>
                </c:pt>
                <c:pt idx="4">
                  <c:v>4.9999999988358468E-2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15-4248-A7CD-3B95E97C2CC1}"/>
            </c:ext>
          </c:extLst>
        </c:ser>
        <c:ser>
          <c:idx val="2"/>
          <c:order val="2"/>
          <c:tx>
            <c:strRef>
              <c:f>Hoja14!$AB$1</c:f>
              <c:strCache>
                <c:ptCount val="1"/>
                <c:pt idx="0">
                  <c:v>Turno Noche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Hoja14!$AB$2:$AB$60</c15:sqref>
                  </c15:fullRef>
                </c:ext>
              </c:extLst>
              <c:f>Hoja14!$AB$2:$AB$6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15-4248-A7CD-3B95E97C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5733272"/>
        <c:axId val="2135739320"/>
      </c:barChart>
      <c:lineChart>
        <c:grouping val="standard"/>
        <c:varyColors val="0"/>
        <c:ser>
          <c:idx val="3"/>
          <c:order val="3"/>
          <c:tx>
            <c:strRef>
              <c:f>Hoja14!$Z$1</c:f>
              <c:strCache>
                <c:ptCount val="1"/>
                <c:pt idx="0">
                  <c:v>KPI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4"/>
                </a:solidFill>
                <a:round/>
              </a:ln>
              <a:effectLst/>
            </c:spPr>
          </c:marker>
          <c:cat>
            <c:strLit>
              <c:ptCount val="5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Hoja14!$Z$2:$Z$60</c15:sqref>
                  </c15:fullRef>
                </c:ext>
              </c:extLst>
              <c:f>Hoja14!$Z$2:$Z$6</c:f>
              <c:numCache>
                <c:formatCode>General</c:formatCode>
                <c:ptCount val="5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15-4248-A7CD-3B95E97C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5733272"/>
        <c:axId val="2135739320"/>
      </c:lineChart>
      <c:catAx>
        <c:axId val="2135733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5739320"/>
        <c:crosses val="autoZero"/>
        <c:auto val="1"/>
        <c:lblAlgn val="ctr"/>
        <c:lblOffset val="100"/>
        <c:noMultiLvlLbl val="0"/>
      </c:catAx>
      <c:valAx>
        <c:axId val="213573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13573327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zero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11" Type="http://schemas.openxmlformats.org/officeDocument/2006/relationships/chart" Target="../charts/chart15.xml"/><Relationship Id="rId5" Type="http://schemas.openxmlformats.org/officeDocument/2006/relationships/chart" Target="../charts/chart9.xml"/><Relationship Id="rId10" Type="http://schemas.openxmlformats.org/officeDocument/2006/relationships/chart" Target="../charts/chart14.xml"/><Relationship Id="rId4" Type="http://schemas.openxmlformats.org/officeDocument/2006/relationships/chart" Target="../charts/chart8.xml"/><Relationship Id="rId9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6" Type="http://schemas.openxmlformats.org/officeDocument/2006/relationships/chart" Target="../charts/chart23.xml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4.xml"/><Relationship Id="rId3" Type="http://schemas.openxmlformats.org/officeDocument/2006/relationships/chart" Target="../charts/chart29.xml"/><Relationship Id="rId7" Type="http://schemas.openxmlformats.org/officeDocument/2006/relationships/chart" Target="../charts/chart33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6" Type="http://schemas.openxmlformats.org/officeDocument/2006/relationships/chart" Target="../charts/chart32.xml"/><Relationship Id="rId5" Type="http://schemas.openxmlformats.org/officeDocument/2006/relationships/chart" Target="../charts/chart31.xml"/><Relationship Id="rId4" Type="http://schemas.openxmlformats.org/officeDocument/2006/relationships/chart" Target="../charts/chart30.xml"/><Relationship Id="rId9" Type="http://schemas.openxmlformats.org/officeDocument/2006/relationships/chart" Target="../charts/chart35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3.xml"/><Relationship Id="rId13" Type="http://schemas.openxmlformats.org/officeDocument/2006/relationships/chart" Target="../charts/chart48.xml"/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12" Type="http://schemas.openxmlformats.org/officeDocument/2006/relationships/chart" Target="../charts/chart47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11" Type="http://schemas.openxmlformats.org/officeDocument/2006/relationships/chart" Target="../charts/chart46.xml"/><Relationship Id="rId5" Type="http://schemas.openxmlformats.org/officeDocument/2006/relationships/chart" Target="../charts/chart40.xml"/><Relationship Id="rId15" Type="http://schemas.openxmlformats.org/officeDocument/2006/relationships/chart" Target="../charts/chart50.xml"/><Relationship Id="rId10" Type="http://schemas.openxmlformats.org/officeDocument/2006/relationships/chart" Target="../charts/chart45.xml"/><Relationship Id="rId4" Type="http://schemas.openxmlformats.org/officeDocument/2006/relationships/chart" Target="../charts/chart39.xml"/><Relationship Id="rId9" Type="http://schemas.openxmlformats.org/officeDocument/2006/relationships/chart" Target="../charts/chart44.xml"/><Relationship Id="rId14" Type="http://schemas.openxmlformats.org/officeDocument/2006/relationships/chart" Target="../charts/chart49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48</xdr:col>
          <xdr:colOff>28575</xdr:colOff>
          <xdr:row>31</xdr:row>
          <xdr:rowOff>0</xdr:rowOff>
        </xdr:from>
        <xdr:to>
          <xdr:col>48</xdr:col>
          <xdr:colOff>1066800</xdr:colOff>
          <xdr:row>31</xdr:row>
          <xdr:rowOff>190500</xdr:rowOff>
        </xdr:to>
        <xdr:sp macro="" textlink="">
          <xdr:nvSpPr>
            <xdr:cNvPr id="2057" name="Button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0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s-VE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Calcular ROP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66675</xdr:colOff>
          <xdr:row>8</xdr:row>
          <xdr:rowOff>66675</xdr:rowOff>
        </xdr:from>
        <xdr:to>
          <xdr:col>3</xdr:col>
          <xdr:colOff>0</xdr:colOff>
          <xdr:row>10</xdr:row>
          <xdr:rowOff>0</xdr:rowOff>
        </xdr:to>
        <xdr:sp macro="" textlink="">
          <xdr:nvSpPr>
            <xdr:cNvPr id="2058" name="Button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0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s-VE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Reporte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104775</xdr:colOff>
          <xdr:row>10</xdr:row>
          <xdr:rowOff>76200</xdr:rowOff>
        </xdr:from>
        <xdr:to>
          <xdr:col>3</xdr:col>
          <xdr:colOff>0</xdr:colOff>
          <xdr:row>12</xdr:row>
          <xdr:rowOff>0</xdr:rowOff>
        </xdr:to>
        <xdr:sp macro="" textlink="">
          <xdr:nvSpPr>
            <xdr:cNvPr id="2060" name="Button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0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s-VE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Publish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102325</xdr:colOff>
      <xdr:row>8</xdr:row>
      <xdr:rowOff>54429</xdr:rowOff>
    </xdr:from>
    <xdr:to>
      <xdr:col>16</xdr:col>
      <xdr:colOff>283027</xdr:colOff>
      <xdr:row>33</xdr:row>
      <xdr:rowOff>97971</xdr:rowOff>
    </xdr:to>
    <xdr:graphicFrame macro="">
      <xdr:nvGraphicFramePr>
        <xdr:cNvPr id="6" name="ACTIVIDADES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136072</xdr:colOff>
      <xdr:row>35</xdr:row>
      <xdr:rowOff>103412</xdr:rowOff>
    </xdr:from>
    <xdr:to>
      <xdr:col>9</xdr:col>
      <xdr:colOff>1143000</xdr:colOff>
      <xdr:row>50</xdr:row>
      <xdr:rowOff>114298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1249136</xdr:colOff>
      <xdr:row>35</xdr:row>
      <xdr:rowOff>117021</xdr:rowOff>
    </xdr:from>
    <xdr:to>
      <xdr:col>16</xdr:col>
      <xdr:colOff>217715</xdr:colOff>
      <xdr:row>50</xdr:row>
      <xdr:rowOff>117022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532015</xdr:colOff>
      <xdr:row>17</xdr:row>
      <xdr:rowOff>152400</xdr:rowOff>
    </xdr:from>
    <xdr:to>
      <xdr:col>15</xdr:col>
      <xdr:colOff>67195</xdr:colOff>
      <xdr:row>48</xdr:row>
      <xdr:rowOff>129541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0.18715</cdr:x>
      <cdr:y>0.01578</cdr:y>
    </cdr:from>
    <cdr:to>
      <cdr:x>0.81492</cdr:x>
      <cdr:y>0.11042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197330" y="83128"/>
          <a:ext cx="7370619" cy="4987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2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rPr>
            <a:t>Parametros</a:t>
          </a:r>
          <a:r>
            <a:rPr lang="en-US" sz="2400" b="1" baseline="0"/>
            <a:t> </a:t>
          </a:r>
          <a:r>
            <a:rPr lang="en-US" sz="2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rPr>
            <a:t>de</a:t>
          </a:r>
          <a:r>
            <a:rPr lang="en-US" sz="2400" b="1" baseline="0"/>
            <a:t> </a:t>
          </a:r>
          <a:r>
            <a:rPr lang="en-US" sz="2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rPr>
            <a:t>Perforación</a:t>
          </a:r>
        </a:p>
      </cdr:txBody>
    </cdr:sp>
  </cdr:relSizeAnchor>
  <cdr:relSizeAnchor xmlns:cdr="http://schemas.openxmlformats.org/drawingml/2006/chartDrawing">
    <cdr:from>
      <cdr:x>0.05933</cdr:x>
      <cdr:y>0.29026</cdr:y>
    </cdr:from>
    <cdr:to>
      <cdr:x>0.11531</cdr:x>
      <cdr:y>0.89799</cdr:y>
    </cdr:to>
    <cdr:sp macro="" textlink="">
      <cdr:nvSpPr>
        <cdr:cNvPr id="3" name="TextBox 2"/>
        <cdr:cNvSpPr txBox="1"/>
      </cdr:nvSpPr>
      <cdr:spPr>
        <a:xfrm xmlns:a="http://schemas.openxmlformats.org/drawingml/2006/main" rot="16200000">
          <a:off x="-841035" y="3207431"/>
          <a:ext cx="3594353" cy="6129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tx1">
                  <a:lumMod val="65000"/>
                  <a:lumOff val="35000"/>
                </a:schemeClr>
              </a:solidFill>
            </a:rPr>
            <a:t>RPM / SPP [psi] / Diff. Pressure [psi]</a:t>
          </a:r>
        </a:p>
      </cdr:txBody>
    </cdr:sp>
  </cdr:relSizeAnchor>
  <cdr:relSizeAnchor xmlns:cdr="http://schemas.openxmlformats.org/drawingml/2006/chartDrawing">
    <cdr:from>
      <cdr:x>0.92302</cdr:x>
      <cdr:y>0.2905</cdr:y>
    </cdr:from>
    <cdr:to>
      <cdr:x>0.979</cdr:x>
      <cdr:y>0.89823</cdr:y>
    </cdr:to>
    <cdr:sp macro="" textlink="">
      <cdr:nvSpPr>
        <cdr:cNvPr id="4" name="TextBox 3"/>
        <cdr:cNvSpPr txBox="1"/>
      </cdr:nvSpPr>
      <cdr:spPr>
        <a:xfrm xmlns:a="http://schemas.openxmlformats.org/drawingml/2006/main" rot="16200000">
          <a:off x="8615688" y="3208861"/>
          <a:ext cx="3594353" cy="6129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tx1">
                  <a:lumMod val="65000"/>
                  <a:lumOff val="35000"/>
                </a:schemeClr>
              </a:solidFill>
            </a:rPr>
            <a:t>ROP [ft/hr] / WOB [Klb] / Torque [klb.pie]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1185332</xdr:colOff>
      <xdr:row>0</xdr:row>
      <xdr:rowOff>0</xdr:rowOff>
    </xdr:from>
    <xdr:to>
      <xdr:col>10</xdr:col>
      <xdr:colOff>52916</xdr:colOff>
      <xdr:row>13</xdr:row>
      <xdr:rowOff>148165</xdr:rowOff>
    </xdr:to>
    <xdr:graphicFrame macro="">
      <xdr:nvGraphicFramePr>
        <xdr:cNvPr id="4" name="ROP_ROPEfectiva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1185332</xdr:colOff>
      <xdr:row>13</xdr:row>
      <xdr:rowOff>148164</xdr:rowOff>
    </xdr:from>
    <xdr:to>
      <xdr:col>10</xdr:col>
      <xdr:colOff>52917</xdr:colOff>
      <xdr:row>30</xdr:row>
      <xdr:rowOff>0</xdr:rowOff>
    </xdr:to>
    <xdr:graphicFrame macro="">
      <xdr:nvGraphicFramePr>
        <xdr:cNvPr id="2" name="ROP_ROPPromedio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</xdr:colOff>
      <xdr:row>28</xdr:row>
      <xdr:rowOff>148165</xdr:rowOff>
    </xdr:from>
    <xdr:to>
      <xdr:col>10</xdr:col>
      <xdr:colOff>52917</xdr:colOff>
      <xdr:row>46</xdr:row>
      <xdr:rowOff>0</xdr:rowOff>
    </xdr:to>
    <xdr:graphicFrame macro="">
      <xdr:nvGraphicFramePr>
        <xdr:cNvPr id="5" name="ROP_ROPRotTurnos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1185332</xdr:colOff>
      <xdr:row>46</xdr:row>
      <xdr:rowOff>0</xdr:rowOff>
    </xdr:from>
    <xdr:to>
      <xdr:col>10</xdr:col>
      <xdr:colOff>52917</xdr:colOff>
      <xdr:row>63</xdr:row>
      <xdr:rowOff>0</xdr:rowOff>
    </xdr:to>
    <xdr:graphicFrame macro="">
      <xdr:nvGraphicFramePr>
        <xdr:cNvPr id="6" name="ROP_ROPDesTurnos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</xdr:colOff>
      <xdr:row>63</xdr:row>
      <xdr:rowOff>1</xdr:rowOff>
    </xdr:from>
    <xdr:to>
      <xdr:col>9</xdr:col>
      <xdr:colOff>0</xdr:colOff>
      <xdr:row>75</xdr:row>
      <xdr:rowOff>6350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793750</xdr:colOff>
      <xdr:row>74</xdr:row>
      <xdr:rowOff>120650</xdr:rowOff>
    </xdr:from>
    <xdr:to>
      <xdr:col>9</xdr:col>
      <xdr:colOff>719667</xdr:colOff>
      <xdr:row>88</xdr:row>
      <xdr:rowOff>122767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793750</xdr:colOff>
      <xdr:row>91</xdr:row>
      <xdr:rowOff>120650</xdr:rowOff>
    </xdr:from>
    <xdr:to>
      <xdr:col>9</xdr:col>
      <xdr:colOff>719667</xdr:colOff>
      <xdr:row>105</xdr:row>
      <xdr:rowOff>122767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793750</xdr:colOff>
      <xdr:row>107</xdr:row>
      <xdr:rowOff>120650</xdr:rowOff>
    </xdr:from>
    <xdr:to>
      <xdr:col>9</xdr:col>
      <xdr:colOff>719667</xdr:colOff>
      <xdr:row>121</xdr:row>
      <xdr:rowOff>122767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793750</xdr:colOff>
      <xdr:row>123</xdr:row>
      <xdr:rowOff>120650</xdr:rowOff>
    </xdr:from>
    <xdr:to>
      <xdr:col>9</xdr:col>
      <xdr:colOff>719667</xdr:colOff>
      <xdr:row>137</xdr:row>
      <xdr:rowOff>122767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793750</xdr:colOff>
      <xdr:row>139</xdr:row>
      <xdr:rowOff>120650</xdr:rowOff>
    </xdr:from>
    <xdr:to>
      <xdr:col>9</xdr:col>
      <xdr:colOff>719667</xdr:colOff>
      <xdr:row>153</xdr:row>
      <xdr:rowOff>122767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793751</xdr:colOff>
      <xdr:row>156</xdr:row>
      <xdr:rowOff>138641</xdr:rowOff>
    </xdr:from>
    <xdr:to>
      <xdr:col>9</xdr:col>
      <xdr:colOff>719668</xdr:colOff>
      <xdr:row>171</xdr:row>
      <xdr:rowOff>43391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1564822</xdr:colOff>
      <xdr:row>0</xdr:row>
      <xdr:rowOff>0</xdr:rowOff>
    </xdr:from>
    <xdr:to>
      <xdr:col>10</xdr:col>
      <xdr:colOff>0</xdr:colOff>
      <xdr:row>16</xdr:row>
      <xdr:rowOff>0</xdr:rowOff>
    </xdr:to>
    <xdr:graphicFrame macro="">
      <xdr:nvGraphicFramePr>
        <xdr:cNvPr id="3" name="VIAJE_RIH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1561418</xdr:colOff>
      <xdr:row>16</xdr:row>
      <xdr:rowOff>2721</xdr:rowOff>
    </xdr:from>
    <xdr:to>
      <xdr:col>9</xdr:col>
      <xdr:colOff>719665</xdr:colOff>
      <xdr:row>33</xdr:row>
      <xdr:rowOff>0</xdr:rowOff>
    </xdr:to>
    <xdr:graphicFrame macro="">
      <xdr:nvGraphicFramePr>
        <xdr:cNvPr id="5" name="VIAJE_POOH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9</xdr:col>
      <xdr:colOff>0</xdr:colOff>
      <xdr:row>16</xdr:row>
      <xdr:rowOff>0</xdr:rowOff>
    </xdr:to>
    <xdr:graphicFrame macro="">
      <xdr:nvGraphicFramePr>
        <xdr:cNvPr id="3" name="CON_TIEMPOCON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1184006</xdr:colOff>
      <xdr:row>16</xdr:row>
      <xdr:rowOff>145522</xdr:rowOff>
    </xdr:from>
    <xdr:to>
      <xdr:col>14</xdr:col>
      <xdr:colOff>0</xdr:colOff>
      <xdr:row>34</xdr:row>
      <xdr:rowOff>0</xdr:rowOff>
    </xdr:to>
    <xdr:graphicFrame macro="">
      <xdr:nvGraphicFramePr>
        <xdr:cNvPr id="5" name="CON_TIEMPOCONALL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1015999</xdr:colOff>
      <xdr:row>17</xdr:row>
      <xdr:rowOff>4233</xdr:rowOff>
    </xdr:from>
    <xdr:to>
      <xdr:col>8</xdr:col>
      <xdr:colOff>1386416</xdr:colOff>
      <xdr:row>34</xdr:row>
      <xdr:rowOff>0</xdr:rowOff>
    </xdr:to>
    <xdr:graphicFrame macro="">
      <xdr:nvGraphicFramePr>
        <xdr:cNvPr id="2" name="CON_TIEMPOREP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1182689</xdr:colOff>
      <xdr:row>0</xdr:row>
      <xdr:rowOff>0</xdr:rowOff>
    </xdr:from>
    <xdr:to>
      <xdr:col>14</xdr:col>
      <xdr:colOff>0</xdr:colOff>
      <xdr:row>17</xdr:row>
      <xdr:rowOff>0</xdr:rowOff>
    </xdr:to>
    <xdr:graphicFrame macro="">
      <xdr:nvGraphicFramePr>
        <xdr:cNvPr id="6" name="CON_TIEMPOREPALL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</xdr:colOff>
      <xdr:row>34</xdr:row>
      <xdr:rowOff>4761</xdr:rowOff>
    </xdr:from>
    <xdr:to>
      <xdr:col>9</xdr:col>
      <xdr:colOff>0</xdr:colOff>
      <xdr:row>50</xdr:row>
      <xdr:rowOff>148166</xdr:rowOff>
    </xdr:to>
    <xdr:graphicFrame macro="">
      <xdr:nvGraphicFramePr>
        <xdr:cNvPr id="4" name="CON_TIEMPOSUR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1182687</xdr:colOff>
      <xdr:row>33</xdr:row>
      <xdr:rowOff>148166</xdr:rowOff>
    </xdr:from>
    <xdr:to>
      <xdr:col>14</xdr:col>
      <xdr:colOff>0</xdr:colOff>
      <xdr:row>50</xdr:row>
      <xdr:rowOff>148166</xdr:rowOff>
    </xdr:to>
    <xdr:graphicFrame macro="">
      <xdr:nvGraphicFramePr>
        <xdr:cNvPr id="7" name="CON_TIEMPOSURALL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13608</xdr:rowOff>
    </xdr:from>
    <xdr:to>
      <xdr:col>10</xdr:col>
      <xdr:colOff>0</xdr:colOff>
      <xdr:row>16</xdr:row>
      <xdr:rowOff>0</xdr:rowOff>
    </xdr:to>
    <xdr:graphicFrame macro="">
      <xdr:nvGraphicFramePr>
        <xdr:cNvPr id="3" name="PIESPERFORADOS_PLANREAL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454</xdr:colOff>
      <xdr:row>16</xdr:row>
      <xdr:rowOff>146049</xdr:rowOff>
    </xdr:from>
    <xdr:to>
      <xdr:col>10</xdr:col>
      <xdr:colOff>0</xdr:colOff>
      <xdr:row>33</xdr:row>
      <xdr:rowOff>0</xdr:rowOff>
    </xdr:to>
    <xdr:graphicFrame macro="">
      <xdr:nvGraphicFramePr>
        <xdr:cNvPr id="4" name="PIESPERFORADOS_TURNODIA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2268</xdr:colOff>
      <xdr:row>34</xdr:row>
      <xdr:rowOff>4</xdr:rowOff>
    </xdr:from>
    <xdr:to>
      <xdr:col>10</xdr:col>
      <xdr:colOff>0</xdr:colOff>
      <xdr:row>51</xdr:row>
      <xdr:rowOff>1</xdr:rowOff>
    </xdr:to>
    <xdr:graphicFrame macro="">
      <xdr:nvGraphicFramePr>
        <xdr:cNvPr id="5" name="PIESPERFORADOS_TURNONOCH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222251</xdr:colOff>
      <xdr:row>32</xdr:row>
      <xdr:rowOff>142875</xdr:rowOff>
    </xdr:from>
    <xdr:to>
      <xdr:col>10</xdr:col>
      <xdr:colOff>238125</xdr:colOff>
      <xdr:row>46</xdr:row>
      <xdr:rowOff>47625</xdr:rowOff>
    </xdr:to>
    <xdr:graphicFrame macro="">
      <xdr:nvGraphicFramePr>
        <xdr:cNvPr id="21" name="ROP_ROPEfectiva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381002</xdr:colOff>
      <xdr:row>32</xdr:row>
      <xdr:rowOff>121229</xdr:rowOff>
    </xdr:from>
    <xdr:to>
      <xdr:col>15</xdr:col>
      <xdr:colOff>360797</xdr:colOff>
      <xdr:row>46</xdr:row>
      <xdr:rowOff>40821</xdr:rowOff>
    </xdr:to>
    <xdr:graphicFrame macro="">
      <xdr:nvGraphicFramePr>
        <xdr:cNvPr id="22" name="ROP Rotado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485775</xdr:colOff>
      <xdr:row>46</xdr:row>
      <xdr:rowOff>161925</xdr:rowOff>
    </xdr:from>
    <xdr:to>
      <xdr:col>20</xdr:col>
      <xdr:colOff>538514</xdr:colOff>
      <xdr:row>59</xdr:row>
      <xdr:rowOff>158340</xdr:rowOff>
    </xdr:to>
    <xdr:graphicFrame macro="">
      <xdr:nvGraphicFramePr>
        <xdr:cNvPr id="27" name="Conexiones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207819</xdr:colOff>
      <xdr:row>7</xdr:row>
      <xdr:rowOff>86590</xdr:rowOff>
    </xdr:from>
    <xdr:to>
      <xdr:col>10</xdr:col>
      <xdr:colOff>222250</xdr:colOff>
      <xdr:row>32</xdr:row>
      <xdr:rowOff>34635</xdr:rowOff>
    </xdr:to>
    <xdr:graphicFrame macro="">
      <xdr:nvGraphicFramePr>
        <xdr:cNvPr id="28" name="Pies Perforados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481344</xdr:colOff>
      <xdr:row>32</xdr:row>
      <xdr:rowOff>143988</xdr:rowOff>
    </xdr:from>
    <xdr:to>
      <xdr:col>20</xdr:col>
      <xdr:colOff>533400</xdr:colOff>
      <xdr:row>46</xdr:row>
      <xdr:rowOff>47626</xdr:rowOff>
    </xdr:to>
    <xdr:graphicFrame macro="">
      <xdr:nvGraphicFramePr>
        <xdr:cNvPr id="29" name="Pies Perforados Dia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204108</xdr:colOff>
      <xdr:row>46</xdr:row>
      <xdr:rowOff>149680</xdr:rowOff>
    </xdr:from>
    <xdr:to>
      <xdr:col>5</xdr:col>
      <xdr:colOff>219075</xdr:colOff>
      <xdr:row>60</xdr:row>
      <xdr:rowOff>1</xdr:rowOff>
    </xdr:to>
    <xdr:graphicFrame macro="">
      <xdr:nvGraphicFramePr>
        <xdr:cNvPr id="30" name="Pies Perforados Noche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257175</xdr:colOff>
      <xdr:row>46</xdr:row>
      <xdr:rowOff>149679</xdr:rowOff>
    </xdr:from>
    <xdr:to>
      <xdr:col>10</xdr:col>
      <xdr:colOff>238125</xdr:colOff>
      <xdr:row>60</xdr:row>
      <xdr:rowOff>19793</xdr:rowOff>
    </xdr:to>
    <xdr:graphicFrame macro="">
      <xdr:nvGraphicFramePr>
        <xdr:cNvPr id="32" name="Repasos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390525</xdr:colOff>
      <xdr:row>46</xdr:row>
      <xdr:rowOff>152400</xdr:rowOff>
    </xdr:from>
    <xdr:to>
      <xdr:col>15</xdr:col>
      <xdr:colOff>361950</xdr:colOff>
      <xdr:row>59</xdr:row>
      <xdr:rowOff>223900</xdr:rowOff>
    </xdr:to>
    <xdr:graphicFrame macro="">
      <xdr:nvGraphicFramePr>
        <xdr:cNvPr id="34" name="Surveys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381000</xdr:colOff>
      <xdr:row>7</xdr:row>
      <xdr:rowOff>86591</xdr:rowOff>
    </xdr:from>
    <xdr:to>
      <xdr:col>20</xdr:col>
      <xdr:colOff>536864</xdr:colOff>
      <xdr:row>32</xdr:row>
      <xdr:rowOff>17318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730248</xdr:colOff>
      <xdr:row>13</xdr:row>
      <xdr:rowOff>127000</xdr:rowOff>
    </xdr:to>
    <xdr:graphicFrame macro="">
      <xdr:nvGraphicFramePr>
        <xdr:cNvPr id="2" name="ROP Efectiva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31750</xdr:colOff>
      <xdr:row>0</xdr:row>
      <xdr:rowOff>0</xdr:rowOff>
    </xdr:from>
    <xdr:to>
      <xdr:col>9</xdr:col>
      <xdr:colOff>761999</xdr:colOff>
      <xdr:row>13</xdr:row>
      <xdr:rowOff>127000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14</xdr:row>
      <xdr:rowOff>1</xdr:rowOff>
    </xdr:from>
    <xdr:to>
      <xdr:col>4</xdr:col>
      <xdr:colOff>730250</xdr:colOff>
      <xdr:row>27</xdr:row>
      <xdr:rowOff>127001</xdr:rowOff>
    </xdr:to>
    <xdr:graphicFrame macro="">
      <xdr:nvGraphicFramePr>
        <xdr:cNvPr id="4" name="ROP Rotado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31750</xdr:colOff>
      <xdr:row>14</xdr:row>
      <xdr:rowOff>6350</xdr:rowOff>
    </xdr:from>
    <xdr:to>
      <xdr:col>10</xdr:col>
      <xdr:colOff>0</xdr:colOff>
      <xdr:row>27</xdr:row>
      <xdr:rowOff>127000</xdr:rowOff>
    </xdr:to>
    <xdr:graphicFrame macro="">
      <xdr:nvGraphicFramePr>
        <xdr:cNvPr id="5" name="ROP Deslizado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229053</xdr:colOff>
      <xdr:row>0</xdr:row>
      <xdr:rowOff>0</xdr:rowOff>
    </xdr:from>
    <xdr:to>
      <xdr:col>20</xdr:col>
      <xdr:colOff>233589</xdr:colOff>
      <xdr:row>13</xdr:row>
      <xdr:rowOff>122464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51024</xdr:colOff>
      <xdr:row>14</xdr:row>
      <xdr:rowOff>0</xdr:rowOff>
    </xdr:from>
    <xdr:to>
      <xdr:col>15</xdr:col>
      <xdr:colOff>27213</xdr:colOff>
      <xdr:row>27</xdr:row>
      <xdr:rowOff>122464</xdr:rowOff>
    </xdr:to>
    <xdr:graphicFrame macro="">
      <xdr:nvGraphicFramePr>
        <xdr:cNvPr id="7" name="POOH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27</xdr:row>
      <xdr:rowOff>189366</xdr:rowOff>
    </xdr:from>
    <xdr:to>
      <xdr:col>4</xdr:col>
      <xdr:colOff>734786</xdr:colOff>
      <xdr:row>39</xdr:row>
      <xdr:rowOff>176893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40</xdr:row>
      <xdr:rowOff>41956</xdr:rowOff>
    </xdr:from>
    <xdr:to>
      <xdr:col>4</xdr:col>
      <xdr:colOff>734786</xdr:colOff>
      <xdr:row>53</xdr:row>
      <xdr:rowOff>54430</xdr:rowOff>
    </xdr:to>
    <xdr:graphicFrame macro="">
      <xdr:nvGraphicFramePr>
        <xdr:cNvPr id="9" name="Conexiones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47625</xdr:colOff>
      <xdr:row>0</xdr:row>
      <xdr:rowOff>15875</xdr:rowOff>
    </xdr:from>
    <xdr:to>
      <xdr:col>15</xdr:col>
      <xdr:colOff>99785</xdr:colOff>
      <xdr:row>13</xdr:row>
      <xdr:rowOff>138339</xdr:rowOff>
    </xdr:to>
    <xdr:graphicFrame macro="">
      <xdr:nvGraphicFramePr>
        <xdr:cNvPr id="10" name="Pies Perforados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94570</xdr:colOff>
      <xdr:row>14</xdr:row>
      <xdr:rowOff>5441</xdr:rowOff>
    </xdr:from>
    <xdr:to>
      <xdr:col>20</xdr:col>
      <xdr:colOff>68036</xdr:colOff>
      <xdr:row>27</xdr:row>
      <xdr:rowOff>122464</xdr:rowOff>
    </xdr:to>
    <xdr:graphicFrame macro="">
      <xdr:nvGraphicFramePr>
        <xdr:cNvPr id="11" name="Pies Perforados Dia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90489</xdr:colOff>
      <xdr:row>27</xdr:row>
      <xdr:rowOff>190499</xdr:rowOff>
    </xdr:from>
    <xdr:to>
      <xdr:col>20</xdr:col>
      <xdr:colOff>68037</xdr:colOff>
      <xdr:row>40</xdr:row>
      <xdr:rowOff>27214</xdr:rowOff>
    </xdr:to>
    <xdr:graphicFrame macro="">
      <xdr:nvGraphicFramePr>
        <xdr:cNvPr id="12" name="Pies Perforados Noche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27215</xdr:colOff>
      <xdr:row>28</xdr:row>
      <xdr:rowOff>3403</xdr:rowOff>
    </xdr:from>
    <xdr:to>
      <xdr:col>10</xdr:col>
      <xdr:colOff>0</xdr:colOff>
      <xdr:row>40</xdr:row>
      <xdr:rowOff>1</xdr:rowOff>
    </xdr:to>
    <xdr:graphicFrame macro="">
      <xdr:nvGraphicFramePr>
        <xdr:cNvPr id="13" name="TIEMPOS DE REPASO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27215</xdr:colOff>
      <xdr:row>40</xdr:row>
      <xdr:rowOff>54429</xdr:rowOff>
    </xdr:from>
    <xdr:to>
      <xdr:col>10</xdr:col>
      <xdr:colOff>1</xdr:colOff>
      <xdr:row>53</xdr:row>
      <xdr:rowOff>54429</xdr:rowOff>
    </xdr:to>
    <xdr:graphicFrame macro="">
      <xdr:nvGraphicFramePr>
        <xdr:cNvPr id="14" name="Repasos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54429</xdr:colOff>
      <xdr:row>27</xdr:row>
      <xdr:rowOff>188232</xdr:rowOff>
    </xdr:from>
    <xdr:to>
      <xdr:col>15</xdr:col>
      <xdr:colOff>27214</xdr:colOff>
      <xdr:row>40</xdr:row>
      <xdr:rowOff>13607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</xdr:col>
      <xdr:colOff>54429</xdr:colOff>
      <xdr:row>40</xdr:row>
      <xdr:rowOff>51026</xdr:rowOff>
    </xdr:from>
    <xdr:to>
      <xdr:col>15</xdr:col>
      <xdr:colOff>27214</xdr:colOff>
      <xdr:row>53</xdr:row>
      <xdr:rowOff>68036</xdr:rowOff>
    </xdr:to>
    <xdr:graphicFrame macro="">
      <xdr:nvGraphicFramePr>
        <xdr:cNvPr id="16" name="Surveys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Z/Well03/Pozos%20colombia/pastora%201/WINDOWS/Escritorio/PIP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pe Book1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gar" refreshedDate="44464.496591782408" createdVersion="6" refreshedVersion="7" minRefreshableVersion="3" recordCount="1281" xr:uid="{00000000-000A-0000-FFFF-FFFF00000000}">
  <cacheSource type="worksheet">
    <worksheetSource ref="B33:CB1314" sheet="Planilla de Perforacion"/>
  </cacheSource>
  <cacheFields count="80">
    <cacheField name="Tipo de Perfil Direccional" numFmtId="0">
      <sharedItems containsBlank="1" count="6">
        <m/>
        <s v="Tangente"/>
        <s v="Drop"/>
        <s v="KOP" u="1"/>
        <s v="Curva" u="1"/>
        <s v="Vertical" u="1"/>
      </sharedItems>
    </cacheField>
    <cacheField name="Formation" numFmtId="0">
      <sharedItems containsBlank="1" count="13">
        <m/>
        <s v="Orteguaza"/>
        <s v="Conglomerado Orteguaza"/>
        <s v="Tiyuyacu"/>
        <s v="Conglomerado Sup"/>
        <s v="Conglomerado Int"/>
        <s v="Conglomerado Inf"/>
        <s v="Tena"/>
        <s v="Basal Tena"/>
        <s v="Napo Sup"/>
        <s v="Napo Inf"/>
        <s v="Intrusivo"/>
        <s v="Chalcana" u="1"/>
      </sharedItems>
    </cacheField>
    <cacheField name="BHA # (*)" numFmtId="0">
      <sharedItems containsString="0" containsBlank="1" containsNumber="1" containsInteger="1" minValue="1" maxValue="5" count="6">
        <m/>
        <n v="3"/>
        <n v="4"/>
        <n v="5"/>
        <n v="2" u="1"/>
        <n v="1" u="1"/>
      </sharedItems>
    </cacheField>
    <cacheField name="Fecha" numFmtId="0">
      <sharedItems containsDate="1" containsBlank="1" containsMixedTypes="1" minDate="2013-05-31T00:00:00" maxDate="2021-09-16T00:00:00" count="21">
        <m/>
        <d v="2021-09-09T00:00:00"/>
        <d v="2021-09-10T00:00:00"/>
        <d v="2021-09-11T00:00:00"/>
        <d v="2021-09-12T00:00:00"/>
        <d v="2021-09-13T00:00:00"/>
        <d v="2021-09-14T00:00:00"/>
        <d v="2021-09-15T00:00:00"/>
        <s v=""/>
        <d v="2013-06-03T00:00:00" u="1"/>
        <d v="2019-09-25T00:00:00" u="1"/>
        <d v="2013-06-01T00:00:00" u="1"/>
        <d v="2019-09-23T00:00:00" u="1"/>
        <d v="2013-06-06T00:00:00" u="1"/>
        <d v="2019-09-21T00:00:00" u="1"/>
        <d v="2013-06-04T00:00:00" u="1"/>
        <d v="2013-06-02T00:00:00" u="1"/>
        <d v="2019-09-24T00:00:00" u="1"/>
        <d v="2019-09-22T00:00:00" u="1"/>
        <d v="2013-06-05T00:00:00" u="1"/>
        <d v="2013-05-31T00:00:00" u="1"/>
      </sharedItems>
    </cacheField>
    <cacheField name="Desde" numFmtId="0">
      <sharedItems containsDate="1" containsBlank="1" containsMixedTypes="1" minDate="1899-12-30T00:00:00" maxDate="1899-12-30T23:52:00"/>
    </cacheField>
    <cacheField name="Hasta " numFmtId="0">
      <sharedItems containsDate="1" containsBlank="1" containsMixedTypes="1" minDate="1899-12-30T00:00:00" maxDate="1899-12-30T23:52:00"/>
    </cacheField>
    <cacheField name="Tiempo" numFmtId="2">
      <sharedItems containsBlank="1" containsMixedTypes="1" containsNumber="1" minValue="1.6666666546370834E-2" maxValue="4.7500000001164153"/>
    </cacheField>
    <cacheField name="Desde2" numFmtId="0">
      <sharedItems containsDate="1" containsBlank="1" containsMixedTypes="1" minDate="2021-09-09T19:00:00" maxDate="2021-09-16T00:00:00"/>
    </cacheField>
    <cacheField name="Hasta" numFmtId="0">
      <sharedItems containsDate="1" containsBlank="1" containsMixedTypes="1" minDate="2021-09-09T22:00:00" maxDate="2021-09-16T00:00:00"/>
    </cacheField>
    <cacheField name="Actividad" numFmtId="0">
      <sharedItems containsBlank="1" count="19">
        <m/>
        <s v="Arma BHA"/>
        <s v="RIH CSG"/>
        <s v="Otros"/>
        <s v="Perfora cemento"/>
        <s v="Rota"/>
        <s v="Circula"/>
        <s v="Repasa"/>
        <s v="Survey"/>
        <s v="Conexión"/>
        <s v="Downlink"/>
        <s v="POOH OH"/>
        <s v="Desarma BHA"/>
        <s v="RIH OH"/>
        <s v="Reaming"/>
        <s v="POOH CSG"/>
        <s v="Desliza"/>
        <s v="Orienta TF" u="1"/>
        <s v="Test MWD" u="1"/>
      </sharedItems>
    </cacheField>
    <cacheField name="Circula Fuera de Fondo" numFmtId="2">
      <sharedItems containsBlank="1" containsMixedTypes="1" containsNumber="1" minValue="4.9999999988358468E-2" maxValue="3.0500000001629815"/>
    </cacheField>
    <cacheField name="Desde3" numFmtId="2">
      <sharedItems containsBlank="1" containsMixedTypes="1" containsNumber="1" containsInteger="1" minValue="0" maxValue="8088"/>
    </cacheField>
    <cacheField name="Hasta2" numFmtId="0">
      <sharedItems containsBlank="1" containsMixedTypes="1" containsNumber="1" containsInteger="1" minValue="0" maxValue="8088"/>
    </cacheField>
    <cacheField name="Metros Perforados" numFmtId="2">
      <sharedItems containsBlank="1" containsMixedTypes="1" containsNumber="1" containsInteger="1" minValue="-4658" maxValue="4770"/>
    </cacheField>
    <cacheField name="ROP EFECTIVA" numFmtId="2">
      <sharedItems containsBlank="1" containsMixedTypes="1" containsNumber="1" minValue="8.8235294115532241" maxValue="281.99999996717088"/>
    </cacheField>
    <cacheField name="Tipo de TF" numFmtId="0">
      <sharedItems containsNonDate="0" containsString="0" containsBlank="1"/>
    </cacheField>
    <cacheField name="TFO" numFmtId="0">
      <sharedItems containsBlank="1"/>
    </cacheField>
    <cacheField name="RPM Superficie" numFmtId="1">
      <sharedItems containsBlank="1" containsMixedTypes="1" containsNumber="1" containsInteger="1" minValue="40" maxValue="1180"/>
    </cacheField>
    <cacheField name="RPM Totales" numFmtId="0">
      <sharedItems containsBlank="1" containsMixedTypes="1" containsNumber="1" minValue="0" maxValue="1180"/>
    </cacheField>
    <cacheField name="WOB" numFmtId="0">
      <sharedItems containsBlank="1" containsMixedTypes="1" containsNumber="1" containsInteger="1" minValue="10" maxValue="80"/>
    </cacheField>
    <cacheField name="Caudal" numFmtId="0">
      <sharedItems containsBlank="1" containsMixedTypes="1" containsNumber="1" containsInteger="1" minValue="650" maxValue="1200"/>
    </cacheField>
    <cacheField name="Tq. En Fondo" numFmtId="0">
      <sharedItems containsBlank="1" containsMixedTypes="1" containsNumber="1" minValue="11" maxValue="26"/>
    </cacheField>
    <cacheField name="Tq. Fuera de Fondo" numFmtId="0">
      <sharedItems containsBlank="1" containsMixedTypes="1" containsNumber="1" minValue="7" maxValue="15"/>
    </cacheField>
    <cacheField name="SPP En Fondo" numFmtId="0">
      <sharedItems containsBlank="1" containsMixedTypes="1" containsNumber="1" containsInteger="1" minValue="700" maxValue="3350"/>
    </cacheField>
    <cacheField name="SPP Fuera de Fondo" numFmtId="0">
      <sharedItems containsBlank="1" containsMixedTypes="1" containsNumber="1" containsInteger="1" minValue="1000" maxValue="3350"/>
    </cacheField>
    <cacheField name="Presión Diferencial" numFmtId="0">
      <sharedItems containsBlank="1" containsMixedTypes="1" containsNumber="1" containsInteger="1" minValue="10" maxValue="200"/>
    </cacheField>
    <cacheField name="PeeG En Fondo" numFmtId="0">
      <sharedItems containsBlank="1" containsMixedTypes="1" containsNumber="1" containsInteger="1" minValue="158" maxValue="200"/>
    </cacheField>
    <cacheField name="PeeG Fuera de Fondo" numFmtId="0">
      <sharedItems containsBlank="1" containsMixedTypes="1" containsNumber="1" containsInteger="1" minValue="196" maxValue="300"/>
    </cacheField>
    <cacheField name="PeeG Rotando" numFmtId="0">
      <sharedItems containsBlank="1" containsMixedTypes="1" containsNumber="1" containsInteger="1" minValue="177" maxValue="240"/>
    </cacheField>
    <cacheField name="Densidad del Lodo" numFmtId="0">
      <sharedItems containsBlank="1" containsMixedTypes="1" containsNumber="1" minValue="9.6999999999999993" maxValue="9.9"/>
    </cacheField>
    <cacheField name="Turno" numFmtId="0">
      <sharedItems containsBlank="1" count="4">
        <s v="(unitless)"/>
        <m/>
        <s v="Noche"/>
        <s v="Día"/>
      </sharedItems>
    </cacheField>
    <cacheField name="MD" numFmtId="0">
      <sharedItems containsBlank="1"/>
    </cacheField>
    <cacheField name="TVD" numFmtId="0">
      <sharedItems containsBlank="1"/>
    </cacheField>
    <cacheField name="INCL " numFmtId="0">
      <sharedItems containsBlank="1"/>
    </cacheField>
    <cacheField name="AZ" numFmtId="0">
      <sharedItems containsBlank="1"/>
    </cacheField>
    <cacheField name="Comentarios" numFmtId="0">
      <sharedItems containsBlank="1"/>
    </cacheField>
    <cacheField name="ROP AVG KPI" numFmtId="0">
      <sharedItems containsBlank="1" containsMixedTypes="1" containsNumber="1" containsInteger="1" minValue="14" maxValue="120"/>
    </cacheField>
    <cacheField name="ROP KPI" numFmtId="0">
      <sharedItems containsBlank="1" containsMixedTypes="1" containsNumber="1" containsInteger="1" minValue="15" maxValue="175"/>
    </cacheField>
    <cacheField name="ROP EFE KPI" numFmtId="0">
      <sharedItems containsBlank="1" containsMixedTypes="1" containsNumber="1" containsInteger="1" minValue="14" maxValue="120"/>
    </cacheField>
    <cacheField name="ROP VIAJE" numFmtId="0">
      <sharedItems containsBlank="1" containsMixedTypes="1" containsNumber="1" minValue="500" maxValue="3180"/>
    </cacheField>
    <cacheField name="ROP VIAJE KPI" numFmtId="0">
      <sharedItems containsBlank="1" containsMixedTypes="1" containsNumber="1" containsInteger="1" minValue="800" maxValue="1500"/>
    </cacheField>
    <cacheField name="TIEMPO DE CONEXIÓN KPI" numFmtId="0">
      <sharedItems containsBlank="1" containsMixedTypes="1" containsNumber="1" minValue="8.3000000000000004E-2" maxValue="8.3000000000000004E-2"/>
    </cacheField>
    <cacheField name="TIEMPO SURVEY KPI" numFmtId="0">
      <sharedItems containsBlank="1" containsMixedTypes="1" containsNumber="1" minValue="0.05" maxValue="0.05"/>
    </cacheField>
    <cacheField name="TIEMPO REPASO KPI" numFmtId="0">
      <sharedItems containsBlank="1" containsMixedTypes="1" containsNumber="1" minValue="0.06" maxValue="0.1"/>
    </cacheField>
    <cacheField name="FOOTAGE" numFmtId="0">
      <sharedItems containsBlank="1" containsMixedTypes="1" containsNumber="1" containsInteger="1" minValue="2" maxValue="96"/>
    </cacheField>
    <cacheField name="TIEMPO2" numFmtId="0">
      <sharedItems containsBlank="1" containsMixedTypes="1" containsNumber="1" minValue="1.6666666546370834E-2" maxValue="3.0500000001629815"/>
    </cacheField>
    <cacheField name="SUMA TIEMPO" numFmtId="0">
      <sharedItems containsBlank="1" containsMixedTypes="1" containsNumber="1" minValue="8.3333333430346102E-2" maxValue="4.0833333333721384"/>
    </cacheField>
    <cacheField name="ROP AVG" numFmtId="0">
      <sharedItems containsBlank="1" containsMixedTypes="1" containsNumber="1" minValue="5.6250000000818545" maxValue="246.66666658051932"/>
    </cacheField>
    <cacheField name="ROP EFEC DIA" numFmtId="0">
      <sharedItems containsBlank="1" containsMixedTypes="1" containsNumber="1" minValue="8.8235294115532241" maxValue="281.99999996717088"/>
    </cacheField>
    <cacheField name="ROP EFEC NOCHE" numFmtId="0">
      <sharedItems containsBlank="1" containsMixedTypes="1" containsNumber="1" minValue="11.428571429331692" maxValue="159.99999994412065"/>
    </cacheField>
    <cacheField name="ROP AVG DIA" numFmtId="0">
      <sharedItems containsBlank="1" containsMixedTypes="1" containsNumber="1" minValue="5.6250000000818545" maxValue="246.66666658051932"/>
    </cacheField>
    <cacheField name="ROP AVG NOCHE" numFmtId="0">
      <sharedItems containsBlank="1" containsMixedTypes="1" containsNumber="1" minValue="9.1139240511432664" maxValue="130.00000003026798"/>
    </cacheField>
    <cacheField name="PIES ROTADOS DIA" numFmtId="0">
      <sharedItems containsBlank="1" containsMixedTypes="1" containsNumber="1" containsInteger="1" minValue="2" maxValue="96"/>
    </cacheField>
    <cacheField name="PIES ROTADOS NOCHE" numFmtId="0">
      <sharedItems containsBlank="1" containsMixedTypes="1" containsNumber="1" containsInteger="1" minValue="7" maxValue="96"/>
    </cacheField>
    <cacheField name="PIES DESLIZADOS DIA" numFmtId="0">
      <sharedItems containsBlank="1"/>
    </cacheField>
    <cacheField name="PIES DESLIZADOS NOCHE" numFmtId="0">
      <sharedItems containsBlank="1" containsMixedTypes="1" containsNumber="1" containsInteger="1" minValue="10" maxValue="17"/>
    </cacheField>
    <cacheField name="PERFORADOS DIA" numFmtId="0">
      <sharedItems containsBlank="1" containsMixedTypes="1" containsNumber="1" containsInteger="1" minValue="2" maxValue="96"/>
    </cacheField>
    <cacheField name="PERFORADOS NOCHE" numFmtId="0">
      <sharedItems containsBlank="1" containsMixedTypes="1" containsNumber="1" containsInteger="1" minValue="7" maxValue="96"/>
    </cacheField>
    <cacheField name="RIH CASING DIA" numFmtId="0">
      <sharedItems containsBlank="1" containsMixedTypes="1" containsNumber="1" minValue="500" maxValue="1242.8571428364733"/>
    </cacheField>
    <cacheField name="RIH CASING NOCHE" numFmtId="0">
      <sharedItems containsBlank="1" containsMixedTypes="1" containsNumber="1" minValue="1039.3333333333333" maxValue="3180"/>
    </cacheField>
    <cacheField name="RIH OPEN HOLE DIA" numFmtId="0">
      <sharedItems containsBlank="1" containsMixedTypes="1" containsNumber="1" minValue="732.50000001065928" maxValue="732.50000001065928"/>
    </cacheField>
    <cacheField name="RIH OPEN HOLE NOCHE" numFmtId="0">
      <sharedItems containsBlank="1" containsMixedTypes="1" containsNumber="1" containsInteger="1" minValue="824" maxValue="824"/>
    </cacheField>
    <cacheField name="POOH CASING DIA" numFmtId="0">
      <sharedItems containsBlank="1" containsMixedTypes="1" containsNumber="1" minValue="961.77777777777783" maxValue="961.77777777777783"/>
    </cacheField>
    <cacheField name="POOH CASING NOCHE" numFmtId="0">
      <sharedItems containsBlank="1" containsMixedTypes="1" containsNumber="1" minValue="1863.2000000433809" maxValue="1863.2000000433809"/>
    </cacheField>
    <cacheField name="POOH OPEN HOLE DIA" numFmtId="0">
      <sharedItems containsBlank="1" containsMixedTypes="1" containsNumber="1" minValue="1259.3023256188983" maxValue="1462.8571429544565"/>
    </cacheField>
    <cacheField name="POOH OPEN HOLE NOCHE" numFmtId="0">
      <sharedItems containsBlank="1" containsMixedTypes="1" containsNumber="1" minValue="629.33333333333337" maxValue="808.66666666666663"/>
    </cacheField>
    <cacheField name="RIH DIA" numFmtId="0">
      <sharedItems containsBlank="1" containsMixedTypes="1" containsNumber="1" minValue="500" maxValue="1242.8571428364733"/>
    </cacheField>
    <cacheField name="RIH NOCHE" numFmtId="0">
      <sharedItems containsBlank="1" containsMixedTypes="1" containsNumber="1" minValue="824" maxValue="3180"/>
    </cacheField>
    <cacheField name="POOH DIA" numFmtId="0">
      <sharedItems containsBlank="1" containsMixedTypes="1" containsNumber="1" minValue="961.77777777777783" maxValue="1462.8571429544565"/>
    </cacheField>
    <cacheField name="POOH NOCHE" numFmtId="0">
      <sharedItems containsBlank="1" containsMixedTypes="1" containsNumber="1" minValue="629.33333333333337" maxValue="1863.2000000433809"/>
    </cacheField>
    <cacheField name="RIH" numFmtId="0">
      <sharedItems containsBlank="1" containsMixedTypes="1" containsNumber="1" minValue="500" maxValue="3180"/>
    </cacheField>
    <cacheField name="POOH" numFmtId="0">
      <sharedItems containsBlank="1" containsMixedTypes="1" containsNumber="1" minValue="629.33333333333337" maxValue="1863.2000000433809"/>
    </cacheField>
    <cacheField name="TIEMPO CONEXIÓN DIA" numFmtId="0">
      <sharedItems containsBlank="1" containsMixedTypes="1" containsNumber="1" minValue="6.6666666709352285E-2" maxValue="0.20000000012805685"/>
    </cacheField>
    <cacheField name="TIEMPO CONEXIÓN NOCHE" numFmtId="0">
      <sharedItems containsBlank="1" containsMixedTypes="1" containsNumber="1" minValue="4.9999999988358468E-2" maxValue="0.11666666669771075"/>
    </cacheField>
    <cacheField name="TIEMPO REPASO DIA" numFmtId="0">
      <sharedItems containsBlank="1" containsMixedTypes="1" containsNumber="1" minValue="3.3333333441987634E-2" maxValue="0.13333333324408159"/>
    </cacheField>
    <cacheField name="TIEMPO REPASO NOCHE" numFmtId="0">
      <sharedItems containsBlank="1" containsMixedTypes="1" containsNumber="1" minValue="3.3333333267364651E-2" maxValue="0.25000000011641532"/>
    </cacheField>
    <cacheField name="TIEMPO SURVEY DIA" numFmtId="0">
      <sharedItems containsBlank="1" containsMixedTypes="1" containsNumber="1" minValue="3.3333333267364651E-2" maxValue="8.3333333255723119E-2"/>
    </cacheField>
    <cacheField name="TIEMPO SURVEY NOCHE" numFmtId="0">
      <sharedItems containsBlank="1" containsMixedTypes="1" containsNumber="1" minValue="1.6666666546370834E-2" maxValue="0.20000000012805685"/>
    </cacheField>
    <cacheField name="PIES PERFORADOS KPI" numFmtId="0">
      <sharedItems containsBlank="1" containsMixedTypes="1" containsNumber="1" containsInteger="1" minValue="600" maxValue="1338"/>
    </cacheField>
    <cacheField name="ROP (m/hr)" numFmtId="0" formula="'Metros Perforados'/Tiempo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gar" refreshedDate="44464.496594097225" createdVersion="5" refreshedVersion="7" minRefreshableVersion="3" recordCount="1279" xr:uid="{00000000-000A-0000-FFFF-FFFF01000000}">
  <cacheSource type="worksheet">
    <worksheetSource ref="B33:AE1312" sheet="Planilla de Perforacion"/>
  </cacheSource>
  <cacheFields count="31">
    <cacheField name="Tipo de Perfil Direccional" numFmtId="0">
      <sharedItems containsBlank="1" count="9">
        <m/>
        <s v="Tangente"/>
        <s v="Drop"/>
        <s v="KOP" u="1"/>
        <s v="Curva" u="1"/>
        <s v="Curva Qco" u="1"/>
        <s v="Curva VM" u="1"/>
        <s v="Lateral" u="1"/>
        <s v="Vertical" u="1"/>
      </sharedItems>
    </cacheField>
    <cacheField name="Formation" numFmtId="0">
      <sharedItems containsBlank="1"/>
    </cacheField>
    <cacheField name="BHA # (*)" numFmtId="0">
      <sharedItems containsString="0" containsBlank="1" containsNumber="1" containsInteger="1" minValue="1" maxValue="5" count="6">
        <m/>
        <n v="3"/>
        <n v="4"/>
        <n v="5"/>
        <n v="2" u="1"/>
        <n v="1" u="1"/>
      </sharedItems>
    </cacheField>
    <cacheField name="Fecha" numFmtId="0">
      <sharedItems containsDate="1" containsBlank="1" containsMixedTypes="1" minDate="2021-09-09T00:00:00" maxDate="2021-09-16T00:00:00"/>
    </cacheField>
    <cacheField name="Desde" numFmtId="0">
      <sharedItems containsDate="1" containsBlank="1" containsMixedTypes="1" minDate="1899-12-30T00:00:00" maxDate="1899-12-30T23:52:00"/>
    </cacheField>
    <cacheField name="Hasta " numFmtId="0">
      <sharedItems containsDate="1" containsBlank="1" containsMixedTypes="1" minDate="1899-12-30T00:00:00" maxDate="1899-12-30T23:52:00"/>
    </cacheField>
    <cacheField name="Tiempo" numFmtId="2">
      <sharedItems containsBlank="1" containsMixedTypes="1" containsNumber="1" minValue="1.6666666546370834E-2" maxValue="4.7500000001164153"/>
    </cacheField>
    <cacheField name="Desde2" numFmtId="0">
      <sharedItems containsDate="1" containsBlank="1" containsMixedTypes="1" minDate="2021-09-09T19:00:00" maxDate="2021-09-16T00:00:00"/>
    </cacheField>
    <cacheField name="Hasta" numFmtId="0">
      <sharedItems containsDate="1" containsBlank="1" containsMixedTypes="1" minDate="2021-09-09T22:00:00" maxDate="2021-09-16T00:00:00"/>
    </cacheField>
    <cacheField name="Actividad" numFmtId="0">
      <sharedItems containsBlank="1" count="25">
        <m/>
        <s v="Arma BHA"/>
        <s v="RIH CSG"/>
        <s v="Otros"/>
        <s v="Perfora cemento"/>
        <s v="Rota"/>
        <s v="Circula"/>
        <s v="Repasa"/>
        <s v="Survey"/>
        <s v="Conexión"/>
        <s v="Downlink"/>
        <s v="POOH OH"/>
        <s v="Desarma BHA"/>
        <s v="RIH OH"/>
        <s v="Reaming"/>
        <s v="POOH CSG"/>
        <s v="Desliza"/>
        <s v="Comentario" u="1"/>
        <s v="RIH en CSG" u="1"/>
        <s v="RIH en OH" u="1"/>
        <s v="Orienta TF" u="1"/>
        <s v="Test MWD" u="1"/>
        <s v="Repara Equipo" u="1"/>
        <s v="Agrega" u="1"/>
        <s v="POOH en OH" u="1"/>
      </sharedItems>
    </cacheField>
    <cacheField name="Circula Fuera de Fondo" numFmtId="2">
      <sharedItems containsBlank="1" containsMixedTypes="1" containsNumber="1" minValue="4.9999999988358468E-2" maxValue="3.0500000001629815"/>
    </cacheField>
    <cacheField name="Desde3" numFmtId="2">
      <sharedItems containsBlank="1" containsMixedTypes="1" containsNumber="1" containsInteger="1" minValue="0" maxValue="8088"/>
    </cacheField>
    <cacheField name="Hasta2" numFmtId="0">
      <sharedItems containsBlank="1" containsMixedTypes="1" containsNumber="1" containsInteger="1" minValue="0" maxValue="8088"/>
    </cacheField>
    <cacheField name="Metros Perforados" numFmtId="2">
      <sharedItems containsBlank="1" containsMixedTypes="1" containsNumber="1" containsInteger="1" minValue="-4658" maxValue="4770"/>
    </cacheField>
    <cacheField name="ROP EFECTIVA" numFmtId="2">
      <sharedItems containsBlank="1" containsMixedTypes="1" containsNumber="1" minValue="8.8235294115532241" maxValue="281.99999996717088"/>
    </cacheField>
    <cacheField name="Tipo de TF" numFmtId="0">
      <sharedItems containsNonDate="0" containsString="0" containsBlank="1"/>
    </cacheField>
    <cacheField name="TFO" numFmtId="0">
      <sharedItems containsBlank="1"/>
    </cacheField>
    <cacheField name="RPM Superficie" numFmtId="1">
      <sharedItems containsBlank="1" containsMixedTypes="1" containsNumber="1" containsInteger="1" minValue="40" maxValue="1180"/>
    </cacheField>
    <cacheField name="RPM Totales" numFmtId="0">
      <sharedItems containsBlank="1" containsMixedTypes="1" containsNumber="1" minValue="0" maxValue="1180"/>
    </cacheField>
    <cacheField name="WOB" numFmtId="0">
      <sharedItems containsBlank="1" containsMixedTypes="1" containsNumber="1" containsInteger="1" minValue="10" maxValue="80"/>
    </cacheField>
    <cacheField name="Caudal" numFmtId="0">
      <sharedItems containsBlank="1" containsMixedTypes="1" containsNumber="1" containsInteger="1" minValue="650" maxValue="1200"/>
    </cacheField>
    <cacheField name="Tq. En Fondo" numFmtId="0">
      <sharedItems containsBlank="1" containsMixedTypes="1" containsNumber="1" minValue="11" maxValue="26"/>
    </cacheField>
    <cacheField name="Tq. Fuera de Fondo" numFmtId="0">
      <sharedItems containsBlank="1" containsMixedTypes="1" containsNumber="1" minValue="7" maxValue="15"/>
    </cacheField>
    <cacheField name="SPP En Fondo" numFmtId="0">
      <sharedItems containsBlank="1" containsMixedTypes="1" containsNumber="1" containsInteger="1" minValue="700" maxValue="3350"/>
    </cacheField>
    <cacheField name="SPP Fuera de Fondo" numFmtId="0">
      <sharedItems containsBlank="1" containsMixedTypes="1" containsNumber="1" containsInteger="1" minValue="1000" maxValue="3350"/>
    </cacheField>
    <cacheField name="Presión Diferencial" numFmtId="0">
      <sharedItems containsBlank="1" containsMixedTypes="1" containsNumber="1" containsInteger="1" minValue="10" maxValue="200"/>
    </cacheField>
    <cacheField name="PeeG En Fondo" numFmtId="0">
      <sharedItems containsBlank="1" containsMixedTypes="1" containsNumber="1" containsInteger="1" minValue="158" maxValue="200"/>
    </cacheField>
    <cacheField name="PeeG Fuera de Fondo" numFmtId="0">
      <sharedItems containsBlank="1" containsMixedTypes="1" containsNumber="1" containsInteger="1" minValue="196" maxValue="300"/>
    </cacheField>
    <cacheField name="PeeG Rotando" numFmtId="0">
      <sharedItems containsBlank="1" containsMixedTypes="1" containsNumber="1" containsInteger="1" minValue="177" maxValue="240"/>
    </cacheField>
    <cacheField name="Densidad del Lodo" numFmtId="0">
      <sharedItems containsBlank="1" containsMixedTypes="1" containsNumber="1" minValue="9.6999999999999993" maxValue="9.9"/>
    </cacheField>
    <cacheField name="ROP (m/hr)" numFmtId="0" formula="'Metros Perforados'/Tiempo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gar" refreshedDate="44464.496595254626" createdVersion="6" refreshedVersion="7" minRefreshableVersion="3" recordCount="1281" xr:uid="{00000000-000A-0000-FFFF-FFFF02000000}">
  <cacheSource type="worksheet">
    <worksheetSource ref="B33:BA1314" sheet="Planilla de Perforacion"/>
  </cacheSource>
  <cacheFields count="52">
    <cacheField name="Tipo de Perfil Direccional" numFmtId="0">
      <sharedItems containsBlank="1" count="6">
        <m/>
        <s v="Tangente"/>
        <s v="Drop"/>
        <s v="KOP" u="1"/>
        <s v="Curva" u="1"/>
        <s v="Vertical" u="1"/>
      </sharedItems>
    </cacheField>
    <cacheField name="Formation" numFmtId="0">
      <sharedItems containsBlank="1" count="13">
        <m/>
        <s v="Orteguaza"/>
        <s v="Conglomerado Orteguaza"/>
        <s v="Tiyuyacu"/>
        <s v="Conglomerado Sup"/>
        <s v="Conglomerado Int"/>
        <s v="Conglomerado Inf"/>
        <s v="Tena"/>
        <s v="Basal Tena"/>
        <s v="Napo Sup"/>
        <s v="Napo Inf"/>
        <s v="Intrusivo"/>
        <s v="Chalcana" u="1"/>
      </sharedItems>
    </cacheField>
    <cacheField name="BHA # (*)" numFmtId="0">
      <sharedItems containsString="0" containsBlank="1" containsNumber="1" containsInteger="1" minValue="1" maxValue="5" count="6">
        <m/>
        <n v="3"/>
        <n v="4"/>
        <n v="5"/>
        <n v="2" u="1"/>
        <n v="1" u="1"/>
      </sharedItems>
    </cacheField>
    <cacheField name="Fecha" numFmtId="0">
      <sharedItems containsDate="1" containsBlank="1" containsMixedTypes="1" minDate="2013-05-31T00:00:00" maxDate="2021-09-16T00:00:00" count="21">
        <m/>
        <d v="2021-09-09T00:00:00"/>
        <d v="2021-09-10T00:00:00"/>
        <d v="2021-09-11T00:00:00"/>
        <d v="2021-09-12T00:00:00"/>
        <d v="2021-09-13T00:00:00"/>
        <d v="2021-09-14T00:00:00"/>
        <d v="2021-09-15T00:00:00"/>
        <s v=""/>
        <d v="2013-06-03T00:00:00" u="1"/>
        <d v="2019-09-25T00:00:00" u="1"/>
        <d v="2013-06-01T00:00:00" u="1"/>
        <d v="2019-09-23T00:00:00" u="1"/>
        <d v="2013-06-06T00:00:00" u="1"/>
        <d v="2019-09-21T00:00:00" u="1"/>
        <d v="2013-06-04T00:00:00" u="1"/>
        <d v="2013-06-02T00:00:00" u="1"/>
        <d v="2019-09-24T00:00:00" u="1"/>
        <d v="2019-09-22T00:00:00" u="1"/>
        <d v="2013-06-05T00:00:00" u="1"/>
        <d v="2013-05-31T00:00:00" u="1"/>
      </sharedItems>
    </cacheField>
    <cacheField name="Desde" numFmtId="0">
      <sharedItems containsDate="1" containsBlank="1" containsMixedTypes="1" minDate="1899-12-30T00:00:00" maxDate="1899-12-30T23:52:00"/>
    </cacheField>
    <cacheField name="Hasta " numFmtId="0">
      <sharedItems containsDate="1" containsBlank="1" containsMixedTypes="1" minDate="1899-12-30T00:00:00" maxDate="1899-12-30T23:52:00"/>
    </cacheField>
    <cacheField name="Tiempo" numFmtId="2">
      <sharedItems containsBlank="1" containsMixedTypes="1" containsNumber="1" minValue="1.6666666546370834E-2" maxValue="4.7500000001164153"/>
    </cacheField>
    <cacheField name="Desde2" numFmtId="0">
      <sharedItems containsDate="1" containsBlank="1" containsMixedTypes="1" minDate="2021-09-09T19:00:00" maxDate="2021-09-16T00:00:00"/>
    </cacheField>
    <cacheField name="Hasta" numFmtId="0">
      <sharedItems containsDate="1" containsBlank="1" containsMixedTypes="1" minDate="2021-09-09T22:00:00" maxDate="2021-09-16T00:00:00"/>
    </cacheField>
    <cacheField name="Actividad" numFmtId="0">
      <sharedItems containsBlank="1" count="19">
        <m/>
        <s v="Arma BHA"/>
        <s v="RIH CSG"/>
        <s v="Otros"/>
        <s v="Perfora cemento"/>
        <s v="Rota"/>
        <s v="Circula"/>
        <s v="Repasa"/>
        <s v="Survey"/>
        <s v="Conexión"/>
        <s v="Downlink"/>
        <s v="POOH OH"/>
        <s v="Desarma BHA"/>
        <s v="RIH OH"/>
        <s v="Reaming"/>
        <s v="POOH CSG"/>
        <s v="Desliza"/>
        <s v="Orienta TF" u="1"/>
        <s v="Test MWD" u="1"/>
      </sharedItems>
    </cacheField>
    <cacheField name="Circula Fuera de Fondo" numFmtId="2">
      <sharedItems containsBlank="1" containsMixedTypes="1" containsNumber="1" minValue="4.9999999988358468E-2" maxValue="3.0500000001629815"/>
    </cacheField>
    <cacheField name="Desde3" numFmtId="2">
      <sharedItems containsBlank="1" containsMixedTypes="1" containsNumber="1" containsInteger="1" minValue="0" maxValue="8088"/>
    </cacheField>
    <cacheField name="Hasta2" numFmtId="0">
      <sharedItems containsBlank="1" containsMixedTypes="1" containsNumber="1" containsInteger="1" minValue="0" maxValue="8088"/>
    </cacheField>
    <cacheField name="Metros Perforados" numFmtId="2">
      <sharedItems containsBlank="1" containsMixedTypes="1" containsNumber="1" containsInteger="1" minValue="-4658" maxValue="4770"/>
    </cacheField>
    <cacheField name="ROP EFECTIVA" numFmtId="2">
      <sharedItems containsBlank="1" containsMixedTypes="1" containsNumber="1" minValue="8.8235294115532241" maxValue="281.99999996717088"/>
    </cacheField>
    <cacheField name="Tipo de TF" numFmtId="0">
      <sharedItems containsNonDate="0" containsString="0" containsBlank="1"/>
    </cacheField>
    <cacheField name="TFO" numFmtId="0">
      <sharedItems containsBlank="1"/>
    </cacheField>
    <cacheField name="RPM Superficie" numFmtId="1">
      <sharedItems containsBlank="1" containsMixedTypes="1" containsNumber="1" containsInteger="1" minValue="40" maxValue="1180"/>
    </cacheField>
    <cacheField name="RPM Totales" numFmtId="0">
      <sharedItems containsBlank="1" containsMixedTypes="1" containsNumber="1" minValue="0" maxValue="1180"/>
    </cacheField>
    <cacheField name="WOB" numFmtId="0">
      <sharedItems containsBlank="1" containsMixedTypes="1" containsNumber="1" containsInteger="1" minValue="10" maxValue="80"/>
    </cacheField>
    <cacheField name="Caudal" numFmtId="0">
      <sharedItems containsBlank="1" containsMixedTypes="1" containsNumber="1" containsInteger="1" minValue="650" maxValue="1200"/>
    </cacheField>
    <cacheField name="Tq. En Fondo" numFmtId="0">
      <sharedItems containsBlank="1" containsMixedTypes="1" containsNumber="1" minValue="11" maxValue="26"/>
    </cacheField>
    <cacheField name="Tq. Fuera de Fondo" numFmtId="0">
      <sharedItems containsBlank="1" containsMixedTypes="1" containsNumber="1" minValue="7" maxValue="15"/>
    </cacheField>
    <cacheField name="SPP En Fondo" numFmtId="0">
      <sharedItems containsBlank="1" containsMixedTypes="1" containsNumber="1" containsInteger="1" minValue="700" maxValue="3350"/>
    </cacheField>
    <cacheField name="SPP Fuera de Fondo" numFmtId="0">
      <sharedItems containsBlank="1" containsMixedTypes="1" containsNumber="1" containsInteger="1" minValue="1000" maxValue="3350"/>
    </cacheField>
    <cacheField name="Presión Diferencial" numFmtId="0">
      <sharedItems containsBlank="1" containsMixedTypes="1" containsNumber="1" containsInteger="1" minValue="10" maxValue="200"/>
    </cacheField>
    <cacheField name="PeeG En Fondo" numFmtId="0">
      <sharedItems containsBlank="1" containsMixedTypes="1" containsNumber="1" containsInteger="1" minValue="158" maxValue="200"/>
    </cacheField>
    <cacheField name="PeeG Fuera de Fondo" numFmtId="0">
      <sharedItems containsBlank="1" containsMixedTypes="1" containsNumber="1" containsInteger="1" minValue="196" maxValue="300"/>
    </cacheField>
    <cacheField name="PeeG Rotando" numFmtId="0">
      <sharedItems containsBlank="1" containsMixedTypes="1" containsNumber="1" containsInteger="1" minValue="177" maxValue="240"/>
    </cacheField>
    <cacheField name="Densidad del Lodo" numFmtId="0">
      <sharedItems containsBlank="1" containsMixedTypes="1" containsNumber="1" minValue="9.6999999999999993" maxValue="9.9"/>
    </cacheField>
    <cacheField name="Turno" numFmtId="0">
      <sharedItems containsBlank="1" count="4">
        <s v="(unitless)"/>
        <m/>
        <s v="Noche"/>
        <s v="Día"/>
      </sharedItems>
    </cacheField>
    <cacheField name="MD" numFmtId="0">
      <sharedItems containsBlank="1"/>
    </cacheField>
    <cacheField name="TVD" numFmtId="0">
      <sharedItems containsBlank="1"/>
    </cacheField>
    <cacheField name="INCL " numFmtId="0">
      <sharedItems containsBlank="1"/>
    </cacheField>
    <cacheField name="AZ" numFmtId="0">
      <sharedItems containsBlank="1"/>
    </cacheField>
    <cacheField name="Comentarios" numFmtId="0">
      <sharedItems containsBlank="1"/>
    </cacheField>
    <cacheField name="ROP AVG KPI" numFmtId="0">
      <sharedItems containsBlank="1" containsMixedTypes="1" containsNumber="1" containsInteger="1" minValue="14" maxValue="120"/>
    </cacheField>
    <cacheField name="ROP KPI" numFmtId="0">
      <sharedItems containsBlank="1" containsMixedTypes="1" containsNumber="1" containsInteger="1" minValue="15" maxValue="175"/>
    </cacheField>
    <cacheField name="ROP EFE KPI" numFmtId="0">
      <sharedItems containsBlank="1" containsMixedTypes="1" containsNumber="1" containsInteger="1" minValue="14" maxValue="120"/>
    </cacheField>
    <cacheField name="ROP VIAJE" numFmtId="0">
      <sharedItems containsBlank="1" containsMixedTypes="1" containsNumber="1" minValue="500" maxValue="3180"/>
    </cacheField>
    <cacheField name="ROP VIAJE KPI" numFmtId="0">
      <sharedItems containsBlank="1" containsMixedTypes="1" containsNumber="1" containsInteger="1" minValue="800" maxValue="1500"/>
    </cacheField>
    <cacheField name="TIEMPO DE CONEXIÓN KPI" numFmtId="0">
      <sharedItems containsBlank="1" containsMixedTypes="1" containsNumber="1" minValue="8.3000000000000004E-2" maxValue="8.3000000000000004E-2"/>
    </cacheField>
    <cacheField name="TIEMPO SURVEY KPI" numFmtId="0">
      <sharedItems containsBlank="1" containsMixedTypes="1" containsNumber="1" minValue="0.05" maxValue="0.05"/>
    </cacheField>
    <cacheField name="TIEMPO REPASO KPI" numFmtId="0">
      <sharedItems containsBlank="1" containsMixedTypes="1" containsNumber="1" minValue="0.06" maxValue="0.1"/>
    </cacheField>
    <cacheField name="FOOTAGE" numFmtId="0">
      <sharedItems containsBlank="1" containsMixedTypes="1" containsNumber="1" containsInteger="1" minValue="2" maxValue="96"/>
    </cacheField>
    <cacheField name="TIEMPO2" numFmtId="0">
      <sharedItems containsBlank="1" containsMixedTypes="1" containsNumber="1" minValue="1.6666666546370834E-2" maxValue="3.0500000001629815"/>
    </cacheField>
    <cacheField name="SUMA TIEMPO" numFmtId="0">
      <sharedItems containsBlank="1" containsMixedTypes="1" containsNumber="1" minValue="8.3333333430346102E-2" maxValue="4.0833333333721384"/>
    </cacheField>
    <cacheField name="ROP AVG" numFmtId="0">
      <sharedItems containsBlank="1" containsMixedTypes="1" containsNumber="1" minValue="5.6250000000818545" maxValue="246.66666658051932"/>
    </cacheField>
    <cacheField name="ROP EFEC DIA" numFmtId="0">
      <sharedItems containsBlank="1" containsMixedTypes="1" containsNumber="1" minValue="8.8235294115532241" maxValue="281.99999996717088"/>
    </cacheField>
    <cacheField name="ROP EFEC NOCHE" numFmtId="0">
      <sharedItems containsBlank="1" containsMixedTypes="1" containsNumber="1" minValue="11.428571429331692" maxValue="159.99999994412065"/>
    </cacheField>
    <cacheField name="ROP AVG DIA" numFmtId="0">
      <sharedItems containsBlank="1" containsMixedTypes="1" containsNumber="1" minValue="5.6250000000818545" maxValue="246.66666658051932"/>
    </cacheField>
    <cacheField name="ROP AVG NOCHE" numFmtId="0">
      <sharedItems containsBlank="1" containsMixedTypes="1" containsNumber="1" minValue="9.1139240511432664" maxValue="130.000000030267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1">
  <r>
    <x v="0"/>
    <x v="0"/>
    <x v="0"/>
    <x v="0"/>
    <s v="(Formato 24 hs)"/>
    <s v="(Formato 24 hs)"/>
    <s v=" (Hs)"/>
    <s v="(Fecha+Hora)"/>
    <s v="(Fecha+Hora)"/>
    <x v="0"/>
    <s v=" (Hs)"/>
    <s v="(md)"/>
    <s v="(md)"/>
    <s v="(ft)"/>
    <s v="(ft/h)"/>
    <m/>
    <s v="°"/>
    <s v="(rpm)"/>
    <s v="(rpm)"/>
    <s v="(Klb)"/>
    <s v="(gpm)"/>
    <s v="(Kft.lb)"/>
    <s v="(Kft.lb)"/>
    <s v="(psi)"/>
    <s v="(psi)"/>
    <s v="(psi)"/>
    <s v="(Klb)"/>
    <s v="(Klb)"/>
    <s v="(Klb)"/>
    <s v="(ppg)"/>
    <x v="0"/>
    <s v="(ft)"/>
    <s v="(ft)"/>
    <s v="(°)"/>
    <s v="(°)"/>
    <m/>
    <s v="mph"/>
    <s v="(ft/hr)"/>
    <s v="(ft/hr)"/>
    <s v="(ft/hr)"/>
    <s v="m/hr"/>
    <s v="hr"/>
    <m/>
    <m/>
    <s v="(ft)"/>
    <s v="(hr)"/>
    <s v="(hr)"/>
    <s v="(ft/hr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(ft)"/>
  </r>
  <r>
    <x v="0"/>
    <x v="0"/>
    <x v="0"/>
    <x v="0"/>
    <m/>
    <m/>
    <m/>
    <m/>
    <m/>
    <x v="0"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x v="1"/>
    <x v="1"/>
    <d v="1899-12-30T19:00:00"/>
    <d v="1899-12-30T22:00:00"/>
    <n v="3"/>
    <d v="2021-09-09T19:00:00"/>
    <d v="2021-09-09T22:00:00"/>
    <x v="1"/>
    <s v=""/>
    <n v="0"/>
    <m/>
    <s v="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"/>
    <x v="1"/>
    <x v="1"/>
    <d v="1899-12-30T22:00:00"/>
    <d v="1899-12-30T00:00:00"/>
    <n v="2.0000000000582077"/>
    <d v="2021-09-09T22:00:00"/>
    <d v="2021-09-10T00:00:00"/>
    <x v="1"/>
    <m/>
    <n v="0"/>
    <m/>
    <s v="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"/>
    <x v="1"/>
    <x v="2"/>
    <d v="1899-12-30T00:00:00"/>
    <d v="1899-12-30T01:00:00"/>
    <n v="0.99999999994179234"/>
    <d v="2021-09-10T00:00:00"/>
    <d v="2021-09-10T01:00:00"/>
    <x v="1"/>
    <m/>
    <n v="0"/>
    <n v="95"/>
    <n v="95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"/>
    <x v="1"/>
    <x v="2"/>
    <d v="1899-12-30T01:00:00"/>
    <d v="1899-12-30T02:00:00"/>
    <n v="1.0000000001164153"/>
    <d v="2021-09-10T01:00:00"/>
    <d v="2021-09-10T02:00:00"/>
    <x v="2"/>
    <m/>
    <n v="95"/>
    <n v="1314"/>
    <n v="1219"/>
    <s v=""/>
    <m/>
    <m/>
    <m/>
    <s v=""/>
    <m/>
    <m/>
    <m/>
    <m/>
    <m/>
    <m/>
    <s v=""/>
    <m/>
    <m/>
    <m/>
    <m/>
    <x v="2"/>
    <m/>
    <m/>
    <m/>
    <m/>
    <m/>
    <s v=""/>
    <s v=""/>
    <s v=""/>
    <n v="1218.9999998580897"/>
    <n v="1500"/>
    <s v=""/>
    <s v=""/>
    <s v=""/>
    <s v=""/>
    <s v=""/>
    <m/>
    <s v=""/>
    <s v=""/>
    <s v=""/>
    <s v=""/>
    <s v=""/>
    <s v=""/>
    <s v=""/>
    <s v=""/>
    <s v=""/>
    <s v=""/>
    <s v=""/>
    <s v=""/>
    <n v="1218.9999998580897"/>
    <s v=""/>
    <s v=""/>
    <s v=""/>
    <s v=""/>
    <s v=""/>
    <s v=""/>
    <s v=""/>
    <n v="1218.9999998580897"/>
    <s v=""/>
    <s v=""/>
    <n v="1218.9999998580897"/>
    <s v=""/>
    <s v=""/>
    <s v=""/>
    <s v=""/>
    <s v=""/>
    <s v=""/>
    <s v=""/>
    <m/>
  </r>
  <r>
    <x v="1"/>
    <x v="1"/>
    <x v="1"/>
    <x v="2"/>
    <d v="1899-12-30T02:00:00"/>
    <d v="1899-12-30T02:30:00"/>
    <n v="0.49999999988358468"/>
    <d v="2021-09-10T02:00:00"/>
    <d v="2021-09-10T02:30:00"/>
    <x v="3"/>
    <m/>
    <n v="1314"/>
    <n v="1314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s v=""/>
    <s v=""/>
    <s v=""/>
    <n v="1.633333333418704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"/>
    <x v="1"/>
    <x v="2"/>
    <d v="1899-12-30T02:30:00"/>
    <d v="1899-12-30T05:30:00"/>
    <n v="3"/>
    <d v="2021-09-10T02:30:00"/>
    <d v="2021-09-10T05:30:00"/>
    <x v="2"/>
    <m/>
    <n v="1314"/>
    <n v="4432"/>
    <n v="3118"/>
    <s v=""/>
    <m/>
    <m/>
    <m/>
    <s v=""/>
    <m/>
    <m/>
    <m/>
    <m/>
    <m/>
    <m/>
    <s v=""/>
    <m/>
    <m/>
    <m/>
    <m/>
    <x v="2"/>
    <m/>
    <m/>
    <m/>
    <m/>
    <m/>
    <s v=""/>
    <s v=""/>
    <s v=""/>
    <n v="1039.3333333333333"/>
    <n v="1500"/>
    <s v=""/>
    <s v=""/>
    <s v=""/>
    <s v=""/>
    <s v=""/>
    <m/>
    <s v=""/>
    <s v=""/>
    <s v=""/>
    <s v=""/>
    <s v=""/>
    <s v=""/>
    <s v=""/>
    <s v=""/>
    <s v=""/>
    <s v=""/>
    <s v=""/>
    <s v=""/>
    <n v="1039.3333333333333"/>
    <s v=""/>
    <s v=""/>
    <s v=""/>
    <s v=""/>
    <s v=""/>
    <s v=""/>
    <s v=""/>
    <n v="1039.3333333333333"/>
    <s v=""/>
    <s v=""/>
    <n v="1039.3333333333333"/>
    <s v=""/>
    <s v=""/>
    <s v=""/>
    <s v=""/>
    <s v=""/>
    <s v=""/>
    <s v=""/>
    <m/>
  </r>
  <r>
    <x v="1"/>
    <x v="1"/>
    <x v="1"/>
    <x v="2"/>
    <d v="1899-12-30T05:30:00"/>
    <d v="1899-12-30T06:37:00"/>
    <n v="1.1166666666395031"/>
    <d v="2021-09-10T05:30:00"/>
    <d v="2021-09-10T06:37:00"/>
    <x v="4"/>
    <m/>
    <n v="4432"/>
    <n v="4455"/>
    <n v="23"/>
    <s v=""/>
    <m/>
    <m/>
    <n v="40"/>
    <n v="40"/>
    <n v="14"/>
    <n v="700"/>
    <n v="15"/>
    <n v="12"/>
    <n v="1000"/>
    <n v="1000"/>
    <s v=""/>
    <m/>
    <m/>
    <m/>
    <m/>
    <x v="2"/>
    <m/>
    <m/>
    <m/>
    <m/>
    <s v="Drill out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"/>
    <x v="1"/>
    <x v="2"/>
    <d v="1899-12-30T06:37:00"/>
    <d v="1899-12-30T07:22:00"/>
    <n v="0.75"/>
    <d v="2021-09-10T06:37:00"/>
    <d v="2021-09-10T07:22:00"/>
    <x v="3"/>
    <m/>
    <n v="4455"/>
    <n v="4455"/>
    <n v="0"/>
    <s v=""/>
    <m/>
    <m/>
    <m/>
    <s v=""/>
    <m/>
    <m/>
    <m/>
    <m/>
    <m/>
    <m/>
    <s v=""/>
    <m/>
    <m/>
    <m/>
    <m/>
    <x v="3"/>
    <m/>
    <m/>
    <m/>
    <m/>
    <s v="Prueba de CSG "/>
    <s v=""/>
    <s v=""/>
    <s v=""/>
    <s v=""/>
    <s v=""/>
    <s v=""/>
    <s v=""/>
    <s v=""/>
    <s v=""/>
    <s v=""/>
    <n v="0.4666666667908430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"/>
    <x v="1"/>
    <x v="2"/>
    <d v="1899-12-30T07:22:00"/>
    <d v="1899-12-30T07:56:00"/>
    <n v="0.56666666676755995"/>
    <d v="2021-09-10T07:22:00"/>
    <d v="2021-09-10T07:56:00"/>
    <x v="4"/>
    <m/>
    <n v="4455"/>
    <n v="4478"/>
    <n v="23"/>
    <s v=""/>
    <m/>
    <m/>
    <n v="40"/>
    <n v="40"/>
    <n v="14"/>
    <n v="700"/>
    <n v="15"/>
    <n v="12"/>
    <n v="1000"/>
    <n v="1000"/>
    <s v=""/>
    <m/>
    <m/>
    <m/>
    <m/>
    <x v="3"/>
    <m/>
    <m/>
    <m/>
    <m/>
    <m/>
    <s v=""/>
    <s v=""/>
    <s v=""/>
    <s v=""/>
    <s v=""/>
    <s v=""/>
    <s v=""/>
    <s v=""/>
    <s v=""/>
    <s v=""/>
    <n v="0.866666666697710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"/>
    <x v="1"/>
    <x v="2"/>
    <d v="1899-12-30T07:56:00"/>
    <d v="1899-12-30T08:17:00"/>
    <n v="0.34999999991850927"/>
    <d v="2021-09-10T07:56:00"/>
    <d v="2021-09-10T08:17:00"/>
    <x v="5"/>
    <m/>
    <n v="4478"/>
    <n v="4487"/>
    <n v="9"/>
    <n v="25.714285720272787"/>
    <m/>
    <m/>
    <n v="50"/>
    <n v="50"/>
    <n v="14"/>
    <n v="700"/>
    <n v="16"/>
    <n v="12"/>
    <n v="1060"/>
    <n v="1060"/>
    <s v=""/>
    <m/>
    <m/>
    <m/>
    <m/>
    <x v="3"/>
    <m/>
    <m/>
    <m/>
    <m/>
    <m/>
    <n v="90"/>
    <n v="120"/>
    <n v="90"/>
    <s v=""/>
    <s v=""/>
    <s v=""/>
    <s v=""/>
    <s v=""/>
    <n v="9"/>
    <n v="0.34999999991850927"/>
    <n v="0.34999999991850927"/>
    <n v="25.714285720272787"/>
    <n v="25.714285720272787"/>
    <s v=""/>
    <n v="25.714285720272787"/>
    <s v=""/>
    <n v="9"/>
    <s v=""/>
    <s v=""/>
    <s v=""/>
    <n v="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"/>
    <x v="1"/>
    <x v="2"/>
    <d v="1899-12-30T08:17:00"/>
    <d v="1899-12-30T08:57:00"/>
    <n v="0.66666666674427688"/>
    <d v="2021-09-10T08:17:00"/>
    <d v="2021-09-10T08:57:00"/>
    <x v="6"/>
    <m/>
    <n v="4487"/>
    <m/>
    <s v=""/>
    <s v=""/>
    <m/>
    <m/>
    <m/>
    <s v=""/>
    <m/>
    <m/>
    <m/>
    <m/>
    <n v="700"/>
    <m/>
    <s v=""/>
    <m/>
    <m/>
    <m/>
    <m/>
    <x v="3"/>
    <m/>
    <m/>
    <m/>
    <m/>
    <s v="Realiza cambio de fluido"/>
    <s v=""/>
    <s v=""/>
    <s v=""/>
    <s v=""/>
    <s v=""/>
    <s v=""/>
    <s v=""/>
    <s v=""/>
    <s v=""/>
    <n v="0.66666666674427688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"/>
    <x v="1"/>
    <x v="2"/>
    <d v="1899-12-30T08:57:00"/>
    <d v="1899-12-30T09:20:00"/>
    <n v="0.38333333336049691"/>
    <d v="2021-09-10T08:57:00"/>
    <d v="2021-09-10T09:20:00"/>
    <x v="3"/>
    <m/>
    <n v="0"/>
    <m/>
    <s v=""/>
    <s v=""/>
    <m/>
    <m/>
    <m/>
    <s v=""/>
    <m/>
    <m/>
    <m/>
    <m/>
    <m/>
    <m/>
    <s v=""/>
    <m/>
    <m/>
    <m/>
    <m/>
    <x v="3"/>
    <m/>
    <m/>
    <m/>
    <m/>
    <s v="Prueba de formacion"/>
    <s v=""/>
    <s v=""/>
    <s v=""/>
    <s v=""/>
    <s v=""/>
    <s v=""/>
    <s v=""/>
    <s v=""/>
    <s v=""/>
    <s v=""/>
    <n v="0.5999999998603016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"/>
    <x v="1"/>
    <x v="2"/>
    <d v="1899-12-30T09:20:00"/>
    <d v="1899-12-30T09:44:00"/>
    <n v="0.39999999990686774"/>
    <d v="2021-09-10T09:20:00"/>
    <d v="2021-09-10T09:44:00"/>
    <x v="5"/>
    <m/>
    <n v="4487"/>
    <n v="4493"/>
    <n v="6"/>
    <n v="15.00000000349246"/>
    <m/>
    <m/>
    <n v="50"/>
    <n v="50"/>
    <n v="14"/>
    <n v="1000"/>
    <n v="11"/>
    <n v="7"/>
    <n v="1320"/>
    <n v="1320"/>
    <s v=""/>
    <n v="168"/>
    <n v="196"/>
    <n v="177"/>
    <m/>
    <x v="3"/>
    <m/>
    <m/>
    <m/>
    <m/>
    <m/>
    <n v="90"/>
    <n v="120"/>
    <n v="90"/>
    <s v=""/>
    <s v=""/>
    <s v=""/>
    <s v=""/>
    <s v=""/>
    <n v="6"/>
    <n v="0.39999999990686774"/>
    <n v="1.0666666666511446"/>
    <n v="5.6250000000818545"/>
    <n v="15.00000000349246"/>
    <s v=""/>
    <n v="5.6250000000818545"/>
    <s v=""/>
    <n v="6"/>
    <s v=""/>
    <s v=""/>
    <s v=""/>
    <n v="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"/>
    <x v="1"/>
    <x v="2"/>
    <d v="1899-12-30T09:44:00"/>
    <d v="1899-12-30T09:46:00"/>
    <n v="3.3333333441987634E-2"/>
    <d v="2021-09-10T09:44:00"/>
    <d v="2021-09-10T09:46:00"/>
    <x v="7"/>
    <m/>
    <n v="4493"/>
    <n v="4493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1"/>
    <s v=""/>
    <n v="3.3333333441987634E-2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.3333333441987634E-2"/>
    <s v=""/>
    <s v=""/>
    <s v=""/>
    <m/>
  </r>
  <r>
    <x v="1"/>
    <x v="1"/>
    <x v="1"/>
    <x v="2"/>
    <d v="1899-12-30T09:46:00"/>
    <d v="1899-12-30T09:48:00"/>
    <n v="3.3333333267364651E-2"/>
    <d v="2021-09-10T09:46:00"/>
    <d v="2021-09-10T09:48:00"/>
    <x v="8"/>
    <m/>
    <n v="4493"/>
    <n v="4493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3.3333333267364651E-2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.3333333267364651E-2"/>
    <s v=""/>
    <m/>
  </r>
  <r>
    <x v="1"/>
    <x v="1"/>
    <x v="1"/>
    <x v="2"/>
    <d v="1899-12-30T09:48:00"/>
    <d v="1899-12-30T09:54:00"/>
    <n v="9.9999999976716936E-2"/>
    <d v="2021-09-10T09:48:00"/>
    <d v="2021-09-10T09:54:00"/>
    <x v="9"/>
    <m/>
    <n v="4493"/>
    <n v="4493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9.9999999976716936E-2"/>
    <n v="1.38333333330228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.9999999976716936E-2"/>
    <s v=""/>
    <s v=""/>
    <s v=""/>
    <s v=""/>
    <s v=""/>
    <m/>
  </r>
  <r>
    <x v="1"/>
    <x v="1"/>
    <x v="1"/>
    <x v="2"/>
    <d v="1899-12-30T09:54:00"/>
    <d v="1899-12-30T10:06:00"/>
    <n v="0.19999999995343387"/>
    <d v="2021-09-10T09:54:00"/>
    <d v="2021-09-10T10:06:00"/>
    <x v="6"/>
    <m/>
    <n v="4493"/>
    <m/>
    <s v=""/>
    <s v=""/>
    <m/>
    <m/>
    <m/>
    <n v="0"/>
    <m/>
    <n v="1200"/>
    <m/>
    <m/>
    <n v="1227"/>
    <n v="1227"/>
    <s v=""/>
    <m/>
    <m/>
    <m/>
    <m/>
    <x v="3"/>
    <m/>
    <m/>
    <m/>
    <m/>
    <s v="Problema de presion al colocar 1200 gpm"/>
    <s v=""/>
    <s v=""/>
    <s v=""/>
    <s v=""/>
    <s v=""/>
    <s v=""/>
    <s v=""/>
    <s v=""/>
    <s v=""/>
    <n v="0.19999999995343387"/>
    <n v="1.28333333332557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"/>
    <x v="1"/>
    <x v="2"/>
    <d v="1899-12-30T10:06:00"/>
    <d v="1899-12-30T11:03:00"/>
    <n v="0.95000000012805685"/>
    <d v="2021-09-10T10:06:00"/>
    <d v="2021-09-10T11:03:00"/>
    <x v="5"/>
    <m/>
    <n v="4493"/>
    <n v="4586"/>
    <n v="93"/>
    <n v="97.894736828909373"/>
    <m/>
    <m/>
    <n v="1180"/>
    <n v="1180"/>
    <n v="30"/>
    <n v="1180"/>
    <n v="18"/>
    <n v="7.5"/>
    <n v="1650"/>
    <n v="1827"/>
    <n v="177"/>
    <m/>
    <m/>
    <m/>
    <m/>
    <x v="3"/>
    <m/>
    <m/>
    <m/>
    <m/>
    <m/>
    <n v="90"/>
    <n v="120"/>
    <n v="90"/>
    <s v=""/>
    <s v=""/>
    <s v=""/>
    <s v=""/>
    <s v=""/>
    <n v="93"/>
    <n v="0.95000000012805685"/>
    <n v="1.3166666667675599"/>
    <n v="70.632911386992618"/>
    <n v="97.894736828909373"/>
    <s v=""/>
    <n v="70.632911386992618"/>
    <s v=""/>
    <n v="93"/>
    <s v=""/>
    <s v=""/>
    <s v=""/>
    <n v="9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95"/>
  </r>
  <r>
    <x v="1"/>
    <x v="1"/>
    <x v="1"/>
    <x v="2"/>
    <d v="1899-12-30T11:03:00"/>
    <d v="1899-12-30T11:08:00"/>
    <n v="8.3333333255723119E-2"/>
    <d v="2021-09-10T11:03:00"/>
    <d v="2021-09-10T11:08:00"/>
    <x v="8"/>
    <m/>
    <n v="4586"/>
    <n v="4586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8.3333333255723119E-2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.3333333255723119E-2"/>
    <s v=""/>
    <m/>
  </r>
  <r>
    <x v="1"/>
    <x v="1"/>
    <x v="1"/>
    <x v="2"/>
    <d v="1899-12-30T11:08:00"/>
    <d v="1899-12-30T11:11:00"/>
    <n v="4.9999999988358468E-2"/>
    <d v="2021-09-10T11:08:00"/>
    <d v="2021-09-10T11:11:00"/>
    <x v="7"/>
    <m/>
    <n v="4586"/>
    <n v="4586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1"/>
    <s v=""/>
    <n v="4.9999999988358468E-2"/>
    <n v="1.93333333334885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.9999999988358468E-2"/>
    <s v=""/>
    <s v=""/>
    <s v=""/>
    <m/>
  </r>
  <r>
    <x v="1"/>
    <x v="1"/>
    <x v="1"/>
    <x v="2"/>
    <d v="1899-12-30T11:11:00"/>
    <d v="1899-12-30T11:20:00"/>
    <n v="0.1499999999650754"/>
    <d v="2021-09-10T11:11:00"/>
    <d v="2021-09-10T11:20:00"/>
    <x v="9"/>
    <m/>
    <n v="4586"/>
    <n v="4586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0.1499999999650754"/>
    <n v="2.66666666662786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.1499999999650754"/>
    <s v=""/>
    <s v=""/>
    <s v=""/>
    <s v=""/>
    <s v=""/>
    <m/>
  </r>
  <r>
    <x v="1"/>
    <x v="1"/>
    <x v="1"/>
    <x v="2"/>
    <d v="1899-12-30T11:20:00"/>
    <d v="1899-12-30T11:23:00"/>
    <n v="5.0000000162981451E-2"/>
    <d v="2021-09-10T11:20:00"/>
    <d v="2021-09-10T11:23:00"/>
    <x v="6"/>
    <m/>
    <n v="4586"/>
    <m/>
    <s v="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n v="5.0000000162981451E-2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"/>
    <x v="1"/>
    <x v="2"/>
    <d v="1899-12-30T11:23:00"/>
    <d v="1899-12-30T11:52:00"/>
    <n v="0.48333333316259086"/>
    <d v="2021-09-10T11:23:00"/>
    <d v="2021-09-10T11:52:00"/>
    <x v="5"/>
    <m/>
    <n v="4586"/>
    <n v="4681"/>
    <n v="95"/>
    <n v="196.55172420736494"/>
    <m/>
    <m/>
    <n v="100"/>
    <n v="100"/>
    <n v="33"/>
    <n v="1200"/>
    <n v="20"/>
    <n v="8"/>
    <n v="2000"/>
    <n v="2000"/>
    <s v=""/>
    <m/>
    <m/>
    <m/>
    <m/>
    <x v="3"/>
    <m/>
    <m/>
    <m/>
    <m/>
    <m/>
    <n v="90"/>
    <n v="120"/>
    <n v="90"/>
    <s v=""/>
    <s v=""/>
    <s v=""/>
    <s v=""/>
    <s v=""/>
    <n v="95"/>
    <n v="0.48333333316259086"/>
    <n v="0.8166666665347293"/>
    <n v="116.32653063103814"/>
    <n v="196.55172420736494"/>
    <s v=""/>
    <n v="116.32653063103814"/>
    <s v=""/>
    <n v="95"/>
    <s v=""/>
    <s v=""/>
    <s v=""/>
    <n v="9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"/>
    <x v="1"/>
    <x v="2"/>
    <d v="1899-12-30T11:52:00"/>
    <d v="1899-12-30T11:55:00"/>
    <n v="5.0000000162981451E-2"/>
    <d v="2021-09-10T11:52:00"/>
    <d v="2021-09-10T11:55:00"/>
    <x v="8"/>
    <s v=""/>
    <n v="4681"/>
    <n v="4681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5.0000000162981451E-2"/>
    <n v="2.31666666670935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.0000000162981451E-2"/>
    <s v=""/>
    <m/>
  </r>
  <r>
    <x v="1"/>
    <x v="1"/>
    <x v="1"/>
    <x v="2"/>
    <d v="1899-12-30T11:55:00"/>
    <d v="1899-12-30T11:59:00"/>
    <n v="6.6666666534729302E-2"/>
    <d v="2021-09-10T11:55:00"/>
    <d v="2021-09-10T11:59:00"/>
    <x v="7"/>
    <s v=""/>
    <n v="4681"/>
    <n v="4681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1"/>
    <s v=""/>
    <n v="6.6666666534729302E-2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.6666666534729302E-2"/>
    <s v=""/>
    <s v=""/>
    <s v=""/>
    <m/>
  </r>
  <r>
    <x v="1"/>
    <x v="1"/>
    <x v="1"/>
    <x v="2"/>
    <d v="1899-12-30T11:59:00"/>
    <d v="1899-12-30T12:04:00"/>
    <n v="8.3333333430346102E-2"/>
    <d v="2021-09-10T11:59:00"/>
    <d v="2021-09-10T12:04:00"/>
    <x v="9"/>
    <s v=""/>
    <n v="4681"/>
    <n v="4681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8.3333333430346102E-2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.3333333430346102E-2"/>
    <s v=""/>
    <s v=""/>
    <s v=""/>
    <s v=""/>
    <s v=""/>
    <m/>
  </r>
  <r>
    <x v="1"/>
    <x v="1"/>
    <x v="1"/>
    <x v="2"/>
    <d v="1899-12-30T12:04:00"/>
    <d v="1899-12-30T12:11:00"/>
    <n v="0.11666666669771075"/>
    <d v="2021-09-10T12:04:00"/>
    <d v="2021-09-10T12:11:00"/>
    <x v="10"/>
    <s v=""/>
    <n v="4681"/>
    <n v="4681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"/>
    <x v="1"/>
    <x v="2"/>
    <d v="1899-12-30T12:11:00"/>
    <d v="1899-12-30T12:16:00"/>
    <n v="8.3333333255723119E-2"/>
    <d v="2021-09-10T12:11:00"/>
    <d v="2021-09-10T12:16:00"/>
    <x v="6"/>
    <n v="8.3333333255723119E-2"/>
    <n v="4681"/>
    <m/>
    <s v="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n v="8.3333333255723119E-2"/>
    <n v="1.766666666662786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"/>
    <x v="1"/>
    <x v="2"/>
    <d v="1899-12-30T12:16:00"/>
    <d v="1899-12-30T12:48:00"/>
    <n v="0.53333333332557231"/>
    <d v="2021-09-10T12:16:00"/>
    <d v="2021-09-10T12:48:00"/>
    <x v="5"/>
    <s v=""/>
    <n v="4681"/>
    <n v="4775"/>
    <n v="94"/>
    <n v="176.25000000256478"/>
    <m/>
    <m/>
    <n v="100"/>
    <n v="100"/>
    <n v="18"/>
    <n v="1200"/>
    <n v="18"/>
    <n v="9"/>
    <n v="2100"/>
    <n v="2100"/>
    <s v=""/>
    <m/>
    <m/>
    <m/>
    <m/>
    <x v="3"/>
    <m/>
    <m/>
    <m/>
    <m/>
    <m/>
    <n v="90"/>
    <n v="120"/>
    <n v="90"/>
    <s v=""/>
    <s v=""/>
    <s v=""/>
    <s v=""/>
    <s v=""/>
    <n v="94"/>
    <n v="0.53333333332557231"/>
    <n v="0.81666666670935228"/>
    <n v="115.10204081031037"/>
    <n v="176.25000000256478"/>
    <s v=""/>
    <n v="115.10204081031037"/>
    <s v=""/>
    <n v="94"/>
    <s v=""/>
    <s v=""/>
    <s v=""/>
    <n v="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"/>
    <x v="1"/>
    <x v="2"/>
    <d v="1899-12-30T12:48:00"/>
    <d v="1899-12-30T12:51:00"/>
    <n v="4.9999999988358468E-2"/>
    <d v="2021-09-10T12:48:00"/>
    <d v="2021-09-10T12:51:00"/>
    <x v="8"/>
    <s v=""/>
    <n v="4775"/>
    <n v="4775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4.9999999988358468E-2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.9999999988358468E-2"/>
    <s v=""/>
    <m/>
  </r>
  <r>
    <x v="1"/>
    <x v="1"/>
    <x v="1"/>
    <x v="2"/>
    <d v="1899-12-30T12:51:00"/>
    <d v="1899-12-30T12:54:00"/>
    <n v="4.9999999988358468E-2"/>
    <d v="2021-09-10T12:51:00"/>
    <d v="2021-09-10T12:54:00"/>
    <x v="7"/>
    <s v=""/>
    <n v="4775"/>
    <n v="4775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1"/>
    <s v=""/>
    <n v="4.9999999988358468E-2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.9999999988358468E-2"/>
    <s v=""/>
    <s v=""/>
    <s v=""/>
    <m/>
  </r>
  <r>
    <x v="1"/>
    <x v="1"/>
    <x v="1"/>
    <x v="2"/>
    <d v="1899-12-30T12:54:00"/>
    <d v="1899-12-30T13:02:00"/>
    <n v="0.13333333341870457"/>
    <d v="2021-09-10T12:54:00"/>
    <d v="2021-09-10T13:02:00"/>
    <x v="9"/>
    <s v=""/>
    <n v="4775"/>
    <n v="4775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0.13333333341870457"/>
    <n v="2.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.13333333341870457"/>
    <s v=""/>
    <s v=""/>
    <s v=""/>
    <s v=""/>
    <s v=""/>
    <m/>
  </r>
  <r>
    <x v="1"/>
    <x v="1"/>
    <x v="1"/>
    <x v="2"/>
    <d v="1899-12-30T13:02:00"/>
    <d v="1899-12-30T13:10:00"/>
    <n v="0.13333333324408159"/>
    <d v="2021-09-10T13:02:00"/>
    <d v="2021-09-10T13:10:00"/>
    <x v="10"/>
    <s v=""/>
    <n v="4775"/>
    <m/>
    <s v="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"/>
    <x v="1"/>
    <x v="2"/>
    <d v="1899-12-30T13:10:00"/>
    <d v="1899-12-30T13:34:00"/>
    <n v="0.40000000008149073"/>
    <d v="2021-09-10T13:10:00"/>
    <d v="2021-09-10T13:34:00"/>
    <x v="5"/>
    <s v=""/>
    <n v="4775"/>
    <n v="4828"/>
    <n v="53"/>
    <n v="132.4999999730062"/>
    <m/>
    <m/>
    <n v="100"/>
    <n v="100"/>
    <n v="18"/>
    <n v="1200"/>
    <n v="18.350000000000001"/>
    <n v="9"/>
    <n v="2100"/>
    <n v="2100"/>
    <s v=""/>
    <m/>
    <m/>
    <m/>
    <m/>
    <x v="3"/>
    <m/>
    <m/>
    <m/>
    <m/>
    <m/>
    <n v="90"/>
    <n v="120"/>
    <n v="90"/>
    <s v=""/>
    <s v=""/>
    <s v=""/>
    <s v=""/>
    <s v=""/>
    <n v="53"/>
    <n v="0.40000000008149073"/>
    <n v="0.63333333347691223"/>
    <n v="83.684210507344289"/>
    <n v="132.4999999730062"/>
    <s v=""/>
    <n v="83.684210507344289"/>
    <s v=""/>
    <n v="53"/>
    <s v=""/>
    <s v=""/>
    <s v=""/>
    <n v="5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"/>
    <x v="1"/>
    <x v="2"/>
    <d v="1899-12-30T13:34:00"/>
    <d v="1899-12-30T13:55:00"/>
    <n v="0.34999999991850927"/>
    <d v="2021-09-10T13:34:00"/>
    <d v="2021-09-10T13:55:00"/>
    <x v="5"/>
    <s v=""/>
    <n v="4828"/>
    <n v="4870"/>
    <n v="42"/>
    <n v="120.00000002793968"/>
    <m/>
    <m/>
    <n v="110"/>
    <n v="110"/>
    <n v="18"/>
    <n v="1200"/>
    <n v="18"/>
    <n v="9"/>
    <n v="2100"/>
    <n v="2100"/>
    <s v=""/>
    <n v="158"/>
    <n v="209"/>
    <n v="178"/>
    <m/>
    <x v="3"/>
    <m/>
    <m/>
    <m/>
    <m/>
    <m/>
    <n v="90"/>
    <n v="120"/>
    <n v="90"/>
    <s v=""/>
    <s v=""/>
    <s v=""/>
    <s v=""/>
    <s v=""/>
    <n v="42"/>
    <n v="0.34999999991850927"/>
    <n v="0.34999999991850927"/>
    <n v="120.00000002793968"/>
    <n v="120.00000002793968"/>
    <s v=""/>
    <n v="120.00000002793968"/>
    <s v=""/>
    <n v="42"/>
    <s v=""/>
    <s v=""/>
    <s v=""/>
    <n v="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"/>
    <x v="1"/>
    <x v="2"/>
    <d v="1899-12-30T13:55:00"/>
    <d v="1899-12-30T13:58:00"/>
    <n v="4.9999999988358468E-2"/>
    <d v="2021-09-10T13:55:00"/>
    <d v="2021-09-10T13:58:00"/>
    <x v="8"/>
    <s v=""/>
    <n v="4870"/>
    <n v="4870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4.9999999988358468E-2"/>
    <n v="0.8833333334187045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.9999999988358468E-2"/>
    <s v=""/>
    <m/>
  </r>
  <r>
    <x v="1"/>
    <x v="1"/>
    <x v="1"/>
    <x v="2"/>
    <d v="1899-12-30T13:58:00"/>
    <d v="1899-12-30T14:03:00"/>
    <n v="8.3333333430346102E-2"/>
    <d v="2021-09-10T13:58:00"/>
    <d v="2021-09-10T14:03:00"/>
    <x v="7"/>
    <s v=""/>
    <n v="4870"/>
    <n v="4870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1"/>
    <s v=""/>
    <n v="8.3333333430346102E-2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.3333333430346102E-2"/>
    <s v=""/>
    <s v=""/>
    <s v=""/>
    <m/>
  </r>
  <r>
    <x v="1"/>
    <x v="1"/>
    <x v="1"/>
    <x v="2"/>
    <d v="1899-12-30T14:03:00"/>
    <d v="1899-12-30T14:09:00"/>
    <n v="9.9999999976716936E-2"/>
    <d v="2021-09-10T14:03:00"/>
    <d v="2021-09-10T14:09:00"/>
    <x v="9"/>
    <s v=""/>
    <n v="4870"/>
    <n v="4870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9.9999999976716936E-2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.9999999976716936E-2"/>
    <s v=""/>
    <s v=""/>
    <s v=""/>
    <s v=""/>
    <s v=""/>
    <m/>
  </r>
  <r>
    <x v="1"/>
    <x v="1"/>
    <x v="1"/>
    <x v="2"/>
    <d v="1899-12-30T14:09:00"/>
    <d v="1899-12-30T14:17:00"/>
    <n v="0.13333333324408159"/>
    <d v="2021-09-10T14:09:00"/>
    <d v="2021-09-10T14:17:00"/>
    <x v="6"/>
    <n v="0.13333333324408159"/>
    <n v="4870"/>
    <m/>
    <s v="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n v="0.13333333324408159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2"/>
    <x v="1"/>
    <x v="2"/>
    <d v="1899-12-30T14:17:00"/>
    <d v="1899-12-30T14:55:00"/>
    <n v="0.63333333347691223"/>
    <d v="2021-09-10T14:17:00"/>
    <d v="2021-09-10T14:55:00"/>
    <x v="5"/>
    <s v=""/>
    <n v="4870"/>
    <n v="4964"/>
    <n v="94"/>
    <n v="148.42105259793138"/>
    <m/>
    <m/>
    <n v="110"/>
    <n v="110"/>
    <n v="18"/>
    <n v="1200"/>
    <n v="18"/>
    <n v="9"/>
    <n v="2230"/>
    <n v="2230"/>
    <s v=""/>
    <m/>
    <m/>
    <m/>
    <m/>
    <x v="3"/>
    <m/>
    <m/>
    <m/>
    <m/>
    <m/>
    <n v="90"/>
    <n v="120"/>
    <n v="90"/>
    <s v=""/>
    <s v=""/>
    <s v=""/>
    <s v=""/>
    <s v=""/>
    <n v="94"/>
    <n v="0.63333333347691223"/>
    <n v="1.0000000001164153"/>
    <n v="93.99999998905696"/>
    <n v="148.42105259793138"/>
    <s v=""/>
    <n v="93.99999998905696"/>
    <s v=""/>
    <n v="94"/>
    <s v=""/>
    <s v=""/>
    <s v=""/>
    <n v="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2"/>
    <x v="1"/>
    <x v="2"/>
    <d v="1899-12-30T14:55:00"/>
    <d v="1899-12-30T14:57:00"/>
    <n v="3.3333333267364651E-2"/>
    <d v="2021-09-10T14:55:00"/>
    <d v="2021-09-10T14:57:00"/>
    <x v="8"/>
    <s v=""/>
    <n v="4964"/>
    <n v="4964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3.3333333267364651E-2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.3333333267364651E-2"/>
    <s v=""/>
    <m/>
  </r>
  <r>
    <x v="1"/>
    <x v="2"/>
    <x v="1"/>
    <x v="2"/>
    <d v="1899-12-30T14:57:00"/>
    <d v="1899-12-30T15:00:00"/>
    <n v="4.9999999988358468E-2"/>
    <d v="2021-09-10T14:57:00"/>
    <d v="2021-09-10T15:00:00"/>
    <x v="7"/>
    <s v=""/>
    <n v="4964"/>
    <n v="4964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1"/>
    <s v=""/>
    <n v="4.9999999988358468E-2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.9999999988358468E-2"/>
    <s v=""/>
    <s v=""/>
    <s v=""/>
    <m/>
  </r>
  <r>
    <x v="1"/>
    <x v="2"/>
    <x v="1"/>
    <x v="2"/>
    <d v="1899-12-30T15:00:00"/>
    <d v="1899-12-30T15:05:00"/>
    <n v="8.3333333255723119E-2"/>
    <d v="2021-09-10T15:00:00"/>
    <d v="2021-09-10T15:05:00"/>
    <x v="9"/>
    <s v=""/>
    <n v="4964"/>
    <n v="4964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8.3333333255723119E-2"/>
    <n v="0.116666666697710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.3333333255723119E-2"/>
    <s v=""/>
    <s v=""/>
    <s v=""/>
    <s v=""/>
    <s v=""/>
    <m/>
  </r>
  <r>
    <x v="1"/>
    <x v="2"/>
    <x v="1"/>
    <x v="2"/>
    <d v="1899-12-30T15:05:00"/>
    <d v="1899-12-30T15:08:00"/>
    <n v="5.0000000162981451E-2"/>
    <d v="2021-09-10T15:05:00"/>
    <d v="2021-09-10T15:08:00"/>
    <x v="6"/>
    <n v="5.0000000162981451E-2"/>
    <n v="4964"/>
    <n v="4964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n v="5.0000000162981451E-2"/>
    <n v="0.9666666666744276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2"/>
    <x v="1"/>
    <x v="2"/>
    <d v="1899-12-30T15:08:00"/>
    <d v="1899-12-30T15:11:00"/>
    <n v="4.9999999988358468E-2"/>
    <d v="2021-09-10T15:08:00"/>
    <d v="2021-09-10T15:11:00"/>
    <x v="10"/>
    <s v=""/>
    <n v="4964"/>
    <n v="4964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2"/>
    <x v="1"/>
    <x v="2"/>
    <d v="1899-12-30T15:11:00"/>
    <d v="1899-12-30T15:38:00"/>
    <n v="0.44999999989522621"/>
    <d v="2021-09-10T15:11:00"/>
    <d v="2021-09-10T15:38:00"/>
    <x v="5"/>
    <s v=""/>
    <n v="4964"/>
    <n v="5057"/>
    <n v="93"/>
    <n v="206.66666671478501"/>
    <m/>
    <m/>
    <n v="110"/>
    <n v="110"/>
    <n v="18"/>
    <n v="1200"/>
    <n v="18"/>
    <n v="9"/>
    <n v="2300"/>
    <n v="2300"/>
    <s v=""/>
    <m/>
    <m/>
    <m/>
    <m/>
    <x v="3"/>
    <m/>
    <m/>
    <m/>
    <m/>
    <m/>
    <n v="90"/>
    <n v="120"/>
    <n v="90"/>
    <s v=""/>
    <s v=""/>
    <s v=""/>
    <s v=""/>
    <s v=""/>
    <n v="93"/>
    <n v="0.44999999989522621"/>
    <n v="0.6666666665696539"/>
    <n v="139.50000002029992"/>
    <n v="206.66666671478501"/>
    <s v=""/>
    <n v="139.50000002029992"/>
    <s v=""/>
    <n v="93"/>
    <s v=""/>
    <s v=""/>
    <s v=""/>
    <n v="9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"/>
    <x v="1"/>
    <x v="2"/>
    <d v="1899-12-30T15:38:00"/>
    <d v="1899-12-30T15:40:00"/>
    <n v="3.3333333441987634E-2"/>
    <d v="2021-09-10T15:38:00"/>
    <d v="2021-09-10T15:40:00"/>
    <x v="8"/>
    <s v=""/>
    <n v="5057"/>
    <n v="5057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3.3333333441987634E-2"/>
    <n v="0.633333333302289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.3333333441987634E-2"/>
    <s v=""/>
    <m/>
  </r>
  <r>
    <x v="1"/>
    <x v="1"/>
    <x v="1"/>
    <x v="2"/>
    <d v="1899-12-30T15:40:00"/>
    <d v="1899-12-30T15:44:00"/>
    <n v="6.6666666534729302E-2"/>
    <d v="2021-09-10T15:40:00"/>
    <d v="2021-09-10T15:44:00"/>
    <x v="7"/>
    <s v=""/>
    <n v="5057"/>
    <n v="5057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1"/>
    <s v=""/>
    <n v="6.6666666534729302E-2"/>
    <n v="2.28333333326736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.6666666534729302E-2"/>
    <s v=""/>
    <s v=""/>
    <s v=""/>
    <m/>
  </r>
  <r>
    <x v="1"/>
    <x v="1"/>
    <x v="1"/>
    <x v="2"/>
    <d v="1899-12-30T15:44:00"/>
    <d v="1899-12-30T15:50:00"/>
    <n v="9.9999999976716936E-2"/>
    <d v="2021-09-10T15:44:00"/>
    <d v="2021-09-10T15:50:00"/>
    <x v="9"/>
    <s v=""/>
    <n v="5057"/>
    <n v="5057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9.9999999976716936E-2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.9999999976716936E-2"/>
    <s v=""/>
    <s v=""/>
    <s v=""/>
    <s v=""/>
    <s v=""/>
    <m/>
  </r>
  <r>
    <x v="1"/>
    <x v="1"/>
    <x v="1"/>
    <x v="2"/>
    <d v="1899-12-30T15:50:00"/>
    <d v="1899-12-30T16:10:00"/>
    <n v="0.33333333337213844"/>
    <d v="2021-09-10T15:50:00"/>
    <d v="2021-09-10T16:10:00"/>
    <x v="5"/>
    <s v=""/>
    <n v="5057"/>
    <n v="5151"/>
    <n v="94"/>
    <n v="281.99999996717088"/>
    <m/>
    <m/>
    <n v="110"/>
    <n v="110"/>
    <n v="22"/>
    <n v="1200"/>
    <n v="19"/>
    <n v="9"/>
    <n v="2350"/>
    <n v="2350"/>
    <s v=""/>
    <m/>
    <m/>
    <m/>
    <m/>
    <x v="3"/>
    <m/>
    <m/>
    <m/>
    <m/>
    <m/>
    <n v="90"/>
    <n v="120"/>
    <n v="90"/>
    <s v=""/>
    <s v=""/>
    <s v=""/>
    <s v=""/>
    <s v=""/>
    <n v="94"/>
    <n v="0.33333333337213844"/>
    <n v="0.53333333332557231"/>
    <n v="176.25000000256478"/>
    <n v="281.99999996717088"/>
    <s v=""/>
    <n v="176.25000000256478"/>
    <s v=""/>
    <n v="94"/>
    <s v=""/>
    <s v=""/>
    <s v=""/>
    <n v="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"/>
    <x v="1"/>
    <x v="2"/>
    <d v="1899-12-30T16:10:00"/>
    <d v="1899-12-30T16:13:00"/>
    <n v="4.9999999988358468E-2"/>
    <d v="2021-09-10T16:10:00"/>
    <d v="2021-09-10T16:13:00"/>
    <x v="8"/>
    <s v=""/>
    <n v="5151"/>
    <n v="5151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4.9999999988358468E-2"/>
    <n v="0.6666666667442768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.9999999988358468E-2"/>
    <s v=""/>
    <m/>
  </r>
  <r>
    <x v="1"/>
    <x v="1"/>
    <x v="1"/>
    <x v="2"/>
    <d v="1899-12-30T16:13:00"/>
    <d v="1899-12-30T16:16:00"/>
    <n v="4.9999999988358468E-2"/>
    <d v="2021-09-10T16:13:00"/>
    <d v="2021-09-10T16:16:00"/>
    <x v="7"/>
    <s v=""/>
    <n v="5151"/>
    <n v="5151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1"/>
    <s v=""/>
    <n v="4.9999999988358468E-2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.9999999988358468E-2"/>
    <s v=""/>
    <s v=""/>
    <s v=""/>
    <m/>
  </r>
  <r>
    <x v="1"/>
    <x v="1"/>
    <x v="1"/>
    <x v="2"/>
    <d v="1899-12-30T16:16:00"/>
    <d v="1899-12-30T16:20:00"/>
    <n v="6.6666666709352285E-2"/>
    <d v="2021-09-10T16:16:00"/>
    <d v="2021-09-10T16:20:00"/>
    <x v="9"/>
    <s v=""/>
    <n v="5151"/>
    <n v="5151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6.6666666709352285E-2"/>
    <n v="1.066666666651144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.6666666709352285E-2"/>
    <s v=""/>
    <s v=""/>
    <s v=""/>
    <s v=""/>
    <s v=""/>
    <m/>
  </r>
  <r>
    <x v="1"/>
    <x v="1"/>
    <x v="1"/>
    <x v="2"/>
    <d v="1899-12-30T16:20:00"/>
    <d v="1899-12-30T16:24:00"/>
    <n v="6.6666666709352285E-2"/>
    <d v="2021-09-10T16:20:00"/>
    <d v="2021-09-10T16:24:00"/>
    <x v="6"/>
    <n v="6.6666666709352285E-2"/>
    <n v="5151"/>
    <n v="5151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n v="6.6666666709352285E-2"/>
    <n v="0.3833333333604969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"/>
    <x v="1"/>
    <x v="2"/>
    <d v="1899-12-30T16:24:00"/>
    <d v="1899-12-30T16:29:00"/>
    <n v="8.3333333255723119E-2"/>
    <d v="2021-09-10T16:24:00"/>
    <d v="2021-09-10T16:29:00"/>
    <x v="5"/>
    <s v=""/>
    <n v="5151"/>
    <n v="5168"/>
    <n v="17"/>
    <n v="204.00000018998981"/>
    <m/>
    <m/>
    <n v="110"/>
    <n v="110"/>
    <n v="26"/>
    <n v="1200"/>
    <n v="19"/>
    <n v="9"/>
    <n v="2350"/>
    <n v="2350"/>
    <s v=""/>
    <n v="173"/>
    <n v="213"/>
    <n v="183"/>
    <m/>
    <x v="3"/>
    <m/>
    <m/>
    <m/>
    <m/>
    <m/>
    <n v="90"/>
    <n v="120"/>
    <n v="90"/>
    <s v=""/>
    <s v=""/>
    <s v=""/>
    <s v=""/>
    <s v=""/>
    <n v="17"/>
    <n v="8.3333333255723119E-2"/>
    <n v="0.31666666665114462"/>
    <n v="53.684210528947226"/>
    <n v="204.00000018998981"/>
    <s v=""/>
    <n v="53.684210528947226"/>
    <s v=""/>
    <n v="17"/>
    <s v=""/>
    <s v=""/>
    <s v=""/>
    <n v="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"/>
    <x v="1"/>
    <x v="2"/>
    <d v="1899-12-30T16:29:00"/>
    <d v="1899-12-30T16:36:00"/>
    <n v="0.11666666669771075"/>
    <d v="2021-09-10T16:29:00"/>
    <d v="2021-09-10T16:36:00"/>
    <x v="10"/>
    <s v=""/>
    <n v="5168"/>
    <n v="5168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s v=""/>
    <n v="0.450000000069849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"/>
    <x v="1"/>
    <x v="2"/>
    <d v="1899-12-30T16:36:00"/>
    <d v="1899-12-30T16:54:00"/>
    <n v="0.30000000010477379"/>
    <d v="2021-09-10T16:36:00"/>
    <d v="2021-09-10T16:54:00"/>
    <x v="5"/>
    <s v=""/>
    <n v="5168"/>
    <n v="5242"/>
    <n v="74"/>
    <n v="246.66666658051932"/>
    <m/>
    <m/>
    <n v="110"/>
    <n v="110"/>
    <n v="26"/>
    <n v="1200"/>
    <n v="19"/>
    <n v="9"/>
    <n v="2350"/>
    <n v="2350"/>
    <s v=""/>
    <n v="175"/>
    <n v="213"/>
    <n v="184"/>
    <m/>
    <x v="3"/>
    <m/>
    <m/>
    <m/>
    <m/>
    <m/>
    <n v="90"/>
    <n v="120"/>
    <n v="90"/>
    <s v=""/>
    <s v=""/>
    <s v=""/>
    <s v=""/>
    <s v=""/>
    <n v="74"/>
    <n v="0.30000000010477379"/>
    <n v="0.30000000010477379"/>
    <n v="246.66666658051932"/>
    <n v="246.66666658051932"/>
    <s v=""/>
    <n v="246.66666658051932"/>
    <s v=""/>
    <n v="74"/>
    <s v=""/>
    <s v=""/>
    <s v=""/>
    <n v="7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3"/>
    <x v="1"/>
    <x v="2"/>
    <d v="1899-12-30T16:54:00"/>
    <d v="1899-12-30T16:58:00"/>
    <n v="6.6666666534729302E-2"/>
    <d v="2021-09-10T16:54:00"/>
    <d v="2021-09-10T16:58:00"/>
    <x v="8"/>
    <s v=""/>
    <n v="5242"/>
    <n v="5242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6.6666666534729302E-2"/>
    <n v="0.9166666666860692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.6666666534729302E-2"/>
    <s v=""/>
    <m/>
  </r>
  <r>
    <x v="1"/>
    <x v="3"/>
    <x v="1"/>
    <x v="2"/>
    <d v="1899-12-30T16:58:00"/>
    <d v="1899-12-30T17:03:00"/>
    <n v="8.3333333430346102E-2"/>
    <d v="2021-09-10T16:58:00"/>
    <d v="2021-09-10T17:03:00"/>
    <x v="7"/>
    <s v=""/>
    <n v="5242"/>
    <n v="5242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1"/>
    <s v=""/>
    <n v="8.3333333430346102E-2"/>
    <n v="1.66666666668606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.3333333430346102E-2"/>
    <s v=""/>
    <s v=""/>
    <s v=""/>
    <m/>
  </r>
  <r>
    <x v="1"/>
    <x v="3"/>
    <x v="1"/>
    <x v="2"/>
    <d v="1899-12-30T17:03:00"/>
    <d v="1899-12-30T17:09:00"/>
    <n v="9.9999999976716936E-2"/>
    <d v="2021-09-10T17:03:00"/>
    <d v="2021-09-10T17:09:00"/>
    <x v="9"/>
    <s v=""/>
    <n v="5242"/>
    <n v="5242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9.9999999976716936E-2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.9999999976716936E-2"/>
    <s v=""/>
    <s v=""/>
    <s v=""/>
    <s v=""/>
    <s v=""/>
    <m/>
  </r>
  <r>
    <x v="1"/>
    <x v="3"/>
    <x v="1"/>
    <x v="2"/>
    <d v="1899-12-30T17:09:00"/>
    <d v="1899-12-30T17:12:00"/>
    <n v="4.9999999988358468E-2"/>
    <d v="2021-09-10T17:09:00"/>
    <d v="2021-09-10T17:12:00"/>
    <x v="6"/>
    <n v="4.9999999988358468E-2"/>
    <n v="5242"/>
    <n v="5242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n v="4.9999999988358468E-2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4"/>
    <x v="1"/>
    <x v="2"/>
    <d v="1899-12-30T17:12:00"/>
    <d v="1899-12-30T17:24:00"/>
    <n v="0.19999999995343387"/>
    <d v="2021-09-10T17:12:00"/>
    <d v="2021-09-10T17:24:00"/>
    <x v="5"/>
    <s v=""/>
    <n v="5242"/>
    <n v="5291"/>
    <n v="49"/>
    <n v="245.00000005704351"/>
    <m/>
    <m/>
    <n v="110"/>
    <n v="110"/>
    <n v="26"/>
    <n v="1200"/>
    <n v="19"/>
    <n v="9"/>
    <n v="2350"/>
    <n v="2350"/>
    <s v=""/>
    <n v="180"/>
    <n v="220"/>
    <n v="190"/>
    <m/>
    <x v="3"/>
    <m/>
    <m/>
    <m/>
    <m/>
    <m/>
    <n v="45"/>
    <n v="50"/>
    <n v="45"/>
    <s v=""/>
    <s v=""/>
    <s v=""/>
    <s v=""/>
    <s v=""/>
    <n v="49"/>
    <n v="0.19999999995343387"/>
    <n v="0.49999999988358468"/>
    <n v="98.000000022817403"/>
    <n v="245.00000005704351"/>
    <s v=""/>
    <n v="98.000000022817403"/>
    <s v=""/>
    <n v="49"/>
    <s v=""/>
    <s v=""/>
    <s v=""/>
    <n v="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4"/>
    <x v="1"/>
    <x v="2"/>
    <d v="1899-12-30T17:24:00"/>
    <d v="1899-12-30T17:27:00"/>
    <n v="4.9999999988358468E-2"/>
    <d v="2021-09-10T17:24:00"/>
    <d v="2021-09-10T17:27:00"/>
    <x v="6"/>
    <n v="4.9999999988358468E-2"/>
    <n v="5291"/>
    <n v="5291"/>
    <n v="0"/>
    <s v=""/>
    <m/>
    <m/>
    <m/>
    <s v=""/>
    <m/>
    <m/>
    <m/>
    <m/>
    <m/>
    <m/>
    <s v=""/>
    <m/>
    <m/>
    <m/>
    <m/>
    <x v="3"/>
    <m/>
    <m/>
    <m/>
    <m/>
    <s v="Cambia parametros previo a Tiyuyacu"/>
    <s v=""/>
    <s v=""/>
    <s v=""/>
    <s v=""/>
    <s v=""/>
    <s v=""/>
    <s v=""/>
    <s v=""/>
    <s v=""/>
    <n v="4.9999999988358468E-2"/>
    <n v="1.400000000023283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4"/>
    <x v="1"/>
    <x v="2"/>
    <d v="1899-12-30T17:27:00"/>
    <d v="1899-12-30T18:18:00"/>
    <n v="0.84999999997671694"/>
    <d v="2021-09-10T17:27:00"/>
    <d v="2021-09-10T18:18:00"/>
    <x v="5"/>
    <s v=""/>
    <n v="5291"/>
    <n v="5339"/>
    <n v="48"/>
    <n v="56.470588236840953"/>
    <m/>
    <m/>
    <n v="70"/>
    <n v="70"/>
    <n v="15"/>
    <n v="1200"/>
    <n v="13"/>
    <n v="9"/>
    <n v="2350"/>
    <n v="2350"/>
    <s v=""/>
    <n v="180"/>
    <n v="220"/>
    <n v="190"/>
    <m/>
    <x v="2"/>
    <m/>
    <m/>
    <m/>
    <m/>
    <m/>
    <n v="45"/>
    <n v="50"/>
    <n v="45"/>
    <s v=""/>
    <s v=""/>
    <s v=""/>
    <s v=""/>
    <s v=""/>
    <n v="48"/>
    <n v="0.84999999997671694"/>
    <n v="0.8999999999650754"/>
    <n v="53.333333335402941"/>
    <s v=""/>
    <n v="56.470588236840953"/>
    <s v=""/>
    <n v="53.333333335402941"/>
    <s v=""/>
    <n v="48"/>
    <s v=""/>
    <s v=""/>
    <s v=""/>
    <n v="4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4"/>
    <x v="1"/>
    <x v="2"/>
    <d v="1899-12-30T18:18:00"/>
    <d v="1899-12-30T18:20:00"/>
    <n v="3.3333333441987634E-2"/>
    <d v="2021-09-10T18:18:00"/>
    <d v="2021-09-10T18:20:00"/>
    <x v="8"/>
    <s v=""/>
    <n v="5339"/>
    <n v="5339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n v="0.05"/>
    <s v=""/>
    <s v=""/>
    <n v="3.3333333441987634E-2"/>
    <n v="0.2999999999301508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.3333333441987634E-2"/>
    <m/>
  </r>
  <r>
    <x v="1"/>
    <x v="4"/>
    <x v="1"/>
    <x v="2"/>
    <d v="1899-12-30T18:20:00"/>
    <d v="1899-12-30T18:22:00"/>
    <n v="3.3333333267364651E-2"/>
    <d v="2021-09-10T18:20:00"/>
    <d v="2021-09-10T18:22:00"/>
    <x v="7"/>
    <s v=""/>
    <n v="5339"/>
    <n v="5339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n v="0.1"/>
    <s v=""/>
    <n v="3.3333333267364651E-2"/>
    <n v="1.14999999990686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.3333333267364651E-2"/>
    <s v=""/>
    <s v=""/>
    <m/>
  </r>
  <r>
    <x v="1"/>
    <x v="4"/>
    <x v="1"/>
    <x v="2"/>
    <d v="1899-12-30T18:22:00"/>
    <d v="1899-12-30T18:28:00"/>
    <n v="9.9999999976716936E-2"/>
    <d v="2021-09-10T18:22:00"/>
    <d v="2021-09-10T18:28:00"/>
    <x v="9"/>
    <s v=""/>
    <n v="5339"/>
    <n v="5339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n v="8.3000000000000004E-2"/>
    <s v=""/>
    <s v=""/>
    <s v=""/>
    <n v="9.9999999976716936E-2"/>
    <n v="0.4666666666162200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.9999999976716936E-2"/>
    <s v=""/>
    <s v=""/>
    <s v=""/>
    <s v=""/>
    <m/>
  </r>
  <r>
    <x v="1"/>
    <x v="4"/>
    <x v="1"/>
    <x v="2"/>
    <d v="1899-12-30T18:28:00"/>
    <d v="1899-12-30T18:44:00"/>
    <n v="0.26666666666278616"/>
    <d v="2021-09-10T18:28:00"/>
    <d v="2021-09-10T18:44:00"/>
    <x v="5"/>
    <s v=""/>
    <n v="5339"/>
    <n v="5348"/>
    <n v="9"/>
    <n v="33.750000000491127"/>
    <m/>
    <m/>
    <n v="70"/>
    <n v="70"/>
    <n v="15"/>
    <n v="1190"/>
    <n v="14"/>
    <n v="10"/>
    <n v="2290"/>
    <n v="2290"/>
    <s v=""/>
    <n v="180"/>
    <n v="220"/>
    <n v="190"/>
    <m/>
    <x v="2"/>
    <m/>
    <m/>
    <m/>
    <m/>
    <m/>
    <n v="45"/>
    <n v="50"/>
    <n v="45"/>
    <s v=""/>
    <s v=""/>
    <s v=""/>
    <s v=""/>
    <s v=""/>
    <n v="9"/>
    <n v="0.26666666666278616"/>
    <n v="0.43333333334885538"/>
    <n v="20.769230768486814"/>
    <s v=""/>
    <n v="33.750000000491127"/>
    <s v=""/>
    <n v="20.769230768486814"/>
    <s v=""/>
    <n v="9"/>
    <s v=""/>
    <s v=""/>
    <s v=""/>
    <n v="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4"/>
    <x v="1"/>
    <x v="2"/>
    <d v="1899-12-30T18:44:00"/>
    <d v="1899-12-30T18:50:00"/>
    <n v="9.9999999976716936E-2"/>
    <d v="2021-09-10T18:44:00"/>
    <d v="2021-09-10T18:50:00"/>
    <x v="10"/>
    <s v=""/>
    <n v="5348"/>
    <n v="5348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4"/>
    <x v="1"/>
    <x v="2"/>
    <d v="1899-12-30T18:50:00"/>
    <d v="1899-12-30T19:13:00"/>
    <n v="0.38333333336049691"/>
    <d v="2021-09-10T18:50:00"/>
    <d v="2021-09-10T19:13:00"/>
    <x v="5"/>
    <s v=""/>
    <n v="5348"/>
    <n v="5373"/>
    <n v="25"/>
    <n v="65.21739129972643"/>
    <m/>
    <m/>
    <n v="70"/>
    <n v="70"/>
    <n v="18"/>
    <n v="1190"/>
    <n v="15"/>
    <n v="10"/>
    <n v="2290"/>
    <n v="2290"/>
    <s v=""/>
    <n v="180"/>
    <n v="220"/>
    <n v="190"/>
    <n v="9.6999999999999993"/>
    <x v="2"/>
    <m/>
    <m/>
    <m/>
    <m/>
    <m/>
    <n v="45"/>
    <n v="50"/>
    <n v="45"/>
    <s v=""/>
    <s v=""/>
    <s v=""/>
    <s v=""/>
    <s v=""/>
    <n v="25"/>
    <n v="0.38333333336049691"/>
    <n v="0.38333333336049691"/>
    <n v="65.21739129972643"/>
    <s v=""/>
    <n v="65.21739129972643"/>
    <s v=""/>
    <n v="65.21739129972643"/>
    <s v=""/>
    <n v="25"/>
    <s v=""/>
    <s v=""/>
    <s v=""/>
    <n v="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4"/>
    <x v="1"/>
    <x v="2"/>
    <d v="1899-12-30T19:13:00"/>
    <d v="1899-12-30T19:17:00"/>
    <n v="6.6666666709352285E-2"/>
    <d v="2021-09-10T19:13:00"/>
    <d v="2021-09-10T19:17:00"/>
    <x v="3"/>
    <s v=""/>
    <n v="5373"/>
    <n v="5373"/>
    <n v="0"/>
    <s v=""/>
    <m/>
    <m/>
    <m/>
    <s v=""/>
    <m/>
    <m/>
    <m/>
    <m/>
    <m/>
    <m/>
    <s v=""/>
    <m/>
    <m/>
    <m/>
    <m/>
    <x v="2"/>
    <m/>
    <m/>
    <m/>
    <m/>
    <s v="Reciprocando por vibraciones S&amp;S"/>
    <s v=""/>
    <s v=""/>
    <s v=""/>
    <s v=""/>
    <s v=""/>
    <s v=""/>
    <s v=""/>
    <s v=""/>
    <s v=""/>
    <s v=""/>
    <n v="0.5833333333139307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4"/>
    <x v="1"/>
    <x v="2"/>
    <d v="1899-12-30T19:17:00"/>
    <d v="1899-12-30T19:39:00"/>
    <n v="0.36666666663950309"/>
    <d v="2021-09-10T19:17:00"/>
    <d v="2021-09-10T19:39:00"/>
    <x v="5"/>
    <s v=""/>
    <n v="5373"/>
    <n v="5397"/>
    <n v="24"/>
    <n v="65.454545459394495"/>
    <m/>
    <m/>
    <n v="70"/>
    <n v="70"/>
    <n v="15"/>
    <n v="1190"/>
    <n v="15"/>
    <n v="10"/>
    <n v="2290"/>
    <n v="2290"/>
    <s v=""/>
    <n v="180"/>
    <n v="220"/>
    <n v="190"/>
    <m/>
    <x v="2"/>
    <m/>
    <m/>
    <m/>
    <m/>
    <m/>
    <n v="45"/>
    <n v="50"/>
    <n v="45"/>
    <s v=""/>
    <s v=""/>
    <s v=""/>
    <s v=""/>
    <s v=""/>
    <n v="24"/>
    <n v="0.36666666663950309"/>
    <n v="0.36666666663950309"/>
    <n v="65.454545459394495"/>
    <s v=""/>
    <n v="65.454545459394495"/>
    <s v=""/>
    <n v="65.454545459394495"/>
    <s v=""/>
    <n v="24"/>
    <s v=""/>
    <s v=""/>
    <s v=""/>
    <n v="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4"/>
    <x v="1"/>
    <x v="2"/>
    <d v="1899-12-30T19:39:00"/>
    <d v="1899-12-30T19:43:00"/>
    <n v="6.6666666709352285E-2"/>
    <d v="2021-09-10T19:39:00"/>
    <d v="2021-09-10T19:43:00"/>
    <x v="3"/>
    <s v=""/>
    <n v="5397"/>
    <n v="5397"/>
    <n v="0"/>
    <s v=""/>
    <m/>
    <m/>
    <m/>
    <s v=""/>
    <m/>
    <m/>
    <m/>
    <m/>
    <m/>
    <m/>
    <s v=""/>
    <m/>
    <m/>
    <m/>
    <m/>
    <x v="2"/>
    <m/>
    <m/>
    <m/>
    <m/>
    <s v="Reciprocando por vibraciones S&amp;S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4"/>
    <x v="1"/>
    <x v="2"/>
    <d v="1899-12-30T19:43:00"/>
    <d v="1899-12-30T20:17:00"/>
    <n v="0.56666666659293696"/>
    <d v="2021-09-10T19:43:00"/>
    <d v="2021-09-10T20:17:00"/>
    <x v="5"/>
    <s v=""/>
    <n v="5397"/>
    <n v="5432"/>
    <n v="35"/>
    <n v="61.764705890389223"/>
    <m/>
    <m/>
    <n v="70"/>
    <n v="70"/>
    <n v="10"/>
    <n v="1190"/>
    <n v="15"/>
    <n v="10"/>
    <n v="2310"/>
    <n v="2310"/>
    <s v=""/>
    <n v="180"/>
    <n v="220"/>
    <n v="190"/>
    <m/>
    <x v="2"/>
    <m/>
    <m/>
    <m/>
    <m/>
    <m/>
    <n v="45"/>
    <n v="50"/>
    <n v="45"/>
    <s v=""/>
    <s v=""/>
    <s v=""/>
    <s v=""/>
    <s v=""/>
    <n v="35"/>
    <n v="0.56666666659293696"/>
    <n v="0.56666666659293696"/>
    <n v="61.764705890389223"/>
    <s v=""/>
    <n v="61.764705890389223"/>
    <s v=""/>
    <n v="61.764705890389223"/>
    <s v=""/>
    <n v="35"/>
    <s v=""/>
    <s v=""/>
    <s v=""/>
    <n v="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4"/>
    <x v="1"/>
    <x v="2"/>
    <d v="1899-12-30T20:17:00"/>
    <d v="1899-12-30T20:20:00"/>
    <n v="4.9999999988358468E-2"/>
    <d v="2021-09-10T20:17:00"/>
    <d v="2021-09-10T20:20:00"/>
    <x v="8"/>
    <s v=""/>
    <n v="5432"/>
    <n v="5432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n v="0.05"/>
    <s v=""/>
    <s v=""/>
    <n v="4.9999999988358468E-2"/>
    <n v="0.866666666697710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.9999999988358468E-2"/>
    <m/>
  </r>
  <r>
    <x v="1"/>
    <x v="4"/>
    <x v="1"/>
    <x v="2"/>
    <d v="1899-12-30T20:20:00"/>
    <d v="1899-12-30T20:24:00"/>
    <n v="6.6666666709352285E-2"/>
    <d v="2021-09-10T20:20:00"/>
    <d v="2021-09-10T20:24:00"/>
    <x v="7"/>
    <s v=""/>
    <n v="5432"/>
    <n v="5432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n v="0.1"/>
    <s v=""/>
    <n v="6.6666666709352285E-2"/>
    <n v="0.2833333332091569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.6666666709352285E-2"/>
    <s v=""/>
    <s v=""/>
    <m/>
  </r>
  <r>
    <x v="1"/>
    <x v="4"/>
    <x v="1"/>
    <x v="2"/>
    <d v="1899-12-30T20:24:00"/>
    <d v="1899-12-30T20:27:00"/>
    <n v="4.9999999988358468E-2"/>
    <d v="2021-09-10T20:24:00"/>
    <d v="2021-09-10T20:27:00"/>
    <x v="9"/>
    <s v=""/>
    <n v="5432"/>
    <n v="5432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n v="8.3000000000000004E-2"/>
    <s v=""/>
    <s v=""/>
    <s v=""/>
    <n v="4.9999999988358468E-2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.9999999988358468E-2"/>
    <s v=""/>
    <s v=""/>
    <s v=""/>
    <s v=""/>
    <m/>
  </r>
  <r>
    <x v="1"/>
    <x v="4"/>
    <x v="1"/>
    <x v="2"/>
    <d v="1899-12-30T20:27:00"/>
    <d v="1899-12-30T20:35:00"/>
    <n v="0.13333333341870457"/>
    <d v="2021-09-10T20:27:00"/>
    <d v="2021-09-10T20:35:00"/>
    <x v="10"/>
    <s v=""/>
    <n v="5432"/>
    <n v="5432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s v=""/>
    <s v=""/>
    <s v=""/>
    <n v="0.783333333441987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3"/>
    <x v="1"/>
    <x v="2"/>
    <d v="1899-12-30T20:35:00"/>
    <d v="1899-12-30T20:59:00"/>
    <n v="0.39999999990686774"/>
    <d v="2021-09-10T20:35:00"/>
    <d v="2021-09-10T20:59:00"/>
    <x v="5"/>
    <s v=""/>
    <n v="5432"/>
    <n v="5455"/>
    <n v="23"/>
    <n v="57.500000013387762"/>
    <m/>
    <m/>
    <n v="70"/>
    <n v="70"/>
    <n v="12"/>
    <n v="1190"/>
    <n v="14.5"/>
    <n v="10"/>
    <n v="2310"/>
    <n v="2320"/>
    <n v="10"/>
    <n v="175"/>
    <n v="220"/>
    <n v="185"/>
    <m/>
    <x v="2"/>
    <m/>
    <m/>
    <m/>
    <m/>
    <m/>
    <n v="45"/>
    <n v="50"/>
    <n v="45"/>
    <s v=""/>
    <s v=""/>
    <s v=""/>
    <s v=""/>
    <s v=""/>
    <n v="23"/>
    <n v="0.39999999990686774"/>
    <n v="0.56666666659293696"/>
    <n v="40.588235299398633"/>
    <s v=""/>
    <n v="57.500000013387762"/>
    <s v=""/>
    <n v="40.588235299398633"/>
    <s v=""/>
    <n v="23"/>
    <s v=""/>
    <s v=""/>
    <s v=""/>
    <n v="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3"/>
    <x v="1"/>
    <x v="2"/>
    <d v="1899-12-30T20:59:00"/>
    <d v="1899-12-30T21:05:00"/>
    <n v="9.9999999976716936E-2"/>
    <d v="2021-09-10T20:59:00"/>
    <d v="2021-09-10T21:05:00"/>
    <x v="7"/>
    <s v=""/>
    <n v="5455"/>
    <n v="5455"/>
    <n v="0"/>
    <s v=""/>
    <m/>
    <m/>
    <m/>
    <n v="0"/>
    <m/>
    <n v="1190"/>
    <m/>
    <m/>
    <m/>
    <m/>
    <s v=""/>
    <m/>
    <m/>
    <m/>
    <m/>
    <x v="2"/>
    <m/>
    <m/>
    <m/>
    <m/>
    <s v="Reciprocando por vibraciones S&amp;S"/>
    <s v=""/>
    <s v=""/>
    <s v=""/>
    <s v=""/>
    <s v=""/>
    <s v=""/>
    <s v=""/>
    <n v="0.1"/>
    <s v=""/>
    <n v="9.9999999976716936E-2"/>
    <n v="0.6833333332906477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.9999999976716936E-2"/>
    <s v=""/>
    <s v=""/>
    <m/>
  </r>
  <r>
    <x v="1"/>
    <x v="3"/>
    <x v="1"/>
    <x v="2"/>
    <d v="1899-12-30T21:05:00"/>
    <d v="1899-12-30T21:28:00"/>
    <n v="0.38333333336049691"/>
    <d v="2021-09-10T21:05:00"/>
    <d v="2021-09-10T21:28:00"/>
    <x v="5"/>
    <s v=""/>
    <n v="5455"/>
    <n v="5476"/>
    <n v="21"/>
    <n v="54.782608691770193"/>
    <m/>
    <m/>
    <n v="80"/>
    <n v="80"/>
    <n v="12"/>
    <n v="1190"/>
    <n v="15"/>
    <n v="10"/>
    <n v="2310"/>
    <n v="2350"/>
    <n v="40"/>
    <m/>
    <m/>
    <m/>
    <m/>
    <x v="2"/>
    <m/>
    <m/>
    <m/>
    <m/>
    <m/>
    <n v="45"/>
    <n v="50"/>
    <n v="45"/>
    <s v=""/>
    <s v=""/>
    <s v=""/>
    <s v=""/>
    <s v=""/>
    <n v="21"/>
    <n v="0.38333333336049691"/>
    <n v="0.48333333333721384"/>
    <n v="43.448275861720134"/>
    <s v=""/>
    <n v="54.782608691770193"/>
    <s v=""/>
    <n v="43.448275861720134"/>
    <s v=""/>
    <n v="21"/>
    <s v=""/>
    <s v=""/>
    <s v=""/>
    <n v="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3"/>
    <x v="1"/>
    <x v="2"/>
    <d v="1899-12-30T21:28:00"/>
    <d v="1899-12-30T21:31:00"/>
    <n v="4.9999999988358468E-2"/>
    <d v="2021-09-10T21:28:00"/>
    <d v="2021-09-10T21:31:00"/>
    <x v="7"/>
    <s v=""/>
    <n v="5476"/>
    <n v="5476"/>
    <n v="0"/>
    <s v=""/>
    <m/>
    <m/>
    <m/>
    <n v="0"/>
    <m/>
    <n v="1190"/>
    <m/>
    <m/>
    <m/>
    <m/>
    <s v=""/>
    <m/>
    <m/>
    <m/>
    <m/>
    <x v="2"/>
    <m/>
    <m/>
    <m/>
    <m/>
    <s v="Reciprocando por vibraciones S&amp;S"/>
    <s v=""/>
    <s v=""/>
    <s v=""/>
    <s v=""/>
    <s v=""/>
    <s v=""/>
    <s v=""/>
    <n v="0.1"/>
    <s v=""/>
    <n v="4.9999999988358468E-2"/>
    <n v="0.249999999941792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.9999999988358468E-2"/>
    <s v=""/>
    <s v=""/>
    <m/>
  </r>
  <r>
    <x v="1"/>
    <x v="5"/>
    <x v="1"/>
    <x v="2"/>
    <d v="1899-12-30T21:31:00"/>
    <d v="1899-12-30T22:21:00"/>
    <n v="0.8333333334303461"/>
    <d v="2021-09-10T21:31:00"/>
    <d v="2021-09-10T22:21:00"/>
    <x v="5"/>
    <s v=""/>
    <n v="5476"/>
    <n v="5525"/>
    <n v="49"/>
    <n v="58.799999993154778"/>
    <m/>
    <m/>
    <n v="80"/>
    <n v="80"/>
    <n v="10"/>
    <n v="1190"/>
    <n v="15"/>
    <n v="10"/>
    <n v="2310"/>
    <n v="2350"/>
    <n v="40"/>
    <n v="175"/>
    <n v="220"/>
    <n v="180"/>
    <n v="9.6999999999999993"/>
    <x v="2"/>
    <m/>
    <m/>
    <m/>
    <m/>
    <m/>
    <n v="45"/>
    <n v="50"/>
    <n v="45"/>
    <s v=""/>
    <s v=""/>
    <s v=""/>
    <s v=""/>
    <s v=""/>
    <n v="49"/>
    <n v="0.8333333334303461"/>
    <n v="0.88333333341870457"/>
    <n v="55.471698107846393"/>
    <s v=""/>
    <n v="58.799999993154778"/>
    <s v=""/>
    <n v="55.471698107846393"/>
    <s v=""/>
    <n v="49"/>
    <s v=""/>
    <s v=""/>
    <s v=""/>
    <n v="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5"/>
    <x v="1"/>
    <x v="2"/>
    <d v="1899-12-30T22:21:00"/>
    <d v="1899-12-30T22:24:00"/>
    <n v="4.9999999988358468E-2"/>
    <d v="2021-09-10T22:21:00"/>
    <d v="2021-09-10T22:24:00"/>
    <x v="8"/>
    <s v=""/>
    <n v="5525"/>
    <n v="5525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n v="0.05"/>
    <s v=""/>
    <s v=""/>
    <n v="4.9999999988358468E-2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.9999999988358468E-2"/>
    <m/>
  </r>
  <r>
    <x v="1"/>
    <x v="5"/>
    <x v="1"/>
    <x v="2"/>
    <d v="1899-12-30T22:24:00"/>
    <d v="1899-12-30T22:27:00"/>
    <n v="4.9999999988358468E-2"/>
    <d v="2021-09-10T22:24:00"/>
    <d v="2021-09-10T22:27:00"/>
    <x v="7"/>
    <s v=""/>
    <n v="5525"/>
    <n v="5525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n v="0.1"/>
    <s v=""/>
    <n v="4.9999999988358468E-2"/>
    <n v="0.4000000000814907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.9999999988358468E-2"/>
    <s v=""/>
    <s v=""/>
    <m/>
  </r>
  <r>
    <x v="1"/>
    <x v="5"/>
    <x v="1"/>
    <x v="2"/>
    <d v="1899-12-30T22:27:00"/>
    <d v="1899-12-30T22:31:00"/>
    <n v="6.6666666709352285E-2"/>
    <d v="2021-09-10T22:27:00"/>
    <d v="2021-09-10T22:31:00"/>
    <x v="9"/>
    <s v=""/>
    <n v="5525"/>
    <n v="5525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n v="8.3000000000000004E-2"/>
    <s v=""/>
    <s v=""/>
    <s v=""/>
    <n v="6.6666666709352285E-2"/>
    <n v="0.3333333331975154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.6666666709352285E-2"/>
    <s v=""/>
    <s v=""/>
    <s v=""/>
    <s v=""/>
    <m/>
  </r>
  <r>
    <x v="1"/>
    <x v="5"/>
    <x v="1"/>
    <x v="2"/>
    <d v="1899-12-30T22:31:00"/>
    <d v="1899-12-30T23:15:00"/>
    <n v="0.73333333327900618"/>
    <d v="2021-09-10T22:31:00"/>
    <d v="2021-09-10T23:15:00"/>
    <x v="5"/>
    <s v=""/>
    <n v="5525"/>
    <n v="5560"/>
    <n v="35"/>
    <n v="47.72727273080848"/>
    <m/>
    <m/>
    <n v="80"/>
    <n v="80"/>
    <n v="15"/>
    <n v="1190"/>
    <n v="15"/>
    <n v="10"/>
    <n v="2416"/>
    <n v="2416"/>
    <s v=""/>
    <m/>
    <m/>
    <m/>
    <m/>
    <x v="2"/>
    <m/>
    <m/>
    <m/>
    <m/>
    <m/>
    <n v="45"/>
    <n v="50"/>
    <n v="45"/>
    <s v=""/>
    <s v=""/>
    <s v=""/>
    <s v=""/>
    <s v=""/>
    <n v="35"/>
    <n v="0.73333333327900618"/>
    <n v="0.8999999999650754"/>
    <n v="38.888888890397979"/>
    <s v=""/>
    <n v="47.72727273080848"/>
    <s v=""/>
    <n v="38.888888890397979"/>
    <s v=""/>
    <n v="35"/>
    <s v=""/>
    <s v=""/>
    <s v=""/>
    <n v="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5"/>
    <x v="1"/>
    <x v="2"/>
    <d v="1899-12-30T23:15:00"/>
    <d v="1899-12-30T23:20:00"/>
    <n v="8.3333333255723119E-2"/>
    <d v="2021-09-10T23:15:00"/>
    <d v="2021-09-10T23:20:00"/>
    <x v="7"/>
    <s v=""/>
    <n v="5560"/>
    <n v="5560"/>
    <n v="0"/>
    <s v=""/>
    <m/>
    <m/>
    <m/>
    <n v="0"/>
    <m/>
    <n v="1190"/>
    <m/>
    <m/>
    <m/>
    <m/>
    <s v=""/>
    <m/>
    <m/>
    <m/>
    <m/>
    <x v="2"/>
    <m/>
    <m/>
    <m/>
    <m/>
    <s v="Reciprocando por vibraciones S&amp;S"/>
    <s v=""/>
    <s v=""/>
    <s v=""/>
    <s v=""/>
    <s v=""/>
    <s v=""/>
    <s v=""/>
    <n v="0.1"/>
    <s v=""/>
    <n v="8.3333333255723119E-2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.3333333255723119E-2"/>
    <s v=""/>
    <s v=""/>
    <m/>
  </r>
  <r>
    <x v="1"/>
    <x v="5"/>
    <x v="1"/>
    <x v="2"/>
    <d v="1899-12-30T23:20:00"/>
    <d v="1899-12-30T23:47:00"/>
    <n v="0.45000000006984919"/>
    <d v="2021-09-10T23:20:00"/>
    <d v="2021-09-10T23:47:00"/>
    <x v="5"/>
    <s v=""/>
    <n v="5560"/>
    <n v="5588"/>
    <n v="28"/>
    <n v="62.222222212564063"/>
    <m/>
    <m/>
    <n v="80"/>
    <n v="80"/>
    <n v="20"/>
    <n v="1190"/>
    <n v="15"/>
    <n v="10"/>
    <n v="2424"/>
    <n v="2424"/>
    <s v=""/>
    <m/>
    <m/>
    <m/>
    <m/>
    <x v="2"/>
    <m/>
    <m/>
    <m/>
    <m/>
    <m/>
    <n v="45"/>
    <n v="50"/>
    <n v="45"/>
    <s v=""/>
    <s v=""/>
    <s v=""/>
    <s v=""/>
    <s v=""/>
    <n v="28"/>
    <n v="0.45000000006984919"/>
    <n v="0.53333333332557231"/>
    <n v="52.500000000763976"/>
    <s v=""/>
    <n v="62.222222212564063"/>
    <s v=""/>
    <n v="52.500000000763976"/>
    <s v=""/>
    <n v="28"/>
    <s v=""/>
    <s v=""/>
    <s v=""/>
    <n v="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5"/>
    <x v="1"/>
    <x v="2"/>
    <d v="1899-12-30T23:47:00"/>
    <d v="1899-12-30T23:52:00"/>
    <n v="8.3333333255723119E-2"/>
    <d v="2021-09-10T23:47:00"/>
    <d v="2021-09-10T23:52:00"/>
    <x v="7"/>
    <s v=""/>
    <n v="5588"/>
    <n v="5588"/>
    <n v="0"/>
    <s v=""/>
    <m/>
    <m/>
    <m/>
    <n v="0"/>
    <m/>
    <n v="1190"/>
    <m/>
    <m/>
    <m/>
    <m/>
    <s v=""/>
    <m/>
    <m/>
    <m/>
    <m/>
    <x v="2"/>
    <m/>
    <m/>
    <m/>
    <m/>
    <s v="Reciprocando por vibraciones S&amp;S"/>
    <s v=""/>
    <s v=""/>
    <s v=""/>
    <s v=""/>
    <s v=""/>
    <s v=""/>
    <s v=""/>
    <n v="0.1"/>
    <s v=""/>
    <n v="8.3333333255723119E-2"/>
    <n v="0.416666666627861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.3333333255723119E-2"/>
    <s v=""/>
    <s v=""/>
    <m/>
  </r>
  <r>
    <x v="1"/>
    <x v="5"/>
    <x v="1"/>
    <x v="2"/>
    <d v="1899-12-30T23:52:00"/>
    <d v="1899-12-30T00:00:00"/>
    <n v="0.13333333341870457"/>
    <d v="2021-09-10T23:52:00"/>
    <d v="2021-09-11T00:00:00"/>
    <x v="5"/>
    <s v=""/>
    <n v="5588"/>
    <n v="5595"/>
    <n v="7"/>
    <n v="52.499999966385076"/>
    <m/>
    <m/>
    <n v="80"/>
    <n v="80"/>
    <n v="20"/>
    <n v="1190"/>
    <n v="16"/>
    <n v="10"/>
    <n v="2430"/>
    <n v="2430"/>
    <s v=""/>
    <m/>
    <m/>
    <m/>
    <m/>
    <x v="2"/>
    <m/>
    <m/>
    <m/>
    <m/>
    <m/>
    <n v="30"/>
    <n v="33"/>
    <n v="30"/>
    <s v=""/>
    <s v=""/>
    <s v=""/>
    <s v=""/>
    <s v=""/>
    <n v="7"/>
    <n v="0.13333333341870457"/>
    <n v="0.21666666667442769"/>
    <n v="32.307692306535046"/>
    <s v=""/>
    <n v="52.499999966385076"/>
    <s v=""/>
    <n v="32.307692306535046"/>
    <s v=""/>
    <n v="7"/>
    <s v=""/>
    <s v=""/>
    <s v=""/>
    <n v="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5"/>
    <x v="1"/>
    <x v="3"/>
    <d v="1899-12-30T00:00:00"/>
    <d v="1899-12-30T00:27:00"/>
    <n v="0.45000000006984919"/>
    <d v="2021-09-11T00:00:00"/>
    <d v="2021-09-11T00:27:00"/>
    <x v="5"/>
    <s v=""/>
    <n v="5595"/>
    <n v="5619"/>
    <n v="24"/>
    <n v="53.333333325054909"/>
    <m/>
    <m/>
    <n v="80"/>
    <n v="80"/>
    <n v="20"/>
    <n v="1190"/>
    <n v="16"/>
    <n v="10"/>
    <n v="2430"/>
    <n v="2430"/>
    <s v=""/>
    <m/>
    <m/>
    <m/>
    <m/>
    <x v="2"/>
    <m/>
    <m/>
    <m/>
    <m/>
    <m/>
    <n v="30"/>
    <n v="33"/>
    <n v="30"/>
    <s v=""/>
    <s v=""/>
    <s v=""/>
    <s v=""/>
    <s v=""/>
    <n v="24"/>
    <n v="0.45000000006984919"/>
    <n v="0.45000000006984919"/>
    <n v="53.333333325054909"/>
    <s v=""/>
    <n v="53.333333325054909"/>
    <s v=""/>
    <n v="53.333333325054909"/>
    <s v=""/>
    <n v="24"/>
    <s v=""/>
    <s v=""/>
    <s v=""/>
    <n v="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38"/>
  </r>
  <r>
    <x v="1"/>
    <x v="5"/>
    <x v="1"/>
    <x v="3"/>
    <d v="1899-12-30T00:27:00"/>
    <d v="1899-12-30T00:31:00"/>
    <n v="6.6666666534729302E-2"/>
    <d v="2021-09-11T00:27:00"/>
    <d v="2021-09-11T00:31:00"/>
    <x v="8"/>
    <s v=""/>
    <n v="5619"/>
    <n v="5619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n v="0.05"/>
    <s v=""/>
    <s v=""/>
    <n v="6.6666666534729302E-2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.6666666534729302E-2"/>
    <m/>
  </r>
  <r>
    <x v="1"/>
    <x v="5"/>
    <x v="1"/>
    <x v="3"/>
    <d v="1899-12-30T00:31:00"/>
    <d v="1899-12-30T00:36:00"/>
    <n v="8.3333333430346102E-2"/>
    <d v="2021-09-11T00:31:00"/>
    <d v="2021-09-11T00:36:00"/>
    <x v="7"/>
    <s v=""/>
    <n v="5619"/>
    <n v="5619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n v="0.1"/>
    <s v=""/>
    <n v="8.3333333430346102E-2"/>
    <n v="1.9666666667908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.3333333430346102E-2"/>
    <s v=""/>
    <s v=""/>
    <m/>
  </r>
  <r>
    <x v="1"/>
    <x v="5"/>
    <x v="1"/>
    <x v="3"/>
    <d v="1899-12-30T00:36:00"/>
    <d v="1899-12-30T00:42:00"/>
    <n v="9.9999999976716936E-2"/>
    <d v="2021-09-11T00:36:00"/>
    <d v="2021-09-11T00:42:00"/>
    <x v="9"/>
    <s v=""/>
    <n v="5619"/>
    <n v="5619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n v="8.3000000000000004E-2"/>
    <s v=""/>
    <s v=""/>
    <s v=""/>
    <n v="9.9999999976716936E-2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.9999999976716936E-2"/>
    <s v=""/>
    <s v=""/>
    <s v=""/>
    <s v=""/>
    <m/>
  </r>
  <r>
    <x v="1"/>
    <x v="5"/>
    <x v="1"/>
    <x v="3"/>
    <d v="1899-12-30T00:42:00"/>
    <d v="1899-12-30T01:11:00"/>
    <n v="0.48333333333721384"/>
    <d v="2021-09-11T00:42:00"/>
    <d v="2021-09-11T01:11:00"/>
    <x v="5"/>
    <s v=""/>
    <n v="5619"/>
    <n v="5639"/>
    <n v="20"/>
    <n v="41.379310344495366"/>
    <m/>
    <m/>
    <n v="80"/>
    <n v="80"/>
    <n v="80"/>
    <n v="1190"/>
    <n v="15"/>
    <n v="10"/>
    <n v="2458"/>
    <n v="2458"/>
    <s v=""/>
    <m/>
    <m/>
    <m/>
    <m/>
    <x v="2"/>
    <m/>
    <m/>
    <m/>
    <m/>
    <m/>
    <n v="30"/>
    <n v="33"/>
    <n v="30"/>
    <s v=""/>
    <s v=""/>
    <s v=""/>
    <s v=""/>
    <s v=""/>
    <n v="20"/>
    <n v="0.48333333333721384"/>
    <n v="0.73333333327900618"/>
    <n v="27.272727274747705"/>
    <s v=""/>
    <n v="41.379310344495366"/>
    <s v=""/>
    <n v="27.272727274747705"/>
    <s v=""/>
    <n v="20"/>
    <s v=""/>
    <s v=""/>
    <s v=""/>
    <n v="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5"/>
    <x v="1"/>
    <x v="3"/>
    <d v="1899-12-30T01:11:00"/>
    <d v="1899-12-30T01:15:00"/>
    <n v="6.6666666709352285E-2"/>
    <d v="2021-09-11T01:11:00"/>
    <d v="2021-09-11T01:15:00"/>
    <x v="7"/>
    <s v=""/>
    <n v="5639"/>
    <n v="5639"/>
    <n v="0"/>
    <s v=""/>
    <m/>
    <m/>
    <m/>
    <n v="0"/>
    <m/>
    <n v="1190"/>
    <m/>
    <m/>
    <m/>
    <m/>
    <s v=""/>
    <m/>
    <m/>
    <m/>
    <m/>
    <x v="2"/>
    <m/>
    <m/>
    <m/>
    <m/>
    <s v="Reciprocando por vibraciones S&amp;S"/>
    <s v=""/>
    <s v=""/>
    <s v=""/>
    <s v=""/>
    <s v=""/>
    <s v=""/>
    <s v=""/>
    <n v="0.1"/>
    <s v=""/>
    <n v="6.6666666709352285E-2"/>
    <n v="0.366666666639503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.6666666709352285E-2"/>
    <s v=""/>
    <s v=""/>
    <m/>
  </r>
  <r>
    <x v="1"/>
    <x v="5"/>
    <x v="1"/>
    <x v="3"/>
    <d v="1899-12-30T01:15:00"/>
    <d v="1899-12-30T01:30:00"/>
    <n v="0.24999999994179234"/>
    <d v="2021-09-11T01:15:00"/>
    <d v="2021-09-11T01:30:00"/>
    <x v="5"/>
    <s v=""/>
    <n v="5639"/>
    <n v="5653"/>
    <n v="14"/>
    <n v="56.000000013038516"/>
    <m/>
    <m/>
    <n v="80"/>
    <n v="80"/>
    <n v="80"/>
    <n v="1190"/>
    <n v="15"/>
    <n v="10"/>
    <n v="2455"/>
    <n v="2455"/>
    <s v=""/>
    <m/>
    <m/>
    <m/>
    <m/>
    <x v="2"/>
    <m/>
    <m/>
    <m/>
    <m/>
    <m/>
    <n v="30"/>
    <n v="33"/>
    <n v="30"/>
    <s v=""/>
    <s v=""/>
    <s v=""/>
    <s v=""/>
    <s v=""/>
    <n v="14"/>
    <n v="0.24999999994179234"/>
    <n v="0.31666666665114462"/>
    <n v="44.210526317956543"/>
    <s v=""/>
    <n v="56.000000013038516"/>
    <s v=""/>
    <n v="44.210526317956543"/>
    <s v=""/>
    <n v="14"/>
    <s v=""/>
    <s v=""/>
    <s v=""/>
    <n v="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5"/>
    <x v="1"/>
    <x v="3"/>
    <d v="1899-12-30T01:30:00"/>
    <d v="1899-12-30T01:38:00"/>
    <n v="0.13333333341870457"/>
    <d v="2021-09-11T01:30:00"/>
    <d v="2021-09-11T01:38:00"/>
    <x v="7"/>
    <s v=""/>
    <n v="5653"/>
    <n v="5653"/>
    <n v="0"/>
    <s v=""/>
    <m/>
    <m/>
    <m/>
    <n v="0"/>
    <m/>
    <n v="1190"/>
    <m/>
    <m/>
    <m/>
    <m/>
    <s v=""/>
    <m/>
    <m/>
    <m/>
    <m/>
    <x v="2"/>
    <m/>
    <m/>
    <m/>
    <m/>
    <s v="Reciprocando por vibraciones S&amp;S"/>
    <s v=""/>
    <s v=""/>
    <s v=""/>
    <s v=""/>
    <s v=""/>
    <s v=""/>
    <s v=""/>
    <n v="0.1"/>
    <s v=""/>
    <n v="0.13333333341870457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.13333333341870457"/>
    <s v=""/>
    <s v=""/>
    <m/>
  </r>
  <r>
    <x v="1"/>
    <x v="5"/>
    <x v="1"/>
    <x v="3"/>
    <d v="1899-12-30T01:38:00"/>
    <d v="1899-12-30T02:02:00"/>
    <n v="0.39999999990686774"/>
    <d v="2021-09-11T01:38:00"/>
    <d v="2021-09-11T02:02:00"/>
    <x v="5"/>
    <s v=""/>
    <n v="5653"/>
    <n v="5675"/>
    <n v="22"/>
    <n v="55.000000012805685"/>
    <m/>
    <m/>
    <n v="70"/>
    <n v="70"/>
    <n v="15"/>
    <n v="1190"/>
    <n v="15"/>
    <n v="10"/>
    <n v="2460"/>
    <n v="2460"/>
    <s v=""/>
    <m/>
    <m/>
    <m/>
    <m/>
    <x v="2"/>
    <m/>
    <m/>
    <m/>
    <m/>
    <m/>
    <n v="30"/>
    <n v="33"/>
    <n v="30"/>
    <s v=""/>
    <s v=""/>
    <s v=""/>
    <s v=""/>
    <s v=""/>
    <n v="22"/>
    <n v="0.39999999990686774"/>
    <n v="0.53333333332557231"/>
    <n v="41.250000000600267"/>
    <s v=""/>
    <n v="55.000000012805685"/>
    <s v=""/>
    <n v="41.250000000600267"/>
    <s v=""/>
    <n v="22"/>
    <s v=""/>
    <s v=""/>
    <s v=""/>
    <n v="2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3"/>
    <x v="1"/>
    <x v="3"/>
    <d v="1899-12-30T02:02:00"/>
    <d v="1899-12-30T02:08:00"/>
    <n v="9.9999999976716936E-2"/>
    <d v="2021-09-11T02:02:00"/>
    <d v="2021-09-11T02:08:00"/>
    <x v="7"/>
    <s v=""/>
    <n v="5675"/>
    <n v="5675"/>
    <n v="0"/>
    <s v=""/>
    <m/>
    <m/>
    <m/>
    <n v="0"/>
    <m/>
    <n v="1190"/>
    <m/>
    <m/>
    <m/>
    <m/>
    <s v=""/>
    <m/>
    <m/>
    <m/>
    <m/>
    <x v="2"/>
    <m/>
    <m/>
    <m/>
    <m/>
    <s v="Reciprocando por vibraciones S&amp;S"/>
    <s v=""/>
    <s v=""/>
    <s v=""/>
    <s v=""/>
    <s v=""/>
    <s v=""/>
    <s v=""/>
    <n v="0.1"/>
    <s v=""/>
    <n v="9.9999999976716936E-2"/>
    <n v="0.6833333332906477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.9999999976716936E-2"/>
    <s v=""/>
    <s v=""/>
    <m/>
  </r>
  <r>
    <x v="1"/>
    <x v="3"/>
    <x v="1"/>
    <x v="3"/>
    <d v="1899-12-30T02:08:00"/>
    <d v="1899-12-30T02:34:00"/>
    <n v="0.43333333334885538"/>
    <d v="2021-09-11T02:08:00"/>
    <d v="2021-09-11T02:34:00"/>
    <x v="5"/>
    <s v=""/>
    <n v="5675"/>
    <n v="5695"/>
    <n v="20"/>
    <n v="46.153846152192919"/>
    <m/>
    <m/>
    <n v="70"/>
    <n v="70"/>
    <n v="14"/>
    <n v="1190"/>
    <n v="15"/>
    <n v="10"/>
    <n v="2500"/>
    <n v="2500"/>
    <s v=""/>
    <m/>
    <m/>
    <m/>
    <m/>
    <x v="2"/>
    <m/>
    <m/>
    <m/>
    <m/>
    <m/>
    <n v="30"/>
    <n v="33"/>
    <n v="30"/>
    <s v=""/>
    <s v=""/>
    <s v=""/>
    <s v=""/>
    <s v=""/>
    <n v="20"/>
    <n v="0.43333333334885538"/>
    <n v="0.53333333332557231"/>
    <n v="37.500000000545697"/>
    <s v=""/>
    <n v="46.153846152192919"/>
    <s v=""/>
    <n v="37.500000000545697"/>
    <s v=""/>
    <n v="20"/>
    <s v=""/>
    <s v=""/>
    <s v=""/>
    <n v="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3"/>
    <x v="1"/>
    <x v="3"/>
    <d v="1899-12-30T02:34:00"/>
    <d v="1899-12-30T02:40:00"/>
    <n v="9.9999999976716936E-2"/>
    <d v="2021-09-11T02:34:00"/>
    <d v="2021-09-11T02:40:00"/>
    <x v="7"/>
    <s v=""/>
    <n v="5695"/>
    <n v="5695"/>
    <n v="0"/>
    <s v=""/>
    <m/>
    <m/>
    <m/>
    <n v="0"/>
    <m/>
    <n v="1190"/>
    <m/>
    <m/>
    <m/>
    <m/>
    <s v=""/>
    <m/>
    <m/>
    <m/>
    <m/>
    <x v="2"/>
    <m/>
    <m/>
    <m/>
    <m/>
    <s v="Reciprocando por vibraciones S&amp;S"/>
    <s v=""/>
    <s v=""/>
    <s v=""/>
    <s v=""/>
    <s v=""/>
    <s v=""/>
    <s v=""/>
    <n v="0.1"/>
    <s v=""/>
    <n v="9.9999999976716936E-2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.9999999976716936E-2"/>
    <s v=""/>
    <s v=""/>
    <m/>
  </r>
  <r>
    <x v="1"/>
    <x v="3"/>
    <x v="1"/>
    <x v="3"/>
    <d v="1899-12-30T02:40:00"/>
    <d v="1899-12-30T03:05:00"/>
    <n v="0.41666666662786156"/>
    <d v="2021-09-11T02:40:00"/>
    <d v="2021-09-11T03:05:00"/>
    <x v="5"/>
    <s v=""/>
    <n v="5695"/>
    <n v="5712"/>
    <n v="17"/>
    <n v="40.800000003799795"/>
    <m/>
    <m/>
    <n v="70"/>
    <n v="70"/>
    <n v="16"/>
    <n v="1190"/>
    <n v="15"/>
    <n v="10"/>
    <n v="2500"/>
    <n v="2500"/>
    <s v=""/>
    <m/>
    <m/>
    <m/>
    <m/>
    <x v="2"/>
    <m/>
    <m/>
    <m/>
    <m/>
    <m/>
    <n v="30"/>
    <n v="33"/>
    <n v="30"/>
    <s v=""/>
    <s v=""/>
    <s v=""/>
    <s v=""/>
    <s v=""/>
    <n v="17"/>
    <n v="0.41666666662786156"/>
    <n v="0.5166666666045785"/>
    <n v="32.903225810405615"/>
    <s v=""/>
    <n v="40.800000003799795"/>
    <s v=""/>
    <n v="32.903225810405615"/>
    <s v=""/>
    <n v="17"/>
    <s v=""/>
    <s v=""/>
    <s v=""/>
    <n v="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3"/>
    <x v="1"/>
    <x v="3"/>
    <d v="1899-12-30T03:05:00"/>
    <d v="1899-12-30T03:07:00"/>
    <n v="3.3333333441987634E-2"/>
    <d v="2021-09-11T03:05:00"/>
    <d v="2021-09-11T03:07:00"/>
    <x v="8"/>
    <s v=""/>
    <n v="5712"/>
    <n v="5712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n v="0.05"/>
    <s v=""/>
    <s v=""/>
    <n v="3.3333333441987634E-2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.3333333441987634E-2"/>
    <m/>
  </r>
  <r>
    <x v="1"/>
    <x v="3"/>
    <x v="1"/>
    <x v="3"/>
    <d v="1899-12-30T03:07:00"/>
    <d v="1899-12-30T03:12:00"/>
    <n v="8.3333333255723119E-2"/>
    <d v="2021-09-11T03:07:00"/>
    <d v="2021-09-11T03:12:00"/>
    <x v="7"/>
    <s v=""/>
    <n v="5712"/>
    <n v="5712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n v="0.1"/>
    <s v=""/>
    <n v="8.3333333255723119E-2"/>
    <n v="0.716666666732635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.3333333255723119E-2"/>
    <s v=""/>
    <s v=""/>
    <m/>
  </r>
  <r>
    <x v="1"/>
    <x v="3"/>
    <x v="1"/>
    <x v="3"/>
    <d v="1899-12-30T03:12:00"/>
    <d v="1899-12-30T03:18:00"/>
    <n v="9.9999999976716936E-2"/>
    <d v="2021-09-11T03:12:00"/>
    <d v="2021-09-11T03:18:00"/>
    <x v="9"/>
    <s v=""/>
    <n v="5712"/>
    <n v="5712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n v="8.3000000000000004E-2"/>
    <s v=""/>
    <s v=""/>
    <s v=""/>
    <n v="9.9999999976716936E-2"/>
    <n v="0.3166666666511446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.9999999976716936E-2"/>
    <s v=""/>
    <s v=""/>
    <s v=""/>
    <s v=""/>
    <m/>
  </r>
  <r>
    <x v="1"/>
    <x v="3"/>
    <x v="1"/>
    <x v="3"/>
    <d v="1899-12-30T03:18:00"/>
    <d v="1899-12-30T03:25:00"/>
    <n v="0.11666666669771075"/>
    <d v="2021-09-11T03:18:00"/>
    <d v="2021-09-11T03:25:00"/>
    <x v="10"/>
    <s v=""/>
    <n v="5712"/>
    <n v="5712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s v=""/>
    <s v=""/>
    <s v=""/>
    <n v="0.783333333267364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3"/>
    <x v="1"/>
    <x v="3"/>
    <d v="1899-12-30T03:25:00"/>
    <d v="1899-12-30T03:40:00"/>
    <n v="0.25000000011641532"/>
    <d v="2021-09-11T03:25:00"/>
    <d v="2021-09-11T03:40:00"/>
    <x v="5"/>
    <s v=""/>
    <n v="5712"/>
    <n v="5726"/>
    <n v="14"/>
    <n v="55.999999973922968"/>
    <m/>
    <m/>
    <n v="70"/>
    <n v="70"/>
    <n v="15"/>
    <n v="1190"/>
    <n v="16"/>
    <n v="10"/>
    <n v="2520"/>
    <n v="2520"/>
    <s v=""/>
    <m/>
    <m/>
    <m/>
    <m/>
    <x v="2"/>
    <m/>
    <m/>
    <m/>
    <m/>
    <m/>
    <n v="30"/>
    <n v="33"/>
    <n v="30"/>
    <s v=""/>
    <s v=""/>
    <s v=""/>
    <s v=""/>
    <s v=""/>
    <n v="14"/>
    <n v="0.25000000011641532"/>
    <n v="0.46666666679084301"/>
    <n v="29.999999992017234"/>
    <s v=""/>
    <n v="55.999999973922968"/>
    <s v=""/>
    <n v="29.999999992017234"/>
    <s v=""/>
    <n v="14"/>
    <s v=""/>
    <s v=""/>
    <s v=""/>
    <n v="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3"/>
    <x v="1"/>
    <x v="3"/>
    <d v="1899-12-30T03:40:00"/>
    <d v="1899-12-30T03:44:00"/>
    <n v="6.6666666534729302E-2"/>
    <d v="2021-09-11T03:40:00"/>
    <d v="2021-09-11T03:44:00"/>
    <x v="7"/>
    <s v=""/>
    <n v="5726"/>
    <n v="5726"/>
    <n v="0"/>
    <s v=""/>
    <m/>
    <m/>
    <m/>
    <n v="0"/>
    <m/>
    <n v="1190"/>
    <m/>
    <m/>
    <m/>
    <m/>
    <s v=""/>
    <m/>
    <m/>
    <m/>
    <m/>
    <x v="2"/>
    <m/>
    <m/>
    <m/>
    <m/>
    <s v="Reciprocando por vibraciones S&amp;S"/>
    <s v=""/>
    <s v=""/>
    <s v=""/>
    <s v=""/>
    <s v=""/>
    <s v=""/>
    <s v=""/>
    <n v="0.1"/>
    <s v=""/>
    <n v="6.6666666534729302E-2"/>
    <n v="0.600000000034924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.6666666534729302E-2"/>
    <s v=""/>
    <s v=""/>
    <m/>
  </r>
  <r>
    <x v="1"/>
    <x v="3"/>
    <x v="1"/>
    <x v="3"/>
    <d v="1899-12-30T03:44:00"/>
    <d v="1899-12-30T04:11:00"/>
    <n v="0.45000000006984919"/>
    <d v="2021-09-11T03:44:00"/>
    <d v="2021-09-11T04:11:00"/>
    <x v="5"/>
    <s v=""/>
    <n v="5726"/>
    <n v="5750"/>
    <n v="24"/>
    <n v="53.333333325054909"/>
    <m/>
    <m/>
    <n v="70"/>
    <n v="70"/>
    <n v="15"/>
    <n v="1190"/>
    <n v="17"/>
    <n v="10"/>
    <n v="2510"/>
    <n v="2510"/>
    <s v=""/>
    <m/>
    <m/>
    <m/>
    <m/>
    <x v="2"/>
    <m/>
    <m/>
    <m/>
    <m/>
    <m/>
    <n v="30"/>
    <n v="33"/>
    <n v="30"/>
    <s v=""/>
    <s v=""/>
    <s v=""/>
    <s v=""/>
    <s v=""/>
    <n v="24"/>
    <n v="0.45000000006984919"/>
    <n v="0.5166666666045785"/>
    <n v="46.451612908807924"/>
    <s v=""/>
    <n v="53.333333325054909"/>
    <s v=""/>
    <n v="46.451612908807924"/>
    <s v=""/>
    <n v="24"/>
    <s v=""/>
    <s v=""/>
    <s v=""/>
    <n v="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3"/>
    <x v="1"/>
    <x v="3"/>
    <d v="1899-12-30T04:11:00"/>
    <d v="1899-12-30T04:16:00"/>
    <n v="8.3333333255723119E-2"/>
    <d v="2021-09-11T04:11:00"/>
    <d v="2021-09-11T04:16:00"/>
    <x v="7"/>
    <s v=""/>
    <n v="5750"/>
    <n v="5750"/>
    <n v="0"/>
    <s v=""/>
    <m/>
    <m/>
    <m/>
    <n v="0"/>
    <m/>
    <n v="1190"/>
    <m/>
    <m/>
    <m/>
    <m/>
    <s v=""/>
    <m/>
    <m/>
    <m/>
    <m/>
    <x v="2"/>
    <m/>
    <m/>
    <m/>
    <m/>
    <s v="Reciprocando por vibraciones S&amp;S"/>
    <s v=""/>
    <s v=""/>
    <s v=""/>
    <s v=""/>
    <s v=""/>
    <s v=""/>
    <s v=""/>
    <n v="0.1"/>
    <s v=""/>
    <n v="8.3333333255723119E-2"/>
    <n v="0.6666666667442768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.3333333255723119E-2"/>
    <s v=""/>
    <s v=""/>
    <m/>
  </r>
  <r>
    <x v="1"/>
    <x v="3"/>
    <x v="1"/>
    <x v="3"/>
    <d v="1899-12-30T04:16:00"/>
    <d v="1899-12-30T04:57:00"/>
    <n v="0.6833333334652707"/>
    <d v="2021-09-11T04:16:00"/>
    <d v="2021-09-11T04:57:00"/>
    <x v="5"/>
    <s v=""/>
    <n v="5750"/>
    <n v="5805"/>
    <n v="55"/>
    <n v="80.48780486250827"/>
    <m/>
    <m/>
    <n v="100"/>
    <n v="100"/>
    <n v="22"/>
    <n v="1190"/>
    <n v="17"/>
    <n v="10"/>
    <n v="2530"/>
    <n v="2530"/>
    <s v=""/>
    <m/>
    <m/>
    <m/>
    <m/>
    <x v="2"/>
    <m/>
    <m/>
    <m/>
    <m/>
    <s v="Parametros normales"/>
    <n v="30"/>
    <n v="33"/>
    <n v="30"/>
    <s v=""/>
    <s v=""/>
    <s v=""/>
    <s v=""/>
    <s v=""/>
    <n v="55"/>
    <n v="0.6833333334652707"/>
    <n v="0.76666666672099382"/>
    <n v="71.73913042969906"/>
    <s v=""/>
    <n v="80.48780486250827"/>
    <s v=""/>
    <n v="71.73913042969906"/>
    <s v=""/>
    <n v="55"/>
    <s v=""/>
    <s v=""/>
    <s v=""/>
    <n v="5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3"/>
    <x v="1"/>
    <x v="3"/>
    <d v="1899-12-30T04:57:00"/>
    <d v="1899-12-30T05:00:00"/>
    <n v="4.9999999988358468E-2"/>
    <d v="2021-09-11T04:57:00"/>
    <d v="2021-09-11T05:00:00"/>
    <x v="8"/>
    <s v=""/>
    <n v="5805"/>
    <n v="5805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n v="0.05"/>
    <s v=""/>
    <s v=""/>
    <n v="4.9999999988358468E-2"/>
    <n v="0.999999999941792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.9999999988358468E-2"/>
    <m/>
  </r>
  <r>
    <x v="1"/>
    <x v="3"/>
    <x v="1"/>
    <x v="3"/>
    <d v="1899-12-30T05:00:00"/>
    <d v="1899-12-30T05:04:00"/>
    <n v="6.6666666534729302E-2"/>
    <d v="2021-09-11T05:00:00"/>
    <d v="2021-09-11T05:04:00"/>
    <x v="7"/>
    <s v=""/>
    <n v="5805"/>
    <n v="5805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n v="0.1"/>
    <s v=""/>
    <n v="6.6666666534729302E-2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.6666666534729302E-2"/>
    <s v=""/>
    <s v=""/>
    <m/>
  </r>
  <r>
    <x v="1"/>
    <x v="3"/>
    <x v="1"/>
    <x v="3"/>
    <d v="1899-12-30T05:04:00"/>
    <d v="1899-12-30T05:07:00"/>
    <n v="4.9999999988358468E-2"/>
    <d v="2021-09-11T05:04:00"/>
    <d v="2021-09-11T05:07:00"/>
    <x v="9"/>
    <s v=""/>
    <n v="5805"/>
    <n v="5805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n v="8.3000000000000004E-2"/>
    <s v=""/>
    <s v=""/>
    <s v=""/>
    <n v="4.9999999988358468E-2"/>
    <n v="0.3000000001047737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.9999999988358468E-2"/>
    <s v=""/>
    <s v=""/>
    <s v=""/>
    <s v=""/>
    <m/>
  </r>
  <r>
    <x v="1"/>
    <x v="3"/>
    <x v="1"/>
    <x v="3"/>
    <d v="1899-12-30T05:07:00"/>
    <d v="1899-12-30T05:14:00"/>
    <n v="0.11666666669771075"/>
    <d v="2021-09-11T05:07:00"/>
    <d v="2021-09-11T05:14:00"/>
    <x v="10"/>
    <s v=""/>
    <n v="5805"/>
    <n v="5805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s v=""/>
    <s v=""/>
    <s v=""/>
    <n v="0.4666666666162200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3"/>
    <x v="1"/>
    <x v="3"/>
    <d v="1899-12-30T05:14:00"/>
    <d v="1899-12-30T05:29:00"/>
    <n v="0.25000000011641532"/>
    <d v="2021-09-11T05:14:00"/>
    <d v="2021-09-11T05:29:00"/>
    <x v="5"/>
    <s v=""/>
    <n v="5805"/>
    <n v="5827"/>
    <n v="22"/>
    <n v="87.999999959021807"/>
    <m/>
    <m/>
    <n v="100"/>
    <n v="100"/>
    <n v="21"/>
    <n v="1190"/>
    <n v="16"/>
    <n v="11"/>
    <n v="2600"/>
    <n v="2600"/>
    <s v=""/>
    <m/>
    <m/>
    <m/>
    <m/>
    <x v="2"/>
    <m/>
    <m/>
    <m/>
    <m/>
    <m/>
    <n v="30"/>
    <n v="33"/>
    <n v="30"/>
    <s v=""/>
    <s v=""/>
    <s v=""/>
    <s v=""/>
    <s v=""/>
    <n v="22"/>
    <n v="0.25000000011641532"/>
    <n v="0.41666666662786156"/>
    <n v="52.800000004917386"/>
    <s v=""/>
    <n v="87.999999959021807"/>
    <s v=""/>
    <n v="52.800000004917386"/>
    <s v=""/>
    <n v="22"/>
    <s v=""/>
    <s v=""/>
    <s v=""/>
    <n v="2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3"/>
    <x v="1"/>
    <x v="3"/>
    <d v="1899-12-30T05:29:00"/>
    <d v="1899-12-30T06:00:00"/>
    <n v="0.5166666666045785"/>
    <d v="2021-09-11T05:29:00"/>
    <d v="2021-09-11T06:00:00"/>
    <x v="5"/>
    <s v=""/>
    <n v="5827"/>
    <n v="5850"/>
    <n v="23"/>
    <n v="44.516129037607598"/>
    <m/>
    <m/>
    <n v="70"/>
    <n v="70"/>
    <n v="12"/>
    <n v="1000"/>
    <n v="15"/>
    <n v="11"/>
    <n v="1870"/>
    <n v="1870"/>
    <s v=""/>
    <n v="165"/>
    <n v="220"/>
    <n v="180"/>
    <n v="9.9"/>
    <x v="2"/>
    <m/>
    <m/>
    <m/>
    <m/>
    <s v="Parametros controlados, conglomerado inferior"/>
    <n v="30"/>
    <n v="33"/>
    <n v="30"/>
    <s v=""/>
    <s v=""/>
    <s v=""/>
    <s v=""/>
    <s v=""/>
    <n v="23"/>
    <n v="0.5166666666045785"/>
    <n v="0.5166666666045785"/>
    <n v="44.516129037607598"/>
    <s v=""/>
    <n v="44.516129037607598"/>
    <s v=""/>
    <n v="44.516129037607598"/>
    <s v=""/>
    <n v="23"/>
    <s v=""/>
    <s v=""/>
    <s v=""/>
    <n v="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6"/>
    <x v="1"/>
    <x v="3"/>
    <d v="1899-12-30T06:00:00"/>
    <d v="1899-12-30T06:53:00"/>
    <n v="0.88333333341870457"/>
    <d v="2021-09-11T06:00:00"/>
    <d v="2021-09-11T06:53:00"/>
    <x v="5"/>
    <s v=""/>
    <n v="5850"/>
    <n v="5883"/>
    <n v="33"/>
    <n v="37.358490562427164"/>
    <m/>
    <m/>
    <n v="70"/>
    <n v="70"/>
    <n v="15"/>
    <n v="1000"/>
    <n v="15"/>
    <n v="11"/>
    <n v="1880"/>
    <n v="1880"/>
    <s v=""/>
    <m/>
    <m/>
    <m/>
    <m/>
    <x v="3"/>
    <m/>
    <m/>
    <m/>
    <m/>
    <m/>
    <n v="30"/>
    <n v="33"/>
    <n v="30"/>
    <s v=""/>
    <s v=""/>
    <s v=""/>
    <s v=""/>
    <s v=""/>
    <n v="33"/>
    <n v="0.88333333341870457"/>
    <n v="0.88333333341870457"/>
    <n v="37.358490562427164"/>
    <n v="37.358490562427164"/>
    <s v=""/>
    <n v="37.358490562427164"/>
    <s v=""/>
    <n v="33"/>
    <s v=""/>
    <s v=""/>
    <s v=""/>
    <n v="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6"/>
    <x v="1"/>
    <x v="3"/>
    <d v="1899-12-30T06:53:00"/>
    <d v="1899-12-30T06:58:00"/>
    <n v="8.3333333255723119E-2"/>
    <d v="2021-09-11T06:53:00"/>
    <d v="2021-09-11T06:58:00"/>
    <x v="7"/>
    <s v=""/>
    <n v="5883"/>
    <n v="5883"/>
    <n v="0"/>
    <s v=""/>
    <m/>
    <m/>
    <m/>
    <n v="0"/>
    <m/>
    <n v="1000"/>
    <m/>
    <m/>
    <m/>
    <m/>
    <s v=""/>
    <m/>
    <m/>
    <m/>
    <m/>
    <x v="3"/>
    <m/>
    <m/>
    <m/>
    <m/>
    <s v="Reciprocando por vibraciones S&amp;S"/>
    <s v=""/>
    <s v=""/>
    <s v=""/>
    <s v=""/>
    <s v=""/>
    <s v=""/>
    <s v=""/>
    <n v="0.1"/>
    <s v=""/>
    <n v="8.3333333255723119E-2"/>
    <n v="0.3166666666511446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.3333333255723119E-2"/>
    <s v=""/>
    <s v=""/>
    <s v=""/>
    <m/>
  </r>
  <r>
    <x v="1"/>
    <x v="6"/>
    <x v="1"/>
    <x v="3"/>
    <d v="1899-12-30T06:58:00"/>
    <d v="1899-12-30T07:21:00"/>
    <n v="0.38333333336049691"/>
    <d v="2021-09-11T06:58:00"/>
    <d v="2021-09-11T07:21:00"/>
    <x v="5"/>
    <s v=""/>
    <n v="5883"/>
    <n v="5900"/>
    <n v="17"/>
    <n v="44.34782608381397"/>
    <m/>
    <m/>
    <n v="70"/>
    <n v="70"/>
    <n v="15"/>
    <n v="1000"/>
    <n v="15"/>
    <n v="11"/>
    <n v="1880"/>
    <n v="1880"/>
    <s v=""/>
    <m/>
    <m/>
    <m/>
    <m/>
    <x v="3"/>
    <m/>
    <m/>
    <m/>
    <m/>
    <m/>
    <n v="30"/>
    <n v="33"/>
    <n v="30"/>
    <s v=""/>
    <s v=""/>
    <s v=""/>
    <s v=""/>
    <s v=""/>
    <n v="17"/>
    <n v="0.38333333336049691"/>
    <n v="0.46666666661622003"/>
    <n v="36.428571432509358"/>
    <n v="44.34782608381397"/>
    <s v=""/>
    <n v="36.428571432509358"/>
    <s v=""/>
    <n v="17"/>
    <s v=""/>
    <s v=""/>
    <s v=""/>
    <n v="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6"/>
    <x v="1"/>
    <x v="3"/>
    <d v="1899-12-30T07:21:00"/>
    <d v="1899-12-30T07:23:00"/>
    <n v="3.3333333267364651E-2"/>
    <d v="2021-09-11T07:21:00"/>
    <d v="2021-09-11T07:23:00"/>
    <x v="8"/>
    <s v=""/>
    <n v="5900"/>
    <n v="5900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3.3333333267364651E-2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.3333333267364651E-2"/>
    <s v=""/>
    <m/>
  </r>
  <r>
    <x v="1"/>
    <x v="6"/>
    <x v="1"/>
    <x v="3"/>
    <d v="1899-12-30T07:23:00"/>
    <d v="1899-12-30T07:26:00"/>
    <n v="4.9999999988358468E-2"/>
    <d v="2021-09-11T07:23:00"/>
    <d v="2021-09-11T07:26:00"/>
    <x v="7"/>
    <s v=""/>
    <n v="5900"/>
    <n v="5900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1"/>
    <s v=""/>
    <n v="4.9999999988358468E-2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.9999999988358468E-2"/>
    <s v=""/>
    <s v=""/>
    <s v=""/>
    <m/>
  </r>
  <r>
    <x v="1"/>
    <x v="6"/>
    <x v="1"/>
    <x v="3"/>
    <d v="1899-12-30T07:26:00"/>
    <d v="1899-12-30T07:33:00"/>
    <n v="0.11666666669771075"/>
    <d v="2021-09-11T07:26:00"/>
    <d v="2021-09-11T07:33:00"/>
    <x v="9"/>
    <s v=""/>
    <n v="5900"/>
    <n v="5900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0.11666666669771075"/>
    <n v="0.783333333441987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.11666666669771075"/>
    <s v=""/>
    <s v=""/>
    <s v=""/>
    <s v=""/>
    <s v=""/>
    <m/>
  </r>
  <r>
    <x v="1"/>
    <x v="6"/>
    <x v="1"/>
    <x v="3"/>
    <d v="1899-12-30T07:33:00"/>
    <d v="1899-12-30T07:37:00"/>
    <n v="6.6666666709352285E-2"/>
    <d v="2021-09-11T07:33:00"/>
    <d v="2021-09-11T07:37:00"/>
    <x v="6"/>
    <n v="6.6666666709352285E-2"/>
    <n v="5900"/>
    <n v="5900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n v="6.6666666709352285E-2"/>
    <n v="0.2999999999301508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6"/>
    <x v="1"/>
    <x v="3"/>
    <d v="1899-12-30T07:37:00"/>
    <d v="1899-12-30T10:02:00"/>
    <n v="2.4166666666860692"/>
    <d v="2021-09-11T07:37:00"/>
    <d v="2021-09-11T10:02:00"/>
    <x v="5"/>
    <s v=""/>
    <n v="5900"/>
    <n v="5994"/>
    <n v="94"/>
    <n v="38.896551723825645"/>
    <m/>
    <m/>
    <n v="70"/>
    <n v="70"/>
    <n v="18"/>
    <n v="1000"/>
    <n v="16"/>
    <n v="11"/>
    <n v="1800"/>
    <n v="1800"/>
    <s v=""/>
    <n v="193"/>
    <n v="236"/>
    <n v="199"/>
    <m/>
    <x v="3"/>
    <m/>
    <m/>
    <m/>
    <m/>
    <m/>
    <n v="30"/>
    <n v="33"/>
    <n v="30"/>
    <s v=""/>
    <s v=""/>
    <s v=""/>
    <s v=""/>
    <s v=""/>
    <n v="94"/>
    <n v="2.4166666666860692"/>
    <n v="2.6833333333488554"/>
    <n v="35.03105590041848"/>
    <n v="38.896551723825645"/>
    <s v=""/>
    <n v="35.03105590041848"/>
    <s v=""/>
    <n v="94"/>
    <s v=""/>
    <s v=""/>
    <s v=""/>
    <n v="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6"/>
    <x v="1"/>
    <x v="3"/>
    <d v="1899-12-30T10:02:00"/>
    <d v="1899-12-30T10:05:00"/>
    <n v="4.9999999988358468E-2"/>
    <d v="2021-09-11T10:02:00"/>
    <d v="2021-09-11T10:05:00"/>
    <x v="8"/>
    <s v=""/>
    <n v="5994"/>
    <n v="5994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4.9999999988358468E-2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.9999999988358468E-2"/>
    <s v=""/>
    <m/>
  </r>
  <r>
    <x v="1"/>
    <x v="6"/>
    <x v="1"/>
    <x v="3"/>
    <d v="1899-12-30T10:05:00"/>
    <d v="1899-12-30T10:13:00"/>
    <n v="0.13333333324408159"/>
    <d v="2021-09-11T10:05:00"/>
    <d v="2021-09-11T10:13:00"/>
    <x v="7"/>
    <s v=""/>
    <n v="5994"/>
    <n v="5994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1"/>
    <s v=""/>
    <n v="0.13333333324408159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.13333333324408159"/>
    <s v=""/>
    <s v=""/>
    <s v=""/>
    <m/>
  </r>
  <r>
    <x v="1"/>
    <x v="6"/>
    <x v="1"/>
    <x v="3"/>
    <d v="1899-12-30T10:13:00"/>
    <d v="1899-12-30T10:21:00"/>
    <n v="0.13333333341870457"/>
    <d v="2021-09-11T10:13:00"/>
    <d v="2021-09-11T10:21:00"/>
    <x v="9"/>
    <s v=""/>
    <n v="5994"/>
    <n v="5994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0.13333333341870457"/>
    <n v="0.733333333279006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.13333333341870457"/>
    <s v=""/>
    <s v=""/>
    <s v=""/>
    <s v=""/>
    <s v=""/>
    <m/>
  </r>
  <r>
    <x v="1"/>
    <x v="6"/>
    <x v="1"/>
    <x v="3"/>
    <d v="1899-12-30T10:21:00"/>
    <d v="1899-12-30T10:26:00"/>
    <n v="8.3333333255723119E-2"/>
    <d v="2021-09-11T10:21:00"/>
    <d v="2021-09-11T10:26:00"/>
    <x v="6"/>
    <n v="8.3333333255723119E-2"/>
    <n v="5994"/>
    <n v="5994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n v="8.3333333255723119E-2"/>
    <n v="0.3833333333604969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6"/>
    <x v="1"/>
    <x v="3"/>
    <d v="1899-12-30T10:26:00"/>
    <d v="1899-12-30T10:48:00"/>
    <n v="0.36666666663950309"/>
    <d v="2021-09-11T10:26:00"/>
    <d v="2021-09-11T10:48:00"/>
    <x v="5"/>
    <s v=""/>
    <n v="5994"/>
    <n v="6004"/>
    <n v="10"/>
    <n v="27.272727274747705"/>
    <m/>
    <m/>
    <n v="70"/>
    <n v="70"/>
    <n v="20"/>
    <n v="1000"/>
    <n v="16"/>
    <n v="11"/>
    <n v="1880"/>
    <n v="1880"/>
    <s v=""/>
    <m/>
    <m/>
    <m/>
    <m/>
    <x v="3"/>
    <m/>
    <m/>
    <m/>
    <m/>
    <m/>
    <n v="30"/>
    <n v="33"/>
    <n v="30"/>
    <s v=""/>
    <s v=""/>
    <s v=""/>
    <s v=""/>
    <s v=""/>
    <n v="10"/>
    <n v="0.36666666663950309"/>
    <n v="0.76666666654637083"/>
    <n v="13.043478262916187"/>
    <n v="27.272727274747705"/>
    <s v=""/>
    <n v="13.043478262916187"/>
    <s v=""/>
    <n v="10"/>
    <s v=""/>
    <s v=""/>
    <s v=""/>
    <n v="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6"/>
    <x v="1"/>
    <x v="3"/>
    <d v="1899-12-30T10:48:00"/>
    <d v="1899-12-30T10:57:00"/>
    <n v="0.15000000013969839"/>
    <d v="2021-09-11T10:48:00"/>
    <d v="2021-09-11T10:57:00"/>
    <x v="5"/>
    <s v=""/>
    <n v="6004"/>
    <n v="6006"/>
    <n v="2"/>
    <n v="13.333333320915699"/>
    <m/>
    <m/>
    <n v="70"/>
    <n v="70"/>
    <n v="20"/>
    <n v="1000"/>
    <n v="16"/>
    <n v="11"/>
    <n v="1880"/>
    <n v="1880"/>
    <s v=""/>
    <m/>
    <m/>
    <m/>
    <m/>
    <x v="3"/>
    <m/>
    <m/>
    <m/>
    <m/>
    <s v="baja ROP"/>
    <n v="30"/>
    <n v="33"/>
    <n v="30"/>
    <s v=""/>
    <s v=""/>
    <s v=""/>
    <s v=""/>
    <s v=""/>
    <n v="2"/>
    <n v="0.15000000013969839"/>
    <n v="0.15000000013969839"/>
    <n v="13.333333320915699"/>
    <n v="13.333333320915699"/>
    <s v=""/>
    <n v="13.333333320915699"/>
    <s v=""/>
    <n v="2"/>
    <s v=""/>
    <s v=""/>
    <s v="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6"/>
    <x v="1"/>
    <x v="3"/>
    <d v="1899-12-30T10:57:00"/>
    <d v="1899-12-30T12:19:00"/>
    <n v="1.3666666665812954"/>
    <d v="2021-09-11T10:57:00"/>
    <d v="2021-09-11T12:19:00"/>
    <x v="6"/>
    <n v="1.3666666665812954"/>
    <n v="6006"/>
    <n v="6006"/>
    <n v="0"/>
    <s v=""/>
    <m/>
    <m/>
    <m/>
    <s v=""/>
    <m/>
    <m/>
    <m/>
    <m/>
    <m/>
    <m/>
    <s v=""/>
    <m/>
    <m/>
    <m/>
    <m/>
    <x v="3"/>
    <m/>
    <m/>
    <m/>
    <m/>
    <s v="Realiza pruebas para recuperar ROP"/>
    <s v=""/>
    <s v=""/>
    <s v=""/>
    <s v=""/>
    <s v=""/>
    <s v=""/>
    <s v=""/>
    <s v=""/>
    <s v=""/>
    <n v="1.3666666665812954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6"/>
    <x v="1"/>
    <x v="3"/>
    <d v="1899-12-30T12:19:00"/>
    <d v="1899-12-30T13:22:00"/>
    <n v="1.0499999999301508"/>
    <d v="2021-09-11T12:19:00"/>
    <d v="2021-09-11T13:22:00"/>
    <x v="11"/>
    <s v=""/>
    <n v="6006"/>
    <n v="4470"/>
    <n v="-1536"/>
    <s v=""/>
    <m/>
    <m/>
    <m/>
    <s v=""/>
    <m/>
    <m/>
    <m/>
    <m/>
    <m/>
    <m/>
    <s v=""/>
    <m/>
    <m/>
    <m/>
    <m/>
    <x v="3"/>
    <m/>
    <m/>
    <m/>
    <m/>
    <m/>
    <s v=""/>
    <s v=""/>
    <s v=""/>
    <n v="1462.8571429544565"/>
    <n v="800"/>
    <s v=""/>
    <s v=""/>
    <s v=""/>
    <s v=""/>
    <s v=""/>
    <n v="0.79999999998835847"/>
    <s v=""/>
    <s v=""/>
    <s v=""/>
    <s v=""/>
    <s v=""/>
    <s v=""/>
    <s v=""/>
    <s v=""/>
    <s v=""/>
    <s v=""/>
    <s v=""/>
    <s v=""/>
    <s v=""/>
    <s v=""/>
    <s v=""/>
    <s v=""/>
    <s v=""/>
    <n v="1462.8571429544565"/>
    <s v=""/>
    <s v=""/>
    <s v=""/>
    <n v="1462.8571429544565"/>
    <s v=""/>
    <s v=""/>
    <n v="1462.8571429544565"/>
    <s v=""/>
    <s v=""/>
    <s v=""/>
    <s v=""/>
    <s v=""/>
    <s v=""/>
    <m/>
  </r>
  <r>
    <x v="1"/>
    <x v="6"/>
    <x v="1"/>
    <x v="3"/>
    <d v="1899-12-30T13:22:00"/>
    <d v="1899-12-30T17:00:00"/>
    <n v="3.6333333334769122"/>
    <d v="2021-09-11T13:22:00"/>
    <d v="2021-09-11T17:00:00"/>
    <x v="2"/>
    <s v=""/>
    <n v="4470"/>
    <n v="150"/>
    <n v="-4320"/>
    <s v=""/>
    <m/>
    <m/>
    <m/>
    <s v=""/>
    <m/>
    <m/>
    <m/>
    <m/>
    <m/>
    <m/>
    <s v=""/>
    <m/>
    <m/>
    <m/>
    <m/>
    <x v="3"/>
    <m/>
    <m/>
    <m/>
    <m/>
    <m/>
    <s v=""/>
    <s v=""/>
    <s v=""/>
    <n v="1188.9908256410879"/>
    <n v="800"/>
    <s v=""/>
    <s v=""/>
    <s v=""/>
    <s v=""/>
    <s v=""/>
    <n v="0.31666666665114462"/>
    <s v=""/>
    <s v=""/>
    <s v=""/>
    <s v=""/>
    <s v=""/>
    <s v=""/>
    <s v=""/>
    <s v=""/>
    <s v=""/>
    <s v=""/>
    <s v=""/>
    <n v="1188.9908256410879"/>
    <s v=""/>
    <s v=""/>
    <s v=""/>
    <s v=""/>
    <s v=""/>
    <s v=""/>
    <s v=""/>
    <n v="1188.9908256410879"/>
    <s v=""/>
    <s v=""/>
    <s v=""/>
    <n v="1188.9908256410879"/>
    <s v=""/>
    <s v=""/>
    <s v=""/>
    <s v=""/>
    <s v=""/>
    <s v=""/>
    <s v=""/>
    <m/>
  </r>
  <r>
    <x v="1"/>
    <x v="6"/>
    <x v="1"/>
    <x v="3"/>
    <d v="1899-12-30T17:00:00"/>
    <d v="1899-12-30T19:00:00"/>
    <n v="1.9999999998835847"/>
    <d v="2021-09-11T17:00:00"/>
    <d v="2021-09-11T19:00:00"/>
    <x v="12"/>
    <s v=""/>
    <n v="150"/>
    <n v="0"/>
    <n v="-15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s v=""/>
    <s v=""/>
    <s v=""/>
    <n v="0.4666666666162200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6"/>
    <x v="2"/>
    <x v="3"/>
    <d v="1899-12-30T19:00:00"/>
    <d v="1899-12-30T21:00:00"/>
    <n v="2.0000000000582077"/>
    <d v="2021-09-11T19:00:00"/>
    <d v="2021-09-11T21:00:00"/>
    <x v="1"/>
    <s v=""/>
    <n v="0"/>
    <n v="0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6"/>
    <x v="2"/>
    <x v="3"/>
    <d v="1899-12-30T21:00:00"/>
    <d v="1899-12-30T22:30:00"/>
    <n v="1.5"/>
    <d v="2021-09-11T21:00:00"/>
    <d v="2021-09-11T22:30:00"/>
    <x v="2"/>
    <s v=""/>
    <n v="0"/>
    <n v="4770"/>
    <n v="4770"/>
    <s v=""/>
    <m/>
    <m/>
    <m/>
    <s v=""/>
    <m/>
    <m/>
    <m/>
    <m/>
    <m/>
    <m/>
    <s v=""/>
    <m/>
    <m/>
    <m/>
    <m/>
    <x v="2"/>
    <m/>
    <m/>
    <m/>
    <m/>
    <m/>
    <s v=""/>
    <s v=""/>
    <s v=""/>
    <n v="3180"/>
    <n v="1500"/>
    <s v=""/>
    <s v=""/>
    <s v=""/>
    <s v=""/>
    <s v=""/>
    <m/>
    <s v=""/>
    <s v=""/>
    <s v=""/>
    <s v=""/>
    <s v=""/>
    <s v=""/>
    <s v=""/>
    <s v=""/>
    <s v=""/>
    <s v=""/>
    <s v=""/>
    <s v=""/>
    <n v="3180"/>
    <s v=""/>
    <s v=""/>
    <s v=""/>
    <s v=""/>
    <s v=""/>
    <s v=""/>
    <s v=""/>
    <n v="3180"/>
    <s v=""/>
    <s v=""/>
    <n v="3180"/>
    <s v=""/>
    <s v=""/>
    <s v=""/>
    <s v=""/>
    <s v=""/>
    <s v=""/>
    <s v=""/>
    <m/>
  </r>
  <r>
    <x v="1"/>
    <x v="6"/>
    <x v="2"/>
    <x v="3"/>
    <d v="1899-12-30T22:30:00"/>
    <d v="1899-12-30T00:00:00"/>
    <n v="1.5"/>
    <d v="2021-09-11T22:30:00"/>
    <d v="2021-09-12T00:00:00"/>
    <x v="13"/>
    <s v=""/>
    <n v="4770"/>
    <n v="6006"/>
    <n v="1236"/>
    <s v=""/>
    <m/>
    <m/>
    <m/>
    <s v=""/>
    <m/>
    <m/>
    <m/>
    <m/>
    <m/>
    <m/>
    <s v=""/>
    <m/>
    <m/>
    <m/>
    <m/>
    <x v="2"/>
    <m/>
    <m/>
    <m/>
    <m/>
    <m/>
    <s v=""/>
    <s v=""/>
    <s v=""/>
    <n v="824"/>
    <n v="800"/>
    <s v=""/>
    <s v=""/>
    <s v=""/>
    <s v=""/>
    <s v=""/>
    <n v="0.78333333344198763"/>
    <s v=""/>
    <s v=""/>
    <s v=""/>
    <s v=""/>
    <s v=""/>
    <s v=""/>
    <s v=""/>
    <s v=""/>
    <s v=""/>
    <s v=""/>
    <s v=""/>
    <s v=""/>
    <s v=""/>
    <s v=""/>
    <n v="824"/>
    <s v=""/>
    <s v=""/>
    <s v=""/>
    <s v=""/>
    <s v=""/>
    <n v="824"/>
    <s v=""/>
    <s v=""/>
    <n v="824"/>
    <s v=""/>
    <s v=""/>
    <s v=""/>
    <s v=""/>
    <s v=""/>
    <s v=""/>
    <s v=""/>
    <m/>
  </r>
  <r>
    <x v="1"/>
    <x v="6"/>
    <x v="2"/>
    <x v="4"/>
    <d v="1899-12-30T00:00:00"/>
    <d v="1899-12-30T00:20:00"/>
    <n v="0.33333333337213844"/>
    <d v="2021-09-12T00:00:00"/>
    <d v="2021-09-12T00:20:00"/>
    <x v="14"/>
    <s v=""/>
    <n v="6006"/>
    <n v="6006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s v=""/>
    <s v=""/>
    <s v=""/>
    <n v="0.3333333331975154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7"/>
    <x v="2"/>
    <x v="4"/>
    <d v="1899-12-30T00:20:00"/>
    <d v="1899-12-30T00:35:00"/>
    <n v="0.24999999994179234"/>
    <d v="2021-09-12T00:20:00"/>
    <d v="2021-09-12T00:35:00"/>
    <x v="5"/>
    <s v=""/>
    <n v="6006"/>
    <n v="6025"/>
    <n v="19"/>
    <n v="76.000000017695129"/>
    <m/>
    <m/>
    <n v="70"/>
    <n v="70"/>
    <n v="15"/>
    <n v="1000"/>
    <n v="24"/>
    <n v="11"/>
    <n v="1890"/>
    <n v="1890"/>
    <s v=""/>
    <m/>
    <m/>
    <m/>
    <m/>
    <x v="2"/>
    <m/>
    <m/>
    <m/>
    <m/>
    <m/>
    <n v="30"/>
    <n v="33"/>
    <n v="30"/>
    <s v=""/>
    <s v=""/>
    <s v=""/>
    <s v=""/>
    <s v=""/>
    <n v="19"/>
    <n v="0.24999999994179234"/>
    <n v="0.24999999994179234"/>
    <n v="76.000000017695129"/>
    <s v=""/>
    <n v="76.000000017695129"/>
    <s v=""/>
    <n v="76.000000017695129"/>
    <s v=""/>
    <n v="19"/>
    <s v=""/>
    <s v=""/>
    <s v=""/>
    <n v="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82"/>
  </r>
  <r>
    <x v="1"/>
    <x v="7"/>
    <x v="2"/>
    <x v="4"/>
    <d v="1899-12-30T00:35:00"/>
    <d v="1899-12-30T01:02:00"/>
    <n v="0.45000000006984919"/>
    <d v="2021-09-12T00:35:00"/>
    <d v="2021-09-12T01:02:00"/>
    <x v="5"/>
    <s v=""/>
    <n v="6025"/>
    <n v="6072"/>
    <n v="47"/>
    <n v="104.44444442823253"/>
    <m/>
    <m/>
    <n v="100"/>
    <n v="100"/>
    <n v="22"/>
    <n v="1200"/>
    <n v="24"/>
    <n v="11"/>
    <n v="2600"/>
    <n v="2600"/>
    <s v=""/>
    <m/>
    <m/>
    <m/>
    <m/>
    <x v="2"/>
    <m/>
    <m/>
    <m/>
    <m/>
    <m/>
    <n v="120"/>
    <n v="175"/>
    <n v="120"/>
    <s v=""/>
    <s v=""/>
    <s v=""/>
    <s v=""/>
    <s v=""/>
    <n v="47"/>
    <n v="0.45000000006984919"/>
    <n v="0.45000000006984919"/>
    <n v="104.44444442823253"/>
    <s v=""/>
    <n v="104.44444442823253"/>
    <s v=""/>
    <n v="104.44444442823253"/>
    <s v=""/>
    <n v="47"/>
    <s v=""/>
    <s v=""/>
    <s v=""/>
    <n v="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7"/>
    <x v="2"/>
    <x v="4"/>
    <d v="1899-12-30T01:02:00"/>
    <d v="1899-12-30T01:08:00"/>
    <n v="9.9999999976716936E-2"/>
    <d v="2021-09-12T01:02:00"/>
    <d v="2021-09-12T01:08:00"/>
    <x v="5"/>
    <s v=""/>
    <n v="6072"/>
    <n v="6085"/>
    <n v="13"/>
    <n v="130.00000003026798"/>
    <m/>
    <m/>
    <n v="120"/>
    <n v="120"/>
    <n v="24"/>
    <n v="1200"/>
    <n v="24"/>
    <n v="13"/>
    <n v="2580"/>
    <n v="2580"/>
    <s v=""/>
    <m/>
    <m/>
    <m/>
    <n v="9.9"/>
    <x v="2"/>
    <m/>
    <m/>
    <m/>
    <m/>
    <m/>
    <n v="120"/>
    <n v="175"/>
    <n v="120"/>
    <s v=""/>
    <s v=""/>
    <s v=""/>
    <s v=""/>
    <s v=""/>
    <n v="13"/>
    <n v="9.9999999976716936E-2"/>
    <n v="9.9999999976716936E-2"/>
    <n v="130.00000003026798"/>
    <s v=""/>
    <n v="130.00000003026798"/>
    <s v=""/>
    <n v="130.00000003026798"/>
    <s v=""/>
    <n v="13"/>
    <s v=""/>
    <s v=""/>
    <s v=""/>
    <n v="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7"/>
    <x v="2"/>
    <x v="4"/>
    <d v="1899-12-30T01:08:00"/>
    <d v="1899-12-30T01:13:00"/>
    <n v="8.3333333255723119E-2"/>
    <d v="2021-09-12T01:08:00"/>
    <d v="2021-09-12T01:13:00"/>
    <x v="7"/>
    <s v=""/>
    <n v="6085"/>
    <n v="6085"/>
    <n v="0"/>
    <s v=""/>
    <m/>
    <m/>
    <m/>
    <n v="0"/>
    <m/>
    <n v="1200"/>
    <m/>
    <m/>
    <m/>
    <m/>
    <s v=""/>
    <m/>
    <m/>
    <m/>
    <m/>
    <x v="2"/>
    <m/>
    <m/>
    <m/>
    <m/>
    <m/>
    <s v=""/>
    <s v=""/>
    <s v=""/>
    <s v=""/>
    <s v=""/>
    <s v=""/>
    <s v=""/>
    <n v="0.1"/>
    <s v=""/>
    <n v="8.3333333255723119E-2"/>
    <n v="0.866666666697710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.3333333255723119E-2"/>
    <s v=""/>
    <s v=""/>
    <m/>
  </r>
  <r>
    <x v="1"/>
    <x v="7"/>
    <x v="2"/>
    <x v="4"/>
    <d v="1899-12-30T01:13:00"/>
    <d v="1899-12-30T01:16:00"/>
    <n v="4.9999999988358468E-2"/>
    <d v="2021-09-12T01:13:00"/>
    <d v="2021-09-12T01:16:00"/>
    <x v="9"/>
    <s v=""/>
    <n v="6085"/>
    <n v="6085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n v="8.3000000000000004E-2"/>
    <s v=""/>
    <s v=""/>
    <s v=""/>
    <n v="4.9999999988358468E-2"/>
    <n v="0.350000000093132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.9999999988358468E-2"/>
    <s v=""/>
    <s v=""/>
    <s v=""/>
    <s v=""/>
    <m/>
  </r>
  <r>
    <x v="1"/>
    <x v="7"/>
    <x v="2"/>
    <x v="4"/>
    <d v="1899-12-30T01:16:00"/>
    <d v="1899-12-30T01:18:00"/>
    <n v="3.3333333441987634E-2"/>
    <d v="2021-09-12T01:16:00"/>
    <d v="2021-09-12T01:18:00"/>
    <x v="8"/>
    <s v=""/>
    <n v="6085"/>
    <n v="6085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n v="0.05"/>
    <s v=""/>
    <s v=""/>
    <n v="3.3333333441987634E-2"/>
    <n v="0.3833333333604969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.3333333441987634E-2"/>
    <m/>
  </r>
  <r>
    <x v="1"/>
    <x v="7"/>
    <x v="2"/>
    <x v="4"/>
    <d v="1899-12-30T01:18:00"/>
    <d v="1899-12-30T02:00:00"/>
    <n v="0.70000000001164153"/>
    <d v="2021-09-12T01:18:00"/>
    <d v="2021-09-12T02:00:00"/>
    <x v="5"/>
    <s v=""/>
    <n v="6085"/>
    <n v="6175"/>
    <n v="90"/>
    <n v="128.57142856929033"/>
    <m/>
    <m/>
    <n v="110"/>
    <n v="110"/>
    <n v="30"/>
    <n v="1200"/>
    <n v="26"/>
    <n v="13"/>
    <n v="2550"/>
    <n v="2550"/>
    <s v=""/>
    <m/>
    <m/>
    <m/>
    <n v="9.9"/>
    <x v="2"/>
    <m/>
    <m/>
    <m/>
    <m/>
    <m/>
    <n v="120"/>
    <n v="175"/>
    <n v="120"/>
    <s v=""/>
    <s v=""/>
    <s v=""/>
    <s v=""/>
    <s v=""/>
    <n v="90"/>
    <n v="0.70000000001164153"/>
    <n v="0.86666666669771075"/>
    <n v="103.84615384243406"/>
    <s v=""/>
    <n v="128.57142856929033"/>
    <s v=""/>
    <n v="103.84615384243406"/>
    <s v=""/>
    <n v="90"/>
    <s v=""/>
    <s v=""/>
    <s v=""/>
    <n v="9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7"/>
    <x v="2"/>
    <x v="4"/>
    <d v="1899-12-30T02:00:00"/>
    <d v="1899-12-30T02:03:00"/>
    <n v="4.9999999988358468E-2"/>
    <d v="2021-09-12T02:00:00"/>
    <d v="2021-09-12T02:03:00"/>
    <x v="8"/>
    <s v=""/>
    <n v="6175"/>
    <n v="6175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n v="0.05"/>
    <s v=""/>
    <s v=""/>
    <n v="4.9999999988358468E-2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.9999999988358468E-2"/>
    <m/>
  </r>
  <r>
    <x v="1"/>
    <x v="7"/>
    <x v="2"/>
    <x v="4"/>
    <d v="1899-12-30T02:03:00"/>
    <d v="1899-12-30T02:10:00"/>
    <n v="0.11666666669771075"/>
    <d v="2021-09-12T02:03:00"/>
    <d v="2021-09-12T02:10:00"/>
    <x v="7"/>
    <s v=""/>
    <n v="6175"/>
    <n v="6175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n v="0.1"/>
    <s v=""/>
    <n v="0.11666666669771075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.11666666669771075"/>
    <s v=""/>
    <s v=""/>
    <m/>
  </r>
  <r>
    <x v="1"/>
    <x v="7"/>
    <x v="2"/>
    <x v="4"/>
    <d v="1899-12-30T02:10:00"/>
    <d v="1899-12-30T02:13:00"/>
    <n v="4.9999999988358468E-2"/>
    <d v="2021-09-12T02:10:00"/>
    <d v="2021-09-12T02:13:00"/>
    <x v="9"/>
    <s v=""/>
    <n v="6175"/>
    <n v="6175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n v="8.3000000000000004E-2"/>
    <s v=""/>
    <s v=""/>
    <s v=""/>
    <n v="4.9999999988358468E-2"/>
    <n v="1.25000000005820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.9999999988358468E-2"/>
    <s v=""/>
    <s v=""/>
    <s v=""/>
    <s v=""/>
    <m/>
  </r>
  <r>
    <x v="1"/>
    <x v="7"/>
    <x v="2"/>
    <x v="4"/>
    <d v="1899-12-30T02:13:00"/>
    <d v="1899-12-30T02:45:00"/>
    <n v="0.53333333332557231"/>
    <d v="2021-09-12T02:13:00"/>
    <d v="2021-09-12T02:45:00"/>
    <x v="5"/>
    <s v=""/>
    <n v="6175"/>
    <n v="6258"/>
    <n v="83"/>
    <n v="155.62500000226464"/>
    <m/>
    <m/>
    <n v="110"/>
    <n v="110"/>
    <n v="30"/>
    <n v="1200"/>
    <n v="26"/>
    <n v="13"/>
    <n v="2560"/>
    <n v="2560"/>
    <s v=""/>
    <m/>
    <m/>
    <m/>
    <m/>
    <x v="2"/>
    <m/>
    <m/>
    <m/>
    <m/>
    <m/>
    <n v="120"/>
    <n v="175"/>
    <n v="120"/>
    <s v=""/>
    <s v=""/>
    <s v=""/>
    <s v=""/>
    <s v=""/>
    <n v="83"/>
    <n v="0.53333333332557231"/>
    <n v="0.75"/>
    <n v="110.66666666666667"/>
    <s v=""/>
    <n v="155.62500000226464"/>
    <s v=""/>
    <n v="110.66666666666667"/>
    <s v=""/>
    <n v="83"/>
    <s v=""/>
    <s v=""/>
    <s v=""/>
    <n v="8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7"/>
    <x v="2"/>
    <x v="4"/>
    <d v="1899-12-30T02:45:00"/>
    <d v="1899-12-30T04:29:00"/>
    <n v="1.7333333332207985"/>
    <d v="2021-09-12T02:45:00"/>
    <d v="2021-09-12T04:29:00"/>
    <x v="3"/>
    <s v=""/>
    <n v="6258"/>
    <n v="6258"/>
    <n v="0"/>
    <s v=""/>
    <m/>
    <m/>
    <m/>
    <s v=""/>
    <m/>
    <m/>
    <m/>
    <m/>
    <m/>
    <m/>
    <s v=""/>
    <m/>
    <m/>
    <m/>
    <m/>
    <x v="2"/>
    <m/>
    <m/>
    <m/>
    <m/>
    <s v="Reparando Wash Pipe"/>
    <s v=""/>
    <s v=""/>
    <s v=""/>
    <s v=""/>
    <s v=""/>
    <s v=""/>
    <s v=""/>
    <s v=""/>
    <s v=""/>
    <s v=""/>
    <n v="0.549999999871943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7"/>
    <x v="2"/>
    <x v="4"/>
    <d v="1899-12-30T04:29:00"/>
    <d v="1899-12-30T04:35:00"/>
    <n v="9.9999999976716936E-2"/>
    <d v="2021-09-12T04:29:00"/>
    <d v="2021-09-12T04:35:00"/>
    <x v="5"/>
    <s v=""/>
    <n v="6258"/>
    <n v="6271"/>
    <n v="13"/>
    <n v="130.00000003026798"/>
    <m/>
    <m/>
    <n v="110"/>
    <n v="110"/>
    <n v="28"/>
    <n v="1200"/>
    <n v="26"/>
    <n v="13"/>
    <n v="2560"/>
    <n v="2560"/>
    <s v=""/>
    <m/>
    <m/>
    <m/>
    <m/>
    <x v="2"/>
    <m/>
    <m/>
    <m/>
    <m/>
    <m/>
    <n v="120"/>
    <n v="175"/>
    <n v="120"/>
    <s v=""/>
    <s v=""/>
    <s v=""/>
    <s v=""/>
    <s v=""/>
    <n v="13"/>
    <n v="9.9999999976716936E-2"/>
    <n v="9.9999999976716936E-2"/>
    <n v="130.00000003026798"/>
    <s v=""/>
    <n v="130.00000003026798"/>
    <s v=""/>
    <n v="130.00000003026798"/>
    <s v=""/>
    <n v="13"/>
    <s v=""/>
    <s v=""/>
    <s v=""/>
    <n v="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7"/>
    <x v="2"/>
    <x v="4"/>
    <d v="1899-12-30T04:35:00"/>
    <d v="1899-12-30T04:38:00"/>
    <n v="5.0000000162981451E-2"/>
    <d v="2021-09-12T04:35:00"/>
    <d v="2021-09-12T04:38:00"/>
    <x v="8"/>
    <s v=""/>
    <n v="6271"/>
    <n v="6271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n v="0.05"/>
    <s v=""/>
    <s v=""/>
    <n v="5.0000000162981451E-2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.0000000162981451E-2"/>
    <m/>
  </r>
  <r>
    <x v="1"/>
    <x v="7"/>
    <x v="2"/>
    <x v="4"/>
    <d v="1899-12-30T04:38:00"/>
    <d v="1899-12-30T04:42:00"/>
    <n v="6.6666666534729302E-2"/>
    <d v="2021-09-12T04:38:00"/>
    <d v="2021-09-12T04:42:00"/>
    <x v="7"/>
    <s v=""/>
    <n v="6271"/>
    <n v="6271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n v="0.1"/>
    <s v=""/>
    <n v="6.6666666534729302E-2"/>
    <n v="1.14999999990686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.6666666534729302E-2"/>
    <s v=""/>
    <s v=""/>
    <m/>
  </r>
  <r>
    <x v="1"/>
    <x v="7"/>
    <x v="2"/>
    <x v="4"/>
    <d v="1899-12-30T04:42:00"/>
    <d v="1899-12-30T04:45:00"/>
    <n v="4.9999999988358468E-2"/>
    <d v="2021-09-12T04:42:00"/>
    <d v="2021-09-12T04:45:00"/>
    <x v="9"/>
    <s v=""/>
    <n v="6271"/>
    <n v="6271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n v="8.3000000000000004E-2"/>
    <s v=""/>
    <s v=""/>
    <s v=""/>
    <n v="4.9999999988358468E-2"/>
    <n v="0.816666666709352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.9999999988358468E-2"/>
    <s v=""/>
    <s v=""/>
    <s v=""/>
    <s v=""/>
    <m/>
  </r>
  <r>
    <x v="1"/>
    <x v="7"/>
    <x v="2"/>
    <x v="4"/>
    <d v="1899-12-30T04:45:00"/>
    <d v="1899-12-30T05:24:00"/>
    <n v="0.65000000002328306"/>
    <d v="2021-09-12T04:45:00"/>
    <d v="2021-09-12T05:24:00"/>
    <x v="5"/>
    <s v=""/>
    <n v="6271"/>
    <n v="6367"/>
    <n v="96"/>
    <n v="147.69230768701735"/>
    <m/>
    <m/>
    <n v="110"/>
    <n v="110"/>
    <n v="30"/>
    <n v="1200"/>
    <n v="26"/>
    <n v="13"/>
    <n v="2550"/>
    <n v="2550"/>
    <s v=""/>
    <n v="170"/>
    <n v="235"/>
    <n v="195"/>
    <n v="9.9"/>
    <x v="2"/>
    <m/>
    <m/>
    <m/>
    <m/>
    <m/>
    <n v="120"/>
    <n v="175"/>
    <n v="120"/>
    <s v=""/>
    <s v=""/>
    <s v=""/>
    <s v=""/>
    <s v=""/>
    <n v="96"/>
    <n v="0.65000000002328306"/>
    <n v="0.81666666670935228"/>
    <n v="117.55102040201909"/>
    <s v=""/>
    <n v="147.69230768701735"/>
    <s v=""/>
    <n v="117.55102040201909"/>
    <s v=""/>
    <n v="96"/>
    <s v=""/>
    <s v=""/>
    <s v=""/>
    <n v="9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7"/>
    <x v="2"/>
    <x v="4"/>
    <d v="1899-12-30T05:24:00"/>
    <d v="1899-12-30T05:26:00"/>
    <n v="3.3333333441987634E-2"/>
    <d v="2021-09-12T05:24:00"/>
    <d v="2021-09-12T05:26:00"/>
    <x v="8"/>
    <s v=""/>
    <n v="6367"/>
    <n v="6367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n v="0.05"/>
    <s v=""/>
    <s v=""/>
    <n v="3.3333333441987634E-2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.3333333441987634E-2"/>
    <m/>
  </r>
  <r>
    <x v="1"/>
    <x v="7"/>
    <x v="2"/>
    <x v="4"/>
    <d v="1899-12-30T05:26:00"/>
    <d v="1899-12-30T05:30:00"/>
    <n v="6.6666666534729302E-2"/>
    <d v="2021-09-12T05:26:00"/>
    <d v="2021-09-12T05:30:00"/>
    <x v="7"/>
    <s v=""/>
    <n v="6367"/>
    <n v="6367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n v="0.1"/>
    <s v=""/>
    <n v="6.6666666534729302E-2"/>
    <n v="1.016666666662786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.6666666534729302E-2"/>
    <s v=""/>
    <s v=""/>
    <m/>
  </r>
  <r>
    <x v="1"/>
    <x v="7"/>
    <x v="2"/>
    <x v="4"/>
    <d v="1899-12-30T05:30:00"/>
    <d v="1899-12-30T05:37:00"/>
    <n v="0.11666666669771075"/>
    <d v="2021-09-12T05:30:00"/>
    <d v="2021-09-12T05:37:00"/>
    <x v="9"/>
    <s v=""/>
    <n v="6367"/>
    <n v="6367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n v="8.3000000000000004E-2"/>
    <s v=""/>
    <s v=""/>
    <s v=""/>
    <n v="0.11666666669771075"/>
    <n v="0.866666666523087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.11666666669771075"/>
    <s v=""/>
    <s v=""/>
    <s v=""/>
    <s v=""/>
    <m/>
  </r>
  <r>
    <x v="1"/>
    <x v="7"/>
    <x v="2"/>
    <x v="4"/>
    <d v="1899-12-30T05:37:00"/>
    <d v="1899-12-30T05:55:00"/>
    <n v="0.30000000010477379"/>
    <d v="2021-09-12T05:37:00"/>
    <d v="2021-09-12T05:55:00"/>
    <x v="5"/>
    <s v=""/>
    <n v="6367"/>
    <n v="6415"/>
    <n v="48"/>
    <n v="159.99999994412065"/>
    <m/>
    <m/>
    <n v="110"/>
    <n v="110"/>
    <n v="24"/>
    <n v="1200"/>
    <n v="24"/>
    <n v="13"/>
    <n v="2570"/>
    <n v="2570"/>
    <s v=""/>
    <n v="170"/>
    <n v="235"/>
    <n v="195"/>
    <n v="9.9"/>
    <x v="2"/>
    <m/>
    <m/>
    <m/>
    <m/>
    <m/>
    <n v="120"/>
    <n v="175"/>
    <n v="120"/>
    <s v=""/>
    <s v=""/>
    <s v=""/>
    <s v=""/>
    <s v=""/>
    <n v="48"/>
    <n v="0.30000000010477379"/>
    <n v="0.51666666677920148"/>
    <n v="92.903225786216424"/>
    <s v=""/>
    <n v="159.99999994412065"/>
    <s v=""/>
    <n v="92.903225786216424"/>
    <s v=""/>
    <n v="48"/>
    <s v=""/>
    <s v=""/>
    <s v=""/>
    <n v="4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7"/>
    <x v="2"/>
    <x v="4"/>
    <d v="1899-12-30T05:55:00"/>
    <d v="1899-12-30T06:02:00"/>
    <n v="0.11666666652308777"/>
    <d v="2021-09-12T05:55:00"/>
    <d v="2021-09-12T06:02:00"/>
    <x v="7"/>
    <s v=""/>
    <n v="6415"/>
    <n v="6415"/>
    <n v="0"/>
    <s v=""/>
    <m/>
    <m/>
    <m/>
    <s v=""/>
    <m/>
    <m/>
    <m/>
    <m/>
    <m/>
    <m/>
    <s v=""/>
    <m/>
    <m/>
    <m/>
    <m/>
    <x v="2"/>
    <m/>
    <m/>
    <m/>
    <m/>
    <s v="Repasa para mitigar S&amp;S"/>
    <s v=""/>
    <s v=""/>
    <s v=""/>
    <s v=""/>
    <s v=""/>
    <s v=""/>
    <s v=""/>
    <n v="0.1"/>
    <s v=""/>
    <n v="0.11666666652308777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.11666666652308777"/>
    <s v=""/>
    <s v=""/>
    <m/>
  </r>
  <r>
    <x v="1"/>
    <x v="7"/>
    <x v="2"/>
    <x v="4"/>
    <d v="1899-12-30T06:02:00"/>
    <d v="1899-12-30T06:17:00"/>
    <n v="0.25000000011641532"/>
    <d v="2021-09-12T06:02:00"/>
    <d v="2021-09-12T06:17:00"/>
    <x v="5"/>
    <s v=""/>
    <n v="6415"/>
    <n v="6457"/>
    <n v="42"/>
    <n v="167.9999999217689"/>
    <m/>
    <m/>
    <m/>
    <s v=""/>
    <m/>
    <m/>
    <m/>
    <m/>
    <m/>
    <m/>
    <s v=""/>
    <m/>
    <m/>
    <m/>
    <m/>
    <x v="3"/>
    <m/>
    <m/>
    <m/>
    <m/>
    <m/>
    <n v="120"/>
    <n v="175"/>
    <n v="120"/>
    <s v=""/>
    <s v=""/>
    <s v=""/>
    <s v=""/>
    <s v=""/>
    <n v="42"/>
    <n v="0.25000000011641532"/>
    <n v="0.36666666663950309"/>
    <n v="114.54545455394036"/>
    <n v="167.9999999217689"/>
    <s v=""/>
    <n v="114.54545455394036"/>
    <s v=""/>
    <n v="42"/>
    <s v=""/>
    <s v=""/>
    <s v=""/>
    <n v="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7"/>
    <x v="2"/>
    <x v="4"/>
    <d v="1899-12-30T06:17:00"/>
    <d v="1899-12-30T06:21:00"/>
    <n v="6.6666666534729302E-2"/>
    <d v="2021-09-12T06:17:00"/>
    <d v="2021-09-12T06:21:00"/>
    <x v="7"/>
    <s v=""/>
    <n v="6457"/>
    <n v="6457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1"/>
    <s v=""/>
    <n v="6.6666666534729302E-2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.6666666534729302E-2"/>
    <s v=""/>
    <s v=""/>
    <s v=""/>
    <m/>
  </r>
  <r>
    <x v="1"/>
    <x v="7"/>
    <x v="2"/>
    <x v="4"/>
    <d v="1899-12-30T06:21:00"/>
    <d v="1899-12-30T06:28:00"/>
    <n v="0.11666666669771075"/>
    <d v="2021-09-12T06:21:00"/>
    <d v="2021-09-12T06:28:00"/>
    <x v="9"/>
    <s v=""/>
    <n v="6457"/>
    <n v="6457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0.11666666669771075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.11666666669771075"/>
    <s v=""/>
    <s v=""/>
    <s v=""/>
    <s v=""/>
    <s v=""/>
    <m/>
  </r>
  <r>
    <x v="1"/>
    <x v="7"/>
    <x v="2"/>
    <x v="4"/>
    <d v="1899-12-30T06:28:00"/>
    <d v="1899-12-30T06:32:00"/>
    <n v="6.6666666709352285E-2"/>
    <d v="2021-09-12T06:28:00"/>
    <d v="2021-09-12T06:32:00"/>
    <x v="8"/>
    <s v=""/>
    <n v="6457"/>
    <n v="6457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6.6666666709352285E-2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.6666666709352285E-2"/>
    <s v=""/>
    <m/>
  </r>
  <r>
    <x v="1"/>
    <x v="7"/>
    <x v="2"/>
    <x v="4"/>
    <d v="1899-12-30T06:32:00"/>
    <d v="1899-12-30T07:00:00"/>
    <n v="0.46666666661622003"/>
    <d v="2021-09-12T06:32:00"/>
    <d v="2021-09-12T07:00:00"/>
    <x v="5"/>
    <s v=""/>
    <n v="6457"/>
    <n v="6539"/>
    <n v="82"/>
    <n v="175.71428573328041"/>
    <m/>
    <m/>
    <n v="110"/>
    <n v="110"/>
    <n v="28"/>
    <n v="1200"/>
    <n v="26"/>
    <m/>
    <n v="2590"/>
    <n v="2590"/>
    <s v=""/>
    <m/>
    <m/>
    <m/>
    <m/>
    <x v="3"/>
    <m/>
    <m/>
    <m/>
    <m/>
    <m/>
    <n v="120"/>
    <n v="175"/>
    <n v="120"/>
    <s v=""/>
    <s v=""/>
    <s v=""/>
    <s v=""/>
    <s v=""/>
    <n v="82"/>
    <n v="0.46666666661622003"/>
    <n v="0.71666666655801237"/>
    <n v="114.41860466850987"/>
    <n v="175.71428573328041"/>
    <s v=""/>
    <n v="114.41860466850987"/>
    <s v=""/>
    <n v="82"/>
    <s v=""/>
    <s v=""/>
    <s v=""/>
    <n v="8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7"/>
    <x v="2"/>
    <x v="4"/>
    <d v="1899-12-30T07:00:00"/>
    <d v="1899-12-30T07:06:00"/>
    <n v="9.9999999976716936E-2"/>
    <d v="2021-09-12T07:00:00"/>
    <d v="2021-09-12T07:06:00"/>
    <x v="3"/>
    <s v=""/>
    <n v="6539"/>
    <n v="6539"/>
    <n v="0"/>
    <s v=""/>
    <m/>
    <m/>
    <m/>
    <s v=""/>
    <m/>
    <m/>
    <m/>
    <m/>
    <m/>
    <m/>
    <s v=""/>
    <m/>
    <m/>
    <m/>
    <m/>
    <x v="3"/>
    <m/>
    <m/>
    <m/>
    <m/>
    <s v="cambio de bomba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7"/>
    <x v="2"/>
    <x v="4"/>
    <d v="1899-12-30T07:06:00"/>
    <d v="1899-12-30T07:11:00"/>
    <n v="8.3333333430346102E-2"/>
    <d v="2021-09-12T07:06:00"/>
    <d v="2021-09-12T07:11:00"/>
    <x v="5"/>
    <s v=""/>
    <n v="6539"/>
    <n v="6555"/>
    <n v="16"/>
    <n v="191.99999977648258"/>
    <m/>
    <m/>
    <n v="105"/>
    <n v="105"/>
    <n v="33"/>
    <n v="1050"/>
    <n v="25"/>
    <n v="12.4"/>
    <n v="2280"/>
    <n v="2280"/>
    <s v=""/>
    <n v="195"/>
    <n v="250"/>
    <n v="202"/>
    <m/>
    <x v="3"/>
    <m/>
    <m/>
    <m/>
    <m/>
    <m/>
    <n v="120"/>
    <n v="175"/>
    <n v="120"/>
    <s v=""/>
    <s v=""/>
    <s v=""/>
    <s v=""/>
    <s v=""/>
    <n v="16"/>
    <n v="8.3333333430346102E-2"/>
    <n v="8.3333333430346102E-2"/>
    <n v="191.99999977648258"/>
    <n v="191.99999977648258"/>
    <s v=""/>
    <n v="191.99999977648258"/>
    <s v=""/>
    <n v="16"/>
    <s v=""/>
    <s v=""/>
    <s v=""/>
    <n v="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7"/>
    <x v="2"/>
    <x v="4"/>
    <d v="1899-12-30T07:11:00"/>
    <d v="1899-12-30T07:15:00"/>
    <n v="6.6666666709352285E-2"/>
    <d v="2021-09-12T07:11:00"/>
    <d v="2021-09-12T07:15:00"/>
    <x v="8"/>
    <s v=""/>
    <n v="6555"/>
    <n v="6555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6.6666666709352285E-2"/>
    <n v="0.7000000000116415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.6666666709352285E-2"/>
    <s v=""/>
    <m/>
  </r>
  <r>
    <x v="1"/>
    <x v="7"/>
    <x v="2"/>
    <x v="4"/>
    <d v="1899-12-30T07:15:00"/>
    <d v="1899-12-30T07:18:00"/>
    <n v="4.9999999988358468E-2"/>
    <d v="2021-09-12T07:15:00"/>
    <d v="2021-09-12T07:18:00"/>
    <x v="7"/>
    <s v=""/>
    <n v="6555"/>
    <n v="6555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1"/>
    <s v=""/>
    <n v="4.9999999988358468E-2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.9999999988358468E-2"/>
    <s v=""/>
    <s v=""/>
    <s v=""/>
    <m/>
  </r>
  <r>
    <x v="1"/>
    <x v="7"/>
    <x v="2"/>
    <x v="4"/>
    <d v="1899-12-30T07:18:00"/>
    <d v="1899-12-30T07:26:00"/>
    <n v="0.13333333324408159"/>
    <d v="2021-09-12T07:18:00"/>
    <d v="2021-09-12T07:26:00"/>
    <x v="9"/>
    <s v=""/>
    <n v="6555"/>
    <n v="6555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0.13333333324408159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.13333333324408159"/>
    <s v=""/>
    <s v=""/>
    <s v=""/>
    <s v=""/>
    <s v=""/>
    <m/>
  </r>
  <r>
    <x v="1"/>
    <x v="7"/>
    <x v="2"/>
    <x v="4"/>
    <d v="1899-12-30T07:26:00"/>
    <d v="1899-12-30T07:29:00"/>
    <n v="4.9999999988358468E-2"/>
    <d v="2021-09-12T07:26:00"/>
    <d v="2021-09-12T07:29:00"/>
    <x v="6"/>
    <n v="4.9999999988358468E-2"/>
    <n v="6555"/>
    <n v="6555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n v="4.9999999988358468E-2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7"/>
    <x v="2"/>
    <x v="4"/>
    <d v="1899-12-30T07:29:00"/>
    <d v="1899-12-30T07:34:00"/>
    <n v="8.3333333430346102E-2"/>
    <d v="2021-09-12T07:29:00"/>
    <d v="2021-09-12T07:34:00"/>
    <x v="10"/>
    <s v=""/>
    <n v="6555"/>
    <m/>
    <s v="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s v=""/>
    <n v="0.549999999871943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7"/>
    <x v="2"/>
    <x v="4"/>
    <d v="1899-12-30T07:34:00"/>
    <d v="1899-12-30T07:57:00"/>
    <n v="0.38333333336049691"/>
    <d v="2021-09-12T07:34:00"/>
    <d v="2021-09-12T07:57:00"/>
    <x v="5"/>
    <s v=""/>
    <n v="6555"/>
    <n v="6650"/>
    <n v="95"/>
    <n v="247.8260869389604"/>
    <m/>
    <m/>
    <n v="110"/>
    <n v="110"/>
    <n v="35"/>
    <n v="1200"/>
    <n v="25"/>
    <n v="12"/>
    <n v="2965"/>
    <n v="2965"/>
    <s v=""/>
    <m/>
    <m/>
    <m/>
    <m/>
    <x v="3"/>
    <m/>
    <m/>
    <m/>
    <m/>
    <m/>
    <n v="120"/>
    <n v="175"/>
    <n v="120"/>
    <s v=""/>
    <s v=""/>
    <s v=""/>
    <s v=""/>
    <s v=""/>
    <n v="95"/>
    <n v="0.38333333336049691"/>
    <n v="0.68333333329064772"/>
    <n v="139.02439025258684"/>
    <n v="247.8260869389604"/>
    <s v=""/>
    <n v="139.02439025258684"/>
    <s v=""/>
    <n v="95"/>
    <s v=""/>
    <s v=""/>
    <s v=""/>
    <n v="9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7"/>
    <x v="2"/>
    <x v="4"/>
    <d v="1899-12-30T07:57:00"/>
    <d v="1899-12-30T08:05:00"/>
    <n v="0.13333333324408159"/>
    <d v="2021-09-12T07:57:00"/>
    <d v="2021-09-12T08:05:00"/>
    <x v="7"/>
    <s v=""/>
    <n v="6650"/>
    <n v="6650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1"/>
    <s v=""/>
    <n v="0.13333333324408159"/>
    <n v="1.266666666604578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.13333333324408159"/>
    <s v=""/>
    <s v=""/>
    <s v=""/>
    <m/>
  </r>
  <r>
    <x v="1"/>
    <x v="7"/>
    <x v="2"/>
    <x v="4"/>
    <d v="1899-12-30T08:05:00"/>
    <d v="1899-12-30T08:12:00"/>
    <n v="0.11666666669771075"/>
    <d v="2021-09-12T08:05:00"/>
    <d v="2021-09-12T08:12:00"/>
    <x v="9"/>
    <s v=""/>
    <n v="6650"/>
    <n v="6650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0.11666666669771075"/>
    <n v="0.7666666667209938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.11666666669771075"/>
    <s v=""/>
    <s v=""/>
    <s v=""/>
    <s v=""/>
    <s v=""/>
    <m/>
  </r>
  <r>
    <x v="1"/>
    <x v="7"/>
    <x v="2"/>
    <x v="4"/>
    <d v="1899-12-30T08:12:00"/>
    <d v="1899-12-30T08:15:00"/>
    <n v="4.9999999988358468E-2"/>
    <d v="2021-09-12T08:12:00"/>
    <d v="2021-09-12T08:15:00"/>
    <x v="8"/>
    <s v=""/>
    <n v="6650"/>
    <n v="6650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4.9999999988358468E-2"/>
    <n v="0.450000000069849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.9999999988358468E-2"/>
    <s v=""/>
    <m/>
  </r>
  <r>
    <x v="2"/>
    <x v="7"/>
    <x v="2"/>
    <x v="4"/>
    <d v="1899-12-30T08:15:00"/>
    <d v="1899-12-30T08:20:00"/>
    <n v="8.3333333255723119E-2"/>
    <d v="2021-09-12T08:15:00"/>
    <d v="2021-09-12T08:20:00"/>
    <x v="10"/>
    <s v=""/>
    <n v="6650"/>
    <m/>
    <s v="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2"/>
    <x v="7"/>
    <x v="2"/>
    <x v="4"/>
    <d v="1899-12-30T08:20:00"/>
    <d v="1899-12-30T08:44:00"/>
    <n v="0.40000000008149073"/>
    <d v="2021-09-12T08:20:00"/>
    <d v="2021-09-12T08:44:00"/>
    <x v="5"/>
    <s v=""/>
    <n v="6650"/>
    <n v="6744"/>
    <n v="94"/>
    <n v="234.9999999521242"/>
    <m/>
    <m/>
    <n v="110"/>
    <n v="110"/>
    <n v="35"/>
    <n v="1200"/>
    <n v="20"/>
    <n v="12"/>
    <n v="2715"/>
    <n v="2715"/>
    <s v=""/>
    <n v="194"/>
    <n v="244"/>
    <n v="196"/>
    <m/>
    <x v="3"/>
    <m/>
    <m/>
    <m/>
    <m/>
    <m/>
    <n v="120"/>
    <n v="175"/>
    <n v="120"/>
    <s v=""/>
    <s v=""/>
    <s v=""/>
    <s v=""/>
    <s v=""/>
    <n v="94"/>
    <n v="0.40000000008149073"/>
    <n v="0.70000000001164153"/>
    <n v="134.28571428348101"/>
    <n v="234.9999999521242"/>
    <s v=""/>
    <n v="134.28571428348101"/>
    <s v=""/>
    <n v="94"/>
    <s v=""/>
    <s v=""/>
    <s v=""/>
    <n v="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2"/>
    <x v="7"/>
    <x v="2"/>
    <x v="4"/>
    <d v="1899-12-30T08:44:00"/>
    <d v="1899-12-30T08:48:00"/>
    <n v="6.6666666709352285E-2"/>
    <d v="2021-09-12T08:44:00"/>
    <d v="2021-09-12T08:48:00"/>
    <x v="7"/>
    <s v=""/>
    <n v="6744"/>
    <n v="6744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1"/>
    <s v=""/>
    <n v="6.6666666709352285E-2"/>
    <n v="0.2833333332091569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.6666666709352285E-2"/>
    <s v=""/>
    <s v=""/>
    <s v=""/>
    <m/>
  </r>
  <r>
    <x v="2"/>
    <x v="7"/>
    <x v="2"/>
    <x v="4"/>
    <d v="1899-12-30T08:48:00"/>
    <d v="1899-12-30T08:54:00"/>
    <n v="9.9999999976716936E-2"/>
    <d v="2021-09-12T08:48:00"/>
    <d v="2021-09-12T08:54:00"/>
    <x v="9"/>
    <s v=""/>
    <n v="6744"/>
    <n v="6744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9.9999999976716936E-2"/>
    <n v="0.1333333334187045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.9999999976716936E-2"/>
    <s v=""/>
    <s v=""/>
    <s v=""/>
    <s v=""/>
    <s v=""/>
    <m/>
  </r>
  <r>
    <x v="2"/>
    <x v="7"/>
    <x v="2"/>
    <x v="4"/>
    <d v="1899-12-30T08:54:00"/>
    <d v="1899-12-30T08:57:00"/>
    <n v="4.9999999988358468E-2"/>
    <d v="2021-09-12T08:54:00"/>
    <d v="2021-09-12T08:57:00"/>
    <x v="8"/>
    <s v=""/>
    <n v="6744"/>
    <n v="6744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4.9999999988358468E-2"/>
    <n v="0.7000000000116415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.9999999988358468E-2"/>
    <s v=""/>
    <m/>
  </r>
  <r>
    <x v="2"/>
    <x v="7"/>
    <x v="2"/>
    <x v="4"/>
    <d v="1899-12-30T08:57:00"/>
    <d v="1899-12-30T09:26:00"/>
    <n v="0.48333333333721384"/>
    <d v="2021-09-12T08:57:00"/>
    <d v="2021-09-12T09:26:00"/>
    <x v="5"/>
    <s v=""/>
    <n v="6744"/>
    <n v="6839"/>
    <n v="95"/>
    <n v="196.55172413635299"/>
    <m/>
    <m/>
    <n v="110"/>
    <n v="110"/>
    <n v="35"/>
    <n v="1200"/>
    <n v="23.8"/>
    <n v="12"/>
    <n v="2842"/>
    <n v="2842"/>
    <s v=""/>
    <m/>
    <m/>
    <m/>
    <m/>
    <x v="3"/>
    <m/>
    <m/>
    <m/>
    <m/>
    <m/>
    <n v="120"/>
    <n v="175"/>
    <n v="120"/>
    <s v=""/>
    <s v=""/>
    <s v=""/>
    <s v=""/>
    <s v=""/>
    <n v="95"/>
    <n v="0.48333333333721384"/>
    <n v="0.70000000001164153"/>
    <n v="135.71428571202867"/>
    <n v="196.55172413635299"/>
    <s v=""/>
    <n v="135.71428571202867"/>
    <s v=""/>
    <n v="95"/>
    <s v=""/>
    <s v=""/>
    <s v=""/>
    <n v="9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2"/>
    <x v="7"/>
    <x v="2"/>
    <x v="4"/>
    <d v="1899-12-30T09:26:00"/>
    <d v="1899-12-30T09:29:00"/>
    <n v="4.9999999988358468E-2"/>
    <d v="2021-09-12T09:26:00"/>
    <d v="2021-09-12T09:29:00"/>
    <x v="7"/>
    <s v=""/>
    <n v="6839"/>
    <n v="6839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1"/>
    <s v=""/>
    <n v="4.9999999988358468E-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.9999999988358468E-2"/>
    <s v=""/>
    <s v=""/>
    <s v=""/>
    <m/>
  </r>
  <r>
    <x v="2"/>
    <x v="7"/>
    <x v="2"/>
    <x v="4"/>
    <d v="1899-12-30T09:29:00"/>
    <d v="1899-12-30T09:35:00"/>
    <n v="9.9999999976716936E-2"/>
    <d v="2021-09-12T09:29:00"/>
    <d v="2021-09-12T09:35:00"/>
    <x v="9"/>
    <s v=""/>
    <n v="6839"/>
    <n v="6839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9.9999999976716936E-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.9999999976716936E-2"/>
    <s v=""/>
    <s v=""/>
    <s v=""/>
    <s v=""/>
    <s v=""/>
    <m/>
  </r>
  <r>
    <x v="2"/>
    <x v="7"/>
    <x v="2"/>
    <x v="4"/>
    <d v="1899-12-30T09:35:00"/>
    <d v="1899-12-30T09:38:00"/>
    <n v="4.9999999988358468E-2"/>
    <d v="2021-09-12T09:35:00"/>
    <d v="2021-09-12T09:38:00"/>
    <x v="8"/>
    <s v=""/>
    <n v="6839"/>
    <n v="6839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4.9999999988358468E-2"/>
    <n v="0.3833333333604969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.9999999988358468E-2"/>
    <s v=""/>
    <m/>
  </r>
  <r>
    <x v="2"/>
    <x v="7"/>
    <x v="2"/>
    <x v="4"/>
    <d v="1899-12-30T09:38:00"/>
    <d v="1899-12-30T10:04:00"/>
    <n v="0.43333333334885538"/>
    <d v="2021-09-12T09:38:00"/>
    <d v="2021-09-12T10:04:00"/>
    <x v="5"/>
    <s v=""/>
    <n v="6839"/>
    <n v="6932"/>
    <n v="93"/>
    <n v="214.61538460769708"/>
    <m/>
    <m/>
    <n v="110"/>
    <n v="110"/>
    <n v="39"/>
    <n v="1200"/>
    <n v="22.39"/>
    <n v="12"/>
    <n v="3126"/>
    <n v="3126"/>
    <s v=""/>
    <n v="198"/>
    <n v="253"/>
    <n v="202"/>
    <m/>
    <x v="3"/>
    <m/>
    <m/>
    <m/>
    <m/>
    <m/>
    <n v="120"/>
    <n v="175"/>
    <n v="120"/>
    <s v=""/>
    <s v=""/>
    <s v=""/>
    <s v=""/>
    <s v=""/>
    <n v="93"/>
    <n v="0.43333333334885538"/>
    <n v="0.63333333330228925"/>
    <n v="146.84210527035566"/>
    <n v="214.61538460769708"/>
    <s v=""/>
    <n v="146.84210527035566"/>
    <s v=""/>
    <n v="93"/>
    <s v=""/>
    <s v=""/>
    <s v=""/>
    <n v="9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2"/>
    <x v="7"/>
    <x v="2"/>
    <x v="4"/>
    <d v="1899-12-30T10:04:00"/>
    <d v="1899-12-30T10:09:00"/>
    <n v="8.3333333430346102E-2"/>
    <d v="2021-09-12T10:04:00"/>
    <d v="2021-09-12T10:09:00"/>
    <x v="7"/>
    <s v=""/>
    <n v="6932"/>
    <n v="6932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1"/>
    <s v=""/>
    <n v="8.3333333430346102E-2"/>
    <n v="2.199999999837018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.3333333430346102E-2"/>
    <s v=""/>
    <s v=""/>
    <s v=""/>
    <m/>
  </r>
  <r>
    <x v="2"/>
    <x v="7"/>
    <x v="2"/>
    <x v="4"/>
    <d v="1899-12-30T10:09:00"/>
    <d v="1899-12-30T10:15:00"/>
    <n v="9.9999999976716936E-2"/>
    <d v="2021-09-12T10:09:00"/>
    <d v="2021-09-12T10:15:00"/>
    <x v="9"/>
    <s v=""/>
    <n v="6932"/>
    <n v="6932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9.9999999976716936E-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.9999999976716936E-2"/>
    <s v=""/>
    <s v=""/>
    <s v=""/>
    <s v=""/>
    <s v=""/>
    <m/>
  </r>
  <r>
    <x v="2"/>
    <x v="7"/>
    <x v="2"/>
    <x v="4"/>
    <d v="1899-12-30T10:15:00"/>
    <d v="1899-12-30T10:18:00"/>
    <n v="4.9999999988358468E-2"/>
    <d v="2021-09-12T10:15:00"/>
    <d v="2021-09-12T10:18:00"/>
    <x v="8"/>
    <s v=""/>
    <n v="6932"/>
    <n v="6932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4.9999999988358468E-2"/>
    <n v="0.116666666697710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.9999999988358468E-2"/>
    <s v=""/>
    <m/>
  </r>
  <r>
    <x v="2"/>
    <x v="7"/>
    <x v="2"/>
    <x v="4"/>
    <d v="1899-12-30T10:18:00"/>
    <d v="1899-12-30T10:45:00"/>
    <n v="0.44999999989522621"/>
    <d v="2021-09-12T10:18:00"/>
    <d v="2021-09-12T10:45:00"/>
    <x v="5"/>
    <s v=""/>
    <n v="6932"/>
    <n v="7025"/>
    <n v="93"/>
    <n v="206.66666671478501"/>
    <m/>
    <m/>
    <n v="110"/>
    <n v="110"/>
    <n v="42"/>
    <n v="1200"/>
    <n v="25"/>
    <n v="12"/>
    <n v="3236"/>
    <n v="3236"/>
    <s v=""/>
    <n v="197"/>
    <n v="257"/>
    <n v="234"/>
    <m/>
    <x v="3"/>
    <m/>
    <m/>
    <m/>
    <m/>
    <m/>
    <n v="120"/>
    <n v="175"/>
    <n v="120"/>
    <s v=""/>
    <s v=""/>
    <s v=""/>
    <s v=""/>
    <s v=""/>
    <n v="93"/>
    <n v="0.44999999989522621"/>
    <n v="0.68333333329064772"/>
    <n v="136.09756098411134"/>
    <n v="206.66666671478501"/>
    <s v=""/>
    <n v="136.09756098411134"/>
    <s v=""/>
    <n v="93"/>
    <s v=""/>
    <s v=""/>
    <s v=""/>
    <n v="9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2"/>
    <x v="7"/>
    <x v="2"/>
    <x v="4"/>
    <d v="1899-12-30T10:45:00"/>
    <d v="1899-12-30T10:49:00"/>
    <n v="6.6666666709352285E-2"/>
    <d v="2021-09-12T10:45:00"/>
    <d v="2021-09-12T10:49:00"/>
    <x v="7"/>
    <s v=""/>
    <n v="7025"/>
    <n v="7025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1"/>
    <s v=""/>
    <n v="6.6666666709352285E-2"/>
    <n v="0.266666666662786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.6666666709352285E-2"/>
    <s v=""/>
    <s v=""/>
    <s v=""/>
    <m/>
  </r>
  <r>
    <x v="2"/>
    <x v="7"/>
    <x v="2"/>
    <x v="4"/>
    <d v="1899-12-30T10:49:00"/>
    <d v="1899-12-30T10:54:00"/>
    <n v="8.3333333430346102E-2"/>
    <d v="2021-09-12T10:49:00"/>
    <d v="2021-09-12T10:54:00"/>
    <x v="9"/>
    <s v=""/>
    <n v="7025"/>
    <n v="7025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8.3333333430346102E-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.3333333430346102E-2"/>
    <s v=""/>
    <s v=""/>
    <s v=""/>
    <s v=""/>
    <s v=""/>
    <m/>
  </r>
  <r>
    <x v="2"/>
    <x v="7"/>
    <x v="2"/>
    <x v="4"/>
    <d v="1899-12-30T10:54:00"/>
    <d v="1899-12-30T10:57:00"/>
    <n v="4.9999999988358468E-2"/>
    <d v="2021-09-12T10:54:00"/>
    <d v="2021-09-12T10:57:00"/>
    <x v="8"/>
    <s v=""/>
    <n v="7025"/>
    <n v="7025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4.9999999988358468E-2"/>
    <n v="0.9499999999534338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.9999999988358468E-2"/>
    <s v=""/>
    <m/>
  </r>
  <r>
    <x v="2"/>
    <x v="8"/>
    <x v="2"/>
    <x v="4"/>
    <d v="1899-12-30T10:57:00"/>
    <d v="1899-12-30T11:19:00"/>
    <n v="0.36666666663950309"/>
    <d v="2021-09-12T10:57:00"/>
    <d v="2021-09-12T11:19:00"/>
    <x v="5"/>
    <s v=""/>
    <n v="7025"/>
    <n v="7092"/>
    <n v="67"/>
    <n v="182.72727274080961"/>
    <m/>
    <m/>
    <n v="110"/>
    <n v="110"/>
    <n v="38"/>
    <n v="1200"/>
    <n v="25"/>
    <n v="12"/>
    <n v="3240"/>
    <n v="3240"/>
    <s v=""/>
    <m/>
    <m/>
    <m/>
    <m/>
    <x v="3"/>
    <m/>
    <m/>
    <m/>
    <m/>
    <s v="Se observa cambio de ROP"/>
    <n v="120"/>
    <n v="175"/>
    <n v="120"/>
    <s v=""/>
    <s v=""/>
    <s v=""/>
    <s v=""/>
    <s v=""/>
    <n v="67"/>
    <n v="0.36666666663950309"/>
    <n v="0.56666666676755995"/>
    <n v="118.23529409659562"/>
    <n v="182.72727274080961"/>
    <s v=""/>
    <n v="118.23529409659562"/>
    <s v=""/>
    <n v="67"/>
    <s v=""/>
    <s v=""/>
    <s v=""/>
    <n v="6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2"/>
    <x v="9"/>
    <x v="2"/>
    <x v="4"/>
    <d v="1899-12-30T11:19:00"/>
    <d v="1899-12-30T11:35:00"/>
    <n v="0.26666666666278616"/>
    <d v="2021-09-12T11:19:00"/>
    <d v="2021-09-12T11:35:00"/>
    <x v="5"/>
    <s v=""/>
    <n v="7092"/>
    <n v="7119"/>
    <n v="27"/>
    <n v="101.25000000147338"/>
    <m/>
    <m/>
    <n v="110"/>
    <n v="110"/>
    <n v="42"/>
    <n v="1200"/>
    <n v="23"/>
    <n v="12"/>
    <n v="3240"/>
    <n v="3240"/>
    <s v=""/>
    <m/>
    <m/>
    <m/>
    <m/>
    <x v="3"/>
    <m/>
    <m/>
    <m/>
    <m/>
    <m/>
    <n v="60"/>
    <n v="69"/>
    <n v="60"/>
    <s v=""/>
    <s v=""/>
    <s v=""/>
    <s v=""/>
    <s v=""/>
    <n v="27"/>
    <n v="0.26666666666278616"/>
    <n v="0.26666666666278616"/>
    <n v="101.25000000147338"/>
    <n v="101.25000000147338"/>
    <s v=""/>
    <n v="101.25000000147338"/>
    <s v=""/>
    <n v="27"/>
    <s v=""/>
    <s v=""/>
    <s v=""/>
    <n v="2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2"/>
    <x v="9"/>
    <x v="2"/>
    <x v="4"/>
    <d v="1899-12-30T11:35:00"/>
    <d v="1899-12-30T11:40:00"/>
    <n v="8.3333333255723119E-2"/>
    <d v="2021-09-12T11:35:00"/>
    <d v="2021-09-12T11:40:00"/>
    <x v="7"/>
    <s v=""/>
    <n v="7119"/>
    <n v="7119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1"/>
    <s v=""/>
    <n v="8.3333333255723119E-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.3333333255723119E-2"/>
    <s v=""/>
    <s v=""/>
    <s v=""/>
    <m/>
  </r>
  <r>
    <x v="2"/>
    <x v="9"/>
    <x v="2"/>
    <x v="4"/>
    <d v="1899-12-30T11:40:00"/>
    <d v="1899-12-30T11:46:00"/>
    <n v="9.9999999976716936E-2"/>
    <d v="2021-09-12T11:40:00"/>
    <d v="2021-09-12T11:46:00"/>
    <x v="9"/>
    <s v=""/>
    <n v="7119"/>
    <n v="7119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9.9999999976716936E-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.9999999976716936E-2"/>
    <s v=""/>
    <s v=""/>
    <s v=""/>
    <s v=""/>
    <s v=""/>
    <m/>
  </r>
  <r>
    <x v="2"/>
    <x v="9"/>
    <x v="2"/>
    <x v="4"/>
    <d v="1899-12-30T11:46:00"/>
    <d v="1899-12-30T11:50:00"/>
    <n v="6.6666666709352285E-2"/>
    <d v="2021-09-12T11:46:00"/>
    <d v="2021-09-12T11:50:00"/>
    <x v="8"/>
    <s v=""/>
    <n v="7119"/>
    <n v="7119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6.6666666709352285E-2"/>
    <n v="2.016666666604578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.6666666709352285E-2"/>
    <s v=""/>
    <m/>
  </r>
  <r>
    <x v="2"/>
    <x v="9"/>
    <x v="2"/>
    <x v="4"/>
    <d v="1899-12-30T11:50:00"/>
    <d v="1899-12-30T12:56:00"/>
    <n v="1.1000000000931323"/>
    <d v="2021-09-12T11:50:00"/>
    <d v="2021-09-12T12:56:00"/>
    <x v="5"/>
    <s v=""/>
    <n v="7119"/>
    <n v="7213"/>
    <n v="94"/>
    <n v="85.45454544731038"/>
    <m/>
    <m/>
    <n v="110"/>
    <n v="110"/>
    <n v="20"/>
    <n v="1200"/>
    <n v="22"/>
    <n v="12"/>
    <n v="3280"/>
    <n v="3280"/>
    <s v=""/>
    <m/>
    <n v="233"/>
    <m/>
    <m/>
    <x v="3"/>
    <m/>
    <m/>
    <m/>
    <m/>
    <m/>
    <n v="60"/>
    <n v="69"/>
    <n v="60"/>
    <s v=""/>
    <s v=""/>
    <s v=""/>
    <s v=""/>
    <s v=""/>
    <n v="94"/>
    <n v="1.1000000000931323"/>
    <n v="1.3500000000349246"/>
    <n v="69.629629627828308"/>
    <n v="85.45454544731038"/>
    <s v=""/>
    <n v="69.629629627828308"/>
    <s v=""/>
    <n v="94"/>
    <s v=""/>
    <s v=""/>
    <s v=""/>
    <n v="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2"/>
    <x v="9"/>
    <x v="2"/>
    <x v="4"/>
    <d v="1899-12-30T12:56:00"/>
    <d v="1899-12-30T13:02:00"/>
    <n v="9.9999999976716936E-2"/>
    <d v="2021-09-12T12:56:00"/>
    <d v="2021-09-12T13:02:00"/>
    <x v="9"/>
    <s v=""/>
    <n v="7213"/>
    <n v="7213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9.9999999976716936E-2"/>
    <n v="0.633333333476912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.9999999976716936E-2"/>
    <s v=""/>
    <s v=""/>
    <s v=""/>
    <s v=""/>
    <s v=""/>
    <m/>
  </r>
  <r>
    <x v="2"/>
    <x v="9"/>
    <x v="2"/>
    <x v="4"/>
    <d v="1899-12-30T13:02:00"/>
    <d v="1899-12-30T13:06:00"/>
    <n v="6.6666666534729302E-2"/>
    <d v="2021-09-12T13:02:00"/>
    <d v="2021-09-12T13:06:00"/>
    <x v="8"/>
    <s v=""/>
    <n v="7213"/>
    <n v="7213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6.6666666534729302E-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.6666666534729302E-2"/>
    <s v=""/>
    <m/>
  </r>
  <r>
    <x v="2"/>
    <x v="9"/>
    <x v="2"/>
    <x v="4"/>
    <d v="1899-12-30T13:06:00"/>
    <d v="1899-12-30T13:29:00"/>
    <n v="0.38333333336049691"/>
    <d v="2021-09-12T13:06:00"/>
    <d v="2021-09-12T13:29:00"/>
    <x v="5"/>
    <s v=""/>
    <n v="7213"/>
    <n v="7246"/>
    <n v="33"/>
    <n v="86.086956515638875"/>
    <m/>
    <m/>
    <n v="110"/>
    <n v="110"/>
    <n v="40"/>
    <n v="1200"/>
    <n v="22"/>
    <n v="12"/>
    <n v="3290"/>
    <n v="3290"/>
    <s v=""/>
    <m/>
    <m/>
    <m/>
    <m/>
    <x v="3"/>
    <m/>
    <m/>
    <m/>
    <m/>
    <m/>
    <n v="60"/>
    <n v="69"/>
    <n v="60"/>
    <s v=""/>
    <s v=""/>
    <s v=""/>
    <s v=""/>
    <s v=""/>
    <n v="33"/>
    <n v="0.38333333336049691"/>
    <n v="0.54999999987194315"/>
    <n v="60.000000013969839"/>
    <n v="86.086956515638875"/>
    <s v=""/>
    <n v="60.000000013969839"/>
    <s v=""/>
    <n v="33"/>
    <s v=""/>
    <s v=""/>
    <s v=""/>
    <n v="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2"/>
    <x v="9"/>
    <x v="2"/>
    <x v="4"/>
    <d v="1899-12-30T13:29:00"/>
    <d v="1899-12-30T13:34:00"/>
    <n v="8.3333333430346102E-2"/>
    <d v="2021-09-12T13:29:00"/>
    <d v="2021-09-12T13:34:00"/>
    <x v="6"/>
    <n v="8.3333333430346102E-2"/>
    <n v="7246"/>
    <n v="7246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n v="8.3333333430346102E-2"/>
    <n v="0.9666666666744276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2"/>
    <x v="9"/>
    <x v="2"/>
    <x v="4"/>
    <d v="1899-12-30T13:34:00"/>
    <d v="1899-12-30T14:05:00"/>
    <n v="0.5166666666045785"/>
    <d v="2021-09-12T13:34:00"/>
    <d v="2021-09-12T14:05:00"/>
    <x v="5"/>
    <s v=""/>
    <n v="7246"/>
    <n v="7280"/>
    <n v="34"/>
    <n v="65.806451620811231"/>
    <m/>
    <m/>
    <n v="100"/>
    <n v="100"/>
    <n v="40"/>
    <n v="1200"/>
    <n v="22"/>
    <n v="12"/>
    <n v="3290"/>
    <n v="3290"/>
    <s v=""/>
    <m/>
    <m/>
    <m/>
    <m/>
    <x v="3"/>
    <m/>
    <m/>
    <m/>
    <m/>
    <m/>
    <n v="60"/>
    <n v="69"/>
    <n v="60"/>
    <s v=""/>
    <s v=""/>
    <s v=""/>
    <s v=""/>
    <s v=""/>
    <n v="34"/>
    <n v="0.5166666666045785"/>
    <n v="0.6000000000349246"/>
    <n v="56.666666663368233"/>
    <n v="65.806451620811231"/>
    <s v=""/>
    <n v="56.666666663368233"/>
    <s v=""/>
    <n v="34"/>
    <s v=""/>
    <s v=""/>
    <s v=""/>
    <n v="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2"/>
    <x v="9"/>
    <x v="2"/>
    <x v="4"/>
    <d v="1899-12-30T14:05:00"/>
    <d v="1899-12-30T14:09:00"/>
    <n v="6.6666666709352285E-2"/>
    <d v="2021-09-12T14:05:00"/>
    <d v="2021-09-12T14:09:00"/>
    <x v="6"/>
    <n v="6.6666666709352285E-2"/>
    <n v="7280"/>
    <n v="7280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n v="6.6666666709352285E-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2"/>
    <x v="9"/>
    <x v="2"/>
    <x v="4"/>
    <d v="1899-12-30T14:09:00"/>
    <d v="1899-12-30T14:32:00"/>
    <n v="0.38333333336049691"/>
    <d v="2021-09-12T14:09:00"/>
    <d v="2021-09-12T14:32:00"/>
    <x v="5"/>
    <s v=""/>
    <n v="7280"/>
    <n v="7307"/>
    <n v="27"/>
    <n v="70.434782603704534"/>
    <m/>
    <m/>
    <n v="100"/>
    <n v="100"/>
    <n v="40"/>
    <n v="1200"/>
    <n v="23"/>
    <n v="12"/>
    <n v="3290"/>
    <n v="3290"/>
    <s v=""/>
    <m/>
    <m/>
    <m/>
    <m/>
    <x v="3"/>
    <m/>
    <m/>
    <m/>
    <m/>
    <m/>
    <n v="60"/>
    <n v="69"/>
    <n v="60"/>
    <s v=""/>
    <s v=""/>
    <s v=""/>
    <s v=""/>
    <s v=""/>
    <n v="27"/>
    <n v="0.38333333336049691"/>
    <n v="0.45000000006984919"/>
    <n v="59.999999990686774"/>
    <n v="70.434782603704534"/>
    <s v=""/>
    <n v="59.999999990686774"/>
    <s v=""/>
    <n v="27"/>
    <s v=""/>
    <s v=""/>
    <s v=""/>
    <n v="2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2"/>
    <x v="9"/>
    <x v="2"/>
    <x v="4"/>
    <d v="1899-12-30T14:32:00"/>
    <d v="1899-12-30T14:41:00"/>
    <n v="0.1499999999650754"/>
    <d v="2021-09-12T14:32:00"/>
    <d v="2021-09-12T14:41:00"/>
    <x v="9"/>
    <s v=""/>
    <n v="7307"/>
    <n v="7307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0.1499999999650754"/>
    <n v="1.98333333333721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.1499999999650754"/>
    <s v=""/>
    <s v=""/>
    <s v=""/>
    <s v=""/>
    <s v=""/>
    <m/>
  </r>
  <r>
    <x v="2"/>
    <x v="9"/>
    <x v="2"/>
    <x v="4"/>
    <d v="1899-12-30T14:41:00"/>
    <d v="1899-12-30T14:45:00"/>
    <n v="6.6666666709352285E-2"/>
    <d v="2021-09-12T14:41:00"/>
    <d v="2021-09-12T14:45:00"/>
    <x v="8"/>
    <s v=""/>
    <n v="7307"/>
    <n v="7307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6.6666666709352285E-2"/>
    <n v="0.666666666569653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.6666666709352285E-2"/>
    <s v=""/>
    <m/>
  </r>
  <r>
    <x v="2"/>
    <x v="9"/>
    <x v="2"/>
    <x v="4"/>
    <d v="1899-12-30T14:45:00"/>
    <d v="1899-12-30T15:48:00"/>
    <n v="1.0499999999301508"/>
    <d v="2021-09-12T14:45:00"/>
    <d v="2021-09-12T15:48:00"/>
    <x v="5"/>
    <s v=""/>
    <n v="7307"/>
    <n v="7403"/>
    <n v="96"/>
    <n v="91.428571434653534"/>
    <m/>
    <m/>
    <n v="100"/>
    <n v="100"/>
    <n v="40"/>
    <n v="1200"/>
    <n v="23"/>
    <n v="12"/>
    <n v="3300"/>
    <n v="3300"/>
    <s v=""/>
    <m/>
    <m/>
    <m/>
    <m/>
    <x v="3"/>
    <m/>
    <m/>
    <m/>
    <m/>
    <m/>
    <n v="60"/>
    <n v="69"/>
    <n v="60"/>
    <s v=""/>
    <s v=""/>
    <s v=""/>
    <s v=""/>
    <s v=""/>
    <n v="96"/>
    <n v="1.0499999999301508"/>
    <n v="1.2666666666045785"/>
    <n v="75.789473687925494"/>
    <n v="91.428571434653534"/>
    <s v=""/>
    <n v="75.789473687925494"/>
    <s v=""/>
    <n v="96"/>
    <s v=""/>
    <s v=""/>
    <s v=""/>
    <n v="9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2"/>
    <x v="9"/>
    <x v="2"/>
    <x v="4"/>
    <d v="1899-12-30T15:48:00"/>
    <d v="1899-12-30T15:53:00"/>
    <n v="8.3333333430346102E-2"/>
    <d v="2021-09-12T15:48:00"/>
    <d v="2021-09-12T15:53:00"/>
    <x v="9"/>
    <s v=""/>
    <n v="7403"/>
    <n v="7403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8.3333333430346102E-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.3333333430346102E-2"/>
    <s v=""/>
    <s v=""/>
    <s v=""/>
    <s v=""/>
    <s v=""/>
    <m/>
  </r>
  <r>
    <x v="2"/>
    <x v="9"/>
    <x v="2"/>
    <x v="4"/>
    <d v="1899-12-30T15:53:00"/>
    <d v="1899-12-30T15:56:00"/>
    <n v="4.9999999988358468E-2"/>
    <d v="2021-09-12T15:53:00"/>
    <d v="2021-09-12T15:56:00"/>
    <x v="8"/>
    <s v=""/>
    <n v="7403"/>
    <n v="7403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4.9999999988358468E-2"/>
    <n v="0.98333333339542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.9999999988358468E-2"/>
    <s v=""/>
    <m/>
  </r>
  <r>
    <x v="2"/>
    <x v="9"/>
    <x v="2"/>
    <x v="4"/>
    <d v="1899-12-30T15:56:00"/>
    <d v="1899-12-30T16:53:00"/>
    <n v="0.94999999995343387"/>
    <d v="2021-09-12T15:56:00"/>
    <d v="2021-09-12T16:53:00"/>
    <x v="5"/>
    <s v=""/>
    <n v="7403"/>
    <n v="7495"/>
    <n v="92"/>
    <n v="96.842105267904799"/>
    <m/>
    <m/>
    <n v="100"/>
    <n v="100"/>
    <n v="42"/>
    <n v="1200"/>
    <n v="22"/>
    <n v="12"/>
    <n v="3350"/>
    <n v="3350"/>
    <s v=""/>
    <m/>
    <n v="265"/>
    <m/>
    <m/>
    <x v="3"/>
    <m/>
    <m/>
    <m/>
    <m/>
    <m/>
    <n v="60"/>
    <n v="69"/>
    <n v="60"/>
    <s v=""/>
    <s v=""/>
    <s v=""/>
    <s v=""/>
    <s v=""/>
    <n v="92"/>
    <n v="0.94999999995343387"/>
    <n v="1.0833333333721384"/>
    <n v="84.923076920034973"/>
    <n v="96.842105267904799"/>
    <s v=""/>
    <n v="84.923076920034973"/>
    <s v=""/>
    <n v="92"/>
    <s v=""/>
    <s v=""/>
    <s v=""/>
    <n v="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2"/>
    <x v="9"/>
    <x v="2"/>
    <x v="4"/>
    <d v="1899-12-30T16:53:00"/>
    <d v="1899-12-30T17:01:00"/>
    <n v="0.13333333324408159"/>
    <d v="2021-09-12T16:53:00"/>
    <d v="2021-09-12T17:01:00"/>
    <x v="9"/>
    <s v=""/>
    <n v="7495"/>
    <n v="7495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0.1333333332440815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.13333333324408159"/>
    <s v=""/>
    <s v=""/>
    <s v=""/>
    <s v=""/>
    <s v=""/>
    <m/>
  </r>
  <r>
    <x v="2"/>
    <x v="9"/>
    <x v="2"/>
    <x v="4"/>
    <d v="1899-12-30T17:01:00"/>
    <d v="1899-12-30T17:04:00"/>
    <n v="4.9999999988358468E-2"/>
    <d v="2021-09-12T17:01:00"/>
    <d v="2021-09-12T17:04:00"/>
    <x v="8"/>
    <s v=""/>
    <n v="7495"/>
    <n v="7495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4.9999999988358468E-2"/>
    <n v="1.133333333360496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.9999999988358468E-2"/>
    <s v=""/>
    <m/>
  </r>
  <r>
    <x v="2"/>
    <x v="9"/>
    <x v="2"/>
    <x v="4"/>
    <d v="1899-12-30T17:04:00"/>
    <d v="1899-12-30T17:25:00"/>
    <n v="0.35000000009313226"/>
    <d v="2021-09-12T17:04:00"/>
    <d v="2021-09-12T17:25:00"/>
    <x v="5"/>
    <s v=""/>
    <n v="7495"/>
    <n v="7541"/>
    <n v="46"/>
    <n v="131.42857139359933"/>
    <m/>
    <m/>
    <n v="100"/>
    <n v="100"/>
    <n v="42"/>
    <n v="1200"/>
    <n v="23"/>
    <n v="12"/>
    <n v="3250"/>
    <n v="3250"/>
    <s v=""/>
    <m/>
    <m/>
    <m/>
    <m/>
    <x v="3"/>
    <m/>
    <m/>
    <m/>
    <m/>
    <m/>
    <n v="60"/>
    <n v="69"/>
    <n v="60"/>
    <s v=""/>
    <s v=""/>
    <s v=""/>
    <s v=""/>
    <s v=""/>
    <n v="46"/>
    <n v="0.35000000009313226"/>
    <n v="0.53333333332557231"/>
    <n v="86.250000001255103"/>
    <n v="131.42857139359933"/>
    <s v=""/>
    <n v="86.250000001255103"/>
    <s v=""/>
    <n v="46"/>
    <s v=""/>
    <s v=""/>
    <s v=""/>
    <n v="4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2"/>
    <x v="9"/>
    <x v="2"/>
    <x v="4"/>
    <d v="1899-12-30T17:25:00"/>
    <d v="1899-12-30T17:34:00"/>
    <n v="0.1499999999650754"/>
    <d v="2021-09-12T17:25:00"/>
    <d v="2021-09-12T17:34:00"/>
    <x v="10"/>
    <s v=""/>
    <n v="7541"/>
    <n v="7541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2"/>
    <x v="9"/>
    <x v="2"/>
    <x v="4"/>
    <d v="1899-12-30T17:34:00"/>
    <d v="1899-12-30T18:01:00"/>
    <n v="0.45000000006984919"/>
    <d v="2021-09-12T17:34:00"/>
    <d v="2021-09-12T18:01:00"/>
    <x v="5"/>
    <s v=""/>
    <n v="7541"/>
    <n v="7588"/>
    <n v="47"/>
    <n v="104.44444442823253"/>
    <m/>
    <m/>
    <n v="100"/>
    <n v="100"/>
    <n v="42"/>
    <n v="1200"/>
    <n v="23"/>
    <n v="12"/>
    <n v="3250"/>
    <n v="3250"/>
    <s v=""/>
    <m/>
    <m/>
    <m/>
    <m/>
    <x v="3"/>
    <m/>
    <m/>
    <m/>
    <m/>
    <m/>
    <n v="60"/>
    <n v="69"/>
    <n v="60"/>
    <s v=""/>
    <s v=""/>
    <s v=""/>
    <s v=""/>
    <s v=""/>
    <n v="47"/>
    <n v="0.45000000006984919"/>
    <n v="0.45000000006984919"/>
    <n v="104.44444442823253"/>
    <n v="104.44444442823253"/>
    <s v=""/>
    <n v="104.44444442823253"/>
    <s v=""/>
    <n v="47"/>
    <s v=""/>
    <s v=""/>
    <s v=""/>
    <n v="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2"/>
    <x v="9"/>
    <x v="2"/>
    <x v="4"/>
    <d v="1899-12-30T18:01:00"/>
    <d v="1899-12-30T18:06:00"/>
    <n v="8.3333333255723119E-2"/>
    <d v="2021-09-12T18:01:00"/>
    <d v="2021-09-12T18:06:00"/>
    <x v="9"/>
    <s v=""/>
    <n v="7588"/>
    <n v="7588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n v="8.3000000000000004E-2"/>
    <s v=""/>
    <s v=""/>
    <s v=""/>
    <n v="8.3333333255723119E-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.3333333255723119E-2"/>
    <s v=""/>
    <s v=""/>
    <s v=""/>
    <s v=""/>
    <m/>
  </r>
  <r>
    <x v="2"/>
    <x v="9"/>
    <x v="2"/>
    <x v="4"/>
    <d v="1899-12-30T18:06:00"/>
    <d v="1899-12-30T18:13:00"/>
    <n v="0.11666666669771075"/>
    <d v="2021-09-12T18:06:00"/>
    <d v="2021-09-12T18:13:00"/>
    <x v="6"/>
    <n v="0.11666666669771075"/>
    <n v="7588"/>
    <n v="7588"/>
    <n v="0"/>
    <s v=""/>
    <m/>
    <m/>
    <m/>
    <s v=""/>
    <m/>
    <m/>
    <m/>
    <m/>
    <m/>
    <m/>
    <s v=""/>
    <m/>
    <m/>
    <m/>
    <m/>
    <x v="2"/>
    <m/>
    <m/>
    <m/>
    <m/>
    <s v="Bombea Pildora "/>
    <s v=""/>
    <s v=""/>
    <s v=""/>
    <s v=""/>
    <s v=""/>
    <s v=""/>
    <s v=""/>
    <s v=""/>
    <s v=""/>
    <n v="0.11666666669771075"/>
    <n v="1.199999999895226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2"/>
    <x v="9"/>
    <x v="2"/>
    <x v="4"/>
    <d v="1899-12-30T18:13:00"/>
    <d v="1899-12-30T19:00:00"/>
    <n v="0.78333333326736465"/>
    <d v="2021-09-12T18:13:00"/>
    <d v="2021-09-12T19:00:00"/>
    <x v="5"/>
    <s v=""/>
    <n v="7588"/>
    <n v="7648"/>
    <n v="60"/>
    <n v="76.595744687301604"/>
    <m/>
    <m/>
    <n v="100"/>
    <n v="100"/>
    <n v="40"/>
    <n v="1200"/>
    <n v="23"/>
    <n v="12"/>
    <n v="3180"/>
    <n v="3180"/>
    <s v=""/>
    <m/>
    <m/>
    <m/>
    <m/>
    <x v="2"/>
    <m/>
    <m/>
    <m/>
    <m/>
    <m/>
    <n v="60"/>
    <n v="69"/>
    <n v="60"/>
    <s v=""/>
    <s v=""/>
    <s v=""/>
    <s v=""/>
    <s v=""/>
    <n v="60"/>
    <n v="0.78333333326736465"/>
    <n v="0.98333333322079852"/>
    <n v="61.016949159525282"/>
    <s v=""/>
    <n v="76.595744687301604"/>
    <s v=""/>
    <n v="61.016949159525282"/>
    <s v=""/>
    <n v="60"/>
    <s v=""/>
    <s v=""/>
    <s v=""/>
    <n v="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2"/>
    <x v="9"/>
    <x v="2"/>
    <x v="4"/>
    <d v="1899-12-30T19:00:00"/>
    <d v="1899-12-30T19:08:00"/>
    <n v="0.13333333341870457"/>
    <d v="2021-09-12T19:00:00"/>
    <d v="2021-09-12T19:08:00"/>
    <x v="3"/>
    <s v=""/>
    <n v="7648"/>
    <n v="7648"/>
    <n v="0"/>
    <s v=""/>
    <m/>
    <m/>
    <m/>
    <s v=""/>
    <m/>
    <m/>
    <m/>
    <m/>
    <m/>
    <m/>
    <s v=""/>
    <m/>
    <m/>
    <m/>
    <m/>
    <x v="2"/>
    <m/>
    <m/>
    <m/>
    <m/>
    <s v="Daño en bomba del taladro"/>
    <s v=""/>
    <s v=""/>
    <s v=""/>
    <s v=""/>
    <s v=""/>
    <s v=""/>
    <s v=""/>
    <s v=""/>
    <s v=""/>
    <s v=""/>
    <n v="0.89999999996507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2"/>
    <x v="9"/>
    <x v="2"/>
    <x v="4"/>
    <d v="1899-12-30T19:08:00"/>
    <d v="1899-12-30T19:26:00"/>
    <n v="0.29999999993015081"/>
    <d v="2021-09-12T19:08:00"/>
    <d v="2021-09-12T19:26:00"/>
    <x v="5"/>
    <s v=""/>
    <n v="7648"/>
    <n v="7681"/>
    <n v="33"/>
    <n v="110.00000002561137"/>
    <m/>
    <m/>
    <n v="100"/>
    <n v="100"/>
    <n v="40"/>
    <n v="1000"/>
    <n v="23"/>
    <n v="12"/>
    <n v="2300"/>
    <n v="2300"/>
    <s v=""/>
    <m/>
    <m/>
    <m/>
    <m/>
    <x v="2"/>
    <m/>
    <m/>
    <m/>
    <m/>
    <m/>
    <n v="60"/>
    <n v="69"/>
    <n v="60"/>
    <s v=""/>
    <s v=""/>
    <s v=""/>
    <s v=""/>
    <s v=""/>
    <n v="33"/>
    <n v="0.29999999993015081"/>
    <n v="0.29999999993015081"/>
    <n v="110.00000002561137"/>
    <s v=""/>
    <n v="110.00000002561137"/>
    <s v=""/>
    <n v="110.00000002561137"/>
    <s v=""/>
    <n v="33"/>
    <s v=""/>
    <s v=""/>
    <s v=""/>
    <n v="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2"/>
    <x v="9"/>
    <x v="2"/>
    <x v="4"/>
    <d v="1899-12-30T19:26:00"/>
    <d v="1899-12-30T19:31:00"/>
    <n v="8.3333333430346102E-2"/>
    <d v="2021-09-12T19:26:00"/>
    <d v="2021-09-12T19:31:00"/>
    <x v="9"/>
    <s v=""/>
    <n v="7681"/>
    <n v="7681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n v="8.3000000000000004E-2"/>
    <s v=""/>
    <s v=""/>
    <s v=""/>
    <n v="8.3333333430346102E-2"/>
    <n v="1.133333333360496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.3333333430346102E-2"/>
    <s v=""/>
    <s v=""/>
    <s v=""/>
    <s v=""/>
    <m/>
  </r>
  <r>
    <x v="2"/>
    <x v="9"/>
    <x v="2"/>
    <x v="4"/>
    <d v="1899-12-30T19:31:00"/>
    <d v="1899-12-30T19:45:00"/>
    <n v="0.23333333322079852"/>
    <d v="2021-09-12T19:31:00"/>
    <d v="2021-09-12T19:45:00"/>
    <x v="5"/>
    <s v=""/>
    <n v="7681"/>
    <n v="7696"/>
    <n v="15"/>
    <n v="64.285714316718781"/>
    <m/>
    <m/>
    <n v="100"/>
    <n v="100"/>
    <n v="38"/>
    <n v="1000"/>
    <n v="25"/>
    <n v="12"/>
    <n v="2300"/>
    <n v="2300"/>
    <s v=""/>
    <m/>
    <m/>
    <m/>
    <m/>
    <x v="2"/>
    <m/>
    <m/>
    <m/>
    <m/>
    <m/>
    <n v="60"/>
    <n v="69"/>
    <n v="60"/>
    <s v=""/>
    <s v=""/>
    <s v=""/>
    <s v=""/>
    <s v=""/>
    <n v="15"/>
    <n v="0.23333333322079852"/>
    <n v="0.31666666665114462"/>
    <n v="47.368421054953437"/>
    <s v=""/>
    <n v="64.285714316718781"/>
    <s v=""/>
    <n v="47.368421054953437"/>
    <s v=""/>
    <n v="15"/>
    <s v=""/>
    <s v=""/>
    <s v=""/>
    <n v="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2"/>
    <x v="9"/>
    <x v="2"/>
    <x v="4"/>
    <d v="1899-12-30T19:45:00"/>
    <d v="1899-12-30T19:57:00"/>
    <n v="0.20000000012805685"/>
    <d v="2021-09-12T19:45:00"/>
    <d v="2021-09-12T19:57:00"/>
    <x v="8"/>
    <s v=""/>
    <n v="7696"/>
    <n v="7696"/>
    <n v="0"/>
    <s v=""/>
    <m/>
    <m/>
    <m/>
    <s v=""/>
    <m/>
    <m/>
    <m/>
    <m/>
    <m/>
    <m/>
    <s v=""/>
    <m/>
    <m/>
    <m/>
    <m/>
    <x v="2"/>
    <m/>
    <m/>
    <m/>
    <m/>
    <s v="Survey + Downlink"/>
    <s v=""/>
    <s v=""/>
    <s v=""/>
    <s v=""/>
    <s v=""/>
    <s v=""/>
    <n v="0.05"/>
    <s v=""/>
    <s v=""/>
    <n v="0.2000000001280568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.20000000012805685"/>
    <m/>
  </r>
  <r>
    <x v="2"/>
    <x v="9"/>
    <x v="2"/>
    <x v="4"/>
    <d v="1899-12-30T19:57:00"/>
    <d v="1899-12-30T20:21:00"/>
    <n v="0.39999999990686774"/>
    <d v="2021-09-12T19:57:00"/>
    <d v="2021-09-12T20:21:00"/>
    <x v="5"/>
    <s v=""/>
    <n v="7696"/>
    <n v="7752"/>
    <n v="56"/>
    <n v="140.00000003259629"/>
    <m/>
    <m/>
    <n v="100"/>
    <n v="100"/>
    <n v="37"/>
    <n v="1100"/>
    <n v="24"/>
    <n v="12"/>
    <n v="2920"/>
    <n v="2920"/>
    <s v=""/>
    <m/>
    <m/>
    <m/>
    <m/>
    <x v="2"/>
    <m/>
    <m/>
    <m/>
    <m/>
    <m/>
    <n v="60"/>
    <n v="67"/>
    <n v="60"/>
    <s v=""/>
    <s v=""/>
    <s v=""/>
    <s v=""/>
    <s v=""/>
    <n v="56"/>
    <n v="0.39999999990686774"/>
    <n v="0.6000000000349246"/>
    <n v="93.333333327900618"/>
    <s v=""/>
    <n v="140.00000003259629"/>
    <s v=""/>
    <n v="93.333333327900618"/>
    <s v=""/>
    <n v="56"/>
    <s v=""/>
    <s v=""/>
    <s v=""/>
    <n v="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2"/>
    <x v="9"/>
    <x v="2"/>
    <x v="4"/>
    <d v="1899-12-30T20:21:00"/>
    <d v="1899-12-30T20:26:00"/>
    <n v="8.3333333430346102E-2"/>
    <d v="2021-09-12T20:21:00"/>
    <d v="2021-09-12T20:26:00"/>
    <x v="3"/>
    <s v=""/>
    <n v="7752"/>
    <n v="7752"/>
    <n v="0"/>
    <s v=""/>
    <m/>
    <m/>
    <m/>
    <s v=""/>
    <m/>
    <m/>
    <m/>
    <m/>
    <m/>
    <m/>
    <s v=""/>
    <m/>
    <m/>
    <m/>
    <m/>
    <x v="2"/>
    <m/>
    <m/>
    <m/>
    <m/>
    <s v="Daño en bomba del taladro"/>
    <s v=""/>
    <s v=""/>
    <s v=""/>
    <s v=""/>
    <s v=""/>
    <s v=""/>
    <s v=""/>
    <s v=""/>
    <s v=""/>
    <s v=""/>
    <n v="1.116666666639503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2"/>
    <x v="9"/>
    <x v="2"/>
    <x v="4"/>
    <d v="1899-12-30T20:26:00"/>
    <d v="1899-12-30T20:36:00"/>
    <n v="0.16666666651144624"/>
    <d v="2021-09-12T20:26:00"/>
    <d v="2021-09-12T20:36:00"/>
    <x v="5"/>
    <s v=""/>
    <n v="7752"/>
    <n v="7773"/>
    <n v="21"/>
    <n v="126.00000011734664"/>
    <m/>
    <m/>
    <n v="100"/>
    <n v="100"/>
    <n v="40"/>
    <n v="1000"/>
    <n v="23"/>
    <n v="12"/>
    <n v="2490"/>
    <n v="2490"/>
    <s v=""/>
    <m/>
    <m/>
    <m/>
    <m/>
    <x v="2"/>
    <m/>
    <m/>
    <m/>
    <m/>
    <m/>
    <n v="60"/>
    <n v="67"/>
    <n v="60"/>
    <s v=""/>
    <s v=""/>
    <s v=""/>
    <s v=""/>
    <s v=""/>
    <n v="21"/>
    <n v="0.16666666651144624"/>
    <n v="0.16666666651144624"/>
    <n v="126.00000011734664"/>
    <s v=""/>
    <n v="126.00000011734664"/>
    <s v=""/>
    <n v="126.00000011734664"/>
    <s v=""/>
    <n v="21"/>
    <s v=""/>
    <s v=""/>
    <s v=""/>
    <n v="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2"/>
    <x v="9"/>
    <x v="2"/>
    <x v="4"/>
    <d v="1899-12-30T20:36:00"/>
    <d v="1899-12-30T20:43:00"/>
    <n v="0.11666666669771075"/>
    <d v="2021-09-12T20:36:00"/>
    <d v="2021-09-12T20:43:00"/>
    <x v="9"/>
    <s v=""/>
    <n v="7773"/>
    <n v="7773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n v="8.3000000000000004E-2"/>
    <s v=""/>
    <s v=""/>
    <s v=""/>
    <n v="0.116666666697710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.11666666669771075"/>
    <s v=""/>
    <s v=""/>
    <s v=""/>
    <s v=""/>
    <m/>
  </r>
  <r>
    <x v="2"/>
    <x v="9"/>
    <x v="2"/>
    <x v="4"/>
    <d v="1899-12-30T20:43:00"/>
    <d v="1899-12-30T20:46:00"/>
    <n v="4.9999999988358468E-2"/>
    <d v="2021-09-12T20:43:00"/>
    <d v="2021-09-12T20:46:00"/>
    <x v="8"/>
    <s v=""/>
    <n v="7773"/>
    <n v="7773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n v="0.05"/>
    <s v=""/>
    <s v=""/>
    <n v="4.9999999988358468E-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.9999999988358468E-2"/>
    <m/>
  </r>
  <r>
    <x v="2"/>
    <x v="9"/>
    <x v="2"/>
    <x v="4"/>
    <d v="1899-12-30T20:46:00"/>
    <d v="1899-12-30T20:52:00"/>
    <n v="9.9999999976716936E-2"/>
    <d v="2021-09-12T20:46:00"/>
    <d v="2021-09-12T20:52:00"/>
    <x v="10"/>
    <s v=""/>
    <n v="7773"/>
    <n v="7773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s v=""/>
    <s v=""/>
    <s v=""/>
    <n v="1.133333333360496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0"/>
    <x v="2"/>
    <x v="4"/>
    <d v="1899-12-30T20:52:00"/>
    <d v="1899-12-30T21:36:00"/>
    <n v="0.73333333345362917"/>
    <d v="2021-09-12T20:52:00"/>
    <d v="2021-09-12T21:36:00"/>
    <x v="5"/>
    <s v=""/>
    <n v="7773"/>
    <n v="7867"/>
    <n v="94"/>
    <n v="128.18181816079127"/>
    <m/>
    <m/>
    <n v="110"/>
    <n v="110"/>
    <n v="29"/>
    <n v="1000"/>
    <n v="25"/>
    <n v="15"/>
    <n v="2480"/>
    <n v="2480"/>
    <s v=""/>
    <m/>
    <m/>
    <m/>
    <m/>
    <x v="2"/>
    <m/>
    <m/>
    <m/>
    <m/>
    <m/>
    <n v="60"/>
    <n v="67"/>
    <n v="60"/>
    <s v=""/>
    <s v=""/>
    <s v=""/>
    <s v=""/>
    <s v=""/>
    <n v="94"/>
    <n v="0.73333333345362917"/>
    <n v="0.90000000013969839"/>
    <n v="104.44444442823253"/>
    <s v=""/>
    <n v="128.18181816079127"/>
    <s v=""/>
    <n v="104.44444442823253"/>
    <s v=""/>
    <n v="94"/>
    <s v=""/>
    <s v=""/>
    <s v=""/>
    <n v="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0"/>
    <x v="2"/>
    <x v="4"/>
    <d v="1899-12-30T21:36:00"/>
    <d v="1899-12-30T21:40:00"/>
    <n v="6.6666666709352285E-2"/>
    <d v="2021-09-12T21:36:00"/>
    <d v="2021-09-12T21:40:00"/>
    <x v="9"/>
    <s v=""/>
    <n v="7867"/>
    <n v="7867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n v="8.3000000000000004E-2"/>
    <s v=""/>
    <s v=""/>
    <s v=""/>
    <n v="6.6666666709352285E-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.6666666709352285E-2"/>
    <s v=""/>
    <s v=""/>
    <s v=""/>
    <s v=""/>
    <m/>
  </r>
  <r>
    <x v="1"/>
    <x v="10"/>
    <x v="2"/>
    <x v="4"/>
    <d v="1899-12-30T21:40:00"/>
    <d v="1899-12-30T21:41:00"/>
    <n v="1.6666666546370834E-2"/>
    <d v="2021-09-12T21:40:00"/>
    <d v="2021-09-12T21:41:00"/>
    <x v="8"/>
    <s v=""/>
    <n v="7867"/>
    <n v="7867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n v="0.05"/>
    <s v=""/>
    <s v=""/>
    <n v="1.6666666546370834E-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.6666666546370834E-2"/>
    <m/>
  </r>
  <r>
    <x v="1"/>
    <x v="10"/>
    <x v="2"/>
    <x v="4"/>
    <d v="1899-12-30T21:41:00"/>
    <d v="1899-12-30T21:46:00"/>
    <n v="8.3333333430346102E-2"/>
    <d v="2021-09-12T21:41:00"/>
    <d v="2021-09-12T21:46:00"/>
    <x v="10"/>
    <s v=""/>
    <n v="7867"/>
    <n v="7867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s v=""/>
    <s v=""/>
    <s v=""/>
    <n v="1.16666666662786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0"/>
    <x v="2"/>
    <x v="4"/>
    <d v="1899-12-30T21:46:00"/>
    <d v="1899-12-30T22:25:00"/>
    <n v="0.65000000002328306"/>
    <d v="2021-09-12T21:46:00"/>
    <d v="2021-09-12T22:25:00"/>
    <x v="5"/>
    <s v=""/>
    <n v="7867"/>
    <n v="7879"/>
    <n v="12"/>
    <n v="18.461538460877168"/>
    <m/>
    <m/>
    <n v="110"/>
    <n v="110"/>
    <n v="28"/>
    <n v="1100"/>
    <n v="25"/>
    <n v="15"/>
    <n v="3030"/>
    <n v="3030"/>
    <s v=""/>
    <m/>
    <m/>
    <m/>
    <m/>
    <x v="2"/>
    <m/>
    <m/>
    <m/>
    <m/>
    <m/>
    <n v="60"/>
    <n v="67"/>
    <n v="60"/>
    <s v=""/>
    <s v=""/>
    <s v=""/>
    <s v=""/>
    <s v=""/>
    <n v="12"/>
    <n v="0.65000000002328306"/>
    <n v="0.73333333327900618"/>
    <n v="16.363636364848624"/>
    <s v=""/>
    <n v="18.461538460877168"/>
    <s v=""/>
    <n v="16.363636364848624"/>
    <s v=""/>
    <n v="12"/>
    <s v=""/>
    <s v=""/>
    <s v=""/>
    <n v="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0"/>
    <x v="2"/>
    <x v="4"/>
    <d v="1899-12-30T22:25:00"/>
    <d v="1899-12-30T22:30:00"/>
    <n v="8.3333333255723119E-2"/>
    <d v="2021-09-12T22:25:00"/>
    <d v="2021-09-12T22:30:00"/>
    <x v="6"/>
    <n v="8.3333333255723119E-2"/>
    <n v="7879"/>
    <n v="7879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s v=""/>
    <s v=""/>
    <n v="8.3333333255723119E-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0"/>
    <x v="2"/>
    <x v="4"/>
    <d v="1899-12-30T22:30:00"/>
    <d v="1899-12-30T00:00:00"/>
    <n v="1.5"/>
    <d v="2021-09-12T22:30:00"/>
    <d v="2021-09-13T00:00:00"/>
    <x v="11"/>
    <s v=""/>
    <n v="7879"/>
    <n v="6666"/>
    <n v="-1213"/>
    <s v=""/>
    <m/>
    <m/>
    <m/>
    <s v=""/>
    <m/>
    <m/>
    <m/>
    <m/>
    <m/>
    <m/>
    <s v=""/>
    <m/>
    <m/>
    <m/>
    <m/>
    <x v="2"/>
    <m/>
    <m/>
    <m/>
    <m/>
    <m/>
    <s v=""/>
    <s v=""/>
    <s v=""/>
    <n v="808.66666666666663"/>
    <n v="8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08.66666666666663"/>
    <s v=""/>
    <s v=""/>
    <s v=""/>
    <n v="808.66666666666663"/>
    <s v=""/>
    <n v="808.66666666666663"/>
    <s v=""/>
    <s v=""/>
    <s v=""/>
    <s v=""/>
    <s v=""/>
    <s v=""/>
    <m/>
  </r>
  <r>
    <x v="1"/>
    <x v="10"/>
    <x v="2"/>
    <x v="5"/>
    <d v="1899-12-30T00:00:00"/>
    <d v="1899-12-30T03:00:00"/>
    <n v="3"/>
    <d v="2021-09-13T00:00:00"/>
    <d v="2021-09-13T03:00:00"/>
    <x v="11"/>
    <s v=""/>
    <n v="6666"/>
    <n v="4778"/>
    <n v="-1888"/>
    <s v=""/>
    <m/>
    <m/>
    <m/>
    <s v=""/>
    <m/>
    <m/>
    <m/>
    <m/>
    <m/>
    <m/>
    <s v=""/>
    <m/>
    <m/>
    <m/>
    <m/>
    <x v="2"/>
    <m/>
    <m/>
    <m/>
    <m/>
    <m/>
    <s v=""/>
    <s v=""/>
    <s v=""/>
    <n v="629.33333333333337"/>
    <n v="800"/>
    <s v=""/>
    <s v=""/>
    <s v=""/>
    <s v=""/>
    <s v=""/>
    <n v="0.94999999995343387"/>
    <s v=""/>
    <s v=""/>
    <s v=""/>
    <s v=""/>
    <s v=""/>
    <s v=""/>
    <s v=""/>
    <s v=""/>
    <s v=""/>
    <s v=""/>
    <s v=""/>
    <s v=""/>
    <s v=""/>
    <s v=""/>
    <s v=""/>
    <s v=""/>
    <s v=""/>
    <s v=""/>
    <n v="629.33333333333337"/>
    <s v=""/>
    <s v=""/>
    <s v=""/>
    <n v="629.33333333333337"/>
    <s v=""/>
    <n v="629.33333333333337"/>
    <s v=""/>
    <s v=""/>
    <s v=""/>
    <s v=""/>
    <s v=""/>
    <s v=""/>
    <m/>
  </r>
  <r>
    <x v="1"/>
    <x v="10"/>
    <x v="2"/>
    <x v="5"/>
    <d v="1899-12-30T03:00:00"/>
    <d v="1899-12-30T05:30:00"/>
    <n v="2.4999999999417923"/>
    <d v="2021-09-13T03:00:00"/>
    <d v="2021-09-13T05:30:00"/>
    <x v="15"/>
    <s v=""/>
    <n v="4778"/>
    <n v="120"/>
    <n v="-4658"/>
    <s v=""/>
    <m/>
    <m/>
    <m/>
    <s v=""/>
    <m/>
    <m/>
    <m/>
    <m/>
    <m/>
    <m/>
    <s v=""/>
    <m/>
    <m/>
    <m/>
    <m/>
    <x v="2"/>
    <m/>
    <m/>
    <m/>
    <m/>
    <m/>
    <s v=""/>
    <s v=""/>
    <s v=""/>
    <n v="1863.2000000433809"/>
    <n v="800"/>
    <s v=""/>
    <s v=""/>
    <s v=""/>
    <s v=""/>
    <s v=""/>
    <n v="0.71666666673263535"/>
    <s v=""/>
    <s v=""/>
    <s v=""/>
    <s v=""/>
    <s v=""/>
    <s v=""/>
    <s v=""/>
    <s v=""/>
    <s v=""/>
    <s v=""/>
    <s v=""/>
    <s v=""/>
    <s v=""/>
    <s v=""/>
    <s v=""/>
    <s v=""/>
    <n v="1863.2000000433809"/>
    <s v=""/>
    <s v=""/>
    <s v=""/>
    <s v=""/>
    <s v=""/>
    <n v="1863.2000000433809"/>
    <s v=""/>
    <n v="1863.2000000433809"/>
    <s v=""/>
    <s v=""/>
    <s v=""/>
    <s v=""/>
    <s v=""/>
    <s v=""/>
    <m/>
  </r>
  <r>
    <x v="1"/>
    <x v="10"/>
    <x v="2"/>
    <x v="5"/>
    <d v="1899-12-30T05:30:00"/>
    <d v="1899-12-30T07:00:00"/>
    <n v="1.5"/>
    <d v="2021-09-13T05:30:00"/>
    <d v="2021-09-13T07:00:00"/>
    <x v="12"/>
    <s v=""/>
    <n v="120"/>
    <n v="120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0"/>
    <x v="3"/>
    <x v="5"/>
    <d v="1899-12-30T07:00:00"/>
    <d v="1899-12-30T08:30:00"/>
    <n v="1.5"/>
    <d v="2021-09-13T07:00:00"/>
    <d v="2021-09-13T08:30:00"/>
    <x v="1"/>
    <s v=""/>
    <n v="120"/>
    <n v="120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0"/>
    <x v="3"/>
    <x v="5"/>
    <d v="1899-12-30T08:30:00"/>
    <d v="1899-12-30T12:00:00"/>
    <n v="3.5000000000582077"/>
    <d v="2021-09-13T08:30:00"/>
    <d v="2021-09-13T12:00:00"/>
    <x v="2"/>
    <s v=""/>
    <n v="120"/>
    <n v="4470"/>
    <n v="4350"/>
    <s v=""/>
    <m/>
    <m/>
    <m/>
    <s v=""/>
    <m/>
    <m/>
    <m/>
    <m/>
    <m/>
    <m/>
    <s v=""/>
    <m/>
    <m/>
    <m/>
    <m/>
    <x v="3"/>
    <m/>
    <m/>
    <m/>
    <m/>
    <m/>
    <s v=""/>
    <s v=""/>
    <s v=""/>
    <n v="1242.8571428364733"/>
    <n v="1500"/>
    <s v=""/>
    <s v=""/>
    <s v=""/>
    <s v=""/>
    <s v=""/>
    <s v=""/>
    <s v=""/>
    <s v=""/>
    <s v=""/>
    <s v=""/>
    <s v=""/>
    <s v=""/>
    <s v=""/>
    <s v=""/>
    <s v=""/>
    <s v=""/>
    <s v=""/>
    <n v="1242.8571428364733"/>
    <s v=""/>
    <s v=""/>
    <s v=""/>
    <s v=""/>
    <s v=""/>
    <s v=""/>
    <s v=""/>
    <n v="1242.8571428364733"/>
    <s v=""/>
    <s v=""/>
    <s v=""/>
    <n v="1242.8571428364733"/>
    <s v=""/>
    <s v=""/>
    <s v=""/>
    <s v=""/>
    <s v=""/>
    <s v=""/>
    <s v=""/>
    <m/>
  </r>
  <r>
    <x v="1"/>
    <x v="10"/>
    <x v="3"/>
    <x v="5"/>
    <d v="1899-12-30T12:00:00"/>
    <d v="1899-12-30T16:00:00"/>
    <n v="3.9999999999417923"/>
    <d v="2021-09-13T12:00:00"/>
    <d v="2021-09-13T16:00:00"/>
    <x v="13"/>
    <s v=""/>
    <n v="4470"/>
    <n v="7400"/>
    <n v="2930"/>
    <s v=""/>
    <m/>
    <m/>
    <m/>
    <s v=""/>
    <m/>
    <m/>
    <m/>
    <m/>
    <m/>
    <m/>
    <s v=""/>
    <m/>
    <m/>
    <m/>
    <m/>
    <x v="3"/>
    <m/>
    <m/>
    <m/>
    <m/>
    <m/>
    <s v=""/>
    <s v=""/>
    <s v=""/>
    <n v="732.50000001065928"/>
    <n v="800"/>
    <s v=""/>
    <s v=""/>
    <s v=""/>
    <s v=""/>
    <s v=""/>
    <n v="1.1666666666278616"/>
    <s v=""/>
    <s v=""/>
    <s v=""/>
    <s v=""/>
    <s v=""/>
    <s v=""/>
    <s v=""/>
    <s v=""/>
    <s v=""/>
    <s v=""/>
    <s v=""/>
    <s v=""/>
    <s v=""/>
    <n v="732.50000001065928"/>
    <s v=""/>
    <s v=""/>
    <s v=""/>
    <s v=""/>
    <s v=""/>
    <n v="732.50000001065928"/>
    <s v=""/>
    <s v=""/>
    <s v=""/>
    <n v="732.50000001065928"/>
    <s v=""/>
    <s v=""/>
    <s v=""/>
    <s v=""/>
    <s v=""/>
    <s v=""/>
    <s v=""/>
    <m/>
  </r>
  <r>
    <x v="1"/>
    <x v="10"/>
    <x v="3"/>
    <x v="5"/>
    <d v="1899-12-30T16:00:00"/>
    <d v="1899-12-30T17:00:00"/>
    <n v="1.0000000001164153"/>
    <d v="2021-09-13T16:00:00"/>
    <d v="2021-09-13T17:00:00"/>
    <x v="6"/>
    <n v="1.0000000001164153"/>
    <n v="7400"/>
    <n v="7400"/>
    <n v="0"/>
    <s v=""/>
    <m/>
    <m/>
    <n v="50"/>
    <n v="121.5"/>
    <m/>
    <n v="650"/>
    <m/>
    <n v="15"/>
    <n v="1620"/>
    <m/>
    <s v=""/>
    <m/>
    <m/>
    <m/>
    <m/>
    <x v="3"/>
    <m/>
    <m/>
    <m/>
    <m/>
    <s v="Cambio de wash pipe"/>
    <s v=""/>
    <s v=""/>
    <s v=""/>
    <s v=""/>
    <s v=""/>
    <s v=""/>
    <s v=""/>
    <s v=""/>
    <s v=""/>
    <n v="1.000000000116415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0"/>
    <x v="3"/>
    <x v="5"/>
    <d v="1899-12-30T17:00:00"/>
    <d v="1899-12-30T19:00:00"/>
    <n v="1.9999999998835847"/>
    <d v="2021-09-13T17:00:00"/>
    <d v="2021-09-13T19:00:00"/>
    <x v="14"/>
    <s v=""/>
    <n v="7400"/>
    <n v="7879"/>
    <n v="479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0"/>
    <x v="3"/>
    <x v="5"/>
    <d v="1899-12-30T19:00:00"/>
    <d v="1899-12-30T19:24:00"/>
    <n v="0.40000000008149073"/>
    <d v="2021-09-13T19:00:00"/>
    <d v="2021-09-13T19:24:00"/>
    <x v="14"/>
    <s v=""/>
    <n v="7879"/>
    <m/>
    <s v="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0"/>
    <x v="3"/>
    <x v="5"/>
    <d v="1899-12-30T19:24:00"/>
    <d v="1899-12-30T20:25:00"/>
    <n v="1.0166666666627862"/>
    <d v="2021-09-13T19:24:00"/>
    <d v="2021-09-13T20:25:00"/>
    <x v="5"/>
    <s v=""/>
    <n v="7879"/>
    <n v="7891"/>
    <n v="12"/>
    <n v="11.803278688569643"/>
    <m/>
    <m/>
    <n v="40"/>
    <n v="122.5"/>
    <n v="35"/>
    <n v="750"/>
    <n v="18"/>
    <n v="15"/>
    <n v="2050"/>
    <n v="1900"/>
    <n v="150"/>
    <n v="200"/>
    <n v="290"/>
    <n v="240"/>
    <m/>
    <x v="2"/>
    <m/>
    <m/>
    <m/>
    <m/>
    <m/>
    <n v="60"/>
    <n v="67"/>
    <n v="60"/>
    <s v=""/>
    <s v=""/>
    <s v=""/>
    <s v=""/>
    <s v=""/>
    <n v="12"/>
    <n v="1.0166666666627862"/>
    <n v="1.0166666666627862"/>
    <n v="11.803278688569643"/>
    <s v=""/>
    <n v="11.803278688569643"/>
    <s v=""/>
    <n v="11.803278688569643"/>
    <s v=""/>
    <n v="12"/>
    <s v=""/>
    <s v=""/>
    <s v=""/>
    <n v="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0"/>
    <x v="3"/>
    <x v="5"/>
    <d v="1899-12-30T20:25:00"/>
    <d v="1899-12-30T20:28:00"/>
    <n v="4.9999999988358468E-2"/>
    <d v="2021-09-13T20:25:00"/>
    <d v="2021-09-13T20:28:00"/>
    <x v="7"/>
    <s v=""/>
    <n v="7891"/>
    <n v="7891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n v="0.1"/>
    <s v=""/>
    <n v="4.9999999988358468E-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.9999999988358468E-2"/>
    <s v=""/>
    <s v=""/>
    <m/>
  </r>
  <r>
    <x v="1"/>
    <x v="10"/>
    <x v="3"/>
    <x v="5"/>
    <d v="1899-12-30T20:28:00"/>
    <d v="1899-12-30T20:33:00"/>
    <n v="8.3333333255723119E-2"/>
    <d v="2021-09-13T20:28:00"/>
    <d v="2021-09-13T20:33:00"/>
    <x v="9"/>
    <s v=""/>
    <n v="7891"/>
    <n v="7891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n v="8.3000000000000004E-2"/>
    <s v=""/>
    <s v=""/>
    <s v=""/>
    <n v="8.3333333255723119E-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.3333333255723119E-2"/>
    <s v=""/>
    <s v=""/>
    <s v=""/>
    <s v=""/>
    <m/>
  </r>
  <r>
    <x v="1"/>
    <x v="10"/>
    <x v="3"/>
    <x v="5"/>
    <d v="1899-12-30T20:33:00"/>
    <d v="1899-12-30T20:35:00"/>
    <n v="3.3333333441987634E-2"/>
    <d v="2021-09-13T20:33:00"/>
    <d v="2021-09-13T20:35:00"/>
    <x v="8"/>
    <s v=""/>
    <n v="7891"/>
    <n v="7891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n v="0.05"/>
    <s v=""/>
    <s v=""/>
    <n v="3.3333333441987634E-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.3333333441987634E-2"/>
    <m/>
  </r>
  <r>
    <x v="1"/>
    <x v="10"/>
    <x v="3"/>
    <x v="5"/>
    <d v="1899-12-30T20:35:00"/>
    <d v="1899-12-30T21:24:00"/>
    <n v="0.81666666670935228"/>
    <d v="2021-09-13T20:35:00"/>
    <d v="2021-09-13T21:24:00"/>
    <x v="5"/>
    <s v=""/>
    <n v="7891"/>
    <n v="7902"/>
    <n v="11"/>
    <n v="13.469387754398021"/>
    <m/>
    <m/>
    <n v="40"/>
    <n v="122.5"/>
    <n v="18"/>
    <n v="750"/>
    <n v="18"/>
    <n v="15"/>
    <n v="2060"/>
    <n v="1920"/>
    <n v="140"/>
    <m/>
    <m/>
    <m/>
    <m/>
    <x v="2"/>
    <m/>
    <m/>
    <m/>
    <m/>
    <m/>
    <n v="60"/>
    <n v="67"/>
    <n v="60"/>
    <s v=""/>
    <s v=""/>
    <s v=""/>
    <s v=""/>
    <s v=""/>
    <n v="11"/>
    <n v="0.81666666670935228"/>
    <n v="0.9833333333954215"/>
    <n v="11.186440677259784"/>
    <s v=""/>
    <n v="13.469387754398021"/>
    <s v=""/>
    <n v="11.186440677259784"/>
    <s v=""/>
    <n v="11"/>
    <s v=""/>
    <s v=""/>
    <s v=""/>
    <n v="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0"/>
    <x v="3"/>
    <x v="5"/>
    <d v="1899-12-30T21:24:00"/>
    <d v="1899-12-30T21:28:00"/>
    <n v="6.6666666534729302E-2"/>
    <d v="2021-09-13T21:24:00"/>
    <d v="2021-09-13T21:28:00"/>
    <x v="7"/>
    <s v=""/>
    <n v="7902"/>
    <n v="7902"/>
    <n v="0"/>
    <s v=""/>
    <m/>
    <m/>
    <m/>
    <s v=""/>
    <m/>
    <m/>
    <m/>
    <m/>
    <m/>
    <m/>
    <s v=""/>
    <m/>
    <m/>
    <m/>
    <m/>
    <x v="2"/>
    <m/>
    <m/>
    <m/>
    <m/>
    <s v="Repasa para mitigar S&amp;S"/>
    <s v=""/>
    <s v=""/>
    <s v=""/>
    <s v=""/>
    <s v=""/>
    <s v=""/>
    <s v=""/>
    <n v="0.06"/>
    <s v=""/>
    <n v="6.6666666534729302E-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.6666666534729302E-2"/>
    <s v=""/>
    <s v=""/>
    <m/>
  </r>
  <r>
    <x v="1"/>
    <x v="11"/>
    <x v="3"/>
    <x v="5"/>
    <d v="1899-12-30T21:28:00"/>
    <d v="1899-12-30T22:00:00"/>
    <n v="0.53333333332557231"/>
    <d v="2021-09-13T21:28:00"/>
    <d v="2021-09-13T22:00:00"/>
    <x v="5"/>
    <s v=""/>
    <n v="7902"/>
    <n v="7913"/>
    <n v="11"/>
    <n v="20.625000000300133"/>
    <m/>
    <m/>
    <n v="40"/>
    <n v="122.5"/>
    <n v="20"/>
    <n v="750"/>
    <n v="18"/>
    <n v="15"/>
    <n v="2060"/>
    <n v="1920"/>
    <n v="140"/>
    <m/>
    <m/>
    <m/>
    <m/>
    <x v="2"/>
    <m/>
    <m/>
    <m/>
    <m/>
    <m/>
    <n v="14"/>
    <n v="15"/>
    <n v="14"/>
    <s v=""/>
    <s v=""/>
    <s v=""/>
    <s v=""/>
    <s v=""/>
    <n v="11"/>
    <n v="0.53333333332557231"/>
    <n v="0.59999999986030161"/>
    <n v="18.333333337601896"/>
    <s v=""/>
    <n v="20.625000000300133"/>
    <s v=""/>
    <n v="18.333333337601896"/>
    <s v=""/>
    <n v="11"/>
    <s v=""/>
    <s v=""/>
    <s v=""/>
    <n v="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1"/>
    <x v="3"/>
    <x v="5"/>
    <d v="1899-12-30T22:00:00"/>
    <d v="1899-12-30T22:06:00"/>
    <n v="9.9999999976716936E-2"/>
    <d v="2021-09-13T22:00:00"/>
    <d v="2021-09-13T22:06:00"/>
    <x v="7"/>
    <s v=""/>
    <n v="7913"/>
    <n v="7913"/>
    <n v="0"/>
    <s v=""/>
    <m/>
    <m/>
    <m/>
    <s v=""/>
    <m/>
    <m/>
    <m/>
    <m/>
    <m/>
    <m/>
    <s v=""/>
    <m/>
    <m/>
    <m/>
    <m/>
    <x v="2"/>
    <m/>
    <m/>
    <m/>
    <m/>
    <s v="Repasa para mitigar S&amp;S"/>
    <s v=""/>
    <s v=""/>
    <s v=""/>
    <s v=""/>
    <s v=""/>
    <s v=""/>
    <s v=""/>
    <n v="0.06"/>
    <s v=""/>
    <n v="9.9999999976716936E-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.9999999976716936E-2"/>
    <s v=""/>
    <s v=""/>
    <m/>
  </r>
  <r>
    <x v="1"/>
    <x v="11"/>
    <x v="3"/>
    <x v="5"/>
    <d v="1899-12-30T22:06:00"/>
    <d v="1899-12-30T22:33:00"/>
    <n v="0.45000000006984919"/>
    <d v="2021-09-13T22:06:00"/>
    <d v="2021-09-13T22:33:00"/>
    <x v="16"/>
    <s v=""/>
    <n v="7913"/>
    <n v="7923"/>
    <n v="10"/>
    <n v="22.222222218772881"/>
    <m/>
    <m/>
    <n v="40"/>
    <n v="122.5"/>
    <n v="20"/>
    <n v="750"/>
    <n v="18"/>
    <n v="15"/>
    <n v="2100"/>
    <n v="2000"/>
    <n v="100"/>
    <m/>
    <m/>
    <m/>
    <m/>
    <x v="2"/>
    <m/>
    <m/>
    <m/>
    <m/>
    <m/>
    <n v="14"/>
    <n v="15"/>
    <n v="14"/>
    <s v=""/>
    <s v=""/>
    <s v=""/>
    <s v=""/>
    <s v=""/>
    <n v="10"/>
    <n v="0.45000000006984919"/>
    <n v="0.55000000004656613"/>
    <n v="18.181818180278807"/>
    <s v=""/>
    <n v="22.222222218772881"/>
    <s v=""/>
    <n v="18.181818180278807"/>
    <s v=""/>
    <s v=""/>
    <s v=""/>
    <n v="10"/>
    <s v=""/>
    <n v="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1"/>
    <x v="3"/>
    <x v="5"/>
    <d v="1899-12-30T22:33:00"/>
    <d v="1899-12-30T22:39:00"/>
    <n v="9.9999999976716936E-2"/>
    <d v="2021-09-13T22:33:00"/>
    <d v="2021-09-13T22:39:00"/>
    <x v="7"/>
    <s v=""/>
    <n v="7923"/>
    <n v="7923"/>
    <n v="0"/>
    <s v=""/>
    <m/>
    <m/>
    <m/>
    <s v=""/>
    <m/>
    <m/>
    <m/>
    <m/>
    <m/>
    <m/>
    <s v=""/>
    <m/>
    <m/>
    <m/>
    <m/>
    <x v="2"/>
    <m/>
    <m/>
    <m/>
    <m/>
    <s v="Repasa para mitigar S&amp;S"/>
    <s v=""/>
    <s v=""/>
    <s v=""/>
    <s v=""/>
    <s v=""/>
    <s v=""/>
    <s v=""/>
    <n v="0.06"/>
    <s v=""/>
    <n v="9.9999999976716936E-2"/>
    <n v="0.5833333333139307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.9999999976716936E-2"/>
    <s v=""/>
    <s v=""/>
    <m/>
  </r>
  <r>
    <x v="1"/>
    <x v="11"/>
    <x v="3"/>
    <x v="5"/>
    <d v="1899-12-30T22:39:00"/>
    <d v="1899-12-30T23:16:00"/>
    <n v="0.61666666675591841"/>
    <d v="2021-09-13T22:39:00"/>
    <d v="2021-09-13T23:16:00"/>
    <x v="16"/>
    <s v=""/>
    <n v="7923"/>
    <n v="7940"/>
    <n v="17"/>
    <n v="27.567567563577644"/>
    <m/>
    <m/>
    <n v="40"/>
    <n v="122.5"/>
    <n v="18"/>
    <n v="750"/>
    <n v="18"/>
    <n v="15"/>
    <n v="2100"/>
    <n v="2000"/>
    <n v="100"/>
    <m/>
    <m/>
    <m/>
    <m/>
    <x v="2"/>
    <m/>
    <m/>
    <m/>
    <m/>
    <m/>
    <n v="14"/>
    <n v="15"/>
    <n v="14"/>
    <s v=""/>
    <s v=""/>
    <s v=""/>
    <s v=""/>
    <s v=""/>
    <n v="17"/>
    <n v="0.61666666675591841"/>
    <n v="0.71666666673263535"/>
    <n v="23.720930230374645"/>
    <s v=""/>
    <n v="27.567567563577644"/>
    <s v=""/>
    <n v="23.720930230374645"/>
    <s v=""/>
    <s v=""/>
    <s v=""/>
    <n v="17"/>
    <s v=""/>
    <n v="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1"/>
    <x v="3"/>
    <x v="5"/>
    <d v="1899-12-30T23:16:00"/>
    <d v="1899-12-30T23:20:00"/>
    <n v="6.6666666534729302E-2"/>
    <d v="2021-09-13T23:16:00"/>
    <d v="2021-09-13T23:20:00"/>
    <x v="7"/>
    <s v=""/>
    <n v="7940"/>
    <n v="7940"/>
    <n v="0"/>
    <s v=""/>
    <m/>
    <m/>
    <m/>
    <s v=""/>
    <m/>
    <m/>
    <m/>
    <m/>
    <m/>
    <m/>
    <s v=""/>
    <m/>
    <m/>
    <m/>
    <m/>
    <x v="2"/>
    <m/>
    <m/>
    <m/>
    <m/>
    <s v="Repasa para mitigar S&amp;S"/>
    <s v=""/>
    <s v=""/>
    <s v=""/>
    <s v=""/>
    <s v=""/>
    <s v=""/>
    <s v=""/>
    <n v="0.06"/>
    <s v=""/>
    <n v="6.6666666534729302E-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.6666666534729302E-2"/>
    <s v=""/>
    <s v=""/>
    <m/>
  </r>
  <r>
    <x v="1"/>
    <x v="11"/>
    <x v="3"/>
    <x v="5"/>
    <d v="1899-12-30T23:20:00"/>
    <d v="1899-12-30T00:00:00"/>
    <n v="0.66666666674427688"/>
    <d v="2021-09-13T23:20:00"/>
    <d v="2021-09-14T00:00:00"/>
    <x v="16"/>
    <s v=""/>
    <n v="7940"/>
    <n v="7957"/>
    <n v="17"/>
    <n v="25.499999997031409"/>
    <m/>
    <m/>
    <n v="40"/>
    <n v="122.5"/>
    <n v="20"/>
    <n v="750"/>
    <n v="18"/>
    <n v="15"/>
    <n v="2100"/>
    <n v="2000"/>
    <n v="100"/>
    <m/>
    <m/>
    <m/>
    <m/>
    <x v="2"/>
    <m/>
    <m/>
    <m/>
    <m/>
    <m/>
    <n v="14"/>
    <n v="15"/>
    <n v="14"/>
    <s v=""/>
    <s v=""/>
    <s v=""/>
    <s v=""/>
    <s v=""/>
    <n v="17"/>
    <n v="0.66666666674427688"/>
    <n v="0.73333333327900618"/>
    <n v="23.181818183535547"/>
    <s v=""/>
    <n v="25.499999997031409"/>
    <s v=""/>
    <n v="23.181818183535547"/>
    <s v=""/>
    <s v=""/>
    <s v=""/>
    <n v="17"/>
    <s v=""/>
    <n v="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1"/>
    <x v="3"/>
    <x v="6"/>
    <d v="1899-12-30T00:00:00"/>
    <d v="1899-12-30T00:20:00"/>
    <n v="0.33333333337213844"/>
    <d v="2021-09-14T00:00:00"/>
    <d v="2021-09-14T00:20:00"/>
    <x v="6"/>
    <n v="0.33333333337213844"/>
    <n v="7957"/>
    <n v="7957"/>
    <n v="0"/>
    <s v=""/>
    <m/>
    <m/>
    <m/>
    <s v=""/>
    <m/>
    <m/>
    <m/>
    <m/>
    <m/>
    <m/>
    <s v=""/>
    <m/>
    <m/>
    <m/>
    <m/>
    <x v="2"/>
    <m/>
    <m/>
    <m/>
    <m/>
    <s v="Circula mientras repara bloqueo del Top Drive"/>
    <s v=""/>
    <s v=""/>
    <s v=""/>
    <s v=""/>
    <s v=""/>
    <s v=""/>
    <s v=""/>
    <s v=""/>
    <s v=""/>
    <n v="0.33333333337213844"/>
    <n v="1.699999999953433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1"/>
    <x v="3"/>
    <x v="6"/>
    <d v="1899-12-30T00:20:00"/>
    <d v="1899-12-30T00:50:00"/>
    <n v="0.49999999988358468"/>
    <d v="2021-09-14T00:20:00"/>
    <d v="2021-09-14T00:50:00"/>
    <x v="5"/>
    <s v=""/>
    <n v="7957"/>
    <n v="7968"/>
    <n v="11"/>
    <n v="22.000000005122274"/>
    <m/>
    <m/>
    <n v="40"/>
    <n v="122.5"/>
    <n v="20"/>
    <n v="750"/>
    <n v="18"/>
    <n v="15"/>
    <n v="2100"/>
    <n v="2000"/>
    <n v="100"/>
    <m/>
    <m/>
    <m/>
    <m/>
    <x v="2"/>
    <m/>
    <m/>
    <m/>
    <m/>
    <m/>
    <n v="14"/>
    <n v="15"/>
    <n v="14"/>
    <s v=""/>
    <s v=""/>
    <s v=""/>
    <s v=""/>
    <s v=""/>
    <n v="11"/>
    <n v="0.49999999988358468"/>
    <n v="0.83333333325572312"/>
    <n v="13.200000001229347"/>
    <s v=""/>
    <n v="22.000000005122274"/>
    <s v=""/>
    <n v="13.200000001229347"/>
    <s v=""/>
    <n v="11"/>
    <s v=""/>
    <s v=""/>
    <s v=""/>
    <n v="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1"/>
    <x v="3"/>
    <x v="6"/>
    <d v="1899-12-30T00:50:00"/>
    <d v="1899-12-30T00:55:00"/>
    <n v="8.3333333430346102E-2"/>
    <d v="2021-09-14T00:50:00"/>
    <d v="2021-09-14T00:55:00"/>
    <x v="7"/>
    <s v=""/>
    <n v="7968"/>
    <n v="7968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n v="0.06"/>
    <s v=""/>
    <n v="8.3333333430346102E-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.3333333430346102E-2"/>
    <s v=""/>
    <s v=""/>
    <m/>
  </r>
  <r>
    <x v="1"/>
    <x v="11"/>
    <x v="3"/>
    <x v="6"/>
    <d v="1899-12-30T00:55:00"/>
    <d v="1899-12-30T02:16:00"/>
    <n v="1.3500000000349246"/>
    <d v="2021-09-14T00:55:00"/>
    <d v="2021-09-14T02:16:00"/>
    <x v="5"/>
    <s v=""/>
    <n v="7968"/>
    <n v="7985"/>
    <n v="17"/>
    <n v="12.592592592266822"/>
    <m/>
    <m/>
    <n v="40"/>
    <n v="122.5"/>
    <n v="20"/>
    <n v="750"/>
    <n v="18"/>
    <n v="15"/>
    <n v="2100"/>
    <n v="2000"/>
    <n v="100"/>
    <m/>
    <m/>
    <m/>
    <m/>
    <x v="2"/>
    <m/>
    <m/>
    <m/>
    <m/>
    <m/>
    <n v="14"/>
    <n v="15"/>
    <n v="14"/>
    <s v=""/>
    <s v=""/>
    <s v=""/>
    <s v=""/>
    <s v=""/>
    <n v="17"/>
    <n v="1.3500000000349246"/>
    <n v="1.4333333334652707"/>
    <n v="11.860465115187322"/>
    <s v=""/>
    <n v="12.592592592266822"/>
    <s v=""/>
    <n v="11.860465115187322"/>
    <s v=""/>
    <n v="17"/>
    <s v=""/>
    <s v=""/>
    <s v=""/>
    <n v="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1"/>
    <x v="3"/>
    <x v="6"/>
    <d v="1899-12-30T02:16:00"/>
    <d v="1899-12-30T02:23:00"/>
    <n v="0.11666666669771075"/>
    <d v="2021-09-14T02:16:00"/>
    <d v="2021-09-14T02:23:00"/>
    <x v="7"/>
    <s v=""/>
    <n v="7985"/>
    <n v="7985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n v="0.06"/>
    <s v=""/>
    <n v="0.11666666669771075"/>
    <n v="1.416666666744276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.11666666669771075"/>
    <s v=""/>
    <s v=""/>
    <m/>
  </r>
  <r>
    <x v="1"/>
    <x v="11"/>
    <x v="3"/>
    <x v="6"/>
    <d v="1899-12-30T02:23:00"/>
    <d v="1899-12-30T02:30:00"/>
    <n v="0.11666666652308777"/>
    <d v="2021-09-14T02:23:00"/>
    <d v="2021-09-14T02:30:00"/>
    <x v="9"/>
    <s v=""/>
    <n v="7985"/>
    <n v="7985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n v="8.3000000000000004E-2"/>
    <s v=""/>
    <s v=""/>
    <s v=""/>
    <n v="0.11666666652308777"/>
    <n v="0.416666666627861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.11666666652308777"/>
    <s v=""/>
    <s v=""/>
    <s v=""/>
    <s v=""/>
    <m/>
  </r>
  <r>
    <x v="1"/>
    <x v="11"/>
    <x v="3"/>
    <x v="6"/>
    <d v="1899-12-30T02:30:00"/>
    <d v="1899-12-30T02:32:00"/>
    <n v="3.3333333441987634E-2"/>
    <d v="2021-09-14T02:30:00"/>
    <d v="2021-09-14T02:32:00"/>
    <x v="8"/>
    <s v=""/>
    <n v="7985"/>
    <n v="7985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n v="0.05"/>
    <s v=""/>
    <s v=""/>
    <n v="3.3333333441987634E-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.3333333441987634E-2"/>
    <m/>
  </r>
  <r>
    <x v="1"/>
    <x v="11"/>
    <x v="3"/>
    <x v="6"/>
    <d v="1899-12-30T02:32:00"/>
    <d v="1899-12-30T03:35:00"/>
    <n v="1.0499999999301508"/>
    <d v="2021-09-14T02:32:00"/>
    <d v="2021-09-14T03:35:00"/>
    <x v="5"/>
    <s v=""/>
    <n v="7985"/>
    <n v="7997"/>
    <n v="12"/>
    <n v="11.428571429331692"/>
    <m/>
    <m/>
    <n v="40"/>
    <n v="122.5"/>
    <n v="18"/>
    <n v="750"/>
    <n v="18"/>
    <n v="15"/>
    <n v="2100"/>
    <n v="2000"/>
    <n v="100"/>
    <m/>
    <m/>
    <m/>
    <m/>
    <x v="2"/>
    <m/>
    <m/>
    <m/>
    <m/>
    <m/>
    <n v="14"/>
    <n v="15"/>
    <n v="14"/>
    <s v=""/>
    <s v=""/>
    <s v=""/>
    <s v=""/>
    <s v=""/>
    <n v="12"/>
    <n v="1.0499999999301508"/>
    <n v="1.316666666592937"/>
    <n v="9.1139240511432664"/>
    <s v=""/>
    <n v="11.428571429331692"/>
    <s v=""/>
    <n v="9.1139240511432664"/>
    <s v=""/>
    <n v="12"/>
    <s v=""/>
    <s v=""/>
    <s v=""/>
    <n v="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1"/>
    <x v="3"/>
    <x v="6"/>
    <d v="1899-12-30T03:35:00"/>
    <d v="1899-12-30T03:40:00"/>
    <n v="8.3333333430346102E-2"/>
    <d v="2021-09-14T03:35:00"/>
    <d v="2021-09-14T03:40:00"/>
    <x v="3"/>
    <s v=""/>
    <n v="7997"/>
    <n v="7997"/>
    <n v="0"/>
    <s v=""/>
    <m/>
    <m/>
    <m/>
    <s v=""/>
    <m/>
    <m/>
    <m/>
    <m/>
    <m/>
    <m/>
    <s v=""/>
    <m/>
    <m/>
    <m/>
    <m/>
    <x v="2"/>
    <m/>
    <m/>
    <m/>
    <m/>
    <s v="Realiza cambio de bomb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1"/>
    <x v="3"/>
    <x v="6"/>
    <d v="1899-12-30T03:40:00"/>
    <d v="1899-12-30T04:12:00"/>
    <n v="0.53333333332557231"/>
    <d v="2021-09-14T03:40:00"/>
    <d v="2021-09-14T04:12:00"/>
    <x v="5"/>
    <s v=""/>
    <n v="7997"/>
    <n v="8005"/>
    <n v="8"/>
    <n v="15.000000000218279"/>
    <m/>
    <m/>
    <n v="40"/>
    <n v="122.5"/>
    <n v="20"/>
    <n v="750"/>
    <n v="18"/>
    <n v="15"/>
    <n v="2100"/>
    <n v="2000"/>
    <n v="100"/>
    <m/>
    <m/>
    <m/>
    <m/>
    <x v="2"/>
    <m/>
    <m/>
    <m/>
    <m/>
    <m/>
    <n v="14"/>
    <n v="15"/>
    <n v="14"/>
    <s v=""/>
    <s v=""/>
    <s v=""/>
    <s v=""/>
    <s v=""/>
    <n v="8"/>
    <n v="0.53333333332557231"/>
    <n v="0.53333333332557231"/>
    <n v="15.000000000218279"/>
    <s v=""/>
    <n v="15.000000000218279"/>
    <s v=""/>
    <n v="15.000000000218279"/>
    <s v=""/>
    <n v="8"/>
    <s v=""/>
    <s v=""/>
    <s v=""/>
    <n v="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1"/>
    <x v="3"/>
    <x v="6"/>
    <d v="1899-12-30T04:12:00"/>
    <d v="1899-12-30T04:20:00"/>
    <n v="0.13333333324408159"/>
    <d v="2021-09-14T04:12:00"/>
    <d v="2021-09-14T04:20:00"/>
    <x v="7"/>
    <s v=""/>
    <n v="8005"/>
    <n v="8005"/>
    <n v="0"/>
    <s v=""/>
    <m/>
    <m/>
    <m/>
    <s v=""/>
    <m/>
    <m/>
    <m/>
    <m/>
    <m/>
    <m/>
    <s v=""/>
    <m/>
    <m/>
    <m/>
    <m/>
    <x v="2"/>
    <m/>
    <m/>
    <m/>
    <m/>
    <s v="Repasa para mitigar S&amp;S"/>
    <s v=""/>
    <s v=""/>
    <s v=""/>
    <s v=""/>
    <s v=""/>
    <s v=""/>
    <s v=""/>
    <n v="0.06"/>
    <s v=""/>
    <n v="0.1333333332440815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.13333333324408159"/>
    <s v=""/>
    <s v=""/>
    <m/>
  </r>
  <r>
    <x v="1"/>
    <x v="11"/>
    <x v="3"/>
    <x v="6"/>
    <d v="1899-12-30T04:20:00"/>
    <d v="1899-12-30T04:45:00"/>
    <n v="0.41666666662786156"/>
    <d v="2021-09-14T04:20:00"/>
    <d v="2021-09-14T04:45:00"/>
    <x v="5"/>
    <s v=""/>
    <n v="8005"/>
    <n v="8013"/>
    <n v="8"/>
    <n v="19.20000000178814"/>
    <m/>
    <m/>
    <n v="40"/>
    <n v="122.5"/>
    <n v="20"/>
    <n v="750"/>
    <n v="18"/>
    <n v="15"/>
    <n v="2100"/>
    <n v="2000"/>
    <n v="100"/>
    <m/>
    <m/>
    <m/>
    <m/>
    <x v="2"/>
    <m/>
    <m/>
    <m/>
    <m/>
    <m/>
    <n v="14"/>
    <n v="15"/>
    <n v="14"/>
    <s v=""/>
    <s v=""/>
    <s v=""/>
    <s v=""/>
    <s v=""/>
    <n v="8"/>
    <n v="0.41666666662786156"/>
    <n v="0.54999999987194315"/>
    <n v="14.545454548841173"/>
    <s v=""/>
    <n v="19.20000000178814"/>
    <s v=""/>
    <n v="14.545454548841173"/>
    <s v=""/>
    <n v="8"/>
    <s v=""/>
    <s v=""/>
    <s v=""/>
    <n v="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1"/>
    <x v="3"/>
    <x v="6"/>
    <d v="1899-12-30T04:45:00"/>
    <d v="1899-12-30T05:00:00"/>
    <n v="0.25000000011641532"/>
    <d v="2021-09-14T04:45:00"/>
    <d v="2021-09-14T05:00:00"/>
    <x v="7"/>
    <s v=""/>
    <n v="8013"/>
    <n v="8013"/>
    <n v="0"/>
    <s v=""/>
    <m/>
    <m/>
    <m/>
    <s v=""/>
    <m/>
    <m/>
    <m/>
    <m/>
    <m/>
    <m/>
    <s v=""/>
    <m/>
    <m/>
    <m/>
    <m/>
    <x v="2"/>
    <m/>
    <m/>
    <m/>
    <m/>
    <s v="Repasa para mitigar S&amp;S"/>
    <s v=""/>
    <s v=""/>
    <s v=""/>
    <s v=""/>
    <s v=""/>
    <s v=""/>
    <s v=""/>
    <n v="0.06"/>
    <s v=""/>
    <n v="0.250000000116415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.25000000011641532"/>
    <s v=""/>
    <s v=""/>
    <m/>
  </r>
  <r>
    <x v="1"/>
    <x v="11"/>
    <x v="3"/>
    <x v="6"/>
    <d v="1899-12-30T05:00:00"/>
    <d v="1899-12-30T05:17:00"/>
    <n v="0.28333333320915699"/>
    <d v="2021-09-14T05:00:00"/>
    <d v="2021-09-14T05:17:00"/>
    <x v="5"/>
    <s v=""/>
    <n v="8013"/>
    <n v="8020"/>
    <n v="7"/>
    <n v="24.70588236376901"/>
    <m/>
    <m/>
    <n v="40"/>
    <n v="122.5"/>
    <n v="18"/>
    <n v="750"/>
    <n v="18"/>
    <n v="15"/>
    <n v="2100"/>
    <n v="2000"/>
    <n v="100"/>
    <m/>
    <m/>
    <m/>
    <m/>
    <x v="2"/>
    <m/>
    <m/>
    <m/>
    <m/>
    <m/>
    <n v="14"/>
    <n v="15"/>
    <n v="14"/>
    <s v=""/>
    <s v=""/>
    <s v=""/>
    <s v=""/>
    <s v=""/>
    <n v="7"/>
    <n v="0.28333333320915699"/>
    <n v="0.53333333332557231"/>
    <n v="13.125000000190994"/>
    <s v=""/>
    <n v="24.70588236376901"/>
    <s v=""/>
    <n v="13.125000000190994"/>
    <s v=""/>
    <n v="7"/>
    <s v=""/>
    <s v=""/>
    <s v=""/>
    <n v="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1"/>
    <x v="3"/>
    <x v="6"/>
    <d v="1899-12-30T05:17:00"/>
    <d v="1899-12-30T05:25:00"/>
    <n v="0.13333333341870457"/>
    <d v="2021-09-14T05:17:00"/>
    <d v="2021-09-14T05:25:00"/>
    <x v="3"/>
    <s v=""/>
    <n v="8020"/>
    <n v="8020"/>
    <n v="0"/>
    <s v=""/>
    <m/>
    <m/>
    <m/>
    <s v=""/>
    <m/>
    <m/>
    <m/>
    <m/>
    <m/>
    <m/>
    <s v=""/>
    <m/>
    <m/>
    <m/>
    <m/>
    <x v="2"/>
    <m/>
    <m/>
    <m/>
    <m/>
    <s v="Realiza cambio de bomb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1"/>
    <x v="3"/>
    <x v="6"/>
    <d v="1899-12-30T05:25:00"/>
    <d v="1899-12-30T06:00:00"/>
    <n v="0.58333333331393078"/>
    <d v="2021-09-14T05:25:00"/>
    <d v="2021-09-14T06:00:00"/>
    <x v="5"/>
    <s v=""/>
    <n v="8020"/>
    <n v="8030"/>
    <n v="10"/>
    <n v="17.142857143427339"/>
    <m/>
    <m/>
    <n v="40"/>
    <n v="122.5"/>
    <n v="20"/>
    <n v="750"/>
    <n v="18"/>
    <n v="15"/>
    <n v="2100"/>
    <n v="2000"/>
    <n v="100"/>
    <n v="190"/>
    <n v="300"/>
    <n v="240"/>
    <m/>
    <x v="2"/>
    <m/>
    <m/>
    <m/>
    <m/>
    <m/>
    <n v="14"/>
    <n v="15"/>
    <n v="14"/>
    <s v=""/>
    <s v=""/>
    <s v=""/>
    <s v=""/>
    <s v=""/>
    <n v="10"/>
    <n v="0.58333333331393078"/>
    <n v="0.58333333331393078"/>
    <n v="17.142857143427339"/>
    <s v=""/>
    <n v="17.142857143427339"/>
    <s v=""/>
    <n v="17.142857143427339"/>
    <s v=""/>
    <n v="10"/>
    <s v=""/>
    <s v=""/>
    <s v=""/>
    <n v="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1"/>
    <x v="3"/>
    <x v="6"/>
    <d v="1899-12-30T06:00:00"/>
    <d v="1899-12-30T06:03:00"/>
    <n v="4.9999999988358468E-2"/>
    <d v="2021-09-14T06:00:00"/>
    <d v="2021-09-14T06:03:00"/>
    <x v="7"/>
    <s v=""/>
    <n v="8030"/>
    <n v="8030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06"/>
    <s v=""/>
    <n v="4.9999999988358468E-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.9999999988358468E-2"/>
    <s v=""/>
    <s v=""/>
    <s v=""/>
    <m/>
  </r>
  <r>
    <x v="1"/>
    <x v="11"/>
    <x v="3"/>
    <x v="6"/>
    <d v="1899-12-30T06:03:00"/>
    <d v="1899-12-30T07:11:00"/>
    <n v="1.1333333333604969"/>
    <d v="2021-09-14T06:03:00"/>
    <d v="2021-09-14T07:11:00"/>
    <x v="5"/>
    <s v=""/>
    <n v="8030"/>
    <n v="8040"/>
    <n v="10"/>
    <n v="8.8235294115532241"/>
    <m/>
    <m/>
    <n v="45"/>
    <n v="127.5"/>
    <n v="17"/>
    <n v="750"/>
    <n v="18"/>
    <n v="15"/>
    <n v="2000"/>
    <n v="1867"/>
    <n v="133"/>
    <m/>
    <m/>
    <m/>
    <m/>
    <x v="3"/>
    <m/>
    <m/>
    <m/>
    <m/>
    <m/>
    <n v="14"/>
    <n v="15"/>
    <n v="14"/>
    <s v=""/>
    <s v=""/>
    <s v=""/>
    <s v=""/>
    <s v=""/>
    <n v="10"/>
    <n v="1.1333333333604969"/>
    <n v="1.1833333333488554"/>
    <n v="8.4507042252412621"/>
    <n v="8.8235294115532241"/>
    <s v=""/>
    <n v="8.4507042252412621"/>
    <s v=""/>
    <n v="10"/>
    <s v=""/>
    <s v=""/>
    <s v=""/>
    <n v="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1"/>
    <x v="3"/>
    <x v="6"/>
    <d v="1899-12-30T07:11:00"/>
    <d v="1899-12-30T07:14:00"/>
    <n v="4.9999999988358468E-2"/>
    <d v="2021-09-14T07:11:00"/>
    <d v="2021-09-14T07:14:00"/>
    <x v="7"/>
    <s v=""/>
    <n v="8040"/>
    <n v="8040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06"/>
    <s v=""/>
    <n v="4.9999999988358468E-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.9999999988358468E-2"/>
    <s v=""/>
    <s v=""/>
    <s v=""/>
    <m/>
  </r>
  <r>
    <x v="1"/>
    <x v="11"/>
    <x v="3"/>
    <x v="6"/>
    <d v="1899-12-30T07:14:00"/>
    <d v="1899-12-30T07:46:00"/>
    <n v="0.53333333332557231"/>
    <d v="2021-09-14T07:14:00"/>
    <d v="2021-09-14T07:46:00"/>
    <x v="5"/>
    <s v=""/>
    <n v="8040"/>
    <n v="8046"/>
    <n v="6"/>
    <n v="11.250000000163709"/>
    <m/>
    <m/>
    <n v="45"/>
    <n v="127.5"/>
    <n v="17"/>
    <n v="750"/>
    <n v="18"/>
    <n v="15"/>
    <n v="2000"/>
    <n v="1867"/>
    <n v="133"/>
    <m/>
    <m/>
    <m/>
    <m/>
    <x v="3"/>
    <m/>
    <m/>
    <m/>
    <m/>
    <m/>
    <n v="14"/>
    <n v="15"/>
    <n v="14"/>
    <s v=""/>
    <s v=""/>
    <s v=""/>
    <s v=""/>
    <s v=""/>
    <n v="6"/>
    <n v="0.53333333332557231"/>
    <n v="0.58333333331393078"/>
    <n v="10.285714286056404"/>
    <n v="11.250000000163709"/>
    <s v=""/>
    <n v="10.285714286056404"/>
    <s v=""/>
    <n v="6"/>
    <s v=""/>
    <s v=""/>
    <s v=""/>
    <n v="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1"/>
    <x v="3"/>
    <x v="6"/>
    <d v="1899-12-30T07:46:00"/>
    <d v="1899-12-30T07:51:00"/>
    <n v="8.3333333255723119E-2"/>
    <d v="2021-09-14T07:46:00"/>
    <d v="2021-09-14T07:51:00"/>
    <x v="7"/>
    <s v=""/>
    <n v="8046"/>
    <n v="8046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06"/>
    <s v=""/>
    <n v="8.3333333255723119E-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.3333333255723119E-2"/>
    <s v=""/>
    <s v=""/>
    <s v=""/>
    <m/>
  </r>
  <r>
    <x v="1"/>
    <x v="11"/>
    <x v="3"/>
    <x v="6"/>
    <d v="1899-12-30T07:51:00"/>
    <d v="1899-12-30T08:45:00"/>
    <n v="0.90000000013969839"/>
    <d v="2021-09-14T07:51:00"/>
    <d v="2021-09-14T08:45:00"/>
    <x v="5"/>
    <s v=""/>
    <n v="8046"/>
    <n v="8059"/>
    <n v="13"/>
    <n v="14.444444442202371"/>
    <m/>
    <m/>
    <n v="50"/>
    <n v="138"/>
    <n v="24"/>
    <n v="800"/>
    <n v="18"/>
    <n v="15"/>
    <n v="2100"/>
    <n v="2000"/>
    <n v="100"/>
    <m/>
    <m/>
    <m/>
    <m/>
    <x v="3"/>
    <m/>
    <m/>
    <m/>
    <m/>
    <m/>
    <n v="14"/>
    <n v="15"/>
    <n v="14"/>
    <s v=""/>
    <s v=""/>
    <s v=""/>
    <s v=""/>
    <s v=""/>
    <n v="13"/>
    <n v="0.90000000013969839"/>
    <n v="0.9833333333954215"/>
    <n v="13.220338982216109"/>
    <n v="14.444444442202371"/>
    <s v=""/>
    <n v="13.220338982216109"/>
    <s v=""/>
    <n v="13"/>
    <s v=""/>
    <s v=""/>
    <s v=""/>
    <n v="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1"/>
    <x v="3"/>
    <x v="6"/>
    <d v="1899-12-30T08:45:00"/>
    <d v="1899-12-30T08:49:00"/>
    <n v="6.6666666534729302E-2"/>
    <d v="2021-09-14T08:45:00"/>
    <d v="2021-09-14T08:49:00"/>
    <x v="7"/>
    <s v=""/>
    <n v="8059"/>
    <n v="8059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06"/>
    <s v=""/>
    <n v="6.6666666534729302E-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.6666666534729302E-2"/>
    <s v=""/>
    <s v=""/>
    <s v=""/>
    <m/>
  </r>
  <r>
    <x v="1"/>
    <x v="11"/>
    <x v="3"/>
    <x v="6"/>
    <d v="1899-12-30T08:49:00"/>
    <d v="1899-12-30T10:32:00"/>
    <n v="1.7166666666744277"/>
    <d v="2021-09-14T08:49:00"/>
    <d v="2021-09-14T10:32:00"/>
    <x v="5"/>
    <s v=""/>
    <n v="8059"/>
    <n v="8077"/>
    <n v="18"/>
    <n v="10.485436893156479"/>
    <m/>
    <m/>
    <n v="55"/>
    <n v="143"/>
    <n v="24"/>
    <n v="800"/>
    <n v="18"/>
    <n v="15"/>
    <n v="2100"/>
    <n v="2000"/>
    <n v="100"/>
    <m/>
    <m/>
    <m/>
    <m/>
    <x v="3"/>
    <m/>
    <m/>
    <m/>
    <m/>
    <m/>
    <n v="14"/>
    <n v="15"/>
    <n v="14"/>
    <s v=""/>
    <s v=""/>
    <s v=""/>
    <s v=""/>
    <s v=""/>
    <n v="18"/>
    <n v="1.7166666666744277"/>
    <n v="1.783333333209157"/>
    <n v="10.093457944628057"/>
    <n v="10.485436893156479"/>
    <s v=""/>
    <n v="10.093457944628057"/>
    <s v=""/>
    <n v="18"/>
    <s v=""/>
    <s v=""/>
    <s v=""/>
    <n v="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1"/>
    <x v="3"/>
    <x v="6"/>
    <d v="1899-12-30T10:32:00"/>
    <d v="1899-12-30T10:35:00"/>
    <n v="4.9999999988358468E-2"/>
    <d v="2021-09-14T10:32:00"/>
    <d v="2021-09-14T10:35:00"/>
    <x v="7"/>
    <s v=""/>
    <n v="8077"/>
    <n v="8077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06"/>
    <s v=""/>
    <n v="4.9999999988358468E-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.9999999988358468E-2"/>
    <s v=""/>
    <s v=""/>
    <s v=""/>
    <m/>
  </r>
  <r>
    <x v="1"/>
    <x v="11"/>
    <x v="3"/>
    <x v="6"/>
    <d v="1899-12-30T10:35:00"/>
    <d v="1899-12-30T10:47:00"/>
    <n v="0.20000000012805685"/>
    <d v="2021-09-14T10:35:00"/>
    <d v="2021-09-14T10:47:00"/>
    <x v="9"/>
    <s v=""/>
    <n v="8077"/>
    <n v="8077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0.2000000001280568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.20000000012805685"/>
    <s v=""/>
    <s v=""/>
    <s v=""/>
    <s v=""/>
    <s v=""/>
    <m/>
  </r>
  <r>
    <x v="1"/>
    <x v="11"/>
    <x v="3"/>
    <x v="6"/>
    <d v="1899-12-30T10:47:00"/>
    <d v="1899-12-30T11:40:00"/>
    <n v="0.88333333324408159"/>
    <d v="2021-09-14T10:47:00"/>
    <d v="2021-09-14T11:40:00"/>
    <x v="6"/>
    <n v="0.88333333324408159"/>
    <n v="8077"/>
    <n v="8077"/>
    <n v="0"/>
    <s v=""/>
    <m/>
    <m/>
    <m/>
    <s v=""/>
    <m/>
    <m/>
    <m/>
    <m/>
    <m/>
    <m/>
    <s v=""/>
    <m/>
    <m/>
    <m/>
    <m/>
    <x v="3"/>
    <m/>
    <m/>
    <m/>
    <m/>
    <s v="esperando muestra"/>
    <s v=""/>
    <s v=""/>
    <s v=""/>
    <s v=""/>
    <s v=""/>
    <s v=""/>
    <s v=""/>
    <s v=""/>
    <s v=""/>
    <n v="0.8833333332440815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1"/>
    <x v="3"/>
    <x v="6"/>
    <d v="1899-12-30T11:40:00"/>
    <d v="1899-12-30T12:05:00"/>
    <n v="0.41666666662786156"/>
    <d v="2021-09-14T11:40:00"/>
    <d v="2021-09-14T12:05:00"/>
    <x v="5"/>
    <s v=""/>
    <n v="8077"/>
    <n v="8088"/>
    <n v="11"/>
    <n v="26.400000002458693"/>
    <m/>
    <m/>
    <n v="60"/>
    <n v="148"/>
    <n v="21"/>
    <n v="800"/>
    <n v="18"/>
    <n v="15"/>
    <n v="2000"/>
    <n v="1800"/>
    <n v="200"/>
    <m/>
    <m/>
    <m/>
    <m/>
    <x v="3"/>
    <m/>
    <m/>
    <m/>
    <m/>
    <m/>
    <n v="14"/>
    <n v="15"/>
    <n v="14"/>
    <s v=""/>
    <s v=""/>
    <s v=""/>
    <s v=""/>
    <s v=""/>
    <n v="11"/>
    <n v="0.41666666662786156"/>
    <n v="1.5499999999883585"/>
    <n v="7.0967741936016884"/>
    <n v="26.400000002458693"/>
    <s v=""/>
    <n v="7.0967741936016884"/>
    <s v=""/>
    <n v="11"/>
    <s v=""/>
    <s v=""/>
    <s v=""/>
    <n v="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1"/>
    <x v="3"/>
    <x v="6"/>
    <d v="1899-12-30T12:05:00"/>
    <d v="1899-12-30T15:08:00"/>
    <n v="3.0500000001629815"/>
    <d v="2021-09-14T12:05:00"/>
    <d v="2021-09-14T15:08:00"/>
    <x v="6"/>
    <n v="3.0500000001629815"/>
    <n v="8088"/>
    <n v="8088"/>
    <n v="0"/>
    <s v=""/>
    <m/>
    <m/>
    <m/>
    <s v=""/>
    <m/>
    <m/>
    <m/>
    <m/>
    <m/>
    <m/>
    <s v=""/>
    <m/>
    <m/>
    <m/>
    <m/>
    <x v="3"/>
    <m/>
    <m/>
    <m/>
    <m/>
    <s v="esperando muestra"/>
    <s v=""/>
    <s v=""/>
    <s v=""/>
    <s v=""/>
    <s v=""/>
    <s v=""/>
    <s v=""/>
    <s v=""/>
    <s v=""/>
    <n v="3.0500000001629815"/>
    <n v="0.716666666732635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00"/>
  </r>
  <r>
    <x v="1"/>
    <x v="11"/>
    <x v="3"/>
    <x v="6"/>
    <d v="1899-12-30T15:08:00"/>
    <d v="1899-12-30T18:00:00"/>
    <n v="2.8666666665812954"/>
    <d v="2021-09-14T15:08:00"/>
    <d v="2021-09-14T18:00:00"/>
    <x v="11"/>
    <s v=""/>
    <n v="8088"/>
    <n v="4478"/>
    <n v="-3610"/>
    <s v=""/>
    <m/>
    <m/>
    <m/>
    <s v=""/>
    <m/>
    <m/>
    <m/>
    <m/>
    <m/>
    <m/>
    <s v=""/>
    <m/>
    <m/>
    <m/>
    <m/>
    <x v="3"/>
    <m/>
    <m/>
    <m/>
    <m/>
    <m/>
    <s v=""/>
    <s v=""/>
    <s v=""/>
    <n v="1259.3023256188983"/>
    <n v="8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59.3023256188983"/>
    <s v=""/>
    <s v=""/>
    <s v=""/>
    <n v="1259.3023256188983"/>
    <s v=""/>
    <s v=""/>
    <n v="1259.3023256188983"/>
    <s v=""/>
    <s v=""/>
    <s v=""/>
    <s v=""/>
    <s v=""/>
    <s v=""/>
    <m/>
  </r>
  <r>
    <x v="1"/>
    <x v="11"/>
    <x v="3"/>
    <x v="6"/>
    <d v="1899-12-30T18:00:00"/>
    <d v="1899-12-30T22:30:00"/>
    <n v="4.5"/>
    <d v="2021-09-14T18:00:00"/>
    <d v="2021-09-14T22:30:00"/>
    <x v="15"/>
    <s v=""/>
    <n v="4478"/>
    <n v="150"/>
    <n v="-4328"/>
    <s v=""/>
    <m/>
    <m/>
    <m/>
    <s v=""/>
    <m/>
    <m/>
    <m/>
    <m/>
    <m/>
    <m/>
    <s v=""/>
    <m/>
    <m/>
    <m/>
    <m/>
    <x v="3"/>
    <m/>
    <m/>
    <m/>
    <m/>
    <m/>
    <s v=""/>
    <s v=""/>
    <s v=""/>
    <n v="961.77777777777783"/>
    <n v="8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61.77777777777783"/>
    <s v=""/>
    <s v=""/>
    <s v=""/>
    <s v=""/>
    <s v=""/>
    <n v="961.77777777777783"/>
    <s v=""/>
    <s v=""/>
    <n v="961.77777777777783"/>
    <s v=""/>
    <s v=""/>
    <s v=""/>
    <s v=""/>
    <s v=""/>
    <s v=""/>
    <m/>
  </r>
  <r>
    <x v="1"/>
    <x v="11"/>
    <x v="3"/>
    <x v="6"/>
    <d v="1899-12-30T22:30:00"/>
    <d v="1899-12-30T00:00:00"/>
    <n v="1.5"/>
    <d v="2021-09-14T22:30:00"/>
    <d v="2021-09-15T00:00:00"/>
    <x v="12"/>
    <s v=""/>
    <n v="150"/>
    <n v="0"/>
    <n v="-15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1"/>
    <x v="3"/>
    <x v="7"/>
    <d v="1899-12-30T00:00:00"/>
    <d v="1899-12-30T00:30:00"/>
    <n v="0.50000000005820766"/>
    <d v="2021-09-15T00:00:00"/>
    <d v="2021-09-15T00:30:00"/>
    <x v="12"/>
    <s v=""/>
    <n v="0"/>
    <n v="0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s v=""/>
    <n v="1.199999999895226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1"/>
    <x v="3"/>
    <x v="7"/>
    <d v="1899-12-30T00:30:00"/>
    <d v="1899-12-30T03:00:00"/>
    <n v="2.4999999999417923"/>
    <d v="2021-09-15T00:30:00"/>
    <d v="2021-09-15T03:00:00"/>
    <x v="3"/>
    <s v=""/>
    <n v="0"/>
    <n v="0"/>
    <n v="0"/>
    <s v=""/>
    <m/>
    <m/>
    <m/>
    <s v=""/>
    <m/>
    <m/>
    <m/>
    <m/>
    <m/>
    <m/>
    <s v=""/>
    <m/>
    <m/>
    <m/>
    <m/>
    <x v="3"/>
    <m/>
    <m/>
    <m/>
    <m/>
    <s v="Acondiciona mesa y prepara herramienta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1"/>
    <x v="3"/>
    <x v="7"/>
    <d v="1899-12-30T03:00:00"/>
    <d v="1899-12-30T06:00:00"/>
    <n v="3"/>
    <d v="2021-09-15T03:00:00"/>
    <d v="2021-09-15T06:00:00"/>
    <x v="2"/>
    <s v=""/>
    <n v="0"/>
    <n v="1500"/>
    <n v="1500"/>
    <s v=""/>
    <m/>
    <m/>
    <m/>
    <s v=""/>
    <m/>
    <m/>
    <m/>
    <m/>
    <m/>
    <m/>
    <s v=""/>
    <m/>
    <m/>
    <m/>
    <m/>
    <x v="3"/>
    <m/>
    <m/>
    <m/>
    <m/>
    <m/>
    <s v=""/>
    <s v=""/>
    <s v=""/>
    <n v="500"/>
    <n v="1500"/>
    <s v=""/>
    <s v=""/>
    <s v=""/>
    <s v=""/>
    <s v=""/>
    <s v=""/>
    <s v=""/>
    <s v=""/>
    <s v=""/>
    <s v=""/>
    <s v=""/>
    <s v=""/>
    <s v=""/>
    <s v=""/>
    <s v=""/>
    <s v=""/>
    <s v=""/>
    <n v="500"/>
    <s v=""/>
    <s v=""/>
    <s v=""/>
    <s v=""/>
    <s v=""/>
    <s v=""/>
    <s v=""/>
    <n v="500"/>
    <s v=""/>
    <s v=""/>
    <s v=""/>
    <n v="500"/>
    <s v=""/>
    <s v=""/>
    <s v=""/>
    <s v=""/>
    <s v=""/>
    <s v=""/>
    <s v=""/>
    <m/>
  </r>
  <r>
    <x v="1"/>
    <x v="11"/>
    <x v="3"/>
    <x v="7"/>
    <d v="1899-12-30T06:00:00"/>
    <d v="1899-12-30T06:50:00"/>
    <n v="0.83333333325572312"/>
    <d v="2021-09-15T06:00:00"/>
    <d v="2021-09-15T06:50:00"/>
    <x v="3"/>
    <s v=""/>
    <n v="1500"/>
    <n v="1500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1"/>
    <x v="3"/>
    <x v="7"/>
    <d v="1899-12-30T06:50:00"/>
    <d v="1899-12-30T10:45:00"/>
    <n v="3.9166666666860692"/>
    <d v="2021-09-15T06:50:00"/>
    <d v="2021-09-15T10:45:00"/>
    <x v="2"/>
    <s v=""/>
    <n v="1500"/>
    <n v="4470"/>
    <n v="2970"/>
    <s v=""/>
    <m/>
    <m/>
    <m/>
    <s v=""/>
    <m/>
    <m/>
    <m/>
    <m/>
    <m/>
    <m/>
    <s v=""/>
    <m/>
    <m/>
    <m/>
    <m/>
    <x v="3"/>
    <m/>
    <m/>
    <m/>
    <m/>
    <m/>
    <s v=""/>
    <s v=""/>
    <s v=""/>
    <n v="758.297872336669"/>
    <n v="1500"/>
    <s v=""/>
    <s v=""/>
    <s v=""/>
    <s v=""/>
    <s v=""/>
    <n v="4.0833333333721384"/>
    <s v=""/>
    <s v=""/>
    <s v=""/>
    <s v=""/>
    <s v=""/>
    <s v=""/>
    <s v=""/>
    <s v=""/>
    <s v=""/>
    <s v=""/>
    <s v=""/>
    <n v="758.297872336669"/>
    <s v=""/>
    <s v=""/>
    <s v=""/>
    <s v=""/>
    <s v=""/>
    <s v=""/>
    <s v=""/>
    <n v="758.297872336669"/>
    <s v=""/>
    <s v=""/>
    <s v=""/>
    <n v="758.297872336669"/>
    <s v=""/>
    <s v=""/>
    <s v=""/>
    <s v=""/>
    <s v=""/>
    <s v=""/>
    <s v=""/>
    <m/>
  </r>
  <r>
    <x v="1"/>
    <x v="11"/>
    <x v="3"/>
    <x v="7"/>
    <d v="1899-12-30T10:45:00"/>
    <d v="1899-12-30T15:30:00"/>
    <n v="4.7500000001164153"/>
    <d v="2021-09-15T10:45:00"/>
    <d v="2021-09-15T15:30:00"/>
    <x v="2"/>
    <s v=""/>
    <n v="4470"/>
    <n v="8088"/>
    <n v="3618"/>
    <s v=""/>
    <m/>
    <m/>
    <m/>
    <s v=""/>
    <m/>
    <m/>
    <m/>
    <m/>
    <m/>
    <m/>
    <s v=""/>
    <m/>
    <m/>
    <m/>
    <m/>
    <x v="1"/>
    <m/>
    <m/>
    <m/>
    <m/>
    <m/>
    <s v=""/>
    <s v=""/>
    <s v=""/>
    <n v="761.684210507648"/>
    <n v="800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1"/>
    <x v="3"/>
    <x v="7"/>
    <d v="1899-12-30T15:30:00"/>
    <d v="1899-12-30T17:53:00"/>
    <n v="2.3833333332440816"/>
    <d v="2021-09-15T15:30:00"/>
    <d v="2021-09-15T17:53:00"/>
    <x v="6"/>
    <n v="2.3833333332440816"/>
    <n v="8088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n v="2.3833333332440816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1"/>
    <x v="3"/>
    <x v="7"/>
    <d v="1899-12-30T17:53:00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1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1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1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1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1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1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11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1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0"/>
    <m/>
    <m/>
    <m/>
    <m/>
    <m/>
    <x v="0"/>
    <m/>
    <m/>
    <m/>
    <m/>
    <m/>
    <m/>
    <m/>
    <m/>
    <m/>
    <m/>
    <m/>
    <m/>
    <m/>
    <m/>
    <m/>
    <m/>
    <m/>
    <m/>
    <m/>
    <m/>
    <x v="1"/>
    <m/>
    <m/>
    <m/>
    <m/>
    <m/>
    <s v=""/>
    <m/>
    <m/>
    <s v=""/>
    <s v=""/>
    <s v=""/>
    <s v=""/>
    <s v=""/>
    <s v=""/>
    <s v=""/>
    <m/>
    <s v=""/>
    <m/>
    <m/>
    <m/>
    <m/>
    <m/>
    <m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  <r>
    <x v="0"/>
    <x v="0"/>
    <x v="0"/>
    <x v="0"/>
    <m/>
    <m/>
    <m/>
    <m/>
    <m/>
    <x v="0"/>
    <m/>
    <m/>
    <m/>
    <m/>
    <m/>
    <m/>
    <m/>
    <m/>
    <m/>
    <m/>
    <m/>
    <m/>
    <m/>
    <m/>
    <m/>
    <m/>
    <m/>
    <m/>
    <m/>
    <m/>
    <x v="1"/>
    <m/>
    <m/>
    <m/>
    <m/>
    <m/>
    <s v=""/>
    <m/>
    <m/>
    <m/>
    <m/>
    <s v=""/>
    <s v=""/>
    <s v=""/>
    <s v=""/>
    <s v=""/>
    <m/>
    <s v=""/>
    <m/>
    <m/>
    <m/>
    <m/>
    <m/>
    <m/>
    <m/>
    <m/>
    <m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79">
  <r>
    <x v="0"/>
    <m/>
    <x v="0"/>
    <m/>
    <s v="(Formato 24 hs)"/>
    <s v="(Formato 24 hs)"/>
    <s v=" (Hs)"/>
    <s v="(Fecha+Hora)"/>
    <s v="(Fecha+Hora)"/>
    <x v="0"/>
    <s v=" (Hs)"/>
    <s v="(md)"/>
    <s v="(md)"/>
    <s v="(ft)"/>
    <s v="(ft/h)"/>
    <m/>
    <s v="°"/>
    <s v="(rpm)"/>
    <s v="(rpm)"/>
    <s v="(Klb)"/>
    <s v="(gpm)"/>
    <s v="(Kft.lb)"/>
    <s v="(Kft.lb)"/>
    <s v="(psi)"/>
    <s v="(psi)"/>
    <s v="(psi)"/>
    <s v="(Klb)"/>
    <s v="(Klb)"/>
    <s v="(Klb)"/>
    <s v="(ppg)"/>
  </r>
  <r>
    <x v="0"/>
    <m/>
    <x v="0"/>
    <m/>
    <m/>
    <m/>
    <m/>
    <m/>
    <m/>
    <x v="0"/>
    <m/>
    <m/>
    <m/>
    <m/>
    <m/>
    <m/>
    <m/>
    <m/>
    <m/>
    <m/>
    <m/>
    <m/>
    <m/>
    <m/>
    <m/>
    <m/>
    <m/>
    <m/>
    <m/>
    <m/>
  </r>
  <r>
    <x v="1"/>
    <s v="Orteguaza"/>
    <x v="1"/>
    <d v="2021-09-09T00:00:00"/>
    <d v="1899-12-30T19:00:00"/>
    <d v="1899-12-30T22:00:00"/>
    <n v="3"/>
    <d v="2021-09-09T19:00:00"/>
    <d v="2021-09-09T22:00:00"/>
    <x v="1"/>
    <s v=""/>
    <n v="0"/>
    <m/>
    <s v=""/>
    <s v=""/>
    <m/>
    <m/>
    <m/>
    <s v=""/>
    <m/>
    <m/>
    <m/>
    <m/>
    <m/>
    <m/>
    <s v=""/>
    <m/>
    <m/>
    <m/>
    <m/>
  </r>
  <r>
    <x v="1"/>
    <s v="Orteguaza"/>
    <x v="1"/>
    <d v="2021-09-09T00:00:00"/>
    <d v="1899-12-30T22:00:00"/>
    <d v="1899-12-30T00:00:00"/>
    <n v="2.0000000000582077"/>
    <d v="2021-09-09T22:00:00"/>
    <d v="2021-09-10T00:00:00"/>
    <x v="1"/>
    <m/>
    <n v="0"/>
    <m/>
    <s v=""/>
    <s v=""/>
    <m/>
    <m/>
    <m/>
    <s v=""/>
    <m/>
    <m/>
    <m/>
    <m/>
    <m/>
    <m/>
    <s v=""/>
    <m/>
    <m/>
    <m/>
    <m/>
  </r>
  <r>
    <x v="1"/>
    <s v="Orteguaza"/>
    <x v="1"/>
    <d v="2021-09-10T00:00:00"/>
    <d v="1899-12-30T00:00:00"/>
    <d v="1899-12-30T01:00:00"/>
    <n v="0.99999999994179234"/>
    <d v="2021-09-10T00:00:00"/>
    <d v="2021-09-10T01:00:00"/>
    <x v="1"/>
    <m/>
    <n v="0"/>
    <n v="95"/>
    <n v="95"/>
    <s v=""/>
    <m/>
    <m/>
    <m/>
    <s v=""/>
    <m/>
    <m/>
    <m/>
    <m/>
    <m/>
    <m/>
    <s v=""/>
    <m/>
    <m/>
    <m/>
    <m/>
  </r>
  <r>
    <x v="1"/>
    <s v="Orteguaza"/>
    <x v="1"/>
    <d v="2021-09-10T00:00:00"/>
    <d v="1899-12-30T01:00:00"/>
    <d v="1899-12-30T02:00:00"/>
    <n v="1.0000000001164153"/>
    <d v="2021-09-10T01:00:00"/>
    <d v="2021-09-10T02:00:00"/>
    <x v="2"/>
    <m/>
    <n v="95"/>
    <n v="1314"/>
    <n v="1219"/>
    <s v=""/>
    <m/>
    <m/>
    <m/>
    <s v=""/>
    <m/>
    <m/>
    <m/>
    <m/>
    <m/>
    <m/>
    <s v=""/>
    <m/>
    <m/>
    <m/>
    <m/>
  </r>
  <r>
    <x v="1"/>
    <s v="Orteguaza"/>
    <x v="1"/>
    <d v="2021-09-10T00:00:00"/>
    <d v="1899-12-30T02:00:00"/>
    <d v="1899-12-30T02:30:00"/>
    <n v="0.49999999988358468"/>
    <d v="2021-09-10T02:00:00"/>
    <d v="2021-09-10T02:30:00"/>
    <x v="3"/>
    <m/>
    <n v="1314"/>
    <n v="1314"/>
    <n v="0"/>
    <s v=""/>
    <m/>
    <m/>
    <m/>
    <s v=""/>
    <m/>
    <m/>
    <m/>
    <m/>
    <m/>
    <m/>
    <s v=""/>
    <m/>
    <m/>
    <m/>
    <m/>
  </r>
  <r>
    <x v="1"/>
    <s v="Orteguaza"/>
    <x v="1"/>
    <d v="2021-09-10T00:00:00"/>
    <d v="1899-12-30T02:30:00"/>
    <d v="1899-12-30T05:30:00"/>
    <n v="3"/>
    <d v="2021-09-10T02:30:00"/>
    <d v="2021-09-10T05:30:00"/>
    <x v="2"/>
    <m/>
    <n v="1314"/>
    <n v="4432"/>
    <n v="3118"/>
    <s v=""/>
    <m/>
    <m/>
    <m/>
    <s v=""/>
    <m/>
    <m/>
    <m/>
    <m/>
    <m/>
    <m/>
    <s v=""/>
    <m/>
    <m/>
    <m/>
    <m/>
  </r>
  <r>
    <x v="1"/>
    <s v="Orteguaza"/>
    <x v="1"/>
    <d v="2021-09-10T00:00:00"/>
    <d v="1899-12-30T05:30:00"/>
    <d v="1899-12-30T06:37:00"/>
    <n v="1.1166666666395031"/>
    <d v="2021-09-10T05:30:00"/>
    <d v="2021-09-10T06:37:00"/>
    <x v="4"/>
    <m/>
    <n v="4432"/>
    <n v="4455"/>
    <n v="23"/>
    <s v=""/>
    <m/>
    <m/>
    <n v="40"/>
    <n v="40"/>
    <n v="14"/>
    <n v="700"/>
    <n v="15"/>
    <n v="12"/>
    <n v="1000"/>
    <n v="1000"/>
    <s v=""/>
    <m/>
    <m/>
    <m/>
    <m/>
  </r>
  <r>
    <x v="1"/>
    <s v="Orteguaza"/>
    <x v="1"/>
    <d v="2021-09-10T00:00:00"/>
    <d v="1899-12-30T06:37:00"/>
    <d v="1899-12-30T07:22:00"/>
    <n v="0.75"/>
    <d v="2021-09-10T06:37:00"/>
    <d v="2021-09-10T07:22:00"/>
    <x v="3"/>
    <m/>
    <n v="4455"/>
    <n v="4455"/>
    <n v="0"/>
    <s v=""/>
    <m/>
    <m/>
    <m/>
    <s v=""/>
    <m/>
    <m/>
    <m/>
    <m/>
    <m/>
    <m/>
    <s v=""/>
    <m/>
    <m/>
    <m/>
    <m/>
  </r>
  <r>
    <x v="1"/>
    <s v="Orteguaza"/>
    <x v="1"/>
    <d v="2021-09-10T00:00:00"/>
    <d v="1899-12-30T07:22:00"/>
    <d v="1899-12-30T07:56:00"/>
    <n v="0.56666666676755995"/>
    <d v="2021-09-10T07:22:00"/>
    <d v="2021-09-10T07:56:00"/>
    <x v="4"/>
    <m/>
    <n v="4455"/>
    <n v="4478"/>
    <n v="23"/>
    <s v=""/>
    <m/>
    <m/>
    <n v="40"/>
    <n v="40"/>
    <n v="14"/>
    <n v="700"/>
    <n v="15"/>
    <n v="12"/>
    <n v="1000"/>
    <n v="1000"/>
    <s v=""/>
    <m/>
    <m/>
    <m/>
    <m/>
  </r>
  <r>
    <x v="1"/>
    <s v="Orteguaza"/>
    <x v="1"/>
    <d v="2021-09-10T00:00:00"/>
    <d v="1899-12-30T07:56:00"/>
    <d v="1899-12-30T08:17:00"/>
    <n v="0.34999999991850927"/>
    <d v="2021-09-10T07:56:00"/>
    <d v="2021-09-10T08:17:00"/>
    <x v="5"/>
    <m/>
    <n v="4478"/>
    <n v="4487"/>
    <n v="9"/>
    <n v="25.714285720272787"/>
    <m/>
    <m/>
    <n v="50"/>
    <n v="50"/>
    <n v="14"/>
    <n v="700"/>
    <n v="16"/>
    <n v="12"/>
    <n v="1060"/>
    <n v="1060"/>
    <s v=""/>
    <m/>
    <m/>
    <m/>
    <m/>
  </r>
  <r>
    <x v="1"/>
    <s v="Orteguaza"/>
    <x v="1"/>
    <d v="2021-09-10T00:00:00"/>
    <d v="1899-12-30T08:17:00"/>
    <d v="1899-12-30T08:57:00"/>
    <n v="0.66666666674427688"/>
    <d v="2021-09-10T08:17:00"/>
    <d v="2021-09-10T08:57:00"/>
    <x v="6"/>
    <m/>
    <n v="4487"/>
    <m/>
    <s v=""/>
    <s v=""/>
    <m/>
    <m/>
    <m/>
    <s v=""/>
    <m/>
    <m/>
    <m/>
    <m/>
    <n v="700"/>
    <m/>
    <s v=""/>
    <m/>
    <m/>
    <m/>
    <m/>
  </r>
  <r>
    <x v="1"/>
    <s v="Orteguaza"/>
    <x v="1"/>
    <d v="2021-09-10T00:00:00"/>
    <d v="1899-12-30T08:57:00"/>
    <d v="1899-12-30T09:20:00"/>
    <n v="0.38333333336049691"/>
    <d v="2021-09-10T08:57:00"/>
    <d v="2021-09-10T09:20:00"/>
    <x v="3"/>
    <m/>
    <n v="0"/>
    <m/>
    <s v=""/>
    <s v=""/>
    <m/>
    <m/>
    <m/>
    <s v=""/>
    <m/>
    <m/>
    <m/>
    <m/>
    <m/>
    <m/>
    <s v=""/>
    <m/>
    <m/>
    <m/>
    <m/>
  </r>
  <r>
    <x v="1"/>
    <s v="Orteguaza"/>
    <x v="1"/>
    <d v="2021-09-10T00:00:00"/>
    <d v="1899-12-30T09:20:00"/>
    <d v="1899-12-30T09:44:00"/>
    <n v="0.39999999990686774"/>
    <d v="2021-09-10T09:20:00"/>
    <d v="2021-09-10T09:44:00"/>
    <x v="5"/>
    <m/>
    <n v="4487"/>
    <n v="4493"/>
    <n v="6"/>
    <n v="15.00000000349246"/>
    <m/>
    <m/>
    <n v="50"/>
    <n v="50"/>
    <n v="14"/>
    <n v="1000"/>
    <n v="11"/>
    <n v="7"/>
    <n v="1320"/>
    <n v="1320"/>
    <s v=""/>
    <n v="168"/>
    <n v="196"/>
    <n v="177"/>
    <m/>
  </r>
  <r>
    <x v="1"/>
    <s v="Orteguaza"/>
    <x v="1"/>
    <d v="2021-09-10T00:00:00"/>
    <d v="1899-12-30T09:44:00"/>
    <d v="1899-12-30T09:46:00"/>
    <n v="3.3333333441987634E-2"/>
    <d v="2021-09-10T09:44:00"/>
    <d v="2021-09-10T09:46:00"/>
    <x v="7"/>
    <m/>
    <n v="4493"/>
    <n v="4493"/>
    <n v="0"/>
    <s v=""/>
    <m/>
    <m/>
    <m/>
    <s v=""/>
    <m/>
    <m/>
    <m/>
    <m/>
    <m/>
    <m/>
    <s v=""/>
    <m/>
    <m/>
    <m/>
    <m/>
  </r>
  <r>
    <x v="1"/>
    <s v="Orteguaza"/>
    <x v="1"/>
    <d v="2021-09-10T00:00:00"/>
    <d v="1899-12-30T09:46:00"/>
    <d v="1899-12-30T09:48:00"/>
    <n v="3.3333333267364651E-2"/>
    <d v="2021-09-10T09:46:00"/>
    <d v="2021-09-10T09:48:00"/>
    <x v="8"/>
    <m/>
    <n v="4493"/>
    <n v="4493"/>
    <n v="0"/>
    <s v=""/>
    <m/>
    <m/>
    <m/>
    <s v=""/>
    <m/>
    <m/>
    <m/>
    <m/>
    <m/>
    <m/>
    <s v=""/>
    <m/>
    <m/>
    <m/>
    <m/>
  </r>
  <r>
    <x v="1"/>
    <s v="Orteguaza"/>
    <x v="1"/>
    <d v="2021-09-10T00:00:00"/>
    <d v="1899-12-30T09:48:00"/>
    <d v="1899-12-30T09:54:00"/>
    <n v="9.9999999976716936E-2"/>
    <d v="2021-09-10T09:48:00"/>
    <d v="2021-09-10T09:54:00"/>
    <x v="9"/>
    <m/>
    <n v="4493"/>
    <n v="4493"/>
    <n v="0"/>
    <s v=""/>
    <m/>
    <m/>
    <m/>
    <s v=""/>
    <m/>
    <m/>
    <m/>
    <m/>
    <m/>
    <m/>
    <s v=""/>
    <m/>
    <m/>
    <m/>
    <m/>
  </r>
  <r>
    <x v="1"/>
    <s v="Orteguaza"/>
    <x v="1"/>
    <d v="2021-09-10T00:00:00"/>
    <d v="1899-12-30T09:54:00"/>
    <d v="1899-12-30T10:06:00"/>
    <n v="0.19999999995343387"/>
    <d v="2021-09-10T09:54:00"/>
    <d v="2021-09-10T10:06:00"/>
    <x v="6"/>
    <m/>
    <n v="4493"/>
    <m/>
    <s v=""/>
    <s v=""/>
    <m/>
    <m/>
    <m/>
    <n v="0"/>
    <m/>
    <n v="1200"/>
    <m/>
    <m/>
    <n v="1227"/>
    <n v="1227"/>
    <s v=""/>
    <m/>
    <m/>
    <m/>
    <m/>
  </r>
  <r>
    <x v="1"/>
    <s v="Orteguaza"/>
    <x v="1"/>
    <d v="2021-09-10T00:00:00"/>
    <d v="1899-12-30T10:06:00"/>
    <d v="1899-12-30T11:03:00"/>
    <n v="0.95000000012805685"/>
    <d v="2021-09-10T10:06:00"/>
    <d v="2021-09-10T11:03:00"/>
    <x v="5"/>
    <m/>
    <n v="4493"/>
    <n v="4586"/>
    <n v="93"/>
    <n v="97.894736828909373"/>
    <m/>
    <m/>
    <n v="1180"/>
    <n v="1180"/>
    <n v="30"/>
    <n v="1180"/>
    <n v="18"/>
    <n v="7.5"/>
    <n v="1650"/>
    <n v="1827"/>
    <n v="177"/>
    <m/>
    <m/>
    <m/>
    <m/>
  </r>
  <r>
    <x v="1"/>
    <s v="Orteguaza"/>
    <x v="1"/>
    <d v="2021-09-10T00:00:00"/>
    <d v="1899-12-30T11:03:00"/>
    <d v="1899-12-30T11:08:00"/>
    <n v="8.3333333255723119E-2"/>
    <d v="2021-09-10T11:03:00"/>
    <d v="2021-09-10T11:08:00"/>
    <x v="8"/>
    <m/>
    <n v="4586"/>
    <n v="4586"/>
    <n v="0"/>
    <s v=""/>
    <m/>
    <m/>
    <m/>
    <s v=""/>
    <m/>
    <m/>
    <m/>
    <m/>
    <m/>
    <m/>
    <s v=""/>
    <m/>
    <m/>
    <m/>
    <m/>
  </r>
  <r>
    <x v="1"/>
    <s v="Orteguaza"/>
    <x v="1"/>
    <d v="2021-09-10T00:00:00"/>
    <d v="1899-12-30T11:08:00"/>
    <d v="1899-12-30T11:11:00"/>
    <n v="4.9999999988358468E-2"/>
    <d v="2021-09-10T11:08:00"/>
    <d v="2021-09-10T11:11:00"/>
    <x v="7"/>
    <m/>
    <n v="4586"/>
    <n v="4586"/>
    <n v="0"/>
    <s v=""/>
    <m/>
    <m/>
    <m/>
    <s v=""/>
    <m/>
    <m/>
    <m/>
    <m/>
    <m/>
    <m/>
    <s v=""/>
    <m/>
    <m/>
    <m/>
    <m/>
  </r>
  <r>
    <x v="1"/>
    <s v="Orteguaza"/>
    <x v="1"/>
    <d v="2021-09-10T00:00:00"/>
    <d v="1899-12-30T11:11:00"/>
    <d v="1899-12-30T11:20:00"/>
    <n v="0.1499999999650754"/>
    <d v="2021-09-10T11:11:00"/>
    <d v="2021-09-10T11:20:00"/>
    <x v="9"/>
    <m/>
    <n v="4586"/>
    <n v="4586"/>
    <n v="0"/>
    <s v=""/>
    <m/>
    <m/>
    <m/>
    <s v=""/>
    <m/>
    <m/>
    <m/>
    <m/>
    <m/>
    <m/>
    <s v=""/>
    <m/>
    <m/>
    <m/>
    <m/>
  </r>
  <r>
    <x v="1"/>
    <s v="Orteguaza"/>
    <x v="1"/>
    <d v="2021-09-10T00:00:00"/>
    <d v="1899-12-30T11:20:00"/>
    <d v="1899-12-30T11:23:00"/>
    <n v="5.0000000162981451E-2"/>
    <d v="2021-09-10T11:20:00"/>
    <d v="2021-09-10T11:23:00"/>
    <x v="6"/>
    <m/>
    <n v="4586"/>
    <m/>
    <s v=""/>
    <s v=""/>
    <m/>
    <m/>
    <m/>
    <s v=""/>
    <m/>
    <m/>
    <m/>
    <m/>
    <m/>
    <m/>
    <s v=""/>
    <m/>
    <m/>
    <m/>
    <m/>
  </r>
  <r>
    <x v="1"/>
    <s v="Orteguaza"/>
    <x v="1"/>
    <d v="2021-09-10T00:00:00"/>
    <d v="1899-12-30T11:23:00"/>
    <d v="1899-12-30T11:52:00"/>
    <n v="0.48333333316259086"/>
    <d v="2021-09-10T11:23:00"/>
    <d v="2021-09-10T11:52:00"/>
    <x v="5"/>
    <m/>
    <n v="4586"/>
    <n v="4681"/>
    <n v="95"/>
    <n v="196.55172420736494"/>
    <m/>
    <m/>
    <n v="100"/>
    <n v="100"/>
    <n v="33"/>
    <n v="1200"/>
    <n v="20"/>
    <n v="8"/>
    <n v="2000"/>
    <n v="2000"/>
    <s v=""/>
    <m/>
    <m/>
    <m/>
    <m/>
  </r>
  <r>
    <x v="1"/>
    <s v="Orteguaza"/>
    <x v="1"/>
    <d v="2021-09-10T00:00:00"/>
    <d v="1899-12-30T11:52:00"/>
    <d v="1899-12-30T11:55:00"/>
    <n v="5.0000000162981451E-2"/>
    <d v="2021-09-10T11:52:00"/>
    <d v="2021-09-10T11:55:00"/>
    <x v="8"/>
    <s v=""/>
    <n v="4681"/>
    <n v="4681"/>
    <n v="0"/>
    <s v=""/>
    <m/>
    <m/>
    <m/>
    <s v=""/>
    <m/>
    <m/>
    <m/>
    <m/>
    <m/>
    <m/>
    <s v=""/>
    <m/>
    <m/>
    <m/>
    <m/>
  </r>
  <r>
    <x v="1"/>
    <s v="Orteguaza"/>
    <x v="1"/>
    <d v="2021-09-10T00:00:00"/>
    <d v="1899-12-30T11:55:00"/>
    <d v="1899-12-30T11:59:00"/>
    <n v="6.6666666534729302E-2"/>
    <d v="2021-09-10T11:55:00"/>
    <d v="2021-09-10T11:59:00"/>
    <x v="7"/>
    <s v=""/>
    <n v="4681"/>
    <n v="4681"/>
    <n v="0"/>
    <s v=""/>
    <m/>
    <m/>
    <m/>
    <s v=""/>
    <m/>
    <m/>
    <m/>
    <m/>
    <m/>
    <m/>
    <s v=""/>
    <m/>
    <m/>
    <m/>
    <m/>
  </r>
  <r>
    <x v="1"/>
    <s v="Orteguaza"/>
    <x v="1"/>
    <d v="2021-09-10T00:00:00"/>
    <d v="1899-12-30T11:59:00"/>
    <d v="1899-12-30T12:04:00"/>
    <n v="8.3333333430346102E-2"/>
    <d v="2021-09-10T11:59:00"/>
    <d v="2021-09-10T12:04:00"/>
    <x v="9"/>
    <s v=""/>
    <n v="4681"/>
    <n v="4681"/>
    <n v="0"/>
    <s v=""/>
    <m/>
    <m/>
    <m/>
    <s v=""/>
    <m/>
    <m/>
    <m/>
    <m/>
    <m/>
    <m/>
    <s v=""/>
    <m/>
    <m/>
    <m/>
    <m/>
  </r>
  <r>
    <x v="1"/>
    <s v="Orteguaza"/>
    <x v="1"/>
    <d v="2021-09-10T00:00:00"/>
    <d v="1899-12-30T12:04:00"/>
    <d v="1899-12-30T12:11:00"/>
    <n v="0.11666666669771075"/>
    <d v="2021-09-10T12:04:00"/>
    <d v="2021-09-10T12:11:00"/>
    <x v="10"/>
    <s v=""/>
    <n v="4681"/>
    <n v="4681"/>
    <n v="0"/>
    <s v=""/>
    <m/>
    <m/>
    <m/>
    <s v=""/>
    <m/>
    <m/>
    <m/>
    <m/>
    <m/>
    <m/>
    <s v=""/>
    <m/>
    <m/>
    <m/>
    <m/>
  </r>
  <r>
    <x v="1"/>
    <s v="Orteguaza"/>
    <x v="1"/>
    <d v="2021-09-10T00:00:00"/>
    <d v="1899-12-30T12:11:00"/>
    <d v="1899-12-30T12:16:00"/>
    <n v="8.3333333255723119E-2"/>
    <d v="2021-09-10T12:11:00"/>
    <d v="2021-09-10T12:16:00"/>
    <x v="6"/>
    <n v="8.3333333255723119E-2"/>
    <n v="4681"/>
    <m/>
    <s v=""/>
    <s v=""/>
    <m/>
    <m/>
    <m/>
    <s v=""/>
    <m/>
    <m/>
    <m/>
    <m/>
    <m/>
    <m/>
    <s v=""/>
    <m/>
    <m/>
    <m/>
    <m/>
  </r>
  <r>
    <x v="1"/>
    <s v="Orteguaza"/>
    <x v="1"/>
    <d v="2021-09-10T00:00:00"/>
    <d v="1899-12-30T12:16:00"/>
    <d v="1899-12-30T12:48:00"/>
    <n v="0.53333333332557231"/>
    <d v="2021-09-10T12:16:00"/>
    <d v="2021-09-10T12:48:00"/>
    <x v="5"/>
    <s v=""/>
    <n v="4681"/>
    <n v="4775"/>
    <n v="94"/>
    <n v="176.25000000256478"/>
    <m/>
    <m/>
    <n v="100"/>
    <n v="100"/>
    <n v="18"/>
    <n v="1200"/>
    <n v="18"/>
    <n v="9"/>
    <n v="2100"/>
    <n v="2100"/>
    <s v=""/>
    <m/>
    <m/>
    <m/>
    <m/>
  </r>
  <r>
    <x v="1"/>
    <s v="Orteguaza"/>
    <x v="1"/>
    <d v="2021-09-10T00:00:00"/>
    <d v="1899-12-30T12:48:00"/>
    <d v="1899-12-30T12:51:00"/>
    <n v="4.9999999988358468E-2"/>
    <d v="2021-09-10T12:48:00"/>
    <d v="2021-09-10T12:51:00"/>
    <x v="8"/>
    <s v=""/>
    <n v="4775"/>
    <n v="4775"/>
    <n v="0"/>
    <s v=""/>
    <m/>
    <m/>
    <m/>
    <s v=""/>
    <m/>
    <m/>
    <m/>
    <m/>
    <m/>
    <m/>
    <s v=""/>
    <m/>
    <m/>
    <m/>
    <m/>
  </r>
  <r>
    <x v="1"/>
    <s v="Orteguaza"/>
    <x v="1"/>
    <d v="2021-09-10T00:00:00"/>
    <d v="1899-12-30T12:51:00"/>
    <d v="1899-12-30T12:54:00"/>
    <n v="4.9999999988358468E-2"/>
    <d v="2021-09-10T12:51:00"/>
    <d v="2021-09-10T12:54:00"/>
    <x v="7"/>
    <s v=""/>
    <n v="4775"/>
    <n v="4775"/>
    <n v="0"/>
    <s v=""/>
    <m/>
    <m/>
    <m/>
    <s v=""/>
    <m/>
    <m/>
    <m/>
    <m/>
    <m/>
    <m/>
    <s v=""/>
    <m/>
    <m/>
    <m/>
    <m/>
  </r>
  <r>
    <x v="1"/>
    <s v="Orteguaza"/>
    <x v="1"/>
    <d v="2021-09-10T00:00:00"/>
    <d v="1899-12-30T12:54:00"/>
    <d v="1899-12-30T13:02:00"/>
    <n v="0.13333333341870457"/>
    <d v="2021-09-10T12:54:00"/>
    <d v="2021-09-10T13:02:00"/>
    <x v="9"/>
    <s v=""/>
    <n v="4775"/>
    <n v="4775"/>
    <n v="0"/>
    <s v=""/>
    <m/>
    <m/>
    <m/>
    <s v=""/>
    <m/>
    <m/>
    <m/>
    <m/>
    <m/>
    <m/>
    <s v=""/>
    <m/>
    <m/>
    <m/>
    <m/>
  </r>
  <r>
    <x v="1"/>
    <s v="Orteguaza"/>
    <x v="1"/>
    <d v="2021-09-10T00:00:00"/>
    <d v="1899-12-30T13:02:00"/>
    <d v="1899-12-30T13:10:00"/>
    <n v="0.13333333324408159"/>
    <d v="2021-09-10T13:02:00"/>
    <d v="2021-09-10T13:10:00"/>
    <x v="10"/>
    <s v=""/>
    <n v="4775"/>
    <m/>
    <s v=""/>
    <s v=""/>
    <m/>
    <m/>
    <m/>
    <s v=""/>
    <m/>
    <m/>
    <m/>
    <m/>
    <m/>
    <m/>
    <s v=""/>
    <m/>
    <m/>
    <m/>
    <m/>
  </r>
  <r>
    <x v="1"/>
    <s v="Orteguaza"/>
    <x v="1"/>
    <d v="2021-09-10T00:00:00"/>
    <d v="1899-12-30T13:10:00"/>
    <d v="1899-12-30T13:34:00"/>
    <n v="0.40000000008149073"/>
    <d v="2021-09-10T13:10:00"/>
    <d v="2021-09-10T13:34:00"/>
    <x v="5"/>
    <s v=""/>
    <n v="4775"/>
    <n v="4828"/>
    <n v="53"/>
    <n v="132.4999999730062"/>
    <m/>
    <m/>
    <n v="100"/>
    <n v="100"/>
    <n v="18"/>
    <n v="1200"/>
    <n v="18.350000000000001"/>
    <n v="9"/>
    <n v="2100"/>
    <n v="2100"/>
    <s v=""/>
    <m/>
    <m/>
    <m/>
    <m/>
  </r>
  <r>
    <x v="1"/>
    <s v="Orteguaza"/>
    <x v="1"/>
    <d v="2021-09-10T00:00:00"/>
    <d v="1899-12-30T13:34:00"/>
    <d v="1899-12-30T13:55:00"/>
    <n v="0.34999999991850927"/>
    <d v="2021-09-10T13:34:00"/>
    <d v="2021-09-10T13:55:00"/>
    <x v="5"/>
    <s v=""/>
    <n v="4828"/>
    <n v="4870"/>
    <n v="42"/>
    <n v="120.00000002793968"/>
    <m/>
    <m/>
    <n v="110"/>
    <n v="110"/>
    <n v="18"/>
    <n v="1200"/>
    <n v="18"/>
    <n v="9"/>
    <n v="2100"/>
    <n v="2100"/>
    <s v=""/>
    <n v="158"/>
    <n v="209"/>
    <n v="178"/>
    <m/>
  </r>
  <r>
    <x v="1"/>
    <s v="Orteguaza"/>
    <x v="1"/>
    <d v="2021-09-10T00:00:00"/>
    <d v="1899-12-30T13:55:00"/>
    <d v="1899-12-30T13:58:00"/>
    <n v="4.9999999988358468E-2"/>
    <d v="2021-09-10T13:55:00"/>
    <d v="2021-09-10T13:58:00"/>
    <x v="8"/>
    <s v=""/>
    <n v="4870"/>
    <n v="4870"/>
    <n v="0"/>
    <s v=""/>
    <m/>
    <m/>
    <m/>
    <s v=""/>
    <m/>
    <m/>
    <m/>
    <m/>
    <m/>
    <m/>
    <s v=""/>
    <m/>
    <m/>
    <m/>
    <m/>
  </r>
  <r>
    <x v="1"/>
    <s v="Orteguaza"/>
    <x v="1"/>
    <d v="2021-09-10T00:00:00"/>
    <d v="1899-12-30T13:58:00"/>
    <d v="1899-12-30T14:03:00"/>
    <n v="8.3333333430346102E-2"/>
    <d v="2021-09-10T13:58:00"/>
    <d v="2021-09-10T14:03:00"/>
    <x v="7"/>
    <s v=""/>
    <n v="4870"/>
    <n v="4870"/>
    <n v="0"/>
    <s v=""/>
    <m/>
    <m/>
    <m/>
    <s v=""/>
    <m/>
    <m/>
    <m/>
    <m/>
    <m/>
    <m/>
    <s v=""/>
    <m/>
    <m/>
    <m/>
    <m/>
  </r>
  <r>
    <x v="1"/>
    <s v="Orteguaza"/>
    <x v="1"/>
    <d v="2021-09-10T00:00:00"/>
    <d v="1899-12-30T14:03:00"/>
    <d v="1899-12-30T14:09:00"/>
    <n v="9.9999999976716936E-2"/>
    <d v="2021-09-10T14:03:00"/>
    <d v="2021-09-10T14:09:00"/>
    <x v="9"/>
    <s v=""/>
    <n v="4870"/>
    <n v="4870"/>
    <n v="0"/>
    <s v=""/>
    <m/>
    <m/>
    <m/>
    <s v=""/>
    <m/>
    <m/>
    <m/>
    <m/>
    <m/>
    <m/>
    <s v=""/>
    <m/>
    <m/>
    <m/>
    <m/>
  </r>
  <r>
    <x v="1"/>
    <s v="Orteguaza"/>
    <x v="1"/>
    <d v="2021-09-10T00:00:00"/>
    <d v="1899-12-30T14:09:00"/>
    <d v="1899-12-30T14:17:00"/>
    <n v="0.13333333324408159"/>
    <d v="2021-09-10T14:09:00"/>
    <d v="2021-09-10T14:17:00"/>
    <x v="6"/>
    <n v="0.13333333324408159"/>
    <n v="4870"/>
    <m/>
    <s v=""/>
    <s v=""/>
    <m/>
    <m/>
    <m/>
    <s v=""/>
    <m/>
    <m/>
    <m/>
    <m/>
    <m/>
    <m/>
    <s v=""/>
    <m/>
    <m/>
    <m/>
    <m/>
  </r>
  <r>
    <x v="1"/>
    <s v="Conglomerado Orteguaza"/>
    <x v="1"/>
    <d v="2021-09-10T00:00:00"/>
    <d v="1899-12-30T14:17:00"/>
    <d v="1899-12-30T14:55:00"/>
    <n v="0.63333333347691223"/>
    <d v="2021-09-10T14:17:00"/>
    <d v="2021-09-10T14:55:00"/>
    <x v="5"/>
    <s v=""/>
    <n v="4870"/>
    <n v="4964"/>
    <n v="94"/>
    <n v="148.42105259793138"/>
    <m/>
    <m/>
    <n v="110"/>
    <n v="110"/>
    <n v="18"/>
    <n v="1200"/>
    <n v="18"/>
    <n v="9"/>
    <n v="2230"/>
    <n v="2230"/>
    <s v=""/>
    <m/>
    <m/>
    <m/>
    <m/>
  </r>
  <r>
    <x v="1"/>
    <s v="Conglomerado Orteguaza"/>
    <x v="1"/>
    <d v="2021-09-10T00:00:00"/>
    <d v="1899-12-30T14:55:00"/>
    <d v="1899-12-30T14:57:00"/>
    <n v="3.3333333267364651E-2"/>
    <d v="2021-09-10T14:55:00"/>
    <d v="2021-09-10T14:57:00"/>
    <x v="8"/>
    <s v=""/>
    <n v="4964"/>
    <n v="4964"/>
    <n v="0"/>
    <s v=""/>
    <m/>
    <m/>
    <m/>
    <s v=""/>
    <m/>
    <m/>
    <m/>
    <m/>
    <m/>
    <m/>
    <s v=""/>
    <m/>
    <m/>
    <m/>
    <m/>
  </r>
  <r>
    <x v="1"/>
    <s v="Conglomerado Orteguaza"/>
    <x v="1"/>
    <d v="2021-09-10T00:00:00"/>
    <d v="1899-12-30T14:57:00"/>
    <d v="1899-12-30T15:00:00"/>
    <n v="4.9999999988358468E-2"/>
    <d v="2021-09-10T14:57:00"/>
    <d v="2021-09-10T15:00:00"/>
    <x v="7"/>
    <s v=""/>
    <n v="4964"/>
    <n v="4964"/>
    <n v="0"/>
    <s v=""/>
    <m/>
    <m/>
    <m/>
    <s v=""/>
    <m/>
    <m/>
    <m/>
    <m/>
    <m/>
    <m/>
    <s v=""/>
    <m/>
    <m/>
    <m/>
    <m/>
  </r>
  <r>
    <x v="1"/>
    <s v="Conglomerado Orteguaza"/>
    <x v="1"/>
    <d v="2021-09-10T00:00:00"/>
    <d v="1899-12-30T15:00:00"/>
    <d v="1899-12-30T15:05:00"/>
    <n v="8.3333333255723119E-2"/>
    <d v="2021-09-10T15:00:00"/>
    <d v="2021-09-10T15:05:00"/>
    <x v="9"/>
    <s v=""/>
    <n v="4964"/>
    <n v="4964"/>
    <n v="0"/>
    <s v=""/>
    <m/>
    <m/>
    <m/>
    <s v=""/>
    <m/>
    <m/>
    <m/>
    <m/>
    <m/>
    <m/>
    <s v=""/>
    <m/>
    <m/>
    <m/>
    <m/>
  </r>
  <r>
    <x v="1"/>
    <s v="Conglomerado Orteguaza"/>
    <x v="1"/>
    <d v="2021-09-10T00:00:00"/>
    <d v="1899-12-30T15:05:00"/>
    <d v="1899-12-30T15:08:00"/>
    <n v="5.0000000162981451E-2"/>
    <d v="2021-09-10T15:05:00"/>
    <d v="2021-09-10T15:08:00"/>
    <x v="6"/>
    <n v="5.0000000162981451E-2"/>
    <n v="4964"/>
    <n v="4964"/>
    <n v="0"/>
    <s v=""/>
    <m/>
    <m/>
    <m/>
    <s v=""/>
    <m/>
    <m/>
    <m/>
    <m/>
    <m/>
    <m/>
    <s v=""/>
    <m/>
    <m/>
    <m/>
    <m/>
  </r>
  <r>
    <x v="1"/>
    <s v="Conglomerado Orteguaza"/>
    <x v="1"/>
    <d v="2021-09-10T00:00:00"/>
    <d v="1899-12-30T15:08:00"/>
    <d v="1899-12-30T15:11:00"/>
    <n v="4.9999999988358468E-2"/>
    <d v="2021-09-10T15:08:00"/>
    <d v="2021-09-10T15:11:00"/>
    <x v="10"/>
    <s v=""/>
    <n v="4964"/>
    <n v="4964"/>
    <n v="0"/>
    <s v=""/>
    <m/>
    <m/>
    <m/>
    <s v=""/>
    <m/>
    <m/>
    <m/>
    <m/>
    <m/>
    <m/>
    <s v=""/>
    <m/>
    <m/>
    <m/>
    <m/>
  </r>
  <r>
    <x v="1"/>
    <s v="Conglomerado Orteguaza"/>
    <x v="1"/>
    <d v="2021-09-10T00:00:00"/>
    <d v="1899-12-30T15:11:00"/>
    <d v="1899-12-30T15:38:00"/>
    <n v="0.44999999989522621"/>
    <d v="2021-09-10T15:11:00"/>
    <d v="2021-09-10T15:38:00"/>
    <x v="5"/>
    <s v=""/>
    <n v="4964"/>
    <n v="5057"/>
    <n v="93"/>
    <n v="206.66666671478501"/>
    <m/>
    <m/>
    <n v="110"/>
    <n v="110"/>
    <n v="18"/>
    <n v="1200"/>
    <n v="18"/>
    <n v="9"/>
    <n v="2300"/>
    <n v="2300"/>
    <s v=""/>
    <m/>
    <m/>
    <m/>
    <m/>
  </r>
  <r>
    <x v="1"/>
    <s v="Orteguaza"/>
    <x v="1"/>
    <d v="2021-09-10T00:00:00"/>
    <d v="1899-12-30T15:38:00"/>
    <d v="1899-12-30T15:40:00"/>
    <n v="3.3333333441987634E-2"/>
    <d v="2021-09-10T15:38:00"/>
    <d v="2021-09-10T15:40:00"/>
    <x v="8"/>
    <s v=""/>
    <n v="5057"/>
    <n v="5057"/>
    <n v="0"/>
    <s v=""/>
    <m/>
    <m/>
    <m/>
    <s v=""/>
    <m/>
    <m/>
    <m/>
    <m/>
    <m/>
    <m/>
    <s v=""/>
    <m/>
    <m/>
    <m/>
    <m/>
  </r>
  <r>
    <x v="1"/>
    <s v="Orteguaza"/>
    <x v="1"/>
    <d v="2021-09-10T00:00:00"/>
    <d v="1899-12-30T15:40:00"/>
    <d v="1899-12-30T15:44:00"/>
    <n v="6.6666666534729302E-2"/>
    <d v="2021-09-10T15:40:00"/>
    <d v="2021-09-10T15:44:00"/>
    <x v="7"/>
    <s v=""/>
    <n v="5057"/>
    <n v="5057"/>
    <n v="0"/>
    <s v=""/>
    <m/>
    <m/>
    <m/>
    <s v=""/>
    <m/>
    <m/>
    <m/>
    <m/>
    <m/>
    <m/>
    <s v=""/>
    <m/>
    <m/>
    <m/>
    <m/>
  </r>
  <r>
    <x v="1"/>
    <s v="Orteguaza"/>
    <x v="1"/>
    <d v="2021-09-10T00:00:00"/>
    <d v="1899-12-30T15:44:00"/>
    <d v="1899-12-30T15:50:00"/>
    <n v="9.9999999976716936E-2"/>
    <d v="2021-09-10T15:44:00"/>
    <d v="2021-09-10T15:50:00"/>
    <x v="9"/>
    <s v=""/>
    <n v="5057"/>
    <n v="5057"/>
    <n v="0"/>
    <s v=""/>
    <m/>
    <m/>
    <m/>
    <s v=""/>
    <m/>
    <m/>
    <m/>
    <m/>
    <m/>
    <m/>
    <s v=""/>
    <m/>
    <m/>
    <m/>
    <m/>
  </r>
  <r>
    <x v="1"/>
    <s v="Orteguaza"/>
    <x v="1"/>
    <d v="2021-09-10T00:00:00"/>
    <d v="1899-12-30T15:50:00"/>
    <d v="1899-12-30T16:10:00"/>
    <n v="0.33333333337213844"/>
    <d v="2021-09-10T15:50:00"/>
    <d v="2021-09-10T16:10:00"/>
    <x v="5"/>
    <s v=""/>
    <n v="5057"/>
    <n v="5151"/>
    <n v="94"/>
    <n v="281.99999996717088"/>
    <m/>
    <m/>
    <n v="110"/>
    <n v="110"/>
    <n v="22"/>
    <n v="1200"/>
    <n v="19"/>
    <n v="9"/>
    <n v="2350"/>
    <n v="2350"/>
    <s v=""/>
    <m/>
    <m/>
    <m/>
    <m/>
  </r>
  <r>
    <x v="1"/>
    <s v="Orteguaza"/>
    <x v="1"/>
    <d v="2021-09-10T00:00:00"/>
    <d v="1899-12-30T16:10:00"/>
    <d v="1899-12-30T16:13:00"/>
    <n v="4.9999999988358468E-2"/>
    <d v="2021-09-10T16:10:00"/>
    <d v="2021-09-10T16:13:00"/>
    <x v="8"/>
    <s v=""/>
    <n v="5151"/>
    <n v="5151"/>
    <n v="0"/>
    <s v=""/>
    <m/>
    <m/>
    <m/>
    <s v=""/>
    <m/>
    <m/>
    <m/>
    <m/>
    <m/>
    <m/>
    <s v=""/>
    <m/>
    <m/>
    <m/>
    <m/>
  </r>
  <r>
    <x v="1"/>
    <s v="Orteguaza"/>
    <x v="1"/>
    <d v="2021-09-10T00:00:00"/>
    <d v="1899-12-30T16:13:00"/>
    <d v="1899-12-30T16:16:00"/>
    <n v="4.9999999988358468E-2"/>
    <d v="2021-09-10T16:13:00"/>
    <d v="2021-09-10T16:16:00"/>
    <x v="7"/>
    <s v=""/>
    <n v="5151"/>
    <n v="5151"/>
    <n v="0"/>
    <s v=""/>
    <m/>
    <m/>
    <m/>
    <s v=""/>
    <m/>
    <m/>
    <m/>
    <m/>
    <m/>
    <m/>
    <s v=""/>
    <m/>
    <m/>
    <m/>
    <m/>
  </r>
  <r>
    <x v="1"/>
    <s v="Orteguaza"/>
    <x v="1"/>
    <d v="2021-09-10T00:00:00"/>
    <d v="1899-12-30T16:16:00"/>
    <d v="1899-12-30T16:20:00"/>
    <n v="6.6666666709352285E-2"/>
    <d v="2021-09-10T16:16:00"/>
    <d v="2021-09-10T16:20:00"/>
    <x v="9"/>
    <s v=""/>
    <n v="5151"/>
    <n v="5151"/>
    <n v="0"/>
    <s v=""/>
    <m/>
    <m/>
    <m/>
    <s v=""/>
    <m/>
    <m/>
    <m/>
    <m/>
    <m/>
    <m/>
    <s v=""/>
    <m/>
    <m/>
    <m/>
    <m/>
  </r>
  <r>
    <x v="1"/>
    <s v="Orteguaza"/>
    <x v="1"/>
    <d v="2021-09-10T00:00:00"/>
    <d v="1899-12-30T16:20:00"/>
    <d v="1899-12-30T16:24:00"/>
    <n v="6.6666666709352285E-2"/>
    <d v="2021-09-10T16:20:00"/>
    <d v="2021-09-10T16:24:00"/>
    <x v="6"/>
    <n v="6.6666666709352285E-2"/>
    <n v="5151"/>
    <n v="5151"/>
    <n v="0"/>
    <s v=""/>
    <m/>
    <m/>
    <m/>
    <s v=""/>
    <m/>
    <m/>
    <m/>
    <m/>
    <m/>
    <m/>
    <s v=""/>
    <m/>
    <m/>
    <m/>
    <m/>
  </r>
  <r>
    <x v="1"/>
    <s v="Orteguaza"/>
    <x v="1"/>
    <d v="2021-09-10T00:00:00"/>
    <d v="1899-12-30T16:24:00"/>
    <d v="1899-12-30T16:29:00"/>
    <n v="8.3333333255723119E-2"/>
    <d v="2021-09-10T16:24:00"/>
    <d v="2021-09-10T16:29:00"/>
    <x v="5"/>
    <s v=""/>
    <n v="5151"/>
    <n v="5168"/>
    <n v="17"/>
    <n v="204.00000018998981"/>
    <m/>
    <m/>
    <n v="110"/>
    <n v="110"/>
    <n v="26"/>
    <n v="1200"/>
    <n v="19"/>
    <n v="9"/>
    <n v="2350"/>
    <n v="2350"/>
    <s v=""/>
    <n v="173"/>
    <n v="213"/>
    <n v="183"/>
    <m/>
  </r>
  <r>
    <x v="1"/>
    <s v="Orteguaza"/>
    <x v="1"/>
    <d v="2021-09-10T00:00:00"/>
    <d v="1899-12-30T16:29:00"/>
    <d v="1899-12-30T16:36:00"/>
    <n v="0.11666666669771075"/>
    <d v="2021-09-10T16:29:00"/>
    <d v="2021-09-10T16:36:00"/>
    <x v="10"/>
    <s v=""/>
    <n v="5168"/>
    <n v="5168"/>
    <n v="0"/>
    <s v=""/>
    <m/>
    <m/>
    <m/>
    <s v=""/>
    <m/>
    <m/>
    <m/>
    <m/>
    <m/>
    <m/>
    <s v=""/>
    <m/>
    <m/>
    <m/>
    <m/>
  </r>
  <r>
    <x v="1"/>
    <s v="Orteguaza"/>
    <x v="1"/>
    <d v="2021-09-10T00:00:00"/>
    <d v="1899-12-30T16:36:00"/>
    <d v="1899-12-30T16:54:00"/>
    <n v="0.30000000010477379"/>
    <d v="2021-09-10T16:36:00"/>
    <d v="2021-09-10T16:54:00"/>
    <x v="5"/>
    <s v=""/>
    <n v="5168"/>
    <n v="5242"/>
    <n v="74"/>
    <n v="246.66666658051932"/>
    <m/>
    <m/>
    <n v="110"/>
    <n v="110"/>
    <n v="26"/>
    <n v="1200"/>
    <n v="19"/>
    <n v="9"/>
    <n v="2350"/>
    <n v="2350"/>
    <s v=""/>
    <n v="175"/>
    <n v="213"/>
    <n v="184"/>
    <m/>
  </r>
  <r>
    <x v="1"/>
    <s v="Tiyuyacu"/>
    <x v="1"/>
    <d v="2021-09-10T00:00:00"/>
    <d v="1899-12-30T16:54:00"/>
    <d v="1899-12-30T16:58:00"/>
    <n v="6.6666666534729302E-2"/>
    <d v="2021-09-10T16:54:00"/>
    <d v="2021-09-10T16:58:00"/>
    <x v="8"/>
    <s v=""/>
    <n v="5242"/>
    <n v="5242"/>
    <n v="0"/>
    <s v=""/>
    <m/>
    <m/>
    <m/>
    <s v=""/>
    <m/>
    <m/>
    <m/>
    <m/>
    <m/>
    <m/>
    <s v=""/>
    <m/>
    <m/>
    <m/>
    <m/>
  </r>
  <r>
    <x v="1"/>
    <s v="Tiyuyacu"/>
    <x v="1"/>
    <d v="2021-09-10T00:00:00"/>
    <d v="1899-12-30T16:58:00"/>
    <d v="1899-12-30T17:03:00"/>
    <n v="8.3333333430346102E-2"/>
    <d v="2021-09-10T16:58:00"/>
    <d v="2021-09-10T17:03:00"/>
    <x v="7"/>
    <s v=""/>
    <n v="5242"/>
    <n v="5242"/>
    <n v="0"/>
    <s v=""/>
    <m/>
    <m/>
    <m/>
    <s v=""/>
    <m/>
    <m/>
    <m/>
    <m/>
    <m/>
    <m/>
    <s v=""/>
    <m/>
    <m/>
    <m/>
    <m/>
  </r>
  <r>
    <x v="1"/>
    <s v="Tiyuyacu"/>
    <x v="1"/>
    <d v="2021-09-10T00:00:00"/>
    <d v="1899-12-30T17:03:00"/>
    <d v="1899-12-30T17:09:00"/>
    <n v="9.9999999976716936E-2"/>
    <d v="2021-09-10T17:03:00"/>
    <d v="2021-09-10T17:09:00"/>
    <x v="9"/>
    <s v=""/>
    <n v="5242"/>
    <n v="5242"/>
    <n v="0"/>
    <s v=""/>
    <m/>
    <m/>
    <m/>
    <s v=""/>
    <m/>
    <m/>
    <m/>
    <m/>
    <m/>
    <m/>
    <s v=""/>
    <m/>
    <m/>
    <m/>
    <m/>
  </r>
  <r>
    <x v="1"/>
    <s v="Tiyuyacu"/>
    <x v="1"/>
    <d v="2021-09-10T00:00:00"/>
    <d v="1899-12-30T17:09:00"/>
    <d v="1899-12-30T17:12:00"/>
    <n v="4.9999999988358468E-2"/>
    <d v="2021-09-10T17:09:00"/>
    <d v="2021-09-10T17:12:00"/>
    <x v="6"/>
    <n v="4.9999999988358468E-2"/>
    <n v="5242"/>
    <n v="5242"/>
    <n v="0"/>
    <s v=""/>
    <m/>
    <m/>
    <m/>
    <s v=""/>
    <m/>
    <m/>
    <m/>
    <m/>
    <m/>
    <m/>
    <s v=""/>
    <m/>
    <m/>
    <m/>
    <m/>
  </r>
  <r>
    <x v="1"/>
    <s v="Conglomerado Sup"/>
    <x v="1"/>
    <d v="2021-09-10T00:00:00"/>
    <d v="1899-12-30T17:12:00"/>
    <d v="1899-12-30T17:24:00"/>
    <n v="0.19999999995343387"/>
    <d v="2021-09-10T17:12:00"/>
    <d v="2021-09-10T17:24:00"/>
    <x v="5"/>
    <s v=""/>
    <n v="5242"/>
    <n v="5291"/>
    <n v="49"/>
    <n v="245.00000005704351"/>
    <m/>
    <m/>
    <n v="110"/>
    <n v="110"/>
    <n v="26"/>
    <n v="1200"/>
    <n v="19"/>
    <n v="9"/>
    <n v="2350"/>
    <n v="2350"/>
    <s v=""/>
    <n v="180"/>
    <n v="220"/>
    <n v="190"/>
    <m/>
  </r>
  <r>
    <x v="1"/>
    <s v="Conglomerado Sup"/>
    <x v="1"/>
    <d v="2021-09-10T00:00:00"/>
    <d v="1899-12-30T17:24:00"/>
    <d v="1899-12-30T17:27:00"/>
    <n v="4.9999999988358468E-2"/>
    <d v="2021-09-10T17:24:00"/>
    <d v="2021-09-10T17:27:00"/>
    <x v="6"/>
    <n v="4.9999999988358468E-2"/>
    <n v="5291"/>
    <n v="5291"/>
    <n v="0"/>
    <s v=""/>
    <m/>
    <m/>
    <m/>
    <s v=""/>
    <m/>
    <m/>
    <m/>
    <m/>
    <m/>
    <m/>
    <s v=""/>
    <m/>
    <m/>
    <m/>
    <m/>
  </r>
  <r>
    <x v="1"/>
    <s v="Conglomerado Sup"/>
    <x v="1"/>
    <d v="2021-09-10T00:00:00"/>
    <d v="1899-12-30T17:27:00"/>
    <d v="1899-12-30T18:18:00"/>
    <n v="0.84999999997671694"/>
    <d v="2021-09-10T17:27:00"/>
    <d v="2021-09-10T18:18:00"/>
    <x v="5"/>
    <s v=""/>
    <n v="5291"/>
    <n v="5339"/>
    <n v="48"/>
    <n v="56.470588236840953"/>
    <m/>
    <m/>
    <n v="70"/>
    <n v="70"/>
    <n v="15"/>
    <n v="1200"/>
    <n v="13"/>
    <n v="9"/>
    <n v="2350"/>
    <n v="2350"/>
    <s v=""/>
    <n v="180"/>
    <n v="220"/>
    <n v="190"/>
    <m/>
  </r>
  <r>
    <x v="1"/>
    <s v="Conglomerado Sup"/>
    <x v="1"/>
    <d v="2021-09-10T00:00:00"/>
    <d v="1899-12-30T18:18:00"/>
    <d v="1899-12-30T18:20:00"/>
    <n v="3.3333333441987634E-2"/>
    <d v="2021-09-10T18:18:00"/>
    <d v="2021-09-10T18:20:00"/>
    <x v="8"/>
    <s v=""/>
    <n v="5339"/>
    <n v="5339"/>
    <n v="0"/>
    <s v=""/>
    <m/>
    <m/>
    <m/>
    <s v=""/>
    <m/>
    <m/>
    <m/>
    <m/>
    <m/>
    <m/>
    <s v=""/>
    <m/>
    <m/>
    <m/>
    <m/>
  </r>
  <r>
    <x v="1"/>
    <s v="Conglomerado Sup"/>
    <x v="1"/>
    <d v="2021-09-10T00:00:00"/>
    <d v="1899-12-30T18:20:00"/>
    <d v="1899-12-30T18:22:00"/>
    <n v="3.3333333267364651E-2"/>
    <d v="2021-09-10T18:20:00"/>
    <d v="2021-09-10T18:22:00"/>
    <x v="7"/>
    <s v=""/>
    <n v="5339"/>
    <n v="5339"/>
    <n v="0"/>
    <s v=""/>
    <m/>
    <m/>
    <m/>
    <s v=""/>
    <m/>
    <m/>
    <m/>
    <m/>
    <m/>
    <m/>
    <s v=""/>
    <m/>
    <m/>
    <m/>
    <m/>
  </r>
  <r>
    <x v="1"/>
    <s v="Conglomerado Sup"/>
    <x v="1"/>
    <d v="2021-09-10T00:00:00"/>
    <d v="1899-12-30T18:22:00"/>
    <d v="1899-12-30T18:28:00"/>
    <n v="9.9999999976716936E-2"/>
    <d v="2021-09-10T18:22:00"/>
    <d v="2021-09-10T18:28:00"/>
    <x v="9"/>
    <s v=""/>
    <n v="5339"/>
    <n v="5339"/>
    <n v="0"/>
    <s v=""/>
    <m/>
    <m/>
    <m/>
    <s v=""/>
    <m/>
    <m/>
    <m/>
    <m/>
    <m/>
    <m/>
    <s v=""/>
    <m/>
    <m/>
    <m/>
    <m/>
  </r>
  <r>
    <x v="1"/>
    <s v="Conglomerado Sup"/>
    <x v="1"/>
    <d v="2021-09-10T00:00:00"/>
    <d v="1899-12-30T18:28:00"/>
    <d v="1899-12-30T18:44:00"/>
    <n v="0.26666666666278616"/>
    <d v="2021-09-10T18:28:00"/>
    <d v="2021-09-10T18:44:00"/>
    <x v="5"/>
    <s v=""/>
    <n v="5339"/>
    <n v="5348"/>
    <n v="9"/>
    <n v="33.750000000491127"/>
    <m/>
    <m/>
    <n v="70"/>
    <n v="70"/>
    <n v="15"/>
    <n v="1190"/>
    <n v="14"/>
    <n v="10"/>
    <n v="2290"/>
    <n v="2290"/>
    <s v=""/>
    <n v="180"/>
    <n v="220"/>
    <n v="190"/>
    <m/>
  </r>
  <r>
    <x v="1"/>
    <s v="Conglomerado Sup"/>
    <x v="1"/>
    <d v="2021-09-10T00:00:00"/>
    <d v="1899-12-30T18:44:00"/>
    <d v="1899-12-30T18:50:00"/>
    <n v="9.9999999976716936E-2"/>
    <d v="2021-09-10T18:44:00"/>
    <d v="2021-09-10T18:50:00"/>
    <x v="10"/>
    <s v=""/>
    <n v="5348"/>
    <n v="5348"/>
    <n v="0"/>
    <s v=""/>
    <m/>
    <m/>
    <m/>
    <s v=""/>
    <m/>
    <m/>
    <m/>
    <m/>
    <m/>
    <m/>
    <s v=""/>
    <m/>
    <m/>
    <m/>
    <m/>
  </r>
  <r>
    <x v="1"/>
    <s v="Conglomerado Sup"/>
    <x v="1"/>
    <d v="2021-09-10T00:00:00"/>
    <d v="1899-12-30T18:50:00"/>
    <d v="1899-12-30T19:13:00"/>
    <n v="0.38333333336049691"/>
    <d v="2021-09-10T18:50:00"/>
    <d v="2021-09-10T19:13:00"/>
    <x v="5"/>
    <s v=""/>
    <n v="5348"/>
    <n v="5373"/>
    <n v="25"/>
    <n v="65.21739129972643"/>
    <m/>
    <m/>
    <n v="70"/>
    <n v="70"/>
    <n v="18"/>
    <n v="1190"/>
    <n v="15"/>
    <n v="10"/>
    <n v="2290"/>
    <n v="2290"/>
    <s v=""/>
    <n v="180"/>
    <n v="220"/>
    <n v="190"/>
    <n v="9.6999999999999993"/>
  </r>
  <r>
    <x v="1"/>
    <s v="Conglomerado Sup"/>
    <x v="1"/>
    <d v="2021-09-10T00:00:00"/>
    <d v="1899-12-30T19:13:00"/>
    <d v="1899-12-30T19:17:00"/>
    <n v="6.6666666709352285E-2"/>
    <d v="2021-09-10T19:13:00"/>
    <d v="2021-09-10T19:17:00"/>
    <x v="3"/>
    <s v=""/>
    <n v="5373"/>
    <n v="5373"/>
    <n v="0"/>
    <s v=""/>
    <m/>
    <m/>
    <m/>
    <s v=""/>
    <m/>
    <m/>
    <m/>
    <m/>
    <m/>
    <m/>
    <s v=""/>
    <m/>
    <m/>
    <m/>
    <m/>
  </r>
  <r>
    <x v="1"/>
    <s v="Conglomerado Sup"/>
    <x v="1"/>
    <d v="2021-09-10T00:00:00"/>
    <d v="1899-12-30T19:17:00"/>
    <d v="1899-12-30T19:39:00"/>
    <n v="0.36666666663950309"/>
    <d v="2021-09-10T19:17:00"/>
    <d v="2021-09-10T19:39:00"/>
    <x v="5"/>
    <s v=""/>
    <n v="5373"/>
    <n v="5397"/>
    <n v="24"/>
    <n v="65.454545459394495"/>
    <m/>
    <m/>
    <n v="70"/>
    <n v="70"/>
    <n v="15"/>
    <n v="1190"/>
    <n v="15"/>
    <n v="10"/>
    <n v="2290"/>
    <n v="2290"/>
    <s v=""/>
    <n v="180"/>
    <n v="220"/>
    <n v="190"/>
    <m/>
  </r>
  <r>
    <x v="1"/>
    <s v="Conglomerado Sup"/>
    <x v="1"/>
    <d v="2021-09-10T00:00:00"/>
    <d v="1899-12-30T19:39:00"/>
    <d v="1899-12-30T19:43:00"/>
    <n v="6.6666666709352285E-2"/>
    <d v="2021-09-10T19:39:00"/>
    <d v="2021-09-10T19:43:00"/>
    <x v="3"/>
    <s v=""/>
    <n v="5397"/>
    <n v="5397"/>
    <n v="0"/>
    <s v=""/>
    <m/>
    <m/>
    <m/>
    <s v=""/>
    <m/>
    <m/>
    <m/>
    <m/>
    <m/>
    <m/>
    <s v=""/>
    <m/>
    <m/>
    <m/>
    <m/>
  </r>
  <r>
    <x v="1"/>
    <s v="Conglomerado Sup"/>
    <x v="1"/>
    <d v="2021-09-10T00:00:00"/>
    <d v="1899-12-30T19:43:00"/>
    <d v="1899-12-30T20:17:00"/>
    <n v="0.56666666659293696"/>
    <d v="2021-09-10T19:43:00"/>
    <d v="2021-09-10T20:17:00"/>
    <x v="5"/>
    <s v=""/>
    <n v="5397"/>
    <n v="5432"/>
    <n v="35"/>
    <n v="61.764705890389223"/>
    <m/>
    <m/>
    <n v="70"/>
    <n v="70"/>
    <n v="10"/>
    <n v="1190"/>
    <n v="15"/>
    <n v="10"/>
    <n v="2310"/>
    <n v="2310"/>
    <s v=""/>
    <n v="180"/>
    <n v="220"/>
    <n v="190"/>
    <m/>
  </r>
  <r>
    <x v="1"/>
    <s v="Conglomerado Sup"/>
    <x v="1"/>
    <d v="2021-09-10T00:00:00"/>
    <d v="1899-12-30T20:17:00"/>
    <d v="1899-12-30T20:20:00"/>
    <n v="4.9999999988358468E-2"/>
    <d v="2021-09-10T20:17:00"/>
    <d v="2021-09-10T20:20:00"/>
    <x v="8"/>
    <s v=""/>
    <n v="5432"/>
    <n v="5432"/>
    <n v="0"/>
    <s v=""/>
    <m/>
    <m/>
    <m/>
    <s v=""/>
    <m/>
    <m/>
    <m/>
    <m/>
    <m/>
    <m/>
    <s v=""/>
    <m/>
    <m/>
    <m/>
    <m/>
  </r>
  <r>
    <x v="1"/>
    <s v="Conglomerado Sup"/>
    <x v="1"/>
    <d v="2021-09-10T00:00:00"/>
    <d v="1899-12-30T20:20:00"/>
    <d v="1899-12-30T20:24:00"/>
    <n v="6.6666666709352285E-2"/>
    <d v="2021-09-10T20:20:00"/>
    <d v="2021-09-10T20:24:00"/>
    <x v="7"/>
    <s v=""/>
    <n v="5432"/>
    <n v="5432"/>
    <n v="0"/>
    <s v=""/>
    <m/>
    <m/>
    <m/>
    <s v=""/>
    <m/>
    <m/>
    <m/>
    <m/>
    <m/>
    <m/>
    <s v=""/>
    <m/>
    <m/>
    <m/>
    <m/>
  </r>
  <r>
    <x v="1"/>
    <s v="Conglomerado Sup"/>
    <x v="1"/>
    <d v="2021-09-10T00:00:00"/>
    <d v="1899-12-30T20:24:00"/>
    <d v="1899-12-30T20:27:00"/>
    <n v="4.9999999988358468E-2"/>
    <d v="2021-09-10T20:24:00"/>
    <d v="2021-09-10T20:27:00"/>
    <x v="9"/>
    <s v=""/>
    <n v="5432"/>
    <n v="5432"/>
    <n v="0"/>
    <s v=""/>
    <m/>
    <m/>
    <m/>
    <s v=""/>
    <m/>
    <m/>
    <m/>
    <m/>
    <m/>
    <m/>
    <s v=""/>
    <m/>
    <m/>
    <m/>
    <m/>
  </r>
  <r>
    <x v="1"/>
    <s v="Conglomerado Sup"/>
    <x v="1"/>
    <d v="2021-09-10T00:00:00"/>
    <d v="1899-12-30T20:27:00"/>
    <d v="1899-12-30T20:35:00"/>
    <n v="0.13333333341870457"/>
    <d v="2021-09-10T20:27:00"/>
    <d v="2021-09-10T20:35:00"/>
    <x v="10"/>
    <s v=""/>
    <n v="5432"/>
    <n v="5432"/>
    <n v="0"/>
    <s v=""/>
    <m/>
    <m/>
    <m/>
    <s v=""/>
    <m/>
    <m/>
    <m/>
    <m/>
    <m/>
    <m/>
    <s v=""/>
    <m/>
    <m/>
    <m/>
    <m/>
  </r>
  <r>
    <x v="1"/>
    <s v="Tiyuyacu"/>
    <x v="1"/>
    <d v="2021-09-10T00:00:00"/>
    <d v="1899-12-30T20:35:00"/>
    <d v="1899-12-30T20:59:00"/>
    <n v="0.39999999990686774"/>
    <d v="2021-09-10T20:35:00"/>
    <d v="2021-09-10T20:59:00"/>
    <x v="5"/>
    <s v=""/>
    <n v="5432"/>
    <n v="5455"/>
    <n v="23"/>
    <n v="57.500000013387762"/>
    <m/>
    <m/>
    <n v="70"/>
    <n v="70"/>
    <n v="12"/>
    <n v="1190"/>
    <n v="14.5"/>
    <n v="10"/>
    <n v="2310"/>
    <n v="2320"/>
    <n v="10"/>
    <n v="175"/>
    <n v="220"/>
    <n v="185"/>
    <m/>
  </r>
  <r>
    <x v="1"/>
    <s v="Tiyuyacu"/>
    <x v="1"/>
    <d v="2021-09-10T00:00:00"/>
    <d v="1899-12-30T20:59:00"/>
    <d v="1899-12-30T21:05:00"/>
    <n v="9.9999999976716936E-2"/>
    <d v="2021-09-10T20:59:00"/>
    <d v="2021-09-10T21:05:00"/>
    <x v="7"/>
    <s v=""/>
    <n v="5455"/>
    <n v="5455"/>
    <n v="0"/>
    <s v=""/>
    <m/>
    <m/>
    <m/>
    <n v="0"/>
    <m/>
    <n v="1190"/>
    <m/>
    <m/>
    <m/>
    <m/>
    <s v=""/>
    <m/>
    <m/>
    <m/>
    <m/>
  </r>
  <r>
    <x v="1"/>
    <s v="Tiyuyacu"/>
    <x v="1"/>
    <d v="2021-09-10T00:00:00"/>
    <d v="1899-12-30T21:05:00"/>
    <d v="1899-12-30T21:28:00"/>
    <n v="0.38333333336049691"/>
    <d v="2021-09-10T21:05:00"/>
    <d v="2021-09-10T21:28:00"/>
    <x v="5"/>
    <s v=""/>
    <n v="5455"/>
    <n v="5476"/>
    <n v="21"/>
    <n v="54.782608691770193"/>
    <m/>
    <m/>
    <n v="80"/>
    <n v="80"/>
    <n v="12"/>
    <n v="1190"/>
    <n v="15"/>
    <n v="10"/>
    <n v="2310"/>
    <n v="2350"/>
    <n v="40"/>
    <m/>
    <m/>
    <m/>
    <m/>
  </r>
  <r>
    <x v="1"/>
    <s v="Tiyuyacu"/>
    <x v="1"/>
    <d v="2021-09-10T00:00:00"/>
    <d v="1899-12-30T21:28:00"/>
    <d v="1899-12-30T21:31:00"/>
    <n v="4.9999999988358468E-2"/>
    <d v="2021-09-10T21:28:00"/>
    <d v="2021-09-10T21:31:00"/>
    <x v="7"/>
    <s v=""/>
    <n v="5476"/>
    <n v="5476"/>
    <n v="0"/>
    <s v=""/>
    <m/>
    <m/>
    <m/>
    <n v="0"/>
    <m/>
    <n v="1190"/>
    <m/>
    <m/>
    <m/>
    <m/>
    <s v=""/>
    <m/>
    <m/>
    <m/>
    <m/>
  </r>
  <r>
    <x v="1"/>
    <s v="Conglomerado Int"/>
    <x v="1"/>
    <d v="2021-09-10T00:00:00"/>
    <d v="1899-12-30T21:31:00"/>
    <d v="1899-12-30T22:21:00"/>
    <n v="0.8333333334303461"/>
    <d v="2021-09-10T21:31:00"/>
    <d v="2021-09-10T22:21:00"/>
    <x v="5"/>
    <s v=""/>
    <n v="5476"/>
    <n v="5525"/>
    <n v="49"/>
    <n v="58.799999993154778"/>
    <m/>
    <m/>
    <n v="80"/>
    <n v="80"/>
    <n v="10"/>
    <n v="1190"/>
    <n v="15"/>
    <n v="10"/>
    <n v="2310"/>
    <n v="2350"/>
    <n v="40"/>
    <n v="175"/>
    <n v="220"/>
    <n v="180"/>
    <n v="9.6999999999999993"/>
  </r>
  <r>
    <x v="1"/>
    <s v="Conglomerado Int"/>
    <x v="1"/>
    <d v="2021-09-10T00:00:00"/>
    <d v="1899-12-30T22:21:00"/>
    <d v="1899-12-30T22:24:00"/>
    <n v="4.9999999988358468E-2"/>
    <d v="2021-09-10T22:21:00"/>
    <d v="2021-09-10T22:24:00"/>
    <x v="8"/>
    <s v=""/>
    <n v="5525"/>
    <n v="5525"/>
    <n v="0"/>
    <s v=""/>
    <m/>
    <m/>
    <m/>
    <s v=""/>
    <m/>
    <m/>
    <m/>
    <m/>
    <m/>
    <m/>
    <s v=""/>
    <m/>
    <m/>
    <m/>
    <m/>
  </r>
  <r>
    <x v="1"/>
    <s v="Conglomerado Int"/>
    <x v="1"/>
    <d v="2021-09-10T00:00:00"/>
    <d v="1899-12-30T22:24:00"/>
    <d v="1899-12-30T22:27:00"/>
    <n v="4.9999999988358468E-2"/>
    <d v="2021-09-10T22:24:00"/>
    <d v="2021-09-10T22:27:00"/>
    <x v="7"/>
    <s v=""/>
    <n v="5525"/>
    <n v="5525"/>
    <n v="0"/>
    <s v=""/>
    <m/>
    <m/>
    <m/>
    <s v=""/>
    <m/>
    <m/>
    <m/>
    <m/>
    <m/>
    <m/>
    <s v=""/>
    <m/>
    <m/>
    <m/>
    <m/>
  </r>
  <r>
    <x v="1"/>
    <s v="Conglomerado Int"/>
    <x v="1"/>
    <d v="2021-09-10T00:00:00"/>
    <d v="1899-12-30T22:27:00"/>
    <d v="1899-12-30T22:31:00"/>
    <n v="6.6666666709352285E-2"/>
    <d v="2021-09-10T22:27:00"/>
    <d v="2021-09-10T22:31:00"/>
    <x v="9"/>
    <s v=""/>
    <n v="5525"/>
    <n v="5525"/>
    <n v="0"/>
    <s v=""/>
    <m/>
    <m/>
    <m/>
    <s v=""/>
    <m/>
    <m/>
    <m/>
    <m/>
    <m/>
    <m/>
    <s v=""/>
    <m/>
    <m/>
    <m/>
    <m/>
  </r>
  <r>
    <x v="1"/>
    <s v="Conglomerado Int"/>
    <x v="1"/>
    <d v="2021-09-10T00:00:00"/>
    <d v="1899-12-30T22:31:00"/>
    <d v="1899-12-30T23:15:00"/>
    <n v="0.73333333327900618"/>
    <d v="2021-09-10T22:31:00"/>
    <d v="2021-09-10T23:15:00"/>
    <x v="5"/>
    <s v=""/>
    <n v="5525"/>
    <n v="5560"/>
    <n v="35"/>
    <n v="47.72727273080848"/>
    <m/>
    <m/>
    <n v="80"/>
    <n v="80"/>
    <n v="15"/>
    <n v="1190"/>
    <n v="15"/>
    <n v="10"/>
    <n v="2416"/>
    <n v="2416"/>
    <s v=""/>
    <m/>
    <m/>
    <m/>
    <m/>
  </r>
  <r>
    <x v="1"/>
    <s v="Conglomerado Int"/>
    <x v="1"/>
    <d v="2021-09-10T00:00:00"/>
    <d v="1899-12-30T23:15:00"/>
    <d v="1899-12-30T23:20:00"/>
    <n v="8.3333333255723119E-2"/>
    <d v="2021-09-10T23:15:00"/>
    <d v="2021-09-10T23:20:00"/>
    <x v="7"/>
    <s v=""/>
    <n v="5560"/>
    <n v="5560"/>
    <n v="0"/>
    <s v=""/>
    <m/>
    <m/>
    <m/>
    <n v="0"/>
    <m/>
    <n v="1190"/>
    <m/>
    <m/>
    <m/>
    <m/>
    <s v=""/>
    <m/>
    <m/>
    <m/>
    <m/>
  </r>
  <r>
    <x v="1"/>
    <s v="Conglomerado Int"/>
    <x v="1"/>
    <d v="2021-09-10T00:00:00"/>
    <d v="1899-12-30T23:20:00"/>
    <d v="1899-12-30T23:47:00"/>
    <n v="0.45000000006984919"/>
    <d v="2021-09-10T23:20:00"/>
    <d v="2021-09-10T23:47:00"/>
    <x v="5"/>
    <s v=""/>
    <n v="5560"/>
    <n v="5588"/>
    <n v="28"/>
    <n v="62.222222212564063"/>
    <m/>
    <m/>
    <n v="80"/>
    <n v="80"/>
    <n v="20"/>
    <n v="1190"/>
    <n v="15"/>
    <n v="10"/>
    <n v="2424"/>
    <n v="2424"/>
    <s v=""/>
    <m/>
    <m/>
    <m/>
    <m/>
  </r>
  <r>
    <x v="1"/>
    <s v="Conglomerado Int"/>
    <x v="1"/>
    <d v="2021-09-10T00:00:00"/>
    <d v="1899-12-30T23:47:00"/>
    <d v="1899-12-30T23:52:00"/>
    <n v="8.3333333255723119E-2"/>
    <d v="2021-09-10T23:47:00"/>
    <d v="2021-09-10T23:52:00"/>
    <x v="7"/>
    <s v=""/>
    <n v="5588"/>
    <n v="5588"/>
    <n v="0"/>
    <s v=""/>
    <m/>
    <m/>
    <m/>
    <n v="0"/>
    <m/>
    <n v="1190"/>
    <m/>
    <m/>
    <m/>
    <m/>
    <s v=""/>
    <m/>
    <m/>
    <m/>
    <m/>
  </r>
  <r>
    <x v="1"/>
    <s v="Conglomerado Int"/>
    <x v="1"/>
    <d v="2021-09-10T00:00:00"/>
    <d v="1899-12-30T23:52:00"/>
    <d v="1899-12-30T00:00:00"/>
    <n v="0.13333333341870457"/>
    <d v="2021-09-10T23:52:00"/>
    <d v="2021-09-11T00:00:00"/>
    <x v="5"/>
    <s v=""/>
    <n v="5588"/>
    <n v="5595"/>
    <n v="7"/>
    <n v="52.499999966385076"/>
    <m/>
    <m/>
    <n v="80"/>
    <n v="80"/>
    <n v="20"/>
    <n v="1190"/>
    <n v="16"/>
    <n v="10"/>
    <n v="2430"/>
    <n v="2430"/>
    <s v=""/>
    <m/>
    <m/>
    <m/>
    <m/>
  </r>
  <r>
    <x v="1"/>
    <s v="Conglomerado Int"/>
    <x v="1"/>
    <d v="2021-09-11T00:00:00"/>
    <d v="1899-12-30T00:00:00"/>
    <d v="1899-12-30T00:27:00"/>
    <n v="0.45000000006984919"/>
    <d v="2021-09-11T00:00:00"/>
    <d v="2021-09-11T00:27:00"/>
    <x v="5"/>
    <s v=""/>
    <n v="5595"/>
    <n v="5619"/>
    <n v="24"/>
    <n v="53.333333325054909"/>
    <m/>
    <m/>
    <n v="80"/>
    <n v="80"/>
    <n v="20"/>
    <n v="1190"/>
    <n v="16"/>
    <n v="10"/>
    <n v="2430"/>
    <n v="2430"/>
    <s v=""/>
    <m/>
    <m/>
    <m/>
    <m/>
  </r>
  <r>
    <x v="1"/>
    <s v="Conglomerado Int"/>
    <x v="1"/>
    <d v="2021-09-11T00:00:00"/>
    <d v="1899-12-30T00:27:00"/>
    <d v="1899-12-30T00:31:00"/>
    <n v="6.6666666534729302E-2"/>
    <d v="2021-09-11T00:27:00"/>
    <d v="2021-09-11T00:31:00"/>
    <x v="8"/>
    <s v=""/>
    <n v="5619"/>
    <n v="5619"/>
    <n v="0"/>
    <s v=""/>
    <m/>
    <m/>
    <m/>
    <s v=""/>
    <m/>
    <m/>
    <m/>
    <m/>
    <m/>
    <m/>
    <s v=""/>
    <m/>
    <m/>
    <m/>
    <m/>
  </r>
  <r>
    <x v="1"/>
    <s v="Conglomerado Int"/>
    <x v="1"/>
    <d v="2021-09-11T00:00:00"/>
    <d v="1899-12-30T00:31:00"/>
    <d v="1899-12-30T00:36:00"/>
    <n v="8.3333333430346102E-2"/>
    <d v="2021-09-11T00:31:00"/>
    <d v="2021-09-11T00:36:00"/>
    <x v="7"/>
    <s v=""/>
    <n v="5619"/>
    <n v="5619"/>
    <n v="0"/>
    <s v=""/>
    <m/>
    <m/>
    <m/>
    <s v=""/>
    <m/>
    <m/>
    <m/>
    <m/>
    <m/>
    <m/>
    <s v=""/>
    <m/>
    <m/>
    <m/>
    <m/>
  </r>
  <r>
    <x v="1"/>
    <s v="Conglomerado Int"/>
    <x v="1"/>
    <d v="2021-09-11T00:00:00"/>
    <d v="1899-12-30T00:36:00"/>
    <d v="1899-12-30T00:42:00"/>
    <n v="9.9999999976716936E-2"/>
    <d v="2021-09-11T00:36:00"/>
    <d v="2021-09-11T00:42:00"/>
    <x v="9"/>
    <s v=""/>
    <n v="5619"/>
    <n v="5619"/>
    <n v="0"/>
    <s v=""/>
    <m/>
    <m/>
    <m/>
    <s v=""/>
    <m/>
    <m/>
    <m/>
    <m/>
    <m/>
    <m/>
    <s v=""/>
    <m/>
    <m/>
    <m/>
    <m/>
  </r>
  <r>
    <x v="1"/>
    <s v="Conglomerado Int"/>
    <x v="1"/>
    <d v="2021-09-11T00:00:00"/>
    <d v="1899-12-30T00:42:00"/>
    <d v="1899-12-30T01:11:00"/>
    <n v="0.48333333333721384"/>
    <d v="2021-09-11T00:42:00"/>
    <d v="2021-09-11T01:11:00"/>
    <x v="5"/>
    <s v=""/>
    <n v="5619"/>
    <n v="5639"/>
    <n v="20"/>
    <n v="41.379310344495366"/>
    <m/>
    <m/>
    <n v="80"/>
    <n v="80"/>
    <n v="80"/>
    <n v="1190"/>
    <n v="15"/>
    <n v="10"/>
    <n v="2458"/>
    <n v="2458"/>
    <s v=""/>
    <m/>
    <m/>
    <m/>
    <m/>
  </r>
  <r>
    <x v="1"/>
    <s v="Conglomerado Int"/>
    <x v="1"/>
    <d v="2021-09-11T00:00:00"/>
    <d v="1899-12-30T01:11:00"/>
    <d v="1899-12-30T01:15:00"/>
    <n v="6.6666666709352285E-2"/>
    <d v="2021-09-11T01:11:00"/>
    <d v="2021-09-11T01:15:00"/>
    <x v="7"/>
    <s v=""/>
    <n v="5639"/>
    <n v="5639"/>
    <n v="0"/>
    <s v=""/>
    <m/>
    <m/>
    <m/>
    <n v="0"/>
    <m/>
    <n v="1190"/>
    <m/>
    <m/>
    <m/>
    <m/>
    <s v=""/>
    <m/>
    <m/>
    <m/>
    <m/>
  </r>
  <r>
    <x v="1"/>
    <s v="Conglomerado Int"/>
    <x v="1"/>
    <d v="2021-09-11T00:00:00"/>
    <d v="1899-12-30T01:15:00"/>
    <d v="1899-12-30T01:30:00"/>
    <n v="0.24999999994179234"/>
    <d v="2021-09-11T01:15:00"/>
    <d v="2021-09-11T01:30:00"/>
    <x v="5"/>
    <s v=""/>
    <n v="5639"/>
    <n v="5653"/>
    <n v="14"/>
    <n v="56.000000013038516"/>
    <m/>
    <m/>
    <n v="80"/>
    <n v="80"/>
    <n v="80"/>
    <n v="1190"/>
    <n v="15"/>
    <n v="10"/>
    <n v="2455"/>
    <n v="2455"/>
    <s v=""/>
    <m/>
    <m/>
    <m/>
    <m/>
  </r>
  <r>
    <x v="1"/>
    <s v="Conglomerado Int"/>
    <x v="1"/>
    <d v="2021-09-11T00:00:00"/>
    <d v="1899-12-30T01:30:00"/>
    <d v="1899-12-30T01:38:00"/>
    <n v="0.13333333341870457"/>
    <d v="2021-09-11T01:30:00"/>
    <d v="2021-09-11T01:38:00"/>
    <x v="7"/>
    <s v=""/>
    <n v="5653"/>
    <n v="5653"/>
    <n v="0"/>
    <s v=""/>
    <m/>
    <m/>
    <m/>
    <n v="0"/>
    <m/>
    <n v="1190"/>
    <m/>
    <m/>
    <m/>
    <m/>
    <s v=""/>
    <m/>
    <m/>
    <m/>
    <m/>
  </r>
  <r>
    <x v="1"/>
    <s v="Conglomerado Int"/>
    <x v="1"/>
    <d v="2021-09-11T00:00:00"/>
    <d v="1899-12-30T01:38:00"/>
    <d v="1899-12-30T02:02:00"/>
    <n v="0.39999999990686774"/>
    <d v="2021-09-11T01:38:00"/>
    <d v="2021-09-11T02:02:00"/>
    <x v="5"/>
    <s v=""/>
    <n v="5653"/>
    <n v="5675"/>
    <n v="22"/>
    <n v="55.000000012805685"/>
    <m/>
    <m/>
    <n v="70"/>
    <n v="70"/>
    <n v="15"/>
    <n v="1190"/>
    <n v="15"/>
    <n v="10"/>
    <n v="2460"/>
    <n v="2460"/>
    <s v=""/>
    <m/>
    <m/>
    <m/>
    <m/>
  </r>
  <r>
    <x v="1"/>
    <s v="Tiyuyacu"/>
    <x v="1"/>
    <d v="2021-09-11T00:00:00"/>
    <d v="1899-12-30T02:02:00"/>
    <d v="1899-12-30T02:08:00"/>
    <n v="9.9999999976716936E-2"/>
    <d v="2021-09-11T02:02:00"/>
    <d v="2021-09-11T02:08:00"/>
    <x v="7"/>
    <s v=""/>
    <n v="5675"/>
    <n v="5675"/>
    <n v="0"/>
    <s v=""/>
    <m/>
    <m/>
    <m/>
    <n v="0"/>
    <m/>
    <n v="1190"/>
    <m/>
    <m/>
    <m/>
    <m/>
    <s v=""/>
    <m/>
    <m/>
    <m/>
    <m/>
  </r>
  <r>
    <x v="1"/>
    <s v="Tiyuyacu"/>
    <x v="1"/>
    <d v="2021-09-11T00:00:00"/>
    <d v="1899-12-30T02:08:00"/>
    <d v="1899-12-30T02:34:00"/>
    <n v="0.43333333334885538"/>
    <d v="2021-09-11T02:08:00"/>
    <d v="2021-09-11T02:34:00"/>
    <x v="5"/>
    <s v=""/>
    <n v="5675"/>
    <n v="5695"/>
    <n v="20"/>
    <n v="46.153846152192919"/>
    <m/>
    <m/>
    <n v="70"/>
    <n v="70"/>
    <n v="14"/>
    <n v="1190"/>
    <n v="15"/>
    <n v="10"/>
    <n v="2500"/>
    <n v="2500"/>
    <s v=""/>
    <m/>
    <m/>
    <m/>
    <m/>
  </r>
  <r>
    <x v="1"/>
    <s v="Tiyuyacu"/>
    <x v="1"/>
    <d v="2021-09-11T00:00:00"/>
    <d v="1899-12-30T02:34:00"/>
    <d v="1899-12-30T02:40:00"/>
    <n v="9.9999999976716936E-2"/>
    <d v="2021-09-11T02:34:00"/>
    <d v="2021-09-11T02:40:00"/>
    <x v="7"/>
    <s v=""/>
    <n v="5695"/>
    <n v="5695"/>
    <n v="0"/>
    <s v=""/>
    <m/>
    <m/>
    <m/>
    <n v="0"/>
    <m/>
    <n v="1190"/>
    <m/>
    <m/>
    <m/>
    <m/>
    <s v=""/>
    <m/>
    <m/>
    <m/>
    <m/>
  </r>
  <r>
    <x v="1"/>
    <s v="Tiyuyacu"/>
    <x v="1"/>
    <d v="2021-09-11T00:00:00"/>
    <d v="1899-12-30T02:40:00"/>
    <d v="1899-12-30T03:05:00"/>
    <n v="0.41666666662786156"/>
    <d v="2021-09-11T02:40:00"/>
    <d v="2021-09-11T03:05:00"/>
    <x v="5"/>
    <s v=""/>
    <n v="5695"/>
    <n v="5712"/>
    <n v="17"/>
    <n v="40.800000003799795"/>
    <m/>
    <m/>
    <n v="70"/>
    <n v="70"/>
    <n v="16"/>
    <n v="1190"/>
    <n v="15"/>
    <n v="10"/>
    <n v="2500"/>
    <n v="2500"/>
    <s v=""/>
    <m/>
    <m/>
    <m/>
    <m/>
  </r>
  <r>
    <x v="1"/>
    <s v="Tiyuyacu"/>
    <x v="1"/>
    <d v="2021-09-11T00:00:00"/>
    <d v="1899-12-30T03:05:00"/>
    <d v="1899-12-30T03:07:00"/>
    <n v="3.3333333441987634E-2"/>
    <d v="2021-09-11T03:05:00"/>
    <d v="2021-09-11T03:07:00"/>
    <x v="8"/>
    <s v=""/>
    <n v="5712"/>
    <n v="5712"/>
    <n v="0"/>
    <s v=""/>
    <m/>
    <m/>
    <m/>
    <s v=""/>
    <m/>
    <m/>
    <m/>
    <m/>
    <m/>
    <m/>
    <s v=""/>
    <m/>
    <m/>
    <m/>
    <m/>
  </r>
  <r>
    <x v="1"/>
    <s v="Tiyuyacu"/>
    <x v="1"/>
    <d v="2021-09-11T00:00:00"/>
    <d v="1899-12-30T03:07:00"/>
    <d v="1899-12-30T03:12:00"/>
    <n v="8.3333333255723119E-2"/>
    <d v="2021-09-11T03:07:00"/>
    <d v="2021-09-11T03:12:00"/>
    <x v="7"/>
    <s v=""/>
    <n v="5712"/>
    <n v="5712"/>
    <n v="0"/>
    <s v=""/>
    <m/>
    <m/>
    <m/>
    <s v=""/>
    <m/>
    <m/>
    <m/>
    <m/>
    <m/>
    <m/>
    <s v=""/>
    <m/>
    <m/>
    <m/>
    <m/>
  </r>
  <r>
    <x v="1"/>
    <s v="Tiyuyacu"/>
    <x v="1"/>
    <d v="2021-09-11T00:00:00"/>
    <d v="1899-12-30T03:12:00"/>
    <d v="1899-12-30T03:18:00"/>
    <n v="9.9999999976716936E-2"/>
    <d v="2021-09-11T03:12:00"/>
    <d v="2021-09-11T03:18:00"/>
    <x v="9"/>
    <s v=""/>
    <n v="5712"/>
    <n v="5712"/>
    <n v="0"/>
    <s v=""/>
    <m/>
    <m/>
    <m/>
    <s v=""/>
    <m/>
    <m/>
    <m/>
    <m/>
    <m/>
    <m/>
    <s v=""/>
    <m/>
    <m/>
    <m/>
    <m/>
  </r>
  <r>
    <x v="1"/>
    <s v="Tiyuyacu"/>
    <x v="1"/>
    <d v="2021-09-11T00:00:00"/>
    <d v="1899-12-30T03:18:00"/>
    <d v="1899-12-30T03:25:00"/>
    <n v="0.11666666669771075"/>
    <d v="2021-09-11T03:18:00"/>
    <d v="2021-09-11T03:25:00"/>
    <x v="10"/>
    <s v=""/>
    <n v="5712"/>
    <n v="5712"/>
    <n v="0"/>
    <s v=""/>
    <m/>
    <m/>
    <m/>
    <s v=""/>
    <m/>
    <m/>
    <m/>
    <m/>
    <m/>
    <m/>
    <s v=""/>
    <m/>
    <m/>
    <m/>
    <m/>
  </r>
  <r>
    <x v="1"/>
    <s v="Tiyuyacu"/>
    <x v="1"/>
    <d v="2021-09-11T00:00:00"/>
    <d v="1899-12-30T03:25:00"/>
    <d v="1899-12-30T03:40:00"/>
    <n v="0.25000000011641532"/>
    <d v="2021-09-11T03:25:00"/>
    <d v="2021-09-11T03:40:00"/>
    <x v="5"/>
    <s v=""/>
    <n v="5712"/>
    <n v="5726"/>
    <n v="14"/>
    <n v="55.999999973922968"/>
    <m/>
    <m/>
    <n v="70"/>
    <n v="70"/>
    <n v="15"/>
    <n v="1190"/>
    <n v="16"/>
    <n v="10"/>
    <n v="2520"/>
    <n v="2520"/>
    <s v=""/>
    <m/>
    <m/>
    <m/>
    <m/>
  </r>
  <r>
    <x v="1"/>
    <s v="Tiyuyacu"/>
    <x v="1"/>
    <d v="2021-09-11T00:00:00"/>
    <d v="1899-12-30T03:40:00"/>
    <d v="1899-12-30T03:44:00"/>
    <n v="6.6666666534729302E-2"/>
    <d v="2021-09-11T03:40:00"/>
    <d v="2021-09-11T03:44:00"/>
    <x v="7"/>
    <s v=""/>
    <n v="5726"/>
    <n v="5726"/>
    <n v="0"/>
    <s v=""/>
    <m/>
    <m/>
    <m/>
    <n v="0"/>
    <m/>
    <n v="1190"/>
    <m/>
    <m/>
    <m/>
    <m/>
    <s v=""/>
    <m/>
    <m/>
    <m/>
    <m/>
  </r>
  <r>
    <x v="1"/>
    <s v="Tiyuyacu"/>
    <x v="1"/>
    <d v="2021-09-11T00:00:00"/>
    <d v="1899-12-30T03:44:00"/>
    <d v="1899-12-30T04:11:00"/>
    <n v="0.45000000006984919"/>
    <d v="2021-09-11T03:44:00"/>
    <d v="2021-09-11T04:11:00"/>
    <x v="5"/>
    <s v=""/>
    <n v="5726"/>
    <n v="5750"/>
    <n v="24"/>
    <n v="53.333333325054909"/>
    <m/>
    <m/>
    <n v="70"/>
    <n v="70"/>
    <n v="15"/>
    <n v="1190"/>
    <n v="17"/>
    <n v="10"/>
    <n v="2510"/>
    <n v="2510"/>
    <s v=""/>
    <m/>
    <m/>
    <m/>
    <m/>
  </r>
  <r>
    <x v="1"/>
    <s v="Tiyuyacu"/>
    <x v="1"/>
    <d v="2021-09-11T00:00:00"/>
    <d v="1899-12-30T04:11:00"/>
    <d v="1899-12-30T04:16:00"/>
    <n v="8.3333333255723119E-2"/>
    <d v="2021-09-11T04:11:00"/>
    <d v="2021-09-11T04:16:00"/>
    <x v="7"/>
    <s v=""/>
    <n v="5750"/>
    <n v="5750"/>
    <n v="0"/>
    <s v=""/>
    <m/>
    <m/>
    <m/>
    <n v="0"/>
    <m/>
    <n v="1190"/>
    <m/>
    <m/>
    <m/>
    <m/>
    <s v=""/>
    <m/>
    <m/>
    <m/>
    <m/>
  </r>
  <r>
    <x v="1"/>
    <s v="Tiyuyacu"/>
    <x v="1"/>
    <d v="2021-09-11T00:00:00"/>
    <d v="1899-12-30T04:16:00"/>
    <d v="1899-12-30T04:57:00"/>
    <n v="0.6833333334652707"/>
    <d v="2021-09-11T04:16:00"/>
    <d v="2021-09-11T04:57:00"/>
    <x v="5"/>
    <s v=""/>
    <n v="5750"/>
    <n v="5805"/>
    <n v="55"/>
    <n v="80.48780486250827"/>
    <m/>
    <m/>
    <n v="100"/>
    <n v="100"/>
    <n v="22"/>
    <n v="1190"/>
    <n v="17"/>
    <n v="10"/>
    <n v="2530"/>
    <n v="2530"/>
    <s v=""/>
    <m/>
    <m/>
    <m/>
    <m/>
  </r>
  <r>
    <x v="1"/>
    <s v="Tiyuyacu"/>
    <x v="1"/>
    <d v="2021-09-11T00:00:00"/>
    <d v="1899-12-30T04:57:00"/>
    <d v="1899-12-30T05:00:00"/>
    <n v="4.9999999988358468E-2"/>
    <d v="2021-09-11T04:57:00"/>
    <d v="2021-09-11T05:00:00"/>
    <x v="8"/>
    <s v=""/>
    <n v="5805"/>
    <n v="5805"/>
    <n v="0"/>
    <s v=""/>
    <m/>
    <m/>
    <m/>
    <s v=""/>
    <m/>
    <m/>
    <m/>
    <m/>
    <m/>
    <m/>
    <s v=""/>
    <m/>
    <m/>
    <m/>
    <m/>
  </r>
  <r>
    <x v="1"/>
    <s v="Tiyuyacu"/>
    <x v="1"/>
    <d v="2021-09-11T00:00:00"/>
    <d v="1899-12-30T05:00:00"/>
    <d v="1899-12-30T05:04:00"/>
    <n v="6.6666666534729302E-2"/>
    <d v="2021-09-11T05:00:00"/>
    <d v="2021-09-11T05:04:00"/>
    <x v="7"/>
    <s v=""/>
    <n v="5805"/>
    <n v="5805"/>
    <n v="0"/>
    <s v=""/>
    <m/>
    <m/>
    <m/>
    <s v=""/>
    <m/>
    <m/>
    <m/>
    <m/>
    <m/>
    <m/>
    <s v=""/>
    <m/>
    <m/>
    <m/>
    <m/>
  </r>
  <r>
    <x v="1"/>
    <s v="Tiyuyacu"/>
    <x v="1"/>
    <d v="2021-09-11T00:00:00"/>
    <d v="1899-12-30T05:04:00"/>
    <d v="1899-12-30T05:07:00"/>
    <n v="4.9999999988358468E-2"/>
    <d v="2021-09-11T05:04:00"/>
    <d v="2021-09-11T05:07:00"/>
    <x v="9"/>
    <s v=""/>
    <n v="5805"/>
    <n v="5805"/>
    <n v="0"/>
    <s v=""/>
    <m/>
    <m/>
    <m/>
    <s v=""/>
    <m/>
    <m/>
    <m/>
    <m/>
    <m/>
    <m/>
    <s v=""/>
    <m/>
    <m/>
    <m/>
    <m/>
  </r>
  <r>
    <x v="1"/>
    <s v="Tiyuyacu"/>
    <x v="1"/>
    <d v="2021-09-11T00:00:00"/>
    <d v="1899-12-30T05:07:00"/>
    <d v="1899-12-30T05:14:00"/>
    <n v="0.11666666669771075"/>
    <d v="2021-09-11T05:07:00"/>
    <d v="2021-09-11T05:14:00"/>
    <x v="10"/>
    <s v=""/>
    <n v="5805"/>
    <n v="5805"/>
    <n v="0"/>
    <s v=""/>
    <m/>
    <m/>
    <m/>
    <s v=""/>
    <m/>
    <m/>
    <m/>
    <m/>
    <m/>
    <m/>
    <s v=""/>
    <m/>
    <m/>
    <m/>
    <m/>
  </r>
  <r>
    <x v="1"/>
    <s v="Tiyuyacu"/>
    <x v="1"/>
    <d v="2021-09-11T00:00:00"/>
    <d v="1899-12-30T05:14:00"/>
    <d v="1899-12-30T05:29:00"/>
    <n v="0.25000000011641532"/>
    <d v="2021-09-11T05:14:00"/>
    <d v="2021-09-11T05:29:00"/>
    <x v="5"/>
    <s v=""/>
    <n v="5805"/>
    <n v="5827"/>
    <n v="22"/>
    <n v="87.999999959021807"/>
    <m/>
    <m/>
    <n v="100"/>
    <n v="100"/>
    <n v="21"/>
    <n v="1190"/>
    <n v="16"/>
    <n v="11"/>
    <n v="2600"/>
    <n v="2600"/>
    <s v=""/>
    <m/>
    <m/>
    <m/>
    <m/>
  </r>
  <r>
    <x v="1"/>
    <s v="Tiyuyacu"/>
    <x v="1"/>
    <d v="2021-09-11T00:00:00"/>
    <d v="1899-12-30T05:29:00"/>
    <d v="1899-12-30T06:00:00"/>
    <n v="0.5166666666045785"/>
    <d v="2021-09-11T05:29:00"/>
    <d v="2021-09-11T06:00:00"/>
    <x v="5"/>
    <s v=""/>
    <n v="5827"/>
    <n v="5850"/>
    <n v="23"/>
    <n v="44.516129037607598"/>
    <m/>
    <m/>
    <n v="70"/>
    <n v="70"/>
    <n v="12"/>
    <n v="1000"/>
    <n v="15"/>
    <n v="11"/>
    <n v="1870"/>
    <n v="1870"/>
    <s v=""/>
    <n v="165"/>
    <n v="220"/>
    <n v="180"/>
    <n v="9.9"/>
  </r>
  <r>
    <x v="1"/>
    <s v="Conglomerado Inf"/>
    <x v="1"/>
    <d v="2021-09-11T00:00:00"/>
    <d v="1899-12-30T06:00:00"/>
    <d v="1899-12-30T06:53:00"/>
    <n v="0.88333333341870457"/>
    <d v="2021-09-11T06:00:00"/>
    <d v="2021-09-11T06:53:00"/>
    <x v="5"/>
    <s v=""/>
    <n v="5850"/>
    <n v="5883"/>
    <n v="33"/>
    <n v="37.358490562427164"/>
    <m/>
    <m/>
    <n v="70"/>
    <n v="70"/>
    <n v="15"/>
    <n v="1000"/>
    <n v="15"/>
    <n v="11"/>
    <n v="1880"/>
    <n v="1880"/>
    <s v=""/>
    <m/>
    <m/>
    <m/>
    <m/>
  </r>
  <r>
    <x v="1"/>
    <s v="Conglomerado Inf"/>
    <x v="1"/>
    <d v="2021-09-11T00:00:00"/>
    <d v="1899-12-30T06:53:00"/>
    <d v="1899-12-30T06:58:00"/>
    <n v="8.3333333255723119E-2"/>
    <d v="2021-09-11T06:53:00"/>
    <d v="2021-09-11T06:58:00"/>
    <x v="7"/>
    <s v=""/>
    <n v="5883"/>
    <n v="5883"/>
    <n v="0"/>
    <s v=""/>
    <m/>
    <m/>
    <m/>
    <n v="0"/>
    <m/>
    <n v="1000"/>
    <m/>
    <m/>
    <m/>
    <m/>
    <s v=""/>
    <m/>
    <m/>
    <m/>
    <m/>
  </r>
  <r>
    <x v="1"/>
    <s v="Conglomerado Inf"/>
    <x v="1"/>
    <d v="2021-09-11T00:00:00"/>
    <d v="1899-12-30T06:58:00"/>
    <d v="1899-12-30T07:21:00"/>
    <n v="0.38333333336049691"/>
    <d v="2021-09-11T06:58:00"/>
    <d v="2021-09-11T07:21:00"/>
    <x v="5"/>
    <s v=""/>
    <n v="5883"/>
    <n v="5900"/>
    <n v="17"/>
    <n v="44.34782608381397"/>
    <m/>
    <m/>
    <n v="70"/>
    <n v="70"/>
    <n v="15"/>
    <n v="1000"/>
    <n v="15"/>
    <n v="11"/>
    <n v="1880"/>
    <n v="1880"/>
    <s v=""/>
    <m/>
    <m/>
    <m/>
    <m/>
  </r>
  <r>
    <x v="1"/>
    <s v="Conglomerado Inf"/>
    <x v="1"/>
    <d v="2021-09-11T00:00:00"/>
    <d v="1899-12-30T07:21:00"/>
    <d v="1899-12-30T07:23:00"/>
    <n v="3.3333333267364651E-2"/>
    <d v="2021-09-11T07:21:00"/>
    <d v="2021-09-11T07:23:00"/>
    <x v="8"/>
    <s v=""/>
    <n v="5900"/>
    <n v="5900"/>
    <n v="0"/>
    <s v=""/>
    <m/>
    <m/>
    <m/>
    <s v=""/>
    <m/>
    <m/>
    <m/>
    <m/>
    <m/>
    <m/>
    <s v=""/>
    <m/>
    <m/>
    <m/>
    <m/>
  </r>
  <r>
    <x v="1"/>
    <s v="Conglomerado Inf"/>
    <x v="1"/>
    <d v="2021-09-11T00:00:00"/>
    <d v="1899-12-30T07:23:00"/>
    <d v="1899-12-30T07:26:00"/>
    <n v="4.9999999988358468E-2"/>
    <d v="2021-09-11T07:23:00"/>
    <d v="2021-09-11T07:26:00"/>
    <x v="7"/>
    <s v=""/>
    <n v="5900"/>
    <n v="5900"/>
    <n v="0"/>
    <s v=""/>
    <m/>
    <m/>
    <m/>
    <s v=""/>
    <m/>
    <m/>
    <m/>
    <m/>
    <m/>
    <m/>
    <s v=""/>
    <m/>
    <m/>
    <m/>
    <m/>
  </r>
  <r>
    <x v="1"/>
    <s v="Conglomerado Inf"/>
    <x v="1"/>
    <d v="2021-09-11T00:00:00"/>
    <d v="1899-12-30T07:26:00"/>
    <d v="1899-12-30T07:33:00"/>
    <n v="0.11666666669771075"/>
    <d v="2021-09-11T07:26:00"/>
    <d v="2021-09-11T07:33:00"/>
    <x v="9"/>
    <s v=""/>
    <n v="5900"/>
    <n v="5900"/>
    <n v="0"/>
    <s v=""/>
    <m/>
    <m/>
    <m/>
    <s v=""/>
    <m/>
    <m/>
    <m/>
    <m/>
    <m/>
    <m/>
    <s v=""/>
    <m/>
    <m/>
    <m/>
    <m/>
  </r>
  <r>
    <x v="1"/>
    <s v="Conglomerado Inf"/>
    <x v="1"/>
    <d v="2021-09-11T00:00:00"/>
    <d v="1899-12-30T07:33:00"/>
    <d v="1899-12-30T07:37:00"/>
    <n v="6.6666666709352285E-2"/>
    <d v="2021-09-11T07:33:00"/>
    <d v="2021-09-11T07:37:00"/>
    <x v="6"/>
    <n v="6.6666666709352285E-2"/>
    <n v="5900"/>
    <n v="5900"/>
    <n v="0"/>
    <s v=""/>
    <m/>
    <m/>
    <m/>
    <s v=""/>
    <m/>
    <m/>
    <m/>
    <m/>
    <m/>
    <m/>
    <s v=""/>
    <m/>
    <m/>
    <m/>
    <m/>
  </r>
  <r>
    <x v="1"/>
    <s v="Conglomerado Inf"/>
    <x v="1"/>
    <d v="2021-09-11T00:00:00"/>
    <d v="1899-12-30T07:37:00"/>
    <d v="1899-12-30T10:02:00"/>
    <n v="2.4166666666860692"/>
    <d v="2021-09-11T07:37:00"/>
    <d v="2021-09-11T10:02:00"/>
    <x v="5"/>
    <s v=""/>
    <n v="5900"/>
    <n v="5994"/>
    <n v="94"/>
    <n v="38.896551723825645"/>
    <m/>
    <m/>
    <n v="70"/>
    <n v="70"/>
    <n v="18"/>
    <n v="1000"/>
    <n v="16"/>
    <n v="11"/>
    <n v="1800"/>
    <n v="1800"/>
    <s v=""/>
    <n v="193"/>
    <n v="236"/>
    <n v="199"/>
    <m/>
  </r>
  <r>
    <x v="1"/>
    <s v="Conglomerado Inf"/>
    <x v="1"/>
    <d v="2021-09-11T00:00:00"/>
    <d v="1899-12-30T10:02:00"/>
    <d v="1899-12-30T10:05:00"/>
    <n v="4.9999999988358468E-2"/>
    <d v="2021-09-11T10:02:00"/>
    <d v="2021-09-11T10:05:00"/>
    <x v="8"/>
    <s v=""/>
    <n v="5994"/>
    <n v="5994"/>
    <n v="0"/>
    <s v=""/>
    <m/>
    <m/>
    <m/>
    <s v=""/>
    <m/>
    <m/>
    <m/>
    <m/>
    <m/>
    <m/>
    <s v=""/>
    <m/>
    <m/>
    <m/>
    <m/>
  </r>
  <r>
    <x v="1"/>
    <s v="Conglomerado Inf"/>
    <x v="1"/>
    <d v="2021-09-11T00:00:00"/>
    <d v="1899-12-30T10:05:00"/>
    <d v="1899-12-30T10:13:00"/>
    <n v="0.13333333324408159"/>
    <d v="2021-09-11T10:05:00"/>
    <d v="2021-09-11T10:13:00"/>
    <x v="7"/>
    <s v=""/>
    <n v="5994"/>
    <n v="5994"/>
    <n v="0"/>
    <s v=""/>
    <m/>
    <m/>
    <m/>
    <s v=""/>
    <m/>
    <m/>
    <m/>
    <m/>
    <m/>
    <m/>
    <s v=""/>
    <m/>
    <m/>
    <m/>
    <m/>
  </r>
  <r>
    <x v="1"/>
    <s v="Conglomerado Inf"/>
    <x v="1"/>
    <d v="2021-09-11T00:00:00"/>
    <d v="1899-12-30T10:13:00"/>
    <d v="1899-12-30T10:21:00"/>
    <n v="0.13333333341870457"/>
    <d v="2021-09-11T10:13:00"/>
    <d v="2021-09-11T10:21:00"/>
    <x v="9"/>
    <s v=""/>
    <n v="5994"/>
    <n v="5994"/>
    <n v="0"/>
    <s v=""/>
    <m/>
    <m/>
    <m/>
    <s v=""/>
    <m/>
    <m/>
    <m/>
    <m/>
    <m/>
    <m/>
    <s v=""/>
    <m/>
    <m/>
    <m/>
    <m/>
  </r>
  <r>
    <x v="1"/>
    <s v="Conglomerado Inf"/>
    <x v="1"/>
    <d v="2021-09-11T00:00:00"/>
    <d v="1899-12-30T10:21:00"/>
    <d v="1899-12-30T10:26:00"/>
    <n v="8.3333333255723119E-2"/>
    <d v="2021-09-11T10:21:00"/>
    <d v="2021-09-11T10:26:00"/>
    <x v="6"/>
    <n v="8.3333333255723119E-2"/>
    <n v="5994"/>
    <n v="5994"/>
    <n v="0"/>
    <s v=""/>
    <m/>
    <m/>
    <m/>
    <s v=""/>
    <m/>
    <m/>
    <m/>
    <m/>
    <m/>
    <m/>
    <s v=""/>
    <m/>
    <m/>
    <m/>
    <m/>
  </r>
  <r>
    <x v="1"/>
    <s v="Conglomerado Inf"/>
    <x v="1"/>
    <d v="2021-09-11T00:00:00"/>
    <d v="1899-12-30T10:26:00"/>
    <d v="1899-12-30T10:48:00"/>
    <n v="0.36666666663950309"/>
    <d v="2021-09-11T10:26:00"/>
    <d v="2021-09-11T10:48:00"/>
    <x v="5"/>
    <s v=""/>
    <n v="5994"/>
    <n v="6004"/>
    <n v="10"/>
    <n v="27.272727274747705"/>
    <m/>
    <m/>
    <n v="70"/>
    <n v="70"/>
    <n v="20"/>
    <n v="1000"/>
    <n v="16"/>
    <n v="11"/>
    <n v="1880"/>
    <n v="1880"/>
    <s v=""/>
    <m/>
    <m/>
    <m/>
    <m/>
  </r>
  <r>
    <x v="1"/>
    <s v="Conglomerado Inf"/>
    <x v="1"/>
    <d v="2021-09-11T00:00:00"/>
    <d v="1899-12-30T10:48:00"/>
    <d v="1899-12-30T10:57:00"/>
    <n v="0.15000000013969839"/>
    <d v="2021-09-11T10:48:00"/>
    <d v="2021-09-11T10:57:00"/>
    <x v="5"/>
    <s v=""/>
    <n v="6004"/>
    <n v="6006"/>
    <n v="2"/>
    <n v="13.333333320915699"/>
    <m/>
    <m/>
    <n v="70"/>
    <n v="70"/>
    <n v="20"/>
    <n v="1000"/>
    <n v="16"/>
    <n v="11"/>
    <n v="1880"/>
    <n v="1880"/>
    <s v=""/>
    <m/>
    <m/>
    <m/>
    <m/>
  </r>
  <r>
    <x v="1"/>
    <s v="Conglomerado Inf"/>
    <x v="1"/>
    <d v="2021-09-11T00:00:00"/>
    <d v="1899-12-30T10:57:00"/>
    <d v="1899-12-30T12:19:00"/>
    <n v="1.3666666665812954"/>
    <d v="2021-09-11T10:57:00"/>
    <d v="2021-09-11T12:19:00"/>
    <x v="6"/>
    <n v="1.3666666665812954"/>
    <n v="6006"/>
    <n v="6006"/>
    <n v="0"/>
    <s v=""/>
    <m/>
    <m/>
    <m/>
    <s v=""/>
    <m/>
    <m/>
    <m/>
    <m/>
    <m/>
    <m/>
    <s v=""/>
    <m/>
    <m/>
    <m/>
    <m/>
  </r>
  <r>
    <x v="1"/>
    <s v="Conglomerado Inf"/>
    <x v="1"/>
    <d v="2021-09-11T00:00:00"/>
    <d v="1899-12-30T12:19:00"/>
    <d v="1899-12-30T13:22:00"/>
    <n v="1.0499999999301508"/>
    <d v="2021-09-11T12:19:00"/>
    <d v="2021-09-11T13:22:00"/>
    <x v="11"/>
    <s v=""/>
    <n v="6006"/>
    <n v="4470"/>
    <n v="-1536"/>
    <s v=""/>
    <m/>
    <m/>
    <m/>
    <s v=""/>
    <m/>
    <m/>
    <m/>
    <m/>
    <m/>
    <m/>
    <s v=""/>
    <m/>
    <m/>
    <m/>
    <m/>
  </r>
  <r>
    <x v="1"/>
    <s v="Conglomerado Inf"/>
    <x v="1"/>
    <d v="2021-09-11T00:00:00"/>
    <d v="1899-12-30T13:22:00"/>
    <d v="1899-12-30T17:00:00"/>
    <n v="3.6333333334769122"/>
    <d v="2021-09-11T13:22:00"/>
    <d v="2021-09-11T17:00:00"/>
    <x v="2"/>
    <s v=""/>
    <n v="4470"/>
    <n v="150"/>
    <n v="-4320"/>
    <s v=""/>
    <m/>
    <m/>
    <m/>
    <s v=""/>
    <m/>
    <m/>
    <m/>
    <m/>
    <m/>
    <m/>
    <s v=""/>
    <m/>
    <m/>
    <m/>
    <m/>
  </r>
  <r>
    <x v="1"/>
    <s v="Conglomerado Inf"/>
    <x v="1"/>
    <d v="2021-09-11T00:00:00"/>
    <d v="1899-12-30T17:00:00"/>
    <d v="1899-12-30T19:00:00"/>
    <n v="1.9999999998835847"/>
    <d v="2021-09-11T17:00:00"/>
    <d v="2021-09-11T19:00:00"/>
    <x v="12"/>
    <s v=""/>
    <n v="150"/>
    <n v="0"/>
    <n v="-150"/>
    <s v=""/>
    <m/>
    <m/>
    <m/>
    <s v=""/>
    <m/>
    <m/>
    <m/>
    <m/>
    <m/>
    <m/>
    <s v=""/>
    <m/>
    <m/>
    <m/>
    <m/>
  </r>
  <r>
    <x v="1"/>
    <s v="Conglomerado Inf"/>
    <x v="2"/>
    <d v="2021-09-11T00:00:00"/>
    <d v="1899-12-30T19:00:00"/>
    <d v="1899-12-30T21:00:00"/>
    <n v="2.0000000000582077"/>
    <d v="2021-09-11T19:00:00"/>
    <d v="2021-09-11T21:00:00"/>
    <x v="1"/>
    <s v=""/>
    <n v="0"/>
    <n v="0"/>
    <n v="0"/>
    <s v=""/>
    <m/>
    <m/>
    <m/>
    <s v=""/>
    <m/>
    <m/>
    <m/>
    <m/>
    <m/>
    <m/>
    <s v=""/>
    <m/>
    <m/>
    <m/>
    <m/>
  </r>
  <r>
    <x v="1"/>
    <s v="Conglomerado Inf"/>
    <x v="2"/>
    <d v="2021-09-11T00:00:00"/>
    <d v="1899-12-30T21:00:00"/>
    <d v="1899-12-30T22:30:00"/>
    <n v="1.5"/>
    <d v="2021-09-11T21:00:00"/>
    <d v="2021-09-11T22:30:00"/>
    <x v="2"/>
    <s v=""/>
    <n v="0"/>
    <n v="4770"/>
    <n v="4770"/>
    <s v=""/>
    <m/>
    <m/>
    <m/>
    <s v=""/>
    <m/>
    <m/>
    <m/>
    <m/>
    <m/>
    <m/>
    <s v=""/>
    <m/>
    <m/>
    <m/>
    <m/>
  </r>
  <r>
    <x v="1"/>
    <s v="Conglomerado Inf"/>
    <x v="2"/>
    <d v="2021-09-11T00:00:00"/>
    <d v="1899-12-30T22:30:00"/>
    <d v="1899-12-30T00:00:00"/>
    <n v="1.5"/>
    <d v="2021-09-11T22:30:00"/>
    <d v="2021-09-12T00:00:00"/>
    <x v="13"/>
    <s v=""/>
    <n v="4770"/>
    <n v="6006"/>
    <n v="1236"/>
    <s v=""/>
    <m/>
    <m/>
    <m/>
    <s v=""/>
    <m/>
    <m/>
    <m/>
    <m/>
    <m/>
    <m/>
    <s v=""/>
    <m/>
    <m/>
    <m/>
    <m/>
  </r>
  <r>
    <x v="1"/>
    <s v="Conglomerado Inf"/>
    <x v="2"/>
    <d v="2021-09-12T00:00:00"/>
    <d v="1899-12-30T00:00:00"/>
    <d v="1899-12-30T00:20:00"/>
    <n v="0.33333333337213844"/>
    <d v="2021-09-12T00:00:00"/>
    <d v="2021-09-12T00:20:00"/>
    <x v="14"/>
    <s v=""/>
    <n v="6006"/>
    <n v="6006"/>
    <n v="0"/>
    <s v=""/>
    <m/>
    <m/>
    <m/>
    <s v=""/>
    <m/>
    <m/>
    <m/>
    <m/>
    <m/>
    <m/>
    <s v=""/>
    <m/>
    <m/>
    <m/>
    <m/>
  </r>
  <r>
    <x v="1"/>
    <s v="Tena"/>
    <x v="2"/>
    <d v="2021-09-12T00:00:00"/>
    <d v="1899-12-30T00:20:00"/>
    <d v="1899-12-30T00:35:00"/>
    <n v="0.24999999994179234"/>
    <d v="2021-09-12T00:20:00"/>
    <d v="2021-09-12T00:35:00"/>
    <x v="5"/>
    <s v=""/>
    <n v="6006"/>
    <n v="6025"/>
    <n v="19"/>
    <n v="76.000000017695129"/>
    <m/>
    <m/>
    <n v="70"/>
    <n v="70"/>
    <n v="15"/>
    <n v="1000"/>
    <n v="24"/>
    <n v="11"/>
    <n v="1890"/>
    <n v="1890"/>
    <s v=""/>
    <m/>
    <m/>
    <m/>
    <m/>
  </r>
  <r>
    <x v="1"/>
    <s v="Tena"/>
    <x v="2"/>
    <d v="2021-09-12T00:00:00"/>
    <d v="1899-12-30T00:35:00"/>
    <d v="1899-12-30T01:02:00"/>
    <n v="0.45000000006984919"/>
    <d v="2021-09-12T00:35:00"/>
    <d v="2021-09-12T01:02:00"/>
    <x v="5"/>
    <s v=""/>
    <n v="6025"/>
    <n v="6072"/>
    <n v="47"/>
    <n v="104.44444442823253"/>
    <m/>
    <m/>
    <n v="100"/>
    <n v="100"/>
    <n v="22"/>
    <n v="1200"/>
    <n v="24"/>
    <n v="11"/>
    <n v="2600"/>
    <n v="2600"/>
    <s v=""/>
    <m/>
    <m/>
    <m/>
    <m/>
  </r>
  <r>
    <x v="1"/>
    <s v="Tena"/>
    <x v="2"/>
    <d v="2021-09-12T00:00:00"/>
    <d v="1899-12-30T01:02:00"/>
    <d v="1899-12-30T01:08:00"/>
    <n v="9.9999999976716936E-2"/>
    <d v="2021-09-12T01:02:00"/>
    <d v="2021-09-12T01:08:00"/>
    <x v="5"/>
    <s v=""/>
    <n v="6072"/>
    <n v="6085"/>
    <n v="13"/>
    <n v="130.00000003026798"/>
    <m/>
    <m/>
    <n v="120"/>
    <n v="120"/>
    <n v="24"/>
    <n v="1200"/>
    <n v="24"/>
    <n v="13"/>
    <n v="2580"/>
    <n v="2580"/>
    <s v=""/>
    <m/>
    <m/>
    <m/>
    <n v="9.9"/>
  </r>
  <r>
    <x v="1"/>
    <s v="Tena"/>
    <x v="2"/>
    <d v="2021-09-12T00:00:00"/>
    <d v="1899-12-30T01:08:00"/>
    <d v="1899-12-30T01:13:00"/>
    <n v="8.3333333255723119E-2"/>
    <d v="2021-09-12T01:08:00"/>
    <d v="2021-09-12T01:13:00"/>
    <x v="7"/>
    <s v=""/>
    <n v="6085"/>
    <n v="6085"/>
    <n v="0"/>
    <s v=""/>
    <m/>
    <m/>
    <m/>
    <n v="0"/>
    <m/>
    <n v="1200"/>
    <m/>
    <m/>
    <m/>
    <m/>
    <s v=""/>
    <m/>
    <m/>
    <m/>
    <m/>
  </r>
  <r>
    <x v="1"/>
    <s v="Tena"/>
    <x v="2"/>
    <d v="2021-09-12T00:00:00"/>
    <d v="1899-12-30T01:13:00"/>
    <d v="1899-12-30T01:16:00"/>
    <n v="4.9999999988358468E-2"/>
    <d v="2021-09-12T01:13:00"/>
    <d v="2021-09-12T01:16:00"/>
    <x v="9"/>
    <s v=""/>
    <n v="6085"/>
    <n v="6085"/>
    <n v="0"/>
    <s v=""/>
    <m/>
    <m/>
    <m/>
    <s v=""/>
    <m/>
    <m/>
    <m/>
    <m/>
    <m/>
    <m/>
    <s v=""/>
    <m/>
    <m/>
    <m/>
    <m/>
  </r>
  <r>
    <x v="1"/>
    <s v="Tena"/>
    <x v="2"/>
    <d v="2021-09-12T00:00:00"/>
    <d v="1899-12-30T01:16:00"/>
    <d v="1899-12-30T01:18:00"/>
    <n v="3.3333333441987634E-2"/>
    <d v="2021-09-12T01:16:00"/>
    <d v="2021-09-12T01:18:00"/>
    <x v="8"/>
    <s v=""/>
    <n v="6085"/>
    <n v="6085"/>
    <n v="0"/>
    <s v=""/>
    <m/>
    <m/>
    <m/>
    <s v=""/>
    <m/>
    <m/>
    <m/>
    <m/>
    <m/>
    <m/>
    <s v=""/>
    <m/>
    <m/>
    <m/>
    <m/>
  </r>
  <r>
    <x v="1"/>
    <s v="Tena"/>
    <x v="2"/>
    <d v="2021-09-12T00:00:00"/>
    <d v="1899-12-30T01:18:00"/>
    <d v="1899-12-30T02:00:00"/>
    <n v="0.70000000001164153"/>
    <d v="2021-09-12T01:18:00"/>
    <d v="2021-09-12T02:00:00"/>
    <x v="5"/>
    <s v=""/>
    <n v="6085"/>
    <n v="6175"/>
    <n v="90"/>
    <n v="128.57142856929033"/>
    <m/>
    <m/>
    <n v="110"/>
    <n v="110"/>
    <n v="30"/>
    <n v="1200"/>
    <n v="26"/>
    <n v="13"/>
    <n v="2550"/>
    <n v="2550"/>
    <s v=""/>
    <m/>
    <m/>
    <m/>
    <n v="9.9"/>
  </r>
  <r>
    <x v="1"/>
    <s v="Tena"/>
    <x v="2"/>
    <d v="2021-09-12T00:00:00"/>
    <d v="1899-12-30T02:00:00"/>
    <d v="1899-12-30T02:03:00"/>
    <n v="4.9999999988358468E-2"/>
    <d v="2021-09-12T02:00:00"/>
    <d v="2021-09-12T02:03:00"/>
    <x v="8"/>
    <s v=""/>
    <n v="6175"/>
    <n v="6175"/>
    <n v="0"/>
    <s v=""/>
    <m/>
    <m/>
    <m/>
    <s v=""/>
    <m/>
    <m/>
    <m/>
    <m/>
    <m/>
    <m/>
    <s v=""/>
    <m/>
    <m/>
    <m/>
    <m/>
  </r>
  <r>
    <x v="1"/>
    <s v="Tena"/>
    <x v="2"/>
    <d v="2021-09-12T00:00:00"/>
    <d v="1899-12-30T02:03:00"/>
    <d v="1899-12-30T02:10:00"/>
    <n v="0.11666666669771075"/>
    <d v="2021-09-12T02:03:00"/>
    <d v="2021-09-12T02:10:00"/>
    <x v="7"/>
    <s v=""/>
    <n v="6175"/>
    <n v="6175"/>
    <n v="0"/>
    <s v=""/>
    <m/>
    <m/>
    <m/>
    <s v=""/>
    <m/>
    <m/>
    <m/>
    <m/>
    <m/>
    <m/>
    <s v=""/>
    <m/>
    <m/>
    <m/>
    <m/>
  </r>
  <r>
    <x v="1"/>
    <s v="Tena"/>
    <x v="2"/>
    <d v="2021-09-12T00:00:00"/>
    <d v="1899-12-30T02:10:00"/>
    <d v="1899-12-30T02:13:00"/>
    <n v="4.9999999988358468E-2"/>
    <d v="2021-09-12T02:10:00"/>
    <d v="2021-09-12T02:13:00"/>
    <x v="9"/>
    <s v=""/>
    <n v="6175"/>
    <n v="6175"/>
    <n v="0"/>
    <s v=""/>
    <m/>
    <m/>
    <m/>
    <s v=""/>
    <m/>
    <m/>
    <m/>
    <m/>
    <m/>
    <m/>
    <s v=""/>
    <m/>
    <m/>
    <m/>
    <m/>
  </r>
  <r>
    <x v="1"/>
    <s v="Tena"/>
    <x v="2"/>
    <d v="2021-09-12T00:00:00"/>
    <d v="1899-12-30T02:13:00"/>
    <d v="1899-12-30T02:45:00"/>
    <n v="0.53333333332557231"/>
    <d v="2021-09-12T02:13:00"/>
    <d v="2021-09-12T02:45:00"/>
    <x v="5"/>
    <s v=""/>
    <n v="6175"/>
    <n v="6258"/>
    <n v="83"/>
    <n v="155.62500000226464"/>
    <m/>
    <m/>
    <n v="110"/>
    <n v="110"/>
    <n v="30"/>
    <n v="1200"/>
    <n v="26"/>
    <n v="13"/>
    <n v="2560"/>
    <n v="2560"/>
    <s v=""/>
    <m/>
    <m/>
    <m/>
    <m/>
  </r>
  <r>
    <x v="1"/>
    <s v="Tena"/>
    <x v="2"/>
    <d v="2021-09-12T00:00:00"/>
    <d v="1899-12-30T02:45:00"/>
    <d v="1899-12-30T04:29:00"/>
    <n v="1.7333333332207985"/>
    <d v="2021-09-12T02:45:00"/>
    <d v="2021-09-12T04:29:00"/>
    <x v="3"/>
    <s v=""/>
    <n v="6258"/>
    <n v="6258"/>
    <n v="0"/>
    <s v=""/>
    <m/>
    <m/>
    <m/>
    <s v=""/>
    <m/>
    <m/>
    <m/>
    <m/>
    <m/>
    <m/>
    <s v=""/>
    <m/>
    <m/>
    <m/>
    <m/>
  </r>
  <r>
    <x v="1"/>
    <s v="Tena"/>
    <x v="2"/>
    <d v="2021-09-12T00:00:00"/>
    <d v="1899-12-30T04:29:00"/>
    <d v="1899-12-30T04:35:00"/>
    <n v="9.9999999976716936E-2"/>
    <d v="2021-09-12T04:29:00"/>
    <d v="2021-09-12T04:35:00"/>
    <x v="5"/>
    <s v=""/>
    <n v="6258"/>
    <n v="6271"/>
    <n v="13"/>
    <n v="130.00000003026798"/>
    <m/>
    <m/>
    <n v="110"/>
    <n v="110"/>
    <n v="28"/>
    <n v="1200"/>
    <n v="26"/>
    <n v="13"/>
    <n v="2560"/>
    <n v="2560"/>
    <s v=""/>
    <m/>
    <m/>
    <m/>
    <m/>
  </r>
  <r>
    <x v="1"/>
    <s v="Tena"/>
    <x v="2"/>
    <d v="2021-09-12T00:00:00"/>
    <d v="1899-12-30T04:35:00"/>
    <d v="1899-12-30T04:38:00"/>
    <n v="5.0000000162981451E-2"/>
    <d v="2021-09-12T04:35:00"/>
    <d v="2021-09-12T04:38:00"/>
    <x v="8"/>
    <s v=""/>
    <n v="6271"/>
    <n v="6271"/>
    <n v="0"/>
    <s v=""/>
    <m/>
    <m/>
    <m/>
    <s v=""/>
    <m/>
    <m/>
    <m/>
    <m/>
    <m/>
    <m/>
    <s v=""/>
    <m/>
    <m/>
    <m/>
    <m/>
  </r>
  <r>
    <x v="1"/>
    <s v="Tena"/>
    <x v="2"/>
    <d v="2021-09-12T00:00:00"/>
    <d v="1899-12-30T04:38:00"/>
    <d v="1899-12-30T04:42:00"/>
    <n v="6.6666666534729302E-2"/>
    <d v="2021-09-12T04:38:00"/>
    <d v="2021-09-12T04:42:00"/>
    <x v="7"/>
    <s v=""/>
    <n v="6271"/>
    <n v="6271"/>
    <n v="0"/>
    <s v=""/>
    <m/>
    <m/>
    <m/>
    <s v=""/>
    <m/>
    <m/>
    <m/>
    <m/>
    <m/>
    <m/>
    <s v=""/>
    <m/>
    <m/>
    <m/>
    <m/>
  </r>
  <r>
    <x v="1"/>
    <s v="Tena"/>
    <x v="2"/>
    <d v="2021-09-12T00:00:00"/>
    <d v="1899-12-30T04:42:00"/>
    <d v="1899-12-30T04:45:00"/>
    <n v="4.9999999988358468E-2"/>
    <d v="2021-09-12T04:42:00"/>
    <d v="2021-09-12T04:45:00"/>
    <x v="9"/>
    <s v=""/>
    <n v="6271"/>
    <n v="6271"/>
    <n v="0"/>
    <s v=""/>
    <m/>
    <m/>
    <m/>
    <s v=""/>
    <m/>
    <m/>
    <m/>
    <m/>
    <m/>
    <m/>
    <s v=""/>
    <m/>
    <m/>
    <m/>
    <m/>
  </r>
  <r>
    <x v="1"/>
    <s v="Tena"/>
    <x v="2"/>
    <d v="2021-09-12T00:00:00"/>
    <d v="1899-12-30T04:45:00"/>
    <d v="1899-12-30T05:24:00"/>
    <n v="0.65000000002328306"/>
    <d v="2021-09-12T04:45:00"/>
    <d v="2021-09-12T05:24:00"/>
    <x v="5"/>
    <s v=""/>
    <n v="6271"/>
    <n v="6367"/>
    <n v="96"/>
    <n v="147.69230768701735"/>
    <m/>
    <m/>
    <n v="110"/>
    <n v="110"/>
    <n v="30"/>
    <n v="1200"/>
    <n v="26"/>
    <n v="13"/>
    <n v="2550"/>
    <n v="2550"/>
    <s v=""/>
    <n v="170"/>
    <n v="235"/>
    <n v="195"/>
    <n v="9.9"/>
  </r>
  <r>
    <x v="1"/>
    <s v="Tena"/>
    <x v="2"/>
    <d v="2021-09-12T00:00:00"/>
    <d v="1899-12-30T05:24:00"/>
    <d v="1899-12-30T05:26:00"/>
    <n v="3.3333333441987634E-2"/>
    <d v="2021-09-12T05:24:00"/>
    <d v="2021-09-12T05:26:00"/>
    <x v="8"/>
    <s v=""/>
    <n v="6367"/>
    <n v="6367"/>
    <n v="0"/>
    <s v=""/>
    <m/>
    <m/>
    <m/>
    <s v=""/>
    <m/>
    <m/>
    <m/>
    <m/>
    <m/>
    <m/>
    <s v=""/>
    <m/>
    <m/>
    <m/>
    <m/>
  </r>
  <r>
    <x v="1"/>
    <s v="Tena"/>
    <x v="2"/>
    <d v="2021-09-12T00:00:00"/>
    <d v="1899-12-30T05:26:00"/>
    <d v="1899-12-30T05:30:00"/>
    <n v="6.6666666534729302E-2"/>
    <d v="2021-09-12T05:26:00"/>
    <d v="2021-09-12T05:30:00"/>
    <x v="7"/>
    <s v=""/>
    <n v="6367"/>
    <n v="6367"/>
    <n v="0"/>
    <s v=""/>
    <m/>
    <m/>
    <m/>
    <s v=""/>
    <m/>
    <m/>
    <m/>
    <m/>
    <m/>
    <m/>
    <s v=""/>
    <m/>
    <m/>
    <m/>
    <m/>
  </r>
  <r>
    <x v="1"/>
    <s v="Tena"/>
    <x v="2"/>
    <d v="2021-09-12T00:00:00"/>
    <d v="1899-12-30T05:30:00"/>
    <d v="1899-12-30T05:37:00"/>
    <n v="0.11666666669771075"/>
    <d v="2021-09-12T05:30:00"/>
    <d v="2021-09-12T05:37:00"/>
    <x v="9"/>
    <s v=""/>
    <n v="6367"/>
    <n v="6367"/>
    <n v="0"/>
    <s v=""/>
    <m/>
    <m/>
    <m/>
    <s v=""/>
    <m/>
    <m/>
    <m/>
    <m/>
    <m/>
    <m/>
    <s v=""/>
    <m/>
    <m/>
    <m/>
    <m/>
  </r>
  <r>
    <x v="1"/>
    <s v="Tena"/>
    <x v="2"/>
    <d v="2021-09-12T00:00:00"/>
    <d v="1899-12-30T05:37:00"/>
    <d v="1899-12-30T05:55:00"/>
    <n v="0.30000000010477379"/>
    <d v="2021-09-12T05:37:00"/>
    <d v="2021-09-12T05:55:00"/>
    <x v="5"/>
    <s v=""/>
    <n v="6367"/>
    <n v="6415"/>
    <n v="48"/>
    <n v="159.99999994412065"/>
    <m/>
    <m/>
    <n v="110"/>
    <n v="110"/>
    <n v="24"/>
    <n v="1200"/>
    <n v="24"/>
    <n v="13"/>
    <n v="2570"/>
    <n v="2570"/>
    <s v=""/>
    <n v="170"/>
    <n v="235"/>
    <n v="195"/>
    <n v="9.9"/>
  </r>
  <r>
    <x v="1"/>
    <s v="Tena"/>
    <x v="2"/>
    <d v="2021-09-12T00:00:00"/>
    <d v="1899-12-30T05:55:00"/>
    <d v="1899-12-30T06:02:00"/>
    <n v="0.11666666652308777"/>
    <d v="2021-09-12T05:55:00"/>
    <d v="2021-09-12T06:02:00"/>
    <x v="7"/>
    <s v=""/>
    <n v="6415"/>
    <n v="6415"/>
    <n v="0"/>
    <s v=""/>
    <m/>
    <m/>
    <m/>
    <s v=""/>
    <m/>
    <m/>
    <m/>
    <m/>
    <m/>
    <m/>
    <s v=""/>
    <m/>
    <m/>
    <m/>
    <m/>
  </r>
  <r>
    <x v="1"/>
    <s v="Tena"/>
    <x v="2"/>
    <d v="2021-09-12T00:00:00"/>
    <d v="1899-12-30T06:02:00"/>
    <d v="1899-12-30T06:17:00"/>
    <n v="0.25000000011641532"/>
    <d v="2021-09-12T06:02:00"/>
    <d v="2021-09-12T06:17:00"/>
    <x v="5"/>
    <s v=""/>
    <n v="6415"/>
    <n v="6457"/>
    <n v="42"/>
    <n v="167.9999999217689"/>
    <m/>
    <m/>
    <m/>
    <s v=""/>
    <m/>
    <m/>
    <m/>
    <m/>
    <m/>
    <m/>
    <s v=""/>
    <m/>
    <m/>
    <m/>
    <m/>
  </r>
  <r>
    <x v="1"/>
    <s v="Tena"/>
    <x v="2"/>
    <d v="2021-09-12T00:00:00"/>
    <d v="1899-12-30T06:17:00"/>
    <d v="1899-12-30T06:21:00"/>
    <n v="6.6666666534729302E-2"/>
    <d v="2021-09-12T06:17:00"/>
    <d v="2021-09-12T06:21:00"/>
    <x v="7"/>
    <s v=""/>
    <n v="6457"/>
    <n v="6457"/>
    <n v="0"/>
    <s v=""/>
    <m/>
    <m/>
    <m/>
    <s v=""/>
    <m/>
    <m/>
    <m/>
    <m/>
    <m/>
    <m/>
    <s v=""/>
    <m/>
    <m/>
    <m/>
    <m/>
  </r>
  <r>
    <x v="1"/>
    <s v="Tena"/>
    <x v="2"/>
    <d v="2021-09-12T00:00:00"/>
    <d v="1899-12-30T06:21:00"/>
    <d v="1899-12-30T06:28:00"/>
    <n v="0.11666666669771075"/>
    <d v="2021-09-12T06:21:00"/>
    <d v="2021-09-12T06:28:00"/>
    <x v="9"/>
    <s v=""/>
    <n v="6457"/>
    <n v="6457"/>
    <n v="0"/>
    <s v=""/>
    <m/>
    <m/>
    <m/>
    <s v=""/>
    <m/>
    <m/>
    <m/>
    <m/>
    <m/>
    <m/>
    <s v=""/>
    <m/>
    <m/>
    <m/>
    <m/>
  </r>
  <r>
    <x v="1"/>
    <s v="Tena"/>
    <x v="2"/>
    <d v="2021-09-12T00:00:00"/>
    <d v="1899-12-30T06:28:00"/>
    <d v="1899-12-30T06:32:00"/>
    <n v="6.6666666709352285E-2"/>
    <d v="2021-09-12T06:28:00"/>
    <d v="2021-09-12T06:32:00"/>
    <x v="8"/>
    <s v=""/>
    <n v="6457"/>
    <n v="6457"/>
    <n v="0"/>
    <s v=""/>
    <m/>
    <m/>
    <m/>
    <s v=""/>
    <m/>
    <m/>
    <m/>
    <m/>
    <m/>
    <m/>
    <s v=""/>
    <m/>
    <m/>
    <m/>
    <m/>
  </r>
  <r>
    <x v="1"/>
    <s v="Tena"/>
    <x v="2"/>
    <d v="2021-09-12T00:00:00"/>
    <d v="1899-12-30T06:32:00"/>
    <d v="1899-12-30T07:00:00"/>
    <n v="0.46666666661622003"/>
    <d v="2021-09-12T06:32:00"/>
    <d v="2021-09-12T07:00:00"/>
    <x v="5"/>
    <s v=""/>
    <n v="6457"/>
    <n v="6539"/>
    <n v="82"/>
    <n v="175.71428573328041"/>
    <m/>
    <m/>
    <n v="110"/>
    <n v="110"/>
    <n v="28"/>
    <n v="1200"/>
    <n v="26"/>
    <m/>
    <n v="2590"/>
    <n v="2590"/>
    <s v=""/>
    <m/>
    <m/>
    <m/>
    <m/>
  </r>
  <r>
    <x v="1"/>
    <s v="Tena"/>
    <x v="2"/>
    <d v="2021-09-12T00:00:00"/>
    <d v="1899-12-30T07:00:00"/>
    <d v="1899-12-30T07:06:00"/>
    <n v="9.9999999976716936E-2"/>
    <d v="2021-09-12T07:00:00"/>
    <d v="2021-09-12T07:06:00"/>
    <x v="3"/>
    <s v=""/>
    <n v="6539"/>
    <n v="6539"/>
    <n v="0"/>
    <s v=""/>
    <m/>
    <m/>
    <m/>
    <s v=""/>
    <m/>
    <m/>
    <m/>
    <m/>
    <m/>
    <m/>
    <s v=""/>
    <m/>
    <m/>
    <m/>
    <m/>
  </r>
  <r>
    <x v="1"/>
    <s v="Tena"/>
    <x v="2"/>
    <d v="2021-09-12T00:00:00"/>
    <d v="1899-12-30T07:06:00"/>
    <d v="1899-12-30T07:11:00"/>
    <n v="8.3333333430346102E-2"/>
    <d v="2021-09-12T07:06:00"/>
    <d v="2021-09-12T07:11:00"/>
    <x v="5"/>
    <s v=""/>
    <n v="6539"/>
    <n v="6555"/>
    <n v="16"/>
    <n v="191.99999977648258"/>
    <m/>
    <m/>
    <n v="105"/>
    <n v="105"/>
    <n v="33"/>
    <n v="1050"/>
    <n v="25"/>
    <n v="12.4"/>
    <n v="2280"/>
    <n v="2280"/>
    <s v=""/>
    <n v="195"/>
    <n v="250"/>
    <n v="202"/>
    <m/>
  </r>
  <r>
    <x v="1"/>
    <s v="Tena"/>
    <x v="2"/>
    <d v="2021-09-12T00:00:00"/>
    <d v="1899-12-30T07:11:00"/>
    <d v="1899-12-30T07:15:00"/>
    <n v="6.6666666709352285E-2"/>
    <d v="2021-09-12T07:11:00"/>
    <d v="2021-09-12T07:15:00"/>
    <x v="8"/>
    <s v=""/>
    <n v="6555"/>
    <n v="6555"/>
    <n v="0"/>
    <s v=""/>
    <m/>
    <m/>
    <m/>
    <s v=""/>
    <m/>
    <m/>
    <m/>
    <m/>
    <m/>
    <m/>
    <s v=""/>
    <m/>
    <m/>
    <m/>
    <m/>
  </r>
  <r>
    <x v="1"/>
    <s v="Tena"/>
    <x v="2"/>
    <d v="2021-09-12T00:00:00"/>
    <d v="1899-12-30T07:15:00"/>
    <d v="1899-12-30T07:18:00"/>
    <n v="4.9999999988358468E-2"/>
    <d v="2021-09-12T07:15:00"/>
    <d v="2021-09-12T07:18:00"/>
    <x v="7"/>
    <s v=""/>
    <n v="6555"/>
    <n v="6555"/>
    <n v="0"/>
    <s v=""/>
    <m/>
    <m/>
    <m/>
    <s v=""/>
    <m/>
    <m/>
    <m/>
    <m/>
    <m/>
    <m/>
    <s v=""/>
    <m/>
    <m/>
    <m/>
    <m/>
  </r>
  <r>
    <x v="1"/>
    <s v="Tena"/>
    <x v="2"/>
    <d v="2021-09-12T00:00:00"/>
    <d v="1899-12-30T07:18:00"/>
    <d v="1899-12-30T07:26:00"/>
    <n v="0.13333333324408159"/>
    <d v="2021-09-12T07:18:00"/>
    <d v="2021-09-12T07:26:00"/>
    <x v="9"/>
    <s v=""/>
    <n v="6555"/>
    <n v="6555"/>
    <n v="0"/>
    <s v=""/>
    <m/>
    <m/>
    <m/>
    <s v=""/>
    <m/>
    <m/>
    <m/>
    <m/>
    <m/>
    <m/>
    <s v=""/>
    <m/>
    <m/>
    <m/>
    <m/>
  </r>
  <r>
    <x v="1"/>
    <s v="Tena"/>
    <x v="2"/>
    <d v="2021-09-12T00:00:00"/>
    <d v="1899-12-30T07:26:00"/>
    <d v="1899-12-30T07:29:00"/>
    <n v="4.9999999988358468E-2"/>
    <d v="2021-09-12T07:26:00"/>
    <d v="2021-09-12T07:29:00"/>
    <x v="6"/>
    <n v="4.9999999988358468E-2"/>
    <n v="6555"/>
    <n v="6555"/>
    <n v="0"/>
    <s v=""/>
    <m/>
    <m/>
    <m/>
    <s v=""/>
    <m/>
    <m/>
    <m/>
    <m/>
    <m/>
    <m/>
    <s v=""/>
    <m/>
    <m/>
    <m/>
    <m/>
  </r>
  <r>
    <x v="1"/>
    <s v="Tena"/>
    <x v="2"/>
    <d v="2021-09-12T00:00:00"/>
    <d v="1899-12-30T07:29:00"/>
    <d v="1899-12-30T07:34:00"/>
    <n v="8.3333333430346102E-2"/>
    <d v="2021-09-12T07:29:00"/>
    <d v="2021-09-12T07:34:00"/>
    <x v="10"/>
    <s v=""/>
    <n v="6555"/>
    <m/>
    <s v=""/>
    <s v=""/>
    <m/>
    <m/>
    <m/>
    <s v=""/>
    <m/>
    <m/>
    <m/>
    <m/>
    <m/>
    <m/>
    <s v=""/>
    <m/>
    <m/>
    <m/>
    <m/>
  </r>
  <r>
    <x v="1"/>
    <s v="Tena"/>
    <x v="2"/>
    <d v="2021-09-12T00:00:00"/>
    <d v="1899-12-30T07:34:00"/>
    <d v="1899-12-30T07:57:00"/>
    <n v="0.38333333336049691"/>
    <d v="2021-09-12T07:34:00"/>
    <d v="2021-09-12T07:57:00"/>
    <x v="5"/>
    <s v=""/>
    <n v="6555"/>
    <n v="6650"/>
    <n v="95"/>
    <n v="247.8260869389604"/>
    <m/>
    <m/>
    <n v="110"/>
    <n v="110"/>
    <n v="35"/>
    <n v="1200"/>
    <n v="25"/>
    <n v="12"/>
    <n v="2965"/>
    <n v="2965"/>
    <s v=""/>
    <m/>
    <m/>
    <m/>
    <m/>
  </r>
  <r>
    <x v="1"/>
    <s v="Tena"/>
    <x v="2"/>
    <d v="2021-09-12T00:00:00"/>
    <d v="1899-12-30T07:57:00"/>
    <d v="1899-12-30T08:05:00"/>
    <n v="0.13333333324408159"/>
    <d v="2021-09-12T07:57:00"/>
    <d v="2021-09-12T08:05:00"/>
    <x v="7"/>
    <s v=""/>
    <n v="6650"/>
    <n v="6650"/>
    <n v="0"/>
    <s v=""/>
    <m/>
    <m/>
    <m/>
    <s v=""/>
    <m/>
    <m/>
    <m/>
    <m/>
    <m/>
    <m/>
    <s v=""/>
    <m/>
    <m/>
    <m/>
    <m/>
  </r>
  <r>
    <x v="1"/>
    <s v="Tena"/>
    <x v="2"/>
    <d v="2021-09-12T00:00:00"/>
    <d v="1899-12-30T08:05:00"/>
    <d v="1899-12-30T08:12:00"/>
    <n v="0.11666666669771075"/>
    <d v="2021-09-12T08:05:00"/>
    <d v="2021-09-12T08:12:00"/>
    <x v="9"/>
    <s v=""/>
    <n v="6650"/>
    <n v="6650"/>
    <n v="0"/>
    <s v=""/>
    <m/>
    <m/>
    <m/>
    <s v=""/>
    <m/>
    <m/>
    <m/>
    <m/>
    <m/>
    <m/>
    <s v=""/>
    <m/>
    <m/>
    <m/>
    <m/>
  </r>
  <r>
    <x v="1"/>
    <s v="Tena"/>
    <x v="2"/>
    <d v="2021-09-12T00:00:00"/>
    <d v="1899-12-30T08:12:00"/>
    <d v="1899-12-30T08:15:00"/>
    <n v="4.9999999988358468E-2"/>
    <d v="2021-09-12T08:12:00"/>
    <d v="2021-09-12T08:15:00"/>
    <x v="8"/>
    <s v=""/>
    <n v="6650"/>
    <n v="6650"/>
    <n v="0"/>
    <s v=""/>
    <m/>
    <m/>
    <m/>
    <s v=""/>
    <m/>
    <m/>
    <m/>
    <m/>
    <m/>
    <m/>
    <s v=""/>
    <m/>
    <m/>
    <m/>
    <m/>
  </r>
  <r>
    <x v="2"/>
    <s v="Tena"/>
    <x v="2"/>
    <d v="2021-09-12T00:00:00"/>
    <d v="1899-12-30T08:15:00"/>
    <d v="1899-12-30T08:20:00"/>
    <n v="8.3333333255723119E-2"/>
    <d v="2021-09-12T08:15:00"/>
    <d v="2021-09-12T08:20:00"/>
    <x v="10"/>
    <s v=""/>
    <n v="6650"/>
    <m/>
    <s v=""/>
    <s v=""/>
    <m/>
    <m/>
    <m/>
    <s v=""/>
    <m/>
    <m/>
    <m/>
    <m/>
    <m/>
    <m/>
    <s v=""/>
    <m/>
    <m/>
    <m/>
    <m/>
  </r>
  <r>
    <x v="2"/>
    <s v="Tena"/>
    <x v="2"/>
    <d v="2021-09-12T00:00:00"/>
    <d v="1899-12-30T08:20:00"/>
    <d v="1899-12-30T08:44:00"/>
    <n v="0.40000000008149073"/>
    <d v="2021-09-12T08:20:00"/>
    <d v="2021-09-12T08:44:00"/>
    <x v="5"/>
    <s v=""/>
    <n v="6650"/>
    <n v="6744"/>
    <n v="94"/>
    <n v="234.9999999521242"/>
    <m/>
    <m/>
    <n v="110"/>
    <n v="110"/>
    <n v="35"/>
    <n v="1200"/>
    <n v="20"/>
    <n v="12"/>
    <n v="2715"/>
    <n v="2715"/>
    <s v=""/>
    <n v="194"/>
    <n v="244"/>
    <n v="196"/>
    <m/>
  </r>
  <r>
    <x v="2"/>
    <s v="Tena"/>
    <x v="2"/>
    <d v="2021-09-12T00:00:00"/>
    <d v="1899-12-30T08:44:00"/>
    <d v="1899-12-30T08:48:00"/>
    <n v="6.6666666709352285E-2"/>
    <d v="2021-09-12T08:44:00"/>
    <d v="2021-09-12T08:48:00"/>
    <x v="7"/>
    <s v=""/>
    <n v="6744"/>
    <n v="6744"/>
    <n v="0"/>
    <s v=""/>
    <m/>
    <m/>
    <m/>
    <s v=""/>
    <m/>
    <m/>
    <m/>
    <m/>
    <m/>
    <m/>
    <s v=""/>
    <m/>
    <m/>
    <m/>
    <m/>
  </r>
  <r>
    <x v="2"/>
    <s v="Tena"/>
    <x v="2"/>
    <d v="2021-09-12T00:00:00"/>
    <d v="1899-12-30T08:48:00"/>
    <d v="1899-12-30T08:54:00"/>
    <n v="9.9999999976716936E-2"/>
    <d v="2021-09-12T08:48:00"/>
    <d v="2021-09-12T08:54:00"/>
    <x v="9"/>
    <s v=""/>
    <n v="6744"/>
    <n v="6744"/>
    <n v="0"/>
    <s v=""/>
    <m/>
    <m/>
    <m/>
    <s v=""/>
    <m/>
    <m/>
    <m/>
    <m/>
    <m/>
    <m/>
    <s v=""/>
    <m/>
    <m/>
    <m/>
    <m/>
  </r>
  <r>
    <x v="2"/>
    <s v="Tena"/>
    <x v="2"/>
    <d v="2021-09-12T00:00:00"/>
    <d v="1899-12-30T08:54:00"/>
    <d v="1899-12-30T08:57:00"/>
    <n v="4.9999999988358468E-2"/>
    <d v="2021-09-12T08:54:00"/>
    <d v="2021-09-12T08:57:00"/>
    <x v="8"/>
    <s v=""/>
    <n v="6744"/>
    <n v="6744"/>
    <n v="0"/>
    <s v=""/>
    <m/>
    <m/>
    <m/>
    <s v=""/>
    <m/>
    <m/>
    <m/>
    <m/>
    <m/>
    <m/>
    <s v=""/>
    <m/>
    <m/>
    <m/>
    <m/>
  </r>
  <r>
    <x v="2"/>
    <s v="Tena"/>
    <x v="2"/>
    <d v="2021-09-12T00:00:00"/>
    <d v="1899-12-30T08:57:00"/>
    <d v="1899-12-30T09:26:00"/>
    <n v="0.48333333333721384"/>
    <d v="2021-09-12T08:57:00"/>
    <d v="2021-09-12T09:26:00"/>
    <x v="5"/>
    <s v=""/>
    <n v="6744"/>
    <n v="6839"/>
    <n v="95"/>
    <n v="196.55172413635299"/>
    <m/>
    <m/>
    <n v="110"/>
    <n v="110"/>
    <n v="35"/>
    <n v="1200"/>
    <n v="23.8"/>
    <n v="12"/>
    <n v="2842"/>
    <n v="2842"/>
    <s v=""/>
    <m/>
    <m/>
    <m/>
    <m/>
  </r>
  <r>
    <x v="2"/>
    <s v="Tena"/>
    <x v="2"/>
    <d v="2021-09-12T00:00:00"/>
    <d v="1899-12-30T09:26:00"/>
    <d v="1899-12-30T09:29:00"/>
    <n v="4.9999999988358468E-2"/>
    <d v="2021-09-12T09:26:00"/>
    <d v="2021-09-12T09:29:00"/>
    <x v="7"/>
    <s v=""/>
    <n v="6839"/>
    <n v="6839"/>
    <n v="0"/>
    <s v=""/>
    <m/>
    <m/>
    <m/>
    <s v=""/>
    <m/>
    <m/>
    <m/>
    <m/>
    <m/>
    <m/>
    <s v=""/>
    <m/>
    <m/>
    <m/>
    <m/>
  </r>
  <r>
    <x v="2"/>
    <s v="Tena"/>
    <x v="2"/>
    <d v="2021-09-12T00:00:00"/>
    <d v="1899-12-30T09:29:00"/>
    <d v="1899-12-30T09:35:00"/>
    <n v="9.9999999976716936E-2"/>
    <d v="2021-09-12T09:29:00"/>
    <d v="2021-09-12T09:35:00"/>
    <x v="9"/>
    <s v=""/>
    <n v="6839"/>
    <n v="6839"/>
    <n v="0"/>
    <s v=""/>
    <m/>
    <m/>
    <m/>
    <s v=""/>
    <m/>
    <m/>
    <m/>
    <m/>
    <m/>
    <m/>
    <s v=""/>
    <m/>
    <m/>
    <m/>
    <m/>
  </r>
  <r>
    <x v="2"/>
    <s v="Tena"/>
    <x v="2"/>
    <d v="2021-09-12T00:00:00"/>
    <d v="1899-12-30T09:35:00"/>
    <d v="1899-12-30T09:38:00"/>
    <n v="4.9999999988358468E-2"/>
    <d v="2021-09-12T09:35:00"/>
    <d v="2021-09-12T09:38:00"/>
    <x v="8"/>
    <s v=""/>
    <n v="6839"/>
    <n v="6839"/>
    <n v="0"/>
    <s v=""/>
    <m/>
    <m/>
    <m/>
    <s v=""/>
    <m/>
    <m/>
    <m/>
    <m/>
    <m/>
    <m/>
    <s v=""/>
    <m/>
    <m/>
    <m/>
    <m/>
  </r>
  <r>
    <x v="2"/>
    <s v="Tena"/>
    <x v="2"/>
    <d v="2021-09-12T00:00:00"/>
    <d v="1899-12-30T09:38:00"/>
    <d v="1899-12-30T10:04:00"/>
    <n v="0.43333333334885538"/>
    <d v="2021-09-12T09:38:00"/>
    <d v="2021-09-12T10:04:00"/>
    <x v="5"/>
    <s v=""/>
    <n v="6839"/>
    <n v="6932"/>
    <n v="93"/>
    <n v="214.61538460769708"/>
    <m/>
    <m/>
    <n v="110"/>
    <n v="110"/>
    <n v="39"/>
    <n v="1200"/>
    <n v="22.39"/>
    <n v="12"/>
    <n v="3126"/>
    <n v="3126"/>
    <s v=""/>
    <n v="198"/>
    <n v="253"/>
    <n v="202"/>
    <m/>
  </r>
  <r>
    <x v="2"/>
    <s v="Tena"/>
    <x v="2"/>
    <d v="2021-09-12T00:00:00"/>
    <d v="1899-12-30T10:04:00"/>
    <d v="1899-12-30T10:09:00"/>
    <n v="8.3333333430346102E-2"/>
    <d v="2021-09-12T10:04:00"/>
    <d v="2021-09-12T10:09:00"/>
    <x v="7"/>
    <s v=""/>
    <n v="6932"/>
    <n v="6932"/>
    <n v="0"/>
    <s v=""/>
    <m/>
    <m/>
    <m/>
    <s v=""/>
    <m/>
    <m/>
    <m/>
    <m/>
    <m/>
    <m/>
    <s v=""/>
    <m/>
    <m/>
    <m/>
    <m/>
  </r>
  <r>
    <x v="2"/>
    <s v="Tena"/>
    <x v="2"/>
    <d v="2021-09-12T00:00:00"/>
    <d v="1899-12-30T10:09:00"/>
    <d v="1899-12-30T10:15:00"/>
    <n v="9.9999999976716936E-2"/>
    <d v="2021-09-12T10:09:00"/>
    <d v="2021-09-12T10:15:00"/>
    <x v="9"/>
    <s v=""/>
    <n v="6932"/>
    <n v="6932"/>
    <n v="0"/>
    <s v=""/>
    <m/>
    <m/>
    <m/>
    <s v=""/>
    <m/>
    <m/>
    <m/>
    <m/>
    <m/>
    <m/>
    <s v=""/>
    <m/>
    <m/>
    <m/>
    <m/>
  </r>
  <r>
    <x v="2"/>
    <s v="Tena"/>
    <x v="2"/>
    <d v="2021-09-12T00:00:00"/>
    <d v="1899-12-30T10:15:00"/>
    <d v="1899-12-30T10:18:00"/>
    <n v="4.9999999988358468E-2"/>
    <d v="2021-09-12T10:15:00"/>
    <d v="2021-09-12T10:18:00"/>
    <x v="8"/>
    <s v=""/>
    <n v="6932"/>
    <n v="6932"/>
    <n v="0"/>
    <s v=""/>
    <m/>
    <m/>
    <m/>
    <s v=""/>
    <m/>
    <m/>
    <m/>
    <m/>
    <m/>
    <m/>
    <s v=""/>
    <m/>
    <m/>
    <m/>
    <m/>
  </r>
  <r>
    <x v="2"/>
    <s v="Tena"/>
    <x v="2"/>
    <d v="2021-09-12T00:00:00"/>
    <d v="1899-12-30T10:18:00"/>
    <d v="1899-12-30T10:45:00"/>
    <n v="0.44999999989522621"/>
    <d v="2021-09-12T10:18:00"/>
    <d v="2021-09-12T10:45:00"/>
    <x v="5"/>
    <s v=""/>
    <n v="6932"/>
    <n v="7025"/>
    <n v="93"/>
    <n v="206.66666671478501"/>
    <m/>
    <m/>
    <n v="110"/>
    <n v="110"/>
    <n v="42"/>
    <n v="1200"/>
    <n v="25"/>
    <n v="12"/>
    <n v="3236"/>
    <n v="3236"/>
    <s v=""/>
    <n v="197"/>
    <n v="257"/>
    <n v="234"/>
    <m/>
  </r>
  <r>
    <x v="2"/>
    <s v="Tena"/>
    <x v="2"/>
    <d v="2021-09-12T00:00:00"/>
    <d v="1899-12-30T10:45:00"/>
    <d v="1899-12-30T10:49:00"/>
    <n v="6.6666666709352285E-2"/>
    <d v="2021-09-12T10:45:00"/>
    <d v="2021-09-12T10:49:00"/>
    <x v="7"/>
    <s v=""/>
    <n v="7025"/>
    <n v="7025"/>
    <n v="0"/>
    <s v=""/>
    <m/>
    <m/>
    <m/>
    <s v=""/>
    <m/>
    <m/>
    <m/>
    <m/>
    <m/>
    <m/>
    <s v=""/>
    <m/>
    <m/>
    <m/>
    <m/>
  </r>
  <r>
    <x v="2"/>
    <s v="Tena"/>
    <x v="2"/>
    <d v="2021-09-12T00:00:00"/>
    <d v="1899-12-30T10:49:00"/>
    <d v="1899-12-30T10:54:00"/>
    <n v="8.3333333430346102E-2"/>
    <d v="2021-09-12T10:49:00"/>
    <d v="2021-09-12T10:54:00"/>
    <x v="9"/>
    <s v=""/>
    <n v="7025"/>
    <n v="7025"/>
    <n v="0"/>
    <s v=""/>
    <m/>
    <m/>
    <m/>
    <s v=""/>
    <m/>
    <m/>
    <m/>
    <m/>
    <m/>
    <m/>
    <s v=""/>
    <m/>
    <m/>
    <m/>
    <m/>
  </r>
  <r>
    <x v="2"/>
    <s v="Tena"/>
    <x v="2"/>
    <d v="2021-09-12T00:00:00"/>
    <d v="1899-12-30T10:54:00"/>
    <d v="1899-12-30T10:57:00"/>
    <n v="4.9999999988358468E-2"/>
    <d v="2021-09-12T10:54:00"/>
    <d v="2021-09-12T10:57:00"/>
    <x v="8"/>
    <s v=""/>
    <n v="7025"/>
    <n v="7025"/>
    <n v="0"/>
    <s v=""/>
    <m/>
    <m/>
    <m/>
    <s v=""/>
    <m/>
    <m/>
    <m/>
    <m/>
    <m/>
    <m/>
    <s v=""/>
    <m/>
    <m/>
    <m/>
    <m/>
  </r>
  <r>
    <x v="2"/>
    <s v="Basal Tena"/>
    <x v="2"/>
    <d v="2021-09-12T00:00:00"/>
    <d v="1899-12-30T10:57:00"/>
    <d v="1899-12-30T11:19:00"/>
    <n v="0.36666666663950309"/>
    <d v="2021-09-12T10:57:00"/>
    <d v="2021-09-12T11:19:00"/>
    <x v="5"/>
    <s v=""/>
    <n v="7025"/>
    <n v="7092"/>
    <n v="67"/>
    <n v="182.72727274080961"/>
    <m/>
    <m/>
    <n v="110"/>
    <n v="110"/>
    <n v="38"/>
    <n v="1200"/>
    <n v="25"/>
    <n v="12"/>
    <n v="3240"/>
    <n v="3240"/>
    <s v=""/>
    <m/>
    <m/>
    <m/>
    <m/>
  </r>
  <r>
    <x v="2"/>
    <s v="Napo Sup"/>
    <x v="2"/>
    <d v="2021-09-12T00:00:00"/>
    <d v="1899-12-30T11:19:00"/>
    <d v="1899-12-30T11:35:00"/>
    <n v="0.26666666666278616"/>
    <d v="2021-09-12T11:19:00"/>
    <d v="2021-09-12T11:35:00"/>
    <x v="5"/>
    <s v=""/>
    <n v="7092"/>
    <n v="7119"/>
    <n v="27"/>
    <n v="101.25000000147338"/>
    <m/>
    <m/>
    <n v="110"/>
    <n v="110"/>
    <n v="42"/>
    <n v="1200"/>
    <n v="23"/>
    <n v="12"/>
    <n v="3240"/>
    <n v="3240"/>
    <s v=""/>
    <m/>
    <m/>
    <m/>
    <m/>
  </r>
  <r>
    <x v="2"/>
    <s v="Napo Sup"/>
    <x v="2"/>
    <d v="2021-09-12T00:00:00"/>
    <d v="1899-12-30T11:35:00"/>
    <d v="1899-12-30T11:40:00"/>
    <n v="8.3333333255723119E-2"/>
    <d v="2021-09-12T11:35:00"/>
    <d v="2021-09-12T11:40:00"/>
    <x v="7"/>
    <s v=""/>
    <n v="7119"/>
    <n v="7119"/>
    <n v="0"/>
    <s v=""/>
    <m/>
    <m/>
    <m/>
    <s v=""/>
    <m/>
    <m/>
    <m/>
    <m/>
    <m/>
    <m/>
    <s v=""/>
    <m/>
    <m/>
    <m/>
    <m/>
  </r>
  <r>
    <x v="2"/>
    <s v="Napo Sup"/>
    <x v="2"/>
    <d v="2021-09-12T00:00:00"/>
    <d v="1899-12-30T11:40:00"/>
    <d v="1899-12-30T11:46:00"/>
    <n v="9.9999999976716936E-2"/>
    <d v="2021-09-12T11:40:00"/>
    <d v="2021-09-12T11:46:00"/>
    <x v="9"/>
    <s v=""/>
    <n v="7119"/>
    <n v="7119"/>
    <n v="0"/>
    <s v=""/>
    <m/>
    <m/>
    <m/>
    <s v=""/>
    <m/>
    <m/>
    <m/>
    <m/>
    <m/>
    <m/>
    <s v=""/>
    <m/>
    <m/>
    <m/>
    <m/>
  </r>
  <r>
    <x v="2"/>
    <s v="Napo Sup"/>
    <x v="2"/>
    <d v="2021-09-12T00:00:00"/>
    <d v="1899-12-30T11:46:00"/>
    <d v="1899-12-30T11:50:00"/>
    <n v="6.6666666709352285E-2"/>
    <d v="2021-09-12T11:46:00"/>
    <d v="2021-09-12T11:50:00"/>
    <x v="8"/>
    <s v=""/>
    <n v="7119"/>
    <n v="7119"/>
    <n v="0"/>
    <s v=""/>
    <m/>
    <m/>
    <m/>
    <s v=""/>
    <m/>
    <m/>
    <m/>
    <m/>
    <m/>
    <m/>
    <s v=""/>
    <m/>
    <m/>
    <m/>
    <m/>
  </r>
  <r>
    <x v="2"/>
    <s v="Napo Sup"/>
    <x v="2"/>
    <d v="2021-09-12T00:00:00"/>
    <d v="1899-12-30T11:50:00"/>
    <d v="1899-12-30T12:56:00"/>
    <n v="1.1000000000931323"/>
    <d v="2021-09-12T11:50:00"/>
    <d v="2021-09-12T12:56:00"/>
    <x v="5"/>
    <s v=""/>
    <n v="7119"/>
    <n v="7213"/>
    <n v="94"/>
    <n v="85.45454544731038"/>
    <m/>
    <m/>
    <n v="110"/>
    <n v="110"/>
    <n v="20"/>
    <n v="1200"/>
    <n v="22"/>
    <n v="12"/>
    <n v="3280"/>
    <n v="3280"/>
    <s v=""/>
    <m/>
    <n v="233"/>
    <m/>
    <m/>
  </r>
  <r>
    <x v="2"/>
    <s v="Napo Sup"/>
    <x v="2"/>
    <d v="2021-09-12T00:00:00"/>
    <d v="1899-12-30T12:56:00"/>
    <d v="1899-12-30T13:02:00"/>
    <n v="9.9999999976716936E-2"/>
    <d v="2021-09-12T12:56:00"/>
    <d v="2021-09-12T13:02:00"/>
    <x v="9"/>
    <s v=""/>
    <n v="7213"/>
    <n v="7213"/>
    <n v="0"/>
    <s v=""/>
    <m/>
    <m/>
    <m/>
    <s v=""/>
    <m/>
    <m/>
    <m/>
    <m/>
    <m/>
    <m/>
    <s v=""/>
    <m/>
    <m/>
    <m/>
    <m/>
  </r>
  <r>
    <x v="2"/>
    <s v="Napo Sup"/>
    <x v="2"/>
    <d v="2021-09-12T00:00:00"/>
    <d v="1899-12-30T13:02:00"/>
    <d v="1899-12-30T13:06:00"/>
    <n v="6.6666666534729302E-2"/>
    <d v="2021-09-12T13:02:00"/>
    <d v="2021-09-12T13:06:00"/>
    <x v="8"/>
    <s v=""/>
    <n v="7213"/>
    <n v="7213"/>
    <n v="0"/>
    <s v=""/>
    <m/>
    <m/>
    <m/>
    <s v=""/>
    <m/>
    <m/>
    <m/>
    <m/>
    <m/>
    <m/>
    <s v=""/>
    <m/>
    <m/>
    <m/>
    <m/>
  </r>
  <r>
    <x v="2"/>
    <s v="Napo Sup"/>
    <x v="2"/>
    <d v="2021-09-12T00:00:00"/>
    <d v="1899-12-30T13:06:00"/>
    <d v="1899-12-30T13:29:00"/>
    <n v="0.38333333336049691"/>
    <d v="2021-09-12T13:06:00"/>
    <d v="2021-09-12T13:29:00"/>
    <x v="5"/>
    <s v=""/>
    <n v="7213"/>
    <n v="7246"/>
    <n v="33"/>
    <n v="86.086956515638875"/>
    <m/>
    <m/>
    <n v="110"/>
    <n v="110"/>
    <n v="40"/>
    <n v="1200"/>
    <n v="22"/>
    <n v="12"/>
    <n v="3290"/>
    <n v="3290"/>
    <s v=""/>
    <m/>
    <m/>
    <m/>
    <m/>
  </r>
  <r>
    <x v="2"/>
    <s v="Napo Sup"/>
    <x v="2"/>
    <d v="2021-09-12T00:00:00"/>
    <d v="1899-12-30T13:29:00"/>
    <d v="1899-12-30T13:34:00"/>
    <n v="8.3333333430346102E-2"/>
    <d v="2021-09-12T13:29:00"/>
    <d v="2021-09-12T13:34:00"/>
    <x v="6"/>
    <n v="8.3333333430346102E-2"/>
    <n v="7246"/>
    <n v="7246"/>
    <n v="0"/>
    <s v=""/>
    <m/>
    <m/>
    <m/>
    <s v=""/>
    <m/>
    <m/>
    <m/>
    <m/>
    <m/>
    <m/>
    <s v=""/>
    <m/>
    <m/>
    <m/>
    <m/>
  </r>
  <r>
    <x v="2"/>
    <s v="Napo Sup"/>
    <x v="2"/>
    <d v="2021-09-12T00:00:00"/>
    <d v="1899-12-30T13:34:00"/>
    <d v="1899-12-30T14:05:00"/>
    <n v="0.5166666666045785"/>
    <d v="2021-09-12T13:34:00"/>
    <d v="2021-09-12T14:05:00"/>
    <x v="5"/>
    <s v=""/>
    <n v="7246"/>
    <n v="7280"/>
    <n v="34"/>
    <n v="65.806451620811231"/>
    <m/>
    <m/>
    <n v="100"/>
    <n v="100"/>
    <n v="40"/>
    <n v="1200"/>
    <n v="22"/>
    <n v="12"/>
    <n v="3290"/>
    <n v="3290"/>
    <s v=""/>
    <m/>
    <m/>
    <m/>
    <m/>
  </r>
  <r>
    <x v="2"/>
    <s v="Napo Sup"/>
    <x v="2"/>
    <d v="2021-09-12T00:00:00"/>
    <d v="1899-12-30T14:05:00"/>
    <d v="1899-12-30T14:09:00"/>
    <n v="6.6666666709352285E-2"/>
    <d v="2021-09-12T14:05:00"/>
    <d v="2021-09-12T14:09:00"/>
    <x v="6"/>
    <n v="6.6666666709352285E-2"/>
    <n v="7280"/>
    <n v="7280"/>
    <n v="0"/>
    <s v=""/>
    <m/>
    <m/>
    <m/>
    <s v=""/>
    <m/>
    <m/>
    <m/>
    <m/>
    <m/>
    <m/>
    <s v=""/>
    <m/>
    <m/>
    <m/>
    <m/>
  </r>
  <r>
    <x v="2"/>
    <s v="Napo Sup"/>
    <x v="2"/>
    <d v="2021-09-12T00:00:00"/>
    <d v="1899-12-30T14:09:00"/>
    <d v="1899-12-30T14:32:00"/>
    <n v="0.38333333336049691"/>
    <d v="2021-09-12T14:09:00"/>
    <d v="2021-09-12T14:32:00"/>
    <x v="5"/>
    <s v=""/>
    <n v="7280"/>
    <n v="7307"/>
    <n v="27"/>
    <n v="70.434782603704534"/>
    <m/>
    <m/>
    <n v="100"/>
    <n v="100"/>
    <n v="40"/>
    <n v="1200"/>
    <n v="23"/>
    <n v="12"/>
    <n v="3290"/>
    <n v="3290"/>
    <s v=""/>
    <m/>
    <m/>
    <m/>
    <m/>
  </r>
  <r>
    <x v="2"/>
    <s v="Napo Sup"/>
    <x v="2"/>
    <d v="2021-09-12T00:00:00"/>
    <d v="1899-12-30T14:32:00"/>
    <d v="1899-12-30T14:41:00"/>
    <n v="0.1499999999650754"/>
    <d v="2021-09-12T14:32:00"/>
    <d v="2021-09-12T14:41:00"/>
    <x v="9"/>
    <s v=""/>
    <n v="7307"/>
    <n v="7307"/>
    <n v="0"/>
    <s v=""/>
    <m/>
    <m/>
    <m/>
    <s v=""/>
    <m/>
    <m/>
    <m/>
    <m/>
    <m/>
    <m/>
    <s v=""/>
    <m/>
    <m/>
    <m/>
    <m/>
  </r>
  <r>
    <x v="2"/>
    <s v="Napo Sup"/>
    <x v="2"/>
    <d v="2021-09-12T00:00:00"/>
    <d v="1899-12-30T14:41:00"/>
    <d v="1899-12-30T14:45:00"/>
    <n v="6.6666666709352285E-2"/>
    <d v="2021-09-12T14:41:00"/>
    <d v="2021-09-12T14:45:00"/>
    <x v="8"/>
    <s v=""/>
    <n v="7307"/>
    <n v="7307"/>
    <n v="0"/>
    <s v=""/>
    <m/>
    <m/>
    <m/>
    <s v=""/>
    <m/>
    <m/>
    <m/>
    <m/>
    <m/>
    <m/>
    <s v=""/>
    <m/>
    <m/>
    <m/>
    <m/>
  </r>
  <r>
    <x v="2"/>
    <s v="Napo Sup"/>
    <x v="2"/>
    <d v="2021-09-12T00:00:00"/>
    <d v="1899-12-30T14:45:00"/>
    <d v="1899-12-30T15:48:00"/>
    <n v="1.0499999999301508"/>
    <d v="2021-09-12T14:45:00"/>
    <d v="2021-09-12T15:48:00"/>
    <x v="5"/>
    <s v=""/>
    <n v="7307"/>
    <n v="7403"/>
    <n v="96"/>
    <n v="91.428571434653534"/>
    <m/>
    <m/>
    <n v="100"/>
    <n v="100"/>
    <n v="40"/>
    <n v="1200"/>
    <n v="23"/>
    <n v="12"/>
    <n v="3300"/>
    <n v="3300"/>
    <s v=""/>
    <m/>
    <m/>
    <m/>
    <m/>
  </r>
  <r>
    <x v="2"/>
    <s v="Napo Sup"/>
    <x v="2"/>
    <d v="2021-09-12T00:00:00"/>
    <d v="1899-12-30T15:48:00"/>
    <d v="1899-12-30T15:53:00"/>
    <n v="8.3333333430346102E-2"/>
    <d v="2021-09-12T15:48:00"/>
    <d v="2021-09-12T15:53:00"/>
    <x v="9"/>
    <s v=""/>
    <n v="7403"/>
    <n v="7403"/>
    <n v="0"/>
    <s v=""/>
    <m/>
    <m/>
    <m/>
    <s v=""/>
    <m/>
    <m/>
    <m/>
    <m/>
    <m/>
    <m/>
    <s v=""/>
    <m/>
    <m/>
    <m/>
    <m/>
  </r>
  <r>
    <x v="2"/>
    <s v="Napo Sup"/>
    <x v="2"/>
    <d v="2021-09-12T00:00:00"/>
    <d v="1899-12-30T15:53:00"/>
    <d v="1899-12-30T15:56:00"/>
    <n v="4.9999999988358468E-2"/>
    <d v="2021-09-12T15:53:00"/>
    <d v="2021-09-12T15:56:00"/>
    <x v="8"/>
    <s v=""/>
    <n v="7403"/>
    <n v="7403"/>
    <n v="0"/>
    <s v=""/>
    <m/>
    <m/>
    <m/>
    <s v=""/>
    <m/>
    <m/>
    <m/>
    <m/>
    <m/>
    <m/>
    <s v=""/>
    <m/>
    <m/>
    <m/>
    <m/>
  </r>
  <r>
    <x v="2"/>
    <s v="Napo Sup"/>
    <x v="2"/>
    <d v="2021-09-12T00:00:00"/>
    <d v="1899-12-30T15:56:00"/>
    <d v="1899-12-30T16:53:00"/>
    <n v="0.94999999995343387"/>
    <d v="2021-09-12T15:56:00"/>
    <d v="2021-09-12T16:53:00"/>
    <x v="5"/>
    <s v=""/>
    <n v="7403"/>
    <n v="7495"/>
    <n v="92"/>
    <n v="96.842105267904799"/>
    <m/>
    <m/>
    <n v="100"/>
    <n v="100"/>
    <n v="42"/>
    <n v="1200"/>
    <n v="22"/>
    <n v="12"/>
    <n v="3350"/>
    <n v="3350"/>
    <s v=""/>
    <m/>
    <n v="265"/>
    <m/>
    <m/>
  </r>
  <r>
    <x v="2"/>
    <s v="Napo Sup"/>
    <x v="2"/>
    <d v="2021-09-12T00:00:00"/>
    <d v="1899-12-30T16:53:00"/>
    <d v="1899-12-30T17:01:00"/>
    <n v="0.13333333324408159"/>
    <d v="2021-09-12T16:53:00"/>
    <d v="2021-09-12T17:01:00"/>
    <x v="9"/>
    <s v=""/>
    <n v="7495"/>
    <n v="7495"/>
    <n v="0"/>
    <s v=""/>
    <m/>
    <m/>
    <m/>
    <s v=""/>
    <m/>
    <m/>
    <m/>
    <m/>
    <m/>
    <m/>
    <s v=""/>
    <m/>
    <m/>
    <m/>
    <m/>
  </r>
  <r>
    <x v="2"/>
    <s v="Napo Sup"/>
    <x v="2"/>
    <d v="2021-09-12T00:00:00"/>
    <d v="1899-12-30T17:01:00"/>
    <d v="1899-12-30T17:04:00"/>
    <n v="4.9999999988358468E-2"/>
    <d v="2021-09-12T17:01:00"/>
    <d v="2021-09-12T17:04:00"/>
    <x v="8"/>
    <s v=""/>
    <n v="7495"/>
    <n v="7495"/>
    <n v="0"/>
    <s v=""/>
    <m/>
    <m/>
    <m/>
    <s v=""/>
    <m/>
    <m/>
    <m/>
    <m/>
    <m/>
    <m/>
    <s v=""/>
    <m/>
    <m/>
    <m/>
    <m/>
  </r>
  <r>
    <x v="2"/>
    <s v="Napo Sup"/>
    <x v="2"/>
    <d v="2021-09-12T00:00:00"/>
    <d v="1899-12-30T17:04:00"/>
    <d v="1899-12-30T17:25:00"/>
    <n v="0.35000000009313226"/>
    <d v="2021-09-12T17:04:00"/>
    <d v="2021-09-12T17:25:00"/>
    <x v="5"/>
    <s v=""/>
    <n v="7495"/>
    <n v="7541"/>
    <n v="46"/>
    <n v="131.42857139359933"/>
    <m/>
    <m/>
    <n v="100"/>
    <n v="100"/>
    <n v="42"/>
    <n v="1200"/>
    <n v="23"/>
    <n v="12"/>
    <n v="3250"/>
    <n v="3250"/>
    <s v=""/>
    <m/>
    <m/>
    <m/>
    <m/>
  </r>
  <r>
    <x v="2"/>
    <s v="Napo Sup"/>
    <x v="2"/>
    <d v="2021-09-12T00:00:00"/>
    <d v="1899-12-30T17:25:00"/>
    <d v="1899-12-30T17:34:00"/>
    <n v="0.1499999999650754"/>
    <d v="2021-09-12T17:25:00"/>
    <d v="2021-09-12T17:34:00"/>
    <x v="10"/>
    <s v=""/>
    <n v="7541"/>
    <n v="7541"/>
    <n v="0"/>
    <s v=""/>
    <m/>
    <m/>
    <m/>
    <s v=""/>
    <m/>
    <m/>
    <m/>
    <m/>
    <m/>
    <m/>
    <s v=""/>
    <m/>
    <m/>
    <m/>
    <m/>
  </r>
  <r>
    <x v="2"/>
    <s v="Napo Sup"/>
    <x v="2"/>
    <d v="2021-09-12T00:00:00"/>
    <d v="1899-12-30T17:34:00"/>
    <d v="1899-12-30T18:01:00"/>
    <n v="0.45000000006984919"/>
    <d v="2021-09-12T17:34:00"/>
    <d v="2021-09-12T18:01:00"/>
    <x v="5"/>
    <s v=""/>
    <n v="7541"/>
    <n v="7588"/>
    <n v="47"/>
    <n v="104.44444442823253"/>
    <m/>
    <m/>
    <n v="100"/>
    <n v="100"/>
    <n v="42"/>
    <n v="1200"/>
    <n v="23"/>
    <n v="12"/>
    <n v="3250"/>
    <n v="3250"/>
    <s v=""/>
    <m/>
    <m/>
    <m/>
    <m/>
  </r>
  <r>
    <x v="2"/>
    <s v="Napo Sup"/>
    <x v="2"/>
    <d v="2021-09-12T00:00:00"/>
    <d v="1899-12-30T18:01:00"/>
    <d v="1899-12-30T18:06:00"/>
    <n v="8.3333333255723119E-2"/>
    <d v="2021-09-12T18:01:00"/>
    <d v="2021-09-12T18:06:00"/>
    <x v="9"/>
    <s v=""/>
    <n v="7588"/>
    <n v="7588"/>
    <n v="0"/>
    <s v=""/>
    <m/>
    <m/>
    <m/>
    <s v=""/>
    <m/>
    <m/>
    <m/>
    <m/>
    <m/>
    <m/>
    <s v=""/>
    <m/>
    <m/>
    <m/>
    <m/>
  </r>
  <r>
    <x v="2"/>
    <s v="Napo Sup"/>
    <x v="2"/>
    <d v="2021-09-12T00:00:00"/>
    <d v="1899-12-30T18:06:00"/>
    <d v="1899-12-30T18:13:00"/>
    <n v="0.11666666669771075"/>
    <d v="2021-09-12T18:06:00"/>
    <d v="2021-09-12T18:13:00"/>
    <x v="6"/>
    <n v="0.11666666669771075"/>
    <n v="7588"/>
    <n v="7588"/>
    <n v="0"/>
    <s v=""/>
    <m/>
    <m/>
    <m/>
    <s v=""/>
    <m/>
    <m/>
    <m/>
    <m/>
    <m/>
    <m/>
    <s v=""/>
    <m/>
    <m/>
    <m/>
    <m/>
  </r>
  <r>
    <x v="2"/>
    <s v="Napo Sup"/>
    <x v="2"/>
    <d v="2021-09-12T00:00:00"/>
    <d v="1899-12-30T18:13:00"/>
    <d v="1899-12-30T19:00:00"/>
    <n v="0.78333333326736465"/>
    <d v="2021-09-12T18:13:00"/>
    <d v="2021-09-12T19:00:00"/>
    <x v="5"/>
    <s v=""/>
    <n v="7588"/>
    <n v="7648"/>
    <n v="60"/>
    <n v="76.595744687301604"/>
    <m/>
    <m/>
    <n v="100"/>
    <n v="100"/>
    <n v="40"/>
    <n v="1200"/>
    <n v="23"/>
    <n v="12"/>
    <n v="3180"/>
    <n v="3180"/>
    <s v=""/>
    <m/>
    <m/>
    <m/>
    <m/>
  </r>
  <r>
    <x v="2"/>
    <s v="Napo Sup"/>
    <x v="2"/>
    <d v="2021-09-12T00:00:00"/>
    <d v="1899-12-30T19:00:00"/>
    <d v="1899-12-30T19:08:00"/>
    <n v="0.13333333341870457"/>
    <d v="2021-09-12T19:00:00"/>
    <d v="2021-09-12T19:08:00"/>
    <x v="3"/>
    <s v=""/>
    <n v="7648"/>
    <n v="7648"/>
    <n v="0"/>
    <s v=""/>
    <m/>
    <m/>
    <m/>
    <s v=""/>
    <m/>
    <m/>
    <m/>
    <m/>
    <m/>
    <m/>
    <s v=""/>
    <m/>
    <m/>
    <m/>
    <m/>
  </r>
  <r>
    <x v="2"/>
    <s v="Napo Sup"/>
    <x v="2"/>
    <d v="2021-09-12T00:00:00"/>
    <d v="1899-12-30T19:08:00"/>
    <d v="1899-12-30T19:26:00"/>
    <n v="0.29999999993015081"/>
    <d v="2021-09-12T19:08:00"/>
    <d v="2021-09-12T19:26:00"/>
    <x v="5"/>
    <s v=""/>
    <n v="7648"/>
    <n v="7681"/>
    <n v="33"/>
    <n v="110.00000002561137"/>
    <m/>
    <m/>
    <n v="100"/>
    <n v="100"/>
    <n v="40"/>
    <n v="1000"/>
    <n v="23"/>
    <n v="12"/>
    <n v="2300"/>
    <n v="2300"/>
    <s v=""/>
    <m/>
    <m/>
    <m/>
    <m/>
  </r>
  <r>
    <x v="2"/>
    <s v="Napo Sup"/>
    <x v="2"/>
    <d v="2021-09-12T00:00:00"/>
    <d v="1899-12-30T19:26:00"/>
    <d v="1899-12-30T19:31:00"/>
    <n v="8.3333333430346102E-2"/>
    <d v="2021-09-12T19:26:00"/>
    <d v="2021-09-12T19:31:00"/>
    <x v="9"/>
    <s v=""/>
    <n v="7681"/>
    <n v="7681"/>
    <n v="0"/>
    <s v=""/>
    <m/>
    <m/>
    <m/>
    <s v=""/>
    <m/>
    <m/>
    <m/>
    <m/>
    <m/>
    <m/>
    <s v=""/>
    <m/>
    <m/>
    <m/>
    <m/>
  </r>
  <r>
    <x v="2"/>
    <s v="Napo Sup"/>
    <x v="2"/>
    <d v="2021-09-12T00:00:00"/>
    <d v="1899-12-30T19:31:00"/>
    <d v="1899-12-30T19:45:00"/>
    <n v="0.23333333322079852"/>
    <d v="2021-09-12T19:31:00"/>
    <d v="2021-09-12T19:45:00"/>
    <x v="5"/>
    <s v=""/>
    <n v="7681"/>
    <n v="7696"/>
    <n v="15"/>
    <n v="64.285714316718781"/>
    <m/>
    <m/>
    <n v="100"/>
    <n v="100"/>
    <n v="38"/>
    <n v="1000"/>
    <n v="25"/>
    <n v="12"/>
    <n v="2300"/>
    <n v="2300"/>
    <s v=""/>
    <m/>
    <m/>
    <m/>
    <m/>
  </r>
  <r>
    <x v="2"/>
    <s v="Napo Sup"/>
    <x v="2"/>
    <d v="2021-09-12T00:00:00"/>
    <d v="1899-12-30T19:45:00"/>
    <d v="1899-12-30T19:57:00"/>
    <n v="0.20000000012805685"/>
    <d v="2021-09-12T19:45:00"/>
    <d v="2021-09-12T19:57:00"/>
    <x v="8"/>
    <s v=""/>
    <n v="7696"/>
    <n v="7696"/>
    <n v="0"/>
    <s v=""/>
    <m/>
    <m/>
    <m/>
    <s v=""/>
    <m/>
    <m/>
    <m/>
    <m/>
    <m/>
    <m/>
    <s v=""/>
    <m/>
    <m/>
    <m/>
    <m/>
  </r>
  <r>
    <x v="2"/>
    <s v="Napo Sup"/>
    <x v="2"/>
    <d v="2021-09-12T00:00:00"/>
    <d v="1899-12-30T19:57:00"/>
    <d v="1899-12-30T20:21:00"/>
    <n v="0.39999999990686774"/>
    <d v="2021-09-12T19:57:00"/>
    <d v="2021-09-12T20:21:00"/>
    <x v="5"/>
    <s v=""/>
    <n v="7696"/>
    <n v="7752"/>
    <n v="56"/>
    <n v="140.00000003259629"/>
    <m/>
    <m/>
    <n v="100"/>
    <n v="100"/>
    <n v="37"/>
    <n v="1100"/>
    <n v="24"/>
    <n v="12"/>
    <n v="2920"/>
    <n v="2920"/>
    <s v=""/>
    <m/>
    <m/>
    <m/>
    <m/>
  </r>
  <r>
    <x v="2"/>
    <s v="Napo Sup"/>
    <x v="2"/>
    <d v="2021-09-12T00:00:00"/>
    <d v="1899-12-30T20:21:00"/>
    <d v="1899-12-30T20:26:00"/>
    <n v="8.3333333430346102E-2"/>
    <d v="2021-09-12T20:21:00"/>
    <d v="2021-09-12T20:26:00"/>
    <x v="3"/>
    <s v=""/>
    <n v="7752"/>
    <n v="7752"/>
    <n v="0"/>
    <s v=""/>
    <m/>
    <m/>
    <m/>
    <s v=""/>
    <m/>
    <m/>
    <m/>
    <m/>
    <m/>
    <m/>
    <s v=""/>
    <m/>
    <m/>
    <m/>
    <m/>
  </r>
  <r>
    <x v="2"/>
    <s v="Napo Sup"/>
    <x v="2"/>
    <d v="2021-09-12T00:00:00"/>
    <d v="1899-12-30T20:26:00"/>
    <d v="1899-12-30T20:36:00"/>
    <n v="0.16666666651144624"/>
    <d v="2021-09-12T20:26:00"/>
    <d v="2021-09-12T20:36:00"/>
    <x v="5"/>
    <s v=""/>
    <n v="7752"/>
    <n v="7773"/>
    <n v="21"/>
    <n v="126.00000011734664"/>
    <m/>
    <m/>
    <n v="100"/>
    <n v="100"/>
    <n v="40"/>
    <n v="1000"/>
    <n v="23"/>
    <n v="12"/>
    <n v="2490"/>
    <n v="2490"/>
    <s v=""/>
    <m/>
    <m/>
    <m/>
    <m/>
  </r>
  <r>
    <x v="2"/>
    <s v="Napo Sup"/>
    <x v="2"/>
    <d v="2021-09-12T00:00:00"/>
    <d v="1899-12-30T20:36:00"/>
    <d v="1899-12-30T20:43:00"/>
    <n v="0.11666666669771075"/>
    <d v="2021-09-12T20:36:00"/>
    <d v="2021-09-12T20:43:00"/>
    <x v="9"/>
    <s v=""/>
    <n v="7773"/>
    <n v="7773"/>
    <n v="0"/>
    <s v=""/>
    <m/>
    <m/>
    <m/>
    <s v=""/>
    <m/>
    <m/>
    <m/>
    <m/>
    <m/>
    <m/>
    <s v=""/>
    <m/>
    <m/>
    <m/>
    <m/>
  </r>
  <r>
    <x v="2"/>
    <s v="Napo Sup"/>
    <x v="2"/>
    <d v="2021-09-12T00:00:00"/>
    <d v="1899-12-30T20:43:00"/>
    <d v="1899-12-30T20:46:00"/>
    <n v="4.9999999988358468E-2"/>
    <d v="2021-09-12T20:43:00"/>
    <d v="2021-09-12T20:46:00"/>
    <x v="8"/>
    <s v=""/>
    <n v="7773"/>
    <n v="7773"/>
    <n v="0"/>
    <s v=""/>
    <m/>
    <m/>
    <m/>
    <s v=""/>
    <m/>
    <m/>
    <m/>
    <m/>
    <m/>
    <m/>
    <s v=""/>
    <m/>
    <m/>
    <m/>
    <m/>
  </r>
  <r>
    <x v="2"/>
    <s v="Napo Sup"/>
    <x v="2"/>
    <d v="2021-09-12T00:00:00"/>
    <d v="1899-12-30T20:46:00"/>
    <d v="1899-12-30T20:52:00"/>
    <n v="9.9999999976716936E-2"/>
    <d v="2021-09-12T20:46:00"/>
    <d v="2021-09-12T20:52:00"/>
    <x v="10"/>
    <s v=""/>
    <n v="7773"/>
    <n v="7773"/>
    <n v="0"/>
    <s v=""/>
    <m/>
    <m/>
    <m/>
    <s v=""/>
    <m/>
    <m/>
    <m/>
    <m/>
    <m/>
    <m/>
    <s v=""/>
    <m/>
    <m/>
    <m/>
    <m/>
  </r>
  <r>
    <x v="1"/>
    <s v="Napo Inf"/>
    <x v="2"/>
    <d v="2021-09-12T00:00:00"/>
    <d v="1899-12-30T20:52:00"/>
    <d v="1899-12-30T21:36:00"/>
    <n v="0.73333333345362917"/>
    <d v="2021-09-12T20:52:00"/>
    <d v="2021-09-12T21:36:00"/>
    <x v="5"/>
    <s v=""/>
    <n v="7773"/>
    <n v="7867"/>
    <n v="94"/>
    <n v="128.18181816079127"/>
    <m/>
    <m/>
    <n v="110"/>
    <n v="110"/>
    <n v="29"/>
    <n v="1000"/>
    <n v="25"/>
    <n v="15"/>
    <n v="2480"/>
    <n v="2480"/>
    <s v=""/>
    <m/>
    <m/>
    <m/>
    <m/>
  </r>
  <r>
    <x v="1"/>
    <s v="Napo Inf"/>
    <x v="2"/>
    <d v="2021-09-12T00:00:00"/>
    <d v="1899-12-30T21:36:00"/>
    <d v="1899-12-30T21:40:00"/>
    <n v="6.6666666709352285E-2"/>
    <d v="2021-09-12T21:36:00"/>
    <d v="2021-09-12T21:40:00"/>
    <x v="9"/>
    <s v=""/>
    <n v="7867"/>
    <n v="7867"/>
    <n v="0"/>
    <s v=""/>
    <m/>
    <m/>
    <m/>
    <s v=""/>
    <m/>
    <m/>
    <m/>
    <m/>
    <m/>
    <m/>
    <s v=""/>
    <m/>
    <m/>
    <m/>
    <m/>
  </r>
  <r>
    <x v="1"/>
    <s v="Napo Inf"/>
    <x v="2"/>
    <d v="2021-09-12T00:00:00"/>
    <d v="1899-12-30T21:40:00"/>
    <d v="1899-12-30T21:41:00"/>
    <n v="1.6666666546370834E-2"/>
    <d v="2021-09-12T21:40:00"/>
    <d v="2021-09-12T21:41:00"/>
    <x v="8"/>
    <s v=""/>
    <n v="7867"/>
    <n v="7867"/>
    <n v="0"/>
    <s v=""/>
    <m/>
    <m/>
    <m/>
    <s v=""/>
    <m/>
    <m/>
    <m/>
    <m/>
    <m/>
    <m/>
    <s v=""/>
    <m/>
    <m/>
    <m/>
    <m/>
  </r>
  <r>
    <x v="1"/>
    <s v="Napo Inf"/>
    <x v="2"/>
    <d v="2021-09-12T00:00:00"/>
    <d v="1899-12-30T21:41:00"/>
    <d v="1899-12-30T21:46:00"/>
    <n v="8.3333333430346102E-2"/>
    <d v="2021-09-12T21:41:00"/>
    <d v="2021-09-12T21:46:00"/>
    <x v="10"/>
    <s v=""/>
    <n v="7867"/>
    <n v="7867"/>
    <n v="0"/>
    <s v=""/>
    <m/>
    <m/>
    <m/>
    <s v=""/>
    <m/>
    <m/>
    <m/>
    <m/>
    <m/>
    <m/>
    <s v=""/>
    <m/>
    <m/>
    <m/>
    <m/>
  </r>
  <r>
    <x v="1"/>
    <s v="Napo Inf"/>
    <x v="2"/>
    <d v="2021-09-12T00:00:00"/>
    <d v="1899-12-30T21:46:00"/>
    <d v="1899-12-30T22:25:00"/>
    <n v="0.65000000002328306"/>
    <d v="2021-09-12T21:46:00"/>
    <d v="2021-09-12T22:25:00"/>
    <x v="5"/>
    <s v=""/>
    <n v="7867"/>
    <n v="7879"/>
    <n v="12"/>
    <n v="18.461538460877168"/>
    <m/>
    <m/>
    <n v="110"/>
    <n v="110"/>
    <n v="28"/>
    <n v="1100"/>
    <n v="25"/>
    <n v="15"/>
    <n v="3030"/>
    <n v="3030"/>
    <s v=""/>
    <m/>
    <m/>
    <m/>
    <m/>
  </r>
  <r>
    <x v="1"/>
    <s v="Napo Inf"/>
    <x v="2"/>
    <d v="2021-09-12T00:00:00"/>
    <d v="1899-12-30T22:25:00"/>
    <d v="1899-12-30T22:30:00"/>
    <n v="8.3333333255723119E-2"/>
    <d v="2021-09-12T22:25:00"/>
    <d v="2021-09-12T22:30:00"/>
    <x v="6"/>
    <n v="8.3333333255723119E-2"/>
    <n v="7879"/>
    <n v="7879"/>
    <n v="0"/>
    <s v=""/>
    <m/>
    <m/>
    <m/>
    <s v=""/>
    <m/>
    <m/>
    <m/>
    <m/>
    <m/>
    <m/>
    <s v=""/>
    <m/>
    <m/>
    <m/>
    <m/>
  </r>
  <r>
    <x v="1"/>
    <s v="Napo Inf"/>
    <x v="2"/>
    <d v="2021-09-12T00:00:00"/>
    <d v="1899-12-30T22:30:00"/>
    <d v="1899-12-30T00:00:00"/>
    <n v="1.5"/>
    <d v="2021-09-12T22:30:00"/>
    <d v="2021-09-13T00:00:00"/>
    <x v="11"/>
    <s v=""/>
    <n v="7879"/>
    <n v="6666"/>
    <n v="-1213"/>
    <s v=""/>
    <m/>
    <m/>
    <m/>
    <s v=""/>
    <m/>
    <m/>
    <m/>
    <m/>
    <m/>
    <m/>
    <s v=""/>
    <m/>
    <m/>
    <m/>
    <m/>
  </r>
  <r>
    <x v="1"/>
    <s v="Napo Inf"/>
    <x v="2"/>
    <d v="2021-09-13T00:00:00"/>
    <d v="1899-12-30T00:00:00"/>
    <d v="1899-12-30T03:00:00"/>
    <n v="3"/>
    <d v="2021-09-13T00:00:00"/>
    <d v="2021-09-13T03:00:00"/>
    <x v="11"/>
    <s v=""/>
    <n v="6666"/>
    <n v="4778"/>
    <n v="-1888"/>
    <s v=""/>
    <m/>
    <m/>
    <m/>
    <s v=""/>
    <m/>
    <m/>
    <m/>
    <m/>
    <m/>
    <m/>
    <s v=""/>
    <m/>
    <m/>
    <m/>
    <m/>
  </r>
  <r>
    <x v="1"/>
    <s v="Napo Inf"/>
    <x v="2"/>
    <d v="2021-09-13T00:00:00"/>
    <d v="1899-12-30T03:00:00"/>
    <d v="1899-12-30T05:30:00"/>
    <n v="2.4999999999417923"/>
    <d v="2021-09-13T03:00:00"/>
    <d v="2021-09-13T05:30:00"/>
    <x v="15"/>
    <s v=""/>
    <n v="4778"/>
    <n v="120"/>
    <n v="-4658"/>
    <s v=""/>
    <m/>
    <m/>
    <m/>
    <s v=""/>
    <m/>
    <m/>
    <m/>
    <m/>
    <m/>
    <m/>
    <s v=""/>
    <m/>
    <m/>
    <m/>
    <m/>
  </r>
  <r>
    <x v="1"/>
    <s v="Napo Inf"/>
    <x v="2"/>
    <d v="2021-09-13T00:00:00"/>
    <d v="1899-12-30T05:30:00"/>
    <d v="1899-12-30T07:00:00"/>
    <n v="1.5"/>
    <d v="2021-09-13T05:30:00"/>
    <d v="2021-09-13T07:00:00"/>
    <x v="12"/>
    <s v=""/>
    <n v="120"/>
    <n v="120"/>
    <n v="0"/>
    <s v=""/>
    <m/>
    <m/>
    <m/>
    <s v=""/>
    <m/>
    <m/>
    <m/>
    <m/>
    <m/>
    <m/>
    <s v=""/>
    <m/>
    <m/>
    <m/>
    <m/>
  </r>
  <r>
    <x v="1"/>
    <s v="Napo Inf"/>
    <x v="3"/>
    <d v="2021-09-13T00:00:00"/>
    <d v="1899-12-30T07:00:00"/>
    <d v="1899-12-30T08:30:00"/>
    <n v="1.5"/>
    <d v="2021-09-13T07:00:00"/>
    <d v="2021-09-13T08:30:00"/>
    <x v="1"/>
    <s v=""/>
    <n v="120"/>
    <n v="120"/>
    <n v="0"/>
    <s v=""/>
    <m/>
    <m/>
    <m/>
    <s v=""/>
    <m/>
    <m/>
    <m/>
    <m/>
    <m/>
    <m/>
    <s v=""/>
    <m/>
    <m/>
    <m/>
    <m/>
  </r>
  <r>
    <x v="1"/>
    <s v="Napo Inf"/>
    <x v="3"/>
    <d v="2021-09-13T00:00:00"/>
    <d v="1899-12-30T08:30:00"/>
    <d v="1899-12-30T12:00:00"/>
    <n v="3.5000000000582077"/>
    <d v="2021-09-13T08:30:00"/>
    <d v="2021-09-13T12:00:00"/>
    <x v="2"/>
    <s v=""/>
    <n v="120"/>
    <n v="4470"/>
    <n v="4350"/>
    <s v=""/>
    <m/>
    <m/>
    <m/>
    <s v=""/>
    <m/>
    <m/>
    <m/>
    <m/>
    <m/>
    <m/>
    <s v=""/>
    <m/>
    <m/>
    <m/>
    <m/>
  </r>
  <r>
    <x v="1"/>
    <s v="Napo Inf"/>
    <x v="3"/>
    <d v="2021-09-13T00:00:00"/>
    <d v="1899-12-30T12:00:00"/>
    <d v="1899-12-30T16:00:00"/>
    <n v="3.9999999999417923"/>
    <d v="2021-09-13T12:00:00"/>
    <d v="2021-09-13T16:00:00"/>
    <x v="13"/>
    <s v=""/>
    <n v="4470"/>
    <n v="7400"/>
    <n v="2930"/>
    <s v=""/>
    <m/>
    <m/>
    <m/>
    <s v=""/>
    <m/>
    <m/>
    <m/>
    <m/>
    <m/>
    <m/>
    <s v=""/>
    <m/>
    <m/>
    <m/>
    <m/>
  </r>
  <r>
    <x v="1"/>
    <s v="Napo Inf"/>
    <x v="3"/>
    <d v="2021-09-13T00:00:00"/>
    <d v="1899-12-30T16:00:00"/>
    <d v="1899-12-30T17:00:00"/>
    <n v="1.0000000001164153"/>
    <d v="2021-09-13T16:00:00"/>
    <d v="2021-09-13T17:00:00"/>
    <x v="6"/>
    <n v="1.0000000001164153"/>
    <n v="7400"/>
    <n v="7400"/>
    <n v="0"/>
    <s v=""/>
    <m/>
    <m/>
    <n v="50"/>
    <n v="121.5"/>
    <m/>
    <n v="650"/>
    <m/>
    <n v="15"/>
    <n v="1620"/>
    <m/>
    <s v=""/>
    <m/>
    <m/>
    <m/>
    <m/>
  </r>
  <r>
    <x v="1"/>
    <s v="Napo Inf"/>
    <x v="3"/>
    <d v="2021-09-13T00:00:00"/>
    <d v="1899-12-30T17:00:00"/>
    <d v="1899-12-30T19:00:00"/>
    <n v="1.9999999998835847"/>
    <d v="2021-09-13T17:00:00"/>
    <d v="2021-09-13T19:00:00"/>
    <x v="14"/>
    <s v=""/>
    <n v="7400"/>
    <n v="7879"/>
    <n v="479"/>
    <s v=""/>
    <m/>
    <m/>
    <m/>
    <s v=""/>
    <m/>
    <m/>
    <m/>
    <m/>
    <m/>
    <m/>
    <s v=""/>
    <m/>
    <m/>
    <m/>
    <m/>
  </r>
  <r>
    <x v="1"/>
    <s v="Napo Inf"/>
    <x v="3"/>
    <d v="2021-09-13T00:00:00"/>
    <d v="1899-12-30T19:00:00"/>
    <d v="1899-12-30T19:24:00"/>
    <n v="0.40000000008149073"/>
    <d v="2021-09-13T19:00:00"/>
    <d v="2021-09-13T19:24:00"/>
    <x v="14"/>
    <s v=""/>
    <n v="7879"/>
    <m/>
    <s v=""/>
    <s v=""/>
    <m/>
    <m/>
    <m/>
    <s v=""/>
    <m/>
    <m/>
    <m/>
    <m/>
    <m/>
    <m/>
    <s v=""/>
    <m/>
    <m/>
    <m/>
    <m/>
  </r>
  <r>
    <x v="1"/>
    <s v="Napo Inf"/>
    <x v="3"/>
    <d v="2021-09-13T00:00:00"/>
    <d v="1899-12-30T19:24:00"/>
    <d v="1899-12-30T20:25:00"/>
    <n v="1.0166666666627862"/>
    <d v="2021-09-13T19:24:00"/>
    <d v="2021-09-13T20:25:00"/>
    <x v="5"/>
    <s v=""/>
    <n v="7879"/>
    <n v="7891"/>
    <n v="12"/>
    <n v="11.803278688569643"/>
    <m/>
    <m/>
    <n v="40"/>
    <n v="122.5"/>
    <n v="35"/>
    <n v="750"/>
    <n v="18"/>
    <n v="15"/>
    <n v="2050"/>
    <n v="1900"/>
    <n v="150"/>
    <n v="200"/>
    <n v="290"/>
    <n v="240"/>
    <m/>
  </r>
  <r>
    <x v="1"/>
    <s v="Napo Inf"/>
    <x v="3"/>
    <d v="2021-09-13T00:00:00"/>
    <d v="1899-12-30T20:25:00"/>
    <d v="1899-12-30T20:28:00"/>
    <n v="4.9999999988358468E-2"/>
    <d v="2021-09-13T20:25:00"/>
    <d v="2021-09-13T20:28:00"/>
    <x v="7"/>
    <s v=""/>
    <n v="7891"/>
    <n v="7891"/>
    <n v="0"/>
    <s v=""/>
    <m/>
    <m/>
    <m/>
    <s v=""/>
    <m/>
    <m/>
    <m/>
    <m/>
    <m/>
    <m/>
    <s v=""/>
    <m/>
    <m/>
    <m/>
    <m/>
  </r>
  <r>
    <x v="1"/>
    <s v="Napo Inf"/>
    <x v="3"/>
    <d v="2021-09-13T00:00:00"/>
    <d v="1899-12-30T20:28:00"/>
    <d v="1899-12-30T20:33:00"/>
    <n v="8.3333333255723119E-2"/>
    <d v="2021-09-13T20:28:00"/>
    <d v="2021-09-13T20:33:00"/>
    <x v="9"/>
    <s v=""/>
    <n v="7891"/>
    <n v="7891"/>
    <n v="0"/>
    <s v=""/>
    <m/>
    <m/>
    <m/>
    <s v=""/>
    <m/>
    <m/>
    <m/>
    <m/>
    <m/>
    <m/>
    <s v=""/>
    <m/>
    <m/>
    <m/>
    <m/>
  </r>
  <r>
    <x v="1"/>
    <s v="Napo Inf"/>
    <x v="3"/>
    <d v="2021-09-13T00:00:00"/>
    <d v="1899-12-30T20:33:00"/>
    <d v="1899-12-30T20:35:00"/>
    <n v="3.3333333441987634E-2"/>
    <d v="2021-09-13T20:33:00"/>
    <d v="2021-09-13T20:35:00"/>
    <x v="8"/>
    <s v=""/>
    <n v="7891"/>
    <n v="7891"/>
    <n v="0"/>
    <s v=""/>
    <m/>
    <m/>
    <m/>
    <s v=""/>
    <m/>
    <m/>
    <m/>
    <m/>
    <m/>
    <m/>
    <s v=""/>
    <m/>
    <m/>
    <m/>
    <m/>
  </r>
  <r>
    <x v="1"/>
    <s v="Napo Inf"/>
    <x v="3"/>
    <d v="2021-09-13T00:00:00"/>
    <d v="1899-12-30T20:35:00"/>
    <d v="1899-12-30T21:24:00"/>
    <n v="0.81666666670935228"/>
    <d v="2021-09-13T20:35:00"/>
    <d v="2021-09-13T21:24:00"/>
    <x v="5"/>
    <s v=""/>
    <n v="7891"/>
    <n v="7902"/>
    <n v="11"/>
    <n v="13.469387754398021"/>
    <m/>
    <m/>
    <n v="40"/>
    <n v="122.5"/>
    <n v="18"/>
    <n v="750"/>
    <n v="18"/>
    <n v="15"/>
    <n v="2060"/>
    <n v="1920"/>
    <n v="140"/>
    <m/>
    <m/>
    <m/>
    <m/>
  </r>
  <r>
    <x v="1"/>
    <s v="Napo Inf"/>
    <x v="3"/>
    <d v="2021-09-13T00:00:00"/>
    <d v="1899-12-30T21:24:00"/>
    <d v="1899-12-30T21:28:00"/>
    <n v="6.6666666534729302E-2"/>
    <d v="2021-09-13T21:24:00"/>
    <d v="2021-09-13T21:28:00"/>
    <x v="7"/>
    <s v=""/>
    <n v="7902"/>
    <n v="7902"/>
    <n v="0"/>
    <s v=""/>
    <m/>
    <m/>
    <m/>
    <s v=""/>
    <m/>
    <m/>
    <m/>
    <m/>
    <m/>
    <m/>
    <s v=""/>
    <m/>
    <m/>
    <m/>
    <m/>
  </r>
  <r>
    <x v="1"/>
    <s v="Intrusivo"/>
    <x v="3"/>
    <d v="2021-09-13T00:00:00"/>
    <d v="1899-12-30T21:28:00"/>
    <d v="1899-12-30T22:00:00"/>
    <n v="0.53333333332557231"/>
    <d v="2021-09-13T21:28:00"/>
    <d v="2021-09-13T22:00:00"/>
    <x v="5"/>
    <s v=""/>
    <n v="7902"/>
    <n v="7913"/>
    <n v="11"/>
    <n v="20.625000000300133"/>
    <m/>
    <m/>
    <n v="40"/>
    <n v="122.5"/>
    <n v="20"/>
    <n v="750"/>
    <n v="18"/>
    <n v="15"/>
    <n v="2060"/>
    <n v="1920"/>
    <n v="140"/>
    <m/>
    <m/>
    <m/>
    <m/>
  </r>
  <r>
    <x v="1"/>
    <s v="Intrusivo"/>
    <x v="3"/>
    <d v="2021-09-13T00:00:00"/>
    <d v="1899-12-30T22:00:00"/>
    <d v="1899-12-30T22:06:00"/>
    <n v="9.9999999976716936E-2"/>
    <d v="2021-09-13T22:00:00"/>
    <d v="2021-09-13T22:06:00"/>
    <x v="7"/>
    <s v=""/>
    <n v="7913"/>
    <n v="7913"/>
    <n v="0"/>
    <s v=""/>
    <m/>
    <m/>
    <m/>
    <s v=""/>
    <m/>
    <m/>
    <m/>
    <m/>
    <m/>
    <m/>
    <s v=""/>
    <m/>
    <m/>
    <m/>
    <m/>
  </r>
  <r>
    <x v="1"/>
    <s v="Intrusivo"/>
    <x v="3"/>
    <d v="2021-09-13T00:00:00"/>
    <d v="1899-12-30T22:06:00"/>
    <d v="1899-12-30T22:33:00"/>
    <n v="0.45000000006984919"/>
    <d v="2021-09-13T22:06:00"/>
    <d v="2021-09-13T22:33:00"/>
    <x v="16"/>
    <s v=""/>
    <n v="7913"/>
    <n v="7923"/>
    <n v="10"/>
    <n v="22.222222218772881"/>
    <m/>
    <m/>
    <n v="40"/>
    <n v="122.5"/>
    <n v="20"/>
    <n v="750"/>
    <n v="18"/>
    <n v="15"/>
    <n v="2100"/>
    <n v="2000"/>
    <n v="100"/>
    <m/>
    <m/>
    <m/>
    <m/>
  </r>
  <r>
    <x v="1"/>
    <s v="Intrusivo"/>
    <x v="3"/>
    <d v="2021-09-13T00:00:00"/>
    <d v="1899-12-30T22:33:00"/>
    <d v="1899-12-30T22:39:00"/>
    <n v="9.9999999976716936E-2"/>
    <d v="2021-09-13T22:33:00"/>
    <d v="2021-09-13T22:39:00"/>
    <x v="7"/>
    <s v=""/>
    <n v="7923"/>
    <n v="7923"/>
    <n v="0"/>
    <s v=""/>
    <m/>
    <m/>
    <m/>
    <s v=""/>
    <m/>
    <m/>
    <m/>
    <m/>
    <m/>
    <m/>
    <s v=""/>
    <m/>
    <m/>
    <m/>
    <m/>
  </r>
  <r>
    <x v="1"/>
    <s v="Intrusivo"/>
    <x v="3"/>
    <d v="2021-09-13T00:00:00"/>
    <d v="1899-12-30T22:39:00"/>
    <d v="1899-12-30T23:16:00"/>
    <n v="0.61666666675591841"/>
    <d v="2021-09-13T22:39:00"/>
    <d v="2021-09-13T23:16:00"/>
    <x v="16"/>
    <s v=""/>
    <n v="7923"/>
    <n v="7940"/>
    <n v="17"/>
    <n v="27.567567563577644"/>
    <m/>
    <m/>
    <n v="40"/>
    <n v="122.5"/>
    <n v="18"/>
    <n v="750"/>
    <n v="18"/>
    <n v="15"/>
    <n v="2100"/>
    <n v="2000"/>
    <n v="100"/>
    <m/>
    <m/>
    <m/>
    <m/>
  </r>
  <r>
    <x v="1"/>
    <s v="Intrusivo"/>
    <x v="3"/>
    <d v="2021-09-13T00:00:00"/>
    <d v="1899-12-30T23:16:00"/>
    <d v="1899-12-30T23:20:00"/>
    <n v="6.6666666534729302E-2"/>
    <d v="2021-09-13T23:16:00"/>
    <d v="2021-09-13T23:20:00"/>
    <x v="7"/>
    <s v=""/>
    <n v="7940"/>
    <n v="7940"/>
    <n v="0"/>
    <s v=""/>
    <m/>
    <m/>
    <m/>
    <s v=""/>
    <m/>
    <m/>
    <m/>
    <m/>
    <m/>
    <m/>
    <s v=""/>
    <m/>
    <m/>
    <m/>
    <m/>
  </r>
  <r>
    <x v="1"/>
    <s v="Intrusivo"/>
    <x v="3"/>
    <d v="2021-09-13T00:00:00"/>
    <d v="1899-12-30T23:20:00"/>
    <d v="1899-12-30T00:00:00"/>
    <n v="0.66666666674427688"/>
    <d v="2021-09-13T23:20:00"/>
    <d v="2021-09-14T00:00:00"/>
    <x v="16"/>
    <s v=""/>
    <n v="7940"/>
    <n v="7957"/>
    <n v="17"/>
    <n v="25.499999997031409"/>
    <m/>
    <m/>
    <n v="40"/>
    <n v="122.5"/>
    <n v="20"/>
    <n v="750"/>
    <n v="18"/>
    <n v="15"/>
    <n v="2100"/>
    <n v="2000"/>
    <n v="100"/>
    <m/>
    <m/>
    <m/>
    <m/>
  </r>
  <r>
    <x v="1"/>
    <s v="Intrusivo"/>
    <x v="3"/>
    <d v="2021-09-14T00:00:00"/>
    <d v="1899-12-30T00:00:00"/>
    <d v="1899-12-30T00:20:00"/>
    <n v="0.33333333337213844"/>
    <d v="2021-09-14T00:00:00"/>
    <d v="2021-09-14T00:20:00"/>
    <x v="6"/>
    <n v="0.33333333337213844"/>
    <n v="7957"/>
    <n v="7957"/>
    <n v="0"/>
    <s v=""/>
    <m/>
    <m/>
    <m/>
    <s v=""/>
    <m/>
    <m/>
    <m/>
    <m/>
    <m/>
    <m/>
    <s v=""/>
    <m/>
    <m/>
    <m/>
    <m/>
  </r>
  <r>
    <x v="1"/>
    <s v="Intrusivo"/>
    <x v="3"/>
    <d v="2021-09-14T00:00:00"/>
    <d v="1899-12-30T00:20:00"/>
    <d v="1899-12-30T00:50:00"/>
    <n v="0.49999999988358468"/>
    <d v="2021-09-14T00:20:00"/>
    <d v="2021-09-14T00:50:00"/>
    <x v="5"/>
    <s v=""/>
    <n v="7957"/>
    <n v="7968"/>
    <n v="11"/>
    <n v="22.000000005122274"/>
    <m/>
    <m/>
    <n v="40"/>
    <n v="122.5"/>
    <n v="20"/>
    <n v="750"/>
    <n v="18"/>
    <n v="15"/>
    <n v="2100"/>
    <n v="2000"/>
    <n v="100"/>
    <m/>
    <m/>
    <m/>
    <m/>
  </r>
  <r>
    <x v="1"/>
    <s v="Intrusivo"/>
    <x v="3"/>
    <d v="2021-09-14T00:00:00"/>
    <d v="1899-12-30T00:50:00"/>
    <d v="1899-12-30T00:55:00"/>
    <n v="8.3333333430346102E-2"/>
    <d v="2021-09-14T00:50:00"/>
    <d v="2021-09-14T00:55:00"/>
    <x v="7"/>
    <s v=""/>
    <n v="7968"/>
    <n v="7968"/>
    <n v="0"/>
    <s v=""/>
    <m/>
    <m/>
    <m/>
    <s v=""/>
    <m/>
    <m/>
    <m/>
    <m/>
    <m/>
    <m/>
    <s v=""/>
    <m/>
    <m/>
    <m/>
    <m/>
  </r>
  <r>
    <x v="1"/>
    <s v="Intrusivo"/>
    <x v="3"/>
    <d v="2021-09-14T00:00:00"/>
    <d v="1899-12-30T00:55:00"/>
    <d v="1899-12-30T02:16:00"/>
    <n v="1.3500000000349246"/>
    <d v="2021-09-14T00:55:00"/>
    <d v="2021-09-14T02:16:00"/>
    <x v="5"/>
    <s v=""/>
    <n v="7968"/>
    <n v="7985"/>
    <n v="17"/>
    <n v="12.592592592266822"/>
    <m/>
    <m/>
    <n v="40"/>
    <n v="122.5"/>
    <n v="20"/>
    <n v="750"/>
    <n v="18"/>
    <n v="15"/>
    <n v="2100"/>
    <n v="2000"/>
    <n v="100"/>
    <m/>
    <m/>
    <m/>
    <m/>
  </r>
  <r>
    <x v="1"/>
    <s v="Intrusivo"/>
    <x v="3"/>
    <d v="2021-09-14T00:00:00"/>
    <d v="1899-12-30T02:16:00"/>
    <d v="1899-12-30T02:23:00"/>
    <n v="0.11666666669771075"/>
    <d v="2021-09-14T02:16:00"/>
    <d v="2021-09-14T02:23:00"/>
    <x v="7"/>
    <s v=""/>
    <n v="7985"/>
    <n v="7985"/>
    <n v="0"/>
    <s v=""/>
    <m/>
    <m/>
    <m/>
    <s v=""/>
    <m/>
    <m/>
    <m/>
    <m/>
    <m/>
    <m/>
    <s v=""/>
    <m/>
    <m/>
    <m/>
    <m/>
  </r>
  <r>
    <x v="1"/>
    <s v="Intrusivo"/>
    <x v="3"/>
    <d v="2021-09-14T00:00:00"/>
    <d v="1899-12-30T02:23:00"/>
    <d v="1899-12-30T02:30:00"/>
    <n v="0.11666666652308777"/>
    <d v="2021-09-14T02:23:00"/>
    <d v="2021-09-14T02:30:00"/>
    <x v="9"/>
    <s v=""/>
    <n v="7985"/>
    <n v="7985"/>
    <n v="0"/>
    <s v=""/>
    <m/>
    <m/>
    <m/>
    <s v=""/>
    <m/>
    <m/>
    <m/>
    <m/>
    <m/>
    <m/>
    <s v=""/>
    <m/>
    <m/>
    <m/>
    <m/>
  </r>
  <r>
    <x v="1"/>
    <s v="Intrusivo"/>
    <x v="3"/>
    <d v="2021-09-14T00:00:00"/>
    <d v="1899-12-30T02:30:00"/>
    <d v="1899-12-30T02:32:00"/>
    <n v="3.3333333441987634E-2"/>
    <d v="2021-09-14T02:30:00"/>
    <d v="2021-09-14T02:32:00"/>
    <x v="8"/>
    <s v=""/>
    <n v="7985"/>
    <n v="7985"/>
    <n v="0"/>
    <s v=""/>
    <m/>
    <m/>
    <m/>
    <s v=""/>
    <m/>
    <m/>
    <m/>
    <m/>
    <m/>
    <m/>
    <s v=""/>
    <m/>
    <m/>
    <m/>
    <m/>
  </r>
  <r>
    <x v="1"/>
    <s v="Intrusivo"/>
    <x v="3"/>
    <d v="2021-09-14T00:00:00"/>
    <d v="1899-12-30T02:32:00"/>
    <d v="1899-12-30T03:35:00"/>
    <n v="1.0499999999301508"/>
    <d v="2021-09-14T02:32:00"/>
    <d v="2021-09-14T03:35:00"/>
    <x v="5"/>
    <s v=""/>
    <n v="7985"/>
    <n v="7997"/>
    <n v="12"/>
    <n v="11.428571429331692"/>
    <m/>
    <m/>
    <n v="40"/>
    <n v="122.5"/>
    <n v="18"/>
    <n v="750"/>
    <n v="18"/>
    <n v="15"/>
    <n v="2100"/>
    <n v="2000"/>
    <n v="100"/>
    <m/>
    <m/>
    <m/>
    <m/>
  </r>
  <r>
    <x v="1"/>
    <s v="Intrusivo"/>
    <x v="3"/>
    <d v="2021-09-14T00:00:00"/>
    <d v="1899-12-30T03:35:00"/>
    <d v="1899-12-30T03:40:00"/>
    <n v="8.3333333430346102E-2"/>
    <d v="2021-09-14T03:35:00"/>
    <d v="2021-09-14T03:40:00"/>
    <x v="3"/>
    <s v=""/>
    <n v="7997"/>
    <n v="7997"/>
    <n v="0"/>
    <s v=""/>
    <m/>
    <m/>
    <m/>
    <s v=""/>
    <m/>
    <m/>
    <m/>
    <m/>
    <m/>
    <m/>
    <s v=""/>
    <m/>
    <m/>
    <m/>
    <m/>
  </r>
  <r>
    <x v="1"/>
    <s v="Intrusivo"/>
    <x v="3"/>
    <d v="2021-09-14T00:00:00"/>
    <d v="1899-12-30T03:40:00"/>
    <d v="1899-12-30T04:12:00"/>
    <n v="0.53333333332557231"/>
    <d v="2021-09-14T03:40:00"/>
    <d v="2021-09-14T04:12:00"/>
    <x v="5"/>
    <s v=""/>
    <n v="7997"/>
    <n v="8005"/>
    <n v="8"/>
    <n v="15.000000000218279"/>
    <m/>
    <m/>
    <n v="40"/>
    <n v="122.5"/>
    <n v="20"/>
    <n v="750"/>
    <n v="18"/>
    <n v="15"/>
    <n v="2100"/>
    <n v="2000"/>
    <n v="100"/>
    <m/>
    <m/>
    <m/>
    <m/>
  </r>
  <r>
    <x v="1"/>
    <s v="Intrusivo"/>
    <x v="3"/>
    <d v="2021-09-14T00:00:00"/>
    <d v="1899-12-30T04:12:00"/>
    <d v="1899-12-30T04:20:00"/>
    <n v="0.13333333324408159"/>
    <d v="2021-09-14T04:12:00"/>
    <d v="2021-09-14T04:20:00"/>
    <x v="7"/>
    <s v=""/>
    <n v="8005"/>
    <n v="8005"/>
    <n v="0"/>
    <s v=""/>
    <m/>
    <m/>
    <m/>
    <s v=""/>
    <m/>
    <m/>
    <m/>
    <m/>
    <m/>
    <m/>
    <s v=""/>
    <m/>
    <m/>
    <m/>
    <m/>
  </r>
  <r>
    <x v="1"/>
    <s v="Intrusivo"/>
    <x v="3"/>
    <d v="2021-09-14T00:00:00"/>
    <d v="1899-12-30T04:20:00"/>
    <d v="1899-12-30T04:45:00"/>
    <n v="0.41666666662786156"/>
    <d v="2021-09-14T04:20:00"/>
    <d v="2021-09-14T04:45:00"/>
    <x v="5"/>
    <s v=""/>
    <n v="8005"/>
    <n v="8013"/>
    <n v="8"/>
    <n v="19.20000000178814"/>
    <m/>
    <m/>
    <n v="40"/>
    <n v="122.5"/>
    <n v="20"/>
    <n v="750"/>
    <n v="18"/>
    <n v="15"/>
    <n v="2100"/>
    <n v="2000"/>
    <n v="100"/>
    <m/>
    <m/>
    <m/>
    <m/>
  </r>
  <r>
    <x v="1"/>
    <s v="Intrusivo"/>
    <x v="3"/>
    <d v="2021-09-14T00:00:00"/>
    <d v="1899-12-30T04:45:00"/>
    <d v="1899-12-30T05:00:00"/>
    <n v="0.25000000011641532"/>
    <d v="2021-09-14T04:45:00"/>
    <d v="2021-09-14T05:00:00"/>
    <x v="7"/>
    <s v=""/>
    <n v="8013"/>
    <n v="8013"/>
    <n v="0"/>
    <s v=""/>
    <m/>
    <m/>
    <m/>
    <s v=""/>
    <m/>
    <m/>
    <m/>
    <m/>
    <m/>
    <m/>
    <s v=""/>
    <m/>
    <m/>
    <m/>
    <m/>
  </r>
  <r>
    <x v="1"/>
    <s v="Intrusivo"/>
    <x v="3"/>
    <d v="2021-09-14T00:00:00"/>
    <d v="1899-12-30T05:00:00"/>
    <d v="1899-12-30T05:17:00"/>
    <n v="0.28333333320915699"/>
    <d v="2021-09-14T05:00:00"/>
    <d v="2021-09-14T05:17:00"/>
    <x v="5"/>
    <s v=""/>
    <n v="8013"/>
    <n v="8020"/>
    <n v="7"/>
    <n v="24.70588236376901"/>
    <m/>
    <m/>
    <n v="40"/>
    <n v="122.5"/>
    <n v="18"/>
    <n v="750"/>
    <n v="18"/>
    <n v="15"/>
    <n v="2100"/>
    <n v="2000"/>
    <n v="100"/>
    <m/>
    <m/>
    <m/>
    <m/>
  </r>
  <r>
    <x v="1"/>
    <s v="Intrusivo"/>
    <x v="3"/>
    <d v="2021-09-14T00:00:00"/>
    <d v="1899-12-30T05:17:00"/>
    <d v="1899-12-30T05:25:00"/>
    <n v="0.13333333341870457"/>
    <d v="2021-09-14T05:17:00"/>
    <d v="2021-09-14T05:25:00"/>
    <x v="3"/>
    <s v=""/>
    <n v="8020"/>
    <n v="8020"/>
    <n v="0"/>
    <s v=""/>
    <m/>
    <m/>
    <m/>
    <s v=""/>
    <m/>
    <m/>
    <m/>
    <m/>
    <m/>
    <m/>
    <s v=""/>
    <m/>
    <m/>
    <m/>
    <m/>
  </r>
  <r>
    <x v="1"/>
    <s v="Intrusivo"/>
    <x v="3"/>
    <d v="2021-09-14T00:00:00"/>
    <d v="1899-12-30T05:25:00"/>
    <d v="1899-12-30T06:00:00"/>
    <n v="0.58333333331393078"/>
    <d v="2021-09-14T05:25:00"/>
    <d v="2021-09-14T06:00:00"/>
    <x v="5"/>
    <s v=""/>
    <n v="8020"/>
    <n v="8030"/>
    <n v="10"/>
    <n v="17.142857143427339"/>
    <m/>
    <m/>
    <n v="40"/>
    <n v="122.5"/>
    <n v="20"/>
    <n v="750"/>
    <n v="18"/>
    <n v="15"/>
    <n v="2100"/>
    <n v="2000"/>
    <n v="100"/>
    <n v="190"/>
    <n v="300"/>
    <n v="240"/>
    <m/>
  </r>
  <r>
    <x v="1"/>
    <s v="Intrusivo"/>
    <x v="3"/>
    <d v="2021-09-14T00:00:00"/>
    <d v="1899-12-30T06:00:00"/>
    <d v="1899-12-30T06:03:00"/>
    <n v="4.9999999988358468E-2"/>
    <d v="2021-09-14T06:00:00"/>
    <d v="2021-09-14T06:03:00"/>
    <x v="7"/>
    <s v=""/>
    <n v="8030"/>
    <n v="8030"/>
    <n v="0"/>
    <s v=""/>
    <m/>
    <m/>
    <m/>
    <s v=""/>
    <m/>
    <m/>
    <m/>
    <m/>
    <m/>
    <m/>
    <s v=""/>
    <m/>
    <m/>
    <m/>
    <m/>
  </r>
  <r>
    <x v="1"/>
    <s v="Intrusivo"/>
    <x v="3"/>
    <d v="2021-09-14T00:00:00"/>
    <d v="1899-12-30T06:03:00"/>
    <d v="1899-12-30T07:11:00"/>
    <n v="1.1333333333604969"/>
    <d v="2021-09-14T06:03:00"/>
    <d v="2021-09-14T07:11:00"/>
    <x v="5"/>
    <s v=""/>
    <n v="8030"/>
    <n v="8040"/>
    <n v="10"/>
    <n v="8.8235294115532241"/>
    <m/>
    <m/>
    <n v="45"/>
    <n v="127.5"/>
    <n v="17"/>
    <n v="750"/>
    <n v="18"/>
    <n v="15"/>
    <n v="2000"/>
    <n v="1867"/>
    <n v="133"/>
    <m/>
    <m/>
    <m/>
    <m/>
  </r>
  <r>
    <x v="1"/>
    <s v="Intrusivo"/>
    <x v="3"/>
    <d v="2021-09-14T00:00:00"/>
    <d v="1899-12-30T07:11:00"/>
    <d v="1899-12-30T07:14:00"/>
    <n v="4.9999999988358468E-2"/>
    <d v="2021-09-14T07:11:00"/>
    <d v="2021-09-14T07:14:00"/>
    <x v="7"/>
    <s v=""/>
    <n v="8040"/>
    <n v="8040"/>
    <n v="0"/>
    <s v=""/>
    <m/>
    <m/>
    <m/>
    <s v=""/>
    <m/>
    <m/>
    <m/>
    <m/>
    <m/>
    <m/>
    <s v=""/>
    <m/>
    <m/>
    <m/>
    <m/>
  </r>
  <r>
    <x v="1"/>
    <s v="Intrusivo"/>
    <x v="3"/>
    <d v="2021-09-14T00:00:00"/>
    <d v="1899-12-30T07:14:00"/>
    <d v="1899-12-30T07:46:00"/>
    <n v="0.53333333332557231"/>
    <d v="2021-09-14T07:14:00"/>
    <d v="2021-09-14T07:46:00"/>
    <x v="5"/>
    <s v=""/>
    <n v="8040"/>
    <n v="8046"/>
    <n v="6"/>
    <n v="11.250000000163709"/>
    <m/>
    <m/>
    <n v="45"/>
    <n v="127.5"/>
    <n v="17"/>
    <n v="750"/>
    <n v="18"/>
    <n v="15"/>
    <n v="2000"/>
    <n v="1867"/>
    <n v="133"/>
    <m/>
    <m/>
    <m/>
    <m/>
  </r>
  <r>
    <x v="1"/>
    <s v="Intrusivo"/>
    <x v="3"/>
    <d v="2021-09-14T00:00:00"/>
    <d v="1899-12-30T07:46:00"/>
    <d v="1899-12-30T07:51:00"/>
    <n v="8.3333333255723119E-2"/>
    <d v="2021-09-14T07:46:00"/>
    <d v="2021-09-14T07:51:00"/>
    <x v="7"/>
    <s v=""/>
    <n v="8046"/>
    <n v="8046"/>
    <n v="0"/>
    <s v=""/>
    <m/>
    <m/>
    <m/>
    <s v=""/>
    <m/>
    <m/>
    <m/>
    <m/>
    <m/>
    <m/>
    <s v=""/>
    <m/>
    <m/>
    <m/>
    <m/>
  </r>
  <r>
    <x v="1"/>
    <s v="Intrusivo"/>
    <x v="3"/>
    <d v="2021-09-14T00:00:00"/>
    <d v="1899-12-30T07:51:00"/>
    <d v="1899-12-30T08:45:00"/>
    <n v="0.90000000013969839"/>
    <d v="2021-09-14T07:51:00"/>
    <d v="2021-09-14T08:45:00"/>
    <x v="5"/>
    <s v=""/>
    <n v="8046"/>
    <n v="8059"/>
    <n v="13"/>
    <n v="14.444444442202371"/>
    <m/>
    <m/>
    <n v="50"/>
    <n v="138"/>
    <n v="24"/>
    <n v="800"/>
    <n v="18"/>
    <n v="15"/>
    <n v="2100"/>
    <n v="2000"/>
    <n v="100"/>
    <m/>
    <m/>
    <m/>
    <m/>
  </r>
  <r>
    <x v="1"/>
    <s v="Intrusivo"/>
    <x v="3"/>
    <d v="2021-09-14T00:00:00"/>
    <d v="1899-12-30T08:45:00"/>
    <d v="1899-12-30T08:49:00"/>
    <n v="6.6666666534729302E-2"/>
    <d v="2021-09-14T08:45:00"/>
    <d v="2021-09-14T08:49:00"/>
    <x v="7"/>
    <s v=""/>
    <n v="8059"/>
    <n v="8059"/>
    <n v="0"/>
    <s v=""/>
    <m/>
    <m/>
    <m/>
    <s v=""/>
    <m/>
    <m/>
    <m/>
    <m/>
    <m/>
    <m/>
    <s v=""/>
    <m/>
    <m/>
    <m/>
    <m/>
  </r>
  <r>
    <x v="1"/>
    <s v="Intrusivo"/>
    <x v="3"/>
    <d v="2021-09-14T00:00:00"/>
    <d v="1899-12-30T08:49:00"/>
    <d v="1899-12-30T10:32:00"/>
    <n v="1.7166666666744277"/>
    <d v="2021-09-14T08:49:00"/>
    <d v="2021-09-14T10:32:00"/>
    <x v="5"/>
    <s v=""/>
    <n v="8059"/>
    <n v="8077"/>
    <n v="18"/>
    <n v="10.485436893156479"/>
    <m/>
    <m/>
    <n v="55"/>
    <n v="143"/>
    <n v="24"/>
    <n v="800"/>
    <n v="18"/>
    <n v="15"/>
    <n v="2100"/>
    <n v="2000"/>
    <n v="100"/>
    <m/>
    <m/>
    <m/>
    <m/>
  </r>
  <r>
    <x v="1"/>
    <s v="Intrusivo"/>
    <x v="3"/>
    <d v="2021-09-14T00:00:00"/>
    <d v="1899-12-30T10:32:00"/>
    <d v="1899-12-30T10:35:00"/>
    <n v="4.9999999988358468E-2"/>
    <d v="2021-09-14T10:32:00"/>
    <d v="2021-09-14T10:35:00"/>
    <x v="7"/>
    <s v=""/>
    <n v="8077"/>
    <n v="8077"/>
    <n v="0"/>
    <s v=""/>
    <m/>
    <m/>
    <m/>
    <s v=""/>
    <m/>
    <m/>
    <m/>
    <m/>
    <m/>
    <m/>
    <s v=""/>
    <m/>
    <m/>
    <m/>
    <m/>
  </r>
  <r>
    <x v="1"/>
    <s v="Intrusivo"/>
    <x v="3"/>
    <d v="2021-09-14T00:00:00"/>
    <d v="1899-12-30T10:35:00"/>
    <d v="1899-12-30T10:47:00"/>
    <n v="0.20000000012805685"/>
    <d v="2021-09-14T10:35:00"/>
    <d v="2021-09-14T10:47:00"/>
    <x v="9"/>
    <s v=""/>
    <n v="8077"/>
    <n v="8077"/>
    <n v="0"/>
    <s v=""/>
    <m/>
    <m/>
    <m/>
    <s v=""/>
    <m/>
    <m/>
    <m/>
    <m/>
    <m/>
    <m/>
    <s v=""/>
    <m/>
    <m/>
    <m/>
    <m/>
  </r>
  <r>
    <x v="1"/>
    <s v="Intrusivo"/>
    <x v="3"/>
    <d v="2021-09-14T00:00:00"/>
    <d v="1899-12-30T10:47:00"/>
    <d v="1899-12-30T11:40:00"/>
    <n v="0.88333333324408159"/>
    <d v="2021-09-14T10:47:00"/>
    <d v="2021-09-14T11:40:00"/>
    <x v="6"/>
    <n v="0.88333333324408159"/>
    <n v="8077"/>
    <n v="8077"/>
    <n v="0"/>
    <s v=""/>
    <m/>
    <m/>
    <m/>
    <s v=""/>
    <m/>
    <m/>
    <m/>
    <m/>
    <m/>
    <m/>
    <s v=""/>
    <m/>
    <m/>
    <m/>
    <m/>
  </r>
  <r>
    <x v="1"/>
    <s v="Intrusivo"/>
    <x v="3"/>
    <d v="2021-09-14T00:00:00"/>
    <d v="1899-12-30T11:40:00"/>
    <d v="1899-12-30T12:05:00"/>
    <n v="0.41666666662786156"/>
    <d v="2021-09-14T11:40:00"/>
    <d v="2021-09-14T12:05:00"/>
    <x v="5"/>
    <s v=""/>
    <n v="8077"/>
    <n v="8088"/>
    <n v="11"/>
    <n v="26.400000002458693"/>
    <m/>
    <m/>
    <n v="60"/>
    <n v="148"/>
    <n v="21"/>
    <n v="800"/>
    <n v="18"/>
    <n v="15"/>
    <n v="2000"/>
    <n v="1800"/>
    <n v="200"/>
    <m/>
    <m/>
    <m/>
    <m/>
  </r>
  <r>
    <x v="1"/>
    <s v="Intrusivo"/>
    <x v="3"/>
    <d v="2021-09-14T00:00:00"/>
    <d v="1899-12-30T12:05:00"/>
    <d v="1899-12-30T15:08:00"/>
    <n v="3.0500000001629815"/>
    <d v="2021-09-14T12:05:00"/>
    <d v="2021-09-14T15:08:00"/>
    <x v="6"/>
    <n v="3.0500000001629815"/>
    <n v="8088"/>
    <n v="8088"/>
    <n v="0"/>
    <s v=""/>
    <m/>
    <m/>
    <m/>
    <s v=""/>
    <m/>
    <m/>
    <m/>
    <m/>
    <m/>
    <m/>
    <s v=""/>
    <m/>
    <m/>
    <m/>
    <m/>
  </r>
  <r>
    <x v="1"/>
    <s v="Intrusivo"/>
    <x v="3"/>
    <d v="2021-09-14T00:00:00"/>
    <d v="1899-12-30T15:08:00"/>
    <d v="1899-12-30T18:00:00"/>
    <n v="2.8666666665812954"/>
    <d v="2021-09-14T15:08:00"/>
    <d v="2021-09-14T18:00:00"/>
    <x v="11"/>
    <s v=""/>
    <n v="8088"/>
    <n v="4478"/>
    <n v="-3610"/>
    <s v=""/>
    <m/>
    <m/>
    <m/>
    <s v=""/>
    <m/>
    <m/>
    <m/>
    <m/>
    <m/>
    <m/>
    <s v=""/>
    <m/>
    <m/>
    <m/>
    <m/>
  </r>
  <r>
    <x v="1"/>
    <s v="Intrusivo"/>
    <x v="3"/>
    <d v="2021-09-14T00:00:00"/>
    <d v="1899-12-30T18:00:00"/>
    <d v="1899-12-30T22:30:00"/>
    <n v="4.5"/>
    <d v="2021-09-14T18:00:00"/>
    <d v="2021-09-14T22:30:00"/>
    <x v="15"/>
    <s v=""/>
    <n v="4478"/>
    <n v="150"/>
    <n v="-4328"/>
    <s v=""/>
    <m/>
    <m/>
    <m/>
    <s v=""/>
    <m/>
    <m/>
    <m/>
    <m/>
    <m/>
    <m/>
    <s v=""/>
    <m/>
    <m/>
    <m/>
    <m/>
  </r>
  <r>
    <x v="1"/>
    <s v="Intrusivo"/>
    <x v="3"/>
    <d v="2021-09-14T00:00:00"/>
    <d v="1899-12-30T22:30:00"/>
    <d v="1899-12-30T00:00:00"/>
    <n v="1.5"/>
    <d v="2021-09-14T22:30:00"/>
    <d v="2021-09-15T00:00:00"/>
    <x v="12"/>
    <s v=""/>
    <n v="150"/>
    <n v="0"/>
    <n v="-150"/>
    <s v=""/>
    <m/>
    <m/>
    <m/>
    <s v=""/>
    <m/>
    <m/>
    <m/>
    <m/>
    <m/>
    <m/>
    <s v=""/>
    <m/>
    <m/>
    <m/>
    <m/>
  </r>
  <r>
    <x v="1"/>
    <s v="Intrusivo"/>
    <x v="3"/>
    <d v="2021-09-15T00:00:00"/>
    <d v="1899-12-30T00:00:00"/>
    <d v="1899-12-30T00:30:00"/>
    <n v="0.50000000005820766"/>
    <d v="2021-09-15T00:00:00"/>
    <d v="2021-09-15T00:30:00"/>
    <x v="12"/>
    <s v=""/>
    <n v="0"/>
    <n v="0"/>
    <n v="0"/>
    <s v=""/>
    <m/>
    <m/>
    <m/>
    <s v=""/>
    <m/>
    <m/>
    <m/>
    <m/>
    <m/>
    <m/>
    <s v=""/>
    <m/>
    <m/>
    <m/>
    <m/>
  </r>
  <r>
    <x v="1"/>
    <s v="Intrusivo"/>
    <x v="3"/>
    <d v="2021-09-15T00:00:00"/>
    <d v="1899-12-30T00:30:00"/>
    <d v="1899-12-30T03:00:00"/>
    <n v="2.4999999999417923"/>
    <d v="2021-09-15T00:30:00"/>
    <d v="2021-09-15T03:00:00"/>
    <x v="3"/>
    <s v=""/>
    <n v="0"/>
    <n v="0"/>
    <n v="0"/>
    <s v=""/>
    <m/>
    <m/>
    <m/>
    <s v=""/>
    <m/>
    <m/>
    <m/>
    <m/>
    <m/>
    <m/>
    <s v=""/>
    <m/>
    <m/>
    <m/>
    <m/>
  </r>
  <r>
    <x v="1"/>
    <s v="Intrusivo"/>
    <x v="3"/>
    <d v="2021-09-15T00:00:00"/>
    <d v="1899-12-30T03:00:00"/>
    <d v="1899-12-30T06:00:00"/>
    <n v="3"/>
    <d v="2021-09-15T03:00:00"/>
    <d v="2021-09-15T06:00:00"/>
    <x v="2"/>
    <s v=""/>
    <n v="0"/>
    <n v="1500"/>
    <n v="1500"/>
    <s v=""/>
    <m/>
    <m/>
    <m/>
    <s v=""/>
    <m/>
    <m/>
    <m/>
    <m/>
    <m/>
    <m/>
    <s v=""/>
    <m/>
    <m/>
    <m/>
    <m/>
  </r>
  <r>
    <x v="1"/>
    <s v="Intrusivo"/>
    <x v="3"/>
    <d v="2021-09-15T00:00:00"/>
    <d v="1899-12-30T06:00:00"/>
    <d v="1899-12-30T06:50:00"/>
    <n v="0.83333333325572312"/>
    <d v="2021-09-15T06:00:00"/>
    <d v="2021-09-15T06:50:00"/>
    <x v="3"/>
    <s v=""/>
    <n v="1500"/>
    <n v="1500"/>
    <n v="0"/>
    <s v=""/>
    <m/>
    <m/>
    <m/>
    <s v=""/>
    <m/>
    <m/>
    <m/>
    <m/>
    <m/>
    <m/>
    <s v=""/>
    <m/>
    <m/>
    <m/>
    <m/>
  </r>
  <r>
    <x v="1"/>
    <s v="Intrusivo"/>
    <x v="3"/>
    <d v="2021-09-15T00:00:00"/>
    <d v="1899-12-30T06:50:00"/>
    <d v="1899-12-30T10:45:00"/>
    <n v="3.9166666666860692"/>
    <d v="2021-09-15T06:50:00"/>
    <d v="2021-09-15T10:45:00"/>
    <x v="2"/>
    <s v=""/>
    <n v="1500"/>
    <n v="4470"/>
    <n v="2970"/>
    <s v=""/>
    <m/>
    <m/>
    <m/>
    <s v=""/>
    <m/>
    <m/>
    <m/>
    <m/>
    <m/>
    <m/>
    <s v=""/>
    <m/>
    <m/>
    <m/>
    <m/>
  </r>
  <r>
    <x v="1"/>
    <s v="Intrusivo"/>
    <x v="3"/>
    <d v="2021-09-15T00:00:00"/>
    <d v="1899-12-30T10:45:00"/>
    <d v="1899-12-30T15:30:00"/>
    <n v="4.7500000001164153"/>
    <d v="2021-09-15T10:45:00"/>
    <d v="2021-09-15T15:30:00"/>
    <x v="2"/>
    <s v=""/>
    <n v="4470"/>
    <n v="8088"/>
    <n v="3618"/>
    <s v=""/>
    <m/>
    <m/>
    <m/>
    <s v=""/>
    <m/>
    <m/>
    <m/>
    <m/>
    <m/>
    <m/>
    <s v=""/>
    <m/>
    <m/>
    <m/>
    <m/>
  </r>
  <r>
    <x v="1"/>
    <s v="Intrusivo"/>
    <x v="3"/>
    <d v="2021-09-15T00:00:00"/>
    <d v="1899-12-30T15:30:00"/>
    <d v="1899-12-30T17:53:00"/>
    <n v="2.3833333332440816"/>
    <d v="2021-09-15T15:30:00"/>
    <d v="2021-09-15T17:53:00"/>
    <x v="6"/>
    <n v="2.3833333332440816"/>
    <n v="8088"/>
    <m/>
    <s v=""/>
    <s v=""/>
    <m/>
    <m/>
    <m/>
    <s v=""/>
    <m/>
    <m/>
    <m/>
    <m/>
    <m/>
    <m/>
    <s v=""/>
    <m/>
    <m/>
    <m/>
    <m/>
  </r>
  <r>
    <x v="1"/>
    <s v="Intrusivo"/>
    <x v="3"/>
    <d v="2021-09-15T00:00:00"/>
    <d v="1899-12-30T17:53:00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1"/>
    <s v="Intrusivo"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1"/>
    <s v="Intrusivo"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1"/>
    <s v="Intrusivo"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1"/>
    <s v="Intrusivo"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1"/>
    <s v="Intrusivo"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1"/>
    <s v="Intrusivo"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1"/>
    <s v="Intrusivo"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1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1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1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1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  <r>
    <x v="0"/>
    <m/>
    <x v="0"/>
    <s v="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1">
  <r>
    <x v="0"/>
    <x v="0"/>
    <x v="0"/>
    <x v="0"/>
    <s v="(Formato 24 hs)"/>
    <s v="(Formato 24 hs)"/>
    <s v=" (Hs)"/>
    <s v="(Fecha+Hora)"/>
    <s v="(Fecha+Hora)"/>
    <x v="0"/>
    <s v=" (Hs)"/>
    <s v="(md)"/>
    <s v="(md)"/>
    <s v="(ft)"/>
    <s v="(ft/h)"/>
    <m/>
    <s v="°"/>
    <s v="(rpm)"/>
    <s v="(rpm)"/>
    <s v="(Klb)"/>
    <s v="(gpm)"/>
    <s v="(Kft.lb)"/>
    <s v="(Kft.lb)"/>
    <s v="(psi)"/>
    <s v="(psi)"/>
    <s v="(psi)"/>
    <s v="(Klb)"/>
    <s v="(Klb)"/>
    <s v="(Klb)"/>
    <s v="(ppg)"/>
    <x v="0"/>
    <s v="(ft)"/>
    <s v="(ft)"/>
    <s v="(°)"/>
    <s v="(°)"/>
    <m/>
    <s v="mph"/>
    <s v="(ft/hr)"/>
    <s v="(ft/hr)"/>
    <s v="(ft/hr)"/>
    <s v="m/hr"/>
    <s v="hr"/>
    <m/>
    <m/>
    <s v="(ft)"/>
    <s v="(hr)"/>
    <s v="(hr)"/>
    <s v="(ft/hr)"/>
    <m/>
    <m/>
    <m/>
    <m/>
  </r>
  <r>
    <x v="0"/>
    <x v="0"/>
    <x v="0"/>
    <x v="0"/>
    <m/>
    <m/>
    <m/>
    <m/>
    <m/>
    <x v="0"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</r>
  <r>
    <x v="1"/>
    <x v="1"/>
    <x v="1"/>
    <x v="1"/>
    <d v="1899-12-30T19:00:00"/>
    <d v="1899-12-30T22:00:00"/>
    <n v="3"/>
    <d v="2021-09-09T19:00:00"/>
    <d v="2021-09-09T22:00:00"/>
    <x v="1"/>
    <s v=""/>
    <n v="0"/>
    <m/>
    <s v="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1"/>
    <x v="1"/>
    <x v="1"/>
    <x v="1"/>
    <d v="1899-12-30T22:00:00"/>
    <d v="1899-12-30T00:00:00"/>
    <n v="2.0000000000582077"/>
    <d v="2021-09-09T22:00:00"/>
    <d v="2021-09-10T00:00:00"/>
    <x v="1"/>
    <m/>
    <n v="0"/>
    <m/>
    <s v="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1"/>
    <x v="1"/>
    <x v="1"/>
    <x v="2"/>
    <d v="1899-12-30T00:00:00"/>
    <d v="1899-12-30T01:00:00"/>
    <n v="0.99999999994179234"/>
    <d v="2021-09-10T00:00:00"/>
    <d v="2021-09-10T01:00:00"/>
    <x v="1"/>
    <m/>
    <n v="0"/>
    <n v="95"/>
    <n v="95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1"/>
    <x v="1"/>
    <x v="1"/>
    <x v="2"/>
    <d v="1899-12-30T01:00:00"/>
    <d v="1899-12-30T02:00:00"/>
    <n v="1.0000000001164153"/>
    <d v="2021-09-10T01:00:00"/>
    <d v="2021-09-10T02:00:00"/>
    <x v="2"/>
    <m/>
    <n v="95"/>
    <n v="1314"/>
    <n v="1219"/>
    <s v=""/>
    <m/>
    <m/>
    <m/>
    <s v=""/>
    <m/>
    <m/>
    <m/>
    <m/>
    <m/>
    <m/>
    <s v=""/>
    <m/>
    <m/>
    <m/>
    <m/>
    <x v="2"/>
    <m/>
    <m/>
    <m/>
    <m/>
    <m/>
    <s v=""/>
    <s v=""/>
    <s v=""/>
    <n v="1218.9999998580897"/>
    <n v="1500"/>
    <s v=""/>
    <s v=""/>
    <s v=""/>
    <s v=""/>
    <s v=""/>
    <m/>
    <s v=""/>
    <s v=""/>
    <s v=""/>
    <s v=""/>
    <s v=""/>
  </r>
  <r>
    <x v="1"/>
    <x v="1"/>
    <x v="1"/>
    <x v="2"/>
    <d v="1899-12-30T02:00:00"/>
    <d v="1899-12-30T02:30:00"/>
    <n v="0.49999999988358468"/>
    <d v="2021-09-10T02:00:00"/>
    <d v="2021-09-10T02:30:00"/>
    <x v="3"/>
    <m/>
    <n v="1314"/>
    <n v="1314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s v=""/>
    <s v=""/>
    <s v=""/>
    <n v="1.6333333334187046"/>
    <s v=""/>
    <s v=""/>
    <s v=""/>
    <s v=""/>
    <s v=""/>
  </r>
  <r>
    <x v="1"/>
    <x v="1"/>
    <x v="1"/>
    <x v="2"/>
    <d v="1899-12-30T02:30:00"/>
    <d v="1899-12-30T05:30:00"/>
    <n v="3"/>
    <d v="2021-09-10T02:30:00"/>
    <d v="2021-09-10T05:30:00"/>
    <x v="2"/>
    <m/>
    <n v="1314"/>
    <n v="4432"/>
    <n v="3118"/>
    <s v=""/>
    <m/>
    <m/>
    <m/>
    <s v=""/>
    <m/>
    <m/>
    <m/>
    <m/>
    <m/>
    <m/>
    <s v=""/>
    <m/>
    <m/>
    <m/>
    <m/>
    <x v="2"/>
    <m/>
    <m/>
    <m/>
    <m/>
    <m/>
    <s v=""/>
    <s v=""/>
    <s v=""/>
    <n v="1039.3333333333333"/>
    <n v="1500"/>
    <s v=""/>
    <s v=""/>
    <s v=""/>
    <s v=""/>
    <s v=""/>
    <m/>
    <s v=""/>
    <s v=""/>
    <s v=""/>
    <s v=""/>
    <s v=""/>
  </r>
  <r>
    <x v="1"/>
    <x v="1"/>
    <x v="1"/>
    <x v="2"/>
    <d v="1899-12-30T05:30:00"/>
    <d v="1899-12-30T06:37:00"/>
    <n v="1.1166666666395031"/>
    <d v="2021-09-10T05:30:00"/>
    <d v="2021-09-10T06:37:00"/>
    <x v="4"/>
    <m/>
    <n v="4432"/>
    <n v="4455"/>
    <n v="23"/>
    <s v=""/>
    <m/>
    <m/>
    <n v="40"/>
    <n v="40"/>
    <n v="14"/>
    <n v="700"/>
    <n v="15"/>
    <n v="12"/>
    <n v="1000"/>
    <n v="1000"/>
    <s v=""/>
    <m/>
    <m/>
    <m/>
    <m/>
    <x v="2"/>
    <m/>
    <m/>
    <m/>
    <m/>
    <s v="Drill out"/>
    <s v=""/>
    <s v=""/>
    <s v=""/>
    <s v=""/>
    <s v=""/>
    <s v=""/>
    <s v=""/>
    <s v=""/>
    <s v=""/>
    <s v=""/>
    <m/>
    <s v=""/>
    <s v=""/>
    <s v=""/>
    <s v=""/>
    <s v=""/>
  </r>
  <r>
    <x v="1"/>
    <x v="1"/>
    <x v="1"/>
    <x v="2"/>
    <d v="1899-12-30T06:37:00"/>
    <d v="1899-12-30T07:22:00"/>
    <n v="0.75"/>
    <d v="2021-09-10T06:37:00"/>
    <d v="2021-09-10T07:22:00"/>
    <x v="3"/>
    <m/>
    <n v="4455"/>
    <n v="4455"/>
    <n v="0"/>
    <s v=""/>
    <m/>
    <m/>
    <m/>
    <s v=""/>
    <m/>
    <m/>
    <m/>
    <m/>
    <m/>
    <m/>
    <s v=""/>
    <m/>
    <m/>
    <m/>
    <m/>
    <x v="3"/>
    <m/>
    <m/>
    <m/>
    <m/>
    <s v="Prueba de CSG "/>
    <s v=""/>
    <s v=""/>
    <s v=""/>
    <s v=""/>
    <s v=""/>
    <s v=""/>
    <s v=""/>
    <s v=""/>
    <s v=""/>
    <s v=""/>
    <n v="0.46666666679084301"/>
    <s v=""/>
    <s v=""/>
    <s v=""/>
    <s v=""/>
    <s v=""/>
  </r>
  <r>
    <x v="1"/>
    <x v="1"/>
    <x v="1"/>
    <x v="2"/>
    <d v="1899-12-30T07:22:00"/>
    <d v="1899-12-30T07:56:00"/>
    <n v="0.56666666676755995"/>
    <d v="2021-09-10T07:22:00"/>
    <d v="2021-09-10T07:56:00"/>
    <x v="4"/>
    <m/>
    <n v="4455"/>
    <n v="4478"/>
    <n v="23"/>
    <s v=""/>
    <m/>
    <m/>
    <n v="40"/>
    <n v="40"/>
    <n v="14"/>
    <n v="700"/>
    <n v="15"/>
    <n v="12"/>
    <n v="1000"/>
    <n v="1000"/>
    <s v=""/>
    <m/>
    <m/>
    <m/>
    <m/>
    <x v="3"/>
    <m/>
    <m/>
    <m/>
    <m/>
    <m/>
    <s v=""/>
    <s v=""/>
    <s v=""/>
    <s v=""/>
    <s v=""/>
    <s v=""/>
    <s v=""/>
    <s v=""/>
    <s v=""/>
    <s v=""/>
    <n v="0.86666666669771075"/>
    <s v=""/>
    <s v=""/>
    <s v=""/>
    <s v=""/>
    <s v=""/>
  </r>
  <r>
    <x v="1"/>
    <x v="1"/>
    <x v="1"/>
    <x v="2"/>
    <d v="1899-12-30T07:56:00"/>
    <d v="1899-12-30T08:17:00"/>
    <n v="0.34999999991850927"/>
    <d v="2021-09-10T07:56:00"/>
    <d v="2021-09-10T08:17:00"/>
    <x v="5"/>
    <m/>
    <n v="4478"/>
    <n v="4487"/>
    <n v="9"/>
    <n v="25.714285720272787"/>
    <m/>
    <m/>
    <n v="50"/>
    <n v="50"/>
    <n v="14"/>
    <n v="700"/>
    <n v="16"/>
    <n v="12"/>
    <n v="1060"/>
    <n v="1060"/>
    <s v=""/>
    <m/>
    <m/>
    <m/>
    <m/>
    <x v="3"/>
    <m/>
    <m/>
    <m/>
    <m/>
    <m/>
    <n v="90"/>
    <n v="120"/>
    <n v="90"/>
    <s v=""/>
    <s v=""/>
    <s v=""/>
    <s v=""/>
    <s v=""/>
    <n v="9"/>
    <n v="0.34999999991850927"/>
    <n v="0.34999999991850927"/>
    <n v="25.714285720272787"/>
    <n v="25.714285720272787"/>
    <s v=""/>
    <n v="25.714285720272787"/>
    <s v=""/>
  </r>
  <r>
    <x v="1"/>
    <x v="1"/>
    <x v="1"/>
    <x v="2"/>
    <d v="1899-12-30T08:17:00"/>
    <d v="1899-12-30T08:57:00"/>
    <n v="0.66666666674427688"/>
    <d v="2021-09-10T08:17:00"/>
    <d v="2021-09-10T08:57:00"/>
    <x v="6"/>
    <m/>
    <n v="4487"/>
    <m/>
    <s v=""/>
    <s v=""/>
    <m/>
    <m/>
    <m/>
    <s v=""/>
    <m/>
    <m/>
    <m/>
    <m/>
    <n v="700"/>
    <m/>
    <s v=""/>
    <m/>
    <m/>
    <m/>
    <m/>
    <x v="3"/>
    <m/>
    <m/>
    <m/>
    <m/>
    <s v="Realiza cambio de fluido"/>
    <s v=""/>
    <s v=""/>
    <s v=""/>
    <s v=""/>
    <s v=""/>
    <s v=""/>
    <s v=""/>
    <s v=""/>
    <s v=""/>
    <n v="0.66666666674427688"/>
    <m/>
    <s v=""/>
    <s v=""/>
    <s v=""/>
    <s v=""/>
    <s v=""/>
  </r>
  <r>
    <x v="1"/>
    <x v="1"/>
    <x v="1"/>
    <x v="2"/>
    <d v="1899-12-30T08:57:00"/>
    <d v="1899-12-30T09:20:00"/>
    <n v="0.38333333336049691"/>
    <d v="2021-09-10T08:57:00"/>
    <d v="2021-09-10T09:20:00"/>
    <x v="3"/>
    <m/>
    <n v="0"/>
    <m/>
    <s v=""/>
    <s v=""/>
    <m/>
    <m/>
    <m/>
    <s v=""/>
    <m/>
    <m/>
    <m/>
    <m/>
    <m/>
    <m/>
    <s v=""/>
    <m/>
    <m/>
    <m/>
    <m/>
    <x v="3"/>
    <m/>
    <m/>
    <m/>
    <m/>
    <s v="Prueba de formacion"/>
    <s v=""/>
    <s v=""/>
    <s v=""/>
    <s v=""/>
    <s v=""/>
    <s v=""/>
    <s v=""/>
    <s v=""/>
    <s v=""/>
    <s v=""/>
    <n v="0.59999999986030161"/>
    <s v=""/>
    <s v=""/>
    <s v=""/>
    <s v=""/>
    <s v=""/>
  </r>
  <r>
    <x v="1"/>
    <x v="1"/>
    <x v="1"/>
    <x v="2"/>
    <d v="1899-12-30T09:20:00"/>
    <d v="1899-12-30T09:44:00"/>
    <n v="0.39999999990686774"/>
    <d v="2021-09-10T09:20:00"/>
    <d v="2021-09-10T09:44:00"/>
    <x v="5"/>
    <m/>
    <n v="4487"/>
    <n v="4493"/>
    <n v="6"/>
    <n v="15.00000000349246"/>
    <m/>
    <m/>
    <n v="50"/>
    <n v="50"/>
    <n v="14"/>
    <n v="1000"/>
    <n v="11"/>
    <n v="7"/>
    <n v="1320"/>
    <n v="1320"/>
    <s v=""/>
    <n v="168"/>
    <n v="196"/>
    <n v="177"/>
    <m/>
    <x v="3"/>
    <m/>
    <m/>
    <m/>
    <m/>
    <m/>
    <n v="90"/>
    <n v="120"/>
    <n v="90"/>
    <s v=""/>
    <s v=""/>
    <s v=""/>
    <s v=""/>
    <s v=""/>
    <n v="6"/>
    <n v="0.39999999990686774"/>
    <n v="1.0666666666511446"/>
    <n v="5.6250000000818545"/>
    <n v="15.00000000349246"/>
    <s v=""/>
    <n v="5.6250000000818545"/>
    <s v=""/>
  </r>
  <r>
    <x v="1"/>
    <x v="1"/>
    <x v="1"/>
    <x v="2"/>
    <d v="1899-12-30T09:44:00"/>
    <d v="1899-12-30T09:46:00"/>
    <n v="3.3333333441987634E-2"/>
    <d v="2021-09-10T09:44:00"/>
    <d v="2021-09-10T09:46:00"/>
    <x v="7"/>
    <m/>
    <n v="4493"/>
    <n v="4493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1"/>
    <s v=""/>
    <n v="3.3333333441987634E-2"/>
    <m/>
    <s v=""/>
    <s v=""/>
    <s v=""/>
    <s v=""/>
    <s v=""/>
  </r>
  <r>
    <x v="1"/>
    <x v="1"/>
    <x v="1"/>
    <x v="2"/>
    <d v="1899-12-30T09:46:00"/>
    <d v="1899-12-30T09:48:00"/>
    <n v="3.3333333267364651E-2"/>
    <d v="2021-09-10T09:46:00"/>
    <d v="2021-09-10T09:48:00"/>
    <x v="8"/>
    <m/>
    <n v="4493"/>
    <n v="4493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3.3333333267364651E-2"/>
    <m/>
    <s v=""/>
    <s v=""/>
    <s v=""/>
    <s v=""/>
    <s v=""/>
  </r>
  <r>
    <x v="1"/>
    <x v="1"/>
    <x v="1"/>
    <x v="2"/>
    <d v="1899-12-30T09:48:00"/>
    <d v="1899-12-30T09:54:00"/>
    <n v="9.9999999976716936E-2"/>
    <d v="2021-09-10T09:48:00"/>
    <d v="2021-09-10T09:54:00"/>
    <x v="9"/>
    <m/>
    <n v="4493"/>
    <n v="4493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9.9999999976716936E-2"/>
    <n v="1.3833333333022892"/>
    <s v=""/>
    <s v=""/>
    <s v=""/>
    <s v=""/>
    <s v=""/>
  </r>
  <r>
    <x v="1"/>
    <x v="1"/>
    <x v="1"/>
    <x v="2"/>
    <d v="1899-12-30T09:54:00"/>
    <d v="1899-12-30T10:06:00"/>
    <n v="0.19999999995343387"/>
    <d v="2021-09-10T09:54:00"/>
    <d v="2021-09-10T10:06:00"/>
    <x v="6"/>
    <m/>
    <n v="4493"/>
    <m/>
    <s v=""/>
    <s v=""/>
    <m/>
    <m/>
    <m/>
    <n v="0"/>
    <m/>
    <n v="1200"/>
    <m/>
    <m/>
    <n v="1227"/>
    <n v="1227"/>
    <s v=""/>
    <m/>
    <m/>
    <m/>
    <m/>
    <x v="3"/>
    <m/>
    <m/>
    <m/>
    <m/>
    <s v="Problema de presion al colocar 1200 gpm"/>
    <s v=""/>
    <s v=""/>
    <s v=""/>
    <s v=""/>
    <s v=""/>
    <s v=""/>
    <s v=""/>
    <s v=""/>
    <s v=""/>
    <n v="0.19999999995343387"/>
    <n v="1.2833333333255723"/>
    <s v=""/>
    <s v=""/>
    <s v=""/>
    <s v=""/>
    <s v=""/>
  </r>
  <r>
    <x v="1"/>
    <x v="1"/>
    <x v="1"/>
    <x v="2"/>
    <d v="1899-12-30T10:06:00"/>
    <d v="1899-12-30T11:03:00"/>
    <n v="0.95000000012805685"/>
    <d v="2021-09-10T10:06:00"/>
    <d v="2021-09-10T11:03:00"/>
    <x v="5"/>
    <m/>
    <n v="4493"/>
    <n v="4586"/>
    <n v="93"/>
    <n v="97.894736828909373"/>
    <m/>
    <m/>
    <n v="1180"/>
    <n v="1180"/>
    <n v="30"/>
    <n v="1180"/>
    <n v="18"/>
    <n v="7.5"/>
    <n v="1650"/>
    <n v="1827"/>
    <n v="177"/>
    <m/>
    <m/>
    <m/>
    <m/>
    <x v="3"/>
    <m/>
    <m/>
    <m/>
    <m/>
    <m/>
    <n v="90"/>
    <n v="120"/>
    <n v="90"/>
    <s v=""/>
    <s v=""/>
    <s v=""/>
    <s v=""/>
    <s v=""/>
    <n v="93"/>
    <n v="0.95000000012805685"/>
    <n v="1.3166666667675599"/>
    <n v="70.632911386992618"/>
    <n v="97.894736828909373"/>
    <s v=""/>
    <n v="70.632911386992618"/>
    <s v=""/>
  </r>
  <r>
    <x v="1"/>
    <x v="1"/>
    <x v="1"/>
    <x v="2"/>
    <d v="1899-12-30T11:03:00"/>
    <d v="1899-12-30T11:08:00"/>
    <n v="8.3333333255723119E-2"/>
    <d v="2021-09-10T11:03:00"/>
    <d v="2021-09-10T11:08:00"/>
    <x v="8"/>
    <m/>
    <n v="4586"/>
    <n v="4586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8.3333333255723119E-2"/>
    <m/>
    <s v=""/>
    <s v=""/>
    <s v=""/>
    <s v=""/>
    <s v=""/>
  </r>
  <r>
    <x v="1"/>
    <x v="1"/>
    <x v="1"/>
    <x v="2"/>
    <d v="1899-12-30T11:08:00"/>
    <d v="1899-12-30T11:11:00"/>
    <n v="4.9999999988358468E-2"/>
    <d v="2021-09-10T11:08:00"/>
    <d v="2021-09-10T11:11:00"/>
    <x v="7"/>
    <m/>
    <n v="4586"/>
    <n v="4586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1"/>
    <s v=""/>
    <n v="4.9999999988358468E-2"/>
    <n v="1.9333333333488554"/>
    <s v=""/>
    <s v=""/>
    <s v=""/>
    <s v=""/>
    <s v=""/>
  </r>
  <r>
    <x v="1"/>
    <x v="1"/>
    <x v="1"/>
    <x v="2"/>
    <d v="1899-12-30T11:11:00"/>
    <d v="1899-12-30T11:20:00"/>
    <n v="0.1499999999650754"/>
    <d v="2021-09-10T11:11:00"/>
    <d v="2021-09-10T11:20:00"/>
    <x v="9"/>
    <m/>
    <n v="4586"/>
    <n v="4586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0.1499999999650754"/>
    <n v="2.6666666666278616"/>
    <s v=""/>
    <s v=""/>
    <s v=""/>
    <s v=""/>
    <s v=""/>
  </r>
  <r>
    <x v="1"/>
    <x v="1"/>
    <x v="1"/>
    <x v="2"/>
    <d v="1899-12-30T11:20:00"/>
    <d v="1899-12-30T11:23:00"/>
    <n v="5.0000000162981451E-2"/>
    <d v="2021-09-10T11:20:00"/>
    <d v="2021-09-10T11:23:00"/>
    <x v="6"/>
    <m/>
    <n v="4586"/>
    <m/>
    <s v="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n v="5.0000000162981451E-2"/>
    <m/>
    <s v=""/>
    <s v=""/>
    <s v=""/>
    <s v=""/>
    <s v=""/>
  </r>
  <r>
    <x v="1"/>
    <x v="1"/>
    <x v="1"/>
    <x v="2"/>
    <d v="1899-12-30T11:23:00"/>
    <d v="1899-12-30T11:52:00"/>
    <n v="0.48333333316259086"/>
    <d v="2021-09-10T11:23:00"/>
    <d v="2021-09-10T11:52:00"/>
    <x v="5"/>
    <m/>
    <n v="4586"/>
    <n v="4681"/>
    <n v="95"/>
    <n v="196.55172420736494"/>
    <m/>
    <m/>
    <n v="100"/>
    <n v="100"/>
    <n v="33"/>
    <n v="1200"/>
    <n v="20"/>
    <n v="8"/>
    <n v="2000"/>
    <n v="2000"/>
    <s v=""/>
    <m/>
    <m/>
    <m/>
    <m/>
    <x v="3"/>
    <m/>
    <m/>
    <m/>
    <m/>
    <m/>
    <n v="90"/>
    <n v="120"/>
    <n v="90"/>
    <s v=""/>
    <s v=""/>
    <s v=""/>
    <s v=""/>
    <s v=""/>
    <n v="95"/>
    <n v="0.48333333316259086"/>
    <n v="0.8166666665347293"/>
    <n v="116.32653063103814"/>
    <n v="196.55172420736494"/>
    <s v=""/>
    <n v="116.32653063103814"/>
    <s v=""/>
  </r>
  <r>
    <x v="1"/>
    <x v="1"/>
    <x v="1"/>
    <x v="2"/>
    <d v="1899-12-30T11:52:00"/>
    <d v="1899-12-30T11:55:00"/>
    <n v="5.0000000162981451E-2"/>
    <d v="2021-09-10T11:52:00"/>
    <d v="2021-09-10T11:55:00"/>
    <x v="8"/>
    <s v=""/>
    <n v="4681"/>
    <n v="4681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5.0000000162981451E-2"/>
    <n v="2.3166666667093523"/>
    <s v=""/>
    <s v=""/>
    <s v=""/>
    <s v=""/>
    <s v=""/>
  </r>
  <r>
    <x v="1"/>
    <x v="1"/>
    <x v="1"/>
    <x v="2"/>
    <d v="1899-12-30T11:55:00"/>
    <d v="1899-12-30T11:59:00"/>
    <n v="6.6666666534729302E-2"/>
    <d v="2021-09-10T11:55:00"/>
    <d v="2021-09-10T11:59:00"/>
    <x v="7"/>
    <s v=""/>
    <n v="4681"/>
    <n v="4681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1"/>
    <s v=""/>
    <n v="6.6666666534729302E-2"/>
    <m/>
    <s v=""/>
    <s v=""/>
    <s v=""/>
    <s v=""/>
    <s v=""/>
  </r>
  <r>
    <x v="1"/>
    <x v="1"/>
    <x v="1"/>
    <x v="2"/>
    <d v="1899-12-30T11:59:00"/>
    <d v="1899-12-30T12:04:00"/>
    <n v="8.3333333430346102E-2"/>
    <d v="2021-09-10T11:59:00"/>
    <d v="2021-09-10T12:04:00"/>
    <x v="9"/>
    <s v=""/>
    <n v="4681"/>
    <n v="4681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8.3333333430346102E-2"/>
    <m/>
    <s v=""/>
    <s v=""/>
    <s v=""/>
    <s v=""/>
    <s v=""/>
  </r>
  <r>
    <x v="1"/>
    <x v="1"/>
    <x v="1"/>
    <x v="2"/>
    <d v="1899-12-30T12:04:00"/>
    <d v="1899-12-30T12:11:00"/>
    <n v="0.11666666669771075"/>
    <d v="2021-09-10T12:04:00"/>
    <d v="2021-09-10T12:11:00"/>
    <x v="10"/>
    <s v=""/>
    <n v="4681"/>
    <n v="4681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1"/>
    <x v="1"/>
    <x v="1"/>
    <x v="2"/>
    <d v="1899-12-30T12:11:00"/>
    <d v="1899-12-30T12:16:00"/>
    <n v="8.3333333255723119E-2"/>
    <d v="2021-09-10T12:11:00"/>
    <d v="2021-09-10T12:16:00"/>
    <x v="6"/>
    <n v="8.3333333255723119E-2"/>
    <n v="4681"/>
    <m/>
    <s v="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n v="8.3333333255723119E-2"/>
    <n v="1.7666666666627862"/>
    <s v=""/>
    <s v=""/>
    <s v=""/>
    <s v=""/>
    <s v=""/>
  </r>
  <r>
    <x v="1"/>
    <x v="1"/>
    <x v="1"/>
    <x v="2"/>
    <d v="1899-12-30T12:16:00"/>
    <d v="1899-12-30T12:48:00"/>
    <n v="0.53333333332557231"/>
    <d v="2021-09-10T12:16:00"/>
    <d v="2021-09-10T12:48:00"/>
    <x v="5"/>
    <s v=""/>
    <n v="4681"/>
    <n v="4775"/>
    <n v="94"/>
    <n v="176.25000000256478"/>
    <m/>
    <m/>
    <n v="100"/>
    <n v="100"/>
    <n v="18"/>
    <n v="1200"/>
    <n v="18"/>
    <n v="9"/>
    <n v="2100"/>
    <n v="2100"/>
    <s v=""/>
    <m/>
    <m/>
    <m/>
    <m/>
    <x v="3"/>
    <m/>
    <m/>
    <m/>
    <m/>
    <m/>
    <n v="90"/>
    <n v="120"/>
    <n v="90"/>
    <s v=""/>
    <s v=""/>
    <s v=""/>
    <s v=""/>
    <s v=""/>
    <n v="94"/>
    <n v="0.53333333332557231"/>
    <n v="0.81666666670935228"/>
    <n v="115.10204081031037"/>
    <n v="176.25000000256478"/>
    <s v=""/>
    <n v="115.10204081031037"/>
    <s v=""/>
  </r>
  <r>
    <x v="1"/>
    <x v="1"/>
    <x v="1"/>
    <x v="2"/>
    <d v="1899-12-30T12:48:00"/>
    <d v="1899-12-30T12:51:00"/>
    <n v="4.9999999988358468E-2"/>
    <d v="2021-09-10T12:48:00"/>
    <d v="2021-09-10T12:51:00"/>
    <x v="8"/>
    <s v=""/>
    <n v="4775"/>
    <n v="4775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4.9999999988358468E-2"/>
    <m/>
    <s v=""/>
    <s v=""/>
    <s v=""/>
    <s v=""/>
    <s v=""/>
  </r>
  <r>
    <x v="1"/>
    <x v="1"/>
    <x v="1"/>
    <x v="2"/>
    <d v="1899-12-30T12:51:00"/>
    <d v="1899-12-30T12:54:00"/>
    <n v="4.9999999988358468E-2"/>
    <d v="2021-09-10T12:51:00"/>
    <d v="2021-09-10T12:54:00"/>
    <x v="7"/>
    <s v=""/>
    <n v="4775"/>
    <n v="4775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1"/>
    <s v=""/>
    <n v="4.9999999988358468E-2"/>
    <m/>
    <s v=""/>
    <s v=""/>
    <s v=""/>
    <s v=""/>
    <s v=""/>
  </r>
  <r>
    <x v="1"/>
    <x v="1"/>
    <x v="1"/>
    <x v="2"/>
    <d v="1899-12-30T12:54:00"/>
    <d v="1899-12-30T13:02:00"/>
    <n v="0.13333333341870457"/>
    <d v="2021-09-10T12:54:00"/>
    <d v="2021-09-10T13:02:00"/>
    <x v="9"/>
    <s v=""/>
    <n v="4775"/>
    <n v="4775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0.13333333341870457"/>
    <n v="2.25"/>
    <s v=""/>
    <s v=""/>
    <s v=""/>
    <s v=""/>
    <s v=""/>
  </r>
  <r>
    <x v="1"/>
    <x v="1"/>
    <x v="1"/>
    <x v="2"/>
    <d v="1899-12-30T13:02:00"/>
    <d v="1899-12-30T13:10:00"/>
    <n v="0.13333333324408159"/>
    <d v="2021-09-10T13:02:00"/>
    <d v="2021-09-10T13:10:00"/>
    <x v="10"/>
    <s v=""/>
    <n v="4775"/>
    <m/>
    <s v="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1"/>
    <x v="1"/>
    <x v="1"/>
    <x v="2"/>
    <d v="1899-12-30T13:10:00"/>
    <d v="1899-12-30T13:34:00"/>
    <n v="0.40000000008149073"/>
    <d v="2021-09-10T13:10:00"/>
    <d v="2021-09-10T13:34:00"/>
    <x v="5"/>
    <s v=""/>
    <n v="4775"/>
    <n v="4828"/>
    <n v="53"/>
    <n v="132.4999999730062"/>
    <m/>
    <m/>
    <n v="100"/>
    <n v="100"/>
    <n v="18"/>
    <n v="1200"/>
    <n v="18.350000000000001"/>
    <n v="9"/>
    <n v="2100"/>
    <n v="2100"/>
    <s v=""/>
    <m/>
    <m/>
    <m/>
    <m/>
    <x v="3"/>
    <m/>
    <m/>
    <m/>
    <m/>
    <m/>
    <n v="90"/>
    <n v="120"/>
    <n v="90"/>
    <s v=""/>
    <s v=""/>
    <s v=""/>
    <s v=""/>
    <s v=""/>
    <n v="53"/>
    <n v="0.40000000008149073"/>
    <n v="0.63333333347691223"/>
    <n v="83.684210507344289"/>
    <n v="132.4999999730062"/>
    <s v=""/>
    <n v="83.684210507344289"/>
    <s v=""/>
  </r>
  <r>
    <x v="1"/>
    <x v="1"/>
    <x v="1"/>
    <x v="2"/>
    <d v="1899-12-30T13:34:00"/>
    <d v="1899-12-30T13:55:00"/>
    <n v="0.34999999991850927"/>
    <d v="2021-09-10T13:34:00"/>
    <d v="2021-09-10T13:55:00"/>
    <x v="5"/>
    <s v=""/>
    <n v="4828"/>
    <n v="4870"/>
    <n v="42"/>
    <n v="120.00000002793968"/>
    <m/>
    <m/>
    <n v="110"/>
    <n v="110"/>
    <n v="18"/>
    <n v="1200"/>
    <n v="18"/>
    <n v="9"/>
    <n v="2100"/>
    <n v="2100"/>
    <s v=""/>
    <n v="158"/>
    <n v="209"/>
    <n v="178"/>
    <m/>
    <x v="3"/>
    <m/>
    <m/>
    <m/>
    <m/>
    <m/>
    <n v="90"/>
    <n v="120"/>
    <n v="90"/>
    <s v=""/>
    <s v=""/>
    <s v=""/>
    <s v=""/>
    <s v=""/>
    <n v="42"/>
    <n v="0.34999999991850927"/>
    <n v="0.34999999991850927"/>
    <n v="120.00000002793968"/>
    <n v="120.00000002793968"/>
    <s v=""/>
    <n v="120.00000002793968"/>
    <s v=""/>
  </r>
  <r>
    <x v="1"/>
    <x v="1"/>
    <x v="1"/>
    <x v="2"/>
    <d v="1899-12-30T13:55:00"/>
    <d v="1899-12-30T13:58:00"/>
    <n v="4.9999999988358468E-2"/>
    <d v="2021-09-10T13:55:00"/>
    <d v="2021-09-10T13:58:00"/>
    <x v="8"/>
    <s v=""/>
    <n v="4870"/>
    <n v="4870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4.9999999988358468E-2"/>
    <n v="0.88333333341870457"/>
    <s v=""/>
    <s v=""/>
    <s v=""/>
    <s v=""/>
    <s v=""/>
  </r>
  <r>
    <x v="1"/>
    <x v="1"/>
    <x v="1"/>
    <x v="2"/>
    <d v="1899-12-30T13:58:00"/>
    <d v="1899-12-30T14:03:00"/>
    <n v="8.3333333430346102E-2"/>
    <d v="2021-09-10T13:58:00"/>
    <d v="2021-09-10T14:03:00"/>
    <x v="7"/>
    <s v=""/>
    <n v="4870"/>
    <n v="4870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1"/>
    <s v=""/>
    <n v="8.3333333430346102E-2"/>
    <m/>
    <s v=""/>
    <s v=""/>
    <s v=""/>
    <s v=""/>
    <s v=""/>
  </r>
  <r>
    <x v="1"/>
    <x v="1"/>
    <x v="1"/>
    <x v="2"/>
    <d v="1899-12-30T14:03:00"/>
    <d v="1899-12-30T14:09:00"/>
    <n v="9.9999999976716936E-2"/>
    <d v="2021-09-10T14:03:00"/>
    <d v="2021-09-10T14:09:00"/>
    <x v="9"/>
    <s v=""/>
    <n v="4870"/>
    <n v="4870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9.9999999976716936E-2"/>
    <m/>
    <s v=""/>
    <s v=""/>
    <s v=""/>
    <s v=""/>
    <s v=""/>
  </r>
  <r>
    <x v="1"/>
    <x v="1"/>
    <x v="1"/>
    <x v="2"/>
    <d v="1899-12-30T14:09:00"/>
    <d v="1899-12-30T14:17:00"/>
    <n v="0.13333333324408159"/>
    <d v="2021-09-10T14:09:00"/>
    <d v="2021-09-10T14:17:00"/>
    <x v="6"/>
    <n v="0.13333333324408159"/>
    <n v="4870"/>
    <m/>
    <s v="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n v="0.13333333324408159"/>
    <m/>
    <s v=""/>
    <s v=""/>
    <s v=""/>
    <s v=""/>
    <s v=""/>
  </r>
  <r>
    <x v="1"/>
    <x v="2"/>
    <x v="1"/>
    <x v="2"/>
    <d v="1899-12-30T14:17:00"/>
    <d v="1899-12-30T14:55:00"/>
    <n v="0.63333333347691223"/>
    <d v="2021-09-10T14:17:00"/>
    <d v="2021-09-10T14:55:00"/>
    <x v="5"/>
    <s v=""/>
    <n v="4870"/>
    <n v="4964"/>
    <n v="94"/>
    <n v="148.42105259793138"/>
    <m/>
    <m/>
    <n v="110"/>
    <n v="110"/>
    <n v="18"/>
    <n v="1200"/>
    <n v="18"/>
    <n v="9"/>
    <n v="2230"/>
    <n v="2230"/>
    <s v=""/>
    <m/>
    <m/>
    <m/>
    <m/>
    <x v="3"/>
    <m/>
    <m/>
    <m/>
    <m/>
    <m/>
    <n v="90"/>
    <n v="120"/>
    <n v="90"/>
    <s v=""/>
    <s v=""/>
    <s v=""/>
    <s v=""/>
    <s v=""/>
    <n v="94"/>
    <n v="0.63333333347691223"/>
    <n v="1.0000000001164153"/>
    <n v="93.99999998905696"/>
    <n v="148.42105259793138"/>
    <s v=""/>
    <n v="93.99999998905696"/>
    <s v=""/>
  </r>
  <r>
    <x v="1"/>
    <x v="2"/>
    <x v="1"/>
    <x v="2"/>
    <d v="1899-12-30T14:55:00"/>
    <d v="1899-12-30T14:57:00"/>
    <n v="3.3333333267364651E-2"/>
    <d v="2021-09-10T14:55:00"/>
    <d v="2021-09-10T14:57:00"/>
    <x v="8"/>
    <s v=""/>
    <n v="4964"/>
    <n v="4964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3.3333333267364651E-2"/>
    <m/>
    <s v=""/>
    <s v=""/>
    <s v=""/>
    <s v=""/>
    <s v=""/>
  </r>
  <r>
    <x v="1"/>
    <x v="2"/>
    <x v="1"/>
    <x v="2"/>
    <d v="1899-12-30T14:57:00"/>
    <d v="1899-12-30T15:00:00"/>
    <n v="4.9999999988358468E-2"/>
    <d v="2021-09-10T14:57:00"/>
    <d v="2021-09-10T15:00:00"/>
    <x v="7"/>
    <s v=""/>
    <n v="4964"/>
    <n v="4964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1"/>
    <s v=""/>
    <n v="4.9999999988358468E-2"/>
    <m/>
    <s v=""/>
    <s v=""/>
    <s v=""/>
    <s v=""/>
    <s v=""/>
  </r>
  <r>
    <x v="1"/>
    <x v="2"/>
    <x v="1"/>
    <x v="2"/>
    <d v="1899-12-30T15:00:00"/>
    <d v="1899-12-30T15:05:00"/>
    <n v="8.3333333255723119E-2"/>
    <d v="2021-09-10T15:00:00"/>
    <d v="2021-09-10T15:05:00"/>
    <x v="9"/>
    <s v=""/>
    <n v="4964"/>
    <n v="4964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8.3333333255723119E-2"/>
    <n v="0.11666666669771075"/>
    <s v=""/>
    <s v=""/>
    <s v=""/>
    <s v=""/>
    <s v=""/>
  </r>
  <r>
    <x v="1"/>
    <x v="2"/>
    <x v="1"/>
    <x v="2"/>
    <d v="1899-12-30T15:05:00"/>
    <d v="1899-12-30T15:08:00"/>
    <n v="5.0000000162981451E-2"/>
    <d v="2021-09-10T15:05:00"/>
    <d v="2021-09-10T15:08:00"/>
    <x v="6"/>
    <n v="5.0000000162981451E-2"/>
    <n v="4964"/>
    <n v="4964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n v="5.0000000162981451E-2"/>
    <n v="0.96666666667442769"/>
    <s v=""/>
    <s v=""/>
    <s v=""/>
    <s v=""/>
    <s v=""/>
  </r>
  <r>
    <x v="1"/>
    <x v="2"/>
    <x v="1"/>
    <x v="2"/>
    <d v="1899-12-30T15:08:00"/>
    <d v="1899-12-30T15:11:00"/>
    <n v="4.9999999988358468E-2"/>
    <d v="2021-09-10T15:08:00"/>
    <d v="2021-09-10T15:11:00"/>
    <x v="10"/>
    <s v=""/>
    <n v="4964"/>
    <n v="4964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1"/>
    <x v="2"/>
    <x v="1"/>
    <x v="2"/>
    <d v="1899-12-30T15:11:00"/>
    <d v="1899-12-30T15:38:00"/>
    <n v="0.44999999989522621"/>
    <d v="2021-09-10T15:11:00"/>
    <d v="2021-09-10T15:38:00"/>
    <x v="5"/>
    <s v=""/>
    <n v="4964"/>
    <n v="5057"/>
    <n v="93"/>
    <n v="206.66666671478501"/>
    <m/>
    <m/>
    <n v="110"/>
    <n v="110"/>
    <n v="18"/>
    <n v="1200"/>
    <n v="18"/>
    <n v="9"/>
    <n v="2300"/>
    <n v="2300"/>
    <s v=""/>
    <m/>
    <m/>
    <m/>
    <m/>
    <x v="3"/>
    <m/>
    <m/>
    <m/>
    <m/>
    <m/>
    <n v="90"/>
    <n v="120"/>
    <n v="90"/>
    <s v=""/>
    <s v=""/>
    <s v=""/>
    <s v=""/>
    <s v=""/>
    <n v="93"/>
    <n v="0.44999999989522621"/>
    <n v="0.6666666665696539"/>
    <n v="139.50000002029992"/>
    <n v="206.66666671478501"/>
    <s v=""/>
    <n v="139.50000002029992"/>
    <s v=""/>
  </r>
  <r>
    <x v="1"/>
    <x v="1"/>
    <x v="1"/>
    <x v="2"/>
    <d v="1899-12-30T15:38:00"/>
    <d v="1899-12-30T15:40:00"/>
    <n v="3.3333333441987634E-2"/>
    <d v="2021-09-10T15:38:00"/>
    <d v="2021-09-10T15:40:00"/>
    <x v="8"/>
    <s v=""/>
    <n v="5057"/>
    <n v="5057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3.3333333441987634E-2"/>
    <n v="0.63333333330228925"/>
    <s v=""/>
    <s v=""/>
    <s v=""/>
    <s v=""/>
    <s v=""/>
  </r>
  <r>
    <x v="1"/>
    <x v="1"/>
    <x v="1"/>
    <x v="2"/>
    <d v="1899-12-30T15:40:00"/>
    <d v="1899-12-30T15:44:00"/>
    <n v="6.6666666534729302E-2"/>
    <d v="2021-09-10T15:40:00"/>
    <d v="2021-09-10T15:44:00"/>
    <x v="7"/>
    <s v=""/>
    <n v="5057"/>
    <n v="5057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1"/>
    <s v=""/>
    <n v="6.6666666534729302E-2"/>
    <n v="2.2833333332673647"/>
    <s v=""/>
    <s v=""/>
    <s v=""/>
    <s v=""/>
    <s v=""/>
  </r>
  <r>
    <x v="1"/>
    <x v="1"/>
    <x v="1"/>
    <x v="2"/>
    <d v="1899-12-30T15:44:00"/>
    <d v="1899-12-30T15:50:00"/>
    <n v="9.9999999976716936E-2"/>
    <d v="2021-09-10T15:44:00"/>
    <d v="2021-09-10T15:50:00"/>
    <x v="9"/>
    <s v=""/>
    <n v="5057"/>
    <n v="5057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9.9999999976716936E-2"/>
    <m/>
    <s v=""/>
    <s v=""/>
    <s v=""/>
    <s v=""/>
    <s v=""/>
  </r>
  <r>
    <x v="1"/>
    <x v="1"/>
    <x v="1"/>
    <x v="2"/>
    <d v="1899-12-30T15:50:00"/>
    <d v="1899-12-30T16:10:00"/>
    <n v="0.33333333337213844"/>
    <d v="2021-09-10T15:50:00"/>
    <d v="2021-09-10T16:10:00"/>
    <x v="5"/>
    <s v=""/>
    <n v="5057"/>
    <n v="5151"/>
    <n v="94"/>
    <n v="281.99999996717088"/>
    <m/>
    <m/>
    <n v="110"/>
    <n v="110"/>
    <n v="22"/>
    <n v="1200"/>
    <n v="19"/>
    <n v="9"/>
    <n v="2350"/>
    <n v="2350"/>
    <s v=""/>
    <m/>
    <m/>
    <m/>
    <m/>
    <x v="3"/>
    <m/>
    <m/>
    <m/>
    <m/>
    <m/>
    <n v="90"/>
    <n v="120"/>
    <n v="90"/>
    <s v=""/>
    <s v=""/>
    <s v=""/>
    <s v=""/>
    <s v=""/>
    <n v="94"/>
    <n v="0.33333333337213844"/>
    <n v="0.53333333332557231"/>
    <n v="176.25000000256478"/>
    <n v="281.99999996717088"/>
    <s v=""/>
    <n v="176.25000000256478"/>
    <s v=""/>
  </r>
  <r>
    <x v="1"/>
    <x v="1"/>
    <x v="1"/>
    <x v="2"/>
    <d v="1899-12-30T16:10:00"/>
    <d v="1899-12-30T16:13:00"/>
    <n v="4.9999999988358468E-2"/>
    <d v="2021-09-10T16:10:00"/>
    <d v="2021-09-10T16:13:00"/>
    <x v="8"/>
    <s v=""/>
    <n v="5151"/>
    <n v="5151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4.9999999988358468E-2"/>
    <n v="0.66666666674427688"/>
    <s v=""/>
    <s v=""/>
    <s v=""/>
    <s v=""/>
    <s v=""/>
  </r>
  <r>
    <x v="1"/>
    <x v="1"/>
    <x v="1"/>
    <x v="2"/>
    <d v="1899-12-30T16:13:00"/>
    <d v="1899-12-30T16:16:00"/>
    <n v="4.9999999988358468E-2"/>
    <d v="2021-09-10T16:13:00"/>
    <d v="2021-09-10T16:16:00"/>
    <x v="7"/>
    <s v=""/>
    <n v="5151"/>
    <n v="5151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1"/>
    <s v=""/>
    <n v="4.9999999988358468E-2"/>
    <m/>
    <s v=""/>
    <s v=""/>
    <s v=""/>
    <s v=""/>
    <s v=""/>
  </r>
  <r>
    <x v="1"/>
    <x v="1"/>
    <x v="1"/>
    <x v="2"/>
    <d v="1899-12-30T16:16:00"/>
    <d v="1899-12-30T16:20:00"/>
    <n v="6.6666666709352285E-2"/>
    <d v="2021-09-10T16:16:00"/>
    <d v="2021-09-10T16:20:00"/>
    <x v="9"/>
    <s v=""/>
    <n v="5151"/>
    <n v="5151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6.6666666709352285E-2"/>
    <n v="1.0666666666511446"/>
    <s v=""/>
    <s v=""/>
    <s v=""/>
    <s v=""/>
    <s v=""/>
  </r>
  <r>
    <x v="1"/>
    <x v="1"/>
    <x v="1"/>
    <x v="2"/>
    <d v="1899-12-30T16:20:00"/>
    <d v="1899-12-30T16:24:00"/>
    <n v="6.6666666709352285E-2"/>
    <d v="2021-09-10T16:20:00"/>
    <d v="2021-09-10T16:24:00"/>
    <x v="6"/>
    <n v="6.6666666709352285E-2"/>
    <n v="5151"/>
    <n v="5151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n v="6.6666666709352285E-2"/>
    <n v="0.38333333336049691"/>
    <s v=""/>
    <s v=""/>
    <s v=""/>
    <s v=""/>
    <s v=""/>
  </r>
  <r>
    <x v="1"/>
    <x v="1"/>
    <x v="1"/>
    <x v="2"/>
    <d v="1899-12-30T16:24:00"/>
    <d v="1899-12-30T16:29:00"/>
    <n v="8.3333333255723119E-2"/>
    <d v="2021-09-10T16:24:00"/>
    <d v="2021-09-10T16:29:00"/>
    <x v="5"/>
    <s v=""/>
    <n v="5151"/>
    <n v="5168"/>
    <n v="17"/>
    <n v="204.00000018998981"/>
    <m/>
    <m/>
    <n v="110"/>
    <n v="110"/>
    <n v="26"/>
    <n v="1200"/>
    <n v="19"/>
    <n v="9"/>
    <n v="2350"/>
    <n v="2350"/>
    <s v=""/>
    <n v="173"/>
    <n v="213"/>
    <n v="183"/>
    <m/>
    <x v="3"/>
    <m/>
    <m/>
    <m/>
    <m/>
    <m/>
    <n v="90"/>
    <n v="120"/>
    <n v="90"/>
    <s v=""/>
    <s v=""/>
    <s v=""/>
    <s v=""/>
    <s v=""/>
    <n v="17"/>
    <n v="8.3333333255723119E-2"/>
    <n v="0.31666666665114462"/>
    <n v="53.684210528947226"/>
    <n v="204.00000018998981"/>
    <s v=""/>
    <n v="53.684210528947226"/>
    <s v=""/>
  </r>
  <r>
    <x v="1"/>
    <x v="1"/>
    <x v="1"/>
    <x v="2"/>
    <d v="1899-12-30T16:29:00"/>
    <d v="1899-12-30T16:36:00"/>
    <n v="0.11666666669771075"/>
    <d v="2021-09-10T16:29:00"/>
    <d v="2021-09-10T16:36:00"/>
    <x v="10"/>
    <s v=""/>
    <n v="5168"/>
    <n v="5168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s v=""/>
    <n v="0.45000000006984919"/>
    <s v=""/>
    <s v=""/>
    <s v=""/>
    <s v=""/>
    <s v=""/>
  </r>
  <r>
    <x v="1"/>
    <x v="1"/>
    <x v="1"/>
    <x v="2"/>
    <d v="1899-12-30T16:36:00"/>
    <d v="1899-12-30T16:54:00"/>
    <n v="0.30000000010477379"/>
    <d v="2021-09-10T16:36:00"/>
    <d v="2021-09-10T16:54:00"/>
    <x v="5"/>
    <s v=""/>
    <n v="5168"/>
    <n v="5242"/>
    <n v="74"/>
    <n v="246.66666658051932"/>
    <m/>
    <m/>
    <n v="110"/>
    <n v="110"/>
    <n v="26"/>
    <n v="1200"/>
    <n v="19"/>
    <n v="9"/>
    <n v="2350"/>
    <n v="2350"/>
    <s v=""/>
    <n v="175"/>
    <n v="213"/>
    <n v="184"/>
    <m/>
    <x v="3"/>
    <m/>
    <m/>
    <m/>
    <m/>
    <m/>
    <n v="90"/>
    <n v="120"/>
    <n v="90"/>
    <s v=""/>
    <s v=""/>
    <s v=""/>
    <s v=""/>
    <s v=""/>
    <n v="74"/>
    <n v="0.30000000010477379"/>
    <n v="0.30000000010477379"/>
    <n v="246.66666658051932"/>
    <n v="246.66666658051932"/>
    <s v=""/>
    <n v="246.66666658051932"/>
    <s v=""/>
  </r>
  <r>
    <x v="1"/>
    <x v="3"/>
    <x v="1"/>
    <x v="2"/>
    <d v="1899-12-30T16:54:00"/>
    <d v="1899-12-30T16:58:00"/>
    <n v="6.6666666534729302E-2"/>
    <d v="2021-09-10T16:54:00"/>
    <d v="2021-09-10T16:58:00"/>
    <x v="8"/>
    <s v=""/>
    <n v="5242"/>
    <n v="5242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6.6666666534729302E-2"/>
    <n v="0.91666666668606922"/>
    <s v=""/>
    <s v=""/>
    <s v=""/>
    <s v=""/>
    <s v=""/>
  </r>
  <r>
    <x v="1"/>
    <x v="3"/>
    <x v="1"/>
    <x v="2"/>
    <d v="1899-12-30T16:58:00"/>
    <d v="1899-12-30T17:03:00"/>
    <n v="8.3333333430346102E-2"/>
    <d v="2021-09-10T16:58:00"/>
    <d v="2021-09-10T17:03:00"/>
    <x v="7"/>
    <s v=""/>
    <n v="5242"/>
    <n v="5242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1"/>
    <s v=""/>
    <n v="8.3333333430346102E-2"/>
    <n v="1.6666666666860692"/>
    <s v=""/>
    <s v=""/>
    <s v=""/>
    <s v=""/>
    <s v=""/>
  </r>
  <r>
    <x v="1"/>
    <x v="3"/>
    <x v="1"/>
    <x v="2"/>
    <d v="1899-12-30T17:03:00"/>
    <d v="1899-12-30T17:09:00"/>
    <n v="9.9999999976716936E-2"/>
    <d v="2021-09-10T17:03:00"/>
    <d v="2021-09-10T17:09:00"/>
    <x v="9"/>
    <s v=""/>
    <n v="5242"/>
    <n v="5242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9.9999999976716936E-2"/>
    <m/>
    <s v=""/>
    <s v=""/>
    <s v=""/>
    <s v=""/>
    <s v=""/>
  </r>
  <r>
    <x v="1"/>
    <x v="3"/>
    <x v="1"/>
    <x v="2"/>
    <d v="1899-12-30T17:09:00"/>
    <d v="1899-12-30T17:12:00"/>
    <n v="4.9999999988358468E-2"/>
    <d v="2021-09-10T17:09:00"/>
    <d v="2021-09-10T17:12:00"/>
    <x v="6"/>
    <n v="4.9999999988358468E-2"/>
    <n v="5242"/>
    <n v="5242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n v="4.9999999988358468E-2"/>
    <m/>
    <s v=""/>
    <s v=""/>
    <s v=""/>
    <s v=""/>
    <s v=""/>
  </r>
  <r>
    <x v="1"/>
    <x v="4"/>
    <x v="1"/>
    <x v="2"/>
    <d v="1899-12-30T17:12:00"/>
    <d v="1899-12-30T17:24:00"/>
    <n v="0.19999999995343387"/>
    <d v="2021-09-10T17:12:00"/>
    <d v="2021-09-10T17:24:00"/>
    <x v="5"/>
    <s v=""/>
    <n v="5242"/>
    <n v="5291"/>
    <n v="49"/>
    <n v="245.00000005704351"/>
    <m/>
    <m/>
    <n v="110"/>
    <n v="110"/>
    <n v="26"/>
    <n v="1200"/>
    <n v="19"/>
    <n v="9"/>
    <n v="2350"/>
    <n v="2350"/>
    <s v=""/>
    <n v="180"/>
    <n v="220"/>
    <n v="190"/>
    <m/>
    <x v="3"/>
    <m/>
    <m/>
    <m/>
    <m/>
    <m/>
    <n v="45"/>
    <n v="50"/>
    <n v="45"/>
    <s v=""/>
    <s v=""/>
    <s v=""/>
    <s v=""/>
    <s v=""/>
    <n v="49"/>
    <n v="0.19999999995343387"/>
    <n v="0.49999999988358468"/>
    <n v="98.000000022817403"/>
    <n v="245.00000005704351"/>
    <s v=""/>
    <n v="98.000000022817403"/>
    <s v=""/>
  </r>
  <r>
    <x v="1"/>
    <x v="4"/>
    <x v="1"/>
    <x v="2"/>
    <d v="1899-12-30T17:24:00"/>
    <d v="1899-12-30T17:27:00"/>
    <n v="4.9999999988358468E-2"/>
    <d v="2021-09-10T17:24:00"/>
    <d v="2021-09-10T17:27:00"/>
    <x v="6"/>
    <n v="4.9999999988358468E-2"/>
    <n v="5291"/>
    <n v="5291"/>
    <n v="0"/>
    <s v=""/>
    <m/>
    <m/>
    <m/>
    <s v=""/>
    <m/>
    <m/>
    <m/>
    <m/>
    <m/>
    <m/>
    <s v=""/>
    <m/>
    <m/>
    <m/>
    <m/>
    <x v="3"/>
    <m/>
    <m/>
    <m/>
    <m/>
    <s v="Cambia parametros previo a Tiyuyacu"/>
    <s v=""/>
    <s v=""/>
    <s v=""/>
    <s v=""/>
    <s v=""/>
    <s v=""/>
    <s v=""/>
    <s v=""/>
    <s v=""/>
    <n v="4.9999999988358468E-2"/>
    <n v="1.4000000000232831"/>
    <s v=""/>
    <s v=""/>
    <s v=""/>
    <s v=""/>
    <s v=""/>
  </r>
  <r>
    <x v="1"/>
    <x v="4"/>
    <x v="1"/>
    <x v="2"/>
    <d v="1899-12-30T17:27:00"/>
    <d v="1899-12-30T18:18:00"/>
    <n v="0.84999999997671694"/>
    <d v="2021-09-10T17:27:00"/>
    <d v="2021-09-10T18:18:00"/>
    <x v="5"/>
    <s v=""/>
    <n v="5291"/>
    <n v="5339"/>
    <n v="48"/>
    <n v="56.470588236840953"/>
    <m/>
    <m/>
    <n v="70"/>
    <n v="70"/>
    <n v="15"/>
    <n v="1200"/>
    <n v="13"/>
    <n v="9"/>
    <n v="2350"/>
    <n v="2350"/>
    <s v=""/>
    <n v="180"/>
    <n v="220"/>
    <n v="190"/>
    <m/>
    <x v="2"/>
    <m/>
    <m/>
    <m/>
    <m/>
    <m/>
    <n v="45"/>
    <n v="50"/>
    <n v="45"/>
    <s v=""/>
    <s v=""/>
    <s v=""/>
    <s v=""/>
    <s v=""/>
    <n v="48"/>
    <n v="0.84999999997671694"/>
    <n v="0.8999999999650754"/>
    <n v="53.333333335402941"/>
    <s v=""/>
    <n v="56.470588236840953"/>
    <s v=""/>
    <n v="53.333333335402941"/>
  </r>
  <r>
    <x v="1"/>
    <x v="4"/>
    <x v="1"/>
    <x v="2"/>
    <d v="1899-12-30T18:18:00"/>
    <d v="1899-12-30T18:20:00"/>
    <n v="3.3333333441987634E-2"/>
    <d v="2021-09-10T18:18:00"/>
    <d v="2021-09-10T18:20:00"/>
    <x v="8"/>
    <s v=""/>
    <n v="5339"/>
    <n v="5339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n v="0.05"/>
    <s v=""/>
    <s v=""/>
    <n v="3.3333333441987634E-2"/>
    <n v="0.29999999993015081"/>
    <s v=""/>
    <s v=""/>
    <s v=""/>
    <s v=""/>
    <s v=""/>
  </r>
  <r>
    <x v="1"/>
    <x v="4"/>
    <x v="1"/>
    <x v="2"/>
    <d v="1899-12-30T18:20:00"/>
    <d v="1899-12-30T18:22:00"/>
    <n v="3.3333333267364651E-2"/>
    <d v="2021-09-10T18:20:00"/>
    <d v="2021-09-10T18:22:00"/>
    <x v="7"/>
    <s v=""/>
    <n v="5339"/>
    <n v="5339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n v="0.1"/>
    <s v=""/>
    <n v="3.3333333267364651E-2"/>
    <n v="1.1499999999068677"/>
    <s v=""/>
    <s v=""/>
    <s v=""/>
    <s v=""/>
    <s v=""/>
  </r>
  <r>
    <x v="1"/>
    <x v="4"/>
    <x v="1"/>
    <x v="2"/>
    <d v="1899-12-30T18:22:00"/>
    <d v="1899-12-30T18:28:00"/>
    <n v="9.9999999976716936E-2"/>
    <d v="2021-09-10T18:22:00"/>
    <d v="2021-09-10T18:28:00"/>
    <x v="9"/>
    <s v=""/>
    <n v="5339"/>
    <n v="5339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n v="8.3000000000000004E-2"/>
    <s v=""/>
    <s v=""/>
    <s v=""/>
    <n v="9.9999999976716936E-2"/>
    <n v="0.46666666661622003"/>
    <s v=""/>
    <s v=""/>
    <s v=""/>
    <s v=""/>
    <s v=""/>
  </r>
  <r>
    <x v="1"/>
    <x v="4"/>
    <x v="1"/>
    <x v="2"/>
    <d v="1899-12-30T18:28:00"/>
    <d v="1899-12-30T18:44:00"/>
    <n v="0.26666666666278616"/>
    <d v="2021-09-10T18:28:00"/>
    <d v="2021-09-10T18:44:00"/>
    <x v="5"/>
    <s v=""/>
    <n v="5339"/>
    <n v="5348"/>
    <n v="9"/>
    <n v="33.750000000491127"/>
    <m/>
    <m/>
    <n v="70"/>
    <n v="70"/>
    <n v="15"/>
    <n v="1190"/>
    <n v="14"/>
    <n v="10"/>
    <n v="2290"/>
    <n v="2290"/>
    <s v=""/>
    <n v="180"/>
    <n v="220"/>
    <n v="190"/>
    <m/>
    <x v="2"/>
    <m/>
    <m/>
    <m/>
    <m/>
    <m/>
    <n v="45"/>
    <n v="50"/>
    <n v="45"/>
    <s v=""/>
    <s v=""/>
    <s v=""/>
    <s v=""/>
    <s v=""/>
    <n v="9"/>
    <n v="0.26666666666278616"/>
    <n v="0.43333333334885538"/>
    <n v="20.769230768486814"/>
    <s v=""/>
    <n v="33.750000000491127"/>
    <s v=""/>
    <n v="20.769230768486814"/>
  </r>
  <r>
    <x v="1"/>
    <x v="4"/>
    <x v="1"/>
    <x v="2"/>
    <d v="1899-12-30T18:44:00"/>
    <d v="1899-12-30T18:50:00"/>
    <n v="9.9999999976716936E-2"/>
    <d v="2021-09-10T18:44:00"/>
    <d v="2021-09-10T18:50:00"/>
    <x v="10"/>
    <s v=""/>
    <n v="5348"/>
    <n v="5348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1"/>
    <x v="4"/>
    <x v="1"/>
    <x v="2"/>
    <d v="1899-12-30T18:50:00"/>
    <d v="1899-12-30T19:13:00"/>
    <n v="0.38333333336049691"/>
    <d v="2021-09-10T18:50:00"/>
    <d v="2021-09-10T19:13:00"/>
    <x v="5"/>
    <s v=""/>
    <n v="5348"/>
    <n v="5373"/>
    <n v="25"/>
    <n v="65.21739129972643"/>
    <m/>
    <m/>
    <n v="70"/>
    <n v="70"/>
    <n v="18"/>
    <n v="1190"/>
    <n v="15"/>
    <n v="10"/>
    <n v="2290"/>
    <n v="2290"/>
    <s v=""/>
    <n v="180"/>
    <n v="220"/>
    <n v="190"/>
    <n v="9.6999999999999993"/>
    <x v="2"/>
    <m/>
    <m/>
    <m/>
    <m/>
    <m/>
    <n v="45"/>
    <n v="50"/>
    <n v="45"/>
    <s v=""/>
    <s v=""/>
    <s v=""/>
    <s v=""/>
    <s v=""/>
    <n v="25"/>
    <n v="0.38333333336049691"/>
    <n v="0.38333333336049691"/>
    <n v="65.21739129972643"/>
    <s v=""/>
    <n v="65.21739129972643"/>
    <s v=""/>
    <n v="65.21739129972643"/>
  </r>
  <r>
    <x v="1"/>
    <x v="4"/>
    <x v="1"/>
    <x v="2"/>
    <d v="1899-12-30T19:13:00"/>
    <d v="1899-12-30T19:17:00"/>
    <n v="6.6666666709352285E-2"/>
    <d v="2021-09-10T19:13:00"/>
    <d v="2021-09-10T19:17:00"/>
    <x v="3"/>
    <s v=""/>
    <n v="5373"/>
    <n v="5373"/>
    <n v="0"/>
    <s v=""/>
    <m/>
    <m/>
    <m/>
    <s v=""/>
    <m/>
    <m/>
    <m/>
    <m/>
    <m/>
    <m/>
    <s v=""/>
    <m/>
    <m/>
    <m/>
    <m/>
    <x v="2"/>
    <m/>
    <m/>
    <m/>
    <m/>
    <s v="Reciprocando por vibraciones S&amp;S"/>
    <s v=""/>
    <s v=""/>
    <s v=""/>
    <s v=""/>
    <s v=""/>
    <s v=""/>
    <s v=""/>
    <s v=""/>
    <s v=""/>
    <s v=""/>
    <n v="0.58333333331393078"/>
    <s v=""/>
    <s v=""/>
    <s v=""/>
    <s v=""/>
    <s v=""/>
  </r>
  <r>
    <x v="1"/>
    <x v="4"/>
    <x v="1"/>
    <x v="2"/>
    <d v="1899-12-30T19:17:00"/>
    <d v="1899-12-30T19:39:00"/>
    <n v="0.36666666663950309"/>
    <d v="2021-09-10T19:17:00"/>
    <d v="2021-09-10T19:39:00"/>
    <x v="5"/>
    <s v=""/>
    <n v="5373"/>
    <n v="5397"/>
    <n v="24"/>
    <n v="65.454545459394495"/>
    <m/>
    <m/>
    <n v="70"/>
    <n v="70"/>
    <n v="15"/>
    <n v="1190"/>
    <n v="15"/>
    <n v="10"/>
    <n v="2290"/>
    <n v="2290"/>
    <s v=""/>
    <n v="180"/>
    <n v="220"/>
    <n v="190"/>
    <m/>
    <x v="2"/>
    <m/>
    <m/>
    <m/>
    <m/>
    <m/>
    <n v="45"/>
    <n v="50"/>
    <n v="45"/>
    <s v=""/>
    <s v=""/>
    <s v=""/>
    <s v=""/>
    <s v=""/>
    <n v="24"/>
    <n v="0.36666666663950309"/>
    <n v="0.36666666663950309"/>
    <n v="65.454545459394495"/>
    <s v=""/>
    <n v="65.454545459394495"/>
    <s v=""/>
    <n v="65.454545459394495"/>
  </r>
  <r>
    <x v="1"/>
    <x v="4"/>
    <x v="1"/>
    <x v="2"/>
    <d v="1899-12-30T19:39:00"/>
    <d v="1899-12-30T19:43:00"/>
    <n v="6.6666666709352285E-2"/>
    <d v="2021-09-10T19:39:00"/>
    <d v="2021-09-10T19:43:00"/>
    <x v="3"/>
    <s v=""/>
    <n v="5397"/>
    <n v="5397"/>
    <n v="0"/>
    <s v=""/>
    <m/>
    <m/>
    <m/>
    <s v=""/>
    <m/>
    <m/>
    <m/>
    <m/>
    <m/>
    <m/>
    <s v=""/>
    <m/>
    <m/>
    <m/>
    <m/>
    <x v="2"/>
    <m/>
    <m/>
    <m/>
    <m/>
    <s v="Reciprocando por vibraciones S&amp;S"/>
    <s v=""/>
    <s v=""/>
    <s v=""/>
    <s v=""/>
    <s v=""/>
    <s v=""/>
    <s v=""/>
    <s v=""/>
    <s v=""/>
    <s v=""/>
    <m/>
    <s v=""/>
    <s v=""/>
    <s v=""/>
    <s v=""/>
    <s v=""/>
  </r>
  <r>
    <x v="1"/>
    <x v="4"/>
    <x v="1"/>
    <x v="2"/>
    <d v="1899-12-30T19:43:00"/>
    <d v="1899-12-30T20:17:00"/>
    <n v="0.56666666659293696"/>
    <d v="2021-09-10T19:43:00"/>
    <d v="2021-09-10T20:17:00"/>
    <x v="5"/>
    <s v=""/>
    <n v="5397"/>
    <n v="5432"/>
    <n v="35"/>
    <n v="61.764705890389223"/>
    <m/>
    <m/>
    <n v="70"/>
    <n v="70"/>
    <n v="10"/>
    <n v="1190"/>
    <n v="15"/>
    <n v="10"/>
    <n v="2310"/>
    <n v="2310"/>
    <s v=""/>
    <n v="180"/>
    <n v="220"/>
    <n v="190"/>
    <m/>
    <x v="2"/>
    <m/>
    <m/>
    <m/>
    <m/>
    <m/>
    <n v="45"/>
    <n v="50"/>
    <n v="45"/>
    <s v=""/>
    <s v=""/>
    <s v=""/>
    <s v=""/>
    <s v=""/>
    <n v="35"/>
    <n v="0.56666666659293696"/>
    <n v="0.56666666659293696"/>
    <n v="61.764705890389223"/>
    <s v=""/>
    <n v="61.764705890389223"/>
    <s v=""/>
    <n v="61.764705890389223"/>
  </r>
  <r>
    <x v="1"/>
    <x v="4"/>
    <x v="1"/>
    <x v="2"/>
    <d v="1899-12-30T20:17:00"/>
    <d v="1899-12-30T20:20:00"/>
    <n v="4.9999999988358468E-2"/>
    <d v="2021-09-10T20:17:00"/>
    <d v="2021-09-10T20:20:00"/>
    <x v="8"/>
    <s v=""/>
    <n v="5432"/>
    <n v="5432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n v="0.05"/>
    <s v=""/>
    <s v=""/>
    <n v="4.9999999988358468E-2"/>
    <n v="0.86666666669771075"/>
    <s v=""/>
    <s v=""/>
    <s v=""/>
    <s v=""/>
    <s v=""/>
  </r>
  <r>
    <x v="1"/>
    <x v="4"/>
    <x v="1"/>
    <x v="2"/>
    <d v="1899-12-30T20:20:00"/>
    <d v="1899-12-30T20:24:00"/>
    <n v="6.6666666709352285E-2"/>
    <d v="2021-09-10T20:20:00"/>
    <d v="2021-09-10T20:24:00"/>
    <x v="7"/>
    <s v=""/>
    <n v="5432"/>
    <n v="5432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n v="0.1"/>
    <s v=""/>
    <n v="6.6666666709352285E-2"/>
    <n v="0.28333333320915699"/>
    <s v=""/>
    <s v=""/>
    <s v=""/>
    <s v=""/>
    <s v=""/>
  </r>
  <r>
    <x v="1"/>
    <x v="4"/>
    <x v="1"/>
    <x v="2"/>
    <d v="1899-12-30T20:24:00"/>
    <d v="1899-12-30T20:27:00"/>
    <n v="4.9999999988358468E-2"/>
    <d v="2021-09-10T20:24:00"/>
    <d v="2021-09-10T20:27:00"/>
    <x v="9"/>
    <s v=""/>
    <n v="5432"/>
    <n v="5432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n v="8.3000000000000004E-2"/>
    <s v=""/>
    <s v=""/>
    <s v=""/>
    <n v="4.9999999988358468E-2"/>
    <m/>
    <s v=""/>
    <s v=""/>
    <s v=""/>
    <s v=""/>
    <s v=""/>
  </r>
  <r>
    <x v="1"/>
    <x v="4"/>
    <x v="1"/>
    <x v="2"/>
    <d v="1899-12-30T20:27:00"/>
    <d v="1899-12-30T20:35:00"/>
    <n v="0.13333333341870457"/>
    <d v="2021-09-10T20:27:00"/>
    <d v="2021-09-10T20:35:00"/>
    <x v="10"/>
    <s v=""/>
    <n v="5432"/>
    <n v="5432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s v=""/>
    <s v=""/>
    <s v=""/>
    <n v="0.78333333344198763"/>
    <s v=""/>
    <s v=""/>
    <s v=""/>
    <s v=""/>
    <s v=""/>
  </r>
  <r>
    <x v="1"/>
    <x v="3"/>
    <x v="1"/>
    <x v="2"/>
    <d v="1899-12-30T20:35:00"/>
    <d v="1899-12-30T20:59:00"/>
    <n v="0.39999999990686774"/>
    <d v="2021-09-10T20:35:00"/>
    <d v="2021-09-10T20:59:00"/>
    <x v="5"/>
    <s v=""/>
    <n v="5432"/>
    <n v="5455"/>
    <n v="23"/>
    <n v="57.500000013387762"/>
    <m/>
    <m/>
    <n v="70"/>
    <n v="70"/>
    <n v="12"/>
    <n v="1190"/>
    <n v="14.5"/>
    <n v="10"/>
    <n v="2310"/>
    <n v="2320"/>
    <n v="10"/>
    <n v="175"/>
    <n v="220"/>
    <n v="185"/>
    <m/>
    <x v="2"/>
    <m/>
    <m/>
    <m/>
    <m/>
    <m/>
    <n v="45"/>
    <n v="50"/>
    <n v="45"/>
    <s v=""/>
    <s v=""/>
    <s v=""/>
    <s v=""/>
    <s v=""/>
    <n v="23"/>
    <n v="0.39999999990686774"/>
    <n v="0.56666666659293696"/>
    <n v="40.588235299398633"/>
    <s v=""/>
    <n v="57.500000013387762"/>
    <s v=""/>
    <n v="40.588235299398633"/>
  </r>
  <r>
    <x v="1"/>
    <x v="3"/>
    <x v="1"/>
    <x v="2"/>
    <d v="1899-12-30T20:59:00"/>
    <d v="1899-12-30T21:05:00"/>
    <n v="9.9999999976716936E-2"/>
    <d v="2021-09-10T20:59:00"/>
    <d v="2021-09-10T21:05:00"/>
    <x v="7"/>
    <s v=""/>
    <n v="5455"/>
    <n v="5455"/>
    <n v="0"/>
    <s v=""/>
    <m/>
    <m/>
    <m/>
    <n v="0"/>
    <m/>
    <n v="1190"/>
    <m/>
    <m/>
    <m/>
    <m/>
    <s v=""/>
    <m/>
    <m/>
    <m/>
    <m/>
    <x v="2"/>
    <m/>
    <m/>
    <m/>
    <m/>
    <s v="Reciprocando por vibraciones S&amp;S"/>
    <s v=""/>
    <s v=""/>
    <s v=""/>
    <s v=""/>
    <s v=""/>
    <s v=""/>
    <s v=""/>
    <n v="0.1"/>
    <s v=""/>
    <n v="9.9999999976716936E-2"/>
    <n v="0.68333333329064772"/>
    <s v=""/>
    <s v=""/>
    <s v=""/>
    <s v=""/>
    <s v=""/>
  </r>
  <r>
    <x v="1"/>
    <x v="3"/>
    <x v="1"/>
    <x v="2"/>
    <d v="1899-12-30T21:05:00"/>
    <d v="1899-12-30T21:28:00"/>
    <n v="0.38333333336049691"/>
    <d v="2021-09-10T21:05:00"/>
    <d v="2021-09-10T21:28:00"/>
    <x v="5"/>
    <s v=""/>
    <n v="5455"/>
    <n v="5476"/>
    <n v="21"/>
    <n v="54.782608691770193"/>
    <m/>
    <m/>
    <n v="80"/>
    <n v="80"/>
    <n v="12"/>
    <n v="1190"/>
    <n v="15"/>
    <n v="10"/>
    <n v="2310"/>
    <n v="2350"/>
    <n v="40"/>
    <m/>
    <m/>
    <m/>
    <m/>
    <x v="2"/>
    <m/>
    <m/>
    <m/>
    <m/>
    <m/>
    <n v="45"/>
    <n v="50"/>
    <n v="45"/>
    <s v=""/>
    <s v=""/>
    <s v=""/>
    <s v=""/>
    <s v=""/>
    <n v="21"/>
    <n v="0.38333333336049691"/>
    <n v="0.48333333333721384"/>
    <n v="43.448275861720134"/>
    <s v=""/>
    <n v="54.782608691770193"/>
    <s v=""/>
    <n v="43.448275861720134"/>
  </r>
  <r>
    <x v="1"/>
    <x v="3"/>
    <x v="1"/>
    <x v="2"/>
    <d v="1899-12-30T21:28:00"/>
    <d v="1899-12-30T21:31:00"/>
    <n v="4.9999999988358468E-2"/>
    <d v="2021-09-10T21:28:00"/>
    <d v="2021-09-10T21:31:00"/>
    <x v="7"/>
    <s v=""/>
    <n v="5476"/>
    <n v="5476"/>
    <n v="0"/>
    <s v=""/>
    <m/>
    <m/>
    <m/>
    <n v="0"/>
    <m/>
    <n v="1190"/>
    <m/>
    <m/>
    <m/>
    <m/>
    <s v=""/>
    <m/>
    <m/>
    <m/>
    <m/>
    <x v="2"/>
    <m/>
    <m/>
    <m/>
    <m/>
    <s v="Reciprocando por vibraciones S&amp;S"/>
    <s v=""/>
    <s v=""/>
    <s v=""/>
    <s v=""/>
    <s v=""/>
    <s v=""/>
    <s v=""/>
    <n v="0.1"/>
    <s v=""/>
    <n v="4.9999999988358468E-2"/>
    <n v="0.24999999994179234"/>
    <s v=""/>
    <s v=""/>
    <s v=""/>
    <s v=""/>
    <s v=""/>
  </r>
  <r>
    <x v="1"/>
    <x v="5"/>
    <x v="1"/>
    <x v="2"/>
    <d v="1899-12-30T21:31:00"/>
    <d v="1899-12-30T22:21:00"/>
    <n v="0.8333333334303461"/>
    <d v="2021-09-10T21:31:00"/>
    <d v="2021-09-10T22:21:00"/>
    <x v="5"/>
    <s v=""/>
    <n v="5476"/>
    <n v="5525"/>
    <n v="49"/>
    <n v="58.799999993154778"/>
    <m/>
    <m/>
    <n v="80"/>
    <n v="80"/>
    <n v="10"/>
    <n v="1190"/>
    <n v="15"/>
    <n v="10"/>
    <n v="2310"/>
    <n v="2350"/>
    <n v="40"/>
    <n v="175"/>
    <n v="220"/>
    <n v="180"/>
    <n v="9.6999999999999993"/>
    <x v="2"/>
    <m/>
    <m/>
    <m/>
    <m/>
    <m/>
    <n v="45"/>
    <n v="50"/>
    <n v="45"/>
    <s v=""/>
    <s v=""/>
    <s v=""/>
    <s v=""/>
    <s v=""/>
    <n v="49"/>
    <n v="0.8333333334303461"/>
    <n v="0.88333333341870457"/>
    <n v="55.471698107846393"/>
    <s v=""/>
    <n v="58.799999993154778"/>
    <s v=""/>
    <n v="55.471698107846393"/>
  </r>
  <r>
    <x v="1"/>
    <x v="5"/>
    <x v="1"/>
    <x v="2"/>
    <d v="1899-12-30T22:21:00"/>
    <d v="1899-12-30T22:24:00"/>
    <n v="4.9999999988358468E-2"/>
    <d v="2021-09-10T22:21:00"/>
    <d v="2021-09-10T22:24:00"/>
    <x v="8"/>
    <s v=""/>
    <n v="5525"/>
    <n v="5525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n v="0.05"/>
    <s v=""/>
    <s v=""/>
    <n v="4.9999999988358468E-2"/>
    <m/>
    <s v=""/>
    <s v=""/>
    <s v=""/>
    <s v=""/>
    <s v=""/>
  </r>
  <r>
    <x v="1"/>
    <x v="5"/>
    <x v="1"/>
    <x v="2"/>
    <d v="1899-12-30T22:24:00"/>
    <d v="1899-12-30T22:27:00"/>
    <n v="4.9999999988358468E-2"/>
    <d v="2021-09-10T22:24:00"/>
    <d v="2021-09-10T22:27:00"/>
    <x v="7"/>
    <s v=""/>
    <n v="5525"/>
    <n v="5525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n v="0.1"/>
    <s v=""/>
    <n v="4.9999999988358468E-2"/>
    <n v="0.40000000008149073"/>
    <s v=""/>
    <s v=""/>
    <s v=""/>
    <s v=""/>
    <s v=""/>
  </r>
  <r>
    <x v="1"/>
    <x v="5"/>
    <x v="1"/>
    <x v="2"/>
    <d v="1899-12-30T22:27:00"/>
    <d v="1899-12-30T22:31:00"/>
    <n v="6.6666666709352285E-2"/>
    <d v="2021-09-10T22:27:00"/>
    <d v="2021-09-10T22:31:00"/>
    <x v="9"/>
    <s v=""/>
    <n v="5525"/>
    <n v="5525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n v="8.3000000000000004E-2"/>
    <s v=""/>
    <s v=""/>
    <s v=""/>
    <n v="6.6666666709352285E-2"/>
    <n v="0.33333333319751546"/>
    <s v=""/>
    <s v=""/>
    <s v=""/>
    <s v=""/>
    <s v=""/>
  </r>
  <r>
    <x v="1"/>
    <x v="5"/>
    <x v="1"/>
    <x v="2"/>
    <d v="1899-12-30T22:31:00"/>
    <d v="1899-12-30T23:15:00"/>
    <n v="0.73333333327900618"/>
    <d v="2021-09-10T22:31:00"/>
    <d v="2021-09-10T23:15:00"/>
    <x v="5"/>
    <s v=""/>
    <n v="5525"/>
    <n v="5560"/>
    <n v="35"/>
    <n v="47.72727273080848"/>
    <m/>
    <m/>
    <n v="80"/>
    <n v="80"/>
    <n v="15"/>
    <n v="1190"/>
    <n v="15"/>
    <n v="10"/>
    <n v="2416"/>
    <n v="2416"/>
    <s v=""/>
    <m/>
    <m/>
    <m/>
    <m/>
    <x v="2"/>
    <m/>
    <m/>
    <m/>
    <m/>
    <m/>
    <n v="45"/>
    <n v="50"/>
    <n v="45"/>
    <s v=""/>
    <s v=""/>
    <s v=""/>
    <s v=""/>
    <s v=""/>
    <n v="35"/>
    <n v="0.73333333327900618"/>
    <n v="0.8999999999650754"/>
    <n v="38.888888890397979"/>
    <s v=""/>
    <n v="47.72727273080848"/>
    <s v=""/>
    <n v="38.888888890397979"/>
  </r>
  <r>
    <x v="1"/>
    <x v="5"/>
    <x v="1"/>
    <x v="2"/>
    <d v="1899-12-30T23:15:00"/>
    <d v="1899-12-30T23:20:00"/>
    <n v="8.3333333255723119E-2"/>
    <d v="2021-09-10T23:15:00"/>
    <d v="2021-09-10T23:20:00"/>
    <x v="7"/>
    <s v=""/>
    <n v="5560"/>
    <n v="5560"/>
    <n v="0"/>
    <s v=""/>
    <m/>
    <m/>
    <m/>
    <n v="0"/>
    <m/>
    <n v="1190"/>
    <m/>
    <m/>
    <m/>
    <m/>
    <s v=""/>
    <m/>
    <m/>
    <m/>
    <m/>
    <x v="2"/>
    <m/>
    <m/>
    <m/>
    <m/>
    <s v="Reciprocando por vibraciones S&amp;S"/>
    <s v=""/>
    <s v=""/>
    <s v=""/>
    <s v=""/>
    <s v=""/>
    <s v=""/>
    <s v=""/>
    <n v="0.1"/>
    <s v=""/>
    <n v="8.3333333255723119E-2"/>
    <m/>
    <s v=""/>
    <s v=""/>
    <s v=""/>
    <s v=""/>
    <s v=""/>
  </r>
  <r>
    <x v="1"/>
    <x v="5"/>
    <x v="1"/>
    <x v="2"/>
    <d v="1899-12-30T23:20:00"/>
    <d v="1899-12-30T23:47:00"/>
    <n v="0.45000000006984919"/>
    <d v="2021-09-10T23:20:00"/>
    <d v="2021-09-10T23:47:00"/>
    <x v="5"/>
    <s v=""/>
    <n v="5560"/>
    <n v="5588"/>
    <n v="28"/>
    <n v="62.222222212564063"/>
    <m/>
    <m/>
    <n v="80"/>
    <n v="80"/>
    <n v="20"/>
    <n v="1190"/>
    <n v="15"/>
    <n v="10"/>
    <n v="2424"/>
    <n v="2424"/>
    <s v=""/>
    <m/>
    <m/>
    <m/>
    <m/>
    <x v="2"/>
    <m/>
    <m/>
    <m/>
    <m/>
    <m/>
    <n v="45"/>
    <n v="50"/>
    <n v="45"/>
    <s v=""/>
    <s v=""/>
    <s v=""/>
    <s v=""/>
    <s v=""/>
    <n v="28"/>
    <n v="0.45000000006984919"/>
    <n v="0.53333333332557231"/>
    <n v="52.500000000763976"/>
    <s v=""/>
    <n v="62.222222212564063"/>
    <s v=""/>
    <n v="52.500000000763976"/>
  </r>
  <r>
    <x v="1"/>
    <x v="5"/>
    <x v="1"/>
    <x v="2"/>
    <d v="1899-12-30T23:47:00"/>
    <d v="1899-12-30T23:52:00"/>
    <n v="8.3333333255723119E-2"/>
    <d v="2021-09-10T23:47:00"/>
    <d v="2021-09-10T23:52:00"/>
    <x v="7"/>
    <s v=""/>
    <n v="5588"/>
    <n v="5588"/>
    <n v="0"/>
    <s v=""/>
    <m/>
    <m/>
    <m/>
    <n v="0"/>
    <m/>
    <n v="1190"/>
    <m/>
    <m/>
    <m/>
    <m/>
    <s v=""/>
    <m/>
    <m/>
    <m/>
    <m/>
    <x v="2"/>
    <m/>
    <m/>
    <m/>
    <m/>
    <s v="Reciprocando por vibraciones S&amp;S"/>
    <s v=""/>
    <s v=""/>
    <s v=""/>
    <s v=""/>
    <s v=""/>
    <s v=""/>
    <s v=""/>
    <n v="0.1"/>
    <s v=""/>
    <n v="8.3333333255723119E-2"/>
    <n v="0.41666666662786156"/>
    <s v=""/>
    <s v=""/>
    <s v=""/>
    <s v=""/>
    <s v=""/>
  </r>
  <r>
    <x v="1"/>
    <x v="5"/>
    <x v="1"/>
    <x v="2"/>
    <d v="1899-12-30T23:52:00"/>
    <d v="1899-12-30T00:00:00"/>
    <n v="0.13333333341870457"/>
    <d v="2021-09-10T23:52:00"/>
    <d v="2021-09-11T00:00:00"/>
    <x v="5"/>
    <s v=""/>
    <n v="5588"/>
    <n v="5595"/>
    <n v="7"/>
    <n v="52.499999966385076"/>
    <m/>
    <m/>
    <n v="80"/>
    <n v="80"/>
    <n v="20"/>
    <n v="1190"/>
    <n v="16"/>
    <n v="10"/>
    <n v="2430"/>
    <n v="2430"/>
    <s v=""/>
    <m/>
    <m/>
    <m/>
    <m/>
    <x v="2"/>
    <m/>
    <m/>
    <m/>
    <m/>
    <m/>
    <n v="30"/>
    <n v="33"/>
    <n v="30"/>
    <s v=""/>
    <s v=""/>
    <s v=""/>
    <s v=""/>
    <s v=""/>
    <n v="7"/>
    <n v="0.13333333341870457"/>
    <n v="0.21666666667442769"/>
    <n v="32.307692306535046"/>
    <s v=""/>
    <n v="52.499999966385076"/>
    <s v=""/>
    <n v="32.307692306535046"/>
  </r>
  <r>
    <x v="1"/>
    <x v="5"/>
    <x v="1"/>
    <x v="3"/>
    <d v="1899-12-30T00:00:00"/>
    <d v="1899-12-30T00:27:00"/>
    <n v="0.45000000006984919"/>
    <d v="2021-09-11T00:00:00"/>
    <d v="2021-09-11T00:27:00"/>
    <x v="5"/>
    <s v=""/>
    <n v="5595"/>
    <n v="5619"/>
    <n v="24"/>
    <n v="53.333333325054909"/>
    <m/>
    <m/>
    <n v="80"/>
    <n v="80"/>
    <n v="20"/>
    <n v="1190"/>
    <n v="16"/>
    <n v="10"/>
    <n v="2430"/>
    <n v="2430"/>
    <s v=""/>
    <m/>
    <m/>
    <m/>
    <m/>
    <x v="2"/>
    <m/>
    <m/>
    <m/>
    <m/>
    <m/>
    <n v="30"/>
    <n v="33"/>
    <n v="30"/>
    <s v=""/>
    <s v=""/>
    <s v=""/>
    <s v=""/>
    <s v=""/>
    <n v="24"/>
    <n v="0.45000000006984919"/>
    <n v="0.45000000006984919"/>
    <n v="53.333333325054909"/>
    <s v=""/>
    <n v="53.333333325054909"/>
    <s v=""/>
    <n v="53.333333325054909"/>
  </r>
  <r>
    <x v="1"/>
    <x v="5"/>
    <x v="1"/>
    <x v="3"/>
    <d v="1899-12-30T00:27:00"/>
    <d v="1899-12-30T00:31:00"/>
    <n v="6.6666666534729302E-2"/>
    <d v="2021-09-11T00:27:00"/>
    <d v="2021-09-11T00:31:00"/>
    <x v="8"/>
    <s v=""/>
    <n v="5619"/>
    <n v="5619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n v="0.05"/>
    <s v=""/>
    <s v=""/>
    <n v="6.6666666534729302E-2"/>
    <m/>
    <s v=""/>
    <s v=""/>
    <s v=""/>
    <s v=""/>
    <s v=""/>
  </r>
  <r>
    <x v="1"/>
    <x v="5"/>
    <x v="1"/>
    <x v="3"/>
    <d v="1899-12-30T00:31:00"/>
    <d v="1899-12-30T00:36:00"/>
    <n v="8.3333333430346102E-2"/>
    <d v="2021-09-11T00:31:00"/>
    <d v="2021-09-11T00:36:00"/>
    <x v="7"/>
    <s v=""/>
    <n v="5619"/>
    <n v="5619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n v="0.1"/>
    <s v=""/>
    <n v="8.3333333430346102E-2"/>
    <n v="1.966666666790843"/>
    <s v=""/>
    <s v=""/>
    <s v=""/>
    <s v=""/>
    <s v=""/>
  </r>
  <r>
    <x v="1"/>
    <x v="5"/>
    <x v="1"/>
    <x v="3"/>
    <d v="1899-12-30T00:36:00"/>
    <d v="1899-12-30T00:42:00"/>
    <n v="9.9999999976716936E-2"/>
    <d v="2021-09-11T00:36:00"/>
    <d v="2021-09-11T00:42:00"/>
    <x v="9"/>
    <s v=""/>
    <n v="5619"/>
    <n v="5619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n v="8.3000000000000004E-2"/>
    <s v=""/>
    <s v=""/>
    <s v=""/>
    <n v="9.9999999976716936E-2"/>
    <m/>
    <s v=""/>
    <s v=""/>
    <s v=""/>
    <s v=""/>
    <s v=""/>
  </r>
  <r>
    <x v="1"/>
    <x v="5"/>
    <x v="1"/>
    <x v="3"/>
    <d v="1899-12-30T00:42:00"/>
    <d v="1899-12-30T01:11:00"/>
    <n v="0.48333333333721384"/>
    <d v="2021-09-11T00:42:00"/>
    <d v="2021-09-11T01:11:00"/>
    <x v="5"/>
    <s v=""/>
    <n v="5619"/>
    <n v="5639"/>
    <n v="20"/>
    <n v="41.379310344495366"/>
    <m/>
    <m/>
    <n v="80"/>
    <n v="80"/>
    <n v="80"/>
    <n v="1190"/>
    <n v="15"/>
    <n v="10"/>
    <n v="2458"/>
    <n v="2458"/>
    <s v=""/>
    <m/>
    <m/>
    <m/>
    <m/>
    <x v="2"/>
    <m/>
    <m/>
    <m/>
    <m/>
    <m/>
    <n v="30"/>
    <n v="33"/>
    <n v="30"/>
    <s v=""/>
    <s v=""/>
    <s v=""/>
    <s v=""/>
    <s v=""/>
    <n v="20"/>
    <n v="0.48333333333721384"/>
    <n v="0.73333333327900618"/>
    <n v="27.272727274747705"/>
    <s v=""/>
    <n v="41.379310344495366"/>
    <s v=""/>
    <n v="27.272727274747705"/>
  </r>
  <r>
    <x v="1"/>
    <x v="5"/>
    <x v="1"/>
    <x v="3"/>
    <d v="1899-12-30T01:11:00"/>
    <d v="1899-12-30T01:15:00"/>
    <n v="6.6666666709352285E-2"/>
    <d v="2021-09-11T01:11:00"/>
    <d v="2021-09-11T01:15:00"/>
    <x v="7"/>
    <s v=""/>
    <n v="5639"/>
    <n v="5639"/>
    <n v="0"/>
    <s v=""/>
    <m/>
    <m/>
    <m/>
    <n v="0"/>
    <m/>
    <n v="1190"/>
    <m/>
    <m/>
    <m/>
    <m/>
    <s v=""/>
    <m/>
    <m/>
    <m/>
    <m/>
    <x v="2"/>
    <m/>
    <m/>
    <m/>
    <m/>
    <s v="Reciprocando por vibraciones S&amp;S"/>
    <s v=""/>
    <s v=""/>
    <s v=""/>
    <s v=""/>
    <s v=""/>
    <s v=""/>
    <s v=""/>
    <n v="0.1"/>
    <s v=""/>
    <n v="6.6666666709352285E-2"/>
    <n v="0.36666666663950309"/>
    <s v=""/>
    <s v=""/>
    <s v=""/>
    <s v=""/>
    <s v=""/>
  </r>
  <r>
    <x v="1"/>
    <x v="5"/>
    <x v="1"/>
    <x v="3"/>
    <d v="1899-12-30T01:15:00"/>
    <d v="1899-12-30T01:30:00"/>
    <n v="0.24999999994179234"/>
    <d v="2021-09-11T01:15:00"/>
    <d v="2021-09-11T01:30:00"/>
    <x v="5"/>
    <s v=""/>
    <n v="5639"/>
    <n v="5653"/>
    <n v="14"/>
    <n v="56.000000013038516"/>
    <m/>
    <m/>
    <n v="80"/>
    <n v="80"/>
    <n v="80"/>
    <n v="1190"/>
    <n v="15"/>
    <n v="10"/>
    <n v="2455"/>
    <n v="2455"/>
    <s v=""/>
    <m/>
    <m/>
    <m/>
    <m/>
    <x v="2"/>
    <m/>
    <m/>
    <m/>
    <m/>
    <m/>
    <n v="30"/>
    <n v="33"/>
    <n v="30"/>
    <s v=""/>
    <s v=""/>
    <s v=""/>
    <s v=""/>
    <s v=""/>
    <n v="14"/>
    <n v="0.24999999994179234"/>
    <n v="0.31666666665114462"/>
    <n v="44.210526317956543"/>
    <s v=""/>
    <n v="56.000000013038516"/>
    <s v=""/>
    <n v="44.210526317956543"/>
  </r>
  <r>
    <x v="1"/>
    <x v="5"/>
    <x v="1"/>
    <x v="3"/>
    <d v="1899-12-30T01:30:00"/>
    <d v="1899-12-30T01:38:00"/>
    <n v="0.13333333341870457"/>
    <d v="2021-09-11T01:30:00"/>
    <d v="2021-09-11T01:38:00"/>
    <x v="7"/>
    <s v=""/>
    <n v="5653"/>
    <n v="5653"/>
    <n v="0"/>
    <s v=""/>
    <m/>
    <m/>
    <m/>
    <n v="0"/>
    <m/>
    <n v="1190"/>
    <m/>
    <m/>
    <m/>
    <m/>
    <s v=""/>
    <m/>
    <m/>
    <m/>
    <m/>
    <x v="2"/>
    <m/>
    <m/>
    <m/>
    <m/>
    <s v="Reciprocando por vibraciones S&amp;S"/>
    <s v=""/>
    <s v=""/>
    <s v=""/>
    <s v=""/>
    <s v=""/>
    <s v=""/>
    <s v=""/>
    <n v="0.1"/>
    <s v=""/>
    <n v="0.13333333341870457"/>
    <m/>
    <s v=""/>
    <s v=""/>
    <s v=""/>
    <s v=""/>
    <s v=""/>
  </r>
  <r>
    <x v="1"/>
    <x v="5"/>
    <x v="1"/>
    <x v="3"/>
    <d v="1899-12-30T01:38:00"/>
    <d v="1899-12-30T02:02:00"/>
    <n v="0.39999999990686774"/>
    <d v="2021-09-11T01:38:00"/>
    <d v="2021-09-11T02:02:00"/>
    <x v="5"/>
    <s v=""/>
    <n v="5653"/>
    <n v="5675"/>
    <n v="22"/>
    <n v="55.000000012805685"/>
    <m/>
    <m/>
    <n v="70"/>
    <n v="70"/>
    <n v="15"/>
    <n v="1190"/>
    <n v="15"/>
    <n v="10"/>
    <n v="2460"/>
    <n v="2460"/>
    <s v=""/>
    <m/>
    <m/>
    <m/>
    <m/>
    <x v="2"/>
    <m/>
    <m/>
    <m/>
    <m/>
    <m/>
    <n v="30"/>
    <n v="33"/>
    <n v="30"/>
    <s v=""/>
    <s v=""/>
    <s v=""/>
    <s v=""/>
    <s v=""/>
    <n v="22"/>
    <n v="0.39999999990686774"/>
    <n v="0.53333333332557231"/>
    <n v="41.250000000600267"/>
    <s v=""/>
    <n v="55.000000012805685"/>
    <s v=""/>
    <n v="41.250000000600267"/>
  </r>
  <r>
    <x v="1"/>
    <x v="3"/>
    <x v="1"/>
    <x v="3"/>
    <d v="1899-12-30T02:02:00"/>
    <d v="1899-12-30T02:08:00"/>
    <n v="9.9999999976716936E-2"/>
    <d v="2021-09-11T02:02:00"/>
    <d v="2021-09-11T02:08:00"/>
    <x v="7"/>
    <s v=""/>
    <n v="5675"/>
    <n v="5675"/>
    <n v="0"/>
    <s v=""/>
    <m/>
    <m/>
    <m/>
    <n v="0"/>
    <m/>
    <n v="1190"/>
    <m/>
    <m/>
    <m/>
    <m/>
    <s v=""/>
    <m/>
    <m/>
    <m/>
    <m/>
    <x v="2"/>
    <m/>
    <m/>
    <m/>
    <m/>
    <s v="Reciprocando por vibraciones S&amp;S"/>
    <s v=""/>
    <s v=""/>
    <s v=""/>
    <s v=""/>
    <s v=""/>
    <s v=""/>
    <s v=""/>
    <n v="0.1"/>
    <s v=""/>
    <n v="9.9999999976716936E-2"/>
    <n v="0.68333333329064772"/>
    <s v=""/>
    <s v=""/>
    <s v=""/>
    <s v=""/>
    <s v=""/>
  </r>
  <r>
    <x v="1"/>
    <x v="3"/>
    <x v="1"/>
    <x v="3"/>
    <d v="1899-12-30T02:08:00"/>
    <d v="1899-12-30T02:34:00"/>
    <n v="0.43333333334885538"/>
    <d v="2021-09-11T02:08:00"/>
    <d v="2021-09-11T02:34:00"/>
    <x v="5"/>
    <s v=""/>
    <n v="5675"/>
    <n v="5695"/>
    <n v="20"/>
    <n v="46.153846152192919"/>
    <m/>
    <m/>
    <n v="70"/>
    <n v="70"/>
    <n v="14"/>
    <n v="1190"/>
    <n v="15"/>
    <n v="10"/>
    <n v="2500"/>
    <n v="2500"/>
    <s v=""/>
    <m/>
    <m/>
    <m/>
    <m/>
    <x v="2"/>
    <m/>
    <m/>
    <m/>
    <m/>
    <m/>
    <n v="30"/>
    <n v="33"/>
    <n v="30"/>
    <s v=""/>
    <s v=""/>
    <s v=""/>
    <s v=""/>
    <s v=""/>
    <n v="20"/>
    <n v="0.43333333334885538"/>
    <n v="0.53333333332557231"/>
    <n v="37.500000000545697"/>
    <s v=""/>
    <n v="46.153846152192919"/>
    <s v=""/>
    <n v="37.500000000545697"/>
  </r>
  <r>
    <x v="1"/>
    <x v="3"/>
    <x v="1"/>
    <x v="3"/>
    <d v="1899-12-30T02:34:00"/>
    <d v="1899-12-30T02:40:00"/>
    <n v="9.9999999976716936E-2"/>
    <d v="2021-09-11T02:34:00"/>
    <d v="2021-09-11T02:40:00"/>
    <x v="7"/>
    <s v=""/>
    <n v="5695"/>
    <n v="5695"/>
    <n v="0"/>
    <s v=""/>
    <m/>
    <m/>
    <m/>
    <n v="0"/>
    <m/>
    <n v="1190"/>
    <m/>
    <m/>
    <m/>
    <m/>
    <s v=""/>
    <m/>
    <m/>
    <m/>
    <m/>
    <x v="2"/>
    <m/>
    <m/>
    <m/>
    <m/>
    <s v="Reciprocando por vibraciones S&amp;S"/>
    <s v=""/>
    <s v=""/>
    <s v=""/>
    <s v=""/>
    <s v=""/>
    <s v=""/>
    <s v=""/>
    <n v="0.1"/>
    <s v=""/>
    <n v="9.9999999976716936E-2"/>
    <m/>
    <s v=""/>
    <s v=""/>
    <s v=""/>
    <s v=""/>
    <s v=""/>
  </r>
  <r>
    <x v="1"/>
    <x v="3"/>
    <x v="1"/>
    <x v="3"/>
    <d v="1899-12-30T02:40:00"/>
    <d v="1899-12-30T03:05:00"/>
    <n v="0.41666666662786156"/>
    <d v="2021-09-11T02:40:00"/>
    <d v="2021-09-11T03:05:00"/>
    <x v="5"/>
    <s v=""/>
    <n v="5695"/>
    <n v="5712"/>
    <n v="17"/>
    <n v="40.800000003799795"/>
    <m/>
    <m/>
    <n v="70"/>
    <n v="70"/>
    <n v="16"/>
    <n v="1190"/>
    <n v="15"/>
    <n v="10"/>
    <n v="2500"/>
    <n v="2500"/>
    <s v=""/>
    <m/>
    <m/>
    <m/>
    <m/>
    <x v="2"/>
    <m/>
    <m/>
    <m/>
    <m/>
    <m/>
    <n v="30"/>
    <n v="33"/>
    <n v="30"/>
    <s v=""/>
    <s v=""/>
    <s v=""/>
    <s v=""/>
    <s v=""/>
    <n v="17"/>
    <n v="0.41666666662786156"/>
    <n v="0.5166666666045785"/>
    <n v="32.903225810405615"/>
    <s v=""/>
    <n v="40.800000003799795"/>
    <s v=""/>
    <n v="32.903225810405615"/>
  </r>
  <r>
    <x v="1"/>
    <x v="3"/>
    <x v="1"/>
    <x v="3"/>
    <d v="1899-12-30T03:05:00"/>
    <d v="1899-12-30T03:07:00"/>
    <n v="3.3333333441987634E-2"/>
    <d v="2021-09-11T03:05:00"/>
    <d v="2021-09-11T03:07:00"/>
    <x v="8"/>
    <s v=""/>
    <n v="5712"/>
    <n v="5712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n v="0.05"/>
    <s v=""/>
    <s v=""/>
    <n v="3.3333333441987634E-2"/>
    <m/>
    <s v=""/>
    <s v=""/>
    <s v=""/>
    <s v=""/>
    <s v=""/>
  </r>
  <r>
    <x v="1"/>
    <x v="3"/>
    <x v="1"/>
    <x v="3"/>
    <d v="1899-12-30T03:07:00"/>
    <d v="1899-12-30T03:12:00"/>
    <n v="8.3333333255723119E-2"/>
    <d v="2021-09-11T03:07:00"/>
    <d v="2021-09-11T03:12:00"/>
    <x v="7"/>
    <s v=""/>
    <n v="5712"/>
    <n v="5712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n v="0.1"/>
    <s v=""/>
    <n v="8.3333333255723119E-2"/>
    <n v="0.71666666673263535"/>
    <s v=""/>
    <s v=""/>
    <s v=""/>
    <s v=""/>
    <s v=""/>
  </r>
  <r>
    <x v="1"/>
    <x v="3"/>
    <x v="1"/>
    <x v="3"/>
    <d v="1899-12-30T03:12:00"/>
    <d v="1899-12-30T03:18:00"/>
    <n v="9.9999999976716936E-2"/>
    <d v="2021-09-11T03:12:00"/>
    <d v="2021-09-11T03:18:00"/>
    <x v="9"/>
    <s v=""/>
    <n v="5712"/>
    <n v="5712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n v="8.3000000000000004E-2"/>
    <s v=""/>
    <s v=""/>
    <s v=""/>
    <n v="9.9999999976716936E-2"/>
    <n v="0.31666666665114462"/>
    <s v=""/>
    <s v=""/>
    <s v=""/>
    <s v=""/>
    <s v=""/>
  </r>
  <r>
    <x v="1"/>
    <x v="3"/>
    <x v="1"/>
    <x v="3"/>
    <d v="1899-12-30T03:18:00"/>
    <d v="1899-12-30T03:25:00"/>
    <n v="0.11666666669771075"/>
    <d v="2021-09-11T03:18:00"/>
    <d v="2021-09-11T03:25:00"/>
    <x v="10"/>
    <s v=""/>
    <n v="5712"/>
    <n v="5712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s v=""/>
    <s v=""/>
    <s v=""/>
    <n v="0.78333333326736465"/>
    <s v=""/>
    <s v=""/>
    <s v=""/>
    <s v=""/>
    <s v=""/>
  </r>
  <r>
    <x v="1"/>
    <x v="3"/>
    <x v="1"/>
    <x v="3"/>
    <d v="1899-12-30T03:25:00"/>
    <d v="1899-12-30T03:40:00"/>
    <n v="0.25000000011641532"/>
    <d v="2021-09-11T03:25:00"/>
    <d v="2021-09-11T03:40:00"/>
    <x v="5"/>
    <s v=""/>
    <n v="5712"/>
    <n v="5726"/>
    <n v="14"/>
    <n v="55.999999973922968"/>
    <m/>
    <m/>
    <n v="70"/>
    <n v="70"/>
    <n v="15"/>
    <n v="1190"/>
    <n v="16"/>
    <n v="10"/>
    <n v="2520"/>
    <n v="2520"/>
    <s v=""/>
    <m/>
    <m/>
    <m/>
    <m/>
    <x v="2"/>
    <m/>
    <m/>
    <m/>
    <m/>
    <m/>
    <n v="30"/>
    <n v="33"/>
    <n v="30"/>
    <s v=""/>
    <s v=""/>
    <s v=""/>
    <s v=""/>
    <s v=""/>
    <n v="14"/>
    <n v="0.25000000011641532"/>
    <n v="0.46666666679084301"/>
    <n v="29.999999992017234"/>
    <s v=""/>
    <n v="55.999999973922968"/>
    <s v=""/>
    <n v="29.999999992017234"/>
  </r>
  <r>
    <x v="1"/>
    <x v="3"/>
    <x v="1"/>
    <x v="3"/>
    <d v="1899-12-30T03:40:00"/>
    <d v="1899-12-30T03:44:00"/>
    <n v="6.6666666534729302E-2"/>
    <d v="2021-09-11T03:40:00"/>
    <d v="2021-09-11T03:44:00"/>
    <x v="7"/>
    <s v=""/>
    <n v="5726"/>
    <n v="5726"/>
    <n v="0"/>
    <s v=""/>
    <m/>
    <m/>
    <m/>
    <n v="0"/>
    <m/>
    <n v="1190"/>
    <m/>
    <m/>
    <m/>
    <m/>
    <s v=""/>
    <m/>
    <m/>
    <m/>
    <m/>
    <x v="2"/>
    <m/>
    <m/>
    <m/>
    <m/>
    <s v="Reciprocando por vibraciones S&amp;S"/>
    <s v=""/>
    <s v=""/>
    <s v=""/>
    <s v=""/>
    <s v=""/>
    <s v=""/>
    <s v=""/>
    <n v="0.1"/>
    <s v=""/>
    <n v="6.6666666534729302E-2"/>
    <n v="0.6000000000349246"/>
    <s v=""/>
    <s v=""/>
    <s v=""/>
    <s v=""/>
    <s v=""/>
  </r>
  <r>
    <x v="1"/>
    <x v="3"/>
    <x v="1"/>
    <x v="3"/>
    <d v="1899-12-30T03:44:00"/>
    <d v="1899-12-30T04:11:00"/>
    <n v="0.45000000006984919"/>
    <d v="2021-09-11T03:44:00"/>
    <d v="2021-09-11T04:11:00"/>
    <x v="5"/>
    <s v=""/>
    <n v="5726"/>
    <n v="5750"/>
    <n v="24"/>
    <n v="53.333333325054909"/>
    <m/>
    <m/>
    <n v="70"/>
    <n v="70"/>
    <n v="15"/>
    <n v="1190"/>
    <n v="17"/>
    <n v="10"/>
    <n v="2510"/>
    <n v="2510"/>
    <s v=""/>
    <m/>
    <m/>
    <m/>
    <m/>
    <x v="2"/>
    <m/>
    <m/>
    <m/>
    <m/>
    <m/>
    <n v="30"/>
    <n v="33"/>
    <n v="30"/>
    <s v=""/>
    <s v=""/>
    <s v=""/>
    <s v=""/>
    <s v=""/>
    <n v="24"/>
    <n v="0.45000000006984919"/>
    <n v="0.5166666666045785"/>
    <n v="46.451612908807924"/>
    <s v=""/>
    <n v="53.333333325054909"/>
    <s v=""/>
    <n v="46.451612908807924"/>
  </r>
  <r>
    <x v="1"/>
    <x v="3"/>
    <x v="1"/>
    <x v="3"/>
    <d v="1899-12-30T04:11:00"/>
    <d v="1899-12-30T04:16:00"/>
    <n v="8.3333333255723119E-2"/>
    <d v="2021-09-11T04:11:00"/>
    <d v="2021-09-11T04:16:00"/>
    <x v="7"/>
    <s v=""/>
    <n v="5750"/>
    <n v="5750"/>
    <n v="0"/>
    <s v=""/>
    <m/>
    <m/>
    <m/>
    <n v="0"/>
    <m/>
    <n v="1190"/>
    <m/>
    <m/>
    <m/>
    <m/>
    <s v=""/>
    <m/>
    <m/>
    <m/>
    <m/>
    <x v="2"/>
    <m/>
    <m/>
    <m/>
    <m/>
    <s v="Reciprocando por vibraciones S&amp;S"/>
    <s v=""/>
    <s v=""/>
    <s v=""/>
    <s v=""/>
    <s v=""/>
    <s v=""/>
    <s v=""/>
    <n v="0.1"/>
    <s v=""/>
    <n v="8.3333333255723119E-2"/>
    <n v="0.66666666674427688"/>
    <s v=""/>
    <s v=""/>
    <s v=""/>
    <s v=""/>
    <s v=""/>
  </r>
  <r>
    <x v="1"/>
    <x v="3"/>
    <x v="1"/>
    <x v="3"/>
    <d v="1899-12-30T04:16:00"/>
    <d v="1899-12-30T04:57:00"/>
    <n v="0.6833333334652707"/>
    <d v="2021-09-11T04:16:00"/>
    <d v="2021-09-11T04:57:00"/>
    <x v="5"/>
    <s v=""/>
    <n v="5750"/>
    <n v="5805"/>
    <n v="55"/>
    <n v="80.48780486250827"/>
    <m/>
    <m/>
    <n v="100"/>
    <n v="100"/>
    <n v="22"/>
    <n v="1190"/>
    <n v="17"/>
    <n v="10"/>
    <n v="2530"/>
    <n v="2530"/>
    <s v=""/>
    <m/>
    <m/>
    <m/>
    <m/>
    <x v="2"/>
    <m/>
    <m/>
    <m/>
    <m/>
    <s v="Parametros normales"/>
    <n v="30"/>
    <n v="33"/>
    <n v="30"/>
    <s v=""/>
    <s v=""/>
    <s v=""/>
    <s v=""/>
    <s v=""/>
    <n v="55"/>
    <n v="0.6833333334652707"/>
    <n v="0.76666666672099382"/>
    <n v="71.73913042969906"/>
    <s v=""/>
    <n v="80.48780486250827"/>
    <s v=""/>
    <n v="71.73913042969906"/>
  </r>
  <r>
    <x v="1"/>
    <x v="3"/>
    <x v="1"/>
    <x v="3"/>
    <d v="1899-12-30T04:57:00"/>
    <d v="1899-12-30T05:00:00"/>
    <n v="4.9999999988358468E-2"/>
    <d v="2021-09-11T04:57:00"/>
    <d v="2021-09-11T05:00:00"/>
    <x v="8"/>
    <s v=""/>
    <n v="5805"/>
    <n v="5805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n v="0.05"/>
    <s v=""/>
    <s v=""/>
    <n v="4.9999999988358468E-2"/>
    <n v="0.99999999994179234"/>
    <s v=""/>
    <s v=""/>
    <s v=""/>
    <s v=""/>
    <s v=""/>
  </r>
  <r>
    <x v="1"/>
    <x v="3"/>
    <x v="1"/>
    <x v="3"/>
    <d v="1899-12-30T05:00:00"/>
    <d v="1899-12-30T05:04:00"/>
    <n v="6.6666666534729302E-2"/>
    <d v="2021-09-11T05:00:00"/>
    <d v="2021-09-11T05:04:00"/>
    <x v="7"/>
    <s v=""/>
    <n v="5805"/>
    <n v="5805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n v="0.1"/>
    <s v=""/>
    <n v="6.6666666534729302E-2"/>
    <m/>
    <s v=""/>
    <s v=""/>
    <s v=""/>
    <s v=""/>
    <s v=""/>
  </r>
  <r>
    <x v="1"/>
    <x v="3"/>
    <x v="1"/>
    <x v="3"/>
    <d v="1899-12-30T05:04:00"/>
    <d v="1899-12-30T05:07:00"/>
    <n v="4.9999999988358468E-2"/>
    <d v="2021-09-11T05:04:00"/>
    <d v="2021-09-11T05:07:00"/>
    <x v="9"/>
    <s v=""/>
    <n v="5805"/>
    <n v="5805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n v="8.3000000000000004E-2"/>
    <s v=""/>
    <s v=""/>
    <s v=""/>
    <n v="4.9999999988358468E-2"/>
    <n v="0.30000000010477379"/>
    <s v=""/>
    <s v=""/>
    <s v=""/>
    <s v=""/>
    <s v=""/>
  </r>
  <r>
    <x v="1"/>
    <x v="3"/>
    <x v="1"/>
    <x v="3"/>
    <d v="1899-12-30T05:07:00"/>
    <d v="1899-12-30T05:14:00"/>
    <n v="0.11666666669771075"/>
    <d v="2021-09-11T05:07:00"/>
    <d v="2021-09-11T05:14:00"/>
    <x v="10"/>
    <s v=""/>
    <n v="5805"/>
    <n v="5805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s v=""/>
    <s v=""/>
    <s v=""/>
    <n v="0.46666666661622003"/>
    <s v=""/>
    <s v=""/>
    <s v=""/>
    <s v=""/>
    <s v=""/>
  </r>
  <r>
    <x v="1"/>
    <x v="3"/>
    <x v="1"/>
    <x v="3"/>
    <d v="1899-12-30T05:14:00"/>
    <d v="1899-12-30T05:29:00"/>
    <n v="0.25000000011641532"/>
    <d v="2021-09-11T05:14:00"/>
    <d v="2021-09-11T05:29:00"/>
    <x v="5"/>
    <s v=""/>
    <n v="5805"/>
    <n v="5827"/>
    <n v="22"/>
    <n v="87.999999959021807"/>
    <m/>
    <m/>
    <n v="100"/>
    <n v="100"/>
    <n v="21"/>
    <n v="1190"/>
    <n v="16"/>
    <n v="11"/>
    <n v="2600"/>
    <n v="2600"/>
    <s v=""/>
    <m/>
    <m/>
    <m/>
    <m/>
    <x v="2"/>
    <m/>
    <m/>
    <m/>
    <m/>
    <m/>
    <n v="30"/>
    <n v="33"/>
    <n v="30"/>
    <s v=""/>
    <s v=""/>
    <s v=""/>
    <s v=""/>
    <s v=""/>
    <n v="22"/>
    <n v="0.25000000011641532"/>
    <n v="0.41666666662786156"/>
    <n v="52.800000004917386"/>
    <s v=""/>
    <n v="87.999999959021807"/>
    <s v=""/>
    <n v="52.800000004917386"/>
  </r>
  <r>
    <x v="1"/>
    <x v="3"/>
    <x v="1"/>
    <x v="3"/>
    <d v="1899-12-30T05:29:00"/>
    <d v="1899-12-30T06:00:00"/>
    <n v="0.5166666666045785"/>
    <d v="2021-09-11T05:29:00"/>
    <d v="2021-09-11T06:00:00"/>
    <x v="5"/>
    <s v=""/>
    <n v="5827"/>
    <n v="5850"/>
    <n v="23"/>
    <n v="44.516129037607598"/>
    <m/>
    <m/>
    <n v="70"/>
    <n v="70"/>
    <n v="12"/>
    <n v="1000"/>
    <n v="15"/>
    <n v="11"/>
    <n v="1870"/>
    <n v="1870"/>
    <s v=""/>
    <n v="165"/>
    <n v="220"/>
    <n v="180"/>
    <n v="9.9"/>
    <x v="2"/>
    <m/>
    <m/>
    <m/>
    <m/>
    <s v="Parametros controlados, conglomerado inferior"/>
    <n v="30"/>
    <n v="33"/>
    <n v="30"/>
    <s v=""/>
    <s v=""/>
    <s v=""/>
    <s v=""/>
    <s v=""/>
    <n v="23"/>
    <n v="0.5166666666045785"/>
    <n v="0.5166666666045785"/>
    <n v="44.516129037607598"/>
    <s v=""/>
    <n v="44.516129037607598"/>
    <s v=""/>
    <n v="44.516129037607598"/>
  </r>
  <r>
    <x v="1"/>
    <x v="6"/>
    <x v="1"/>
    <x v="3"/>
    <d v="1899-12-30T06:00:00"/>
    <d v="1899-12-30T06:53:00"/>
    <n v="0.88333333341870457"/>
    <d v="2021-09-11T06:00:00"/>
    <d v="2021-09-11T06:53:00"/>
    <x v="5"/>
    <s v=""/>
    <n v="5850"/>
    <n v="5883"/>
    <n v="33"/>
    <n v="37.358490562427164"/>
    <m/>
    <m/>
    <n v="70"/>
    <n v="70"/>
    <n v="15"/>
    <n v="1000"/>
    <n v="15"/>
    <n v="11"/>
    <n v="1880"/>
    <n v="1880"/>
    <s v=""/>
    <m/>
    <m/>
    <m/>
    <m/>
    <x v="3"/>
    <m/>
    <m/>
    <m/>
    <m/>
    <m/>
    <n v="30"/>
    <n v="33"/>
    <n v="30"/>
    <s v=""/>
    <s v=""/>
    <s v=""/>
    <s v=""/>
    <s v=""/>
    <n v="33"/>
    <n v="0.88333333341870457"/>
    <n v="0.88333333341870457"/>
    <n v="37.358490562427164"/>
    <n v="37.358490562427164"/>
    <s v=""/>
    <n v="37.358490562427164"/>
    <s v=""/>
  </r>
  <r>
    <x v="1"/>
    <x v="6"/>
    <x v="1"/>
    <x v="3"/>
    <d v="1899-12-30T06:53:00"/>
    <d v="1899-12-30T06:58:00"/>
    <n v="8.3333333255723119E-2"/>
    <d v="2021-09-11T06:53:00"/>
    <d v="2021-09-11T06:58:00"/>
    <x v="7"/>
    <s v=""/>
    <n v="5883"/>
    <n v="5883"/>
    <n v="0"/>
    <s v=""/>
    <m/>
    <m/>
    <m/>
    <n v="0"/>
    <m/>
    <n v="1000"/>
    <m/>
    <m/>
    <m/>
    <m/>
    <s v=""/>
    <m/>
    <m/>
    <m/>
    <m/>
    <x v="3"/>
    <m/>
    <m/>
    <m/>
    <m/>
    <s v="Reciprocando por vibraciones S&amp;S"/>
    <s v=""/>
    <s v=""/>
    <s v=""/>
    <s v=""/>
    <s v=""/>
    <s v=""/>
    <s v=""/>
    <n v="0.1"/>
    <s v=""/>
    <n v="8.3333333255723119E-2"/>
    <n v="0.31666666665114462"/>
    <s v=""/>
    <s v=""/>
    <s v=""/>
    <s v=""/>
    <s v=""/>
  </r>
  <r>
    <x v="1"/>
    <x v="6"/>
    <x v="1"/>
    <x v="3"/>
    <d v="1899-12-30T06:58:00"/>
    <d v="1899-12-30T07:21:00"/>
    <n v="0.38333333336049691"/>
    <d v="2021-09-11T06:58:00"/>
    <d v="2021-09-11T07:21:00"/>
    <x v="5"/>
    <s v=""/>
    <n v="5883"/>
    <n v="5900"/>
    <n v="17"/>
    <n v="44.34782608381397"/>
    <m/>
    <m/>
    <n v="70"/>
    <n v="70"/>
    <n v="15"/>
    <n v="1000"/>
    <n v="15"/>
    <n v="11"/>
    <n v="1880"/>
    <n v="1880"/>
    <s v=""/>
    <m/>
    <m/>
    <m/>
    <m/>
    <x v="3"/>
    <m/>
    <m/>
    <m/>
    <m/>
    <m/>
    <n v="30"/>
    <n v="33"/>
    <n v="30"/>
    <s v=""/>
    <s v=""/>
    <s v=""/>
    <s v=""/>
    <s v=""/>
    <n v="17"/>
    <n v="0.38333333336049691"/>
    <n v="0.46666666661622003"/>
    <n v="36.428571432509358"/>
    <n v="44.34782608381397"/>
    <s v=""/>
    <n v="36.428571432509358"/>
    <s v=""/>
  </r>
  <r>
    <x v="1"/>
    <x v="6"/>
    <x v="1"/>
    <x v="3"/>
    <d v="1899-12-30T07:21:00"/>
    <d v="1899-12-30T07:23:00"/>
    <n v="3.3333333267364651E-2"/>
    <d v="2021-09-11T07:21:00"/>
    <d v="2021-09-11T07:23:00"/>
    <x v="8"/>
    <s v=""/>
    <n v="5900"/>
    <n v="5900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3.3333333267364651E-2"/>
    <m/>
    <s v=""/>
    <s v=""/>
    <s v=""/>
    <s v=""/>
    <s v=""/>
  </r>
  <r>
    <x v="1"/>
    <x v="6"/>
    <x v="1"/>
    <x v="3"/>
    <d v="1899-12-30T07:23:00"/>
    <d v="1899-12-30T07:26:00"/>
    <n v="4.9999999988358468E-2"/>
    <d v="2021-09-11T07:23:00"/>
    <d v="2021-09-11T07:26:00"/>
    <x v="7"/>
    <s v=""/>
    <n v="5900"/>
    <n v="5900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1"/>
    <s v=""/>
    <n v="4.9999999988358468E-2"/>
    <m/>
    <s v=""/>
    <s v=""/>
    <s v=""/>
    <s v=""/>
    <s v=""/>
  </r>
  <r>
    <x v="1"/>
    <x v="6"/>
    <x v="1"/>
    <x v="3"/>
    <d v="1899-12-30T07:26:00"/>
    <d v="1899-12-30T07:33:00"/>
    <n v="0.11666666669771075"/>
    <d v="2021-09-11T07:26:00"/>
    <d v="2021-09-11T07:33:00"/>
    <x v="9"/>
    <s v=""/>
    <n v="5900"/>
    <n v="5900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0.11666666669771075"/>
    <n v="0.78333333344198763"/>
    <s v=""/>
    <s v=""/>
    <s v=""/>
    <s v=""/>
    <s v=""/>
  </r>
  <r>
    <x v="1"/>
    <x v="6"/>
    <x v="1"/>
    <x v="3"/>
    <d v="1899-12-30T07:33:00"/>
    <d v="1899-12-30T07:37:00"/>
    <n v="6.6666666709352285E-2"/>
    <d v="2021-09-11T07:33:00"/>
    <d v="2021-09-11T07:37:00"/>
    <x v="6"/>
    <n v="6.6666666709352285E-2"/>
    <n v="5900"/>
    <n v="5900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n v="6.6666666709352285E-2"/>
    <n v="0.29999999993015081"/>
    <s v=""/>
    <s v=""/>
    <s v=""/>
    <s v=""/>
    <s v=""/>
  </r>
  <r>
    <x v="1"/>
    <x v="6"/>
    <x v="1"/>
    <x v="3"/>
    <d v="1899-12-30T07:37:00"/>
    <d v="1899-12-30T10:02:00"/>
    <n v="2.4166666666860692"/>
    <d v="2021-09-11T07:37:00"/>
    <d v="2021-09-11T10:02:00"/>
    <x v="5"/>
    <s v=""/>
    <n v="5900"/>
    <n v="5994"/>
    <n v="94"/>
    <n v="38.896551723825645"/>
    <m/>
    <m/>
    <n v="70"/>
    <n v="70"/>
    <n v="18"/>
    <n v="1000"/>
    <n v="16"/>
    <n v="11"/>
    <n v="1800"/>
    <n v="1800"/>
    <s v=""/>
    <n v="193"/>
    <n v="236"/>
    <n v="199"/>
    <m/>
    <x v="3"/>
    <m/>
    <m/>
    <m/>
    <m/>
    <m/>
    <n v="30"/>
    <n v="33"/>
    <n v="30"/>
    <s v=""/>
    <s v=""/>
    <s v=""/>
    <s v=""/>
    <s v=""/>
    <n v="94"/>
    <n v="2.4166666666860692"/>
    <n v="2.6833333333488554"/>
    <n v="35.03105590041848"/>
    <n v="38.896551723825645"/>
    <s v=""/>
    <n v="35.03105590041848"/>
    <s v=""/>
  </r>
  <r>
    <x v="1"/>
    <x v="6"/>
    <x v="1"/>
    <x v="3"/>
    <d v="1899-12-30T10:02:00"/>
    <d v="1899-12-30T10:05:00"/>
    <n v="4.9999999988358468E-2"/>
    <d v="2021-09-11T10:02:00"/>
    <d v="2021-09-11T10:05:00"/>
    <x v="8"/>
    <s v=""/>
    <n v="5994"/>
    <n v="5994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4.9999999988358468E-2"/>
    <m/>
    <s v=""/>
    <s v=""/>
    <s v=""/>
    <s v=""/>
    <s v=""/>
  </r>
  <r>
    <x v="1"/>
    <x v="6"/>
    <x v="1"/>
    <x v="3"/>
    <d v="1899-12-30T10:05:00"/>
    <d v="1899-12-30T10:13:00"/>
    <n v="0.13333333324408159"/>
    <d v="2021-09-11T10:05:00"/>
    <d v="2021-09-11T10:13:00"/>
    <x v="7"/>
    <s v=""/>
    <n v="5994"/>
    <n v="5994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1"/>
    <s v=""/>
    <n v="0.13333333324408159"/>
    <m/>
    <s v=""/>
    <s v=""/>
    <s v=""/>
    <s v=""/>
    <s v=""/>
  </r>
  <r>
    <x v="1"/>
    <x v="6"/>
    <x v="1"/>
    <x v="3"/>
    <d v="1899-12-30T10:13:00"/>
    <d v="1899-12-30T10:21:00"/>
    <n v="0.13333333341870457"/>
    <d v="2021-09-11T10:13:00"/>
    <d v="2021-09-11T10:21:00"/>
    <x v="9"/>
    <s v=""/>
    <n v="5994"/>
    <n v="5994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0.13333333341870457"/>
    <n v="0.73333333327900618"/>
    <s v=""/>
    <s v=""/>
    <s v=""/>
    <s v=""/>
    <s v=""/>
  </r>
  <r>
    <x v="1"/>
    <x v="6"/>
    <x v="1"/>
    <x v="3"/>
    <d v="1899-12-30T10:21:00"/>
    <d v="1899-12-30T10:26:00"/>
    <n v="8.3333333255723119E-2"/>
    <d v="2021-09-11T10:21:00"/>
    <d v="2021-09-11T10:26:00"/>
    <x v="6"/>
    <n v="8.3333333255723119E-2"/>
    <n v="5994"/>
    <n v="5994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n v="8.3333333255723119E-2"/>
    <n v="0.38333333336049691"/>
    <s v=""/>
    <s v=""/>
    <s v=""/>
    <s v=""/>
    <s v=""/>
  </r>
  <r>
    <x v="1"/>
    <x v="6"/>
    <x v="1"/>
    <x v="3"/>
    <d v="1899-12-30T10:26:00"/>
    <d v="1899-12-30T10:48:00"/>
    <n v="0.36666666663950309"/>
    <d v="2021-09-11T10:26:00"/>
    <d v="2021-09-11T10:48:00"/>
    <x v="5"/>
    <s v=""/>
    <n v="5994"/>
    <n v="6004"/>
    <n v="10"/>
    <n v="27.272727274747705"/>
    <m/>
    <m/>
    <n v="70"/>
    <n v="70"/>
    <n v="20"/>
    <n v="1000"/>
    <n v="16"/>
    <n v="11"/>
    <n v="1880"/>
    <n v="1880"/>
    <s v=""/>
    <m/>
    <m/>
    <m/>
    <m/>
    <x v="3"/>
    <m/>
    <m/>
    <m/>
    <m/>
    <m/>
    <n v="30"/>
    <n v="33"/>
    <n v="30"/>
    <s v=""/>
    <s v=""/>
    <s v=""/>
    <s v=""/>
    <s v=""/>
    <n v="10"/>
    <n v="0.36666666663950309"/>
    <n v="0.76666666654637083"/>
    <n v="13.043478262916187"/>
    <n v="27.272727274747705"/>
    <s v=""/>
    <n v="13.043478262916187"/>
    <s v=""/>
  </r>
  <r>
    <x v="1"/>
    <x v="6"/>
    <x v="1"/>
    <x v="3"/>
    <d v="1899-12-30T10:48:00"/>
    <d v="1899-12-30T10:57:00"/>
    <n v="0.15000000013969839"/>
    <d v="2021-09-11T10:48:00"/>
    <d v="2021-09-11T10:57:00"/>
    <x v="5"/>
    <s v=""/>
    <n v="6004"/>
    <n v="6006"/>
    <n v="2"/>
    <n v="13.333333320915699"/>
    <m/>
    <m/>
    <n v="70"/>
    <n v="70"/>
    <n v="20"/>
    <n v="1000"/>
    <n v="16"/>
    <n v="11"/>
    <n v="1880"/>
    <n v="1880"/>
    <s v=""/>
    <m/>
    <m/>
    <m/>
    <m/>
    <x v="3"/>
    <m/>
    <m/>
    <m/>
    <m/>
    <s v="baja ROP"/>
    <n v="30"/>
    <n v="33"/>
    <n v="30"/>
    <s v=""/>
    <s v=""/>
    <s v=""/>
    <s v=""/>
    <s v=""/>
    <n v="2"/>
    <n v="0.15000000013969839"/>
    <n v="0.15000000013969839"/>
    <n v="13.333333320915699"/>
    <n v="13.333333320915699"/>
    <s v=""/>
    <n v="13.333333320915699"/>
    <s v=""/>
  </r>
  <r>
    <x v="1"/>
    <x v="6"/>
    <x v="1"/>
    <x v="3"/>
    <d v="1899-12-30T10:57:00"/>
    <d v="1899-12-30T12:19:00"/>
    <n v="1.3666666665812954"/>
    <d v="2021-09-11T10:57:00"/>
    <d v="2021-09-11T12:19:00"/>
    <x v="6"/>
    <n v="1.3666666665812954"/>
    <n v="6006"/>
    <n v="6006"/>
    <n v="0"/>
    <s v=""/>
    <m/>
    <m/>
    <m/>
    <s v=""/>
    <m/>
    <m/>
    <m/>
    <m/>
    <m/>
    <m/>
    <s v=""/>
    <m/>
    <m/>
    <m/>
    <m/>
    <x v="3"/>
    <m/>
    <m/>
    <m/>
    <m/>
    <s v="Realiza pruebas para recuperar ROP"/>
    <s v=""/>
    <s v=""/>
    <s v=""/>
    <s v=""/>
    <s v=""/>
    <s v=""/>
    <s v=""/>
    <s v=""/>
    <s v=""/>
    <n v="1.3666666665812954"/>
    <m/>
    <s v=""/>
    <s v=""/>
    <s v=""/>
    <s v=""/>
    <s v=""/>
  </r>
  <r>
    <x v="1"/>
    <x v="6"/>
    <x v="1"/>
    <x v="3"/>
    <d v="1899-12-30T12:19:00"/>
    <d v="1899-12-30T13:22:00"/>
    <n v="1.0499999999301508"/>
    <d v="2021-09-11T12:19:00"/>
    <d v="2021-09-11T13:22:00"/>
    <x v="11"/>
    <s v=""/>
    <n v="6006"/>
    <n v="4470"/>
    <n v="-1536"/>
    <s v=""/>
    <m/>
    <m/>
    <m/>
    <s v=""/>
    <m/>
    <m/>
    <m/>
    <m/>
    <m/>
    <m/>
    <s v=""/>
    <m/>
    <m/>
    <m/>
    <m/>
    <x v="3"/>
    <m/>
    <m/>
    <m/>
    <m/>
    <m/>
    <s v=""/>
    <s v=""/>
    <s v=""/>
    <n v="1462.8571429544565"/>
    <n v="800"/>
    <s v=""/>
    <s v=""/>
    <s v=""/>
    <s v=""/>
    <s v=""/>
    <n v="0.79999999998835847"/>
    <s v=""/>
    <s v=""/>
    <s v=""/>
    <s v=""/>
    <s v=""/>
  </r>
  <r>
    <x v="1"/>
    <x v="6"/>
    <x v="1"/>
    <x v="3"/>
    <d v="1899-12-30T13:22:00"/>
    <d v="1899-12-30T17:00:00"/>
    <n v="3.6333333334769122"/>
    <d v="2021-09-11T13:22:00"/>
    <d v="2021-09-11T17:00:00"/>
    <x v="2"/>
    <s v=""/>
    <n v="4470"/>
    <n v="150"/>
    <n v="-4320"/>
    <s v=""/>
    <m/>
    <m/>
    <m/>
    <s v=""/>
    <m/>
    <m/>
    <m/>
    <m/>
    <m/>
    <m/>
    <s v=""/>
    <m/>
    <m/>
    <m/>
    <m/>
    <x v="3"/>
    <m/>
    <m/>
    <m/>
    <m/>
    <m/>
    <s v=""/>
    <s v=""/>
    <s v=""/>
    <n v="1188.9908256410879"/>
    <n v="800"/>
    <s v=""/>
    <s v=""/>
    <s v=""/>
    <s v=""/>
    <s v=""/>
    <n v="0.31666666665114462"/>
    <s v=""/>
    <s v=""/>
    <s v=""/>
    <s v=""/>
    <s v=""/>
  </r>
  <r>
    <x v="1"/>
    <x v="6"/>
    <x v="1"/>
    <x v="3"/>
    <d v="1899-12-30T17:00:00"/>
    <d v="1899-12-30T19:00:00"/>
    <n v="1.9999999998835847"/>
    <d v="2021-09-11T17:00:00"/>
    <d v="2021-09-11T19:00:00"/>
    <x v="12"/>
    <s v=""/>
    <n v="150"/>
    <n v="0"/>
    <n v="-15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s v=""/>
    <s v=""/>
    <s v=""/>
    <n v="0.46666666661622003"/>
    <s v=""/>
    <s v=""/>
    <s v=""/>
    <s v=""/>
    <s v=""/>
  </r>
  <r>
    <x v="1"/>
    <x v="6"/>
    <x v="2"/>
    <x v="3"/>
    <d v="1899-12-30T19:00:00"/>
    <d v="1899-12-30T21:00:00"/>
    <n v="2.0000000000582077"/>
    <d v="2021-09-11T19:00:00"/>
    <d v="2021-09-11T21:00:00"/>
    <x v="1"/>
    <s v=""/>
    <n v="0"/>
    <n v="0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1"/>
    <x v="6"/>
    <x v="2"/>
    <x v="3"/>
    <d v="1899-12-30T21:00:00"/>
    <d v="1899-12-30T22:30:00"/>
    <n v="1.5"/>
    <d v="2021-09-11T21:00:00"/>
    <d v="2021-09-11T22:30:00"/>
    <x v="2"/>
    <s v=""/>
    <n v="0"/>
    <n v="4770"/>
    <n v="4770"/>
    <s v=""/>
    <m/>
    <m/>
    <m/>
    <s v=""/>
    <m/>
    <m/>
    <m/>
    <m/>
    <m/>
    <m/>
    <s v=""/>
    <m/>
    <m/>
    <m/>
    <m/>
    <x v="2"/>
    <m/>
    <m/>
    <m/>
    <m/>
    <m/>
    <s v=""/>
    <s v=""/>
    <s v=""/>
    <n v="3180"/>
    <n v="1500"/>
    <s v=""/>
    <s v=""/>
    <s v=""/>
    <s v=""/>
    <s v=""/>
    <m/>
    <s v=""/>
    <s v=""/>
    <s v=""/>
    <s v=""/>
    <s v=""/>
  </r>
  <r>
    <x v="1"/>
    <x v="6"/>
    <x v="2"/>
    <x v="3"/>
    <d v="1899-12-30T22:30:00"/>
    <d v="1899-12-30T00:00:00"/>
    <n v="1.5"/>
    <d v="2021-09-11T22:30:00"/>
    <d v="2021-09-12T00:00:00"/>
    <x v="13"/>
    <s v=""/>
    <n v="4770"/>
    <n v="6006"/>
    <n v="1236"/>
    <s v=""/>
    <m/>
    <m/>
    <m/>
    <s v=""/>
    <m/>
    <m/>
    <m/>
    <m/>
    <m/>
    <m/>
    <s v=""/>
    <m/>
    <m/>
    <m/>
    <m/>
    <x v="2"/>
    <m/>
    <m/>
    <m/>
    <m/>
    <m/>
    <s v=""/>
    <s v=""/>
    <s v=""/>
    <n v="824"/>
    <n v="800"/>
    <s v=""/>
    <s v=""/>
    <s v=""/>
    <s v=""/>
    <s v=""/>
    <n v="0.78333333344198763"/>
    <s v=""/>
    <s v=""/>
    <s v=""/>
    <s v=""/>
    <s v=""/>
  </r>
  <r>
    <x v="1"/>
    <x v="6"/>
    <x v="2"/>
    <x v="4"/>
    <d v="1899-12-30T00:00:00"/>
    <d v="1899-12-30T00:20:00"/>
    <n v="0.33333333337213844"/>
    <d v="2021-09-12T00:00:00"/>
    <d v="2021-09-12T00:20:00"/>
    <x v="14"/>
    <s v=""/>
    <n v="6006"/>
    <n v="6006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s v=""/>
    <s v=""/>
    <s v=""/>
    <n v="0.33333333319751546"/>
    <s v=""/>
    <s v=""/>
    <s v=""/>
    <s v=""/>
    <s v=""/>
  </r>
  <r>
    <x v="1"/>
    <x v="7"/>
    <x v="2"/>
    <x v="4"/>
    <d v="1899-12-30T00:20:00"/>
    <d v="1899-12-30T00:35:00"/>
    <n v="0.24999999994179234"/>
    <d v="2021-09-12T00:20:00"/>
    <d v="2021-09-12T00:35:00"/>
    <x v="5"/>
    <s v=""/>
    <n v="6006"/>
    <n v="6025"/>
    <n v="19"/>
    <n v="76.000000017695129"/>
    <m/>
    <m/>
    <n v="70"/>
    <n v="70"/>
    <n v="15"/>
    <n v="1000"/>
    <n v="24"/>
    <n v="11"/>
    <n v="1890"/>
    <n v="1890"/>
    <s v=""/>
    <m/>
    <m/>
    <m/>
    <m/>
    <x v="2"/>
    <m/>
    <m/>
    <m/>
    <m/>
    <m/>
    <n v="30"/>
    <n v="33"/>
    <n v="30"/>
    <s v=""/>
    <s v=""/>
    <s v=""/>
    <s v=""/>
    <s v=""/>
    <n v="19"/>
    <n v="0.24999999994179234"/>
    <n v="0.24999999994179234"/>
    <n v="76.000000017695129"/>
    <s v=""/>
    <n v="76.000000017695129"/>
    <s v=""/>
    <n v="76.000000017695129"/>
  </r>
  <r>
    <x v="1"/>
    <x v="7"/>
    <x v="2"/>
    <x v="4"/>
    <d v="1899-12-30T00:35:00"/>
    <d v="1899-12-30T01:02:00"/>
    <n v="0.45000000006984919"/>
    <d v="2021-09-12T00:35:00"/>
    <d v="2021-09-12T01:02:00"/>
    <x v="5"/>
    <s v=""/>
    <n v="6025"/>
    <n v="6072"/>
    <n v="47"/>
    <n v="104.44444442823253"/>
    <m/>
    <m/>
    <n v="100"/>
    <n v="100"/>
    <n v="22"/>
    <n v="1200"/>
    <n v="24"/>
    <n v="11"/>
    <n v="2600"/>
    <n v="2600"/>
    <s v=""/>
    <m/>
    <m/>
    <m/>
    <m/>
    <x v="2"/>
    <m/>
    <m/>
    <m/>
    <m/>
    <m/>
    <n v="120"/>
    <n v="175"/>
    <n v="120"/>
    <s v=""/>
    <s v=""/>
    <s v=""/>
    <s v=""/>
    <s v=""/>
    <n v="47"/>
    <n v="0.45000000006984919"/>
    <n v="0.45000000006984919"/>
    <n v="104.44444442823253"/>
    <s v=""/>
    <n v="104.44444442823253"/>
    <s v=""/>
    <n v="104.44444442823253"/>
  </r>
  <r>
    <x v="1"/>
    <x v="7"/>
    <x v="2"/>
    <x v="4"/>
    <d v="1899-12-30T01:02:00"/>
    <d v="1899-12-30T01:08:00"/>
    <n v="9.9999999976716936E-2"/>
    <d v="2021-09-12T01:02:00"/>
    <d v="2021-09-12T01:08:00"/>
    <x v="5"/>
    <s v=""/>
    <n v="6072"/>
    <n v="6085"/>
    <n v="13"/>
    <n v="130.00000003026798"/>
    <m/>
    <m/>
    <n v="120"/>
    <n v="120"/>
    <n v="24"/>
    <n v="1200"/>
    <n v="24"/>
    <n v="13"/>
    <n v="2580"/>
    <n v="2580"/>
    <s v=""/>
    <m/>
    <m/>
    <m/>
    <n v="9.9"/>
    <x v="2"/>
    <m/>
    <m/>
    <m/>
    <m/>
    <m/>
    <n v="120"/>
    <n v="175"/>
    <n v="120"/>
    <s v=""/>
    <s v=""/>
    <s v=""/>
    <s v=""/>
    <s v=""/>
    <n v="13"/>
    <n v="9.9999999976716936E-2"/>
    <n v="9.9999999976716936E-2"/>
    <n v="130.00000003026798"/>
    <s v=""/>
    <n v="130.00000003026798"/>
    <s v=""/>
    <n v="130.00000003026798"/>
  </r>
  <r>
    <x v="1"/>
    <x v="7"/>
    <x v="2"/>
    <x v="4"/>
    <d v="1899-12-30T01:08:00"/>
    <d v="1899-12-30T01:13:00"/>
    <n v="8.3333333255723119E-2"/>
    <d v="2021-09-12T01:08:00"/>
    <d v="2021-09-12T01:13:00"/>
    <x v="7"/>
    <s v=""/>
    <n v="6085"/>
    <n v="6085"/>
    <n v="0"/>
    <s v=""/>
    <m/>
    <m/>
    <m/>
    <n v="0"/>
    <m/>
    <n v="1200"/>
    <m/>
    <m/>
    <m/>
    <m/>
    <s v=""/>
    <m/>
    <m/>
    <m/>
    <m/>
    <x v="2"/>
    <m/>
    <m/>
    <m/>
    <m/>
    <m/>
    <s v=""/>
    <s v=""/>
    <s v=""/>
    <s v=""/>
    <s v=""/>
    <s v=""/>
    <s v=""/>
    <n v="0.1"/>
    <s v=""/>
    <n v="8.3333333255723119E-2"/>
    <n v="0.86666666669771075"/>
    <s v=""/>
    <s v=""/>
    <s v=""/>
    <s v=""/>
    <s v=""/>
  </r>
  <r>
    <x v="1"/>
    <x v="7"/>
    <x v="2"/>
    <x v="4"/>
    <d v="1899-12-30T01:13:00"/>
    <d v="1899-12-30T01:16:00"/>
    <n v="4.9999999988358468E-2"/>
    <d v="2021-09-12T01:13:00"/>
    <d v="2021-09-12T01:16:00"/>
    <x v="9"/>
    <s v=""/>
    <n v="6085"/>
    <n v="6085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n v="8.3000000000000004E-2"/>
    <s v=""/>
    <s v=""/>
    <s v=""/>
    <n v="4.9999999988358468E-2"/>
    <n v="0.35000000009313226"/>
    <s v=""/>
    <s v=""/>
    <s v=""/>
    <s v=""/>
    <s v=""/>
  </r>
  <r>
    <x v="1"/>
    <x v="7"/>
    <x v="2"/>
    <x v="4"/>
    <d v="1899-12-30T01:16:00"/>
    <d v="1899-12-30T01:18:00"/>
    <n v="3.3333333441987634E-2"/>
    <d v="2021-09-12T01:16:00"/>
    <d v="2021-09-12T01:18:00"/>
    <x v="8"/>
    <s v=""/>
    <n v="6085"/>
    <n v="6085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n v="0.05"/>
    <s v=""/>
    <s v=""/>
    <n v="3.3333333441987634E-2"/>
    <n v="0.38333333336049691"/>
    <s v=""/>
    <s v=""/>
    <s v=""/>
    <s v=""/>
    <s v=""/>
  </r>
  <r>
    <x v="1"/>
    <x v="7"/>
    <x v="2"/>
    <x v="4"/>
    <d v="1899-12-30T01:18:00"/>
    <d v="1899-12-30T02:00:00"/>
    <n v="0.70000000001164153"/>
    <d v="2021-09-12T01:18:00"/>
    <d v="2021-09-12T02:00:00"/>
    <x v="5"/>
    <s v=""/>
    <n v="6085"/>
    <n v="6175"/>
    <n v="90"/>
    <n v="128.57142856929033"/>
    <m/>
    <m/>
    <n v="110"/>
    <n v="110"/>
    <n v="30"/>
    <n v="1200"/>
    <n v="26"/>
    <n v="13"/>
    <n v="2550"/>
    <n v="2550"/>
    <s v=""/>
    <m/>
    <m/>
    <m/>
    <n v="9.9"/>
    <x v="2"/>
    <m/>
    <m/>
    <m/>
    <m/>
    <m/>
    <n v="120"/>
    <n v="175"/>
    <n v="120"/>
    <s v=""/>
    <s v=""/>
    <s v=""/>
    <s v=""/>
    <s v=""/>
    <n v="90"/>
    <n v="0.70000000001164153"/>
    <n v="0.86666666669771075"/>
    <n v="103.84615384243406"/>
    <s v=""/>
    <n v="128.57142856929033"/>
    <s v=""/>
    <n v="103.84615384243406"/>
  </r>
  <r>
    <x v="1"/>
    <x v="7"/>
    <x v="2"/>
    <x v="4"/>
    <d v="1899-12-30T02:00:00"/>
    <d v="1899-12-30T02:03:00"/>
    <n v="4.9999999988358468E-2"/>
    <d v="2021-09-12T02:00:00"/>
    <d v="2021-09-12T02:03:00"/>
    <x v="8"/>
    <s v=""/>
    <n v="6175"/>
    <n v="6175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n v="0.05"/>
    <s v=""/>
    <s v=""/>
    <n v="4.9999999988358468E-2"/>
    <m/>
    <s v=""/>
    <s v=""/>
    <s v=""/>
    <s v=""/>
    <s v=""/>
  </r>
  <r>
    <x v="1"/>
    <x v="7"/>
    <x v="2"/>
    <x v="4"/>
    <d v="1899-12-30T02:03:00"/>
    <d v="1899-12-30T02:10:00"/>
    <n v="0.11666666669771075"/>
    <d v="2021-09-12T02:03:00"/>
    <d v="2021-09-12T02:10:00"/>
    <x v="7"/>
    <s v=""/>
    <n v="6175"/>
    <n v="6175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n v="0.1"/>
    <s v=""/>
    <n v="0.11666666669771075"/>
    <m/>
    <s v=""/>
    <s v=""/>
    <s v=""/>
    <s v=""/>
    <s v=""/>
  </r>
  <r>
    <x v="1"/>
    <x v="7"/>
    <x v="2"/>
    <x v="4"/>
    <d v="1899-12-30T02:10:00"/>
    <d v="1899-12-30T02:13:00"/>
    <n v="4.9999999988358468E-2"/>
    <d v="2021-09-12T02:10:00"/>
    <d v="2021-09-12T02:13:00"/>
    <x v="9"/>
    <s v=""/>
    <n v="6175"/>
    <n v="6175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n v="8.3000000000000004E-2"/>
    <s v=""/>
    <s v=""/>
    <s v=""/>
    <n v="4.9999999988358468E-2"/>
    <n v="1.2500000000582077"/>
    <s v=""/>
    <s v=""/>
    <s v=""/>
    <s v=""/>
    <s v=""/>
  </r>
  <r>
    <x v="1"/>
    <x v="7"/>
    <x v="2"/>
    <x v="4"/>
    <d v="1899-12-30T02:13:00"/>
    <d v="1899-12-30T02:45:00"/>
    <n v="0.53333333332557231"/>
    <d v="2021-09-12T02:13:00"/>
    <d v="2021-09-12T02:45:00"/>
    <x v="5"/>
    <s v=""/>
    <n v="6175"/>
    <n v="6258"/>
    <n v="83"/>
    <n v="155.62500000226464"/>
    <m/>
    <m/>
    <n v="110"/>
    <n v="110"/>
    <n v="30"/>
    <n v="1200"/>
    <n v="26"/>
    <n v="13"/>
    <n v="2560"/>
    <n v="2560"/>
    <s v=""/>
    <m/>
    <m/>
    <m/>
    <m/>
    <x v="2"/>
    <m/>
    <m/>
    <m/>
    <m/>
    <m/>
    <n v="120"/>
    <n v="175"/>
    <n v="120"/>
    <s v=""/>
    <s v=""/>
    <s v=""/>
    <s v=""/>
    <s v=""/>
    <n v="83"/>
    <n v="0.53333333332557231"/>
    <n v="0.75"/>
    <n v="110.66666666666667"/>
    <s v=""/>
    <n v="155.62500000226464"/>
    <s v=""/>
    <n v="110.66666666666667"/>
  </r>
  <r>
    <x v="1"/>
    <x v="7"/>
    <x v="2"/>
    <x v="4"/>
    <d v="1899-12-30T02:45:00"/>
    <d v="1899-12-30T04:29:00"/>
    <n v="1.7333333332207985"/>
    <d v="2021-09-12T02:45:00"/>
    <d v="2021-09-12T04:29:00"/>
    <x v="3"/>
    <s v=""/>
    <n v="6258"/>
    <n v="6258"/>
    <n v="0"/>
    <s v=""/>
    <m/>
    <m/>
    <m/>
    <s v=""/>
    <m/>
    <m/>
    <m/>
    <m/>
    <m/>
    <m/>
    <s v=""/>
    <m/>
    <m/>
    <m/>
    <m/>
    <x v="2"/>
    <m/>
    <m/>
    <m/>
    <m/>
    <s v="Reparando Wash Pipe"/>
    <s v=""/>
    <s v=""/>
    <s v=""/>
    <s v=""/>
    <s v=""/>
    <s v=""/>
    <s v=""/>
    <s v=""/>
    <s v=""/>
    <s v=""/>
    <n v="0.54999999987194315"/>
    <s v=""/>
    <s v=""/>
    <s v=""/>
    <s v=""/>
    <s v=""/>
  </r>
  <r>
    <x v="1"/>
    <x v="7"/>
    <x v="2"/>
    <x v="4"/>
    <d v="1899-12-30T04:29:00"/>
    <d v="1899-12-30T04:35:00"/>
    <n v="9.9999999976716936E-2"/>
    <d v="2021-09-12T04:29:00"/>
    <d v="2021-09-12T04:35:00"/>
    <x v="5"/>
    <s v=""/>
    <n v="6258"/>
    <n v="6271"/>
    <n v="13"/>
    <n v="130.00000003026798"/>
    <m/>
    <m/>
    <n v="110"/>
    <n v="110"/>
    <n v="28"/>
    <n v="1200"/>
    <n v="26"/>
    <n v="13"/>
    <n v="2560"/>
    <n v="2560"/>
    <s v=""/>
    <m/>
    <m/>
    <m/>
    <m/>
    <x v="2"/>
    <m/>
    <m/>
    <m/>
    <m/>
    <m/>
    <n v="120"/>
    <n v="175"/>
    <n v="120"/>
    <s v=""/>
    <s v=""/>
    <s v=""/>
    <s v=""/>
    <s v=""/>
    <n v="13"/>
    <n v="9.9999999976716936E-2"/>
    <n v="9.9999999976716936E-2"/>
    <n v="130.00000003026798"/>
    <s v=""/>
    <n v="130.00000003026798"/>
    <s v=""/>
    <n v="130.00000003026798"/>
  </r>
  <r>
    <x v="1"/>
    <x v="7"/>
    <x v="2"/>
    <x v="4"/>
    <d v="1899-12-30T04:35:00"/>
    <d v="1899-12-30T04:38:00"/>
    <n v="5.0000000162981451E-2"/>
    <d v="2021-09-12T04:35:00"/>
    <d v="2021-09-12T04:38:00"/>
    <x v="8"/>
    <s v=""/>
    <n v="6271"/>
    <n v="6271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n v="0.05"/>
    <s v=""/>
    <s v=""/>
    <n v="5.0000000162981451E-2"/>
    <m/>
    <s v=""/>
    <s v=""/>
    <s v=""/>
    <s v=""/>
    <s v=""/>
  </r>
  <r>
    <x v="1"/>
    <x v="7"/>
    <x v="2"/>
    <x v="4"/>
    <d v="1899-12-30T04:38:00"/>
    <d v="1899-12-30T04:42:00"/>
    <n v="6.6666666534729302E-2"/>
    <d v="2021-09-12T04:38:00"/>
    <d v="2021-09-12T04:42:00"/>
    <x v="7"/>
    <s v=""/>
    <n v="6271"/>
    <n v="6271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n v="0.1"/>
    <s v=""/>
    <n v="6.6666666534729302E-2"/>
    <n v="1.1499999999068677"/>
    <s v=""/>
    <s v=""/>
    <s v=""/>
    <s v=""/>
    <s v=""/>
  </r>
  <r>
    <x v="1"/>
    <x v="7"/>
    <x v="2"/>
    <x v="4"/>
    <d v="1899-12-30T04:42:00"/>
    <d v="1899-12-30T04:45:00"/>
    <n v="4.9999999988358468E-2"/>
    <d v="2021-09-12T04:42:00"/>
    <d v="2021-09-12T04:45:00"/>
    <x v="9"/>
    <s v=""/>
    <n v="6271"/>
    <n v="6271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n v="8.3000000000000004E-2"/>
    <s v=""/>
    <s v=""/>
    <s v=""/>
    <n v="4.9999999988358468E-2"/>
    <n v="0.81666666670935228"/>
    <s v=""/>
    <s v=""/>
    <s v=""/>
    <s v=""/>
    <s v=""/>
  </r>
  <r>
    <x v="1"/>
    <x v="7"/>
    <x v="2"/>
    <x v="4"/>
    <d v="1899-12-30T04:45:00"/>
    <d v="1899-12-30T05:24:00"/>
    <n v="0.65000000002328306"/>
    <d v="2021-09-12T04:45:00"/>
    <d v="2021-09-12T05:24:00"/>
    <x v="5"/>
    <s v=""/>
    <n v="6271"/>
    <n v="6367"/>
    <n v="96"/>
    <n v="147.69230768701735"/>
    <m/>
    <m/>
    <n v="110"/>
    <n v="110"/>
    <n v="30"/>
    <n v="1200"/>
    <n v="26"/>
    <n v="13"/>
    <n v="2550"/>
    <n v="2550"/>
    <s v=""/>
    <n v="170"/>
    <n v="235"/>
    <n v="195"/>
    <n v="9.9"/>
    <x v="2"/>
    <m/>
    <m/>
    <m/>
    <m/>
    <m/>
    <n v="120"/>
    <n v="175"/>
    <n v="120"/>
    <s v=""/>
    <s v=""/>
    <s v=""/>
    <s v=""/>
    <s v=""/>
    <n v="96"/>
    <n v="0.65000000002328306"/>
    <n v="0.81666666670935228"/>
    <n v="117.55102040201909"/>
    <s v=""/>
    <n v="147.69230768701735"/>
    <s v=""/>
    <n v="117.55102040201909"/>
  </r>
  <r>
    <x v="1"/>
    <x v="7"/>
    <x v="2"/>
    <x v="4"/>
    <d v="1899-12-30T05:24:00"/>
    <d v="1899-12-30T05:26:00"/>
    <n v="3.3333333441987634E-2"/>
    <d v="2021-09-12T05:24:00"/>
    <d v="2021-09-12T05:26:00"/>
    <x v="8"/>
    <s v=""/>
    <n v="6367"/>
    <n v="6367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n v="0.05"/>
    <s v=""/>
    <s v=""/>
    <n v="3.3333333441987634E-2"/>
    <m/>
    <s v=""/>
    <s v=""/>
    <s v=""/>
    <s v=""/>
    <s v=""/>
  </r>
  <r>
    <x v="1"/>
    <x v="7"/>
    <x v="2"/>
    <x v="4"/>
    <d v="1899-12-30T05:26:00"/>
    <d v="1899-12-30T05:30:00"/>
    <n v="6.6666666534729302E-2"/>
    <d v="2021-09-12T05:26:00"/>
    <d v="2021-09-12T05:30:00"/>
    <x v="7"/>
    <s v=""/>
    <n v="6367"/>
    <n v="6367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n v="0.1"/>
    <s v=""/>
    <n v="6.6666666534729302E-2"/>
    <n v="1.0166666666627862"/>
    <s v=""/>
    <s v=""/>
    <s v=""/>
    <s v=""/>
    <s v=""/>
  </r>
  <r>
    <x v="1"/>
    <x v="7"/>
    <x v="2"/>
    <x v="4"/>
    <d v="1899-12-30T05:30:00"/>
    <d v="1899-12-30T05:37:00"/>
    <n v="0.11666666669771075"/>
    <d v="2021-09-12T05:30:00"/>
    <d v="2021-09-12T05:37:00"/>
    <x v="9"/>
    <s v=""/>
    <n v="6367"/>
    <n v="6367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n v="8.3000000000000004E-2"/>
    <s v=""/>
    <s v=""/>
    <s v=""/>
    <n v="0.11666666669771075"/>
    <n v="0.86666666652308777"/>
    <s v=""/>
    <s v=""/>
    <s v=""/>
    <s v=""/>
    <s v=""/>
  </r>
  <r>
    <x v="1"/>
    <x v="7"/>
    <x v="2"/>
    <x v="4"/>
    <d v="1899-12-30T05:37:00"/>
    <d v="1899-12-30T05:55:00"/>
    <n v="0.30000000010477379"/>
    <d v="2021-09-12T05:37:00"/>
    <d v="2021-09-12T05:55:00"/>
    <x v="5"/>
    <s v=""/>
    <n v="6367"/>
    <n v="6415"/>
    <n v="48"/>
    <n v="159.99999994412065"/>
    <m/>
    <m/>
    <n v="110"/>
    <n v="110"/>
    <n v="24"/>
    <n v="1200"/>
    <n v="24"/>
    <n v="13"/>
    <n v="2570"/>
    <n v="2570"/>
    <s v=""/>
    <n v="170"/>
    <n v="235"/>
    <n v="195"/>
    <n v="9.9"/>
    <x v="2"/>
    <m/>
    <m/>
    <m/>
    <m/>
    <m/>
    <n v="120"/>
    <n v="175"/>
    <n v="120"/>
    <s v=""/>
    <s v=""/>
    <s v=""/>
    <s v=""/>
    <s v=""/>
    <n v="48"/>
    <n v="0.30000000010477379"/>
    <n v="0.51666666677920148"/>
    <n v="92.903225786216424"/>
    <s v=""/>
    <n v="159.99999994412065"/>
    <s v=""/>
    <n v="92.903225786216424"/>
  </r>
  <r>
    <x v="1"/>
    <x v="7"/>
    <x v="2"/>
    <x v="4"/>
    <d v="1899-12-30T05:55:00"/>
    <d v="1899-12-30T06:02:00"/>
    <n v="0.11666666652308777"/>
    <d v="2021-09-12T05:55:00"/>
    <d v="2021-09-12T06:02:00"/>
    <x v="7"/>
    <s v=""/>
    <n v="6415"/>
    <n v="6415"/>
    <n v="0"/>
    <s v=""/>
    <m/>
    <m/>
    <m/>
    <s v=""/>
    <m/>
    <m/>
    <m/>
    <m/>
    <m/>
    <m/>
    <s v=""/>
    <m/>
    <m/>
    <m/>
    <m/>
    <x v="2"/>
    <m/>
    <m/>
    <m/>
    <m/>
    <s v="Repasa para mitigar S&amp;S"/>
    <s v=""/>
    <s v=""/>
    <s v=""/>
    <s v=""/>
    <s v=""/>
    <s v=""/>
    <s v=""/>
    <n v="0.1"/>
    <s v=""/>
    <n v="0.11666666652308777"/>
    <m/>
    <s v=""/>
    <s v=""/>
    <s v=""/>
    <s v=""/>
    <s v=""/>
  </r>
  <r>
    <x v="1"/>
    <x v="7"/>
    <x v="2"/>
    <x v="4"/>
    <d v="1899-12-30T06:02:00"/>
    <d v="1899-12-30T06:17:00"/>
    <n v="0.25000000011641532"/>
    <d v="2021-09-12T06:02:00"/>
    <d v="2021-09-12T06:17:00"/>
    <x v="5"/>
    <s v=""/>
    <n v="6415"/>
    <n v="6457"/>
    <n v="42"/>
    <n v="167.9999999217689"/>
    <m/>
    <m/>
    <m/>
    <s v=""/>
    <m/>
    <m/>
    <m/>
    <m/>
    <m/>
    <m/>
    <s v=""/>
    <m/>
    <m/>
    <m/>
    <m/>
    <x v="3"/>
    <m/>
    <m/>
    <m/>
    <m/>
    <m/>
    <n v="120"/>
    <n v="175"/>
    <n v="120"/>
    <s v=""/>
    <s v=""/>
    <s v=""/>
    <s v=""/>
    <s v=""/>
    <n v="42"/>
    <n v="0.25000000011641532"/>
    <n v="0.36666666663950309"/>
    <n v="114.54545455394036"/>
    <n v="167.9999999217689"/>
    <s v=""/>
    <n v="114.54545455394036"/>
    <s v=""/>
  </r>
  <r>
    <x v="1"/>
    <x v="7"/>
    <x v="2"/>
    <x v="4"/>
    <d v="1899-12-30T06:17:00"/>
    <d v="1899-12-30T06:21:00"/>
    <n v="6.6666666534729302E-2"/>
    <d v="2021-09-12T06:17:00"/>
    <d v="2021-09-12T06:21:00"/>
    <x v="7"/>
    <s v=""/>
    <n v="6457"/>
    <n v="6457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1"/>
    <s v=""/>
    <n v="6.6666666534729302E-2"/>
    <m/>
    <s v=""/>
    <s v=""/>
    <s v=""/>
    <s v=""/>
    <s v=""/>
  </r>
  <r>
    <x v="1"/>
    <x v="7"/>
    <x v="2"/>
    <x v="4"/>
    <d v="1899-12-30T06:21:00"/>
    <d v="1899-12-30T06:28:00"/>
    <n v="0.11666666669771075"/>
    <d v="2021-09-12T06:21:00"/>
    <d v="2021-09-12T06:28:00"/>
    <x v="9"/>
    <s v=""/>
    <n v="6457"/>
    <n v="6457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0.11666666669771075"/>
    <m/>
    <s v=""/>
    <s v=""/>
    <s v=""/>
    <s v=""/>
    <s v=""/>
  </r>
  <r>
    <x v="1"/>
    <x v="7"/>
    <x v="2"/>
    <x v="4"/>
    <d v="1899-12-30T06:28:00"/>
    <d v="1899-12-30T06:32:00"/>
    <n v="6.6666666709352285E-2"/>
    <d v="2021-09-12T06:28:00"/>
    <d v="2021-09-12T06:32:00"/>
    <x v="8"/>
    <s v=""/>
    <n v="6457"/>
    <n v="6457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6.6666666709352285E-2"/>
    <m/>
    <s v=""/>
    <s v=""/>
    <s v=""/>
    <s v=""/>
    <s v=""/>
  </r>
  <r>
    <x v="1"/>
    <x v="7"/>
    <x v="2"/>
    <x v="4"/>
    <d v="1899-12-30T06:32:00"/>
    <d v="1899-12-30T07:00:00"/>
    <n v="0.46666666661622003"/>
    <d v="2021-09-12T06:32:00"/>
    <d v="2021-09-12T07:00:00"/>
    <x v="5"/>
    <s v=""/>
    <n v="6457"/>
    <n v="6539"/>
    <n v="82"/>
    <n v="175.71428573328041"/>
    <m/>
    <m/>
    <n v="110"/>
    <n v="110"/>
    <n v="28"/>
    <n v="1200"/>
    <n v="26"/>
    <m/>
    <n v="2590"/>
    <n v="2590"/>
    <s v=""/>
    <m/>
    <m/>
    <m/>
    <m/>
    <x v="3"/>
    <m/>
    <m/>
    <m/>
    <m/>
    <m/>
    <n v="120"/>
    <n v="175"/>
    <n v="120"/>
    <s v=""/>
    <s v=""/>
    <s v=""/>
    <s v=""/>
    <s v=""/>
    <n v="82"/>
    <n v="0.46666666661622003"/>
    <n v="0.71666666655801237"/>
    <n v="114.41860466850987"/>
    <n v="175.71428573328041"/>
    <s v=""/>
    <n v="114.41860466850987"/>
    <s v=""/>
  </r>
  <r>
    <x v="1"/>
    <x v="7"/>
    <x v="2"/>
    <x v="4"/>
    <d v="1899-12-30T07:00:00"/>
    <d v="1899-12-30T07:06:00"/>
    <n v="9.9999999976716936E-2"/>
    <d v="2021-09-12T07:00:00"/>
    <d v="2021-09-12T07:06:00"/>
    <x v="3"/>
    <s v=""/>
    <n v="6539"/>
    <n v="6539"/>
    <n v="0"/>
    <s v=""/>
    <m/>
    <m/>
    <m/>
    <s v=""/>
    <m/>
    <m/>
    <m/>
    <m/>
    <m/>
    <m/>
    <s v=""/>
    <m/>
    <m/>
    <m/>
    <m/>
    <x v="3"/>
    <m/>
    <m/>
    <m/>
    <m/>
    <s v="cambio de bomba"/>
    <s v=""/>
    <s v=""/>
    <s v=""/>
    <s v=""/>
    <s v=""/>
    <s v=""/>
    <s v=""/>
    <s v=""/>
    <s v=""/>
    <s v=""/>
    <m/>
    <s v=""/>
    <s v=""/>
    <s v=""/>
    <s v=""/>
    <s v=""/>
  </r>
  <r>
    <x v="1"/>
    <x v="7"/>
    <x v="2"/>
    <x v="4"/>
    <d v="1899-12-30T07:06:00"/>
    <d v="1899-12-30T07:11:00"/>
    <n v="8.3333333430346102E-2"/>
    <d v="2021-09-12T07:06:00"/>
    <d v="2021-09-12T07:11:00"/>
    <x v="5"/>
    <s v=""/>
    <n v="6539"/>
    <n v="6555"/>
    <n v="16"/>
    <n v="191.99999977648258"/>
    <m/>
    <m/>
    <n v="105"/>
    <n v="105"/>
    <n v="33"/>
    <n v="1050"/>
    <n v="25"/>
    <n v="12.4"/>
    <n v="2280"/>
    <n v="2280"/>
    <s v=""/>
    <n v="195"/>
    <n v="250"/>
    <n v="202"/>
    <m/>
    <x v="3"/>
    <m/>
    <m/>
    <m/>
    <m/>
    <m/>
    <n v="120"/>
    <n v="175"/>
    <n v="120"/>
    <s v=""/>
    <s v=""/>
    <s v=""/>
    <s v=""/>
    <s v=""/>
    <n v="16"/>
    <n v="8.3333333430346102E-2"/>
    <n v="8.3333333430346102E-2"/>
    <n v="191.99999977648258"/>
    <n v="191.99999977648258"/>
    <s v=""/>
    <n v="191.99999977648258"/>
    <s v=""/>
  </r>
  <r>
    <x v="1"/>
    <x v="7"/>
    <x v="2"/>
    <x v="4"/>
    <d v="1899-12-30T07:11:00"/>
    <d v="1899-12-30T07:15:00"/>
    <n v="6.6666666709352285E-2"/>
    <d v="2021-09-12T07:11:00"/>
    <d v="2021-09-12T07:15:00"/>
    <x v="8"/>
    <s v=""/>
    <n v="6555"/>
    <n v="6555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6.6666666709352285E-2"/>
    <n v="0.70000000001164153"/>
    <s v=""/>
    <s v=""/>
    <s v=""/>
    <s v=""/>
    <s v=""/>
  </r>
  <r>
    <x v="1"/>
    <x v="7"/>
    <x v="2"/>
    <x v="4"/>
    <d v="1899-12-30T07:15:00"/>
    <d v="1899-12-30T07:18:00"/>
    <n v="4.9999999988358468E-2"/>
    <d v="2021-09-12T07:15:00"/>
    <d v="2021-09-12T07:18:00"/>
    <x v="7"/>
    <s v=""/>
    <n v="6555"/>
    <n v="6555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1"/>
    <s v=""/>
    <n v="4.9999999988358468E-2"/>
    <m/>
    <s v=""/>
    <s v=""/>
    <s v=""/>
    <s v=""/>
    <s v=""/>
  </r>
  <r>
    <x v="1"/>
    <x v="7"/>
    <x v="2"/>
    <x v="4"/>
    <d v="1899-12-30T07:18:00"/>
    <d v="1899-12-30T07:26:00"/>
    <n v="0.13333333324408159"/>
    <d v="2021-09-12T07:18:00"/>
    <d v="2021-09-12T07:26:00"/>
    <x v="9"/>
    <s v=""/>
    <n v="6555"/>
    <n v="6555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0.13333333324408159"/>
    <m/>
    <s v=""/>
    <s v=""/>
    <s v=""/>
    <s v=""/>
    <s v=""/>
  </r>
  <r>
    <x v="1"/>
    <x v="7"/>
    <x v="2"/>
    <x v="4"/>
    <d v="1899-12-30T07:26:00"/>
    <d v="1899-12-30T07:29:00"/>
    <n v="4.9999999988358468E-2"/>
    <d v="2021-09-12T07:26:00"/>
    <d v="2021-09-12T07:29:00"/>
    <x v="6"/>
    <n v="4.9999999988358468E-2"/>
    <n v="6555"/>
    <n v="6555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n v="4.9999999988358468E-2"/>
    <m/>
    <s v=""/>
    <s v=""/>
    <s v=""/>
    <s v=""/>
    <s v=""/>
  </r>
  <r>
    <x v="1"/>
    <x v="7"/>
    <x v="2"/>
    <x v="4"/>
    <d v="1899-12-30T07:29:00"/>
    <d v="1899-12-30T07:34:00"/>
    <n v="8.3333333430346102E-2"/>
    <d v="2021-09-12T07:29:00"/>
    <d v="2021-09-12T07:34:00"/>
    <x v="10"/>
    <s v=""/>
    <n v="6555"/>
    <m/>
    <s v="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s v=""/>
    <n v="0.54999999987194315"/>
    <s v=""/>
    <s v=""/>
    <s v=""/>
    <s v=""/>
    <s v=""/>
  </r>
  <r>
    <x v="1"/>
    <x v="7"/>
    <x v="2"/>
    <x v="4"/>
    <d v="1899-12-30T07:34:00"/>
    <d v="1899-12-30T07:57:00"/>
    <n v="0.38333333336049691"/>
    <d v="2021-09-12T07:34:00"/>
    <d v="2021-09-12T07:57:00"/>
    <x v="5"/>
    <s v=""/>
    <n v="6555"/>
    <n v="6650"/>
    <n v="95"/>
    <n v="247.8260869389604"/>
    <m/>
    <m/>
    <n v="110"/>
    <n v="110"/>
    <n v="35"/>
    <n v="1200"/>
    <n v="25"/>
    <n v="12"/>
    <n v="2965"/>
    <n v="2965"/>
    <s v=""/>
    <m/>
    <m/>
    <m/>
    <m/>
    <x v="3"/>
    <m/>
    <m/>
    <m/>
    <m/>
    <m/>
    <n v="120"/>
    <n v="175"/>
    <n v="120"/>
    <s v=""/>
    <s v=""/>
    <s v=""/>
    <s v=""/>
    <s v=""/>
    <n v="95"/>
    <n v="0.38333333336049691"/>
    <n v="0.68333333329064772"/>
    <n v="139.02439025258684"/>
    <n v="247.8260869389604"/>
    <s v=""/>
    <n v="139.02439025258684"/>
    <s v=""/>
  </r>
  <r>
    <x v="1"/>
    <x v="7"/>
    <x v="2"/>
    <x v="4"/>
    <d v="1899-12-30T07:57:00"/>
    <d v="1899-12-30T08:05:00"/>
    <n v="0.13333333324408159"/>
    <d v="2021-09-12T07:57:00"/>
    <d v="2021-09-12T08:05:00"/>
    <x v="7"/>
    <s v=""/>
    <n v="6650"/>
    <n v="6650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1"/>
    <s v=""/>
    <n v="0.13333333324408159"/>
    <n v="1.2666666666045785"/>
    <s v=""/>
    <s v=""/>
    <s v=""/>
    <s v=""/>
    <s v=""/>
  </r>
  <r>
    <x v="1"/>
    <x v="7"/>
    <x v="2"/>
    <x v="4"/>
    <d v="1899-12-30T08:05:00"/>
    <d v="1899-12-30T08:12:00"/>
    <n v="0.11666666669771075"/>
    <d v="2021-09-12T08:05:00"/>
    <d v="2021-09-12T08:12:00"/>
    <x v="9"/>
    <s v=""/>
    <n v="6650"/>
    <n v="6650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0.11666666669771075"/>
    <n v="0.76666666672099382"/>
    <s v=""/>
    <s v=""/>
    <s v=""/>
    <s v=""/>
    <s v=""/>
  </r>
  <r>
    <x v="1"/>
    <x v="7"/>
    <x v="2"/>
    <x v="4"/>
    <d v="1899-12-30T08:12:00"/>
    <d v="1899-12-30T08:15:00"/>
    <n v="4.9999999988358468E-2"/>
    <d v="2021-09-12T08:12:00"/>
    <d v="2021-09-12T08:15:00"/>
    <x v="8"/>
    <s v=""/>
    <n v="6650"/>
    <n v="6650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4.9999999988358468E-2"/>
    <n v="0.45000000006984919"/>
    <s v=""/>
    <s v=""/>
    <s v=""/>
    <s v=""/>
    <s v=""/>
  </r>
  <r>
    <x v="2"/>
    <x v="7"/>
    <x v="2"/>
    <x v="4"/>
    <d v="1899-12-30T08:15:00"/>
    <d v="1899-12-30T08:20:00"/>
    <n v="8.3333333255723119E-2"/>
    <d v="2021-09-12T08:15:00"/>
    <d v="2021-09-12T08:20:00"/>
    <x v="10"/>
    <s v=""/>
    <n v="6650"/>
    <m/>
    <s v="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s v=""/>
    <s v=""/>
    <s v=""/>
    <s v=""/>
    <s v=""/>
    <s v=""/>
    <s v=""/>
  </r>
  <r>
    <x v="2"/>
    <x v="7"/>
    <x v="2"/>
    <x v="4"/>
    <d v="1899-12-30T08:20:00"/>
    <d v="1899-12-30T08:44:00"/>
    <n v="0.40000000008149073"/>
    <d v="2021-09-12T08:20:00"/>
    <d v="2021-09-12T08:44:00"/>
    <x v="5"/>
    <s v=""/>
    <n v="6650"/>
    <n v="6744"/>
    <n v="94"/>
    <n v="234.9999999521242"/>
    <m/>
    <m/>
    <n v="110"/>
    <n v="110"/>
    <n v="35"/>
    <n v="1200"/>
    <n v="20"/>
    <n v="12"/>
    <n v="2715"/>
    <n v="2715"/>
    <s v=""/>
    <n v="194"/>
    <n v="244"/>
    <n v="196"/>
    <m/>
    <x v="3"/>
    <m/>
    <m/>
    <m/>
    <m/>
    <m/>
    <n v="120"/>
    <n v="175"/>
    <n v="120"/>
    <s v=""/>
    <s v=""/>
    <s v=""/>
    <s v=""/>
    <s v=""/>
    <n v="94"/>
    <n v="0.40000000008149073"/>
    <n v="0.70000000001164153"/>
    <n v="134.28571428348101"/>
    <n v="234.9999999521242"/>
    <s v=""/>
    <n v="134.28571428348101"/>
    <s v=""/>
  </r>
  <r>
    <x v="2"/>
    <x v="7"/>
    <x v="2"/>
    <x v="4"/>
    <d v="1899-12-30T08:44:00"/>
    <d v="1899-12-30T08:48:00"/>
    <n v="6.6666666709352285E-2"/>
    <d v="2021-09-12T08:44:00"/>
    <d v="2021-09-12T08:48:00"/>
    <x v="7"/>
    <s v=""/>
    <n v="6744"/>
    <n v="6744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1"/>
    <s v=""/>
    <n v="6.6666666709352285E-2"/>
    <n v="0.28333333320915699"/>
    <s v=""/>
    <s v=""/>
    <s v=""/>
    <s v=""/>
    <s v=""/>
  </r>
  <r>
    <x v="2"/>
    <x v="7"/>
    <x v="2"/>
    <x v="4"/>
    <d v="1899-12-30T08:48:00"/>
    <d v="1899-12-30T08:54:00"/>
    <n v="9.9999999976716936E-2"/>
    <d v="2021-09-12T08:48:00"/>
    <d v="2021-09-12T08:54:00"/>
    <x v="9"/>
    <s v=""/>
    <n v="6744"/>
    <n v="6744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9.9999999976716936E-2"/>
    <n v="0.13333333341870457"/>
    <s v=""/>
    <s v=""/>
    <s v=""/>
    <s v=""/>
    <s v=""/>
  </r>
  <r>
    <x v="2"/>
    <x v="7"/>
    <x v="2"/>
    <x v="4"/>
    <d v="1899-12-30T08:54:00"/>
    <d v="1899-12-30T08:57:00"/>
    <n v="4.9999999988358468E-2"/>
    <d v="2021-09-12T08:54:00"/>
    <d v="2021-09-12T08:57:00"/>
    <x v="8"/>
    <s v=""/>
    <n v="6744"/>
    <n v="6744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4.9999999988358468E-2"/>
    <n v="0.70000000001164153"/>
    <s v=""/>
    <s v=""/>
    <s v=""/>
    <s v=""/>
    <s v=""/>
  </r>
  <r>
    <x v="2"/>
    <x v="7"/>
    <x v="2"/>
    <x v="4"/>
    <d v="1899-12-30T08:57:00"/>
    <d v="1899-12-30T09:26:00"/>
    <n v="0.48333333333721384"/>
    <d v="2021-09-12T08:57:00"/>
    <d v="2021-09-12T09:26:00"/>
    <x v="5"/>
    <s v=""/>
    <n v="6744"/>
    <n v="6839"/>
    <n v="95"/>
    <n v="196.55172413635299"/>
    <m/>
    <m/>
    <n v="110"/>
    <n v="110"/>
    <n v="35"/>
    <n v="1200"/>
    <n v="23.8"/>
    <n v="12"/>
    <n v="2842"/>
    <n v="2842"/>
    <s v=""/>
    <m/>
    <m/>
    <m/>
    <m/>
    <x v="3"/>
    <m/>
    <m/>
    <m/>
    <m/>
    <m/>
    <n v="120"/>
    <n v="175"/>
    <n v="120"/>
    <s v=""/>
    <s v=""/>
    <s v=""/>
    <s v=""/>
    <s v=""/>
    <n v="95"/>
    <n v="0.48333333333721384"/>
    <n v="0.70000000001164153"/>
    <n v="135.71428571202867"/>
    <n v="196.55172413635299"/>
    <s v=""/>
    <n v="135.71428571202867"/>
    <s v=""/>
  </r>
  <r>
    <x v="2"/>
    <x v="7"/>
    <x v="2"/>
    <x v="4"/>
    <d v="1899-12-30T09:26:00"/>
    <d v="1899-12-30T09:29:00"/>
    <n v="4.9999999988358468E-2"/>
    <d v="2021-09-12T09:26:00"/>
    <d v="2021-09-12T09:29:00"/>
    <x v="7"/>
    <s v=""/>
    <n v="6839"/>
    <n v="6839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1"/>
    <s v=""/>
    <n v="4.9999999988358468E-2"/>
    <s v=""/>
    <s v=""/>
    <s v=""/>
    <s v=""/>
    <s v=""/>
    <s v=""/>
  </r>
  <r>
    <x v="2"/>
    <x v="7"/>
    <x v="2"/>
    <x v="4"/>
    <d v="1899-12-30T09:29:00"/>
    <d v="1899-12-30T09:35:00"/>
    <n v="9.9999999976716936E-2"/>
    <d v="2021-09-12T09:29:00"/>
    <d v="2021-09-12T09:35:00"/>
    <x v="9"/>
    <s v=""/>
    <n v="6839"/>
    <n v="6839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9.9999999976716936E-2"/>
    <s v=""/>
    <s v=""/>
    <s v=""/>
    <s v=""/>
    <s v=""/>
    <s v=""/>
  </r>
  <r>
    <x v="2"/>
    <x v="7"/>
    <x v="2"/>
    <x v="4"/>
    <d v="1899-12-30T09:35:00"/>
    <d v="1899-12-30T09:38:00"/>
    <n v="4.9999999988358468E-2"/>
    <d v="2021-09-12T09:35:00"/>
    <d v="2021-09-12T09:38:00"/>
    <x v="8"/>
    <s v=""/>
    <n v="6839"/>
    <n v="6839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4.9999999988358468E-2"/>
    <n v="0.38333333336049691"/>
    <s v=""/>
    <s v=""/>
    <s v=""/>
    <s v=""/>
    <s v=""/>
  </r>
  <r>
    <x v="2"/>
    <x v="7"/>
    <x v="2"/>
    <x v="4"/>
    <d v="1899-12-30T09:38:00"/>
    <d v="1899-12-30T10:04:00"/>
    <n v="0.43333333334885538"/>
    <d v="2021-09-12T09:38:00"/>
    <d v="2021-09-12T10:04:00"/>
    <x v="5"/>
    <s v=""/>
    <n v="6839"/>
    <n v="6932"/>
    <n v="93"/>
    <n v="214.61538460769708"/>
    <m/>
    <m/>
    <n v="110"/>
    <n v="110"/>
    <n v="39"/>
    <n v="1200"/>
    <n v="22.39"/>
    <n v="12"/>
    <n v="3126"/>
    <n v="3126"/>
    <s v=""/>
    <n v="198"/>
    <n v="253"/>
    <n v="202"/>
    <m/>
    <x v="3"/>
    <m/>
    <m/>
    <m/>
    <m/>
    <m/>
    <n v="120"/>
    <n v="175"/>
    <n v="120"/>
    <s v=""/>
    <s v=""/>
    <s v=""/>
    <s v=""/>
    <s v=""/>
    <n v="93"/>
    <n v="0.43333333334885538"/>
    <n v="0.63333333330228925"/>
    <n v="146.84210527035566"/>
    <n v="214.61538460769708"/>
    <s v=""/>
    <n v="146.84210527035566"/>
    <s v=""/>
  </r>
  <r>
    <x v="2"/>
    <x v="7"/>
    <x v="2"/>
    <x v="4"/>
    <d v="1899-12-30T10:04:00"/>
    <d v="1899-12-30T10:09:00"/>
    <n v="8.3333333430346102E-2"/>
    <d v="2021-09-12T10:04:00"/>
    <d v="2021-09-12T10:09:00"/>
    <x v="7"/>
    <s v=""/>
    <n v="6932"/>
    <n v="6932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1"/>
    <s v=""/>
    <n v="8.3333333430346102E-2"/>
    <n v="2.1999999998370185"/>
    <s v=""/>
    <s v=""/>
    <s v=""/>
    <s v=""/>
    <s v=""/>
  </r>
  <r>
    <x v="2"/>
    <x v="7"/>
    <x v="2"/>
    <x v="4"/>
    <d v="1899-12-30T10:09:00"/>
    <d v="1899-12-30T10:15:00"/>
    <n v="9.9999999976716936E-2"/>
    <d v="2021-09-12T10:09:00"/>
    <d v="2021-09-12T10:15:00"/>
    <x v="9"/>
    <s v=""/>
    <n v="6932"/>
    <n v="6932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9.9999999976716936E-2"/>
    <s v=""/>
    <s v=""/>
    <s v=""/>
    <s v=""/>
    <s v=""/>
    <s v=""/>
  </r>
  <r>
    <x v="2"/>
    <x v="7"/>
    <x v="2"/>
    <x v="4"/>
    <d v="1899-12-30T10:15:00"/>
    <d v="1899-12-30T10:18:00"/>
    <n v="4.9999999988358468E-2"/>
    <d v="2021-09-12T10:15:00"/>
    <d v="2021-09-12T10:18:00"/>
    <x v="8"/>
    <s v=""/>
    <n v="6932"/>
    <n v="6932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4.9999999988358468E-2"/>
    <n v="0.11666666669771075"/>
    <s v=""/>
    <s v=""/>
    <s v=""/>
    <s v=""/>
    <s v=""/>
  </r>
  <r>
    <x v="2"/>
    <x v="7"/>
    <x v="2"/>
    <x v="4"/>
    <d v="1899-12-30T10:18:00"/>
    <d v="1899-12-30T10:45:00"/>
    <n v="0.44999999989522621"/>
    <d v="2021-09-12T10:18:00"/>
    <d v="2021-09-12T10:45:00"/>
    <x v="5"/>
    <s v=""/>
    <n v="6932"/>
    <n v="7025"/>
    <n v="93"/>
    <n v="206.66666671478501"/>
    <m/>
    <m/>
    <n v="110"/>
    <n v="110"/>
    <n v="42"/>
    <n v="1200"/>
    <n v="25"/>
    <n v="12"/>
    <n v="3236"/>
    <n v="3236"/>
    <s v=""/>
    <n v="197"/>
    <n v="257"/>
    <n v="234"/>
    <m/>
    <x v="3"/>
    <m/>
    <m/>
    <m/>
    <m/>
    <m/>
    <n v="120"/>
    <n v="175"/>
    <n v="120"/>
    <s v=""/>
    <s v=""/>
    <s v=""/>
    <s v=""/>
    <s v=""/>
    <n v="93"/>
    <n v="0.44999999989522621"/>
    <n v="0.68333333329064772"/>
    <n v="136.09756098411134"/>
    <n v="206.66666671478501"/>
    <s v=""/>
    <n v="136.09756098411134"/>
    <s v=""/>
  </r>
  <r>
    <x v="2"/>
    <x v="7"/>
    <x v="2"/>
    <x v="4"/>
    <d v="1899-12-30T10:45:00"/>
    <d v="1899-12-30T10:49:00"/>
    <n v="6.6666666709352285E-2"/>
    <d v="2021-09-12T10:45:00"/>
    <d v="2021-09-12T10:49:00"/>
    <x v="7"/>
    <s v=""/>
    <n v="7025"/>
    <n v="7025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1"/>
    <s v=""/>
    <n v="6.6666666709352285E-2"/>
    <n v="0.26666666666278616"/>
    <s v=""/>
    <s v=""/>
    <s v=""/>
    <s v=""/>
    <s v=""/>
  </r>
  <r>
    <x v="2"/>
    <x v="7"/>
    <x v="2"/>
    <x v="4"/>
    <d v="1899-12-30T10:49:00"/>
    <d v="1899-12-30T10:54:00"/>
    <n v="8.3333333430346102E-2"/>
    <d v="2021-09-12T10:49:00"/>
    <d v="2021-09-12T10:54:00"/>
    <x v="9"/>
    <s v=""/>
    <n v="7025"/>
    <n v="7025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8.3333333430346102E-2"/>
    <s v=""/>
    <s v=""/>
    <s v=""/>
    <s v=""/>
    <s v=""/>
    <s v=""/>
  </r>
  <r>
    <x v="2"/>
    <x v="7"/>
    <x v="2"/>
    <x v="4"/>
    <d v="1899-12-30T10:54:00"/>
    <d v="1899-12-30T10:57:00"/>
    <n v="4.9999999988358468E-2"/>
    <d v="2021-09-12T10:54:00"/>
    <d v="2021-09-12T10:57:00"/>
    <x v="8"/>
    <s v=""/>
    <n v="7025"/>
    <n v="7025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4.9999999988358468E-2"/>
    <n v="0.94999999995343387"/>
    <s v=""/>
    <s v=""/>
    <s v=""/>
    <s v=""/>
    <s v=""/>
  </r>
  <r>
    <x v="2"/>
    <x v="8"/>
    <x v="2"/>
    <x v="4"/>
    <d v="1899-12-30T10:57:00"/>
    <d v="1899-12-30T11:19:00"/>
    <n v="0.36666666663950309"/>
    <d v="2021-09-12T10:57:00"/>
    <d v="2021-09-12T11:19:00"/>
    <x v="5"/>
    <s v=""/>
    <n v="7025"/>
    <n v="7092"/>
    <n v="67"/>
    <n v="182.72727274080961"/>
    <m/>
    <m/>
    <n v="110"/>
    <n v="110"/>
    <n v="38"/>
    <n v="1200"/>
    <n v="25"/>
    <n v="12"/>
    <n v="3240"/>
    <n v="3240"/>
    <s v=""/>
    <m/>
    <m/>
    <m/>
    <m/>
    <x v="3"/>
    <m/>
    <m/>
    <m/>
    <m/>
    <s v="Se observa cambio de ROP"/>
    <n v="120"/>
    <n v="175"/>
    <n v="120"/>
    <s v=""/>
    <s v=""/>
    <s v=""/>
    <s v=""/>
    <s v=""/>
    <n v="67"/>
    <n v="0.36666666663950309"/>
    <n v="0.56666666676755995"/>
    <n v="118.23529409659562"/>
    <n v="182.72727274080961"/>
    <s v=""/>
    <n v="118.23529409659562"/>
    <s v=""/>
  </r>
  <r>
    <x v="2"/>
    <x v="9"/>
    <x v="2"/>
    <x v="4"/>
    <d v="1899-12-30T11:19:00"/>
    <d v="1899-12-30T11:35:00"/>
    <n v="0.26666666666278616"/>
    <d v="2021-09-12T11:19:00"/>
    <d v="2021-09-12T11:35:00"/>
    <x v="5"/>
    <s v=""/>
    <n v="7092"/>
    <n v="7119"/>
    <n v="27"/>
    <n v="101.25000000147338"/>
    <m/>
    <m/>
    <n v="110"/>
    <n v="110"/>
    <n v="42"/>
    <n v="1200"/>
    <n v="23"/>
    <n v="12"/>
    <n v="3240"/>
    <n v="3240"/>
    <s v=""/>
    <m/>
    <m/>
    <m/>
    <m/>
    <x v="3"/>
    <m/>
    <m/>
    <m/>
    <m/>
    <m/>
    <n v="60"/>
    <n v="69"/>
    <n v="60"/>
    <s v=""/>
    <s v=""/>
    <s v=""/>
    <s v=""/>
    <s v=""/>
    <n v="27"/>
    <n v="0.26666666666278616"/>
    <n v="0.26666666666278616"/>
    <n v="101.25000000147338"/>
    <n v="101.25000000147338"/>
    <s v=""/>
    <n v="101.25000000147338"/>
    <s v=""/>
  </r>
  <r>
    <x v="2"/>
    <x v="9"/>
    <x v="2"/>
    <x v="4"/>
    <d v="1899-12-30T11:35:00"/>
    <d v="1899-12-30T11:40:00"/>
    <n v="8.3333333255723119E-2"/>
    <d v="2021-09-12T11:35:00"/>
    <d v="2021-09-12T11:40:00"/>
    <x v="7"/>
    <s v=""/>
    <n v="7119"/>
    <n v="7119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1"/>
    <s v=""/>
    <n v="8.3333333255723119E-2"/>
    <s v=""/>
    <s v=""/>
    <s v=""/>
    <s v=""/>
    <s v=""/>
    <s v=""/>
  </r>
  <r>
    <x v="2"/>
    <x v="9"/>
    <x v="2"/>
    <x v="4"/>
    <d v="1899-12-30T11:40:00"/>
    <d v="1899-12-30T11:46:00"/>
    <n v="9.9999999976716936E-2"/>
    <d v="2021-09-12T11:40:00"/>
    <d v="2021-09-12T11:46:00"/>
    <x v="9"/>
    <s v=""/>
    <n v="7119"/>
    <n v="7119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9.9999999976716936E-2"/>
    <s v=""/>
    <s v=""/>
    <s v=""/>
    <s v=""/>
    <s v=""/>
    <s v=""/>
  </r>
  <r>
    <x v="2"/>
    <x v="9"/>
    <x v="2"/>
    <x v="4"/>
    <d v="1899-12-30T11:46:00"/>
    <d v="1899-12-30T11:50:00"/>
    <n v="6.6666666709352285E-2"/>
    <d v="2021-09-12T11:46:00"/>
    <d v="2021-09-12T11:50:00"/>
    <x v="8"/>
    <s v=""/>
    <n v="7119"/>
    <n v="7119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6.6666666709352285E-2"/>
    <n v="2.0166666666045785"/>
    <s v=""/>
    <s v=""/>
    <s v=""/>
    <s v=""/>
    <s v=""/>
  </r>
  <r>
    <x v="2"/>
    <x v="9"/>
    <x v="2"/>
    <x v="4"/>
    <d v="1899-12-30T11:50:00"/>
    <d v="1899-12-30T12:56:00"/>
    <n v="1.1000000000931323"/>
    <d v="2021-09-12T11:50:00"/>
    <d v="2021-09-12T12:56:00"/>
    <x v="5"/>
    <s v=""/>
    <n v="7119"/>
    <n v="7213"/>
    <n v="94"/>
    <n v="85.45454544731038"/>
    <m/>
    <m/>
    <n v="110"/>
    <n v="110"/>
    <n v="20"/>
    <n v="1200"/>
    <n v="22"/>
    <n v="12"/>
    <n v="3280"/>
    <n v="3280"/>
    <s v=""/>
    <m/>
    <n v="233"/>
    <m/>
    <m/>
    <x v="3"/>
    <m/>
    <m/>
    <m/>
    <m/>
    <m/>
    <n v="60"/>
    <n v="69"/>
    <n v="60"/>
    <s v=""/>
    <s v=""/>
    <s v=""/>
    <s v=""/>
    <s v=""/>
    <n v="94"/>
    <n v="1.1000000000931323"/>
    <n v="1.3500000000349246"/>
    <n v="69.629629627828308"/>
    <n v="85.45454544731038"/>
    <s v=""/>
    <n v="69.629629627828308"/>
    <s v=""/>
  </r>
  <r>
    <x v="2"/>
    <x v="9"/>
    <x v="2"/>
    <x v="4"/>
    <d v="1899-12-30T12:56:00"/>
    <d v="1899-12-30T13:02:00"/>
    <n v="9.9999999976716936E-2"/>
    <d v="2021-09-12T12:56:00"/>
    <d v="2021-09-12T13:02:00"/>
    <x v="9"/>
    <s v=""/>
    <n v="7213"/>
    <n v="7213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9.9999999976716936E-2"/>
    <n v="0.63333333347691223"/>
    <s v=""/>
    <s v=""/>
    <s v=""/>
    <s v=""/>
    <s v=""/>
  </r>
  <r>
    <x v="2"/>
    <x v="9"/>
    <x v="2"/>
    <x v="4"/>
    <d v="1899-12-30T13:02:00"/>
    <d v="1899-12-30T13:06:00"/>
    <n v="6.6666666534729302E-2"/>
    <d v="2021-09-12T13:02:00"/>
    <d v="2021-09-12T13:06:00"/>
    <x v="8"/>
    <s v=""/>
    <n v="7213"/>
    <n v="7213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6.6666666534729302E-2"/>
    <s v=""/>
    <s v=""/>
    <s v=""/>
    <s v=""/>
    <s v=""/>
    <s v=""/>
  </r>
  <r>
    <x v="2"/>
    <x v="9"/>
    <x v="2"/>
    <x v="4"/>
    <d v="1899-12-30T13:06:00"/>
    <d v="1899-12-30T13:29:00"/>
    <n v="0.38333333336049691"/>
    <d v="2021-09-12T13:06:00"/>
    <d v="2021-09-12T13:29:00"/>
    <x v="5"/>
    <s v=""/>
    <n v="7213"/>
    <n v="7246"/>
    <n v="33"/>
    <n v="86.086956515638875"/>
    <m/>
    <m/>
    <n v="110"/>
    <n v="110"/>
    <n v="40"/>
    <n v="1200"/>
    <n v="22"/>
    <n v="12"/>
    <n v="3290"/>
    <n v="3290"/>
    <s v=""/>
    <m/>
    <m/>
    <m/>
    <m/>
    <x v="3"/>
    <m/>
    <m/>
    <m/>
    <m/>
    <m/>
    <n v="60"/>
    <n v="69"/>
    <n v="60"/>
    <s v=""/>
    <s v=""/>
    <s v=""/>
    <s v=""/>
    <s v=""/>
    <n v="33"/>
    <n v="0.38333333336049691"/>
    <n v="0.54999999987194315"/>
    <n v="60.000000013969839"/>
    <n v="86.086956515638875"/>
    <s v=""/>
    <n v="60.000000013969839"/>
    <s v=""/>
  </r>
  <r>
    <x v="2"/>
    <x v="9"/>
    <x v="2"/>
    <x v="4"/>
    <d v="1899-12-30T13:29:00"/>
    <d v="1899-12-30T13:34:00"/>
    <n v="8.3333333430346102E-2"/>
    <d v="2021-09-12T13:29:00"/>
    <d v="2021-09-12T13:34:00"/>
    <x v="6"/>
    <n v="8.3333333430346102E-2"/>
    <n v="7246"/>
    <n v="7246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n v="8.3333333430346102E-2"/>
    <n v="0.96666666667442769"/>
    <s v=""/>
    <s v=""/>
    <s v=""/>
    <s v=""/>
    <s v=""/>
  </r>
  <r>
    <x v="2"/>
    <x v="9"/>
    <x v="2"/>
    <x v="4"/>
    <d v="1899-12-30T13:34:00"/>
    <d v="1899-12-30T14:05:00"/>
    <n v="0.5166666666045785"/>
    <d v="2021-09-12T13:34:00"/>
    <d v="2021-09-12T14:05:00"/>
    <x v="5"/>
    <s v=""/>
    <n v="7246"/>
    <n v="7280"/>
    <n v="34"/>
    <n v="65.806451620811231"/>
    <m/>
    <m/>
    <n v="100"/>
    <n v="100"/>
    <n v="40"/>
    <n v="1200"/>
    <n v="22"/>
    <n v="12"/>
    <n v="3290"/>
    <n v="3290"/>
    <s v=""/>
    <m/>
    <m/>
    <m/>
    <m/>
    <x v="3"/>
    <m/>
    <m/>
    <m/>
    <m/>
    <m/>
    <n v="60"/>
    <n v="69"/>
    <n v="60"/>
    <s v=""/>
    <s v=""/>
    <s v=""/>
    <s v=""/>
    <s v=""/>
    <n v="34"/>
    <n v="0.5166666666045785"/>
    <n v="0.6000000000349246"/>
    <n v="56.666666663368233"/>
    <n v="65.806451620811231"/>
    <s v=""/>
    <n v="56.666666663368233"/>
    <s v=""/>
  </r>
  <r>
    <x v="2"/>
    <x v="9"/>
    <x v="2"/>
    <x v="4"/>
    <d v="1899-12-30T14:05:00"/>
    <d v="1899-12-30T14:09:00"/>
    <n v="6.6666666709352285E-2"/>
    <d v="2021-09-12T14:05:00"/>
    <d v="2021-09-12T14:09:00"/>
    <x v="6"/>
    <n v="6.6666666709352285E-2"/>
    <n v="7280"/>
    <n v="7280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n v="6.6666666709352285E-2"/>
    <s v=""/>
    <s v=""/>
    <s v=""/>
    <s v=""/>
    <s v=""/>
    <s v=""/>
  </r>
  <r>
    <x v="2"/>
    <x v="9"/>
    <x v="2"/>
    <x v="4"/>
    <d v="1899-12-30T14:09:00"/>
    <d v="1899-12-30T14:32:00"/>
    <n v="0.38333333336049691"/>
    <d v="2021-09-12T14:09:00"/>
    <d v="2021-09-12T14:32:00"/>
    <x v="5"/>
    <s v=""/>
    <n v="7280"/>
    <n v="7307"/>
    <n v="27"/>
    <n v="70.434782603704534"/>
    <m/>
    <m/>
    <n v="100"/>
    <n v="100"/>
    <n v="40"/>
    <n v="1200"/>
    <n v="23"/>
    <n v="12"/>
    <n v="3290"/>
    <n v="3290"/>
    <s v=""/>
    <m/>
    <m/>
    <m/>
    <m/>
    <x v="3"/>
    <m/>
    <m/>
    <m/>
    <m/>
    <m/>
    <n v="60"/>
    <n v="69"/>
    <n v="60"/>
    <s v=""/>
    <s v=""/>
    <s v=""/>
    <s v=""/>
    <s v=""/>
    <n v="27"/>
    <n v="0.38333333336049691"/>
    <n v="0.45000000006984919"/>
    <n v="59.999999990686774"/>
    <n v="70.434782603704534"/>
    <s v=""/>
    <n v="59.999999990686774"/>
    <s v=""/>
  </r>
  <r>
    <x v="2"/>
    <x v="9"/>
    <x v="2"/>
    <x v="4"/>
    <d v="1899-12-30T14:32:00"/>
    <d v="1899-12-30T14:41:00"/>
    <n v="0.1499999999650754"/>
    <d v="2021-09-12T14:32:00"/>
    <d v="2021-09-12T14:41:00"/>
    <x v="9"/>
    <s v=""/>
    <n v="7307"/>
    <n v="7307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0.1499999999650754"/>
    <n v="1.9833333333372138"/>
    <s v=""/>
    <s v=""/>
    <s v=""/>
    <s v=""/>
    <s v=""/>
  </r>
  <r>
    <x v="2"/>
    <x v="9"/>
    <x v="2"/>
    <x v="4"/>
    <d v="1899-12-30T14:41:00"/>
    <d v="1899-12-30T14:45:00"/>
    <n v="6.6666666709352285E-2"/>
    <d v="2021-09-12T14:41:00"/>
    <d v="2021-09-12T14:45:00"/>
    <x v="8"/>
    <s v=""/>
    <n v="7307"/>
    <n v="7307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6.6666666709352285E-2"/>
    <n v="0.6666666665696539"/>
    <s v=""/>
    <s v=""/>
    <s v=""/>
    <s v=""/>
    <s v=""/>
  </r>
  <r>
    <x v="2"/>
    <x v="9"/>
    <x v="2"/>
    <x v="4"/>
    <d v="1899-12-30T14:45:00"/>
    <d v="1899-12-30T15:48:00"/>
    <n v="1.0499999999301508"/>
    <d v="2021-09-12T14:45:00"/>
    <d v="2021-09-12T15:48:00"/>
    <x v="5"/>
    <s v=""/>
    <n v="7307"/>
    <n v="7403"/>
    <n v="96"/>
    <n v="91.428571434653534"/>
    <m/>
    <m/>
    <n v="100"/>
    <n v="100"/>
    <n v="40"/>
    <n v="1200"/>
    <n v="23"/>
    <n v="12"/>
    <n v="3300"/>
    <n v="3300"/>
    <s v=""/>
    <m/>
    <m/>
    <m/>
    <m/>
    <x v="3"/>
    <m/>
    <m/>
    <m/>
    <m/>
    <m/>
    <n v="60"/>
    <n v="69"/>
    <n v="60"/>
    <s v=""/>
    <s v=""/>
    <s v=""/>
    <s v=""/>
    <s v=""/>
    <n v="96"/>
    <n v="1.0499999999301508"/>
    <n v="1.2666666666045785"/>
    <n v="75.789473687925494"/>
    <n v="91.428571434653534"/>
    <s v=""/>
    <n v="75.789473687925494"/>
    <s v=""/>
  </r>
  <r>
    <x v="2"/>
    <x v="9"/>
    <x v="2"/>
    <x v="4"/>
    <d v="1899-12-30T15:48:00"/>
    <d v="1899-12-30T15:53:00"/>
    <n v="8.3333333430346102E-2"/>
    <d v="2021-09-12T15:48:00"/>
    <d v="2021-09-12T15:53:00"/>
    <x v="9"/>
    <s v=""/>
    <n v="7403"/>
    <n v="7403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8.3333333430346102E-2"/>
    <s v=""/>
    <s v=""/>
    <s v=""/>
    <s v=""/>
    <s v=""/>
    <s v=""/>
  </r>
  <r>
    <x v="2"/>
    <x v="9"/>
    <x v="2"/>
    <x v="4"/>
    <d v="1899-12-30T15:53:00"/>
    <d v="1899-12-30T15:56:00"/>
    <n v="4.9999999988358468E-2"/>
    <d v="2021-09-12T15:53:00"/>
    <d v="2021-09-12T15:56:00"/>
    <x v="8"/>
    <s v=""/>
    <n v="7403"/>
    <n v="7403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4.9999999988358468E-2"/>
    <n v="0.9833333333954215"/>
    <s v=""/>
    <s v=""/>
    <s v=""/>
    <s v=""/>
    <s v=""/>
  </r>
  <r>
    <x v="2"/>
    <x v="9"/>
    <x v="2"/>
    <x v="4"/>
    <d v="1899-12-30T15:56:00"/>
    <d v="1899-12-30T16:53:00"/>
    <n v="0.94999999995343387"/>
    <d v="2021-09-12T15:56:00"/>
    <d v="2021-09-12T16:53:00"/>
    <x v="5"/>
    <s v=""/>
    <n v="7403"/>
    <n v="7495"/>
    <n v="92"/>
    <n v="96.842105267904799"/>
    <m/>
    <m/>
    <n v="100"/>
    <n v="100"/>
    <n v="42"/>
    <n v="1200"/>
    <n v="22"/>
    <n v="12"/>
    <n v="3350"/>
    <n v="3350"/>
    <s v=""/>
    <m/>
    <n v="265"/>
    <m/>
    <m/>
    <x v="3"/>
    <m/>
    <m/>
    <m/>
    <m/>
    <m/>
    <n v="60"/>
    <n v="69"/>
    <n v="60"/>
    <s v=""/>
    <s v=""/>
    <s v=""/>
    <s v=""/>
    <s v=""/>
    <n v="92"/>
    <n v="0.94999999995343387"/>
    <n v="1.0833333333721384"/>
    <n v="84.923076920034973"/>
    <n v="96.842105267904799"/>
    <s v=""/>
    <n v="84.923076920034973"/>
    <s v=""/>
  </r>
  <r>
    <x v="2"/>
    <x v="9"/>
    <x v="2"/>
    <x v="4"/>
    <d v="1899-12-30T16:53:00"/>
    <d v="1899-12-30T17:01:00"/>
    <n v="0.13333333324408159"/>
    <d v="2021-09-12T16:53:00"/>
    <d v="2021-09-12T17:01:00"/>
    <x v="9"/>
    <s v=""/>
    <n v="7495"/>
    <n v="7495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0.13333333324408159"/>
    <s v=""/>
    <s v=""/>
    <s v=""/>
    <s v=""/>
    <s v=""/>
    <s v=""/>
  </r>
  <r>
    <x v="2"/>
    <x v="9"/>
    <x v="2"/>
    <x v="4"/>
    <d v="1899-12-30T17:01:00"/>
    <d v="1899-12-30T17:04:00"/>
    <n v="4.9999999988358468E-2"/>
    <d v="2021-09-12T17:01:00"/>
    <d v="2021-09-12T17:04:00"/>
    <x v="8"/>
    <s v=""/>
    <n v="7495"/>
    <n v="7495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n v="0.05"/>
    <s v=""/>
    <s v=""/>
    <n v="4.9999999988358468E-2"/>
    <n v="1.1333333333604969"/>
    <s v=""/>
    <s v=""/>
    <s v=""/>
    <s v=""/>
    <s v=""/>
  </r>
  <r>
    <x v="2"/>
    <x v="9"/>
    <x v="2"/>
    <x v="4"/>
    <d v="1899-12-30T17:04:00"/>
    <d v="1899-12-30T17:25:00"/>
    <n v="0.35000000009313226"/>
    <d v="2021-09-12T17:04:00"/>
    <d v="2021-09-12T17:25:00"/>
    <x v="5"/>
    <s v=""/>
    <n v="7495"/>
    <n v="7541"/>
    <n v="46"/>
    <n v="131.42857139359933"/>
    <m/>
    <m/>
    <n v="100"/>
    <n v="100"/>
    <n v="42"/>
    <n v="1200"/>
    <n v="23"/>
    <n v="12"/>
    <n v="3250"/>
    <n v="3250"/>
    <s v=""/>
    <m/>
    <m/>
    <m/>
    <m/>
    <x v="3"/>
    <m/>
    <m/>
    <m/>
    <m/>
    <m/>
    <n v="60"/>
    <n v="69"/>
    <n v="60"/>
    <s v=""/>
    <s v=""/>
    <s v=""/>
    <s v=""/>
    <s v=""/>
    <n v="46"/>
    <n v="0.35000000009313226"/>
    <n v="0.53333333332557231"/>
    <n v="86.250000001255103"/>
    <n v="131.42857139359933"/>
    <s v=""/>
    <n v="86.250000001255103"/>
    <s v=""/>
  </r>
  <r>
    <x v="2"/>
    <x v="9"/>
    <x v="2"/>
    <x v="4"/>
    <d v="1899-12-30T17:25:00"/>
    <d v="1899-12-30T17:34:00"/>
    <n v="0.1499999999650754"/>
    <d v="2021-09-12T17:25:00"/>
    <d v="2021-09-12T17:34:00"/>
    <x v="10"/>
    <s v=""/>
    <n v="7541"/>
    <n v="7541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s v=""/>
    <s v=""/>
    <s v=""/>
    <s v=""/>
    <s v=""/>
    <s v=""/>
    <s v=""/>
  </r>
  <r>
    <x v="2"/>
    <x v="9"/>
    <x v="2"/>
    <x v="4"/>
    <d v="1899-12-30T17:34:00"/>
    <d v="1899-12-30T18:01:00"/>
    <n v="0.45000000006984919"/>
    <d v="2021-09-12T17:34:00"/>
    <d v="2021-09-12T18:01:00"/>
    <x v="5"/>
    <s v=""/>
    <n v="7541"/>
    <n v="7588"/>
    <n v="47"/>
    <n v="104.44444442823253"/>
    <m/>
    <m/>
    <n v="100"/>
    <n v="100"/>
    <n v="42"/>
    <n v="1200"/>
    <n v="23"/>
    <n v="12"/>
    <n v="3250"/>
    <n v="3250"/>
    <s v=""/>
    <m/>
    <m/>
    <m/>
    <m/>
    <x v="3"/>
    <m/>
    <m/>
    <m/>
    <m/>
    <m/>
    <n v="60"/>
    <n v="69"/>
    <n v="60"/>
    <s v=""/>
    <s v=""/>
    <s v=""/>
    <s v=""/>
    <s v=""/>
    <n v="47"/>
    <n v="0.45000000006984919"/>
    <n v="0.45000000006984919"/>
    <n v="104.44444442823253"/>
    <n v="104.44444442823253"/>
    <s v=""/>
    <n v="104.44444442823253"/>
    <s v=""/>
  </r>
  <r>
    <x v="2"/>
    <x v="9"/>
    <x v="2"/>
    <x v="4"/>
    <d v="1899-12-30T18:01:00"/>
    <d v="1899-12-30T18:06:00"/>
    <n v="8.3333333255723119E-2"/>
    <d v="2021-09-12T18:01:00"/>
    <d v="2021-09-12T18:06:00"/>
    <x v="9"/>
    <s v=""/>
    <n v="7588"/>
    <n v="7588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n v="8.3000000000000004E-2"/>
    <s v=""/>
    <s v=""/>
    <s v=""/>
    <n v="8.3333333255723119E-2"/>
    <s v=""/>
    <s v=""/>
    <s v=""/>
    <s v=""/>
    <s v=""/>
    <s v=""/>
  </r>
  <r>
    <x v="2"/>
    <x v="9"/>
    <x v="2"/>
    <x v="4"/>
    <d v="1899-12-30T18:06:00"/>
    <d v="1899-12-30T18:13:00"/>
    <n v="0.11666666669771075"/>
    <d v="2021-09-12T18:06:00"/>
    <d v="2021-09-12T18:13:00"/>
    <x v="6"/>
    <n v="0.11666666669771075"/>
    <n v="7588"/>
    <n v="7588"/>
    <n v="0"/>
    <s v=""/>
    <m/>
    <m/>
    <m/>
    <s v=""/>
    <m/>
    <m/>
    <m/>
    <m/>
    <m/>
    <m/>
    <s v=""/>
    <m/>
    <m/>
    <m/>
    <m/>
    <x v="2"/>
    <m/>
    <m/>
    <m/>
    <m/>
    <s v="Bombea Pildora "/>
    <s v=""/>
    <s v=""/>
    <s v=""/>
    <s v=""/>
    <s v=""/>
    <s v=""/>
    <s v=""/>
    <s v=""/>
    <s v=""/>
    <n v="0.11666666669771075"/>
    <n v="1.1999999998952262"/>
    <s v=""/>
    <s v=""/>
    <s v=""/>
    <s v=""/>
    <s v=""/>
  </r>
  <r>
    <x v="2"/>
    <x v="9"/>
    <x v="2"/>
    <x v="4"/>
    <d v="1899-12-30T18:13:00"/>
    <d v="1899-12-30T19:00:00"/>
    <n v="0.78333333326736465"/>
    <d v="2021-09-12T18:13:00"/>
    <d v="2021-09-12T19:00:00"/>
    <x v="5"/>
    <s v=""/>
    <n v="7588"/>
    <n v="7648"/>
    <n v="60"/>
    <n v="76.595744687301604"/>
    <m/>
    <m/>
    <n v="100"/>
    <n v="100"/>
    <n v="40"/>
    <n v="1200"/>
    <n v="23"/>
    <n v="12"/>
    <n v="3180"/>
    <n v="3180"/>
    <s v=""/>
    <m/>
    <m/>
    <m/>
    <m/>
    <x v="2"/>
    <m/>
    <m/>
    <m/>
    <m/>
    <m/>
    <n v="60"/>
    <n v="69"/>
    <n v="60"/>
    <s v=""/>
    <s v=""/>
    <s v=""/>
    <s v=""/>
    <s v=""/>
    <n v="60"/>
    <n v="0.78333333326736465"/>
    <n v="0.98333333322079852"/>
    <n v="61.016949159525282"/>
    <s v=""/>
    <n v="76.595744687301604"/>
    <s v=""/>
    <n v="61.016949159525282"/>
  </r>
  <r>
    <x v="2"/>
    <x v="9"/>
    <x v="2"/>
    <x v="4"/>
    <d v="1899-12-30T19:00:00"/>
    <d v="1899-12-30T19:08:00"/>
    <n v="0.13333333341870457"/>
    <d v="2021-09-12T19:00:00"/>
    <d v="2021-09-12T19:08:00"/>
    <x v="3"/>
    <s v=""/>
    <n v="7648"/>
    <n v="7648"/>
    <n v="0"/>
    <s v=""/>
    <m/>
    <m/>
    <m/>
    <s v=""/>
    <m/>
    <m/>
    <m/>
    <m/>
    <m/>
    <m/>
    <s v=""/>
    <m/>
    <m/>
    <m/>
    <m/>
    <x v="2"/>
    <m/>
    <m/>
    <m/>
    <m/>
    <s v="Daño en bomba del taladro"/>
    <s v=""/>
    <s v=""/>
    <s v=""/>
    <s v=""/>
    <s v=""/>
    <s v=""/>
    <s v=""/>
    <s v=""/>
    <s v=""/>
    <s v=""/>
    <n v="0.8999999999650754"/>
    <s v=""/>
    <s v=""/>
    <s v=""/>
    <s v=""/>
    <s v=""/>
  </r>
  <r>
    <x v="2"/>
    <x v="9"/>
    <x v="2"/>
    <x v="4"/>
    <d v="1899-12-30T19:08:00"/>
    <d v="1899-12-30T19:26:00"/>
    <n v="0.29999999993015081"/>
    <d v="2021-09-12T19:08:00"/>
    <d v="2021-09-12T19:26:00"/>
    <x v="5"/>
    <s v=""/>
    <n v="7648"/>
    <n v="7681"/>
    <n v="33"/>
    <n v="110.00000002561137"/>
    <m/>
    <m/>
    <n v="100"/>
    <n v="100"/>
    <n v="40"/>
    <n v="1000"/>
    <n v="23"/>
    <n v="12"/>
    <n v="2300"/>
    <n v="2300"/>
    <s v=""/>
    <m/>
    <m/>
    <m/>
    <m/>
    <x v="2"/>
    <m/>
    <m/>
    <m/>
    <m/>
    <m/>
    <n v="60"/>
    <n v="69"/>
    <n v="60"/>
    <s v=""/>
    <s v=""/>
    <s v=""/>
    <s v=""/>
    <s v=""/>
    <n v="33"/>
    <n v="0.29999999993015081"/>
    <n v="0.29999999993015081"/>
    <n v="110.00000002561137"/>
    <s v=""/>
    <n v="110.00000002561137"/>
    <s v=""/>
    <n v="110.00000002561137"/>
  </r>
  <r>
    <x v="2"/>
    <x v="9"/>
    <x v="2"/>
    <x v="4"/>
    <d v="1899-12-30T19:26:00"/>
    <d v="1899-12-30T19:31:00"/>
    <n v="8.3333333430346102E-2"/>
    <d v="2021-09-12T19:26:00"/>
    <d v="2021-09-12T19:31:00"/>
    <x v="9"/>
    <s v=""/>
    <n v="7681"/>
    <n v="7681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n v="8.3000000000000004E-2"/>
    <s v=""/>
    <s v=""/>
    <s v=""/>
    <n v="8.3333333430346102E-2"/>
    <n v="1.1333333333604969"/>
    <s v=""/>
    <s v=""/>
    <s v=""/>
    <s v=""/>
    <s v=""/>
  </r>
  <r>
    <x v="2"/>
    <x v="9"/>
    <x v="2"/>
    <x v="4"/>
    <d v="1899-12-30T19:31:00"/>
    <d v="1899-12-30T19:45:00"/>
    <n v="0.23333333322079852"/>
    <d v="2021-09-12T19:31:00"/>
    <d v="2021-09-12T19:45:00"/>
    <x v="5"/>
    <s v=""/>
    <n v="7681"/>
    <n v="7696"/>
    <n v="15"/>
    <n v="64.285714316718781"/>
    <m/>
    <m/>
    <n v="100"/>
    <n v="100"/>
    <n v="38"/>
    <n v="1000"/>
    <n v="25"/>
    <n v="12"/>
    <n v="2300"/>
    <n v="2300"/>
    <s v=""/>
    <m/>
    <m/>
    <m/>
    <m/>
    <x v="2"/>
    <m/>
    <m/>
    <m/>
    <m/>
    <m/>
    <n v="60"/>
    <n v="69"/>
    <n v="60"/>
    <s v=""/>
    <s v=""/>
    <s v=""/>
    <s v=""/>
    <s v=""/>
    <n v="15"/>
    <n v="0.23333333322079852"/>
    <n v="0.31666666665114462"/>
    <n v="47.368421054953437"/>
    <s v=""/>
    <n v="64.285714316718781"/>
    <s v=""/>
    <n v="47.368421054953437"/>
  </r>
  <r>
    <x v="2"/>
    <x v="9"/>
    <x v="2"/>
    <x v="4"/>
    <d v="1899-12-30T19:45:00"/>
    <d v="1899-12-30T19:57:00"/>
    <n v="0.20000000012805685"/>
    <d v="2021-09-12T19:45:00"/>
    <d v="2021-09-12T19:57:00"/>
    <x v="8"/>
    <s v=""/>
    <n v="7696"/>
    <n v="7696"/>
    <n v="0"/>
    <s v=""/>
    <m/>
    <m/>
    <m/>
    <s v=""/>
    <m/>
    <m/>
    <m/>
    <m/>
    <m/>
    <m/>
    <s v=""/>
    <m/>
    <m/>
    <m/>
    <m/>
    <x v="2"/>
    <m/>
    <m/>
    <m/>
    <m/>
    <s v="Survey + Downlink"/>
    <s v=""/>
    <s v=""/>
    <s v=""/>
    <s v=""/>
    <s v=""/>
    <s v=""/>
    <n v="0.05"/>
    <s v=""/>
    <s v=""/>
    <n v="0.20000000012805685"/>
    <s v=""/>
    <s v=""/>
    <s v=""/>
    <s v=""/>
    <s v=""/>
    <s v=""/>
  </r>
  <r>
    <x v="2"/>
    <x v="9"/>
    <x v="2"/>
    <x v="4"/>
    <d v="1899-12-30T19:57:00"/>
    <d v="1899-12-30T20:21:00"/>
    <n v="0.39999999990686774"/>
    <d v="2021-09-12T19:57:00"/>
    <d v="2021-09-12T20:21:00"/>
    <x v="5"/>
    <s v=""/>
    <n v="7696"/>
    <n v="7752"/>
    <n v="56"/>
    <n v="140.00000003259629"/>
    <m/>
    <m/>
    <n v="100"/>
    <n v="100"/>
    <n v="37"/>
    <n v="1100"/>
    <n v="24"/>
    <n v="12"/>
    <n v="2920"/>
    <n v="2920"/>
    <s v=""/>
    <m/>
    <m/>
    <m/>
    <m/>
    <x v="2"/>
    <m/>
    <m/>
    <m/>
    <m/>
    <m/>
    <n v="60"/>
    <n v="67"/>
    <n v="60"/>
    <s v=""/>
    <s v=""/>
    <s v=""/>
    <s v=""/>
    <s v=""/>
    <n v="56"/>
    <n v="0.39999999990686774"/>
    <n v="0.6000000000349246"/>
    <n v="93.333333327900618"/>
    <s v=""/>
    <n v="140.00000003259629"/>
    <s v=""/>
    <n v="93.333333327900618"/>
  </r>
  <r>
    <x v="2"/>
    <x v="9"/>
    <x v="2"/>
    <x v="4"/>
    <d v="1899-12-30T20:21:00"/>
    <d v="1899-12-30T20:26:00"/>
    <n v="8.3333333430346102E-2"/>
    <d v="2021-09-12T20:21:00"/>
    <d v="2021-09-12T20:26:00"/>
    <x v="3"/>
    <s v=""/>
    <n v="7752"/>
    <n v="7752"/>
    <n v="0"/>
    <s v=""/>
    <m/>
    <m/>
    <m/>
    <s v=""/>
    <m/>
    <m/>
    <m/>
    <m/>
    <m/>
    <m/>
    <s v=""/>
    <m/>
    <m/>
    <m/>
    <m/>
    <x v="2"/>
    <m/>
    <m/>
    <m/>
    <m/>
    <s v="Daño en bomba del taladro"/>
    <s v=""/>
    <s v=""/>
    <s v=""/>
    <s v=""/>
    <s v=""/>
    <s v=""/>
    <s v=""/>
    <s v=""/>
    <s v=""/>
    <s v=""/>
    <n v="1.1166666666395031"/>
    <s v=""/>
    <s v=""/>
    <s v=""/>
    <s v=""/>
    <s v=""/>
  </r>
  <r>
    <x v="2"/>
    <x v="9"/>
    <x v="2"/>
    <x v="4"/>
    <d v="1899-12-30T20:26:00"/>
    <d v="1899-12-30T20:36:00"/>
    <n v="0.16666666651144624"/>
    <d v="2021-09-12T20:26:00"/>
    <d v="2021-09-12T20:36:00"/>
    <x v="5"/>
    <s v=""/>
    <n v="7752"/>
    <n v="7773"/>
    <n v="21"/>
    <n v="126.00000011734664"/>
    <m/>
    <m/>
    <n v="100"/>
    <n v="100"/>
    <n v="40"/>
    <n v="1000"/>
    <n v="23"/>
    <n v="12"/>
    <n v="2490"/>
    <n v="2490"/>
    <s v=""/>
    <m/>
    <m/>
    <m/>
    <m/>
    <x v="2"/>
    <m/>
    <m/>
    <m/>
    <m/>
    <m/>
    <n v="60"/>
    <n v="67"/>
    <n v="60"/>
    <s v=""/>
    <s v=""/>
    <s v=""/>
    <s v=""/>
    <s v=""/>
    <n v="21"/>
    <n v="0.16666666651144624"/>
    <n v="0.16666666651144624"/>
    <n v="126.00000011734664"/>
    <s v=""/>
    <n v="126.00000011734664"/>
    <s v=""/>
    <n v="126.00000011734664"/>
  </r>
  <r>
    <x v="2"/>
    <x v="9"/>
    <x v="2"/>
    <x v="4"/>
    <d v="1899-12-30T20:36:00"/>
    <d v="1899-12-30T20:43:00"/>
    <n v="0.11666666669771075"/>
    <d v="2021-09-12T20:36:00"/>
    <d v="2021-09-12T20:43:00"/>
    <x v="9"/>
    <s v=""/>
    <n v="7773"/>
    <n v="7773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n v="8.3000000000000004E-2"/>
    <s v=""/>
    <s v=""/>
    <s v=""/>
    <n v="0.11666666669771075"/>
    <s v=""/>
    <s v=""/>
    <s v=""/>
    <s v=""/>
    <s v=""/>
    <s v=""/>
  </r>
  <r>
    <x v="2"/>
    <x v="9"/>
    <x v="2"/>
    <x v="4"/>
    <d v="1899-12-30T20:43:00"/>
    <d v="1899-12-30T20:46:00"/>
    <n v="4.9999999988358468E-2"/>
    <d v="2021-09-12T20:43:00"/>
    <d v="2021-09-12T20:46:00"/>
    <x v="8"/>
    <s v=""/>
    <n v="7773"/>
    <n v="7773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n v="0.05"/>
    <s v=""/>
    <s v=""/>
    <n v="4.9999999988358468E-2"/>
    <s v=""/>
    <s v=""/>
    <s v=""/>
    <s v=""/>
    <s v=""/>
    <s v=""/>
  </r>
  <r>
    <x v="2"/>
    <x v="9"/>
    <x v="2"/>
    <x v="4"/>
    <d v="1899-12-30T20:46:00"/>
    <d v="1899-12-30T20:52:00"/>
    <n v="9.9999999976716936E-2"/>
    <d v="2021-09-12T20:46:00"/>
    <d v="2021-09-12T20:52:00"/>
    <x v="10"/>
    <s v=""/>
    <n v="7773"/>
    <n v="7773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s v=""/>
    <s v=""/>
    <s v=""/>
    <n v="1.1333333333604969"/>
    <s v=""/>
    <s v=""/>
    <s v=""/>
    <s v=""/>
    <s v=""/>
  </r>
  <r>
    <x v="1"/>
    <x v="10"/>
    <x v="2"/>
    <x v="4"/>
    <d v="1899-12-30T20:52:00"/>
    <d v="1899-12-30T21:36:00"/>
    <n v="0.73333333345362917"/>
    <d v="2021-09-12T20:52:00"/>
    <d v="2021-09-12T21:36:00"/>
    <x v="5"/>
    <s v=""/>
    <n v="7773"/>
    <n v="7867"/>
    <n v="94"/>
    <n v="128.18181816079127"/>
    <m/>
    <m/>
    <n v="110"/>
    <n v="110"/>
    <n v="29"/>
    <n v="1000"/>
    <n v="25"/>
    <n v="15"/>
    <n v="2480"/>
    <n v="2480"/>
    <s v=""/>
    <m/>
    <m/>
    <m/>
    <m/>
    <x v="2"/>
    <m/>
    <m/>
    <m/>
    <m/>
    <m/>
    <n v="60"/>
    <n v="67"/>
    <n v="60"/>
    <s v=""/>
    <s v=""/>
    <s v=""/>
    <s v=""/>
    <s v=""/>
    <n v="94"/>
    <n v="0.73333333345362917"/>
    <n v="0.90000000013969839"/>
    <n v="104.44444442823253"/>
    <s v=""/>
    <n v="128.18181816079127"/>
    <s v=""/>
    <n v="104.44444442823253"/>
  </r>
  <r>
    <x v="1"/>
    <x v="10"/>
    <x v="2"/>
    <x v="4"/>
    <d v="1899-12-30T21:36:00"/>
    <d v="1899-12-30T21:40:00"/>
    <n v="6.6666666709352285E-2"/>
    <d v="2021-09-12T21:36:00"/>
    <d v="2021-09-12T21:40:00"/>
    <x v="9"/>
    <s v=""/>
    <n v="7867"/>
    <n v="7867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n v="8.3000000000000004E-2"/>
    <s v=""/>
    <s v=""/>
    <s v=""/>
    <n v="6.6666666709352285E-2"/>
    <s v=""/>
    <s v=""/>
    <s v=""/>
    <s v=""/>
    <s v=""/>
    <s v=""/>
  </r>
  <r>
    <x v="1"/>
    <x v="10"/>
    <x v="2"/>
    <x v="4"/>
    <d v="1899-12-30T21:40:00"/>
    <d v="1899-12-30T21:41:00"/>
    <n v="1.6666666546370834E-2"/>
    <d v="2021-09-12T21:40:00"/>
    <d v="2021-09-12T21:41:00"/>
    <x v="8"/>
    <s v=""/>
    <n v="7867"/>
    <n v="7867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n v="0.05"/>
    <s v=""/>
    <s v=""/>
    <n v="1.6666666546370834E-2"/>
    <s v=""/>
    <s v=""/>
    <s v=""/>
    <s v=""/>
    <s v=""/>
    <s v=""/>
  </r>
  <r>
    <x v="1"/>
    <x v="10"/>
    <x v="2"/>
    <x v="4"/>
    <d v="1899-12-30T21:41:00"/>
    <d v="1899-12-30T21:46:00"/>
    <n v="8.3333333430346102E-2"/>
    <d v="2021-09-12T21:41:00"/>
    <d v="2021-09-12T21:46:00"/>
    <x v="10"/>
    <s v=""/>
    <n v="7867"/>
    <n v="7867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s v=""/>
    <s v=""/>
    <s v=""/>
    <n v="1.1666666666278616"/>
    <s v=""/>
    <s v=""/>
    <s v=""/>
    <s v=""/>
    <s v=""/>
  </r>
  <r>
    <x v="1"/>
    <x v="10"/>
    <x v="2"/>
    <x v="4"/>
    <d v="1899-12-30T21:46:00"/>
    <d v="1899-12-30T22:25:00"/>
    <n v="0.65000000002328306"/>
    <d v="2021-09-12T21:46:00"/>
    <d v="2021-09-12T22:25:00"/>
    <x v="5"/>
    <s v=""/>
    <n v="7867"/>
    <n v="7879"/>
    <n v="12"/>
    <n v="18.461538460877168"/>
    <m/>
    <m/>
    <n v="110"/>
    <n v="110"/>
    <n v="28"/>
    <n v="1100"/>
    <n v="25"/>
    <n v="15"/>
    <n v="3030"/>
    <n v="3030"/>
    <s v=""/>
    <m/>
    <m/>
    <m/>
    <m/>
    <x v="2"/>
    <m/>
    <m/>
    <m/>
    <m/>
    <m/>
    <n v="60"/>
    <n v="67"/>
    <n v="60"/>
    <s v=""/>
    <s v=""/>
    <s v=""/>
    <s v=""/>
    <s v=""/>
    <n v="12"/>
    <n v="0.65000000002328306"/>
    <n v="0.73333333327900618"/>
    <n v="16.363636364848624"/>
    <s v=""/>
    <n v="18.461538460877168"/>
    <s v=""/>
    <n v="16.363636364848624"/>
  </r>
  <r>
    <x v="1"/>
    <x v="10"/>
    <x v="2"/>
    <x v="4"/>
    <d v="1899-12-30T22:25:00"/>
    <d v="1899-12-30T22:30:00"/>
    <n v="8.3333333255723119E-2"/>
    <d v="2021-09-12T22:25:00"/>
    <d v="2021-09-12T22:30:00"/>
    <x v="6"/>
    <n v="8.3333333255723119E-2"/>
    <n v="7879"/>
    <n v="7879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s v=""/>
    <s v=""/>
    <n v="8.3333333255723119E-2"/>
    <s v=""/>
    <s v=""/>
    <s v=""/>
    <s v=""/>
    <s v=""/>
    <s v=""/>
  </r>
  <r>
    <x v="1"/>
    <x v="10"/>
    <x v="2"/>
    <x v="4"/>
    <d v="1899-12-30T22:30:00"/>
    <d v="1899-12-30T00:00:00"/>
    <n v="1.5"/>
    <d v="2021-09-12T22:30:00"/>
    <d v="2021-09-13T00:00:00"/>
    <x v="11"/>
    <s v=""/>
    <n v="7879"/>
    <n v="6666"/>
    <n v="-1213"/>
    <s v=""/>
    <m/>
    <m/>
    <m/>
    <s v=""/>
    <m/>
    <m/>
    <m/>
    <m/>
    <m/>
    <m/>
    <s v=""/>
    <m/>
    <m/>
    <m/>
    <m/>
    <x v="2"/>
    <m/>
    <m/>
    <m/>
    <m/>
    <m/>
    <s v=""/>
    <s v=""/>
    <s v=""/>
    <n v="808.66666666666663"/>
    <n v="800"/>
    <s v=""/>
    <s v=""/>
    <s v=""/>
    <s v=""/>
    <s v=""/>
    <s v=""/>
    <s v=""/>
    <s v=""/>
    <s v=""/>
    <s v=""/>
    <s v=""/>
  </r>
  <r>
    <x v="1"/>
    <x v="10"/>
    <x v="2"/>
    <x v="5"/>
    <d v="1899-12-30T00:00:00"/>
    <d v="1899-12-30T03:00:00"/>
    <n v="3"/>
    <d v="2021-09-13T00:00:00"/>
    <d v="2021-09-13T03:00:00"/>
    <x v="11"/>
    <s v=""/>
    <n v="6666"/>
    <n v="4778"/>
    <n v="-1888"/>
    <s v=""/>
    <m/>
    <m/>
    <m/>
    <s v=""/>
    <m/>
    <m/>
    <m/>
    <m/>
    <m/>
    <m/>
    <s v=""/>
    <m/>
    <m/>
    <m/>
    <m/>
    <x v="2"/>
    <m/>
    <m/>
    <m/>
    <m/>
    <m/>
    <s v=""/>
    <s v=""/>
    <s v=""/>
    <n v="629.33333333333337"/>
    <n v="800"/>
    <s v=""/>
    <s v=""/>
    <s v=""/>
    <s v=""/>
    <s v=""/>
    <n v="0.94999999995343387"/>
    <s v=""/>
    <s v=""/>
    <s v=""/>
    <s v=""/>
    <s v=""/>
  </r>
  <r>
    <x v="1"/>
    <x v="10"/>
    <x v="2"/>
    <x v="5"/>
    <d v="1899-12-30T03:00:00"/>
    <d v="1899-12-30T05:30:00"/>
    <n v="2.4999999999417923"/>
    <d v="2021-09-13T03:00:00"/>
    <d v="2021-09-13T05:30:00"/>
    <x v="15"/>
    <s v=""/>
    <n v="4778"/>
    <n v="120"/>
    <n v="-4658"/>
    <s v=""/>
    <m/>
    <m/>
    <m/>
    <s v=""/>
    <m/>
    <m/>
    <m/>
    <m/>
    <m/>
    <m/>
    <s v=""/>
    <m/>
    <m/>
    <m/>
    <m/>
    <x v="2"/>
    <m/>
    <m/>
    <m/>
    <m/>
    <m/>
    <s v=""/>
    <s v=""/>
    <s v=""/>
    <n v="1863.2000000433809"/>
    <n v="800"/>
    <s v=""/>
    <s v=""/>
    <s v=""/>
    <s v=""/>
    <s v=""/>
    <n v="0.71666666673263535"/>
    <s v=""/>
    <s v=""/>
    <s v=""/>
    <s v=""/>
    <s v=""/>
  </r>
  <r>
    <x v="1"/>
    <x v="10"/>
    <x v="2"/>
    <x v="5"/>
    <d v="1899-12-30T05:30:00"/>
    <d v="1899-12-30T07:00:00"/>
    <n v="1.5"/>
    <d v="2021-09-13T05:30:00"/>
    <d v="2021-09-13T07:00:00"/>
    <x v="12"/>
    <s v=""/>
    <n v="120"/>
    <n v="120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s v=""/>
    <s v=""/>
    <s v=""/>
    <s v=""/>
    <s v=""/>
    <s v=""/>
    <s v=""/>
  </r>
  <r>
    <x v="1"/>
    <x v="10"/>
    <x v="3"/>
    <x v="5"/>
    <d v="1899-12-30T07:00:00"/>
    <d v="1899-12-30T08:30:00"/>
    <n v="1.5"/>
    <d v="2021-09-13T07:00:00"/>
    <d v="2021-09-13T08:30:00"/>
    <x v="1"/>
    <s v=""/>
    <n v="120"/>
    <n v="120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s v=""/>
    <s v=""/>
    <s v=""/>
    <s v=""/>
    <s v=""/>
    <s v=""/>
    <s v=""/>
  </r>
  <r>
    <x v="1"/>
    <x v="10"/>
    <x v="3"/>
    <x v="5"/>
    <d v="1899-12-30T08:30:00"/>
    <d v="1899-12-30T12:00:00"/>
    <n v="3.5000000000582077"/>
    <d v="2021-09-13T08:30:00"/>
    <d v="2021-09-13T12:00:00"/>
    <x v="2"/>
    <s v=""/>
    <n v="120"/>
    <n v="4470"/>
    <n v="4350"/>
    <s v=""/>
    <m/>
    <m/>
    <m/>
    <s v=""/>
    <m/>
    <m/>
    <m/>
    <m/>
    <m/>
    <m/>
    <s v=""/>
    <m/>
    <m/>
    <m/>
    <m/>
    <x v="3"/>
    <m/>
    <m/>
    <m/>
    <m/>
    <m/>
    <s v=""/>
    <s v=""/>
    <s v=""/>
    <n v="1242.8571428364733"/>
    <n v="1500"/>
    <s v=""/>
    <s v=""/>
    <s v=""/>
    <s v=""/>
    <s v=""/>
    <s v=""/>
    <s v=""/>
    <s v=""/>
    <s v=""/>
    <s v=""/>
    <s v=""/>
  </r>
  <r>
    <x v="1"/>
    <x v="10"/>
    <x v="3"/>
    <x v="5"/>
    <d v="1899-12-30T12:00:00"/>
    <d v="1899-12-30T16:00:00"/>
    <n v="3.9999999999417923"/>
    <d v="2021-09-13T12:00:00"/>
    <d v="2021-09-13T16:00:00"/>
    <x v="13"/>
    <s v=""/>
    <n v="4470"/>
    <n v="7400"/>
    <n v="2930"/>
    <s v=""/>
    <m/>
    <m/>
    <m/>
    <s v=""/>
    <m/>
    <m/>
    <m/>
    <m/>
    <m/>
    <m/>
    <s v=""/>
    <m/>
    <m/>
    <m/>
    <m/>
    <x v="3"/>
    <m/>
    <m/>
    <m/>
    <m/>
    <m/>
    <s v=""/>
    <s v=""/>
    <s v=""/>
    <n v="732.50000001065928"/>
    <n v="800"/>
    <s v=""/>
    <s v=""/>
    <s v=""/>
    <s v=""/>
    <s v=""/>
    <n v="1.1666666666278616"/>
    <s v=""/>
    <s v=""/>
    <s v=""/>
    <s v=""/>
    <s v=""/>
  </r>
  <r>
    <x v="1"/>
    <x v="10"/>
    <x v="3"/>
    <x v="5"/>
    <d v="1899-12-30T16:00:00"/>
    <d v="1899-12-30T17:00:00"/>
    <n v="1.0000000001164153"/>
    <d v="2021-09-13T16:00:00"/>
    <d v="2021-09-13T17:00:00"/>
    <x v="6"/>
    <n v="1.0000000001164153"/>
    <n v="7400"/>
    <n v="7400"/>
    <n v="0"/>
    <s v=""/>
    <m/>
    <m/>
    <n v="50"/>
    <n v="121.5"/>
    <m/>
    <n v="650"/>
    <m/>
    <n v="15"/>
    <n v="1620"/>
    <m/>
    <s v=""/>
    <m/>
    <m/>
    <m/>
    <m/>
    <x v="3"/>
    <m/>
    <m/>
    <m/>
    <m/>
    <s v="Cambio de wash pipe"/>
    <s v=""/>
    <s v=""/>
    <s v=""/>
    <s v=""/>
    <s v=""/>
    <s v=""/>
    <s v=""/>
    <s v=""/>
    <s v=""/>
    <n v="1.0000000001164153"/>
    <s v=""/>
    <s v=""/>
    <s v=""/>
    <s v=""/>
    <s v=""/>
    <s v=""/>
  </r>
  <r>
    <x v="1"/>
    <x v="10"/>
    <x v="3"/>
    <x v="5"/>
    <d v="1899-12-30T17:00:00"/>
    <d v="1899-12-30T19:00:00"/>
    <n v="1.9999999998835847"/>
    <d v="2021-09-13T17:00:00"/>
    <d v="2021-09-13T19:00:00"/>
    <x v="14"/>
    <s v=""/>
    <n v="7400"/>
    <n v="7879"/>
    <n v="479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s v=""/>
    <s v=""/>
    <s v=""/>
    <s v=""/>
    <s v=""/>
    <s v=""/>
    <s v=""/>
  </r>
  <r>
    <x v="1"/>
    <x v="10"/>
    <x v="3"/>
    <x v="5"/>
    <d v="1899-12-30T19:00:00"/>
    <d v="1899-12-30T19:24:00"/>
    <n v="0.40000000008149073"/>
    <d v="2021-09-13T19:00:00"/>
    <d v="2021-09-13T19:24:00"/>
    <x v="14"/>
    <s v=""/>
    <n v="7879"/>
    <m/>
    <s v="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s v=""/>
    <s v=""/>
    <s v=""/>
    <s v=""/>
    <s v=""/>
    <s v=""/>
    <s v=""/>
  </r>
  <r>
    <x v="1"/>
    <x v="10"/>
    <x v="3"/>
    <x v="5"/>
    <d v="1899-12-30T19:24:00"/>
    <d v="1899-12-30T20:25:00"/>
    <n v="1.0166666666627862"/>
    <d v="2021-09-13T19:24:00"/>
    <d v="2021-09-13T20:25:00"/>
    <x v="5"/>
    <s v=""/>
    <n v="7879"/>
    <n v="7891"/>
    <n v="12"/>
    <n v="11.803278688569643"/>
    <m/>
    <m/>
    <n v="40"/>
    <n v="122.5"/>
    <n v="35"/>
    <n v="750"/>
    <n v="18"/>
    <n v="15"/>
    <n v="2050"/>
    <n v="1900"/>
    <n v="150"/>
    <n v="200"/>
    <n v="290"/>
    <n v="240"/>
    <m/>
    <x v="2"/>
    <m/>
    <m/>
    <m/>
    <m/>
    <m/>
    <n v="60"/>
    <n v="67"/>
    <n v="60"/>
    <s v=""/>
    <s v=""/>
    <s v=""/>
    <s v=""/>
    <s v=""/>
    <n v="12"/>
    <n v="1.0166666666627862"/>
    <n v="1.0166666666627862"/>
    <n v="11.803278688569643"/>
    <s v=""/>
    <n v="11.803278688569643"/>
    <s v=""/>
    <n v="11.803278688569643"/>
  </r>
  <r>
    <x v="1"/>
    <x v="10"/>
    <x v="3"/>
    <x v="5"/>
    <d v="1899-12-30T20:25:00"/>
    <d v="1899-12-30T20:28:00"/>
    <n v="4.9999999988358468E-2"/>
    <d v="2021-09-13T20:25:00"/>
    <d v="2021-09-13T20:28:00"/>
    <x v="7"/>
    <s v=""/>
    <n v="7891"/>
    <n v="7891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n v="0.1"/>
    <s v=""/>
    <n v="4.9999999988358468E-2"/>
    <s v=""/>
    <s v=""/>
    <s v=""/>
    <s v=""/>
    <s v=""/>
    <s v=""/>
  </r>
  <r>
    <x v="1"/>
    <x v="10"/>
    <x v="3"/>
    <x v="5"/>
    <d v="1899-12-30T20:28:00"/>
    <d v="1899-12-30T20:33:00"/>
    <n v="8.3333333255723119E-2"/>
    <d v="2021-09-13T20:28:00"/>
    <d v="2021-09-13T20:33:00"/>
    <x v="9"/>
    <s v=""/>
    <n v="7891"/>
    <n v="7891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n v="8.3000000000000004E-2"/>
    <s v=""/>
    <s v=""/>
    <s v=""/>
    <n v="8.3333333255723119E-2"/>
    <s v=""/>
    <s v=""/>
    <s v=""/>
    <s v=""/>
    <s v=""/>
    <s v=""/>
  </r>
  <r>
    <x v="1"/>
    <x v="10"/>
    <x v="3"/>
    <x v="5"/>
    <d v="1899-12-30T20:33:00"/>
    <d v="1899-12-30T20:35:00"/>
    <n v="3.3333333441987634E-2"/>
    <d v="2021-09-13T20:33:00"/>
    <d v="2021-09-13T20:35:00"/>
    <x v="8"/>
    <s v=""/>
    <n v="7891"/>
    <n v="7891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n v="0.05"/>
    <s v=""/>
    <s v=""/>
    <n v="3.3333333441987634E-2"/>
    <s v=""/>
    <s v=""/>
    <s v=""/>
    <s v=""/>
    <s v=""/>
    <s v=""/>
  </r>
  <r>
    <x v="1"/>
    <x v="10"/>
    <x v="3"/>
    <x v="5"/>
    <d v="1899-12-30T20:35:00"/>
    <d v="1899-12-30T21:24:00"/>
    <n v="0.81666666670935228"/>
    <d v="2021-09-13T20:35:00"/>
    <d v="2021-09-13T21:24:00"/>
    <x v="5"/>
    <s v=""/>
    <n v="7891"/>
    <n v="7902"/>
    <n v="11"/>
    <n v="13.469387754398021"/>
    <m/>
    <m/>
    <n v="40"/>
    <n v="122.5"/>
    <n v="18"/>
    <n v="750"/>
    <n v="18"/>
    <n v="15"/>
    <n v="2060"/>
    <n v="1920"/>
    <n v="140"/>
    <m/>
    <m/>
    <m/>
    <m/>
    <x v="2"/>
    <m/>
    <m/>
    <m/>
    <m/>
    <m/>
    <n v="60"/>
    <n v="67"/>
    <n v="60"/>
    <s v=""/>
    <s v=""/>
    <s v=""/>
    <s v=""/>
    <s v=""/>
    <n v="11"/>
    <n v="0.81666666670935228"/>
    <n v="0.9833333333954215"/>
    <n v="11.186440677259784"/>
    <s v=""/>
    <n v="13.469387754398021"/>
    <s v=""/>
    <n v="11.186440677259784"/>
  </r>
  <r>
    <x v="1"/>
    <x v="10"/>
    <x v="3"/>
    <x v="5"/>
    <d v="1899-12-30T21:24:00"/>
    <d v="1899-12-30T21:28:00"/>
    <n v="6.6666666534729302E-2"/>
    <d v="2021-09-13T21:24:00"/>
    <d v="2021-09-13T21:28:00"/>
    <x v="7"/>
    <s v=""/>
    <n v="7902"/>
    <n v="7902"/>
    <n v="0"/>
    <s v=""/>
    <m/>
    <m/>
    <m/>
    <s v=""/>
    <m/>
    <m/>
    <m/>
    <m/>
    <m/>
    <m/>
    <s v=""/>
    <m/>
    <m/>
    <m/>
    <m/>
    <x v="2"/>
    <m/>
    <m/>
    <m/>
    <m/>
    <s v="Repasa para mitigar S&amp;S"/>
    <s v=""/>
    <s v=""/>
    <s v=""/>
    <s v=""/>
    <s v=""/>
    <s v=""/>
    <s v=""/>
    <n v="0.06"/>
    <s v=""/>
    <n v="6.6666666534729302E-2"/>
    <s v=""/>
    <s v=""/>
    <s v=""/>
    <s v=""/>
    <s v=""/>
    <s v=""/>
  </r>
  <r>
    <x v="1"/>
    <x v="11"/>
    <x v="3"/>
    <x v="5"/>
    <d v="1899-12-30T21:28:00"/>
    <d v="1899-12-30T22:00:00"/>
    <n v="0.53333333332557231"/>
    <d v="2021-09-13T21:28:00"/>
    <d v="2021-09-13T22:00:00"/>
    <x v="5"/>
    <s v=""/>
    <n v="7902"/>
    <n v="7913"/>
    <n v="11"/>
    <n v="20.625000000300133"/>
    <m/>
    <m/>
    <n v="40"/>
    <n v="122.5"/>
    <n v="20"/>
    <n v="750"/>
    <n v="18"/>
    <n v="15"/>
    <n v="2060"/>
    <n v="1920"/>
    <n v="140"/>
    <m/>
    <m/>
    <m/>
    <m/>
    <x v="2"/>
    <m/>
    <m/>
    <m/>
    <m/>
    <m/>
    <n v="14"/>
    <n v="15"/>
    <n v="14"/>
    <s v=""/>
    <s v=""/>
    <s v=""/>
    <s v=""/>
    <s v=""/>
    <n v="11"/>
    <n v="0.53333333332557231"/>
    <n v="0.59999999986030161"/>
    <n v="18.333333337601896"/>
    <s v=""/>
    <n v="20.625000000300133"/>
    <s v=""/>
    <n v="18.333333337601896"/>
  </r>
  <r>
    <x v="1"/>
    <x v="11"/>
    <x v="3"/>
    <x v="5"/>
    <d v="1899-12-30T22:00:00"/>
    <d v="1899-12-30T22:06:00"/>
    <n v="9.9999999976716936E-2"/>
    <d v="2021-09-13T22:00:00"/>
    <d v="2021-09-13T22:06:00"/>
    <x v="7"/>
    <s v=""/>
    <n v="7913"/>
    <n v="7913"/>
    <n v="0"/>
    <s v=""/>
    <m/>
    <m/>
    <m/>
    <s v=""/>
    <m/>
    <m/>
    <m/>
    <m/>
    <m/>
    <m/>
    <s v=""/>
    <m/>
    <m/>
    <m/>
    <m/>
    <x v="2"/>
    <m/>
    <m/>
    <m/>
    <m/>
    <s v="Repasa para mitigar S&amp;S"/>
    <s v=""/>
    <s v=""/>
    <s v=""/>
    <s v=""/>
    <s v=""/>
    <s v=""/>
    <s v=""/>
    <n v="0.06"/>
    <s v=""/>
    <n v="9.9999999976716936E-2"/>
    <s v=""/>
    <s v=""/>
    <s v=""/>
    <s v=""/>
    <s v=""/>
    <s v=""/>
  </r>
  <r>
    <x v="1"/>
    <x v="11"/>
    <x v="3"/>
    <x v="5"/>
    <d v="1899-12-30T22:06:00"/>
    <d v="1899-12-30T22:33:00"/>
    <n v="0.45000000006984919"/>
    <d v="2021-09-13T22:06:00"/>
    <d v="2021-09-13T22:33:00"/>
    <x v="16"/>
    <s v=""/>
    <n v="7913"/>
    <n v="7923"/>
    <n v="10"/>
    <n v="22.222222218772881"/>
    <m/>
    <m/>
    <n v="40"/>
    <n v="122.5"/>
    <n v="20"/>
    <n v="750"/>
    <n v="18"/>
    <n v="15"/>
    <n v="2100"/>
    <n v="2000"/>
    <n v="100"/>
    <m/>
    <m/>
    <m/>
    <m/>
    <x v="2"/>
    <m/>
    <m/>
    <m/>
    <m/>
    <m/>
    <n v="14"/>
    <n v="15"/>
    <n v="14"/>
    <s v=""/>
    <s v=""/>
    <s v=""/>
    <s v=""/>
    <s v=""/>
    <n v="10"/>
    <n v="0.45000000006984919"/>
    <n v="0.55000000004656613"/>
    <n v="18.181818180278807"/>
    <s v=""/>
    <n v="22.222222218772881"/>
    <s v=""/>
    <n v="18.181818180278807"/>
  </r>
  <r>
    <x v="1"/>
    <x v="11"/>
    <x v="3"/>
    <x v="5"/>
    <d v="1899-12-30T22:33:00"/>
    <d v="1899-12-30T22:39:00"/>
    <n v="9.9999999976716936E-2"/>
    <d v="2021-09-13T22:33:00"/>
    <d v="2021-09-13T22:39:00"/>
    <x v="7"/>
    <s v=""/>
    <n v="7923"/>
    <n v="7923"/>
    <n v="0"/>
    <s v=""/>
    <m/>
    <m/>
    <m/>
    <s v=""/>
    <m/>
    <m/>
    <m/>
    <m/>
    <m/>
    <m/>
    <s v=""/>
    <m/>
    <m/>
    <m/>
    <m/>
    <x v="2"/>
    <m/>
    <m/>
    <m/>
    <m/>
    <s v="Repasa para mitigar S&amp;S"/>
    <s v=""/>
    <s v=""/>
    <s v=""/>
    <s v=""/>
    <s v=""/>
    <s v=""/>
    <s v=""/>
    <n v="0.06"/>
    <s v=""/>
    <n v="9.9999999976716936E-2"/>
    <n v="0.58333333331393078"/>
    <s v=""/>
    <s v=""/>
    <s v=""/>
    <s v=""/>
    <s v=""/>
  </r>
  <r>
    <x v="1"/>
    <x v="11"/>
    <x v="3"/>
    <x v="5"/>
    <d v="1899-12-30T22:39:00"/>
    <d v="1899-12-30T23:16:00"/>
    <n v="0.61666666675591841"/>
    <d v="2021-09-13T22:39:00"/>
    <d v="2021-09-13T23:16:00"/>
    <x v="16"/>
    <s v=""/>
    <n v="7923"/>
    <n v="7940"/>
    <n v="17"/>
    <n v="27.567567563577644"/>
    <m/>
    <m/>
    <n v="40"/>
    <n v="122.5"/>
    <n v="18"/>
    <n v="750"/>
    <n v="18"/>
    <n v="15"/>
    <n v="2100"/>
    <n v="2000"/>
    <n v="100"/>
    <m/>
    <m/>
    <m/>
    <m/>
    <x v="2"/>
    <m/>
    <m/>
    <m/>
    <m/>
    <m/>
    <n v="14"/>
    <n v="15"/>
    <n v="14"/>
    <s v=""/>
    <s v=""/>
    <s v=""/>
    <s v=""/>
    <s v=""/>
    <n v="17"/>
    <n v="0.61666666675591841"/>
    <n v="0.71666666673263535"/>
    <n v="23.720930230374645"/>
    <s v=""/>
    <n v="27.567567563577644"/>
    <s v=""/>
    <n v="23.720930230374645"/>
  </r>
  <r>
    <x v="1"/>
    <x v="11"/>
    <x v="3"/>
    <x v="5"/>
    <d v="1899-12-30T23:16:00"/>
    <d v="1899-12-30T23:20:00"/>
    <n v="6.6666666534729302E-2"/>
    <d v="2021-09-13T23:16:00"/>
    <d v="2021-09-13T23:20:00"/>
    <x v="7"/>
    <s v=""/>
    <n v="7940"/>
    <n v="7940"/>
    <n v="0"/>
    <s v=""/>
    <m/>
    <m/>
    <m/>
    <s v=""/>
    <m/>
    <m/>
    <m/>
    <m/>
    <m/>
    <m/>
    <s v=""/>
    <m/>
    <m/>
    <m/>
    <m/>
    <x v="2"/>
    <m/>
    <m/>
    <m/>
    <m/>
    <s v="Repasa para mitigar S&amp;S"/>
    <s v=""/>
    <s v=""/>
    <s v=""/>
    <s v=""/>
    <s v=""/>
    <s v=""/>
    <s v=""/>
    <n v="0.06"/>
    <s v=""/>
    <n v="6.6666666534729302E-2"/>
    <s v=""/>
    <s v=""/>
    <s v=""/>
    <s v=""/>
    <s v=""/>
    <s v=""/>
  </r>
  <r>
    <x v="1"/>
    <x v="11"/>
    <x v="3"/>
    <x v="5"/>
    <d v="1899-12-30T23:20:00"/>
    <d v="1899-12-30T00:00:00"/>
    <n v="0.66666666674427688"/>
    <d v="2021-09-13T23:20:00"/>
    <d v="2021-09-14T00:00:00"/>
    <x v="16"/>
    <s v=""/>
    <n v="7940"/>
    <n v="7957"/>
    <n v="17"/>
    <n v="25.499999997031409"/>
    <m/>
    <m/>
    <n v="40"/>
    <n v="122.5"/>
    <n v="20"/>
    <n v="750"/>
    <n v="18"/>
    <n v="15"/>
    <n v="2100"/>
    <n v="2000"/>
    <n v="100"/>
    <m/>
    <m/>
    <m/>
    <m/>
    <x v="2"/>
    <m/>
    <m/>
    <m/>
    <m/>
    <m/>
    <n v="14"/>
    <n v="15"/>
    <n v="14"/>
    <s v=""/>
    <s v=""/>
    <s v=""/>
    <s v=""/>
    <s v=""/>
    <n v="17"/>
    <n v="0.66666666674427688"/>
    <n v="0.73333333327900618"/>
    <n v="23.181818183535547"/>
    <s v=""/>
    <n v="25.499999997031409"/>
    <s v=""/>
    <n v="23.181818183535547"/>
  </r>
  <r>
    <x v="1"/>
    <x v="11"/>
    <x v="3"/>
    <x v="6"/>
    <d v="1899-12-30T00:00:00"/>
    <d v="1899-12-30T00:20:00"/>
    <n v="0.33333333337213844"/>
    <d v="2021-09-14T00:00:00"/>
    <d v="2021-09-14T00:20:00"/>
    <x v="6"/>
    <n v="0.33333333337213844"/>
    <n v="7957"/>
    <n v="7957"/>
    <n v="0"/>
    <s v=""/>
    <m/>
    <m/>
    <m/>
    <s v=""/>
    <m/>
    <m/>
    <m/>
    <m/>
    <m/>
    <m/>
    <s v=""/>
    <m/>
    <m/>
    <m/>
    <m/>
    <x v="2"/>
    <m/>
    <m/>
    <m/>
    <m/>
    <s v="Circula mientras repara bloqueo del Top Drive"/>
    <s v=""/>
    <s v=""/>
    <s v=""/>
    <s v=""/>
    <s v=""/>
    <s v=""/>
    <s v=""/>
    <s v=""/>
    <s v=""/>
    <n v="0.33333333337213844"/>
    <n v="1.6999999999534339"/>
    <s v=""/>
    <s v=""/>
    <s v=""/>
    <s v=""/>
    <s v=""/>
  </r>
  <r>
    <x v="1"/>
    <x v="11"/>
    <x v="3"/>
    <x v="6"/>
    <d v="1899-12-30T00:20:00"/>
    <d v="1899-12-30T00:50:00"/>
    <n v="0.49999999988358468"/>
    <d v="2021-09-14T00:20:00"/>
    <d v="2021-09-14T00:50:00"/>
    <x v="5"/>
    <s v=""/>
    <n v="7957"/>
    <n v="7968"/>
    <n v="11"/>
    <n v="22.000000005122274"/>
    <m/>
    <m/>
    <n v="40"/>
    <n v="122.5"/>
    <n v="20"/>
    <n v="750"/>
    <n v="18"/>
    <n v="15"/>
    <n v="2100"/>
    <n v="2000"/>
    <n v="100"/>
    <m/>
    <m/>
    <m/>
    <m/>
    <x v="2"/>
    <m/>
    <m/>
    <m/>
    <m/>
    <m/>
    <n v="14"/>
    <n v="15"/>
    <n v="14"/>
    <s v=""/>
    <s v=""/>
    <s v=""/>
    <s v=""/>
    <s v=""/>
    <n v="11"/>
    <n v="0.49999999988358468"/>
    <n v="0.83333333325572312"/>
    <n v="13.200000001229347"/>
    <s v=""/>
    <n v="22.000000005122274"/>
    <s v=""/>
    <n v="13.200000001229347"/>
  </r>
  <r>
    <x v="1"/>
    <x v="11"/>
    <x v="3"/>
    <x v="6"/>
    <d v="1899-12-30T00:50:00"/>
    <d v="1899-12-30T00:55:00"/>
    <n v="8.3333333430346102E-2"/>
    <d v="2021-09-14T00:50:00"/>
    <d v="2021-09-14T00:55:00"/>
    <x v="7"/>
    <s v=""/>
    <n v="7968"/>
    <n v="7968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n v="0.06"/>
    <s v=""/>
    <n v="8.3333333430346102E-2"/>
    <s v=""/>
    <s v=""/>
    <s v=""/>
    <s v=""/>
    <s v=""/>
    <s v=""/>
  </r>
  <r>
    <x v="1"/>
    <x v="11"/>
    <x v="3"/>
    <x v="6"/>
    <d v="1899-12-30T00:55:00"/>
    <d v="1899-12-30T02:16:00"/>
    <n v="1.3500000000349246"/>
    <d v="2021-09-14T00:55:00"/>
    <d v="2021-09-14T02:16:00"/>
    <x v="5"/>
    <s v=""/>
    <n v="7968"/>
    <n v="7985"/>
    <n v="17"/>
    <n v="12.592592592266822"/>
    <m/>
    <m/>
    <n v="40"/>
    <n v="122.5"/>
    <n v="20"/>
    <n v="750"/>
    <n v="18"/>
    <n v="15"/>
    <n v="2100"/>
    <n v="2000"/>
    <n v="100"/>
    <m/>
    <m/>
    <m/>
    <m/>
    <x v="2"/>
    <m/>
    <m/>
    <m/>
    <m/>
    <m/>
    <n v="14"/>
    <n v="15"/>
    <n v="14"/>
    <s v=""/>
    <s v=""/>
    <s v=""/>
    <s v=""/>
    <s v=""/>
    <n v="17"/>
    <n v="1.3500000000349246"/>
    <n v="1.4333333334652707"/>
    <n v="11.860465115187322"/>
    <s v=""/>
    <n v="12.592592592266822"/>
    <s v=""/>
    <n v="11.860465115187322"/>
  </r>
  <r>
    <x v="1"/>
    <x v="11"/>
    <x v="3"/>
    <x v="6"/>
    <d v="1899-12-30T02:16:00"/>
    <d v="1899-12-30T02:23:00"/>
    <n v="0.11666666669771075"/>
    <d v="2021-09-14T02:16:00"/>
    <d v="2021-09-14T02:23:00"/>
    <x v="7"/>
    <s v=""/>
    <n v="7985"/>
    <n v="7985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s v=""/>
    <n v="0.06"/>
    <s v=""/>
    <n v="0.11666666669771075"/>
    <n v="1.4166666667442769"/>
    <s v=""/>
    <s v=""/>
    <s v=""/>
    <s v=""/>
    <s v=""/>
  </r>
  <r>
    <x v="1"/>
    <x v="11"/>
    <x v="3"/>
    <x v="6"/>
    <d v="1899-12-30T02:23:00"/>
    <d v="1899-12-30T02:30:00"/>
    <n v="0.11666666652308777"/>
    <d v="2021-09-14T02:23:00"/>
    <d v="2021-09-14T02:30:00"/>
    <x v="9"/>
    <s v=""/>
    <n v="7985"/>
    <n v="7985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n v="8.3000000000000004E-2"/>
    <s v=""/>
    <s v=""/>
    <s v=""/>
    <n v="0.11666666652308777"/>
    <n v="0.41666666662786156"/>
    <s v=""/>
    <s v=""/>
    <s v=""/>
    <s v=""/>
    <s v=""/>
  </r>
  <r>
    <x v="1"/>
    <x v="11"/>
    <x v="3"/>
    <x v="6"/>
    <d v="1899-12-30T02:30:00"/>
    <d v="1899-12-30T02:32:00"/>
    <n v="3.3333333441987634E-2"/>
    <d v="2021-09-14T02:30:00"/>
    <d v="2021-09-14T02:32:00"/>
    <x v="8"/>
    <s v=""/>
    <n v="7985"/>
    <n v="7985"/>
    <n v="0"/>
    <s v=""/>
    <m/>
    <m/>
    <m/>
    <s v=""/>
    <m/>
    <m/>
    <m/>
    <m/>
    <m/>
    <m/>
    <s v=""/>
    <m/>
    <m/>
    <m/>
    <m/>
    <x v="2"/>
    <m/>
    <m/>
    <m/>
    <m/>
    <m/>
    <s v=""/>
    <s v=""/>
    <s v=""/>
    <s v=""/>
    <s v=""/>
    <s v=""/>
    <n v="0.05"/>
    <s v=""/>
    <s v=""/>
    <n v="3.3333333441987634E-2"/>
    <s v=""/>
    <s v=""/>
    <s v=""/>
    <s v=""/>
    <s v=""/>
    <s v=""/>
  </r>
  <r>
    <x v="1"/>
    <x v="11"/>
    <x v="3"/>
    <x v="6"/>
    <d v="1899-12-30T02:32:00"/>
    <d v="1899-12-30T03:35:00"/>
    <n v="1.0499999999301508"/>
    <d v="2021-09-14T02:32:00"/>
    <d v="2021-09-14T03:35:00"/>
    <x v="5"/>
    <s v=""/>
    <n v="7985"/>
    <n v="7997"/>
    <n v="12"/>
    <n v="11.428571429331692"/>
    <m/>
    <m/>
    <n v="40"/>
    <n v="122.5"/>
    <n v="18"/>
    <n v="750"/>
    <n v="18"/>
    <n v="15"/>
    <n v="2100"/>
    <n v="2000"/>
    <n v="100"/>
    <m/>
    <m/>
    <m/>
    <m/>
    <x v="2"/>
    <m/>
    <m/>
    <m/>
    <m/>
    <m/>
    <n v="14"/>
    <n v="15"/>
    <n v="14"/>
    <s v=""/>
    <s v=""/>
    <s v=""/>
    <s v=""/>
    <s v=""/>
    <n v="12"/>
    <n v="1.0499999999301508"/>
    <n v="1.316666666592937"/>
    <n v="9.1139240511432664"/>
    <s v=""/>
    <n v="11.428571429331692"/>
    <s v=""/>
    <n v="9.1139240511432664"/>
  </r>
  <r>
    <x v="1"/>
    <x v="11"/>
    <x v="3"/>
    <x v="6"/>
    <d v="1899-12-30T03:35:00"/>
    <d v="1899-12-30T03:40:00"/>
    <n v="8.3333333430346102E-2"/>
    <d v="2021-09-14T03:35:00"/>
    <d v="2021-09-14T03:40:00"/>
    <x v="3"/>
    <s v=""/>
    <n v="7997"/>
    <n v="7997"/>
    <n v="0"/>
    <s v=""/>
    <m/>
    <m/>
    <m/>
    <s v=""/>
    <m/>
    <m/>
    <m/>
    <m/>
    <m/>
    <m/>
    <s v=""/>
    <m/>
    <m/>
    <m/>
    <m/>
    <x v="2"/>
    <m/>
    <m/>
    <m/>
    <m/>
    <s v="Realiza cambio de bomba"/>
    <s v=""/>
    <s v=""/>
    <s v=""/>
    <s v=""/>
    <s v=""/>
    <s v=""/>
    <s v=""/>
    <s v=""/>
    <s v=""/>
    <s v=""/>
    <s v=""/>
    <s v=""/>
    <s v=""/>
    <s v=""/>
    <s v=""/>
    <s v=""/>
  </r>
  <r>
    <x v="1"/>
    <x v="11"/>
    <x v="3"/>
    <x v="6"/>
    <d v="1899-12-30T03:40:00"/>
    <d v="1899-12-30T04:12:00"/>
    <n v="0.53333333332557231"/>
    <d v="2021-09-14T03:40:00"/>
    <d v="2021-09-14T04:12:00"/>
    <x v="5"/>
    <s v=""/>
    <n v="7997"/>
    <n v="8005"/>
    <n v="8"/>
    <n v="15.000000000218279"/>
    <m/>
    <m/>
    <n v="40"/>
    <n v="122.5"/>
    <n v="20"/>
    <n v="750"/>
    <n v="18"/>
    <n v="15"/>
    <n v="2100"/>
    <n v="2000"/>
    <n v="100"/>
    <m/>
    <m/>
    <m/>
    <m/>
    <x v="2"/>
    <m/>
    <m/>
    <m/>
    <m/>
    <m/>
    <n v="14"/>
    <n v="15"/>
    <n v="14"/>
    <s v=""/>
    <s v=""/>
    <s v=""/>
    <s v=""/>
    <s v=""/>
    <n v="8"/>
    <n v="0.53333333332557231"/>
    <n v="0.53333333332557231"/>
    <n v="15.000000000218279"/>
    <s v=""/>
    <n v="15.000000000218279"/>
    <s v=""/>
    <n v="15.000000000218279"/>
  </r>
  <r>
    <x v="1"/>
    <x v="11"/>
    <x v="3"/>
    <x v="6"/>
    <d v="1899-12-30T04:12:00"/>
    <d v="1899-12-30T04:20:00"/>
    <n v="0.13333333324408159"/>
    <d v="2021-09-14T04:12:00"/>
    <d v="2021-09-14T04:20:00"/>
    <x v="7"/>
    <s v=""/>
    <n v="8005"/>
    <n v="8005"/>
    <n v="0"/>
    <s v=""/>
    <m/>
    <m/>
    <m/>
    <s v=""/>
    <m/>
    <m/>
    <m/>
    <m/>
    <m/>
    <m/>
    <s v=""/>
    <m/>
    <m/>
    <m/>
    <m/>
    <x v="2"/>
    <m/>
    <m/>
    <m/>
    <m/>
    <s v="Repasa para mitigar S&amp;S"/>
    <s v=""/>
    <s v=""/>
    <s v=""/>
    <s v=""/>
    <s v=""/>
    <s v=""/>
    <s v=""/>
    <n v="0.06"/>
    <s v=""/>
    <n v="0.13333333324408159"/>
    <s v=""/>
    <s v=""/>
    <s v=""/>
    <s v=""/>
    <s v=""/>
    <s v=""/>
  </r>
  <r>
    <x v="1"/>
    <x v="11"/>
    <x v="3"/>
    <x v="6"/>
    <d v="1899-12-30T04:20:00"/>
    <d v="1899-12-30T04:45:00"/>
    <n v="0.41666666662786156"/>
    <d v="2021-09-14T04:20:00"/>
    <d v="2021-09-14T04:45:00"/>
    <x v="5"/>
    <s v=""/>
    <n v="8005"/>
    <n v="8013"/>
    <n v="8"/>
    <n v="19.20000000178814"/>
    <m/>
    <m/>
    <n v="40"/>
    <n v="122.5"/>
    <n v="20"/>
    <n v="750"/>
    <n v="18"/>
    <n v="15"/>
    <n v="2100"/>
    <n v="2000"/>
    <n v="100"/>
    <m/>
    <m/>
    <m/>
    <m/>
    <x v="2"/>
    <m/>
    <m/>
    <m/>
    <m/>
    <m/>
    <n v="14"/>
    <n v="15"/>
    <n v="14"/>
    <s v=""/>
    <s v=""/>
    <s v=""/>
    <s v=""/>
    <s v=""/>
    <n v="8"/>
    <n v="0.41666666662786156"/>
    <n v="0.54999999987194315"/>
    <n v="14.545454548841173"/>
    <s v=""/>
    <n v="19.20000000178814"/>
    <s v=""/>
    <n v="14.545454548841173"/>
  </r>
  <r>
    <x v="1"/>
    <x v="11"/>
    <x v="3"/>
    <x v="6"/>
    <d v="1899-12-30T04:45:00"/>
    <d v="1899-12-30T05:00:00"/>
    <n v="0.25000000011641532"/>
    <d v="2021-09-14T04:45:00"/>
    <d v="2021-09-14T05:00:00"/>
    <x v="7"/>
    <s v=""/>
    <n v="8013"/>
    <n v="8013"/>
    <n v="0"/>
    <s v=""/>
    <m/>
    <m/>
    <m/>
    <s v=""/>
    <m/>
    <m/>
    <m/>
    <m/>
    <m/>
    <m/>
    <s v=""/>
    <m/>
    <m/>
    <m/>
    <m/>
    <x v="2"/>
    <m/>
    <m/>
    <m/>
    <m/>
    <s v="Repasa para mitigar S&amp;S"/>
    <s v=""/>
    <s v=""/>
    <s v=""/>
    <s v=""/>
    <s v=""/>
    <s v=""/>
    <s v=""/>
    <n v="0.06"/>
    <s v=""/>
    <n v="0.25000000011641532"/>
    <s v=""/>
    <s v=""/>
    <s v=""/>
    <s v=""/>
    <s v=""/>
    <s v=""/>
  </r>
  <r>
    <x v="1"/>
    <x v="11"/>
    <x v="3"/>
    <x v="6"/>
    <d v="1899-12-30T05:00:00"/>
    <d v="1899-12-30T05:17:00"/>
    <n v="0.28333333320915699"/>
    <d v="2021-09-14T05:00:00"/>
    <d v="2021-09-14T05:17:00"/>
    <x v="5"/>
    <s v=""/>
    <n v="8013"/>
    <n v="8020"/>
    <n v="7"/>
    <n v="24.70588236376901"/>
    <m/>
    <m/>
    <n v="40"/>
    <n v="122.5"/>
    <n v="18"/>
    <n v="750"/>
    <n v="18"/>
    <n v="15"/>
    <n v="2100"/>
    <n v="2000"/>
    <n v="100"/>
    <m/>
    <m/>
    <m/>
    <m/>
    <x v="2"/>
    <m/>
    <m/>
    <m/>
    <m/>
    <m/>
    <n v="14"/>
    <n v="15"/>
    <n v="14"/>
    <s v=""/>
    <s v=""/>
    <s v=""/>
    <s v=""/>
    <s v=""/>
    <n v="7"/>
    <n v="0.28333333320915699"/>
    <n v="0.53333333332557231"/>
    <n v="13.125000000190994"/>
    <s v=""/>
    <n v="24.70588236376901"/>
    <s v=""/>
    <n v="13.125000000190994"/>
  </r>
  <r>
    <x v="1"/>
    <x v="11"/>
    <x v="3"/>
    <x v="6"/>
    <d v="1899-12-30T05:17:00"/>
    <d v="1899-12-30T05:25:00"/>
    <n v="0.13333333341870457"/>
    <d v="2021-09-14T05:17:00"/>
    <d v="2021-09-14T05:25:00"/>
    <x v="3"/>
    <s v=""/>
    <n v="8020"/>
    <n v="8020"/>
    <n v="0"/>
    <s v=""/>
    <m/>
    <m/>
    <m/>
    <s v=""/>
    <m/>
    <m/>
    <m/>
    <m/>
    <m/>
    <m/>
    <s v=""/>
    <m/>
    <m/>
    <m/>
    <m/>
    <x v="2"/>
    <m/>
    <m/>
    <m/>
    <m/>
    <s v="Realiza cambio de bomba"/>
    <s v=""/>
    <s v=""/>
    <s v=""/>
    <s v=""/>
    <s v=""/>
    <s v=""/>
    <s v=""/>
    <s v=""/>
    <s v=""/>
    <s v=""/>
    <s v=""/>
    <s v=""/>
    <s v=""/>
    <s v=""/>
    <s v=""/>
    <s v=""/>
  </r>
  <r>
    <x v="1"/>
    <x v="11"/>
    <x v="3"/>
    <x v="6"/>
    <d v="1899-12-30T05:25:00"/>
    <d v="1899-12-30T06:00:00"/>
    <n v="0.58333333331393078"/>
    <d v="2021-09-14T05:25:00"/>
    <d v="2021-09-14T06:00:00"/>
    <x v="5"/>
    <s v=""/>
    <n v="8020"/>
    <n v="8030"/>
    <n v="10"/>
    <n v="17.142857143427339"/>
    <m/>
    <m/>
    <n v="40"/>
    <n v="122.5"/>
    <n v="20"/>
    <n v="750"/>
    <n v="18"/>
    <n v="15"/>
    <n v="2100"/>
    <n v="2000"/>
    <n v="100"/>
    <n v="190"/>
    <n v="300"/>
    <n v="240"/>
    <m/>
    <x v="2"/>
    <m/>
    <m/>
    <m/>
    <m/>
    <m/>
    <n v="14"/>
    <n v="15"/>
    <n v="14"/>
    <s v=""/>
    <s v=""/>
    <s v=""/>
    <s v=""/>
    <s v=""/>
    <n v="10"/>
    <n v="0.58333333331393078"/>
    <n v="0.58333333331393078"/>
    <n v="17.142857143427339"/>
    <s v=""/>
    <n v="17.142857143427339"/>
    <s v=""/>
    <n v="17.142857143427339"/>
  </r>
  <r>
    <x v="1"/>
    <x v="11"/>
    <x v="3"/>
    <x v="6"/>
    <d v="1899-12-30T06:00:00"/>
    <d v="1899-12-30T06:03:00"/>
    <n v="4.9999999988358468E-2"/>
    <d v="2021-09-14T06:00:00"/>
    <d v="2021-09-14T06:03:00"/>
    <x v="7"/>
    <s v=""/>
    <n v="8030"/>
    <n v="8030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06"/>
    <s v=""/>
    <n v="4.9999999988358468E-2"/>
    <s v=""/>
    <s v=""/>
    <s v=""/>
    <s v=""/>
    <s v=""/>
    <s v=""/>
  </r>
  <r>
    <x v="1"/>
    <x v="11"/>
    <x v="3"/>
    <x v="6"/>
    <d v="1899-12-30T06:03:00"/>
    <d v="1899-12-30T07:11:00"/>
    <n v="1.1333333333604969"/>
    <d v="2021-09-14T06:03:00"/>
    <d v="2021-09-14T07:11:00"/>
    <x v="5"/>
    <s v=""/>
    <n v="8030"/>
    <n v="8040"/>
    <n v="10"/>
    <n v="8.8235294115532241"/>
    <m/>
    <m/>
    <n v="45"/>
    <n v="127.5"/>
    <n v="17"/>
    <n v="750"/>
    <n v="18"/>
    <n v="15"/>
    <n v="2000"/>
    <n v="1867"/>
    <n v="133"/>
    <m/>
    <m/>
    <m/>
    <m/>
    <x v="3"/>
    <m/>
    <m/>
    <m/>
    <m/>
    <m/>
    <n v="14"/>
    <n v="15"/>
    <n v="14"/>
    <s v=""/>
    <s v=""/>
    <s v=""/>
    <s v=""/>
    <s v=""/>
    <n v="10"/>
    <n v="1.1333333333604969"/>
    <n v="1.1833333333488554"/>
    <n v="8.4507042252412621"/>
    <n v="8.8235294115532241"/>
    <s v=""/>
    <n v="8.4507042252412621"/>
    <s v=""/>
  </r>
  <r>
    <x v="1"/>
    <x v="11"/>
    <x v="3"/>
    <x v="6"/>
    <d v="1899-12-30T07:11:00"/>
    <d v="1899-12-30T07:14:00"/>
    <n v="4.9999999988358468E-2"/>
    <d v="2021-09-14T07:11:00"/>
    <d v="2021-09-14T07:14:00"/>
    <x v="7"/>
    <s v=""/>
    <n v="8040"/>
    <n v="8040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06"/>
    <s v=""/>
    <n v="4.9999999988358468E-2"/>
    <s v=""/>
    <s v=""/>
    <s v=""/>
    <s v=""/>
    <s v=""/>
    <s v=""/>
  </r>
  <r>
    <x v="1"/>
    <x v="11"/>
    <x v="3"/>
    <x v="6"/>
    <d v="1899-12-30T07:14:00"/>
    <d v="1899-12-30T07:46:00"/>
    <n v="0.53333333332557231"/>
    <d v="2021-09-14T07:14:00"/>
    <d v="2021-09-14T07:46:00"/>
    <x v="5"/>
    <s v=""/>
    <n v="8040"/>
    <n v="8046"/>
    <n v="6"/>
    <n v="11.250000000163709"/>
    <m/>
    <m/>
    <n v="45"/>
    <n v="127.5"/>
    <n v="17"/>
    <n v="750"/>
    <n v="18"/>
    <n v="15"/>
    <n v="2000"/>
    <n v="1867"/>
    <n v="133"/>
    <m/>
    <m/>
    <m/>
    <m/>
    <x v="3"/>
    <m/>
    <m/>
    <m/>
    <m/>
    <m/>
    <n v="14"/>
    <n v="15"/>
    <n v="14"/>
    <s v=""/>
    <s v=""/>
    <s v=""/>
    <s v=""/>
    <s v=""/>
    <n v="6"/>
    <n v="0.53333333332557231"/>
    <n v="0.58333333331393078"/>
    <n v="10.285714286056404"/>
    <n v="11.250000000163709"/>
    <s v=""/>
    <n v="10.285714286056404"/>
    <s v=""/>
  </r>
  <r>
    <x v="1"/>
    <x v="11"/>
    <x v="3"/>
    <x v="6"/>
    <d v="1899-12-30T07:46:00"/>
    <d v="1899-12-30T07:51:00"/>
    <n v="8.3333333255723119E-2"/>
    <d v="2021-09-14T07:46:00"/>
    <d v="2021-09-14T07:51:00"/>
    <x v="7"/>
    <s v=""/>
    <n v="8046"/>
    <n v="8046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06"/>
    <s v=""/>
    <n v="8.3333333255723119E-2"/>
    <s v=""/>
    <s v=""/>
    <s v=""/>
    <s v=""/>
    <s v=""/>
    <s v=""/>
  </r>
  <r>
    <x v="1"/>
    <x v="11"/>
    <x v="3"/>
    <x v="6"/>
    <d v="1899-12-30T07:51:00"/>
    <d v="1899-12-30T08:45:00"/>
    <n v="0.90000000013969839"/>
    <d v="2021-09-14T07:51:00"/>
    <d v="2021-09-14T08:45:00"/>
    <x v="5"/>
    <s v=""/>
    <n v="8046"/>
    <n v="8059"/>
    <n v="13"/>
    <n v="14.444444442202371"/>
    <m/>
    <m/>
    <n v="50"/>
    <n v="138"/>
    <n v="24"/>
    <n v="800"/>
    <n v="18"/>
    <n v="15"/>
    <n v="2100"/>
    <n v="2000"/>
    <n v="100"/>
    <m/>
    <m/>
    <m/>
    <m/>
    <x v="3"/>
    <m/>
    <m/>
    <m/>
    <m/>
    <m/>
    <n v="14"/>
    <n v="15"/>
    <n v="14"/>
    <s v=""/>
    <s v=""/>
    <s v=""/>
    <s v=""/>
    <s v=""/>
    <n v="13"/>
    <n v="0.90000000013969839"/>
    <n v="0.9833333333954215"/>
    <n v="13.220338982216109"/>
    <n v="14.444444442202371"/>
    <s v=""/>
    <n v="13.220338982216109"/>
    <s v=""/>
  </r>
  <r>
    <x v="1"/>
    <x v="11"/>
    <x v="3"/>
    <x v="6"/>
    <d v="1899-12-30T08:45:00"/>
    <d v="1899-12-30T08:49:00"/>
    <n v="6.6666666534729302E-2"/>
    <d v="2021-09-14T08:45:00"/>
    <d v="2021-09-14T08:49:00"/>
    <x v="7"/>
    <s v=""/>
    <n v="8059"/>
    <n v="8059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06"/>
    <s v=""/>
    <n v="6.6666666534729302E-2"/>
    <s v=""/>
    <s v=""/>
    <s v=""/>
    <s v=""/>
    <s v=""/>
    <s v=""/>
  </r>
  <r>
    <x v="1"/>
    <x v="11"/>
    <x v="3"/>
    <x v="6"/>
    <d v="1899-12-30T08:49:00"/>
    <d v="1899-12-30T10:32:00"/>
    <n v="1.7166666666744277"/>
    <d v="2021-09-14T08:49:00"/>
    <d v="2021-09-14T10:32:00"/>
    <x v="5"/>
    <s v=""/>
    <n v="8059"/>
    <n v="8077"/>
    <n v="18"/>
    <n v="10.485436893156479"/>
    <m/>
    <m/>
    <n v="55"/>
    <n v="143"/>
    <n v="24"/>
    <n v="800"/>
    <n v="18"/>
    <n v="15"/>
    <n v="2100"/>
    <n v="2000"/>
    <n v="100"/>
    <m/>
    <m/>
    <m/>
    <m/>
    <x v="3"/>
    <m/>
    <m/>
    <m/>
    <m/>
    <m/>
    <n v="14"/>
    <n v="15"/>
    <n v="14"/>
    <s v=""/>
    <s v=""/>
    <s v=""/>
    <s v=""/>
    <s v=""/>
    <n v="18"/>
    <n v="1.7166666666744277"/>
    <n v="1.783333333209157"/>
    <n v="10.093457944628057"/>
    <n v="10.485436893156479"/>
    <s v=""/>
    <n v="10.093457944628057"/>
    <s v=""/>
  </r>
  <r>
    <x v="1"/>
    <x v="11"/>
    <x v="3"/>
    <x v="6"/>
    <d v="1899-12-30T10:32:00"/>
    <d v="1899-12-30T10:35:00"/>
    <n v="4.9999999988358468E-2"/>
    <d v="2021-09-14T10:32:00"/>
    <d v="2021-09-14T10:35:00"/>
    <x v="7"/>
    <s v=""/>
    <n v="8077"/>
    <n v="8077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n v="0.06"/>
    <s v=""/>
    <n v="4.9999999988358468E-2"/>
    <s v=""/>
    <s v=""/>
    <s v=""/>
    <s v=""/>
    <s v=""/>
    <s v=""/>
  </r>
  <r>
    <x v="1"/>
    <x v="11"/>
    <x v="3"/>
    <x v="6"/>
    <d v="1899-12-30T10:35:00"/>
    <d v="1899-12-30T10:47:00"/>
    <n v="0.20000000012805685"/>
    <d v="2021-09-14T10:35:00"/>
    <d v="2021-09-14T10:47:00"/>
    <x v="9"/>
    <s v=""/>
    <n v="8077"/>
    <n v="8077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n v="8.3000000000000004E-2"/>
    <s v=""/>
    <s v=""/>
    <s v=""/>
    <n v="0.20000000012805685"/>
    <s v=""/>
    <s v=""/>
    <s v=""/>
    <s v=""/>
    <s v=""/>
    <s v=""/>
  </r>
  <r>
    <x v="1"/>
    <x v="11"/>
    <x v="3"/>
    <x v="6"/>
    <d v="1899-12-30T10:47:00"/>
    <d v="1899-12-30T11:40:00"/>
    <n v="0.88333333324408159"/>
    <d v="2021-09-14T10:47:00"/>
    <d v="2021-09-14T11:40:00"/>
    <x v="6"/>
    <n v="0.88333333324408159"/>
    <n v="8077"/>
    <n v="8077"/>
    <n v="0"/>
    <s v=""/>
    <m/>
    <m/>
    <m/>
    <s v=""/>
    <m/>
    <m/>
    <m/>
    <m/>
    <m/>
    <m/>
    <s v=""/>
    <m/>
    <m/>
    <m/>
    <m/>
    <x v="3"/>
    <m/>
    <m/>
    <m/>
    <m/>
    <s v="esperando muestra"/>
    <s v=""/>
    <s v=""/>
    <s v=""/>
    <s v=""/>
    <s v=""/>
    <s v=""/>
    <s v=""/>
    <s v=""/>
    <s v=""/>
    <n v="0.88333333324408159"/>
    <s v=""/>
    <s v=""/>
    <s v=""/>
    <s v=""/>
    <s v=""/>
    <s v=""/>
  </r>
  <r>
    <x v="1"/>
    <x v="11"/>
    <x v="3"/>
    <x v="6"/>
    <d v="1899-12-30T11:40:00"/>
    <d v="1899-12-30T12:05:00"/>
    <n v="0.41666666662786156"/>
    <d v="2021-09-14T11:40:00"/>
    <d v="2021-09-14T12:05:00"/>
    <x v="5"/>
    <s v=""/>
    <n v="8077"/>
    <n v="8088"/>
    <n v="11"/>
    <n v="26.400000002458693"/>
    <m/>
    <m/>
    <n v="60"/>
    <n v="148"/>
    <n v="21"/>
    <n v="800"/>
    <n v="18"/>
    <n v="15"/>
    <n v="2000"/>
    <n v="1800"/>
    <n v="200"/>
    <m/>
    <m/>
    <m/>
    <m/>
    <x v="3"/>
    <m/>
    <m/>
    <m/>
    <m/>
    <m/>
    <n v="14"/>
    <n v="15"/>
    <n v="14"/>
    <s v=""/>
    <s v=""/>
    <s v=""/>
    <s v=""/>
    <s v=""/>
    <n v="11"/>
    <n v="0.41666666662786156"/>
    <n v="1.5499999999883585"/>
    <n v="7.0967741936016884"/>
    <n v="26.400000002458693"/>
    <s v=""/>
    <n v="7.0967741936016884"/>
    <s v=""/>
  </r>
  <r>
    <x v="1"/>
    <x v="11"/>
    <x v="3"/>
    <x v="6"/>
    <d v="1899-12-30T12:05:00"/>
    <d v="1899-12-30T15:08:00"/>
    <n v="3.0500000001629815"/>
    <d v="2021-09-14T12:05:00"/>
    <d v="2021-09-14T15:08:00"/>
    <x v="6"/>
    <n v="3.0500000001629815"/>
    <n v="8088"/>
    <n v="8088"/>
    <n v="0"/>
    <s v=""/>
    <m/>
    <m/>
    <m/>
    <s v=""/>
    <m/>
    <m/>
    <m/>
    <m/>
    <m/>
    <m/>
    <s v=""/>
    <m/>
    <m/>
    <m/>
    <m/>
    <x v="3"/>
    <m/>
    <m/>
    <m/>
    <m/>
    <s v="esperando muestra"/>
    <s v=""/>
    <s v=""/>
    <s v=""/>
    <s v=""/>
    <s v=""/>
    <s v=""/>
    <s v=""/>
    <s v=""/>
    <s v=""/>
    <n v="3.0500000001629815"/>
    <n v="0.71666666673263535"/>
    <s v=""/>
    <s v=""/>
    <s v=""/>
    <s v=""/>
    <s v=""/>
  </r>
  <r>
    <x v="1"/>
    <x v="11"/>
    <x v="3"/>
    <x v="6"/>
    <d v="1899-12-30T15:08:00"/>
    <d v="1899-12-30T18:00:00"/>
    <n v="2.8666666665812954"/>
    <d v="2021-09-14T15:08:00"/>
    <d v="2021-09-14T18:00:00"/>
    <x v="11"/>
    <s v=""/>
    <n v="8088"/>
    <n v="4478"/>
    <n v="-3610"/>
    <s v=""/>
    <m/>
    <m/>
    <m/>
    <s v=""/>
    <m/>
    <m/>
    <m/>
    <m/>
    <m/>
    <m/>
    <s v=""/>
    <m/>
    <m/>
    <m/>
    <m/>
    <x v="3"/>
    <m/>
    <m/>
    <m/>
    <m/>
    <m/>
    <s v=""/>
    <s v=""/>
    <s v=""/>
    <n v="1259.3023256188983"/>
    <n v="800"/>
    <s v=""/>
    <s v=""/>
    <s v=""/>
    <s v=""/>
    <s v=""/>
    <s v=""/>
    <s v=""/>
    <s v=""/>
    <s v=""/>
    <s v=""/>
    <s v=""/>
  </r>
  <r>
    <x v="1"/>
    <x v="11"/>
    <x v="3"/>
    <x v="6"/>
    <d v="1899-12-30T18:00:00"/>
    <d v="1899-12-30T22:30:00"/>
    <n v="4.5"/>
    <d v="2021-09-14T18:00:00"/>
    <d v="2021-09-14T22:30:00"/>
    <x v="15"/>
    <s v=""/>
    <n v="4478"/>
    <n v="150"/>
    <n v="-4328"/>
    <s v=""/>
    <m/>
    <m/>
    <m/>
    <s v=""/>
    <m/>
    <m/>
    <m/>
    <m/>
    <m/>
    <m/>
    <s v=""/>
    <m/>
    <m/>
    <m/>
    <m/>
    <x v="3"/>
    <m/>
    <m/>
    <m/>
    <m/>
    <m/>
    <s v=""/>
    <s v=""/>
    <s v=""/>
    <n v="961.77777777777783"/>
    <n v="800"/>
    <s v=""/>
    <s v=""/>
    <s v=""/>
    <s v=""/>
    <s v=""/>
    <s v=""/>
    <s v=""/>
    <s v=""/>
    <s v=""/>
    <s v=""/>
    <s v=""/>
  </r>
  <r>
    <x v="1"/>
    <x v="11"/>
    <x v="3"/>
    <x v="6"/>
    <d v="1899-12-30T22:30:00"/>
    <d v="1899-12-30T00:00:00"/>
    <n v="1.5"/>
    <d v="2021-09-14T22:30:00"/>
    <d v="2021-09-15T00:00:00"/>
    <x v="12"/>
    <s v=""/>
    <n v="150"/>
    <n v="0"/>
    <n v="-15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s v=""/>
    <s v=""/>
    <s v=""/>
    <s v=""/>
    <s v=""/>
    <s v=""/>
    <s v=""/>
  </r>
  <r>
    <x v="1"/>
    <x v="11"/>
    <x v="3"/>
    <x v="7"/>
    <d v="1899-12-30T00:00:00"/>
    <d v="1899-12-30T00:30:00"/>
    <n v="0.50000000005820766"/>
    <d v="2021-09-15T00:00:00"/>
    <d v="2021-09-15T00:30:00"/>
    <x v="12"/>
    <s v=""/>
    <n v="0"/>
    <n v="0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s v=""/>
    <n v="1.1999999998952262"/>
    <s v=""/>
    <s v=""/>
    <s v=""/>
    <s v=""/>
    <s v=""/>
  </r>
  <r>
    <x v="1"/>
    <x v="11"/>
    <x v="3"/>
    <x v="7"/>
    <d v="1899-12-30T00:30:00"/>
    <d v="1899-12-30T03:00:00"/>
    <n v="2.4999999999417923"/>
    <d v="2021-09-15T00:30:00"/>
    <d v="2021-09-15T03:00:00"/>
    <x v="3"/>
    <s v=""/>
    <n v="0"/>
    <n v="0"/>
    <n v="0"/>
    <s v=""/>
    <m/>
    <m/>
    <m/>
    <s v=""/>
    <m/>
    <m/>
    <m/>
    <m/>
    <m/>
    <m/>
    <s v=""/>
    <m/>
    <m/>
    <m/>
    <m/>
    <x v="3"/>
    <m/>
    <m/>
    <m/>
    <m/>
    <s v="Acondiciona mesa y prepara herramientas"/>
    <s v=""/>
    <s v=""/>
    <s v=""/>
    <s v=""/>
    <s v=""/>
    <s v=""/>
    <s v=""/>
    <s v=""/>
    <s v=""/>
    <s v=""/>
    <s v=""/>
    <s v=""/>
    <s v=""/>
    <s v=""/>
    <s v=""/>
    <s v=""/>
  </r>
  <r>
    <x v="1"/>
    <x v="11"/>
    <x v="3"/>
    <x v="7"/>
    <d v="1899-12-30T03:00:00"/>
    <d v="1899-12-30T06:00:00"/>
    <n v="3"/>
    <d v="2021-09-15T03:00:00"/>
    <d v="2021-09-15T06:00:00"/>
    <x v="2"/>
    <s v=""/>
    <n v="0"/>
    <n v="1500"/>
    <n v="1500"/>
    <s v=""/>
    <m/>
    <m/>
    <m/>
    <s v=""/>
    <m/>
    <m/>
    <m/>
    <m/>
    <m/>
    <m/>
    <s v=""/>
    <m/>
    <m/>
    <m/>
    <m/>
    <x v="3"/>
    <m/>
    <m/>
    <m/>
    <m/>
    <m/>
    <s v=""/>
    <s v=""/>
    <s v=""/>
    <n v="500"/>
    <n v="1500"/>
    <s v=""/>
    <s v=""/>
    <s v=""/>
    <s v=""/>
    <s v=""/>
    <s v=""/>
    <s v=""/>
    <s v=""/>
    <s v=""/>
    <s v=""/>
    <s v=""/>
  </r>
  <r>
    <x v="1"/>
    <x v="11"/>
    <x v="3"/>
    <x v="7"/>
    <d v="1899-12-30T06:00:00"/>
    <d v="1899-12-30T06:50:00"/>
    <n v="0.83333333325572312"/>
    <d v="2021-09-15T06:00:00"/>
    <d v="2021-09-15T06:50:00"/>
    <x v="3"/>
    <s v=""/>
    <n v="1500"/>
    <n v="1500"/>
    <n v="0"/>
    <s v=""/>
    <m/>
    <m/>
    <m/>
    <s v=""/>
    <m/>
    <m/>
    <m/>
    <m/>
    <m/>
    <m/>
    <s v=""/>
    <m/>
    <m/>
    <m/>
    <m/>
    <x v="3"/>
    <m/>
    <m/>
    <m/>
    <m/>
    <m/>
    <s v=""/>
    <s v=""/>
    <s v=""/>
    <s v=""/>
    <s v=""/>
    <s v=""/>
    <s v=""/>
    <s v=""/>
    <s v=""/>
    <s v=""/>
    <s v=""/>
    <s v=""/>
    <s v=""/>
    <s v=""/>
    <s v=""/>
    <s v=""/>
  </r>
  <r>
    <x v="1"/>
    <x v="11"/>
    <x v="3"/>
    <x v="7"/>
    <d v="1899-12-30T06:50:00"/>
    <d v="1899-12-30T10:45:00"/>
    <n v="3.9166666666860692"/>
    <d v="2021-09-15T06:50:00"/>
    <d v="2021-09-15T10:45:00"/>
    <x v="2"/>
    <s v=""/>
    <n v="1500"/>
    <n v="4470"/>
    <n v="2970"/>
    <s v=""/>
    <m/>
    <m/>
    <m/>
    <s v=""/>
    <m/>
    <m/>
    <m/>
    <m/>
    <m/>
    <m/>
    <s v=""/>
    <m/>
    <m/>
    <m/>
    <m/>
    <x v="3"/>
    <m/>
    <m/>
    <m/>
    <m/>
    <m/>
    <s v=""/>
    <s v=""/>
    <s v=""/>
    <n v="758.297872336669"/>
    <n v="1500"/>
    <s v=""/>
    <s v=""/>
    <s v=""/>
    <s v=""/>
    <s v=""/>
    <n v="4.0833333333721384"/>
    <s v=""/>
    <s v=""/>
    <s v=""/>
    <s v=""/>
    <s v=""/>
  </r>
  <r>
    <x v="1"/>
    <x v="11"/>
    <x v="3"/>
    <x v="7"/>
    <d v="1899-12-30T10:45:00"/>
    <d v="1899-12-30T15:30:00"/>
    <n v="4.7500000001164153"/>
    <d v="2021-09-15T10:45:00"/>
    <d v="2021-09-15T15:30:00"/>
    <x v="2"/>
    <s v=""/>
    <n v="4470"/>
    <n v="8088"/>
    <n v="3618"/>
    <s v=""/>
    <m/>
    <m/>
    <m/>
    <s v=""/>
    <m/>
    <m/>
    <m/>
    <m/>
    <m/>
    <m/>
    <s v=""/>
    <m/>
    <m/>
    <m/>
    <m/>
    <x v="1"/>
    <m/>
    <m/>
    <m/>
    <m/>
    <m/>
    <s v=""/>
    <s v=""/>
    <s v=""/>
    <n v="761.684210507648"/>
    <n v="800"/>
    <s v=""/>
    <s v=""/>
    <s v=""/>
    <s v=""/>
    <s v=""/>
    <m/>
    <s v=""/>
    <s v=""/>
    <s v=""/>
    <s v=""/>
    <s v=""/>
  </r>
  <r>
    <x v="1"/>
    <x v="11"/>
    <x v="3"/>
    <x v="7"/>
    <d v="1899-12-30T15:30:00"/>
    <d v="1899-12-30T17:53:00"/>
    <n v="2.3833333332440816"/>
    <d v="2021-09-15T15:30:00"/>
    <d v="2021-09-15T17:53:00"/>
    <x v="6"/>
    <n v="2.3833333332440816"/>
    <n v="8088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n v="2.3833333332440816"/>
    <m/>
    <s v=""/>
    <s v=""/>
    <s v=""/>
    <s v=""/>
    <s v=""/>
  </r>
  <r>
    <x v="1"/>
    <x v="11"/>
    <x v="3"/>
    <x v="7"/>
    <d v="1899-12-30T17:53:00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1"/>
    <x v="11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1"/>
    <x v="11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1"/>
    <x v="11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1"/>
    <x v="11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1"/>
    <x v="11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1"/>
    <x v="11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1"/>
    <x v="11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1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1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1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1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8"/>
    <s v=""/>
    <m/>
    <s v=""/>
    <s v=""/>
    <s v=""/>
    <x v="0"/>
    <s v=""/>
    <n v="0"/>
    <m/>
    <s v=""/>
    <s v=""/>
    <m/>
    <m/>
    <m/>
    <s v=""/>
    <m/>
    <m/>
    <m/>
    <m/>
    <m/>
    <m/>
    <s v=""/>
    <m/>
    <m/>
    <m/>
    <m/>
    <x v="1"/>
    <m/>
    <m/>
    <m/>
    <m/>
    <m/>
    <s v=""/>
    <s v=""/>
    <s v=""/>
    <s v=""/>
    <s v=""/>
    <s v=""/>
    <s v=""/>
    <s v=""/>
    <s v=""/>
    <s v=""/>
    <m/>
    <s v=""/>
    <s v=""/>
    <s v=""/>
    <s v=""/>
    <s v=""/>
  </r>
  <r>
    <x v="0"/>
    <x v="0"/>
    <x v="0"/>
    <x v="0"/>
    <m/>
    <m/>
    <m/>
    <m/>
    <m/>
    <x v="0"/>
    <m/>
    <m/>
    <m/>
    <m/>
    <m/>
    <m/>
    <m/>
    <m/>
    <m/>
    <m/>
    <m/>
    <m/>
    <m/>
    <m/>
    <m/>
    <m/>
    <m/>
    <m/>
    <m/>
    <m/>
    <x v="1"/>
    <m/>
    <m/>
    <m/>
    <m/>
    <m/>
    <s v=""/>
    <m/>
    <m/>
    <s v=""/>
    <s v=""/>
    <s v=""/>
    <s v=""/>
    <s v=""/>
    <s v=""/>
    <s v=""/>
    <m/>
    <s v=""/>
    <m/>
    <m/>
    <m/>
    <m/>
  </r>
  <r>
    <x v="0"/>
    <x v="0"/>
    <x v="0"/>
    <x v="0"/>
    <m/>
    <m/>
    <m/>
    <m/>
    <m/>
    <x v="0"/>
    <m/>
    <m/>
    <m/>
    <m/>
    <m/>
    <m/>
    <m/>
    <m/>
    <m/>
    <m/>
    <m/>
    <m/>
    <m/>
    <m/>
    <m/>
    <m/>
    <m/>
    <m/>
    <m/>
    <m/>
    <x v="1"/>
    <m/>
    <m/>
    <m/>
    <m/>
    <m/>
    <s v=""/>
    <m/>
    <m/>
    <m/>
    <m/>
    <s v=""/>
    <s v=""/>
    <s v=""/>
    <s v=""/>
    <s v=""/>
    <m/>
    <s v="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5" indent="0" outline="1" outlineData="1" multipleFieldFilters="0" chartFormat="18">
  <location ref="C57:D60" firstHeaderRow="1" firstDataRow="1" firstDataCol="1" rowPageCount="2" colPageCount="1"/>
  <pivotFields count="31">
    <pivotField axis="axisPage" showAll="0" defaultSubtotal="0">
      <items count="9">
        <item m="1" x="4"/>
        <item m="1" x="7"/>
        <item x="0"/>
        <item m="1" x="8"/>
        <item m="1" x="5"/>
        <item m="1" x="6"/>
        <item x="1"/>
        <item m="1" x="3"/>
        <item x="2"/>
      </items>
    </pivotField>
    <pivotField showAll="0" defaultSubtotal="0"/>
    <pivotField axis="axisPage" showAll="0">
      <items count="7">
        <item m="1" x="4"/>
        <item x="1"/>
        <item x="0"/>
        <item m="1" x="5"/>
        <item x="2"/>
        <item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Row" showAll="0">
      <items count="26">
        <item h="1" m="1" x="23"/>
        <item h="1" x="6"/>
        <item h="1" m="1" x="17"/>
        <item h="1" x="9"/>
        <item x="16"/>
        <item h="1" m="1" x="20"/>
        <item h="1" x="3"/>
        <item h="1" x="4"/>
        <item h="1" m="1" x="24"/>
        <item h="1" m="1" x="22"/>
        <item h="1" m="1" x="18"/>
        <item h="1" m="1" x="19"/>
        <item x="5"/>
        <item h="1" x="8"/>
        <item h="1" x="0"/>
        <item h="1" x="1"/>
        <item h="1" x="2"/>
        <item h="1" x="11"/>
        <item h="1" x="15"/>
        <item h="1" x="12"/>
        <item h="1" x="13"/>
        <item h="1" m="1" x="21"/>
        <item h="1" x="14"/>
        <item h="1" x="7"/>
        <item h="1" x="10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9"/>
  </rowFields>
  <rowItems count="3">
    <i>
      <x v="4"/>
    </i>
    <i>
      <x v="12"/>
    </i>
    <i t="grand">
      <x/>
    </i>
  </rowItems>
  <colItems count="1">
    <i/>
  </colItems>
  <pageFields count="2">
    <pageField fld="2" item="5" hier="-1"/>
    <pageField fld="0" hier="-1"/>
  </pageFields>
  <dataFields count="1">
    <dataField name="Sum of Tiempo" fld="6" baseField="8" baseItem="0" numFmtId="2"/>
  </dataFields>
  <formats count="13">
    <format dxfId="201">
      <pivotArea outline="0" collapsedLevelsAreSubtotals="1" fieldPosition="0"/>
    </format>
    <format dxfId="200">
      <pivotArea type="all" dataOnly="0" outline="0" fieldPosition="0"/>
    </format>
    <format dxfId="199">
      <pivotArea outline="0" collapsedLevelsAreSubtotals="1" fieldPosition="0"/>
    </format>
    <format dxfId="198">
      <pivotArea field="9" type="button" dataOnly="0" labelOnly="1" outline="0" axis="axisRow" fieldPosition="0"/>
    </format>
    <format dxfId="197">
      <pivotArea dataOnly="0" labelOnly="1" outline="0" axis="axisValues" fieldPosition="0"/>
    </format>
    <format dxfId="196">
      <pivotArea dataOnly="0" labelOnly="1" fieldPosition="0">
        <references count="1">
          <reference field="9" count="0"/>
        </references>
      </pivotArea>
    </format>
    <format dxfId="195">
      <pivotArea dataOnly="0" labelOnly="1" grandRow="1" outline="0" fieldPosition="0"/>
    </format>
    <format dxfId="194">
      <pivotArea type="all" dataOnly="0" outline="0" fieldPosition="0"/>
    </format>
    <format dxfId="193">
      <pivotArea outline="0" collapsedLevelsAreSubtotals="1" fieldPosition="0"/>
    </format>
    <format dxfId="192">
      <pivotArea field="9" type="button" dataOnly="0" labelOnly="1" outline="0" axis="axisRow" fieldPosition="0"/>
    </format>
    <format dxfId="191">
      <pivotArea dataOnly="0" labelOnly="1" outline="0" axis="axisValues" fieldPosition="0"/>
    </format>
    <format dxfId="190">
      <pivotArea dataOnly="0" labelOnly="1" fieldPosition="0">
        <references count="1">
          <reference field="9" count="0"/>
        </references>
      </pivotArea>
    </format>
    <format dxfId="189">
      <pivotArea dataOnly="0" labelOnly="1" grandRow="1" outline="0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PivotTable2" cacheId="1" applyNumberFormats="0" applyBorderFormats="0" applyFontFormats="0" applyPatternFormats="0" applyAlignmentFormats="0" applyWidthHeightFormats="1" dataCaption="Values" grandTotalCaption=" Total" updatedVersion="7" minRefreshableVersion="3" useAutoFormatting="1" itemPrintTitles="1" createdVersion="5" indent="0" outline="1" outlineData="1" multipleFieldFilters="0" chartFormat="91" rowHeaderCaption="Actividad">
  <location ref="C13:D25" firstHeaderRow="1" firstDataRow="1" firstDataCol="1" rowPageCount="2" colPageCount="1"/>
  <pivotFields count="31">
    <pivotField axis="axisPage" showAll="0" defaultSubtotal="0">
      <items count="9">
        <item m="1" x="4"/>
        <item m="1" x="7"/>
        <item x="0"/>
        <item m="1" x="8"/>
        <item m="1" x="5"/>
        <item m="1" x="6"/>
        <item x="1"/>
        <item m="1" x="3"/>
        <item x="2"/>
      </items>
    </pivotField>
    <pivotField showAll="0" defaultSubtotal="0"/>
    <pivotField axis="axisPage" showAll="0">
      <items count="7">
        <item m="1" x="4"/>
        <item x="1"/>
        <item x="0"/>
        <item m="1" x="5"/>
        <item x="2"/>
        <item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Row" showAll="0">
      <items count="26">
        <item m="1" x="23"/>
        <item x="6"/>
        <item h="1" m="1" x="17"/>
        <item x="9"/>
        <item x="16"/>
        <item m="1" x="20"/>
        <item x="3"/>
        <item x="4"/>
        <item h="1" m="1" x="24"/>
        <item h="1" m="1" x="22"/>
        <item h="1" m="1" x="18"/>
        <item h="1" m="1" x="19"/>
        <item x="5"/>
        <item x="8"/>
        <item h="1" x="0"/>
        <item x="1"/>
        <item h="1" x="2"/>
        <item h="1" x="11"/>
        <item h="1" x="15"/>
        <item x="12"/>
        <item h="1" x="13"/>
        <item m="1" x="21"/>
        <item h="1" x="14"/>
        <item x="7"/>
        <item x="10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9"/>
  </rowFields>
  <rowItems count="12">
    <i>
      <x v="1"/>
    </i>
    <i>
      <x v="3"/>
    </i>
    <i>
      <x v="4"/>
    </i>
    <i>
      <x v="6"/>
    </i>
    <i>
      <x v="7"/>
    </i>
    <i>
      <x v="12"/>
    </i>
    <i>
      <x v="13"/>
    </i>
    <i>
      <x v="15"/>
    </i>
    <i>
      <x v="19"/>
    </i>
    <i>
      <x v="23"/>
    </i>
    <i>
      <x v="24"/>
    </i>
    <i t="grand">
      <x/>
    </i>
  </rowItems>
  <colItems count="1">
    <i/>
  </colItems>
  <pageFields count="2">
    <pageField fld="2" hier="-1"/>
    <pageField fld="0" hier="-1"/>
  </pageFields>
  <dataFields count="1">
    <dataField name="Suma de Tiempo" fld="6" baseField="8" baseItem="0" numFmtId="2"/>
  </dataFields>
  <formats count="39">
    <format dxfId="240">
      <pivotArea type="all" dataOnly="0" outline="0" fieldPosition="0"/>
    </format>
    <format dxfId="239">
      <pivotArea outline="0" collapsedLevelsAreSubtotals="1" fieldPosition="0"/>
    </format>
    <format dxfId="238">
      <pivotArea field="9" type="button" dataOnly="0" labelOnly="1" outline="0" axis="axisRow" fieldPosition="0"/>
    </format>
    <format dxfId="237">
      <pivotArea dataOnly="0" labelOnly="1" outline="0" axis="axisValues" fieldPosition="0"/>
    </format>
    <format dxfId="236">
      <pivotArea dataOnly="0" labelOnly="1" fieldPosition="0">
        <references count="1">
          <reference field="9" count="0"/>
        </references>
      </pivotArea>
    </format>
    <format dxfId="235">
      <pivotArea dataOnly="0" labelOnly="1" grandRow="1" outline="0" fieldPosition="0"/>
    </format>
    <format dxfId="234">
      <pivotArea outline="0" collapsedLevelsAreSubtotals="1" fieldPosition="0"/>
    </format>
    <format dxfId="233">
      <pivotArea outline="0" collapsedLevelsAreSubtotals="1" fieldPosition="0"/>
    </format>
    <format dxfId="232">
      <pivotArea dataOnly="0" labelOnly="1" fieldPosition="0">
        <references count="1">
          <reference field="9" count="0"/>
        </references>
      </pivotArea>
    </format>
    <format dxfId="231">
      <pivotArea dataOnly="0" labelOnly="1" grandRow="1" outline="0" fieldPosition="0"/>
    </format>
    <format dxfId="230">
      <pivotArea type="all" dataOnly="0" outline="0" fieldPosition="0"/>
    </format>
    <format dxfId="229">
      <pivotArea outline="0" collapsedLevelsAreSubtotals="1" fieldPosition="0"/>
    </format>
    <format dxfId="228">
      <pivotArea dataOnly="0" labelOnly="1" fieldPosition="0">
        <references count="1">
          <reference field="9" count="0"/>
        </references>
      </pivotArea>
    </format>
    <format dxfId="227">
      <pivotArea grandRow="1" outline="0" collapsedLevelsAreSubtotals="1" fieldPosition="0"/>
    </format>
    <format dxfId="226">
      <pivotArea dataOnly="0" labelOnly="1" grandRow="1" outline="0" fieldPosition="0"/>
    </format>
    <format dxfId="225">
      <pivotArea field="9" type="button" dataOnly="0" labelOnly="1" outline="0" axis="axisRow" fieldPosition="0"/>
    </format>
    <format dxfId="224">
      <pivotArea dataOnly="0" labelOnly="1" outline="0" axis="axisValues" fieldPosition="0"/>
    </format>
    <format dxfId="223">
      <pivotArea grandRow="1" outline="0" collapsedLevelsAreSubtotals="1" fieldPosition="0"/>
    </format>
    <format dxfId="222">
      <pivotArea dataOnly="0" labelOnly="1" outline="0" axis="axisValues" fieldPosition="0"/>
    </format>
    <format dxfId="221">
      <pivotArea field="9" type="button" dataOnly="0" labelOnly="1" outline="0" axis="axisRow" fieldPosition="0"/>
    </format>
    <format dxfId="220">
      <pivotArea dataOnly="0" labelOnly="1" grandRow="1" outline="0" fieldPosition="0"/>
    </format>
    <format dxfId="219">
      <pivotArea type="all" dataOnly="0" outline="0" fieldPosition="0"/>
    </format>
    <format dxfId="218">
      <pivotArea outline="0" collapsedLevelsAreSubtotals="1" fieldPosition="0"/>
    </format>
    <format dxfId="217">
      <pivotArea field="9" type="button" dataOnly="0" labelOnly="1" outline="0" axis="axisRow" fieldPosition="0"/>
    </format>
    <format dxfId="216">
      <pivotArea dataOnly="0" labelOnly="1" outline="0" axis="axisValues" fieldPosition="0"/>
    </format>
    <format dxfId="215">
      <pivotArea dataOnly="0" labelOnly="1" fieldPosition="0">
        <references count="1">
          <reference field="9" count="0"/>
        </references>
      </pivotArea>
    </format>
    <format dxfId="214">
      <pivotArea dataOnly="0" labelOnly="1" grandRow="1" outline="0" fieldPosition="0"/>
    </format>
    <format dxfId="213">
      <pivotArea type="all" dataOnly="0" outline="0" fieldPosition="0"/>
    </format>
    <format dxfId="212">
      <pivotArea outline="0" collapsedLevelsAreSubtotals="1" fieldPosition="0"/>
    </format>
    <format dxfId="211">
      <pivotArea field="9" type="button" dataOnly="0" labelOnly="1" outline="0" axis="axisRow" fieldPosition="0"/>
    </format>
    <format dxfId="210">
      <pivotArea dataOnly="0" labelOnly="1" outline="0" axis="axisValues" fieldPosition="0"/>
    </format>
    <format dxfId="209">
      <pivotArea dataOnly="0" labelOnly="1" fieldPosition="0">
        <references count="1">
          <reference field="9" count="0"/>
        </references>
      </pivotArea>
    </format>
    <format dxfId="208">
      <pivotArea dataOnly="0" labelOnly="1" grandRow="1" outline="0" fieldPosition="0"/>
    </format>
    <format dxfId="207">
      <pivotArea type="all" dataOnly="0" outline="0" fieldPosition="0"/>
    </format>
    <format dxfId="206">
      <pivotArea outline="0" collapsedLevelsAreSubtotals="1" fieldPosition="0"/>
    </format>
    <format dxfId="205">
      <pivotArea field="9" type="button" dataOnly="0" labelOnly="1" outline="0" axis="axisRow" fieldPosition="0"/>
    </format>
    <format dxfId="204">
      <pivotArea dataOnly="0" labelOnly="1" outline="0" axis="axisValues" fieldPosition="0"/>
    </format>
    <format dxfId="203">
      <pivotArea dataOnly="0" labelOnly="1" fieldPosition="0">
        <references count="1">
          <reference field="9" count="0"/>
        </references>
      </pivotArea>
    </format>
    <format dxfId="202">
      <pivotArea dataOnly="0" labelOnly="1" grandRow="1" outline="0" fieldPosition="0"/>
    </format>
  </formats>
  <chartFormats count="3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23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24"/>
          </reference>
        </references>
      </pivotArea>
    </chartFormat>
    <chartFormat chart="18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6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8" format="27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8" format="28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18" format="29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18" format="30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18" format="31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18" format="32">
      <pivotArea type="data" outline="0" fieldPosition="0">
        <references count="2">
          <reference field="4294967294" count="1" selected="0">
            <x v="0"/>
          </reference>
          <reference field="9" count="1" selected="0">
            <x v="23"/>
          </reference>
        </references>
      </pivotArea>
    </chartFormat>
    <chartFormat chart="18" format="33">
      <pivotArea type="data" outline="0" fieldPosition="0">
        <references count="2">
          <reference field="4294967294" count="1" selected="0">
            <x v="0"/>
          </reference>
          <reference field="9" count="1" selected="0">
            <x v="24"/>
          </reference>
        </references>
      </pivotArea>
    </chartFormat>
    <chartFormat chart="18" format="34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18" format="35">
      <pivotArea type="data" outline="0" fieldPosition="0">
        <references count="2">
          <reference field="4294967294" count="1" selected="0">
            <x v="0"/>
          </reference>
          <reference field="9" count="1" selected="0">
            <x v="18"/>
          </reference>
        </references>
      </pivotArea>
    </chartFormat>
    <chartFormat chart="18" format="36">
      <pivotArea type="data" outline="0" fieldPosition="0">
        <references count="2">
          <reference field="4294967294" count="1" selected="0">
            <x v="0"/>
          </reference>
          <reference field="9" count="1" selected="0">
            <x v="15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15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16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9" count="1" selected="0">
            <x v="18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9" count="1" selected="0">
            <x v="20"/>
          </reference>
        </references>
      </pivotArea>
    </chartFormat>
    <chartFormat chart="18" format="37">
      <pivotArea type="data" outline="0" fieldPosition="0">
        <references count="2">
          <reference field="4294967294" count="1" selected="0">
            <x v="0"/>
          </reference>
          <reference field="9" count="1" selected="0">
            <x v="16"/>
          </reference>
        </references>
      </pivotArea>
    </chartFormat>
    <chartFormat chart="18" format="38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18" format="39">
      <pivotArea type="data" outline="0" fieldPosition="0">
        <references count="2">
          <reference field="4294967294" count="1" selected="0">
            <x v="0"/>
          </reference>
          <reference field="9" count="1" selected="0">
            <x v="20"/>
          </reference>
        </references>
      </pivotArea>
    </chartFormat>
    <chartFormat chart="18" format="40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5" indent="0" outline="1" outlineData="1" multipleFieldFilters="0" chartFormat="8">
  <location ref="I57:J60" firstHeaderRow="1" firstDataRow="1" firstDataCol="1" rowPageCount="2" colPageCount="1"/>
  <pivotFields count="31">
    <pivotField axis="axisPage" showAll="0" defaultSubtotal="0">
      <items count="9">
        <item m="1" x="4"/>
        <item m="1" x="7"/>
        <item x="0"/>
        <item m="1" x="8"/>
        <item m="1" x="5"/>
        <item m="1" x="6"/>
        <item x="1"/>
        <item m="1" x="3"/>
        <item x="2"/>
      </items>
    </pivotField>
    <pivotField showAll="0" defaultSubtotal="0"/>
    <pivotField axis="axisPage" showAll="0">
      <items count="7">
        <item m="1" x="4"/>
        <item x="1"/>
        <item x="0"/>
        <item m="1" x="5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26">
        <item h="1" m="1" x="23"/>
        <item h="1" x="6"/>
        <item h="1" m="1" x="17"/>
        <item h="1" x="9"/>
        <item x="16"/>
        <item h="1" m="1" x="20"/>
        <item h="1" x="3"/>
        <item h="1" x="4"/>
        <item h="1" m="1" x="24"/>
        <item h="1" m="1" x="22"/>
        <item h="1" m="1" x="18"/>
        <item h="1" m="1" x="19"/>
        <item x="5"/>
        <item h="1" x="8"/>
        <item h="1" x="0"/>
        <item h="1" x="1"/>
        <item h="1" x="2"/>
        <item h="1" x="11"/>
        <item h="1" x="15"/>
        <item h="1" x="12"/>
        <item h="1" x="13"/>
        <item h="1" m="1" x="21"/>
        <item h="1" x="14"/>
        <item h="1" x="7"/>
        <item h="1" x="10"/>
        <item t="default"/>
      </items>
    </pivotField>
    <pivotField showAll="0"/>
    <pivotField showAll="0"/>
    <pivotField showAll="0"/>
    <pivotField dataField="1"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9"/>
  </rowFields>
  <rowItems count="3">
    <i>
      <x v="4"/>
    </i>
    <i>
      <x v="12"/>
    </i>
    <i t="grand">
      <x/>
    </i>
  </rowItems>
  <colItems count="1">
    <i/>
  </colItems>
  <pageFields count="2">
    <pageField fld="2" item="5" hier="-1"/>
    <pageField fld="0" hier="-1"/>
  </pageFields>
  <dataFields count="1">
    <dataField name="Sum of Metros Perforados" fld="13" baseField="8" baseItem="0"/>
  </dataFields>
  <formats count="12">
    <format dxfId="252">
      <pivotArea type="all" dataOnly="0" outline="0" fieldPosition="0"/>
    </format>
    <format dxfId="251">
      <pivotArea outline="0" collapsedLevelsAreSubtotals="1" fieldPosition="0"/>
    </format>
    <format dxfId="250">
      <pivotArea field="9" type="button" dataOnly="0" labelOnly="1" outline="0" axis="axisRow" fieldPosition="0"/>
    </format>
    <format dxfId="249">
      <pivotArea dataOnly="0" labelOnly="1" outline="0" axis="axisValues" fieldPosition="0"/>
    </format>
    <format dxfId="248">
      <pivotArea dataOnly="0" labelOnly="1" fieldPosition="0">
        <references count="1">
          <reference field="9" count="0"/>
        </references>
      </pivotArea>
    </format>
    <format dxfId="247">
      <pivotArea dataOnly="0" labelOnly="1" grandRow="1" outline="0" fieldPosition="0"/>
    </format>
    <format dxfId="246">
      <pivotArea type="all" dataOnly="0" outline="0" fieldPosition="0"/>
    </format>
    <format dxfId="245">
      <pivotArea outline="0" collapsedLevelsAreSubtotals="1" fieldPosition="0"/>
    </format>
    <format dxfId="244">
      <pivotArea field="9" type="button" dataOnly="0" labelOnly="1" outline="0" axis="axisRow" fieldPosition="0"/>
    </format>
    <format dxfId="243">
      <pivotArea dataOnly="0" labelOnly="1" outline="0" axis="axisValues" fieldPosition="0"/>
    </format>
    <format dxfId="242">
      <pivotArea dataOnly="0" labelOnly="1" fieldPosition="0">
        <references count="1">
          <reference field="9" count="0"/>
        </references>
      </pivotArea>
    </format>
    <format dxfId="241">
      <pivotArea dataOnly="0" labelOnly="1" grandRow="1" outline="0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3000000}" name="PivotTable4" cacheId="1" applyNumberFormats="0" applyBorderFormats="0" applyFontFormats="0" applyPatternFormats="0" applyAlignmentFormats="0" applyWidthHeightFormats="1" dataCaption="Values" grandTotalCaption="Total" updatedVersion="7" minRefreshableVersion="3" useAutoFormatting="1" itemPrintTitles="1" createdVersion="5" indent="0" outline="1" outlineData="1" multipleFieldFilters="0" chartFormat="19" rowHeaderCaption="Actividad">
  <location ref="E13:K16" firstHeaderRow="0" firstDataRow="1" firstDataCol="1" rowPageCount="2" colPageCount="1"/>
  <pivotFields count="31">
    <pivotField axis="axisPage" showAll="0" defaultSubtotal="0">
      <items count="9">
        <item m="1" x="4"/>
        <item m="1" x="7"/>
        <item x="0"/>
        <item m="1" x="8"/>
        <item m="1" x="5"/>
        <item m="1" x="6"/>
        <item x="1"/>
        <item m="1" x="3"/>
        <item x="2"/>
      </items>
    </pivotField>
    <pivotField showAll="0" defaultSubtotal="0"/>
    <pivotField axis="axisPage" showAll="0" defaultSubtotal="0">
      <items count="6">
        <item sd="0" m="1" x="4"/>
        <item sd="0" x="1"/>
        <item x="0"/>
        <item m="1" x="5"/>
        <item x="2"/>
        <item x="3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>
      <items count="26">
        <item h="1" x="6"/>
        <item h="1" m="1" x="17"/>
        <item x="16"/>
        <item h="1" x="4"/>
        <item x="5"/>
        <item h="1" x="8"/>
        <item h="1" x="9"/>
        <item h="1" x="3"/>
        <item h="1" m="1" x="20"/>
        <item h="1" m="1" x="23"/>
        <item h="1" m="1" x="22"/>
        <item h="1" x="0"/>
        <item h="1" m="1" x="24"/>
        <item h="1" m="1" x="18"/>
        <item h="1" m="1" x="19"/>
        <item h="1" x="1"/>
        <item h="1" x="2"/>
        <item h="1" x="11"/>
        <item h="1" x="15"/>
        <item h="1" x="12"/>
        <item h="1" x="13"/>
        <item h="1" m="1" x="21"/>
        <item h="1" x="14"/>
        <item h="1" x="7"/>
        <item h="1" x="10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 defaultSubtotal="0"/>
    <pivotField dataField="1" showAll="0" defaultSubtotal="0"/>
    <pivotField showAll="0" defaultSubtota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dataField="1" dragToRow="0" dragToCol="0" dragToPage="0" showAll="0" defaultSubtotal="0"/>
  </pivotFields>
  <rowFields count="1">
    <field x="9"/>
  </rowFields>
  <rowItems count="3">
    <i>
      <x v="2"/>
    </i>
    <i>
      <x v="4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2">
    <pageField fld="2" hier="-1"/>
    <pageField fld="0" hier="-1"/>
  </pageFields>
  <dataFields count="6">
    <dataField name="Max WOB" fld="19" subtotal="max" baseField="8" baseItem="2"/>
    <dataField name="Max RPM Totales" fld="18" subtotal="max" baseField="8" baseItem="2"/>
    <dataField name="Max Tq. Fondo" fld="21" subtotal="max" baseField="8" baseItem="2"/>
    <dataField name="Max SPP Fondo" fld="23" subtotal="max" baseField="8" baseItem="2"/>
    <dataField name="Max Presión Diferencial" fld="25" subtotal="max" baseField="8" baseItem="2"/>
    <dataField name="Suma de ROP (ft/hr)" fld="30" baseField="8" baseItem="4"/>
  </dataFields>
  <formats count="59">
    <format dxfId="188">
      <pivotArea grandRow="1" outline="0" collapsedLevelsAreSubtotals="1" fieldPosition="0"/>
    </format>
    <format dxfId="187">
      <pivotArea type="all" dataOnly="0" outline="0" fieldPosition="0"/>
    </format>
    <format dxfId="186">
      <pivotArea outline="0" collapsedLevelsAreSubtotals="1" fieldPosition="0"/>
    </format>
    <format dxfId="185">
      <pivotArea field="9" type="button" dataOnly="0" labelOnly="1" outline="0" axis="axisRow" fieldPosition="0"/>
    </format>
    <format dxfId="184">
      <pivotArea dataOnly="0" labelOnly="1" grandRow="1" outline="0" fieldPosition="0"/>
    </format>
    <format dxfId="183">
      <pivotArea field="9" type="button" dataOnly="0" labelOnly="1" outline="0" axis="axisRow" fieldPosition="0"/>
    </format>
    <format dxfId="182">
      <pivotArea field="9" type="button" dataOnly="0" labelOnly="1" outline="0" axis="axisRow" fieldPosition="0"/>
    </format>
    <format dxfId="181">
      <pivotArea type="all" dataOnly="0" outline="0" fieldPosition="0"/>
    </format>
    <format dxfId="180">
      <pivotArea outline="0" collapsedLevelsAreSubtotals="1" fieldPosition="0"/>
    </format>
    <format dxfId="179">
      <pivotArea field="9" type="button" dataOnly="0" labelOnly="1" outline="0" axis="axisRow" fieldPosition="0"/>
    </format>
    <format dxfId="178">
      <pivotArea dataOnly="0" labelOnly="1" grandRow="1" outline="0" fieldPosition="0"/>
    </format>
    <format dxfId="177">
      <pivotArea type="all" dataOnly="0" outline="0" fieldPosition="0"/>
    </format>
    <format dxfId="176">
      <pivotArea outline="0" collapsedLevelsAreSubtotals="1" fieldPosition="0"/>
    </format>
    <format dxfId="175">
      <pivotArea field="9" type="button" dataOnly="0" labelOnly="1" outline="0" axis="axisRow" fieldPosition="0"/>
    </format>
    <format dxfId="174">
      <pivotArea dataOnly="0" labelOnly="1" grandRow="1" outline="0" fieldPosition="0"/>
    </format>
    <format dxfId="173">
      <pivotArea type="all" dataOnly="0" outline="0" fieldPosition="0"/>
    </format>
    <format dxfId="172">
      <pivotArea outline="0" collapsedLevelsAreSubtotals="1" fieldPosition="0"/>
    </format>
    <format dxfId="171">
      <pivotArea field="9" type="button" dataOnly="0" labelOnly="1" outline="0" axis="axisRow" fieldPosition="0"/>
    </format>
    <format dxfId="170">
      <pivotArea dataOnly="0" labelOnly="1" grandRow="1" outline="0" fieldPosition="0"/>
    </format>
    <format dxfId="169">
      <pivotArea type="all" dataOnly="0" outline="0" fieldPosition="0"/>
    </format>
    <format dxfId="168">
      <pivotArea outline="0" collapsedLevelsAreSubtotals="1" fieldPosition="0"/>
    </format>
    <format dxfId="167">
      <pivotArea field="9" type="button" dataOnly="0" labelOnly="1" outline="0" axis="axisRow" fieldPosition="0"/>
    </format>
    <format dxfId="166">
      <pivotArea dataOnly="0" labelOnly="1" fieldPosition="0">
        <references count="1">
          <reference field="9" count="0"/>
        </references>
      </pivotArea>
    </format>
    <format dxfId="165">
      <pivotArea dataOnly="0" labelOnly="1" grandRow="1" outline="0" fieldPosition="0"/>
    </format>
    <format dxfId="164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63">
      <pivotArea type="all" dataOnly="0" outline="0" fieldPosition="0"/>
    </format>
    <format dxfId="162">
      <pivotArea outline="0" collapsedLevelsAreSubtotals="1" fieldPosition="0"/>
    </format>
    <format dxfId="161">
      <pivotArea field="9" type="button" dataOnly="0" labelOnly="1" outline="0" axis="axisRow" fieldPosition="0"/>
    </format>
    <format dxfId="160">
      <pivotArea dataOnly="0" labelOnly="1" fieldPosition="0">
        <references count="1">
          <reference field="9" count="0"/>
        </references>
      </pivotArea>
    </format>
    <format dxfId="159">
      <pivotArea dataOnly="0" labelOnly="1" grandRow="1" outline="0" fieldPosition="0"/>
    </format>
    <format dxfId="15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57">
      <pivotArea field="2" type="button" dataOnly="0" labelOnly="1" outline="0" axis="axisPage" fieldPosition="0"/>
    </format>
    <format dxfId="156">
      <pivotArea field="9" type="button" dataOnly="0" labelOnly="1" outline="0" axis="axisRow" fieldPosition="0"/>
    </format>
    <format dxfId="155">
      <pivotArea dataOnly="0" labelOnly="1" fieldPosition="0">
        <references count="1">
          <reference field="9" count="0"/>
        </references>
      </pivotArea>
    </format>
    <format dxfId="154">
      <pivotArea dataOnly="0" labelOnly="1" grandRow="1" outline="0" fieldPosition="0"/>
    </format>
    <format dxfId="153">
      <pivotArea field="9" type="button" dataOnly="0" labelOnly="1" outline="0" axis="axisRow" fieldPosition="0"/>
    </format>
    <format dxfId="152">
      <pivotArea field="9" type="button" dataOnly="0" labelOnly="1" outline="0" axis="axisRow" fieldPosition="0"/>
    </format>
    <format dxfId="151">
      <pivotArea outline="0" collapsedLevelsAreSubtotals="1" fieldPosition="0"/>
    </format>
    <format dxfId="150">
      <pivotArea outline="0" collapsedLevelsAreSubtotals="1" fieldPosition="0"/>
    </format>
    <format dxfId="149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48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47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46">
      <pivotArea outline="0" collapsedLevelsAreSubtotals="1" fieldPosition="0"/>
    </format>
    <format dxfId="145">
      <pivotArea field="2" type="button" dataOnly="0" labelOnly="1" outline="0" axis="axisPage" fieldPosition="0"/>
    </format>
    <format dxfId="144">
      <pivotArea grandRow="1" outline="0" collapsedLevelsAreSubtotals="1" fieldPosition="0"/>
    </format>
    <format dxfId="143">
      <pivotArea dataOnly="0" labelOnly="1" grandRow="1" outline="0" fieldPosition="0"/>
    </format>
    <format dxfId="142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41">
      <pivotArea type="all" dataOnly="0" outline="0" fieldPosition="0"/>
    </format>
    <format dxfId="140">
      <pivotArea outline="0" collapsedLevelsAreSubtotals="1" fieldPosition="0"/>
    </format>
    <format dxfId="139">
      <pivotArea field="9" type="button" dataOnly="0" labelOnly="1" outline="0" axis="axisRow" fieldPosition="0"/>
    </format>
    <format dxfId="138">
      <pivotArea dataOnly="0" labelOnly="1" fieldPosition="0">
        <references count="1">
          <reference field="9" count="0"/>
        </references>
      </pivotArea>
    </format>
    <format dxfId="137">
      <pivotArea dataOnly="0" labelOnly="1" grandRow="1" outline="0" fieldPosition="0"/>
    </format>
    <format dxfId="136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35">
      <pivotArea type="all" dataOnly="0" outline="0" fieldPosition="0"/>
    </format>
    <format dxfId="134">
      <pivotArea outline="0" collapsedLevelsAreSubtotals="1" fieldPosition="0"/>
    </format>
    <format dxfId="133">
      <pivotArea field="9" type="button" dataOnly="0" labelOnly="1" outline="0" axis="axisRow" fieldPosition="0"/>
    </format>
    <format dxfId="132">
      <pivotArea dataOnly="0" labelOnly="1" fieldPosition="0">
        <references count="1">
          <reference field="9" count="0"/>
        </references>
      </pivotArea>
    </format>
    <format dxfId="131">
      <pivotArea dataOnly="0" labelOnly="1" grandRow="1" outline="0" fieldPosition="0"/>
    </format>
    <format dxfId="130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chartFormats count="22">
    <chartFormat chart="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18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5" format="19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5" format="20">
      <pivotArea type="data" outline="0" fieldPosition="0">
        <references count="2">
          <reference field="4294967294" count="1" selected="0">
            <x v="5"/>
          </reference>
          <reference field="9" count="1" selected="0">
            <x v="2"/>
          </reference>
        </references>
      </pivotArea>
    </chartFormat>
    <chartFormat chart="5" format="21">
      <pivotArea type="data" outline="0" fieldPosition="0">
        <references count="2">
          <reference field="4294967294" count="1" selected="0">
            <x v="5"/>
          </reference>
          <reference field="9" count="1" selected="0">
            <x v="4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1"/>
          </reference>
          <reference field="9" count="1" selected="0">
            <x v="2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3"/>
          </reference>
          <reference field="9" count="1" selected="0">
            <x v="4"/>
          </reference>
        </references>
      </pivotArea>
    </chartFormat>
    <chartFormat chart="5" format="24">
      <pivotArea type="data" outline="0" fieldPosition="0">
        <references count="2">
          <reference field="4294967294" count="1" selected="0">
            <x v="3"/>
          </reference>
          <reference field="9" count="1" selected="0">
            <x v="2"/>
          </reference>
        </references>
      </pivotArea>
    </chartFormat>
    <chartFormat chart="5" format="25">
      <pivotArea type="data" outline="0" fieldPosition="0">
        <references count="2">
          <reference field="4294967294" count="1" selected="0">
            <x v="4"/>
          </reference>
          <reference field="9" count="1" selected="0">
            <x v="4"/>
          </reference>
        </references>
      </pivotArea>
    </chartFormat>
    <chartFormat chart="5" format="26">
      <pivotArea type="data" outline="0" fieldPosition="0">
        <references count="2">
          <reference field="4294967294" count="1" selected="0">
            <x v="4"/>
          </reference>
          <reference field="9" count="1" selected="0">
            <x v="2"/>
          </reference>
        </references>
      </pivotArea>
    </chartFormat>
    <chartFormat chart="5" format="27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5" format="28">
      <pivotArea type="data" outline="0" fieldPosition="0">
        <references count="2">
          <reference field="4294967294" count="1" selected="0">
            <x v="2"/>
          </reference>
          <reference field="9" count="1" selected="0">
            <x v="4"/>
          </reference>
        </references>
      </pivotArea>
    </chartFormat>
    <chartFormat chart="5" format="29">
      <pivotArea type="data" outline="0" fieldPosition="0">
        <references count="2">
          <reference field="4294967294" count="1" selected="0">
            <x v="2"/>
          </reference>
          <reference field="9" count="1" selected="0">
            <x v="2"/>
          </reference>
        </references>
      </pivotArea>
    </chartFormat>
    <chartFormat chart="5" format="30">
      <pivotArea type="data" outline="0" fieldPosition="0">
        <references count="2">
          <reference field="4294967294" count="1" selected="0">
            <x v="1"/>
          </reference>
          <reference field="9" count="1" selected="0">
            <x v="4"/>
          </reference>
        </references>
      </pivotArea>
    </chartFormat>
    <chartFormat chart="5" format="3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" format="32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33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34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5" format="35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A000000}" name="TablaDinámica2" cacheId="2" applyNumberFormats="0" applyBorderFormats="0" applyFontFormats="0" applyPatternFormats="0" applyAlignmentFormats="0" applyWidthHeightFormats="1" dataCaption="Valores" showError="1" updatedVersion="7" minRefreshableVersion="3" useAutoFormatting="1" itemPrintTitles="1" createdVersion="6" indent="0" outline="1" outlineData="1" multipleFieldFilters="0" chartFormat="38">
  <location ref="B35:E41" firstHeaderRow="0" firstDataRow="1" firstDataCol="1" rowPageCount="4" colPageCount="1"/>
  <pivotFields count="52">
    <pivotField axis="axisPage" showAll="0">
      <items count="7">
        <item m="1" x="5"/>
        <item x="0"/>
        <item m="1" x="3"/>
        <item m="1" x="4"/>
        <item x="1"/>
        <item x="2"/>
        <item t="default"/>
      </items>
    </pivotField>
    <pivotField axis="axisPage" showAll="0">
      <items count="14">
        <item m="1" x="12"/>
        <item x="0"/>
        <item x="1"/>
        <item x="6"/>
        <item x="7"/>
        <item x="8"/>
        <item x="9"/>
        <item x="10"/>
        <item x="3"/>
        <item x="4"/>
        <item x="5"/>
        <item x="11"/>
        <item x="2"/>
        <item t="default"/>
      </items>
    </pivotField>
    <pivotField axis="axisPage" showAll="0">
      <items count="7">
        <item m="1" x="5"/>
        <item x="0"/>
        <item m="1" x="4"/>
        <item x="1"/>
        <item x="2"/>
        <item x="3"/>
        <item t="default"/>
      </items>
    </pivotField>
    <pivotField axis="axisRow" showAll="0">
      <items count="22">
        <item h="1" x="8"/>
        <item h="1" m="1" x="20"/>
        <item h="1" m="1" x="11"/>
        <item h="1" m="1" x="16"/>
        <item h="1" m="1" x="9"/>
        <item h="1" x="0"/>
        <item h="1" m="1" x="15"/>
        <item h="1" m="1" x="19"/>
        <item h="1" m="1" x="13"/>
        <item h="1" m="1" x="14"/>
        <item h="1" m="1" x="18"/>
        <item h="1" m="1" x="12"/>
        <item h="1" m="1" x="17"/>
        <item h="1" m="1" x="10"/>
        <item x="1"/>
        <item x="2"/>
        <item x="3"/>
        <item x="4"/>
        <item x="5"/>
        <item x="6"/>
        <item h="1" x="7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0">
        <item h="1" x="1"/>
        <item h="1" x="6"/>
        <item h="1" x="9"/>
        <item h="1" x="12"/>
        <item h="1" x="16"/>
        <item h="1" m="1" x="17"/>
        <item h="1" x="3"/>
        <item h="1" x="15"/>
        <item h="1" x="11"/>
        <item h="1" x="14"/>
        <item h="1" x="7"/>
        <item h="1" x="2"/>
        <item x="5"/>
        <item h="1" x="8"/>
        <item h="1" m="1" x="18"/>
        <item h="1" x="0"/>
        <item h="1" x="13"/>
        <item h="1" x="4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dataField="1" showAll="0"/>
    <pivotField dataField="1" showAll="0"/>
    <pivotField showAll="0"/>
    <pivotField showAll="0"/>
  </pivotFields>
  <rowFields count="1">
    <field x="3"/>
  </rowFields>
  <rowItems count="6"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9" hier="-1"/>
    <pageField fld="2" hier="-1"/>
    <pageField fld="0" hier="-1"/>
    <pageField fld="1" hier="-1"/>
  </pageFields>
  <dataFields count="3">
    <dataField name="ROP ROTADO TURNO DIA" fld="48" subtotal="average" baseField="3" baseItem="15" numFmtId="1"/>
    <dataField name="ROP ROTADO TURNO NOCHE" fld="49" subtotal="average" baseField="3" baseItem="15" numFmtId="1"/>
    <dataField name="ROP PROMEDIO KPI" fld="38" subtotal="average" baseField="3" baseItem="15" numFmtId="1"/>
  </dataFields>
  <formats count="6">
    <format dxfId="70">
      <pivotArea type="all" dataOnly="0" outline="0" fieldPosition="0"/>
    </format>
    <format dxfId="69">
      <pivotArea outline="0" collapsedLevelsAreSubtotals="1" fieldPosition="0"/>
    </format>
    <format dxfId="68">
      <pivotArea field="3" type="button" dataOnly="0" labelOnly="1" outline="0" axis="axisRow" fieldPosition="0"/>
    </format>
    <format dxfId="67">
      <pivotArea dataOnly="0" labelOnly="1" fieldPosition="0">
        <references count="1">
          <reference field="3" count="5">
            <x v="15"/>
            <x v="16"/>
            <x v="17"/>
            <x v="18"/>
            <x v="19"/>
          </reference>
        </references>
      </pivotArea>
    </format>
    <format dxfId="66">
      <pivotArea dataOnly="0" labelOnly="1" grandRow="1" outline="0" fieldPosition="0"/>
    </format>
    <format dxfId="6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10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19">
      <pivotArea type="data" outline="0" fieldPosition="0">
        <references count="2">
          <reference field="4294967294" count="1" selected="0">
            <x v="2"/>
          </reference>
          <reference field="3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4000000}" name="PivotTable11" cacheId="2" applyNumberFormats="0" applyBorderFormats="0" applyFontFormats="0" applyPatternFormats="0" applyAlignmentFormats="0" applyWidthHeightFormats="1" dataCaption="Valores" showError="1" updatedVersion="7" minRefreshableVersion="3" useAutoFormatting="1" itemPrintTitles="1" createdVersion="6" indent="0" outline="1" outlineData="1" multipleFieldFilters="0" chartFormat="22">
  <location ref="C131:E133" firstHeaderRow="0" firstDataRow="1" firstDataCol="1" rowPageCount="5" colPageCount="1"/>
  <pivotFields count="52">
    <pivotField axis="axisPage" showAll="0">
      <items count="7">
        <item m="1" x="5"/>
        <item x="0"/>
        <item m="1" x="3"/>
        <item m="1" x="4"/>
        <item x="1"/>
        <item x="2"/>
        <item t="default"/>
      </items>
    </pivotField>
    <pivotField axis="axisPage" multipleItemSelectionAllowed="1" showAll="0">
      <items count="14">
        <item h="1" x="0"/>
        <item m="1" x="12"/>
        <item h="1" x="1"/>
        <item x="6"/>
        <item h="1" x="7"/>
        <item h="1" x="8"/>
        <item h="1" x="9"/>
        <item h="1" x="10"/>
        <item h="1" x="3"/>
        <item h="1" x="4"/>
        <item h="1" x="5"/>
        <item h="1" x="11"/>
        <item h="1" x="2"/>
        <item t="default"/>
      </items>
    </pivotField>
    <pivotField axis="axisPage" multipleItemSelectionAllowed="1" showAll="0">
      <items count="7">
        <item m="1" x="5"/>
        <item x="0"/>
        <item m="1" x="4"/>
        <item x="1"/>
        <item x="2"/>
        <item x="3"/>
        <item t="default"/>
      </items>
    </pivotField>
    <pivotField axis="axisRow" showAll="0">
      <items count="22">
        <item h="1" x="8"/>
        <item h="1" x="0"/>
        <item h="1" m="1" x="20"/>
        <item h="1" m="1" x="11"/>
        <item h="1" m="1" x="16"/>
        <item h="1" m="1" x="9"/>
        <item h="1" m="1" x="15"/>
        <item h="1" m="1" x="19"/>
        <item h="1" m="1" x="13"/>
        <item h="1" m="1" x="14"/>
        <item h="1" m="1" x="18"/>
        <item h="1" m="1" x="12"/>
        <item h="1" m="1" x="17"/>
        <item h="1" m="1" x="10"/>
        <item x="1"/>
        <item x="2"/>
        <item x="3"/>
        <item x="4"/>
        <item x="5"/>
        <item x="6"/>
        <item h="1" x="7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0">
        <item h="1" x="1"/>
        <item h="1" x="6"/>
        <item h="1" x="9"/>
        <item h="1" x="12"/>
        <item x="16"/>
        <item h="1" m="1" x="17"/>
        <item h="1" x="3"/>
        <item h="1" x="15"/>
        <item h="1" x="11"/>
        <item h="1" x="2"/>
        <item x="5"/>
        <item h="1" x="8"/>
        <item h="1" x="0"/>
        <item h="1" m="1" x="18"/>
        <item h="1" x="14"/>
        <item h="1" x="7"/>
        <item h="1" x="13"/>
        <item h="1" x="4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/>
    <pivotField showAll="0" defaultSubtotal="0"/>
  </pivotFields>
  <rowFields count="1">
    <field x="3"/>
  </rowFields>
  <rowItems count="2">
    <i>
      <x v="16"/>
    </i>
    <i t="grand">
      <x/>
    </i>
  </rowItems>
  <colFields count="1">
    <field x="-2"/>
  </colFields>
  <colItems count="2">
    <i>
      <x/>
    </i>
    <i i="1">
      <x v="1"/>
    </i>
  </colItems>
  <pageFields count="5">
    <pageField fld="0" hier="-1"/>
    <pageField fld="1" hier="-1"/>
    <pageField fld="2" hier="-1"/>
    <pageField fld="9" hier="-1"/>
    <pageField fld="30" hier="-1"/>
  </pageFields>
  <dataFields count="2">
    <dataField name="ROP PROMEDIO PLANEADA" fld="38" subtotal="average" baseField="3" baseItem="15" numFmtId="1"/>
    <dataField name="ROP PROMEDIO REAL" fld="47" subtotal="average" baseField="3" baseItem="15" numFmtId="1"/>
  </dataFields>
  <formats count="6">
    <format dxfId="76">
      <pivotArea type="all" dataOnly="0" outline="0" fieldPosition="0"/>
    </format>
    <format dxfId="75">
      <pivotArea outline="0" collapsedLevelsAreSubtotals="1" fieldPosition="0"/>
    </format>
    <format dxfId="74">
      <pivotArea field="3" type="button" dataOnly="0" labelOnly="1" outline="0" axis="axisRow" fieldPosition="0"/>
    </format>
    <format dxfId="73">
      <pivotArea dataOnly="0" labelOnly="1" fieldPosition="0">
        <references count="1">
          <reference field="3" count="1">
            <x v="16"/>
          </reference>
        </references>
      </pivotArea>
    </format>
    <format dxfId="72">
      <pivotArea dataOnly="0" labelOnly="1" grandRow="1" outline="0" fieldPosition="0"/>
    </format>
    <format dxfId="7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8">
    <chartFormat chart="0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9000000}" name="ROP EFECTIVA" cacheId="0" applyNumberFormats="0" applyBorderFormats="0" applyFontFormats="0" applyPatternFormats="0" applyAlignmentFormats="0" applyWidthHeightFormats="1" dataCaption="Valores" showError="1" updatedVersion="4" minRefreshableVersion="3" useAutoFormatting="1" itemPrintTitles="1" createdVersion="6" indent="0" outline="1" outlineData="1" multipleFieldFilters="0" chartFormat="74">
  <location ref="B7:D9" firstHeaderRow="1" firstDataRow="2" firstDataCol="1" rowPageCount="4" colPageCount="1"/>
  <pivotFields count="80">
    <pivotField axis="axisPage" multipleItemSelectionAllowed="1" showAll="0">
      <items count="7">
        <item m="1" x="5"/>
        <item x="0"/>
        <item m="1" x="3"/>
        <item m="1" x="4"/>
        <item x="1"/>
        <item x="2"/>
        <item t="default"/>
      </items>
    </pivotField>
    <pivotField showAll="0" defaultSubtotal="0"/>
    <pivotField axis="axisPage" multipleItemSelectionAllowed="1" showAll="0">
      <items count="7">
        <item m="1" x="5"/>
        <item h="1" x="0"/>
        <item m="1" x="4"/>
        <item x="1"/>
        <item x="2"/>
        <item x="3"/>
        <item t="default"/>
      </items>
    </pivotField>
    <pivotField axis="axisRow" showAll="0">
      <items count="22">
        <item h="1" x="8"/>
        <item h="1" x="0"/>
        <item h="1" m="1" x="20"/>
        <item h="1" m="1" x="11"/>
        <item h="1" m="1" x="16"/>
        <item h="1" m="1" x="9"/>
        <item h="1" m="1" x="15"/>
        <item h="1" m="1" x="19"/>
        <item h="1" m="1" x="13"/>
        <item h="1" m="1" x="14"/>
        <item h="1" m="1" x="18"/>
        <item h="1" m="1" x="12"/>
        <item h="1" m="1" x="17"/>
        <item h="1" m="1" x="10"/>
        <item h="1" x="1"/>
        <item h="1" x="2"/>
        <item h="1" x="3"/>
        <item h="1" x="4"/>
        <item h="1" x="5"/>
        <item h="1" x="6"/>
        <item h="1" x="7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0">
        <item h="1" x="1"/>
        <item h="1" x="6"/>
        <item h="1" x="9"/>
        <item h="1" x="12"/>
        <item x="16"/>
        <item h="1" m="1" x="17"/>
        <item h="1" x="3"/>
        <item h="1" x="15"/>
        <item h="1" x="11"/>
        <item h="1" x="2"/>
        <item x="5"/>
        <item h="1" x="8"/>
        <item h="1" x="0"/>
        <item h="1" m="1" x="18"/>
        <item h="1" x="14"/>
        <item h="1" x="7"/>
        <item h="1" x="13"/>
        <item h="1" x="4"/>
        <item h="1" x="10"/>
        <item t="default"/>
      </items>
    </pivotField>
    <pivotField showAll="0"/>
    <pivotField showAll="0"/>
    <pivotField showAll="0"/>
    <pivotField showAll="0"/>
    <pivotField dataField="1"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 defaultSubtotal="0">
      <items count="4">
        <item x="0"/>
        <item x="3"/>
        <item x="2"/>
        <item x="1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ragToRow="0" dragToCol="0" dragToPage="0" showAll="0" defaultSubtotal="0"/>
  </pivotFields>
  <rowFields count="1">
    <field x="3"/>
  </rowFields>
  <rowItems count="1">
    <i t="grand">
      <x/>
    </i>
  </rowItems>
  <colFields count="1">
    <field x="-2"/>
  </colFields>
  <colItems count="2">
    <i>
      <x/>
    </i>
    <i i="1">
      <x v="1"/>
    </i>
  </colItems>
  <pageFields count="4">
    <pageField fld="2" hier="-1"/>
    <pageField fld="9" hier="-1"/>
    <pageField fld="0" hier="-1"/>
    <pageField fld="30" hier="-1"/>
  </pageFields>
  <dataFields count="2">
    <dataField name="ROP EFECTIVA PLANEADA" fld="37" subtotal="average" baseField="0" baseItem="9" numFmtId="1"/>
    <dataField name="ROP EFECTIVA REAL" fld="14" subtotal="average" baseField="0" baseItem="9" numFmtId="1"/>
  </dataFields>
  <formats count="6">
    <format dxfId="82">
      <pivotArea type="all" dataOnly="0" outline="0" fieldPosition="0"/>
    </format>
    <format dxfId="81">
      <pivotArea outline="0" collapsedLevelsAreSubtotals="1" fieldPosition="0"/>
    </format>
    <format dxfId="80">
      <pivotArea field="3" type="button" dataOnly="0" labelOnly="1" outline="0" axis="axisRow" fieldPosition="0"/>
    </format>
    <format dxfId="79">
      <pivotArea dataOnly="0" labelOnly="1" fieldPosition="0">
        <references count="1">
          <reference field="3" count="0"/>
        </references>
      </pivotArea>
    </format>
    <format dxfId="78">
      <pivotArea dataOnly="0" labelOnly="1" grandRow="1" outline="0" fieldPosition="0"/>
    </format>
    <format dxfId="7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14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6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46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6" format="2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46" format="2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6" format="23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E000000}" name="PivotTable10" cacheId="2" applyNumberFormats="0" applyBorderFormats="0" applyFontFormats="0" applyPatternFormats="0" applyAlignmentFormats="0" applyWidthHeightFormats="1" dataCaption="Valores" showError="1" updatedVersion="7" minRefreshableVersion="3" useAutoFormatting="1" itemPrintTitles="1" createdVersion="6" indent="0" outline="1" outlineData="1" multipleFieldFilters="0" chartFormat="22">
  <location ref="C115:E118" firstHeaderRow="0" firstDataRow="1" firstDataCol="1" rowPageCount="5" colPageCount="1"/>
  <pivotFields count="52">
    <pivotField axis="axisPage" showAll="0">
      <items count="7">
        <item m="1" x="5"/>
        <item x="0"/>
        <item m="1" x="3"/>
        <item m="1" x="4"/>
        <item x="1"/>
        <item x="2"/>
        <item t="default"/>
      </items>
    </pivotField>
    <pivotField axis="axisPage" multipleItemSelectionAllowed="1" showAll="0">
      <items count="14">
        <item h="1" x="0"/>
        <item m="1" x="12"/>
        <item h="1" x="1"/>
        <item h="1" x="6"/>
        <item h="1" x="7"/>
        <item h="1" x="8"/>
        <item h="1" x="9"/>
        <item h="1" x="10"/>
        <item h="1" x="3"/>
        <item h="1" x="4"/>
        <item x="5"/>
        <item h="1" x="11"/>
        <item h="1" x="2"/>
        <item t="default"/>
      </items>
    </pivotField>
    <pivotField axis="axisPage" multipleItemSelectionAllowed="1" showAll="0">
      <items count="7">
        <item m="1" x="5"/>
        <item x="0"/>
        <item m="1" x="4"/>
        <item x="1"/>
        <item x="2"/>
        <item x="3"/>
        <item t="default"/>
      </items>
    </pivotField>
    <pivotField axis="axisRow" showAll="0">
      <items count="22">
        <item h="1" x="8"/>
        <item h="1" x="0"/>
        <item h="1" m="1" x="20"/>
        <item h="1" m="1" x="11"/>
        <item h="1" m="1" x="16"/>
        <item h="1" m="1" x="9"/>
        <item h="1" m="1" x="15"/>
        <item h="1" m="1" x="19"/>
        <item h="1" m="1" x="13"/>
        <item h="1" m="1" x="14"/>
        <item h="1" m="1" x="18"/>
        <item h="1" m="1" x="12"/>
        <item h="1" m="1" x="17"/>
        <item h="1" m="1" x="10"/>
        <item x="1"/>
        <item x="2"/>
        <item x="3"/>
        <item x="4"/>
        <item x="5"/>
        <item x="6"/>
        <item h="1" x="7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0">
        <item h="1" x="1"/>
        <item h="1" x="6"/>
        <item h="1" x="9"/>
        <item h="1" x="12"/>
        <item x="16"/>
        <item h="1" m="1" x="17"/>
        <item h="1" x="3"/>
        <item h="1" x="15"/>
        <item h="1" x="11"/>
        <item h="1" x="2"/>
        <item x="5"/>
        <item h="1" x="8"/>
        <item h="1" x="0"/>
        <item h="1" m="1" x="18"/>
        <item h="1" x="14"/>
        <item h="1" x="7"/>
        <item h="1" x="13"/>
        <item h="1" x="4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/>
    <pivotField showAll="0" defaultSubtotal="0"/>
  </pivotFields>
  <rowFields count="1">
    <field x="3"/>
  </rowFields>
  <rowItems count="3"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pageFields count="5">
    <pageField fld="0" hier="-1"/>
    <pageField fld="1" hier="-1"/>
    <pageField fld="2" hier="-1"/>
    <pageField fld="9" hier="-1"/>
    <pageField fld="30" hier="-1"/>
  </pageFields>
  <dataFields count="2">
    <dataField name="ROP PROMEDIO PLANEADA" fld="38" subtotal="average" baseField="3" baseItem="15" numFmtId="1"/>
    <dataField name="ROP PROMEDIO REAL" fld="47" subtotal="average" baseField="3" baseItem="15" numFmtId="1"/>
  </dataFields>
  <formats count="6">
    <format dxfId="88">
      <pivotArea type="all" dataOnly="0" outline="0" fieldPosition="0"/>
    </format>
    <format dxfId="87">
      <pivotArea outline="0" collapsedLevelsAreSubtotals="1" fieldPosition="0"/>
    </format>
    <format dxfId="86">
      <pivotArea field="3" type="button" dataOnly="0" labelOnly="1" outline="0" axis="axisRow" fieldPosition="0"/>
    </format>
    <format dxfId="85">
      <pivotArea dataOnly="0" labelOnly="1" fieldPosition="0">
        <references count="1">
          <reference field="3" count="2">
            <x v="15"/>
            <x v="16"/>
          </reference>
        </references>
      </pivotArea>
    </format>
    <format dxfId="84">
      <pivotArea dataOnly="0" labelOnly="1" grandRow="1" outline="0" fieldPosition="0"/>
    </format>
    <format dxfId="8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8">
    <chartFormat chart="0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D000000}" name="PivotTable2" cacheId="2" applyNumberFormats="0" applyBorderFormats="0" applyFontFormats="0" applyPatternFormats="0" applyAlignmentFormats="0" applyWidthHeightFormats="1" dataCaption="Valores" showError="1" updatedVersion="7" minRefreshableVersion="3" useAutoFormatting="1" itemPrintTitles="1" createdVersion="6" indent="0" outline="1" outlineData="1" multipleFieldFilters="0" chartFormat="21">
  <location ref="C164:E171" firstHeaderRow="0" firstDataRow="1" firstDataCol="1" rowPageCount="5" colPageCount="1"/>
  <pivotFields count="52">
    <pivotField axis="axisPage" showAll="0">
      <items count="7">
        <item m="1" x="5"/>
        <item x="0"/>
        <item m="1" x="3"/>
        <item m="1" x="4"/>
        <item x="1"/>
        <item x="2"/>
        <item t="default"/>
      </items>
    </pivotField>
    <pivotField axis="axisPage" showAll="0">
      <items count="14">
        <item x="0"/>
        <item m="1" x="12"/>
        <item x="1"/>
        <item x="6"/>
        <item x="7"/>
        <item x="8"/>
        <item x="9"/>
        <item x="10"/>
        <item x="3"/>
        <item x="4"/>
        <item x="5"/>
        <item x="11"/>
        <item x="2"/>
        <item t="default"/>
      </items>
    </pivotField>
    <pivotField axis="axisPage" multipleItemSelectionAllowed="1" showAll="0">
      <items count="7">
        <item m="1" x="5"/>
        <item x="0"/>
        <item m="1" x="4"/>
        <item x="1"/>
        <item x="2"/>
        <item x="3"/>
        <item t="default"/>
      </items>
    </pivotField>
    <pivotField axis="axisRow" showAll="0">
      <items count="22">
        <item h="1" x="8"/>
        <item h="1" x="0"/>
        <item h="1" m="1" x="20"/>
        <item h="1" m="1" x="11"/>
        <item h="1" m="1" x="16"/>
        <item h="1" m="1" x="9"/>
        <item h="1" m="1" x="15"/>
        <item h="1" m="1" x="19"/>
        <item h="1" m="1" x="13"/>
        <item h="1" m="1" x="14"/>
        <item h="1" m="1" x="18"/>
        <item h="1" m="1" x="12"/>
        <item h="1" m="1" x="17"/>
        <item h="1" m="1" x="10"/>
        <item x="1"/>
        <item x="2"/>
        <item x="3"/>
        <item x="4"/>
        <item x="5"/>
        <item x="6"/>
        <item h="1" x="7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0">
        <item x="1"/>
        <item x="6"/>
        <item x="9"/>
        <item x="12"/>
        <item x="16"/>
        <item h="1" m="1" x="17"/>
        <item x="3"/>
        <item x="15"/>
        <item x="11"/>
        <item x="2"/>
        <item x="5"/>
        <item x="8"/>
        <item x="0"/>
        <item h="1" m="1" x="18"/>
        <item x="14"/>
        <item x="7"/>
        <item x="13"/>
        <item x="4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/>
    <pivotField showAll="0" defaultSubtotal="0"/>
  </pivotFields>
  <rowFields count="1">
    <field x="3"/>
  </rowFields>
  <rowItems count="7"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2">
    <i>
      <x/>
    </i>
    <i i="1">
      <x v="1"/>
    </i>
  </colItems>
  <pageFields count="5">
    <pageField fld="0" hier="-1"/>
    <pageField fld="1" hier="-1"/>
    <pageField fld="2" hier="-1"/>
    <pageField fld="9" hier="-1"/>
    <pageField fld="30" hier="-1"/>
  </pageFields>
  <dataFields count="2">
    <dataField name="ROP PROMEDIO PLANEADA" fld="38" subtotal="average" baseField="3" baseItem="15" numFmtId="1"/>
    <dataField name="ROP PROMEDIO REAL" fld="47" subtotal="average" baseField="3" baseItem="15" numFmtId="1"/>
  </dataFields>
  <formats count="6">
    <format dxfId="94">
      <pivotArea type="all" dataOnly="0" outline="0" fieldPosition="0"/>
    </format>
    <format dxfId="93">
      <pivotArea outline="0" collapsedLevelsAreSubtotals="1" fieldPosition="0"/>
    </format>
    <format dxfId="92">
      <pivotArea field="3" type="button" dataOnly="0" labelOnly="1" outline="0" axis="axisRow" fieldPosition="0"/>
    </format>
    <format dxfId="91">
      <pivotArea dataOnly="0" labelOnly="1" fieldPosition="0">
        <references count="1">
          <reference field="3" count="0"/>
        </references>
      </pivotArea>
    </format>
    <format dxfId="90">
      <pivotArea dataOnly="0" labelOnly="1" grandRow="1" outline="0" fieldPosition="0"/>
    </format>
    <format dxfId="8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0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8000000}" name="PivotTable12" cacheId="2" applyNumberFormats="0" applyBorderFormats="0" applyFontFormats="0" applyPatternFormats="0" applyAlignmentFormats="0" applyWidthHeightFormats="1" dataCaption="Valores" showError="1" updatedVersion="7" minRefreshableVersion="3" useAutoFormatting="1" itemPrintTitles="1" createdVersion="6" indent="0" outline="1" outlineData="1" multipleFieldFilters="0" chartFormat="22">
  <location ref="C147:E149" firstHeaderRow="0" firstDataRow="1" firstDataCol="1" rowPageCount="5" colPageCount="1"/>
  <pivotFields count="52">
    <pivotField axis="axisPage" showAll="0">
      <items count="7">
        <item m="1" x="5"/>
        <item x="0"/>
        <item m="1" x="3"/>
        <item m="1" x="4"/>
        <item x="1"/>
        <item x="2"/>
        <item t="default"/>
      </items>
    </pivotField>
    <pivotField axis="axisPage" multipleItemSelectionAllowed="1" showAll="0">
      <items count="14">
        <item h="1" x="0"/>
        <item m="1" x="12"/>
        <item h="1" x="1"/>
        <item h="1" x="6"/>
        <item h="1" x="7"/>
        <item h="1" x="8"/>
        <item h="1" x="9"/>
        <item h="1" x="10"/>
        <item h="1" x="3"/>
        <item h="1" x="4"/>
        <item h="1" x="5"/>
        <item h="1" x="11"/>
        <item x="2"/>
        <item t="default"/>
      </items>
    </pivotField>
    <pivotField axis="axisPage" multipleItemSelectionAllowed="1" showAll="0">
      <items count="7">
        <item m="1" x="5"/>
        <item x="0"/>
        <item m="1" x="4"/>
        <item x="1"/>
        <item x="2"/>
        <item x="3"/>
        <item t="default"/>
      </items>
    </pivotField>
    <pivotField axis="axisRow" showAll="0">
      <items count="22">
        <item h="1" x="8"/>
        <item h="1" x="0"/>
        <item h="1" m="1" x="20"/>
        <item h="1" m="1" x="11"/>
        <item h="1" m="1" x="16"/>
        <item h="1" m="1" x="9"/>
        <item h="1" m="1" x="15"/>
        <item h="1" m="1" x="19"/>
        <item h="1" m="1" x="13"/>
        <item h="1" m="1" x="14"/>
        <item h="1" m="1" x="18"/>
        <item h="1" m="1" x="12"/>
        <item h="1" m="1" x="17"/>
        <item h="1" m="1" x="10"/>
        <item x="1"/>
        <item x="2"/>
        <item x="3"/>
        <item x="4"/>
        <item x="5"/>
        <item x="6"/>
        <item h="1" x="7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0">
        <item h="1" x="1"/>
        <item h="1" x="6"/>
        <item h="1" x="9"/>
        <item h="1" x="12"/>
        <item x="16"/>
        <item h="1" m="1" x="17"/>
        <item h="1" x="3"/>
        <item h="1" x="15"/>
        <item h="1" x="11"/>
        <item h="1" x="2"/>
        <item x="5"/>
        <item h="1" x="8"/>
        <item h="1" x="0"/>
        <item h="1" m="1" x="18"/>
        <item h="1" x="14"/>
        <item h="1" x="7"/>
        <item h="1" x="13"/>
        <item h="1" x="4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/>
    <pivotField showAll="0" defaultSubtotal="0"/>
  </pivotFields>
  <rowFields count="1">
    <field x="3"/>
  </rowFields>
  <rowItems count="2">
    <i>
      <x v="15"/>
    </i>
    <i t="grand">
      <x/>
    </i>
  </rowItems>
  <colFields count="1">
    <field x="-2"/>
  </colFields>
  <colItems count="2">
    <i>
      <x/>
    </i>
    <i i="1">
      <x v="1"/>
    </i>
  </colItems>
  <pageFields count="5">
    <pageField fld="0" hier="-1"/>
    <pageField fld="1" hier="-1"/>
    <pageField fld="2" hier="-1"/>
    <pageField fld="9" hier="-1"/>
    <pageField fld="30" hier="-1"/>
  </pageFields>
  <dataFields count="2">
    <dataField name="ROP PROMEDIO PLANEADA" fld="38" subtotal="average" baseField="3" baseItem="15" numFmtId="1"/>
    <dataField name="ROP PROMEDIO REAL" fld="47" subtotal="average" baseField="3" baseItem="15" numFmtId="1"/>
  </dataFields>
  <formats count="6">
    <format dxfId="100">
      <pivotArea type="all" dataOnly="0" outline="0" fieldPosition="0"/>
    </format>
    <format dxfId="99">
      <pivotArea outline="0" collapsedLevelsAreSubtotals="1" fieldPosition="0"/>
    </format>
    <format dxfId="98">
      <pivotArea field="3" type="button" dataOnly="0" labelOnly="1" outline="0" axis="axisRow" fieldPosition="0"/>
    </format>
    <format dxfId="97">
      <pivotArea dataOnly="0" labelOnly="1" fieldPosition="0">
        <references count="1">
          <reference field="3" count="1">
            <x v="15"/>
          </reference>
        </references>
      </pivotArea>
    </format>
    <format dxfId="96">
      <pivotArea dataOnly="0" labelOnly="1" grandRow="1" outline="0" fieldPosition="0"/>
    </format>
    <format dxfId="9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8">
    <chartFormat chart="0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C000000}" name="PivotTable8" cacheId="2" applyNumberFormats="0" applyBorderFormats="0" applyFontFormats="0" applyPatternFormats="0" applyAlignmentFormats="0" applyWidthHeightFormats="1" dataCaption="Valores" showError="1" updatedVersion="7" minRefreshableVersion="3" useAutoFormatting="1" itemPrintTitles="1" createdVersion="6" indent="0" outline="1" outlineData="1" multipleFieldFilters="0" chartFormat="22">
  <location ref="C99:E101" firstHeaderRow="0" firstDataRow="1" firstDataCol="1" rowPageCount="5" colPageCount="1"/>
  <pivotFields count="52">
    <pivotField axis="axisPage" showAll="0">
      <items count="7">
        <item m="1" x="5"/>
        <item x="0"/>
        <item m="1" x="3"/>
        <item m="1" x="4"/>
        <item x="1"/>
        <item x="2"/>
        <item t="default"/>
      </items>
    </pivotField>
    <pivotField axis="axisPage" multipleItemSelectionAllowed="1" showAll="0">
      <items count="14">
        <item h="1" x="0"/>
        <item m="1" x="12"/>
        <item h="1" x="1"/>
        <item h="1" x="6"/>
        <item h="1" x="7"/>
        <item h="1" x="8"/>
        <item h="1" x="9"/>
        <item h="1" x="10"/>
        <item h="1" x="3"/>
        <item x="4"/>
        <item h="1" x="5"/>
        <item h="1" x="11"/>
        <item h="1" x="2"/>
        <item t="default"/>
      </items>
    </pivotField>
    <pivotField axis="axisPage" multipleItemSelectionAllowed="1" showAll="0">
      <items count="7">
        <item m="1" x="5"/>
        <item x="0"/>
        <item m="1" x="4"/>
        <item x="1"/>
        <item x="2"/>
        <item x="3"/>
        <item t="default"/>
      </items>
    </pivotField>
    <pivotField axis="axisRow" showAll="0">
      <items count="22">
        <item h="1" x="8"/>
        <item h="1" x="0"/>
        <item h="1" m="1" x="20"/>
        <item h="1" m="1" x="11"/>
        <item h="1" m="1" x="16"/>
        <item h="1" m="1" x="9"/>
        <item h="1" m="1" x="15"/>
        <item h="1" m="1" x="19"/>
        <item h="1" m="1" x="13"/>
        <item h="1" m="1" x="14"/>
        <item h="1" m="1" x="18"/>
        <item h="1" m="1" x="12"/>
        <item h="1" m="1" x="17"/>
        <item h="1" m="1" x="10"/>
        <item x="1"/>
        <item x="2"/>
        <item x="3"/>
        <item x="4"/>
        <item x="5"/>
        <item x="6"/>
        <item h="1" x="7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0">
        <item h="1" x="1"/>
        <item h="1" x="6"/>
        <item h="1" x="9"/>
        <item h="1" x="12"/>
        <item x="16"/>
        <item h="1" m="1" x="17"/>
        <item h="1" x="3"/>
        <item h="1" x="15"/>
        <item h="1" x="11"/>
        <item h="1" x="2"/>
        <item x="5"/>
        <item h="1" x="8"/>
        <item h="1" x="0"/>
        <item h="1" m="1" x="18"/>
        <item h="1" x="14"/>
        <item h="1" x="7"/>
        <item h="1" x="13"/>
        <item h="1" x="4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/>
    <pivotField showAll="0" defaultSubtotal="0"/>
  </pivotFields>
  <rowFields count="1">
    <field x="3"/>
  </rowFields>
  <rowItems count="2">
    <i>
      <x v="15"/>
    </i>
    <i t="grand">
      <x/>
    </i>
  </rowItems>
  <colFields count="1">
    <field x="-2"/>
  </colFields>
  <colItems count="2">
    <i>
      <x/>
    </i>
    <i i="1">
      <x v="1"/>
    </i>
  </colItems>
  <pageFields count="5">
    <pageField fld="0" hier="-1"/>
    <pageField fld="1" hier="-1"/>
    <pageField fld="2" hier="-1"/>
    <pageField fld="9" hier="-1"/>
    <pageField fld="30" hier="-1"/>
  </pageFields>
  <dataFields count="2">
    <dataField name="ROP PROMEDIO PLANEADA" fld="38" subtotal="average" baseField="3" baseItem="15" numFmtId="1"/>
    <dataField name="ROP PROMEDIO REAL" fld="47" subtotal="average" baseField="3" baseItem="15" numFmtId="1"/>
  </dataFields>
  <formats count="6">
    <format dxfId="106">
      <pivotArea type="all" dataOnly="0" outline="0" fieldPosition="0"/>
    </format>
    <format dxfId="105">
      <pivotArea outline="0" collapsedLevelsAreSubtotals="1" fieldPosition="0"/>
    </format>
    <format dxfId="104">
      <pivotArea field="3" type="button" dataOnly="0" labelOnly="1" outline="0" axis="axisRow" fieldPosition="0"/>
    </format>
    <format dxfId="103">
      <pivotArea dataOnly="0" labelOnly="1" fieldPosition="0">
        <references count="1">
          <reference field="3" count="1">
            <x v="15"/>
          </reference>
        </references>
      </pivotArea>
    </format>
    <format dxfId="102">
      <pivotArea dataOnly="0" labelOnly="1" grandRow="1" outline="0" fieldPosition="0"/>
    </format>
    <format dxfId="10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8">
    <chartFormat chart="0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7000000}" name="TablaDinámica1" cacheId="2" applyNumberFormats="0" applyBorderFormats="0" applyFontFormats="0" applyPatternFormats="0" applyAlignmentFormats="0" applyWidthHeightFormats="1" dataCaption="Valores" showError="1" updatedVersion="7" minRefreshableVersion="3" useAutoFormatting="1" itemPrintTitles="1" createdVersion="6" indent="0" outline="1" outlineData="1" multipleFieldFilters="0" chartFormat="64">
  <location ref="B21:D27" firstHeaderRow="0" firstDataRow="1" firstDataCol="1" rowPageCount="5" colPageCount="1"/>
  <pivotFields count="52">
    <pivotField axis="axisPage" showAll="0">
      <items count="7">
        <item m="1" x="5"/>
        <item x="0"/>
        <item m="1" x="3"/>
        <item m="1" x="4"/>
        <item x="1"/>
        <item x="2"/>
        <item t="default"/>
      </items>
    </pivotField>
    <pivotField axis="axisPage" showAll="0">
      <items count="14">
        <item x="0"/>
        <item m="1" x="12"/>
        <item x="1"/>
        <item x="6"/>
        <item x="7"/>
        <item x="8"/>
        <item x="9"/>
        <item x="10"/>
        <item x="3"/>
        <item x="4"/>
        <item x="5"/>
        <item x="11"/>
        <item x="2"/>
        <item t="default"/>
      </items>
    </pivotField>
    <pivotField axis="axisPage" multipleItemSelectionAllowed="1" showAll="0">
      <items count="7">
        <item m="1" x="5"/>
        <item x="0"/>
        <item m="1" x="4"/>
        <item x="1"/>
        <item x="2"/>
        <item x="3"/>
        <item t="default"/>
      </items>
    </pivotField>
    <pivotField axis="axisRow" showAll="0">
      <items count="22">
        <item h="1" x="8"/>
        <item h="1" x="0"/>
        <item h="1" m="1" x="20"/>
        <item h="1" m="1" x="11"/>
        <item h="1" m="1" x="16"/>
        <item h="1" m="1" x="9"/>
        <item h="1" m="1" x="15"/>
        <item h="1" m="1" x="19"/>
        <item h="1" m="1" x="13"/>
        <item h="1" m="1" x="14"/>
        <item h="1" m="1" x="18"/>
        <item h="1" m="1" x="12"/>
        <item h="1" m="1" x="17"/>
        <item h="1" m="1" x="10"/>
        <item x="1"/>
        <item x="2"/>
        <item x="3"/>
        <item x="4"/>
        <item x="5"/>
        <item x="6"/>
        <item h="1" x="7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0">
        <item h="1" x="1"/>
        <item h="1" x="6"/>
        <item h="1" x="9"/>
        <item h="1" x="12"/>
        <item x="16"/>
        <item h="1" m="1" x="17"/>
        <item h="1" x="3"/>
        <item h="1" x="15"/>
        <item h="1" x="11"/>
        <item h="1" x="2"/>
        <item x="5"/>
        <item h="1" x="8"/>
        <item h="1" x="0"/>
        <item h="1" m="1" x="18"/>
        <item h="1" x="14"/>
        <item h="1" x="7"/>
        <item h="1" x="13"/>
        <item h="1" x="4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/>
    <pivotField showAll="0" defaultSubtotal="0"/>
  </pivotFields>
  <rowFields count="1">
    <field x="3"/>
  </rowFields>
  <rowItems count="6"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2">
    <i>
      <x/>
    </i>
    <i i="1">
      <x v="1"/>
    </i>
  </colItems>
  <pageFields count="5">
    <pageField fld="0" hier="-1"/>
    <pageField fld="1" hier="-1"/>
    <pageField fld="2" hier="-1"/>
    <pageField fld="9" hier="-1"/>
    <pageField fld="30" hier="-1"/>
  </pageFields>
  <dataFields count="2">
    <dataField name="ROP PROMEDIO PLANEADA" fld="38" subtotal="average" baseField="3" baseItem="15" numFmtId="1"/>
    <dataField name="ROP PROMEDIO REAL" fld="47" subtotal="average" baseField="3" baseItem="15" numFmtId="1"/>
  </dataFields>
  <formats count="6">
    <format dxfId="112">
      <pivotArea type="all" dataOnly="0" outline="0" fieldPosition="0"/>
    </format>
    <format dxfId="111">
      <pivotArea outline="0" collapsedLevelsAreSubtotals="1" fieldPosition="0"/>
    </format>
    <format dxfId="110">
      <pivotArea field="3" type="button" dataOnly="0" labelOnly="1" outline="0" axis="axisRow" fieldPosition="0"/>
    </format>
    <format dxfId="109">
      <pivotArea dataOnly="0" labelOnly="1" fieldPosition="0">
        <references count="1">
          <reference field="3" count="5">
            <x v="15"/>
            <x v="16"/>
            <x v="17"/>
            <x v="18"/>
            <x v="19"/>
          </reference>
        </references>
      </pivotArea>
    </format>
    <format dxfId="108">
      <pivotArea dataOnly="0" labelOnly="1" grandRow="1" outline="0" fieldPosition="0"/>
    </format>
    <format dxfId="10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0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6000000}" name="PivotTable6" cacheId="2" applyNumberFormats="0" applyBorderFormats="0" applyFontFormats="0" applyPatternFormats="0" applyAlignmentFormats="0" applyWidthHeightFormats="1" dataCaption="Valores" showError="1" updatedVersion="7" minRefreshableVersion="3" useAutoFormatting="1" itemPrintTitles="1" createdVersion="6" indent="0" outline="1" outlineData="1" multipleFieldFilters="0" chartFormat="22">
  <location ref="C82:E85" firstHeaderRow="0" firstDataRow="1" firstDataCol="1" rowPageCount="5" colPageCount="1"/>
  <pivotFields count="52">
    <pivotField axis="axisPage" showAll="0">
      <items count="7">
        <item m="1" x="5"/>
        <item x="0"/>
        <item m="1" x="3"/>
        <item m="1" x="4"/>
        <item x="1"/>
        <item x="2"/>
        <item t="default"/>
      </items>
    </pivotField>
    <pivotField axis="axisPage" multipleItemSelectionAllowed="1" showAll="0">
      <items count="14">
        <item h="1" x="0"/>
        <item m="1" x="12"/>
        <item h="1" x="1"/>
        <item h="1" x="6"/>
        <item h="1" x="7"/>
        <item h="1" x="8"/>
        <item h="1" x="9"/>
        <item h="1" x="10"/>
        <item x="3"/>
        <item h="1" x="4"/>
        <item h="1" x="5"/>
        <item h="1" x="11"/>
        <item h="1" x="2"/>
        <item t="default"/>
      </items>
    </pivotField>
    <pivotField axis="axisPage" multipleItemSelectionAllowed="1" showAll="0">
      <items count="7">
        <item m="1" x="5"/>
        <item x="0"/>
        <item m="1" x="4"/>
        <item x="1"/>
        <item x="2"/>
        <item x="3"/>
        <item t="default"/>
      </items>
    </pivotField>
    <pivotField axis="axisRow" showAll="0">
      <items count="22">
        <item h="1" x="8"/>
        <item h="1" x="0"/>
        <item h="1" m="1" x="20"/>
        <item h="1" m="1" x="11"/>
        <item h="1" m="1" x="16"/>
        <item h="1" m="1" x="9"/>
        <item h="1" m="1" x="15"/>
        <item h="1" m="1" x="19"/>
        <item h="1" m="1" x="13"/>
        <item h="1" m="1" x="14"/>
        <item h="1" m="1" x="18"/>
        <item h="1" m="1" x="12"/>
        <item h="1" m="1" x="17"/>
        <item h="1" m="1" x="10"/>
        <item x="1"/>
        <item x="2"/>
        <item x="3"/>
        <item x="4"/>
        <item x="5"/>
        <item x="6"/>
        <item h="1" x="7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0">
        <item h="1" x="1"/>
        <item h="1" x="6"/>
        <item h="1" x="9"/>
        <item h="1" x="12"/>
        <item x="16"/>
        <item h="1" m="1" x="17"/>
        <item h="1" x="3"/>
        <item h="1" x="15"/>
        <item h="1" x="11"/>
        <item h="1" x="2"/>
        <item x="5"/>
        <item h="1" x="8"/>
        <item h="1" x="0"/>
        <item h="1" m="1" x="18"/>
        <item h="1" x="14"/>
        <item h="1" x="7"/>
        <item h="1" x="13"/>
        <item h="1" x="4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/>
    <pivotField showAll="0" defaultSubtotal="0"/>
  </pivotFields>
  <rowFields count="1">
    <field x="3"/>
  </rowFields>
  <rowItems count="3"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pageFields count="5">
    <pageField fld="0" hier="-1"/>
    <pageField fld="1" hier="-1"/>
    <pageField fld="2" hier="-1"/>
    <pageField fld="9" hier="-1"/>
    <pageField fld="30" hier="-1"/>
  </pageFields>
  <dataFields count="2">
    <dataField name="ROP PROMEDIO PLANEADA" fld="38" subtotal="average" baseField="3" baseItem="15" numFmtId="1"/>
    <dataField name="ROP PROMEDIO REAL" fld="47" subtotal="average" baseField="3" baseItem="15" numFmtId="1"/>
  </dataFields>
  <formats count="6">
    <format dxfId="118">
      <pivotArea type="all" dataOnly="0" outline="0" fieldPosition="0"/>
    </format>
    <format dxfId="117">
      <pivotArea outline="0" collapsedLevelsAreSubtotals="1" fieldPosition="0"/>
    </format>
    <format dxfId="116">
      <pivotArea field="3" type="button" dataOnly="0" labelOnly="1" outline="0" axis="axisRow" fieldPosition="0"/>
    </format>
    <format dxfId="115">
      <pivotArea dataOnly="0" labelOnly="1" fieldPosition="0">
        <references count="1">
          <reference field="3" count="2">
            <x v="15"/>
            <x v="16"/>
          </reference>
        </references>
      </pivotArea>
    </format>
    <format dxfId="114">
      <pivotArea dataOnly="0" labelOnly="1" grandRow="1" outline="0" fieldPosition="0"/>
    </format>
    <format dxfId="1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8">
    <chartFormat chart="0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B000000}" name="TablaDinámica3" cacheId="2" applyNumberFormats="0" applyBorderFormats="0" applyFontFormats="0" applyPatternFormats="0" applyAlignmentFormats="0" applyWidthHeightFormats="1" dataCaption="Valores" showError="1" updatedVersion="7" minRefreshableVersion="3" useAutoFormatting="1" itemPrintTitles="1" createdVersion="6" indent="0" outline="1" outlineData="1" multipleFieldFilters="0" chartFormat="19">
  <location ref="B50:E52" firstHeaderRow="0" firstDataRow="1" firstDataCol="1" rowPageCount="4" colPageCount="1"/>
  <pivotFields count="52">
    <pivotField axis="axisPage" showAll="0">
      <items count="7">
        <item m="1" x="5"/>
        <item x="0"/>
        <item m="1" x="3"/>
        <item m="1" x="4"/>
        <item x="1"/>
        <item x="2"/>
        <item t="default"/>
      </items>
    </pivotField>
    <pivotField axis="axisPage" showAll="0">
      <items count="14">
        <item m="1" x="12"/>
        <item x="0"/>
        <item x="1"/>
        <item x="6"/>
        <item x="7"/>
        <item x="8"/>
        <item x="9"/>
        <item x="10"/>
        <item x="3"/>
        <item x="4"/>
        <item x="5"/>
        <item x="11"/>
        <item x="2"/>
        <item t="default"/>
      </items>
    </pivotField>
    <pivotField axis="axisPage" showAll="0">
      <items count="7">
        <item m="1" x="5"/>
        <item x="0"/>
        <item m="1" x="4"/>
        <item x="1"/>
        <item x="2"/>
        <item x="3"/>
        <item t="default"/>
      </items>
    </pivotField>
    <pivotField axis="axisRow" showAll="0">
      <items count="22">
        <item x="8"/>
        <item m="1" x="20"/>
        <item m="1" x="11"/>
        <item m="1" x="16"/>
        <item m="1" x="9"/>
        <item x="0"/>
        <item m="1" x="15"/>
        <item m="1" x="19"/>
        <item m="1" x="13"/>
        <item m="1" x="14"/>
        <item m="1" x="18"/>
        <item m="1" x="12"/>
        <item m="1" x="17"/>
        <item m="1" x="1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0">
        <item h="1" x="1"/>
        <item h="1" x="6"/>
        <item h="1" x="9"/>
        <item h="1" x="12"/>
        <item x="16"/>
        <item h="1" m="1" x="17"/>
        <item h="1" x="3"/>
        <item h="1" x="15"/>
        <item h="1" x="11"/>
        <item h="1" x="14"/>
        <item h="1" x="7"/>
        <item h="1" x="2"/>
        <item h="1" x="5"/>
        <item h="1" x="8"/>
        <item h="1" m="1" x="18"/>
        <item h="1" x="0"/>
        <item h="1" x="13"/>
        <item h="1" x="4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dataField="1" showAll="0"/>
    <pivotField dataField="1" showAll="0"/>
    <pivotField showAll="0"/>
    <pivotField showAll="0"/>
  </pivotFields>
  <rowFields count="1">
    <field x="3"/>
  </rowFields>
  <rowItems count="2"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9" hier="-1"/>
    <pageField fld="2" hier="-1"/>
    <pageField fld="0" hier="-1"/>
    <pageField fld="1" hier="-1"/>
  </pageFields>
  <dataFields count="3">
    <dataField name="ROP DESLIZADO TURNO DIA" fld="48" subtotal="average" baseField="3" baseItem="9"/>
    <dataField name="ROP DESLIZADO TURNO NOCHE" fld="49" subtotal="average" baseField="3" baseItem="9"/>
    <dataField name="ROP PROMEDIO KPI" fld="38" subtotal="average" baseField="3" baseItem="0"/>
  </dataFields>
  <formats count="5">
    <format dxfId="123">
      <pivotArea type="all" dataOnly="0" outline="0" fieldPosition="0"/>
    </format>
    <format dxfId="122">
      <pivotArea outline="0" collapsedLevelsAreSubtotals="1" fieldPosition="0"/>
    </format>
    <format dxfId="121">
      <pivotArea field="3" type="button" dataOnly="0" labelOnly="1" outline="0" axis="axisRow" fieldPosition="0"/>
    </format>
    <format dxfId="120">
      <pivotArea dataOnly="0" labelOnly="1" grandRow="1" outline="0" fieldPosition="0"/>
    </format>
    <format dxfId="11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6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5000000}" name="PivotTable5" cacheId="2" applyNumberFormats="0" applyBorderFormats="0" applyFontFormats="0" applyPatternFormats="0" applyAlignmentFormats="0" applyWidthHeightFormats="1" dataCaption="Valores" showError="1" updatedVersion="7" minRefreshableVersion="3" useAutoFormatting="1" itemPrintTitles="1" createdVersion="6" indent="0" outline="1" outlineData="1" multipleFieldFilters="0" chartFormat="21">
  <location ref="C68:E71" firstHeaderRow="0" firstDataRow="1" firstDataCol="1" rowPageCount="5" colPageCount="1"/>
  <pivotFields count="52">
    <pivotField axis="axisPage" showAll="0">
      <items count="7">
        <item m="1" x="5"/>
        <item x="0"/>
        <item m="1" x="3"/>
        <item m="1" x="4"/>
        <item x="1"/>
        <item x="2"/>
        <item t="default"/>
      </items>
    </pivotField>
    <pivotField axis="axisPage" multipleItemSelectionAllowed="1" showAll="0">
      <items count="14">
        <item h="1" x="0"/>
        <item m="1" x="12"/>
        <item h="1" x="1"/>
        <item h="1" x="6"/>
        <item h="1" x="7"/>
        <item x="8"/>
        <item x="9"/>
        <item x="10"/>
        <item h="1" x="3"/>
        <item h="1" x="4"/>
        <item h="1" x="5"/>
        <item h="1" x="11"/>
        <item h="1" x="2"/>
        <item t="default"/>
      </items>
    </pivotField>
    <pivotField axis="axisPage" multipleItemSelectionAllowed="1" showAll="0">
      <items count="7">
        <item m="1" x="5"/>
        <item x="0"/>
        <item m="1" x="4"/>
        <item x="1"/>
        <item x="2"/>
        <item x="3"/>
        <item t="default"/>
      </items>
    </pivotField>
    <pivotField axis="axisRow" showAll="0">
      <items count="22">
        <item h="1" x="8"/>
        <item h="1" x="0"/>
        <item h="1" m="1" x="20"/>
        <item h="1" m="1" x="11"/>
        <item h="1" m="1" x="16"/>
        <item h="1" m="1" x="9"/>
        <item h="1" m="1" x="15"/>
        <item h="1" m="1" x="19"/>
        <item h="1" m="1" x="13"/>
        <item h="1" m="1" x="14"/>
        <item h="1" m="1" x="18"/>
        <item h="1" m="1" x="12"/>
        <item h="1" m="1" x="17"/>
        <item h="1" m="1" x="10"/>
        <item x="1"/>
        <item x="2"/>
        <item x="3"/>
        <item x="4"/>
        <item x="5"/>
        <item x="6"/>
        <item h="1" x="7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0">
        <item h="1" x="1"/>
        <item h="1" x="6"/>
        <item h="1" x="9"/>
        <item h="1" x="12"/>
        <item x="16"/>
        <item h="1" m="1" x="17"/>
        <item h="1" x="3"/>
        <item h="1" x="15"/>
        <item h="1" x="11"/>
        <item h="1" x="2"/>
        <item x="5"/>
        <item h="1" x="8"/>
        <item h="1" x="0"/>
        <item h="1" m="1" x="18"/>
        <item h="1" x="14"/>
        <item h="1" x="7"/>
        <item h="1" x="13"/>
        <item h="1" x="4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/>
    <pivotField showAll="0" defaultSubtotal="0"/>
  </pivotFields>
  <rowFields count="1">
    <field x="3"/>
  </rowFields>
  <rowItems count="3">
    <i>
      <x v="17"/>
    </i>
    <i>
      <x v="18"/>
    </i>
    <i t="grand">
      <x/>
    </i>
  </rowItems>
  <colFields count="1">
    <field x="-2"/>
  </colFields>
  <colItems count="2">
    <i>
      <x/>
    </i>
    <i i="1">
      <x v="1"/>
    </i>
  </colItems>
  <pageFields count="5">
    <pageField fld="0" hier="-1"/>
    <pageField fld="1" hier="-1"/>
    <pageField fld="2" hier="-1"/>
    <pageField fld="9" hier="-1"/>
    <pageField fld="30" hier="-1"/>
  </pageFields>
  <dataFields count="2">
    <dataField name="ROP PROMEDIO PLANEADA" fld="38" subtotal="average" baseField="3" baseItem="15" numFmtId="1"/>
    <dataField name="ROP PROMEDIO REAL" fld="47" subtotal="average" baseField="3" baseItem="15" numFmtId="1"/>
  </dataFields>
  <formats count="6">
    <format dxfId="129">
      <pivotArea type="all" dataOnly="0" outline="0" fieldPosition="0"/>
    </format>
    <format dxfId="128">
      <pivotArea outline="0" collapsedLevelsAreSubtotals="1" fieldPosition="0"/>
    </format>
    <format dxfId="127">
      <pivotArea field="3" type="button" dataOnly="0" labelOnly="1" outline="0" axis="axisRow" fieldPosition="0"/>
    </format>
    <format dxfId="126">
      <pivotArea dataOnly="0" labelOnly="1" fieldPosition="0">
        <references count="1">
          <reference field="3" count="2">
            <x v="17"/>
            <x v="18"/>
          </reference>
        </references>
      </pivotArea>
    </format>
    <format dxfId="125">
      <pivotArea dataOnly="0" labelOnly="1" grandRow="1" outline="0" fieldPosition="0"/>
    </format>
    <format dxfId="12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0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0000000}" name="TablaDinámica1" cacheId="0" applyNumberFormats="0" applyBorderFormats="0" applyFontFormats="0" applyPatternFormats="0" applyAlignmentFormats="0" applyWidthHeightFormats="1" dataCaption="Valores" showError="1" updatedVersion="7" minRefreshableVersion="3" useAutoFormatting="1" itemPrintTitles="1" createdVersion="6" indent="0" outline="1" outlineData="1" multipleFieldFilters="0" chartFormat="19">
  <location ref="B21:E27" firstHeaderRow="0" firstDataRow="1" firstDataCol="1" rowPageCount="3" colPageCount="1"/>
  <pivotFields count="80">
    <pivotField axis="axisPage" showAll="0">
      <items count="7">
        <item m="1" x="5"/>
        <item x="0"/>
        <item m="1" x="3"/>
        <item m="1" x="4"/>
        <item x="1"/>
        <item x="2"/>
        <item t="default"/>
      </items>
    </pivotField>
    <pivotField showAll="0"/>
    <pivotField axis="axisPage" showAll="0">
      <items count="7">
        <item m="1" x="5"/>
        <item x="0"/>
        <item m="1" x="4"/>
        <item x="1"/>
        <item x="2"/>
        <item x="3"/>
        <item t="default"/>
      </items>
    </pivotField>
    <pivotField axis="axisRow" showAll="0">
      <items count="22">
        <item h="1" x="8"/>
        <item h="1" m="1" x="20"/>
        <item h="1" m="1" x="11"/>
        <item h="1" m="1" x="16"/>
        <item h="1" m="1" x="9"/>
        <item h="1" x="0"/>
        <item h="1" m="1" x="15"/>
        <item h="1" m="1" x="19"/>
        <item h="1" m="1" x="13"/>
        <item h="1" m="1" x="14"/>
        <item h="1" m="1" x="18"/>
        <item h="1" m="1" x="12"/>
        <item h="1" m="1" x="17"/>
        <item h="1" m="1" x="10"/>
        <item x="1"/>
        <item x="2"/>
        <item x="3"/>
        <item x="4"/>
        <item x="5"/>
        <item h="1" x="6"/>
        <item h="1" x="7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20">
        <item x="1"/>
        <item x="6"/>
        <item x="9"/>
        <item x="12"/>
        <item x="16"/>
        <item m="1" x="17"/>
        <item x="3"/>
        <item x="15"/>
        <item x="11"/>
        <item x="14"/>
        <item x="7"/>
        <item x="2"/>
        <item x="13"/>
        <item x="5"/>
        <item x="8"/>
        <item m="1" x="18"/>
        <item x="0"/>
        <item x="4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ragToRow="0" dragToCol="0" dragToPage="0" showAll="0" defaultSubtotal="0"/>
  </pivotFields>
  <rowFields count="1">
    <field x="3"/>
  </rowFields>
  <rowItems count="6"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2" hier="-1"/>
    <pageField fld="9" hier="-1"/>
  </pageFields>
  <dataFields count="3">
    <dataField name="Promedio de POOH TURNO DIA" fld="68" subtotal="average" baseField="3" baseItem="4"/>
    <dataField name="Promedio de POOH TURNO NOCHE" fld="69" subtotal="average" baseField="3" baseItem="4"/>
    <dataField name="VELOCIDAD MINIMA DE POOH" fld="40" subtotal="average" baseField="3" baseItem="4"/>
  </dataFields>
  <formats count="6">
    <format dxfId="58">
      <pivotArea type="all" dataOnly="0" outline="0" fieldPosition="0"/>
    </format>
    <format dxfId="57">
      <pivotArea outline="0" collapsedLevelsAreSubtotals="1" fieldPosition="0"/>
    </format>
    <format dxfId="56">
      <pivotArea field="3" type="button" dataOnly="0" labelOnly="1" outline="0" axis="axisRow" fieldPosition="0"/>
    </format>
    <format dxfId="55">
      <pivotArea dataOnly="0" labelOnly="1" fieldPosition="0">
        <references count="1">
          <reference field="3" count="0"/>
        </references>
      </pivotArea>
    </format>
    <format dxfId="54">
      <pivotArea dataOnly="0" labelOnly="1" grandRow="1" outline="0" fieldPosition="0"/>
    </format>
    <format dxfId="5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12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F000000}" name="TablaDinámica4" cacheId="0" applyNumberFormats="0" applyBorderFormats="0" applyFontFormats="0" applyPatternFormats="0" applyAlignmentFormats="0" applyWidthHeightFormats="1" dataCaption="Valores" showError="1" updatedVersion="7" minRefreshableVersion="3" useAutoFormatting="1" itemPrintTitles="1" createdVersion="6" indent="0" outline="1" outlineData="1" multipleFieldFilters="0" chartFormat="24">
  <location ref="B7:E11" firstHeaderRow="0" firstDataRow="1" firstDataCol="1" rowPageCount="3" colPageCount="1"/>
  <pivotFields count="80">
    <pivotField axis="axisPage" showAll="0">
      <items count="7">
        <item m="1" x="5"/>
        <item x="0"/>
        <item m="1" x="3"/>
        <item m="1" x="4"/>
        <item x="1"/>
        <item x="2"/>
        <item t="default"/>
      </items>
    </pivotField>
    <pivotField showAll="0" defaultSubtotal="0"/>
    <pivotField axis="axisPage" multipleItemSelectionAllowed="1" showAll="0">
      <items count="7">
        <item m="1" x="5"/>
        <item x="0"/>
        <item m="1" x="4"/>
        <item x="1"/>
        <item x="2"/>
        <item x="3"/>
        <item t="default"/>
      </items>
    </pivotField>
    <pivotField axis="axisRow" showAll="0">
      <items count="22">
        <item h="1" x="8"/>
        <item h="1" x="0"/>
        <item h="1" m="1" x="20"/>
        <item h="1" m="1" x="11"/>
        <item h="1" m="1" x="16"/>
        <item h="1" m="1" x="9"/>
        <item h="1" m="1" x="15"/>
        <item h="1" m="1" x="19"/>
        <item h="1" m="1" x="13"/>
        <item h="1" m="1" x="14"/>
        <item h="1" m="1" x="18"/>
        <item h="1" m="1" x="12"/>
        <item h="1" m="1" x="17"/>
        <item h="1" m="1" x="10"/>
        <item x="1"/>
        <item x="2"/>
        <item x="3"/>
        <item x="4"/>
        <item x="5"/>
        <item h="1" x="6"/>
        <item h="1" x="7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0">
        <item h="1" x="1"/>
        <item h="1" x="6"/>
        <item h="1" x="9"/>
        <item h="1" x="12"/>
        <item h="1" x="16"/>
        <item h="1" m="1" x="17"/>
        <item h="1" x="3"/>
        <item h="1" x="15"/>
        <item h="1" x="11"/>
        <item x="2"/>
        <item h="1" x="5"/>
        <item h="1" x="8"/>
        <item h="1" x="0"/>
        <item h="1" m="1" x="18"/>
        <item h="1" x="14"/>
        <item h="1" x="7"/>
        <item x="13"/>
        <item h="1" x="4"/>
        <item h="1" x="10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ragToRow="0" dragToCol="0" dragToPage="0" showAll="0" defaultSubtotal="0"/>
  </pivotFields>
  <rowFields count="1">
    <field x="3"/>
  </rowFields>
  <rowItems count="4">
    <i>
      <x v="15"/>
    </i>
    <i>
      <x v="16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2" hier="-1"/>
    <pageField fld="9" hier="-1"/>
    <pageField fld="0" hier="-1"/>
  </pageFields>
  <dataFields count="3">
    <dataField name="Promedio de RIH TURNO DIA" fld="66" subtotal="average" baseField="3" baseItem="3"/>
    <dataField name="Promedio de RIH TURNO NOCHE" fld="67" subtotal="average" baseField="3" baseItem="3"/>
    <dataField name="VELOCIDAD MINIMA DE RIH" fld="40" subtotal="average" baseField="3" baseItem="3"/>
  </dataFields>
  <formats count="6">
    <format dxfId="64">
      <pivotArea type="all" dataOnly="0" outline="0" fieldPosition="0"/>
    </format>
    <format dxfId="63">
      <pivotArea outline="0" collapsedLevelsAreSubtotals="1" fieldPosition="0"/>
    </format>
    <format dxfId="62">
      <pivotArea field="3" type="button" dataOnly="0" labelOnly="1" outline="0" axis="axisRow" fieldPosition="0"/>
    </format>
    <format dxfId="61">
      <pivotArea dataOnly="0" labelOnly="1" fieldPosition="0">
        <references count="1">
          <reference field="3" count="3">
            <x v="15"/>
            <x v="16"/>
            <x v="18"/>
          </reference>
        </references>
      </pivotArea>
    </format>
    <format dxfId="60">
      <pivotArea dataOnly="0" labelOnly="1" grandRow="1" outline="0" fieldPosition="0"/>
    </format>
    <format dxfId="5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6">
    <chartFormat chart="2" format="2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3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3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13000000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6" indent="0" outline="1" outlineData="1" multipleFieldFilters="0" chartFormat="13">
  <location ref="B23:E29" firstHeaderRow="0" firstDataRow="1" firstDataCol="1" rowPageCount="3" colPageCount="1"/>
  <pivotFields count="80">
    <pivotField axis="axisPage" showAll="0">
      <items count="7">
        <item m="1" x="4"/>
        <item m="1" x="3"/>
        <item x="1"/>
        <item m="1" x="5"/>
        <item x="0"/>
        <item x="2"/>
        <item t="default"/>
      </items>
    </pivotField>
    <pivotField showAll="0"/>
    <pivotField axis="axisPage" showAll="0">
      <items count="7">
        <item m="1" x="5"/>
        <item m="1" x="4"/>
        <item x="1"/>
        <item x="0"/>
        <item x="2"/>
        <item x="3"/>
        <item t="default"/>
      </items>
    </pivotField>
    <pivotField axis="axisRow" showAll="0">
      <items count="22">
        <item h="1" x="8"/>
        <item h="1" m="1" x="20"/>
        <item h="1" m="1" x="11"/>
        <item h="1" m="1" x="16"/>
        <item h="1" m="1" x="9"/>
        <item h="1" m="1" x="15"/>
        <item h="1" m="1" x="19"/>
        <item h="1" m="1" x="13"/>
        <item h="1" m="1" x="14"/>
        <item h="1" m="1" x="18"/>
        <item h="1" m="1" x="12"/>
        <item h="1" m="1" x="17"/>
        <item h="1" m="1" x="10"/>
        <item h="1" x="0"/>
        <item h="1" x="1"/>
        <item x="2"/>
        <item x="3"/>
        <item x="4"/>
        <item x="5"/>
        <item x="6"/>
        <item h="1" x="7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20">
        <item x="1"/>
        <item x="6"/>
        <item x="9"/>
        <item x="12"/>
        <item x="16"/>
        <item m="1" x="17"/>
        <item x="3"/>
        <item x="15"/>
        <item x="11"/>
        <item x="14"/>
        <item x="7"/>
        <item x="2"/>
        <item x="13"/>
        <item x="5"/>
        <item x="8"/>
        <item m="1" x="18"/>
        <item x="0"/>
        <item x="4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dataField="1"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 defaultSubtotal="0"/>
    <pivotField dataField="1" showAll="0" defaultSubtotal="0"/>
    <pivotField showAll="0" defaultSubtotal="0"/>
    <pivotField showAll="0" defaultSubtotal="0"/>
    <pivotField showAll="0"/>
    <pivotField dragToRow="0" dragToCol="0" dragToPage="0" showAll="0" defaultSubtotal="0"/>
  </pivotFields>
  <rowFields count="1">
    <field x="3"/>
  </rowFields>
  <rowItems count="6"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2" hier="-1"/>
    <pageField fld="9" hier="-1"/>
    <pageField fld="0" hier="-1"/>
  </pageFields>
  <dataFields count="3">
    <dataField name="Promedio de TIEMPO REPASO DIA" fld="74" subtotal="average" baseField="3" baseItem="0"/>
    <dataField name="Promedio de TIEMPO REPASO NOCHE" fld="75" subtotal="average" baseField="3" baseItem="0"/>
    <dataField name="TIEMPO MINIMO REPASO" fld="43" subtotal="average" baseField="3" baseItem="0"/>
  </dataFields>
  <formats count="8">
    <format dxfId="32">
      <pivotArea type="all" dataOnly="0" outline="0" fieldPosition="0"/>
    </format>
    <format dxfId="31">
      <pivotArea outline="0" collapsedLevelsAreSubtotals="1" fieldPosition="0"/>
    </format>
    <format dxfId="30">
      <pivotArea field="3" type="button" dataOnly="0" labelOnly="1" outline="0" axis="axisRow" fieldPosition="0"/>
    </format>
    <format dxfId="29">
      <pivotArea dataOnly="0" labelOnly="1" fieldPosition="0">
        <references count="1">
          <reference field="3" count="0"/>
        </references>
      </pivotArea>
    </format>
    <format dxfId="28">
      <pivotArea dataOnly="0" labelOnly="1" grandRow="1" outline="0" fieldPosition="0"/>
    </format>
    <format dxfId="2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6">
      <pivotArea field="3" grandRow="1" outline="0" collapsedLevelsAreSubtotals="1" axis="axisRow" fieldPosition="0">
        <references count="1">
          <reference field="4294967294" count="2" selected="0">
            <x v="1"/>
            <x v="2"/>
          </reference>
        </references>
      </pivotArea>
    </format>
    <format dxfId="25">
      <pivotArea collapsedLevelsAreSubtotals="1" fieldPosition="0">
        <references count="2">
          <reference field="4294967294" count="2" selected="0">
            <x v="1"/>
            <x v="2"/>
          </reference>
          <reference field="3" count="0"/>
        </references>
      </pivotArea>
    </format>
  </formats>
  <chartFormats count="6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12000000}" name="TablaDinámica4" cacheId="0" applyNumberFormats="0" applyBorderFormats="0" applyFontFormats="0" applyPatternFormats="0" applyAlignmentFormats="0" applyWidthHeightFormats="1" dataCaption="Valores" showError="1" updatedVersion="7" minRefreshableVersion="3" useAutoFormatting="1" itemPrintTitles="1" createdVersion="6" indent="0" outline="1" outlineData="1" multipleFieldFilters="0" chartFormat="25">
  <location ref="B7:E13" firstHeaderRow="0" firstDataRow="1" firstDataCol="1" rowPageCount="3" colPageCount="1"/>
  <pivotFields count="80">
    <pivotField axis="axisPage" showAll="0">
      <items count="7">
        <item m="1" x="5"/>
        <item x="0"/>
        <item m="1" x="3"/>
        <item m="1" x="4"/>
        <item x="1"/>
        <item x="2"/>
        <item t="default"/>
      </items>
    </pivotField>
    <pivotField showAll="0" defaultSubtotal="0"/>
    <pivotField axis="axisPage" multipleItemSelectionAllowed="1" showAll="0">
      <items count="7">
        <item m="1" x="5"/>
        <item h="1" x="0"/>
        <item m="1" x="4"/>
        <item x="1"/>
        <item x="2"/>
        <item x="3"/>
        <item t="default"/>
      </items>
    </pivotField>
    <pivotField axis="axisRow" showAll="0">
      <items count="22">
        <item h="1" x="8"/>
        <item h="1" x="0"/>
        <item h="1" m="1" x="20"/>
        <item h="1" m="1" x="11"/>
        <item h="1" m="1" x="16"/>
        <item h="1" m="1" x="9"/>
        <item h="1" m="1" x="15"/>
        <item h="1" m="1" x="19"/>
        <item h="1" m="1" x="13"/>
        <item h="1" m="1" x="14"/>
        <item h="1" m="1" x="18"/>
        <item h="1" m="1" x="12"/>
        <item h="1" m="1" x="17"/>
        <item h="1" m="1" x="10"/>
        <item x="1"/>
        <item x="2"/>
        <item x="3"/>
        <item x="4"/>
        <item x="5"/>
        <item x="6"/>
        <item h="1" x="7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0">
        <item h="1" x="1"/>
        <item h="1" x="6"/>
        <item x="9"/>
        <item h="1" x="12"/>
        <item h="1" x="16"/>
        <item h="1" m="1" x="17"/>
        <item h="1" x="3"/>
        <item h="1" x="15"/>
        <item h="1" x="11"/>
        <item h="1" x="2"/>
        <item h="1" x="13"/>
        <item h="1" x="5"/>
        <item h="1" x="8"/>
        <item h="1" x="0"/>
        <item h="1" m="1" x="18"/>
        <item h="1" x="14"/>
        <item h="1" x="7"/>
        <item h="1" x="4"/>
        <item h="1" x="10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ragToRow="0" dragToCol="0" dragToPage="0" showAll="0" defaultSubtotal="0"/>
  </pivotFields>
  <rowFields count="1">
    <field x="3"/>
  </rowFields>
  <rowItems count="6"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2" hier="-1"/>
    <pageField fld="9" hier="-1"/>
    <pageField fld="0" hier="-1"/>
  </pageFields>
  <dataFields count="3">
    <dataField name="TIEMPO PROMEDIO TURNO DIA" fld="72" subtotal="average" baseField="3" baseItem="3"/>
    <dataField name="TIEMPO PROMEDIO TURNO NOCHE" fld="73" subtotal="average" baseField="3" baseItem="3"/>
    <dataField name="TIEMPOS MINIMOS" fld="41" subtotal="average" baseField="3" baseItem="3"/>
  </dataFields>
  <formats count="13">
    <format dxfId="45">
      <pivotArea outline="0" collapsedLevelsAreSubtotals="1" fieldPosition="0"/>
    </format>
    <format dxfId="44">
      <pivotArea outline="0" collapsedLevelsAreSubtotals="1" fieldPosition="0"/>
    </format>
    <format dxfId="43">
      <pivotArea outline="0" collapsedLevelsAreSubtotals="1" fieldPosition="0"/>
    </format>
    <format dxfId="42">
      <pivotArea outline="0" collapsedLevelsAreSubtotals="1" fieldPosition="0"/>
    </format>
    <format dxfId="41">
      <pivotArea outline="0" collapsedLevelsAreSubtotals="1" fieldPosition="0"/>
    </format>
    <format dxfId="40">
      <pivotArea outline="0" collapsedLevelsAreSubtotals="1" fieldPosition="0"/>
    </format>
    <format dxfId="39">
      <pivotArea outline="0" collapsedLevelsAreSubtotals="1" fieldPosition="0"/>
    </format>
    <format dxfId="38">
      <pivotArea type="all" dataOnly="0" outline="0" fieldPosition="0"/>
    </format>
    <format dxfId="37">
      <pivotArea outline="0" collapsedLevelsAreSubtotals="1" fieldPosition="0"/>
    </format>
    <format dxfId="36">
      <pivotArea field="3" type="button" dataOnly="0" labelOnly="1" outline="0" axis="axisRow" fieldPosition="0"/>
    </format>
    <format dxfId="35">
      <pivotArea dataOnly="0" labelOnly="1" fieldPosition="0">
        <references count="1">
          <reference field="3" count="5">
            <x v="15"/>
            <x v="16"/>
            <x v="17"/>
            <x v="18"/>
            <x v="19"/>
          </reference>
        </references>
      </pivotArea>
    </format>
    <format dxfId="34">
      <pivotArea dataOnly="0" labelOnly="1" grandRow="1" outline="0" fieldPosition="0"/>
    </format>
    <format dxfId="3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13">
    <chartFormat chart="14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4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4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43">
      <pivotArea type="data" outline="0" fieldPosition="0">
        <references count="2">
          <reference field="4294967294" count="1" selected="0">
            <x v="2"/>
          </reference>
          <reference field="3" count="1" selected="0">
            <x v="10"/>
          </reference>
        </references>
      </pivotArea>
    </chartFormat>
    <chartFormat chart="13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3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41">
      <pivotArea type="data" outline="0" fieldPosition="0">
        <references count="2">
          <reference field="4294967294" count="1" selected="0">
            <x v="2"/>
          </reference>
          <reference field="3" count="1" selected="0">
            <x v="10"/>
          </reference>
        </references>
      </pivotArea>
    </chartFormat>
    <chartFormat chart="13" format="42">
      <pivotArea type="data" outline="0" fieldPosition="0">
        <references count="2">
          <reference field="4294967294" count="1" selected="0">
            <x v="2"/>
          </reference>
          <reference field="3" count="1" selected="0">
            <x v="16"/>
          </reference>
        </references>
      </pivotArea>
    </chartFormat>
    <chartFormat chart="16" format="44">
      <pivotArea type="data" outline="0" fieldPosition="0">
        <references count="2">
          <reference field="4294967294" count="1" selected="0">
            <x v="2"/>
          </reference>
          <reference field="3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11000000}" name="TablaDinámica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6" indent="0" outline="1" outlineData="1" multipleFieldFilters="0" chartFormat="13">
  <location ref="B37:E43" firstHeaderRow="0" firstDataRow="1" firstDataCol="1" rowPageCount="3" colPageCount="1"/>
  <pivotFields count="80">
    <pivotField axis="axisPage" showAll="0">
      <items count="7">
        <item m="1" x="4"/>
        <item x="1"/>
        <item m="1" x="5"/>
        <item x="0"/>
        <item m="1" x="3"/>
        <item x="2"/>
        <item t="default"/>
      </items>
    </pivotField>
    <pivotField showAll="0"/>
    <pivotField axis="axisPage" showAll="0">
      <items count="7">
        <item m="1" x="5"/>
        <item m="1" x="4"/>
        <item x="0"/>
        <item x="1"/>
        <item x="2"/>
        <item x="3"/>
        <item t="default"/>
      </items>
    </pivotField>
    <pivotField axis="axisRow" showAll="0">
      <items count="22">
        <item h="1" x="8"/>
        <item h="1" m="1" x="14"/>
        <item h="1" m="1" x="18"/>
        <item h="1" m="1" x="12"/>
        <item h="1" m="1" x="17"/>
        <item h="1" m="1" x="10"/>
        <item h="1" x="0"/>
        <item h="1" m="1" x="9"/>
        <item h="1" m="1" x="11"/>
        <item h="1" m="1" x="13"/>
        <item h="1" m="1" x="15"/>
        <item h="1" m="1" x="16"/>
        <item h="1" m="1" x="19"/>
        <item h="1" m="1" x="20"/>
        <item h="1" x="1"/>
        <item x="2"/>
        <item x="3"/>
        <item x="4"/>
        <item x="5"/>
        <item x="6"/>
        <item h="1" x="7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20">
        <item x="1"/>
        <item x="6"/>
        <item x="9"/>
        <item x="12"/>
        <item x="16"/>
        <item m="1" x="17"/>
        <item x="3"/>
        <item x="15"/>
        <item x="11"/>
        <item x="14"/>
        <item x="7"/>
        <item x="2"/>
        <item x="13"/>
        <item x="5"/>
        <item x="8"/>
        <item m="1" x="18"/>
        <item x="0"/>
        <item x="4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 defaultSubtotal="0"/>
    <pivotField dragToRow="0" dragToCol="0" dragToPage="0" showAll="0" defaultSubtotal="0"/>
  </pivotFields>
  <rowFields count="1">
    <field x="3"/>
  </rowFields>
  <rowItems count="6"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2" hier="-1"/>
    <pageField fld="9" hier="-1"/>
    <pageField fld="0" hier="-1"/>
  </pageFields>
  <dataFields count="3">
    <dataField name="Promedio de TIEMPO SURVEY DIA" fld="76" subtotal="average" baseField="0" baseItem="0"/>
    <dataField name="Promedio de TIEMPO SURVEY NOCHE" fld="77" subtotal="average" baseField="0" baseItem="0" numFmtId="2"/>
    <dataField name="TIEMPO MINIMO SURVEY" fld="42" subtotal="average" baseField="3" baseItem="1" numFmtId="2"/>
  </dataFields>
  <formats count="7">
    <format dxfId="52">
      <pivotArea type="all" dataOnly="0" outline="0" fieldPosition="0"/>
    </format>
    <format dxfId="51">
      <pivotArea outline="0" collapsedLevelsAreSubtotals="1" fieldPosition="0"/>
    </format>
    <format dxfId="50">
      <pivotArea field="3" type="button" dataOnly="0" labelOnly="1" outline="0" axis="axisRow" fieldPosition="0"/>
    </format>
    <format dxfId="49">
      <pivotArea dataOnly="0" labelOnly="1" fieldPosition="0">
        <references count="1">
          <reference field="3" count="0"/>
        </references>
      </pivotArea>
    </format>
    <format dxfId="48">
      <pivotArea dataOnly="0" labelOnly="1" grandRow="1" outline="0" fieldPosition="0"/>
    </format>
    <format dxfId="4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6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</formats>
  <chartFormats count="12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16000000}" name="TablaDinámica4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6" indent="0" outline="1" outlineData="1" multipleFieldFilters="0" chartFormat="129">
  <location ref="B7:D13" firstHeaderRow="0" firstDataRow="1" firstDataCol="1" rowPageCount="4" colPageCount="1"/>
  <pivotFields count="80">
    <pivotField axis="axisPage" showAll="0">
      <items count="7">
        <item m="1" x="5"/>
        <item x="0"/>
        <item m="1" x="3"/>
        <item m="1" x="4"/>
        <item x="1"/>
        <item x="2"/>
        <item t="default"/>
      </items>
    </pivotField>
    <pivotField showAll="0" defaultSubtotal="0"/>
    <pivotField axis="axisPage" multipleItemSelectionAllowed="1" showAll="0">
      <items count="7">
        <item m="1" x="5"/>
        <item h="1" x="0"/>
        <item m="1" x="4"/>
        <item x="1"/>
        <item x="2"/>
        <item x="3"/>
        <item t="default"/>
      </items>
    </pivotField>
    <pivotField axis="axisRow" showAll="0">
      <items count="22">
        <item h="1" x="8"/>
        <item h="1" x="0"/>
        <item h="1" m="1" x="20"/>
        <item h="1" m="1" x="11"/>
        <item h="1" m="1" x="16"/>
        <item h="1" m="1" x="9"/>
        <item h="1" m="1" x="15"/>
        <item h="1" m="1" x="19"/>
        <item h="1" m="1" x="13"/>
        <item h="1" m="1" x="14"/>
        <item h="1" m="1" x="18"/>
        <item h="1" m="1" x="12"/>
        <item h="1" m="1" x="17"/>
        <item h="1" m="1" x="10"/>
        <item x="1"/>
        <item x="2"/>
        <item x="3"/>
        <item x="4"/>
        <item x="5"/>
        <item x="6"/>
        <item h="1" x="7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0">
        <item h="1" x="1"/>
        <item h="1" x="6"/>
        <item h="1" x="9"/>
        <item h="1" x="12"/>
        <item x="16"/>
        <item h="1" m="1" x="17"/>
        <item h="1" x="3"/>
        <item h="1" x="15"/>
        <item h="1" x="11"/>
        <item h="1" x="2"/>
        <item x="5"/>
        <item h="1" x="8"/>
        <item h="1" x="0"/>
        <item h="1" m="1" x="18"/>
        <item h="1" x="14"/>
        <item h="1" x="7"/>
        <item h="1" x="13"/>
        <item h="1" x="4"/>
        <item h="1" x="10"/>
        <item t="default"/>
      </items>
    </pivotField>
    <pivotField showAll="0"/>
    <pivotField showAll="0"/>
    <pivotField showAll="0"/>
    <pivotField dataField="1"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 defaultSubtotal="0">
      <items count="4">
        <item h="1" x="0"/>
        <item x="3"/>
        <item x="2"/>
        <item h="1" x="1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ragToRow="0" dragToCol="0" dragToPage="0" showAll="0" defaultSubtotal="0"/>
  </pivotFields>
  <rowFields count="1">
    <field x="3"/>
  </rowFields>
  <rowItems count="6"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2">
    <i>
      <x/>
    </i>
    <i i="1">
      <x v="1"/>
    </i>
  </colItems>
  <pageFields count="4">
    <pageField fld="2" hier="-1"/>
    <pageField fld="9" hier="-1"/>
    <pageField fld="0" hier="-1"/>
    <pageField fld="30" hier="-1"/>
  </pageFields>
  <dataFields count="2">
    <dataField name="PLANEADOS" fld="78" baseField="3" baseItem="15"/>
    <dataField name="REALES" fld="13" baseField="3" baseItem="15"/>
  </dataFields>
  <formats count="13">
    <format dxfId="12">
      <pivotArea outline="0" collapsedLevelsAreSubtotals="1" fieldPosition="0"/>
    </format>
    <format dxfId="11">
      <pivotArea outline="0" collapsedLevelsAreSubtotals="1" fieldPosition="0"/>
    </format>
    <format dxfId="10">
      <pivotArea outline="0" collapsedLevelsAreSubtotals="1" fieldPosition="0"/>
    </format>
    <format dxfId="9">
      <pivotArea outline="0" collapsedLevelsAreSubtotals="1" fieldPosition="0"/>
    </format>
    <format dxfId="8">
      <pivotArea outline="0" collapsedLevelsAreSubtotals="1" fieldPosition="0"/>
    </format>
    <format dxfId="7">
      <pivotArea outline="0" collapsedLevelsAreSubtotals="1" fieldPosition="0"/>
    </format>
    <format dxfId="6">
      <pivotArea outline="0" collapsedLevelsAreSubtotals="1" fieldPosition="0"/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3" type="button" dataOnly="0" labelOnly="1" outline="0" axis="axisRow" fieldPosition="0"/>
    </format>
    <format dxfId="2">
      <pivotArea dataOnly="0" labelOnly="1" fieldPosition="0">
        <references count="1">
          <reference field="3" count="5">
            <x v="15"/>
            <x v="16"/>
            <x v="17"/>
            <x v="18"/>
            <x v="19"/>
          </reference>
        </references>
      </pivotArea>
    </format>
    <format dxfId="1">
      <pivotArea dataOnly="0" labelOnly="1" grandRow="1" outline="0" fieldPosition="0"/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11">
    <chartFormat chart="16" format="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3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3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3" format="2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4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4" format="3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15000000}" name="TablaDinámica7" cacheId="0" applyNumberFormats="0" applyBorderFormats="0" applyFontFormats="0" applyPatternFormats="0" applyAlignmentFormats="0" applyWidthHeightFormats="1" dataCaption="Valores" showError="1" updatedVersion="7" minRefreshableVersion="3" useAutoFormatting="1" itemPrintTitles="1" createdVersion="6" indent="0" outline="1" outlineData="1" multipleFieldFilters="0" chartFormat="60">
  <location ref="B32:E39" firstHeaderRow="0" firstDataRow="1" firstDataCol="1" rowPageCount="4" colPageCount="1"/>
  <pivotFields count="80">
    <pivotField axis="axisPage" showAll="0">
      <items count="7">
        <item m="1" x="5"/>
        <item x="0"/>
        <item m="1" x="3"/>
        <item m="1" x="4"/>
        <item x="1"/>
        <item x="2"/>
        <item t="default"/>
      </items>
    </pivotField>
    <pivotField axis="axisPage" showAll="0">
      <items count="14">
        <item m="1" x="12"/>
        <item x="0"/>
        <item x="1"/>
        <item x="6"/>
        <item x="7"/>
        <item x="8"/>
        <item x="9"/>
        <item x="10"/>
        <item x="3"/>
        <item x="4"/>
        <item x="5"/>
        <item x="11"/>
        <item x="2"/>
        <item t="default"/>
      </items>
    </pivotField>
    <pivotField axis="axisPage" showAll="0">
      <items count="7">
        <item m="1" x="5"/>
        <item x="0"/>
        <item m="1" x="4"/>
        <item x="1"/>
        <item x="2"/>
        <item x="3"/>
        <item t="default"/>
      </items>
    </pivotField>
    <pivotField axis="axisRow" showAll="0">
      <items count="22">
        <item h="1" x="8"/>
        <item h="1" m="1" x="20"/>
        <item h="1" m="1" x="11"/>
        <item h="1" m="1" x="16"/>
        <item h="1" m="1" x="9"/>
        <item h="1" x="0"/>
        <item h="1" m="1" x="15"/>
        <item h="1" m="1" x="19"/>
        <item h="1" m="1" x="13"/>
        <item h="1" m="1" x="14"/>
        <item h="1" m="1" x="18"/>
        <item h="1" m="1" x="12"/>
        <item h="1" m="1" x="17"/>
        <item h="1" m="1" x="10"/>
        <item x="1"/>
        <item x="2"/>
        <item x="3"/>
        <item x="4"/>
        <item x="5"/>
        <item x="6"/>
        <item h="1" x="7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20">
        <item x="1"/>
        <item x="6"/>
        <item x="9"/>
        <item x="12"/>
        <item x="16"/>
        <item m="1" x="17"/>
        <item x="3"/>
        <item x="15"/>
        <item x="11"/>
        <item x="14"/>
        <item x="7"/>
        <item x="2"/>
        <item x="5"/>
        <item x="8"/>
        <item m="1" x="18"/>
        <item x="0"/>
        <item x="13"/>
        <item x="4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ragToRow="0" dragToCol="0" dragToPage="0" showAll="0" defaultSubtotal="0"/>
  </pivotFields>
  <rowFields count="1">
    <field x="3"/>
  </rowFields>
  <rowItems count="7"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0" hier="-1"/>
    <pageField fld="1" hier="-1"/>
    <pageField fld="2" hier="-1"/>
    <pageField fld="9" hier="-1"/>
  </pageFields>
  <dataFields count="3">
    <dataField name="TOTAL" fld="57" baseField="3" baseItem="14"/>
    <dataField name="ROTADOS" fld="53" baseField="3" baseItem="14"/>
    <dataField name="DESLIZADOS" fld="55" baseField="3" baseItem="14"/>
  </dataFields>
  <formats count="6">
    <format dxfId="18">
      <pivotArea type="all" dataOnly="0" outline="0" fieldPosition="0"/>
    </format>
    <format dxfId="17">
      <pivotArea outline="0" collapsedLevelsAreSubtotals="1" fieldPosition="0"/>
    </format>
    <format dxfId="16">
      <pivotArea field="3" type="button" dataOnly="0" labelOnly="1" outline="0" axis="axisRow" fieldPosition="0"/>
    </format>
    <format dxfId="15">
      <pivotArea dataOnly="0" labelOnly="1" fieldPosition="0">
        <references count="1">
          <reference field="3" count="0"/>
        </references>
      </pivotArea>
    </format>
    <format dxfId="14">
      <pivotArea dataOnly="0" labelOnly="1" grandRow="1" outline="0" fieldPosition="0"/>
    </format>
    <format dxfId="1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14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18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  <chartFormat chart="10" format="19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10" format="20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10" format="21">
      <pivotArea type="data" outline="0" fieldPosition="0">
        <references count="2">
          <reference field="4294967294" count="1" selected="0">
            <x v="1"/>
          </reference>
          <reference field="3" count="1" selected="0">
            <x v="19"/>
          </reference>
        </references>
      </pivotArea>
    </chartFormat>
    <chartFormat chart="10" format="22">
      <pivotArea type="data" outline="0" fieldPosition="0">
        <references count="2">
          <reference field="4294967294" count="1" selected="0">
            <x v="1"/>
          </reference>
          <reference field="3" count="1" selected="0">
            <x v="1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14000000}" name="TablaDinámica6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6" indent="0" outline="1" outlineData="1" multipleFieldFilters="0" chartFormat="61">
  <location ref="B20:E26" firstHeaderRow="0" firstDataRow="1" firstDataCol="1" rowPageCount="4" colPageCount="1"/>
  <pivotFields count="80">
    <pivotField axis="axisPage" showAll="0">
      <items count="7">
        <item m="1" x="5"/>
        <item x="0"/>
        <item m="1" x="3"/>
        <item m="1" x="4"/>
        <item x="1"/>
        <item x="2"/>
        <item t="default"/>
      </items>
    </pivotField>
    <pivotField axis="axisPage" showAll="0">
      <items count="14">
        <item m="1" x="12"/>
        <item x="0"/>
        <item x="1"/>
        <item x="6"/>
        <item x="7"/>
        <item x="8"/>
        <item x="9"/>
        <item x="10"/>
        <item x="3"/>
        <item x="4"/>
        <item x="5"/>
        <item x="11"/>
        <item x="2"/>
        <item t="default"/>
      </items>
    </pivotField>
    <pivotField axis="axisPage" showAll="0">
      <items count="7">
        <item m="1" x="5"/>
        <item x="0"/>
        <item m="1" x="4"/>
        <item x="1"/>
        <item x="2"/>
        <item x="3"/>
        <item t="default"/>
      </items>
    </pivotField>
    <pivotField axis="axisRow" showAll="0">
      <items count="22">
        <item h="1" x="8"/>
        <item h="1" m="1" x="20"/>
        <item h="1" m="1" x="11"/>
        <item h="1" m="1" x="16"/>
        <item h="1" m="1" x="9"/>
        <item h="1" x="0"/>
        <item h="1" m="1" x="15"/>
        <item h="1" m="1" x="19"/>
        <item h="1" m="1" x="13"/>
        <item h="1" m="1" x="14"/>
        <item h="1" m="1" x="18"/>
        <item h="1" m="1" x="12"/>
        <item h="1" m="1" x="17"/>
        <item h="1" m="1" x="10"/>
        <item x="1"/>
        <item x="2"/>
        <item x="3"/>
        <item x="4"/>
        <item x="5"/>
        <item x="6"/>
        <item h="1" x="7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20">
        <item h="1" x="1"/>
        <item h="1" x="6"/>
        <item h="1" x="9"/>
        <item h="1" x="12"/>
        <item x="16"/>
        <item h="1" m="1" x="17"/>
        <item h="1" x="3"/>
        <item h="1" x="15"/>
        <item h="1" x="11"/>
        <item h="1" x="14"/>
        <item h="1" x="7"/>
        <item h="1" x="2"/>
        <item x="5"/>
        <item h="1" x="8"/>
        <item h="1" m="1" x="18"/>
        <item h="1" x="0"/>
        <item h="1" x="13"/>
        <item h="1" x="4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 defaultSubtotal="0"/>
    <pivotField showAll="0" defaultSubtota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ragToRow="0" dragToCol="0" dragToPage="0" showAll="0" defaultSubtotal="0"/>
  </pivotFields>
  <rowFields count="1">
    <field x="3"/>
  </rowFields>
  <rowItems count="6"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0" hier="-1"/>
    <pageField fld="1" hier="-1"/>
    <pageField fld="2" hier="-1"/>
    <pageField fld="9" hier="-1"/>
  </pageFields>
  <dataFields count="3">
    <dataField name="TOTAL" fld="56" baseField="3" baseItem="2"/>
    <dataField name="ROTADOS" fld="52" baseField="3" baseItem="2"/>
    <dataField name="DESLIZADOS" fld="54" baseField="3" baseItem="2"/>
  </dataFields>
  <formats count="6">
    <format dxfId="24">
      <pivotArea type="all" dataOnly="0" outline="0" fieldPosition="0"/>
    </format>
    <format dxfId="23">
      <pivotArea outline="0" collapsedLevelsAreSubtotals="1" fieldPosition="0"/>
    </format>
    <format dxfId="22">
      <pivotArea field="3" type="button" dataOnly="0" labelOnly="1" outline="0" axis="axisRow" fieldPosition="0"/>
    </format>
    <format dxfId="21">
      <pivotArea dataOnly="0" labelOnly="1" fieldPosition="0">
        <references count="1">
          <reference field="3" count="5">
            <x v="15"/>
            <x v="16"/>
            <x v="17"/>
            <x v="18"/>
            <x v="19"/>
          </reference>
        </references>
      </pivotArea>
    </format>
    <format dxfId="20">
      <pivotArea dataOnly="0" labelOnly="1" grandRow="1" outline="0" fieldPosition="0"/>
    </format>
    <format dxfId="1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13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2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  <chartFormat chart="11" format="22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11" format="23">
      <pivotArea type="data" outline="0" fieldPosition="0">
        <references count="2">
          <reference field="4294967294" count="1" selected="0">
            <x v="1"/>
          </reference>
          <reference field="3" count="1" selected="0">
            <x v="15"/>
          </reference>
        </references>
      </pivotArea>
    </chartFormat>
    <chartFormat chart="11" format="24">
      <pivotArea type="data" outline="0" fieldPosition="0">
        <references count="2">
          <reference field="4294967294" count="1" selected="0">
            <x v="0"/>
          </reference>
          <reference field="3" count="1" selected="0">
            <x v="1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comments" Target="../comments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2.xml"/><Relationship Id="rId3" Type="http://schemas.openxmlformats.org/officeDocument/2006/relationships/pivotTable" Target="../pivotTables/pivotTable7.xml"/><Relationship Id="rId7" Type="http://schemas.openxmlformats.org/officeDocument/2006/relationships/pivotTable" Target="../pivotTables/pivotTable11.xml"/><Relationship Id="rId12" Type="http://schemas.openxmlformats.org/officeDocument/2006/relationships/drawing" Target="../drawings/drawing5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pivotTable" Target="../pivotTables/pivotTable10.xml"/><Relationship Id="rId11" Type="http://schemas.openxmlformats.org/officeDocument/2006/relationships/pivotTable" Target="../pivotTables/pivotTable15.xml"/><Relationship Id="rId5" Type="http://schemas.openxmlformats.org/officeDocument/2006/relationships/pivotTable" Target="../pivotTables/pivotTable9.xml"/><Relationship Id="rId10" Type="http://schemas.openxmlformats.org/officeDocument/2006/relationships/pivotTable" Target="../pivotTables/pivotTable14.xml"/><Relationship Id="rId4" Type="http://schemas.openxmlformats.org/officeDocument/2006/relationships/pivotTable" Target="../pivotTables/pivotTable8.xml"/><Relationship Id="rId9" Type="http://schemas.openxmlformats.org/officeDocument/2006/relationships/pivotTable" Target="../pivotTables/pivotTable1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0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Relationship Id="rId4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3.xml"/><Relationship Id="rId2" Type="http://schemas.openxmlformats.org/officeDocument/2006/relationships/pivotTable" Target="../pivotTables/pivotTable22.xml"/><Relationship Id="rId1" Type="http://schemas.openxmlformats.org/officeDocument/2006/relationships/pivotTable" Target="../pivotTables/pivotTable21.xml"/><Relationship Id="rId4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mailto:sistemas@ssiglobal1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pageSetUpPr fitToPage="1"/>
  </sheetPr>
  <dimension ref="A1:CV1317"/>
  <sheetViews>
    <sheetView zoomScale="46" zoomScaleNormal="46" zoomScaleSheetLayoutView="85" workbookViewId="0">
      <pane xSplit="1" ySplit="35" topLeftCell="F67" activePane="bottomRight" state="frozen"/>
      <selection activeCell="E29" sqref="E29"/>
      <selection pane="topRight" activeCell="E29" sqref="E29"/>
      <selection pane="bottomLeft" activeCell="E29" sqref="E29"/>
      <selection pane="bottomRight" activeCell="AF208" sqref="AF208"/>
    </sheetView>
  </sheetViews>
  <sheetFormatPr baseColWidth="10" defaultColWidth="9.140625" defaultRowHeight="15.75" outlineLevelRow="1" x14ac:dyDescent="0.25"/>
  <cols>
    <col min="1" max="1" width="2.7109375" style="10" customWidth="1"/>
    <col min="2" max="3" width="13.42578125" style="7" customWidth="1"/>
    <col min="4" max="4" width="11.28515625" style="7" customWidth="1"/>
    <col min="5" max="5" width="14.7109375" style="7" customWidth="1"/>
    <col min="6" max="6" width="17.28515625" style="7" customWidth="1"/>
    <col min="7" max="7" width="16" style="7" customWidth="1"/>
    <col min="8" max="8" width="12.28515625" style="8" customWidth="1"/>
    <col min="9" max="9" width="9.85546875" style="8" hidden="1" customWidth="1"/>
    <col min="10" max="10" width="10.85546875" style="7" hidden="1" customWidth="1"/>
    <col min="11" max="11" width="14.85546875" style="27" customWidth="1"/>
    <col min="12" max="12" width="14.42578125" style="8" customWidth="1"/>
    <col min="13" max="13" width="12.140625" style="28" customWidth="1"/>
    <col min="14" max="14" width="12.42578125" style="28" customWidth="1"/>
    <col min="15" max="15" width="18.42578125" style="28" customWidth="1"/>
    <col min="16" max="16" width="16" style="28" customWidth="1"/>
    <col min="17" max="17" width="14.140625" style="45" bestFit="1" customWidth="1"/>
    <col min="18" max="18" width="14" style="7" customWidth="1"/>
    <col min="19" max="19" width="14" style="29" customWidth="1"/>
    <col min="20" max="20" width="11.42578125" style="29" customWidth="1"/>
    <col min="21" max="21" width="10.28515625" style="7" customWidth="1"/>
    <col min="22" max="22" width="13.7109375" style="7" customWidth="1"/>
    <col min="23" max="25" width="14.28515625" style="7" customWidth="1"/>
    <col min="26" max="26" width="12.7109375" style="7" customWidth="1"/>
    <col min="27" max="27" width="17.85546875" style="7" bestFit="1" customWidth="1"/>
    <col min="28" max="28" width="12.7109375" style="7" customWidth="1"/>
    <col min="29" max="29" width="14.28515625" style="8" customWidth="1"/>
    <col min="30" max="30" width="13.42578125" style="7" customWidth="1"/>
    <col min="31" max="36" width="11.85546875" style="7" customWidth="1"/>
    <col min="37" max="37" width="25.42578125" style="7" customWidth="1"/>
    <col min="38" max="38" width="10.7109375" style="7" hidden="1" customWidth="1"/>
    <col min="39" max="41" width="11" style="7" customWidth="1"/>
    <col min="42" max="45" width="17.85546875" style="7" hidden="1" customWidth="1"/>
    <col min="46" max="46" width="10.140625" style="7" hidden="1" customWidth="1"/>
    <col min="47" max="48" width="17.85546875" style="7" hidden="1" customWidth="1"/>
    <col min="49" max="49" width="21.5703125" style="7" customWidth="1"/>
    <col min="50" max="50" width="22" style="7" customWidth="1"/>
    <col min="51" max="51" width="23.7109375" style="7" customWidth="1"/>
    <col min="52" max="52" width="22.28515625" style="7" customWidth="1"/>
    <col min="53" max="53" width="21.42578125" style="7" customWidth="1"/>
    <col min="54" max="54" width="19.140625" style="7" customWidth="1"/>
    <col min="55" max="55" width="20" style="7" customWidth="1"/>
    <col min="56" max="56" width="21.42578125" style="7" customWidth="1"/>
    <col min="57" max="57" width="18.28515625" style="7" customWidth="1"/>
    <col min="58" max="58" width="18.5703125" style="7" customWidth="1"/>
    <col min="59" max="59" width="18.85546875" style="7" customWidth="1"/>
    <col min="60" max="60" width="16.85546875" style="7" customWidth="1"/>
    <col min="61" max="61" width="17.7109375" style="7" customWidth="1"/>
    <col min="62" max="62" width="18.85546875" style="7" customWidth="1"/>
    <col min="63" max="63" width="20.85546875" style="7" customWidth="1"/>
    <col min="64" max="64" width="16.5703125" style="7" customWidth="1"/>
    <col min="65" max="65" width="22.85546875" style="7" customWidth="1"/>
    <col min="66" max="66" width="20.28515625" style="7" customWidth="1"/>
    <col min="67" max="67" width="16.85546875" style="7" customWidth="1"/>
    <col min="68" max="68" width="17.7109375" style="7" customWidth="1"/>
    <col min="69" max="69" width="16.85546875" style="7" customWidth="1"/>
    <col min="70" max="70" width="15.42578125" style="7" customWidth="1"/>
    <col min="71" max="72" width="16.5703125" style="7" customWidth="1"/>
    <col min="73" max="73" width="17.7109375" style="7" customWidth="1"/>
    <col min="74" max="74" width="22" style="7" customWidth="1"/>
    <col min="75" max="75" width="18.5703125" style="7" customWidth="1"/>
    <col min="76" max="76" width="16" style="7" customWidth="1"/>
    <col min="77" max="77" width="13.140625" style="7" customWidth="1"/>
    <col min="78" max="78" width="16.28515625" style="7" customWidth="1"/>
    <col min="79" max="79" width="15.140625" style="7" customWidth="1"/>
    <col min="80" max="80" width="17.85546875" style="7" customWidth="1"/>
    <col min="81" max="81" width="15.7109375" style="7" hidden="1" customWidth="1"/>
    <col min="82" max="82" width="16.42578125" style="7" hidden="1" customWidth="1"/>
    <col min="83" max="83" width="16" style="7" hidden="1" customWidth="1"/>
    <col min="84" max="84" width="24.85546875" style="7" hidden="1" customWidth="1"/>
    <col min="85" max="85" width="13" style="7" hidden="1" customWidth="1"/>
    <col min="86" max="86" width="21.42578125" style="7" customWidth="1"/>
    <col min="87" max="88" width="8.7109375" style="7" customWidth="1"/>
    <col min="89" max="89" width="13.7109375" style="7" customWidth="1"/>
    <col min="90" max="90" width="13.28515625" style="7" customWidth="1"/>
    <col min="91" max="93" width="9.140625" style="7" customWidth="1"/>
    <col min="94" max="94" width="13" style="7" customWidth="1"/>
    <col min="95" max="95" width="9.140625" style="7" customWidth="1"/>
    <col min="96" max="96" width="12.28515625" style="7" customWidth="1"/>
    <col min="97" max="97" width="14" style="7" customWidth="1"/>
    <col min="98" max="98" width="15.7109375" style="7" customWidth="1"/>
    <col min="99" max="99" width="15" style="7" customWidth="1"/>
    <col min="100" max="311" width="9.140625" style="7" customWidth="1"/>
    <col min="312" max="16384" width="9.140625" style="7"/>
  </cols>
  <sheetData>
    <row r="1" spans="1:100" ht="17.100000000000001" customHeight="1" thickBot="1" x14ac:dyDescent="0.3">
      <c r="A1" s="122"/>
      <c r="B1" s="123"/>
      <c r="C1" s="123"/>
      <c r="D1" s="123"/>
      <c r="E1" s="38"/>
      <c r="F1" s="38"/>
      <c r="G1" s="38"/>
      <c r="H1" s="38"/>
      <c r="I1" s="38"/>
      <c r="J1" s="38"/>
      <c r="K1" s="304" t="s">
        <v>140</v>
      </c>
      <c r="L1" s="304"/>
      <c r="M1" s="34"/>
      <c r="N1" s="34"/>
      <c r="O1" s="34"/>
      <c r="P1" s="34"/>
      <c r="Q1" s="35"/>
      <c r="R1" s="35"/>
      <c r="S1" s="36"/>
      <c r="T1" s="36"/>
      <c r="U1" s="35"/>
      <c r="V1" s="35"/>
      <c r="W1" s="35"/>
      <c r="X1" s="35"/>
      <c r="Y1" s="35"/>
      <c r="Z1" s="35"/>
      <c r="AA1" s="35"/>
      <c r="AB1" s="35"/>
      <c r="AC1" s="37"/>
      <c r="AD1" s="35"/>
      <c r="AE1" s="35"/>
      <c r="AF1" s="35"/>
      <c r="AG1" s="35"/>
      <c r="AH1" s="35"/>
      <c r="AI1" s="35"/>
      <c r="AJ1" s="35"/>
      <c r="AK1" s="35"/>
      <c r="AL1" s="38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  <c r="BY1" s="35"/>
      <c r="BZ1" s="35"/>
      <c r="CA1" s="35"/>
      <c r="CD1" s="8"/>
    </row>
    <row r="2" spans="1:100" ht="15.75" customHeight="1" x14ac:dyDescent="0.9">
      <c r="A2" s="335" t="s">
        <v>40</v>
      </c>
      <c r="B2" s="335"/>
      <c r="C2" s="335"/>
      <c r="D2" s="335"/>
      <c r="E2" s="335"/>
      <c r="F2" s="335"/>
      <c r="G2" s="335"/>
      <c r="H2" s="335"/>
      <c r="I2" s="335"/>
      <c r="J2" s="335"/>
      <c r="K2" s="335"/>
      <c r="L2" s="335"/>
      <c r="M2" s="335"/>
      <c r="N2" s="335"/>
      <c r="O2" s="335"/>
      <c r="P2" s="335"/>
      <c r="Q2" s="335"/>
      <c r="R2" s="335"/>
      <c r="S2" s="335"/>
      <c r="T2" s="335"/>
      <c r="U2" s="335"/>
      <c r="V2" s="335"/>
      <c r="W2" s="335"/>
      <c r="X2" s="335"/>
      <c r="Y2" s="335"/>
      <c r="Z2" s="335"/>
      <c r="AA2" s="335"/>
      <c r="AB2" s="335"/>
      <c r="AC2" s="335"/>
      <c r="AD2" s="335"/>
      <c r="AE2" s="335"/>
      <c r="AF2" s="335"/>
      <c r="AG2" s="335"/>
      <c r="AH2" s="335"/>
      <c r="AI2" s="335"/>
      <c r="AJ2" s="335"/>
      <c r="AK2" s="335"/>
      <c r="AL2" s="335"/>
      <c r="AM2" s="168"/>
      <c r="AN2" s="168"/>
      <c r="AP2" s="168"/>
      <c r="AQ2" s="168"/>
      <c r="AR2" s="168"/>
      <c r="AS2" s="168"/>
      <c r="AT2" s="168"/>
      <c r="AU2" s="168"/>
      <c r="AV2" s="168"/>
      <c r="AX2" s="168"/>
      <c r="AY2" s="168"/>
      <c r="AZ2" s="168"/>
      <c r="BA2" s="168"/>
      <c r="BB2" s="168"/>
      <c r="BC2" s="168"/>
      <c r="BD2" s="168"/>
      <c r="BE2" s="168"/>
      <c r="BF2" s="168"/>
      <c r="BG2" s="168"/>
      <c r="BH2" s="168"/>
      <c r="BI2" s="168"/>
      <c r="BJ2" s="168"/>
      <c r="BK2" s="168"/>
      <c r="BL2" s="168"/>
      <c r="BM2" s="168"/>
      <c r="BN2" s="168"/>
      <c r="BO2" s="168"/>
      <c r="BP2" s="168"/>
      <c r="BQ2" s="168"/>
      <c r="BR2" s="168"/>
      <c r="BS2" s="168"/>
      <c r="BT2" s="168"/>
      <c r="BU2" s="168"/>
      <c r="BV2" s="168"/>
      <c r="BW2" s="168"/>
      <c r="BX2" s="168"/>
      <c r="BY2" s="168"/>
      <c r="BZ2" s="168"/>
      <c r="CA2" s="168"/>
      <c r="CB2" s="168"/>
      <c r="CC2" s="9"/>
      <c r="CD2" s="9"/>
      <c r="CE2" s="9"/>
      <c r="CF2" s="9"/>
      <c r="CG2" s="329" t="s">
        <v>51</v>
      </c>
      <c r="CH2" s="330"/>
      <c r="CI2" s="330"/>
      <c r="CJ2" s="330"/>
      <c r="CK2" s="331"/>
      <c r="CL2" s="9"/>
    </row>
    <row r="3" spans="1:100" ht="15.75" customHeight="1" x14ac:dyDescent="0.9">
      <c r="A3" s="336"/>
      <c r="B3" s="336"/>
      <c r="C3" s="336"/>
      <c r="D3" s="336"/>
      <c r="E3" s="336"/>
      <c r="F3" s="336"/>
      <c r="G3" s="336"/>
      <c r="H3" s="336"/>
      <c r="I3" s="336"/>
      <c r="J3" s="336"/>
      <c r="K3" s="336"/>
      <c r="L3" s="336"/>
      <c r="M3" s="336"/>
      <c r="N3" s="336"/>
      <c r="O3" s="336"/>
      <c r="P3" s="336"/>
      <c r="Q3" s="336"/>
      <c r="R3" s="336"/>
      <c r="S3" s="336"/>
      <c r="T3" s="336"/>
      <c r="U3" s="336"/>
      <c r="V3" s="336"/>
      <c r="W3" s="336"/>
      <c r="X3" s="336"/>
      <c r="Y3" s="336"/>
      <c r="Z3" s="336"/>
      <c r="AA3" s="336"/>
      <c r="AB3" s="336"/>
      <c r="AC3" s="336"/>
      <c r="AD3" s="336"/>
      <c r="AE3" s="336"/>
      <c r="AF3" s="336"/>
      <c r="AG3" s="336"/>
      <c r="AH3" s="336"/>
      <c r="AI3" s="336"/>
      <c r="AJ3" s="336"/>
      <c r="AK3" s="336"/>
      <c r="AL3" s="336"/>
      <c r="AM3" s="168"/>
      <c r="AP3" s="168"/>
      <c r="AQ3" s="168"/>
      <c r="AR3" s="168"/>
      <c r="AS3" s="168"/>
      <c r="AT3" s="168"/>
      <c r="AU3" s="168"/>
      <c r="AV3" s="168"/>
      <c r="AX3" s="168"/>
      <c r="AY3" s="168"/>
      <c r="AZ3" s="168"/>
      <c r="BA3" s="168"/>
      <c r="BB3" s="168"/>
      <c r="BC3" s="168"/>
      <c r="BD3" s="168"/>
      <c r="BE3" s="168"/>
      <c r="BF3" s="168"/>
      <c r="BG3" s="168"/>
      <c r="BH3" s="168"/>
      <c r="BI3" s="168"/>
      <c r="BJ3" s="168"/>
      <c r="BK3" s="168"/>
      <c r="BL3" s="168"/>
      <c r="BM3" s="168"/>
      <c r="BN3" s="168"/>
      <c r="BO3" s="168"/>
      <c r="BP3" s="168"/>
      <c r="BQ3" s="168"/>
      <c r="BR3" s="168"/>
      <c r="BS3" s="168"/>
      <c r="BT3" s="168"/>
      <c r="BU3" s="168"/>
      <c r="BV3" s="168"/>
      <c r="BW3" s="168"/>
      <c r="BX3" s="168"/>
      <c r="BY3" s="168"/>
      <c r="BZ3" s="168"/>
      <c r="CA3" s="168"/>
      <c r="CB3" s="168"/>
      <c r="CC3" s="9"/>
      <c r="CD3" s="9"/>
      <c r="CE3" s="9"/>
      <c r="CF3" s="9"/>
      <c r="CG3" s="332"/>
      <c r="CH3" s="333"/>
      <c r="CI3" s="333"/>
      <c r="CJ3" s="333"/>
      <c r="CK3" s="334"/>
      <c r="CL3" s="9"/>
    </row>
    <row r="4" spans="1:100" ht="15.75" customHeight="1" x14ac:dyDescent="0.9">
      <c r="A4" s="336"/>
      <c r="B4" s="336"/>
      <c r="C4" s="336"/>
      <c r="D4" s="336"/>
      <c r="E4" s="336"/>
      <c r="F4" s="336"/>
      <c r="G4" s="336"/>
      <c r="H4" s="336"/>
      <c r="I4" s="336"/>
      <c r="J4" s="336"/>
      <c r="K4" s="336"/>
      <c r="L4" s="336"/>
      <c r="M4" s="336"/>
      <c r="N4" s="336"/>
      <c r="O4" s="336"/>
      <c r="P4" s="336"/>
      <c r="Q4" s="336"/>
      <c r="R4" s="336"/>
      <c r="S4" s="336"/>
      <c r="T4" s="336"/>
      <c r="U4" s="336"/>
      <c r="V4" s="336"/>
      <c r="W4" s="336"/>
      <c r="X4" s="336"/>
      <c r="Y4" s="336"/>
      <c r="Z4" s="336"/>
      <c r="AA4" s="336"/>
      <c r="AB4" s="336"/>
      <c r="AC4" s="336"/>
      <c r="AD4" s="336"/>
      <c r="AE4" s="336"/>
      <c r="AF4" s="336"/>
      <c r="AG4" s="336"/>
      <c r="AH4" s="336"/>
      <c r="AI4" s="336"/>
      <c r="AJ4" s="336"/>
      <c r="AK4" s="336"/>
      <c r="AL4" s="336"/>
      <c r="AM4" s="168"/>
      <c r="AO4" s="168"/>
      <c r="AP4" s="168"/>
      <c r="AQ4" s="168"/>
      <c r="AR4" s="168"/>
      <c r="AS4" s="168"/>
      <c r="AT4" s="168"/>
      <c r="AU4" s="168"/>
      <c r="AV4" s="168"/>
      <c r="AW4" s="168"/>
      <c r="AX4" s="168"/>
      <c r="AY4" s="168"/>
      <c r="AZ4" s="168"/>
      <c r="BA4" s="168"/>
      <c r="BB4" s="168"/>
      <c r="BC4" s="168"/>
      <c r="BD4" s="168"/>
      <c r="BE4" s="168"/>
      <c r="BF4" s="168"/>
      <c r="BG4" s="168"/>
      <c r="BH4" s="168"/>
      <c r="BI4" s="168"/>
      <c r="BJ4" s="168"/>
      <c r="BK4" s="168"/>
      <c r="BL4" s="168"/>
      <c r="BM4" s="168"/>
      <c r="BN4" s="168"/>
      <c r="BO4" s="168"/>
      <c r="BP4" s="168"/>
      <c r="BQ4" s="168"/>
      <c r="BR4" s="168"/>
      <c r="BS4" s="168"/>
      <c r="BT4" s="168"/>
      <c r="BU4" s="168"/>
      <c r="BV4" s="168"/>
      <c r="BW4" s="168"/>
      <c r="BX4" s="168"/>
      <c r="BY4" s="168"/>
      <c r="BZ4" s="168"/>
      <c r="CA4" s="168"/>
      <c r="CB4" s="168"/>
      <c r="CC4" s="9"/>
      <c r="CD4" s="9"/>
      <c r="CE4" s="9"/>
      <c r="CF4" s="9"/>
      <c r="CG4" s="332"/>
      <c r="CH4" s="333"/>
      <c r="CI4" s="333"/>
      <c r="CJ4" s="333"/>
      <c r="CK4" s="334"/>
      <c r="CL4" s="9"/>
    </row>
    <row r="5" spans="1:100" ht="26.1" customHeight="1" x14ac:dyDescent="0.9">
      <c r="A5" s="336"/>
      <c r="B5" s="336"/>
      <c r="C5" s="336"/>
      <c r="D5" s="336"/>
      <c r="E5" s="336"/>
      <c r="F5" s="336"/>
      <c r="G5" s="336"/>
      <c r="H5" s="336"/>
      <c r="I5" s="336"/>
      <c r="J5" s="336"/>
      <c r="K5" s="336"/>
      <c r="L5" s="336"/>
      <c r="M5" s="336"/>
      <c r="N5" s="336"/>
      <c r="O5" s="336"/>
      <c r="P5" s="336"/>
      <c r="Q5" s="336"/>
      <c r="R5" s="336"/>
      <c r="S5" s="336"/>
      <c r="T5" s="336"/>
      <c r="U5" s="336"/>
      <c r="V5" s="336"/>
      <c r="W5" s="336"/>
      <c r="X5" s="336"/>
      <c r="Y5" s="336"/>
      <c r="Z5" s="336"/>
      <c r="AA5" s="336"/>
      <c r="AB5" s="336"/>
      <c r="AC5" s="336"/>
      <c r="AD5" s="336"/>
      <c r="AE5" s="336"/>
      <c r="AF5" s="336"/>
      <c r="AG5" s="336"/>
      <c r="AH5" s="336"/>
      <c r="AI5" s="336"/>
      <c r="AJ5" s="336"/>
      <c r="AK5" s="336"/>
      <c r="AL5" s="336"/>
      <c r="AM5" s="168"/>
      <c r="AN5" s="168"/>
      <c r="AO5" s="168"/>
      <c r="AP5" s="168"/>
      <c r="AQ5" s="168"/>
      <c r="AR5" s="168"/>
      <c r="AS5" s="168"/>
      <c r="AT5" s="168"/>
      <c r="AU5" s="168"/>
      <c r="AV5" s="168"/>
      <c r="AW5" s="168"/>
      <c r="AX5" s="168"/>
      <c r="AY5" s="168"/>
      <c r="AZ5" s="168"/>
      <c r="BA5" s="168"/>
      <c r="BB5" s="168"/>
      <c r="BC5" s="168"/>
      <c r="BD5" s="168"/>
      <c r="BE5" s="168"/>
      <c r="BF5" s="168"/>
      <c r="BG5" s="168"/>
      <c r="BH5" s="168"/>
      <c r="BI5" s="168"/>
      <c r="BJ5" s="168"/>
      <c r="BK5" s="168"/>
      <c r="BL5" s="168"/>
      <c r="BM5" s="168"/>
      <c r="BN5" s="168"/>
      <c r="BO5" s="168"/>
      <c r="BP5" s="168"/>
      <c r="BQ5" s="168"/>
      <c r="BR5" s="168"/>
      <c r="BS5" s="168"/>
      <c r="BT5" s="168"/>
      <c r="BU5" s="168"/>
      <c r="BV5" s="168"/>
      <c r="BW5" s="168"/>
      <c r="BX5" s="168"/>
      <c r="BY5" s="168"/>
      <c r="BZ5" s="168"/>
      <c r="CA5" s="168"/>
      <c r="CB5" s="168"/>
      <c r="CC5" s="9"/>
      <c r="CD5" s="9"/>
      <c r="CE5" s="9"/>
      <c r="CF5" s="9"/>
      <c r="CG5" s="332"/>
      <c r="CH5" s="333"/>
      <c r="CI5" s="333"/>
      <c r="CJ5" s="333"/>
      <c r="CK5" s="334"/>
      <c r="CL5" s="9"/>
    </row>
    <row r="6" spans="1:100" ht="27.95" customHeight="1" x14ac:dyDescent="0.9">
      <c r="A6" s="337"/>
      <c r="B6" s="337"/>
      <c r="C6" s="337"/>
      <c r="D6" s="337"/>
      <c r="E6" s="337"/>
      <c r="F6" s="337"/>
      <c r="G6" s="337"/>
      <c r="H6" s="337"/>
      <c r="I6" s="337"/>
      <c r="J6" s="337"/>
      <c r="K6" s="337"/>
      <c r="L6" s="337"/>
      <c r="M6" s="337"/>
      <c r="N6" s="337"/>
      <c r="O6" s="337"/>
      <c r="P6" s="337"/>
      <c r="Q6" s="337"/>
      <c r="R6" s="337"/>
      <c r="S6" s="337"/>
      <c r="T6" s="337"/>
      <c r="U6" s="337"/>
      <c r="V6" s="337"/>
      <c r="W6" s="337"/>
      <c r="X6" s="337"/>
      <c r="Y6" s="337"/>
      <c r="Z6" s="337"/>
      <c r="AA6" s="337"/>
      <c r="AB6" s="337"/>
      <c r="AC6" s="337"/>
      <c r="AD6" s="337"/>
      <c r="AE6" s="337"/>
      <c r="AF6" s="337"/>
      <c r="AG6" s="337"/>
      <c r="AH6" s="337"/>
      <c r="AI6" s="337"/>
      <c r="AJ6" s="337"/>
      <c r="AK6" s="337"/>
      <c r="AL6" s="337"/>
      <c r="AM6" s="168"/>
      <c r="AN6" s="168"/>
      <c r="AO6" s="168"/>
      <c r="AP6" s="168"/>
      <c r="AQ6" s="168"/>
      <c r="AR6" s="168"/>
      <c r="AS6" s="168"/>
      <c r="AT6" s="168"/>
      <c r="AU6" s="168"/>
      <c r="AV6" s="168"/>
      <c r="AW6" s="168"/>
      <c r="AX6" s="168"/>
      <c r="AY6" s="168"/>
      <c r="AZ6" s="168"/>
      <c r="BA6" s="168"/>
      <c r="BB6" s="168"/>
      <c r="BC6" s="168"/>
      <c r="BD6" s="168"/>
      <c r="BE6" s="168"/>
      <c r="BF6" s="168"/>
      <c r="BG6" s="168"/>
      <c r="BH6" s="168"/>
      <c r="BI6" s="168"/>
      <c r="BJ6" s="168"/>
      <c r="BK6" s="168"/>
      <c r="BL6" s="168"/>
      <c r="BM6" s="168"/>
      <c r="BN6" s="168"/>
      <c r="BO6" s="168"/>
      <c r="BP6" s="168"/>
      <c r="BQ6" s="168"/>
      <c r="BR6" s="168"/>
      <c r="BS6" s="168"/>
      <c r="BT6" s="168"/>
      <c r="BU6" s="168"/>
      <c r="BV6" s="168"/>
      <c r="BW6" s="168"/>
      <c r="BX6" s="168"/>
      <c r="BY6" s="168"/>
      <c r="BZ6" s="168"/>
      <c r="CA6" s="168"/>
      <c r="CB6" s="168"/>
      <c r="CC6" s="9"/>
      <c r="CD6" s="9"/>
      <c r="CE6" s="9"/>
      <c r="CF6" s="9"/>
      <c r="CG6" s="332"/>
      <c r="CH6" s="333"/>
      <c r="CI6" s="333"/>
      <c r="CJ6" s="333"/>
      <c r="CK6" s="334"/>
      <c r="CL6" s="9"/>
    </row>
    <row r="7" spans="1:100" ht="30" customHeight="1" x14ac:dyDescent="0.9">
      <c r="A7" s="124"/>
      <c r="B7" s="338"/>
      <c r="C7" s="338"/>
      <c r="D7" s="338"/>
      <c r="E7" s="338"/>
      <c r="F7" s="338"/>
      <c r="G7" s="338"/>
      <c r="H7" s="338"/>
      <c r="I7" s="338"/>
      <c r="J7" s="338"/>
      <c r="K7" s="338"/>
      <c r="L7" s="338"/>
      <c r="M7" s="338"/>
      <c r="N7" s="338"/>
      <c r="O7" s="338"/>
      <c r="P7" s="338"/>
      <c r="Q7" s="338"/>
      <c r="R7" s="338"/>
      <c r="S7" s="338"/>
      <c r="T7" s="338"/>
      <c r="U7" s="338"/>
      <c r="V7" s="338"/>
      <c r="W7" s="338"/>
      <c r="X7" s="338"/>
      <c r="Y7" s="338"/>
      <c r="Z7" s="338"/>
      <c r="AA7" s="338"/>
      <c r="AB7" s="338"/>
      <c r="AC7" s="338"/>
      <c r="AD7" s="338"/>
      <c r="AE7" s="338"/>
      <c r="AF7" s="338"/>
      <c r="AG7" s="338"/>
      <c r="AH7" s="338"/>
      <c r="AI7" s="338"/>
      <c r="AJ7" s="338"/>
      <c r="AK7" s="338"/>
      <c r="AL7" s="338"/>
      <c r="AM7" s="135"/>
      <c r="AN7" s="135"/>
      <c r="AO7" s="135"/>
      <c r="AP7" s="135"/>
      <c r="AQ7" s="135"/>
      <c r="AR7" s="135"/>
      <c r="AS7" s="135"/>
      <c r="AT7" s="135"/>
      <c r="AU7" s="135"/>
      <c r="AV7" s="135"/>
      <c r="AW7" s="135"/>
      <c r="AX7" s="135"/>
      <c r="AY7" s="135"/>
      <c r="AZ7" s="135"/>
      <c r="BA7" s="135"/>
      <c r="BB7" s="135"/>
      <c r="BC7" s="135"/>
      <c r="BD7" s="135"/>
      <c r="BE7" s="135"/>
      <c r="BF7" s="135"/>
      <c r="BG7" s="135"/>
      <c r="BH7" s="135"/>
      <c r="BI7" s="135"/>
      <c r="BJ7" s="135"/>
      <c r="BK7" s="135"/>
      <c r="BL7" s="135"/>
      <c r="BM7" s="135"/>
      <c r="BN7" s="135"/>
      <c r="BO7" s="135"/>
      <c r="BP7" s="135"/>
      <c r="BQ7" s="135"/>
      <c r="BR7" s="135"/>
      <c r="BS7" s="135"/>
      <c r="BT7" s="135"/>
      <c r="BU7" s="135"/>
      <c r="BV7" s="135"/>
      <c r="BW7" s="135"/>
      <c r="BX7" s="135"/>
      <c r="BY7" s="135"/>
      <c r="BZ7" s="135"/>
      <c r="CA7" s="135"/>
      <c r="CB7" s="135"/>
      <c r="CC7" s="9"/>
      <c r="CD7" s="9"/>
      <c r="CE7" s="9"/>
      <c r="CF7" s="9"/>
      <c r="CG7" s="332"/>
      <c r="CH7" s="333"/>
      <c r="CI7" s="333"/>
      <c r="CJ7" s="333"/>
      <c r="CK7" s="334"/>
      <c r="CL7" s="9"/>
    </row>
    <row r="8" spans="1:100" ht="15.75" customHeight="1" x14ac:dyDescent="0.25">
      <c r="B8" s="339"/>
      <c r="C8" s="135"/>
      <c r="D8" s="340" t="s">
        <v>61</v>
      </c>
      <c r="E8" s="340"/>
      <c r="F8" s="318" t="s">
        <v>285</v>
      </c>
      <c r="G8" s="318"/>
      <c r="H8" s="303" t="s">
        <v>86</v>
      </c>
      <c r="I8" s="303"/>
      <c r="J8" s="303"/>
      <c r="K8" s="303"/>
      <c r="L8" s="281">
        <v>3</v>
      </c>
      <c r="M8" s="281"/>
      <c r="N8" s="303" t="s">
        <v>91</v>
      </c>
      <c r="O8" s="303"/>
      <c r="P8" s="281">
        <v>4</v>
      </c>
      <c r="Q8" s="281"/>
      <c r="R8" s="303" t="s">
        <v>91</v>
      </c>
      <c r="S8" s="303"/>
      <c r="T8" s="281">
        <v>5</v>
      </c>
      <c r="U8" s="281"/>
      <c r="V8" s="303" t="s">
        <v>91</v>
      </c>
      <c r="W8" s="303"/>
      <c r="X8" s="281"/>
      <c r="Y8" s="281"/>
      <c r="Z8" s="303" t="s">
        <v>91</v>
      </c>
      <c r="AA8" s="303"/>
      <c r="AB8" s="281">
        <v>5</v>
      </c>
      <c r="AC8" s="281"/>
      <c r="AD8" s="303" t="s">
        <v>91</v>
      </c>
      <c r="AE8" s="303"/>
      <c r="AF8" s="167"/>
      <c r="AG8" s="281">
        <v>6</v>
      </c>
      <c r="AH8" s="281"/>
      <c r="AI8" s="303" t="s">
        <v>91</v>
      </c>
      <c r="AJ8" s="303"/>
      <c r="AK8" s="281">
        <v>7</v>
      </c>
      <c r="AL8" s="281"/>
      <c r="AM8" s="175"/>
      <c r="AN8" s="175"/>
      <c r="AO8" s="175"/>
      <c r="AP8" s="175"/>
      <c r="AQ8" s="175"/>
      <c r="AR8" s="175"/>
      <c r="AS8" s="175"/>
      <c r="AT8" s="175"/>
      <c r="AU8" s="175"/>
      <c r="AV8" s="175"/>
      <c r="AW8" s="175"/>
      <c r="AX8" s="175"/>
      <c r="AY8" s="175"/>
      <c r="AZ8" s="175"/>
      <c r="BA8" s="175"/>
      <c r="BB8" s="175"/>
      <c r="BC8" s="175"/>
      <c r="BD8" s="175"/>
      <c r="BE8" s="175"/>
      <c r="BF8" s="175"/>
      <c r="BG8" s="175"/>
      <c r="BH8" s="175"/>
      <c r="BI8" s="175"/>
      <c r="BJ8" s="175"/>
      <c r="BK8" s="175"/>
      <c r="BL8" s="175"/>
      <c r="BM8" s="175"/>
      <c r="BN8" s="175"/>
      <c r="BO8" s="175"/>
      <c r="BP8" s="175"/>
      <c r="BQ8" s="175"/>
      <c r="BR8" s="175"/>
      <c r="BS8" s="175"/>
      <c r="BT8" s="175"/>
      <c r="BU8" s="175"/>
      <c r="BV8" s="175"/>
      <c r="BW8" s="175"/>
      <c r="BX8" s="175"/>
      <c r="BY8" s="175"/>
      <c r="BZ8" s="175"/>
      <c r="CA8" s="175"/>
      <c r="CB8" s="175"/>
      <c r="CD8" s="11"/>
      <c r="CE8" s="11"/>
      <c r="CF8" s="11"/>
      <c r="CG8" s="332"/>
      <c r="CH8" s="333"/>
      <c r="CI8" s="333"/>
      <c r="CJ8" s="333"/>
      <c r="CK8" s="334"/>
    </row>
    <row r="9" spans="1:100" ht="15.6" customHeight="1" thickBot="1" x14ac:dyDescent="0.3">
      <c r="B9" s="339"/>
      <c r="C9" s="35"/>
      <c r="D9" s="340" t="s">
        <v>62</v>
      </c>
      <c r="E9" s="340"/>
      <c r="F9" s="319" t="s">
        <v>286</v>
      </c>
      <c r="G9" s="319"/>
      <c r="H9" s="285" t="s">
        <v>33</v>
      </c>
      <c r="I9" s="285"/>
      <c r="J9" s="285"/>
      <c r="K9" s="285"/>
      <c r="L9" s="301">
        <v>8.5</v>
      </c>
      <c r="M9" s="301"/>
      <c r="N9" s="285" t="s">
        <v>33</v>
      </c>
      <c r="O9" s="285"/>
      <c r="P9" s="302">
        <v>9</v>
      </c>
      <c r="Q9" s="302"/>
      <c r="R9" s="283" t="s">
        <v>33</v>
      </c>
      <c r="S9" s="283"/>
      <c r="T9" s="302">
        <v>9</v>
      </c>
      <c r="U9" s="302"/>
      <c r="V9" s="283" t="s">
        <v>33</v>
      </c>
      <c r="W9" s="283"/>
      <c r="X9" s="302"/>
      <c r="Y9" s="302"/>
      <c r="Z9" s="283" t="s">
        <v>33</v>
      </c>
      <c r="AA9" s="283"/>
      <c r="AB9" s="302"/>
      <c r="AC9" s="302"/>
      <c r="AD9" s="283" t="s">
        <v>33</v>
      </c>
      <c r="AE9" s="283"/>
      <c r="AF9" s="165"/>
      <c r="AG9" s="302"/>
      <c r="AH9" s="302"/>
      <c r="AI9" s="283" t="s">
        <v>33</v>
      </c>
      <c r="AJ9" s="283"/>
      <c r="AK9" s="302"/>
      <c r="AL9" s="302"/>
      <c r="AM9" s="176"/>
      <c r="AN9" s="176"/>
      <c r="AO9" s="176"/>
      <c r="AP9" s="176"/>
      <c r="AQ9" s="176"/>
      <c r="AR9" s="176"/>
      <c r="AS9" s="176"/>
      <c r="AT9" s="176"/>
      <c r="AU9" s="176"/>
      <c r="AV9" s="176"/>
      <c r="AW9" s="176"/>
      <c r="AX9" s="176"/>
      <c r="AY9" s="176"/>
      <c r="AZ9" s="176"/>
      <c r="BA9" s="176"/>
      <c r="BB9" s="176"/>
      <c r="BC9" s="176"/>
      <c r="BD9" s="176"/>
      <c r="BE9" s="176"/>
      <c r="BF9" s="176"/>
      <c r="BG9" s="176"/>
      <c r="BH9" s="176"/>
      <c r="BI9" s="176"/>
      <c r="BJ9" s="176"/>
      <c r="BK9" s="176"/>
      <c r="BL9" s="176"/>
      <c r="BM9" s="176"/>
      <c r="BN9" s="176"/>
      <c r="BO9" s="176"/>
      <c r="BP9" s="176"/>
      <c r="BQ9" s="176"/>
      <c r="BR9" s="176"/>
      <c r="BS9" s="176"/>
      <c r="BT9" s="176"/>
      <c r="BU9" s="176"/>
      <c r="BV9" s="176"/>
      <c r="BW9" s="176"/>
      <c r="BX9" s="176"/>
      <c r="BY9" s="176"/>
      <c r="BZ9" s="176"/>
      <c r="CA9" s="176"/>
      <c r="CB9" s="176"/>
      <c r="CD9" s="11"/>
      <c r="CE9" s="11"/>
      <c r="CF9" s="11"/>
      <c r="CG9" s="332"/>
      <c r="CH9" s="333"/>
      <c r="CI9" s="333"/>
      <c r="CJ9" s="333"/>
      <c r="CK9" s="334"/>
    </row>
    <row r="10" spans="1:100" s="12" customFormat="1" ht="14.1" customHeight="1" x14ac:dyDescent="0.25">
      <c r="A10" s="48"/>
      <c r="B10" s="339"/>
      <c r="C10" s="168"/>
      <c r="D10" s="340" t="s">
        <v>139</v>
      </c>
      <c r="E10" s="340"/>
      <c r="F10" s="318"/>
      <c r="G10" s="318"/>
      <c r="H10" s="285" t="s">
        <v>64</v>
      </c>
      <c r="I10" s="285"/>
      <c r="J10" s="285"/>
      <c r="K10" s="285"/>
      <c r="L10" s="284" t="s">
        <v>296</v>
      </c>
      <c r="M10" s="284"/>
      <c r="N10" s="285" t="s">
        <v>64</v>
      </c>
      <c r="O10" s="285"/>
      <c r="P10" s="286" t="s">
        <v>321</v>
      </c>
      <c r="Q10" s="286"/>
      <c r="R10" s="283" t="s">
        <v>64</v>
      </c>
      <c r="S10" s="283"/>
      <c r="T10" s="286" t="s">
        <v>322</v>
      </c>
      <c r="U10" s="286"/>
      <c r="V10" s="283" t="s">
        <v>64</v>
      </c>
      <c r="W10" s="283"/>
      <c r="X10" s="286"/>
      <c r="Y10" s="286"/>
      <c r="Z10" s="283" t="s">
        <v>64</v>
      </c>
      <c r="AA10" s="283"/>
      <c r="AB10" s="286"/>
      <c r="AC10" s="286"/>
      <c r="AD10" s="283" t="s">
        <v>64</v>
      </c>
      <c r="AE10" s="283"/>
      <c r="AF10" s="165"/>
      <c r="AG10" s="286"/>
      <c r="AH10" s="286"/>
      <c r="AI10" s="283" t="s">
        <v>64</v>
      </c>
      <c r="AJ10" s="283"/>
      <c r="AK10" s="286"/>
      <c r="AL10" s="286"/>
      <c r="AM10" s="177"/>
      <c r="AN10" s="177"/>
      <c r="AO10" s="177"/>
      <c r="AP10" s="177"/>
      <c r="AQ10" s="177"/>
      <c r="AR10" s="177"/>
      <c r="AS10" s="177"/>
      <c r="AT10" s="177"/>
      <c r="AU10" s="177"/>
      <c r="AV10" s="177"/>
      <c r="AW10" s="177"/>
      <c r="AX10" s="177"/>
      <c r="AY10" s="177"/>
      <c r="AZ10" s="177"/>
      <c r="BA10" s="177"/>
      <c r="BB10" s="177"/>
      <c r="BC10" s="177"/>
      <c r="BD10" s="177"/>
      <c r="BE10" s="177"/>
      <c r="BF10" s="177"/>
      <c r="BG10" s="177"/>
      <c r="BH10" s="177"/>
      <c r="BI10" s="177"/>
      <c r="BJ10" s="177"/>
      <c r="BK10" s="177"/>
      <c r="BL10" s="177"/>
      <c r="BM10" s="177"/>
      <c r="BN10" s="177"/>
      <c r="BO10" s="177"/>
      <c r="BP10" s="177"/>
      <c r="BQ10" s="177"/>
      <c r="BR10" s="177"/>
      <c r="BS10" s="177"/>
      <c r="BT10" s="177"/>
      <c r="BU10" s="177"/>
      <c r="BV10" s="177"/>
      <c r="BW10" s="177"/>
      <c r="BX10" s="177"/>
      <c r="BY10" s="177"/>
      <c r="BZ10" s="177"/>
      <c r="CA10" s="177"/>
      <c r="CB10" s="177"/>
      <c r="CD10" s="11"/>
      <c r="CE10" s="11"/>
      <c r="CF10" s="11"/>
      <c r="CG10" s="41"/>
      <c r="CH10" s="41"/>
      <c r="CI10" s="41"/>
      <c r="CJ10" s="41"/>
      <c r="CK10" s="325" t="s">
        <v>160</v>
      </c>
      <c r="CL10" s="326"/>
      <c r="CM10" s="327" t="s">
        <v>161</v>
      </c>
      <c r="CN10" s="328"/>
      <c r="CO10" s="321" t="s">
        <v>174</v>
      </c>
      <c r="CP10" s="322"/>
      <c r="CQ10" s="323" t="s">
        <v>294</v>
      </c>
      <c r="CR10" s="324"/>
      <c r="CS10" s="226" t="s">
        <v>292</v>
      </c>
      <c r="CT10" s="230" t="s">
        <v>293</v>
      </c>
      <c r="CU10" s="206" t="s">
        <v>259</v>
      </c>
      <c r="CV10" s="48"/>
    </row>
    <row r="11" spans="1:100" s="12" customFormat="1" ht="14.45" customHeight="1" thickBot="1" x14ac:dyDescent="0.3">
      <c r="A11" s="48"/>
      <c r="B11" s="339"/>
      <c r="C11" s="135"/>
      <c r="D11" s="340" t="s">
        <v>63</v>
      </c>
      <c r="E11" s="340"/>
      <c r="F11" s="318" t="s">
        <v>287</v>
      </c>
      <c r="G11" s="318"/>
      <c r="H11" s="285" t="s">
        <v>87</v>
      </c>
      <c r="I11" s="285"/>
      <c r="J11" s="285"/>
      <c r="K11" s="285"/>
      <c r="L11" s="281"/>
      <c r="M11" s="281"/>
      <c r="N11" s="303" t="s">
        <v>87</v>
      </c>
      <c r="O11" s="303"/>
      <c r="P11" s="281"/>
      <c r="Q11" s="281"/>
      <c r="R11" s="303" t="s">
        <v>87</v>
      </c>
      <c r="S11" s="303"/>
      <c r="T11" s="281">
        <v>0.11</v>
      </c>
      <c r="U11" s="281"/>
      <c r="V11" s="303" t="s">
        <v>87</v>
      </c>
      <c r="W11" s="303"/>
      <c r="X11" s="281"/>
      <c r="Y11" s="281"/>
      <c r="Z11" s="303" t="s">
        <v>87</v>
      </c>
      <c r="AA11" s="303"/>
      <c r="AB11" s="281"/>
      <c r="AC11" s="281"/>
      <c r="AD11" s="303" t="s">
        <v>87</v>
      </c>
      <c r="AE11" s="303"/>
      <c r="AF11" s="167"/>
      <c r="AG11" s="281"/>
      <c r="AH11" s="281"/>
      <c r="AI11" s="303" t="s">
        <v>87</v>
      </c>
      <c r="AJ11" s="303"/>
      <c r="AK11" s="281"/>
      <c r="AL11" s="281"/>
      <c r="AM11" s="175"/>
      <c r="AN11" s="175"/>
      <c r="AO11" s="175"/>
      <c r="AP11" s="175"/>
      <c r="AQ11" s="175"/>
      <c r="AR11" s="175"/>
      <c r="AS11" s="175"/>
      <c r="AT11" s="175"/>
      <c r="AU11" s="175"/>
      <c r="AV11" s="175"/>
      <c r="AW11" s="175"/>
      <c r="AX11" s="175"/>
      <c r="AY11" s="175"/>
      <c r="AZ11" s="175"/>
      <c r="BA11" s="175"/>
      <c r="BB11" s="175"/>
      <c r="BC11" s="175"/>
      <c r="BD11" s="175"/>
      <c r="BE11" s="175"/>
      <c r="BF11" s="175"/>
      <c r="BG11" s="175"/>
      <c r="BH11" s="175"/>
      <c r="BI11" s="175"/>
      <c r="BJ11" s="175"/>
      <c r="BK11" s="175"/>
      <c r="BL11" s="175"/>
      <c r="BM11" s="175"/>
      <c r="BN11" s="175"/>
      <c r="BO11" s="175"/>
      <c r="BP11" s="175"/>
      <c r="BQ11" s="175"/>
      <c r="BR11" s="175"/>
      <c r="BS11" s="175"/>
      <c r="BT11" s="175"/>
      <c r="BU11" s="175"/>
      <c r="BV11" s="175"/>
      <c r="BW11" s="175"/>
      <c r="BX11" s="175"/>
      <c r="BY11" s="175"/>
      <c r="BZ11" s="175"/>
      <c r="CA11" s="175"/>
      <c r="CB11" s="175"/>
      <c r="CD11" s="11"/>
      <c r="CE11" s="11"/>
      <c r="CF11" s="11"/>
      <c r="CG11" s="41"/>
      <c r="CH11" s="41"/>
      <c r="CI11" s="41"/>
      <c r="CJ11" s="41"/>
      <c r="CK11" s="213" t="s">
        <v>291</v>
      </c>
      <c r="CL11" s="220" t="s">
        <v>0</v>
      </c>
      <c r="CM11" s="214" t="s">
        <v>291</v>
      </c>
      <c r="CN11" s="217" t="s">
        <v>0</v>
      </c>
      <c r="CO11" s="223" t="s">
        <v>291</v>
      </c>
      <c r="CP11" s="215" t="s">
        <v>0</v>
      </c>
      <c r="CQ11" s="224" t="s">
        <v>291</v>
      </c>
      <c r="CR11" s="225" t="s">
        <v>0</v>
      </c>
      <c r="CS11" s="227" t="s">
        <v>295</v>
      </c>
      <c r="CT11" s="231" t="s">
        <v>295</v>
      </c>
      <c r="CU11" s="215" t="s">
        <v>295</v>
      </c>
      <c r="CV11" s="48"/>
    </row>
    <row r="12" spans="1:100" s="12" customFormat="1" ht="15.6" customHeight="1" x14ac:dyDescent="0.25">
      <c r="A12" s="48"/>
      <c r="B12" s="339"/>
      <c r="C12" s="135"/>
      <c r="D12" s="340" t="s">
        <v>79</v>
      </c>
      <c r="E12" s="340"/>
      <c r="F12" s="318" t="s">
        <v>288</v>
      </c>
      <c r="G12" s="318"/>
      <c r="H12" s="285" t="s">
        <v>32</v>
      </c>
      <c r="I12" s="285"/>
      <c r="J12" s="285"/>
      <c r="K12" s="285"/>
      <c r="L12" s="284" t="s">
        <v>297</v>
      </c>
      <c r="M12" s="284"/>
      <c r="N12" s="285" t="s">
        <v>32</v>
      </c>
      <c r="O12" s="285"/>
      <c r="P12" s="284" t="s">
        <v>297</v>
      </c>
      <c r="Q12" s="284"/>
      <c r="R12" s="285" t="s">
        <v>32</v>
      </c>
      <c r="S12" s="285"/>
      <c r="T12" s="284" t="s">
        <v>323</v>
      </c>
      <c r="U12" s="284"/>
      <c r="V12" s="285" t="s">
        <v>32</v>
      </c>
      <c r="W12" s="285"/>
      <c r="X12" s="284"/>
      <c r="Y12" s="284"/>
      <c r="Z12" s="285" t="s">
        <v>32</v>
      </c>
      <c r="AA12" s="285"/>
      <c r="AB12" s="284"/>
      <c r="AC12" s="284"/>
      <c r="AD12" s="285" t="s">
        <v>32</v>
      </c>
      <c r="AE12" s="285"/>
      <c r="AF12" s="166"/>
      <c r="AG12" s="284"/>
      <c r="AH12" s="284"/>
      <c r="AI12" s="285" t="s">
        <v>32</v>
      </c>
      <c r="AJ12" s="285"/>
      <c r="AK12" s="284"/>
      <c r="AL12" s="284"/>
      <c r="AM12" s="178"/>
      <c r="AN12" s="178"/>
      <c r="AO12" s="178"/>
      <c r="AP12" s="178"/>
      <c r="AQ12" s="178"/>
      <c r="AR12" s="178"/>
      <c r="AS12" s="178"/>
      <c r="AT12" s="178"/>
      <c r="AU12" s="178"/>
      <c r="AV12" s="178"/>
      <c r="AW12" s="178"/>
      <c r="AX12" s="178"/>
      <c r="AY12" s="178"/>
      <c r="AZ12" s="178"/>
      <c r="BA12" s="178"/>
      <c r="BB12" s="178"/>
      <c r="BC12" s="178"/>
      <c r="BD12" s="178"/>
      <c r="BE12" s="178"/>
      <c r="BF12" s="178"/>
      <c r="BG12" s="178"/>
      <c r="BH12" s="178"/>
      <c r="BI12" s="178"/>
      <c r="BJ12" s="178"/>
      <c r="BK12" s="178"/>
      <c r="BL12" s="178"/>
      <c r="BM12" s="178"/>
      <c r="BN12" s="178"/>
      <c r="BO12" s="178"/>
      <c r="BP12" s="178"/>
      <c r="BQ12" s="178"/>
      <c r="BR12" s="178"/>
      <c r="BS12" s="178"/>
      <c r="BT12" s="178"/>
      <c r="BU12" s="178"/>
      <c r="BV12" s="178"/>
      <c r="BW12" s="178"/>
      <c r="BX12" s="178"/>
      <c r="BY12" s="178"/>
      <c r="BZ12" s="178"/>
      <c r="CA12" s="178"/>
      <c r="CB12" s="178"/>
      <c r="CD12" s="1"/>
      <c r="CE12" s="1"/>
      <c r="CF12" s="1"/>
      <c r="CG12" s="41"/>
      <c r="CH12" s="41"/>
      <c r="CI12" s="41"/>
      <c r="CJ12" s="41"/>
      <c r="CK12" s="207">
        <v>4470</v>
      </c>
      <c r="CL12" s="221">
        <v>120</v>
      </c>
      <c r="CM12" s="205">
        <v>4470</v>
      </c>
      <c r="CN12" s="218">
        <v>90</v>
      </c>
      <c r="CO12" s="204">
        <v>0</v>
      </c>
      <c r="CP12" s="204">
        <v>1500</v>
      </c>
      <c r="CQ12" s="207">
        <v>4470</v>
      </c>
      <c r="CR12" s="218">
        <v>8.3000000000000004E-2</v>
      </c>
      <c r="CS12" s="228">
        <v>0.1</v>
      </c>
      <c r="CT12" s="232">
        <v>0.05</v>
      </c>
      <c r="CU12" s="208">
        <f>CR12+CS12+CT12</f>
        <v>0.23299999999999998</v>
      </c>
      <c r="CV12" s="48"/>
    </row>
    <row r="13" spans="1:100" s="12" customFormat="1" ht="15.6" customHeight="1" x14ac:dyDescent="0.25">
      <c r="A13" s="48"/>
      <c r="B13" s="339"/>
      <c r="C13" s="135"/>
      <c r="D13" s="285" t="s">
        <v>283</v>
      </c>
      <c r="E13" s="285"/>
      <c r="F13" s="282" t="s">
        <v>289</v>
      </c>
      <c r="G13" s="282"/>
      <c r="H13" s="316"/>
      <c r="I13" s="316"/>
      <c r="J13" s="316"/>
      <c r="K13" s="316"/>
      <c r="L13" s="316"/>
      <c r="M13" s="316"/>
      <c r="N13" s="316"/>
      <c r="O13" s="316"/>
      <c r="P13" s="316"/>
      <c r="Q13" s="316"/>
      <c r="R13" s="316"/>
      <c r="S13" s="316"/>
      <c r="T13" s="316"/>
      <c r="U13" s="316"/>
      <c r="V13" s="316"/>
      <c r="W13" s="316"/>
      <c r="X13" s="316"/>
      <c r="Y13" s="316"/>
      <c r="Z13" s="317"/>
      <c r="AA13" s="135"/>
      <c r="AB13" s="135"/>
      <c r="AC13" s="135"/>
      <c r="AD13" s="135"/>
      <c r="AE13" s="122"/>
      <c r="AF13" s="122"/>
      <c r="AG13" s="135"/>
      <c r="AH13" s="135"/>
      <c r="AI13" s="135"/>
      <c r="AJ13" s="135"/>
      <c r="AK13" s="135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39"/>
      <c r="BL13" s="39"/>
      <c r="BM13" s="39"/>
      <c r="BN13" s="39"/>
      <c r="BO13" s="39"/>
      <c r="BP13" s="39"/>
      <c r="BQ13" s="39"/>
      <c r="BR13" s="39"/>
      <c r="BS13" s="39"/>
      <c r="BT13" s="39"/>
      <c r="BU13" s="39"/>
      <c r="BV13" s="39"/>
      <c r="BW13" s="39"/>
      <c r="BX13" s="39"/>
      <c r="BY13" s="39"/>
      <c r="BZ13" s="39"/>
      <c r="CA13" s="39"/>
      <c r="CB13" s="39"/>
      <c r="CD13" s="1"/>
      <c r="CE13" s="1"/>
      <c r="CF13" s="1"/>
      <c r="CG13" s="41"/>
      <c r="CH13" s="41"/>
      <c r="CI13" s="41"/>
      <c r="CJ13" s="41"/>
      <c r="CK13" s="207">
        <v>5208</v>
      </c>
      <c r="CL13" s="221">
        <v>50</v>
      </c>
      <c r="CM13" s="205">
        <v>5208</v>
      </c>
      <c r="CN13" s="218">
        <v>45</v>
      </c>
      <c r="CO13" s="204">
        <v>4470</v>
      </c>
      <c r="CP13" s="204">
        <v>800</v>
      </c>
      <c r="CQ13" s="207">
        <v>5208</v>
      </c>
      <c r="CR13" s="218">
        <v>8.3000000000000004E-2</v>
      </c>
      <c r="CS13" s="228">
        <v>0.1</v>
      </c>
      <c r="CT13" s="232">
        <v>0.05</v>
      </c>
      <c r="CU13" s="208">
        <f t="shared" ref="CU13:CU18" si="0">CR13+CS13+CT13</f>
        <v>0.23299999999999998</v>
      </c>
      <c r="CV13" s="48"/>
    </row>
    <row r="14" spans="1:100" s="12" customFormat="1" ht="16.350000000000001" customHeight="1" thickBot="1" x14ac:dyDescent="0.3">
      <c r="A14" s="48"/>
      <c r="B14" s="339"/>
      <c r="C14" s="135"/>
      <c r="D14" s="285" t="s">
        <v>284</v>
      </c>
      <c r="E14" s="285"/>
      <c r="F14" s="313" t="s">
        <v>290</v>
      </c>
      <c r="G14" s="313"/>
      <c r="H14" s="303" t="s">
        <v>34</v>
      </c>
      <c r="I14" s="303"/>
      <c r="J14" s="303"/>
      <c r="K14" s="303"/>
      <c r="L14" s="315">
        <f>IF(K36="","",MAX(I36:I1312))</f>
        <v>44454.645833333336</v>
      </c>
      <c r="M14" s="315"/>
      <c r="N14" s="320"/>
      <c r="O14" s="305" t="s">
        <v>58</v>
      </c>
      <c r="P14" s="306"/>
      <c r="Q14" s="306"/>
      <c r="R14" s="306"/>
      <c r="S14" s="307"/>
      <c r="T14" s="296"/>
      <c r="U14" s="297"/>
      <c r="V14" s="305" t="s">
        <v>116</v>
      </c>
      <c r="W14" s="306"/>
      <c r="X14" s="306"/>
      <c r="Y14" s="307"/>
      <c r="Z14" s="295"/>
      <c r="AA14" s="298" t="s">
        <v>59</v>
      </c>
      <c r="AB14" s="299"/>
      <c r="AC14" s="299"/>
      <c r="AD14" s="299"/>
      <c r="AE14" s="275" t="s">
        <v>252</v>
      </c>
      <c r="AF14" s="276"/>
      <c r="AG14" s="182" t="s">
        <v>253</v>
      </c>
      <c r="AH14" s="182"/>
      <c r="AI14" s="135"/>
      <c r="AJ14" s="135"/>
      <c r="AK14" s="135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D14" s="1"/>
      <c r="CE14" s="1"/>
      <c r="CF14" s="1"/>
      <c r="CG14" s="41"/>
      <c r="CH14" s="41"/>
      <c r="CI14" s="41"/>
      <c r="CJ14" s="41"/>
      <c r="CK14" s="207">
        <v>5294</v>
      </c>
      <c r="CL14" s="221">
        <v>50</v>
      </c>
      <c r="CM14" s="205">
        <v>5294</v>
      </c>
      <c r="CN14" s="218">
        <v>45</v>
      </c>
      <c r="CO14" s="204">
        <v>7893</v>
      </c>
      <c r="CP14" s="204">
        <v>800</v>
      </c>
      <c r="CQ14" s="207">
        <v>5294</v>
      </c>
      <c r="CR14" s="218">
        <v>8.3000000000000004E-2</v>
      </c>
      <c r="CS14" s="228">
        <v>0.1</v>
      </c>
      <c r="CT14" s="232">
        <v>0.05</v>
      </c>
      <c r="CU14" s="208">
        <f t="shared" si="0"/>
        <v>0.23299999999999998</v>
      </c>
      <c r="CV14" s="48"/>
    </row>
    <row r="15" spans="1:100" s="12" customFormat="1" ht="14.45" customHeight="1" x14ac:dyDescent="0.25">
      <c r="A15" s="48"/>
      <c r="B15" s="339"/>
      <c r="C15" s="135"/>
      <c r="D15" s="283" t="s">
        <v>88</v>
      </c>
      <c r="E15" s="283"/>
      <c r="F15" s="341">
        <v>44448</v>
      </c>
      <c r="G15" s="341"/>
      <c r="H15" s="303" t="s">
        <v>46</v>
      </c>
      <c r="I15" s="303"/>
      <c r="J15" s="303"/>
      <c r="K15" s="303"/>
      <c r="L15" s="126">
        <f>IF(MAX(M37:M1312)=0,"",MAX(M37:N1312))</f>
        <v>8088</v>
      </c>
      <c r="M15" s="127" t="s">
        <v>184</v>
      </c>
      <c r="N15" s="320"/>
      <c r="O15" s="139"/>
      <c r="P15" s="140" t="s">
        <v>184</v>
      </c>
      <c r="Q15" s="141" t="s">
        <v>39</v>
      </c>
      <c r="R15" s="142" t="s">
        <v>0</v>
      </c>
      <c r="S15" s="141" t="s">
        <v>8</v>
      </c>
      <c r="T15" s="296"/>
      <c r="U15" s="297"/>
      <c r="V15" s="298" t="s">
        <v>117</v>
      </c>
      <c r="W15" s="299"/>
      <c r="X15" s="300"/>
      <c r="Y15" s="4">
        <f>SUMIF(K37:K1313,"=Rota",H37:H1313)+SUMIF(K37:K1313,"=Desliza",H37:H1313)</f>
        <v>48.250000000465661</v>
      </c>
      <c r="Z15" s="295"/>
      <c r="AA15" s="65"/>
      <c r="AB15" s="30" t="s">
        <v>43</v>
      </c>
      <c r="AC15" s="30" t="s">
        <v>9</v>
      </c>
      <c r="AD15" s="138" t="s">
        <v>44</v>
      </c>
      <c r="AE15" s="277">
        <f>SUMIF(K36:K1313,"Survey",H36:H1313)</f>
        <v>2.0000000004074536</v>
      </c>
      <c r="AF15" s="278"/>
      <c r="AG15" s="181" t="s">
        <v>113</v>
      </c>
      <c r="AH15" s="4">
        <f>+SUMIF(K36:K1313,"RIH CSG",O36:O1313)/SUMIF(K36:K1313,"RIH CSG",H36:H1313)</f>
        <v>708.8477366122703</v>
      </c>
      <c r="AI15" s="135"/>
      <c r="AJ15" s="135"/>
      <c r="AK15" s="135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  <c r="CC15" s="266" t="s">
        <v>36</v>
      </c>
      <c r="CD15" s="267"/>
      <c r="CE15" s="267"/>
      <c r="CF15" s="267"/>
      <c r="CG15" s="267"/>
      <c r="CH15" s="267"/>
      <c r="CI15" s="268"/>
      <c r="CJ15" s="1"/>
      <c r="CK15" s="207">
        <v>5580</v>
      </c>
      <c r="CL15" s="221">
        <v>33</v>
      </c>
      <c r="CM15" s="205">
        <v>5580</v>
      </c>
      <c r="CN15" s="218">
        <v>30</v>
      </c>
      <c r="CO15" s="204">
        <v>8092</v>
      </c>
      <c r="CP15" s="204"/>
      <c r="CQ15" s="207">
        <v>5666</v>
      </c>
      <c r="CR15" s="218">
        <v>8.3000000000000004E-2</v>
      </c>
      <c r="CS15" s="228">
        <v>0.1</v>
      </c>
      <c r="CT15" s="232">
        <v>0.05</v>
      </c>
      <c r="CU15" s="208">
        <f t="shared" si="0"/>
        <v>0.23299999999999998</v>
      </c>
      <c r="CV15" s="48"/>
    </row>
    <row r="16" spans="1:100" ht="15" customHeight="1" x14ac:dyDescent="0.25">
      <c r="B16" s="339"/>
      <c r="C16" s="135"/>
      <c r="D16" s="283" t="s">
        <v>89</v>
      </c>
      <c r="E16" s="283"/>
      <c r="F16" s="62">
        <v>0.79166666666666663</v>
      </c>
      <c r="G16" s="63"/>
      <c r="H16" s="314" t="s">
        <v>85</v>
      </c>
      <c r="I16" s="314"/>
      <c r="J16" s="314"/>
      <c r="K16" s="314"/>
      <c r="L16" s="126">
        <f>IF(OR(F17="",L15=""),"",L15-F17)</f>
        <v>3610</v>
      </c>
      <c r="M16" s="127" t="s">
        <v>184</v>
      </c>
      <c r="N16" s="320"/>
      <c r="O16" s="152" t="s">
        <v>41</v>
      </c>
      <c r="P16" s="153">
        <f>SUMIF(K36:K1313,"=Rota",O36:O1313)</f>
        <v>3566</v>
      </c>
      <c r="Q16" s="153">
        <f>SUMIF(K36:K1313,"=Rota",H36:H1313)</f>
        <v>46.516666666895617</v>
      </c>
      <c r="R16" s="153">
        <f>IF(P16=0,0,P16/Q16)</f>
        <v>76.660695090987787</v>
      </c>
      <c r="S16" s="154">
        <f>IF(P16=0,0,P16/P18*100)</f>
        <v>98.78116343490305</v>
      </c>
      <c r="T16" s="296"/>
      <c r="U16" s="297"/>
      <c r="V16" s="298" t="s">
        <v>118</v>
      </c>
      <c r="W16" s="299"/>
      <c r="X16" s="300"/>
      <c r="Y16" s="4">
        <f>SUMIF(K37:K1313,"=Rota",H37:H1313)</f>
        <v>46.516666666895617</v>
      </c>
      <c r="Z16" s="295"/>
      <c r="AA16" s="31" t="s">
        <v>123</v>
      </c>
      <c r="AB16" s="4">
        <f>MIN(U36:U1312)</f>
        <v>10</v>
      </c>
      <c r="AC16" s="4">
        <f>MAX(U36:U1312)</f>
        <v>80</v>
      </c>
      <c r="AD16" s="49">
        <f>AVERAGE(U36:U1312)</f>
        <v>25.293478260869566</v>
      </c>
      <c r="AE16" s="122"/>
      <c r="AF16" s="122"/>
      <c r="AG16" s="181" t="s">
        <v>114</v>
      </c>
      <c r="AH16" s="4">
        <f>+SUMIF(K36:K1313,"RIH OH",O36:O1313)/SUMIF(K36:K1313,"RIH OH",H36:H1313)</f>
        <v>757.45454546256178</v>
      </c>
      <c r="AI16" s="135"/>
      <c r="AJ16" s="135"/>
      <c r="AK16" s="135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269"/>
      <c r="CD16" s="270"/>
      <c r="CE16" s="270"/>
      <c r="CF16" s="270"/>
      <c r="CG16" s="270"/>
      <c r="CH16" s="270"/>
      <c r="CI16" s="271"/>
      <c r="CK16" s="207">
        <v>5850</v>
      </c>
      <c r="CL16" s="221">
        <v>33</v>
      </c>
      <c r="CM16" s="205">
        <v>5850</v>
      </c>
      <c r="CN16" s="218">
        <v>30</v>
      </c>
      <c r="CO16" s="204"/>
      <c r="CP16" s="204"/>
      <c r="CQ16" s="207">
        <v>5850</v>
      </c>
      <c r="CR16" s="218">
        <v>8.3000000000000004E-2</v>
      </c>
      <c r="CS16" s="228">
        <v>0.1</v>
      </c>
      <c r="CT16" s="232">
        <v>0.05</v>
      </c>
      <c r="CU16" s="208">
        <f t="shared" si="0"/>
        <v>0.23299999999999998</v>
      </c>
      <c r="CV16" s="10"/>
    </row>
    <row r="17" spans="1:100" ht="15" customHeight="1" x14ac:dyDescent="0.25">
      <c r="B17" s="134"/>
      <c r="C17" s="134"/>
      <c r="D17" s="283" t="s">
        <v>90</v>
      </c>
      <c r="E17" s="283"/>
      <c r="F17" s="158">
        <v>4478</v>
      </c>
      <c r="G17" s="63"/>
      <c r="H17" s="148"/>
      <c r="I17" s="148"/>
      <c r="J17" s="148"/>
      <c r="K17" s="148"/>
      <c r="L17" s="148"/>
      <c r="M17" s="148"/>
      <c r="N17" s="149"/>
      <c r="O17" s="150" t="s">
        <v>42</v>
      </c>
      <c r="P17" s="151">
        <f>SUMIF(K36:K1313,"=Desliza",O36:O1313)</f>
        <v>44</v>
      </c>
      <c r="Q17" s="151">
        <f>SUMIF(K36:K1313,"=Desliza",H36:H1313)</f>
        <v>1.7333333335700445</v>
      </c>
      <c r="R17" s="151">
        <f>IF(P17=0,0,P17/Q17)</f>
        <v>25.384615381148755</v>
      </c>
      <c r="S17" s="151">
        <f>IF(P17=0,0,P17/P18*100)</f>
        <v>1.218836565096953</v>
      </c>
      <c r="T17" s="47"/>
      <c r="U17" s="46"/>
      <c r="V17" s="298" t="s">
        <v>119</v>
      </c>
      <c r="W17" s="299"/>
      <c r="X17" s="300"/>
      <c r="Y17" s="4">
        <f>SUMIF(K37:K1313,"=Desliza",H37:H1313)</f>
        <v>1.7333333335700445</v>
      </c>
      <c r="Z17" s="116"/>
      <c r="AA17" s="31" t="s">
        <v>124</v>
      </c>
      <c r="AB17" s="4">
        <f>MIN(V36:V1312)</f>
        <v>650</v>
      </c>
      <c r="AC17" s="4">
        <f>MAX(V36:V1312)</f>
        <v>1200</v>
      </c>
      <c r="AD17" s="49">
        <f>AVERAGE(V36:V1312)</f>
        <v>1074.8113207547169</v>
      </c>
      <c r="AE17" s="122"/>
      <c r="AF17" s="122"/>
      <c r="AG17" s="181" t="s">
        <v>111</v>
      </c>
      <c r="AH17" s="4">
        <f>ABS(SUMIF(K36:K1313,"POOH CSG",O36:O1313)/SUMIF(K36:K1313,"POOH CSG",H36:H1313))</f>
        <v>1283.7142857249603</v>
      </c>
      <c r="AI17" s="135"/>
      <c r="AJ17" s="135"/>
      <c r="AK17" s="135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269"/>
      <c r="CD17" s="270"/>
      <c r="CE17" s="270"/>
      <c r="CF17" s="270"/>
      <c r="CG17" s="270"/>
      <c r="CH17" s="270"/>
      <c r="CI17" s="271"/>
      <c r="CK17" s="207">
        <v>6023</v>
      </c>
      <c r="CL17" s="221">
        <v>175</v>
      </c>
      <c r="CM17" s="205">
        <v>6023</v>
      </c>
      <c r="CN17" s="218">
        <v>120</v>
      </c>
      <c r="CO17" s="204"/>
      <c r="CP17" s="204"/>
      <c r="CQ17" s="207">
        <v>6023</v>
      </c>
      <c r="CR17" s="218">
        <v>8.3000000000000004E-2</v>
      </c>
      <c r="CS17" s="228">
        <v>0.1</v>
      </c>
      <c r="CT17" s="232">
        <v>0.05</v>
      </c>
      <c r="CU17" s="208">
        <f t="shared" si="0"/>
        <v>0.23299999999999998</v>
      </c>
      <c r="CV17" s="10"/>
    </row>
    <row r="18" spans="1:100" ht="15" customHeight="1" x14ac:dyDescent="0.25">
      <c r="B18" s="134"/>
      <c r="C18" s="134"/>
      <c r="D18" s="156"/>
      <c r="E18" s="157"/>
      <c r="F18" s="134"/>
      <c r="G18" s="134"/>
      <c r="H18" s="148"/>
      <c r="I18" s="148"/>
      <c r="J18" s="148"/>
      <c r="K18" s="148"/>
      <c r="L18" s="148"/>
      <c r="M18" s="148"/>
      <c r="N18" s="149"/>
      <c r="O18" s="143" t="s">
        <v>115</v>
      </c>
      <c r="P18" s="143">
        <f>SUM(P16:P17)</f>
        <v>3610</v>
      </c>
      <c r="Q18" s="143">
        <f>SUMIF(K36:K1313,"=Rota",H36:H1313)+SUMIF(K36:K1313,"=Desliza",H36:H1313)</f>
        <v>48.250000000465661</v>
      </c>
      <c r="R18" s="143">
        <f>IF(P18=0,0,P18/Q18)</f>
        <v>74.818652849018861</v>
      </c>
      <c r="S18" s="144"/>
      <c r="T18" s="145" t="str">
        <f>IF(AA31=0,"",AA31*X16+AB23)</f>
        <v/>
      </c>
      <c r="U18" s="146"/>
      <c r="V18" s="298" t="s">
        <v>120</v>
      </c>
      <c r="W18" s="299"/>
      <c r="X18" s="300"/>
      <c r="Y18" s="4">
        <f>SUMIF(K36:K1313,"=Circula",H36:H1313)+SUMIF(K36:K1313,"=Orienta TF",H36:H1313)+SUMIF(K36:K1313,"=Survey",H36:H1313)+SUMIF(K36:K1313,"=Repasa",H36:H1313)+SUMIF(K36:K1313,"=Perfora cemento",H36:H1313)+SUMIF(K36:K1313,"=Comando",H36:H1313)+SUMIF(K36:K1313,"=Geonavegación",H36:H1313)</f>
        <v>18.966666665801313</v>
      </c>
      <c r="Z18" s="146"/>
      <c r="AA18" s="31" t="s">
        <v>125</v>
      </c>
      <c r="AB18" s="4">
        <f>MIN(AA36:AA1312)</f>
        <v>10</v>
      </c>
      <c r="AC18" s="4">
        <f>MAX(AA36:AA1312)</f>
        <v>200</v>
      </c>
      <c r="AD18" s="49">
        <f>AVERAGE(AA36:AA1312)</f>
        <v>107.40909090909091</v>
      </c>
      <c r="AE18" s="146"/>
      <c r="AF18" s="146"/>
      <c r="AG18" s="181" t="s">
        <v>112</v>
      </c>
      <c r="AH18" s="4">
        <f>ABS(SUMIF(K36:K1313,"POOH OH",O36:O1313)/SUMIF(K36:K1313,"POOH OH",H36:H1313))</f>
        <v>979.84158417648609</v>
      </c>
      <c r="AI18" s="146"/>
      <c r="AJ18" s="146"/>
      <c r="AK18" s="146"/>
      <c r="AL18" s="146"/>
      <c r="AM18" s="146"/>
      <c r="AN18" s="146"/>
      <c r="AO18" s="146"/>
      <c r="AP18" s="146"/>
      <c r="AQ18" s="146"/>
      <c r="AR18" s="146"/>
      <c r="AS18" s="146"/>
      <c r="AT18" s="146"/>
      <c r="AU18" s="146"/>
      <c r="AV18" s="146"/>
      <c r="AW18" s="146"/>
      <c r="AX18" s="146"/>
      <c r="AY18" s="146"/>
      <c r="AZ18" s="146"/>
      <c r="BA18" s="146"/>
      <c r="BB18" s="146"/>
      <c r="BC18" s="146"/>
      <c r="BD18" s="146"/>
      <c r="BE18" s="146"/>
      <c r="BF18" s="146"/>
      <c r="BG18" s="146"/>
      <c r="BH18" s="146"/>
      <c r="BI18" s="146"/>
      <c r="BJ18" s="146"/>
      <c r="BK18" s="146"/>
      <c r="BL18" s="146"/>
      <c r="BM18" s="146"/>
      <c r="BN18" s="146"/>
      <c r="BO18" s="146"/>
      <c r="BP18" s="146"/>
      <c r="BQ18" s="146"/>
      <c r="BR18" s="146"/>
      <c r="BS18" s="146"/>
      <c r="BT18" s="146"/>
      <c r="BU18" s="146"/>
      <c r="BV18" s="146"/>
      <c r="BW18" s="146"/>
      <c r="BX18" s="146"/>
      <c r="BY18" s="146"/>
      <c r="BZ18" s="146"/>
      <c r="CA18" s="146"/>
      <c r="CB18" s="146"/>
      <c r="CC18" s="269"/>
      <c r="CD18" s="270"/>
      <c r="CE18" s="270"/>
      <c r="CF18" s="270"/>
      <c r="CG18" s="270"/>
      <c r="CH18" s="270"/>
      <c r="CI18" s="271"/>
      <c r="CK18" s="207">
        <v>7056</v>
      </c>
      <c r="CL18" s="221">
        <v>120</v>
      </c>
      <c r="CM18" s="205">
        <v>7056</v>
      </c>
      <c r="CN18" s="218">
        <v>120</v>
      </c>
      <c r="CO18" s="204"/>
      <c r="CP18" s="204"/>
      <c r="CQ18" s="207">
        <v>7056</v>
      </c>
      <c r="CR18" s="218">
        <v>8.3000000000000004E-2</v>
      </c>
      <c r="CS18" s="228">
        <v>0.1</v>
      </c>
      <c r="CT18" s="232">
        <v>0.05</v>
      </c>
      <c r="CU18" s="208">
        <f t="shared" si="0"/>
        <v>0.23299999999999998</v>
      </c>
      <c r="CV18" s="10"/>
    </row>
    <row r="19" spans="1:100" ht="15" customHeight="1" x14ac:dyDescent="0.25">
      <c r="B19" s="134"/>
      <c r="C19" s="134"/>
      <c r="D19" s="134"/>
      <c r="E19" s="148" t="s">
        <v>103</v>
      </c>
      <c r="F19" s="134"/>
      <c r="G19" s="134"/>
      <c r="H19" s="134"/>
      <c r="I19" s="134"/>
      <c r="J19" s="134"/>
      <c r="K19" s="134"/>
      <c r="L19" s="134"/>
      <c r="M19" s="134"/>
      <c r="N19" s="134"/>
      <c r="O19" s="143" t="s">
        <v>105</v>
      </c>
      <c r="P19" s="144">
        <f>SUBTOTAL(9,AT36:AT1313)</f>
        <v>3610</v>
      </c>
      <c r="Q19" s="144">
        <f>SUBTOTAL(9,H36:H1313)</f>
        <v>142.8833333333605</v>
      </c>
      <c r="R19" s="144">
        <f>IF(P19=0,0,P19/Q19)</f>
        <v>25.265368015858954</v>
      </c>
      <c r="S19" s="144"/>
      <c r="T19" s="136"/>
      <c r="U19" s="136"/>
      <c r="V19" s="298" t="s">
        <v>121</v>
      </c>
      <c r="W19" s="299"/>
      <c r="X19" s="300"/>
      <c r="Y19" s="4">
        <f>Y18+Y17+Y16</f>
        <v>67.216666666266974</v>
      </c>
      <c r="Z19" s="136"/>
      <c r="AA19" s="31" t="s">
        <v>126</v>
      </c>
      <c r="AB19" s="4">
        <f>MIN(Y36:Y1312)</f>
        <v>700</v>
      </c>
      <c r="AC19" s="4">
        <f>MAX(Y36:Y1312)</f>
        <v>3350</v>
      </c>
      <c r="AD19" s="49">
        <f>AVERAGE(Y34:Y1310)</f>
        <v>2338.4631578947369</v>
      </c>
      <c r="AE19" s="136"/>
      <c r="AF19" s="136"/>
      <c r="AG19" s="279" t="s">
        <v>254</v>
      </c>
      <c r="AH19" s="280"/>
      <c r="AI19" s="280"/>
      <c r="AJ19" s="135"/>
      <c r="AK19" s="136"/>
      <c r="AL19" s="136"/>
      <c r="AM19" s="136"/>
      <c r="AN19" s="136"/>
      <c r="AO19" s="136"/>
      <c r="AP19" s="136"/>
      <c r="AQ19" s="136"/>
      <c r="AR19" s="136"/>
      <c r="AS19" s="136"/>
      <c r="AT19" s="136"/>
      <c r="AU19" s="136"/>
      <c r="AV19" s="136"/>
      <c r="AW19" s="136"/>
      <c r="AX19" s="136"/>
      <c r="AY19" s="136"/>
      <c r="AZ19" s="136"/>
      <c r="BA19" s="136"/>
      <c r="BB19" s="136"/>
      <c r="BC19" s="136"/>
      <c r="BD19" s="136"/>
      <c r="BE19" s="136"/>
      <c r="BF19" s="136"/>
      <c r="BG19" s="136"/>
      <c r="BH19" s="136"/>
      <c r="BI19" s="136"/>
      <c r="BJ19" s="136"/>
      <c r="BK19" s="136"/>
      <c r="BL19" s="136"/>
      <c r="BM19" s="136"/>
      <c r="BN19" s="136"/>
      <c r="BO19" s="136"/>
      <c r="BP19" s="136"/>
      <c r="BQ19" s="136"/>
      <c r="BR19" s="136"/>
      <c r="BS19" s="136"/>
      <c r="BT19" s="136"/>
      <c r="BU19" s="136"/>
      <c r="BV19" s="136"/>
      <c r="BW19" s="136"/>
      <c r="BX19" s="136"/>
      <c r="BY19" s="136"/>
      <c r="BZ19" s="136"/>
      <c r="CA19" s="136"/>
      <c r="CB19" s="136"/>
      <c r="CC19" s="269"/>
      <c r="CD19" s="270"/>
      <c r="CE19" s="270"/>
      <c r="CF19" s="270"/>
      <c r="CG19" s="270"/>
      <c r="CH19" s="270"/>
      <c r="CI19" s="271"/>
      <c r="CK19" s="207">
        <v>7073</v>
      </c>
      <c r="CL19" s="221">
        <v>69</v>
      </c>
      <c r="CM19" s="205">
        <v>7073</v>
      </c>
      <c r="CN19" s="218">
        <v>60</v>
      </c>
      <c r="CO19" s="204"/>
      <c r="CP19" s="204"/>
      <c r="CQ19" s="207">
        <v>7073</v>
      </c>
      <c r="CR19" s="218">
        <v>8.3000000000000004E-2</v>
      </c>
      <c r="CS19" s="228">
        <v>0.1</v>
      </c>
      <c r="CT19" s="232">
        <v>0.05</v>
      </c>
      <c r="CU19" s="208">
        <f t="shared" ref="CU19:CU21" si="1">CR19+CS19+CT19</f>
        <v>0.23299999999999998</v>
      </c>
      <c r="CV19" s="10"/>
    </row>
    <row r="20" spans="1:100" ht="15" customHeight="1" x14ac:dyDescent="0.25">
      <c r="B20" s="134"/>
      <c r="C20" s="134"/>
      <c r="D20" s="134"/>
      <c r="E20" s="148" t="s">
        <v>104</v>
      </c>
      <c r="F20" s="148"/>
      <c r="G20" s="134"/>
      <c r="H20" s="134"/>
      <c r="I20" s="134"/>
      <c r="J20" s="134"/>
      <c r="K20" s="180"/>
      <c r="L20" s="134"/>
      <c r="M20" s="134"/>
      <c r="N20" s="134"/>
      <c r="O20" s="143" t="s">
        <v>159</v>
      </c>
      <c r="P20" s="144">
        <f>SUM(P16:P17)</f>
        <v>3610</v>
      </c>
      <c r="Q20" s="144">
        <f>SUMIF(K36:K1313,"=Rota",H36:H1313)+SUMIF(K36:K1313,"=Desliza",H36:H1313)+SUMIF(K36:K1313,"=Survey",H36:H1313)+SUMIF(K36:K1313,"=Conexión",H36:H1313)+SUMIF(K36:K1313,"=Repasa",H36:H1313)</f>
        <v>58.583333332557231</v>
      </c>
      <c r="R20" s="144">
        <f>IF(P20=0,0,P20/Q20)</f>
        <v>61.621621622437978</v>
      </c>
      <c r="S20" s="144"/>
      <c r="T20" s="136"/>
      <c r="U20" s="136"/>
      <c r="V20" s="298" t="s">
        <v>122</v>
      </c>
      <c r="W20" s="299"/>
      <c r="X20" s="300"/>
      <c r="Y20" s="4">
        <f>SUMIF(K36:K1313,"=Conexión",H36:H1314)+SUMIF(K36:K1313,"=Arma BHA",H36:H1314)+SUMIF(K36:K1313,"=Desarma BHA",H36:H1314)+SUMIF(K37:K1313,"=Otros",H36:H1314)+SUMIF(K36:K1313,"=Calibra",H36:H1314)+SUMIF(K36:K1313,"=POOH CSG",H36:H1314)+SUMIF(K36:K1313,"=POOH OH",H36:H1314)+SUMIF(K36:K1313,"=RIH OH",H36:H1314)+SUMIF(K36:K1313,"=RIH CSG",H36:H1314)</f>
        <v>74.733333333337214</v>
      </c>
      <c r="Z20" s="136"/>
      <c r="AA20" s="31" t="s">
        <v>127</v>
      </c>
      <c r="AB20" s="4">
        <f>MIN(Z36:Z1312)</f>
        <v>1000</v>
      </c>
      <c r="AC20" s="4">
        <f>MAX(Z36:Z1312)</f>
        <v>3350</v>
      </c>
      <c r="AD20" s="49">
        <f>AVERAGE(Z36:Z1312)</f>
        <v>2344.1397849462364</v>
      </c>
      <c r="AE20" s="136"/>
      <c r="AF20" s="136"/>
      <c r="AG20" s="138"/>
      <c r="AH20" s="138" t="s">
        <v>165</v>
      </c>
      <c r="AI20" s="138" t="s">
        <v>166</v>
      </c>
      <c r="AJ20" s="135"/>
      <c r="AK20" s="136"/>
      <c r="AL20" s="136"/>
      <c r="AM20" s="136"/>
      <c r="AN20" s="136"/>
      <c r="AO20" s="136"/>
      <c r="AP20" s="136"/>
      <c r="AQ20" s="136"/>
      <c r="AR20" s="136"/>
      <c r="AS20" s="136"/>
      <c r="AT20" s="136"/>
      <c r="AU20" s="136"/>
      <c r="AV20" s="136"/>
      <c r="AW20" s="136"/>
      <c r="AX20" s="136"/>
      <c r="AY20" s="136"/>
      <c r="AZ20" s="136"/>
      <c r="BA20" s="136"/>
      <c r="BB20" s="136"/>
      <c r="BC20" s="136"/>
      <c r="BD20" s="136"/>
      <c r="BE20" s="136"/>
      <c r="BF20" s="136"/>
      <c r="BG20" s="136"/>
      <c r="BH20" s="136"/>
      <c r="BI20" s="136"/>
      <c r="BJ20" s="136"/>
      <c r="BK20" s="136"/>
      <c r="BL20" s="136"/>
      <c r="BM20" s="136"/>
      <c r="BN20" s="136"/>
      <c r="BO20" s="136"/>
      <c r="BP20" s="136"/>
      <c r="BQ20" s="136"/>
      <c r="BR20" s="136"/>
      <c r="BS20" s="136"/>
      <c r="BT20" s="136"/>
      <c r="BU20" s="136"/>
      <c r="BV20" s="136"/>
      <c r="BW20" s="136"/>
      <c r="BX20" s="136"/>
      <c r="BY20" s="136"/>
      <c r="BZ20" s="136"/>
      <c r="CA20" s="136"/>
      <c r="CB20" s="136"/>
      <c r="CC20" s="269"/>
      <c r="CD20" s="270"/>
      <c r="CE20" s="270"/>
      <c r="CF20" s="270"/>
      <c r="CG20" s="270"/>
      <c r="CH20" s="270"/>
      <c r="CI20" s="271"/>
      <c r="CK20" s="207">
        <v>7685</v>
      </c>
      <c r="CL20" s="221">
        <v>67</v>
      </c>
      <c r="CM20" s="205">
        <v>7685</v>
      </c>
      <c r="CN20" s="218">
        <v>60</v>
      </c>
      <c r="CO20" s="204"/>
      <c r="CP20" s="204"/>
      <c r="CQ20" s="207">
        <v>7685</v>
      </c>
      <c r="CR20" s="218">
        <v>8.3000000000000004E-2</v>
      </c>
      <c r="CS20" s="228">
        <v>0.1</v>
      </c>
      <c r="CT20" s="232">
        <v>0.05</v>
      </c>
      <c r="CU20" s="208">
        <f t="shared" si="1"/>
        <v>0.23299999999999998</v>
      </c>
      <c r="CV20" s="10"/>
    </row>
    <row r="21" spans="1:100" ht="15" customHeight="1" x14ac:dyDescent="0.25">
      <c r="B21" s="134"/>
      <c r="C21" s="134"/>
      <c r="D21" s="134"/>
      <c r="E21" s="134"/>
      <c r="F21" s="134"/>
      <c r="G21" s="134"/>
      <c r="H21" s="134"/>
      <c r="I21" s="134"/>
      <c r="J21" s="134"/>
      <c r="K21" s="134"/>
      <c r="L21" s="134"/>
      <c r="M21" s="134"/>
      <c r="N21" s="134"/>
      <c r="O21" s="143" t="s">
        <v>169</v>
      </c>
      <c r="P21" s="144">
        <f>SUMIFS(O36:O1313,K36:K1313,"Desliza",AF36:AF1313,"Día")</f>
        <v>0</v>
      </c>
      <c r="Q21" s="144">
        <f>SUMIFS(H36:H1313,K36:K1313,"Desliza",AF36:AF1313,"Día")</f>
        <v>0</v>
      </c>
      <c r="R21" s="144" t="e">
        <f>P21/Q21</f>
        <v>#DIV/0!</v>
      </c>
      <c r="S21" s="144"/>
      <c r="T21" s="136"/>
      <c r="U21" s="136"/>
      <c r="V21" s="136"/>
      <c r="W21" s="136"/>
      <c r="X21" s="136"/>
      <c r="Y21" s="136"/>
      <c r="Z21" s="136"/>
      <c r="AA21" s="31" t="s">
        <v>128</v>
      </c>
      <c r="AB21" s="4">
        <f>MIN(W36:W1312)</f>
        <v>11</v>
      </c>
      <c r="AC21" s="4">
        <f>MAX(W36:W1312)</f>
        <v>26</v>
      </c>
      <c r="AD21" s="4">
        <f>AVERAGE(W36:W1312)</f>
        <v>19.141739130434782</v>
      </c>
      <c r="AE21" s="136"/>
      <c r="AF21" s="136"/>
      <c r="AG21" s="138" t="s">
        <v>167</v>
      </c>
      <c r="AH21" s="4">
        <f>SUMIFS(H36:H1313,K36:K1313,"Conexión",AF36:AF1313,"Día")</f>
        <v>2.6833333335234784</v>
      </c>
      <c r="AI21" s="4">
        <f>COUNTIFS(K36:K1313,"Conexión",AF36:AF1313,"Día")</f>
        <v>24</v>
      </c>
      <c r="AJ21" s="135"/>
      <c r="AK21" s="136"/>
      <c r="AL21" s="136"/>
      <c r="AM21" s="136"/>
      <c r="AN21" s="136"/>
      <c r="AO21" s="136"/>
      <c r="AP21" s="136"/>
      <c r="AQ21" s="136"/>
      <c r="AR21" s="136"/>
      <c r="AS21" s="136"/>
      <c r="AT21" s="136"/>
      <c r="AU21" s="136"/>
      <c r="AV21" s="136"/>
      <c r="AW21" s="136"/>
      <c r="AX21" s="136"/>
      <c r="AY21" s="136"/>
      <c r="AZ21" s="136"/>
      <c r="BA21" s="136"/>
      <c r="BB21" s="136"/>
      <c r="BC21" s="136"/>
      <c r="BD21" s="136"/>
      <c r="BE21" s="136"/>
      <c r="BF21" s="136"/>
      <c r="BG21" s="136"/>
      <c r="BH21" s="136"/>
      <c r="BI21" s="136"/>
      <c r="BJ21" s="136"/>
      <c r="BK21" s="136"/>
      <c r="BL21" s="136"/>
      <c r="BM21" s="136"/>
      <c r="BN21" s="136"/>
      <c r="BO21" s="136"/>
      <c r="BP21" s="136"/>
      <c r="BQ21" s="136"/>
      <c r="BR21" s="136"/>
      <c r="BS21" s="136"/>
      <c r="BT21" s="136"/>
      <c r="BU21" s="136"/>
      <c r="BV21" s="136"/>
      <c r="BW21" s="136"/>
      <c r="BX21" s="136"/>
      <c r="BY21" s="136"/>
      <c r="BZ21" s="136"/>
      <c r="CA21" s="136"/>
      <c r="CB21" s="136"/>
      <c r="CC21" s="269"/>
      <c r="CD21" s="270"/>
      <c r="CE21" s="270"/>
      <c r="CF21" s="270"/>
      <c r="CG21" s="270"/>
      <c r="CH21" s="270"/>
      <c r="CI21" s="271"/>
      <c r="CK21" s="207">
        <v>7893</v>
      </c>
      <c r="CL21" s="221">
        <v>15</v>
      </c>
      <c r="CM21" s="205">
        <v>7893</v>
      </c>
      <c r="CN21" s="218">
        <v>14</v>
      </c>
      <c r="CO21" s="204"/>
      <c r="CP21" s="204"/>
      <c r="CQ21" s="207">
        <v>7893</v>
      </c>
      <c r="CR21" s="218">
        <v>8.3000000000000004E-2</v>
      </c>
      <c r="CS21" s="228">
        <v>0.06</v>
      </c>
      <c r="CT21" s="232">
        <v>0.05</v>
      </c>
      <c r="CU21" s="208">
        <f t="shared" si="1"/>
        <v>0.193</v>
      </c>
      <c r="CV21" s="10"/>
    </row>
    <row r="22" spans="1:100" ht="15" customHeight="1" x14ac:dyDescent="0.25">
      <c r="B22" s="134"/>
      <c r="C22" s="134"/>
      <c r="D22" s="134"/>
      <c r="E22" s="134"/>
      <c r="F22" s="134"/>
      <c r="G22" s="134"/>
      <c r="H22" s="134"/>
      <c r="I22" s="134"/>
      <c r="J22" s="134"/>
      <c r="K22" s="134"/>
      <c r="L22" s="134"/>
      <c r="M22" s="134"/>
      <c r="N22" s="134"/>
      <c r="O22" s="143" t="s">
        <v>170</v>
      </c>
      <c r="P22" s="144">
        <f>SUMIFS(O36:O1313,K36:K1313,"Desliza",AF36:AF1313,"Noche")</f>
        <v>44</v>
      </c>
      <c r="Q22" s="144">
        <f>SUMIFS(H36:H1313,K36:K1313,"Desliza",AF36:AF1313,"Noche")</f>
        <v>1.7333333335700445</v>
      </c>
      <c r="R22" s="144">
        <f>P22/Q22</f>
        <v>25.384615381148755</v>
      </c>
      <c r="S22" s="144"/>
      <c r="T22" s="134"/>
      <c r="U22" s="134"/>
      <c r="V22" s="134"/>
      <c r="W22" s="134"/>
      <c r="X22" s="134"/>
      <c r="Y22" s="134"/>
      <c r="Z22" s="136"/>
      <c r="AA22" s="31" t="s">
        <v>129</v>
      </c>
      <c r="AB22" s="4">
        <f>MIN(X36:X1312)</f>
        <v>7</v>
      </c>
      <c r="AC22" s="4">
        <f>MAX(X36:X1312)</f>
        <v>15</v>
      </c>
      <c r="AD22" s="4">
        <f>AVERAGE(X36:X1312)</f>
        <v>11.770652173913044</v>
      </c>
      <c r="AE22" s="136"/>
      <c r="AF22" s="136"/>
      <c r="AG22" s="138" t="s">
        <v>164</v>
      </c>
      <c r="AH22" s="4">
        <f>SUMIFS(H36:H1313,K36:K1313,"Conexión",AF36:AF1313,"Noche")</f>
        <v>1.2833333331509493</v>
      </c>
      <c r="AI22" s="4">
        <f>COUNTIFS(K36:K1313,"Conexión",AF36:AF1313,"Noche")</f>
        <v>16</v>
      </c>
      <c r="AJ22" s="136"/>
      <c r="AK22" s="136"/>
      <c r="AL22" s="136"/>
      <c r="AM22" s="136"/>
      <c r="AN22" s="136"/>
      <c r="AO22" s="136"/>
      <c r="AP22" s="136"/>
      <c r="AQ22" s="136"/>
      <c r="AR22" s="136"/>
      <c r="AS22" s="136"/>
      <c r="AT22" s="136"/>
      <c r="AU22" s="136"/>
      <c r="AV22" s="136"/>
      <c r="AW22" s="136"/>
      <c r="AX22" s="136"/>
      <c r="AY22" s="136"/>
      <c r="AZ22" s="136"/>
      <c r="BA22" s="136"/>
      <c r="BB22" s="136"/>
      <c r="BC22" s="136"/>
      <c r="BD22" s="136"/>
      <c r="BE22" s="136"/>
      <c r="BF22" s="136"/>
      <c r="BG22" s="136"/>
      <c r="BH22" s="136"/>
      <c r="BI22" s="136"/>
      <c r="BJ22" s="136"/>
      <c r="BK22" s="136"/>
      <c r="BL22" s="136"/>
      <c r="BM22" s="136"/>
      <c r="BN22" s="136"/>
      <c r="BO22" s="136"/>
      <c r="BP22" s="136"/>
      <c r="BQ22" s="136"/>
      <c r="BR22" s="136"/>
      <c r="BS22" s="136"/>
      <c r="BT22" s="136"/>
      <c r="BU22" s="136"/>
      <c r="BV22" s="136"/>
      <c r="BW22" s="136"/>
      <c r="BX22" s="136"/>
      <c r="BY22" s="136"/>
      <c r="BZ22" s="136"/>
      <c r="CA22" s="136"/>
      <c r="CB22" s="136"/>
      <c r="CC22" s="269"/>
      <c r="CD22" s="270"/>
      <c r="CE22" s="270"/>
      <c r="CF22" s="270"/>
      <c r="CG22" s="270"/>
      <c r="CH22" s="270"/>
      <c r="CI22" s="271"/>
      <c r="CK22" s="207">
        <v>8092</v>
      </c>
      <c r="CL22" s="221"/>
      <c r="CM22" s="205">
        <v>8092</v>
      </c>
      <c r="CN22" s="218"/>
      <c r="CO22" s="204"/>
      <c r="CP22" s="204"/>
      <c r="CQ22" s="207">
        <v>8092</v>
      </c>
      <c r="CR22" s="218"/>
      <c r="CS22" s="228"/>
      <c r="CT22" s="232"/>
      <c r="CU22" s="208"/>
      <c r="CV22" s="10"/>
    </row>
    <row r="23" spans="1:100" ht="15" customHeight="1" thickBot="1" x14ac:dyDescent="0.3">
      <c r="B23" s="134"/>
      <c r="C23" s="134"/>
      <c r="D23" s="134"/>
      <c r="E23" s="134"/>
      <c r="F23" s="134"/>
      <c r="G23" s="134"/>
      <c r="H23" s="134"/>
      <c r="I23" s="134"/>
      <c r="J23" s="134"/>
      <c r="K23" s="180"/>
      <c r="L23" s="134"/>
      <c r="M23" s="134"/>
      <c r="N23" s="134"/>
      <c r="O23" s="143" t="s">
        <v>171</v>
      </c>
      <c r="P23" s="144">
        <f>SUMIFS(O36:O1313,K36:K1313,"Rota",AF36:AF1313,"Día")</f>
        <v>2200</v>
      </c>
      <c r="Q23" s="144">
        <f>SUMIFS(H36:H1313,K36:K1313,"Rota",AF36:AF1313,"Día")</f>
        <v>23.133333333826158</v>
      </c>
      <c r="R23" s="144">
        <f>P23/Q23</f>
        <v>95.100864551288126</v>
      </c>
      <c r="S23" s="144"/>
      <c r="T23" s="134"/>
      <c r="U23" s="134"/>
      <c r="V23" s="134"/>
      <c r="W23" s="134"/>
      <c r="X23" s="134"/>
      <c r="Y23" s="134"/>
      <c r="Z23" s="136"/>
      <c r="AA23" s="31" t="s">
        <v>60</v>
      </c>
      <c r="AB23" s="4">
        <f>MIN(T36:T1312)</f>
        <v>0</v>
      </c>
      <c r="AC23" s="4">
        <f>MAX(T36:T1312)</f>
        <v>1180</v>
      </c>
      <c r="AD23" s="4">
        <f>AVERAGE(T36:T1312)</f>
        <v>96.443396226415089</v>
      </c>
      <c r="AE23" s="136"/>
      <c r="AF23" s="136"/>
      <c r="AG23" s="138" t="s">
        <v>168</v>
      </c>
      <c r="AH23" s="4">
        <f>AH21+AH22</f>
        <v>3.9666666666744277</v>
      </c>
      <c r="AI23" s="4">
        <f>AI21+AI22</f>
        <v>40</v>
      </c>
      <c r="AJ23" s="136"/>
      <c r="AK23" s="136"/>
      <c r="AL23" s="136"/>
      <c r="AM23" s="136"/>
      <c r="AN23" s="136"/>
      <c r="AO23" s="136"/>
      <c r="AP23" s="136"/>
      <c r="AQ23" s="136"/>
      <c r="AR23" s="136"/>
      <c r="AS23" s="136"/>
      <c r="AT23" s="136"/>
      <c r="AU23" s="136"/>
      <c r="AV23" s="136"/>
      <c r="AW23" s="136"/>
      <c r="AX23" s="136"/>
      <c r="AY23" s="136"/>
      <c r="AZ23" s="136"/>
      <c r="BA23" s="136"/>
      <c r="BB23" s="136"/>
      <c r="BC23" s="136"/>
      <c r="BD23" s="136"/>
      <c r="BE23" s="136"/>
      <c r="BF23" s="136"/>
      <c r="BG23" s="136"/>
      <c r="BH23" s="136"/>
      <c r="BI23" s="136"/>
      <c r="BJ23" s="136"/>
      <c r="BK23" s="136"/>
      <c r="BL23" s="136"/>
      <c r="BM23" s="136"/>
      <c r="BN23" s="136"/>
      <c r="BO23" s="136"/>
      <c r="BP23" s="136"/>
      <c r="BQ23" s="136"/>
      <c r="BR23" s="136"/>
      <c r="BS23" s="136"/>
      <c r="BT23" s="136"/>
      <c r="BU23" s="136"/>
      <c r="BV23" s="136"/>
      <c r="BW23" s="136"/>
      <c r="BX23" s="136"/>
      <c r="BY23" s="136"/>
      <c r="BZ23" s="136"/>
      <c r="CA23" s="136"/>
      <c r="CB23" s="136"/>
      <c r="CC23" s="269"/>
      <c r="CD23" s="270"/>
      <c r="CE23" s="270"/>
      <c r="CF23" s="270"/>
      <c r="CG23" s="270"/>
      <c r="CH23" s="270"/>
      <c r="CI23" s="271"/>
      <c r="CK23" s="209"/>
      <c r="CL23" s="222"/>
      <c r="CM23" s="211"/>
      <c r="CN23" s="219"/>
      <c r="CO23" s="210"/>
      <c r="CP23" s="210"/>
      <c r="CQ23" s="209"/>
      <c r="CR23" s="219"/>
      <c r="CS23" s="229"/>
      <c r="CT23" s="233"/>
      <c r="CU23" s="212"/>
      <c r="CV23" s="10"/>
    </row>
    <row r="24" spans="1:100" ht="15" customHeight="1" outlineLevel="1" x14ac:dyDescent="0.25">
      <c r="B24" s="134"/>
      <c r="C24" s="134"/>
      <c r="D24" s="134"/>
      <c r="E24" s="134"/>
      <c r="F24" s="134"/>
      <c r="G24" s="134"/>
      <c r="H24" s="303" t="s">
        <v>86</v>
      </c>
      <c r="I24" s="303"/>
      <c r="J24" s="303"/>
      <c r="K24" s="303"/>
      <c r="L24" s="281">
        <v>8</v>
      </c>
      <c r="M24" s="281"/>
      <c r="N24" s="303" t="s">
        <v>91</v>
      </c>
      <c r="O24" s="303"/>
      <c r="P24" s="144">
        <v>65.050000000046566</v>
      </c>
      <c r="Q24" s="144"/>
      <c r="R24" s="144" t="s">
        <v>91</v>
      </c>
      <c r="S24" s="144"/>
      <c r="T24" s="281">
        <v>10</v>
      </c>
      <c r="U24" s="281"/>
      <c r="V24" s="303" t="s">
        <v>91</v>
      </c>
      <c r="W24" s="303"/>
      <c r="X24" s="281">
        <v>11</v>
      </c>
      <c r="Y24" s="281"/>
      <c r="Z24" s="136"/>
      <c r="AA24" s="136"/>
      <c r="AB24" s="136"/>
      <c r="AC24" s="136"/>
      <c r="AD24" s="136"/>
      <c r="AE24" s="136"/>
      <c r="AF24" s="136"/>
      <c r="AG24" s="136"/>
      <c r="AH24" s="136"/>
      <c r="AI24" s="136"/>
      <c r="AJ24" s="136"/>
      <c r="AK24" s="136"/>
      <c r="AL24" s="137"/>
      <c r="AM24" s="136"/>
      <c r="AN24" s="136"/>
      <c r="AO24" s="136"/>
      <c r="AP24" s="136"/>
      <c r="AQ24" s="136"/>
      <c r="AR24" s="136"/>
      <c r="AS24" s="136"/>
      <c r="AT24" s="136"/>
      <c r="AU24" s="136"/>
      <c r="AV24" s="136"/>
      <c r="AW24" s="136"/>
      <c r="AX24" s="136"/>
      <c r="AY24" s="136"/>
      <c r="AZ24" s="136"/>
      <c r="BA24" s="136"/>
      <c r="BB24" s="136"/>
      <c r="BC24" s="136"/>
      <c r="BD24" s="136"/>
      <c r="BE24" s="136"/>
      <c r="BF24" s="136"/>
      <c r="BG24" s="136"/>
      <c r="BH24" s="136"/>
      <c r="BI24" s="136"/>
      <c r="BJ24" s="136"/>
      <c r="BK24" s="136"/>
      <c r="BL24" s="136"/>
      <c r="BM24" s="136"/>
      <c r="BN24" s="136"/>
      <c r="BO24" s="136"/>
      <c r="BP24" s="136"/>
      <c r="BQ24" s="136"/>
      <c r="BR24" s="136"/>
      <c r="BS24" s="136"/>
      <c r="BT24" s="136"/>
      <c r="BU24" s="136"/>
      <c r="BV24" s="136"/>
      <c r="BW24" s="136"/>
      <c r="BX24" s="136"/>
      <c r="BY24" s="136"/>
      <c r="BZ24" s="136"/>
      <c r="CA24" s="136"/>
      <c r="CB24" s="136"/>
      <c r="CC24" s="269"/>
      <c r="CD24" s="270"/>
      <c r="CE24" s="270"/>
      <c r="CF24" s="270"/>
      <c r="CG24" s="270"/>
      <c r="CH24" s="270"/>
      <c r="CI24" s="271"/>
      <c r="CK24" s="7">
        <v>12000</v>
      </c>
      <c r="CL24" s="7">
        <v>13000</v>
      </c>
    </row>
    <row r="25" spans="1:100" ht="15" customHeight="1" outlineLevel="1" x14ac:dyDescent="0.25">
      <c r="B25" s="134"/>
      <c r="C25" s="134"/>
      <c r="D25" s="134"/>
      <c r="E25" s="134"/>
      <c r="F25" s="134"/>
      <c r="G25" s="134"/>
      <c r="H25" s="285" t="s">
        <v>33</v>
      </c>
      <c r="I25" s="285"/>
      <c r="J25" s="285"/>
      <c r="K25" s="285"/>
      <c r="L25" s="301"/>
      <c r="M25" s="301"/>
      <c r="N25" s="285" t="s">
        <v>33</v>
      </c>
      <c r="O25" s="285"/>
      <c r="P25" s="144"/>
      <c r="Q25" s="144"/>
      <c r="R25" s="144" t="s">
        <v>33</v>
      </c>
      <c r="S25" s="144"/>
      <c r="T25" s="302"/>
      <c r="U25" s="302"/>
      <c r="V25" s="285" t="s">
        <v>33</v>
      </c>
      <c r="W25" s="285"/>
      <c r="X25" s="302"/>
      <c r="Y25" s="302"/>
      <c r="Z25" s="136"/>
      <c r="AA25" s="136"/>
      <c r="AB25" s="136"/>
      <c r="AC25" s="136"/>
      <c r="AD25" s="136"/>
      <c r="AE25" s="136"/>
      <c r="AF25" s="136"/>
      <c r="AG25" s="136"/>
      <c r="AH25" s="136"/>
      <c r="AI25" s="136"/>
      <c r="AJ25" s="136"/>
      <c r="AK25" s="136"/>
      <c r="AL25" s="137"/>
      <c r="AM25" s="136"/>
      <c r="AN25" s="136"/>
      <c r="AO25" s="136"/>
      <c r="AP25" s="136"/>
      <c r="AQ25" s="136"/>
      <c r="AR25" s="136"/>
      <c r="AS25" s="136"/>
      <c r="AT25" s="136"/>
      <c r="AU25" s="136"/>
      <c r="AV25" s="136"/>
      <c r="AW25" s="136"/>
      <c r="AX25" s="136"/>
      <c r="AY25" s="136"/>
      <c r="AZ25" s="136"/>
      <c r="BA25" s="136"/>
      <c r="BB25" s="136"/>
      <c r="BC25" s="136"/>
      <c r="BD25" s="136"/>
      <c r="BE25" s="136"/>
      <c r="BF25" s="136"/>
      <c r="BG25" s="136"/>
      <c r="BH25" s="136"/>
      <c r="BI25" s="136"/>
      <c r="BJ25" s="136"/>
      <c r="BK25" s="136"/>
      <c r="BL25" s="136"/>
      <c r="BM25" s="136"/>
      <c r="BN25" s="136"/>
      <c r="BO25" s="136"/>
      <c r="BP25" s="136"/>
      <c r="BQ25" s="136"/>
      <c r="BR25" s="136"/>
      <c r="BS25" s="136"/>
      <c r="BT25" s="136"/>
      <c r="BU25" s="136"/>
      <c r="BV25" s="136"/>
      <c r="BW25" s="136"/>
      <c r="BX25" s="136"/>
      <c r="BY25" s="136"/>
      <c r="BZ25" s="136"/>
      <c r="CA25" s="136"/>
      <c r="CB25" s="136"/>
      <c r="CC25" s="269"/>
      <c r="CD25" s="270"/>
      <c r="CE25" s="270"/>
      <c r="CF25" s="270"/>
      <c r="CG25" s="270"/>
      <c r="CH25" s="270"/>
      <c r="CI25" s="271"/>
      <c r="CK25" s="7">
        <v>13000</v>
      </c>
      <c r="CL25" s="7">
        <v>14000</v>
      </c>
    </row>
    <row r="26" spans="1:100" ht="15" customHeight="1" outlineLevel="1" x14ac:dyDescent="0.25">
      <c r="B26" s="134"/>
      <c r="C26" s="134"/>
      <c r="D26" s="134"/>
      <c r="E26" s="134"/>
      <c r="F26" s="134"/>
      <c r="G26" s="134"/>
      <c r="H26" s="285" t="s">
        <v>64</v>
      </c>
      <c r="I26" s="285"/>
      <c r="J26" s="285"/>
      <c r="K26" s="285"/>
      <c r="L26" s="284"/>
      <c r="M26" s="284"/>
      <c r="N26" s="285" t="s">
        <v>64</v>
      </c>
      <c r="O26" s="285"/>
      <c r="P26" s="144"/>
      <c r="Q26" s="144"/>
      <c r="R26" s="144" t="s">
        <v>64</v>
      </c>
      <c r="S26" s="144"/>
      <c r="T26" s="286"/>
      <c r="U26" s="286"/>
      <c r="V26" s="285" t="s">
        <v>64</v>
      </c>
      <c r="W26" s="285"/>
      <c r="X26" s="286"/>
      <c r="Y26" s="286"/>
      <c r="Z26" s="136"/>
      <c r="AA26" s="136"/>
      <c r="AB26" s="136"/>
      <c r="AC26" s="136"/>
      <c r="AD26" s="136"/>
      <c r="AE26" s="136"/>
      <c r="AF26" s="136"/>
      <c r="AG26" s="136"/>
      <c r="AH26" s="136"/>
      <c r="AI26" s="136"/>
      <c r="AJ26" s="136"/>
      <c r="AK26" s="136"/>
      <c r="AL26" s="137"/>
      <c r="AM26" s="136"/>
      <c r="AN26" s="136"/>
      <c r="AO26" s="136"/>
      <c r="AP26" s="136"/>
      <c r="AQ26" s="136"/>
      <c r="AR26" s="136"/>
      <c r="AS26" s="136"/>
      <c r="AT26" s="136"/>
      <c r="AU26" s="136"/>
      <c r="AV26" s="136"/>
      <c r="AW26" s="136"/>
      <c r="AX26" s="136"/>
      <c r="AY26" s="136"/>
      <c r="AZ26" s="136"/>
      <c r="BA26" s="136"/>
      <c r="BB26" s="136"/>
      <c r="BC26" s="136"/>
      <c r="BD26" s="136"/>
      <c r="BE26" s="136"/>
      <c r="BF26" s="136"/>
      <c r="BG26" s="136"/>
      <c r="BH26" s="136"/>
      <c r="BI26" s="136"/>
      <c r="BJ26" s="136"/>
      <c r="BK26" s="136"/>
      <c r="BL26" s="136"/>
      <c r="BM26" s="136"/>
      <c r="BN26" s="136"/>
      <c r="BO26" s="136"/>
      <c r="BP26" s="136"/>
      <c r="BQ26" s="136"/>
      <c r="BR26" s="136"/>
      <c r="BS26" s="136"/>
      <c r="BT26" s="136"/>
      <c r="BU26" s="136"/>
      <c r="BV26" s="136"/>
      <c r="BW26" s="136"/>
      <c r="BX26" s="136"/>
      <c r="BY26" s="136"/>
      <c r="BZ26" s="136"/>
      <c r="CA26" s="136"/>
      <c r="CB26" s="136"/>
      <c r="CC26" s="269"/>
      <c r="CD26" s="270"/>
      <c r="CE26" s="270"/>
      <c r="CF26" s="270"/>
      <c r="CG26" s="270"/>
      <c r="CH26" s="270"/>
      <c r="CI26" s="271"/>
      <c r="CK26" s="7">
        <v>14000</v>
      </c>
      <c r="CL26" s="7">
        <v>15000</v>
      </c>
    </row>
    <row r="27" spans="1:100" ht="15" customHeight="1" outlineLevel="1" x14ac:dyDescent="0.25">
      <c r="B27" s="134"/>
      <c r="C27" s="134"/>
      <c r="D27" s="134"/>
      <c r="E27" s="134"/>
      <c r="F27" s="134"/>
      <c r="G27" s="134"/>
      <c r="H27" s="285" t="s">
        <v>87</v>
      </c>
      <c r="I27" s="285"/>
      <c r="J27" s="285"/>
      <c r="K27" s="285"/>
      <c r="L27" s="281"/>
      <c r="M27" s="281"/>
      <c r="N27" s="303" t="s">
        <v>87</v>
      </c>
      <c r="O27" s="303"/>
      <c r="P27" s="144"/>
      <c r="Q27" s="144"/>
      <c r="R27" s="144" t="s">
        <v>87</v>
      </c>
      <c r="S27" s="144"/>
      <c r="T27" s="281"/>
      <c r="U27" s="281"/>
      <c r="V27" s="303" t="s">
        <v>87</v>
      </c>
      <c r="W27" s="303"/>
      <c r="X27" s="281"/>
      <c r="Y27" s="281"/>
      <c r="Z27" s="136"/>
      <c r="AA27" s="136"/>
      <c r="AB27" s="136"/>
      <c r="AC27" s="136"/>
      <c r="AD27" s="136"/>
      <c r="AE27" s="136"/>
      <c r="AF27" s="136"/>
      <c r="AG27" s="136"/>
      <c r="AH27" s="136"/>
      <c r="AI27" s="136"/>
      <c r="AJ27" s="136"/>
      <c r="AK27" s="136"/>
      <c r="AL27" s="137"/>
      <c r="AM27" s="136"/>
      <c r="AN27" s="136"/>
      <c r="AO27" s="136"/>
      <c r="AP27" s="136"/>
      <c r="AQ27" s="136"/>
      <c r="AR27" s="136"/>
      <c r="AS27" s="136"/>
      <c r="AT27" s="136"/>
      <c r="AU27" s="136"/>
      <c r="AV27" s="136"/>
      <c r="AW27" s="136"/>
      <c r="AX27" s="136"/>
      <c r="AY27" s="136"/>
      <c r="AZ27" s="136"/>
      <c r="BA27" s="136"/>
      <c r="BB27" s="136"/>
      <c r="BC27" s="136"/>
      <c r="BD27" s="136"/>
      <c r="BE27" s="136"/>
      <c r="BF27" s="136"/>
      <c r="BG27" s="136"/>
      <c r="BH27" s="136"/>
      <c r="BI27" s="136"/>
      <c r="BJ27" s="136"/>
      <c r="BK27" s="136"/>
      <c r="BL27" s="136"/>
      <c r="BM27" s="136"/>
      <c r="BN27" s="136"/>
      <c r="BO27" s="136"/>
      <c r="BP27" s="136"/>
      <c r="BQ27" s="136"/>
      <c r="BR27" s="136"/>
      <c r="BS27" s="136"/>
      <c r="BT27" s="136"/>
      <c r="BU27" s="136"/>
      <c r="BV27" s="136"/>
      <c r="BW27" s="136"/>
      <c r="BX27" s="136"/>
      <c r="BY27" s="136"/>
      <c r="BZ27" s="136"/>
      <c r="CA27" s="136"/>
      <c r="CB27" s="136"/>
      <c r="CC27" s="269"/>
      <c r="CD27" s="270"/>
      <c r="CE27" s="270"/>
      <c r="CF27" s="270"/>
      <c r="CG27" s="270"/>
      <c r="CH27" s="270"/>
      <c r="CI27" s="271"/>
      <c r="CK27" s="7">
        <v>15000</v>
      </c>
      <c r="CL27" s="7">
        <v>16000</v>
      </c>
    </row>
    <row r="28" spans="1:100" ht="15" customHeight="1" outlineLevel="1" x14ac:dyDescent="0.25">
      <c r="B28" s="134"/>
      <c r="C28" s="134"/>
      <c r="D28" s="134"/>
      <c r="E28" s="134"/>
      <c r="F28" s="134"/>
      <c r="G28" s="134"/>
      <c r="H28" s="285" t="s">
        <v>32</v>
      </c>
      <c r="I28" s="285"/>
      <c r="J28" s="285"/>
      <c r="K28" s="285"/>
      <c r="L28" s="284"/>
      <c r="M28" s="284"/>
      <c r="N28" s="285" t="s">
        <v>32</v>
      </c>
      <c r="O28" s="285"/>
      <c r="P28" s="144"/>
      <c r="Q28" s="144"/>
      <c r="R28" s="144" t="s">
        <v>32</v>
      </c>
      <c r="S28" s="144"/>
      <c r="T28" s="284"/>
      <c r="U28" s="284"/>
      <c r="V28" s="285" t="s">
        <v>32</v>
      </c>
      <c r="W28" s="285"/>
      <c r="X28" s="284"/>
      <c r="Y28" s="284"/>
      <c r="Z28" s="136"/>
      <c r="AA28" s="136"/>
      <c r="AB28" s="136"/>
      <c r="AC28" s="136"/>
      <c r="AD28" s="136"/>
      <c r="AE28" s="136"/>
      <c r="AF28" s="136"/>
      <c r="AG28" s="136"/>
      <c r="AH28" s="136"/>
      <c r="AI28" s="136"/>
      <c r="AJ28" s="136"/>
      <c r="AK28" s="136"/>
      <c r="AL28" s="137"/>
      <c r="AM28" s="136"/>
      <c r="AN28" s="136"/>
      <c r="AO28" s="136"/>
      <c r="AP28" s="136"/>
      <c r="AQ28" s="136"/>
      <c r="AR28" s="136"/>
      <c r="AS28" s="136"/>
      <c r="AT28" s="136"/>
      <c r="AU28" s="136"/>
      <c r="AV28" s="136"/>
      <c r="AW28" s="136"/>
      <c r="AX28" s="136"/>
      <c r="AY28" s="136"/>
      <c r="AZ28" s="136"/>
      <c r="BA28" s="136"/>
      <c r="BB28" s="136"/>
      <c r="BC28" s="136"/>
      <c r="BD28" s="136"/>
      <c r="BE28" s="136"/>
      <c r="BF28" s="136"/>
      <c r="BG28" s="136"/>
      <c r="BH28" s="136"/>
      <c r="BI28" s="136"/>
      <c r="BJ28" s="136"/>
      <c r="BK28" s="136"/>
      <c r="BL28" s="136"/>
      <c r="BM28" s="136"/>
      <c r="BN28" s="136"/>
      <c r="BO28" s="136"/>
      <c r="BP28" s="136"/>
      <c r="BQ28" s="136"/>
      <c r="BR28" s="136"/>
      <c r="BS28" s="136"/>
      <c r="BT28" s="136"/>
      <c r="BU28" s="136"/>
      <c r="BV28" s="136"/>
      <c r="BW28" s="136"/>
      <c r="BX28" s="136"/>
      <c r="BY28" s="136"/>
      <c r="BZ28" s="136"/>
      <c r="CA28" s="136"/>
      <c r="CB28" s="136"/>
      <c r="CC28" s="269"/>
      <c r="CD28" s="270"/>
      <c r="CE28" s="270"/>
      <c r="CF28" s="270"/>
      <c r="CG28" s="270"/>
      <c r="CH28" s="270"/>
      <c r="CI28" s="271"/>
      <c r="CK28" s="7">
        <v>16000</v>
      </c>
      <c r="CL28" s="7">
        <v>17000</v>
      </c>
    </row>
    <row r="29" spans="1:100" ht="15" customHeight="1" outlineLevel="1" x14ac:dyDescent="0.25">
      <c r="B29" s="134"/>
      <c r="C29" s="134"/>
      <c r="D29" s="134"/>
      <c r="E29" s="134"/>
      <c r="F29" s="134"/>
      <c r="G29" s="134"/>
      <c r="H29" s="134"/>
      <c r="I29" s="134"/>
      <c r="J29" s="134"/>
      <c r="K29" s="134"/>
      <c r="L29" s="134"/>
      <c r="M29" s="134"/>
      <c r="N29" s="134"/>
      <c r="O29" s="134"/>
      <c r="P29" s="144"/>
      <c r="Q29" s="144"/>
      <c r="R29" s="144"/>
      <c r="S29" s="144"/>
      <c r="T29" s="136"/>
      <c r="U29" s="136"/>
      <c r="V29" s="136"/>
      <c r="W29" s="136"/>
      <c r="X29" s="136"/>
      <c r="Y29" s="136"/>
      <c r="Z29" s="136"/>
      <c r="AA29" s="136"/>
      <c r="AB29" s="136"/>
      <c r="AC29" s="136"/>
      <c r="AD29" s="136"/>
      <c r="AE29" s="136"/>
      <c r="AF29" s="136"/>
      <c r="AG29" s="136"/>
      <c r="AH29" s="136"/>
      <c r="AI29" s="136"/>
      <c r="AJ29" s="136"/>
      <c r="AK29" s="136"/>
      <c r="AL29" s="137"/>
      <c r="AM29" s="136"/>
      <c r="AN29" s="136"/>
      <c r="AO29" s="136"/>
      <c r="AP29" s="136"/>
      <c r="AQ29" s="136"/>
      <c r="AR29" s="136"/>
      <c r="AS29" s="136"/>
      <c r="AT29" s="136"/>
      <c r="AU29" s="136"/>
      <c r="AV29" s="136"/>
      <c r="AW29" s="136"/>
      <c r="AX29" s="136"/>
      <c r="AY29" s="136"/>
      <c r="AZ29" s="136"/>
      <c r="BA29" s="136"/>
      <c r="BB29" s="136"/>
      <c r="BC29" s="136"/>
      <c r="BD29" s="136"/>
      <c r="BE29" s="136"/>
      <c r="BF29" s="136"/>
      <c r="BG29" s="136"/>
      <c r="BH29" s="136"/>
      <c r="BI29" s="136"/>
      <c r="BJ29" s="136"/>
      <c r="BK29" s="136"/>
      <c r="BL29" s="136"/>
      <c r="BM29" s="136"/>
      <c r="BN29" s="136"/>
      <c r="BO29" s="136"/>
      <c r="BP29" s="136"/>
      <c r="BQ29" s="136"/>
      <c r="BR29" s="136"/>
      <c r="BS29" s="136"/>
      <c r="BT29" s="136"/>
      <c r="BU29" s="136"/>
      <c r="BV29" s="136"/>
      <c r="BW29" s="136"/>
      <c r="BX29" s="136"/>
      <c r="BY29" s="136"/>
      <c r="BZ29" s="136"/>
      <c r="CA29" s="136"/>
      <c r="CB29" s="136"/>
      <c r="CC29" s="269"/>
      <c r="CD29" s="270"/>
      <c r="CE29" s="270"/>
      <c r="CF29" s="270"/>
      <c r="CG29" s="270"/>
      <c r="CH29" s="270"/>
      <c r="CI29" s="271"/>
    </row>
    <row r="30" spans="1:100" ht="15" customHeight="1" outlineLevel="1" x14ac:dyDescent="0.25">
      <c r="B30" s="134"/>
      <c r="C30" s="134"/>
      <c r="D30" s="134"/>
      <c r="E30" s="134"/>
      <c r="F30" s="134"/>
      <c r="G30" s="134"/>
      <c r="H30" s="134"/>
      <c r="I30" s="134"/>
      <c r="J30" s="134"/>
      <c r="K30" s="134"/>
      <c r="L30" s="134"/>
      <c r="M30" s="134"/>
      <c r="N30" s="134"/>
      <c r="O30" s="134"/>
      <c r="P30" s="144"/>
      <c r="Q30" s="144"/>
      <c r="R30" s="144"/>
      <c r="S30" s="144"/>
      <c r="T30" s="136"/>
      <c r="U30" s="136"/>
      <c r="V30" s="136"/>
      <c r="W30" s="136"/>
      <c r="X30" s="136"/>
      <c r="Y30" s="136"/>
      <c r="Z30" s="136"/>
      <c r="AA30" s="136"/>
      <c r="AB30" s="136"/>
      <c r="AC30" s="136"/>
      <c r="AD30" s="136"/>
      <c r="AE30" s="136"/>
      <c r="AF30" s="136"/>
      <c r="AG30" s="136"/>
      <c r="AH30" s="136"/>
      <c r="AI30" s="136"/>
      <c r="AJ30" s="136"/>
      <c r="AK30" s="136"/>
      <c r="AL30" s="137"/>
      <c r="AM30" s="136"/>
      <c r="AN30" s="136"/>
      <c r="AO30" s="136"/>
      <c r="AP30" s="136"/>
      <c r="AQ30" s="136"/>
      <c r="AR30" s="136"/>
      <c r="AS30" s="136"/>
      <c r="AT30" s="136"/>
      <c r="AU30" s="136"/>
      <c r="AV30" s="136"/>
      <c r="AW30" s="136"/>
      <c r="AX30" s="136"/>
      <c r="AY30" s="136"/>
      <c r="AZ30" s="136"/>
      <c r="BA30" s="136"/>
      <c r="BB30" s="136"/>
      <c r="BC30" s="136"/>
      <c r="BD30" s="136"/>
      <c r="BE30" s="136"/>
      <c r="BF30" s="136"/>
      <c r="BG30" s="136"/>
      <c r="BH30" s="136"/>
      <c r="BI30" s="136"/>
      <c r="BJ30" s="136"/>
      <c r="BK30" s="136"/>
      <c r="BL30" s="136"/>
      <c r="BM30" s="136"/>
      <c r="BN30" s="136"/>
      <c r="BO30" s="136"/>
      <c r="BP30" s="136"/>
      <c r="BQ30" s="136"/>
      <c r="BR30" s="136"/>
      <c r="BS30" s="136"/>
      <c r="BT30" s="136"/>
      <c r="BU30" s="136"/>
      <c r="BV30" s="136"/>
      <c r="BW30" s="136"/>
      <c r="BX30" s="136"/>
      <c r="BY30" s="136"/>
      <c r="BZ30" s="136"/>
      <c r="CA30" s="136"/>
      <c r="CB30" s="136"/>
      <c r="CC30" s="269"/>
      <c r="CD30" s="270"/>
      <c r="CE30" s="270"/>
      <c r="CF30" s="270"/>
      <c r="CG30" s="270"/>
      <c r="CH30" s="270"/>
      <c r="CI30" s="271"/>
    </row>
    <row r="31" spans="1:100" ht="12.75" customHeight="1" x14ac:dyDescent="0.25">
      <c r="A31" s="122"/>
      <c r="B31" s="122"/>
      <c r="C31" s="122"/>
      <c r="D31" s="122"/>
      <c r="E31" s="122"/>
      <c r="F31" s="122"/>
      <c r="G31" s="122"/>
      <c r="H31" s="122"/>
      <c r="I31" s="135"/>
      <c r="J31" s="135"/>
      <c r="K31" s="122"/>
      <c r="L31" s="122"/>
      <c r="M31" s="122"/>
      <c r="N31" s="122"/>
      <c r="O31" s="143" t="s">
        <v>172</v>
      </c>
      <c r="P31" s="144">
        <f>SUMIFS(O36:O1313,K36:K1313,"Rota",AF36:AF1313,"Noche")</f>
        <v>1366</v>
      </c>
      <c r="Q31" s="144">
        <f>SUMIFS(H36:H1313,K36:K1313,"Rota",AF36:AF1313,"Noche")</f>
        <v>23.383333333069459</v>
      </c>
      <c r="R31" s="144">
        <f>P31/Q31</f>
        <v>58.417676408357018</v>
      </c>
      <c r="S31" s="144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35"/>
      <c r="AN31" s="135"/>
      <c r="AO31" s="135"/>
      <c r="AP31" s="135"/>
      <c r="AQ31" s="135"/>
      <c r="AR31" s="135"/>
      <c r="AS31" s="135"/>
      <c r="AT31" s="135"/>
      <c r="AU31" s="135"/>
      <c r="AV31" s="135"/>
      <c r="AW31" s="135"/>
      <c r="AX31" s="135"/>
      <c r="AY31" s="135"/>
      <c r="AZ31" s="135"/>
      <c r="BA31" s="135"/>
      <c r="BB31" s="135"/>
      <c r="BC31" s="135"/>
      <c r="BD31" s="135"/>
      <c r="BE31" s="135"/>
      <c r="BF31" s="135"/>
      <c r="BG31" s="135"/>
      <c r="BH31" s="135"/>
      <c r="BI31" s="135"/>
      <c r="BJ31" s="135"/>
      <c r="BK31" s="135"/>
      <c r="BL31" s="135"/>
      <c r="BM31" s="135"/>
      <c r="BN31" s="135"/>
      <c r="BO31" s="135"/>
      <c r="BP31" s="135"/>
      <c r="BQ31" s="135"/>
      <c r="BR31" s="135"/>
      <c r="BS31" s="135"/>
      <c r="BT31" s="135"/>
      <c r="BU31" s="135"/>
      <c r="BV31" s="135"/>
      <c r="BW31" s="135"/>
      <c r="BX31" s="135"/>
      <c r="BY31" s="135"/>
      <c r="BZ31" s="135"/>
      <c r="CA31" s="135"/>
      <c r="CB31" s="135"/>
      <c r="CC31" s="269"/>
      <c r="CD31" s="270"/>
      <c r="CE31" s="270"/>
      <c r="CF31" s="270"/>
      <c r="CG31" s="270"/>
      <c r="CH31" s="270"/>
      <c r="CI31" s="271"/>
    </row>
    <row r="32" spans="1:100" s="13" customFormat="1" ht="16.5" customHeight="1" thickBot="1" x14ac:dyDescent="0.3">
      <c r="A32" s="183"/>
      <c r="B32" s="184"/>
      <c r="C32" s="184"/>
      <c r="D32" s="184"/>
      <c r="E32" s="310" t="s">
        <v>22</v>
      </c>
      <c r="F32" s="311"/>
      <c r="G32" s="311"/>
      <c r="H32" s="312"/>
      <c r="I32" s="287" t="s">
        <v>49</v>
      </c>
      <c r="J32" s="288"/>
      <c r="K32" s="293"/>
      <c r="L32" s="294"/>
      <c r="M32" s="292" t="s">
        <v>23</v>
      </c>
      <c r="N32" s="292"/>
      <c r="O32" s="292"/>
      <c r="P32" s="185"/>
      <c r="Q32" s="183"/>
      <c r="R32" s="183"/>
      <c r="S32" s="292" t="s">
        <v>4</v>
      </c>
      <c r="T32" s="292"/>
      <c r="U32" s="183"/>
      <c r="V32" s="186"/>
      <c r="W32" s="289" t="s">
        <v>29</v>
      </c>
      <c r="X32" s="291"/>
      <c r="Y32" s="289" t="s">
        <v>28</v>
      </c>
      <c r="Z32" s="290"/>
      <c r="AA32" s="291"/>
      <c r="AB32" s="289" t="s">
        <v>67</v>
      </c>
      <c r="AC32" s="290"/>
      <c r="AD32" s="291"/>
      <c r="AE32" s="173" t="s">
        <v>151</v>
      </c>
      <c r="AF32" s="174" t="s">
        <v>152</v>
      </c>
      <c r="AG32" s="289" t="s">
        <v>132</v>
      </c>
      <c r="AH32" s="290"/>
      <c r="AI32" s="290"/>
      <c r="AJ32" s="290"/>
      <c r="AK32" s="187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3"/>
      <c r="BI32" s="43"/>
      <c r="BJ32" s="43"/>
      <c r="BK32" s="4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43"/>
      <c r="CA32" s="43"/>
      <c r="CB32" s="43"/>
      <c r="CC32" s="272"/>
      <c r="CD32" s="273"/>
      <c r="CE32" s="273"/>
      <c r="CF32" s="273"/>
      <c r="CG32" s="273"/>
      <c r="CH32" s="273"/>
      <c r="CI32" s="274"/>
    </row>
    <row r="33" spans="1:93" s="45" customFormat="1" ht="42" customHeight="1" x14ac:dyDescent="0.25">
      <c r="A33" s="53"/>
      <c r="B33" s="308" t="s">
        <v>96</v>
      </c>
      <c r="C33" s="100" t="s">
        <v>205</v>
      </c>
      <c r="D33" s="100" t="s">
        <v>92</v>
      </c>
      <c r="E33" s="60" t="s">
        <v>13</v>
      </c>
      <c r="F33" s="61" t="s">
        <v>14</v>
      </c>
      <c r="G33" s="101" t="s">
        <v>15</v>
      </c>
      <c r="H33" s="60" t="s">
        <v>45</v>
      </c>
      <c r="I33" s="102" t="s">
        <v>14</v>
      </c>
      <c r="J33" s="103" t="s">
        <v>24</v>
      </c>
      <c r="K33" s="104" t="s">
        <v>37</v>
      </c>
      <c r="L33" s="44" t="s">
        <v>65</v>
      </c>
      <c r="M33" s="44" t="s">
        <v>14</v>
      </c>
      <c r="N33" s="104" t="s">
        <v>24</v>
      </c>
      <c r="O33" s="44" t="s">
        <v>47</v>
      </c>
      <c r="P33" s="44" t="s">
        <v>163</v>
      </c>
      <c r="Q33" s="104" t="s">
        <v>38</v>
      </c>
      <c r="R33" s="104" t="s">
        <v>3</v>
      </c>
      <c r="S33" s="105" t="s">
        <v>72</v>
      </c>
      <c r="T33" s="44" t="s">
        <v>73</v>
      </c>
      <c r="U33" s="104" t="s">
        <v>1</v>
      </c>
      <c r="V33" s="104" t="s">
        <v>26</v>
      </c>
      <c r="W33" s="104" t="s">
        <v>74</v>
      </c>
      <c r="X33" s="104" t="s">
        <v>75</v>
      </c>
      <c r="Y33" s="104" t="s">
        <v>81</v>
      </c>
      <c r="Z33" s="104" t="s">
        <v>82</v>
      </c>
      <c r="AA33" s="51" t="s">
        <v>66</v>
      </c>
      <c r="AB33" s="104" t="s">
        <v>77</v>
      </c>
      <c r="AC33" s="104" t="s">
        <v>76</v>
      </c>
      <c r="AD33" s="104" t="s">
        <v>78</v>
      </c>
      <c r="AE33" s="104" t="s">
        <v>68</v>
      </c>
      <c r="AF33" s="104" t="s">
        <v>148</v>
      </c>
      <c r="AG33" s="104" t="s">
        <v>133</v>
      </c>
      <c r="AH33" s="104" t="s">
        <v>134</v>
      </c>
      <c r="AI33" s="104" t="s">
        <v>135</v>
      </c>
      <c r="AJ33" s="104" t="s">
        <v>136</v>
      </c>
      <c r="AK33" s="104" t="s">
        <v>131</v>
      </c>
      <c r="AL33" s="104" t="s">
        <v>161</v>
      </c>
      <c r="AM33" s="51" t="s">
        <v>156</v>
      </c>
      <c r="AN33" s="51" t="s">
        <v>162</v>
      </c>
      <c r="AO33" s="51" t="s">
        <v>173</v>
      </c>
      <c r="AP33" s="51" t="s">
        <v>175</v>
      </c>
      <c r="AQ33" s="51" t="s">
        <v>176</v>
      </c>
      <c r="AR33" s="51" t="s">
        <v>260</v>
      </c>
      <c r="AS33" s="51" t="s">
        <v>261</v>
      </c>
      <c r="AT33" s="51" t="s">
        <v>207</v>
      </c>
      <c r="AU33" s="51" t="s">
        <v>165</v>
      </c>
      <c r="AV33" s="51" t="s">
        <v>208</v>
      </c>
      <c r="AW33" s="51" t="s">
        <v>206</v>
      </c>
      <c r="AX33" s="104" t="s">
        <v>215</v>
      </c>
      <c r="AY33" s="104" t="s">
        <v>212</v>
      </c>
      <c r="AZ33" s="104" t="s">
        <v>213</v>
      </c>
      <c r="BA33" s="104" t="s">
        <v>214</v>
      </c>
      <c r="BB33" s="104" t="s">
        <v>225</v>
      </c>
      <c r="BC33" s="104" t="s">
        <v>226</v>
      </c>
      <c r="BD33" s="104" t="s">
        <v>221</v>
      </c>
      <c r="BE33" s="104" t="s">
        <v>222</v>
      </c>
      <c r="BF33" s="104" t="s">
        <v>224</v>
      </c>
      <c r="BG33" s="104" t="s">
        <v>223</v>
      </c>
      <c r="BH33" s="104" t="s">
        <v>228</v>
      </c>
      <c r="BI33" s="104" t="s">
        <v>229</v>
      </c>
      <c r="BJ33" s="104" t="s">
        <v>230</v>
      </c>
      <c r="BK33" s="104" t="s">
        <v>233</v>
      </c>
      <c r="BL33" s="104" t="s">
        <v>231</v>
      </c>
      <c r="BM33" s="104" t="s">
        <v>232</v>
      </c>
      <c r="BN33" s="104" t="s">
        <v>234</v>
      </c>
      <c r="BO33" s="104" t="s">
        <v>235</v>
      </c>
      <c r="BP33" s="104" t="s">
        <v>227</v>
      </c>
      <c r="BQ33" s="104" t="s">
        <v>236</v>
      </c>
      <c r="BR33" s="104" t="s">
        <v>237</v>
      </c>
      <c r="BS33" s="104" t="s">
        <v>238</v>
      </c>
      <c r="BT33" s="104" t="s">
        <v>239</v>
      </c>
      <c r="BU33" s="104" t="s">
        <v>240</v>
      </c>
      <c r="BV33" s="104" t="s">
        <v>247</v>
      </c>
      <c r="BW33" s="104" t="s">
        <v>248</v>
      </c>
      <c r="BX33" s="104" t="s">
        <v>262</v>
      </c>
      <c r="BY33" s="104" t="s">
        <v>263</v>
      </c>
      <c r="BZ33" s="104" t="s">
        <v>264</v>
      </c>
      <c r="CA33" s="104" t="s">
        <v>265</v>
      </c>
      <c r="CB33" s="104" t="s">
        <v>220</v>
      </c>
      <c r="CC33" s="50" t="s">
        <v>16</v>
      </c>
      <c r="CD33" s="50" t="s">
        <v>11</v>
      </c>
      <c r="CE33" s="50" t="s">
        <v>48</v>
      </c>
      <c r="CF33" s="50" t="s">
        <v>84</v>
      </c>
      <c r="CG33" s="50" t="s">
        <v>148</v>
      </c>
      <c r="CH33" s="50" t="s">
        <v>185</v>
      </c>
      <c r="CI33" s="50"/>
      <c r="CJ33" s="52"/>
      <c r="CK33" s="7"/>
      <c r="CL33" s="7"/>
    </row>
    <row r="34" spans="1:93" ht="17.25" customHeight="1" thickBot="1" x14ac:dyDescent="0.3">
      <c r="B34" s="309"/>
      <c r="C34" s="188"/>
      <c r="D34" s="106"/>
      <c r="E34" s="32"/>
      <c r="F34" s="33" t="s">
        <v>69</v>
      </c>
      <c r="G34" s="107" t="s">
        <v>69</v>
      </c>
      <c r="H34" s="32" t="s">
        <v>70</v>
      </c>
      <c r="I34" s="108" t="s">
        <v>80</v>
      </c>
      <c r="J34" s="108" t="s">
        <v>80</v>
      </c>
      <c r="K34" s="109"/>
      <c r="L34" s="32" t="s">
        <v>70</v>
      </c>
      <c r="M34" s="32" t="s">
        <v>25</v>
      </c>
      <c r="N34" s="110" t="s">
        <v>25</v>
      </c>
      <c r="O34" s="32" t="s">
        <v>274</v>
      </c>
      <c r="P34" s="32" t="s">
        <v>275</v>
      </c>
      <c r="Q34" s="111"/>
      <c r="R34" s="112" t="s">
        <v>30</v>
      </c>
      <c r="S34" s="110" t="s">
        <v>71</v>
      </c>
      <c r="T34" s="32" t="s">
        <v>71</v>
      </c>
      <c r="U34" s="107" t="s">
        <v>276</v>
      </c>
      <c r="V34" s="107" t="s">
        <v>27</v>
      </c>
      <c r="W34" s="107" t="s">
        <v>6</v>
      </c>
      <c r="X34" s="107" t="s">
        <v>6</v>
      </c>
      <c r="Y34" s="107" t="s">
        <v>7</v>
      </c>
      <c r="Z34" s="107" t="s">
        <v>7</v>
      </c>
      <c r="AA34" s="33" t="s">
        <v>7</v>
      </c>
      <c r="AB34" s="107" t="s">
        <v>276</v>
      </c>
      <c r="AC34" s="107" t="s">
        <v>276</v>
      </c>
      <c r="AD34" s="107" t="s">
        <v>276</v>
      </c>
      <c r="AE34" s="107" t="s">
        <v>277</v>
      </c>
      <c r="AF34" s="107" t="s">
        <v>153</v>
      </c>
      <c r="AG34" s="113" t="s">
        <v>274</v>
      </c>
      <c r="AH34" s="113" t="s">
        <v>274</v>
      </c>
      <c r="AI34" s="113" t="s">
        <v>137</v>
      </c>
      <c r="AJ34" s="113" t="s">
        <v>138</v>
      </c>
      <c r="AK34" s="113"/>
      <c r="AL34" s="113" t="s">
        <v>158</v>
      </c>
      <c r="AM34" s="51" t="s">
        <v>278</v>
      </c>
      <c r="AN34" s="51" t="s">
        <v>278</v>
      </c>
      <c r="AO34" s="51" t="s">
        <v>278</v>
      </c>
      <c r="AP34" s="51" t="s">
        <v>157</v>
      </c>
      <c r="AQ34" s="51" t="s">
        <v>177</v>
      </c>
      <c r="AR34" s="51"/>
      <c r="AS34" s="51"/>
      <c r="AT34" s="51" t="s">
        <v>274</v>
      </c>
      <c r="AU34" s="51" t="s">
        <v>279</v>
      </c>
      <c r="AV34" s="51" t="s">
        <v>279</v>
      </c>
      <c r="AW34" s="51" t="s">
        <v>278</v>
      </c>
      <c r="AX34" s="113"/>
      <c r="AY34" s="113"/>
      <c r="AZ34" s="113"/>
      <c r="BA34" s="113"/>
      <c r="BB34" s="113"/>
      <c r="BC34" s="113"/>
      <c r="BD34" s="113"/>
      <c r="BE34" s="113"/>
      <c r="BF34" s="113"/>
      <c r="BG34" s="113"/>
      <c r="BH34" s="113"/>
      <c r="BI34" s="113"/>
      <c r="BJ34" s="113"/>
      <c r="BK34" s="113"/>
      <c r="BL34" s="113"/>
      <c r="BM34" s="113"/>
      <c r="BN34" s="113"/>
      <c r="BO34" s="113"/>
      <c r="BP34" s="113"/>
      <c r="BQ34" s="113"/>
      <c r="BR34" s="113"/>
      <c r="BS34" s="113"/>
      <c r="BT34" s="113"/>
      <c r="BU34" s="113"/>
      <c r="BV34" s="113"/>
      <c r="BW34" s="113"/>
      <c r="BX34" s="113"/>
      <c r="BY34" s="113"/>
      <c r="BZ34" s="113"/>
      <c r="CA34" s="113"/>
      <c r="CB34" s="104" t="s">
        <v>274</v>
      </c>
      <c r="CC34" s="40"/>
      <c r="CD34" s="40"/>
      <c r="CE34" s="40"/>
      <c r="CF34" s="40"/>
      <c r="CG34" s="169"/>
      <c r="CH34" s="194"/>
      <c r="CI34" s="194"/>
      <c r="CJ34" s="14"/>
    </row>
    <row r="35" spans="1:93" ht="16.5" thickBot="1" x14ac:dyDescent="0.3">
      <c r="B35" s="15"/>
      <c r="C35" s="15"/>
      <c r="D35" s="15"/>
      <c r="E35" s="64"/>
      <c r="F35" s="64"/>
      <c r="G35" s="15"/>
      <c r="H35" s="119"/>
      <c r="I35" s="16"/>
      <c r="J35" s="15"/>
      <c r="K35" s="17"/>
      <c r="L35" s="119"/>
      <c r="M35" s="120"/>
      <c r="N35" s="18"/>
      <c r="O35" s="120"/>
      <c r="P35" s="120"/>
      <c r="Q35" s="15"/>
      <c r="R35" s="15"/>
      <c r="S35" s="19"/>
      <c r="T35" s="121"/>
      <c r="U35" s="15"/>
      <c r="V35" s="15"/>
      <c r="W35" s="15"/>
      <c r="X35" s="15"/>
      <c r="Y35" s="15"/>
      <c r="Z35" s="15"/>
      <c r="AA35" s="64"/>
      <c r="AB35" s="20"/>
      <c r="AC35" s="20"/>
      <c r="AD35" s="20"/>
      <c r="AE35" s="15"/>
      <c r="AF35" s="15"/>
      <c r="AG35" s="15"/>
      <c r="AH35" s="15"/>
      <c r="AI35" s="15"/>
      <c r="AJ35" s="15"/>
      <c r="AK35" s="15"/>
      <c r="AL35" s="113"/>
      <c r="AM35" s="199"/>
      <c r="AN35" s="198"/>
      <c r="AO35" s="198"/>
      <c r="AP35" s="198"/>
      <c r="AQ35" s="198"/>
      <c r="AR35" s="198"/>
      <c r="AS35" s="198"/>
      <c r="AT35" s="198"/>
      <c r="AU35" s="198"/>
      <c r="AV35" s="147"/>
      <c r="AW35" s="198"/>
      <c r="AX35" s="198"/>
      <c r="CB35" s="198"/>
      <c r="CC35" s="55" t="s">
        <v>18</v>
      </c>
      <c r="CD35" s="56" t="s">
        <v>10</v>
      </c>
      <c r="CE35" s="57">
        <v>26</v>
      </c>
      <c r="CF35" s="56" t="s">
        <v>56</v>
      </c>
      <c r="CG35" s="56" t="s">
        <v>149</v>
      </c>
      <c r="CH35" s="195" t="s">
        <v>186</v>
      </c>
      <c r="CI35" s="194"/>
      <c r="CJ35" s="14"/>
    </row>
    <row r="36" spans="1:93" ht="16.5" thickBot="1" x14ac:dyDescent="0.3">
      <c r="B36" s="114" t="s">
        <v>106</v>
      </c>
      <c r="C36" s="114" t="s">
        <v>187</v>
      </c>
      <c r="D36" s="115">
        <v>3</v>
      </c>
      <c r="E36" s="117">
        <f>IF(F15="","",F15)</f>
        <v>44448</v>
      </c>
      <c r="F36" s="155">
        <f>IF(F16="","",F16)</f>
        <v>0.79166666666666663</v>
      </c>
      <c r="G36" s="22">
        <v>0.91666666666666663</v>
      </c>
      <c r="H36" s="5">
        <f>IF(K36="Comentario","",IF(G36="","",(IF(I36&gt;I36,J36+1-I36,J36-I36)*24)))</f>
        <v>3</v>
      </c>
      <c r="I36" s="6">
        <f>IF(K36="","",IF(K36="Comentario","",F36+E36))</f>
        <v>44448.791666666664</v>
      </c>
      <c r="J36" s="6">
        <f>IF(K36="","",IF(K36="Comentario","",IF(G36=0,E36+1+G36,E36+G36)))</f>
        <v>44448.916666666664</v>
      </c>
      <c r="K36" s="23" t="s">
        <v>18</v>
      </c>
      <c r="L36" s="3" t="str">
        <f>IF(K36="Circula",H36,"")</f>
        <v/>
      </c>
      <c r="M36" s="2">
        <f>IF(OR(K36="Rota",K36="Desliza"),F$17,0)</f>
        <v>0</v>
      </c>
      <c r="N36" s="42"/>
      <c r="O36" s="2" t="str">
        <f>IF(OR(M36="",N36=""),"",N36-M36)</f>
        <v/>
      </c>
      <c r="P36" s="3" t="str">
        <f>IF(OR(K36="Rota",K36="Desliza"),IF(OR(M36="",N36=""),"",IF(K36="Comentario","",IF(M36=N36,"",(O36/(H36))))),"")</f>
        <v/>
      </c>
      <c r="Q36" s="24"/>
      <c r="R36" s="24"/>
      <c r="S36" s="24"/>
      <c r="T36" s="132" t="str">
        <f t="shared" ref="T36:T99" si="2">IF(K36="Comentario","",IF(D36="","",IF(D36=$L$8,IF(V36="",IF(S36="","",S36),(IF($L$11="",0,$L$11*V36))+IF(S36="",0,S36)),IF(D36=$P$8,IF(V36="",IF(S36="","",S36),IF(S36="",0,S36)+(IF($P$11="",0,$P$11*V36))),IF(D36=$T$8,IF(V36="",IF(S36="","",S36),S36+(IF($T$11="",0,$T$11*V36))),IF(D36=$P$8,IF(V36="",IF(S36="","",S36),IF(S36="",0,S36)+(IF($P$11="",0,$P$11*V36))),IF(D36=$L$24,IF(V36="",IF(S36="","",S36),IF(S36="",0,S36)+(IF($L$27="",0,$L$27*V36))),IF(D36=$P$24,IF(V36="",IF(S36="","",S36),IF(S36="",0,S36)+(IF($P$27="",0,$P$27*V36))),IF(D36=$AB$8,IF(V36="",IF(S36="","",S36),IF(S36="",0,S36)+(IF($AB$11="",0,$AB$11*V36))),IF(D36=$AG$8,IF(V36="",IF(S36="","",S36),IF(S36="",0,S36)+(IF($AG$11="",0,$AG$11*V36))),IF(D36=$AK$8,IF(V36="",IF(S36="","",S36),IF(S36="",0,S36)+(IF($AK$11="",0,$AK$11*V36))),IF(D36=$T$24,IF(V36="",IF(S36="","",S36),IF(S36="",0,S36)+(IF($T$27="",0,$T$27*V36))),IF(D36=$X$24,IF(V36="",IF(S36="","",S36),IF(S36="",0,S36)+(IF($X$27="",0,$X$27*V36))),IF(D36=$X$8,IF(V36="",IF(S36="","",S36),IF(S36="",0,S36)+(IF($X$11="",0,$X$11*V36)))))))))))))))))</f>
        <v/>
      </c>
      <c r="U36" s="24"/>
      <c r="V36" s="24"/>
      <c r="W36" s="24"/>
      <c r="X36" s="24"/>
      <c r="Y36" s="24"/>
      <c r="Z36" s="24"/>
      <c r="AA36" s="132" t="str">
        <f>IF(OR(Y36="",Z36=""),"",IF(Y36=Z36,"",ABS(Y36-Z36)))</f>
        <v/>
      </c>
      <c r="AB36" s="24"/>
      <c r="AC36" s="26"/>
      <c r="AD36" s="25"/>
      <c r="AE36" s="54"/>
      <c r="AF36" s="54" t="s">
        <v>150</v>
      </c>
      <c r="AG36" s="54"/>
      <c r="AH36" s="54"/>
      <c r="AI36" s="54"/>
      <c r="AJ36" s="54"/>
      <c r="AK36" s="25"/>
      <c r="AL36" s="54" t="str">
        <f t="shared" ref="AL36:AL99" si="3">IF(OR(K36="Rota",K36="Desliza"),IF(OR(M36="",N36=""),"",IF(K36="Comentario","",IF(M36=N36,"",LOOKUP(M36,CM$12:CM$23,CN$12:CN$23)))),"")</f>
        <v/>
      </c>
      <c r="AM36" s="200" t="str">
        <f t="shared" ref="AM36:AM99" si="4">IF(OR(K36="Rota",K36="Desliza"),IF(OR(M36="",N36=""),"",IF(K36="Comentario","",IF(M36=N36,"",LOOKUP(M36,CK$12:CK$23,CL$12:CL$23)))),"")</f>
        <v/>
      </c>
      <c r="AN36" s="201" t="str">
        <f t="shared" ref="AN36:AN99" si="5">IF(OR(K36="Rota",K36="Desliza",K36="Conexión",K36="Survey",K36="Extraordinario"),IF(OR(M36="",N36=""),"",IF(K36="Comentario","",IF(M36=N36,"",LOOKUP(M36,CM$12:CM$23,CN$12:CN$23)))),"")</f>
        <v/>
      </c>
      <c r="AO36" s="200" t="str">
        <f>IF(OR(K36="RIH CSG",K36="RIH OH",K36="POOH CSG",K36= "POOH OH"),IF(OR(K36="",K36=""),"",IF(K36="Comentario","",IF(M36=N36,"",ABS(O36/(H36))))),"")</f>
        <v/>
      </c>
      <c r="AP36" s="200" t="str">
        <f t="shared" ref="AP36:AP99" si="6">IF(OR(K36="RIH OH",K36="RIH CSG",K36="POOH OH",K36="POOH CSG"),IF(OR(M36="",N36=""),"",IF(K36="Comentario","",IF(M36=N36,"",LOOKUP(M36,CO$12:CO$23,CP$12:CP$23)))),"")</f>
        <v/>
      </c>
      <c r="AQ36" s="200" t="str">
        <f t="shared" ref="AQ36:AQ99" si="7">IF(K36="Conexión",IF(OR(M36="",N36=""),"",IF(K36="Comentario","",LOOKUP(M36,CQ$12:CQ$23,CR$12:CR$23))),"")</f>
        <v/>
      </c>
      <c r="AR36" s="200" t="str">
        <f>IF(K36="Survey",IF(OR(M36="",N36=""),"",IF(K36="Comentario","",LOOKUP(M36,CQ$12:CQ$23,CT$12:CT$23))),"")</f>
        <v/>
      </c>
      <c r="AS36" s="200" t="str">
        <f>IF(K36="Repasa",IF(OR(M36="",N36=""),"",IF(K36="Comentario","",LOOKUP(M36,CQ$12:CQ$23,CS$12:CS$23))),"")</f>
        <v/>
      </c>
      <c r="AT36" s="200" t="str">
        <f>IF(OR(K36="Rota",K36="Desliza"),O36,"")</f>
        <v/>
      </c>
      <c r="AU36" s="200" t="str">
        <f>IF(OR(K36="Rota",K36="Desliza",K36="Conexión",K36="Survey",K36="Circula",,K36="Repasa"),H36,"")</f>
        <v/>
      </c>
      <c r="AV36" s="54"/>
      <c r="AW36" s="200" t="str">
        <f>IFERROR(IF(AT36&gt;0,AT36/AV36,""),"")</f>
        <v/>
      </c>
      <c r="AX36" s="201" t="str">
        <f>IF(AND(P36&gt;0,AF36="Día"),P36,"")</f>
        <v/>
      </c>
      <c r="AY36" s="7" t="str">
        <f>IF(AND(P36&gt;0,AF36="Noche"),P36,"")</f>
        <v/>
      </c>
      <c r="AZ36" s="7" t="str">
        <f>IF(AND(AW36&gt;0,AF36="Día"),AW36,"")</f>
        <v/>
      </c>
      <c r="BA36" s="7" t="str">
        <f>IF(AND(AW36&gt;0,AF36="Noche"),AW36,"")</f>
        <v/>
      </c>
      <c r="BB36" s="7" t="str">
        <f>IF(AND(O36&gt;0,AF36="Día",K36="Rota"),O36,"")</f>
        <v/>
      </c>
      <c r="BC36" s="7" t="str">
        <f>IF(AND(O36&gt;0,AF36="Noche",K36="Rota"),O36,"")</f>
        <v/>
      </c>
      <c r="BD36" s="7" t="str">
        <f>IF(AND(O36&gt;0,AF36="Día",K36="Desliza"),O36,"")</f>
        <v/>
      </c>
      <c r="BE36" s="7" t="str">
        <f>IF(AND(O36&gt;0,AF36="Noche",K36="Desliza"),O36,"")</f>
        <v/>
      </c>
      <c r="BF36" s="7" t="str">
        <f>IF(AND(O36&gt;0,AF36="Día",OR(K36="Desliza",K36="Rota")),O36,"")</f>
        <v/>
      </c>
      <c r="BG36" s="7" t="str">
        <f>IF(AND(O36&gt;0,AF36="Noche",OR(K36="Desliza",K36="Rota")),O36,"")</f>
        <v/>
      </c>
      <c r="BH36" s="7" t="str">
        <f t="shared" ref="BH36:BH45" si="8">IF(AND(AO36&gt;0,AF36="Día",K36="RIH CSG"),AO36,"")</f>
        <v/>
      </c>
      <c r="BI36" s="7" t="str">
        <f t="shared" ref="BI36:BI45" si="9">IF(AND(AO36&gt;0,AF36="Noche",K36="RIH CSG"),AO36,"")</f>
        <v/>
      </c>
      <c r="BJ36" s="7" t="str">
        <f t="shared" ref="BJ36:BJ45" si="10">IF(AND(AO36&gt;0,AF36="Día",K36="RIH OH"),AO36,"")</f>
        <v/>
      </c>
      <c r="BK36" s="7" t="str">
        <f>IF(AND(AO36&gt;0,AF36="Noche",K36="RIH OH"),AO36,"")</f>
        <v/>
      </c>
      <c r="BL36" s="7" t="str">
        <f>IF(AND(AO36&gt;0,AF36="Día",K36="POOH CSG"),AO36,"")</f>
        <v/>
      </c>
      <c r="BM36" s="7" t="str">
        <f>IF(AND(AO36&gt;0,AF36="Noche",K36="POOH CSG"),AO36,"")</f>
        <v/>
      </c>
      <c r="BN36" s="7" t="str">
        <f>IF(AND(AO36&gt;0,AF36="Día",K36="POOH OH"),AO36,"")</f>
        <v/>
      </c>
      <c r="BO36" s="7" t="str">
        <f>IF(AND(AO36&gt;0,AF36="Noche",K36="POOH OH"),AO36,"")</f>
        <v/>
      </c>
      <c r="BP36" s="7" t="str">
        <f>IF(AND(AO36&gt;0,AF36="Día",OR(K36="RIH CSG",K36="RIH OH")),AO36,"")</f>
        <v/>
      </c>
      <c r="BQ36" s="7" t="str">
        <f>IF(AND(AO36&gt;0,AF36="Noche",OR(K36="RIH CSG",K36="RIH OH")),AO36,"")</f>
        <v/>
      </c>
      <c r="BR36" s="7" t="str">
        <f>IF(AND(AO36&gt;0,AF36="Día",OR(K36="POOH CSG",K36="POOH OH")),AO36,"")</f>
        <v/>
      </c>
      <c r="BS36" s="7" t="str">
        <f>IF(AND(AO36&gt;0,AF36="Noche",OR(K36="POOH CSG",K36="POOH OH")),AO36,"")</f>
        <v/>
      </c>
      <c r="BT36" s="7" t="str">
        <f>IF(AND(AO36&gt;0,OR(AF36="Día",AF36="Noche"),OR(K36="RIH CSG",K36="RIH OH")),AO36,"")</f>
        <v/>
      </c>
      <c r="BU36" s="7" t="str">
        <f>IF(AND(AO36&gt;0,OR(AF36="Día",AF36="Noche"),OR(K36="POOH CSG",K36="POOH OH")),AO36,"")</f>
        <v/>
      </c>
      <c r="BV36" s="7" t="str">
        <f>IF(AND(H36&gt;0,AF36="Día",K36="Conexión"),H36,"")</f>
        <v/>
      </c>
      <c r="BW36" s="7" t="str">
        <f t="shared" ref="BW36:BW99" si="11">IF(AND(H36&gt;0,AF36="Noche",K36="Conexión"),H36,"")</f>
        <v/>
      </c>
      <c r="BX36" s="7" t="str">
        <f>IF(AND(H36&gt;0,AF36="Día",K36="Repasa"),H36,"")</f>
        <v/>
      </c>
      <c r="BY36" s="7" t="str">
        <f>IF(AND(H36&gt;0,AF36="Noche",K36="Repasa"),H36,"")</f>
        <v/>
      </c>
      <c r="BZ36" s="7" t="str">
        <f>IF(AND(H36&gt;0,AF36="Día",K36="Survey"),H36,"")</f>
        <v/>
      </c>
      <c r="CA36" s="7" t="str">
        <f>IF(AND(H36&gt;0,AF36="Noche",K36="Survey"),H36,"")</f>
        <v/>
      </c>
      <c r="CB36" s="54"/>
      <c r="CC36" s="58" t="s">
        <v>154</v>
      </c>
      <c r="CD36" s="56" t="s">
        <v>145</v>
      </c>
      <c r="CE36" s="57">
        <v>16</v>
      </c>
      <c r="CF36" s="57" t="s">
        <v>146</v>
      </c>
      <c r="CG36" s="56" t="s">
        <v>150</v>
      </c>
      <c r="CH36" s="195" t="s">
        <v>187</v>
      </c>
      <c r="CI36" s="195"/>
      <c r="CJ36" s="13"/>
    </row>
    <row r="37" spans="1:93" ht="16.5" thickBot="1" x14ac:dyDescent="0.3">
      <c r="B37" s="114" t="s">
        <v>106</v>
      </c>
      <c r="C37" s="114" t="s">
        <v>187</v>
      </c>
      <c r="D37" s="115">
        <v>3</v>
      </c>
      <c r="E37" s="117">
        <f>IF(K37="Comentario","",IF(K36="Comentario",IF(G35="","",IF(G35=0,E35+1,E35)),IF(G36="","",IF(G36=0,E36+1,E36))))</f>
        <v>44448</v>
      </c>
      <c r="F37" s="118">
        <f t="shared" ref="F37:F43" si="12">IF(K37="Comentario","",IF(K36="Comentario",IF(G35="","",G35),IF(G36="","",G36)))</f>
        <v>0.91666666666666663</v>
      </c>
      <c r="G37" s="22">
        <v>0</v>
      </c>
      <c r="H37" s="5">
        <f t="shared" ref="H37:H100" si="13">IF(K37="Comentario","",IF(G37="","",(IF(I37&gt;I37,J37+1-I37,J37-I37)*24)))</f>
        <v>2.0000000000582077</v>
      </c>
      <c r="I37" s="6">
        <f t="shared" ref="I37:I100" si="14">IF(K37="","",IF(K37="Comentario","",F37+E37))</f>
        <v>44448.916666666664</v>
      </c>
      <c r="J37" s="6">
        <f t="shared" ref="J37:J100" si="15">IF(K37="","",IF(K37="Comentario","",IF(G37=0,E37+1+G37,E37+G37)))</f>
        <v>44449</v>
      </c>
      <c r="K37" s="23" t="s">
        <v>18</v>
      </c>
      <c r="L37" s="3"/>
      <c r="M37" s="2">
        <f>IF(OR(K37="Rota",K37="Desliza"),(IF((MAX(N$36:N36))&gt;F$17,(MAX(N$36:N36)),F$17)),N36)</f>
        <v>0</v>
      </c>
      <c r="N37" s="42"/>
      <c r="O37" s="2" t="str">
        <f t="shared" ref="O37:O43" si="16">IF(OR(M37="",N37=""),"",N37-M37)</f>
        <v/>
      </c>
      <c r="P37" s="3" t="str">
        <f>IF(OR(K37="Rota",K37="Desliza"),IF(OR(M37="",N37=""),"",IF(K37="Comentario","",IF(M37=N37,"",(O37/(H37))))),"")</f>
        <v/>
      </c>
      <c r="Q37" s="24"/>
      <c r="R37" s="24"/>
      <c r="S37" s="24"/>
      <c r="T37" s="132" t="str">
        <f t="shared" si="2"/>
        <v/>
      </c>
      <c r="U37" s="25"/>
      <c r="V37" s="25"/>
      <c r="W37" s="24"/>
      <c r="X37" s="26"/>
      <c r="Y37" s="25"/>
      <c r="Z37" s="25"/>
      <c r="AA37" s="3" t="str">
        <f>IF(OR(Y37="",Z37=""),"",IF(Y37=Z37,"",ABS(Y37-Z37)))</f>
        <v/>
      </c>
      <c r="AB37" s="24"/>
      <c r="AC37" s="26"/>
      <c r="AD37" s="25"/>
      <c r="AE37" s="54"/>
      <c r="AF37" s="54" t="s">
        <v>150</v>
      </c>
      <c r="AG37" s="54"/>
      <c r="AH37" s="54"/>
      <c r="AI37" s="54"/>
      <c r="AJ37" s="54"/>
      <c r="AK37" s="25"/>
      <c r="AL37" s="54" t="str">
        <f t="shared" si="3"/>
        <v/>
      </c>
      <c r="AM37" s="200" t="str">
        <f t="shared" si="4"/>
        <v/>
      </c>
      <c r="AN37" s="201" t="str">
        <f t="shared" si="5"/>
        <v/>
      </c>
      <c r="AO37" s="200" t="str">
        <f t="shared" ref="AO37:AO100" si="17">IF(OR(K37="RIH CSG",K37="RIH OH",K37="POOH CSG",K37= "POOH OH"),IF(OR(K37="",K37=""),"",IF(K37="Comentario","",IF(M37=N37,"",ABS(O37/(H37))))),"")</f>
        <v/>
      </c>
      <c r="AP37" s="200" t="str">
        <f t="shared" si="6"/>
        <v/>
      </c>
      <c r="AQ37" s="200" t="str">
        <f t="shared" si="7"/>
        <v/>
      </c>
      <c r="AR37" s="200" t="str">
        <f t="shared" ref="AR37:AR100" si="18">IF(K37="Survey",IF(OR(M37="",N37=""),"",IF(K37="Comentario","",LOOKUP(M37,CQ$12:CQ$23,CT$12:CT$23))),"")</f>
        <v/>
      </c>
      <c r="AS37" s="200" t="str">
        <f t="shared" ref="AS37:AS100" si="19">IF(K37="Repasa",IF(OR(M37="",N37=""),"",IF(K37="Comentario","",LOOKUP(M37,CQ$12:CQ$23,CS$12:CS$23))),"")</f>
        <v/>
      </c>
      <c r="AT37" s="200" t="str">
        <f t="shared" ref="AT37:AT100" si="20">IF(OR(K37="Rota",K37="Desliza"),O37,"")</f>
        <v/>
      </c>
      <c r="AU37" s="200" t="str">
        <f t="shared" ref="AU37:AU100" si="21">IF(OR(K37="Rota",K37="Desliza",K37="Conexión",K37="Survey",K37="Circula",,K37="Repasa"),H37,"")</f>
        <v/>
      </c>
      <c r="AV37" s="54"/>
      <c r="AW37" s="200" t="str">
        <f t="shared" ref="AW37:AW100" si="22">IFERROR(IF(AT37&gt;0,AT37/AV37,""),"")</f>
        <v/>
      </c>
      <c r="AX37" s="201" t="str">
        <f t="shared" ref="AX37:AX100" si="23">IF(AND(P37&gt;0,AF37="Día"),P37,"")</f>
        <v/>
      </c>
      <c r="AY37" s="7" t="str">
        <f t="shared" ref="AY37:AY100" si="24">IF(AND(P37&gt;0,AF37="Noche"),P37,"")</f>
        <v/>
      </c>
      <c r="AZ37" s="7" t="str">
        <f t="shared" ref="AZ37:AZ100" si="25">IF(AND(AW37&gt;0,AF37="Día"),AW37,"")</f>
        <v/>
      </c>
      <c r="BA37" s="7" t="str">
        <f t="shared" ref="BA37:BA100" si="26">IF(AND(AW37&gt;0,AF37="Noche"),AW37,"")</f>
        <v/>
      </c>
      <c r="BB37" s="7" t="str">
        <f t="shared" ref="BB37:BB44" si="27">IF(AND(O37&gt;0,AF37="Día",K37="Rota"),O37,"")</f>
        <v/>
      </c>
      <c r="BC37" s="7" t="str">
        <f t="shared" ref="BC37:BC44" si="28">IF(AND(O37&gt;0,AF37="Noche",K37="Rota"),O37,"")</f>
        <v/>
      </c>
      <c r="BD37" s="7" t="str">
        <f t="shared" ref="BD37:BD44" si="29">IF(AND(O37&gt;0,AF37="Día",K37="Desliza"),O37,"")</f>
        <v/>
      </c>
      <c r="BE37" s="7" t="str">
        <f t="shared" ref="BE37:BE44" si="30">IF(AND(O37&gt;0,AF37="Noche",K37="Desliza"),O37,"")</f>
        <v/>
      </c>
      <c r="BF37" s="7" t="str">
        <f t="shared" ref="BF37:BF44" si="31">IF(AND(O37&gt;0,AF37="Día",OR(K37="Desliza",K37="Rota")),O37,"")</f>
        <v/>
      </c>
      <c r="BG37" s="7" t="str">
        <f t="shared" ref="BG37:BG44" si="32">IF(AND(O37&gt;0,AF37="Noche",OR(K37="Desliza",K37="Rota")),O37,"")</f>
        <v/>
      </c>
      <c r="BH37" s="7" t="str">
        <f t="shared" si="8"/>
        <v/>
      </c>
      <c r="BI37" s="7" t="str">
        <f t="shared" si="9"/>
        <v/>
      </c>
      <c r="BJ37" s="7" t="str">
        <f t="shared" si="10"/>
        <v/>
      </c>
      <c r="BK37" s="7" t="str">
        <f t="shared" ref="BK37:BK100" si="33">IF(AND(AO37&gt;0,AF37="Noche",K37="RIH OH"),AO37,"")</f>
        <v/>
      </c>
      <c r="BL37" s="7" t="str">
        <f t="shared" ref="BL37:BL100" si="34">IF(AND(AO37&gt;0,AF37="Día",K37="POOH CSG"),AO37,"")</f>
        <v/>
      </c>
      <c r="BM37" s="7" t="str">
        <f t="shared" ref="BM37:BM100" si="35">IF(AND(AO37&gt;0,AF37="Noche",K37="POOH CSG"),AO37,"")</f>
        <v/>
      </c>
      <c r="BN37" s="7" t="str">
        <f t="shared" ref="BN37:BN100" si="36">IF(AND(AO37&gt;0,AF37="Día",K37="POOH OH"),AO37,"")</f>
        <v/>
      </c>
      <c r="BO37" s="7" t="str">
        <f t="shared" ref="BO37:BO100" si="37">IF(AND(AO37&gt;0,AF37="Noche",K37="POOH OH"),AO37,"")</f>
        <v/>
      </c>
      <c r="BP37" s="7" t="str">
        <f t="shared" ref="BP37:BP100" si="38">IF(AND(AO37&gt;0,AF37="Día",OR(K37="RIH CSG",K37="RIH OH")),AO37,"")</f>
        <v/>
      </c>
      <c r="BQ37" s="7" t="str">
        <f t="shared" ref="BQ37:BQ100" si="39">IF(AND(AO37&gt;0,AF37="Noche",OR(K37="RIH CSG",K37="RIH OH")),AO37,"")</f>
        <v/>
      </c>
      <c r="BR37" s="7" t="str">
        <f t="shared" ref="BR37:BR100" si="40">IF(AND(AO37&gt;0,AF37="Día",OR(K37="POOH CSG",K37="POOH OH")),AO37,"")</f>
        <v/>
      </c>
      <c r="BS37" s="7" t="str">
        <f t="shared" ref="BS37:BS100" si="41">IF(AND(AO37&gt;0,AF37="Noche",OR(K37="POOH CSG",K37="POOH OH")),AO37,"")</f>
        <v/>
      </c>
      <c r="BT37" s="7" t="str">
        <f t="shared" ref="BT37:BT100" si="42">IF(AND(AO37&gt;0,OR(AF37="Día",AF37="Noche"),OR(K37="RIH CSG",K37="RIH OH")),AO37,"")</f>
        <v/>
      </c>
      <c r="BU37" s="7" t="str">
        <f t="shared" ref="BU37:BU100" si="43">IF(AND(AO37&gt;0,OR(AF37="Día",AF37="Noche"),OR(K37="POOH CSG",K37="POOH OH")),AO37,"")</f>
        <v/>
      </c>
      <c r="BV37" s="7" t="str">
        <f t="shared" ref="BV37:BV100" si="44">IF(AND(H37&gt;0,AF37="Día",K37="Conexión"),H37,"")</f>
        <v/>
      </c>
      <c r="BW37" s="7" t="str">
        <f t="shared" si="11"/>
        <v/>
      </c>
      <c r="BX37" s="7" t="str">
        <f t="shared" ref="BX37:BX100" si="45">IF(AND(H37&gt;0,AF37="Día",K37="Repasa"),H37,"")</f>
        <v/>
      </c>
      <c r="BY37" s="7" t="str">
        <f t="shared" ref="BY37:BY100" si="46">IF(AND(H37&gt;0,AF37="Noche",K37="Repasa"),H37,"")</f>
        <v/>
      </c>
      <c r="BZ37" s="7" t="str">
        <f t="shared" ref="BZ37:BZ100" si="47">IF(AND(H37&gt;0,AF37="Día",K37="Survey"),H37,"")</f>
        <v/>
      </c>
      <c r="CA37" s="7" t="str">
        <f t="shared" ref="CA37:CA100" si="48">IF(AND(H37&gt;0,AF37="Noche",K37="Survey"),H37,"")</f>
        <v/>
      </c>
      <c r="CB37" s="54"/>
      <c r="CC37" s="58" t="s">
        <v>109</v>
      </c>
      <c r="CD37" s="56"/>
      <c r="CE37" s="57">
        <v>13.5</v>
      </c>
      <c r="CF37" s="57" t="s">
        <v>107</v>
      </c>
      <c r="CG37" s="170"/>
      <c r="CH37" s="195" t="s">
        <v>188</v>
      </c>
      <c r="CI37" s="195"/>
      <c r="CJ37" s="13"/>
      <c r="CO37" s="207"/>
    </row>
    <row r="38" spans="1:93" ht="16.5" thickBot="1" x14ac:dyDescent="0.3">
      <c r="B38" s="114" t="s">
        <v>106</v>
      </c>
      <c r="C38" s="114" t="s">
        <v>187</v>
      </c>
      <c r="D38" s="115">
        <v>3</v>
      </c>
      <c r="E38" s="117">
        <f t="shared" ref="E38:E43" si="49">IF(K38="Comentario","",IF(K37="Comentario",IF(G36="","",IF(G36=0,E36+1,E36)),IF(G37="","",IF(G37=0,E37+1,E37))))</f>
        <v>44449</v>
      </c>
      <c r="F38" s="118">
        <f t="shared" si="12"/>
        <v>0</v>
      </c>
      <c r="G38" s="22">
        <v>4.1666666666666664E-2</v>
      </c>
      <c r="H38" s="5">
        <f t="shared" si="13"/>
        <v>0.99999999994179234</v>
      </c>
      <c r="I38" s="6">
        <f t="shared" si="14"/>
        <v>44449</v>
      </c>
      <c r="J38" s="6">
        <f t="shared" si="15"/>
        <v>44449.041666666664</v>
      </c>
      <c r="K38" s="23" t="s">
        <v>18</v>
      </c>
      <c r="L38" s="3"/>
      <c r="M38" s="2">
        <f>IF(OR(K38="Rota",K38="Desliza"),(IF((MAX(N$36:N37))&gt;F$17,(MAX(N$36:N37)),F$17)),N37)</f>
        <v>0</v>
      </c>
      <c r="N38" s="42">
        <v>95</v>
      </c>
      <c r="O38" s="2">
        <f t="shared" si="16"/>
        <v>95</v>
      </c>
      <c r="P38" s="3" t="str">
        <f t="shared" ref="P38:P43" si="50">IF(OR(K38="Rota",K38="Desliza"),IF(OR(M38="",N38=""),"",IF(K38="Comentario","",IF(M38=N38,"",(O38/(H38))))),"")</f>
        <v/>
      </c>
      <c r="Q38" s="24"/>
      <c r="R38" s="24"/>
      <c r="S38" s="24"/>
      <c r="T38" s="132" t="str">
        <f t="shared" si="2"/>
        <v/>
      </c>
      <c r="U38" s="25"/>
      <c r="V38" s="25"/>
      <c r="W38" s="24"/>
      <c r="X38" s="26"/>
      <c r="Y38" s="25"/>
      <c r="Z38" s="25"/>
      <c r="AA38" s="3" t="str">
        <f t="shared" ref="AA38:AA43" si="51">IF(OR(Y38="",Z38=""),"",IF(Y38=Z38,"",ABS(Y38-Z38)))</f>
        <v/>
      </c>
      <c r="AB38" s="24"/>
      <c r="AC38" s="26"/>
      <c r="AD38" s="25"/>
      <c r="AE38" s="54"/>
      <c r="AF38" s="54" t="s">
        <v>150</v>
      </c>
      <c r="AG38" s="54"/>
      <c r="AH38" s="54"/>
      <c r="AI38" s="54"/>
      <c r="AJ38" s="54"/>
      <c r="AK38" s="25"/>
      <c r="AL38" s="54" t="str">
        <f t="shared" si="3"/>
        <v/>
      </c>
      <c r="AM38" s="200" t="str">
        <f t="shared" si="4"/>
        <v/>
      </c>
      <c r="AN38" s="201" t="str">
        <f t="shared" si="5"/>
        <v/>
      </c>
      <c r="AO38" s="200" t="str">
        <f t="shared" si="17"/>
        <v/>
      </c>
      <c r="AP38" s="200" t="str">
        <f t="shared" si="6"/>
        <v/>
      </c>
      <c r="AQ38" s="200" t="str">
        <f t="shared" si="7"/>
        <v/>
      </c>
      <c r="AR38" s="200" t="str">
        <f t="shared" si="18"/>
        <v/>
      </c>
      <c r="AS38" s="200" t="str">
        <f t="shared" si="19"/>
        <v/>
      </c>
      <c r="AT38" s="200" t="str">
        <f t="shared" si="20"/>
        <v/>
      </c>
      <c r="AU38" s="200" t="str">
        <f t="shared" si="21"/>
        <v/>
      </c>
      <c r="AV38" s="54"/>
      <c r="AW38" s="200" t="str">
        <f t="shared" si="22"/>
        <v/>
      </c>
      <c r="AX38" s="201" t="str">
        <f t="shared" si="23"/>
        <v/>
      </c>
      <c r="AY38" s="7" t="str">
        <f t="shared" si="24"/>
        <v/>
      </c>
      <c r="AZ38" s="7" t="str">
        <f t="shared" si="25"/>
        <v/>
      </c>
      <c r="BA38" s="7" t="str">
        <f t="shared" si="26"/>
        <v/>
      </c>
      <c r="BB38" s="7" t="str">
        <f t="shared" si="27"/>
        <v/>
      </c>
      <c r="BC38" s="7" t="str">
        <f t="shared" si="28"/>
        <v/>
      </c>
      <c r="BD38" s="7" t="str">
        <f t="shared" si="29"/>
        <v/>
      </c>
      <c r="BE38" s="7" t="str">
        <f t="shared" si="30"/>
        <v/>
      </c>
      <c r="BF38" s="7" t="str">
        <f t="shared" si="31"/>
        <v/>
      </c>
      <c r="BG38" s="7" t="str">
        <f t="shared" si="32"/>
        <v/>
      </c>
      <c r="BH38" s="7" t="str">
        <f t="shared" si="8"/>
        <v/>
      </c>
      <c r="BI38" s="7" t="str">
        <f t="shared" si="9"/>
        <v/>
      </c>
      <c r="BJ38" s="7" t="str">
        <f t="shared" si="10"/>
        <v/>
      </c>
      <c r="BK38" s="7" t="str">
        <f t="shared" si="33"/>
        <v/>
      </c>
      <c r="BL38" s="7" t="str">
        <f t="shared" si="34"/>
        <v/>
      </c>
      <c r="BM38" s="7" t="str">
        <f t="shared" si="35"/>
        <v/>
      </c>
      <c r="BN38" s="7" t="str">
        <f t="shared" si="36"/>
        <v/>
      </c>
      <c r="BO38" s="7" t="str">
        <f t="shared" si="37"/>
        <v/>
      </c>
      <c r="BP38" s="7" t="str">
        <f t="shared" si="38"/>
        <v/>
      </c>
      <c r="BQ38" s="7" t="str">
        <f t="shared" si="39"/>
        <v/>
      </c>
      <c r="BR38" s="7" t="str">
        <f t="shared" si="40"/>
        <v/>
      </c>
      <c r="BS38" s="7" t="str">
        <f t="shared" si="41"/>
        <v/>
      </c>
      <c r="BT38" s="7" t="str">
        <f t="shared" si="42"/>
        <v/>
      </c>
      <c r="BU38" s="7" t="str">
        <f t="shared" si="43"/>
        <v/>
      </c>
      <c r="BV38" s="7" t="str">
        <f t="shared" si="44"/>
        <v/>
      </c>
      <c r="BW38" s="7" t="str">
        <f t="shared" si="11"/>
        <v/>
      </c>
      <c r="BX38" s="7" t="str">
        <f t="shared" si="45"/>
        <v/>
      </c>
      <c r="BY38" s="7" t="str">
        <f t="shared" si="46"/>
        <v/>
      </c>
      <c r="BZ38" s="7" t="str">
        <f t="shared" si="47"/>
        <v/>
      </c>
      <c r="CA38" s="7" t="str">
        <f t="shared" si="48"/>
        <v/>
      </c>
      <c r="CB38" s="54"/>
      <c r="CC38" s="40" t="s">
        <v>12</v>
      </c>
      <c r="CD38" s="56"/>
      <c r="CE38" s="57">
        <v>12.25</v>
      </c>
      <c r="CF38" s="57" t="s">
        <v>57</v>
      </c>
      <c r="CG38" s="170"/>
      <c r="CH38" s="195" t="s">
        <v>194</v>
      </c>
      <c r="CI38" s="195"/>
      <c r="CJ38" s="13"/>
      <c r="CO38" s="207"/>
    </row>
    <row r="39" spans="1:93" ht="16.5" thickBot="1" x14ac:dyDescent="0.3">
      <c r="B39" s="114" t="s">
        <v>106</v>
      </c>
      <c r="C39" s="114" t="s">
        <v>187</v>
      </c>
      <c r="D39" s="115">
        <v>3</v>
      </c>
      <c r="E39" s="117">
        <f t="shared" si="49"/>
        <v>44449</v>
      </c>
      <c r="F39" s="118">
        <f t="shared" si="12"/>
        <v>4.1666666666666664E-2</v>
      </c>
      <c r="G39" s="22">
        <v>8.3333333333333329E-2</v>
      </c>
      <c r="H39" s="5">
        <f t="shared" si="13"/>
        <v>1.0000000001164153</v>
      </c>
      <c r="I39" s="6">
        <f t="shared" si="14"/>
        <v>44449.041666666664</v>
      </c>
      <c r="J39" s="6">
        <f t="shared" si="15"/>
        <v>44449.083333333336</v>
      </c>
      <c r="K39" s="23" t="s">
        <v>113</v>
      </c>
      <c r="L39" s="3"/>
      <c r="M39" s="2">
        <f>IF(OR(K39="Rota",K39="Desliza"),(IF((MAX(N$36:N38))&gt;F$17,(MAX(N$36:N38)),F$17)),N38)</f>
        <v>95</v>
      </c>
      <c r="N39" s="42">
        <v>1314</v>
      </c>
      <c r="O39" s="2">
        <f t="shared" si="16"/>
        <v>1219</v>
      </c>
      <c r="P39" s="3" t="str">
        <f t="shared" si="50"/>
        <v/>
      </c>
      <c r="Q39" s="24"/>
      <c r="R39" s="24"/>
      <c r="S39" s="24"/>
      <c r="T39" s="132" t="str">
        <f t="shared" si="2"/>
        <v/>
      </c>
      <c r="U39" s="25"/>
      <c r="V39" s="25"/>
      <c r="W39" s="24"/>
      <c r="X39" s="26"/>
      <c r="Y39" s="25"/>
      <c r="Z39" s="25"/>
      <c r="AA39" s="3" t="str">
        <f t="shared" si="51"/>
        <v/>
      </c>
      <c r="AB39" s="24"/>
      <c r="AC39" s="26"/>
      <c r="AD39" s="25"/>
      <c r="AE39" s="54"/>
      <c r="AF39" s="54" t="s">
        <v>150</v>
      </c>
      <c r="AG39" s="54"/>
      <c r="AH39" s="54"/>
      <c r="AI39" s="54"/>
      <c r="AJ39" s="54"/>
      <c r="AK39" s="25"/>
      <c r="AL39" s="54" t="str">
        <f t="shared" si="3"/>
        <v/>
      </c>
      <c r="AM39" s="200" t="str">
        <f t="shared" si="4"/>
        <v/>
      </c>
      <c r="AN39" s="201" t="str">
        <f t="shared" si="5"/>
        <v/>
      </c>
      <c r="AO39" s="200">
        <f t="shared" si="17"/>
        <v>1218.9999998580897</v>
      </c>
      <c r="AP39" s="200">
        <f t="shared" si="6"/>
        <v>1500</v>
      </c>
      <c r="AQ39" s="200" t="str">
        <f t="shared" si="7"/>
        <v/>
      </c>
      <c r="AR39" s="200" t="str">
        <f t="shared" si="18"/>
        <v/>
      </c>
      <c r="AS39" s="200" t="str">
        <f t="shared" si="19"/>
        <v/>
      </c>
      <c r="AT39" s="200" t="str">
        <f t="shared" si="20"/>
        <v/>
      </c>
      <c r="AU39" s="200" t="str">
        <f t="shared" si="21"/>
        <v/>
      </c>
      <c r="AV39" s="54"/>
      <c r="AW39" s="200" t="str">
        <f t="shared" si="22"/>
        <v/>
      </c>
      <c r="AX39" s="201" t="str">
        <f t="shared" si="23"/>
        <v/>
      </c>
      <c r="AY39" s="7" t="str">
        <f t="shared" si="24"/>
        <v/>
      </c>
      <c r="AZ39" s="7" t="str">
        <f t="shared" si="25"/>
        <v/>
      </c>
      <c r="BA39" s="7" t="str">
        <f t="shared" si="26"/>
        <v/>
      </c>
      <c r="BB39" s="7" t="str">
        <f t="shared" si="27"/>
        <v/>
      </c>
      <c r="BC39" s="7" t="str">
        <f t="shared" si="28"/>
        <v/>
      </c>
      <c r="BD39" s="7" t="str">
        <f t="shared" si="29"/>
        <v/>
      </c>
      <c r="BE39" s="7" t="str">
        <f t="shared" si="30"/>
        <v/>
      </c>
      <c r="BF39" s="7" t="str">
        <f t="shared" si="31"/>
        <v/>
      </c>
      <c r="BG39" s="7" t="str">
        <f t="shared" si="32"/>
        <v/>
      </c>
      <c r="BH39" s="7" t="str">
        <f t="shared" si="8"/>
        <v/>
      </c>
      <c r="BI39" s="7">
        <f t="shared" si="9"/>
        <v>1218.9999998580897</v>
      </c>
      <c r="BJ39" s="7" t="str">
        <f t="shared" si="10"/>
        <v/>
      </c>
      <c r="BK39" s="7" t="str">
        <f t="shared" si="33"/>
        <v/>
      </c>
      <c r="BL39" s="7" t="str">
        <f t="shared" si="34"/>
        <v/>
      </c>
      <c r="BM39" s="7" t="str">
        <f t="shared" si="35"/>
        <v/>
      </c>
      <c r="BN39" s="7" t="str">
        <f t="shared" si="36"/>
        <v/>
      </c>
      <c r="BO39" s="7" t="str">
        <f t="shared" si="37"/>
        <v/>
      </c>
      <c r="BP39" s="7" t="str">
        <f t="shared" si="38"/>
        <v/>
      </c>
      <c r="BQ39" s="7">
        <f t="shared" si="39"/>
        <v>1218.9999998580897</v>
      </c>
      <c r="BR39" s="7" t="str">
        <f t="shared" si="40"/>
        <v/>
      </c>
      <c r="BS39" s="7" t="str">
        <f t="shared" si="41"/>
        <v/>
      </c>
      <c r="BT39" s="7">
        <f t="shared" si="42"/>
        <v>1218.9999998580897</v>
      </c>
      <c r="BU39" s="7" t="str">
        <f t="shared" si="43"/>
        <v/>
      </c>
      <c r="BV39" s="7" t="str">
        <f t="shared" si="44"/>
        <v/>
      </c>
      <c r="BW39" s="7" t="str">
        <f t="shared" si="11"/>
        <v/>
      </c>
      <c r="BX39" s="7" t="str">
        <f t="shared" si="45"/>
        <v/>
      </c>
      <c r="BY39" s="7" t="str">
        <f t="shared" si="46"/>
        <v/>
      </c>
      <c r="BZ39" s="7" t="str">
        <f t="shared" si="47"/>
        <v/>
      </c>
      <c r="CA39" s="7" t="str">
        <f t="shared" si="48"/>
        <v/>
      </c>
      <c r="CB39" s="54"/>
      <c r="CC39" s="58" t="s">
        <v>141</v>
      </c>
      <c r="CD39" s="56"/>
      <c r="CE39" s="57">
        <v>9.5</v>
      </c>
      <c r="CF39" s="57" t="s">
        <v>108</v>
      </c>
      <c r="CG39" s="170"/>
      <c r="CH39" s="195" t="s">
        <v>195</v>
      </c>
      <c r="CI39" s="195"/>
      <c r="CJ39" s="13"/>
      <c r="CO39" s="207"/>
    </row>
    <row r="40" spans="1:93" ht="16.5" thickBot="1" x14ac:dyDescent="0.3">
      <c r="B40" s="114" t="s">
        <v>106</v>
      </c>
      <c r="C40" s="114" t="s">
        <v>187</v>
      </c>
      <c r="D40" s="115">
        <v>3</v>
      </c>
      <c r="E40" s="117">
        <f t="shared" si="49"/>
        <v>44449</v>
      </c>
      <c r="F40" s="118">
        <f t="shared" si="12"/>
        <v>8.3333333333333329E-2</v>
      </c>
      <c r="G40" s="22">
        <v>0.10416666666666667</v>
      </c>
      <c r="H40" s="5">
        <f t="shared" si="13"/>
        <v>0.49999999988358468</v>
      </c>
      <c r="I40" s="6">
        <f t="shared" si="14"/>
        <v>44449.083333333336</v>
      </c>
      <c r="J40" s="6">
        <f t="shared" si="15"/>
        <v>44449.104166666664</v>
      </c>
      <c r="K40" s="23" t="s">
        <v>20</v>
      </c>
      <c r="L40" s="3"/>
      <c r="M40" s="2">
        <f>IF(OR(K40="Rota",K40="Desliza"),(IF((MAX(N$36:N39))&gt;F$17,(MAX(N$36:N39)),F$17)),N39)</f>
        <v>1314</v>
      </c>
      <c r="N40" s="42">
        <v>1314</v>
      </c>
      <c r="O40" s="2">
        <f t="shared" si="16"/>
        <v>0</v>
      </c>
      <c r="P40" s="3" t="str">
        <f t="shared" si="50"/>
        <v/>
      </c>
      <c r="Q40" s="24"/>
      <c r="R40" s="24"/>
      <c r="S40" s="24"/>
      <c r="T40" s="132" t="str">
        <f t="shared" si="2"/>
        <v/>
      </c>
      <c r="U40" s="25"/>
      <c r="V40" s="25"/>
      <c r="W40" s="24"/>
      <c r="X40" s="26"/>
      <c r="Y40" s="25"/>
      <c r="Z40" s="25"/>
      <c r="AA40" s="3" t="str">
        <f t="shared" si="51"/>
        <v/>
      </c>
      <c r="AB40" s="24"/>
      <c r="AC40" s="26"/>
      <c r="AD40" s="25"/>
      <c r="AE40" s="54"/>
      <c r="AF40" s="54" t="s">
        <v>150</v>
      </c>
      <c r="AG40" s="54"/>
      <c r="AH40" s="54"/>
      <c r="AI40" s="54"/>
      <c r="AJ40" s="54"/>
      <c r="AK40" s="25"/>
      <c r="AL40" s="54" t="str">
        <f t="shared" si="3"/>
        <v/>
      </c>
      <c r="AM40" s="200" t="str">
        <f t="shared" si="4"/>
        <v/>
      </c>
      <c r="AN40" s="201" t="str">
        <f t="shared" si="5"/>
        <v/>
      </c>
      <c r="AO40" s="200" t="str">
        <f t="shared" si="17"/>
        <v/>
      </c>
      <c r="AP40" s="200" t="str">
        <f t="shared" si="6"/>
        <v/>
      </c>
      <c r="AQ40" s="200" t="str">
        <f t="shared" si="7"/>
        <v/>
      </c>
      <c r="AR40" s="200" t="str">
        <f t="shared" si="18"/>
        <v/>
      </c>
      <c r="AS40" s="200" t="str">
        <f t="shared" si="19"/>
        <v/>
      </c>
      <c r="AT40" s="200" t="str">
        <f t="shared" si="20"/>
        <v/>
      </c>
      <c r="AU40" s="200" t="str">
        <f t="shared" si="21"/>
        <v/>
      </c>
      <c r="AV40" s="54">
        <v>1.6333333334187046</v>
      </c>
      <c r="AW40" s="200" t="str">
        <f t="shared" si="22"/>
        <v/>
      </c>
      <c r="AX40" s="201" t="str">
        <f t="shared" si="23"/>
        <v/>
      </c>
      <c r="AY40" s="7" t="str">
        <f t="shared" si="24"/>
        <v/>
      </c>
      <c r="AZ40" s="7" t="str">
        <f t="shared" si="25"/>
        <v/>
      </c>
      <c r="BA40" s="7" t="str">
        <f t="shared" si="26"/>
        <v/>
      </c>
      <c r="BB40" s="7" t="str">
        <f t="shared" si="27"/>
        <v/>
      </c>
      <c r="BC40" s="7" t="str">
        <f t="shared" si="28"/>
        <v/>
      </c>
      <c r="BD40" s="7" t="str">
        <f t="shared" si="29"/>
        <v/>
      </c>
      <c r="BE40" s="7" t="str">
        <f t="shared" si="30"/>
        <v/>
      </c>
      <c r="BF40" s="7" t="str">
        <f t="shared" si="31"/>
        <v/>
      </c>
      <c r="BG40" s="7" t="str">
        <f t="shared" si="32"/>
        <v/>
      </c>
      <c r="BH40" s="7" t="str">
        <f t="shared" si="8"/>
        <v/>
      </c>
      <c r="BI40" s="7" t="str">
        <f t="shared" si="9"/>
        <v/>
      </c>
      <c r="BJ40" s="7" t="str">
        <f t="shared" si="10"/>
        <v/>
      </c>
      <c r="BK40" s="7" t="str">
        <f t="shared" si="33"/>
        <v/>
      </c>
      <c r="BL40" s="7" t="str">
        <f t="shared" si="34"/>
        <v/>
      </c>
      <c r="BM40" s="7" t="str">
        <f t="shared" si="35"/>
        <v/>
      </c>
      <c r="BN40" s="7" t="str">
        <f t="shared" si="36"/>
        <v/>
      </c>
      <c r="BO40" s="7" t="str">
        <f t="shared" si="37"/>
        <v/>
      </c>
      <c r="BP40" s="7" t="str">
        <f t="shared" si="38"/>
        <v/>
      </c>
      <c r="BQ40" s="7" t="str">
        <f t="shared" si="39"/>
        <v/>
      </c>
      <c r="BR40" s="7" t="str">
        <f t="shared" si="40"/>
        <v/>
      </c>
      <c r="BS40" s="7" t="str">
        <f t="shared" si="41"/>
        <v/>
      </c>
      <c r="BT40" s="7" t="str">
        <f t="shared" si="42"/>
        <v/>
      </c>
      <c r="BU40" s="7" t="str">
        <f t="shared" si="43"/>
        <v/>
      </c>
      <c r="BV40" s="7" t="str">
        <f t="shared" si="44"/>
        <v/>
      </c>
      <c r="BW40" s="7" t="str">
        <f t="shared" si="11"/>
        <v/>
      </c>
      <c r="BX40" s="7" t="str">
        <f t="shared" si="45"/>
        <v/>
      </c>
      <c r="BY40" s="7" t="str">
        <f t="shared" si="46"/>
        <v/>
      </c>
      <c r="BZ40" s="7" t="str">
        <f t="shared" si="47"/>
        <v/>
      </c>
      <c r="CA40" s="7" t="str">
        <f t="shared" si="48"/>
        <v/>
      </c>
      <c r="CB40" s="54"/>
      <c r="CC40" s="58" t="s">
        <v>19</v>
      </c>
      <c r="CD40" s="56"/>
      <c r="CE40" s="57">
        <v>8.75</v>
      </c>
      <c r="CF40" s="57" t="s">
        <v>147</v>
      </c>
      <c r="CG40" s="170"/>
      <c r="CH40" s="195" t="s">
        <v>189</v>
      </c>
      <c r="CI40" s="195"/>
      <c r="CJ40" s="13"/>
      <c r="CL40" s="21"/>
    </row>
    <row r="41" spans="1:93" ht="16.5" thickBot="1" x14ac:dyDescent="0.3">
      <c r="B41" s="114" t="s">
        <v>106</v>
      </c>
      <c r="C41" s="114" t="s">
        <v>187</v>
      </c>
      <c r="D41" s="115">
        <v>3</v>
      </c>
      <c r="E41" s="117">
        <f t="shared" si="49"/>
        <v>44449</v>
      </c>
      <c r="F41" s="118">
        <f t="shared" si="12"/>
        <v>0.10416666666666667</v>
      </c>
      <c r="G41" s="22">
        <v>0.22916666666666666</v>
      </c>
      <c r="H41" s="5">
        <f t="shared" si="13"/>
        <v>3</v>
      </c>
      <c r="I41" s="6">
        <f t="shared" si="14"/>
        <v>44449.104166666664</v>
      </c>
      <c r="J41" s="6">
        <f t="shared" si="15"/>
        <v>44449.229166666664</v>
      </c>
      <c r="K41" s="23" t="s">
        <v>113</v>
      </c>
      <c r="L41" s="3"/>
      <c r="M41" s="2">
        <f>IF(OR(K41="Rota",K41="Desliza"),(IF((MAX(N$36:N40))&gt;F$17,(MAX(N$36:N40)),F$17)),N40)</f>
        <v>1314</v>
      </c>
      <c r="N41" s="42">
        <v>4432</v>
      </c>
      <c r="O41" s="2">
        <f t="shared" si="16"/>
        <v>3118</v>
      </c>
      <c r="P41" s="3" t="str">
        <f t="shared" si="50"/>
        <v/>
      </c>
      <c r="Q41" s="24"/>
      <c r="R41" s="24"/>
      <c r="S41" s="24"/>
      <c r="T41" s="132" t="str">
        <f t="shared" si="2"/>
        <v/>
      </c>
      <c r="U41" s="25"/>
      <c r="V41" s="25"/>
      <c r="W41" s="24"/>
      <c r="X41" s="26"/>
      <c r="Y41" s="25"/>
      <c r="Z41" s="25"/>
      <c r="AA41" s="3" t="str">
        <f t="shared" si="51"/>
        <v/>
      </c>
      <c r="AB41" s="24"/>
      <c r="AC41" s="26"/>
      <c r="AD41" s="25"/>
      <c r="AE41" s="54"/>
      <c r="AF41" s="54" t="s">
        <v>150</v>
      </c>
      <c r="AG41" s="54"/>
      <c r="AH41" s="54"/>
      <c r="AI41" s="54"/>
      <c r="AJ41" s="54"/>
      <c r="AK41" s="25"/>
      <c r="AL41" s="54" t="str">
        <f t="shared" si="3"/>
        <v/>
      </c>
      <c r="AM41" s="200" t="str">
        <f t="shared" si="4"/>
        <v/>
      </c>
      <c r="AN41" s="201" t="str">
        <f t="shared" si="5"/>
        <v/>
      </c>
      <c r="AO41" s="200">
        <f t="shared" si="17"/>
        <v>1039.3333333333333</v>
      </c>
      <c r="AP41" s="200">
        <f t="shared" si="6"/>
        <v>1500</v>
      </c>
      <c r="AQ41" s="200" t="str">
        <f t="shared" si="7"/>
        <v/>
      </c>
      <c r="AR41" s="200" t="str">
        <f t="shared" si="18"/>
        <v/>
      </c>
      <c r="AS41" s="200" t="str">
        <f t="shared" si="19"/>
        <v/>
      </c>
      <c r="AT41" s="200" t="str">
        <f t="shared" si="20"/>
        <v/>
      </c>
      <c r="AU41" s="200" t="str">
        <f t="shared" si="21"/>
        <v/>
      </c>
      <c r="AV41" s="54"/>
      <c r="AW41" s="200" t="str">
        <f t="shared" si="22"/>
        <v/>
      </c>
      <c r="AX41" s="201" t="str">
        <f t="shared" si="23"/>
        <v/>
      </c>
      <c r="AY41" s="7" t="str">
        <f t="shared" si="24"/>
        <v/>
      </c>
      <c r="AZ41" s="7" t="str">
        <f t="shared" si="25"/>
        <v/>
      </c>
      <c r="BA41" s="7" t="str">
        <f t="shared" si="26"/>
        <v/>
      </c>
      <c r="BB41" s="7" t="str">
        <f t="shared" si="27"/>
        <v/>
      </c>
      <c r="BC41" s="7" t="str">
        <f t="shared" si="28"/>
        <v/>
      </c>
      <c r="BD41" s="7" t="str">
        <f t="shared" si="29"/>
        <v/>
      </c>
      <c r="BE41" s="7" t="str">
        <f t="shared" si="30"/>
        <v/>
      </c>
      <c r="BF41" s="7" t="str">
        <f t="shared" si="31"/>
        <v/>
      </c>
      <c r="BG41" s="7" t="str">
        <f t="shared" si="32"/>
        <v/>
      </c>
      <c r="BH41" s="7" t="str">
        <f t="shared" si="8"/>
        <v/>
      </c>
      <c r="BI41" s="7">
        <f t="shared" si="9"/>
        <v>1039.3333333333333</v>
      </c>
      <c r="BJ41" s="7" t="str">
        <f t="shared" si="10"/>
        <v/>
      </c>
      <c r="BK41" s="7" t="str">
        <f t="shared" si="33"/>
        <v/>
      </c>
      <c r="BL41" s="7" t="str">
        <f t="shared" si="34"/>
        <v/>
      </c>
      <c r="BM41" s="7" t="str">
        <f t="shared" si="35"/>
        <v/>
      </c>
      <c r="BN41" s="7" t="str">
        <f t="shared" si="36"/>
        <v/>
      </c>
      <c r="BO41" s="7" t="str">
        <f t="shared" si="37"/>
        <v/>
      </c>
      <c r="BP41" s="7" t="str">
        <f t="shared" si="38"/>
        <v/>
      </c>
      <c r="BQ41" s="7">
        <f t="shared" si="39"/>
        <v>1039.3333333333333</v>
      </c>
      <c r="BR41" s="7" t="str">
        <f t="shared" si="40"/>
        <v/>
      </c>
      <c r="BS41" s="7" t="str">
        <f t="shared" si="41"/>
        <v/>
      </c>
      <c r="BT41" s="7">
        <f t="shared" si="42"/>
        <v>1039.3333333333333</v>
      </c>
      <c r="BU41" s="7" t="str">
        <f t="shared" si="43"/>
        <v/>
      </c>
      <c r="BV41" s="7" t="str">
        <f t="shared" si="44"/>
        <v/>
      </c>
      <c r="BW41" s="7" t="str">
        <f t="shared" si="11"/>
        <v/>
      </c>
      <c r="BX41" s="7" t="str">
        <f t="shared" si="45"/>
        <v/>
      </c>
      <c r="BY41" s="7" t="str">
        <f t="shared" si="46"/>
        <v/>
      </c>
      <c r="BZ41" s="7" t="str">
        <f t="shared" si="47"/>
        <v/>
      </c>
      <c r="CA41" s="7" t="str">
        <f t="shared" si="48"/>
        <v/>
      </c>
      <c r="CB41" s="54"/>
      <c r="CC41" s="58" t="s">
        <v>50</v>
      </c>
      <c r="CD41" s="56"/>
      <c r="CE41" s="57">
        <v>8.5</v>
      </c>
      <c r="CF41" s="57" t="s">
        <v>83</v>
      </c>
      <c r="CG41" s="170"/>
      <c r="CH41" s="195" t="s">
        <v>190</v>
      </c>
      <c r="CI41" s="195"/>
      <c r="CJ41" s="13"/>
      <c r="CL41" s="21"/>
    </row>
    <row r="42" spans="1:93" ht="16.5" thickBot="1" x14ac:dyDescent="0.3">
      <c r="B42" s="114" t="s">
        <v>106</v>
      </c>
      <c r="C42" s="114" t="s">
        <v>187</v>
      </c>
      <c r="D42" s="115">
        <v>3</v>
      </c>
      <c r="E42" s="117">
        <f t="shared" si="49"/>
        <v>44449</v>
      </c>
      <c r="F42" s="118">
        <f t="shared" si="12"/>
        <v>0.22916666666666666</v>
      </c>
      <c r="G42" s="22">
        <v>0.27569444444444446</v>
      </c>
      <c r="H42" s="5">
        <f t="shared" si="13"/>
        <v>1.1166666666395031</v>
      </c>
      <c r="I42" s="6">
        <f t="shared" si="14"/>
        <v>44449.229166666664</v>
      </c>
      <c r="J42" s="6">
        <f t="shared" si="15"/>
        <v>44449.275694444441</v>
      </c>
      <c r="K42" s="23" t="s">
        <v>130</v>
      </c>
      <c r="L42" s="3"/>
      <c r="M42" s="2">
        <f>IF(OR(K42="Rota",K42="Desliza"),(IF((MAX(N$36:N41))&gt;F$17,(MAX(N$36:N41)),F$17)),N41)</f>
        <v>4432</v>
      </c>
      <c r="N42" s="42">
        <v>4455</v>
      </c>
      <c r="O42" s="2">
        <f t="shared" si="16"/>
        <v>23</v>
      </c>
      <c r="P42" s="3" t="str">
        <f t="shared" si="50"/>
        <v/>
      </c>
      <c r="Q42" s="24"/>
      <c r="R42" s="24"/>
      <c r="S42" s="24">
        <v>40</v>
      </c>
      <c r="T42" s="132">
        <f t="shared" si="2"/>
        <v>40</v>
      </c>
      <c r="U42" s="25">
        <v>14</v>
      </c>
      <c r="V42" s="25">
        <v>700</v>
      </c>
      <c r="W42" s="24">
        <v>15</v>
      </c>
      <c r="X42" s="26">
        <v>12</v>
      </c>
      <c r="Y42" s="25">
        <v>1000</v>
      </c>
      <c r="Z42" s="25">
        <v>1000</v>
      </c>
      <c r="AA42" s="3" t="str">
        <f t="shared" si="51"/>
        <v/>
      </c>
      <c r="AB42" s="24"/>
      <c r="AC42" s="26"/>
      <c r="AD42" s="25"/>
      <c r="AE42" s="54"/>
      <c r="AF42" s="54" t="s">
        <v>150</v>
      </c>
      <c r="AG42" s="54"/>
      <c r="AH42" s="54"/>
      <c r="AI42" s="54"/>
      <c r="AJ42" s="54"/>
      <c r="AK42" s="25" t="s">
        <v>298</v>
      </c>
      <c r="AL42" s="54" t="str">
        <f t="shared" si="3"/>
        <v/>
      </c>
      <c r="AM42" s="200" t="str">
        <f t="shared" si="4"/>
        <v/>
      </c>
      <c r="AN42" s="201" t="str">
        <f t="shared" si="5"/>
        <v/>
      </c>
      <c r="AO42" s="200" t="str">
        <f t="shared" si="17"/>
        <v/>
      </c>
      <c r="AP42" s="200" t="str">
        <f t="shared" si="6"/>
        <v/>
      </c>
      <c r="AQ42" s="200" t="str">
        <f t="shared" si="7"/>
        <v/>
      </c>
      <c r="AR42" s="200" t="str">
        <f t="shared" si="18"/>
        <v/>
      </c>
      <c r="AS42" s="200" t="str">
        <f t="shared" si="19"/>
        <v/>
      </c>
      <c r="AT42" s="200" t="str">
        <f t="shared" si="20"/>
        <v/>
      </c>
      <c r="AU42" s="200" t="str">
        <f t="shared" si="21"/>
        <v/>
      </c>
      <c r="AV42" s="54"/>
      <c r="AW42" s="200" t="str">
        <f t="shared" si="22"/>
        <v/>
      </c>
      <c r="AX42" s="201" t="str">
        <f t="shared" si="23"/>
        <v/>
      </c>
      <c r="AY42" s="7" t="str">
        <f t="shared" si="24"/>
        <v/>
      </c>
      <c r="AZ42" s="7" t="str">
        <f t="shared" si="25"/>
        <v/>
      </c>
      <c r="BA42" s="7" t="str">
        <f t="shared" si="26"/>
        <v/>
      </c>
      <c r="BB42" s="7" t="str">
        <f t="shared" si="27"/>
        <v/>
      </c>
      <c r="BC42" s="7" t="str">
        <f t="shared" si="28"/>
        <v/>
      </c>
      <c r="BD42" s="7" t="str">
        <f t="shared" si="29"/>
        <v/>
      </c>
      <c r="BE42" s="7" t="str">
        <f t="shared" si="30"/>
        <v/>
      </c>
      <c r="BF42" s="7" t="str">
        <f t="shared" si="31"/>
        <v/>
      </c>
      <c r="BG42" s="7" t="str">
        <f t="shared" si="32"/>
        <v/>
      </c>
      <c r="BH42" s="7" t="str">
        <f t="shared" si="8"/>
        <v/>
      </c>
      <c r="BI42" s="7" t="str">
        <f t="shared" si="9"/>
        <v/>
      </c>
      <c r="BJ42" s="7" t="str">
        <f t="shared" si="10"/>
        <v/>
      </c>
      <c r="BK42" s="7" t="str">
        <f t="shared" si="33"/>
        <v/>
      </c>
      <c r="BL42" s="7" t="str">
        <f t="shared" si="34"/>
        <v/>
      </c>
      <c r="BM42" s="7" t="str">
        <f t="shared" si="35"/>
        <v/>
      </c>
      <c r="BN42" s="7" t="str">
        <f t="shared" si="36"/>
        <v/>
      </c>
      <c r="BO42" s="7" t="str">
        <f t="shared" si="37"/>
        <v/>
      </c>
      <c r="BP42" s="7" t="str">
        <f t="shared" si="38"/>
        <v/>
      </c>
      <c r="BQ42" s="7" t="str">
        <f t="shared" si="39"/>
        <v/>
      </c>
      <c r="BR42" s="7" t="str">
        <f t="shared" si="40"/>
        <v/>
      </c>
      <c r="BS42" s="7" t="str">
        <f t="shared" si="41"/>
        <v/>
      </c>
      <c r="BT42" s="7" t="str">
        <f t="shared" si="42"/>
        <v/>
      </c>
      <c r="BU42" s="7" t="str">
        <f t="shared" si="43"/>
        <v/>
      </c>
      <c r="BV42" s="7" t="str">
        <f t="shared" si="44"/>
        <v/>
      </c>
      <c r="BW42" s="7" t="str">
        <f t="shared" si="11"/>
        <v/>
      </c>
      <c r="BX42" s="7" t="str">
        <f t="shared" si="45"/>
        <v/>
      </c>
      <c r="BY42" s="7" t="str">
        <f t="shared" si="46"/>
        <v/>
      </c>
      <c r="BZ42" s="7" t="str">
        <f t="shared" si="47"/>
        <v/>
      </c>
      <c r="CA42" s="7" t="str">
        <f t="shared" si="48"/>
        <v/>
      </c>
      <c r="CB42" s="54"/>
      <c r="CC42" s="58" t="s">
        <v>142</v>
      </c>
      <c r="CD42" s="56"/>
      <c r="CE42" s="57">
        <v>6.75</v>
      </c>
      <c r="CF42" s="57" t="s">
        <v>106</v>
      </c>
      <c r="CG42" s="170"/>
      <c r="CH42" s="195" t="s">
        <v>196</v>
      </c>
      <c r="CI42" s="195"/>
      <c r="CJ42" s="13"/>
      <c r="CL42" s="21"/>
    </row>
    <row r="43" spans="1:93" ht="16.5" thickBot="1" x14ac:dyDescent="0.3">
      <c r="B43" s="114" t="s">
        <v>106</v>
      </c>
      <c r="C43" s="114" t="s">
        <v>187</v>
      </c>
      <c r="D43" s="115">
        <v>3</v>
      </c>
      <c r="E43" s="117">
        <f t="shared" si="49"/>
        <v>44449</v>
      </c>
      <c r="F43" s="118">
        <f t="shared" si="12"/>
        <v>0.27569444444444446</v>
      </c>
      <c r="G43" s="22">
        <v>0.30694444444444441</v>
      </c>
      <c r="H43" s="5">
        <f t="shared" si="13"/>
        <v>0.75</v>
      </c>
      <c r="I43" s="6">
        <f t="shared" si="14"/>
        <v>44449.275694444441</v>
      </c>
      <c r="J43" s="6">
        <f t="shared" si="15"/>
        <v>44449.306944444441</v>
      </c>
      <c r="K43" s="23" t="s">
        <v>20</v>
      </c>
      <c r="L43" s="3"/>
      <c r="M43" s="2">
        <f>IF(OR(K43="Rota",K43="Desliza"),(IF((MAX(N$36:N42))&gt;F$17,(MAX(N$36:N42)),F$17)),N42)</f>
        <v>4455</v>
      </c>
      <c r="N43" s="42">
        <v>4455</v>
      </c>
      <c r="O43" s="2">
        <f t="shared" si="16"/>
        <v>0</v>
      </c>
      <c r="P43" s="3" t="str">
        <f t="shared" si="50"/>
        <v/>
      </c>
      <c r="Q43" s="24"/>
      <c r="R43" s="24"/>
      <c r="S43" s="24"/>
      <c r="T43" s="132" t="str">
        <f t="shared" si="2"/>
        <v/>
      </c>
      <c r="U43" s="25"/>
      <c r="V43" s="25"/>
      <c r="W43" s="24"/>
      <c r="X43" s="26"/>
      <c r="Y43" s="25"/>
      <c r="Z43" s="25"/>
      <c r="AA43" s="3" t="str">
        <f t="shared" si="51"/>
        <v/>
      </c>
      <c r="AB43" s="24"/>
      <c r="AC43" s="26"/>
      <c r="AD43" s="25"/>
      <c r="AE43" s="54"/>
      <c r="AF43" s="54" t="s">
        <v>149</v>
      </c>
      <c r="AG43" s="54"/>
      <c r="AH43" s="54"/>
      <c r="AI43" s="54"/>
      <c r="AJ43" s="54"/>
      <c r="AK43" s="25" t="s">
        <v>299</v>
      </c>
      <c r="AL43" s="54" t="str">
        <f t="shared" si="3"/>
        <v/>
      </c>
      <c r="AM43" s="200" t="str">
        <f t="shared" si="4"/>
        <v/>
      </c>
      <c r="AN43" s="201" t="str">
        <f t="shared" si="5"/>
        <v/>
      </c>
      <c r="AO43" s="200" t="str">
        <f t="shared" si="17"/>
        <v/>
      </c>
      <c r="AP43" s="200" t="str">
        <f t="shared" si="6"/>
        <v/>
      </c>
      <c r="AQ43" s="200" t="str">
        <f t="shared" si="7"/>
        <v/>
      </c>
      <c r="AR43" s="200" t="str">
        <f t="shared" si="18"/>
        <v/>
      </c>
      <c r="AS43" s="200" t="str">
        <f t="shared" si="19"/>
        <v/>
      </c>
      <c r="AT43" s="200" t="str">
        <f t="shared" si="20"/>
        <v/>
      </c>
      <c r="AU43" s="200" t="str">
        <f t="shared" si="21"/>
        <v/>
      </c>
      <c r="AV43" s="54">
        <v>0.46666666679084301</v>
      </c>
      <c r="AW43" s="200" t="str">
        <f>IFERROR(IF(AT43&gt;0,AT43/AV43,""),"")</f>
        <v/>
      </c>
      <c r="AX43" s="201" t="str">
        <f t="shared" si="23"/>
        <v/>
      </c>
      <c r="AY43" s="7" t="str">
        <f t="shared" si="24"/>
        <v/>
      </c>
      <c r="AZ43" s="7" t="str">
        <f t="shared" si="25"/>
        <v/>
      </c>
      <c r="BA43" s="7" t="str">
        <f t="shared" si="26"/>
        <v/>
      </c>
      <c r="BB43" s="7" t="str">
        <f t="shared" si="27"/>
        <v/>
      </c>
      <c r="BC43" s="7" t="str">
        <f t="shared" si="28"/>
        <v/>
      </c>
      <c r="BD43" s="7" t="str">
        <f t="shared" si="29"/>
        <v/>
      </c>
      <c r="BE43" s="7" t="str">
        <f t="shared" si="30"/>
        <v/>
      </c>
      <c r="BF43" s="7" t="str">
        <f t="shared" si="31"/>
        <v/>
      </c>
      <c r="BG43" s="7" t="str">
        <f t="shared" si="32"/>
        <v/>
      </c>
      <c r="BH43" s="7" t="str">
        <f t="shared" si="8"/>
        <v/>
      </c>
      <c r="BI43" s="7" t="str">
        <f t="shared" si="9"/>
        <v/>
      </c>
      <c r="BJ43" s="7" t="str">
        <f t="shared" si="10"/>
        <v/>
      </c>
      <c r="BK43" s="7" t="str">
        <f t="shared" si="33"/>
        <v/>
      </c>
      <c r="BL43" s="7" t="str">
        <f t="shared" si="34"/>
        <v/>
      </c>
      <c r="BM43" s="7" t="str">
        <f t="shared" si="35"/>
        <v/>
      </c>
      <c r="BN43" s="7" t="str">
        <f t="shared" si="36"/>
        <v/>
      </c>
      <c r="BO43" s="7" t="str">
        <f t="shared" si="37"/>
        <v/>
      </c>
      <c r="BP43" s="7" t="str">
        <f t="shared" si="38"/>
        <v/>
      </c>
      <c r="BQ43" s="7" t="str">
        <f t="shared" si="39"/>
        <v/>
      </c>
      <c r="BR43" s="7" t="str">
        <f t="shared" si="40"/>
        <v/>
      </c>
      <c r="BS43" s="7" t="str">
        <f t="shared" si="41"/>
        <v/>
      </c>
      <c r="BT43" s="7" t="str">
        <f t="shared" si="42"/>
        <v/>
      </c>
      <c r="BU43" s="7" t="str">
        <f t="shared" si="43"/>
        <v/>
      </c>
      <c r="BV43" s="7" t="str">
        <f t="shared" si="44"/>
        <v/>
      </c>
      <c r="BW43" s="7" t="str">
        <f t="shared" si="11"/>
        <v/>
      </c>
      <c r="BX43" s="7" t="str">
        <f t="shared" si="45"/>
        <v/>
      </c>
      <c r="BY43" s="7" t="str">
        <f t="shared" si="46"/>
        <v/>
      </c>
      <c r="BZ43" s="7" t="str">
        <f t="shared" si="47"/>
        <v/>
      </c>
      <c r="CA43" s="7" t="str">
        <f t="shared" si="48"/>
        <v/>
      </c>
      <c r="CB43" s="54"/>
      <c r="CC43" s="58" t="s">
        <v>110</v>
      </c>
      <c r="CD43" s="56"/>
      <c r="CE43" s="57">
        <v>6.125</v>
      </c>
      <c r="CF43" s="57" t="s">
        <v>55</v>
      </c>
      <c r="CG43" s="170"/>
      <c r="CH43" s="195" t="s">
        <v>197</v>
      </c>
      <c r="CI43" s="195"/>
      <c r="CJ43" s="13"/>
      <c r="CL43" s="21"/>
    </row>
    <row r="44" spans="1:93" ht="16.5" thickBot="1" x14ac:dyDescent="0.3">
      <c r="B44" s="114" t="s">
        <v>106</v>
      </c>
      <c r="C44" s="114" t="s">
        <v>187</v>
      </c>
      <c r="D44" s="115">
        <v>3</v>
      </c>
      <c r="E44" s="117">
        <f t="shared" ref="E44:E107" si="52">IF(K44="Comentario","",IF(K43="Comentario",IF(G42="","",IF(G42=0,E42+1,E42)),IF(G43="","",IF(G43=0,E43+1,E43))))</f>
        <v>44449</v>
      </c>
      <c r="F44" s="118">
        <f t="shared" ref="F44:F107" si="53">IF(K44="Comentario","",IF(K43="Comentario",IF(G42="","",G42),IF(G43="","",G43)))</f>
        <v>0.30694444444444441</v>
      </c>
      <c r="G44" s="22">
        <v>0.33055555555555555</v>
      </c>
      <c r="H44" s="5">
        <f t="shared" si="13"/>
        <v>0.56666666676755995</v>
      </c>
      <c r="I44" s="6">
        <f t="shared" si="14"/>
        <v>44449.306944444441</v>
      </c>
      <c r="J44" s="6">
        <f t="shared" si="15"/>
        <v>44449.330555555556</v>
      </c>
      <c r="K44" s="23" t="s">
        <v>130</v>
      </c>
      <c r="L44" s="3"/>
      <c r="M44" s="2">
        <f>IF(OR(K44="Rota",K44="Desliza"),(IF((MAX(N$36:N43))&gt;F$17,(MAX(N$36:N43)),F$17)),N43)</f>
        <v>4455</v>
      </c>
      <c r="N44" s="42">
        <v>4478</v>
      </c>
      <c r="O44" s="2">
        <f t="shared" ref="O44:O107" si="54">IF(OR(M44="",N44=""),"",N44-M44)</f>
        <v>23</v>
      </c>
      <c r="P44" s="3" t="str">
        <f t="shared" ref="P44:P107" si="55">IF(OR(K44="Rota",K44="Desliza"),IF(OR(M44="",N44=""),"",IF(K44="Comentario","",IF(M44=N44,"",(O44/(H44))))),"")</f>
        <v/>
      </c>
      <c r="Q44" s="24"/>
      <c r="R44" s="24"/>
      <c r="S44" s="24">
        <v>40</v>
      </c>
      <c r="T44" s="132">
        <f t="shared" si="2"/>
        <v>40</v>
      </c>
      <c r="U44" s="25">
        <v>14</v>
      </c>
      <c r="V44" s="25">
        <v>700</v>
      </c>
      <c r="W44" s="24">
        <v>15</v>
      </c>
      <c r="X44" s="26">
        <v>12</v>
      </c>
      <c r="Y44" s="25">
        <v>1000</v>
      </c>
      <c r="Z44" s="25">
        <v>1000</v>
      </c>
      <c r="AA44" s="3" t="str">
        <f t="shared" ref="AA44:AA107" si="56">IF(OR(Y44="",Z44=""),"",IF(Y44=Z44,"",ABS(Y44-Z44)))</f>
        <v/>
      </c>
      <c r="AB44" s="24"/>
      <c r="AC44" s="26"/>
      <c r="AD44" s="25"/>
      <c r="AE44" s="54"/>
      <c r="AF44" s="54" t="s">
        <v>149</v>
      </c>
      <c r="AG44" s="54"/>
      <c r="AH44" s="54"/>
      <c r="AI44" s="54"/>
      <c r="AJ44" s="54"/>
      <c r="AK44" s="25"/>
      <c r="AL44" s="54" t="str">
        <f t="shared" si="3"/>
        <v/>
      </c>
      <c r="AM44" s="200" t="str">
        <f t="shared" si="4"/>
        <v/>
      </c>
      <c r="AN44" s="201" t="str">
        <f t="shared" si="5"/>
        <v/>
      </c>
      <c r="AO44" s="200" t="str">
        <f t="shared" si="17"/>
        <v/>
      </c>
      <c r="AP44" s="200" t="str">
        <f t="shared" si="6"/>
        <v/>
      </c>
      <c r="AQ44" s="200" t="str">
        <f t="shared" si="7"/>
        <v/>
      </c>
      <c r="AR44" s="200" t="str">
        <f t="shared" si="18"/>
        <v/>
      </c>
      <c r="AS44" s="200" t="str">
        <f t="shared" si="19"/>
        <v/>
      </c>
      <c r="AT44" s="200" t="str">
        <f t="shared" si="20"/>
        <v/>
      </c>
      <c r="AU44" s="200" t="str">
        <f t="shared" si="21"/>
        <v/>
      </c>
      <c r="AV44" s="54">
        <v>0.86666666669771075</v>
      </c>
      <c r="AW44" s="200" t="str">
        <f t="shared" si="22"/>
        <v/>
      </c>
      <c r="AX44" s="201" t="str">
        <f t="shared" si="23"/>
        <v/>
      </c>
      <c r="AY44" s="7" t="str">
        <f t="shared" si="24"/>
        <v/>
      </c>
      <c r="AZ44" s="7" t="str">
        <f t="shared" si="25"/>
        <v/>
      </c>
      <c r="BA44" s="7" t="str">
        <f t="shared" si="26"/>
        <v/>
      </c>
      <c r="BB44" s="7" t="str">
        <f t="shared" si="27"/>
        <v/>
      </c>
      <c r="BC44" s="7" t="str">
        <f t="shared" si="28"/>
        <v/>
      </c>
      <c r="BD44" s="7" t="str">
        <f t="shared" si="29"/>
        <v/>
      </c>
      <c r="BE44" s="7" t="str">
        <f t="shared" si="30"/>
        <v/>
      </c>
      <c r="BF44" s="7" t="str">
        <f t="shared" si="31"/>
        <v/>
      </c>
      <c r="BG44" s="7" t="str">
        <f t="shared" si="32"/>
        <v/>
      </c>
      <c r="BH44" s="7" t="str">
        <f t="shared" si="8"/>
        <v/>
      </c>
      <c r="BI44" s="7" t="str">
        <f t="shared" si="9"/>
        <v/>
      </c>
      <c r="BJ44" s="7" t="str">
        <f t="shared" si="10"/>
        <v/>
      </c>
      <c r="BK44" s="7" t="str">
        <f t="shared" si="33"/>
        <v/>
      </c>
      <c r="BL44" s="7" t="str">
        <f t="shared" si="34"/>
        <v/>
      </c>
      <c r="BM44" s="7" t="str">
        <f t="shared" si="35"/>
        <v/>
      </c>
      <c r="BN44" s="7" t="str">
        <f t="shared" si="36"/>
        <v/>
      </c>
      <c r="BO44" s="7" t="str">
        <f t="shared" si="37"/>
        <v/>
      </c>
      <c r="BP44" s="7" t="str">
        <f t="shared" si="38"/>
        <v/>
      </c>
      <c r="BQ44" s="7" t="str">
        <f t="shared" si="39"/>
        <v/>
      </c>
      <c r="BR44" s="7" t="str">
        <f t="shared" si="40"/>
        <v/>
      </c>
      <c r="BS44" s="7" t="str">
        <f t="shared" si="41"/>
        <v/>
      </c>
      <c r="BT44" s="7" t="str">
        <f t="shared" si="42"/>
        <v/>
      </c>
      <c r="BU44" s="7" t="str">
        <f t="shared" si="43"/>
        <v/>
      </c>
      <c r="BV44" s="7" t="str">
        <f t="shared" si="44"/>
        <v/>
      </c>
      <c r="BW44" s="7" t="str">
        <f t="shared" si="11"/>
        <v/>
      </c>
      <c r="BX44" s="7" t="str">
        <f t="shared" si="45"/>
        <v/>
      </c>
      <c r="BY44" s="7" t="str">
        <f t="shared" si="46"/>
        <v/>
      </c>
      <c r="BZ44" s="7" t="str">
        <f t="shared" si="47"/>
        <v/>
      </c>
      <c r="CA44" s="7" t="str">
        <f t="shared" si="48"/>
        <v/>
      </c>
      <c r="CB44" s="54"/>
      <c r="CC44" s="58" t="s">
        <v>35</v>
      </c>
      <c r="CD44" s="56"/>
      <c r="CE44" s="56"/>
      <c r="CF44" s="56"/>
      <c r="CG44" s="170"/>
      <c r="CH44" s="195" t="s">
        <v>198</v>
      </c>
      <c r="CI44" s="195"/>
      <c r="CJ44" s="13"/>
      <c r="CL44" s="21"/>
    </row>
    <row r="45" spans="1:93" ht="16.5" thickBot="1" x14ac:dyDescent="0.3">
      <c r="B45" s="114" t="s">
        <v>106</v>
      </c>
      <c r="C45" s="114" t="s">
        <v>187</v>
      </c>
      <c r="D45" s="115">
        <v>3</v>
      </c>
      <c r="E45" s="117">
        <f t="shared" si="52"/>
        <v>44449</v>
      </c>
      <c r="F45" s="118">
        <f t="shared" si="53"/>
        <v>0.33055555555555555</v>
      </c>
      <c r="G45" s="22">
        <v>0.34513888888888888</v>
      </c>
      <c r="H45" s="5">
        <f t="shared" si="13"/>
        <v>0.34999999991850927</v>
      </c>
      <c r="I45" s="6">
        <f t="shared" si="14"/>
        <v>44449.330555555556</v>
      </c>
      <c r="J45" s="6">
        <f t="shared" si="15"/>
        <v>44449.345138888886</v>
      </c>
      <c r="K45" s="23" t="s">
        <v>17</v>
      </c>
      <c r="L45" s="3"/>
      <c r="M45" s="2">
        <f>IF(OR(K45="Rota",K45="Desliza"),(IF((MAX(N$36:N44))&gt;F$17,(MAX(N$36:N44)),F$17)),N44)</f>
        <v>4478</v>
      </c>
      <c r="N45" s="42">
        <v>4487</v>
      </c>
      <c r="O45" s="2">
        <f t="shared" si="54"/>
        <v>9</v>
      </c>
      <c r="P45" s="3">
        <f t="shared" si="55"/>
        <v>25.714285720272787</v>
      </c>
      <c r="Q45" s="24"/>
      <c r="R45" s="24"/>
      <c r="S45" s="24">
        <v>50</v>
      </c>
      <c r="T45" s="132">
        <f t="shared" si="2"/>
        <v>50</v>
      </c>
      <c r="U45" s="25">
        <v>14</v>
      </c>
      <c r="V45" s="25">
        <v>700</v>
      </c>
      <c r="W45" s="24">
        <v>16</v>
      </c>
      <c r="X45" s="26">
        <v>12</v>
      </c>
      <c r="Y45" s="25">
        <v>1060</v>
      </c>
      <c r="Z45" s="25">
        <v>1060</v>
      </c>
      <c r="AA45" s="3" t="str">
        <f t="shared" si="56"/>
        <v/>
      </c>
      <c r="AB45" s="24"/>
      <c r="AC45" s="26"/>
      <c r="AD45" s="25"/>
      <c r="AE45" s="54"/>
      <c r="AF45" s="54" t="s">
        <v>149</v>
      </c>
      <c r="AG45" s="54"/>
      <c r="AH45" s="54"/>
      <c r="AI45" s="54"/>
      <c r="AJ45" s="54"/>
      <c r="AK45" s="25"/>
      <c r="AL45" s="54">
        <f t="shared" si="3"/>
        <v>90</v>
      </c>
      <c r="AM45" s="200">
        <f t="shared" si="4"/>
        <v>120</v>
      </c>
      <c r="AN45" s="201">
        <f t="shared" si="5"/>
        <v>90</v>
      </c>
      <c r="AO45" s="200" t="str">
        <f t="shared" si="17"/>
        <v/>
      </c>
      <c r="AP45" s="200" t="str">
        <f t="shared" si="6"/>
        <v/>
      </c>
      <c r="AQ45" s="200" t="str">
        <f t="shared" si="7"/>
        <v/>
      </c>
      <c r="AR45" s="200" t="str">
        <f t="shared" si="18"/>
        <v/>
      </c>
      <c r="AS45" s="200" t="str">
        <f t="shared" si="19"/>
        <v/>
      </c>
      <c r="AT45" s="200">
        <f t="shared" si="20"/>
        <v>9</v>
      </c>
      <c r="AU45" s="200">
        <f t="shared" si="21"/>
        <v>0.34999999991850927</v>
      </c>
      <c r="AV45" s="54">
        <v>0.34999999991850927</v>
      </c>
      <c r="AW45" s="200">
        <f>IFERROR(IF(AT45&gt;0,AT45/AV45,""),"")</f>
        <v>25.714285720272787</v>
      </c>
      <c r="AX45" s="201">
        <f t="shared" si="23"/>
        <v>25.714285720272787</v>
      </c>
      <c r="AY45" s="7" t="str">
        <f t="shared" si="24"/>
        <v/>
      </c>
      <c r="AZ45" s="7">
        <f t="shared" si="25"/>
        <v>25.714285720272787</v>
      </c>
      <c r="BA45" s="7" t="str">
        <f t="shared" si="26"/>
        <v/>
      </c>
      <c r="BB45" s="7">
        <f t="shared" ref="BB45:BB108" si="57">IF(AND(O45&gt;0,AF45="Día",K45="Rota"),O45,"")</f>
        <v>9</v>
      </c>
      <c r="BC45" s="7" t="str">
        <f t="shared" ref="BC45:BC108" si="58">IF(AND(O45&gt;0,AF45="Noche",K45="Rota"),O45,"")</f>
        <v/>
      </c>
      <c r="BD45" s="7" t="str">
        <f t="shared" ref="BD45:BD108" si="59">IF(AND(O45&gt;0,AF45="Día",K45="Desliza"),O45,"")</f>
        <v/>
      </c>
      <c r="BE45" s="7" t="str">
        <f t="shared" ref="BE45:BE108" si="60">IF(AND(O45&gt;0,AF45="Noche",K45="Desliza"),O45,"")</f>
        <v/>
      </c>
      <c r="BF45" s="7">
        <f t="shared" ref="BF45:BF97" si="61">IF(AND(O45&gt;0,AF45="Día",OR(K45="Desliza",K45="Rota")),O45,"")</f>
        <v>9</v>
      </c>
      <c r="BG45" s="7" t="str">
        <f t="shared" ref="BG45:BG97" si="62">IF(AND(O45&gt;0,AF45="Noche",OR(K45="Desliza",K45="Rota")),O45,"")</f>
        <v/>
      </c>
      <c r="BH45" s="7" t="str">
        <f t="shared" si="8"/>
        <v/>
      </c>
      <c r="BI45" s="7" t="str">
        <f t="shared" si="9"/>
        <v/>
      </c>
      <c r="BJ45" s="7" t="str">
        <f t="shared" si="10"/>
        <v/>
      </c>
      <c r="BK45" s="7" t="str">
        <f t="shared" si="33"/>
        <v/>
      </c>
      <c r="BL45" s="7" t="str">
        <f t="shared" si="34"/>
        <v/>
      </c>
      <c r="BM45" s="7" t="str">
        <f t="shared" si="35"/>
        <v/>
      </c>
      <c r="BN45" s="7" t="str">
        <f t="shared" si="36"/>
        <v/>
      </c>
      <c r="BO45" s="7" t="str">
        <f t="shared" si="37"/>
        <v/>
      </c>
      <c r="BP45" s="7" t="str">
        <f t="shared" si="38"/>
        <v/>
      </c>
      <c r="BQ45" s="7" t="str">
        <f t="shared" si="39"/>
        <v/>
      </c>
      <c r="BR45" s="7" t="str">
        <f t="shared" si="40"/>
        <v/>
      </c>
      <c r="BS45" s="7" t="str">
        <f t="shared" si="41"/>
        <v/>
      </c>
      <c r="BT45" s="7" t="str">
        <f t="shared" si="42"/>
        <v/>
      </c>
      <c r="BU45" s="7" t="str">
        <f t="shared" si="43"/>
        <v/>
      </c>
      <c r="BV45" s="7" t="str">
        <f t="shared" si="44"/>
        <v/>
      </c>
      <c r="BW45" s="7" t="str">
        <f t="shared" si="11"/>
        <v/>
      </c>
      <c r="BX45" s="7" t="str">
        <f t="shared" si="45"/>
        <v/>
      </c>
      <c r="BY45" s="7" t="str">
        <f t="shared" si="46"/>
        <v/>
      </c>
      <c r="BZ45" s="7" t="str">
        <f t="shared" si="47"/>
        <v/>
      </c>
      <c r="CA45" s="7" t="str">
        <f t="shared" si="48"/>
        <v/>
      </c>
      <c r="CB45" s="54"/>
      <c r="CC45" s="58" t="s">
        <v>20</v>
      </c>
      <c r="CD45" s="56"/>
      <c r="CE45" s="56"/>
      <c r="CF45" s="56"/>
      <c r="CG45" s="170"/>
      <c r="CH45" s="195" t="s">
        <v>199</v>
      </c>
      <c r="CI45" s="195"/>
      <c r="CJ45" s="13"/>
      <c r="CL45" s="21"/>
    </row>
    <row r="46" spans="1:93" ht="16.5" thickBot="1" x14ac:dyDescent="0.3">
      <c r="B46" s="114" t="s">
        <v>106</v>
      </c>
      <c r="C46" s="114" t="s">
        <v>187</v>
      </c>
      <c r="D46" s="115">
        <v>3</v>
      </c>
      <c r="E46" s="117">
        <f t="shared" si="52"/>
        <v>44449</v>
      </c>
      <c r="F46" s="118">
        <f t="shared" si="53"/>
        <v>0.34513888888888888</v>
      </c>
      <c r="G46" s="22">
        <v>0.37291666666666662</v>
      </c>
      <c r="H46" s="5">
        <f t="shared" si="13"/>
        <v>0.66666666674427688</v>
      </c>
      <c r="I46" s="6">
        <f t="shared" si="14"/>
        <v>44449.345138888886</v>
      </c>
      <c r="J46" s="6">
        <f t="shared" si="15"/>
        <v>44449.372916666667</v>
      </c>
      <c r="K46" s="23" t="s">
        <v>12</v>
      </c>
      <c r="L46" s="3"/>
      <c r="M46" s="2">
        <f>IF(OR(K46="Rota",K46="Desliza"),(IF((MAX(N$36:N45))&gt;F$17,(MAX(N$36:N45)),F$17)),N45)</f>
        <v>4487</v>
      </c>
      <c r="N46" s="42"/>
      <c r="O46" s="2" t="str">
        <f t="shared" si="54"/>
        <v/>
      </c>
      <c r="P46" s="3" t="str">
        <f t="shared" si="55"/>
        <v/>
      </c>
      <c r="Q46" s="24"/>
      <c r="R46" s="24"/>
      <c r="S46" s="24"/>
      <c r="T46" s="132" t="str">
        <f t="shared" si="2"/>
        <v/>
      </c>
      <c r="U46" s="25"/>
      <c r="V46" s="25"/>
      <c r="W46" s="24"/>
      <c r="X46" s="26"/>
      <c r="Y46" s="25">
        <v>700</v>
      </c>
      <c r="Z46" s="25"/>
      <c r="AA46" s="3" t="str">
        <f t="shared" si="56"/>
        <v/>
      </c>
      <c r="AB46" s="24"/>
      <c r="AC46" s="26"/>
      <c r="AD46" s="25"/>
      <c r="AE46" s="54"/>
      <c r="AF46" s="54" t="s">
        <v>149</v>
      </c>
      <c r="AG46" s="54"/>
      <c r="AH46" s="54"/>
      <c r="AI46" s="54"/>
      <c r="AJ46" s="54"/>
      <c r="AK46" s="25" t="s">
        <v>300</v>
      </c>
      <c r="AL46" s="54" t="str">
        <f t="shared" si="3"/>
        <v/>
      </c>
      <c r="AM46" s="200" t="str">
        <f t="shared" si="4"/>
        <v/>
      </c>
      <c r="AN46" s="201" t="str">
        <f t="shared" si="5"/>
        <v/>
      </c>
      <c r="AO46" s="200" t="str">
        <f t="shared" si="17"/>
        <v/>
      </c>
      <c r="AP46" s="200" t="str">
        <f t="shared" si="6"/>
        <v/>
      </c>
      <c r="AQ46" s="200" t="str">
        <f t="shared" si="7"/>
        <v/>
      </c>
      <c r="AR46" s="200" t="str">
        <f t="shared" si="18"/>
        <v/>
      </c>
      <c r="AS46" s="200" t="str">
        <f t="shared" si="19"/>
        <v/>
      </c>
      <c r="AT46" s="200" t="str">
        <f t="shared" si="20"/>
        <v/>
      </c>
      <c r="AU46" s="200">
        <f t="shared" si="21"/>
        <v>0.66666666674427688</v>
      </c>
      <c r="AV46" s="54"/>
      <c r="AW46" s="200" t="str">
        <f>IFERROR(IF(AT46&gt;0,AT46/AV46,""),"")</f>
        <v/>
      </c>
      <c r="AX46" s="201" t="str">
        <f t="shared" si="23"/>
        <v/>
      </c>
      <c r="AY46" s="7" t="str">
        <f t="shared" si="24"/>
        <v/>
      </c>
      <c r="AZ46" s="7" t="str">
        <f t="shared" si="25"/>
        <v/>
      </c>
      <c r="BA46" s="7" t="str">
        <f t="shared" si="26"/>
        <v/>
      </c>
      <c r="BB46" s="7" t="str">
        <f t="shared" si="57"/>
        <v/>
      </c>
      <c r="BC46" s="7" t="str">
        <f t="shared" si="58"/>
        <v/>
      </c>
      <c r="BD46" s="7" t="str">
        <f t="shared" si="59"/>
        <v/>
      </c>
      <c r="BE46" s="7" t="str">
        <f t="shared" si="60"/>
        <v/>
      </c>
      <c r="BF46" s="7" t="str">
        <f t="shared" si="61"/>
        <v/>
      </c>
      <c r="BG46" s="7" t="str">
        <f t="shared" si="62"/>
        <v/>
      </c>
      <c r="BH46" s="7" t="str">
        <f t="shared" ref="BH46:BH109" si="63">IF(AND(AO46&gt;0,AF46="Día",K46="RIH CSG"),AO46,"")</f>
        <v/>
      </c>
      <c r="BI46" s="7" t="str">
        <f t="shared" ref="BI46:BI109" si="64">IF(AND(AO46&gt;0,AF46="Noche",K46="RIH CSG"),AO46,"")</f>
        <v/>
      </c>
      <c r="BJ46" s="7" t="str">
        <f t="shared" ref="BJ46:BJ109" si="65">IF(AND(AO46&gt;0,AF46="Día",K46="RIH OH"),AO46,"")</f>
        <v/>
      </c>
      <c r="BK46" s="7" t="str">
        <f t="shared" si="33"/>
        <v/>
      </c>
      <c r="BL46" s="7" t="str">
        <f t="shared" si="34"/>
        <v/>
      </c>
      <c r="BM46" s="7" t="str">
        <f t="shared" si="35"/>
        <v/>
      </c>
      <c r="BN46" s="7" t="str">
        <f t="shared" si="36"/>
        <v/>
      </c>
      <c r="BO46" s="7" t="str">
        <f t="shared" si="37"/>
        <v/>
      </c>
      <c r="BP46" s="7" t="str">
        <f t="shared" si="38"/>
        <v/>
      </c>
      <c r="BQ46" s="7" t="str">
        <f t="shared" si="39"/>
        <v/>
      </c>
      <c r="BR46" s="7" t="str">
        <f t="shared" si="40"/>
        <v/>
      </c>
      <c r="BS46" s="7" t="str">
        <f t="shared" si="41"/>
        <v/>
      </c>
      <c r="BT46" s="7" t="str">
        <f t="shared" si="42"/>
        <v/>
      </c>
      <c r="BU46" s="7" t="str">
        <f t="shared" si="43"/>
        <v/>
      </c>
      <c r="BV46" s="7" t="str">
        <f t="shared" si="44"/>
        <v/>
      </c>
      <c r="BW46" s="7" t="str">
        <f t="shared" si="11"/>
        <v/>
      </c>
      <c r="BX46" s="7" t="str">
        <f t="shared" si="45"/>
        <v/>
      </c>
      <c r="BY46" s="7" t="str">
        <f t="shared" si="46"/>
        <v/>
      </c>
      <c r="BZ46" s="7" t="str">
        <f t="shared" si="47"/>
        <v/>
      </c>
      <c r="CA46" s="7" t="str">
        <f t="shared" si="48"/>
        <v/>
      </c>
      <c r="CB46" s="54"/>
      <c r="CC46" s="40" t="s">
        <v>130</v>
      </c>
      <c r="CD46" s="56"/>
      <c r="CE46" s="56"/>
      <c r="CF46" s="56"/>
      <c r="CG46" s="170"/>
      <c r="CH46" s="195" t="s">
        <v>191</v>
      </c>
      <c r="CI46" s="195"/>
      <c r="CJ46" s="13"/>
      <c r="CL46" s="21"/>
    </row>
    <row r="47" spans="1:93" ht="16.5" thickBot="1" x14ac:dyDescent="0.3">
      <c r="B47" s="114" t="s">
        <v>106</v>
      </c>
      <c r="C47" s="114" t="s">
        <v>187</v>
      </c>
      <c r="D47" s="115">
        <v>3</v>
      </c>
      <c r="E47" s="117">
        <f t="shared" si="52"/>
        <v>44449</v>
      </c>
      <c r="F47" s="118">
        <f t="shared" si="53"/>
        <v>0.37291666666666662</v>
      </c>
      <c r="G47" s="22">
        <v>0.3888888888888889</v>
      </c>
      <c r="H47" s="5">
        <f t="shared" si="13"/>
        <v>0.38333333336049691</v>
      </c>
      <c r="I47" s="6">
        <f t="shared" si="14"/>
        <v>44449.372916666667</v>
      </c>
      <c r="J47" s="6">
        <f t="shared" si="15"/>
        <v>44449.388888888891</v>
      </c>
      <c r="K47" s="23" t="s">
        <v>20</v>
      </c>
      <c r="L47" s="3"/>
      <c r="M47" s="2">
        <f>IF(OR(K47="Rota",K47="Desliza"),(IF((MAX(N$36:N46))&gt;F$17,(MAX(N$36:N46)),F$17)),N46)</f>
        <v>0</v>
      </c>
      <c r="N47" s="42"/>
      <c r="O47" s="2" t="str">
        <f t="shared" si="54"/>
        <v/>
      </c>
      <c r="P47" s="3" t="str">
        <f t="shared" si="55"/>
        <v/>
      </c>
      <c r="Q47" s="24"/>
      <c r="R47" s="24"/>
      <c r="S47" s="24"/>
      <c r="T47" s="132" t="str">
        <f t="shared" si="2"/>
        <v/>
      </c>
      <c r="U47" s="25"/>
      <c r="V47" s="25"/>
      <c r="W47" s="24"/>
      <c r="X47" s="26"/>
      <c r="Y47" s="25"/>
      <c r="Z47" s="25"/>
      <c r="AA47" s="3" t="str">
        <f t="shared" si="56"/>
        <v/>
      </c>
      <c r="AB47" s="24"/>
      <c r="AC47" s="26"/>
      <c r="AD47" s="25"/>
      <c r="AE47" s="54"/>
      <c r="AF47" s="54" t="s">
        <v>149</v>
      </c>
      <c r="AG47" s="54"/>
      <c r="AH47" s="54"/>
      <c r="AI47" s="54"/>
      <c r="AJ47" s="54"/>
      <c r="AK47" s="25" t="s">
        <v>301</v>
      </c>
      <c r="AL47" s="54" t="str">
        <f t="shared" si="3"/>
        <v/>
      </c>
      <c r="AM47" s="200" t="str">
        <f t="shared" si="4"/>
        <v/>
      </c>
      <c r="AN47" s="201" t="str">
        <f t="shared" si="5"/>
        <v/>
      </c>
      <c r="AO47" s="200" t="str">
        <f t="shared" si="17"/>
        <v/>
      </c>
      <c r="AP47" s="200" t="str">
        <f t="shared" si="6"/>
        <v/>
      </c>
      <c r="AQ47" s="200" t="str">
        <f t="shared" si="7"/>
        <v/>
      </c>
      <c r="AR47" s="200" t="str">
        <f t="shared" si="18"/>
        <v/>
      </c>
      <c r="AS47" s="200" t="str">
        <f t="shared" si="19"/>
        <v/>
      </c>
      <c r="AT47" s="200" t="str">
        <f t="shared" si="20"/>
        <v/>
      </c>
      <c r="AU47" s="200" t="str">
        <f t="shared" si="21"/>
        <v/>
      </c>
      <c r="AV47" s="54">
        <v>0.59999999986030161</v>
      </c>
      <c r="AW47" s="200" t="str">
        <f t="shared" si="22"/>
        <v/>
      </c>
      <c r="AX47" s="201" t="str">
        <f t="shared" si="23"/>
        <v/>
      </c>
      <c r="AY47" s="7" t="str">
        <f t="shared" si="24"/>
        <v/>
      </c>
      <c r="AZ47" s="7" t="str">
        <f t="shared" si="25"/>
        <v/>
      </c>
      <c r="BA47" s="7" t="str">
        <f t="shared" si="26"/>
        <v/>
      </c>
      <c r="BB47" s="7" t="str">
        <f t="shared" si="57"/>
        <v/>
      </c>
      <c r="BC47" s="7" t="str">
        <f t="shared" si="58"/>
        <v/>
      </c>
      <c r="BD47" s="7" t="str">
        <f t="shared" si="59"/>
        <v/>
      </c>
      <c r="BE47" s="7" t="str">
        <f t="shared" si="60"/>
        <v/>
      </c>
      <c r="BF47" s="7" t="str">
        <f t="shared" si="61"/>
        <v/>
      </c>
      <c r="BG47" s="7" t="str">
        <f t="shared" si="62"/>
        <v/>
      </c>
      <c r="BH47" s="7" t="str">
        <f t="shared" si="63"/>
        <v/>
      </c>
      <c r="BI47" s="7" t="str">
        <f t="shared" si="64"/>
        <v/>
      </c>
      <c r="BJ47" s="7" t="str">
        <f t="shared" si="65"/>
        <v/>
      </c>
      <c r="BK47" s="7" t="str">
        <f t="shared" si="33"/>
        <v/>
      </c>
      <c r="BL47" s="7" t="str">
        <f t="shared" si="34"/>
        <v/>
      </c>
      <c r="BM47" s="7" t="str">
        <f t="shared" si="35"/>
        <v/>
      </c>
      <c r="BN47" s="7" t="str">
        <f t="shared" si="36"/>
        <v/>
      </c>
      <c r="BO47" s="7" t="str">
        <f t="shared" si="37"/>
        <v/>
      </c>
      <c r="BP47" s="7" t="str">
        <f t="shared" si="38"/>
        <v/>
      </c>
      <c r="BQ47" s="7" t="str">
        <f t="shared" si="39"/>
        <v/>
      </c>
      <c r="BR47" s="7" t="str">
        <f t="shared" si="40"/>
        <v/>
      </c>
      <c r="BS47" s="7" t="str">
        <f t="shared" si="41"/>
        <v/>
      </c>
      <c r="BT47" s="7" t="str">
        <f t="shared" si="42"/>
        <v/>
      </c>
      <c r="BU47" s="7" t="str">
        <f t="shared" si="43"/>
        <v/>
      </c>
      <c r="BV47" s="7" t="str">
        <f t="shared" si="44"/>
        <v/>
      </c>
      <c r="BW47" s="7" t="str">
        <f t="shared" si="11"/>
        <v/>
      </c>
      <c r="BX47" s="7" t="str">
        <f t="shared" si="45"/>
        <v/>
      </c>
      <c r="BY47" s="7" t="str">
        <f t="shared" si="46"/>
        <v/>
      </c>
      <c r="BZ47" s="7" t="str">
        <f t="shared" si="47"/>
        <v/>
      </c>
      <c r="CA47" s="7" t="str">
        <f t="shared" si="48"/>
        <v/>
      </c>
      <c r="CB47" s="54"/>
      <c r="CC47" s="58" t="s">
        <v>111</v>
      </c>
      <c r="CD47" s="56"/>
      <c r="CE47" s="56"/>
      <c r="CF47" s="56"/>
      <c r="CG47" s="170"/>
      <c r="CH47" s="195" t="s">
        <v>192</v>
      </c>
      <c r="CI47" s="195"/>
      <c r="CJ47" s="13"/>
      <c r="CL47" s="21"/>
    </row>
    <row r="48" spans="1:93" ht="16.5" thickBot="1" x14ac:dyDescent="0.3">
      <c r="B48" s="114" t="s">
        <v>106</v>
      </c>
      <c r="C48" s="114" t="s">
        <v>187</v>
      </c>
      <c r="D48" s="115">
        <v>3</v>
      </c>
      <c r="E48" s="117">
        <f t="shared" si="52"/>
        <v>44449</v>
      </c>
      <c r="F48" s="118">
        <f t="shared" si="53"/>
        <v>0.3888888888888889</v>
      </c>
      <c r="G48" s="22">
        <v>0.4055555555555555</v>
      </c>
      <c r="H48" s="5">
        <f t="shared" si="13"/>
        <v>0.39999999990686774</v>
      </c>
      <c r="I48" s="6">
        <f t="shared" si="14"/>
        <v>44449.388888888891</v>
      </c>
      <c r="J48" s="6">
        <f t="shared" si="15"/>
        <v>44449.405555555553</v>
      </c>
      <c r="K48" s="23" t="s">
        <v>17</v>
      </c>
      <c r="L48" s="3"/>
      <c r="M48" s="2">
        <f>IF(OR(K48="Rota",K48="Desliza"),(IF((MAX(N$36:N47))&gt;F$17,(MAX(N$36:N47)),F$17)),N47)</f>
        <v>4487</v>
      </c>
      <c r="N48" s="42">
        <v>4493</v>
      </c>
      <c r="O48" s="2">
        <f t="shared" si="54"/>
        <v>6</v>
      </c>
      <c r="P48" s="3">
        <f t="shared" si="55"/>
        <v>15.00000000349246</v>
      </c>
      <c r="Q48" s="24"/>
      <c r="R48" s="24"/>
      <c r="S48" s="24">
        <v>50</v>
      </c>
      <c r="T48" s="132">
        <f t="shared" si="2"/>
        <v>50</v>
      </c>
      <c r="U48" s="25">
        <v>14</v>
      </c>
      <c r="V48" s="25">
        <v>1000</v>
      </c>
      <c r="W48" s="24">
        <v>11</v>
      </c>
      <c r="X48" s="26">
        <v>7</v>
      </c>
      <c r="Y48" s="25">
        <v>1320</v>
      </c>
      <c r="Z48" s="25">
        <v>1320</v>
      </c>
      <c r="AA48" s="3" t="str">
        <f t="shared" si="56"/>
        <v/>
      </c>
      <c r="AB48" s="24">
        <v>168</v>
      </c>
      <c r="AC48" s="26">
        <v>196</v>
      </c>
      <c r="AD48" s="25">
        <v>177</v>
      </c>
      <c r="AE48" s="54"/>
      <c r="AF48" s="54" t="s">
        <v>149</v>
      </c>
      <c r="AG48" s="54"/>
      <c r="AH48" s="54"/>
      <c r="AI48" s="54"/>
      <c r="AJ48" s="54"/>
      <c r="AK48" s="25"/>
      <c r="AL48" s="54">
        <f t="shared" si="3"/>
        <v>90</v>
      </c>
      <c r="AM48" s="200">
        <f t="shared" si="4"/>
        <v>120</v>
      </c>
      <c r="AN48" s="201">
        <f t="shared" si="5"/>
        <v>90</v>
      </c>
      <c r="AO48" s="200" t="str">
        <f t="shared" si="17"/>
        <v/>
      </c>
      <c r="AP48" s="200" t="str">
        <f t="shared" si="6"/>
        <v/>
      </c>
      <c r="AQ48" s="200" t="str">
        <f t="shared" si="7"/>
        <v/>
      </c>
      <c r="AR48" s="200" t="str">
        <f t="shared" si="18"/>
        <v/>
      </c>
      <c r="AS48" s="200" t="str">
        <f t="shared" si="19"/>
        <v/>
      </c>
      <c r="AT48" s="200">
        <f t="shared" si="20"/>
        <v>6</v>
      </c>
      <c r="AU48" s="200">
        <f t="shared" si="21"/>
        <v>0.39999999990686774</v>
      </c>
      <c r="AV48" s="54">
        <v>1.0666666666511446</v>
      </c>
      <c r="AW48" s="200">
        <f t="shared" si="22"/>
        <v>5.6250000000818545</v>
      </c>
      <c r="AX48" s="201">
        <f t="shared" si="23"/>
        <v>15.00000000349246</v>
      </c>
      <c r="AY48" s="7" t="str">
        <f t="shared" si="24"/>
        <v/>
      </c>
      <c r="AZ48" s="7">
        <f t="shared" si="25"/>
        <v>5.6250000000818545</v>
      </c>
      <c r="BA48" s="7" t="str">
        <f t="shared" si="26"/>
        <v/>
      </c>
      <c r="BB48" s="7">
        <f t="shared" si="57"/>
        <v>6</v>
      </c>
      <c r="BC48" s="7" t="str">
        <f t="shared" si="58"/>
        <v/>
      </c>
      <c r="BD48" s="7" t="str">
        <f t="shared" si="59"/>
        <v/>
      </c>
      <c r="BE48" s="7" t="str">
        <f t="shared" si="60"/>
        <v/>
      </c>
      <c r="BF48" s="7">
        <f t="shared" si="61"/>
        <v>6</v>
      </c>
      <c r="BG48" s="7" t="str">
        <f t="shared" si="62"/>
        <v/>
      </c>
      <c r="BH48" s="7" t="str">
        <f t="shared" si="63"/>
        <v/>
      </c>
      <c r="BI48" s="7" t="str">
        <f t="shared" si="64"/>
        <v/>
      </c>
      <c r="BJ48" s="7" t="str">
        <f t="shared" si="65"/>
        <v/>
      </c>
      <c r="BK48" s="7" t="str">
        <f t="shared" si="33"/>
        <v/>
      </c>
      <c r="BL48" s="7" t="str">
        <f t="shared" si="34"/>
        <v/>
      </c>
      <c r="BM48" s="7" t="str">
        <f t="shared" si="35"/>
        <v/>
      </c>
      <c r="BN48" s="7" t="str">
        <f t="shared" si="36"/>
        <v/>
      </c>
      <c r="BO48" s="7" t="str">
        <f t="shared" si="37"/>
        <v/>
      </c>
      <c r="BP48" s="7" t="str">
        <f t="shared" si="38"/>
        <v/>
      </c>
      <c r="BQ48" s="7" t="str">
        <f t="shared" si="39"/>
        <v/>
      </c>
      <c r="BR48" s="7" t="str">
        <f t="shared" si="40"/>
        <v/>
      </c>
      <c r="BS48" s="7" t="str">
        <f t="shared" si="41"/>
        <v/>
      </c>
      <c r="BT48" s="7" t="str">
        <f t="shared" si="42"/>
        <v/>
      </c>
      <c r="BU48" s="7" t="str">
        <f t="shared" si="43"/>
        <v/>
      </c>
      <c r="BV48" s="7" t="str">
        <f t="shared" si="44"/>
        <v/>
      </c>
      <c r="BW48" s="7" t="str">
        <f t="shared" si="11"/>
        <v/>
      </c>
      <c r="BX48" s="7" t="str">
        <f t="shared" si="45"/>
        <v/>
      </c>
      <c r="BY48" s="7" t="str">
        <f t="shared" si="46"/>
        <v/>
      </c>
      <c r="BZ48" s="7" t="str">
        <f t="shared" si="47"/>
        <v/>
      </c>
      <c r="CA48" s="7" t="str">
        <f t="shared" si="48"/>
        <v/>
      </c>
      <c r="CB48" s="54"/>
      <c r="CC48" s="58" t="s">
        <v>112</v>
      </c>
      <c r="CD48" s="56"/>
      <c r="CE48" s="56"/>
      <c r="CF48" s="56"/>
      <c r="CG48" s="170"/>
      <c r="CH48" s="195" t="s">
        <v>203</v>
      </c>
      <c r="CI48" s="195"/>
      <c r="CJ48" s="13"/>
      <c r="CL48" s="21"/>
    </row>
    <row r="49" spans="2:90" ht="16.5" thickBot="1" x14ac:dyDescent="0.3">
      <c r="B49" s="114" t="s">
        <v>106</v>
      </c>
      <c r="C49" s="114" t="s">
        <v>187</v>
      </c>
      <c r="D49" s="115">
        <v>3</v>
      </c>
      <c r="E49" s="117">
        <f t="shared" si="52"/>
        <v>44449</v>
      </c>
      <c r="F49" s="118">
        <f t="shared" si="53"/>
        <v>0.4055555555555555</v>
      </c>
      <c r="G49" s="22">
        <v>0.4069444444444445</v>
      </c>
      <c r="H49" s="5">
        <f t="shared" si="13"/>
        <v>3.3333333441987634E-2</v>
      </c>
      <c r="I49" s="6">
        <f t="shared" si="14"/>
        <v>44449.405555555553</v>
      </c>
      <c r="J49" s="6">
        <f t="shared" si="15"/>
        <v>44449.406944444447</v>
      </c>
      <c r="K49" s="23" t="s">
        <v>21</v>
      </c>
      <c r="L49" s="3"/>
      <c r="M49" s="2">
        <f>IF(OR(K49="Rota",K49="Desliza"),(IF((MAX(N$36:N48))&gt;F$17,(MAX(N$36:N48)),F$17)),N48)</f>
        <v>4493</v>
      </c>
      <c r="N49" s="42">
        <v>4493</v>
      </c>
      <c r="O49" s="2">
        <f t="shared" si="54"/>
        <v>0</v>
      </c>
      <c r="P49" s="3" t="str">
        <f t="shared" si="55"/>
        <v/>
      </c>
      <c r="Q49" s="24"/>
      <c r="R49" s="24"/>
      <c r="S49" s="24"/>
      <c r="T49" s="132" t="str">
        <f t="shared" si="2"/>
        <v/>
      </c>
      <c r="U49" s="25"/>
      <c r="V49" s="25"/>
      <c r="W49" s="24"/>
      <c r="X49" s="26"/>
      <c r="Y49" s="25"/>
      <c r="Z49" s="25"/>
      <c r="AA49" s="3" t="str">
        <f t="shared" si="56"/>
        <v/>
      </c>
      <c r="AB49" s="24"/>
      <c r="AC49" s="26"/>
      <c r="AD49" s="25"/>
      <c r="AE49" s="54"/>
      <c r="AF49" s="54" t="s">
        <v>149</v>
      </c>
      <c r="AG49" s="54"/>
      <c r="AH49" s="54"/>
      <c r="AI49" s="54"/>
      <c r="AJ49" s="54"/>
      <c r="AK49" s="25"/>
      <c r="AL49" s="54" t="str">
        <f t="shared" si="3"/>
        <v/>
      </c>
      <c r="AM49" s="200" t="str">
        <f t="shared" si="4"/>
        <v/>
      </c>
      <c r="AN49" s="201" t="str">
        <f t="shared" si="5"/>
        <v/>
      </c>
      <c r="AO49" s="200" t="str">
        <f t="shared" si="17"/>
        <v/>
      </c>
      <c r="AP49" s="200" t="str">
        <f t="shared" si="6"/>
        <v/>
      </c>
      <c r="AQ49" s="200" t="str">
        <f t="shared" si="7"/>
        <v/>
      </c>
      <c r="AR49" s="200" t="str">
        <f t="shared" si="18"/>
        <v/>
      </c>
      <c r="AS49" s="200">
        <f t="shared" si="19"/>
        <v>0.1</v>
      </c>
      <c r="AT49" s="200" t="str">
        <f t="shared" si="20"/>
        <v/>
      </c>
      <c r="AU49" s="200">
        <f t="shared" si="21"/>
        <v>3.3333333441987634E-2</v>
      </c>
      <c r="AV49" s="54"/>
      <c r="AW49" s="200" t="str">
        <f t="shared" si="22"/>
        <v/>
      </c>
      <c r="AX49" s="201" t="str">
        <f t="shared" si="23"/>
        <v/>
      </c>
      <c r="AY49" s="7" t="str">
        <f t="shared" si="24"/>
        <v/>
      </c>
      <c r="AZ49" s="7" t="str">
        <f t="shared" si="25"/>
        <v/>
      </c>
      <c r="BA49" s="7" t="str">
        <f t="shared" si="26"/>
        <v/>
      </c>
      <c r="BB49" s="7" t="str">
        <f t="shared" si="57"/>
        <v/>
      </c>
      <c r="BC49" s="7" t="str">
        <f t="shared" si="58"/>
        <v/>
      </c>
      <c r="BD49" s="7" t="str">
        <f t="shared" si="59"/>
        <v/>
      </c>
      <c r="BE49" s="7" t="str">
        <f t="shared" si="60"/>
        <v/>
      </c>
      <c r="BF49" s="7" t="str">
        <f t="shared" si="61"/>
        <v/>
      </c>
      <c r="BG49" s="7" t="str">
        <f t="shared" si="62"/>
        <v/>
      </c>
      <c r="BH49" s="7" t="str">
        <f t="shared" si="63"/>
        <v/>
      </c>
      <c r="BI49" s="7" t="str">
        <f t="shared" si="64"/>
        <v/>
      </c>
      <c r="BJ49" s="7" t="str">
        <f t="shared" si="65"/>
        <v/>
      </c>
      <c r="BK49" s="7" t="str">
        <f t="shared" si="33"/>
        <v/>
      </c>
      <c r="BL49" s="7" t="str">
        <f t="shared" si="34"/>
        <v/>
      </c>
      <c r="BM49" s="7" t="str">
        <f t="shared" si="35"/>
        <v/>
      </c>
      <c r="BN49" s="7" t="str">
        <f t="shared" si="36"/>
        <v/>
      </c>
      <c r="BO49" s="7" t="str">
        <f t="shared" si="37"/>
        <v/>
      </c>
      <c r="BP49" s="7" t="str">
        <f t="shared" si="38"/>
        <v/>
      </c>
      <c r="BQ49" s="7" t="str">
        <f t="shared" si="39"/>
        <v/>
      </c>
      <c r="BR49" s="7" t="str">
        <f t="shared" si="40"/>
        <v/>
      </c>
      <c r="BS49" s="7" t="str">
        <f t="shared" si="41"/>
        <v/>
      </c>
      <c r="BT49" s="7" t="str">
        <f t="shared" si="42"/>
        <v/>
      </c>
      <c r="BU49" s="7" t="str">
        <f t="shared" si="43"/>
        <v/>
      </c>
      <c r="BV49" s="7" t="str">
        <f t="shared" si="44"/>
        <v/>
      </c>
      <c r="BW49" s="7" t="str">
        <f t="shared" si="11"/>
        <v/>
      </c>
      <c r="BX49" s="7">
        <f t="shared" si="45"/>
        <v>3.3333333441987634E-2</v>
      </c>
      <c r="BY49" s="7" t="str">
        <f t="shared" si="46"/>
        <v/>
      </c>
      <c r="BZ49" s="7" t="str">
        <f t="shared" si="47"/>
        <v/>
      </c>
      <c r="CA49" s="7" t="str">
        <f t="shared" si="48"/>
        <v/>
      </c>
      <c r="CB49" s="54"/>
      <c r="CC49" s="58" t="s">
        <v>21</v>
      </c>
      <c r="CD49" s="56"/>
      <c r="CE49" s="56"/>
      <c r="CF49" s="56"/>
      <c r="CG49" s="170"/>
      <c r="CH49" s="195" t="s">
        <v>193</v>
      </c>
      <c r="CI49" s="195"/>
      <c r="CJ49" s="13"/>
      <c r="CL49" s="21"/>
    </row>
    <row r="50" spans="2:90" ht="16.5" thickBot="1" x14ac:dyDescent="0.3">
      <c r="B50" s="114" t="s">
        <v>106</v>
      </c>
      <c r="C50" s="114" t="s">
        <v>187</v>
      </c>
      <c r="D50" s="115">
        <v>3</v>
      </c>
      <c r="E50" s="117">
        <f t="shared" si="52"/>
        <v>44449</v>
      </c>
      <c r="F50" s="118">
        <f t="shared" si="53"/>
        <v>0.4069444444444445</v>
      </c>
      <c r="G50" s="22">
        <v>0.40833333333333338</v>
      </c>
      <c r="H50" s="5">
        <f t="shared" si="13"/>
        <v>3.3333333267364651E-2</v>
      </c>
      <c r="I50" s="6">
        <f t="shared" si="14"/>
        <v>44449.406944444447</v>
      </c>
      <c r="J50" s="6">
        <f t="shared" si="15"/>
        <v>44449.408333333333</v>
      </c>
      <c r="K50" s="23" t="s">
        <v>5</v>
      </c>
      <c r="L50" s="3"/>
      <c r="M50" s="2">
        <f>IF(OR(K50="Rota",K50="Desliza"),(IF((MAX(N$36:N49))&gt;F$17,(MAX(N$36:N49)),F$17)),N49)</f>
        <v>4493</v>
      </c>
      <c r="N50" s="42">
        <v>4493</v>
      </c>
      <c r="O50" s="2">
        <f t="shared" si="54"/>
        <v>0</v>
      </c>
      <c r="P50" s="3" t="str">
        <f t="shared" si="55"/>
        <v/>
      </c>
      <c r="Q50" s="24"/>
      <c r="R50" s="24"/>
      <c r="S50" s="24"/>
      <c r="T50" s="132" t="str">
        <f t="shared" si="2"/>
        <v/>
      </c>
      <c r="U50" s="25"/>
      <c r="V50" s="25"/>
      <c r="W50" s="24"/>
      <c r="X50" s="26"/>
      <c r="Y50" s="25"/>
      <c r="Z50" s="25"/>
      <c r="AA50" s="3" t="str">
        <f t="shared" si="56"/>
        <v/>
      </c>
      <c r="AB50" s="24"/>
      <c r="AC50" s="26"/>
      <c r="AD50" s="25"/>
      <c r="AE50" s="54"/>
      <c r="AF50" s="54" t="s">
        <v>149</v>
      </c>
      <c r="AG50" s="54"/>
      <c r="AH50" s="54"/>
      <c r="AI50" s="54"/>
      <c r="AJ50" s="54"/>
      <c r="AK50" s="25"/>
      <c r="AL50" s="54" t="str">
        <f t="shared" si="3"/>
        <v/>
      </c>
      <c r="AM50" s="200" t="str">
        <f t="shared" si="4"/>
        <v/>
      </c>
      <c r="AN50" s="201" t="str">
        <f t="shared" si="5"/>
        <v/>
      </c>
      <c r="AO50" s="200" t="str">
        <f t="shared" si="17"/>
        <v/>
      </c>
      <c r="AP50" s="200" t="str">
        <f t="shared" si="6"/>
        <v/>
      </c>
      <c r="AQ50" s="200" t="str">
        <f t="shared" si="7"/>
        <v/>
      </c>
      <c r="AR50" s="200">
        <f t="shared" si="18"/>
        <v>0.05</v>
      </c>
      <c r="AS50" s="200" t="str">
        <f t="shared" si="19"/>
        <v/>
      </c>
      <c r="AT50" s="200" t="str">
        <f t="shared" si="20"/>
        <v/>
      </c>
      <c r="AU50" s="200">
        <f t="shared" si="21"/>
        <v>3.3333333267364651E-2</v>
      </c>
      <c r="AV50" s="54"/>
      <c r="AW50" s="200" t="str">
        <f t="shared" si="22"/>
        <v/>
      </c>
      <c r="AX50" s="201" t="str">
        <f t="shared" si="23"/>
        <v/>
      </c>
      <c r="AY50" s="7" t="str">
        <f t="shared" si="24"/>
        <v/>
      </c>
      <c r="AZ50" s="7" t="str">
        <f t="shared" si="25"/>
        <v/>
      </c>
      <c r="BA50" s="7" t="str">
        <f t="shared" si="26"/>
        <v/>
      </c>
      <c r="BB50" s="7" t="str">
        <f t="shared" si="57"/>
        <v/>
      </c>
      <c r="BC50" s="7" t="str">
        <f t="shared" si="58"/>
        <v/>
      </c>
      <c r="BD50" s="7" t="str">
        <f t="shared" si="59"/>
        <v/>
      </c>
      <c r="BE50" s="7" t="str">
        <f t="shared" si="60"/>
        <v/>
      </c>
      <c r="BF50" s="7" t="str">
        <f t="shared" si="61"/>
        <v/>
      </c>
      <c r="BG50" s="7" t="str">
        <f t="shared" si="62"/>
        <v/>
      </c>
      <c r="BH50" s="7" t="str">
        <f t="shared" si="63"/>
        <v/>
      </c>
      <c r="BI50" s="7" t="str">
        <f t="shared" si="64"/>
        <v/>
      </c>
      <c r="BJ50" s="7" t="str">
        <f t="shared" si="65"/>
        <v/>
      </c>
      <c r="BK50" s="7" t="str">
        <f t="shared" si="33"/>
        <v/>
      </c>
      <c r="BL50" s="7" t="str">
        <f t="shared" si="34"/>
        <v/>
      </c>
      <c r="BM50" s="7" t="str">
        <f t="shared" si="35"/>
        <v/>
      </c>
      <c r="BN50" s="7" t="str">
        <f t="shared" si="36"/>
        <v/>
      </c>
      <c r="BO50" s="7" t="str">
        <f t="shared" si="37"/>
        <v/>
      </c>
      <c r="BP50" s="7" t="str">
        <f t="shared" si="38"/>
        <v/>
      </c>
      <c r="BQ50" s="7" t="str">
        <f t="shared" si="39"/>
        <v/>
      </c>
      <c r="BR50" s="7" t="str">
        <f t="shared" si="40"/>
        <v/>
      </c>
      <c r="BS50" s="7" t="str">
        <f t="shared" si="41"/>
        <v/>
      </c>
      <c r="BT50" s="7" t="str">
        <f t="shared" si="42"/>
        <v/>
      </c>
      <c r="BU50" s="7" t="str">
        <f t="shared" si="43"/>
        <v/>
      </c>
      <c r="BV50" s="7" t="str">
        <f t="shared" si="44"/>
        <v/>
      </c>
      <c r="BW50" s="7" t="str">
        <f t="shared" si="11"/>
        <v/>
      </c>
      <c r="BX50" s="7" t="str">
        <f t="shared" si="45"/>
        <v/>
      </c>
      <c r="BY50" s="7" t="str">
        <f t="shared" si="46"/>
        <v/>
      </c>
      <c r="BZ50" s="7">
        <f t="shared" si="47"/>
        <v>3.3333333267364651E-2</v>
      </c>
      <c r="CA50" s="7" t="str">
        <f t="shared" si="48"/>
        <v/>
      </c>
      <c r="CB50" s="54"/>
      <c r="CC50" s="58" t="s">
        <v>113</v>
      </c>
      <c r="CD50" s="56"/>
      <c r="CE50" s="56"/>
      <c r="CF50" s="56"/>
      <c r="CG50" s="170"/>
      <c r="CH50" s="195" t="s">
        <v>204</v>
      </c>
      <c r="CI50" s="195"/>
      <c r="CJ50" s="13"/>
      <c r="CL50" s="21"/>
    </row>
    <row r="51" spans="2:90" ht="16.5" thickBot="1" x14ac:dyDescent="0.3">
      <c r="B51" s="114" t="s">
        <v>106</v>
      </c>
      <c r="C51" s="114" t="s">
        <v>187</v>
      </c>
      <c r="D51" s="115">
        <v>3</v>
      </c>
      <c r="E51" s="117">
        <f t="shared" si="52"/>
        <v>44449</v>
      </c>
      <c r="F51" s="118">
        <f t="shared" si="53"/>
        <v>0.40833333333333338</v>
      </c>
      <c r="G51" s="22">
        <v>0.41250000000000003</v>
      </c>
      <c r="H51" s="5">
        <f t="shared" si="13"/>
        <v>9.9999999976716936E-2</v>
      </c>
      <c r="I51" s="6">
        <f t="shared" si="14"/>
        <v>44449.408333333333</v>
      </c>
      <c r="J51" s="6">
        <f t="shared" si="15"/>
        <v>44449.412499999999</v>
      </c>
      <c r="K51" s="23" t="s">
        <v>141</v>
      </c>
      <c r="L51" s="3"/>
      <c r="M51" s="2">
        <f>IF(OR(K51="Rota",K51="Desliza"),(IF((MAX(N$36:N50))&gt;F$17,(MAX(N$36:N50)),F$17)),N50)</f>
        <v>4493</v>
      </c>
      <c r="N51" s="42">
        <v>4493</v>
      </c>
      <c r="O51" s="2">
        <f t="shared" si="54"/>
        <v>0</v>
      </c>
      <c r="P51" s="3" t="str">
        <f t="shared" si="55"/>
        <v/>
      </c>
      <c r="Q51" s="24"/>
      <c r="R51" s="24"/>
      <c r="S51" s="24"/>
      <c r="T51" s="132" t="str">
        <f t="shared" si="2"/>
        <v/>
      </c>
      <c r="U51" s="25"/>
      <c r="V51" s="25"/>
      <c r="W51" s="24"/>
      <c r="X51" s="26"/>
      <c r="Y51" s="25"/>
      <c r="Z51" s="25"/>
      <c r="AA51" s="3" t="str">
        <f t="shared" si="56"/>
        <v/>
      </c>
      <c r="AB51" s="24"/>
      <c r="AC51" s="26"/>
      <c r="AD51" s="25"/>
      <c r="AE51" s="54"/>
      <c r="AF51" s="54" t="s">
        <v>149</v>
      </c>
      <c r="AG51" s="54"/>
      <c r="AH51" s="54"/>
      <c r="AI51" s="54"/>
      <c r="AJ51" s="54"/>
      <c r="AK51" s="25"/>
      <c r="AL51" s="54" t="str">
        <f t="shared" si="3"/>
        <v/>
      </c>
      <c r="AM51" s="200" t="str">
        <f t="shared" si="4"/>
        <v/>
      </c>
      <c r="AN51" s="201" t="str">
        <f t="shared" si="5"/>
        <v/>
      </c>
      <c r="AO51" s="200" t="str">
        <f t="shared" si="17"/>
        <v/>
      </c>
      <c r="AP51" s="200" t="str">
        <f t="shared" si="6"/>
        <v/>
      </c>
      <c r="AQ51" s="200">
        <f t="shared" si="7"/>
        <v>8.3000000000000004E-2</v>
      </c>
      <c r="AR51" s="200" t="str">
        <f t="shared" si="18"/>
        <v/>
      </c>
      <c r="AS51" s="200" t="str">
        <f t="shared" si="19"/>
        <v/>
      </c>
      <c r="AT51" s="200" t="str">
        <f t="shared" si="20"/>
        <v/>
      </c>
      <c r="AU51" s="200">
        <f t="shared" si="21"/>
        <v>9.9999999976716936E-2</v>
      </c>
      <c r="AV51" s="54">
        <v>1.3833333333022892</v>
      </c>
      <c r="AW51" s="200" t="str">
        <f t="shared" si="22"/>
        <v/>
      </c>
      <c r="AX51" s="201" t="str">
        <f t="shared" si="23"/>
        <v/>
      </c>
      <c r="AY51" s="7" t="str">
        <f t="shared" si="24"/>
        <v/>
      </c>
      <c r="AZ51" s="7" t="str">
        <f t="shared" si="25"/>
        <v/>
      </c>
      <c r="BA51" s="7" t="str">
        <f t="shared" si="26"/>
        <v/>
      </c>
      <c r="BB51" s="7" t="str">
        <f t="shared" si="57"/>
        <v/>
      </c>
      <c r="BC51" s="7" t="str">
        <f t="shared" si="58"/>
        <v/>
      </c>
      <c r="BD51" s="7" t="str">
        <f t="shared" si="59"/>
        <v/>
      </c>
      <c r="BE51" s="7" t="str">
        <f t="shared" si="60"/>
        <v/>
      </c>
      <c r="BF51" s="7" t="str">
        <f t="shared" si="61"/>
        <v/>
      </c>
      <c r="BG51" s="7" t="str">
        <f t="shared" si="62"/>
        <v/>
      </c>
      <c r="BH51" s="7" t="str">
        <f t="shared" si="63"/>
        <v/>
      </c>
      <c r="BI51" s="7" t="str">
        <f t="shared" si="64"/>
        <v/>
      </c>
      <c r="BJ51" s="7" t="str">
        <f t="shared" si="65"/>
        <v/>
      </c>
      <c r="BK51" s="7" t="str">
        <f t="shared" si="33"/>
        <v/>
      </c>
      <c r="BL51" s="7" t="str">
        <f t="shared" si="34"/>
        <v/>
      </c>
      <c r="BM51" s="7" t="str">
        <f t="shared" si="35"/>
        <v/>
      </c>
      <c r="BN51" s="7" t="str">
        <f t="shared" si="36"/>
        <v/>
      </c>
      <c r="BO51" s="7" t="str">
        <f t="shared" si="37"/>
        <v/>
      </c>
      <c r="BP51" s="7" t="str">
        <f t="shared" si="38"/>
        <v/>
      </c>
      <c r="BQ51" s="7" t="str">
        <f t="shared" si="39"/>
        <v/>
      </c>
      <c r="BR51" s="7" t="str">
        <f t="shared" si="40"/>
        <v/>
      </c>
      <c r="BS51" s="7" t="str">
        <f t="shared" si="41"/>
        <v/>
      </c>
      <c r="BT51" s="7" t="str">
        <f t="shared" si="42"/>
        <v/>
      </c>
      <c r="BU51" s="7" t="str">
        <f t="shared" si="43"/>
        <v/>
      </c>
      <c r="BV51" s="7">
        <f t="shared" si="44"/>
        <v>9.9999999976716936E-2</v>
      </c>
      <c r="BW51" s="7" t="str">
        <f t="shared" si="11"/>
        <v/>
      </c>
      <c r="BX51" s="7" t="str">
        <f t="shared" si="45"/>
        <v/>
      </c>
      <c r="BY51" s="7" t="str">
        <f t="shared" si="46"/>
        <v/>
      </c>
      <c r="BZ51" s="7" t="str">
        <f t="shared" si="47"/>
        <v/>
      </c>
      <c r="CA51" s="7" t="str">
        <f t="shared" si="48"/>
        <v/>
      </c>
      <c r="CB51" s="54"/>
      <c r="CC51" s="58" t="s">
        <v>114</v>
      </c>
      <c r="CD51" s="56"/>
      <c r="CE51" s="56"/>
      <c r="CF51" s="56"/>
      <c r="CG51" s="170"/>
      <c r="CH51" s="195" t="s">
        <v>204</v>
      </c>
      <c r="CI51" s="195"/>
      <c r="CJ51" s="13"/>
      <c r="CL51" s="21"/>
    </row>
    <row r="52" spans="2:90" ht="16.5" thickBot="1" x14ac:dyDescent="0.3">
      <c r="B52" s="114" t="s">
        <v>106</v>
      </c>
      <c r="C52" s="114" t="s">
        <v>187</v>
      </c>
      <c r="D52" s="115">
        <v>3</v>
      </c>
      <c r="E52" s="117">
        <f t="shared" si="52"/>
        <v>44449</v>
      </c>
      <c r="F52" s="118">
        <f t="shared" si="53"/>
        <v>0.41250000000000003</v>
      </c>
      <c r="G52" s="22">
        <v>0.42083333333333334</v>
      </c>
      <c r="H52" s="5">
        <f t="shared" si="13"/>
        <v>0.19999999995343387</v>
      </c>
      <c r="I52" s="6">
        <f t="shared" si="14"/>
        <v>44449.412499999999</v>
      </c>
      <c r="J52" s="6">
        <f t="shared" si="15"/>
        <v>44449.42083333333</v>
      </c>
      <c r="K52" s="23" t="s">
        <v>12</v>
      </c>
      <c r="L52" s="3"/>
      <c r="M52" s="2">
        <f>IF(OR(K52="Rota",K52="Desliza"),(IF((MAX(N$36:N51))&gt;F$17,(MAX(N$36:N51)),F$17)),N51)</f>
        <v>4493</v>
      </c>
      <c r="N52" s="42"/>
      <c r="O52" s="2" t="str">
        <f t="shared" si="54"/>
        <v/>
      </c>
      <c r="P52" s="3" t="str">
        <f t="shared" si="55"/>
        <v/>
      </c>
      <c r="Q52" s="24"/>
      <c r="R52" s="24"/>
      <c r="S52" s="24"/>
      <c r="T52" s="132">
        <f t="shared" si="2"/>
        <v>0</v>
      </c>
      <c r="U52" s="25"/>
      <c r="V52" s="25">
        <v>1200</v>
      </c>
      <c r="W52" s="24"/>
      <c r="X52" s="26"/>
      <c r="Y52" s="25">
        <v>1227</v>
      </c>
      <c r="Z52" s="25">
        <v>1227</v>
      </c>
      <c r="AA52" s="3" t="str">
        <f t="shared" si="56"/>
        <v/>
      </c>
      <c r="AB52" s="24"/>
      <c r="AC52" s="26"/>
      <c r="AD52" s="25"/>
      <c r="AE52" s="54"/>
      <c r="AF52" s="54" t="s">
        <v>149</v>
      </c>
      <c r="AG52" s="54"/>
      <c r="AH52" s="54"/>
      <c r="AI52" s="54"/>
      <c r="AJ52" s="54"/>
      <c r="AK52" s="25" t="s">
        <v>302</v>
      </c>
      <c r="AL52" s="54" t="str">
        <f t="shared" si="3"/>
        <v/>
      </c>
      <c r="AM52" s="200" t="str">
        <f t="shared" si="4"/>
        <v/>
      </c>
      <c r="AN52" s="201" t="str">
        <f t="shared" si="5"/>
        <v/>
      </c>
      <c r="AO52" s="200" t="str">
        <f t="shared" si="17"/>
        <v/>
      </c>
      <c r="AP52" s="200" t="str">
        <f t="shared" si="6"/>
        <v/>
      </c>
      <c r="AQ52" s="200" t="str">
        <f t="shared" si="7"/>
        <v/>
      </c>
      <c r="AR52" s="200" t="str">
        <f t="shared" si="18"/>
        <v/>
      </c>
      <c r="AS52" s="200" t="str">
        <f t="shared" si="19"/>
        <v/>
      </c>
      <c r="AT52" s="200" t="str">
        <f t="shared" si="20"/>
        <v/>
      </c>
      <c r="AU52" s="200">
        <f t="shared" si="21"/>
        <v>0.19999999995343387</v>
      </c>
      <c r="AV52" s="54">
        <v>1.2833333333255723</v>
      </c>
      <c r="AW52" s="200" t="str">
        <f t="shared" si="22"/>
        <v/>
      </c>
      <c r="AX52" s="201" t="str">
        <f t="shared" si="23"/>
        <v/>
      </c>
      <c r="AY52" s="7" t="str">
        <f t="shared" si="24"/>
        <v/>
      </c>
      <c r="AZ52" s="7" t="str">
        <f t="shared" si="25"/>
        <v/>
      </c>
      <c r="BA52" s="7" t="str">
        <f t="shared" si="26"/>
        <v/>
      </c>
      <c r="BB52" s="7" t="str">
        <f t="shared" si="57"/>
        <v/>
      </c>
      <c r="BC52" s="7" t="str">
        <f t="shared" si="58"/>
        <v/>
      </c>
      <c r="BD52" s="7" t="str">
        <f t="shared" si="59"/>
        <v/>
      </c>
      <c r="BE52" s="7" t="str">
        <f t="shared" si="60"/>
        <v/>
      </c>
      <c r="BF52" s="7" t="str">
        <f t="shared" si="61"/>
        <v/>
      </c>
      <c r="BG52" s="7" t="str">
        <f t="shared" si="62"/>
        <v/>
      </c>
      <c r="BH52" s="7" t="str">
        <f t="shared" si="63"/>
        <v/>
      </c>
      <c r="BI52" s="7" t="str">
        <f t="shared" si="64"/>
        <v/>
      </c>
      <c r="BJ52" s="7" t="str">
        <f t="shared" si="65"/>
        <v/>
      </c>
      <c r="BK52" s="7" t="str">
        <f t="shared" si="33"/>
        <v/>
      </c>
      <c r="BL52" s="7" t="str">
        <f t="shared" si="34"/>
        <v/>
      </c>
      <c r="BM52" s="7" t="str">
        <f t="shared" si="35"/>
        <v/>
      </c>
      <c r="BN52" s="7" t="str">
        <f t="shared" si="36"/>
        <v/>
      </c>
      <c r="BO52" s="7" t="str">
        <f t="shared" si="37"/>
        <v/>
      </c>
      <c r="BP52" s="7" t="str">
        <f t="shared" si="38"/>
        <v/>
      </c>
      <c r="BQ52" s="7" t="str">
        <f t="shared" si="39"/>
        <v/>
      </c>
      <c r="BR52" s="7" t="str">
        <f t="shared" si="40"/>
        <v/>
      </c>
      <c r="BS52" s="7" t="str">
        <f t="shared" si="41"/>
        <v/>
      </c>
      <c r="BT52" s="7" t="str">
        <f t="shared" si="42"/>
        <v/>
      </c>
      <c r="BU52" s="7" t="str">
        <f t="shared" si="43"/>
        <v/>
      </c>
      <c r="BV52" s="7" t="str">
        <f t="shared" si="44"/>
        <v/>
      </c>
      <c r="BW52" s="7" t="str">
        <f t="shared" si="11"/>
        <v/>
      </c>
      <c r="BX52" s="7" t="str">
        <f t="shared" si="45"/>
        <v/>
      </c>
      <c r="BY52" s="7" t="str">
        <f t="shared" si="46"/>
        <v/>
      </c>
      <c r="BZ52" s="7" t="str">
        <f t="shared" si="47"/>
        <v/>
      </c>
      <c r="CA52" s="7" t="str">
        <f t="shared" si="48"/>
        <v/>
      </c>
      <c r="CB52" s="54"/>
      <c r="CC52" s="58" t="s">
        <v>143</v>
      </c>
      <c r="CD52" s="56"/>
      <c r="CE52" s="56"/>
      <c r="CF52" s="56"/>
      <c r="CG52" s="170"/>
      <c r="CH52" s="195" t="s">
        <v>200</v>
      </c>
      <c r="CI52" s="195"/>
      <c r="CJ52" s="13"/>
      <c r="CL52" s="21"/>
    </row>
    <row r="53" spans="2:90" ht="16.5" thickBot="1" x14ac:dyDescent="0.3">
      <c r="B53" s="114" t="s">
        <v>106</v>
      </c>
      <c r="C53" s="114" t="s">
        <v>187</v>
      </c>
      <c r="D53" s="115">
        <v>3</v>
      </c>
      <c r="E53" s="117">
        <f t="shared" si="52"/>
        <v>44449</v>
      </c>
      <c r="F53" s="118">
        <f t="shared" si="53"/>
        <v>0.42083333333333334</v>
      </c>
      <c r="G53" s="22">
        <v>0.4604166666666667</v>
      </c>
      <c r="H53" s="5">
        <f t="shared" si="13"/>
        <v>0.95000000012805685</v>
      </c>
      <c r="I53" s="6">
        <f t="shared" si="14"/>
        <v>44449.42083333333</v>
      </c>
      <c r="J53" s="6">
        <f t="shared" si="15"/>
        <v>44449.460416666669</v>
      </c>
      <c r="K53" s="23" t="s">
        <v>17</v>
      </c>
      <c r="L53" s="3"/>
      <c r="M53" s="2">
        <f>IF(OR(K53="Rota",K53="Desliza"),(IF((MAX(N$36:N52))&gt;F$17,(MAX(N$36:N52)),F$17)),N52)</f>
        <v>4493</v>
      </c>
      <c r="N53" s="42">
        <v>4586</v>
      </c>
      <c r="O53" s="2">
        <f t="shared" si="54"/>
        <v>93</v>
      </c>
      <c r="P53" s="3">
        <f t="shared" si="55"/>
        <v>97.894736828909373</v>
      </c>
      <c r="Q53" s="24"/>
      <c r="R53" s="24"/>
      <c r="S53" s="24">
        <v>1180</v>
      </c>
      <c r="T53" s="132">
        <f t="shared" si="2"/>
        <v>1180</v>
      </c>
      <c r="U53" s="25">
        <v>30</v>
      </c>
      <c r="V53" s="25">
        <v>1180</v>
      </c>
      <c r="W53" s="24">
        <v>18</v>
      </c>
      <c r="X53" s="26">
        <v>7.5</v>
      </c>
      <c r="Y53" s="25">
        <v>1650</v>
      </c>
      <c r="Z53" s="25">
        <v>1827</v>
      </c>
      <c r="AA53" s="3">
        <f t="shared" si="56"/>
        <v>177</v>
      </c>
      <c r="AB53" s="24"/>
      <c r="AC53" s="26"/>
      <c r="AD53" s="25"/>
      <c r="AE53" s="54"/>
      <c r="AF53" s="54" t="s">
        <v>149</v>
      </c>
      <c r="AG53" s="54"/>
      <c r="AH53" s="54"/>
      <c r="AI53" s="54"/>
      <c r="AJ53" s="54"/>
      <c r="AK53" s="25"/>
      <c r="AL53" s="54">
        <f t="shared" si="3"/>
        <v>90</v>
      </c>
      <c r="AM53" s="200">
        <f t="shared" si="4"/>
        <v>120</v>
      </c>
      <c r="AN53" s="201">
        <f t="shared" si="5"/>
        <v>90</v>
      </c>
      <c r="AO53" s="200" t="str">
        <f t="shared" si="17"/>
        <v/>
      </c>
      <c r="AP53" s="200" t="str">
        <f t="shared" si="6"/>
        <v/>
      </c>
      <c r="AQ53" s="200" t="str">
        <f t="shared" si="7"/>
        <v/>
      </c>
      <c r="AR53" s="200" t="str">
        <f t="shared" si="18"/>
        <v/>
      </c>
      <c r="AS53" s="200" t="str">
        <f t="shared" si="19"/>
        <v/>
      </c>
      <c r="AT53" s="200">
        <f t="shared" si="20"/>
        <v>93</v>
      </c>
      <c r="AU53" s="200">
        <f t="shared" si="21"/>
        <v>0.95000000012805685</v>
      </c>
      <c r="AV53" s="54">
        <v>1.3166666667675599</v>
      </c>
      <c r="AW53" s="200">
        <f t="shared" si="22"/>
        <v>70.632911386992618</v>
      </c>
      <c r="AX53" s="201">
        <f t="shared" si="23"/>
        <v>97.894736828909373</v>
      </c>
      <c r="AY53" s="7" t="str">
        <f t="shared" si="24"/>
        <v/>
      </c>
      <c r="AZ53" s="7">
        <f t="shared" si="25"/>
        <v>70.632911386992618</v>
      </c>
      <c r="BA53" s="7" t="str">
        <f t="shared" si="26"/>
        <v/>
      </c>
      <c r="BB53" s="7">
        <f t="shared" si="57"/>
        <v>93</v>
      </c>
      <c r="BC53" s="7" t="str">
        <f t="shared" si="58"/>
        <v/>
      </c>
      <c r="BD53" s="7" t="str">
        <f t="shared" si="59"/>
        <v/>
      </c>
      <c r="BE53" s="7" t="str">
        <f t="shared" si="60"/>
        <v/>
      </c>
      <c r="BF53" s="7">
        <f t="shared" si="61"/>
        <v>93</v>
      </c>
      <c r="BG53" s="7" t="str">
        <f t="shared" si="62"/>
        <v/>
      </c>
      <c r="BH53" s="7" t="str">
        <f t="shared" si="63"/>
        <v/>
      </c>
      <c r="BI53" s="7" t="str">
        <f t="shared" si="64"/>
        <v/>
      </c>
      <c r="BJ53" s="7" t="str">
        <f t="shared" si="65"/>
        <v/>
      </c>
      <c r="BK53" s="7" t="str">
        <f t="shared" si="33"/>
        <v/>
      </c>
      <c r="BL53" s="7" t="str">
        <f t="shared" si="34"/>
        <v/>
      </c>
      <c r="BM53" s="7" t="str">
        <f t="shared" si="35"/>
        <v/>
      </c>
      <c r="BN53" s="7" t="str">
        <f t="shared" si="36"/>
        <v/>
      </c>
      <c r="BO53" s="7" t="str">
        <f t="shared" si="37"/>
        <v/>
      </c>
      <c r="BP53" s="7" t="str">
        <f t="shared" si="38"/>
        <v/>
      </c>
      <c r="BQ53" s="7" t="str">
        <f t="shared" si="39"/>
        <v/>
      </c>
      <c r="BR53" s="7" t="str">
        <f t="shared" si="40"/>
        <v/>
      </c>
      <c r="BS53" s="7" t="str">
        <f t="shared" si="41"/>
        <v/>
      </c>
      <c r="BT53" s="7" t="str">
        <f t="shared" si="42"/>
        <v/>
      </c>
      <c r="BU53" s="7" t="str">
        <f t="shared" si="43"/>
        <v/>
      </c>
      <c r="BV53" s="7" t="str">
        <f t="shared" si="44"/>
        <v/>
      </c>
      <c r="BW53" s="7" t="str">
        <f t="shared" si="11"/>
        <v/>
      </c>
      <c r="BX53" s="7" t="str">
        <f t="shared" si="45"/>
        <v/>
      </c>
      <c r="BY53" s="7" t="str">
        <f t="shared" si="46"/>
        <v/>
      </c>
      <c r="BZ53" s="7" t="str">
        <f t="shared" si="47"/>
        <v/>
      </c>
      <c r="CA53" s="7" t="str">
        <f t="shared" si="48"/>
        <v/>
      </c>
      <c r="CB53" s="54">
        <v>995</v>
      </c>
      <c r="CC53" s="58" t="s">
        <v>17</v>
      </c>
      <c r="CD53" s="56"/>
      <c r="CE53" s="56"/>
      <c r="CF53" s="56"/>
      <c r="CG53" s="170"/>
      <c r="CH53" s="195" t="s">
        <v>201</v>
      </c>
      <c r="CI53" s="195"/>
      <c r="CJ53" s="13"/>
      <c r="CL53" s="21"/>
    </row>
    <row r="54" spans="2:90" ht="16.5" thickBot="1" x14ac:dyDescent="0.3">
      <c r="B54" s="114" t="s">
        <v>106</v>
      </c>
      <c r="C54" s="114" t="s">
        <v>187</v>
      </c>
      <c r="D54" s="115">
        <v>3</v>
      </c>
      <c r="E54" s="117">
        <f t="shared" si="52"/>
        <v>44449</v>
      </c>
      <c r="F54" s="118">
        <f t="shared" si="53"/>
        <v>0.4604166666666667</v>
      </c>
      <c r="G54" s="22">
        <v>0.46388888888888885</v>
      </c>
      <c r="H54" s="5">
        <f t="shared" si="13"/>
        <v>8.3333333255723119E-2</v>
      </c>
      <c r="I54" s="6">
        <f t="shared" si="14"/>
        <v>44449.460416666669</v>
      </c>
      <c r="J54" s="6">
        <f t="shared" si="15"/>
        <v>44449.463888888888</v>
      </c>
      <c r="K54" s="23" t="s">
        <v>5</v>
      </c>
      <c r="L54" s="3"/>
      <c r="M54" s="2">
        <f>IF(OR(K54="Rota",K54="Desliza"),(IF((MAX(N$36:N53))&gt;F$17,(MAX(N$36:N53)),F$17)),N53)</f>
        <v>4586</v>
      </c>
      <c r="N54" s="42">
        <v>4586</v>
      </c>
      <c r="O54" s="2">
        <f t="shared" si="54"/>
        <v>0</v>
      </c>
      <c r="P54" s="3" t="str">
        <f t="shared" si="55"/>
        <v/>
      </c>
      <c r="Q54" s="24"/>
      <c r="R54" s="24"/>
      <c r="S54" s="24"/>
      <c r="T54" s="132" t="str">
        <f t="shared" si="2"/>
        <v/>
      </c>
      <c r="U54" s="25"/>
      <c r="V54" s="25"/>
      <c r="W54" s="24"/>
      <c r="X54" s="26"/>
      <c r="Y54" s="25"/>
      <c r="Z54" s="25"/>
      <c r="AA54" s="3" t="str">
        <f t="shared" si="56"/>
        <v/>
      </c>
      <c r="AB54" s="24"/>
      <c r="AC54" s="26"/>
      <c r="AD54" s="25"/>
      <c r="AE54" s="54"/>
      <c r="AF54" s="54" t="s">
        <v>149</v>
      </c>
      <c r="AG54" s="54"/>
      <c r="AH54" s="54"/>
      <c r="AI54" s="54"/>
      <c r="AJ54" s="54"/>
      <c r="AK54" s="25"/>
      <c r="AL54" s="54" t="str">
        <f t="shared" si="3"/>
        <v/>
      </c>
      <c r="AM54" s="200" t="str">
        <f t="shared" si="4"/>
        <v/>
      </c>
      <c r="AN54" s="201" t="str">
        <f t="shared" si="5"/>
        <v/>
      </c>
      <c r="AO54" s="200" t="str">
        <f t="shared" si="17"/>
        <v/>
      </c>
      <c r="AP54" s="200" t="str">
        <f t="shared" si="6"/>
        <v/>
      </c>
      <c r="AQ54" s="200" t="str">
        <f t="shared" si="7"/>
        <v/>
      </c>
      <c r="AR54" s="200">
        <f t="shared" si="18"/>
        <v>0.05</v>
      </c>
      <c r="AS54" s="200" t="str">
        <f t="shared" si="19"/>
        <v/>
      </c>
      <c r="AT54" s="200" t="str">
        <f t="shared" si="20"/>
        <v/>
      </c>
      <c r="AU54" s="200">
        <f t="shared" si="21"/>
        <v>8.3333333255723119E-2</v>
      </c>
      <c r="AV54" s="54"/>
      <c r="AW54" s="200" t="str">
        <f t="shared" si="22"/>
        <v/>
      </c>
      <c r="AX54" s="201" t="str">
        <f t="shared" si="23"/>
        <v/>
      </c>
      <c r="AY54" s="7" t="str">
        <f t="shared" si="24"/>
        <v/>
      </c>
      <c r="AZ54" s="7" t="str">
        <f t="shared" si="25"/>
        <v/>
      </c>
      <c r="BA54" s="7" t="str">
        <f t="shared" si="26"/>
        <v/>
      </c>
      <c r="BB54" s="7" t="str">
        <f t="shared" si="57"/>
        <v/>
      </c>
      <c r="BC54" s="7" t="str">
        <f t="shared" si="58"/>
        <v/>
      </c>
      <c r="BD54" s="7" t="str">
        <f t="shared" si="59"/>
        <v/>
      </c>
      <c r="BE54" s="7" t="str">
        <f t="shared" si="60"/>
        <v/>
      </c>
      <c r="BF54" s="7" t="str">
        <f t="shared" si="61"/>
        <v/>
      </c>
      <c r="BG54" s="7" t="str">
        <f t="shared" si="62"/>
        <v/>
      </c>
      <c r="BH54" s="7" t="str">
        <f t="shared" si="63"/>
        <v/>
      </c>
      <c r="BI54" s="7" t="str">
        <f t="shared" si="64"/>
        <v/>
      </c>
      <c r="BJ54" s="7" t="str">
        <f t="shared" si="65"/>
        <v/>
      </c>
      <c r="BK54" s="7" t="str">
        <f t="shared" si="33"/>
        <v/>
      </c>
      <c r="BL54" s="7" t="str">
        <f t="shared" si="34"/>
        <v/>
      </c>
      <c r="BM54" s="7" t="str">
        <f t="shared" si="35"/>
        <v/>
      </c>
      <c r="BN54" s="7" t="str">
        <f t="shared" si="36"/>
        <v/>
      </c>
      <c r="BO54" s="7" t="str">
        <f t="shared" si="37"/>
        <v/>
      </c>
      <c r="BP54" s="7" t="str">
        <f t="shared" si="38"/>
        <v/>
      </c>
      <c r="BQ54" s="7" t="str">
        <f t="shared" si="39"/>
        <v/>
      </c>
      <c r="BR54" s="7" t="str">
        <f t="shared" si="40"/>
        <v/>
      </c>
      <c r="BS54" s="7" t="str">
        <f t="shared" si="41"/>
        <v/>
      </c>
      <c r="BT54" s="7" t="str">
        <f t="shared" si="42"/>
        <v/>
      </c>
      <c r="BU54" s="7" t="str">
        <f t="shared" si="43"/>
        <v/>
      </c>
      <c r="BV54" s="7" t="str">
        <f t="shared" si="44"/>
        <v/>
      </c>
      <c r="BW54" s="7" t="str">
        <f t="shared" si="11"/>
        <v/>
      </c>
      <c r="BX54" s="7" t="str">
        <f t="shared" si="45"/>
        <v/>
      </c>
      <c r="BY54" s="7" t="str">
        <f t="shared" si="46"/>
        <v/>
      </c>
      <c r="BZ54" s="7">
        <f t="shared" si="47"/>
        <v>8.3333333255723119E-2</v>
      </c>
      <c r="CA54" s="7" t="str">
        <f t="shared" si="48"/>
        <v/>
      </c>
      <c r="CB54" s="54"/>
      <c r="CC54" s="172" t="s">
        <v>5</v>
      </c>
      <c r="CD54" s="59"/>
      <c r="CE54" s="59"/>
      <c r="CF54" s="59"/>
      <c r="CG54" s="171"/>
      <c r="CH54" s="196" t="s">
        <v>202</v>
      </c>
      <c r="CI54" s="196"/>
      <c r="CJ54" s="13"/>
      <c r="CL54" s="21"/>
    </row>
    <row r="55" spans="2:90" ht="16.5" thickBot="1" x14ac:dyDescent="0.3">
      <c r="B55" s="114" t="s">
        <v>106</v>
      </c>
      <c r="C55" s="114" t="s">
        <v>187</v>
      </c>
      <c r="D55" s="115">
        <v>3</v>
      </c>
      <c r="E55" s="117">
        <f t="shared" si="52"/>
        <v>44449</v>
      </c>
      <c r="F55" s="118">
        <f t="shared" si="53"/>
        <v>0.46388888888888885</v>
      </c>
      <c r="G55" s="22">
        <v>0.46597222222222223</v>
      </c>
      <c r="H55" s="5">
        <f t="shared" si="13"/>
        <v>4.9999999988358468E-2</v>
      </c>
      <c r="I55" s="6">
        <f t="shared" si="14"/>
        <v>44449.463888888888</v>
      </c>
      <c r="J55" s="6">
        <f t="shared" si="15"/>
        <v>44449.46597222222</v>
      </c>
      <c r="K55" s="23" t="s">
        <v>21</v>
      </c>
      <c r="L55" s="3"/>
      <c r="M55" s="2">
        <f>IF(OR(K55="Rota",K55="Desliza"),(IF((MAX(N$36:N54))&gt;F$17,(MAX(N$36:N54)),F$17)),N54)</f>
        <v>4586</v>
      </c>
      <c r="N55" s="42">
        <v>4586</v>
      </c>
      <c r="O55" s="2">
        <f t="shared" si="54"/>
        <v>0</v>
      </c>
      <c r="P55" s="3" t="str">
        <f t="shared" si="55"/>
        <v/>
      </c>
      <c r="Q55" s="24"/>
      <c r="R55" s="24"/>
      <c r="S55" s="24"/>
      <c r="T55" s="132" t="str">
        <f t="shared" si="2"/>
        <v/>
      </c>
      <c r="U55" s="25"/>
      <c r="V55" s="25"/>
      <c r="W55" s="24"/>
      <c r="X55" s="26"/>
      <c r="Y55" s="25"/>
      <c r="Z55" s="25"/>
      <c r="AA55" s="3" t="str">
        <f t="shared" si="56"/>
        <v/>
      </c>
      <c r="AB55" s="24"/>
      <c r="AC55" s="26"/>
      <c r="AD55" s="25"/>
      <c r="AE55" s="54"/>
      <c r="AF55" s="54" t="s">
        <v>149</v>
      </c>
      <c r="AG55" s="54"/>
      <c r="AH55" s="54"/>
      <c r="AI55" s="54"/>
      <c r="AJ55" s="54"/>
      <c r="AK55" s="25"/>
      <c r="AL55" s="54" t="str">
        <f t="shared" si="3"/>
        <v/>
      </c>
      <c r="AM55" s="200" t="str">
        <f t="shared" si="4"/>
        <v/>
      </c>
      <c r="AN55" s="201" t="str">
        <f t="shared" si="5"/>
        <v/>
      </c>
      <c r="AO55" s="200" t="str">
        <f t="shared" si="17"/>
        <v/>
      </c>
      <c r="AP55" s="200" t="str">
        <f t="shared" si="6"/>
        <v/>
      </c>
      <c r="AQ55" s="200" t="str">
        <f t="shared" si="7"/>
        <v/>
      </c>
      <c r="AR55" s="200" t="str">
        <f t="shared" si="18"/>
        <v/>
      </c>
      <c r="AS55" s="200">
        <f t="shared" si="19"/>
        <v>0.1</v>
      </c>
      <c r="AT55" s="200" t="str">
        <f t="shared" si="20"/>
        <v/>
      </c>
      <c r="AU55" s="200">
        <f t="shared" si="21"/>
        <v>4.9999999988358468E-2</v>
      </c>
      <c r="AV55" s="54">
        <v>1.9333333333488554</v>
      </c>
      <c r="AW55" s="200" t="str">
        <f t="shared" si="22"/>
        <v/>
      </c>
      <c r="AX55" s="201" t="str">
        <f t="shared" si="23"/>
        <v/>
      </c>
      <c r="AY55" s="7" t="str">
        <f t="shared" si="24"/>
        <v/>
      </c>
      <c r="AZ55" s="7" t="str">
        <f t="shared" si="25"/>
        <v/>
      </c>
      <c r="BA55" s="7" t="str">
        <f t="shared" si="26"/>
        <v/>
      </c>
      <c r="BB55" s="7" t="str">
        <f t="shared" si="57"/>
        <v/>
      </c>
      <c r="BC55" s="7" t="str">
        <f t="shared" si="58"/>
        <v/>
      </c>
      <c r="BD55" s="7" t="str">
        <f t="shared" si="59"/>
        <v/>
      </c>
      <c r="BE55" s="7" t="str">
        <f t="shared" si="60"/>
        <v/>
      </c>
      <c r="BF55" s="7" t="str">
        <f t="shared" si="61"/>
        <v/>
      </c>
      <c r="BG55" s="7" t="str">
        <f t="shared" si="62"/>
        <v/>
      </c>
      <c r="BH55" s="7" t="str">
        <f t="shared" si="63"/>
        <v/>
      </c>
      <c r="BI55" s="7" t="str">
        <f t="shared" si="64"/>
        <v/>
      </c>
      <c r="BJ55" s="7" t="str">
        <f t="shared" si="65"/>
        <v/>
      </c>
      <c r="BK55" s="7" t="str">
        <f t="shared" si="33"/>
        <v/>
      </c>
      <c r="BL55" s="7" t="str">
        <f t="shared" si="34"/>
        <v/>
      </c>
      <c r="BM55" s="7" t="str">
        <f t="shared" si="35"/>
        <v/>
      </c>
      <c r="BN55" s="7" t="str">
        <f t="shared" si="36"/>
        <v/>
      </c>
      <c r="BO55" s="7" t="str">
        <f t="shared" si="37"/>
        <v/>
      </c>
      <c r="BP55" s="7" t="str">
        <f t="shared" si="38"/>
        <v/>
      </c>
      <c r="BQ55" s="7" t="str">
        <f t="shared" si="39"/>
        <v/>
      </c>
      <c r="BR55" s="7" t="str">
        <f t="shared" si="40"/>
        <v/>
      </c>
      <c r="BS55" s="7" t="str">
        <f t="shared" si="41"/>
        <v/>
      </c>
      <c r="BT55" s="7" t="str">
        <f t="shared" si="42"/>
        <v/>
      </c>
      <c r="BU55" s="7" t="str">
        <f t="shared" si="43"/>
        <v/>
      </c>
      <c r="BV55" s="7" t="str">
        <f t="shared" si="44"/>
        <v/>
      </c>
      <c r="BW55" s="7" t="str">
        <f t="shared" si="11"/>
        <v/>
      </c>
      <c r="BX55" s="7">
        <f t="shared" si="45"/>
        <v>4.9999999988358468E-2</v>
      </c>
      <c r="BY55" s="7" t="str">
        <f t="shared" si="46"/>
        <v/>
      </c>
      <c r="BZ55" s="7" t="str">
        <f t="shared" si="47"/>
        <v/>
      </c>
      <c r="CA55" s="7" t="str">
        <f t="shared" si="48"/>
        <v/>
      </c>
      <c r="CB55" s="54"/>
      <c r="CC55" s="27" t="s">
        <v>209</v>
      </c>
      <c r="CD55" s="133"/>
      <c r="CE55" s="133"/>
      <c r="CF55" s="133"/>
      <c r="CG55" s="13"/>
      <c r="CH55" s="13" t="s">
        <v>326</v>
      </c>
      <c r="CI55" s="13"/>
      <c r="CJ55" s="13"/>
      <c r="CL55" s="21"/>
    </row>
    <row r="56" spans="2:90" ht="16.5" thickBot="1" x14ac:dyDescent="0.3">
      <c r="B56" s="114" t="s">
        <v>106</v>
      </c>
      <c r="C56" s="114" t="s">
        <v>187</v>
      </c>
      <c r="D56" s="115">
        <v>3</v>
      </c>
      <c r="E56" s="117">
        <f t="shared" si="52"/>
        <v>44449</v>
      </c>
      <c r="F56" s="118">
        <f t="shared" si="53"/>
        <v>0.46597222222222223</v>
      </c>
      <c r="G56" s="22">
        <v>0.47222222222222227</v>
      </c>
      <c r="H56" s="5">
        <f t="shared" si="13"/>
        <v>0.1499999999650754</v>
      </c>
      <c r="I56" s="6">
        <f t="shared" si="14"/>
        <v>44449.46597222222</v>
      </c>
      <c r="J56" s="6">
        <f t="shared" si="15"/>
        <v>44449.472222222219</v>
      </c>
      <c r="K56" s="23" t="s">
        <v>141</v>
      </c>
      <c r="L56" s="3"/>
      <c r="M56" s="2">
        <f>IF(OR(K56="Rota",K56="Desliza"),(IF((MAX(N$36:N55))&gt;F$17,(MAX(N$36:N55)),F$17)),N55)</f>
        <v>4586</v>
      </c>
      <c r="N56" s="42">
        <v>4586</v>
      </c>
      <c r="O56" s="2">
        <f t="shared" si="54"/>
        <v>0</v>
      </c>
      <c r="P56" s="3" t="str">
        <f t="shared" si="55"/>
        <v/>
      </c>
      <c r="Q56" s="24"/>
      <c r="R56" s="24"/>
      <c r="S56" s="24"/>
      <c r="T56" s="132" t="str">
        <f t="shared" si="2"/>
        <v/>
      </c>
      <c r="U56" s="25"/>
      <c r="V56" s="25"/>
      <c r="W56" s="24"/>
      <c r="X56" s="26"/>
      <c r="Y56" s="25"/>
      <c r="Z56" s="25"/>
      <c r="AA56" s="3" t="str">
        <f t="shared" si="56"/>
        <v/>
      </c>
      <c r="AB56" s="24"/>
      <c r="AC56" s="26"/>
      <c r="AD56" s="25"/>
      <c r="AE56" s="54"/>
      <c r="AF56" s="54" t="s">
        <v>149</v>
      </c>
      <c r="AG56" s="54"/>
      <c r="AH56" s="54"/>
      <c r="AI56" s="54"/>
      <c r="AJ56" s="54"/>
      <c r="AK56" s="25"/>
      <c r="AL56" s="54" t="str">
        <f t="shared" si="3"/>
        <v/>
      </c>
      <c r="AM56" s="200" t="str">
        <f t="shared" si="4"/>
        <v/>
      </c>
      <c r="AN56" s="201" t="str">
        <f t="shared" si="5"/>
        <v/>
      </c>
      <c r="AO56" s="200" t="str">
        <f t="shared" si="17"/>
        <v/>
      </c>
      <c r="AP56" s="200" t="str">
        <f t="shared" si="6"/>
        <v/>
      </c>
      <c r="AQ56" s="200">
        <f t="shared" si="7"/>
        <v>8.3000000000000004E-2</v>
      </c>
      <c r="AR56" s="200" t="str">
        <f t="shared" si="18"/>
        <v/>
      </c>
      <c r="AS56" s="200" t="str">
        <f t="shared" si="19"/>
        <v/>
      </c>
      <c r="AT56" s="200" t="str">
        <f t="shared" si="20"/>
        <v/>
      </c>
      <c r="AU56" s="200">
        <f t="shared" si="21"/>
        <v>0.1499999999650754</v>
      </c>
      <c r="AV56" s="54">
        <v>2.6666666666278616</v>
      </c>
      <c r="AW56" s="200" t="str">
        <f t="shared" si="22"/>
        <v/>
      </c>
      <c r="AX56" s="201" t="str">
        <f t="shared" si="23"/>
        <v/>
      </c>
      <c r="AY56" s="7" t="str">
        <f t="shared" si="24"/>
        <v/>
      </c>
      <c r="AZ56" s="7" t="str">
        <f t="shared" si="25"/>
        <v/>
      </c>
      <c r="BA56" s="7" t="str">
        <f t="shared" si="26"/>
        <v/>
      </c>
      <c r="BB56" s="7" t="str">
        <f t="shared" si="57"/>
        <v/>
      </c>
      <c r="BC56" s="7" t="str">
        <f t="shared" si="58"/>
        <v/>
      </c>
      <c r="BD56" s="7" t="str">
        <f t="shared" si="59"/>
        <v/>
      </c>
      <c r="BE56" s="7" t="str">
        <f t="shared" si="60"/>
        <v/>
      </c>
      <c r="BF56" s="7" t="str">
        <f t="shared" si="61"/>
        <v/>
      </c>
      <c r="BG56" s="7" t="str">
        <f t="shared" si="62"/>
        <v/>
      </c>
      <c r="BH56" s="7" t="str">
        <f t="shared" si="63"/>
        <v/>
      </c>
      <c r="BI56" s="7" t="str">
        <f t="shared" si="64"/>
        <v/>
      </c>
      <c r="BJ56" s="7" t="str">
        <f t="shared" si="65"/>
        <v/>
      </c>
      <c r="BK56" s="7" t="str">
        <f t="shared" si="33"/>
        <v/>
      </c>
      <c r="BL56" s="7" t="str">
        <f t="shared" si="34"/>
        <v/>
      </c>
      <c r="BM56" s="7" t="str">
        <f t="shared" si="35"/>
        <v/>
      </c>
      <c r="BN56" s="7" t="str">
        <f t="shared" si="36"/>
        <v/>
      </c>
      <c r="BO56" s="7" t="str">
        <f t="shared" si="37"/>
        <v/>
      </c>
      <c r="BP56" s="7" t="str">
        <f t="shared" si="38"/>
        <v/>
      </c>
      <c r="BQ56" s="7" t="str">
        <f t="shared" si="39"/>
        <v/>
      </c>
      <c r="BR56" s="7" t="str">
        <f t="shared" si="40"/>
        <v/>
      </c>
      <c r="BS56" s="7" t="str">
        <f t="shared" si="41"/>
        <v/>
      </c>
      <c r="BT56" s="7" t="str">
        <f t="shared" si="42"/>
        <v/>
      </c>
      <c r="BU56" s="7" t="str">
        <f t="shared" si="43"/>
        <v/>
      </c>
      <c r="BV56" s="7">
        <f t="shared" si="44"/>
        <v>0.1499999999650754</v>
      </c>
      <c r="BW56" s="7" t="str">
        <f t="shared" si="11"/>
        <v/>
      </c>
      <c r="BX56" s="7" t="str">
        <f t="shared" si="45"/>
        <v/>
      </c>
      <c r="BY56" s="7" t="str">
        <f t="shared" si="46"/>
        <v/>
      </c>
      <c r="BZ56" s="7" t="str">
        <f t="shared" si="47"/>
        <v/>
      </c>
      <c r="CA56" s="7" t="str">
        <f t="shared" si="48"/>
        <v/>
      </c>
      <c r="CB56" s="54"/>
      <c r="CD56" s="133"/>
      <c r="CE56" s="133"/>
      <c r="CF56" s="133"/>
      <c r="CG56" s="13"/>
      <c r="CH56" s="13" t="s">
        <v>329</v>
      </c>
      <c r="CI56" s="13"/>
      <c r="CJ56" s="13"/>
      <c r="CL56" s="21"/>
    </row>
    <row r="57" spans="2:90" ht="16.5" thickBot="1" x14ac:dyDescent="0.3">
      <c r="B57" s="114" t="s">
        <v>106</v>
      </c>
      <c r="C57" s="114" t="s">
        <v>187</v>
      </c>
      <c r="D57" s="115">
        <v>3</v>
      </c>
      <c r="E57" s="117">
        <f t="shared" si="52"/>
        <v>44449</v>
      </c>
      <c r="F57" s="118">
        <f t="shared" si="53"/>
        <v>0.47222222222222227</v>
      </c>
      <c r="G57" s="22">
        <v>0.47430555555555554</v>
      </c>
      <c r="H57" s="5">
        <f t="shared" si="13"/>
        <v>5.0000000162981451E-2</v>
      </c>
      <c r="I57" s="6">
        <f t="shared" si="14"/>
        <v>44449.472222222219</v>
      </c>
      <c r="J57" s="6">
        <f t="shared" si="15"/>
        <v>44449.474305555559</v>
      </c>
      <c r="K57" s="23" t="s">
        <v>12</v>
      </c>
      <c r="L57" s="3"/>
      <c r="M57" s="2">
        <f>IF(OR(K57="Rota",K57="Desliza"),(IF((MAX(N$36:N56))&gt;F$17,(MAX(N$36:N56)),F$17)),N56)</f>
        <v>4586</v>
      </c>
      <c r="N57" s="42"/>
      <c r="O57" s="2" t="str">
        <f t="shared" si="54"/>
        <v/>
      </c>
      <c r="P57" s="3" t="str">
        <f t="shared" si="55"/>
        <v/>
      </c>
      <c r="Q57" s="24"/>
      <c r="R57" s="24"/>
      <c r="S57" s="24"/>
      <c r="T57" s="132" t="str">
        <f t="shared" si="2"/>
        <v/>
      </c>
      <c r="U57" s="25"/>
      <c r="V57" s="25"/>
      <c r="W57" s="24"/>
      <c r="X57" s="26"/>
      <c r="Y57" s="25"/>
      <c r="Z57" s="25"/>
      <c r="AA57" s="3" t="str">
        <f t="shared" si="56"/>
        <v/>
      </c>
      <c r="AB57" s="24"/>
      <c r="AC57" s="26"/>
      <c r="AD57" s="25"/>
      <c r="AE57" s="54"/>
      <c r="AF57" s="54" t="s">
        <v>149</v>
      </c>
      <c r="AG57" s="54"/>
      <c r="AH57" s="54"/>
      <c r="AI57" s="54"/>
      <c r="AJ57" s="54"/>
      <c r="AK57" s="25"/>
      <c r="AL57" s="54" t="str">
        <f t="shared" si="3"/>
        <v/>
      </c>
      <c r="AM57" s="200" t="str">
        <f t="shared" si="4"/>
        <v/>
      </c>
      <c r="AN57" s="201" t="str">
        <f t="shared" si="5"/>
        <v/>
      </c>
      <c r="AO57" s="200" t="str">
        <f t="shared" si="17"/>
        <v/>
      </c>
      <c r="AP57" s="200" t="str">
        <f t="shared" si="6"/>
        <v/>
      </c>
      <c r="AQ57" s="200" t="str">
        <f t="shared" si="7"/>
        <v/>
      </c>
      <c r="AR57" s="200" t="str">
        <f t="shared" si="18"/>
        <v/>
      </c>
      <c r="AS57" s="200" t="str">
        <f t="shared" si="19"/>
        <v/>
      </c>
      <c r="AT57" s="200" t="str">
        <f t="shared" si="20"/>
        <v/>
      </c>
      <c r="AU57" s="200">
        <f t="shared" si="21"/>
        <v>5.0000000162981451E-2</v>
      </c>
      <c r="AV57" s="54"/>
      <c r="AW57" s="200" t="str">
        <f t="shared" si="22"/>
        <v/>
      </c>
      <c r="AX57" s="201" t="str">
        <f t="shared" si="23"/>
        <v/>
      </c>
      <c r="AY57" s="7" t="str">
        <f t="shared" si="24"/>
        <v/>
      </c>
      <c r="AZ57" s="7" t="str">
        <f t="shared" si="25"/>
        <v/>
      </c>
      <c r="BA57" s="7" t="str">
        <f t="shared" si="26"/>
        <v/>
      </c>
      <c r="BB57" s="7" t="str">
        <f t="shared" si="57"/>
        <v/>
      </c>
      <c r="BC57" s="7" t="str">
        <f t="shared" si="58"/>
        <v/>
      </c>
      <c r="BD57" s="7" t="str">
        <f t="shared" si="59"/>
        <v/>
      </c>
      <c r="BE57" s="7" t="str">
        <f t="shared" si="60"/>
        <v/>
      </c>
      <c r="BF57" s="7" t="str">
        <f t="shared" si="61"/>
        <v/>
      </c>
      <c r="BG57" s="7" t="str">
        <f t="shared" si="62"/>
        <v/>
      </c>
      <c r="BH57" s="7" t="str">
        <f t="shared" si="63"/>
        <v/>
      </c>
      <c r="BI57" s="7" t="str">
        <f t="shared" si="64"/>
        <v/>
      </c>
      <c r="BJ57" s="7" t="str">
        <f t="shared" si="65"/>
        <v/>
      </c>
      <c r="BK57" s="7" t="str">
        <f t="shared" si="33"/>
        <v/>
      </c>
      <c r="BL57" s="7" t="str">
        <f t="shared" si="34"/>
        <v/>
      </c>
      <c r="BM57" s="7" t="str">
        <f t="shared" si="35"/>
        <v/>
      </c>
      <c r="BN57" s="7" t="str">
        <f t="shared" si="36"/>
        <v/>
      </c>
      <c r="BO57" s="7" t="str">
        <f t="shared" si="37"/>
        <v/>
      </c>
      <c r="BP57" s="7" t="str">
        <f t="shared" si="38"/>
        <v/>
      </c>
      <c r="BQ57" s="7" t="str">
        <f t="shared" si="39"/>
        <v/>
      </c>
      <c r="BR57" s="7" t="str">
        <f t="shared" si="40"/>
        <v/>
      </c>
      <c r="BS57" s="7" t="str">
        <f t="shared" si="41"/>
        <v/>
      </c>
      <c r="BT57" s="7" t="str">
        <f t="shared" si="42"/>
        <v/>
      </c>
      <c r="BU57" s="7" t="str">
        <f t="shared" si="43"/>
        <v/>
      </c>
      <c r="BV57" s="7" t="str">
        <f t="shared" si="44"/>
        <v/>
      </c>
      <c r="BW57" s="7" t="str">
        <f t="shared" si="11"/>
        <v/>
      </c>
      <c r="BX57" s="7" t="str">
        <f t="shared" si="45"/>
        <v/>
      </c>
      <c r="BY57" s="7" t="str">
        <f t="shared" si="46"/>
        <v/>
      </c>
      <c r="BZ57" s="7" t="str">
        <f t="shared" si="47"/>
        <v/>
      </c>
      <c r="CA57" s="7" t="str">
        <f t="shared" si="48"/>
        <v/>
      </c>
      <c r="CB57" s="54"/>
      <c r="CD57" s="133"/>
      <c r="CE57" s="133"/>
      <c r="CF57" s="133"/>
      <c r="CG57" s="13"/>
      <c r="CH57" s="13" t="s">
        <v>331</v>
      </c>
      <c r="CI57" s="13"/>
      <c r="CJ57" s="13"/>
      <c r="CL57" s="21"/>
    </row>
    <row r="58" spans="2:90" ht="16.5" thickBot="1" x14ac:dyDescent="0.3">
      <c r="B58" s="114" t="s">
        <v>106</v>
      </c>
      <c r="C58" s="114" t="s">
        <v>187</v>
      </c>
      <c r="D58" s="115">
        <v>3</v>
      </c>
      <c r="E58" s="117">
        <f t="shared" si="52"/>
        <v>44449</v>
      </c>
      <c r="F58" s="118">
        <f t="shared" si="53"/>
        <v>0.47430555555555554</v>
      </c>
      <c r="G58" s="22">
        <v>0.49444444444444446</v>
      </c>
      <c r="H58" s="5">
        <f t="shared" si="13"/>
        <v>0.48333333316259086</v>
      </c>
      <c r="I58" s="6">
        <f t="shared" si="14"/>
        <v>44449.474305555559</v>
      </c>
      <c r="J58" s="6">
        <f t="shared" si="15"/>
        <v>44449.494444444441</v>
      </c>
      <c r="K58" s="23" t="s">
        <v>17</v>
      </c>
      <c r="L58" s="3"/>
      <c r="M58" s="2">
        <f>IF(OR(K58="Rota",K58="Desliza"),(IF((MAX(N$36:N57))&gt;F$17,(MAX(N$36:N57)),F$17)),N57)</f>
        <v>4586</v>
      </c>
      <c r="N58" s="42">
        <v>4681</v>
      </c>
      <c r="O58" s="2">
        <f t="shared" si="54"/>
        <v>95</v>
      </c>
      <c r="P58" s="3">
        <f t="shared" si="55"/>
        <v>196.55172420736494</v>
      </c>
      <c r="Q58" s="24"/>
      <c r="R58" s="24"/>
      <c r="S58" s="24">
        <v>100</v>
      </c>
      <c r="T58" s="132">
        <f t="shared" si="2"/>
        <v>100</v>
      </c>
      <c r="U58" s="25">
        <v>33</v>
      </c>
      <c r="V58" s="25">
        <v>1200</v>
      </c>
      <c r="W58" s="24">
        <v>20</v>
      </c>
      <c r="X58" s="26">
        <v>8</v>
      </c>
      <c r="Y58" s="25">
        <v>2000</v>
      </c>
      <c r="Z58" s="25">
        <v>2000</v>
      </c>
      <c r="AA58" s="3" t="str">
        <f t="shared" si="56"/>
        <v/>
      </c>
      <c r="AB58" s="24"/>
      <c r="AC58" s="26"/>
      <c r="AD58" s="25"/>
      <c r="AE58" s="54"/>
      <c r="AF58" s="54" t="s">
        <v>149</v>
      </c>
      <c r="AG58" s="54"/>
      <c r="AH58" s="54"/>
      <c r="AI58" s="54"/>
      <c r="AJ58" s="54"/>
      <c r="AK58" s="25"/>
      <c r="AL58" s="54">
        <f t="shared" si="3"/>
        <v>90</v>
      </c>
      <c r="AM58" s="200">
        <f t="shared" si="4"/>
        <v>120</v>
      </c>
      <c r="AN58" s="201">
        <f t="shared" si="5"/>
        <v>90</v>
      </c>
      <c r="AO58" s="200" t="str">
        <f t="shared" si="17"/>
        <v/>
      </c>
      <c r="AP58" s="200" t="str">
        <f t="shared" si="6"/>
        <v/>
      </c>
      <c r="AQ58" s="200" t="str">
        <f t="shared" si="7"/>
        <v/>
      </c>
      <c r="AR58" s="200" t="str">
        <f t="shared" si="18"/>
        <v/>
      </c>
      <c r="AS58" s="200" t="str">
        <f t="shared" si="19"/>
        <v/>
      </c>
      <c r="AT58" s="200">
        <f t="shared" si="20"/>
        <v>95</v>
      </c>
      <c r="AU58" s="200">
        <f t="shared" si="21"/>
        <v>0.48333333316259086</v>
      </c>
      <c r="AV58" s="54">
        <v>0.8166666665347293</v>
      </c>
      <c r="AW58" s="200">
        <f t="shared" si="22"/>
        <v>116.32653063103814</v>
      </c>
      <c r="AX58" s="201">
        <f t="shared" si="23"/>
        <v>196.55172420736494</v>
      </c>
      <c r="AY58" s="7" t="str">
        <f t="shared" si="24"/>
        <v/>
      </c>
      <c r="AZ58" s="7">
        <f t="shared" si="25"/>
        <v>116.32653063103814</v>
      </c>
      <c r="BA58" s="7" t="str">
        <f t="shared" si="26"/>
        <v/>
      </c>
      <c r="BB58" s="7">
        <f t="shared" si="57"/>
        <v>95</v>
      </c>
      <c r="BC58" s="7" t="str">
        <f t="shared" si="58"/>
        <v/>
      </c>
      <c r="BD58" s="7" t="str">
        <f t="shared" si="59"/>
        <v/>
      </c>
      <c r="BE58" s="7" t="str">
        <f t="shared" si="60"/>
        <v/>
      </c>
      <c r="BF58" s="7">
        <f t="shared" si="61"/>
        <v>95</v>
      </c>
      <c r="BG58" s="7" t="str">
        <f t="shared" si="62"/>
        <v/>
      </c>
      <c r="BH58" s="7" t="str">
        <f t="shared" si="63"/>
        <v/>
      </c>
      <c r="BI58" s="7" t="str">
        <f t="shared" si="64"/>
        <v/>
      </c>
      <c r="BJ58" s="7" t="str">
        <f t="shared" si="65"/>
        <v/>
      </c>
      <c r="BK58" s="7" t="str">
        <f t="shared" si="33"/>
        <v/>
      </c>
      <c r="BL58" s="7" t="str">
        <f t="shared" si="34"/>
        <v/>
      </c>
      <c r="BM58" s="7" t="str">
        <f t="shared" si="35"/>
        <v/>
      </c>
      <c r="BN58" s="7" t="str">
        <f t="shared" si="36"/>
        <v/>
      </c>
      <c r="BO58" s="7" t="str">
        <f t="shared" si="37"/>
        <v/>
      </c>
      <c r="BP58" s="7" t="str">
        <f t="shared" si="38"/>
        <v/>
      </c>
      <c r="BQ58" s="7" t="str">
        <f t="shared" si="39"/>
        <v/>
      </c>
      <c r="BR58" s="7" t="str">
        <f t="shared" si="40"/>
        <v/>
      </c>
      <c r="BS58" s="7" t="str">
        <f t="shared" si="41"/>
        <v/>
      </c>
      <c r="BT58" s="7" t="str">
        <f t="shared" si="42"/>
        <v/>
      </c>
      <c r="BU58" s="7" t="str">
        <f t="shared" si="43"/>
        <v/>
      </c>
      <c r="BV58" s="7" t="str">
        <f t="shared" si="44"/>
        <v/>
      </c>
      <c r="BW58" s="7" t="str">
        <f t="shared" si="11"/>
        <v/>
      </c>
      <c r="BX58" s="7" t="str">
        <f t="shared" si="45"/>
        <v/>
      </c>
      <c r="BY58" s="7" t="str">
        <f t="shared" si="46"/>
        <v/>
      </c>
      <c r="BZ58" s="7" t="str">
        <f t="shared" si="47"/>
        <v/>
      </c>
      <c r="CA58" s="7" t="str">
        <f t="shared" si="48"/>
        <v/>
      </c>
      <c r="CB58" s="54"/>
      <c r="CC58" s="13"/>
      <c r="CD58" s="13"/>
      <c r="CE58" s="13"/>
      <c r="CF58" s="13"/>
      <c r="CG58" s="13"/>
      <c r="CH58" s="13"/>
      <c r="CI58" s="13"/>
      <c r="CJ58" s="13"/>
      <c r="CL58" s="21"/>
    </row>
    <row r="59" spans="2:90" ht="16.5" thickBot="1" x14ac:dyDescent="0.3">
      <c r="B59" s="114" t="s">
        <v>106</v>
      </c>
      <c r="C59" s="114" t="s">
        <v>187</v>
      </c>
      <c r="D59" s="115">
        <v>3</v>
      </c>
      <c r="E59" s="117">
        <f t="shared" si="52"/>
        <v>44449</v>
      </c>
      <c r="F59" s="118">
        <f t="shared" si="53"/>
        <v>0.49444444444444446</v>
      </c>
      <c r="G59" s="22">
        <v>0.49652777777777773</v>
      </c>
      <c r="H59" s="5">
        <f t="shared" si="13"/>
        <v>5.0000000162981451E-2</v>
      </c>
      <c r="I59" s="6">
        <f t="shared" si="14"/>
        <v>44449.494444444441</v>
      </c>
      <c r="J59" s="6">
        <f t="shared" si="15"/>
        <v>44449.496527777781</v>
      </c>
      <c r="K59" s="23" t="s">
        <v>5</v>
      </c>
      <c r="L59" s="3" t="str">
        <f t="shared" ref="L59:L107" si="66">IF(K59="Circula",H59,"")</f>
        <v/>
      </c>
      <c r="M59" s="2">
        <f>IF(OR(K59="Rota",K59="Desliza"),(IF((MAX(N$36:N58))&gt;F$17,(MAX(N$36:N58)),F$17)),N58)</f>
        <v>4681</v>
      </c>
      <c r="N59" s="42">
        <v>4681</v>
      </c>
      <c r="O59" s="2">
        <f t="shared" si="54"/>
        <v>0</v>
      </c>
      <c r="P59" s="3" t="str">
        <f t="shared" si="55"/>
        <v/>
      </c>
      <c r="Q59" s="24"/>
      <c r="R59" s="24"/>
      <c r="S59" s="24"/>
      <c r="T59" s="132" t="str">
        <f t="shared" si="2"/>
        <v/>
      </c>
      <c r="U59" s="25"/>
      <c r="V59" s="25"/>
      <c r="W59" s="24"/>
      <c r="X59" s="26"/>
      <c r="Y59" s="25"/>
      <c r="Z59" s="25"/>
      <c r="AA59" s="3" t="str">
        <f t="shared" si="56"/>
        <v/>
      </c>
      <c r="AB59" s="24"/>
      <c r="AC59" s="26"/>
      <c r="AD59" s="25"/>
      <c r="AE59" s="54"/>
      <c r="AF59" s="54" t="s">
        <v>149</v>
      </c>
      <c r="AG59" s="54"/>
      <c r="AH59" s="54"/>
      <c r="AI59" s="54"/>
      <c r="AJ59" s="54"/>
      <c r="AK59" s="25"/>
      <c r="AL59" s="54" t="str">
        <f t="shared" si="3"/>
        <v/>
      </c>
      <c r="AM59" s="200" t="str">
        <f t="shared" si="4"/>
        <v/>
      </c>
      <c r="AN59" s="201" t="str">
        <f t="shared" si="5"/>
        <v/>
      </c>
      <c r="AO59" s="200" t="str">
        <f t="shared" si="17"/>
        <v/>
      </c>
      <c r="AP59" s="200" t="str">
        <f t="shared" si="6"/>
        <v/>
      </c>
      <c r="AQ59" s="200" t="str">
        <f t="shared" si="7"/>
        <v/>
      </c>
      <c r="AR59" s="200">
        <f t="shared" si="18"/>
        <v>0.05</v>
      </c>
      <c r="AS59" s="200" t="str">
        <f t="shared" si="19"/>
        <v/>
      </c>
      <c r="AT59" s="200" t="str">
        <f t="shared" si="20"/>
        <v/>
      </c>
      <c r="AU59" s="200">
        <f t="shared" si="21"/>
        <v>5.0000000162981451E-2</v>
      </c>
      <c r="AV59" s="54">
        <v>2.3166666667093523</v>
      </c>
      <c r="AW59" s="200" t="str">
        <f t="shared" si="22"/>
        <v/>
      </c>
      <c r="AX59" s="201" t="str">
        <f t="shared" si="23"/>
        <v/>
      </c>
      <c r="AY59" s="7" t="str">
        <f t="shared" si="24"/>
        <v/>
      </c>
      <c r="AZ59" s="7" t="str">
        <f t="shared" si="25"/>
        <v/>
      </c>
      <c r="BA59" s="7" t="str">
        <f t="shared" si="26"/>
        <v/>
      </c>
      <c r="BB59" s="7" t="str">
        <f t="shared" si="57"/>
        <v/>
      </c>
      <c r="BC59" s="7" t="str">
        <f t="shared" si="58"/>
        <v/>
      </c>
      <c r="BD59" s="7" t="str">
        <f t="shared" si="59"/>
        <v/>
      </c>
      <c r="BE59" s="7" t="str">
        <f t="shared" si="60"/>
        <v/>
      </c>
      <c r="BF59" s="7" t="str">
        <f t="shared" si="61"/>
        <v/>
      </c>
      <c r="BG59" s="7" t="str">
        <f t="shared" si="62"/>
        <v/>
      </c>
      <c r="BH59" s="7" t="str">
        <f t="shared" si="63"/>
        <v/>
      </c>
      <c r="BI59" s="7" t="str">
        <f t="shared" si="64"/>
        <v/>
      </c>
      <c r="BJ59" s="7" t="str">
        <f t="shared" si="65"/>
        <v/>
      </c>
      <c r="BK59" s="7" t="str">
        <f t="shared" si="33"/>
        <v/>
      </c>
      <c r="BL59" s="7" t="str">
        <f t="shared" si="34"/>
        <v/>
      </c>
      <c r="BM59" s="7" t="str">
        <f t="shared" si="35"/>
        <v/>
      </c>
      <c r="BN59" s="7" t="str">
        <f t="shared" si="36"/>
        <v/>
      </c>
      <c r="BO59" s="7" t="str">
        <f t="shared" si="37"/>
        <v/>
      </c>
      <c r="BP59" s="7" t="str">
        <f t="shared" si="38"/>
        <v/>
      </c>
      <c r="BQ59" s="7" t="str">
        <f t="shared" si="39"/>
        <v/>
      </c>
      <c r="BR59" s="7" t="str">
        <f t="shared" si="40"/>
        <v/>
      </c>
      <c r="BS59" s="7" t="str">
        <f t="shared" si="41"/>
        <v/>
      </c>
      <c r="BT59" s="7" t="str">
        <f t="shared" si="42"/>
        <v/>
      </c>
      <c r="BU59" s="7" t="str">
        <f t="shared" si="43"/>
        <v/>
      </c>
      <c r="BV59" s="7" t="str">
        <f t="shared" si="44"/>
        <v/>
      </c>
      <c r="BW59" s="7" t="str">
        <f t="shared" si="11"/>
        <v/>
      </c>
      <c r="BX59" s="7" t="str">
        <f t="shared" si="45"/>
        <v/>
      </c>
      <c r="BY59" s="7" t="str">
        <f t="shared" si="46"/>
        <v/>
      </c>
      <c r="BZ59" s="7">
        <f t="shared" si="47"/>
        <v>5.0000000162981451E-2</v>
      </c>
      <c r="CA59" s="7" t="str">
        <f t="shared" si="48"/>
        <v/>
      </c>
      <c r="CB59" s="54"/>
      <c r="CC59" s="13"/>
      <c r="CD59" s="13"/>
      <c r="CE59" s="13"/>
      <c r="CF59" s="13"/>
      <c r="CG59" s="13"/>
      <c r="CH59" s="13"/>
      <c r="CI59" s="13"/>
      <c r="CJ59" s="13"/>
      <c r="CL59" s="21"/>
    </row>
    <row r="60" spans="2:90" ht="16.5" thickBot="1" x14ac:dyDescent="0.3">
      <c r="B60" s="114" t="s">
        <v>106</v>
      </c>
      <c r="C60" s="114" t="s">
        <v>187</v>
      </c>
      <c r="D60" s="115">
        <v>3</v>
      </c>
      <c r="E60" s="117">
        <f t="shared" si="52"/>
        <v>44449</v>
      </c>
      <c r="F60" s="118">
        <f t="shared" si="53"/>
        <v>0.49652777777777773</v>
      </c>
      <c r="G60" s="22">
        <v>0.4993055555555555</v>
      </c>
      <c r="H60" s="5">
        <f t="shared" si="13"/>
        <v>6.6666666534729302E-2</v>
      </c>
      <c r="I60" s="6">
        <f t="shared" si="14"/>
        <v>44449.496527777781</v>
      </c>
      <c r="J60" s="6">
        <f t="shared" si="15"/>
        <v>44449.499305555553</v>
      </c>
      <c r="K60" s="23" t="s">
        <v>21</v>
      </c>
      <c r="L60" s="3" t="str">
        <f t="shared" si="66"/>
        <v/>
      </c>
      <c r="M60" s="2">
        <f>IF(OR(K60="Rota",K60="Desliza"),(IF((MAX(N$36:N59))&gt;F$17,(MAX(N$36:N59)),F$17)),N59)</f>
        <v>4681</v>
      </c>
      <c r="N60" s="42">
        <v>4681</v>
      </c>
      <c r="O60" s="2">
        <f t="shared" si="54"/>
        <v>0</v>
      </c>
      <c r="P60" s="3" t="str">
        <f t="shared" si="55"/>
        <v/>
      </c>
      <c r="Q60" s="24"/>
      <c r="R60" s="24"/>
      <c r="S60" s="24"/>
      <c r="T60" s="132" t="str">
        <f t="shared" si="2"/>
        <v/>
      </c>
      <c r="U60" s="25"/>
      <c r="V60" s="25"/>
      <c r="W60" s="24"/>
      <c r="X60" s="26"/>
      <c r="Y60" s="25"/>
      <c r="Z60" s="25"/>
      <c r="AA60" s="3" t="str">
        <f t="shared" si="56"/>
        <v/>
      </c>
      <c r="AB60" s="24"/>
      <c r="AC60" s="26"/>
      <c r="AD60" s="25"/>
      <c r="AE60" s="54"/>
      <c r="AF60" s="54" t="s">
        <v>149</v>
      </c>
      <c r="AG60" s="54"/>
      <c r="AH60" s="54"/>
      <c r="AI60" s="54"/>
      <c r="AJ60" s="54"/>
      <c r="AK60" s="25"/>
      <c r="AL60" s="54" t="str">
        <f t="shared" si="3"/>
        <v/>
      </c>
      <c r="AM60" s="200" t="str">
        <f t="shared" si="4"/>
        <v/>
      </c>
      <c r="AN60" s="201" t="str">
        <f t="shared" si="5"/>
        <v/>
      </c>
      <c r="AO60" s="200" t="str">
        <f t="shared" si="17"/>
        <v/>
      </c>
      <c r="AP60" s="200" t="str">
        <f t="shared" si="6"/>
        <v/>
      </c>
      <c r="AQ60" s="200" t="str">
        <f t="shared" si="7"/>
        <v/>
      </c>
      <c r="AR60" s="200" t="str">
        <f t="shared" si="18"/>
        <v/>
      </c>
      <c r="AS60" s="200">
        <f t="shared" si="19"/>
        <v>0.1</v>
      </c>
      <c r="AT60" s="200" t="str">
        <f t="shared" si="20"/>
        <v/>
      </c>
      <c r="AU60" s="200">
        <f t="shared" si="21"/>
        <v>6.6666666534729302E-2</v>
      </c>
      <c r="AV60" s="54"/>
      <c r="AW60" s="200" t="str">
        <f t="shared" si="22"/>
        <v/>
      </c>
      <c r="AX60" s="201" t="str">
        <f t="shared" si="23"/>
        <v/>
      </c>
      <c r="AY60" s="7" t="str">
        <f t="shared" si="24"/>
        <v/>
      </c>
      <c r="AZ60" s="7" t="str">
        <f t="shared" si="25"/>
        <v/>
      </c>
      <c r="BA60" s="7" t="str">
        <f t="shared" si="26"/>
        <v/>
      </c>
      <c r="BB60" s="7" t="str">
        <f t="shared" si="57"/>
        <v/>
      </c>
      <c r="BC60" s="7" t="str">
        <f t="shared" si="58"/>
        <v/>
      </c>
      <c r="BD60" s="7" t="str">
        <f t="shared" si="59"/>
        <v/>
      </c>
      <c r="BE60" s="7" t="str">
        <f t="shared" si="60"/>
        <v/>
      </c>
      <c r="BF60" s="7" t="str">
        <f t="shared" si="61"/>
        <v/>
      </c>
      <c r="BG60" s="7" t="str">
        <f t="shared" si="62"/>
        <v/>
      </c>
      <c r="BH60" s="7" t="str">
        <f t="shared" si="63"/>
        <v/>
      </c>
      <c r="BI60" s="7" t="str">
        <f t="shared" si="64"/>
        <v/>
      </c>
      <c r="BJ60" s="7" t="str">
        <f t="shared" si="65"/>
        <v/>
      </c>
      <c r="BK60" s="7" t="str">
        <f t="shared" si="33"/>
        <v/>
      </c>
      <c r="BL60" s="7" t="str">
        <f t="shared" si="34"/>
        <v/>
      </c>
      <c r="BM60" s="7" t="str">
        <f t="shared" si="35"/>
        <v/>
      </c>
      <c r="BN60" s="7" t="str">
        <f t="shared" si="36"/>
        <v/>
      </c>
      <c r="BO60" s="7" t="str">
        <f t="shared" si="37"/>
        <v/>
      </c>
      <c r="BP60" s="7" t="str">
        <f t="shared" si="38"/>
        <v/>
      </c>
      <c r="BQ60" s="7" t="str">
        <f t="shared" si="39"/>
        <v/>
      </c>
      <c r="BR60" s="7" t="str">
        <f t="shared" si="40"/>
        <v/>
      </c>
      <c r="BS60" s="7" t="str">
        <f t="shared" si="41"/>
        <v/>
      </c>
      <c r="BT60" s="7" t="str">
        <f t="shared" si="42"/>
        <v/>
      </c>
      <c r="BU60" s="7" t="str">
        <f t="shared" si="43"/>
        <v/>
      </c>
      <c r="BV60" s="7" t="str">
        <f t="shared" si="44"/>
        <v/>
      </c>
      <c r="BW60" s="7" t="str">
        <f t="shared" si="11"/>
        <v/>
      </c>
      <c r="BX60" s="7">
        <f t="shared" si="45"/>
        <v>6.6666666534729302E-2</v>
      </c>
      <c r="BY60" s="7" t="str">
        <f t="shared" si="46"/>
        <v/>
      </c>
      <c r="BZ60" s="7" t="str">
        <f t="shared" si="47"/>
        <v/>
      </c>
      <c r="CA60" s="7" t="str">
        <f t="shared" si="48"/>
        <v/>
      </c>
      <c r="CB60" s="54"/>
      <c r="CC60" s="13"/>
      <c r="CD60" s="13"/>
      <c r="CE60" s="13"/>
      <c r="CF60" s="13"/>
      <c r="CG60" s="13"/>
      <c r="CH60" s="13"/>
      <c r="CI60" s="13"/>
      <c r="CJ60" s="13"/>
      <c r="CL60" s="21"/>
    </row>
    <row r="61" spans="2:90" ht="16.5" thickBot="1" x14ac:dyDescent="0.3">
      <c r="B61" s="114" t="s">
        <v>106</v>
      </c>
      <c r="C61" s="114" t="s">
        <v>187</v>
      </c>
      <c r="D61" s="115">
        <v>3</v>
      </c>
      <c r="E61" s="117">
        <f t="shared" si="52"/>
        <v>44449</v>
      </c>
      <c r="F61" s="118">
        <f t="shared" si="53"/>
        <v>0.4993055555555555</v>
      </c>
      <c r="G61" s="22">
        <v>0.50277777777777777</v>
      </c>
      <c r="H61" s="5">
        <f t="shared" si="13"/>
        <v>8.3333333430346102E-2</v>
      </c>
      <c r="I61" s="6">
        <f t="shared" si="14"/>
        <v>44449.499305555553</v>
      </c>
      <c r="J61" s="6">
        <f t="shared" si="15"/>
        <v>44449.50277777778</v>
      </c>
      <c r="K61" s="23" t="s">
        <v>141</v>
      </c>
      <c r="L61" s="3" t="str">
        <f t="shared" si="66"/>
        <v/>
      </c>
      <c r="M61" s="2">
        <f>IF(OR(K61="Rota",K61="Desliza"),(IF((MAX(N$36:N60))&gt;F$17,(MAX(N$36:N60)),F$17)),N60)</f>
        <v>4681</v>
      </c>
      <c r="N61" s="42">
        <v>4681</v>
      </c>
      <c r="O61" s="2">
        <f t="shared" si="54"/>
        <v>0</v>
      </c>
      <c r="P61" s="3" t="str">
        <f t="shared" si="55"/>
        <v/>
      </c>
      <c r="Q61" s="24"/>
      <c r="R61" s="24"/>
      <c r="S61" s="24"/>
      <c r="T61" s="132" t="str">
        <f t="shared" si="2"/>
        <v/>
      </c>
      <c r="U61" s="25"/>
      <c r="V61" s="25"/>
      <c r="W61" s="24"/>
      <c r="X61" s="26"/>
      <c r="Y61" s="25"/>
      <c r="Z61" s="25"/>
      <c r="AA61" s="3" t="str">
        <f t="shared" si="56"/>
        <v/>
      </c>
      <c r="AB61" s="24"/>
      <c r="AC61" s="26"/>
      <c r="AD61" s="25"/>
      <c r="AE61" s="54"/>
      <c r="AF61" s="54" t="s">
        <v>149</v>
      </c>
      <c r="AG61" s="54"/>
      <c r="AH61" s="54"/>
      <c r="AI61" s="54"/>
      <c r="AJ61" s="54"/>
      <c r="AK61" s="25"/>
      <c r="AL61" s="54" t="str">
        <f t="shared" si="3"/>
        <v/>
      </c>
      <c r="AM61" s="200" t="str">
        <f t="shared" si="4"/>
        <v/>
      </c>
      <c r="AN61" s="201" t="str">
        <f t="shared" si="5"/>
        <v/>
      </c>
      <c r="AO61" s="200" t="str">
        <f t="shared" si="17"/>
        <v/>
      </c>
      <c r="AP61" s="200" t="str">
        <f t="shared" si="6"/>
        <v/>
      </c>
      <c r="AQ61" s="200">
        <f t="shared" si="7"/>
        <v>8.3000000000000004E-2</v>
      </c>
      <c r="AR61" s="200" t="str">
        <f t="shared" si="18"/>
        <v/>
      </c>
      <c r="AS61" s="200" t="str">
        <f t="shared" si="19"/>
        <v/>
      </c>
      <c r="AT61" s="200" t="str">
        <f t="shared" si="20"/>
        <v/>
      </c>
      <c r="AU61" s="200">
        <f t="shared" si="21"/>
        <v>8.3333333430346102E-2</v>
      </c>
      <c r="AV61" s="54"/>
      <c r="AW61" s="200" t="str">
        <f t="shared" si="22"/>
        <v/>
      </c>
      <c r="AX61" s="201" t="str">
        <f t="shared" si="23"/>
        <v/>
      </c>
      <c r="AY61" s="7" t="str">
        <f t="shared" si="24"/>
        <v/>
      </c>
      <c r="AZ61" s="7" t="str">
        <f t="shared" si="25"/>
        <v/>
      </c>
      <c r="BA61" s="7" t="str">
        <f t="shared" si="26"/>
        <v/>
      </c>
      <c r="BB61" s="7" t="str">
        <f t="shared" si="57"/>
        <v/>
      </c>
      <c r="BC61" s="7" t="str">
        <f t="shared" si="58"/>
        <v/>
      </c>
      <c r="BD61" s="7" t="str">
        <f t="shared" si="59"/>
        <v/>
      </c>
      <c r="BE61" s="7" t="str">
        <f t="shared" si="60"/>
        <v/>
      </c>
      <c r="BF61" s="7" t="str">
        <f t="shared" si="61"/>
        <v/>
      </c>
      <c r="BG61" s="7" t="str">
        <f t="shared" si="62"/>
        <v/>
      </c>
      <c r="BH61" s="7" t="str">
        <f t="shared" si="63"/>
        <v/>
      </c>
      <c r="BI61" s="7" t="str">
        <f t="shared" si="64"/>
        <v/>
      </c>
      <c r="BJ61" s="7" t="str">
        <f t="shared" si="65"/>
        <v/>
      </c>
      <c r="BK61" s="7" t="str">
        <f t="shared" si="33"/>
        <v/>
      </c>
      <c r="BL61" s="7" t="str">
        <f t="shared" si="34"/>
        <v/>
      </c>
      <c r="BM61" s="7" t="str">
        <f t="shared" si="35"/>
        <v/>
      </c>
      <c r="BN61" s="7" t="str">
        <f t="shared" si="36"/>
        <v/>
      </c>
      <c r="BO61" s="7" t="str">
        <f t="shared" si="37"/>
        <v/>
      </c>
      <c r="BP61" s="7" t="str">
        <f t="shared" si="38"/>
        <v/>
      </c>
      <c r="BQ61" s="7" t="str">
        <f t="shared" si="39"/>
        <v/>
      </c>
      <c r="BR61" s="7" t="str">
        <f t="shared" si="40"/>
        <v/>
      </c>
      <c r="BS61" s="7" t="str">
        <f t="shared" si="41"/>
        <v/>
      </c>
      <c r="BT61" s="7" t="str">
        <f t="shared" si="42"/>
        <v/>
      </c>
      <c r="BU61" s="7" t="str">
        <f t="shared" si="43"/>
        <v/>
      </c>
      <c r="BV61" s="7">
        <f t="shared" si="44"/>
        <v>8.3333333430346102E-2</v>
      </c>
      <c r="BW61" s="7" t="str">
        <f t="shared" si="11"/>
        <v/>
      </c>
      <c r="BX61" s="7" t="str">
        <f t="shared" si="45"/>
        <v/>
      </c>
      <c r="BY61" s="7" t="str">
        <f t="shared" si="46"/>
        <v/>
      </c>
      <c r="BZ61" s="7" t="str">
        <f t="shared" si="47"/>
        <v/>
      </c>
      <c r="CA61" s="7" t="str">
        <f t="shared" si="48"/>
        <v/>
      </c>
      <c r="CB61" s="54"/>
      <c r="CC61" s="13"/>
      <c r="CD61" s="13"/>
      <c r="CE61" s="13"/>
      <c r="CF61" s="13"/>
      <c r="CG61" s="13"/>
      <c r="CH61" s="13"/>
      <c r="CI61" s="13"/>
      <c r="CJ61" s="13"/>
      <c r="CL61" s="21"/>
    </row>
    <row r="62" spans="2:90" ht="16.5" thickBot="1" x14ac:dyDescent="0.3">
      <c r="B62" s="114" t="s">
        <v>106</v>
      </c>
      <c r="C62" s="114" t="s">
        <v>187</v>
      </c>
      <c r="D62" s="115">
        <v>3</v>
      </c>
      <c r="E62" s="117">
        <f t="shared" si="52"/>
        <v>44449</v>
      </c>
      <c r="F62" s="118">
        <f t="shared" si="53"/>
        <v>0.50277777777777777</v>
      </c>
      <c r="G62" s="22">
        <v>0.50763888888888886</v>
      </c>
      <c r="H62" s="5">
        <f t="shared" si="13"/>
        <v>0.11666666669771075</v>
      </c>
      <c r="I62" s="6">
        <f t="shared" si="14"/>
        <v>44449.50277777778</v>
      </c>
      <c r="J62" s="6">
        <f t="shared" si="15"/>
        <v>44449.507638888892</v>
      </c>
      <c r="K62" s="23" t="s">
        <v>142</v>
      </c>
      <c r="L62" s="3" t="str">
        <f t="shared" si="66"/>
        <v/>
      </c>
      <c r="M62" s="2">
        <f>IF(OR(K62="Rota",K62="Desliza"),(IF((MAX(N$36:N61))&gt;F$17,(MAX(N$36:N61)),F$17)),N61)</f>
        <v>4681</v>
      </c>
      <c r="N62" s="42">
        <v>4681</v>
      </c>
      <c r="O62" s="2">
        <f t="shared" si="54"/>
        <v>0</v>
      </c>
      <c r="P62" s="3" t="str">
        <f t="shared" si="55"/>
        <v/>
      </c>
      <c r="Q62" s="24"/>
      <c r="R62" s="24"/>
      <c r="S62" s="24"/>
      <c r="T62" s="132" t="str">
        <f t="shared" si="2"/>
        <v/>
      </c>
      <c r="U62" s="25"/>
      <c r="V62" s="25"/>
      <c r="W62" s="24"/>
      <c r="X62" s="26"/>
      <c r="Y62" s="25"/>
      <c r="Z62" s="25"/>
      <c r="AA62" s="3" t="str">
        <f t="shared" si="56"/>
        <v/>
      </c>
      <c r="AB62" s="24"/>
      <c r="AC62" s="26"/>
      <c r="AD62" s="25"/>
      <c r="AE62" s="54"/>
      <c r="AF62" s="54" t="s">
        <v>149</v>
      </c>
      <c r="AG62" s="54"/>
      <c r="AH62" s="54"/>
      <c r="AI62" s="54"/>
      <c r="AJ62" s="54"/>
      <c r="AK62" s="25"/>
      <c r="AL62" s="54" t="str">
        <f t="shared" si="3"/>
        <v/>
      </c>
      <c r="AM62" s="200" t="str">
        <f t="shared" si="4"/>
        <v/>
      </c>
      <c r="AN62" s="201" t="str">
        <f t="shared" si="5"/>
        <v/>
      </c>
      <c r="AO62" s="200" t="str">
        <f t="shared" si="17"/>
        <v/>
      </c>
      <c r="AP62" s="200" t="str">
        <f t="shared" si="6"/>
        <v/>
      </c>
      <c r="AQ62" s="200" t="str">
        <f t="shared" si="7"/>
        <v/>
      </c>
      <c r="AR62" s="200" t="str">
        <f t="shared" si="18"/>
        <v/>
      </c>
      <c r="AS62" s="200" t="str">
        <f t="shared" si="19"/>
        <v/>
      </c>
      <c r="AT62" s="200" t="str">
        <f t="shared" si="20"/>
        <v/>
      </c>
      <c r="AU62" s="200" t="str">
        <f t="shared" si="21"/>
        <v/>
      </c>
      <c r="AV62" s="54"/>
      <c r="AW62" s="200" t="str">
        <f t="shared" si="22"/>
        <v/>
      </c>
      <c r="AX62" s="201" t="str">
        <f t="shared" si="23"/>
        <v/>
      </c>
      <c r="AY62" s="7" t="str">
        <f t="shared" si="24"/>
        <v/>
      </c>
      <c r="AZ62" s="7" t="str">
        <f t="shared" si="25"/>
        <v/>
      </c>
      <c r="BA62" s="7" t="str">
        <f t="shared" si="26"/>
        <v/>
      </c>
      <c r="BB62" s="7" t="str">
        <f t="shared" si="57"/>
        <v/>
      </c>
      <c r="BC62" s="7" t="str">
        <f t="shared" si="58"/>
        <v/>
      </c>
      <c r="BD62" s="7" t="str">
        <f t="shared" si="59"/>
        <v/>
      </c>
      <c r="BE62" s="7" t="str">
        <f t="shared" si="60"/>
        <v/>
      </c>
      <c r="BF62" s="7" t="str">
        <f t="shared" si="61"/>
        <v/>
      </c>
      <c r="BG62" s="7" t="str">
        <f t="shared" si="62"/>
        <v/>
      </c>
      <c r="BH62" s="7" t="str">
        <f t="shared" si="63"/>
        <v/>
      </c>
      <c r="BI62" s="7" t="str">
        <f t="shared" si="64"/>
        <v/>
      </c>
      <c r="BJ62" s="7" t="str">
        <f t="shared" si="65"/>
        <v/>
      </c>
      <c r="BK62" s="7" t="str">
        <f t="shared" si="33"/>
        <v/>
      </c>
      <c r="BL62" s="7" t="str">
        <f t="shared" si="34"/>
        <v/>
      </c>
      <c r="BM62" s="7" t="str">
        <f t="shared" si="35"/>
        <v/>
      </c>
      <c r="BN62" s="7" t="str">
        <f t="shared" si="36"/>
        <v/>
      </c>
      <c r="BO62" s="7" t="str">
        <f t="shared" si="37"/>
        <v/>
      </c>
      <c r="BP62" s="7" t="str">
        <f t="shared" si="38"/>
        <v/>
      </c>
      <c r="BQ62" s="7" t="str">
        <f t="shared" si="39"/>
        <v/>
      </c>
      <c r="BR62" s="7" t="str">
        <f t="shared" si="40"/>
        <v/>
      </c>
      <c r="BS62" s="7" t="str">
        <f t="shared" si="41"/>
        <v/>
      </c>
      <c r="BT62" s="7" t="str">
        <f t="shared" si="42"/>
        <v/>
      </c>
      <c r="BU62" s="7" t="str">
        <f t="shared" si="43"/>
        <v/>
      </c>
      <c r="BV62" s="7" t="str">
        <f t="shared" si="44"/>
        <v/>
      </c>
      <c r="BW62" s="7" t="str">
        <f t="shared" si="11"/>
        <v/>
      </c>
      <c r="BX62" s="7" t="str">
        <f t="shared" si="45"/>
        <v/>
      </c>
      <c r="BY62" s="7" t="str">
        <f t="shared" si="46"/>
        <v/>
      </c>
      <c r="BZ62" s="7" t="str">
        <f t="shared" si="47"/>
        <v/>
      </c>
      <c r="CA62" s="7" t="str">
        <f t="shared" si="48"/>
        <v/>
      </c>
      <c r="CB62" s="54"/>
      <c r="CC62" s="13"/>
      <c r="CD62" s="13"/>
      <c r="CE62" s="13"/>
      <c r="CF62" s="13"/>
      <c r="CG62" s="13"/>
      <c r="CH62" s="13"/>
      <c r="CI62" s="13"/>
      <c r="CJ62" s="13"/>
      <c r="CL62" s="21"/>
    </row>
    <row r="63" spans="2:90" ht="16.5" thickBot="1" x14ac:dyDescent="0.3">
      <c r="B63" s="114" t="s">
        <v>106</v>
      </c>
      <c r="C63" s="114" t="s">
        <v>187</v>
      </c>
      <c r="D63" s="115">
        <v>3</v>
      </c>
      <c r="E63" s="117">
        <f t="shared" si="52"/>
        <v>44449</v>
      </c>
      <c r="F63" s="118">
        <f t="shared" si="53"/>
        <v>0.50763888888888886</v>
      </c>
      <c r="G63" s="22">
        <v>0.51111111111111118</v>
      </c>
      <c r="H63" s="5">
        <f t="shared" si="13"/>
        <v>8.3333333255723119E-2</v>
      </c>
      <c r="I63" s="6">
        <f t="shared" si="14"/>
        <v>44449.507638888892</v>
      </c>
      <c r="J63" s="6">
        <f t="shared" si="15"/>
        <v>44449.511111111111</v>
      </c>
      <c r="K63" s="23" t="s">
        <v>12</v>
      </c>
      <c r="L63" s="3">
        <f t="shared" si="66"/>
        <v>8.3333333255723119E-2</v>
      </c>
      <c r="M63" s="2">
        <f>IF(OR(K63="Rota",K63="Desliza"),(IF((MAX(N$36:N62))&gt;F$17,(MAX(N$36:N62)),F$17)),N62)</f>
        <v>4681</v>
      </c>
      <c r="N63" s="42"/>
      <c r="O63" s="2" t="str">
        <f t="shared" si="54"/>
        <v/>
      </c>
      <c r="P63" s="3" t="str">
        <f t="shared" si="55"/>
        <v/>
      </c>
      <c r="Q63" s="24"/>
      <c r="R63" s="24"/>
      <c r="S63" s="24"/>
      <c r="T63" s="132" t="str">
        <f t="shared" si="2"/>
        <v/>
      </c>
      <c r="U63" s="25"/>
      <c r="V63" s="25"/>
      <c r="W63" s="24"/>
      <c r="X63" s="26"/>
      <c r="Y63" s="25"/>
      <c r="Z63" s="25"/>
      <c r="AA63" s="3" t="str">
        <f t="shared" si="56"/>
        <v/>
      </c>
      <c r="AB63" s="24"/>
      <c r="AC63" s="26"/>
      <c r="AD63" s="25"/>
      <c r="AE63" s="54"/>
      <c r="AF63" s="54" t="s">
        <v>149</v>
      </c>
      <c r="AG63" s="54"/>
      <c r="AH63" s="54"/>
      <c r="AI63" s="54"/>
      <c r="AJ63" s="54"/>
      <c r="AK63" s="25"/>
      <c r="AL63" s="54" t="str">
        <f t="shared" si="3"/>
        <v/>
      </c>
      <c r="AM63" s="200" t="str">
        <f t="shared" si="4"/>
        <v/>
      </c>
      <c r="AN63" s="201" t="str">
        <f t="shared" si="5"/>
        <v/>
      </c>
      <c r="AO63" s="200" t="str">
        <f t="shared" si="17"/>
        <v/>
      </c>
      <c r="AP63" s="200" t="str">
        <f t="shared" si="6"/>
        <v/>
      </c>
      <c r="AQ63" s="200" t="str">
        <f t="shared" si="7"/>
        <v/>
      </c>
      <c r="AR63" s="200" t="str">
        <f t="shared" si="18"/>
        <v/>
      </c>
      <c r="AS63" s="200" t="str">
        <f t="shared" si="19"/>
        <v/>
      </c>
      <c r="AT63" s="200" t="str">
        <f t="shared" si="20"/>
        <v/>
      </c>
      <c r="AU63" s="200">
        <f t="shared" si="21"/>
        <v>8.3333333255723119E-2</v>
      </c>
      <c r="AV63" s="54">
        <v>1.7666666666627862</v>
      </c>
      <c r="AW63" s="200" t="str">
        <f t="shared" si="22"/>
        <v/>
      </c>
      <c r="AX63" s="201" t="str">
        <f t="shared" si="23"/>
        <v/>
      </c>
      <c r="AY63" s="7" t="str">
        <f t="shared" si="24"/>
        <v/>
      </c>
      <c r="AZ63" s="7" t="str">
        <f t="shared" si="25"/>
        <v/>
      </c>
      <c r="BA63" s="7" t="str">
        <f t="shared" si="26"/>
        <v/>
      </c>
      <c r="BB63" s="7" t="str">
        <f t="shared" si="57"/>
        <v/>
      </c>
      <c r="BC63" s="7" t="str">
        <f t="shared" si="58"/>
        <v/>
      </c>
      <c r="BD63" s="7" t="str">
        <f t="shared" si="59"/>
        <v/>
      </c>
      <c r="BE63" s="7" t="str">
        <f t="shared" si="60"/>
        <v/>
      </c>
      <c r="BF63" s="7" t="str">
        <f t="shared" si="61"/>
        <v/>
      </c>
      <c r="BG63" s="7" t="str">
        <f t="shared" si="62"/>
        <v/>
      </c>
      <c r="BH63" s="7" t="str">
        <f t="shared" si="63"/>
        <v/>
      </c>
      <c r="BI63" s="7" t="str">
        <f t="shared" si="64"/>
        <v/>
      </c>
      <c r="BJ63" s="7" t="str">
        <f t="shared" si="65"/>
        <v/>
      </c>
      <c r="BK63" s="7" t="str">
        <f t="shared" si="33"/>
        <v/>
      </c>
      <c r="BL63" s="7" t="str">
        <f t="shared" si="34"/>
        <v/>
      </c>
      <c r="BM63" s="7" t="str">
        <f t="shared" si="35"/>
        <v/>
      </c>
      <c r="BN63" s="7" t="str">
        <f t="shared" si="36"/>
        <v/>
      </c>
      <c r="BO63" s="7" t="str">
        <f t="shared" si="37"/>
        <v/>
      </c>
      <c r="BP63" s="7" t="str">
        <f t="shared" si="38"/>
        <v/>
      </c>
      <c r="BQ63" s="7" t="str">
        <f t="shared" si="39"/>
        <v/>
      </c>
      <c r="BR63" s="7" t="str">
        <f t="shared" si="40"/>
        <v/>
      </c>
      <c r="BS63" s="7" t="str">
        <f t="shared" si="41"/>
        <v/>
      </c>
      <c r="BT63" s="7" t="str">
        <f t="shared" si="42"/>
        <v/>
      </c>
      <c r="BU63" s="7" t="str">
        <f t="shared" si="43"/>
        <v/>
      </c>
      <c r="BV63" s="7" t="str">
        <f t="shared" si="44"/>
        <v/>
      </c>
      <c r="BW63" s="7" t="str">
        <f t="shared" si="11"/>
        <v/>
      </c>
      <c r="BX63" s="7" t="str">
        <f t="shared" si="45"/>
        <v/>
      </c>
      <c r="BY63" s="7" t="str">
        <f t="shared" si="46"/>
        <v/>
      </c>
      <c r="BZ63" s="7" t="str">
        <f t="shared" si="47"/>
        <v/>
      </c>
      <c r="CA63" s="7" t="str">
        <f t="shared" si="48"/>
        <v/>
      </c>
      <c r="CB63" s="54"/>
      <c r="CC63" s="13"/>
      <c r="CD63" s="13"/>
      <c r="CE63" s="13"/>
      <c r="CF63" s="13"/>
      <c r="CG63" s="13"/>
      <c r="CH63" s="13"/>
      <c r="CI63" s="13"/>
      <c r="CJ63" s="13"/>
      <c r="CL63" s="21"/>
    </row>
    <row r="64" spans="2:90" ht="16.5" thickBot="1" x14ac:dyDescent="0.3">
      <c r="B64" s="114" t="s">
        <v>106</v>
      </c>
      <c r="C64" s="114" t="s">
        <v>187</v>
      </c>
      <c r="D64" s="115">
        <v>3</v>
      </c>
      <c r="E64" s="117">
        <f t="shared" si="52"/>
        <v>44449</v>
      </c>
      <c r="F64" s="118">
        <f t="shared" si="53"/>
        <v>0.51111111111111118</v>
      </c>
      <c r="G64" s="22">
        <v>0.53333333333333333</v>
      </c>
      <c r="H64" s="5">
        <f t="shared" si="13"/>
        <v>0.53333333332557231</v>
      </c>
      <c r="I64" s="6">
        <f t="shared" si="14"/>
        <v>44449.511111111111</v>
      </c>
      <c r="J64" s="6">
        <f t="shared" si="15"/>
        <v>44449.533333333333</v>
      </c>
      <c r="K64" s="23" t="s">
        <v>17</v>
      </c>
      <c r="L64" s="3" t="str">
        <f t="shared" si="66"/>
        <v/>
      </c>
      <c r="M64" s="2">
        <f>IF(OR(K64="Rota",K64="Desliza"),(IF((MAX(N$36:N63))&gt;F$17,(MAX(N$36:N63)),F$17)),N63)</f>
        <v>4681</v>
      </c>
      <c r="N64" s="42">
        <v>4775</v>
      </c>
      <c r="O64" s="2">
        <f t="shared" si="54"/>
        <v>94</v>
      </c>
      <c r="P64" s="3">
        <f t="shared" si="55"/>
        <v>176.25000000256478</v>
      </c>
      <c r="Q64" s="24"/>
      <c r="R64" s="24"/>
      <c r="S64" s="24">
        <v>100</v>
      </c>
      <c r="T64" s="132">
        <f t="shared" si="2"/>
        <v>100</v>
      </c>
      <c r="U64" s="25">
        <v>18</v>
      </c>
      <c r="V64" s="25">
        <v>1200</v>
      </c>
      <c r="W64" s="24">
        <v>18</v>
      </c>
      <c r="X64" s="26">
        <v>9</v>
      </c>
      <c r="Y64" s="25">
        <v>2100</v>
      </c>
      <c r="Z64" s="25">
        <v>2100</v>
      </c>
      <c r="AA64" s="3" t="str">
        <f t="shared" si="56"/>
        <v/>
      </c>
      <c r="AB64" s="24"/>
      <c r="AC64" s="26"/>
      <c r="AD64" s="25"/>
      <c r="AE64" s="54"/>
      <c r="AF64" s="54" t="s">
        <v>149</v>
      </c>
      <c r="AG64" s="54"/>
      <c r="AH64" s="54"/>
      <c r="AI64" s="54"/>
      <c r="AJ64" s="54"/>
      <c r="AK64" s="25"/>
      <c r="AL64" s="54">
        <f t="shared" si="3"/>
        <v>90</v>
      </c>
      <c r="AM64" s="200">
        <f t="shared" si="4"/>
        <v>120</v>
      </c>
      <c r="AN64" s="201">
        <f t="shared" si="5"/>
        <v>90</v>
      </c>
      <c r="AO64" s="200" t="str">
        <f t="shared" si="17"/>
        <v/>
      </c>
      <c r="AP64" s="200" t="str">
        <f t="shared" si="6"/>
        <v/>
      </c>
      <c r="AQ64" s="200" t="str">
        <f t="shared" si="7"/>
        <v/>
      </c>
      <c r="AR64" s="200" t="str">
        <f t="shared" si="18"/>
        <v/>
      </c>
      <c r="AS64" s="200" t="str">
        <f t="shared" si="19"/>
        <v/>
      </c>
      <c r="AT64" s="200">
        <f t="shared" si="20"/>
        <v>94</v>
      </c>
      <c r="AU64" s="200">
        <f t="shared" si="21"/>
        <v>0.53333333332557231</v>
      </c>
      <c r="AV64" s="54">
        <v>0.81666666670935228</v>
      </c>
      <c r="AW64" s="200">
        <f t="shared" si="22"/>
        <v>115.10204081031037</v>
      </c>
      <c r="AX64" s="201">
        <f t="shared" si="23"/>
        <v>176.25000000256478</v>
      </c>
      <c r="AY64" s="7" t="str">
        <f t="shared" si="24"/>
        <v/>
      </c>
      <c r="AZ64" s="7">
        <f t="shared" si="25"/>
        <v>115.10204081031037</v>
      </c>
      <c r="BA64" s="7" t="str">
        <f t="shared" si="26"/>
        <v/>
      </c>
      <c r="BB64" s="7">
        <f t="shared" si="57"/>
        <v>94</v>
      </c>
      <c r="BC64" s="7" t="str">
        <f t="shared" si="58"/>
        <v/>
      </c>
      <c r="BD64" s="7" t="str">
        <f t="shared" si="59"/>
        <v/>
      </c>
      <c r="BE64" s="7" t="str">
        <f t="shared" si="60"/>
        <v/>
      </c>
      <c r="BF64" s="7">
        <f t="shared" si="61"/>
        <v>94</v>
      </c>
      <c r="BG64" s="7" t="str">
        <f t="shared" si="62"/>
        <v/>
      </c>
      <c r="BH64" s="7" t="str">
        <f t="shared" si="63"/>
        <v/>
      </c>
      <c r="BI64" s="7" t="str">
        <f t="shared" si="64"/>
        <v/>
      </c>
      <c r="BJ64" s="7" t="str">
        <f t="shared" si="65"/>
        <v/>
      </c>
      <c r="BK64" s="7" t="str">
        <f t="shared" si="33"/>
        <v/>
      </c>
      <c r="BL64" s="7" t="str">
        <f t="shared" si="34"/>
        <v/>
      </c>
      <c r="BM64" s="7" t="str">
        <f t="shared" si="35"/>
        <v/>
      </c>
      <c r="BN64" s="7" t="str">
        <f t="shared" si="36"/>
        <v/>
      </c>
      <c r="BO64" s="7" t="str">
        <f t="shared" si="37"/>
        <v/>
      </c>
      <c r="BP64" s="7" t="str">
        <f t="shared" si="38"/>
        <v/>
      </c>
      <c r="BQ64" s="7" t="str">
        <f t="shared" si="39"/>
        <v/>
      </c>
      <c r="BR64" s="7" t="str">
        <f t="shared" si="40"/>
        <v/>
      </c>
      <c r="BS64" s="7" t="str">
        <f t="shared" si="41"/>
        <v/>
      </c>
      <c r="BT64" s="7" t="str">
        <f t="shared" si="42"/>
        <v/>
      </c>
      <c r="BU64" s="7" t="str">
        <f t="shared" si="43"/>
        <v/>
      </c>
      <c r="BV64" s="7" t="str">
        <f t="shared" si="44"/>
        <v/>
      </c>
      <c r="BW64" s="7" t="str">
        <f t="shared" si="11"/>
        <v/>
      </c>
      <c r="BX64" s="7" t="str">
        <f t="shared" si="45"/>
        <v/>
      </c>
      <c r="BY64" s="7" t="str">
        <f t="shared" si="46"/>
        <v/>
      </c>
      <c r="BZ64" s="7" t="str">
        <f t="shared" si="47"/>
        <v/>
      </c>
      <c r="CA64" s="7" t="str">
        <f t="shared" si="48"/>
        <v/>
      </c>
      <c r="CB64" s="54"/>
      <c r="CC64" s="13"/>
      <c r="CD64" s="13"/>
      <c r="CE64" s="13"/>
      <c r="CF64" s="13"/>
      <c r="CG64" s="13"/>
      <c r="CH64" s="13"/>
      <c r="CI64" s="13"/>
      <c r="CJ64" s="13"/>
      <c r="CL64" s="21"/>
    </row>
    <row r="65" spans="2:90" ht="16.5" thickBot="1" x14ac:dyDescent="0.3">
      <c r="B65" s="114" t="s">
        <v>106</v>
      </c>
      <c r="C65" s="114" t="s">
        <v>187</v>
      </c>
      <c r="D65" s="115">
        <v>3</v>
      </c>
      <c r="E65" s="117">
        <f t="shared" si="52"/>
        <v>44449</v>
      </c>
      <c r="F65" s="118">
        <f t="shared" si="53"/>
        <v>0.53333333333333333</v>
      </c>
      <c r="G65" s="22">
        <v>0.53541666666666665</v>
      </c>
      <c r="H65" s="5">
        <f t="shared" si="13"/>
        <v>4.9999999988358468E-2</v>
      </c>
      <c r="I65" s="6">
        <f t="shared" si="14"/>
        <v>44449.533333333333</v>
      </c>
      <c r="J65" s="6">
        <f t="shared" si="15"/>
        <v>44449.535416666666</v>
      </c>
      <c r="K65" s="23" t="s">
        <v>5</v>
      </c>
      <c r="L65" s="3" t="str">
        <f t="shared" si="66"/>
        <v/>
      </c>
      <c r="M65" s="2">
        <f>IF(OR(K65="Rota",K65="Desliza"),(IF((MAX(N$36:N64))&gt;F$17,(MAX(N$36:N64)),F$17)),N64)</f>
        <v>4775</v>
      </c>
      <c r="N65" s="42">
        <v>4775</v>
      </c>
      <c r="O65" s="2">
        <f t="shared" si="54"/>
        <v>0</v>
      </c>
      <c r="P65" s="3" t="str">
        <f t="shared" si="55"/>
        <v/>
      </c>
      <c r="Q65" s="24"/>
      <c r="R65" s="24"/>
      <c r="S65" s="24"/>
      <c r="T65" s="132" t="str">
        <f t="shared" si="2"/>
        <v/>
      </c>
      <c r="U65" s="25"/>
      <c r="V65" s="25"/>
      <c r="W65" s="24"/>
      <c r="X65" s="26"/>
      <c r="Y65" s="25"/>
      <c r="Z65" s="25"/>
      <c r="AA65" s="3" t="str">
        <f t="shared" si="56"/>
        <v/>
      </c>
      <c r="AB65" s="24"/>
      <c r="AC65" s="26"/>
      <c r="AD65" s="25"/>
      <c r="AE65" s="54"/>
      <c r="AF65" s="54" t="s">
        <v>149</v>
      </c>
      <c r="AG65" s="54"/>
      <c r="AH65" s="54"/>
      <c r="AI65" s="54"/>
      <c r="AJ65" s="54"/>
      <c r="AK65" s="25"/>
      <c r="AL65" s="54" t="str">
        <f t="shared" si="3"/>
        <v/>
      </c>
      <c r="AM65" s="200" t="str">
        <f t="shared" si="4"/>
        <v/>
      </c>
      <c r="AN65" s="201" t="str">
        <f t="shared" si="5"/>
        <v/>
      </c>
      <c r="AO65" s="200" t="str">
        <f t="shared" si="17"/>
        <v/>
      </c>
      <c r="AP65" s="200" t="str">
        <f t="shared" si="6"/>
        <v/>
      </c>
      <c r="AQ65" s="200" t="str">
        <f t="shared" si="7"/>
        <v/>
      </c>
      <c r="AR65" s="200">
        <f t="shared" si="18"/>
        <v>0.05</v>
      </c>
      <c r="AS65" s="200" t="str">
        <f t="shared" si="19"/>
        <v/>
      </c>
      <c r="AT65" s="200" t="str">
        <f t="shared" si="20"/>
        <v/>
      </c>
      <c r="AU65" s="200">
        <f t="shared" si="21"/>
        <v>4.9999999988358468E-2</v>
      </c>
      <c r="AV65" s="54"/>
      <c r="AW65" s="200" t="str">
        <f t="shared" si="22"/>
        <v/>
      </c>
      <c r="AX65" s="201" t="str">
        <f t="shared" si="23"/>
        <v/>
      </c>
      <c r="AY65" s="7" t="str">
        <f t="shared" si="24"/>
        <v/>
      </c>
      <c r="AZ65" s="7" t="str">
        <f t="shared" si="25"/>
        <v/>
      </c>
      <c r="BA65" s="7" t="str">
        <f t="shared" si="26"/>
        <v/>
      </c>
      <c r="BB65" s="7" t="str">
        <f t="shared" si="57"/>
        <v/>
      </c>
      <c r="BC65" s="7" t="str">
        <f t="shared" si="58"/>
        <v/>
      </c>
      <c r="BD65" s="7" t="str">
        <f t="shared" si="59"/>
        <v/>
      </c>
      <c r="BE65" s="7" t="str">
        <f t="shared" si="60"/>
        <v/>
      </c>
      <c r="BF65" s="7" t="str">
        <f t="shared" si="61"/>
        <v/>
      </c>
      <c r="BG65" s="7" t="str">
        <f t="shared" si="62"/>
        <v/>
      </c>
      <c r="BH65" s="7" t="str">
        <f t="shared" si="63"/>
        <v/>
      </c>
      <c r="BI65" s="7" t="str">
        <f t="shared" si="64"/>
        <v/>
      </c>
      <c r="BJ65" s="7" t="str">
        <f t="shared" si="65"/>
        <v/>
      </c>
      <c r="BK65" s="7" t="str">
        <f t="shared" si="33"/>
        <v/>
      </c>
      <c r="BL65" s="7" t="str">
        <f t="shared" si="34"/>
        <v/>
      </c>
      <c r="BM65" s="7" t="str">
        <f t="shared" si="35"/>
        <v/>
      </c>
      <c r="BN65" s="7" t="str">
        <f t="shared" si="36"/>
        <v/>
      </c>
      <c r="BO65" s="7" t="str">
        <f t="shared" si="37"/>
        <v/>
      </c>
      <c r="BP65" s="7" t="str">
        <f t="shared" si="38"/>
        <v/>
      </c>
      <c r="BQ65" s="7" t="str">
        <f t="shared" si="39"/>
        <v/>
      </c>
      <c r="BR65" s="7" t="str">
        <f t="shared" si="40"/>
        <v/>
      </c>
      <c r="BS65" s="7" t="str">
        <f t="shared" si="41"/>
        <v/>
      </c>
      <c r="BT65" s="7" t="str">
        <f t="shared" si="42"/>
        <v/>
      </c>
      <c r="BU65" s="7" t="str">
        <f t="shared" si="43"/>
        <v/>
      </c>
      <c r="BV65" s="7" t="str">
        <f t="shared" si="44"/>
        <v/>
      </c>
      <c r="BW65" s="7" t="str">
        <f t="shared" si="11"/>
        <v/>
      </c>
      <c r="BX65" s="7" t="str">
        <f t="shared" si="45"/>
        <v/>
      </c>
      <c r="BY65" s="7" t="str">
        <f t="shared" si="46"/>
        <v/>
      </c>
      <c r="BZ65" s="7">
        <f t="shared" si="47"/>
        <v>4.9999999988358468E-2</v>
      </c>
      <c r="CA65" s="7" t="str">
        <f t="shared" si="48"/>
        <v/>
      </c>
      <c r="CB65" s="54"/>
      <c r="CC65" s="13"/>
      <c r="CD65" s="13"/>
      <c r="CE65" s="13"/>
      <c r="CF65" s="13"/>
      <c r="CG65" s="13"/>
      <c r="CH65" s="13"/>
      <c r="CI65" s="13"/>
      <c r="CJ65" s="13"/>
      <c r="CL65" s="21"/>
    </row>
    <row r="66" spans="2:90" ht="16.5" thickBot="1" x14ac:dyDescent="0.3">
      <c r="B66" s="114" t="s">
        <v>106</v>
      </c>
      <c r="C66" s="114" t="s">
        <v>187</v>
      </c>
      <c r="D66" s="115">
        <v>3</v>
      </c>
      <c r="E66" s="117">
        <f t="shared" si="52"/>
        <v>44449</v>
      </c>
      <c r="F66" s="118">
        <f t="shared" si="53"/>
        <v>0.53541666666666665</v>
      </c>
      <c r="G66" s="22">
        <v>0.53749999999999998</v>
      </c>
      <c r="H66" s="5">
        <f t="shared" si="13"/>
        <v>4.9999999988358468E-2</v>
      </c>
      <c r="I66" s="6">
        <f t="shared" si="14"/>
        <v>44449.535416666666</v>
      </c>
      <c r="J66" s="6">
        <f t="shared" si="15"/>
        <v>44449.537499999999</v>
      </c>
      <c r="K66" s="23" t="s">
        <v>21</v>
      </c>
      <c r="L66" s="3" t="str">
        <f t="shared" si="66"/>
        <v/>
      </c>
      <c r="M66" s="2">
        <f>IF(OR(K66="Rota",K66="Desliza"),(IF((MAX(N$36:N65))&gt;F$17,(MAX(N$36:N65)),F$17)),N65)</f>
        <v>4775</v>
      </c>
      <c r="N66" s="42">
        <v>4775</v>
      </c>
      <c r="O66" s="2">
        <f t="shared" si="54"/>
        <v>0</v>
      </c>
      <c r="P66" s="3" t="str">
        <f t="shared" si="55"/>
        <v/>
      </c>
      <c r="Q66" s="24"/>
      <c r="R66" s="24"/>
      <c r="S66" s="24"/>
      <c r="T66" s="132" t="str">
        <f t="shared" si="2"/>
        <v/>
      </c>
      <c r="U66" s="25"/>
      <c r="V66" s="25"/>
      <c r="W66" s="24"/>
      <c r="X66" s="26"/>
      <c r="Y66" s="25"/>
      <c r="Z66" s="25"/>
      <c r="AA66" s="3" t="str">
        <f t="shared" si="56"/>
        <v/>
      </c>
      <c r="AB66" s="24"/>
      <c r="AC66" s="26"/>
      <c r="AD66" s="25"/>
      <c r="AE66" s="54"/>
      <c r="AF66" s="54" t="s">
        <v>149</v>
      </c>
      <c r="AG66" s="54"/>
      <c r="AH66" s="54"/>
      <c r="AI66" s="54"/>
      <c r="AJ66" s="54"/>
      <c r="AK66" s="25"/>
      <c r="AL66" s="54" t="str">
        <f t="shared" si="3"/>
        <v/>
      </c>
      <c r="AM66" s="200" t="str">
        <f t="shared" si="4"/>
        <v/>
      </c>
      <c r="AN66" s="201" t="str">
        <f t="shared" si="5"/>
        <v/>
      </c>
      <c r="AO66" s="200" t="str">
        <f t="shared" si="17"/>
        <v/>
      </c>
      <c r="AP66" s="200" t="str">
        <f t="shared" si="6"/>
        <v/>
      </c>
      <c r="AQ66" s="200" t="str">
        <f t="shared" si="7"/>
        <v/>
      </c>
      <c r="AR66" s="200" t="str">
        <f t="shared" si="18"/>
        <v/>
      </c>
      <c r="AS66" s="200">
        <f t="shared" si="19"/>
        <v>0.1</v>
      </c>
      <c r="AT66" s="200" t="str">
        <f t="shared" si="20"/>
        <v/>
      </c>
      <c r="AU66" s="200">
        <f t="shared" si="21"/>
        <v>4.9999999988358468E-2</v>
      </c>
      <c r="AV66" s="54"/>
      <c r="AW66" s="200" t="str">
        <f t="shared" si="22"/>
        <v/>
      </c>
      <c r="AX66" s="201" t="str">
        <f t="shared" si="23"/>
        <v/>
      </c>
      <c r="AY66" s="7" t="str">
        <f t="shared" si="24"/>
        <v/>
      </c>
      <c r="AZ66" s="7" t="str">
        <f t="shared" si="25"/>
        <v/>
      </c>
      <c r="BA66" s="7" t="str">
        <f t="shared" si="26"/>
        <v/>
      </c>
      <c r="BB66" s="7" t="str">
        <f t="shared" si="57"/>
        <v/>
      </c>
      <c r="BC66" s="7" t="str">
        <f t="shared" si="58"/>
        <v/>
      </c>
      <c r="BD66" s="7" t="str">
        <f t="shared" si="59"/>
        <v/>
      </c>
      <c r="BE66" s="7" t="str">
        <f t="shared" si="60"/>
        <v/>
      </c>
      <c r="BF66" s="7" t="str">
        <f t="shared" si="61"/>
        <v/>
      </c>
      <c r="BG66" s="7" t="str">
        <f t="shared" si="62"/>
        <v/>
      </c>
      <c r="BH66" s="7" t="str">
        <f t="shared" si="63"/>
        <v/>
      </c>
      <c r="BI66" s="7" t="str">
        <f t="shared" si="64"/>
        <v/>
      </c>
      <c r="BJ66" s="7" t="str">
        <f t="shared" si="65"/>
        <v/>
      </c>
      <c r="BK66" s="7" t="str">
        <f t="shared" si="33"/>
        <v/>
      </c>
      <c r="BL66" s="7" t="str">
        <f t="shared" si="34"/>
        <v/>
      </c>
      <c r="BM66" s="7" t="str">
        <f t="shared" si="35"/>
        <v/>
      </c>
      <c r="BN66" s="7" t="str">
        <f t="shared" si="36"/>
        <v/>
      </c>
      <c r="BO66" s="7" t="str">
        <f t="shared" si="37"/>
        <v/>
      </c>
      <c r="BP66" s="7" t="str">
        <f t="shared" si="38"/>
        <v/>
      </c>
      <c r="BQ66" s="7" t="str">
        <f t="shared" si="39"/>
        <v/>
      </c>
      <c r="BR66" s="7" t="str">
        <f t="shared" si="40"/>
        <v/>
      </c>
      <c r="BS66" s="7" t="str">
        <f t="shared" si="41"/>
        <v/>
      </c>
      <c r="BT66" s="7" t="str">
        <f t="shared" si="42"/>
        <v/>
      </c>
      <c r="BU66" s="7" t="str">
        <f t="shared" si="43"/>
        <v/>
      </c>
      <c r="BV66" s="7" t="str">
        <f t="shared" si="44"/>
        <v/>
      </c>
      <c r="BW66" s="7" t="str">
        <f t="shared" si="11"/>
        <v/>
      </c>
      <c r="BX66" s="7">
        <f t="shared" si="45"/>
        <v>4.9999999988358468E-2</v>
      </c>
      <c r="BY66" s="7" t="str">
        <f t="shared" si="46"/>
        <v/>
      </c>
      <c r="BZ66" s="7" t="str">
        <f t="shared" si="47"/>
        <v/>
      </c>
      <c r="CA66" s="7" t="str">
        <f t="shared" si="48"/>
        <v/>
      </c>
      <c r="CB66" s="54"/>
      <c r="CC66" s="13"/>
      <c r="CD66" s="13"/>
      <c r="CE66" s="13"/>
      <c r="CF66" s="13"/>
      <c r="CG66" s="13"/>
      <c r="CH66" s="13"/>
      <c r="CI66" s="13"/>
      <c r="CJ66" s="13"/>
      <c r="CL66" s="21"/>
    </row>
    <row r="67" spans="2:90" ht="16.5" thickBot="1" x14ac:dyDescent="0.3">
      <c r="B67" s="114" t="s">
        <v>106</v>
      </c>
      <c r="C67" s="114" t="s">
        <v>187</v>
      </c>
      <c r="D67" s="115">
        <v>3</v>
      </c>
      <c r="E67" s="117">
        <f t="shared" si="52"/>
        <v>44449</v>
      </c>
      <c r="F67" s="118">
        <f t="shared" si="53"/>
        <v>0.53749999999999998</v>
      </c>
      <c r="G67" s="22">
        <v>0.54305555555555551</v>
      </c>
      <c r="H67" s="5">
        <f t="shared" si="13"/>
        <v>0.13333333341870457</v>
      </c>
      <c r="I67" s="6">
        <f t="shared" si="14"/>
        <v>44449.537499999999</v>
      </c>
      <c r="J67" s="6">
        <f t="shared" si="15"/>
        <v>44449.543055555558</v>
      </c>
      <c r="K67" s="23" t="s">
        <v>141</v>
      </c>
      <c r="L67" s="3" t="str">
        <f t="shared" si="66"/>
        <v/>
      </c>
      <c r="M67" s="2">
        <f>IF(OR(K67="Rota",K67="Desliza"),(IF((MAX(N$36:N66))&gt;F$17,(MAX(N$36:N66)),F$17)),N66)</f>
        <v>4775</v>
      </c>
      <c r="N67" s="42">
        <v>4775</v>
      </c>
      <c r="O67" s="2">
        <f t="shared" si="54"/>
        <v>0</v>
      </c>
      <c r="P67" s="3" t="str">
        <f t="shared" si="55"/>
        <v/>
      </c>
      <c r="Q67" s="24"/>
      <c r="R67" s="24"/>
      <c r="S67" s="24"/>
      <c r="T67" s="132" t="str">
        <f t="shared" si="2"/>
        <v/>
      </c>
      <c r="U67" s="25"/>
      <c r="V67" s="25"/>
      <c r="W67" s="24"/>
      <c r="X67" s="26"/>
      <c r="Y67" s="25"/>
      <c r="Z67" s="25"/>
      <c r="AA67" s="3" t="str">
        <f t="shared" si="56"/>
        <v/>
      </c>
      <c r="AB67" s="24"/>
      <c r="AC67" s="26"/>
      <c r="AD67" s="25"/>
      <c r="AE67" s="54"/>
      <c r="AF67" s="54" t="s">
        <v>149</v>
      </c>
      <c r="AG67" s="54"/>
      <c r="AH67" s="54"/>
      <c r="AI67" s="54"/>
      <c r="AJ67" s="54"/>
      <c r="AK67" s="25"/>
      <c r="AL67" s="54" t="str">
        <f t="shared" si="3"/>
        <v/>
      </c>
      <c r="AM67" s="200" t="str">
        <f t="shared" si="4"/>
        <v/>
      </c>
      <c r="AN67" s="201" t="str">
        <f t="shared" si="5"/>
        <v/>
      </c>
      <c r="AO67" s="200" t="str">
        <f t="shared" si="17"/>
        <v/>
      </c>
      <c r="AP67" s="200" t="str">
        <f t="shared" si="6"/>
        <v/>
      </c>
      <c r="AQ67" s="200">
        <f t="shared" si="7"/>
        <v>8.3000000000000004E-2</v>
      </c>
      <c r="AR67" s="200" t="str">
        <f t="shared" si="18"/>
        <v/>
      </c>
      <c r="AS67" s="200" t="str">
        <f t="shared" si="19"/>
        <v/>
      </c>
      <c r="AT67" s="200" t="str">
        <f t="shared" si="20"/>
        <v/>
      </c>
      <c r="AU67" s="200">
        <f t="shared" si="21"/>
        <v>0.13333333341870457</v>
      </c>
      <c r="AV67" s="54">
        <v>2.25</v>
      </c>
      <c r="AW67" s="200" t="str">
        <f t="shared" si="22"/>
        <v/>
      </c>
      <c r="AX67" s="201" t="str">
        <f t="shared" si="23"/>
        <v/>
      </c>
      <c r="AY67" s="7" t="str">
        <f t="shared" si="24"/>
        <v/>
      </c>
      <c r="AZ67" s="7" t="str">
        <f t="shared" si="25"/>
        <v/>
      </c>
      <c r="BA67" s="7" t="str">
        <f t="shared" si="26"/>
        <v/>
      </c>
      <c r="BB67" s="7" t="str">
        <f t="shared" si="57"/>
        <v/>
      </c>
      <c r="BC67" s="7" t="str">
        <f t="shared" si="58"/>
        <v/>
      </c>
      <c r="BD67" s="7" t="str">
        <f t="shared" si="59"/>
        <v/>
      </c>
      <c r="BE67" s="7" t="str">
        <f t="shared" si="60"/>
        <v/>
      </c>
      <c r="BF67" s="7" t="str">
        <f t="shared" si="61"/>
        <v/>
      </c>
      <c r="BG67" s="7" t="str">
        <f t="shared" si="62"/>
        <v/>
      </c>
      <c r="BH67" s="7" t="str">
        <f t="shared" si="63"/>
        <v/>
      </c>
      <c r="BI67" s="7" t="str">
        <f t="shared" si="64"/>
        <v/>
      </c>
      <c r="BJ67" s="7" t="str">
        <f t="shared" si="65"/>
        <v/>
      </c>
      <c r="BK67" s="7" t="str">
        <f t="shared" si="33"/>
        <v/>
      </c>
      <c r="BL67" s="7" t="str">
        <f t="shared" si="34"/>
        <v/>
      </c>
      <c r="BM67" s="7" t="str">
        <f t="shared" si="35"/>
        <v/>
      </c>
      <c r="BN67" s="7" t="str">
        <f t="shared" si="36"/>
        <v/>
      </c>
      <c r="BO67" s="7" t="str">
        <f t="shared" si="37"/>
        <v/>
      </c>
      <c r="BP67" s="7" t="str">
        <f t="shared" si="38"/>
        <v/>
      </c>
      <c r="BQ67" s="7" t="str">
        <f t="shared" si="39"/>
        <v/>
      </c>
      <c r="BR67" s="7" t="str">
        <f t="shared" si="40"/>
        <v/>
      </c>
      <c r="BS67" s="7" t="str">
        <f t="shared" si="41"/>
        <v/>
      </c>
      <c r="BT67" s="7" t="str">
        <f t="shared" si="42"/>
        <v/>
      </c>
      <c r="BU67" s="7" t="str">
        <f t="shared" si="43"/>
        <v/>
      </c>
      <c r="BV67" s="7">
        <f t="shared" si="44"/>
        <v>0.13333333341870457</v>
      </c>
      <c r="BW67" s="7" t="str">
        <f t="shared" si="11"/>
        <v/>
      </c>
      <c r="BX67" s="7" t="str">
        <f t="shared" si="45"/>
        <v/>
      </c>
      <c r="BY67" s="7" t="str">
        <f t="shared" si="46"/>
        <v/>
      </c>
      <c r="BZ67" s="7" t="str">
        <f t="shared" si="47"/>
        <v/>
      </c>
      <c r="CA67" s="7" t="str">
        <f t="shared" si="48"/>
        <v/>
      </c>
      <c r="CB67" s="54"/>
      <c r="CC67" s="13"/>
      <c r="CD67" s="13"/>
      <c r="CE67" s="13"/>
      <c r="CF67" s="13"/>
      <c r="CG67" s="13"/>
      <c r="CH67" s="13"/>
      <c r="CI67" s="13"/>
      <c r="CJ67" s="13"/>
      <c r="CL67" s="21"/>
    </row>
    <row r="68" spans="2:90" ht="16.5" thickBot="1" x14ac:dyDescent="0.3">
      <c r="B68" s="114" t="s">
        <v>106</v>
      </c>
      <c r="C68" s="114" t="s">
        <v>187</v>
      </c>
      <c r="D68" s="115">
        <v>3</v>
      </c>
      <c r="E68" s="117">
        <f t="shared" si="52"/>
        <v>44449</v>
      </c>
      <c r="F68" s="118">
        <f t="shared" si="53"/>
        <v>0.54305555555555551</v>
      </c>
      <c r="G68" s="22">
        <v>0.54861111111111105</v>
      </c>
      <c r="H68" s="5">
        <f t="shared" si="13"/>
        <v>0.13333333324408159</v>
      </c>
      <c r="I68" s="6">
        <f t="shared" si="14"/>
        <v>44449.543055555558</v>
      </c>
      <c r="J68" s="6">
        <f t="shared" si="15"/>
        <v>44449.548611111109</v>
      </c>
      <c r="K68" s="23" t="s">
        <v>142</v>
      </c>
      <c r="L68" s="3" t="str">
        <f t="shared" si="66"/>
        <v/>
      </c>
      <c r="M68" s="2">
        <f>IF(OR(K68="Rota",K68="Desliza"),(IF((MAX(N$36:N67))&gt;F$17,(MAX(N$36:N67)),F$17)),N67)</f>
        <v>4775</v>
      </c>
      <c r="N68" s="42"/>
      <c r="O68" s="2" t="str">
        <f t="shared" si="54"/>
        <v/>
      </c>
      <c r="P68" s="3" t="str">
        <f t="shared" si="55"/>
        <v/>
      </c>
      <c r="Q68" s="24"/>
      <c r="R68" s="24"/>
      <c r="S68" s="24"/>
      <c r="T68" s="132" t="str">
        <f t="shared" si="2"/>
        <v/>
      </c>
      <c r="U68" s="25"/>
      <c r="V68" s="25"/>
      <c r="W68" s="24"/>
      <c r="X68" s="26"/>
      <c r="Y68" s="25"/>
      <c r="Z68" s="25"/>
      <c r="AA68" s="3" t="str">
        <f t="shared" si="56"/>
        <v/>
      </c>
      <c r="AB68" s="24"/>
      <c r="AC68" s="26"/>
      <c r="AD68" s="25"/>
      <c r="AE68" s="54"/>
      <c r="AF68" s="54" t="s">
        <v>149</v>
      </c>
      <c r="AG68" s="54"/>
      <c r="AH68" s="54"/>
      <c r="AI68" s="54"/>
      <c r="AJ68" s="54"/>
      <c r="AK68" s="25"/>
      <c r="AL68" s="54" t="str">
        <f t="shared" si="3"/>
        <v/>
      </c>
      <c r="AM68" s="200" t="str">
        <f t="shared" si="4"/>
        <v/>
      </c>
      <c r="AN68" s="201" t="str">
        <f t="shared" si="5"/>
        <v/>
      </c>
      <c r="AO68" s="200" t="str">
        <f t="shared" si="17"/>
        <v/>
      </c>
      <c r="AP68" s="200" t="str">
        <f t="shared" si="6"/>
        <v/>
      </c>
      <c r="AQ68" s="200" t="str">
        <f t="shared" si="7"/>
        <v/>
      </c>
      <c r="AR68" s="200" t="str">
        <f t="shared" si="18"/>
        <v/>
      </c>
      <c r="AS68" s="200" t="str">
        <f t="shared" si="19"/>
        <v/>
      </c>
      <c r="AT68" s="200" t="str">
        <f t="shared" si="20"/>
        <v/>
      </c>
      <c r="AU68" s="200" t="str">
        <f t="shared" si="21"/>
        <v/>
      </c>
      <c r="AV68" s="54"/>
      <c r="AW68" s="200" t="str">
        <f t="shared" si="22"/>
        <v/>
      </c>
      <c r="AX68" s="201" t="str">
        <f t="shared" si="23"/>
        <v/>
      </c>
      <c r="AY68" s="7" t="str">
        <f t="shared" si="24"/>
        <v/>
      </c>
      <c r="AZ68" s="7" t="str">
        <f t="shared" si="25"/>
        <v/>
      </c>
      <c r="BA68" s="7" t="str">
        <f t="shared" si="26"/>
        <v/>
      </c>
      <c r="BB68" s="7" t="str">
        <f t="shared" si="57"/>
        <v/>
      </c>
      <c r="BC68" s="7" t="str">
        <f t="shared" si="58"/>
        <v/>
      </c>
      <c r="BD68" s="7" t="str">
        <f t="shared" si="59"/>
        <v/>
      </c>
      <c r="BE68" s="7" t="str">
        <f t="shared" si="60"/>
        <v/>
      </c>
      <c r="BF68" s="7" t="str">
        <f t="shared" si="61"/>
        <v/>
      </c>
      <c r="BG68" s="7" t="str">
        <f t="shared" si="62"/>
        <v/>
      </c>
      <c r="BH68" s="7" t="str">
        <f t="shared" si="63"/>
        <v/>
      </c>
      <c r="BI68" s="7" t="str">
        <f t="shared" si="64"/>
        <v/>
      </c>
      <c r="BJ68" s="7" t="str">
        <f t="shared" si="65"/>
        <v/>
      </c>
      <c r="BK68" s="7" t="str">
        <f t="shared" si="33"/>
        <v/>
      </c>
      <c r="BL68" s="7" t="str">
        <f t="shared" si="34"/>
        <v/>
      </c>
      <c r="BM68" s="7" t="str">
        <f t="shared" si="35"/>
        <v/>
      </c>
      <c r="BN68" s="7" t="str">
        <f t="shared" si="36"/>
        <v/>
      </c>
      <c r="BO68" s="7" t="str">
        <f t="shared" si="37"/>
        <v/>
      </c>
      <c r="BP68" s="7" t="str">
        <f t="shared" si="38"/>
        <v/>
      </c>
      <c r="BQ68" s="7" t="str">
        <f t="shared" si="39"/>
        <v/>
      </c>
      <c r="BR68" s="7" t="str">
        <f t="shared" si="40"/>
        <v/>
      </c>
      <c r="BS68" s="7" t="str">
        <f t="shared" si="41"/>
        <v/>
      </c>
      <c r="BT68" s="7" t="str">
        <f t="shared" si="42"/>
        <v/>
      </c>
      <c r="BU68" s="7" t="str">
        <f t="shared" si="43"/>
        <v/>
      </c>
      <c r="BV68" s="7" t="str">
        <f t="shared" si="44"/>
        <v/>
      </c>
      <c r="BW68" s="7" t="str">
        <f t="shared" si="11"/>
        <v/>
      </c>
      <c r="BX68" s="7" t="str">
        <f t="shared" si="45"/>
        <v/>
      </c>
      <c r="BY68" s="7" t="str">
        <f t="shared" si="46"/>
        <v/>
      </c>
      <c r="BZ68" s="7" t="str">
        <f t="shared" si="47"/>
        <v/>
      </c>
      <c r="CA68" s="7" t="str">
        <f t="shared" si="48"/>
        <v/>
      </c>
      <c r="CB68" s="54"/>
      <c r="CC68" s="13"/>
      <c r="CD68" s="13"/>
      <c r="CE68" s="13"/>
      <c r="CF68" s="13"/>
      <c r="CG68" s="13"/>
      <c r="CH68" s="13"/>
      <c r="CI68" s="13"/>
      <c r="CJ68" s="13"/>
      <c r="CL68" s="21"/>
    </row>
    <row r="69" spans="2:90" ht="16.5" thickBot="1" x14ac:dyDescent="0.3">
      <c r="B69" s="114" t="s">
        <v>106</v>
      </c>
      <c r="C69" s="114" t="s">
        <v>187</v>
      </c>
      <c r="D69" s="115">
        <v>3</v>
      </c>
      <c r="E69" s="117">
        <f t="shared" si="52"/>
        <v>44449</v>
      </c>
      <c r="F69" s="118">
        <f t="shared" si="53"/>
        <v>0.54861111111111105</v>
      </c>
      <c r="G69" s="22">
        <v>0.56527777777777777</v>
      </c>
      <c r="H69" s="5">
        <f t="shared" si="13"/>
        <v>0.40000000008149073</v>
      </c>
      <c r="I69" s="6">
        <f t="shared" si="14"/>
        <v>44449.548611111109</v>
      </c>
      <c r="J69" s="6">
        <f t="shared" si="15"/>
        <v>44449.56527777778</v>
      </c>
      <c r="K69" s="23" t="s">
        <v>17</v>
      </c>
      <c r="L69" s="3" t="str">
        <f t="shared" si="66"/>
        <v/>
      </c>
      <c r="M69" s="2">
        <f>IF(OR(K69="Rota",K69="Desliza"),(IF((MAX(N$36:N68))&gt;F$17,(MAX(N$36:N68)),F$17)),N68)</f>
        <v>4775</v>
      </c>
      <c r="N69" s="42">
        <v>4828</v>
      </c>
      <c r="O69" s="2">
        <f t="shared" si="54"/>
        <v>53</v>
      </c>
      <c r="P69" s="3">
        <f t="shared" si="55"/>
        <v>132.4999999730062</v>
      </c>
      <c r="Q69" s="24"/>
      <c r="R69" s="24"/>
      <c r="S69" s="24">
        <v>100</v>
      </c>
      <c r="T69" s="132">
        <f t="shared" si="2"/>
        <v>100</v>
      </c>
      <c r="U69" s="25">
        <v>18</v>
      </c>
      <c r="V69" s="25">
        <v>1200</v>
      </c>
      <c r="W69" s="24">
        <v>18.350000000000001</v>
      </c>
      <c r="X69" s="26">
        <v>9</v>
      </c>
      <c r="Y69" s="25">
        <v>2100</v>
      </c>
      <c r="Z69" s="25">
        <v>2100</v>
      </c>
      <c r="AA69" s="3" t="str">
        <f t="shared" si="56"/>
        <v/>
      </c>
      <c r="AB69" s="24"/>
      <c r="AC69" s="26"/>
      <c r="AD69" s="25"/>
      <c r="AE69" s="54"/>
      <c r="AF69" s="54" t="s">
        <v>149</v>
      </c>
      <c r="AG69" s="54"/>
      <c r="AH69" s="54"/>
      <c r="AI69" s="54"/>
      <c r="AJ69" s="54"/>
      <c r="AK69" s="25"/>
      <c r="AL69" s="54">
        <f t="shared" si="3"/>
        <v>90</v>
      </c>
      <c r="AM69" s="200">
        <f t="shared" si="4"/>
        <v>120</v>
      </c>
      <c r="AN69" s="201">
        <f t="shared" si="5"/>
        <v>90</v>
      </c>
      <c r="AO69" s="200" t="str">
        <f t="shared" si="17"/>
        <v/>
      </c>
      <c r="AP69" s="200" t="str">
        <f t="shared" si="6"/>
        <v/>
      </c>
      <c r="AQ69" s="200" t="str">
        <f t="shared" si="7"/>
        <v/>
      </c>
      <c r="AR69" s="200" t="str">
        <f t="shared" si="18"/>
        <v/>
      </c>
      <c r="AS69" s="200" t="str">
        <f t="shared" si="19"/>
        <v/>
      </c>
      <c r="AT69" s="200">
        <f t="shared" si="20"/>
        <v>53</v>
      </c>
      <c r="AU69" s="200">
        <f t="shared" si="21"/>
        <v>0.40000000008149073</v>
      </c>
      <c r="AV69" s="54">
        <v>0.63333333347691223</v>
      </c>
      <c r="AW69" s="200">
        <f t="shared" si="22"/>
        <v>83.684210507344289</v>
      </c>
      <c r="AX69" s="201">
        <f t="shared" si="23"/>
        <v>132.4999999730062</v>
      </c>
      <c r="AY69" s="7" t="str">
        <f t="shared" si="24"/>
        <v/>
      </c>
      <c r="AZ69" s="7">
        <f t="shared" si="25"/>
        <v>83.684210507344289</v>
      </c>
      <c r="BA69" s="7" t="str">
        <f t="shared" si="26"/>
        <v/>
      </c>
      <c r="BB69" s="7">
        <f t="shared" si="57"/>
        <v>53</v>
      </c>
      <c r="BC69" s="7" t="str">
        <f t="shared" si="58"/>
        <v/>
      </c>
      <c r="BD69" s="7" t="str">
        <f t="shared" si="59"/>
        <v/>
      </c>
      <c r="BE69" s="7" t="str">
        <f t="shared" si="60"/>
        <v/>
      </c>
      <c r="BF69" s="7">
        <f t="shared" si="61"/>
        <v>53</v>
      </c>
      <c r="BG69" s="7" t="str">
        <f t="shared" si="62"/>
        <v/>
      </c>
      <c r="BH69" s="7" t="str">
        <f t="shared" si="63"/>
        <v/>
      </c>
      <c r="BI69" s="7" t="str">
        <f t="shared" si="64"/>
        <v/>
      </c>
      <c r="BJ69" s="7" t="str">
        <f t="shared" si="65"/>
        <v/>
      </c>
      <c r="BK69" s="7" t="str">
        <f t="shared" si="33"/>
        <v/>
      </c>
      <c r="BL69" s="7" t="str">
        <f t="shared" si="34"/>
        <v/>
      </c>
      <c r="BM69" s="7" t="str">
        <f t="shared" si="35"/>
        <v/>
      </c>
      <c r="BN69" s="7" t="str">
        <f t="shared" si="36"/>
        <v/>
      </c>
      <c r="BO69" s="7" t="str">
        <f t="shared" si="37"/>
        <v/>
      </c>
      <c r="BP69" s="7" t="str">
        <f t="shared" si="38"/>
        <v/>
      </c>
      <c r="BQ69" s="7" t="str">
        <f t="shared" si="39"/>
        <v/>
      </c>
      <c r="BR69" s="7" t="str">
        <f t="shared" si="40"/>
        <v/>
      </c>
      <c r="BS69" s="7" t="str">
        <f t="shared" si="41"/>
        <v/>
      </c>
      <c r="BT69" s="7" t="str">
        <f t="shared" si="42"/>
        <v/>
      </c>
      <c r="BU69" s="7" t="str">
        <f t="shared" si="43"/>
        <v/>
      </c>
      <c r="BV69" s="7" t="str">
        <f t="shared" si="44"/>
        <v/>
      </c>
      <c r="BW69" s="7" t="str">
        <f t="shared" si="11"/>
        <v/>
      </c>
      <c r="BX69" s="7" t="str">
        <f t="shared" si="45"/>
        <v/>
      </c>
      <c r="BY69" s="7" t="str">
        <f t="shared" si="46"/>
        <v/>
      </c>
      <c r="BZ69" s="7" t="str">
        <f t="shared" si="47"/>
        <v/>
      </c>
      <c r="CA69" s="7" t="str">
        <f t="shared" si="48"/>
        <v/>
      </c>
      <c r="CB69" s="54"/>
      <c r="CC69" s="13"/>
      <c r="CD69" s="13"/>
      <c r="CE69" s="13"/>
      <c r="CF69" s="13"/>
      <c r="CG69" s="13"/>
      <c r="CH69" s="13"/>
      <c r="CI69" s="13"/>
      <c r="CJ69" s="13"/>
      <c r="CL69" s="21"/>
    </row>
    <row r="70" spans="2:90" ht="16.5" thickBot="1" x14ac:dyDescent="0.3">
      <c r="B70" s="114" t="s">
        <v>106</v>
      </c>
      <c r="C70" s="114" t="s">
        <v>187</v>
      </c>
      <c r="D70" s="115">
        <v>3</v>
      </c>
      <c r="E70" s="117">
        <f t="shared" si="52"/>
        <v>44449</v>
      </c>
      <c r="F70" s="118">
        <f t="shared" si="53"/>
        <v>0.56527777777777777</v>
      </c>
      <c r="G70" s="22">
        <v>0.57986111111111105</v>
      </c>
      <c r="H70" s="5">
        <f t="shared" si="13"/>
        <v>0.34999999991850927</v>
      </c>
      <c r="I70" s="6">
        <f t="shared" si="14"/>
        <v>44449.56527777778</v>
      </c>
      <c r="J70" s="6">
        <f t="shared" si="15"/>
        <v>44449.579861111109</v>
      </c>
      <c r="K70" s="23" t="s">
        <v>17</v>
      </c>
      <c r="L70" s="3" t="str">
        <f t="shared" si="66"/>
        <v/>
      </c>
      <c r="M70" s="2">
        <f>IF(OR(K70="Rota",K70="Desliza"),(IF((MAX(N$36:N69))&gt;F$17,(MAX(N$36:N69)),F$17)),N69)</f>
        <v>4828</v>
      </c>
      <c r="N70" s="42">
        <v>4870</v>
      </c>
      <c r="O70" s="2">
        <f t="shared" si="54"/>
        <v>42</v>
      </c>
      <c r="P70" s="3">
        <f t="shared" si="55"/>
        <v>120.00000002793968</v>
      </c>
      <c r="Q70" s="24"/>
      <c r="R70" s="24"/>
      <c r="S70" s="24">
        <v>110</v>
      </c>
      <c r="T70" s="132">
        <f t="shared" si="2"/>
        <v>110</v>
      </c>
      <c r="U70" s="25">
        <v>18</v>
      </c>
      <c r="V70" s="25">
        <v>1200</v>
      </c>
      <c r="W70" s="24">
        <v>18</v>
      </c>
      <c r="X70" s="26">
        <v>9</v>
      </c>
      <c r="Y70" s="25">
        <v>2100</v>
      </c>
      <c r="Z70" s="25">
        <v>2100</v>
      </c>
      <c r="AA70" s="3" t="str">
        <f t="shared" si="56"/>
        <v/>
      </c>
      <c r="AB70" s="24">
        <v>158</v>
      </c>
      <c r="AC70" s="26">
        <v>209</v>
      </c>
      <c r="AD70" s="25">
        <v>178</v>
      </c>
      <c r="AE70" s="54"/>
      <c r="AF70" s="54" t="s">
        <v>149</v>
      </c>
      <c r="AG70" s="54"/>
      <c r="AH70" s="54"/>
      <c r="AI70" s="54"/>
      <c r="AJ70" s="54"/>
      <c r="AK70" s="25"/>
      <c r="AL70" s="54">
        <f t="shared" si="3"/>
        <v>90</v>
      </c>
      <c r="AM70" s="200">
        <f t="shared" si="4"/>
        <v>120</v>
      </c>
      <c r="AN70" s="201">
        <f t="shared" si="5"/>
        <v>90</v>
      </c>
      <c r="AO70" s="200" t="str">
        <f t="shared" si="17"/>
        <v/>
      </c>
      <c r="AP70" s="200" t="str">
        <f t="shared" si="6"/>
        <v/>
      </c>
      <c r="AQ70" s="200" t="str">
        <f t="shared" si="7"/>
        <v/>
      </c>
      <c r="AR70" s="200" t="str">
        <f t="shared" si="18"/>
        <v/>
      </c>
      <c r="AS70" s="200" t="str">
        <f t="shared" si="19"/>
        <v/>
      </c>
      <c r="AT70" s="200">
        <f t="shared" si="20"/>
        <v>42</v>
      </c>
      <c r="AU70" s="200">
        <f t="shared" si="21"/>
        <v>0.34999999991850927</v>
      </c>
      <c r="AV70" s="54">
        <v>0.34999999991850927</v>
      </c>
      <c r="AW70" s="200">
        <f t="shared" si="22"/>
        <v>120.00000002793968</v>
      </c>
      <c r="AX70" s="201">
        <f t="shared" si="23"/>
        <v>120.00000002793968</v>
      </c>
      <c r="AY70" s="7" t="str">
        <f t="shared" si="24"/>
        <v/>
      </c>
      <c r="AZ70" s="7">
        <f t="shared" si="25"/>
        <v>120.00000002793968</v>
      </c>
      <c r="BA70" s="7" t="str">
        <f t="shared" si="26"/>
        <v/>
      </c>
      <c r="BB70" s="7">
        <f t="shared" si="57"/>
        <v>42</v>
      </c>
      <c r="BC70" s="7" t="str">
        <f t="shared" si="58"/>
        <v/>
      </c>
      <c r="BD70" s="7" t="str">
        <f t="shared" si="59"/>
        <v/>
      </c>
      <c r="BE70" s="7" t="str">
        <f t="shared" si="60"/>
        <v/>
      </c>
      <c r="BF70" s="7">
        <f t="shared" si="61"/>
        <v>42</v>
      </c>
      <c r="BG70" s="7" t="str">
        <f t="shared" si="62"/>
        <v/>
      </c>
      <c r="BH70" s="7" t="str">
        <f t="shared" si="63"/>
        <v/>
      </c>
      <c r="BI70" s="7" t="str">
        <f t="shared" si="64"/>
        <v/>
      </c>
      <c r="BJ70" s="7" t="str">
        <f t="shared" si="65"/>
        <v/>
      </c>
      <c r="BK70" s="7" t="str">
        <f t="shared" si="33"/>
        <v/>
      </c>
      <c r="BL70" s="7" t="str">
        <f t="shared" si="34"/>
        <v/>
      </c>
      <c r="BM70" s="7" t="str">
        <f t="shared" si="35"/>
        <v/>
      </c>
      <c r="BN70" s="7" t="str">
        <f t="shared" si="36"/>
        <v/>
      </c>
      <c r="BO70" s="7" t="str">
        <f t="shared" si="37"/>
        <v/>
      </c>
      <c r="BP70" s="7" t="str">
        <f t="shared" si="38"/>
        <v/>
      </c>
      <c r="BQ70" s="7" t="str">
        <f t="shared" si="39"/>
        <v/>
      </c>
      <c r="BR70" s="7" t="str">
        <f t="shared" si="40"/>
        <v/>
      </c>
      <c r="BS70" s="7" t="str">
        <f t="shared" si="41"/>
        <v/>
      </c>
      <c r="BT70" s="7" t="str">
        <f t="shared" si="42"/>
        <v/>
      </c>
      <c r="BU70" s="7" t="str">
        <f t="shared" si="43"/>
        <v/>
      </c>
      <c r="BV70" s="7" t="str">
        <f t="shared" si="44"/>
        <v/>
      </c>
      <c r="BW70" s="7" t="str">
        <f t="shared" si="11"/>
        <v/>
      </c>
      <c r="BX70" s="7" t="str">
        <f t="shared" si="45"/>
        <v/>
      </c>
      <c r="BY70" s="7" t="str">
        <f t="shared" si="46"/>
        <v/>
      </c>
      <c r="BZ70" s="7" t="str">
        <f t="shared" si="47"/>
        <v/>
      </c>
      <c r="CA70" s="7" t="str">
        <f t="shared" si="48"/>
        <v/>
      </c>
      <c r="CB70" s="54"/>
      <c r="CC70" s="13"/>
      <c r="CD70" s="13"/>
      <c r="CE70" s="13"/>
      <c r="CF70" s="13"/>
      <c r="CG70" s="13"/>
      <c r="CH70" s="13"/>
      <c r="CI70" s="13"/>
      <c r="CJ70" s="13"/>
      <c r="CL70" s="21"/>
    </row>
    <row r="71" spans="2:90" ht="16.5" thickBot="1" x14ac:dyDescent="0.3">
      <c r="B71" s="114" t="s">
        <v>106</v>
      </c>
      <c r="C71" s="114" t="s">
        <v>187</v>
      </c>
      <c r="D71" s="115">
        <v>3</v>
      </c>
      <c r="E71" s="117">
        <f t="shared" si="52"/>
        <v>44449</v>
      </c>
      <c r="F71" s="118">
        <f t="shared" si="53"/>
        <v>0.57986111111111105</v>
      </c>
      <c r="G71" s="22">
        <v>0.58194444444444449</v>
      </c>
      <c r="H71" s="5">
        <f t="shared" si="13"/>
        <v>4.9999999988358468E-2</v>
      </c>
      <c r="I71" s="6">
        <f t="shared" si="14"/>
        <v>44449.579861111109</v>
      </c>
      <c r="J71" s="6">
        <f t="shared" si="15"/>
        <v>44449.581944444442</v>
      </c>
      <c r="K71" s="23" t="s">
        <v>5</v>
      </c>
      <c r="L71" s="3" t="str">
        <f t="shared" si="66"/>
        <v/>
      </c>
      <c r="M71" s="2">
        <f>IF(OR(K71="Rota",K71="Desliza"),(IF((MAX(N$36:N70))&gt;F$17,(MAX(N$36:N70)),F$17)),N70)</f>
        <v>4870</v>
      </c>
      <c r="N71" s="42">
        <v>4870</v>
      </c>
      <c r="O71" s="2">
        <f t="shared" si="54"/>
        <v>0</v>
      </c>
      <c r="P71" s="3" t="str">
        <f t="shared" si="55"/>
        <v/>
      </c>
      <c r="Q71" s="24"/>
      <c r="R71" s="24"/>
      <c r="S71" s="24"/>
      <c r="T71" s="132" t="str">
        <f t="shared" si="2"/>
        <v/>
      </c>
      <c r="U71" s="25"/>
      <c r="V71" s="25"/>
      <c r="W71" s="24"/>
      <c r="X71" s="26"/>
      <c r="Y71" s="25"/>
      <c r="Z71" s="25"/>
      <c r="AA71" s="3" t="str">
        <f t="shared" si="56"/>
        <v/>
      </c>
      <c r="AB71" s="24"/>
      <c r="AC71" s="26"/>
      <c r="AD71" s="25"/>
      <c r="AE71" s="54"/>
      <c r="AF71" s="54" t="s">
        <v>149</v>
      </c>
      <c r="AG71" s="54"/>
      <c r="AH71" s="54"/>
      <c r="AI71" s="54"/>
      <c r="AJ71" s="54"/>
      <c r="AK71" s="25"/>
      <c r="AL71" s="54" t="str">
        <f t="shared" si="3"/>
        <v/>
      </c>
      <c r="AM71" s="200" t="str">
        <f t="shared" si="4"/>
        <v/>
      </c>
      <c r="AN71" s="201" t="str">
        <f t="shared" si="5"/>
        <v/>
      </c>
      <c r="AO71" s="200" t="str">
        <f t="shared" si="17"/>
        <v/>
      </c>
      <c r="AP71" s="200" t="str">
        <f t="shared" si="6"/>
        <v/>
      </c>
      <c r="AQ71" s="200" t="str">
        <f t="shared" si="7"/>
        <v/>
      </c>
      <c r="AR71" s="200">
        <f t="shared" si="18"/>
        <v>0.05</v>
      </c>
      <c r="AS71" s="200" t="str">
        <f t="shared" si="19"/>
        <v/>
      </c>
      <c r="AT71" s="200" t="str">
        <f t="shared" si="20"/>
        <v/>
      </c>
      <c r="AU71" s="200">
        <f t="shared" si="21"/>
        <v>4.9999999988358468E-2</v>
      </c>
      <c r="AV71" s="54">
        <v>0.88333333341870457</v>
      </c>
      <c r="AW71" s="200" t="str">
        <f t="shared" si="22"/>
        <v/>
      </c>
      <c r="AX71" s="201" t="str">
        <f t="shared" si="23"/>
        <v/>
      </c>
      <c r="AY71" s="7" t="str">
        <f t="shared" si="24"/>
        <v/>
      </c>
      <c r="AZ71" s="7" t="str">
        <f t="shared" si="25"/>
        <v/>
      </c>
      <c r="BA71" s="7" t="str">
        <f t="shared" si="26"/>
        <v/>
      </c>
      <c r="BB71" s="7" t="str">
        <f t="shared" si="57"/>
        <v/>
      </c>
      <c r="BC71" s="7" t="str">
        <f t="shared" si="58"/>
        <v/>
      </c>
      <c r="BD71" s="7" t="str">
        <f t="shared" si="59"/>
        <v/>
      </c>
      <c r="BE71" s="7" t="str">
        <f t="shared" si="60"/>
        <v/>
      </c>
      <c r="BF71" s="7" t="str">
        <f t="shared" si="61"/>
        <v/>
      </c>
      <c r="BG71" s="7" t="str">
        <f t="shared" si="62"/>
        <v/>
      </c>
      <c r="BH71" s="7" t="str">
        <f t="shared" si="63"/>
        <v/>
      </c>
      <c r="BI71" s="7" t="str">
        <f t="shared" si="64"/>
        <v/>
      </c>
      <c r="BJ71" s="7" t="str">
        <f t="shared" si="65"/>
        <v/>
      </c>
      <c r="BK71" s="7" t="str">
        <f t="shared" si="33"/>
        <v/>
      </c>
      <c r="BL71" s="7" t="str">
        <f t="shared" si="34"/>
        <v/>
      </c>
      <c r="BM71" s="7" t="str">
        <f t="shared" si="35"/>
        <v/>
      </c>
      <c r="BN71" s="7" t="str">
        <f t="shared" si="36"/>
        <v/>
      </c>
      <c r="BO71" s="7" t="str">
        <f t="shared" si="37"/>
        <v/>
      </c>
      <c r="BP71" s="7" t="str">
        <f t="shared" si="38"/>
        <v/>
      </c>
      <c r="BQ71" s="7" t="str">
        <f t="shared" si="39"/>
        <v/>
      </c>
      <c r="BR71" s="7" t="str">
        <f t="shared" si="40"/>
        <v/>
      </c>
      <c r="BS71" s="7" t="str">
        <f t="shared" si="41"/>
        <v/>
      </c>
      <c r="BT71" s="7" t="str">
        <f t="shared" si="42"/>
        <v/>
      </c>
      <c r="BU71" s="7" t="str">
        <f t="shared" si="43"/>
        <v/>
      </c>
      <c r="BV71" s="7" t="str">
        <f t="shared" si="44"/>
        <v/>
      </c>
      <c r="BW71" s="7" t="str">
        <f t="shared" si="11"/>
        <v/>
      </c>
      <c r="BX71" s="7" t="str">
        <f t="shared" si="45"/>
        <v/>
      </c>
      <c r="BY71" s="7" t="str">
        <f t="shared" si="46"/>
        <v/>
      </c>
      <c r="BZ71" s="7">
        <f t="shared" si="47"/>
        <v>4.9999999988358468E-2</v>
      </c>
      <c r="CA71" s="7" t="str">
        <f t="shared" si="48"/>
        <v/>
      </c>
      <c r="CB71" s="54"/>
      <c r="CC71" s="13"/>
      <c r="CD71" s="13"/>
      <c r="CE71" s="13"/>
      <c r="CF71" s="13"/>
      <c r="CG71" s="13"/>
      <c r="CH71" s="13"/>
      <c r="CI71" s="13"/>
      <c r="CJ71" s="13"/>
      <c r="CL71" s="21"/>
    </row>
    <row r="72" spans="2:90" ht="16.5" thickBot="1" x14ac:dyDescent="0.3">
      <c r="B72" s="114" t="s">
        <v>106</v>
      </c>
      <c r="C72" s="114" t="s">
        <v>187</v>
      </c>
      <c r="D72" s="115">
        <v>3</v>
      </c>
      <c r="E72" s="117">
        <f t="shared" si="52"/>
        <v>44449</v>
      </c>
      <c r="F72" s="118">
        <f t="shared" si="53"/>
        <v>0.58194444444444449</v>
      </c>
      <c r="G72" s="22">
        <v>0.5854166666666667</v>
      </c>
      <c r="H72" s="5">
        <f t="shared" si="13"/>
        <v>8.3333333430346102E-2</v>
      </c>
      <c r="I72" s="6">
        <f t="shared" si="14"/>
        <v>44449.581944444442</v>
      </c>
      <c r="J72" s="6">
        <f t="shared" si="15"/>
        <v>44449.585416666669</v>
      </c>
      <c r="K72" s="23" t="s">
        <v>21</v>
      </c>
      <c r="L72" s="3" t="str">
        <f t="shared" si="66"/>
        <v/>
      </c>
      <c r="M72" s="2">
        <f>IF(OR(K72="Rota",K72="Desliza"),(IF((MAX(N$36:N71))&gt;F$17,(MAX(N$36:N71)),F$17)),N71)</f>
        <v>4870</v>
      </c>
      <c r="N72" s="42">
        <v>4870</v>
      </c>
      <c r="O72" s="2">
        <f t="shared" si="54"/>
        <v>0</v>
      </c>
      <c r="P72" s="3" t="str">
        <f t="shared" si="55"/>
        <v/>
      </c>
      <c r="Q72" s="24"/>
      <c r="R72" s="24"/>
      <c r="S72" s="24"/>
      <c r="T72" s="132" t="str">
        <f t="shared" si="2"/>
        <v/>
      </c>
      <c r="U72" s="25"/>
      <c r="V72" s="25"/>
      <c r="W72" s="24"/>
      <c r="X72" s="26"/>
      <c r="Y72" s="25"/>
      <c r="Z72" s="25"/>
      <c r="AA72" s="3" t="str">
        <f t="shared" si="56"/>
        <v/>
      </c>
      <c r="AB72" s="24"/>
      <c r="AC72" s="26"/>
      <c r="AD72" s="25"/>
      <c r="AE72" s="54"/>
      <c r="AF72" s="54" t="s">
        <v>149</v>
      </c>
      <c r="AG72" s="54"/>
      <c r="AH72" s="54"/>
      <c r="AI72" s="54"/>
      <c r="AJ72" s="54"/>
      <c r="AK72" s="25"/>
      <c r="AL72" s="54" t="str">
        <f t="shared" si="3"/>
        <v/>
      </c>
      <c r="AM72" s="200" t="str">
        <f t="shared" si="4"/>
        <v/>
      </c>
      <c r="AN72" s="201" t="str">
        <f t="shared" si="5"/>
        <v/>
      </c>
      <c r="AO72" s="200" t="str">
        <f t="shared" si="17"/>
        <v/>
      </c>
      <c r="AP72" s="200" t="str">
        <f t="shared" si="6"/>
        <v/>
      </c>
      <c r="AQ72" s="200" t="str">
        <f t="shared" si="7"/>
        <v/>
      </c>
      <c r="AR72" s="200" t="str">
        <f t="shared" si="18"/>
        <v/>
      </c>
      <c r="AS72" s="200">
        <f t="shared" si="19"/>
        <v>0.1</v>
      </c>
      <c r="AT72" s="200" t="str">
        <f t="shared" si="20"/>
        <v/>
      </c>
      <c r="AU72" s="200">
        <f t="shared" si="21"/>
        <v>8.3333333430346102E-2</v>
      </c>
      <c r="AV72" s="54"/>
      <c r="AW72" s="200" t="str">
        <f t="shared" si="22"/>
        <v/>
      </c>
      <c r="AX72" s="201" t="str">
        <f t="shared" si="23"/>
        <v/>
      </c>
      <c r="AY72" s="7" t="str">
        <f t="shared" si="24"/>
        <v/>
      </c>
      <c r="AZ72" s="7" t="str">
        <f t="shared" si="25"/>
        <v/>
      </c>
      <c r="BA72" s="7" t="str">
        <f t="shared" si="26"/>
        <v/>
      </c>
      <c r="BB72" s="7" t="str">
        <f t="shared" si="57"/>
        <v/>
      </c>
      <c r="BC72" s="7" t="str">
        <f t="shared" si="58"/>
        <v/>
      </c>
      <c r="BD72" s="7" t="str">
        <f t="shared" si="59"/>
        <v/>
      </c>
      <c r="BE72" s="7" t="str">
        <f t="shared" si="60"/>
        <v/>
      </c>
      <c r="BF72" s="7" t="str">
        <f t="shared" si="61"/>
        <v/>
      </c>
      <c r="BG72" s="7" t="str">
        <f t="shared" si="62"/>
        <v/>
      </c>
      <c r="BH72" s="7" t="str">
        <f t="shared" si="63"/>
        <v/>
      </c>
      <c r="BI72" s="7" t="str">
        <f t="shared" si="64"/>
        <v/>
      </c>
      <c r="BJ72" s="7" t="str">
        <f t="shared" si="65"/>
        <v/>
      </c>
      <c r="BK72" s="7" t="str">
        <f t="shared" si="33"/>
        <v/>
      </c>
      <c r="BL72" s="7" t="str">
        <f t="shared" si="34"/>
        <v/>
      </c>
      <c r="BM72" s="7" t="str">
        <f t="shared" si="35"/>
        <v/>
      </c>
      <c r="BN72" s="7" t="str">
        <f t="shared" si="36"/>
        <v/>
      </c>
      <c r="BO72" s="7" t="str">
        <f t="shared" si="37"/>
        <v/>
      </c>
      <c r="BP72" s="7" t="str">
        <f t="shared" si="38"/>
        <v/>
      </c>
      <c r="BQ72" s="7" t="str">
        <f t="shared" si="39"/>
        <v/>
      </c>
      <c r="BR72" s="7" t="str">
        <f t="shared" si="40"/>
        <v/>
      </c>
      <c r="BS72" s="7" t="str">
        <f t="shared" si="41"/>
        <v/>
      </c>
      <c r="BT72" s="7" t="str">
        <f t="shared" si="42"/>
        <v/>
      </c>
      <c r="BU72" s="7" t="str">
        <f t="shared" si="43"/>
        <v/>
      </c>
      <c r="BV72" s="7" t="str">
        <f t="shared" si="44"/>
        <v/>
      </c>
      <c r="BW72" s="7" t="str">
        <f t="shared" si="11"/>
        <v/>
      </c>
      <c r="BX72" s="7">
        <f t="shared" si="45"/>
        <v>8.3333333430346102E-2</v>
      </c>
      <c r="BY72" s="7" t="str">
        <f t="shared" si="46"/>
        <v/>
      </c>
      <c r="BZ72" s="7" t="str">
        <f t="shared" si="47"/>
        <v/>
      </c>
      <c r="CA72" s="7" t="str">
        <f t="shared" si="48"/>
        <v/>
      </c>
      <c r="CB72" s="54"/>
      <c r="CC72" s="13"/>
      <c r="CD72" s="13"/>
      <c r="CE72" s="13"/>
      <c r="CF72" s="13"/>
      <c r="CG72" s="13"/>
      <c r="CH72" s="13"/>
      <c r="CI72" s="13"/>
      <c r="CJ72" s="13"/>
      <c r="CL72" s="21"/>
    </row>
    <row r="73" spans="2:90" ht="16.5" thickBot="1" x14ac:dyDescent="0.3">
      <c r="B73" s="114" t="s">
        <v>106</v>
      </c>
      <c r="C73" s="114" t="s">
        <v>187</v>
      </c>
      <c r="D73" s="115">
        <v>3</v>
      </c>
      <c r="E73" s="117">
        <f t="shared" si="52"/>
        <v>44449</v>
      </c>
      <c r="F73" s="118">
        <f t="shared" si="53"/>
        <v>0.5854166666666667</v>
      </c>
      <c r="G73" s="22">
        <v>0.58958333333333335</v>
      </c>
      <c r="H73" s="5">
        <f t="shared" si="13"/>
        <v>9.9999999976716936E-2</v>
      </c>
      <c r="I73" s="6">
        <f t="shared" si="14"/>
        <v>44449.585416666669</v>
      </c>
      <c r="J73" s="6">
        <f t="shared" si="15"/>
        <v>44449.589583333334</v>
      </c>
      <c r="K73" s="23" t="s">
        <v>141</v>
      </c>
      <c r="L73" s="3" t="str">
        <f t="shared" si="66"/>
        <v/>
      </c>
      <c r="M73" s="2">
        <f>IF(OR(K73="Rota",K73="Desliza"),(IF((MAX(N$36:N72))&gt;F$17,(MAX(N$36:N72)),F$17)),N72)</f>
        <v>4870</v>
      </c>
      <c r="N73" s="42">
        <v>4870</v>
      </c>
      <c r="O73" s="2">
        <f t="shared" si="54"/>
        <v>0</v>
      </c>
      <c r="P73" s="3" t="str">
        <f t="shared" si="55"/>
        <v/>
      </c>
      <c r="Q73" s="24"/>
      <c r="R73" s="24"/>
      <c r="S73" s="24"/>
      <c r="T73" s="132" t="str">
        <f t="shared" si="2"/>
        <v/>
      </c>
      <c r="U73" s="25"/>
      <c r="V73" s="25"/>
      <c r="W73" s="24"/>
      <c r="X73" s="26"/>
      <c r="Y73" s="25"/>
      <c r="Z73" s="25"/>
      <c r="AA73" s="3" t="str">
        <f t="shared" si="56"/>
        <v/>
      </c>
      <c r="AB73" s="24"/>
      <c r="AC73" s="26"/>
      <c r="AD73" s="25"/>
      <c r="AE73" s="54"/>
      <c r="AF73" s="54" t="s">
        <v>149</v>
      </c>
      <c r="AG73" s="54"/>
      <c r="AH73" s="54"/>
      <c r="AI73" s="54"/>
      <c r="AJ73" s="54"/>
      <c r="AK73" s="25"/>
      <c r="AL73" s="54" t="str">
        <f t="shared" si="3"/>
        <v/>
      </c>
      <c r="AM73" s="200" t="str">
        <f t="shared" si="4"/>
        <v/>
      </c>
      <c r="AN73" s="201" t="str">
        <f t="shared" si="5"/>
        <v/>
      </c>
      <c r="AO73" s="200" t="str">
        <f t="shared" si="17"/>
        <v/>
      </c>
      <c r="AP73" s="200" t="str">
        <f t="shared" si="6"/>
        <v/>
      </c>
      <c r="AQ73" s="200">
        <f t="shared" si="7"/>
        <v>8.3000000000000004E-2</v>
      </c>
      <c r="AR73" s="200" t="str">
        <f t="shared" si="18"/>
        <v/>
      </c>
      <c r="AS73" s="200" t="str">
        <f t="shared" si="19"/>
        <v/>
      </c>
      <c r="AT73" s="200" t="str">
        <f t="shared" si="20"/>
        <v/>
      </c>
      <c r="AU73" s="200">
        <f t="shared" si="21"/>
        <v>9.9999999976716936E-2</v>
      </c>
      <c r="AV73" s="54"/>
      <c r="AW73" s="200" t="str">
        <f t="shared" si="22"/>
        <v/>
      </c>
      <c r="AX73" s="201" t="str">
        <f t="shared" si="23"/>
        <v/>
      </c>
      <c r="AY73" s="7" t="str">
        <f t="shared" si="24"/>
        <v/>
      </c>
      <c r="AZ73" s="7" t="str">
        <f t="shared" si="25"/>
        <v/>
      </c>
      <c r="BA73" s="7" t="str">
        <f t="shared" si="26"/>
        <v/>
      </c>
      <c r="BB73" s="7" t="str">
        <f t="shared" si="57"/>
        <v/>
      </c>
      <c r="BC73" s="7" t="str">
        <f t="shared" si="58"/>
        <v/>
      </c>
      <c r="BD73" s="7" t="str">
        <f t="shared" si="59"/>
        <v/>
      </c>
      <c r="BE73" s="7" t="str">
        <f t="shared" si="60"/>
        <v/>
      </c>
      <c r="BF73" s="7" t="str">
        <f t="shared" si="61"/>
        <v/>
      </c>
      <c r="BG73" s="7" t="str">
        <f t="shared" si="62"/>
        <v/>
      </c>
      <c r="BH73" s="7" t="str">
        <f t="shared" si="63"/>
        <v/>
      </c>
      <c r="BI73" s="7" t="str">
        <f t="shared" si="64"/>
        <v/>
      </c>
      <c r="BJ73" s="7" t="str">
        <f t="shared" si="65"/>
        <v/>
      </c>
      <c r="BK73" s="7" t="str">
        <f t="shared" si="33"/>
        <v/>
      </c>
      <c r="BL73" s="7" t="str">
        <f t="shared" si="34"/>
        <v/>
      </c>
      <c r="BM73" s="7" t="str">
        <f t="shared" si="35"/>
        <v/>
      </c>
      <c r="BN73" s="7" t="str">
        <f t="shared" si="36"/>
        <v/>
      </c>
      <c r="BO73" s="7" t="str">
        <f t="shared" si="37"/>
        <v/>
      </c>
      <c r="BP73" s="7" t="str">
        <f t="shared" si="38"/>
        <v/>
      </c>
      <c r="BQ73" s="7" t="str">
        <f t="shared" si="39"/>
        <v/>
      </c>
      <c r="BR73" s="7" t="str">
        <f t="shared" si="40"/>
        <v/>
      </c>
      <c r="BS73" s="7" t="str">
        <f t="shared" si="41"/>
        <v/>
      </c>
      <c r="BT73" s="7" t="str">
        <f t="shared" si="42"/>
        <v/>
      </c>
      <c r="BU73" s="7" t="str">
        <f t="shared" si="43"/>
        <v/>
      </c>
      <c r="BV73" s="7">
        <f t="shared" si="44"/>
        <v>9.9999999976716936E-2</v>
      </c>
      <c r="BW73" s="7" t="str">
        <f t="shared" si="11"/>
        <v/>
      </c>
      <c r="BX73" s="7" t="str">
        <f t="shared" si="45"/>
        <v/>
      </c>
      <c r="BY73" s="7" t="str">
        <f t="shared" si="46"/>
        <v/>
      </c>
      <c r="BZ73" s="7" t="str">
        <f t="shared" si="47"/>
        <v/>
      </c>
      <c r="CA73" s="7" t="str">
        <f t="shared" si="48"/>
        <v/>
      </c>
      <c r="CB73" s="54"/>
      <c r="CC73" s="13"/>
      <c r="CD73" s="13"/>
      <c r="CE73" s="13"/>
      <c r="CF73" s="13"/>
      <c r="CG73" s="13"/>
      <c r="CH73" s="13"/>
      <c r="CI73" s="13"/>
      <c r="CJ73" s="13"/>
      <c r="CL73" s="21"/>
    </row>
    <row r="74" spans="2:90" ht="16.5" thickBot="1" x14ac:dyDescent="0.3">
      <c r="B74" s="114" t="s">
        <v>106</v>
      </c>
      <c r="C74" s="114" t="s">
        <v>187</v>
      </c>
      <c r="D74" s="115">
        <v>3</v>
      </c>
      <c r="E74" s="117">
        <f t="shared" si="52"/>
        <v>44449</v>
      </c>
      <c r="F74" s="118">
        <f t="shared" si="53"/>
        <v>0.58958333333333335</v>
      </c>
      <c r="G74" s="22">
        <v>0.59513888888888888</v>
      </c>
      <c r="H74" s="5">
        <f t="shared" si="13"/>
        <v>0.13333333324408159</v>
      </c>
      <c r="I74" s="6">
        <f t="shared" si="14"/>
        <v>44449.589583333334</v>
      </c>
      <c r="J74" s="6">
        <f t="shared" si="15"/>
        <v>44449.595138888886</v>
      </c>
      <c r="K74" s="23" t="s">
        <v>12</v>
      </c>
      <c r="L74" s="3">
        <f t="shared" si="66"/>
        <v>0.13333333324408159</v>
      </c>
      <c r="M74" s="2">
        <f>IF(OR(K74="Rota",K74="Desliza"),(IF((MAX(N$36:N73))&gt;F$17,(MAX(N$36:N73)),F$17)),N73)</f>
        <v>4870</v>
      </c>
      <c r="N74" s="42"/>
      <c r="O74" s="2" t="str">
        <f t="shared" si="54"/>
        <v/>
      </c>
      <c r="P74" s="3" t="str">
        <f t="shared" si="55"/>
        <v/>
      </c>
      <c r="Q74" s="24"/>
      <c r="R74" s="24"/>
      <c r="S74" s="24"/>
      <c r="T74" s="132" t="str">
        <f t="shared" si="2"/>
        <v/>
      </c>
      <c r="U74" s="25"/>
      <c r="V74" s="25"/>
      <c r="W74" s="24"/>
      <c r="X74" s="26"/>
      <c r="Y74" s="25"/>
      <c r="Z74" s="25"/>
      <c r="AA74" s="3" t="str">
        <f t="shared" si="56"/>
        <v/>
      </c>
      <c r="AB74" s="24"/>
      <c r="AC74" s="26"/>
      <c r="AD74" s="25"/>
      <c r="AE74" s="54"/>
      <c r="AF74" s="54" t="s">
        <v>149</v>
      </c>
      <c r="AG74" s="54"/>
      <c r="AH74" s="54"/>
      <c r="AI74" s="54"/>
      <c r="AJ74" s="54"/>
      <c r="AK74" s="25"/>
      <c r="AL74" s="54" t="str">
        <f t="shared" si="3"/>
        <v/>
      </c>
      <c r="AM74" s="200" t="str">
        <f t="shared" si="4"/>
        <v/>
      </c>
      <c r="AN74" s="201" t="str">
        <f t="shared" si="5"/>
        <v/>
      </c>
      <c r="AO74" s="200" t="str">
        <f t="shared" si="17"/>
        <v/>
      </c>
      <c r="AP74" s="200" t="str">
        <f t="shared" si="6"/>
        <v/>
      </c>
      <c r="AQ74" s="200" t="str">
        <f t="shared" si="7"/>
        <v/>
      </c>
      <c r="AR74" s="200" t="str">
        <f t="shared" si="18"/>
        <v/>
      </c>
      <c r="AS74" s="200" t="str">
        <f t="shared" si="19"/>
        <v/>
      </c>
      <c r="AT74" s="200" t="str">
        <f t="shared" si="20"/>
        <v/>
      </c>
      <c r="AU74" s="200">
        <f t="shared" si="21"/>
        <v>0.13333333324408159</v>
      </c>
      <c r="AV74" s="54"/>
      <c r="AW74" s="200" t="str">
        <f t="shared" si="22"/>
        <v/>
      </c>
      <c r="AX74" s="201" t="str">
        <f t="shared" si="23"/>
        <v/>
      </c>
      <c r="AY74" s="7" t="str">
        <f t="shared" si="24"/>
        <v/>
      </c>
      <c r="AZ74" s="7" t="str">
        <f t="shared" si="25"/>
        <v/>
      </c>
      <c r="BA74" s="7" t="str">
        <f t="shared" si="26"/>
        <v/>
      </c>
      <c r="BB74" s="7" t="str">
        <f t="shared" si="57"/>
        <v/>
      </c>
      <c r="BC74" s="7" t="str">
        <f t="shared" si="58"/>
        <v/>
      </c>
      <c r="BD74" s="7" t="str">
        <f t="shared" si="59"/>
        <v/>
      </c>
      <c r="BE74" s="7" t="str">
        <f t="shared" si="60"/>
        <v/>
      </c>
      <c r="BF74" s="7" t="str">
        <f t="shared" si="61"/>
        <v/>
      </c>
      <c r="BG74" s="7" t="str">
        <f t="shared" si="62"/>
        <v/>
      </c>
      <c r="BH74" s="7" t="str">
        <f t="shared" si="63"/>
        <v/>
      </c>
      <c r="BI74" s="7" t="str">
        <f t="shared" si="64"/>
        <v/>
      </c>
      <c r="BJ74" s="7" t="str">
        <f t="shared" si="65"/>
        <v/>
      </c>
      <c r="BK74" s="7" t="str">
        <f t="shared" si="33"/>
        <v/>
      </c>
      <c r="BL74" s="7" t="str">
        <f t="shared" si="34"/>
        <v/>
      </c>
      <c r="BM74" s="7" t="str">
        <f t="shared" si="35"/>
        <v/>
      </c>
      <c r="BN74" s="7" t="str">
        <f t="shared" si="36"/>
        <v/>
      </c>
      <c r="BO74" s="7" t="str">
        <f t="shared" si="37"/>
        <v/>
      </c>
      <c r="BP74" s="7" t="str">
        <f t="shared" si="38"/>
        <v/>
      </c>
      <c r="BQ74" s="7" t="str">
        <f t="shared" si="39"/>
        <v/>
      </c>
      <c r="BR74" s="7" t="str">
        <f t="shared" si="40"/>
        <v/>
      </c>
      <c r="BS74" s="7" t="str">
        <f t="shared" si="41"/>
        <v/>
      </c>
      <c r="BT74" s="7" t="str">
        <f t="shared" si="42"/>
        <v/>
      </c>
      <c r="BU74" s="7" t="str">
        <f t="shared" si="43"/>
        <v/>
      </c>
      <c r="BV74" s="7" t="str">
        <f t="shared" si="44"/>
        <v/>
      </c>
      <c r="BW74" s="7" t="str">
        <f t="shared" si="11"/>
        <v/>
      </c>
      <c r="BX74" s="7" t="str">
        <f t="shared" si="45"/>
        <v/>
      </c>
      <c r="BY74" s="7" t="str">
        <f t="shared" si="46"/>
        <v/>
      </c>
      <c r="BZ74" s="7" t="str">
        <f t="shared" si="47"/>
        <v/>
      </c>
      <c r="CA74" s="7" t="str">
        <f t="shared" si="48"/>
        <v/>
      </c>
      <c r="CB74" s="54"/>
      <c r="CC74" s="13"/>
      <c r="CD74" s="13"/>
      <c r="CE74" s="13"/>
      <c r="CF74" s="13"/>
      <c r="CG74" s="13"/>
      <c r="CH74" s="13"/>
      <c r="CI74" s="13"/>
      <c r="CJ74" s="13"/>
      <c r="CL74" s="21"/>
    </row>
    <row r="75" spans="2:90" ht="16.5" thickBot="1" x14ac:dyDescent="0.3">
      <c r="B75" s="114" t="s">
        <v>106</v>
      </c>
      <c r="C75" s="114" t="s">
        <v>331</v>
      </c>
      <c r="D75" s="115">
        <v>3</v>
      </c>
      <c r="E75" s="117">
        <f t="shared" si="52"/>
        <v>44449</v>
      </c>
      <c r="F75" s="118">
        <f t="shared" si="53"/>
        <v>0.59513888888888888</v>
      </c>
      <c r="G75" s="22">
        <v>0.62152777777777779</v>
      </c>
      <c r="H75" s="5">
        <f t="shared" si="13"/>
        <v>0.63333333347691223</v>
      </c>
      <c r="I75" s="6">
        <f t="shared" si="14"/>
        <v>44449.595138888886</v>
      </c>
      <c r="J75" s="6">
        <f t="shared" si="15"/>
        <v>44449.621527777781</v>
      </c>
      <c r="K75" s="23" t="s">
        <v>17</v>
      </c>
      <c r="L75" s="3" t="str">
        <f t="shared" si="66"/>
        <v/>
      </c>
      <c r="M75" s="2">
        <f>IF(OR(K75="Rota",K75="Desliza"),(IF((MAX(N$36:N74))&gt;F$17,(MAX(N$36:N74)),F$17)),N74)</f>
        <v>4870</v>
      </c>
      <c r="N75" s="42">
        <v>4964</v>
      </c>
      <c r="O75" s="2">
        <f t="shared" si="54"/>
        <v>94</v>
      </c>
      <c r="P75" s="3">
        <f t="shared" si="55"/>
        <v>148.42105259793138</v>
      </c>
      <c r="Q75" s="24"/>
      <c r="R75" s="24"/>
      <c r="S75" s="24">
        <v>110</v>
      </c>
      <c r="T75" s="132">
        <f t="shared" si="2"/>
        <v>110</v>
      </c>
      <c r="U75" s="25">
        <v>18</v>
      </c>
      <c r="V75" s="25">
        <v>1200</v>
      </c>
      <c r="W75" s="24">
        <v>18</v>
      </c>
      <c r="X75" s="26">
        <v>9</v>
      </c>
      <c r="Y75" s="25">
        <v>2230</v>
      </c>
      <c r="Z75" s="25">
        <v>2230</v>
      </c>
      <c r="AA75" s="3" t="str">
        <f t="shared" si="56"/>
        <v/>
      </c>
      <c r="AB75" s="24"/>
      <c r="AC75" s="26"/>
      <c r="AD75" s="25"/>
      <c r="AE75" s="54"/>
      <c r="AF75" s="54" t="s">
        <v>149</v>
      </c>
      <c r="AG75" s="54"/>
      <c r="AH75" s="54"/>
      <c r="AI75" s="54"/>
      <c r="AJ75" s="54"/>
      <c r="AK75" s="25"/>
      <c r="AL75" s="54">
        <f t="shared" si="3"/>
        <v>90</v>
      </c>
      <c r="AM75" s="200">
        <f t="shared" si="4"/>
        <v>120</v>
      </c>
      <c r="AN75" s="201">
        <f t="shared" si="5"/>
        <v>90</v>
      </c>
      <c r="AO75" s="200" t="str">
        <f t="shared" si="17"/>
        <v/>
      </c>
      <c r="AP75" s="200" t="str">
        <f t="shared" si="6"/>
        <v/>
      </c>
      <c r="AQ75" s="200" t="str">
        <f t="shared" si="7"/>
        <v/>
      </c>
      <c r="AR75" s="200" t="str">
        <f t="shared" si="18"/>
        <v/>
      </c>
      <c r="AS75" s="200" t="str">
        <f t="shared" si="19"/>
        <v/>
      </c>
      <c r="AT75" s="200">
        <f t="shared" si="20"/>
        <v>94</v>
      </c>
      <c r="AU75" s="200">
        <f t="shared" si="21"/>
        <v>0.63333333347691223</v>
      </c>
      <c r="AV75" s="54">
        <v>1.0000000001164153</v>
      </c>
      <c r="AW75" s="200">
        <f t="shared" si="22"/>
        <v>93.99999998905696</v>
      </c>
      <c r="AX75" s="201">
        <f t="shared" si="23"/>
        <v>148.42105259793138</v>
      </c>
      <c r="AY75" s="7" t="str">
        <f t="shared" si="24"/>
        <v/>
      </c>
      <c r="AZ75" s="7">
        <f t="shared" si="25"/>
        <v>93.99999998905696</v>
      </c>
      <c r="BA75" s="7" t="str">
        <f t="shared" si="26"/>
        <v/>
      </c>
      <c r="BB75" s="7">
        <f t="shared" si="57"/>
        <v>94</v>
      </c>
      <c r="BC75" s="7" t="str">
        <f t="shared" si="58"/>
        <v/>
      </c>
      <c r="BD75" s="7" t="str">
        <f t="shared" si="59"/>
        <v/>
      </c>
      <c r="BE75" s="7" t="str">
        <f t="shared" si="60"/>
        <v/>
      </c>
      <c r="BF75" s="7">
        <f t="shared" si="61"/>
        <v>94</v>
      </c>
      <c r="BG75" s="7" t="str">
        <f t="shared" si="62"/>
        <v/>
      </c>
      <c r="BH75" s="7" t="str">
        <f t="shared" si="63"/>
        <v/>
      </c>
      <c r="BI75" s="7" t="str">
        <f t="shared" si="64"/>
        <v/>
      </c>
      <c r="BJ75" s="7" t="str">
        <f t="shared" si="65"/>
        <v/>
      </c>
      <c r="BK75" s="7" t="str">
        <f t="shared" si="33"/>
        <v/>
      </c>
      <c r="BL75" s="7" t="str">
        <f t="shared" si="34"/>
        <v/>
      </c>
      <c r="BM75" s="7" t="str">
        <f t="shared" si="35"/>
        <v/>
      </c>
      <c r="BN75" s="7" t="str">
        <f t="shared" si="36"/>
        <v/>
      </c>
      <c r="BO75" s="7" t="str">
        <f t="shared" si="37"/>
        <v/>
      </c>
      <c r="BP75" s="7" t="str">
        <f t="shared" si="38"/>
        <v/>
      </c>
      <c r="BQ75" s="7" t="str">
        <f t="shared" si="39"/>
        <v/>
      </c>
      <c r="BR75" s="7" t="str">
        <f t="shared" si="40"/>
        <v/>
      </c>
      <c r="BS75" s="7" t="str">
        <f t="shared" si="41"/>
        <v/>
      </c>
      <c r="BT75" s="7" t="str">
        <f t="shared" si="42"/>
        <v/>
      </c>
      <c r="BU75" s="7" t="str">
        <f t="shared" si="43"/>
        <v/>
      </c>
      <c r="BV75" s="7" t="str">
        <f t="shared" si="44"/>
        <v/>
      </c>
      <c r="BW75" s="7" t="str">
        <f t="shared" si="11"/>
        <v/>
      </c>
      <c r="BX75" s="7" t="str">
        <f t="shared" si="45"/>
        <v/>
      </c>
      <c r="BY75" s="7" t="str">
        <f t="shared" si="46"/>
        <v/>
      </c>
      <c r="BZ75" s="7" t="str">
        <f t="shared" si="47"/>
        <v/>
      </c>
      <c r="CA75" s="7" t="str">
        <f t="shared" si="48"/>
        <v/>
      </c>
      <c r="CB75" s="54"/>
      <c r="CC75" s="13"/>
      <c r="CD75" s="13"/>
      <c r="CE75" s="13"/>
      <c r="CF75" s="13"/>
      <c r="CG75" s="13"/>
      <c r="CH75" s="13"/>
      <c r="CI75" s="13"/>
      <c r="CJ75" s="13"/>
      <c r="CL75" s="21"/>
    </row>
    <row r="76" spans="2:90" ht="16.5" thickBot="1" x14ac:dyDescent="0.3">
      <c r="B76" s="114" t="s">
        <v>106</v>
      </c>
      <c r="C76" s="114" t="s">
        <v>331</v>
      </c>
      <c r="D76" s="115">
        <v>3</v>
      </c>
      <c r="E76" s="117">
        <f t="shared" si="52"/>
        <v>44449</v>
      </c>
      <c r="F76" s="118">
        <f t="shared" si="53"/>
        <v>0.62152777777777779</v>
      </c>
      <c r="G76" s="22">
        <v>0.62291666666666667</v>
      </c>
      <c r="H76" s="5">
        <f t="shared" si="13"/>
        <v>3.3333333267364651E-2</v>
      </c>
      <c r="I76" s="6">
        <f t="shared" si="14"/>
        <v>44449.621527777781</v>
      </c>
      <c r="J76" s="6">
        <f t="shared" si="15"/>
        <v>44449.622916666667</v>
      </c>
      <c r="K76" s="23" t="s">
        <v>5</v>
      </c>
      <c r="L76" s="3" t="str">
        <f t="shared" si="66"/>
        <v/>
      </c>
      <c r="M76" s="2">
        <f>IF(OR(K76="Rota",K76="Desliza"),(IF((MAX(N$36:N75))&gt;F$17,(MAX(N$36:N75)),F$17)),N75)</f>
        <v>4964</v>
      </c>
      <c r="N76" s="42">
        <v>4964</v>
      </c>
      <c r="O76" s="2">
        <f t="shared" si="54"/>
        <v>0</v>
      </c>
      <c r="P76" s="3" t="str">
        <f t="shared" si="55"/>
        <v/>
      </c>
      <c r="Q76" s="24"/>
      <c r="R76" s="24"/>
      <c r="S76" s="24"/>
      <c r="T76" s="132" t="str">
        <f t="shared" si="2"/>
        <v/>
      </c>
      <c r="U76" s="25"/>
      <c r="V76" s="25"/>
      <c r="W76" s="24"/>
      <c r="X76" s="26"/>
      <c r="Y76" s="25"/>
      <c r="Z76" s="25"/>
      <c r="AA76" s="3" t="str">
        <f t="shared" si="56"/>
        <v/>
      </c>
      <c r="AB76" s="24"/>
      <c r="AC76" s="26"/>
      <c r="AD76" s="25"/>
      <c r="AE76" s="54"/>
      <c r="AF76" s="54" t="s">
        <v>149</v>
      </c>
      <c r="AG76" s="54"/>
      <c r="AH76" s="54"/>
      <c r="AI76" s="54"/>
      <c r="AJ76" s="54"/>
      <c r="AK76" s="25"/>
      <c r="AL76" s="54" t="str">
        <f t="shared" si="3"/>
        <v/>
      </c>
      <c r="AM76" s="200" t="str">
        <f t="shared" si="4"/>
        <v/>
      </c>
      <c r="AN76" s="201" t="str">
        <f t="shared" si="5"/>
        <v/>
      </c>
      <c r="AO76" s="200" t="str">
        <f t="shared" si="17"/>
        <v/>
      </c>
      <c r="AP76" s="200" t="str">
        <f t="shared" si="6"/>
        <v/>
      </c>
      <c r="AQ76" s="200" t="str">
        <f t="shared" si="7"/>
        <v/>
      </c>
      <c r="AR76" s="200">
        <f t="shared" si="18"/>
        <v>0.05</v>
      </c>
      <c r="AS76" s="200" t="str">
        <f t="shared" si="19"/>
        <v/>
      </c>
      <c r="AT76" s="200" t="str">
        <f t="shared" si="20"/>
        <v/>
      </c>
      <c r="AU76" s="200">
        <f t="shared" si="21"/>
        <v>3.3333333267364651E-2</v>
      </c>
      <c r="AV76" s="54"/>
      <c r="AW76" s="200" t="str">
        <f t="shared" si="22"/>
        <v/>
      </c>
      <c r="AX76" s="201" t="str">
        <f t="shared" si="23"/>
        <v/>
      </c>
      <c r="AY76" s="7" t="str">
        <f t="shared" si="24"/>
        <v/>
      </c>
      <c r="AZ76" s="7" t="str">
        <f t="shared" si="25"/>
        <v/>
      </c>
      <c r="BA76" s="7" t="str">
        <f t="shared" si="26"/>
        <v/>
      </c>
      <c r="BB76" s="7" t="str">
        <f t="shared" si="57"/>
        <v/>
      </c>
      <c r="BC76" s="7" t="str">
        <f t="shared" si="58"/>
        <v/>
      </c>
      <c r="BD76" s="7" t="str">
        <f t="shared" si="59"/>
        <v/>
      </c>
      <c r="BE76" s="7" t="str">
        <f t="shared" si="60"/>
        <v/>
      </c>
      <c r="BF76" s="7" t="str">
        <f t="shared" si="61"/>
        <v/>
      </c>
      <c r="BG76" s="7" t="str">
        <f t="shared" si="62"/>
        <v/>
      </c>
      <c r="BH76" s="7" t="str">
        <f t="shared" si="63"/>
        <v/>
      </c>
      <c r="BI76" s="7" t="str">
        <f t="shared" si="64"/>
        <v/>
      </c>
      <c r="BJ76" s="7" t="str">
        <f t="shared" si="65"/>
        <v/>
      </c>
      <c r="BK76" s="7" t="str">
        <f t="shared" si="33"/>
        <v/>
      </c>
      <c r="BL76" s="7" t="str">
        <f t="shared" si="34"/>
        <v/>
      </c>
      <c r="BM76" s="7" t="str">
        <f t="shared" si="35"/>
        <v/>
      </c>
      <c r="BN76" s="7" t="str">
        <f t="shared" si="36"/>
        <v/>
      </c>
      <c r="BO76" s="7" t="str">
        <f t="shared" si="37"/>
        <v/>
      </c>
      <c r="BP76" s="7" t="str">
        <f t="shared" si="38"/>
        <v/>
      </c>
      <c r="BQ76" s="7" t="str">
        <f t="shared" si="39"/>
        <v/>
      </c>
      <c r="BR76" s="7" t="str">
        <f t="shared" si="40"/>
        <v/>
      </c>
      <c r="BS76" s="7" t="str">
        <f t="shared" si="41"/>
        <v/>
      </c>
      <c r="BT76" s="7" t="str">
        <f t="shared" si="42"/>
        <v/>
      </c>
      <c r="BU76" s="7" t="str">
        <f t="shared" si="43"/>
        <v/>
      </c>
      <c r="BV76" s="7" t="str">
        <f t="shared" si="44"/>
        <v/>
      </c>
      <c r="BW76" s="7" t="str">
        <f t="shared" si="11"/>
        <v/>
      </c>
      <c r="BX76" s="7" t="str">
        <f t="shared" si="45"/>
        <v/>
      </c>
      <c r="BY76" s="7" t="str">
        <f t="shared" si="46"/>
        <v/>
      </c>
      <c r="BZ76" s="7">
        <f t="shared" si="47"/>
        <v>3.3333333267364651E-2</v>
      </c>
      <c r="CA76" s="7" t="str">
        <f t="shared" si="48"/>
        <v/>
      </c>
      <c r="CB76" s="54"/>
      <c r="CC76" s="13"/>
      <c r="CD76" s="13"/>
      <c r="CE76" s="13"/>
      <c r="CF76" s="13"/>
      <c r="CG76" s="13"/>
      <c r="CH76" s="13"/>
      <c r="CI76" s="13"/>
      <c r="CJ76" s="13"/>
      <c r="CL76" s="21"/>
    </row>
    <row r="77" spans="2:90" ht="16.5" thickBot="1" x14ac:dyDescent="0.3">
      <c r="B77" s="114" t="s">
        <v>106</v>
      </c>
      <c r="C77" s="114" t="s">
        <v>331</v>
      </c>
      <c r="D77" s="115">
        <v>3</v>
      </c>
      <c r="E77" s="117">
        <f t="shared" si="52"/>
        <v>44449</v>
      </c>
      <c r="F77" s="118">
        <f t="shared" si="53"/>
        <v>0.62291666666666667</v>
      </c>
      <c r="G77" s="22">
        <v>0.625</v>
      </c>
      <c r="H77" s="5">
        <f t="shared" si="13"/>
        <v>4.9999999988358468E-2</v>
      </c>
      <c r="I77" s="6">
        <f t="shared" si="14"/>
        <v>44449.622916666667</v>
      </c>
      <c r="J77" s="6">
        <f t="shared" si="15"/>
        <v>44449.625</v>
      </c>
      <c r="K77" s="23" t="s">
        <v>21</v>
      </c>
      <c r="L77" s="3" t="str">
        <f t="shared" si="66"/>
        <v/>
      </c>
      <c r="M77" s="2">
        <f>IF(OR(K77="Rota",K77="Desliza"),(IF((MAX(N$36:N76))&gt;F$17,(MAX(N$36:N76)),F$17)),N76)</f>
        <v>4964</v>
      </c>
      <c r="N77" s="42">
        <v>4964</v>
      </c>
      <c r="O77" s="2">
        <f t="shared" si="54"/>
        <v>0</v>
      </c>
      <c r="P77" s="3" t="str">
        <f t="shared" si="55"/>
        <v/>
      </c>
      <c r="Q77" s="24"/>
      <c r="R77" s="24"/>
      <c r="S77" s="24"/>
      <c r="T77" s="132" t="str">
        <f t="shared" si="2"/>
        <v/>
      </c>
      <c r="U77" s="25"/>
      <c r="V77" s="25"/>
      <c r="W77" s="24"/>
      <c r="X77" s="26"/>
      <c r="Y77" s="25"/>
      <c r="Z77" s="25"/>
      <c r="AA77" s="3" t="str">
        <f t="shared" si="56"/>
        <v/>
      </c>
      <c r="AB77" s="24"/>
      <c r="AC77" s="26"/>
      <c r="AD77" s="25"/>
      <c r="AE77" s="54"/>
      <c r="AF77" s="54" t="s">
        <v>149</v>
      </c>
      <c r="AG77" s="54"/>
      <c r="AH77" s="54"/>
      <c r="AI77" s="54"/>
      <c r="AJ77" s="54"/>
      <c r="AK77" s="25"/>
      <c r="AL77" s="54" t="str">
        <f t="shared" si="3"/>
        <v/>
      </c>
      <c r="AM77" s="200" t="str">
        <f t="shared" si="4"/>
        <v/>
      </c>
      <c r="AN77" s="201" t="str">
        <f t="shared" si="5"/>
        <v/>
      </c>
      <c r="AO77" s="200" t="str">
        <f t="shared" si="17"/>
        <v/>
      </c>
      <c r="AP77" s="200" t="str">
        <f t="shared" si="6"/>
        <v/>
      </c>
      <c r="AQ77" s="200" t="str">
        <f t="shared" si="7"/>
        <v/>
      </c>
      <c r="AR77" s="200" t="str">
        <f t="shared" si="18"/>
        <v/>
      </c>
      <c r="AS77" s="200">
        <f t="shared" si="19"/>
        <v>0.1</v>
      </c>
      <c r="AT77" s="200" t="str">
        <f t="shared" si="20"/>
        <v/>
      </c>
      <c r="AU77" s="200">
        <f t="shared" si="21"/>
        <v>4.9999999988358468E-2</v>
      </c>
      <c r="AV77" s="54"/>
      <c r="AW77" s="200" t="str">
        <f t="shared" si="22"/>
        <v/>
      </c>
      <c r="AX77" s="201" t="str">
        <f t="shared" si="23"/>
        <v/>
      </c>
      <c r="AY77" s="7" t="str">
        <f t="shared" si="24"/>
        <v/>
      </c>
      <c r="AZ77" s="7" t="str">
        <f t="shared" si="25"/>
        <v/>
      </c>
      <c r="BA77" s="7" t="str">
        <f t="shared" si="26"/>
        <v/>
      </c>
      <c r="BB77" s="7" t="str">
        <f t="shared" si="57"/>
        <v/>
      </c>
      <c r="BC77" s="7" t="str">
        <f t="shared" si="58"/>
        <v/>
      </c>
      <c r="BD77" s="7" t="str">
        <f t="shared" si="59"/>
        <v/>
      </c>
      <c r="BE77" s="7" t="str">
        <f t="shared" si="60"/>
        <v/>
      </c>
      <c r="BF77" s="7" t="str">
        <f t="shared" si="61"/>
        <v/>
      </c>
      <c r="BG77" s="7" t="str">
        <f t="shared" si="62"/>
        <v/>
      </c>
      <c r="BH77" s="7" t="str">
        <f t="shared" si="63"/>
        <v/>
      </c>
      <c r="BI77" s="7" t="str">
        <f t="shared" si="64"/>
        <v/>
      </c>
      <c r="BJ77" s="7" t="str">
        <f t="shared" si="65"/>
        <v/>
      </c>
      <c r="BK77" s="7" t="str">
        <f t="shared" si="33"/>
        <v/>
      </c>
      <c r="BL77" s="7" t="str">
        <f t="shared" si="34"/>
        <v/>
      </c>
      <c r="BM77" s="7" t="str">
        <f t="shared" si="35"/>
        <v/>
      </c>
      <c r="BN77" s="7" t="str">
        <f t="shared" si="36"/>
        <v/>
      </c>
      <c r="BO77" s="7" t="str">
        <f t="shared" si="37"/>
        <v/>
      </c>
      <c r="BP77" s="7" t="str">
        <f t="shared" si="38"/>
        <v/>
      </c>
      <c r="BQ77" s="7" t="str">
        <f t="shared" si="39"/>
        <v/>
      </c>
      <c r="BR77" s="7" t="str">
        <f t="shared" si="40"/>
        <v/>
      </c>
      <c r="BS77" s="7" t="str">
        <f t="shared" si="41"/>
        <v/>
      </c>
      <c r="BT77" s="7" t="str">
        <f t="shared" si="42"/>
        <v/>
      </c>
      <c r="BU77" s="7" t="str">
        <f t="shared" si="43"/>
        <v/>
      </c>
      <c r="BV77" s="7" t="str">
        <f t="shared" si="44"/>
        <v/>
      </c>
      <c r="BW77" s="7" t="str">
        <f t="shared" si="11"/>
        <v/>
      </c>
      <c r="BX77" s="7">
        <f t="shared" si="45"/>
        <v>4.9999999988358468E-2</v>
      </c>
      <c r="BY77" s="7" t="str">
        <f t="shared" si="46"/>
        <v/>
      </c>
      <c r="BZ77" s="7" t="str">
        <f t="shared" si="47"/>
        <v/>
      </c>
      <c r="CA77" s="7" t="str">
        <f t="shared" si="48"/>
        <v/>
      </c>
      <c r="CB77" s="54"/>
      <c r="CC77" s="13"/>
      <c r="CD77" s="13"/>
      <c r="CE77" s="13"/>
      <c r="CF77" s="13"/>
      <c r="CG77" s="13"/>
      <c r="CH77" s="13"/>
      <c r="CI77" s="13"/>
      <c r="CJ77" s="13"/>
      <c r="CL77" s="21"/>
    </row>
    <row r="78" spans="2:90" ht="16.5" thickBot="1" x14ac:dyDescent="0.3">
      <c r="B78" s="114" t="s">
        <v>106</v>
      </c>
      <c r="C78" s="114" t="s">
        <v>331</v>
      </c>
      <c r="D78" s="115">
        <v>3</v>
      </c>
      <c r="E78" s="117">
        <f t="shared" si="52"/>
        <v>44449</v>
      </c>
      <c r="F78" s="118">
        <f t="shared" si="53"/>
        <v>0.625</v>
      </c>
      <c r="G78" s="22">
        <v>0.62847222222222221</v>
      </c>
      <c r="H78" s="5">
        <f t="shared" si="13"/>
        <v>8.3333333255723119E-2</v>
      </c>
      <c r="I78" s="6">
        <f t="shared" si="14"/>
        <v>44449.625</v>
      </c>
      <c r="J78" s="6">
        <f t="shared" si="15"/>
        <v>44449.628472222219</v>
      </c>
      <c r="K78" s="23" t="s">
        <v>141</v>
      </c>
      <c r="L78" s="3" t="str">
        <f t="shared" si="66"/>
        <v/>
      </c>
      <c r="M78" s="2">
        <f>IF(OR(K78="Rota",K78="Desliza"),(IF((MAX(N$36:N77))&gt;F$17,(MAX(N$36:N77)),F$17)),N77)</f>
        <v>4964</v>
      </c>
      <c r="N78" s="42">
        <v>4964</v>
      </c>
      <c r="O78" s="2">
        <f t="shared" si="54"/>
        <v>0</v>
      </c>
      <c r="P78" s="3" t="str">
        <f t="shared" si="55"/>
        <v/>
      </c>
      <c r="Q78" s="24"/>
      <c r="R78" s="24"/>
      <c r="S78" s="24"/>
      <c r="T78" s="132" t="str">
        <f t="shared" si="2"/>
        <v/>
      </c>
      <c r="U78" s="25"/>
      <c r="V78" s="25"/>
      <c r="W78" s="24"/>
      <c r="X78" s="26"/>
      <c r="Y78" s="25"/>
      <c r="Z78" s="25"/>
      <c r="AA78" s="3" t="str">
        <f t="shared" si="56"/>
        <v/>
      </c>
      <c r="AB78" s="24"/>
      <c r="AC78" s="26"/>
      <c r="AD78" s="25"/>
      <c r="AE78" s="54"/>
      <c r="AF78" s="54" t="s">
        <v>149</v>
      </c>
      <c r="AG78" s="54"/>
      <c r="AH78" s="54"/>
      <c r="AI78" s="54"/>
      <c r="AJ78" s="54"/>
      <c r="AK78" s="25"/>
      <c r="AL78" s="54" t="str">
        <f t="shared" si="3"/>
        <v/>
      </c>
      <c r="AM78" s="200" t="str">
        <f t="shared" si="4"/>
        <v/>
      </c>
      <c r="AN78" s="201" t="str">
        <f t="shared" si="5"/>
        <v/>
      </c>
      <c r="AO78" s="200" t="str">
        <f t="shared" si="17"/>
        <v/>
      </c>
      <c r="AP78" s="200" t="str">
        <f t="shared" si="6"/>
        <v/>
      </c>
      <c r="AQ78" s="200">
        <f t="shared" si="7"/>
        <v>8.3000000000000004E-2</v>
      </c>
      <c r="AR78" s="200" t="str">
        <f t="shared" si="18"/>
        <v/>
      </c>
      <c r="AS78" s="200" t="str">
        <f t="shared" si="19"/>
        <v/>
      </c>
      <c r="AT78" s="200" t="str">
        <f t="shared" si="20"/>
        <v/>
      </c>
      <c r="AU78" s="200">
        <f t="shared" si="21"/>
        <v>8.3333333255723119E-2</v>
      </c>
      <c r="AV78" s="54">
        <v>0.11666666669771075</v>
      </c>
      <c r="AW78" s="200" t="str">
        <f t="shared" si="22"/>
        <v/>
      </c>
      <c r="AX78" s="201" t="str">
        <f t="shared" si="23"/>
        <v/>
      </c>
      <c r="AY78" s="7" t="str">
        <f t="shared" si="24"/>
        <v/>
      </c>
      <c r="AZ78" s="7" t="str">
        <f t="shared" si="25"/>
        <v/>
      </c>
      <c r="BA78" s="7" t="str">
        <f t="shared" si="26"/>
        <v/>
      </c>
      <c r="BB78" s="7" t="str">
        <f t="shared" si="57"/>
        <v/>
      </c>
      <c r="BC78" s="7" t="str">
        <f t="shared" si="58"/>
        <v/>
      </c>
      <c r="BD78" s="7" t="str">
        <f t="shared" si="59"/>
        <v/>
      </c>
      <c r="BE78" s="7" t="str">
        <f t="shared" si="60"/>
        <v/>
      </c>
      <c r="BF78" s="7" t="str">
        <f t="shared" si="61"/>
        <v/>
      </c>
      <c r="BG78" s="7" t="str">
        <f t="shared" si="62"/>
        <v/>
      </c>
      <c r="BH78" s="7" t="str">
        <f t="shared" si="63"/>
        <v/>
      </c>
      <c r="BI78" s="7" t="str">
        <f t="shared" si="64"/>
        <v/>
      </c>
      <c r="BJ78" s="7" t="str">
        <f t="shared" si="65"/>
        <v/>
      </c>
      <c r="BK78" s="7" t="str">
        <f t="shared" si="33"/>
        <v/>
      </c>
      <c r="BL78" s="7" t="str">
        <f t="shared" si="34"/>
        <v/>
      </c>
      <c r="BM78" s="7" t="str">
        <f t="shared" si="35"/>
        <v/>
      </c>
      <c r="BN78" s="7" t="str">
        <f t="shared" si="36"/>
        <v/>
      </c>
      <c r="BO78" s="7" t="str">
        <f t="shared" si="37"/>
        <v/>
      </c>
      <c r="BP78" s="7" t="str">
        <f t="shared" si="38"/>
        <v/>
      </c>
      <c r="BQ78" s="7" t="str">
        <f t="shared" si="39"/>
        <v/>
      </c>
      <c r="BR78" s="7" t="str">
        <f t="shared" si="40"/>
        <v/>
      </c>
      <c r="BS78" s="7" t="str">
        <f t="shared" si="41"/>
        <v/>
      </c>
      <c r="BT78" s="7" t="str">
        <f t="shared" si="42"/>
        <v/>
      </c>
      <c r="BU78" s="7" t="str">
        <f t="shared" si="43"/>
        <v/>
      </c>
      <c r="BV78" s="7">
        <f t="shared" si="44"/>
        <v>8.3333333255723119E-2</v>
      </c>
      <c r="BW78" s="7" t="str">
        <f t="shared" si="11"/>
        <v/>
      </c>
      <c r="BX78" s="7" t="str">
        <f t="shared" si="45"/>
        <v/>
      </c>
      <c r="BY78" s="7" t="str">
        <f t="shared" si="46"/>
        <v/>
      </c>
      <c r="BZ78" s="7" t="str">
        <f t="shared" si="47"/>
        <v/>
      </c>
      <c r="CA78" s="7" t="str">
        <f t="shared" si="48"/>
        <v/>
      </c>
      <c r="CB78" s="54"/>
      <c r="CC78" s="13"/>
      <c r="CD78" s="13"/>
      <c r="CE78" s="13"/>
      <c r="CF78" s="13"/>
      <c r="CG78" s="13"/>
      <c r="CH78" s="13"/>
      <c r="CI78" s="13"/>
      <c r="CJ78" s="13"/>
      <c r="CL78" s="21"/>
    </row>
    <row r="79" spans="2:90" ht="16.5" thickBot="1" x14ac:dyDescent="0.3">
      <c r="B79" s="114" t="s">
        <v>106</v>
      </c>
      <c r="C79" s="114" t="s">
        <v>331</v>
      </c>
      <c r="D79" s="115">
        <v>3</v>
      </c>
      <c r="E79" s="117">
        <f t="shared" si="52"/>
        <v>44449</v>
      </c>
      <c r="F79" s="118">
        <f t="shared" si="53"/>
        <v>0.62847222222222221</v>
      </c>
      <c r="G79" s="22">
        <v>0.63055555555555554</v>
      </c>
      <c r="H79" s="5">
        <f t="shared" si="13"/>
        <v>5.0000000162981451E-2</v>
      </c>
      <c r="I79" s="6">
        <f t="shared" si="14"/>
        <v>44449.628472222219</v>
      </c>
      <c r="J79" s="6">
        <f t="shared" si="15"/>
        <v>44449.630555555559</v>
      </c>
      <c r="K79" s="23" t="s">
        <v>12</v>
      </c>
      <c r="L79" s="3">
        <f t="shared" si="66"/>
        <v>5.0000000162981451E-2</v>
      </c>
      <c r="M79" s="2">
        <f>IF(OR(K79="Rota",K79="Desliza"),(IF((MAX(N$36:N78))&gt;F$17,(MAX(N$36:N78)),F$17)),N78)</f>
        <v>4964</v>
      </c>
      <c r="N79" s="42">
        <v>4964</v>
      </c>
      <c r="O79" s="2">
        <f t="shared" si="54"/>
        <v>0</v>
      </c>
      <c r="P79" s="3" t="str">
        <f t="shared" si="55"/>
        <v/>
      </c>
      <c r="Q79" s="24"/>
      <c r="R79" s="24"/>
      <c r="S79" s="24"/>
      <c r="T79" s="132" t="str">
        <f t="shared" si="2"/>
        <v/>
      </c>
      <c r="U79" s="25"/>
      <c r="V79" s="25"/>
      <c r="W79" s="24"/>
      <c r="X79" s="26"/>
      <c r="Y79" s="25"/>
      <c r="Z79" s="25"/>
      <c r="AA79" s="3" t="str">
        <f t="shared" si="56"/>
        <v/>
      </c>
      <c r="AB79" s="24"/>
      <c r="AC79" s="26"/>
      <c r="AD79" s="25"/>
      <c r="AE79" s="54"/>
      <c r="AF79" s="54" t="s">
        <v>149</v>
      </c>
      <c r="AG79" s="54"/>
      <c r="AH79" s="54"/>
      <c r="AI79" s="54"/>
      <c r="AJ79" s="54"/>
      <c r="AK79" s="25"/>
      <c r="AL79" s="54" t="str">
        <f t="shared" si="3"/>
        <v/>
      </c>
      <c r="AM79" s="200" t="str">
        <f t="shared" si="4"/>
        <v/>
      </c>
      <c r="AN79" s="201" t="str">
        <f t="shared" si="5"/>
        <v/>
      </c>
      <c r="AO79" s="200" t="str">
        <f t="shared" si="17"/>
        <v/>
      </c>
      <c r="AP79" s="200" t="str">
        <f t="shared" si="6"/>
        <v/>
      </c>
      <c r="AQ79" s="200" t="str">
        <f t="shared" si="7"/>
        <v/>
      </c>
      <c r="AR79" s="200" t="str">
        <f t="shared" si="18"/>
        <v/>
      </c>
      <c r="AS79" s="200" t="str">
        <f t="shared" si="19"/>
        <v/>
      </c>
      <c r="AT79" s="200" t="str">
        <f t="shared" si="20"/>
        <v/>
      </c>
      <c r="AU79" s="200">
        <f t="shared" si="21"/>
        <v>5.0000000162981451E-2</v>
      </c>
      <c r="AV79" s="54">
        <v>0.96666666667442769</v>
      </c>
      <c r="AW79" s="200" t="str">
        <f t="shared" si="22"/>
        <v/>
      </c>
      <c r="AX79" s="201" t="str">
        <f t="shared" si="23"/>
        <v/>
      </c>
      <c r="AY79" s="7" t="str">
        <f t="shared" si="24"/>
        <v/>
      </c>
      <c r="AZ79" s="7" t="str">
        <f t="shared" si="25"/>
        <v/>
      </c>
      <c r="BA79" s="7" t="str">
        <f t="shared" si="26"/>
        <v/>
      </c>
      <c r="BB79" s="7" t="str">
        <f t="shared" si="57"/>
        <v/>
      </c>
      <c r="BC79" s="7" t="str">
        <f t="shared" si="58"/>
        <v/>
      </c>
      <c r="BD79" s="7" t="str">
        <f t="shared" si="59"/>
        <v/>
      </c>
      <c r="BE79" s="7" t="str">
        <f t="shared" si="60"/>
        <v/>
      </c>
      <c r="BF79" s="7" t="str">
        <f t="shared" si="61"/>
        <v/>
      </c>
      <c r="BG79" s="7" t="str">
        <f t="shared" si="62"/>
        <v/>
      </c>
      <c r="BH79" s="7" t="str">
        <f t="shared" si="63"/>
        <v/>
      </c>
      <c r="BI79" s="7" t="str">
        <f t="shared" si="64"/>
        <v/>
      </c>
      <c r="BJ79" s="7" t="str">
        <f t="shared" si="65"/>
        <v/>
      </c>
      <c r="BK79" s="7" t="str">
        <f t="shared" si="33"/>
        <v/>
      </c>
      <c r="BL79" s="7" t="str">
        <f t="shared" si="34"/>
        <v/>
      </c>
      <c r="BM79" s="7" t="str">
        <f t="shared" si="35"/>
        <v/>
      </c>
      <c r="BN79" s="7" t="str">
        <f t="shared" si="36"/>
        <v/>
      </c>
      <c r="BO79" s="7" t="str">
        <f t="shared" si="37"/>
        <v/>
      </c>
      <c r="BP79" s="7" t="str">
        <f t="shared" si="38"/>
        <v/>
      </c>
      <c r="BQ79" s="7" t="str">
        <f t="shared" si="39"/>
        <v/>
      </c>
      <c r="BR79" s="7" t="str">
        <f t="shared" si="40"/>
        <v/>
      </c>
      <c r="BS79" s="7" t="str">
        <f t="shared" si="41"/>
        <v/>
      </c>
      <c r="BT79" s="7" t="str">
        <f t="shared" si="42"/>
        <v/>
      </c>
      <c r="BU79" s="7" t="str">
        <f t="shared" si="43"/>
        <v/>
      </c>
      <c r="BV79" s="7" t="str">
        <f t="shared" si="44"/>
        <v/>
      </c>
      <c r="BW79" s="7" t="str">
        <f t="shared" si="11"/>
        <v/>
      </c>
      <c r="BX79" s="7" t="str">
        <f t="shared" si="45"/>
        <v/>
      </c>
      <c r="BY79" s="7" t="str">
        <f t="shared" si="46"/>
        <v/>
      </c>
      <c r="BZ79" s="7" t="str">
        <f t="shared" si="47"/>
        <v/>
      </c>
      <c r="CA79" s="7" t="str">
        <f t="shared" si="48"/>
        <v/>
      </c>
      <c r="CB79" s="54"/>
      <c r="CC79" s="13"/>
      <c r="CD79" s="13"/>
      <c r="CE79" s="13"/>
      <c r="CF79" s="13"/>
      <c r="CG79" s="13"/>
      <c r="CH79" s="13"/>
      <c r="CI79" s="13"/>
      <c r="CJ79" s="13"/>
      <c r="CL79" s="21"/>
    </row>
    <row r="80" spans="2:90" ht="16.5" thickBot="1" x14ac:dyDescent="0.3">
      <c r="B80" s="114" t="s">
        <v>106</v>
      </c>
      <c r="C80" s="114" t="s">
        <v>331</v>
      </c>
      <c r="D80" s="115">
        <v>3</v>
      </c>
      <c r="E80" s="117">
        <f t="shared" si="52"/>
        <v>44449</v>
      </c>
      <c r="F80" s="118">
        <f t="shared" si="53"/>
        <v>0.63055555555555554</v>
      </c>
      <c r="G80" s="22">
        <v>0.63263888888888886</v>
      </c>
      <c r="H80" s="5">
        <f t="shared" si="13"/>
        <v>4.9999999988358468E-2</v>
      </c>
      <c r="I80" s="6">
        <f t="shared" si="14"/>
        <v>44449.630555555559</v>
      </c>
      <c r="J80" s="6">
        <f t="shared" si="15"/>
        <v>44449.632638888892</v>
      </c>
      <c r="K80" s="23" t="s">
        <v>142</v>
      </c>
      <c r="L80" s="3" t="str">
        <f t="shared" si="66"/>
        <v/>
      </c>
      <c r="M80" s="2">
        <f>IF(OR(K80="Rota",K80="Desliza"),(IF((MAX(N$36:N79))&gt;F$17,(MAX(N$36:N79)),F$17)),N79)</f>
        <v>4964</v>
      </c>
      <c r="N80" s="42">
        <v>4964</v>
      </c>
      <c r="O80" s="2">
        <f t="shared" si="54"/>
        <v>0</v>
      </c>
      <c r="P80" s="3" t="str">
        <f t="shared" si="55"/>
        <v/>
      </c>
      <c r="Q80" s="24"/>
      <c r="R80" s="24"/>
      <c r="S80" s="24"/>
      <c r="T80" s="132" t="str">
        <f t="shared" si="2"/>
        <v/>
      </c>
      <c r="U80" s="25"/>
      <c r="V80" s="25"/>
      <c r="W80" s="24"/>
      <c r="X80" s="26"/>
      <c r="Y80" s="25"/>
      <c r="Z80" s="25"/>
      <c r="AA80" s="3" t="str">
        <f t="shared" si="56"/>
        <v/>
      </c>
      <c r="AB80" s="24"/>
      <c r="AC80" s="26"/>
      <c r="AD80" s="25"/>
      <c r="AE80" s="54"/>
      <c r="AF80" s="54" t="s">
        <v>149</v>
      </c>
      <c r="AG80" s="54"/>
      <c r="AH80" s="54"/>
      <c r="AI80" s="54"/>
      <c r="AJ80" s="54"/>
      <c r="AK80" s="25"/>
      <c r="AL80" s="54" t="str">
        <f t="shared" si="3"/>
        <v/>
      </c>
      <c r="AM80" s="200" t="str">
        <f t="shared" si="4"/>
        <v/>
      </c>
      <c r="AN80" s="201" t="str">
        <f t="shared" si="5"/>
        <v/>
      </c>
      <c r="AO80" s="200" t="str">
        <f t="shared" si="17"/>
        <v/>
      </c>
      <c r="AP80" s="200" t="str">
        <f t="shared" si="6"/>
        <v/>
      </c>
      <c r="AQ80" s="200" t="str">
        <f t="shared" si="7"/>
        <v/>
      </c>
      <c r="AR80" s="200" t="str">
        <f t="shared" si="18"/>
        <v/>
      </c>
      <c r="AS80" s="200" t="str">
        <f t="shared" si="19"/>
        <v/>
      </c>
      <c r="AT80" s="200" t="str">
        <f t="shared" si="20"/>
        <v/>
      </c>
      <c r="AU80" s="200" t="str">
        <f t="shared" si="21"/>
        <v/>
      </c>
      <c r="AV80" s="54"/>
      <c r="AW80" s="200" t="str">
        <f t="shared" si="22"/>
        <v/>
      </c>
      <c r="AX80" s="201" t="str">
        <f t="shared" si="23"/>
        <v/>
      </c>
      <c r="AY80" s="7" t="str">
        <f t="shared" si="24"/>
        <v/>
      </c>
      <c r="AZ80" s="7" t="str">
        <f t="shared" si="25"/>
        <v/>
      </c>
      <c r="BA80" s="7" t="str">
        <f t="shared" si="26"/>
        <v/>
      </c>
      <c r="BB80" s="7" t="str">
        <f t="shared" si="57"/>
        <v/>
      </c>
      <c r="BC80" s="7" t="str">
        <f t="shared" si="58"/>
        <v/>
      </c>
      <c r="BD80" s="7" t="str">
        <f t="shared" si="59"/>
        <v/>
      </c>
      <c r="BE80" s="7" t="str">
        <f t="shared" si="60"/>
        <v/>
      </c>
      <c r="BF80" s="7" t="str">
        <f t="shared" si="61"/>
        <v/>
      </c>
      <c r="BG80" s="7" t="str">
        <f t="shared" si="62"/>
        <v/>
      </c>
      <c r="BH80" s="7" t="str">
        <f t="shared" si="63"/>
        <v/>
      </c>
      <c r="BI80" s="7" t="str">
        <f t="shared" si="64"/>
        <v/>
      </c>
      <c r="BJ80" s="7" t="str">
        <f t="shared" si="65"/>
        <v/>
      </c>
      <c r="BK80" s="7" t="str">
        <f t="shared" si="33"/>
        <v/>
      </c>
      <c r="BL80" s="7" t="str">
        <f t="shared" si="34"/>
        <v/>
      </c>
      <c r="BM80" s="7" t="str">
        <f t="shared" si="35"/>
        <v/>
      </c>
      <c r="BN80" s="7" t="str">
        <f t="shared" si="36"/>
        <v/>
      </c>
      <c r="BO80" s="7" t="str">
        <f t="shared" si="37"/>
        <v/>
      </c>
      <c r="BP80" s="7" t="str">
        <f t="shared" si="38"/>
        <v/>
      </c>
      <c r="BQ80" s="7" t="str">
        <f t="shared" si="39"/>
        <v/>
      </c>
      <c r="BR80" s="7" t="str">
        <f t="shared" si="40"/>
        <v/>
      </c>
      <c r="BS80" s="7" t="str">
        <f t="shared" si="41"/>
        <v/>
      </c>
      <c r="BT80" s="7" t="str">
        <f t="shared" si="42"/>
        <v/>
      </c>
      <c r="BU80" s="7" t="str">
        <f t="shared" si="43"/>
        <v/>
      </c>
      <c r="BV80" s="7" t="str">
        <f t="shared" si="44"/>
        <v/>
      </c>
      <c r="BW80" s="7" t="str">
        <f t="shared" si="11"/>
        <v/>
      </c>
      <c r="BX80" s="7" t="str">
        <f t="shared" si="45"/>
        <v/>
      </c>
      <c r="BY80" s="7" t="str">
        <f t="shared" si="46"/>
        <v/>
      </c>
      <c r="BZ80" s="7" t="str">
        <f t="shared" si="47"/>
        <v/>
      </c>
      <c r="CA80" s="7" t="str">
        <f t="shared" si="48"/>
        <v/>
      </c>
      <c r="CB80" s="54"/>
      <c r="CC80" s="13"/>
      <c r="CD80" s="13"/>
      <c r="CE80" s="13"/>
      <c r="CF80" s="13"/>
      <c r="CG80" s="13"/>
      <c r="CH80" s="13"/>
      <c r="CI80" s="13"/>
      <c r="CJ80" s="13"/>
      <c r="CL80" s="21"/>
    </row>
    <row r="81" spans="2:90" ht="16.5" thickBot="1" x14ac:dyDescent="0.3">
      <c r="B81" s="114" t="s">
        <v>106</v>
      </c>
      <c r="C81" s="114" t="s">
        <v>331</v>
      </c>
      <c r="D81" s="115">
        <v>3</v>
      </c>
      <c r="E81" s="117">
        <f t="shared" si="52"/>
        <v>44449</v>
      </c>
      <c r="F81" s="118">
        <f t="shared" si="53"/>
        <v>0.63263888888888886</v>
      </c>
      <c r="G81" s="22">
        <v>0.65138888888888891</v>
      </c>
      <c r="H81" s="5">
        <f t="shared" si="13"/>
        <v>0.44999999989522621</v>
      </c>
      <c r="I81" s="6">
        <f t="shared" si="14"/>
        <v>44449.632638888892</v>
      </c>
      <c r="J81" s="6">
        <f t="shared" si="15"/>
        <v>44449.651388888888</v>
      </c>
      <c r="K81" s="23" t="s">
        <v>17</v>
      </c>
      <c r="L81" s="3" t="str">
        <f t="shared" si="66"/>
        <v/>
      </c>
      <c r="M81" s="2">
        <f>IF(OR(K81="Rota",K81="Desliza"),(IF((MAX(N$36:N80))&gt;F$17,(MAX(N$36:N80)),F$17)),N80)</f>
        <v>4964</v>
      </c>
      <c r="N81" s="42">
        <v>5057</v>
      </c>
      <c r="O81" s="2">
        <f t="shared" si="54"/>
        <v>93</v>
      </c>
      <c r="P81" s="3">
        <f t="shared" si="55"/>
        <v>206.66666671478501</v>
      </c>
      <c r="Q81" s="24"/>
      <c r="R81" s="24"/>
      <c r="S81" s="24">
        <v>110</v>
      </c>
      <c r="T81" s="132">
        <f t="shared" si="2"/>
        <v>110</v>
      </c>
      <c r="U81" s="25">
        <v>18</v>
      </c>
      <c r="V81" s="25">
        <v>1200</v>
      </c>
      <c r="W81" s="24">
        <v>18</v>
      </c>
      <c r="X81" s="26">
        <v>9</v>
      </c>
      <c r="Y81" s="25">
        <v>2300</v>
      </c>
      <c r="Z81" s="25">
        <v>2300</v>
      </c>
      <c r="AA81" s="3" t="str">
        <f t="shared" si="56"/>
        <v/>
      </c>
      <c r="AB81" s="24"/>
      <c r="AC81" s="26"/>
      <c r="AD81" s="25"/>
      <c r="AE81" s="54"/>
      <c r="AF81" s="54" t="s">
        <v>149</v>
      </c>
      <c r="AG81" s="54"/>
      <c r="AH81" s="54"/>
      <c r="AI81" s="54"/>
      <c r="AJ81" s="54"/>
      <c r="AK81" s="25"/>
      <c r="AL81" s="54">
        <f t="shared" si="3"/>
        <v>90</v>
      </c>
      <c r="AM81" s="200">
        <f t="shared" si="4"/>
        <v>120</v>
      </c>
      <c r="AN81" s="201">
        <f t="shared" si="5"/>
        <v>90</v>
      </c>
      <c r="AO81" s="200" t="str">
        <f t="shared" si="17"/>
        <v/>
      </c>
      <c r="AP81" s="200" t="str">
        <f t="shared" si="6"/>
        <v/>
      </c>
      <c r="AQ81" s="200" t="str">
        <f t="shared" si="7"/>
        <v/>
      </c>
      <c r="AR81" s="200" t="str">
        <f t="shared" si="18"/>
        <v/>
      </c>
      <c r="AS81" s="200" t="str">
        <f t="shared" si="19"/>
        <v/>
      </c>
      <c r="AT81" s="200">
        <f t="shared" si="20"/>
        <v>93</v>
      </c>
      <c r="AU81" s="200">
        <f t="shared" si="21"/>
        <v>0.44999999989522621</v>
      </c>
      <c r="AV81" s="54">
        <v>0.6666666665696539</v>
      </c>
      <c r="AW81" s="200">
        <f t="shared" si="22"/>
        <v>139.50000002029992</v>
      </c>
      <c r="AX81" s="201">
        <f t="shared" si="23"/>
        <v>206.66666671478501</v>
      </c>
      <c r="AY81" s="7" t="str">
        <f t="shared" si="24"/>
        <v/>
      </c>
      <c r="AZ81" s="7">
        <f t="shared" si="25"/>
        <v>139.50000002029992</v>
      </c>
      <c r="BA81" s="7" t="str">
        <f t="shared" si="26"/>
        <v/>
      </c>
      <c r="BB81" s="7">
        <f t="shared" si="57"/>
        <v>93</v>
      </c>
      <c r="BC81" s="7" t="str">
        <f t="shared" si="58"/>
        <v/>
      </c>
      <c r="BD81" s="7" t="str">
        <f t="shared" si="59"/>
        <v/>
      </c>
      <c r="BE81" s="7" t="str">
        <f t="shared" si="60"/>
        <v/>
      </c>
      <c r="BF81" s="7">
        <f t="shared" si="61"/>
        <v>93</v>
      </c>
      <c r="BG81" s="7" t="str">
        <f t="shared" si="62"/>
        <v/>
      </c>
      <c r="BH81" s="7" t="str">
        <f t="shared" si="63"/>
        <v/>
      </c>
      <c r="BI81" s="7" t="str">
        <f t="shared" si="64"/>
        <v/>
      </c>
      <c r="BJ81" s="7" t="str">
        <f t="shared" si="65"/>
        <v/>
      </c>
      <c r="BK81" s="7" t="str">
        <f t="shared" si="33"/>
        <v/>
      </c>
      <c r="BL81" s="7" t="str">
        <f t="shared" si="34"/>
        <v/>
      </c>
      <c r="BM81" s="7" t="str">
        <f t="shared" si="35"/>
        <v/>
      </c>
      <c r="BN81" s="7" t="str">
        <f t="shared" si="36"/>
        <v/>
      </c>
      <c r="BO81" s="7" t="str">
        <f t="shared" si="37"/>
        <v/>
      </c>
      <c r="BP81" s="7" t="str">
        <f t="shared" si="38"/>
        <v/>
      </c>
      <c r="BQ81" s="7" t="str">
        <f t="shared" si="39"/>
        <v/>
      </c>
      <c r="BR81" s="7" t="str">
        <f t="shared" si="40"/>
        <v/>
      </c>
      <c r="BS81" s="7" t="str">
        <f t="shared" si="41"/>
        <v/>
      </c>
      <c r="BT81" s="7" t="str">
        <f t="shared" si="42"/>
        <v/>
      </c>
      <c r="BU81" s="7" t="str">
        <f t="shared" si="43"/>
        <v/>
      </c>
      <c r="BV81" s="7" t="str">
        <f t="shared" si="44"/>
        <v/>
      </c>
      <c r="BW81" s="7" t="str">
        <f t="shared" si="11"/>
        <v/>
      </c>
      <c r="BX81" s="7" t="str">
        <f t="shared" si="45"/>
        <v/>
      </c>
      <c r="BY81" s="7" t="str">
        <f t="shared" si="46"/>
        <v/>
      </c>
      <c r="BZ81" s="7" t="str">
        <f t="shared" si="47"/>
        <v/>
      </c>
      <c r="CA81" s="7" t="str">
        <f t="shared" si="48"/>
        <v/>
      </c>
      <c r="CB81" s="54"/>
      <c r="CC81" s="13"/>
      <c r="CD81" s="13"/>
      <c r="CE81" s="13"/>
      <c r="CF81" s="13"/>
      <c r="CG81" s="13"/>
      <c r="CH81" s="13"/>
      <c r="CI81" s="13"/>
      <c r="CJ81" s="13"/>
      <c r="CL81" s="21"/>
    </row>
    <row r="82" spans="2:90" ht="16.5" thickBot="1" x14ac:dyDescent="0.3">
      <c r="B82" s="114" t="s">
        <v>106</v>
      </c>
      <c r="C82" s="114" t="s">
        <v>187</v>
      </c>
      <c r="D82" s="115">
        <v>3</v>
      </c>
      <c r="E82" s="117">
        <f t="shared" si="52"/>
        <v>44449</v>
      </c>
      <c r="F82" s="118">
        <f t="shared" si="53"/>
        <v>0.65138888888888891</v>
      </c>
      <c r="G82" s="22">
        <v>0.65277777777777779</v>
      </c>
      <c r="H82" s="5">
        <f t="shared" si="13"/>
        <v>3.3333333441987634E-2</v>
      </c>
      <c r="I82" s="6">
        <f t="shared" si="14"/>
        <v>44449.651388888888</v>
      </c>
      <c r="J82" s="6">
        <f t="shared" si="15"/>
        <v>44449.652777777781</v>
      </c>
      <c r="K82" s="23" t="s">
        <v>5</v>
      </c>
      <c r="L82" s="3" t="str">
        <f t="shared" si="66"/>
        <v/>
      </c>
      <c r="M82" s="2">
        <f>IF(OR(K82="Rota",K82="Desliza"),(IF((MAX(N$36:N81))&gt;F$17,(MAX(N$36:N81)),F$17)),N81)</f>
        <v>5057</v>
      </c>
      <c r="N82" s="42">
        <v>5057</v>
      </c>
      <c r="O82" s="2">
        <f t="shared" si="54"/>
        <v>0</v>
      </c>
      <c r="P82" s="3" t="str">
        <f t="shared" si="55"/>
        <v/>
      </c>
      <c r="Q82" s="24"/>
      <c r="R82" s="24"/>
      <c r="S82" s="24"/>
      <c r="T82" s="132" t="str">
        <f t="shared" si="2"/>
        <v/>
      </c>
      <c r="U82" s="25"/>
      <c r="V82" s="25"/>
      <c r="W82" s="24"/>
      <c r="X82" s="26"/>
      <c r="Y82" s="25"/>
      <c r="Z82" s="25"/>
      <c r="AA82" s="3" t="str">
        <f t="shared" si="56"/>
        <v/>
      </c>
      <c r="AB82" s="24"/>
      <c r="AC82" s="26"/>
      <c r="AD82" s="25"/>
      <c r="AE82" s="54"/>
      <c r="AF82" s="54" t="s">
        <v>149</v>
      </c>
      <c r="AG82" s="54"/>
      <c r="AH82" s="54"/>
      <c r="AI82" s="54"/>
      <c r="AJ82" s="54"/>
      <c r="AK82" s="25"/>
      <c r="AL82" s="54" t="str">
        <f t="shared" si="3"/>
        <v/>
      </c>
      <c r="AM82" s="200" t="str">
        <f t="shared" si="4"/>
        <v/>
      </c>
      <c r="AN82" s="201" t="str">
        <f t="shared" si="5"/>
        <v/>
      </c>
      <c r="AO82" s="200" t="str">
        <f t="shared" si="17"/>
        <v/>
      </c>
      <c r="AP82" s="200" t="str">
        <f t="shared" si="6"/>
        <v/>
      </c>
      <c r="AQ82" s="200" t="str">
        <f t="shared" si="7"/>
        <v/>
      </c>
      <c r="AR82" s="200">
        <f t="shared" si="18"/>
        <v>0.05</v>
      </c>
      <c r="AS82" s="200" t="str">
        <f t="shared" si="19"/>
        <v/>
      </c>
      <c r="AT82" s="200" t="str">
        <f t="shared" si="20"/>
        <v/>
      </c>
      <c r="AU82" s="200">
        <f t="shared" si="21"/>
        <v>3.3333333441987634E-2</v>
      </c>
      <c r="AV82" s="54">
        <v>0.63333333330228925</v>
      </c>
      <c r="AW82" s="200" t="str">
        <f t="shared" si="22"/>
        <v/>
      </c>
      <c r="AX82" s="201" t="str">
        <f t="shared" si="23"/>
        <v/>
      </c>
      <c r="AY82" s="7" t="str">
        <f t="shared" si="24"/>
        <v/>
      </c>
      <c r="AZ82" s="7" t="str">
        <f t="shared" si="25"/>
        <v/>
      </c>
      <c r="BA82" s="7" t="str">
        <f t="shared" si="26"/>
        <v/>
      </c>
      <c r="BB82" s="7" t="str">
        <f t="shared" si="57"/>
        <v/>
      </c>
      <c r="BC82" s="7" t="str">
        <f t="shared" si="58"/>
        <v/>
      </c>
      <c r="BD82" s="7" t="str">
        <f t="shared" si="59"/>
        <v/>
      </c>
      <c r="BE82" s="7" t="str">
        <f t="shared" si="60"/>
        <v/>
      </c>
      <c r="BF82" s="7" t="str">
        <f t="shared" si="61"/>
        <v/>
      </c>
      <c r="BG82" s="7" t="str">
        <f t="shared" si="62"/>
        <v/>
      </c>
      <c r="BH82" s="7" t="str">
        <f t="shared" si="63"/>
        <v/>
      </c>
      <c r="BI82" s="7" t="str">
        <f t="shared" si="64"/>
        <v/>
      </c>
      <c r="BJ82" s="7" t="str">
        <f t="shared" si="65"/>
        <v/>
      </c>
      <c r="BK82" s="7" t="str">
        <f t="shared" si="33"/>
        <v/>
      </c>
      <c r="BL82" s="7" t="str">
        <f t="shared" si="34"/>
        <v/>
      </c>
      <c r="BM82" s="7" t="str">
        <f t="shared" si="35"/>
        <v/>
      </c>
      <c r="BN82" s="7" t="str">
        <f t="shared" si="36"/>
        <v/>
      </c>
      <c r="BO82" s="7" t="str">
        <f t="shared" si="37"/>
        <v/>
      </c>
      <c r="BP82" s="7" t="str">
        <f t="shared" si="38"/>
        <v/>
      </c>
      <c r="BQ82" s="7" t="str">
        <f t="shared" si="39"/>
        <v/>
      </c>
      <c r="BR82" s="7" t="str">
        <f t="shared" si="40"/>
        <v/>
      </c>
      <c r="BS82" s="7" t="str">
        <f t="shared" si="41"/>
        <v/>
      </c>
      <c r="BT82" s="7" t="str">
        <f t="shared" si="42"/>
        <v/>
      </c>
      <c r="BU82" s="7" t="str">
        <f t="shared" si="43"/>
        <v/>
      </c>
      <c r="BV82" s="7" t="str">
        <f t="shared" si="44"/>
        <v/>
      </c>
      <c r="BW82" s="7" t="str">
        <f t="shared" si="11"/>
        <v/>
      </c>
      <c r="BX82" s="7" t="str">
        <f t="shared" si="45"/>
        <v/>
      </c>
      <c r="BY82" s="7" t="str">
        <f t="shared" si="46"/>
        <v/>
      </c>
      <c r="BZ82" s="7">
        <f t="shared" si="47"/>
        <v>3.3333333441987634E-2</v>
      </c>
      <c r="CA82" s="7" t="str">
        <f t="shared" si="48"/>
        <v/>
      </c>
      <c r="CB82" s="54"/>
      <c r="CC82" s="13"/>
      <c r="CD82" s="13"/>
      <c r="CE82" s="13"/>
      <c r="CF82" s="13"/>
      <c r="CG82" s="13"/>
      <c r="CH82" s="13"/>
      <c r="CI82" s="13"/>
      <c r="CJ82" s="13"/>
      <c r="CL82" s="21"/>
    </row>
    <row r="83" spans="2:90" ht="16.5" thickBot="1" x14ac:dyDescent="0.3">
      <c r="B83" s="114" t="s">
        <v>106</v>
      </c>
      <c r="C83" s="114" t="s">
        <v>187</v>
      </c>
      <c r="D83" s="115">
        <v>3</v>
      </c>
      <c r="E83" s="117">
        <f t="shared" si="52"/>
        <v>44449</v>
      </c>
      <c r="F83" s="118">
        <f t="shared" si="53"/>
        <v>0.65277777777777779</v>
      </c>
      <c r="G83" s="22">
        <v>0.65555555555555556</v>
      </c>
      <c r="H83" s="5">
        <f t="shared" si="13"/>
        <v>6.6666666534729302E-2</v>
      </c>
      <c r="I83" s="6">
        <f t="shared" si="14"/>
        <v>44449.652777777781</v>
      </c>
      <c r="J83" s="6">
        <f t="shared" si="15"/>
        <v>44449.655555555553</v>
      </c>
      <c r="K83" s="23" t="s">
        <v>21</v>
      </c>
      <c r="L83" s="3" t="str">
        <f t="shared" si="66"/>
        <v/>
      </c>
      <c r="M83" s="2">
        <f>IF(OR(K83="Rota",K83="Desliza"),(IF((MAX(N$36:N82))&gt;F$17,(MAX(N$36:N82)),F$17)),N82)</f>
        <v>5057</v>
      </c>
      <c r="N83" s="42">
        <v>5057</v>
      </c>
      <c r="O83" s="2">
        <f t="shared" si="54"/>
        <v>0</v>
      </c>
      <c r="P83" s="3" t="str">
        <f t="shared" si="55"/>
        <v/>
      </c>
      <c r="Q83" s="24"/>
      <c r="R83" s="24"/>
      <c r="S83" s="24"/>
      <c r="T83" s="132" t="str">
        <f t="shared" si="2"/>
        <v/>
      </c>
      <c r="U83" s="25"/>
      <c r="V83" s="25"/>
      <c r="W83" s="24"/>
      <c r="X83" s="26"/>
      <c r="Y83" s="25"/>
      <c r="Z83" s="25"/>
      <c r="AA83" s="3" t="str">
        <f t="shared" si="56"/>
        <v/>
      </c>
      <c r="AB83" s="24"/>
      <c r="AC83" s="26"/>
      <c r="AD83" s="25"/>
      <c r="AE83" s="54"/>
      <c r="AF83" s="54" t="s">
        <v>149</v>
      </c>
      <c r="AG83" s="54"/>
      <c r="AH83" s="54"/>
      <c r="AI83" s="54"/>
      <c r="AJ83" s="54"/>
      <c r="AK83" s="25"/>
      <c r="AL83" s="54" t="str">
        <f t="shared" si="3"/>
        <v/>
      </c>
      <c r="AM83" s="200" t="str">
        <f t="shared" si="4"/>
        <v/>
      </c>
      <c r="AN83" s="201" t="str">
        <f t="shared" si="5"/>
        <v/>
      </c>
      <c r="AO83" s="200" t="str">
        <f t="shared" si="17"/>
        <v/>
      </c>
      <c r="AP83" s="200" t="str">
        <f t="shared" si="6"/>
        <v/>
      </c>
      <c r="AQ83" s="200" t="str">
        <f t="shared" si="7"/>
        <v/>
      </c>
      <c r="AR83" s="200" t="str">
        <f t="shared" si="18"/>
        <v/>
      </c>
      <c r="AS83" s="200">
        <f t="shared" si="19"/>
        <v>0.1</v>
      </c>
      <c r="AT83" s="200" t="str">
        <f t="shared" si="20"/>
        <v/>
      </c>
      <c r="AU83" s="200">
        <f t="shared" si="21"/>
        <v>6.6666666534729302E-2</v>
      </c>
      <c r="AV83" s="54">
        <v>2.2833333332673647</v>
      </c>
      <c r="AW83" s="200" t="str">
        <f t="shared" si="22"/>
        <v/>
      </c>
      <c r="AX83" s="201" t="str">
        <f t="shared" si="23"/>
        <v/>
      </c>
      <c r="AY83" s="7" t="str">
        <f t="shared" si="24"/>
        <v/>
      </c>
      <c r="AZ83" s="7" t="str">
        <f t="shared" si="25"/>
        <v/>
      </c>
      <c r="BA83" s="7" t="str">
        <f t="shared" si="26"/>
        <v/>
      </c>
      <c r="BB83" s="7" t="str">
        <f t="shared" si="57"/>
        <v/>
      </c>
      <c r="BC83" s="7" t="str">
        <f t="shared" si="58"/>
        <v/>
      </c>
      <c r="BD83" s="7" t="str">
        <f t="shared" si="59"/>
        <v/>
      </c>
      <c r="BE83" s="7" t="str">
        <f t="shared" si="60"/>
        <v/>
      </c>
      <c r="BF83" s="7" t="str">
        <f t="shared" si="61"/>
        <v/>
      </c>
      <c r="BG83" s="7" t="str">
        <f t="shared" si="62"/>
        <v/>
      </c>
      <c r="BH83" s="7" t="str">
        <f t="shared" si="63"/>
        <v/>
      </c>
      <c r="BI83" s="7" t="str">
        <f t="shared" si="64"/>
        <v/>
      </c>
      <c r="BJ83" s="7" t="str">
        <f t="shared" si="65"/>
        <v/>
      </c>
      <c r="BK83" s="7" t="str">
        <f t="shared" si="33"/>
        <v/>
      </c>
      <c r="BL83" s="7" t="str">
        <f t="shared" si="34"/>
        <v/>
      </c>
      <c r="BM83" s="7" t="str">
        <f t="shared" si="35"/>
        <v/>
      </c>
      <c r="BN83" s="7" t="str">
        <f t="shared" si="36"/>
        <v/>
      </c>
      <c r="BO83" s="7" t="str">
        <f t="shared" si="37"/>
        <v/>
      </c>
      <c r="BP83" s="7" t="str">
        <f t="shared" si="38"/>
        <v/>
      </c>
      <c r="BQ83" s="7" t="str">
        <f t="shared" si="39"/>
        <v/>
      </c>
      <c r="BR83" s="7" t="str">
        <f t="shared" si="40"/>
        <v/>
      </c>
      <c r="BS83" s="7" t="str">
        <f t="shared" si="41"/>
        <v/>
      </c>
      <c r="BT83" s="7" t="str">
        <f t="shared" si="42"/>
        <v/>
      </c>
      <c r="BU83" s="7" t="str">
        <f t="shared" si="43"/>
        <v/>
      </c>
      <c r="BV83" s="7" t="str">
        <f t="shared" si="44"/>
        <v/>
      </c>
      <c r="BW83" s="7" t="str">
        <f t="shared" si="11"/>
        <v/>
      </c>
      <c r="BX83" s="7">
        <f t="shared" si="45"/>
        <v>6.6666666534729302E-2</v>
      </c>
      <c r="BY83" s="7" t="str">
        <f t="shared" si="46"/>
        <v/>
      </c>
      <c r="BZ83" s="7" t="str">
        <f t="shared" si="47"/>
        <v/>
      </c>
      <c r="CA83" s="7" t="str">
        <f t="shared" si="48"/>
        <v/>
      </c>
      <c r="CB83" s="54"/>
      <c r="CC83" s="13"/>
      <c r="CD83" s="13"/>
      <c r="CE83" s="13"/>
      <c r="CF83" s="13"/>
      <c r="CG83" s="13"/>
      <c r="CH83" s="13"/>
      <c r="CI83" s="13"/>
      <c r="CJ83" s="13"/>
      <c r="CL83" s="21"/>
    </row>
    <row r="84" spans="2:90" ht="16.5" thickBot="1" x14ac:dyDescent="0.3">
      <c r="B84" s="114" t="s">
        <v>106</v>
      </c>
      <c r="C84" s="114" t="s">
        <v>187</v>
      </c>
      <c r="D84" s="115">
        <v>3</v>
      </c>
      <c r="E84" s="117">
        <f t="shared" si="52"/>
        <v>44449</v>
      </c>
      <c r="F84" s="118">
        <f t="shared" si="53"/>
        <v>0.65555555555555556</v>
      </c>
      <c r="G84" s="22">
        <v>0.65972222222222221</v>
      </c>
      <c r="H84" s="5">
        <f t="shared" si="13"/>
        <v>9.9999999976716936E-2</v>
      </c>
      <c r="I84" s="6">
        <f t="shared" si="14"/>
        <v>44449.655555555553</v>
      </c>
      <c r="J84" s="6">
        <f t="shared" si="15"/>
        <v>44449.659722222219</v>
      </c>
      <c r="K84" s="23" t="s">
        <v>141</v>
      </c>
      <c r="L84" s="3" t="str">
        <f t="shared" si="66"/>
        <v/>
      </c>
      <c r="M84" s="2">
        <f>IF(OR(K84="Rota",K84="Desliza"),(IF((MAX(N$36:N83))&gt;F$17,(MAX(N$36:N83)),F$17)),N83)</f>
        <v>5057</v>
      </c>
      <c r="N84" s="42">
        <v>5057</v>
      </c>
      <c r="O84" s="2">
        <f t="shared" si="54"/>
        <v>0</v>
      </c>
      <c r="P84" s="3" t="str">
        <f t="shared" si="55"/>
        <v/>
      </c>
      <c r="Q84" s="24"/>
      <c r="R84" s="24"/>
      <c r="S84" s="24"/>
      <c r="T84" s="132" t="str">
        <f t="shared" si="2"/>
        <v/>
      </c>
      <c r="U84" s="25"/>
      <c r="V84" s="25"/>
      <c r="W84" s="24"/>
      <c r="X84" s="26"/>
      <c r="Y84" s="25"/>
      <c r="Z84" s="25"/>
      <c r="AA84" s="3" t="str">
        <f t="shared" si="56"/>
        <v/>
      </c>
      <c r="AB84" s="24"/>
      <c r="AC84" s="26"/>
      <c r="AD84" s="25"/>
      <c r="AE84" s="54"/>
      <c r="AF84" s="54" t="s">
        <v>149</v>
      </c>
      <c r="AG84" s="54"/>
      <c r="AH84" s="54"/>
      <c r="AI84" s="54"/>
      <c r="AJ84" s="54"/>
      <c r="AK84" s="25"/>
      <c r="AL84" s="54" t="str">
        <f t="shared" si="3"/>
        <v/>
      </c>
      <c r="AM84" s="200" t="str">
        <f t="shared" si="4"/>
        <v/>
      </c>
      <c r="AN84" s="201" t="str">
        <f t="shared" si="5"/>
        <v/>
      </c>
      <c r="AO84" s="200" t="str">
        <f t="shared" si="17"/>
        <v/>
      </c>
      <c r="AP84" s="200" t="str">
        <f t="shared" si="6"/>
        <v/>
      </c>
      <c r="AQ84" s="200">
        <f t="shared" si="7"/>
        <v>8.3000000000000004E-2</v>
      </c>
      <c r="AR84" s="200" t="str">
        <f t="shared" si="18"/>
        <v/>
      </c>
      <c r="AS84" s="200" t="str">
        <f t="shared" si="19"/>
        <v/>
      </c>
      <c r="AT84" s="200" t="str">
        <f t="shared" si="20"/>
        <v/>
      </c>
      <c r="AU84" s="200">
        <f t="shared" si="21"/>
        <v>9.9999999976716936E-2</v>
      </c>
      <c r="AV84" s="54"/>
      <c r="AW84" s="200" t="str">
        <f t="shared" si="22"/>
        <v/>
      </c>
      <c r="AX84" s="201" t="str">
        <f t="shared" si="23"/>
        <v/>
      </c>
      <c r="AY84" s="7" t="str">
        <f t="shared" si="24"/>
        <v/>
      </c>
      <c r="AZ84" s="7" t="str">
        <f t="shared" si="25"/>
        <v/>
      </c>
      <c r="BA84" s="7" t="str">
        <f t="shared" si="26"/>
        <v/>
      </c>
      <c r="BB84" s="7" t="str">
        <f t="shared" si="57"/>
        <v/>
      </c>
      <c r="BC84" s="7" t="str">
        <f t="shared" si="58"/>
        <v/>
      </c>
      <c r="BD84" s="7" t="str">
        <f t="shared" si="59"/>
        <v/>
      </c>
      <c r="BE84" s="7" t="str">
        <f t="shared" si="60"/>
        <v/>
      </c>
      <c r="BF84" s="7" t="str">
        <f t="shared" si="61"/>
        <v/>
      </c>
      <c r="BG84" s="7" t="str">
        <f t="shared" si="62"/>
        <v/>
      </c>
      <c r="BH84" s="7" t="str">
        <f t="shared" si="63"/>
        <v/>
      </c>
      <c r="BI84" s="7" t="str">
        <f t="shared" si="64"/>
        <v/>
      </c>
      <c r="BJ84" s="7" t="str">
        <f t="shared" si="65"/>
        <v/>
      </c>
      <c r="BK84" s="7" t="str">
        <f t="shared" si="33"/>
        <v/>
      </c>
      <c r="BL84" s="7" t="str">
        <f t="shared" si="34"/>
        <v/>
      </c>
      <c r="BM84" s="7" t="str">
        <f t="shared" si="35"/>
        <v/>
      </c>
      <c r="BN84" s="7" t="str">
        <f t="shared" si="36"/>
        <v/>
      </c>
      <c r="BO84" s="7" t="str">
        <f t="shared" si="37"/>
        <v/>
      </c>
      <c r="BP84" s="7" t="str">
        <f t="shared" si="38"/>
        <v/>
      </c>
      <c r="BQ84" s="7" t="str">
        <f t="shared" si="39"/>
        <v/>
      </c>
      <c r="BR84" s="7" t="str">
        <f t="shared" si="40"/>
        <v/>
      </c>
      <c r="BS84" s="7" t="str">
        <f t="shared" si="41"/>
        <v/>
      </c>
      <c r="BT84" s="7" t="str">
        <f t="shared" si="42"/>
        <v/>
      </c>
      <c r="BU84" s="7" t="str">
        <f t="shared" si="43"/>
        <v/>
      </c>
      <c r="BV84" s="7">
        <f t="shared" si="44"/>
        <v>9.9999999976716936E-2</v>
      </c>
      <c r="BW84" s="7" t="str">
        <f t="shared" si="11"/>
        <v/>
      </c>
      <c r="BX84" s="7" t="str">
        <f t="shared" si="45"/>
        <v/>
      </c>
      <c r="BY84" s="7" t="str">
        <f t="shared" si="46"/>
        <v/>
      </c>
      <c r="BZ84" s="7" t="str">
        <f t="shared" si="47"/>
        <v/>
      </c>
      <c r="CA84" s="7" t="str">
        <f t="shared" si="48"/>
        <v/>
      </c>
      <c r="CB84" s="54"/>
      <c r="CC84" s="13"/>
      <c r="CD84" s="13"/>
      <c r="CE84" s="13"/>
      <c r="CF84" s="13"/>
      <c r="CG84" s="13"/>
      <c r="CH84" s="13"/>
      <c r="CI84" s="13"/>
      <c r="CJ84" s="13"/>
      <c r="CL84" s="21"/>
    </row>
    <row r="85" spans="2:90" ht="16.5" thickBot="1" x14ac:dyDescent="0.3">
      <c r="B85" s="114" t="s">
        <v>106</v>
      </c>
      <c r="C85" s="114" t="s">
        <v>187</v>
      </c>
      <c r="D85" s="115">
        <v>3</v>
      </c>
      <c r="E85" s="117">
        <f t="shared" si="52"/>
        <v>44449</v>
      </c>
      <c r="F85" s="118">
        <f t="shared" si="53"/>
        <v>0.65972222222222221</v>
      </c>
      <c r="G85" s="22">
        <v>0.67361111111111116</v>
      </c>
      <c r="H85" s="5">
        <f t="shared" si="13"/>
        <v>0.33333333337213844</v>
      </c>
      <c r="I85" s="6">
        <f t="shared" si="14"/>
        <v>44449.659722222219</v>
      </c>
      <c r="J85" s="6">
        <f t="shared" si="15"/>
        <v>44449.673611111109</v>
      </c>
      <c r="K85" s="23" t="s">
        <v>17</v>
      </c>
      <c r="L85" s="3" t="str">
        <f t="shared" si="66"/>
        <v/>
      </c>
      <c r="M85" s="2">
        <f>IF(OR(K85="Rota",K85="Desliza"),(IF((MAX(N$36:N84))&gt;F$17,(MAX(N$36:N84)),F$17)),N84)</f>
        <v>5057</v>
      </c>
      <c r="N85" s="42">
        <v>5151</v>
      </c>
      <c r="O85" s="2">
        <f t="shared" si="54"/>
        <v>94</v>
      </c>
      <c r="P85" s="3">
        <f t="shared" si="55"/>
        <v>281.99999996717088</v>
      </c>
      <c r="Q85" s="24"/>
      <c r="R85" s="24"/>
      <c r="S85" s="24">
        <v>110</v>
      </c>
      <c r="T85" s="132">
        <f t="shared" si="2"/>
        <v>110</v>
      </c>
      <c r="U85" s="25">
        <v>22</v>
      </c>
      <c r="V85" s="25">
        <v>1200</v>
      </c>
      <c r="W85" s="24">
        <v>19</v>
      </c>
      <c r="X85" s="26">
        <v>9</v>
      </c>
      <c r="Y85" s="25">
        <v>2350</v>
      </c>
      <c r="Z85" s="25">
        <v>2350</v>
      </c>
      <c r="AA85" s="3" t="str">
        <f t="shared" si="56"/>
        <v/>
      </c>
      <c r="AB85" s="24"/>
      <c r="AC85" s="26"/>
      <c r="AD85" s="25"/>
      <c r="AE85" s="54"/>
      <c r="AF85" s="54" t="s">
        <v>149</v>
      </c>
      <c r="AG85" s="54"/>
      <c r="AH85" s="54"/>
      <c r="AI85" s="54"/>
      <c r="AJ85" s="54"/>
      <c r="AK85" s="25"/>
      <c r="AL85" s="54">
        <f t="shared" si="3"/>
        <v>90</v>
      </c>
      <c r="AM85" s="200">
        <f t="shared" si="4"/>
        <v>120</v>
      </c>
      <c r="AN85" s="201">
        <f t="shared" si="5"/>
        <v>90</v>
      </c>
      <c r="AO85" s="200" t="str">
        <f t="shared" si="17"/>
        <v/>
      </c>
      <c r="AP85" s="200" t="str">
        <f t="shared" si="6"/>
        <v/>
      </c>
      <c r="AQ85" s="200" t="str">
        <f t="shared" si="7"/>
        <v/>
      </c>
      <c r="AR85" s="200" t="str">
        <f t="shared" si="18"/>
        <v/>
      </c>
      <c r="AS85" s="200" t="str">
        <f t="shared" si="19"/>
        <v/>
      </c>
      <c r="AT85" s="200">
        <f t="shared" si="20"/>
        <v>94</v>
      </c>
      <c r="AU85" s="200">
        <f t="shared" si="21"/>
        <v>0.33333333337213844</v>
      </c>
      <c r="AV85" s="54">
        <v>0.53333333332557231</v>
      </c>
      <c r="AW85" s="200">
        <f t="shared" si="22"/>
        <v>176.25000000256478</v>
      </c>
      <c r="AX85" s="201">
        <f t="shared" si="23"/>
        <v>281.99999996717088</v>
      </c>
      <c r="AY85" s="7" t="str">
        <f t="shared" si="24"/>
        <v/>
      </c>
      <c r="AZ85" s="7">
        <f t="shared" si="25"/>
        <v>176.25000000256478</v>
      </c>
      <c r="BA85" s="7" t="str">
        <f t="shared" si="26"/>
        <v/>
      </c>
      <c r="BB85" s="7">
        <f t="shared" si="57"/>
        <v>94</v>
      </c>
      <c r="BC85" s="7" t="str">
        <f t="shared" si="58"/>
        <v/>
      </c>
      <c r="BD85" s="7" t="str">
        <f t="shared" si="59"/>
        <v/>
      </c>
      <c r="BE85" s="7" t="str">
        <f t="shared" si="60"/>
        <v/>
      </c>
      <c r="BF85" s="7">
        <f t="shared" si="61"/>
        <v>94</v>
      </c>
      <c r="BG85" s="7" t="str">
        <f t="shared" si="62"/>
        <v/>
      </c>
      <c r="BH85" s="7" t="str">
        <f t="shared" si="63"/>
        <v/>
      </c>
      <c r="BI85" s="7" t="str">
        <f t="shared" si="64"/>
        <v/>
      </c>
      <c r="BJ85" s="7" t="str">
        <f t="shared" si="65"/>
        <v/>
      </c>
      <c r="BK85" s="7" t="str">
        <f t="shared" si="33"/>
        <v/>
      </c>
      <c r="BL85" s="7" t="str">
        <f t="shared" si="34"/>
        <v/>
      </c>
      <c r="BM85" s="7" t="str">
        <f t="shared" si="35"/>
        <v/>
      </c>
      <c r="BN85" s="7" t="str">
        <f t="shared" si="36"/>
        <v/>
      </c>
      <c r="BO85" s="7" t="str">
        <f t="shared" si="37"/>
        <v/>
      </c>
      <c r="BP85" s="7" t="str">
        <f t="shared" si="38"/>
        <v/>
      </c>
      <c r="BQ85" s="7" t="str">
        <f t="shared" si="39"/>
        <v/>
      </c>
      <c r="BR85" s="7" t="str">
        <f t="shared" si="40"/>
        <v/>
      </c>
      <c r="BS85" s="7" t="str">
        <f t="shared" si="41"/>
        <v/>
      </c>
      <c r="BT85" s="7" t="str">
        <f t="shared" si="42"/>
        <v/>
      </c>
      <c r="BU85" s="7" t="str">
        <f t="shared" si="43"/>
        <v/>
      </c>
      <c r="BV85" s="7" t="str">
        <f t="shared" si="44"/>
        <v/>
      </c>
      <c r="BW85" s="7" t="str">
        <f t="shared" si="11"/>
        <v/>
      </c>
      <c r="BX85" s="7" t="str">
        <f t="shared" si="45"/>
        <v/>
      </c>
      <c r="BY85" s="7" t="str">
        <f t="shared" si="46"/>
        <v/>
      </c>
      <c r="BZ85" s="7" t="str">
        <f t="shared" si="47"/>
        <v/>
      </c>
      <c r="CA85" s="7" t="str">
        <f t="shared" si="48"/>
        <v/>
      </c>
      <c r="CB85" s="54"/>
      <c r="CC85" s="13"/>
      <c r="CD85" s="13"/>
      <c r="CE85" s="13"/>
      <c r="CF85" s="13"/>
      <c r="CG85" s="13"/>
      <c r="CH85" s="13"/>
      <c r="CI85" s="13"/>
      <c r="CJ85" s="13"/>
      <c r="CL85" s="21"/>
    </row>
    <row r="86" spans="2:90" ht="16.5" thickBot="1" x14ac:dyDescent="0.3">
      <c r="B86" s="114" t="s">
        <v>106</v>
      </c>
      <c r="C86" s="114" t="s">
        <v>187</v>
      </c>
      <c r="D86" s="115">
        <v>3</v>
      </c>
      <c r="E86" s="117">
        <f t="shared" si="52"/>
        <v>44449</v>
      </c>
      <c r="F86" s="118">
        <f t="shared" si="53"/>
        <v>0.67361111111111116</v>
      </c>
      <c r="G86" s="22">
        <v>0.67569444444444438</v>
      </c>
      <c r="H86" s="5">
        <f t="shared" si="13"/>
        <v>4.9999999988358468E-2</v>
      </c>
      <c r="I86" s="6">
        <f t="shared" si="14"/>
        <v>44449.673611111109</v>
      </c>
      <c r="J86" s="6">
        <f t="shared" si="15"/>
        <v>44449.675694444442</v>
      </c>
      <c r="K86" s="23" t="s">
        <v>5</v>
      </c>
      <c r="L86" s="3" t="str">
        <f t="shared" si="66"/>
        <v/>
      </c>
      <c r="M86" s="2">
        <f>IF(OR(K86="Rota",K86="Desliza"),(IF((MAX(N$36:N85))&gt;F$17,(MAX(N$36:N85)),F$17)),N85)</f>
        <v>5151</v>
      </c>
      <c r="N86" s="42">
        <v>5151</v>
      </c>
      <c r="O86" s="2">
        <f t="shared" si="54"/>
        <v>0</v>
      </c>
      <c r="P86" s="3" t="str">
        <f t="shared" si="55"/>
        <v/>
      </c>
      <c r="Q86" s="24"/>
      <c r="R86" s="24"/>
      <c r="S86" s="24"/>
      <c r="T86" s="132" t="str">
        <f t="shared" si="2"/>
        <v/>
      </c>
      <c r="U86" s="25"/>
      <c r="V86" s="25"/>
      <c r="W86" s="24"/>
      <c r="X86" s="26"/>
      <c r="Y86" s="25"/>
      <c r="Z86" s="25"/>
      <c r="AA86" s="3" t="str">
        <f t="shared" si="56"/>
        <v/>
      </c>
      <c r="AB86" s="24"/>
      <c r="AC86" s="26"/>
      <c r="AD86" s="25"/>
      <c r="AE86" s="54"/>
      <c r="AF86" s="54" t="s">
        <v>149</v>
      </c>
      <c r="AG86" s="54"/>
      <c r="AH86" s="54"/>
      <c r="AI86" s="54"/>
      <c r="AJ86" s="54"/>
      <c r="AK86" s="25"/>
      <c r="AL86" s="54" t="str">
        <f t="shared" si="3"/>
        <v/>
      </c>
      <c r="AM86" s="200" t="str">
        <f t="shared" si="4"/>
        <v/>
      </c>
      <c r="AN86" s="201" t="str">
        <f t="shared" si="5"/>
        <v/>
      </c>
      <c r="AO86" s="200" t="str">
        <f t="shared" si="17"/>
        <v/>
      </c>
      <c r="AP86" s="200" t="str">
        <f t="shared" si="6"/>
        <v/>
      </c>
      <c r="AQ86" s="200" t="str">
        <f t="shared" si="7"/>
        <v/>
      </c>
      <c r="AR86" s="200">
        <f t="shared" si="18"/>
        <v>0.05</v>
      </c>
      <c r="AS86" s="200" t="str">
        <f t="shared" si="19"/>
        <v/>
      </c>
      <c r="AT86" s="200" t="str">
        <f t="shared" si="20"/>
        <v/>
      </c>
      <c r="AU86" s="200">
        <f t="shared" si="21"/>
        <v>4.9999999988358468E-2</v>
      </c>
      <c r="AV86" s="54">
        <v>0.66666666674427688</v>
      </c>
      <c r="AW86" s="200" t="str">
        <f t="shared" si="22"/>
        <v/>
      </c>
      <c r="AX86" s="201" t="str">
        <f t="shared" si="23"/>
        <v/>
      </c>
      <c r="AY86" s="7" t="str">
        <f t="shared" si="24"/>
        <v/>
      </c>
      <c r="AZ86" s="7" t="str">
        <f t="shared" si="25"/>
        <v/>
      </c>
      <c r="BA86" s="7" t="str">
        <f t="shared" si="26"/>
        <v/>
      </c>
      <c r="BB86" s="7" t="str">
        <f t="shared" si="57"/>
        <v/>
      </c>
      <c r="BC86" s="7" t="str">
        <f t="shared" si="58"/>
        <v/>
      </c>
      <c r="BD86" s="7" t="str">
        <f t="shared" si="59"/>
        <v/>
      </c>
      <c r="BE86" s="7" t="str">
        <f t="shared" si="60"/>
        <v/>
      </c>
      <c r="BF86" s="7" t="str">
        <f t="shared" si="61"/>
        <v/>
      </c>
      <c r="BG86" s="7" t="str">
        <f t="shared" si="62"/>
        <v/>
      </c>
      <c r="BH86" s="7" t="str">
        <f t="shared" si="63"/>
        <v/>
      </c>
      <c r="BI86" s="7" t="str">
        <f t="shared" si="64"/>
        <v/>
      </c>
      <c r="BJ86" s="7" t="str">
        <f t="shared" si="65"/>
        <v/>
      </c>
      <c r="BK86" s="7" t="str">
        <f t="shared" si="33"/>
        <v/>
      </c>
      <c r="BL86" s="7" t="str">
        <f t="shared" si="34"/>
        <v/>
      </c>
      <c r="BM86" s="7" t="str">
        <f t="shared" si="35"/>
        <v/>
      </c>
      <c r="BN86" s="7" t="str">
        <f t="shared" si="36"/>
        <v/>
      </c>
      <c r="BO86" s="7" t="str">
        <f t="shared" si="37"/>
        <v/>
      </c>
      <c r="BP86" s="7" t="str">
        <f t="shared" si="38"/>
        <v/>
      </c>
      <c r="BQ86" s="7" t="str">
        <f t="shared" si="39"/>
        <v/>
      </c>
      <c r="BR86" s="7" t="str">
        <f t="shared" si="40"/>
        <v/>
      </c>
      <c r="BS86" s="7" t="str">
        <f t="shared" si="41"/>
        <v/>
      </c>
      <c r="BT86" s="7" t="str">
        <f t="shared" si="42"/>
        <v/>
      </c>
      <c r="BU86" s="7" t="str">
        <f t="shared" si="43"/>
        <v/>
      </c>
      <c r="BV86" s="7" t="str">
        <f t="shared" si="44"/>
        <v/>
      </c>
      <c r="BW86" s="7" t="str">
        <f t="shared" si="11"/>
        <v/>
      </c>
      <c r="BX86" s="7" t="str">
        <f t="shared" si="45"/>
        <v/>
      </c>
      <c r="BY86" s="7" t="str">
        <f t="shared" si="46"/>
        <v/>
      </c>
      <c r="BZ86" s="7">
        <f t="shared" si="47"/>
        <v>4.9999999988358468E-2</v>
      </c>
      <c r="CA86" s="7" t="str">
        <f t="shared" si="48"/>
        <v/>
      </c>
      <c r="CB86" s="54"/>
      <c r="CC86" s="13"/>
      <c r="CD86" s="13"/>
      <c r="CE86" s="13"/>
      <c r="CF86" s="13"/>
      <c r="CG86" s="13"/>
      <c r="CH86" s="13"/>
      <c r="CI86" s="13"/>
      <c r="CJ86" s="13"/>
      <c r="CL86" s="21"/>
    </row>
    <row r="87" spans="2:90" ht="16.5" thickBot="1" x14ac:dyDescent="0.3">
      <c r="B87" s="114" t="s">
        <v>106</v>
      </c>
      <c r="C87" s="114" t="s">
        <v>187</v>
      </c>
      <c r="D87" s="115">
        <v>3</v>
      </c>
      <c r="E87" s="117">
        <f t="shared" si="52"/>
        <v>44449</v>
      </c>
      <c r="F87" s="118">
        <f t="shared" si="53"/>
        <v>0.67569444444444438</v>
      </c>
      <c r="G87" s="22">
        <v>0.6777777777777777</v>
      </c>
      <c r="H87" s="5">
        <f t="shared" si="13"/>
        <v>4.9999999988358468E-2</v>
      </c>
      <c r="I87" s="6">
        <f t="shared" si="14"/>
        <v>44449.675694444442</v>
      </c>
      <c r="J87" s="6">
        <f t="shared" si="15"/>
        <v>44449.677777777775</v>
      </c>
      <c r="K87" s="23" t="s">
        <v>21</v>
      </c>
      <c r="L87" s="3" t="str">
        <f t="shared" si="66"/>
        <v/>
      </c>
      <c r="M87" s="2">
        <f>IF(OR(K87="Rota",K87="Desliza"),(IF((MAX(N$36:N86))&gt;F$17,(MAX(N$36:N86)),F$17)),N86)</f>
        <v>5151</v>
      </c>
      <c r="N87" s="42">
        <v>5151</v>
      </c>
      <c r="O87" s="2">
        <f t="shared" si="54"/>
        <v>0</v>
      </c>
      <c r="P87" s="3" t="str">
        <f t="shared" si="55"/>
        <v/>
      </c>
      <c r="Q87" s="24"/>
      <c r="R87" s="24"/>
      <c r="S87" s="24"/>
      <c r="T87" s="132" t="str">
        <f t="shared" si="2"/>
        <v/>
      </c>
      <c r="U87" s="25"/>
      <c r="V87" s="25"/>
      <c r="W87" s="24"/>
      <c r="X87" s="26"/>
      <c r="Y87" s="25"/>
      <c r="Z87" s="25"/>
      <c r="AA87" s="3" t="str">
        <f t="shared" si="56"/>
        <v/>
      </c>
      <c r="AB87" s="24"/>
      <c r="AC87" s="26"/>
      <c r="AD87" s="25"/>
      <c r="AE87" s="54"/>
      <c r="AF87" s="54" t="s">
        <v>149</v>
      </c>
      <c r="AG87" s="54"/>
      <c r="AH87" s="54"/>
      <c r="AI87" s="54"/>
      <c r="AJ87" s="54"/>
      <c r="AK87" s="25"/>
      <c r="AL87" s="54" t="str">
        <f t="shared" si="3"/>
        <v/>
      </c>
      <c r="AM87" s="200" t="str">
        <f t="shared" si="4"/>
        <v/>
      </c>
      <c r="AN87" s="201" t="str">
        <f t="shared" si="5"/>
        <v/>
      </c>
      <c r="AO87" s="200" t="str">
        <f t="shared" si="17"/>
        <v/>
      </c>
      <c r="AP87" s="200" t="str">
        <f t="shared" si="6"/>
        <v/>
      </c>
      <c r="AQ87" s="200" t="str">
        <f t="shared" si="7"/>
        <v/>
      </c>
      <c r="AR87" s="200" t="str">
        <f t="shared" si="18"/>
        <v/>
      </c>
      <c r="AS87" s="200">
        <f t="shared" si="19"/>
        <v>0.1</v>
      </c>
      <c r="AT87" s="200" t="str">
        <f t="shared" si="20"/>
        <v/>
      </c>
      <c r="AU87" s="200">
        <f t="shared" si="21"/>
        <v>4.9999999988358468E-2</v>
      </c>
      <c r="AV87" s="54"/>
      <c r="AW87" s="200" t="str">
        <f t="shared" si="22"/>
        <v/>
      </c>
      <c r="AX87" s="201" t="str">
        <f t="shared" si="23"/>
        <v/>
      </c>
      <c r="AY87" s="7" t="str">
        <f t="shared" si="24"/>
        <v/>
      </c>
      <c r="AZ87" s="7" t="str">
        <f t="shared" si="25"/>
        <v/>
      </c>
      <c r="BA87" s="7" t="str">
        <f t="shared" si="26"/>
        <v/>
      </c>
      <c r="BB87" s="7" t="str">
        <f t="shared" si="57"/>
        <v/>
      </c>
      <c r="BC87" s="7" t="str">
        <f t="shared" si="58"/>
        <v/>
      </c>
      <c r="BD87" s="7" t="str">
        <f t="shared" si="59"/>
        <v/>
      </c>
      <c r="BE87" s="7" t="str">
        <f t="shared" si="60"/>
        <v/>
      </c>
      <c r="BF87" s="7" t="str">
        <f t="shared" si="61"/>
        <v/>
      </c>
      <c r="BG87" s="7" t="str">
        <f t="shared" si="62"/>
        <v/>
      </c>
      <c r="BH87" s="7" t="str">
        <f t="shared" si="63"/>
        <v/>
      </c>
      <c r="BI87" s="7" t="str">
        <f t="shared" si="64"/>
        <v/>
      </c>
      <c r="BJ87" s="7" t="str">
        <f t="shared" si="65"/>
        <v/>
      </c>
      <c r="BK87" s="7" t="str">
        <f t="shared" si="33"/>
        <v/>
      </c>
      <c r="BL87" s="7" t="str">
        <f t="shared" si="34"/>
        <v/>
      </c>
      <c r="BM87" s="7" t="str">
        <f t="shared" si="35"/>
        <v/>
      </c>
      <c r="BN87" s="7" t="str">
        <f t="shared" si="36"/>
        <v/>
      </c>
      <c r="BO87" s="7" t="str">
        <f t="shared" si="37"/>
        <v/>
      </c>
      <c r="BP87" s="7" t="str">
        <f t="shared" si="38"/>
        <v/>
      </c>
      <c r="BQ87" s="7" t="str">
        <f t="shared" si="39"/>
        <v/>
      </c>
      <c r="BR87" s="7" t="str">
        <f t="shared" si="40"/>
        <v/>
      </c>
      <c r="BS87" s="7" t="str">
        <f t="shared" si="41"/>
        <v/>
      </c>
      <c r="BT87" s="7" t="str">
        <f t="shared" si="42"/>
        <v/>
      </c>
      <c r="BU87" s="7" t="str">
        <f t="shared" si="43"/>
        <v/>
      </c>
      <c r="BV87" s="7" t="str">
        <f t="shared" si="44"/>
        <v/>
      </c>
      <c r="BW87" s="7" t="str">
        <f t="shared" si="11"/>
        <v/>
      </c>
      <c r="BX87" s="7">
        <f t="shared" si="45"/>
        <v>4.9999999988358468E-2</v>
      </c>
      <c r="BY87" s="7" t="str">
        <f t="shared" si="46"/>
        <v/>
      </c>
      <c r="BZ87" s="7" t="str">
        <f t="shared" si="47"/>
        <v/>
      </c>
      <c r="CA87" s="7" t="str">
        <f t="shared" si="48"/>
        <v/>
      </c>
      <c r="CB87" s="54"/>
      <c r="CC87" s="13"/>
      <c r="CD87" s="13"/>
      <c r="CE87" s="13"/>
      <c r="CF87" s="13"/>
      <c r="CG87" s="13"/>
      <c r="CH87" s="13"/>
      <c r="CI87" s="13"/>
      <c r="CJ87" s="13"/>
      <c r="CL87" s="21"/>
    </row>
    <row r="88" spans="2:90" ht="16.5" thickBot="1" x14ac:dyDescent="0.3">
      <c r="B88" s="114" t="s">
        <v>106</v>
      </c>
      <c r="C88" s="114" t="s">
        <v>187</v>
      </c>
      <c r="D88" s="115">
        <v>3</v>
      </c>
      <c r="E88" s="117">
        <f t="shared" si="52"/>
        <v>44449</v>
      </c>
      <c r="F88" s="118">
        <f t="shared" si="53"/>
        <v>0.6777777777777777</v>
      </c>
      <c r="G88" s="22">
        <v>0.68055555555555547</v>
      </c>
      <c r="H88" s="5">
        <f t="shared" si="13"/>
        <v>6.6666666709352285E-2</v>
      </c>
      <c r="I88" s="6">
        <f t="shared" si="14"/>
        <v>44449.677777777775</v>
      </c>
      <c r="J88" s="6">
        <f t="shared" si="15"/>
        <v>44449.680555555555</v>
      </c>
      <c r="K88" s="23" t="s">
        <v>141</v>
      </c>
      <c r="L88" s="3" t="str">
        <f t="shared" si="66"/>
        <v/>
      </c>
      <c r="M88" s="2">
        <f>IF(OR(K88="Rota",K88="Desliza"),(IF((MAX(N$36:N87))&gt;F$17,(MAX(N$36:N87)),F$17)),N87)</f>
        <v>5151</v>
      </c>
      <c r="N88" s="42">
        <v>5151</v>
      </c>
      <c r="O88" s="2">
        <f t="shared" si="54"/>
        <v>0</v>
      </c>
      <c r="P88" s="3" t="str">
        <f t="shared" si="55"/>
        <v/>
      </c>
      <c r="Q88" s="24"/>
      <c r="R88" s="24"/>
      <c r="S88" s="24"/>
      <c r="T88" s="132" t="str">
        <f t="shared" si="2"/>
        <v/>
      </c>
      <c r="U88" s="25"/>
      <c r="V88" s="25"/>
      <c r="W88" s="24"/>
      <c r="X88" s="26"/>
      <c r="Y88" s="25"/>
      <c r="Z88" s="25"/>
      <c r="AA88" s="3" t="str">
        <f t="shared" si="56"/>
        <v/>
      </c>
      <c r="AB88" s="24"/>
      <c r="AC88" s="26"/>
      <c r="AD88" s="25"/>
      <c r="AE88" s="54"/>
      <c r="AF88" s="54" t="s">
        <v>149</v>
      </c>
      <c r="AG88" s="54"/>
      <c r="AH88" s="54"/>
      <c r="AI88" s="54"/>
      <c r="AJ88" s="54"/>
      <c r="AK88" s="25"/>
      <c r="AL88" s="54" t="str">
        <f t="shared" si="3"/>
        <v/>
      </c>
      <c r="AM88" s="200" t="str">
        <f t="shared" si="4"/>
        <v/>
      </c>
      <c r="AN88" s="201" t="str">
        <f t="shared" si="5"/>
        <v/>
      </c>
      <c r="AO88" s="200" t="str">
        <f t="shared" si="17"/>
        <v/>
      </c>
      <c r="AP88" s="200" t="str">
        <f t="shared" si="6"/>
        <v/>
      </c>
      <c r="AQ88" s="200">
        <f t="shared" si="7"/>
        <v>8.3000000000000004E-2</v>
      </c>
      <c r="AR88" s="200" t="str">
        <f t="shared" si="18"/>
        <v/>
      </c>
      <c r="AS88" s="200" t="str">
        <f t="shared" si="19"/>
        <v/>
      </c>
      <c r="AT88" s="200" t="str">
        <f t="shared" si="20"/>
        <v/>
      </c>
      <c r="AU88" s="200">
        <f t="shared" si="21"/>
        <v>6.6666666709352285E-2</v>
      </c>
      <c r="AV88" s="54">
        <v>1.0666666666511446</v>
      </c>
      <c r="AW88" s="200" t="str">
        <f t="shared" si="22"/>
        <v/>
      </c>
      <c r="AX88" s="201" t="str">
        <f t="shared" si="23"/>
        <v/>
      </c>
      <c r="AY88" s="7" t="str">
        <f t="shared" si="24"/>
        <v/>
      </c>
      <c r="AZ88" s="7" t="str">
        <f t="shared" si="25"/>
        <v/>
      </c>
      <c r="BA88" s="7" t="str">
        <f t="shared" si="26"/>
        <v/>
      </c>
      <c r="BB88" s="7" t="str">
        <f t="shared" si="57"/>
        <v/>
      </c>
      <c r="BC88" s="7" t="str">
        <f t="shared" si="58"/>
        <v/>
      </c>
      <c r="BD88" s="7" t="str">
        <f t="shared" si="59"/>
        <v/>
      </c>
      <c r="BE88" s="7" t="str">
        <f t="shared" si="60"/>
        <v/>
      </c>
      <c r="BF88" s="7" t="str">
        <f t="shared" si="61"/>
        <v/>
      </c>
      <c r="BG88" s="7" t="str">
        <f t="shared" si="62"/>
        <v/>
      </c>
      <c r="BH88" s="7" t="str">
        <f t="shared" si="63"/>
        <v/>
      </c>
      <c r="BI88" s="7" t="str">
        <f t="shared" si="64"/>
        <v/>
      </c>
      <c r="BJ88" s="7" t="str">
        <f t="shared" si="65"/>
        <v/>
      </c>
      <c r="BK88" s="7" t="str">
        <f t="shared" si="33"/>
        <v/>
      </c>
      <c r="BL88" s="7" t="str">
        <f t="shared" si="34"/>
        <v/>
      </c>
      <c r="BM88" s="7" t="str">
        <f t="shared" si="35"/>
        <v/>
      </c>
      <c r="BN88" s="7" t="str">
        <f t="shared" si="36"/>
        <v/>
      </c>
      <c r="BO88" s="7" t="str">
        <f t="shared" si="37"/>
        <v/>
      </c>
      <c r="BP88" s="7" t="str">
        <f t="shared" si="38"/>
        <v/>
      </c>
      <c r="BQ88" s="7" t="str">
        <f t="shared" si="39"/>
        <v/>
      </c>
      <c r="BR88" s="7" t="str">
        <f t="shared" si="40"/>
        <v/>
      </c>
      <c r="BS88" s="7" t="str">
        <f t="shared" si="41"/>
        <v/>
      </c>
      <c r="BT88" s="7" t="str">
        <f t="shared" si="42"/>
        <v/>
      </c>
      <c r="BU88" s="7" t="str">
        <f t="shared" si="43"/>
        <v/>
      </c>
      <c r="BV88" s="7">
        <f t="shared" si="44"/>
        <v>6.6666666709352285E-2</v>
      </c>
      <c r="BW88" s="7" t="str">
        <f t="shared" si="11"/>
        <v/>
      </c>
      <c r="BX88" s="7" t="str">
        <f t="shared" si="45"/>
        <v/>
      </c>
      <c r="BY88" s="7" t="str">
        <f t="shared" si="46"/>
        <v/>
      </c>
      <c r="BZ88" s="7" t="str">
        <f t="shared" si="47"/>
        <v/>
      </c>
      <c r="CA88" s="7" t="str">
        <f t="shared" si="48"/>
        <v/>
      </c>
      <c r="CB88" s="54"/>
      <c r="CC88" s="13"/>
      <c r="CD88" s="13"/>
      <c r="CE88" s="13"/>
      <c r="CF88" s="13"/>
      <c r="CG88" s="13"/>
      <c r="CH88" s="13"/>
      <c r="CI88" s="13"/>
      <c r="CJ88" s="13"/>
      <c r="CL88" s="21"/>
    </row>
    <row r="89" spans="2:90" ht="16.5" thickBot="1" x14ac:dyDescent="0.3">
      <c r="B89" s="114" t="s">
        <v>106</v>
      </c>
      <c r="C89" s="114" t="s">
        <v>187</v>
      </c>
      <c r="D89" s="115">
        <v>3</v>
      </c>
      <c r="E89" s="117">
        <f t="shared" si="52"/>
        <v>44449</v>
      </c>
      <c r="F89" s="118">
        <f t="shared" si="53"/>
        <v>0.68055555555555547</v>
      </c>
      <c r="G89" s="22">
        <v>0.68333333333333324</v>
      </c>
      <c r="H89" s="5">
        <f t="shared" si="13"/>
        <v>6.6666666709352285E-2</v>
      </c>
      <c r="I89" s="6">
        <f t="shared" si="14"/>
        <v>44449.680555555555</v>
      </c>
      <c r="J89" s="6">
        <f t="shared" si="15"/>
        <v>44449.683333333334</v>
      </c>
      <c r="K89" s="23" t="s">
        <v>12</v>
      </c>
      <c r="L89" s="3">
        <f t="shared" si="66"/>
        <v>6.6666666709352285E-2</v>
      </c>
      <c r="M89" s="2">
        <f>IF(OR(K89="Rota",K89="Desliza"),(IF((MAX(N$36:N88))&gt;F$17,(MAX(N$36:N88)),F$17)),N88)</f>
        <v>5151</v>
      </c>
      <c r="N89" s="42">
        <v>5151</v>
      </c>
      <c r="O89" s="2">
        <f t="shared" si="54"/>
        <v>0</v>
      </c>
      <c r="P89" s="3" t="str">
        <f t="shared" si="55"/>
        <v/>
      </c>
      <c r="Q89" s="24"/>
      <c r="R89" s="24"/>
      <c r="S89" s="24"/>
      <c r="T89" s="132" t="str">
        <f t="shared" si="2"/>
        <v/>
      </c>
      <c r="U89" s="25"/>
      <c r="V89" s="25"/>
      <c r="W89" s="24"/>
      <c r="X89" s="26"/>
      <c r="Y89" s="25"/>
      <c r="Z89" s="25"/>
      <c r="AA89" s="3" t="str">
        <f t="shared" si="56"/>
        <v/>
      </c>
      <c r="AB89" s="24"/>
      <c r="AC89" s="26"/>
      <c r="AD89" s="25"/>
      <c r="AE89" s="54"/>
      <c r="AF89" s="54" t="s">
        <v>149</v>
      </c>
      <c r="AG89" s="54"/>
      <c r="AH89" s="54"/>
      <c r="AI89" s="54"/>
      <c r="AJ89" s="54"/>
      <c r="AK89" s="25"/>
      <c r="AL89" s="54" t="str">
        <f t="shared" si="3"/>
        <v/>
      </c>
      <c r="AM89" s="200" t="str">
        <f t="shared" si="4"/>
        <v/>
      </c>
      <c r="AN89" s="201" t="str">
        <f t="shared" si="5"/>
        <v/>
      </c>
      <c r="AO89" s="200" t="str">
        <f t="shared" si="17"/>
        <v/>
      </c>
      <c r="AP89" s="200" t="str">
        <f t="shared" si="6"/>
        <v/>
      </c>
      <c r="AQ89" s="200" t="str">
        <f t="shared" si="7"/>
        <v/>
      </c>
      <c r="AR89" s="200" t="str">
        <f t="shared" si="18"/>
        <v/>
      </c>
      <c r="AS89" s="200" t="str">
        <f t="shared" si="19"/>
        <v/>
      </c>
      <c r="AT89" s="200" t="str">
        <f t="shared" si="20"/>
        <v/>
      </c>
      <c r="AU89" s="200">
        <f t="shared" si="21"/>
        <v>6.6666666709352285E-2</v>
      </c>
      <c r="AV89" s="54">
        <v>0.38333333336049691</v>
      </c>
      <c r="AW89" s="200" t="str">
        <f t="shared" si="22"/>
        <v/>
      </c>
      <c r="AX89" s="201" t="str">
        <f t="shared" si="23"/>
        <v/>
      </c>
      <c r="AY89" s="7" t="str">
        <f t="shared" si="24"/>
        <v/>
      </c>
      <c r="AZ89" s="7" t="str">
        <f t="shared" si="25"/>
        <v/>
      </c>
      <c r="BA89" s="7" t="str">
        <f t="shared" si="26"/>
        <v/>
      </c>
      <c r="BB89" s="7" t="str">
        <f t="shared" si="57"/>
        <v/>
      </c>
      <c r="BC89" s="7" t="str">
        <f t="shared" si="58"/>
        <v/>
      </c>
      <c r="BD89" s="7" t="str">
        <f t="shared" si="59"/>
        <v/>
      </c>
      <c r="BE89" s="7" t="str">
        <f t="shared" si="60"/>
        <v/>
      </c>
      <c r="BF89" s="7" t="str">
        <f t="shared" si="61"/>
        <v/>
      </c>
      <c r="BG89" s="7" t="str">
        <f t="shared" si="62"/>
        <v/>
      </c>
      <c r="BH89" s="7" t="str">
        <f t="shared" si="63"/>
        <v/>
      </c>
      <c r="BI89" s="7" t="str">
        <f t="shared" si="64"/>
        <v/>
      </c>
      <c r="BJ89" s="7" t="str">
        <f t="shared" si="65"/>
        <v/>
      </c>
      <c r="BK89" s="7" t="str">
        <f t="shared" si="33"/>
        <v/>
      </c>
      <c r="BL89" s="7" t="str">
        <f t="shared" si="34"/>
        <v/>
      </c>
      <c r="BM89" s="7" t="str">
        <f t="shared" si="35"/>
        <v/>
      </c>
      <c r="BN89" s="7" t="str">
        <f t="shared" si="36"/>
        <v/>
      </c>
      <c r="BO89" s="7" t="str">
        <f t="shared" si="37"/>
        <v/>
      </c>
      <c r="BP89" s="7" t="str">
        <f t="shared" si="38"/>
        <v/>
      </c>
      <c r="BQ89" s="7" t="str">
        <f t="shared" si="39"/>
        <v/>
      </c>
      <c r="BR89" s="7" t="str">
        <f t="shared" si="40"/>
        <v/>
      </c>
      <c r="BS89" s="7" t="str">
        <f t="shared" si="41"/>
        <v/>
      </c>
      <c r="BT89" s="7" t="str">
        <f t="shared" si="42"/>
        <v/>
      </c>
      <c r="BU89" s="7" t="str">
        <f t="shared" si="43"/>
        <v/>
      </c>
      <c r="BV89" s="7" t="str">
        <f t="shared" si="44"/>
        <v/>
      </c>
      <c r="BW89" s="7" t="str">
        <f t="shared" si="11"/>
        <v/>
      </c>
      <c r="BX89" s="7" t="str">
        <f t="shared" si="45"/>
        <v/>
      </c>
      <c r="BY89" s="7" t="str">
        <f t="shared" si="46"/>
        <v/>
      </c>
      <c r="BZ89" s="7" t="str">
        <f t="shared" si="47"/>
        <v/>
      </c>
      <c r="CA89" s="7" t="str">
        <f t="shared" si="48"/>
        <v/>
      </c>
      <c r="CB89" s="54"/>
      <c r="CC89" s="13"/>
      <c r="CD89" s="13"/>
      <c r="CE89" s="13"/>
      <c r="CF89" s="13"/>
      <c r="CG89" s="13"/>
      <c r="CH89" s="13"/>
      <c r="CI89" s="13"/>
      <c r="CJ89" s="13"/>
      <c r="CL89" s="21"/>
    </row>
    <row r="90" spans="2:90" ht="16.5" thickBot="1" x14ac:dyDescent="0.3">
      <c r="B90" s="114" t="s">
        <v>106</v>
      </c>
      <c r="C90" s="114" t="s">
        <v>187</v>
      </c>
      <c r="D90" s="115">
        <v>3</v>
      </c>
      <c r="E90" s="117">
        <f t="shared" si="52"/>
        <v>44449</v>
      </c>
      <c r="F90" s="118">
        <f t="shared" si="53"/>
        <v>0.68333333333333324</v>
      </c>
      <c r="G90" s="22">
        <v>0.68680555555555556</v>
      </c>
      <c r="H90" s="5">
        <f t="shared" si="13"/>
        <v>8.3333333255723119E-2</v>
      </c>
      <c r="I90" s="6">
        <f t="shared" si="14"/>
        <v>44449.683333333334</v>
      </c>
      <c r="J90" s="6">
        <f t="shared" si="15"/>
        <v>44449.686805555553</v>
      </c>
      <c r="K90" s="23" t="s">
        <v>17</v>
      </c>
      <c r="L90" s="3" t="str">
        <f t="shared" si="66"/>
        <v/>
      </c>
      <c r="M90" s="2">
        <f>IF(OR(K90="Rota",K90="Desliza"),(IF((MAX(N$36:N89))&gt;F$17,(MAX(N$36:N89)),F$17)),N89)</f>
        <v>5151</v>
      </c>
      <c r="N90" s="42">
        <v>5168</v>
      </c>
      <c r="O90" s="2">
        <f t="shared" si="54"/>
        <v>17</v>
      </c>
      <c r="P90" s="3">
        <f t="shared" si="55"/>
        <v>204.00000018998981</v>
      </c>
      <c r="Q90" s="24"/>
      <c r="R90" s="24"/>
      <c r="S90" s="24">
        <v>110</v>
      </c>
      <c r="T90" s="132">
        <f t="shared" si="2"/>
        <v>110</v>
      </c>
      <c r="U90" s="25">
        <v>26</v>
      </c>
      <c r="V90" s="25">
        <v>1200</v>
      </c>
      <c r="W90" s="24">
        <v>19</v>
      </c>
      <c r="X90" s="26">
        <v>9</v>
      </c>
      <c r="Y90" s="25">
        <v>2350</v>
      </c>
      <c r="Z90" s="25">
        <v>2350</v>
      </c>
      <c r="AA90" s="3" t="str">
        <f t="shared" si="56"/>
        <v/>
      </c>
      <c r="AB90" s="24">
        <v>173</v>
      </c>
      <c r="AC90" s="26">
        <v>213</v>
      </c>
      <c r="AD90" s="25">
        <v>183</v>
      </c>
      <c r="AE90" s="54"/>
      <c r="AF90" s="54" t="s">
        <v>149</v>
      </c>
      <c r="AG90" s="54"/>
      <c r="AH90" s="54"/>
      <c r="AI90" s="54"/>
      <c r="AJ90" s="54"/>
      <c r="AK90" s="25"/>
      <c r="AL90" s="54">
        <f t="shared" si="3"/>
        <v>90</v>
      </c>
      <c r="AM90" s="200">
        <f t="shared" si="4"/>
        <v>120</v>
      </c>
      <c r="AN90" s="201">
        <f t="shared" si="5"/>
        <v>90</v>
      </c>
      <c r="AO90" s="200" t="str">
        <f t="shared" si="17"/>
        <v/>
      </c>
      <c r="AP90" s="200" t="str">
        <f t="shared" si="6"/>
        <v/>
      </c>
      <c r="AQ90" s="200" t="str">
        <f t="shared" si="7"/>
        <v/>
      </c>
      <c r="AR90" s="200" t="str">
        <f t="shared" si="18"/>
        <v/>
      </c>
      <c r="AS90" s="200" t="str">
        <f t="shared" si="19"/>
        <v/>
      </c>
      <c r="AT90" s="200">
        <f t="shared" si="20"/>
        <v>17</v>
      </c>
      <c r="AU90" s="200">
        <f t="shared" si="21"/>
        <v>8.3333333255723119E-2</v>
      </c>
      <c r="AV90" s="54">
        <v>0.31666666665114462</v>
      </c>
      <c r="AW90" s="200">
        <f t="shared" si="22"/>
        <v>53.684210528947226</v>
      </c>
      <c r="AX90" s="201">
        <f t="shared" si="23"/>
        <v>204.00000018998981</v>
      </c>
      <c r="AY90" s="7" t="str">
        <f t="shared" si="24"/>
        <v/>
      </c>
      <c r="AZ90" s="7">
        <f t="shared" si="25"/>
        <v>53.684210528947226</v>
      </c>
      <c r="BA90" s="7" t="str">
        <f t="shared" si="26"/>
        <v/>
      </c>
      <c r="BB90" s="7">
        <f t="shared" si="57"/>
        <v>17</v>
      </c>
      <c r="BC90" s="7" t="str">
        <f t="shared" si="58"/>
        <v/>
      </c>
      <c r="BD90" s="7" t="str">
        <f t="shared" si="59"/>
        <v/>
      </c>
      <c r="BE90" s="7" t="str">
        <f t="shared" si="60"/>
        <v/>
      </c>
      <c r="BF90" s="7">
        <f t="shared" si="61"/>
        <v>17</v>
      </c>
      <c r="BG90" s="7" t="str">
        <f t="shared" si="62"/>
        <v/>
      </c>
      <c r="BH90" s="7" t="str">
        <f t="shared" si="63"/>
        <v/>
      </c>
      <c r="BI90" s="7" t="str">
        <f t="shared" si="64"/>
        <v/>
      </c>
      <c r="BJ90" s="7" t="str">
        <f t="shared" si="65"/>
        <v/>
      </c>
      <c r="BK90" s="7" t="str">
        <f t="shared" si="33"/>
        <v/>
      </c>
      <c r="BL90" s="7" t="str">
        <f t="shared" si="34"/>
        <v/>
      </c>
      <c r="BM90" s="7" t="str">
        <f t="shared" si="35"/>
        <v/>
      </c>
      <c r="BN90" s="7" t="str">
        <f t="shared" si="36"/>
        <v/>
      </c>
      <c r="BO90" s="7" t="str">
        <f t="shared" si="37"/>
        <v/>
      </c>
      <c r="BP90" s="7" t="str">
        <f t="shared" si="38"/>
        <v/>
      </c>
      <c r="BQ90" s="7" t="str">
        <f t="shared" si="39"/>
        <v/>
      </c>
      <c r="BR90" s="7" t="str">
        <f t="shared" si="40"/>
        <v/>
      </c>
      <c r="BS90" s="7" t="str">
        <f t="shared" si="41"/>
        <v/>
      </c>
      <c r="BT90" s="7" t="str">
        <f t="shared" si="42"/>
        <v/>
      </c>
      <c r="BU90" s="7" t="str">
        <f t="shared" si="43"/>
        <v/>
      </c>
      <c r="BV90" s="7" t="str">
        <f t="shared" si="44"/>
        <v/>
      </c>
      <c r="BW90" s="7" t="str">
        <f t="shared" si="11"/>
        <v/>
      </c>
      <c r="BX90" s="7" t="str">
        <f t="shared" si="45"/>
        <v/>
      </c>
      <c r="BY90" s="7" t="str">
        <f t="shared" si="46"/>
        <v/>
      </c>
      <c r="BZ90" s="7" t="str">
        <f t="shared" si="47"/>
        <v/>
      </c>
      <c r="CA90" s="7" t="str">
        <f t="shared" si="48"/>
        <v/>
      </c>
      <c r="CB90" s="54"/>
      <c r="CC90" s="13"/>
      <c r="CD90" s="13"/>
      <c r="CE90" s="13"/>
      <c r="CF90" s="13"/>
      <c r="CG90" s="13"/>
      <c r="CH90" s="13"/>
      <c r="CI90" s="13"/>
      <c r="CJ90" s="13"/>
      <c r="CL90" s="21"/>
    </row>
    <row r="91" spans="2:90" ht="16.5" thickBot="1" x14ac:dyDescent="0.3">
      <c r="B91" s="114" t="s">
        <v>106</v>
      </c>
      <c r="C91" s="114" t="s">
        <v>187</v>
      </c>
      <c r="D91" s="115">
        <v>3</v>
      </c>
      <c r="E91" s="117">
        <f t="shared" si="52"/>
        <v>44449</v>
      </c>
      <c r="F91" s="118">
        <f t="shared" si="53"/>
        <v>0.68680555555555556</v>
      </c>
      <c r="G91" s="22">
        <v>0.69166666666666676</v>
      </c>
      <c r="H91" s="5">
        <f t="shared" si="13"/>
        <v>0.11666666669771075</v>
      </c>
      <c r="I91" s="6">
        <f t="shared" si="14"/>
        <v>44449.686805555553</v>
      </c>
      <c r="J91" s="6">
        <f t="shared" si="15"/>
        <v>44449.691666666666</v>
      </c>
      <c r="K91" s="23" t="s">
        <v>142</v>
      </c>
      <c r="L91" s="3" t="str">
        <f t="shared" si="66"/>
        <v/>
      </c>
      <c r="M91" s="2">
        <f>IF(OR(K91="Rota",K91="Desliza"),(IF((MAX(N$36:N90))&gt;F$17,(MAX(N$36:N90)),F$17)),N90)</f>
        <v>5168</v>
      </c>
      <c r="N91" s="42">
        <v>5168</v>
      </c>
      <c r="O91" s="2">
        <f t="shared" si="54"/>
        <v>0</v>
      </c>
      <c r="P91" s="3" t="str">
        <f t="shared" si="55"/>
        <v/>
      </c>
      <c r="Q91" s="24"/>
      <c r="R91" s="24"/>
      <c r="S91" s="24"/>
      <c r="T91" s="132" t="str">
        <f t="shared" si="2"/>
        <v/>
      </c>
      <c r="U91" s="25"/>
      <c r="V91" s="25"/>
      <c r="W91" s="24"/>
      <c r="X91" s="26"/>
      <c r="Y91" s="25"/>
      <c r="Z91" s="25"/>
      <c r="AA91" s="3" t="str">
        <f t="shared" si="56"/>
        <v/>
      </c>
      <c r="AB91" s="24"/>
      <c r="AC91" s="26"/>
      <c r="AD91" s="25"/>
      <c r="AE91" s="54"/>
      <c r="AF91" s="54" t="s">
        <v>149</v>
      </c>
      <c r="AG91" s="54"/>
      <c r="AH91" s="54"/>
      <c r="AI91" s="54"/>
      <c r="AJ91" s="54"/>
      <c r="AK91" s="25"/>
      <c r="AL91" s="54" t="str">
        <f t="shared" si="3"/>
        <v/>
      </c>
      <c r="AM91" s="200" t="str">
        <f t="shared" si="4"/>
        <v/>
      </c>
      <c r="AN91" s="201" t="str">
        <f t="shared" si="5"/>
        <v/>
      </c>
      <c r="AO91" s="200" t="str">
        <f t="shared" si="17"/>
        <v/>
      </c>
      <c r="AP91" s="200" t="str">
        <f t="shared" si="6"/>
        <v/>
      </c>
      <c r="AQ91" s="200" t="str">
        <f t="shared" si="7"/>
        <v/>
      </c>
      <c r="AR91" s="200" t="str">
        <f t="shared" si="18"/>
        <v/>
      </c>
      <c r="AS91" s="200" t="str">
        <f t="shared" si="19"/>
        <v/>
      </c>
      <c r="AT91" s="200" t="str">
        <f t="shared" si="20"/>
        <v/>
      </c>
      <c r="AU91" s="200" t="str">
        <f t="shared" si="21"/>
        <v/>
      </c>
      <c r="AV91" s="54">
        <v>0.45000000006984919</v>
      </c>
      <c r="AW91" s="200" t="str">
        <f t="shared" si="22"/>
        <v/>
      </c>
      <c r="AX91" s="201" t="str">
        <f t="shared" si="23"/>
        <v/>
      </c>
      <c r="AY91" s="7" t="str">
        <f t="shared" si="24"/>
        <v/>
      </c>
      <c r="AZ91" s="7" t="str">
        <f t="shared" si="25"/>
        <v/>
      </c>
      <c r="BA91" s="7" t="str">
        <f t="shared" si="26"/>
        <v/>
      </c>
      <c r="BB91" s="7" t="str">
        <f t="shared" si="57"/>
        <v/>
      </c>
      <c r="BC91" s="7" t="str">
        <f t="shared" si="58"/>
        <v/>
      </c>
      <c r="BD91" s="7" t="str">
        <f t="shared" si="59"/>
        <v/>
      </c>
      <c r="BE91" s="7" t="str">
        <f t="shared" si="60"/>
        <v/>
      </c>
      <c r="BF91" s="7" t="str">
        <f t="shared" si="61"/>
        <v/>
      </c>
      <c r="BG91" s="7" t="str">
        <f t="shared" si="62"/>
        <v/>
      </c>
      <c r="BH91" s="7" t="str">
        <f t="shared" si="63"/>
        <v/>
      </c>
      <c r="BI91" s="7" t="str">
        <f t="shared" si="64"/>
        <v/>
      </c>
      <c r="BJ91" s="7" t="str">
        <f t="shared" si="65"/>
        <v/>
      </c>
      <c r="BK91" s="7" t="str">
        <f t="shared" si="33"/>
        <v/>
      </c>
      <c r="BL91" s="7" t="str">
        <f t="shared" si="34"/>
        <v/>
      </c>
      <c r="BM91" s="7" t="str">
        <f t="shared" si="35"/>
        <v/>
      </c>
      <c r="BN91" s="7" t="str">
        <f t="shared" si="36"/>
        <v/>
      </c>
      <c r="BO91" s="7" t="str">
        <f t="shared" si="37"/>
        <v/>
      </c>
      <c r="BP91" s="7" t="str">
        <f t="shared" si="38"/>
        <v/>
      </c>
      <c r="BQ91" s="7" t="str">
        <f t="shared" si="39"/>
        <v/>
      </c>
      <c r="BR91" s="7" t="str">
        <f t="shared" si="40"/>
        <v/>
      </c>
      <c r="BS91" s="7" t="str">
        <f t="shared" si="41"/>
        <v/>
      </c>
      <c r="BT91" s="7" t="str">
        <f t="shared" si="42"/>
        <v/>
      </c>
      <c r="BU91" s="7" t="str">
        <f t="shared" si="43"/>
        <v/>
      </c>
      <c r="BV91" s="7" t="str">
        <f t="shared" si="44"/>
        <v/>
      </c>
      <c r="BW91" s="7" t="str">
        <f t="shared" si="11"/>
        <v/>
      </c>
      <c r="BX91" s="7" t="str">
        <f t="shared" si="45"/>
        <v/>
      </c>
      <c r="BY91" s="7" t="str">
        <f t="shared" si="46"/>
        <v/>
      </c>
      <c r="BZ91" s="7" t="str">
        <f t="shared" si="47"/>
        <v/>
      </c>
      <c r="CA91" s="7" t="str">
        <f t="shared" si="48"/>
        <v/>
      </c>
      <c r="CB91" s="54"/>
      <c r="CC91" s="13"/>
      <c r="CD91" s="13"/>
      <c r="CE91" s="13"/>
      <c r="CF91" s="13"/>
      <c r="CG91" s="13"/>
      <c r="CH91" s="13"/>
      <c r="CI91" s="13"/>
      <c r="CJ91" s="13"/>
      <c r="CL91" s="21"/>
    </row>
    <row r="92" spans="2:90" ht="16.5" thickBot="1" x14ac:dyDescent="0.3">
      <c r="B92" s="114" t="s">
        <v>106</v>
      </c>
      <c r="C92" s="114" t="s">
        <v>187</v>
      </c>
      <c r="D92" s="115">
        <v>3</v>
      </c>
      <c r="E92" s="117">
        <f t="shared" si="52"/>
        <v>44449</v>
      </c>
      <c r="F92" s="118">
        <f t="shared" si="53"/>
        <v>0.69166666666666676</v>
      </c>
      <c r="G92" s="22">
        <v>0.70416666666666661</v>
      </c>
      <c r="H92" s="5">
        <f t="shared" si="13"/>
        <v>0.30000000010477379</v>
      </c>
      <c r="I92" s="6">
        <f t="shared" si="14"/>
        <v>44449.691666666666</v>
      </c>
      <c r="J92" s="6">
        <f t="shared" si="15"/>
        <v>44449.70416666667</v>
      </c>
      <c r="K92" s="23" t="s">
        <v>17</v>
      </c>
      <c r="L92" s="3" t="str">
        <f t="shared" si="66"/>
        <v/>
      </c>
      <c r="M92" s="2">
        <f>IF(OR(K92="Rota",K92="Desliza"),(IF((MAX(N$36:N91))&gt;F$17,(MAX(N$36:N91)),F$17)),N91)</f>
        <v>5168</v>
      </c>
      <c r="N92" s="42">
        <v>5242</v>
      </c>
      <c r="O92" s="2">
        <f t="shared" si="54"/>
        <v>74</v>
      </c>
      <c r="P92" s="3">
        <f t="shared" si="55"/>
        <v>246.66666658051932</v>
      </c>
      <c r="Q92" s="24"/>
      <c r="R92" s="24"/>
      <c r="S92" s="24">
        <v>110</v>
      </c>
      <c r="T92" s="132">
        <f t="shared" si="2"/>
        <v>110</v>
      </c>
      <c r="U92" s="25">
        <v>26</v>
      </c>
      <c r="V92" s="25">
        <v>1200</v>
      </c>
      <c r="W92" s="24">
        <v>19</v>
      </c>
      <c r="X92" s="26">
        <v>9</v>
      </c>
      <c r="Y92" s="25">
        <v>2350</v>
      </c>
      <c r="Z92" s="25">
        <v>2350</v>
      </c>
      <c r="AA92" s="3" t="str">
        <f t="shared" si="56"/>
        <v/>
      </c>
      <c r="AB92" s="24">
        <v>175</v>
      </c>
      <c r="AC92" s="26">
        <v>213</v>
      </c>
      <c r="AD92" s="25">
        <v>184</v>
      </c>
      <c r="AE92" s="54"/>
      <c r="AF92" s="54" t="s">
        <v>149</v>
      </c>
      <c r="AG92" s="54"/>
      <c r="AH92" s="54"/>
      <c r="AI92" s="54"/>
      <c r="AJ92" s="54"/>
      <c r="AK92" s="25"/>
      <c r="AL92" s="54">
        <f t="shared" si="3"/>
        <v>90</v>
      </c>
      <c r="AM92" s="200">
        <f t="shared" si="4"/>
        <v>120</v>
      </c>
      <c r="AN92" s="201">
        <f t="shared" si="5"/>
        <v>90</v>
      </c>
      <c r="AO92" s="200" t="str">
        <f t="shared" si="17"/>
        <v/>
      </c>
      <c r="AP92" s="200" t="str">
        <f t="shared" si="6"/>
        <v/>
      </c>
      <c r="AQ92" s="200" t="str">
        <f t="shared" si="7"/>
        <v/>
      </c>
      <c r="AR92" s="200" t="str">
        <f t="shared" si="18"/>
        <v/>
      </c>
      <c r="AS92" s="200" t="str">
        <f t="shared" si="19"/>
        <v/>
      </c>
      <c r="AT92" s="200">
        <f t="shared" si="20"/>
        <v>74</v>
      </c>
      <c r="AU92" s="200">
        <f t="shared" si="21"/>
        <v>0.30000000010477379</v>
      </c>
      <c r="AV92" s="54">
        <v>0.30000000010477379</v>
      </c>
      <c r="AW92" s="200">
        <f t="shared" si="22"/>
        <v>246.66666658051932</v>
      </c>
      <c r="AX92" s="201">
        <f t="shared" si="23"/>
        <v>246.66666658051932</v>
      </c>
      <c r="AY92" s="7" t="str">
        <f t="shared" si="24"/>
        <v/>
      </c>
      <c r="AZ92" s="7">
        <f t="shared" si="25"/>
        <v>246.66666658051932</v>
      </c>
      <c r="BA92" s="7" t="str">
        <f t="shared" si="26"/>
        <v/>
      </c>
      <c r="BB92" s="7">
        <f t="shared" si="57"/>
        <v>74</v>
      </c>
      <c r="BC92" s="7" t="str">
        <f t="shared" si="58"/>
        <v/>
      </c>
      <c r="BD92" s="7" t="str">
        <f t="shared" si="59"/>
        <v/>
      </c>
      <c r="BE92" s="7" t="str">
        <f t="shared" si="60"/>
        <v/>
      </c>
      <c r="BF92" s="7">
        <f t="shared" si="61"/>
        <v>74</v>
      </c>
      <c r="BG92" s="7" t="str">
        <f t="shared" si="62"/>
        <v/>
      </c>
      <c r="BH92" s="7" t="str">
        <f t="shared" si="63"/>
        <v/>
      </c>
      <c r="BI92" s="7" t="str">
        <f t="shared" si="64"/>
        <v/>
      </c>
      <c r="BJ92" s="7" t="str">
        <f t="shared" si="65"/>
        <v/>
      </c>
      <c r="BK92" s="7" t="str">
        <f t="shared" si="33"/>
        <v/>
      </c>
      <c r="BL92" s="7" t="str">
        <f t="shared" si="34"/>
        <v/>
      </c>
      <c r="BM92" s="7" t="str">
        <f t="shared" si="35"/>
        <v/>
      </c>
      <c r="BN92" s="7" t="str">
        <f t="shared" si="36"/>
        <v/>
      </c>
      <c r="BO92" s="7" t="str">
        <f t="shared" si="37"/>
        <v/>
      </c>
      <c r="BP92" s="7" t="str">
        <f t="shared" si="38"/>
        <v/>
      </c>
      <c r="BQ92" s="7" t="str">
        <f t="shared" si="39"/>
        <v/>
      </c>
      <c r="BR92" s="7" t="str">
        <f t="shared" si="40"/>
        <v/>
      </c>
      <c r="BS92" s="7" t="str">
        <f t="shared" si="41"/>
        <v/>
      </c>
      <c r="BT92" s="7" t="str">
        <f t="shared" si="42"/>
        <v/>
      </c>
      <c r="BU92" s="7" t="str">
        <f t="shared" si="43"/>
        <v/>
      </c>
      <c r="BV92" s="7" t="str">
        <f t="shared" si="44"/>
        <v/>
      </c>
      <c r="BW92" s="7" t="str">
        <f t="shared" si="11"/>
        <v/>
      </c>
      <c r="BX92" s="7" t="str">
        <f t="shared" si="45"/>
        <v/>
      </c>
      <c r="BY92" s="7" t="str">
        <f t="shared" si="46"/>
        <v/>
      </c>
      <c r="BZ92" s="7" t="str">
        <f t="shared" si="47"/>
        <v/>
      </c>
      <c r="CA92" s="7" t="str">
        <f t="shared" si="48"/>
        <v/>
      </c>
      <c r="CB92" s="54"/>
      <c r="CC92" s="13"/>
      <c r="CD92" s="13"/>
      <c r="CE92" s="13"/>
      <c r="CF92" s="13"/>
      <c r="CG92" s="13"/>
      <c r="CH92" s="13"/>
      <c r="CI92" s="13"/>
      <c r="CJ92" s="13"/>
      <c r="CL92" s="21"/>
    </row>
    <row r="93" spans="2:90" ht="16.5" thickBot="1" x14ac:dyDescent="0.3">
      <c r="B93" s="114" t="s">
        <v>106</v>
      </c>
      <c r="C93" s="114" t="s">
        <v>188</v>
      </c>
      <c r="D93" s="115">
        <v>3</v>
      </c>
      <c r="E93" s="117">
        <f t="shared" si="52"/>
        <v>44449</v>
      </c>
      <c r="F93" s="118">
        <f t="shared" si="53"/>
        <v>0.70416666666666661</v>
      </c>
      <c r="G93" s="22">
        <v>0.70694444444444438</v>
      </c>
      <c r="H93" s="5">
        <f t="shared" si="13"/>
        <v>6.6666666534729302E-2</v>
      </c>
      <c r="I93" s="6">
        <f t="shared" si="14"/>
        <v>44449.70416666667</v>
      </c>
      <c r="J93" s="6">
        <f t="shared" si="15"/>
        <v>44449.706944444442</v>
      </c>
      <c r="K93" s="23" t="s">
        <v>5</v>
      </c>
      <c r="L93" s="3" t="str">
        <f t="shared" si="66"/>
        <v/>
      </c>
      <c r="M93" s="2">
        <f>IF(OR(K93="Rota",K93="Desliza"),(IF((MAX(N$36:N92))&gt;F$17,(MAX(N$36:N92)),F$17)),N92)</f>
        <v>5242</v>
      </c>
      <c r="N93" s="42">
        <v>5242</v>
      </c>
      <c r="O93" s="2">
        <f t="shared" si="54"/>
        <v>0</v>
      </c>
      <c r="P93" s="3" t="str">
        <f t="shared" si="55"/>
        <v/>
      </c>
      <c r="Q93" s="24"/>
      <c r="R93" s="24"/>
      <c r="S93" s="24"/>
      <c r="T93" s="132" t="str">
        <f t="shared" si="2"/>
        <v/>
      </c>
      <c r="U93" s="25"/>
      <c r="V93" s="25"/>
      <c r="W93" s="24"/>
      <c r="X93" s="26"/>
      <c r="Y93" s="25"/>
      <c r="Z93" s="25"/>
      <c r="AA93" s="3" t="str">
        <f t="shared" si="56"/>
        <v/>
      </c>
      <c r="AB93" s="24"/>
      <c r="AC93" s="26"/>
      <c r="AD93" s="25"/>
      <c r="AE93" s="54"/>
      <c r="AF93" s="54" t="s">
        <v>149</v>
      </c>
      <c r="AG93" s="54"/>
      <c r="AH93" s="54"/>
      <c r="AI93" s="54"/>
      <c r="AJ93" s="54"/>
      <c r="AK93" s="25"/>
      <c r="AL93" s="54" t="str">
        <f t="shared" si="3"/>
        <v/>
      </c>
      <c r="AM93" s="200" t="str">
        <f t="shared" si="4"/>
        <v/>
      </c>
      <c r="AN93" s="201" t="str">
        <f t="shared" si="5"/>
        <v/>
      </c>
      <c r="AO93" s="200" t="str">
        <f t="shared" si="17"/>
        <v/>
      </c>
      <c r="AP93" s="200" t="str">
        <f t="shared" si="6"/>
        <v/>
      </c>
      <c r="AQ93" s="200" t="str">
        <f t="shared" si="7"/>
        <v/>
      </c>
      <c r="AR93" s="200">
        <f t="shared" si="18"/>
        <v>0.05</v>
      </c>
      <c r="AS93" s="200" t="str">
        <f t="shared" si="19"/>
        <v/>
      </c>
      <c r="AT93" s="200" t="str">
        <f t="shared" si="20"/>
        <v/>
      </c>
      <c r="AU93" s="200">
        <f t="shared" si="21"/>
        <v>6.6666666534729302E-2</v>
      </c>
      <c r="AV93" s="54">
        <v>0.91666666668606922</v>
      </c>
      <c r="AW93" s="200" t="str">
        <f t="shared" si="22"/>
        <v/>
      </c>
      <c r="AX93" s="201" t="str">
        <f t="shared" si="23"/>
        <v/>
      </c>
      <c r="AY93" s="7" t="str">
        <f t="shared" si="24"/>
        <v/>
      </c>
      <c r="AZ93" s="7" t="str">
        <f t="shared" si="25"/>
        <v/>
      </c>
      <c r="BA93" s="7" t="str">
        <f t="shared" si="26"/>
        <v/>
      </c>
      <c r="BB93" s="7" t="str">
        <f t="shared" si="57"/>
        <v/>
      </c>
      <c r="BC93" s="7" t="str">
        <f t="shared" si="58"/>
        <v/>
      </c>
      <c r="BD93" s="7" t="str">
        <f t="shared" si="59"/>
        <v/>
      </c>
      <c r="BE93" s="7" t="str">
        <f t="shared" si="60"/>
        <v/>
      </c>
      <c r="BF93" s="7" t="str">
        <f t="shared" si="61"/>
        <v/>
      </c>
      <c r="BG93" s="7" t="str">
        <f t="shared" si="62"/>
        <v/>
      </c>
      <c r="BH93" s="7" t="str">
        <f t="shared" si="63"/>
        <v/>
      </c>
      <c r="BI93" s="7" t="str">
        <f t="shared" si="64"/>
        <v/>
      </c>
      <c r="BJ93" s="7" t="str">
        <f t="shared" si="65"/>
        <v/>
      </c>
      <c r="BK93" s="7" t="str">
        <f t="shared" si="33"/>
        <v/>
      </c>
      <c r="BL93" s="7" t="str">
        <f t="shared" si="34"/>
        <v/>
      </c>
      <c r="BM93" s="7" t="str">
        <f t="shared" si="35"/>
        <v/>
      </c>
      <c r="BN93" s="7" t="str">
        <f t="shared" si="36"/>
        <v/>
      </c>
      <c r="BO93" s="7" t="str">
        <f t="shared" si="37"/>
        <v/>
      </c>
      <c r="BP93" s="7" t="str">
        <f t="shared" si="38"/>
        <v/>
      </c>
      <c r="BQ93" s="7" t="str">
        <f t="shared" si="39"/>
        <v/>
      </c>
      <c r="BR93" s="7" t="str">
        <f t="shared" si="40"/>
        <v/>
      </c>
      <c r="BS93" s="7" t="str">
        <f t="shared" si="41"/>
        <v/>
      </c>
      <c r="BT93" s="7" t="str">
        <f t="shared" si="42"/>
        <v/>
      </c>
      <c r="BU93" s="7" t="str">
        <f t="shared" si="43"/>
        <v/>
      </c>
      <c r="BV93" s="7" t="str">
        <f t="shared" si="44"/>
        <v/>
      </c>
      <c r="BW93" s="7" t="str">
        <f t="shared" si="11"/>
        <v/>
      </c>
      <c r="BX93" s="7" t="str">
        <f t="shared" si="45"/>
        <v/>
      </c>
      <c r="BY93" s="7" t="str">
        <f t="shared" si="46"/>
        <v/>
      </c>
      <c r="BZ93" s="7">
        <f t="shared" si="47"/>
        <v>6.6666666534729302E-2</v>
      </c>
      <c r="CA93" s="7" t="str">
        <f t="shared" si="48"/>
        <v/>
      </c>
      <c r="CB93" s="54"/>
      <c r="CC93" s="13"/>
      <c r="CD93" s="13"/>
      <c r="CE93" s="13"/>
      <c r="CF93" s="13"/>
      <c r="CG93" s="13"/>
      <c r="CH93" s="13"/>
      <c r="CI93" s="13"/>
      <c r="CJ93" s="13"/>
      <c r="CL93" s="21"/>
    </row>
    <row r="94" spans="2:90" ht="16.5" thickBot="1" x14ac:dyDescent="0.3">
      <c r="B94" s="114" t="s">
        <v>106</v>
      </c>
      <c r="C94" s="114" t="s">
        <v>188</v>
      </c>
      <c r="D94" s="115">
        <v>3</v>
      </c>
      <c r="E94" s="117">
        <f t="shared" si="52"/>
        <v>44449</v>
      </c>
      <c r="F94" s="118">
        <f t="shared" si="53"/>
        <v>0.70694444444444438</v>
      </c>
      <c r="G94" s="22">
        <v>0.7104166666666667</v>
      </c>
      <c r="H94" s="5">
        <f t="shared" si="13"/>
        <v>8.3333333430346102E-2</v>
      </c>
      <c r="I94" s="6">
        <f t="shared" si="14"/>
        <v>44449.706944444442</v>
      </c>
      <c r="J94" s="6">
        <f t="shared" si="15"/>
        <v>44449.710416666669</v>
      </c>
      <c r="K94" s="23" t="s">
        <v>21</v>
      </c>
      <c r="L94" s="3" t="str">
        <f t="shared" si="66"/>
        <v/>
      </c>
      <c r="M94" s="2">
        <f>IF(OR(K94="Rota",K94="Desliza"),(IF((MAX(N$36:N93))&gt;F$17,(MAX(N$36:N93)),F$17)),N93)</f>
        <v>5242</v>
      </c>
      <c r="N94" s="42">
        <v>5242</v>
      </c>
      <c r="O94" s="2">
        <f t="shared" si="54"/>
        <v>0</v>
      </c>
      <c r="P94" s="3" t="str">
        <f t="shared" si="55"/>
        <v/>
      </c>
      <c r="Q94" s="24"/>
      <c r="R94" s="24"/>
      <c r="S94" s="24"/>
      <c r="T94" s="132" t="str">
        <f t="shared" si="2"/>
        <v/>
      </c>
      <c r="U94" s="25"/>
      <c r="V94" s="25"/>
      <c r="W94" s="24"/>
      <c r="X94" s="26"/>
      <c r="Y94" s="25"/>
      <c r="Z94" s="25"/>
      <c r="AA94" s="3" t="str">
        <f t="shared" si="56"/>
        <v/>
      </c>
      <c r="AB94" s="24"/>
      <c r="AC94" s="26"/>
      <c r="AD94" s="25"/>
      <c r="AE94" s="54"/>
      <c r="AF94" s="54" t="s">
        <v>149</v>
      </c>
      <c r="AG94" s="54"/>
      <c r="AH94" s="54"/>
      <c r="AI94" s="54"/>
      <c r="AJ94" s="54"/>
      <c r="AK94" s="25"/>
      <c r="AL94" s="54" t="str">
        <f t="shared" si="3"/>
        <v/>
      </c>
      <c r="AM94" s="200" t="str">
        <f t="shared" si="4"/>
        <v/>
      </c>
      <c r="AN94" s="201" t="str">
        <f t="shared" si="5"/>
        <v/>
      </c>
      <c r="AO94" s="200" t="str">
        <f t="shared" si="17"/>
        <v/>
      </c>
      <c r="AP94" s="200" t="str">
        <f t="shared" si="6"/>
        <v/>
      </c>
      <c r="AQ94" s="200" t="str">
        <f t="shared" si="7"/>
        <v/>
      </c>
      <c r="AR94" s="200" t="str">
        <f t="shared" si="18"/>
        <v/>
      </c>
      <c r="AS94" s="200">
        <f t="shared" si="19"/>
        <v>0.1</v>
      </c>
      <c r="AT94" s="200" t="str">
        <f t="shared" si="20"/>
        <v/>
      </c>
      <c r="AU94" s="200">
        <f t="shared" si="21"/>
        <v>8.3333333430346102E-2</v>
      </c>
      <c r="AV94" s="54">
        <v>1.6666666666860692</v>
      </c>
      <c r="AW94" s="200" t="str">
        <f t="shared" si="22"/>
        <v/>
      </c>
      <c r="AX94" s="201" t="str">
        <f t="shared" si="23"/>
        <v/>
      </c>
      <c r="AY94" s="7" t="str">
        <f t="shared" si="24"/>
        <v/>
      </c>
      <c r="AZ94" s="7" t="str">
        <f t="shared" si="25"/>
        <v/>
      </c>
      <c r="BA94" s="7" t="str">
        <f t="shared" si="26"/>
        <v/>
      </c>
      <c r="BB94" s="7" t="str">
        <f t="shared" si="57"/>
        <v/>
      </c>
      <c r="BC94" s="7" t="str">
        <f t="shared" si="58"/>
        <v/>
      </c>
      <c r="BD94" s="7" t="str">
        <f t="shared" si="59"/>
        <v/>
      </c>
      <c r="BE94" s="7" t="str">
        <f t="shared" si="60"/>
        <v/>
      </c>
      <c r="BF94" s="7" t="str">
        <f t="shared" si="61"/>
        <v/>
      </c>
      <c r="BG94" s="7" t="str">
        <f t="shared" si="62"/>
        <v/>
      </c>
      <c r="BH94" s="7" t="str">
        <f t="shared" si="63"/>
        <v/>
      </c>
      <c r="BI94" s="7" t="str">
        <f t="shared" si="64"/>
        <v/>
      </c>
      <c r="BJ94" s="7" t="str">
        <f t="shared" si="65"/>
        <v/>
      </c>
      <c r="BK94" s="7" t="str">
        <f t="shared" si="33"/>
        <v/>
      </c>
      <c r="BL94" s="7" t="str">
        <f t="shared" si="34"/>
        <v/>
      </c>
      <c r="BM94" s="7" t="str">
        <f t="shared" si="35"/>
        <v/>
      </c>
      <c r="BN94" s="7" t="str">
        <f t="shared" si="36"/>
        <v/>
      </c>
      <c r="BO94" s="7" t="str">
        <f t="shared" si="37"/>
        <v/>
      </c>
      <c r="BP94" s="7" t="str">
        <f t="shared" si="38"/>
        <v/>
      </c>
      <c r="BQ94" s="7" t="str">
        <f t="shared" si="39"/>
        <v/>
      </c>
      <c r="BR94" s="7" t="str">
        <f t="shared" si="40"/>
        <v/>
      </c>
      <c r="BS94" s="7" t="str">
        <f t="shared" si="41"/>
        <v/>
      </c>
      <c r="BT94" s="7" t="str">
        <f t="shared" si="42"/>
        <v/>
      </c>
      <c r="BU94" s="7" t="str">
        <f t="shared" si="43"/>
        <v/>
      </c>
      <c r="BV94" s="7" t="str">
        <f t="shared" si="44"/>
        <v/>
      </c>
      <c r="BW94" s="7" t="str">
        <f t="shared" si="11"/>
        <v/>
      </c>
      <c r="BX94" s="7">
        <f t="shared" si="45"/>
        <v>8.3333333430346102E-2</v>
      </c>
      <c r="BY94" s="7" t="str">
        <f t="shared" si="46"/>
        <v/>
      </c>
      <c r="BZ94" s="7" t="str">
        <f t="shared" si="47"/>
        <v/>
      </c>
      <c r="CA94" s="7" t="str">
        <f t="shared" si="48"/>
        <v/>
      </c>
      <c r="CB94" s="54"/>
      <c r="CC94" s="13"/>
      <c r="CD94" s="13"/>
      <c r="CE94" s="13"/>
      <c r="CF94" s="13"/>
      <c r="CG94" s="13"/>
      <c r="CH94" s="13"/>
      <c r="CI94" s="13"/>
      <c r="CJ94" s="13"/>
      <c r="CL94" s="21"/>
    </row>
    <row r="95" spans="2:90" ht="16.5" thickBot="1" x14ac:dyDescent="0.3">
      <c r="B95" s="114" t="s">
        <v>106</v>
      </c>
      <c r="C95" s="114" t="s">
        <v>188</v>
      </c>
      <c r="D95" s="115">
        <v>3</v>
      </c>
      <c r="E95" s="117">
        <f t="shared" si="52"/>
        <v>44449</v>
      </c>
      <c r="F95" s="118">
        <f t="shared" si="53"/>
        <v>0.7104166666666667</v>
      </c>
      <c r="G95" s="22">
        <v>0.71458333333333324</v>
      </c>
      <c r="H95" s="5">
        <f t="shared" si="13"/>
        <v>9.9999999976716936E-2</v>
      </c>
      <c r="I95" s="6">
        <f t="shared" si="14"/>
        <v>44449.710416666669</v>
      </c>
      <c r="J95" s="6">
        <f t="shared" si="15"/>
        <v>44449.714583333334</v>
      </c>
      <c r="K95" s="23" t="s">
        <v>141</v>
      </c>
      <c r="L95" s="3" t="str">
        <f t="shared" si="66"/>
        <v/>
      </c>
      <c r="M95" s="2">
        <f>IF(OR(K95="Rota",K95="Desliza"),(IF((MAX(N$36:N94))&gt;F$17,(MAX(N$36:N94)),F$17)),N94)</f>
        <v>5242</v>
      </c>
      <c r="N95" s="42">
        <v>5242</v>
      </c>
      <c r="O95" s="2">
        <f t="shared" si="54"/>
        <v>0</v>
      </c>
      <c r="P95" s="3" t="str">
        <f t="shared" si="55"/>
        <v/>
      </c>
      <c r="Q95" s="24"/>
      <c r="R95" s="24"/>
      <c r="S95" s="24"/>
      <c r="T95" s="132" t="str">
        <f t="shared" si="2"/>
        <v/>
      </c>
      <c r="U95" s="25"/>
      <c r="V95" s="25"/>
      <c r="W95" s="24"/>
      <c r="X95" s="26"/>
      <c r="Y95" s="25"/>
      <c r="Z95" s="25"/>
      <c r="AA95" s="3" t="str">
        <f t="shared" si="56"/>
        <v/>
      </c>
      <c r="AB95" s="24"/>
      <c r="AC95" s="26"/>
      <c r="AD95" s="25"/>
      <c r="AE95" s="54"/>
      <c r="AF95" s="54" t="s">
        <v>149</v>
      </c>
      <c r="AG95" s="54"/>
      <c r="AH95" s="54"/>
      <c r="AI95" s="54"/>
      <c r="AJ95" s="54"/>
      <c r="AK95" s="25"/>
      <c r="AL95" s="54" t="str">
        <f t="shared" si="3"/>
        <v/>
      </c>
      <c r="AM95" s="200" t="str">
        <f t="shared" si="4"/>
        <v/>
      </c>
      <c r="AN95" s="201" t="str">
        <f t="shared" si="5"/>
        <v/>
      </c>
      <c r="AO95" s="200" t="str">
        <f t="shared" si="17"/>
        <v/>
      </c>
      <c r="AP95" s="200" t="str">
        <f t="shared" si="6"/>
        <v/>
      </c>
      <c r="AQ95" s="200">
        <f t="shared" si="7"/>
        <v>8.3000000000000004E-2</v>
      </c>
      <c r="AR95" s="200" t="str">
        <f t="shared" si="18"/>
        <v/>
      </c>
      <c r="AS95" s="200" t="str">
        <f t="shared" si="19"/>
        <v/>
      </c>
      <c r="AT95" s="200" t="str">
        <f t="shared" si="20"/>
        <v/>
      </c>
      <c r="AU95" s="200">
        <f t="shared" si="21"/>
        <v>9.9999999976716936E-2</v>
      </c>
      <c r="AV95" s="54"/>
      <c r="AW95" s="200" t="str">
        <f t="shared" si="22"/>
        <v/>
      </c>
      <c r="AX95" s="201" t="str">
        <f t="shared" si="23"/>
        <v/>
      </c>
      <c r="AY95" s="7" t="str">
        <f t="shared" si="24"/>
        <v/>
      </c>
      <c r="AZ95" s="7" t="str">
        <f t="shared" si="25"/>
        <v/>
      </c>
      <c r="BA95" s="7" t="str">
        <f t="shared" si="26"/>
        <v/>
      </c>
      <c r="BB95" s="7" t="str">
        <f t="shared" si="57"/>
        <v/>
      </c>
      <c r="BC95" s="7" t="str">
        <f t="shared" si="58"/>
        <v/>
      </c>
      <c r="BD95" s="7" t="str">
        <f t="shared" si="59"/>
        <v/>
      </c>
      <c r="BE95" s="7" t="str">
        <f t="shared" si="60"/>
        <v/>
      </c>
      <c r="BF95" s="7" t="str">
        <f t="shared" si="61"/>
        <v/>
      </c>
      <c r="BG95" s="7" t="str">
        <f t="shared" si="62"/>
        <v/>
      </c>
      <c r="BH95" s="7" t="str">
        <f t="shared" si="63"/>
        <v/>
      </c>
      <c r="BI95" s="7" t="str">
        <f t="shared" si="64"/>
        <v/>
      </c>
      <c r="BJ95" s="7" t="str">
        <f t="shared" si="65"/>
        <v/>
      </c>
      <c r="BK95" s="7" t="str">
        <f t="shared" si="33"/>
        <v/>
      </c>
      <c r="BL95" s="7" t="str">
        <f t="shared" si="34"/>
        <v/>
      </c>
      <c r="BM95" s="7" t="str">
        <f t="shared" si="35"/>
        <v/>
      </c>
      <c r="BN95" s="7" t="str">
        <f t="shared" si="36"/>
        <v/>
      </c>
      <c r="BO95" s="7" t="str">
        <f t="shared" si="37"/>
        <v/>
      </c>
      <c r="BP95" s="7" t="str">
        <f t="shared" si="38"/>
        <v/>
      </c>
      <c r="BQ95" s="7" t="str">
        <f t="shared" si="39"/>
        <v/>
      </c>
      <c r="BR95" s="7" t="str">
        <f t="shared" si="40"/>
        <v/>
      </c>
      <c r="BS95" s="7" t="str">
        <f t="shared" si="41"/>
        <v/>
      </c>
      <c r="BT95" s="7" t="str">
        <f t="shared" si="42"/>
        <v/>
      </c>
      <c r="BU95" s="7" t="str">
        <f t="shared" si="43"/>
        <v/>
      </c>
      <c r="BV95" s="7">
        <f t="shared" si="44"/>
        <v>9.9999999976716936E-2</v>
      </c>
      <c r="BW95" s="7" t="str">
        <f t="shared" si="11"/>
        <v/>
      </c>
      <c r="BX95" s="7" t="str">
        <f t="shared" si="45"/>
        <v/>
      </c>
      <c r="BY95" s="7" t="str">
        <f t="shared" si="46"/>
        <v/>
      </c>
      <c r="BZ95" s="7" t="str">
        <f t="shared" si="47"/>
        <v/>
      </c>
      <c r="CA95" s="7" t="str">
        <f t="shared" si="48"/>
        <v/>
      </c>
      <c r="CB95" s="54"/>
      <c r="CC95" s="13"/>
      <c r="CD95" s="13"/>
      <c r="CE95" s="13"/>
      <c r="CF95" s="13"/>
      <c r="CG95" s="13"/>
      <c r="CH95" s="13"/>
      <c r="CI95" s="13"/>
      <c r="CJ95" s="13"/>
      <c r="CL95" s="21"/>
    </row>
    <row r="96" spans="2:90" ht="16.5" thickBot="1" x14ac:dyDescent="0.3">
      <c r="B96" s="114" t="s">
        <v>106</v>
      </c>
      <c r="C96" s="114" t="s">
        <v>188</v>
      </c>
      <c r="D96" s="115">
        <v>3</v>
      </c>
      <c r="E96" s="117">
        <f t="shared" si="52"/>
        <v>44449</v>
      </c>
      <c r="F96" s="118">
        <f t="shared" si="53"/>
        <v>0.71458333333333324</v>
      </c>
      <c r="G96" s="22">
        <v>0.71666666666666667</v>
      </c>
      <c r="H96" s="5">
        <f t="shared" si="13"/>
        <v>4.9999999988358468E-2</v>
      </c>
      <c r="I96" s="6">
        <f t="shared" si="14"/>
        <v>44449.714583333334</v>
      </c>
      <c r="J96" s="6">
        <f t="shared" si="15"/>
        <v>44449.716666666667</v>
      </c>
      <c r="K96" s="23" t="s">
        <v>12</v>
      </c>
      <c r="L96" s="3">
        <f t="shared" si="66"/>
        <v>4.9999999988358468E-2</v>
      </c>
      <c r="M96" s="2">
        <f>IF(OR(K96="Rota",K96="Desliza"),(IF((MAX(N$36:N95))&gt;F$17,(MAX(N$36:N95)),F$17)),N95)</f>
        <v>5242</v>
      </c>
      <c r="N96" s="42">
        <v>5242</v>
      </c>
      <c r="O96" s="2">
        <f t="shared" si="54"/>
        <v>0</v>
      </c>
      <c r="P96" s="3" t="str">
        <f t="shared" si="55"/>
        <v/>
      </c>
      <c r="Q96" s="24"/>
      <c r="R96" s="24"/>
      <c r="S96" s="24"/>
      <c r="T96" s="132" t="str">
        <f t="shared" si="2"/>
        <v/>
      </c>
      <c r="U96" s="25"/>
      <c r="V96" s="25"/>
      <c r="W96" s="24"/>
      <c r="X96" s="26"/>
      <c r="Y96" s="25"/>
      <c r="Z96" s="25"/>
      <c r="AA96" s="3" t="str">
        <f t="shared" si="56"/>
        <v/>
      </c>
      <c r="AB96" s="24"/>
      <c r="AC96" s="26"/>
      <c r="AD96" s="25"/>
      <c r="AE96" s="54"/>
      <c r="AF96" s="54" t="s">
        <v>149</v>
      </c>
      <c r="AG96" s="54"/>
      <c r="AH96" s="54"/>
      <c r="AI96" s="54"/>
      <c r="AJ96" s="54"/>
      <c r="AK96" s="25"/>
      <c r="AL96" s="54" t="str">
        <f t="shared" si="3"/>
        <v/>
      </c>
      <c r="AM96" s="200" t="str">
        <f t="shared" si="4"/>
        <v/>
      </c>
      <c r="AN96" s="201" t="str">
        <f t="shared" si="5"/>
        <v/>
      </c>
      <c r="AO96" s="200" t="str">
        <f t="shared" si="17"/>
        <v/>
      </c>
      <c r="AP96" s="200" t="str">
        <f t="shared" si="6"/>
        <v/>
      </c>
      <c r="AQ96" s="200" t="str">
        <f t="shared" si="7"/>
        <v/>
      </c>
      <c r="AR96" s="200" t="str">
        <f t="shared" si="18"/>
        <v/>
      </c>
      <c r="AS96" s="200" t="str">
        <f t="shared" si="19"/>
        <v/>
      </c>
      <c r="AT96" s="200" t="str">
        <f t="shared" si="20"/>
        <v/>
      </c>
      <c r="AU96" s="200">
        <f t="shared" si="21"/>
        <v>4.9999999988358468E-2</v>
      </c>
      <c r="AV96" s="54"/>
      <c r="AW96" s="200" t="str">
        <f t="shared" si="22"/>
        <v/>
      </c>
      <c r="AX96" s="201" t="str">
        <f t="shared" si="23"/>
        <v/>
      </c>
      <c r="AY96" s="7" t="str">
        <f t="shared" si="24"/>
        <v/>
      </c>
      <c r="AZ96" s="7" t="str">
        <f t="shared" si="25"/>
        <v/>
      </c>
      <c r="BA96" s="7" t="str">
        <f t="shared" si="26"/>
        <v/>
      </c>
      <c r="BB96" s="7" t="str">
        <f t="shared" si="57"/>
        <v/>
      </c>
      <c r="BC96" s="7" t="str">
        <f t="shared" si="58"/>
        <v/>
      </c>
      <c r="BD96" s="7" t="str">
        <f t="shared" si="59"/>
        <v/>
      </c>
      <c r="BE96" s="7" t="str">
        <f t="shared" si="60"/>
        <v/>
      </c>
      <c r="BF96" s="7" t="str">
        <f t="shared" si="61"/>
        <v/>
      </c>
      <c r="BG96" s="7" t="str">
        <f t="shared" si="62"/>
        <v/>
      </c>
      <c r="BH96" s="7" t="str">
        <f t="shared" si="63"/>
        <v/>
      </c>
      <c r="BI96" s="7" t="str">
        <f t="shared" si="64"/>
        <v/>
      </c>
      <c r="BJ96" s="7" t="str">
        <f t="shared" si="65"/>
        <v/>
      </c>
      <c r="BK96" s="7" t="str">
        <f t="shared" si="33"/>
        <v/>
      </c>
      <c r="BL96" s="7" t="str">
        <f t="shared" si="34"/>
        <v/>
      </c>
      <c r="BM96" s="7" t="str">
        <f t="shared" si="35"/>
        <v/>
      </c>
      <c r="BN96" s="7" t="str">
        <f t="shared" si="36"/>
        <v/>
      </c>
      <c r="BO96" s="7" t="str">
        <f t="shared" si="37"/>
        <v/>
      </c>
      <c r="BP96" s="7" t="str">
        <f t="shared" si="38"/>
        <v/>
      </c>
      <c r="BQ96" s="7" t="str">
        <f t="shared" si="39"/>
        <v/>
      </c>
      <c r="BR96" s="7" t="str">
        <f t="shared" si="40"/>
        <v/>
      </c>
      <c r="BS96" s="7" t="str">
        <f t="shared" si="41"/>
        <v/>
      </c>
      <c r="BT96" s="7" t="str">
        <f t="shared" si="42"/>
        <v/>
      </c>
      <c r="BU96" s="7" t="str">
        <f t="shared" si="43"/>
        <v/>
      </c>
      <c r="BV96" s="7" t="str">
        <f t="shared" si="44"/>
        <v/>
      </c>
      <c r="BW96" s="7" t="str">
        <f t="shared" si="11"/>
        <v/>
      </c>
      <c r="BX96" s="7" t="str">
        <f t="shared" si="45"/>
        <v/>
      </c>
      <c r="BY96" s="7" t="str">
        <f t="shared" si="46"/>
        <v/>
      </c>
      <c r="BZ96" s="7" t="str">
        <f t="shared" si="47"/>
        <v/>
      </c>
      <c r="CA96" s="7" t="str">
        <f t="shared" si="48"/>
        <v/>
      </c>
      <c r="CB96" s="54"/>
      <c r="CC96" s="13"/>
      <c r="CD96" s="13"/>
      <c r="CE96" s="13"/>
      <c r="CF96" s="13"/>
      <c r="CG96" s="13"/>
      <c r="CH96" s="13"/>
      <c r="CI96" s="13"/>
      <c r="CJ96" s="13"/>
      <c r="CL96" s="21"/>
    </row>
    <row r="97" spans="2:90" ht="16.5" thickBot="1" x14ac:dyDescent="0.3">
      <c r="B97" s="114" t="s">
        <v>106</v>
      </c>
      <c r="C97" s="114" t="s">
        <v>194</v>
      </c>
      <c r="D97" s="115">
        <v>3</v>
      </c>
      <c r="E97" s="117">
        <f t="shared" si="52"/>
        <v>44449</v>
      </c>
      <c r="F97" s="118">
        <f t="shared" si="53"/>
        <v>0.71666666666666667</v>
      </c>
      <c r="G97" s="22">
        <v>0.72499999999999998</v>
      </c>
      <c r="H97" s="5">
        <f t="shared" si="13"/>
        <v>0.19999999995343387</v>
      </c>
      <c r="I97" s="6">
        <f t="shared" si="14"/>
        <v>44449.716666666667</v>
      </c>
      <c r="J97" s="6">
        <f t="shared" si="15"/>
        <v>44449.724999999999</v>
      </c>
      <c r="K97" s="23" t="s">
        <v>17</v>
      </c>
      <c r="L97" s="3" t="str">
        <f t="shared" si="66"/>
        <v/>
      </c>
      <c r="M97" s="2">
        <f>IF(OR(K97="Rota",K97="Desliza"),(IF((MAX(N$36:N96))&gt;F$17,(MAX(N$36:N96)),F$17)),N96)</f>
        <v>5242</v>
      </c>
      <c r="N97" s="42">
        <v>5291</v>
      </c>
      <c r="O97" s="2">
        <f t="shared" si="54"/>
        <v>49</v>
      </c>
      <c r="P97" s="3">
        <f t="shared" si="55"/>
        <v>245.00000005704351</v>
      </c>
      <c r="Q97" s="24"/>
      <c r="R97" s="24"/>
      <c r="S97" s="24">
        <v>110</v>
      </c>
      <c r="T97" s="132">
        <f t="shared" si="2"/>
        <v>110</v>
      </c>
      <c r="U97" s="25">
        <v>26</v>
      </c>
      <c r="V97" s="25">
        <v>1200</v>
      </c>
      <c r="W97" s="24">
        <v>19</v>
      </c>
      <c r="X97" s="26">
        <v>9</v>
      </c>
      <c r="Y97" s="25">
        <v>2350</v>
      </c>
      <c r="Z97" s="25">
        <v>2350</v>
      </c>
      <c r="AA97" s="3" t="str">
        <f t="shared" si="56"/>
        <v/>
      </c>
      <c r="AB97" s="24">
        <v>180</v>
      </c>
      <c r="AC97" s="26">
        <v>220</v>
      </c>
      <c r="AD97" s="25">
        <v>190</v>
      </c>
      <c r="AE97" s="54"/>
      <c r="AF97" s="54" t="s">
        <v>149</v>
      </c>
      <c r="AG97" s="54"/>
      <c r="AH97" s="54"/>
      <c r="AI97" s="54"/>
      <c r="AJ97" s="54"/>
      <c r="AK97" s="25"/>
      <c r="AL97" s="54">
        <f t="shared" si="3"/>
        <v>45</v>
      </c>
      <c r="AM97" s="200">
        <f t="shared" si="4"/>
        <v>50</v>
      </c>
      <c r="AN97" s="201">
        <f t="shared" si="5"/>
        <v>45</v>
      </c>
      <c r="AO97" s="200" t="str">
        <f t="shared" si="17"/>
        <v/>
      </c>
      <c r="AP97" s="200" t="str">
        <f t="shared" si="6"/>
        <v/>
      </c>
      <c r="AQ97" s="200" t="str">
        <f t="shared" si="7"/>
        <v/>
      </c>
      <c r="AR97" s="200" t="str">
        <f t="shared" si="18"/>
        <v/>
      </c>
      <c r="AS97" s="200" t="str">
        <f t="shared" si="19"/>
        <v/>
      </c>
      <c r="AT97" s="200">
        <f t="shared" si="20"/>
        <v>49</v>
      </c>
      <c r="AU97" s="200">
        <f t="shared" si="21"/>
        <v>0.19999999995343387</v>
      </c>
      <c r="AV97" s="54">
        <v>0.49999999988358468</v>
      </c>
      <c r="AW97" s="200">
        <f t="shared" si="22"/>
        <v>98.000000022817403</v>
      </c>
      <c r="AX97" s="201">
        <f t="shared" si="23"/>
        <v>245.00000005704351</v>
      </c>
      <c r="AY97" s="7" t="str">
        <f t="shared" si="24"/>
        <v/>
      </c>
      <c r="AZ97" s="7">
        <f t="shared" si="25"/>
        <v>98.000000022817403</v>
      </c>
      <c r="BA97" s="7" t="str">
        <f t="shared" si="26"/>
        <v/>
      </c>
      <c r="BB97" s="7">
        <f t="shared" si="57"/>
        <v>49</v>
      </c>
      <c r="BC97" s="7" t="str">
        <f t="shared" si="58"/>
        <v/>
      </c>
      <c r="BD97" s="7" t="str">
        <f t="shared" si="59"/>
        <v/>
      </c>
      <c r="BE97" s="7" t="str">
        <f t="shared" si="60"/>
        <v/>
      </c>
      <c r="BF97" s="7">
        <f t="shared" si="61"/>
        <v>49</v>
      </c>
      <c r="BG97" s="7" t="str">
        <f t="shared" si="62"/>
        <v/>
      </c>
      <c r="BH97" s="7" t="str">
        <f t="shared" si="63"/>
        <v/>
      </c>
      <c r="BI97" s="7" t="str">
        <f t="shared" si="64"/>
        <v/>
      </c>
      <c r="BJ97" s="7" t="str">
        <f t="shared" si="65"/>
        <v/>
      </c>
      <c r="BK97" s="7" t="str">
        <f t="shared" si="33"/>
        <v/>
      </c>
      <c r="BL97" s="7" t="str">
        <f t="shared" si="34"/>
        <v/>
      </c>
      <c r="BM97" s="7" t="str">
        <f t="shared" si="35"/>
        <v/>
      </c>
      <c r="BN97" s="7" t="str">
        <f t="shared" si="36"/>
        <v/>
      </c>
      <c r="BO97" s="7" t="str">
        <f t="shared" si="37"/>
        <v/>
      </c>
      <c r="BP97" s="7" t="str">
        <f t="shared" si="38"/>
        <v/>
      </c>
      <c r="BQ97" s="7" t="str">
        <f t="shared" si="39"/>
        <v/>
      </c>
      <c r="BR97" s="7" t="str">
        <f t="shared" si="40"/>
        <v/>
      </c>
      <c r="BS97" s="7" t="str">
        <f t="shared" si="41"/>
        <v/>
      </c>
      <c r="BT97" s="7" t="str">
        <f t="shared" si="42"/>
        <v/>
      </c>
      <c r="BU97" s="7" t="str">
        <f t="shared" si="43"/>
        <v/>
      </c>
      <c r="BV97" s="7" t="str">
        <f t="shared" si="44"/>
        <v/>
      </c>
      <c r="BW97" s="7" t="str">
        <f t="shared" si="11"/>
        <v/>
      </c>
      <c r="BX97" s="7" t="str">
        <f t="shared" si="45"/>
        <v/>
      </c>
      <c r="BY97" s="7" t="str">
        <f t="shared" si="46"/>
        <v/>
      </c>
      <c r="BZ97" s="7" t="str">
        <f t="shared" si="47"/>
        <v/>
      </c>
      <c r="CA97" s="7" t="str">
        <f t="shared" si="48"/>
        <v/>
      </c>
      <c r="CB97" s="54"/>
      <c r="CC97" s="13"/>
      <c r="CD97" s="13"/>
      <c r="CE97" s="13"/>
      <c r="CF97" s="13"/>
      <c r="CG97" s="13"/>
      <c r="CH97" s="13"/>
      <c r="CI97" s="13"/>
      <c r="CJ97" s="13"/>
      <c r="CL97" s="21"/>
    </row>
    <row r="98" spans="2:90" ht="16.5" thickBot="1" x14ac:dyDescent="0.3">
      <c r="B98" s="114" t="s">
        <v>106</v>
      </c>
      <c r="C98" s="114" t="s">
        <v>194</v>
      </c>
      <c r="D98" s="115">
        <v>3</v>
      </c>
      <c r="E98" s="117">
        <f t="shared" si="52"/>
        <v>44449</v>
      </c>
      <c r="F98" s="118">
        <f t="shared" si="53"/>
        <v>0.72499999999999998</v>
      </c>
      <c r="G98" s="22">
        <v>0.7270833333333333</v>
      </c>
      <c r="H98" s="5">
        <f t="shared" si="13"/>
        <v>4.9999999988358468E-2</v>
      </c>
      <c r="I98" s="6">
        <f t="shared" si="14"/>
        <v>44449.724999999999</v>
      </c>
      <c r="J98" s="6">
        <f t="shared" si="15"/>
        <v>44449.727083333331</v>
      </c>
      <c r="K98" s="23" t="s">
        <v>12</v>
      </c>
      <c r="L98" s="3">
        <f t="shared" si="66"/>
        <v>4.9999999988358468E-2</v>
      </c>
      <c r="M98" s="2">
        <f>IF(OR(K98="Rota",K98="Desliza"),(IF((MAX(N$36:N97))&gt;F$17,(MAX(N$36:N97)),F$17)),N97)</f>
        <v>5291</v>
      </c>
      <c r="N98" s="42">
        <v>5291</v>
      </c>
      <c r="O98" s="2">
        <f t="shared" si="54"/>
        <v>0</v>
      </c>
      <c r="P98" s="3" t="str">
        <f t="shared" si="55"/>
        <v/>
      </c>
      <c r="Q98" s="24"/>
      <c r="R98" s="24"/>
      <c r="S98" s="24"/>
      <c r="T98" s="132" t="str">
        <f t="shared" si="2"/>
        <v/>
      </c>
      <c r="U98" s="25"/>
      <c r="V98" s="25"/>
      <c r="W98" s="24"/>
      <c r="X98" s="26"/>
      <c r="Y98" s="25"/>
      <c r="Z98" s="25"/>
      <c r="AA98" s="3" t="str">
        <f t="shared" si="56"/>
        <v/>
      </c>
      <c r="AB98" s="24"/>
      <c r="AC98" s="26"/>
      <c r="AD98" s="25"/>
      <c r="AE98" s="54"/>
      <c r="AF98" s="54" t="s">
        <v>149</v>
      </c>
      <c r="AG98" s="54"/>
      <c r="AH98" s="54"/>
      <c r="AI98" s="54"/>
      <c r="AJ98" s="54"/>
      <c r="AK98" s="25" t="s">
        <v>307</v>
      </c>
      <c r="AL98" s="54" t="str">
        <f t="shared" si="3"/>
        <v/>
      </c>
      <c r="AM98" s="200" t="str">
        <f t="shared" si="4"/>
        <v/>
      </c>
      <c r="AN98" s="201" t="str">
        <f t="shared" si="5"/>
        <v/>
      </c>
      <c r="AO98" s="200" t="str">
        <f t="shared" si="17"/>
        <v/>
      </c>
      <c r="AP98" s="200" t="str">
        <f t="shared" si="6"/>
        <v/>
      </c>
      <c r="AQ98" s="200" t="str">
        <f t="shared" si="7"/>
        <v/>
      </c>
      <c r="AR98" s="200" t="str">
        <f t="shared" si="18"/>
        <v/>
      </c>
      <c r="AS98" s="200" t="str">
        <f t="shared" si="19"/>
        <v/>
      </c>
      <c r="AT98" s="200" t="str">
        <f t="shared" si="20"/>
        <v/>
      </c>
      <c r="AU98" s="200">
        <f t="shared" si="21"/>
        <v>4.9999999988358468E-2</v>
      </c>
      <c r="AV98" s="54">
        <v>1.4000000000232831</v>
      </c>
      <c r="AW98" s="200" t="str">
        <f t="shared" si="22"/>
        <v/>
      </c>
      <c r="AX98" s="201" t="str">
        <f t="shared" si="23"/>
        <v/>
      </c>
      <c r="AY98" s="7" t="str">
        <f t="shared" si="24"/>
        <v/>
      </c>
      <c r="AZ98" s="7" t="str">
        <f t="shared" si="25"/>
        <v/>
      </c>
      <c r="BA98" s="7" t="str">
        <f t="shared" si="26"/>
        <v/>
      </c>
      <c r="BB98" s="7" t="str">
        <f t="shared" si="57"/>
        <v/>
      </c>
      <c r="BC98" s="7" t="str">
        <f t="shared" si="58"/>
        <v/>
      </c>
      <c r="BD98" s="7" t="str">
        <f t="shared" si="59"/>
        <v/>
      </c>
      <c r="BE98" s="7" t="str">
        <f t="shared" si="60"/>
        <v/>
      </c>
      <c r="BF98" s="7" t="str">
        <f t="shared" ref="BF98:BF161" si="67">IF(AND(O98&gt;0,AF98="Día",OR(K98="Desliza",K98="Rota")),O98,"")</f>
        <v/>
      </c>
      <c r="BG98" s="7" t="str">
        <f t="shared" ref="BG98:BG161" si="68">IF(AND(O98&gt;0,AF98="Noche",OR(K98="Desliza",K98="Rota")),O98,"")</f>
        <v/>
      </c>
      <c r="BH98" s="7" t="str">
        <f t="shared" si="63"/>
        <v/>
      </c>
      <c r="BI98" s="7" t="str">
        <f t="shared" si="64"/>
        <v/>
      </c>
      <c r="BJ98" s="7" t="str">
        <f t="shared" si="65"/>
        <v/>
      </c>
      <c r="BK98" s="7" t="str">
        <f t="shared" si="33"/>
        <v/>
      </c>
      <c r="BL98" s="7" t="str">
        <f t="shared" si="34"/>
        <v/>
      </c>
      <c r="BM98" s="7" t="str">
        <f t="shared" si="35"/>
        <v/>
      </c>
      <c r="BN98" s="7" t="str">
        <f t="shared" si="36"/>
        <v/>
      </c>
      <c r="BO98" s="7" t="str">
        <f t="shared" si="37"/>
        <v/>
      </c>
      <c r="BP98" s="7" t="str">
        <f t="shared" si="38"/>
        <v/>
      </c>
      <c r="BQ98" s="7" t="str">
        <f t="shared" si="39"/>
        <v/>
      </c>
      <c r="BR98" s="7" t="str">
        <f t="shared" si="40"/>
        <v/>
      </c>
      <c r="BS98" s="7" t="str">
        <f t="shared" si="41"/>
        <v/>
      </c>
      <c r="BT98" s="7" t="str">
        <f t="shared" si="42"/>
        <v/>
      </c>
      <c r="BU98" s="7" t="str">
        <f t="shared" si="43"/>
        <v/>
      </c>
      <c r="BV98" s="7" t="str">
        <f t="shared" si="44"/>
        <v/>
      </c>
      <c r="BW98" s="7" t="str">
        <f t="shared" si="11"/>
        <v/>
      </c>
      <c r="BX98" s="7" t="str">
        <f t="shared" si="45"/>
        <v/>
      </c>
      <c r="BY98" s="7" t="str">
        <f t="shared" si="46"/>
        <v/>
      </c>
      <c r="BZ98" s="7" t="str">
        <f t="shared" si="47"/>
        <v/>
      </c>
      <c r="CA98" s="7" t="str">
        <f t="shared" si="48"/>
        <v/>
      </c>
      <c r="CB98" s="54"/>
      <c r="CC98" s="13"/>
      <c r="CD98" s="13"/>
      <c r="CE98" s="13"/>
      <c r="CF98" s="13"/>
      <c r="CG98" s="13"/>
      <c r="CH98" s="13"/>
      <c r="CI98" s="13"/>
      <c r="CJ98" s="13"/>
      <c r="CL98" s="21"/>
    </row>
    <row r="99" spans="2:90" ht="16.5" thickBot="1" x14ac:dyDescent="0.3">
      <c r="B99" s="114" t="s">
        <v>106</v>
      </c>
      <c r="C99" s="114" t="s">
        <v>194</v>
      </c>
      <c r="D99" s="115">
        <v>3</v>
      </c>
      <c r="E99" s="117">
        <f t="shared" si="52"/>
        <v>44449</v>
      </c>
      <c r="F99" s="118">
        <f t="shared" si="53"/>
        <v>0.7270833333333333</v>
      </c>
      <c r="G99" s="22">
        <v>0.76250000000000007</v>
      </c>
      <c r="H99" s="5">
        <f t="shared" si="13"/>
        <v>0.84999999997671694</v>
      </c>
      <c r="I99" s="6">
        <f t="shared" si="14"/>
        <v>44449.727083333331</v>
      </c>
      <c r="J99" s="6">
        <f t="shared" si="15"/>
        <v>44449.762499999997</v>
      </c>
      <c r="K99" s="23" t="s">
        <v>17</v>
      </c>
      <c r="L99" s="3" t="str">
        <f t="shared" si="66"/>
        <v/>
      </c>
      <c r="M99" s="2">
        <f>IF(OR(K99="Rota",K99="Desliza"),(IF((MAX(N$36:N98))&gt;F$17,(MAX(N$36:N98)),F$17)),N98)</f>
        <v>5291</v>
      </c>
      <c r="N99" s="42">
        <v>5339</v>
      </c>
      <c r="O99" s="2">
        <f t="shared" si="54"/>
        <v>48</v>
      </c>
      <c r="P99" s="3">
        <f t="shared" si="55"/>
        <v>56.470588236840953</v>
      </c>
      <c r="Q99" s="24"/>
      <c r="R99" s="24"/>
      <c r="S99" s="24">
        <v>70</v>
      </c>
      <c r="T99" s="132">
        <f t="shared" si="2"/>
        <v>70</v>
      </c>
      <c r="U99" s="25">
        <v>15</v>
      </c>
      <c r="V99" s="25">
        <v>1200</v>
      </c>
      <c r="W99" s="24">
        <v>13</v>
      </c>
      <c r="X99" s="26">
        <v>9</v>
      </c>
      <c r="Y99" s="25">
        <v>2350</v>
      </c>
      <c r="Z99" s="25">
        <v>2350</v>
      </c>
      <c r="AA99" s="3" t="str">
        <f t="shared" si="56"/>
        <v/>
      </c>
      <c r="AB99" s="24">
        <v>180</v>
      </c>
      <c r="AC99" s="26">
        <v>220</v>
      </c>
      <c r="AD99" s="25">
        <v>190</v>
      </c>
      <c r="AE99" s="54"/>
      <c r="AF99" s="54" t="s">
        <v>150</v>
      </c>
      <c r="AG99" s="54"/>
      <c r="AH99" s="54"/>
      <c r="AI99" s="54"/>
      <c r="AJ99" s="54"/>
      <c r="AK99" s="25"/>
      <c r="AL99" s="54">
        <f t="shared" si="3"/>
        <v>45</v>
      </c>
      <c r="AM99" s="200">
        <f t="shared" si="4"/>
        <v>50</v>
      </c>
      <c r="AN99" s="201">
        <f t="shared" si="5"/>
        <v>45</v>
      </c>
      <c r="AO99" s="200" t="str">
        <f t="shared" si="17"/>
        <v/>
      </c>
      <c r="AP99" s="200" t="str">
        <f t="shared" si="6"/>
        <v/>
      </c>
      <c r="AQ99" s="200" t="str">
        <f t="shared" si="7"/>
        <v/>
      </c>
      <c r="AR99" s="200" t="str">
        <f t="shared" si="18"/>
        <v/>
      </c>
      <c r="AS99" s="200" t="str">
        <f t="shared" si="19"/>
        <v/>
      </c>
      <c r="AT99" s="200">
        <f t="shared" si="20"/>
        <v>48</v>
      </c>
      <c r="AU99" s="200">
        <f t="shared" si="21"/>
        <v>0.84999999997671694</v>
      </c>
      <c r="AV99" s="54">
        <v>0.8999999999650754</v>
      </c>
      <c r="AW99" s="200">
        <f t="shared" si="22"/>
        <v>53.333333335402941</v>
      </c>
      <c r="AX99" s="201" t="str">
        <f t="shared" si="23"/>
        <v/>
      </c>
      <c r="AY99" s="7">
        <f t="shared" si="24"/>
        <v>56.470588236840953</v>
      </c>
      <c r="AZ99" s="7" t="str">
        <f t="shared" si="25"/>
        <v/>
      </c>
      <c r="BA99" s="7">
        <f t="shared" si="26"/>
        <v>53.333333335402941</v>
      </c>
      <c r="BB99" s="7" t="str">
        <f t="shared" si="57"/>
        <v/>
      </c>
      <c r="BC99" s="7">
        <f t="shared" si="58"/>
        <v>48</v>
      </c>
      <c r="BD99" s="7" t="str">
        <f t="shared" si="59"/>
        <v/>
      </c>
      <c r="BE99" s="7" t="str">
        <f t="shared" si="60"/>
        <v/>
      </c>
      <c r="BF99" s="7" t="str">
        <f t="shared" si="67"/>
        <v/>
      </c>
      <c r="BG99" s="7">
        <f t="shared" si="68"/>
        <v>48</v>
      </c>
      <c r="BH99" s="7" t="str">
        <f t="shared" si="63"/>
        <v/>
      </c>
      <c r="BI99" s="7" t="str">
        <f t="shared" si="64"/>
        <v/>
      </c>
      <c r="BJ99" s="7" t="str">
        <f t="shared" si="65"/>
        <v/>
      </c>
      <c r="BK99" s="7" t="str">
        <f t="shared" si="33"/>
        <v/>
      </c>
      <c r="BL99" s="7" t="str">
        <f t="shared" si="34"/>
        <v/>
      </c>
      <c r="BM99" s="7" t="str">
        <f t="shared" si="35"/>
        <v/>
      </c>
      <c r="BN99" s="7" t="str">
        <f t="shared" si="36"/>
        <v/>
      </c>
      <c r="BO99" s="7" t="str">
        <f t="shared" si="37"/>
        <v/>
      </c>
      <c r="BP99" s="7" t="str">
        <f t="shared" si="38"/>
        <v/>
      </c>
      <c r="BQ99" s="7" t="str">
        <f t="shared" si="39"/>
        <v/>
      </c>
      <c r="BR99" s="7" t="str">
        <f t="shared" si="40"/>
        <v/>
      </c>
      <c r="BS99" s="7" t="str">
        <f t="shared" si="41"/>
        <v/>
      </c>
      <c r="BT99" s="7" t="str">
        <f t="shared" si="42"/>
        <v/>
      </c>
      <c r="BU99" s="7" t="str">
        <f t="shared" si="43"/>
        <v/>
      </c>
      <c r="BV99" s="7" t="str">
        <f t="shared" si="44"/>
        <v/>
      </c>
      <c r="BW99" s="7" t="str">
        <f t="shared" si="11"/>
        <v/>
      </c>
      <c r="BX99" s="7" t="str">
        <f t="shared" si="45"/>
        <v/>
      </c>
      <c r="BY99" s="7" t="str">
        <f t="shared" si="46"/>
        <v/>
      </c>
      <c r="BZ99" s="7" t="str">
        <f t="shared" si="47"/>
        <v/>
      </c>
      <c r="CA99" s="7" t="str">
        <f t="shared" si="48"/>
        <v/>
      </c>
      <c r="CB99" s="54"/>
      <c r="CC99" s="13"/>
      <c r="CD99" s="13"/>
      <c r="CE99" s="13"/>
      <c r="CF99" s="13"/>
      <c r="CG99" s="13"/>
      <c r="CH99" s="13"/>
      <c r="CI99" s="13"/>
      <c r="CJ99" s="13"/>
      <c r="CL99" s="21"/>
    </row>
    <row r="100" spans="2:90" ht="16.5" thickBot="1" x14ac:dyDescent="0.3">
      <c r="B100" s="114" t="s">
        <v>106</v>
      </c>
      <c r="C100" s="114" t="s">
        <v>194</v>
      </c>
      <c r="D100" s="115">
        <v>3</v>
      </c>
      <c r="E100" s="117">
        <f t="shared" si="52"/>
        <v>44449</v>
      </c>
      <c r="F100" s="118">
        <f t="shared" si="53"/>
        <v>0.76250000000000007</v>
      </c>
      <c r="G100" s="22">
        <v>0.76388888888888884</v>
      </c>
      <c r="H100" s="5">
        <f t="shared" si="13"/>
        <v>3.3333333441987634E-2</v>
      </c>
      <c r="I100" s="6">
        <f t="shared" si="14"/>
        <v>44449.762499999997</v>
      </c>
      <c r="J100" s="6">
        <f t="shared" si="15"/>
        <v>44449.763888888891</v>
      </c>
      <c r="K100" s="23" t="s">
        <v>5</v>
      </c>
      <c r="L100" s="3" t="str">
        <f t="shared" si="66"/>
        <v/>
      </c>
      <c r="M100" s="2">
        <f>IF(OR(K100="Rota",K100="Desliza"),(IF((MAX(N$36:N99))&gt;F$17,(MAX(N$36:N99)),F$17)),N99)</f>
        <v>5339</v>
      </c>
      <c r="N100" s="42">
        <v>5339</v>
      </c>
      <c r="O100" s="2">
        <f t="shared" si="54"/>
        <v>0</v>
      </c>
      <c r="P100" s="3" t="str">
        <f t="shared" si="55"/>
        <v/>
      </c>
      <c r="Q100" s="24"/>
      <c r="R100" s="24"/>
      <c r="S100" s="24"/>
      <c r="T100" s="132" t="str">
        <f t="shared" ref="T100:T163" si="69">IF(K100="Comentario","",IF(D100="","",IF(D100=$L$8,IF(V100="",IF(S100="","",S100),(IF($L$11="",0,$L$11*V100))+IF(S100="",0,S100)),IF(D100=$P$8,IF(V100="",IF(S100="","",S100),IF(S100="",0,S100)+(IF($P$11="",0,$P$11*V100))),IF(D100=$T$8,IF(V100="",IF(S100="","",S100),S100+(IF($T$11="",0,$T$11*V100))),IF(D100=$P$8,IF(V100="",IF(S100="","",S100),IF(S100="",0,S100)+(IF($P$11="",0,$P$11*V100))),IF(D100=$L$24,IF(V100="",IF(S100="","",S100),IF(S100="",0,S100)+(IF($L$27="",0,$L$27*V100))),IF(D100=$P$24,IF(V100="",IF(S100="","",S100),IF(S100="",0,S100)+(IF($P$27="",0,$P$27*V100))),IF(D100=$AB$8,IF(V100="",IF(S100="","",S100),IF(S100="",0,S100)+(IF($AB$11="",0,$AB$11*V100))),IF(D100=$AG$8,IF(V100="",IF(S100="","",S100),IF(S100="",0,S100)+(IF($AG$11="",0,$AG$11*V100))),IF(D100=$AK$8,IF(V100="",IF(S100="","",S100),IF(S100="",0,S100)+(IF($AK$11="",0,$AK$11*V100))),IF(D100=$T$24,IF(V100="",IF(S100="","",S100),IF(S100="",0,S100)+(IF($T$27="",0,$T$27*V100))),IF(D100=$X$24,IF(V100="",IF(S100="","",S100),IF(S100="",0,S100)+(IF($X$27="",0,$X$27*V100))),IF(D100=$X$8,IF(V100="",IF(S100="","",S100),IF(S100="",0,S100)+(IF($X$11="",0,$X$11*V100)))))))))))))))))</f>
        <v/>
      </c>
      <c r="U100" s="25"/>
      <c r="V100" s="25"/>
      <c r="W100" s="24"/>
      <c r="X100" s="26"/>
      <c r="Y100" s="25"/>
      <c r="Z100" s="25"/>
      <c r="AA100" s="3" t="str">
        <f t="shared" si="56"/>
        <v/>
      </c>
      <c r="AB100" s="24"/>
      <c r="AC100" s="26"/>
      <c r="AD100" s="25"/>
      <c r="AE100" s="54"/>
      <c r="AF100" s="54" t="s">
        <v>150</v>
      </c>
      <c r="AG100" s="54"/>
      <c r="AH100" s="54"/>
      <c r="AI100" s="54"/>
      <c r="AJ100" s="54"/>
      <c r="AK100" s="25"/>
      <c r="AL100" s="54" t="str">
        <f t="shared" ref="AL100:AL163" si="70">IF(OR(K100="Rota",K100="Desliza"),IF(OR(M100="",N100=""),"",IF(K100="Comentario","",IF(M100=N100,"",LOOKUP(M100,CM$12:CM$23,CN$12:CN$23)))),"")</f>
        <v/>
      </c>
      <c r="AM100" s="200" t="str">
        <f t="shared" ref="AM100:AM163" si="71">IF(OR(K100="Rota",K100="Desliza"),IF(OR(M100="",N100=""),"",IF(K100="Comentario","",IF(M100=N100,"",LOOKUP(M100,CK$12:CK$23,CL$12:CL$23)))),"")</f>
        <v/>
      </c>
      <c r="AN100" s="201" t="str">
        <f t="shared" ref="AN100:AN163" si="72">IF(OR(K100="Rota",K100="Desliza",K100="Conexión",K100="Survey",K100="Extraordinario"),IF(OR(M100="",N100=""),"",IF(K100="Comentario","",IF(M100=N100,"",LOOKUP(M100,CM$12:CM$23,CN$12:CN$23)))),"")</f>
        <v/>
      </c>
      <c r="AO100" s="200" t="str">
        <f t="shared" si="17"/>
        <v/>
      </c>
      <c r="AP100" s="200" t="str">
        <f t="shared" ref="AP100:AP163" si="73">IF(OR(K100="RIH OH",K100="RIH CSG",K100="POOH OH",K100="POOH CSG"),IF(OR(M100="",N100=""),"",IF(K100="Comentario","",IF(M100=N100,"",LOOKUP(M100,CO$12:CO$23,CP$12:CP$23)))),"")</f>
        <v/>
      </c>
      <c r="AQ100" s="200" t="str">
        <f t="shared" ref="AQ100:AQ163" si="74">IF(K100="Conexión",IF(OR(M100="",N100=""),"",IF(K100="Comentario","",LOOKUP(M100,CQ$12:CQ$23,CR$12:CR$23))),"")</f>
        <v/>
      </c>
      <c r="AR100" s="200">
        <f t="shared" si="18"/>
        <v>0.05</v>
      </c>
      <c r="AS100" s="200" t="str">
        <f t="shared" si="19"/>
        <v/>
      </c>
      <c r="AT100" s="200" t="str">
        <f t="shared" si="20"/>
        <v/>
      </c>
      <c r="AU100" s="200">
        <f t="shared" si="21"/>
        <v>3.3333333441987634E-2</v>
      </c>
      <c r="AV100" s="54">
        <v>0.29999999993015081</v>
      </c>
      <c r="AW100" s="200" t="str">
        <f t="shared" si="22"/>
        <v/>
      </c>
      <c r="AX100" s="201" t="str">
        <f t="shared" si="23"/>
        <v/>
      </c>
      <c r="AY100" s="7" t="str">
        <f t="shared" si="24"/>
        <v/>
      </c>
      <c r="AZ100" s="7" t="str">
        <f t="shared" si="25"/>
        <v/>
      </c>
      <c r="BA100" s="7" t="str">
        <f t="shared" si="26"/>
        <v/>
      </c>
      <c r="BB100" s="7" t="str">
        <f t="shared" si="57"/>
        <v/>
      </c>
      <c r="BC100" s="7" t="str">
        <f t="shared" si="58"/>
        <v/>
      </c>
      <c r="BD100" s="7" t="str">
        <f t="shared" si="59"/>
        <v/>
      </c>
      <c r="BE100" s="7" t="str">
        <f t="shared" si="60"/>
        <v/>
      </c>
      <c r="BF100" s="7" t="str">
        <f t="shared" si="67"/>
        <v/>
      </c>
      <c r="BG100" s="7" t="str">
        <f t="shared" si="68"/>
        <v/>
      </c>
      <c r="BH100" s="7" t="str">
        <f t="shared" si="63"/>
        <v/>
      </c>
      <c r="BI100" s="7" t="str">
        <f t="shared" si="64"/>
        <v/>
      </c>
      <c r="BJ100" s="7" t="str">
        <f t="shared" si="65"/>
        <v/>
      </c>
      <c r="BK100" s="7" t="str">
        <f t="shared" si="33"/>
        <v/>
      </c>
      <c r="BL100" s="7" t="str">
        <f t="shared" si="34"/>
        <v/>
      </c>
      <c r="BM100" s="7" t="str">
        <f t="shared" si="35"/>
        <v/>
      </c>
      <c r="BN100" s="7" t="str">
        <f t="shared" si="36"/>
        <v/>
      </c>
      <c r="BO100" s="7" t="str">
        <f t="shared" si="37"/>
        <v/>
      </c>
      <c r="BP100" s="7" t="str">
        <f t="shared" si="38"/>
        <v/>
      </c>
      <c r="BQ100" s="7" t="str">
        <f t="shared" si="39"/>
        <v/>
      </c>
      <c r="BR100" s="7" t="str">
        <f t="shared" si="40"/>
        <v/>
      </c>
      <c r="BS100" s="7" t="str">
        <f t="shared" si="41"/>
        <v/>
      </c>
      <c r="BT100" s="7" t="str">
        <f t="shared" si="42"/>
        <v/>
      </c>
      <c r="BU100" s="7" t="str">
        <f t="shared" si="43"/>
        <v/>
      </c>
      <c r="BV100" s="7" t="str">
        <f t="shared" si="44"/>
        <v/>
      </c>
      <c r="BW100" s="7" t="str">
        <f t="shared" ref="BW100:BW163" si="75">IF(AND(H100&gt;0,AF100="Noche",K100="Conexión"),H100,"")</f>
        <v/>
      </c>
      <c r="BX100" s="7" t="str">
        <f t="shared" si="45"/>
        <v/>
      </c>
      <c r="BY100" s="7" t="str">
        <f t="shared" si="46"/>
        <v/>
      </c>
      <c r="BZ100" s="7" t="str">
        <f t="shared" si="47"/>
        <v/>
      </c>
      <c r="CA100" s="7">
        <f t="shared" si="48"/>
        <v>3.3333333441987634E-2</v>
      </c>
      <c r="CB100" s="54"/>
      <c r="CC100" s="13"/>
      <c r="CD100" s="13"/>
      <c r="CE100" s="13"/>
      <c r="CF100" s="13"/>
      <c r="CG100" s="13"/>
      <c r="CH100" s="13"/>
      <c r="CI100" s="13"/>
      <c r="CJ100" s="13"/>
      <c r="CL100" s="21"/>
    </row>
    <row r="101" spans="2:90" ht="16.5" thickBot="1" x14ac:dyDescent="0.3">
      <c r="B101" s="114" t="s">
        <v>106</v>
      </c>
      <c r="C101" s="114" t="s">
        <v>194</v>
      </c>
      <c r="D101" s="115">
        <v>3</v>
      </c>
      <c r="E101" s="117">
        <f t="shared" si="52"/>
        <v>44449</v>
      </c>
      <c r="F101" s="118">
        <f t="shared" si="53"/>
        <v>0.76388888888888884</v>
      </c>
      <c r="G101" s="22">
        <v>0.76527777777777783</v>
      </c>
      <c r="H101" s="5">
        <f t="shared" ref="H101:H164" si="76">IF(K101="Comentario","",IF(G101="","",(IF(I101&gt;I101,J101+1-I101,J101-I101)*24)))</f>
        <v>3.3333333267364651E-2</v>
      </c>
      <c r="I101" s="6">
        <f t="shared" ref="I101:I164" si="77">IF(K101="","",IF(K101="Comentario","",F101+E101))</f>
        <v>44449.763888888891</v>
      </c>
      <c r="J101" s="6">
        <f t="shared" ref="J101:J164" si="78">IF(K101="","",IF(K101="Comentario","",IF(G101=0,E101+1+G101,E101+G101)))</f>
        <v>44449.765277777777</v>
      </c>
      <c r="K101" s="23" t="s">
        <v>21</v>
      </c>
      <c r="L101" s="3" t="str">
        <f t="shared" si="66"/>
        <v/>
      </c>
      <c r="M101" s="2">
        <f>IF(OR(K101="Rota",K101="Desliza"),(IF((MAX(N$36:N100))&gt;F$17,(MAX(N$36:N100)),F$17)),N100)</f>
        <v>5339</v>
      </c>
      <c r="N101" s="42">
        <v>5339</v>
      </c>
      <c r="O101" s="2">
        <f t="shared" si="54"/>
        <v>0</v>
      </c>
      <c r="P101" s="3" t="str">
        <f t="shared" si="55"/>
        <v/>
      </c>
      <c r="Q101" s="24"/>
      <c r="R101" s="24"/>
      <c r="S101" s="24"/>
      <c r="T101" s="132" t="str">
        <f t="shared" si="69"/>
        <v/>
      </c>
      <c r="U101" s="25"/>
      <c r="V101" s="25"/>
      <c r="W101" s="24"/>
      <c r="X101" s="26"/>
      <c r="Y101" s="25"/>
      <c r="Z101" s="25"/>
      <c r="AA101" s="3" t="str">
        <f t="shared" si="56"/>
        <v/>
      </c>
      <c r="AB101" s="24"/>
      <c r="AC101" s="26"/>
      <c r="AD101" s="25"/>
      <c r="AE101" s="54"/>
      <c r="AF101" s="54" t="s">
        <v>150</v>
      </c>
      <c r="AG101" s="54"/>
      <c r="AH101" s="54"/>
      <c r="AI101" s="54"/>
      <c r="AJ101" s="54"/>
      <c r="AK101" s="25"/>
      <c r="AL101" s="54" t="str">
        <f t="shared" si="70"/>
        <v/>
      </c>
      <c r="AM101" s="200" t="str">
        <f t="shared" si="71"/>
        <v/>
      </c>
      <c r="AN101" s="201" t="str">
        <f t="shared" si="72"/>
        <v/>
      </c>
      <c r="AO101" s="200" t="str">
        <f t="shared" ref="AO101:AO164" si="79">IF(OR(K101="RIH CSG",K101="RIH OH",K101="POOH CSG",K101= "POOH OH"),IF(OR(K101="",K101=""),"",IF(K101="Comentario","",IF(M101=N101,"",ABS(O101/(H101))))),"")</f>
        <v/>
      </c>
      <c r="AP101" s="200" t="str">
        <f t="shared" si="73"/>
        <v/>
      </c>
      <c r="AQ101" s="200" t="str">
        <f t="shared" si="74"/>
        <v/>
      </c>
      <c r="AR101" s="200" t="str">
        <f t="shared" ref="AR101:AR164" si="80">IF(K101="Survey",IF(OR(M101="",N101=""),"",IF(K101="Comentario","",LOOKUP(M101,CQ$12:CQ$23,CT$12:CT$23))),"")</f>
        <v/>
      </c>
      <c r="AS101" s="200">
        <f t="shared" ref="AS101:AS164" si="81">IF(K101="Repasa",IF(OR(M101="",N101=""),"",IF(K101="Comentario","",LOOKUP(M101,CQ$12:CQ$23,CS$12:CS$23))),"")</f>
        <v>0.1</v>
      </c>
      <c r="AT101" s="200" t="str">
        <f t="shared" ref="AT101:AT164" si="82">IF(OR(K101="Rota",K101="Desliza"),O101,"")</f>
        <v/>
      </c>
      <c r="AU101" s="200">
        <f t="shared" ref="AU101:AU164" si="83">IF(OR(K101="Rota",K101="Desliza",K101="Conexión",K101="Survey",K101="Circula",,K101="Repasa"),H101,"")</f>
        <v>3.3333333267364651E-2</v>
      </c>
      <c r="AV101" s="54">
        <v>1.1499999999068677</v>
      </c>
      <c r="AW101" s="200" t="str">
        <f t="shared" ref="AW101:AW164" si="84">IFERROR(IF(AT101&gt;0,AT101/AV101,""),"")</f>
        <v/>
      </c>
      <c r="AX101" s="201" t="str">
        <f t="shared" ref="AX101:AX164" si="85">IF(AND(P101&gt;0,AF101="Día"),P101,"")</f>
        <v/>
      </c>
      <c r="AY101" s="7" t="str">
        <f t="shared" ref="AY101:AY164" si="86">IF(AND(P101&gt;0,AF101="Noche"),P101,"")</f>
        <v/>
      </c>
      <c r="AZ101" s="7" t="str">
        <f t="shared" ref="AZ101:AZ164" si="87">IF(AND(AW101&gt;0,AF101="Día"),AW101,"")</f>
        <v/>
      </c>
      <c r="BA101" s="7" t="str">
        <f t="shared" ref="BA101:BA164" si="88">IF(AND(AW101&gt;0,AF101="Noche"),AW101,"")</f>
        <v/>
      </c>
      <c r="BB101" s="7" t="str">
        <f t="shared" si="57"/>
        <v/>
      </c>
      <c r="BC101" s="7" t="str">
        <f t="shared" si="58"/>
        <v/>
      </c>
      <c r="BD101" s="7" t="str">
        <f t="shared" si="59"/>
        <v/>
      </c>
      <c r="BE101" s="7" t="str">
        <f t="shared" si="60"/>
        <v/>
      </c>
      <c r="BF101" s="7" t="str">
        <f t="shared" si="67"/>
        <v/>
      </c>
      <c r="BG101" s="7" t="str">
        <f t="shared" si="68"/>
        <v/>
      </c>
      <c r="BH101" s="7" t="str">
        <f t="shared" si="63"/>
        <v/>
      </c>
      <c r="BI101" s="7" t="str">
        <f t="shared" si="64"/>
        <v/>
      </c>
      <c r="BJ101" s="7" t="str">
        <f t="shared" si="65"/>
        <v/>
      </c>
      <c r="BK101" s="7" t="str">
        <f t="shared" ref="BK101:BK164" si="89">IF(AND(AO101&gt;0,AF101="Noche",K101="RIH OH"),AO101,"")</f>
        <v/>
      </c>
      <c r="BL101" s="7" t="str">
        <f t="shared" ref="BL101:BL164" si="90">IF(AND(AO101&gt;0,AF101="Día",K101="POOH CSG"),AO101,"")</f>
        <v/>
      </c>
      <c r="BM101" s="7" t="str">
        <f t="shared" ref="BM101:BM164" si="91">IF(AND(AO101&gt;0,AF101="Noche",K101="POOH CSG"),AO101,"")</f>
        <v/>
      </c>
      <c r="BN101" s="7" t="str">
        <f t="shared" ref="BN101:BN164" si="92">IF(AND(AO101&gt;0,AF101="Día",K101="POOH OH"),AO101,"")</f>
        <v/>
      </c>
      <c r="BO101" s="7" t="str">
        <f t="shared" ref="BO101:BO164" si="93">IF(AND(AO101&gt;0,AF101="Noche",K101="POOH OH"),AO101,"")</f>
        <v/>
      </c>
      <c r="BP101" s="7" t="str">
        <f t="shared" ref="BP101:BP164" si="94">IF(AND(AO101&gt;0,AF101="Día",OR(K101="RIH CSG",K101="RIH OH")),AO101,"")</f>
        <v/>
      </c>
      <c r="BQ101" s="7" t="str">
        <f t="shared" ref="BQ101:BQ164" si="95">IF(AND(AO101&gt;0,AF101="Noche",OR(K101="RIH CSG",K101="RIH OH")),AO101,"")</f>
        <v/>
      </c>
      <c r="BR101" s="7" t="str">
        <f t="shared" ref="BR101:BR164" si="96">IF(AND(AO101&gt;0,AF101="Día",OR(K101="POOH CSG",K101="POOH OH")),AO101,"")</f>
        <v/>
      </c>
      <c r="BS101" s="7" t="str">
        <f t="shared" ref="BS101:BS164" si="97">IF(AND(AO101&gt;0,AF101="Noche",OR(K101="POOH CSG",K101="POOH OH")),AO101,"")</f>
        <v/>
      </c>
      <c r="BT101" s="7" t="str">
        <f t="shared" ref="BT101:BT164" si="98">IF(AND(AO101&gt;0,OR(AF101="Día",AF101="Noche"),OR(K101="RIH CSG",K101="RIH OH")),AO101,"")</f>
        <v/>
      </c>
      <c r="BU101" s="7" t="str">
        <f t="shared" ref="BU101:BU164" si="99">IF(AND(AO101&gt;0,OR(AF101="Día",AF101="Noche"),OR(K101="POOH CSG",K101="POOH OH")),AO101,"")</f>
        <v/>
      </c>
      <c r="BV101" s="7" t="str">
        <f t="shared" ref="BV101:BV164" si="100">IF(AND(H101&gt;0,AF101="Día",K101="Conexión"),H101,"")</f>
        <v/>
      </c>
      <c r="BW101" s="7" t="str">
        <f t="shared" si="75"/>
        <v/>
      </c>
      <c r="BX101" s="7" t="str">
        <f t="shared" ref="BX101:BX164" si="101">IF(AND(H101&gt;0,AF101="Día",K101="Repasa"),H101,"")</f>
        <v/>
      </c>
      <c r="BY101" s="7">
        <f t="shared" ref="BY101:BY164" si="102">IF(AND(H101&gt;0,AF101="Noche",K101="Repasa"),H101,"")</f>
        <v>3.3333333267364651E-2</v>
      </c>
      <c r="BZ101" s="7" t="str">
        <f t="shared" ref="BZ101:BZ164" si="103">IF(AND(H101&gt;0,AF101="Día",K101="Survey"),H101,"")</f>
        <v/>
      </c>
      <c r="CA101" s="7" t="str">
        <f t="shared" ref="CA101:CA164" si="104">IF(AND(H101&gt;0,AF101="Noche",K101="Survey"),H101,"")</f>
        <v/>
      </c>
      <c r="CB101" s="54"/>
      <c r="CC101" s="13"/>
      <c r="CD101" s="13"/>
      <c r="CE101" s="13"/>
      <c r="CF101" s="13"/>
      <c r="CG101" s="13"/>
      <c r="CH101" s="13"/>
      <c r="CI101" s="13"/>
      <c r="CJ101" s="13"/>
      <c r="CL101" s="21"/>
    </row>
    <row r="102" spans="2:90" ht="16.5" thickBot="1" x14ac:dyDescent="0.3">
      <c r="B102" s="114" t="s">
        <v>106</v>
      </c>
      <c r="C102" s="114" t="s">
        <v>194</v>
      </c>
      <c r="D102" s="115">
        <v>3</v>
      </c>
      <c r="E102" s="117">
        <f t="shared" si="52"/>
        <v>44449</v>
      </c>
      <c r="F102" s="118">
        <f t="shared" si="53"/>
        <v>0.76527777777777783</v>
      </c>
      <c r="G102" s="22">
        <v>0.76944444444444438</v>
      </c>
      <c r="H102" s="5">
        <f t="shared" si="76"/>
        <v>9.9999999976716936E-2</v>
      </c>
      <c r="I102" s="6">
        <f t="shared" si="77"/>
        <v>44449.765277777777</v>
      </c>
      <c r="J102" s="6">
        <f t="shared" si="78"/>
        <v>44449.769444444442</v>
      </c>
      <c r="K102" s="23" t="s">
        <v>141</v>
      </c>
      <c r="L102" s="3" t="str">
        <f t="shared" si="66"/>
        <v/>
      </c>
      <c r="M102" s="2">
        <f>IF(OR(K102="Rota",K102="Desliza"),(IF((MAX(N$36:N101))&gt;F$17,(MAX(N$36:N101)),F$17)),N101)</f>
        <v>5339</v>
      </c>
      <c r="N102" s="42">
        <v>5339</v>
      </c>
      <c r="O102" s="2">
        <f t="shared" si="54"/>
        <v>0</v>
      </c>
      <c r="P102" s="3" t="str">
        <f t="shared" si="55"/>
        <v/>
      </c>
      <c r="Q102" s="24"/>
      <c r="R102" s="24"/>
      <c r="S102" s="24"/>
      <c r="T102" s="132" t="str">
        <f t="shared" si="69"/>
        <v/>
      </c>
      <c r="U102" s="25"/>
      <c r="V102" s="25"/>
      <c r="W102" s="24"/>
      <c r="X102" s="26"/>
      <c r="Y102" s="25"/>
      <c r="Z102" s="25"/>
      <c r="AA102" s="3" t="str">
        <f t="shared" si="56"/>
        <v/>
      </c>
      <c r="AB102" s="24"/>
      <c r="AC102" s="26"/>
      <c r="AD102" s="25"/>
      <c r="AE102" s="54"/>
      <c r="AF102" s="54" t="s">
        <v>150</v>
      </c>
      <c r="AG102" s="54"/>
      <c r="AH102" s="54"/>
      <c r="AI102" s="54"/>
      <c r="AJ102" s="54"/>
      <c r="AK102" s="25"/>
      <c r="AL102" s="54" t="str">
        <f t="shared" si="70"/>
        <v/>
      </c>
      <c r="AM102" s="200" t="str">
        <f t="shared" si="71"/>
        <v/>
      </c>
      <c r="AN102" s="201" t="str">
        <f t="shared" si="72"/>
        <v/>
      </c>
      <c r="AO102" s="200" t="str">
        <f t="shared" si="79"/>
        <v/>
      </c>
      <c r="AP102" s="200" t="str">
        <f t="shared" si="73"/>
        <v/>
      </c>
      <c r="AQ102" s="200">
        <f t="shared" si="74"/>
        <v>8.3000000000000004E-2</v>
      </c>
      <c r="AR102" s="200" t="str">
        <f t="shared" si="80"/>
        <v/>
      </c>
      <c r="AS102" s="200" t="str">
        <f t="shared" si="81"/>
        <v/>
      </c>
      <c r="AT102" s="200" t="str">
        <f t="shared" si="82"/>
        <v/>
      </c>
      <c r="AU102" s="200">
        <f t="shared" si="83"/>
        <v>9.9999999976716936E-2</v>
      </c>
      <c r="AV102" s="54">
        <v>0.46666666661622003</v>
      </c>
      <c r="AW102" s="200" t="str">
        <f t="shared" si="84"/>
        <v/>
      </c>
      <c r="AX102" s="201" t="str">
        <f t="shared" si="85"/>
        <v/>
      </c>
      <c r="AY102" s="7" t="str">
        <f t="shared" si="86"/>
        <v/>
      </c>
      <c r="AZ102" s="7" t="str">
        <f t="shared" si="87"/>
        <v/>
      </c>
      <c r="BA102" s="7" t="str">
        <f t="shared" si="88"/>
        <v/>
      </c>
      <c r="BB102" s="7" t="str">
        <f t="shared" si="57"/>
        <v/>
      </c>
      <c r="BC102" s="7" t="str">
        <f t="shared" si="58"/>
        <v/>
      </c>
      <c r="BD102" s="7" t="str">
        <f t="shared" si="59"/>
        <v/>
      </c>
      <c r="BE102" s="7" t="str">
        <f t="shared" si="60"/>
        <v/>
      </c>
      <c r="BF102" s="7" t="str">
        <f t="shared" si="67"/>
        <v/>
      </c>
      <c r="BG102" s="7" t="str">
        <f t="shared" si="68"/>
        <v/>
      </c>
      <c r="BH102" s="7" t="str">
        <f t="shared" si="63"/>
        <v/>
      </c>
      <c r="BI102" s="7" t="str">
        <f t="shared" si="64"/>
        <v/>
      </c>
      <c r="BJ102" s="7" t="str">
        <f t="shared" si="65"/>
        <v/>
      </c>
      <c r="BK102" s="7" t="str">
        <f t="shared" si="89"/>
        <v/>
      </c>
      <c r="BL102" s="7" t="str">
        <f t="shared" si="90"/>
        <v/>
      </c>
      <c r="BM102" s="7" t="str">
        <f t="shared" si="91"/>
        <v/>
      </c>
      <c r="BN102" s="7" t="str">
        <f t="shared" si="92"/>
        <v/>
      </c>
      <c r="BO102" s="7" t="str">
        <f t="shared" si="93"/>
        <v/>
      </c>
      <c r="BP102" s="7" t="str">
        <f t="shared" si="94"/>
        <v/>
      </c>
      <c r="BQ102" s="7" t="str">
        <f t="shared" si="95"/>
        <v/>
      </c>
      <c r="BR102" s="7" t="str">
        <f t="shared" si="96"/>
        <v/>
      </c>
      <c r="BS102" s="7" t="str">
        <f t="shared" si="97"/>
        <v/>
      </c>
      <c r="BT102" s="7" t="str">
        <f t="shared" si="98"/>
        <v/>
      </c>
      <c r="BU102" s="7" t="str">
        <f t="shared" si="99"/>
        <v/>
      </c>
      <c r="BV102" s="7" t="str">
        <f t="shared" si="100"/>
        <v/>
      </c>
      <c r="BW102" s="7">
        <f t="shared" si="75"/>
        <v>9.9999999976716936E-2</v>
      </c>
      <c r="BX102" s="7" t="str">
        <f t="shared" si="101"/>
        <v/>
      </c>
      <c r="BY102" s="7" t="str">
        <f t="shared" si="102"/>
        <v/>
      </c>
      <c r="BZ102" s="7" t="str">
        <f t="shared" si="103"/>
        <v/>
      </c>
      <c r="CA102" s="7" t="str">
        <f t="shared" si="104"/>
        <v/>
      </c>
      <c r="CB102" s="54"/>
      <c r="CC102" s="13"/>
      <c r="CD102" s="13"/>
      <c r="CE102" s="13"/>
      <c r="CF102" s="13"/>
      <c r="CG102" s="13"/>
      <c r="CH102" s="13"/>
      <c r="CI102" s="13"/>
      <c r="CJ102" s="13"/>
      <c r="CL102" s="21"/>
    </row>
    <row r="103" spans="2:90" ht="16.5" thickBot="1" x14ac:dyDescent="0.3">
      <c r="B103" s="114" t="s">
        <v>106</v>
      </c>
      <c r="C103" s="114" t="s">
        <v>194</v>
      </c>
      <c r="D103" s="115">
        <v>3</v>
      </c>
      <c r="E103" s="117">
        <f t="shared" si="52"/>
        <v>44449</v>
      </c>
      <c r="F103" s="118">
        <f t="shared" si="53"/>
        <v>0.76944444444444438</v>
      </c>
      <c r="G103" s="22">
        <v>0.78055555555555556</v>
      </c>
      <c r="H103" s="5">
        <f t="shared" si="76"/>
        <v>0.26666666666278616</v>
      </c>
      <c r="I103" s="6">
        <f t="shared" si="77"/>
        <v>44449.769444444442</v>
      </c>
      <c r="J103" s="6">
        <f t="shared" si="78"/>
        <v>44449.780555555553</v>
      </c>
      <c r="K103" s="23" t="s">
        <v>17</v>
      </c>
      <c r="L103" s="3" t="str">
        <f t="shared" si="66"/>
        <v/>
      </c>
      <c r="M103" s="2">
        <f>IF(OR(K103="Rota",K103="Desliza"),(IF((MAX(N$36:N102))&gt;F$17,(MAX(N$36:N102)),F$17)),N102)</f>
        <v>5339</v>
      </c>
      <c r="N103" s="42">
        <v>5348</v>
      </c>
      <c r="O103" s="2">
        <f t="shared" si="54"/>
        <v>9</v>
      </c>
      <c r="P103" s="3">
        <f t="shared" si="55"/>
        <v>33.750000000491127</v>
      </c>
      <c r="Q103" s="24"/>
      <c r="R103" s="24"/>
      <c r="S103" s="24">
        <v>70</v>
      </c>
      <c r="T103" s="132">
        <f t="shared" si="69"/>
        <v>70</v>
      </c>
      <c r="U103" s="25">
        <v>15</v>
      </c>
      <c r="V103" s="25">
        <v>1190</v>
      </c>
      <c r="W103" s="24">
        <v>14</v>
      </c>
      <c r="X103" s="26">
        <v>10</v>
      </c>
      <c r="Y103" s="25">
        <v>2290</v>
      </c>
      <c r="Z103" s="25">
        <v>2290</v>
      </c>
      <c r="AA103" s="3" t="str">
        <f t="shared" si="56"/>
        <v/>
      </c>
      <c r="AB103" s="24">
        <v>180</v>
      </c>
      <c r="AC103" s="26">
        <v>220</v>
      </c>
      <c r="AD103" s="25">
        <v>190</v>
      </c>
      <c r="AE103" s="54"/>
      <c r="AF103" s="54" t="s">
        <v>150</v>
      </c>
      <c r="AG103" s="54"/>
      <c r="AH103" s="54"/>
      <c r="AI103" s="54"/>
      <c r="AJ103" s="54"/>
      <c r="AK103" s="25"/>
      <c r="AL103" s="54">
        <f t="shared" si="70"/>
        <v>45</v>
      </c>
      <c r="AM103" s="200">
        <f t="shared" si="71"/>
        <v>50</v>
      </c>
      <c r="AN103" s="201">
        <f t="shared" si="72"/>
        <v>45</v>
      </c>
      <c r="AO103" s="200" t="str">
        <f t="shared" si="79"/>
        <v/>
      </c>
      <c r="AP103" s="200" t="str">
        <f t="shared" si="73"/>
        <v/>
      </c>
      <c r="AQ103" s="200" t="str">
        <f t="shared" si="74"/>
        <v/>
      </c>
      <c r="AR103" s="200" t="str">
        <f t="shared" si="80"/>
        <v/>
      </c>
      <c r="AS103" s="200" t="str">
        <f t="shared" si="81"/>
        <v/>
      </c>
      <c r="AT103" s="200">
        <f t="shared" si="82"/>
        <v>9</v>
      </c>
      <c r="AU103" s="200">
        <f t="shared" si="83"/>
        <v>0.26666666666278616</v>
      </c>
      <c r="AV103" s="54">
        <v>0.43333333334885538</v>
      </c>
      <c r="AW103" s="200">
        <f t="shared" si="84"/>
        <v>20.769230768486814</v>
      </c>
      <c r="AX103" s="201" t="str">
        <f t="shared" si="85"/>
        <v/>
      </c>
      <c r="AY103" s="7">
        <f t="shared" si="86"/>
        <v>33.750000000491127</v>
      </c>
      <c r="AZ103" s="7" t="str">
        <f t="shared" si="87"/>
        <v/>
      </c>
      <c r="BA103" s="7">
        <f t="shared" si="88"/>
        <v>20.769230768486814</v>
      </c>
      <c r="BB103" s="7" t="str">
        <f t="shared" si="57"/>
        <v/>
      </c>
      <c r="BC103" s="7">
        <f t="shared" si="58"/>
        <v>9</v>
      </c>
      <c r="BD103" s="7" t="str">
        <f t="shared" si="59"/>
        <v/>
      </c>
      <c r="BE103" s="7" t="str">
        <f t="shared" si="60"/>
        <v/>
      </c>
      <c r="BF103" s="7" t="str">
        <f t="shared" si="67"/>
        <v/>
      </c>
      <c r="BG103" s="7">
        <f t="shared" si="68"/>
        <v>9</v>
      </c>
      <c r="BH103" s="7" t="str">
        <f t="shared" si="63"/>
        <v/>
      </c>
      <c r="BI103" s="7" t="str">
        <f t="shared" si="64"/>
        <v/>
      </c>
      <c r="BJ103" s="7" t="str">
        <f t="shared" si="65"/>
        <v/>
      </c>
      <c r="BK103" s="7" t="str">
        <f t="shared" si="89"/>
        <v/>
      </c>
      <c r="BL103" s="7" t="str">
        <f t="shared" si="90"/>
        <v/>
      </c>
      <c r="BM103" s="7" t="str">
        <f t="shared" si="91"/>
        <v/>
      </c>
      <c r="BN103" s="7" t="str">
        <f t="shared" si="92"/>
        <v/>
      </c>
      <c r="BO103" s="7" t="str">
        <f t="shared" si="93"/>
        <v/>
      </c>
      <c r="BP103" s="7" t="str">
        <f t="shared" si="94"/>
        <v/>
      </c>
      <c r="BQ103" s="7" t="str">
        <f t="shared" si="95"/>
        <v/>
      </c>
      <c r="BR103" s="7" t="str">
        <f t="shared" si="96"/>
        <v/>
      </c>
      <c r="BS103" s="7" t="str">
        <f t="shared" si="97"/>
        <v/>
      </c>
      <c r="BT103" s="7" t="str">
        <f t="shared" si="98"/>
        <v/>
      </c>
      <c r="BU103" s="7" t="str">
        <f t="shared" si="99"/>
        <v/>
      </c>
      <c r="BV103" s="7" t="str">
        <f t="shared" si="100"/>
        <v/>
      </c>
      <c r="BW103" s="7" t="str">
        <f t="shared" si="75"/>
        <v/>
      </c>
      <c r="BX103" s="7" t="str">
        <f t="shared" si="101"/>
        <v/>
      </c>
      <c r="BY103" s="7" t="str">
        <f t="shared" si="102"/>
        <v/>
      </c>
      <c r="BZ103" s="7" t="str">
        <f t="shared" si="103"/>
        <v/>
      </c>
      <c r="CA103" s="7" t="str">
        <f t="shared" si="104"/>
        <v/>
      </c>
      <c r="CB103" s="54"/>
      <c r="CC103" s="13"/>
      <c r="CD103" s="13"/>
      <c r="CE103" s="13"/>
      <c r="CF103" s="13"/>
      <c r="CG103" s="13"/>
      <c r="CH103" s="13"/>
      <c r="CI103" s="13"/>
      <c r="CJ103" s="13"/>
      <c r="CL103" s="21"/>
    </row>
    <row r="104" spans="2:90" ht="16.5" thickBot="1" x14ac:dyDescent="0.3">
      <c r="B104" s="114" t="s">
        <v>106</v>
      </c>
      <c r="C104" s="114" t="s">
        <v>194</v>
      </c>
      <c r="D104" s="115">
        <v>3</v>
      </c>
      <c r="E104" s="117">
        <f t="shared" si="52"/>
        <v>44449</v>
      </c>
      <c r="F104" s="118">
        <f t="shared" si="53"/>
        <v>0.78055555555555556</v>
      </c>
      <c r="G104" s="22">
        <v>0.78472222222222221</v>
      </c>
      <c r="H104" s="5">
        <f t="shared" si="76"/>
        <v>9.9999999976716936E-2</v>
      </c>
      <c r="I104" s="6">
        <f t="shared" si="77"/>
        <v>44449.780555555553</v>
      </c>
      <c r="J104" s="6">
        <f t="shared" si="78"/>
        <v>44449.784722222219</v>
      </c>
      <c r="K104" s="23" t="s">
        <v>142</v>
      </c>
      <c r="L104" s="3" t="str">
        <f t="shared" si="66"/>
        <v/>
      </c>
      <c r="M104" s="2">
        <f>IF(OR(K104="Rota",K104="Desliza"),(IF((MAX(N$36:N103))&gt;F$17,(MAX(N$36:N103)),F$17)),N103)</f>
        <v>5348</v>
      </c>
      <c r="N104" s="42">
        <v>5348</v>
      </c>
      <c r="O104" s="2">
        <f t="shared" si="54"/>
        <v>0</v>
      </c>
      <c r="P104" s="3" t="str">
        <f t="shared" si="55"/>
        <v/>
      </c>
      <c r="Q104" s="24"/>
      <c r="R104" s="24"/>
      <c r="S104" s="24"/>
      <c r="T104" s="132" t="str">
        <f t="shared" si="69"/>
        <v/>
      </c>
      <c r="U104" s="25"/>
      <c r="V104" s="25"/>
      <c r="W104" s="24"/>
      <c r="X104" s="26"/>
      <c r="Y104" s="25"/>
      <c r="Z104" s="25"/>
      <c r="AA104" s="3" t="str">
        <f t="shared" si="56"/>
        <v/>
      </c>
      <c r="AB104" s="24"/>
      <c r="AC104" s="26"/>
      <c r="AD104" s="25"/>
      <c r="AE104" s="54"/>
      <c r="AF104" s="54" t="s">
        <v>150</v>
      </c>
      <c r="AG104" s="54"/>
      <c r="AH104" s="54"/>
      <c r="AI104" s="54"/>
      <c r="AJ104" s="54"/>
      <c r="AK104" s="25"/>
      <c r="AL104" s="54" t="str">
        <f t="shared" si="70"/>
        <v/>
      </c>
      <c r="AM104" s="200" t="str">
        <f t="shared" si="71"/>
        <v/>
      </c>
      <c r="AN104" s="201" t="str">
        <f t="shared" si="72"/>
        <v/>
      </c>
      <c r="AO104" s="200" t="str">
        <f t="shared" si="79"/>
        <v/>
      </c>
      <c r="AP104" s="200" t="str">
        <f t="shared" si="73"/>
        <v/>
      </c>
      <c r="AQ104" s="200" t="str">
        <f t="shared" si="74"/>
        <v/>
      </c>
      <c r="AR104" s="200" t="str">
        <f t="shared" si="80"/>
        <v/>
      </c>
      <c r="AS104" s="200" t="str">
        <f t="shared" si="81"/>
        <v/>
      </c>
      <c r="AT104" s="200" t="str">
        <f t="shared" si="82"/>
        <v/>
      </c>
      <c r="AU104" s="200" t="str">
        <f t="shared" si="83"/>
        <v/>
      </c>
      <c r="AV104" s="54"/>
      <c r="AW104" s="200" t="str">
        <f t="shared" si="84"/>
        <v/>
      </c>
      <c r="AX104" s="201" t="str">
        <f t="shared" si="85"/>
        <v/>
      </c>
      <c r="AY104" s="7" t="str">
        <f t="shared" si="86"/>
        <v/>
      </c>
      <c r="AZ104" s="7" t="str">
        <f t="shared" si="87"/>
        <v/>
      </c>
      <c r="BA104" s="7" t="str">
        <f t="shared" si="88"/>
        <v/>
      </c>
      <c r="BB104" s="7" t="str">
        <f t="shared" si="57"/>
        <v/>
      </c>
      <c r="BC104" s="7" t="str">
        <f t="shared" si="58"/>
        <v/>
      </c>
      <c r="BD104" s="7" t="str">
        <f t="shared" si="59"/>
        <v/>
      </c>
      <c r="BE104" s="7" t="str">
        <f t="shared" si="60"/>
        <v/>
      </c>
      <c r="BF104" s="7" t="str">
        <f t="shared" si="67"/>
        <v/>
      </c>
      <c r="BG104" s="7" t="str">
        <f t="shared" si="68"/>
        <v/>
      </c>
      <c r="BH104" s="7" t="str">
        <f t="shared" si="63"/>
        <v/>
      </c>
      <c r="BI104" s="7" t="str">
        <f t="shared" si="64"/>
        <v/>
      </c>
      <c r="BJ104" s="7" t="str">
        <f t="shared" si="65"/>
        <v/>
      </c>
      <c r="BK104" s="7" t="str">
        <f t="shared" si="89"/>
        <v/>
      </c>
      <c r="BL104" s="7" t="str">
        <f t="shared" si="90"/>
        <v/>
      </c>
      <c r="BM104" s="7" t="str">
        <f t="shared" si="91"/>
        <v/>
      </c>
      <c r="BN104" s="7" t="str">
        <f t="shared" si="92"/>
        <v/>
      </c>
      <c r="BO104" s="7" t="str">
        <f t="shared" si="93"/>
        <v/>
      </c>
      <c r="BP104" s="7" t="str">
        <f t="shared" si="94"/>
        <v/>
      </c>
      <c r="BQ104" s="7" t="str">
        <f t="shared" si="95"/>
        <v/>
      </c>
      <c r="BR104" s="7" t="str">
        <f t="shared" si="96"/>
        <v/>
      </c>
      <c r="BS104" s="7" t="str">
        <f t="shared" si="97"/>
        <v/>
      </c>
      <c r="BT104" s="7" t="str">
        <f t="shared" si="98"/>
        <v/>
      </c>
      <c r="BU104" s="7" t="str">
        <f t="shared" si="99"/>
        <v/>
      </c>
      <c r="BV104" s="7" t="str">
        <f t="shared" si="100"/>
        <v/>
      </c>
      <c r="BW104" s="7" t="str">
        <f t="shared" si="75"/>
        <v/>
      </c>
      <c r="BX104" s="7" t="str">
        <f t="shared" si="101"/>
        <v/>
      </c>
      <c r="BY104" s="7" t="str">
        <f t="shared" si="102"/>
        <v/>
      </c>
      <c r="BZ104" s="7" t="str">
        <f t="shared" si="103"/>
        <v/>
      </c>
      <c r="CA104" s="7" t="str">
        <f t="shared" si="104"/>
        <v/>
      </c>
      <c r="CB104" s="54"/>
      <c r="CC104" s="13"/>
      <c r="CD104" s="13"/>
      <c r="CE104" s="13"/>
      <c r="CF104" s="13"/>
      <c r="CG104" s="13"/>
      <c r="CH104" s="13"/>
      <c r="CI104" s="13"/>
      <c r="CJ104" s="13"/>
      <c r="CL104" s="21"/>
    </row>
    <row r="105" spans="2:90" ht="16.5" thickBot="1" x14ac:dyDescent="0.3">
      <c r="B105" s="114" t="s">
        <v>106</v>
      </c>
      <c r="C105" s="114" t="s">
        <v>194</v>
      </c>
      <c r="D105" s="115">
        <v>3</v>
      </c>
      <c r="E105" s="117">
        <f t="shared" si="52"/>
        <v>44449</v>
      </c>
      <c r="F105" s="118">
        <f t="shared" si="53"/>
        <v>0.78472222222222221</v>
      </c>
      <c r="G105" s="22">
        <v>0.80069444444444438</v>
      </c>
      <c r="H105" s="5">
        <f t="shared" si="76"/>
        <v>0.38333333336049691</v>
      </c>
      <c r="I105" s="6">
        <f t="shared" si="77"/>
        <v>44449.784722222219</v>
      </c>
      <c r="J105" s="6">
        <f t="shared" si="78"/>
        <v>44449.800694444442</v>
      </c>
      <c r="K105" s="23" t="s">
        <v>17</v>
      </c>
      <c r="L105" s="3" t="str">
        <f t="shared" si="66"/>
        <v/>
      </c>
      <c r="M105" s="2">
        <f>IF(OR(K105="Rota",K105="Desliza"),(IF((MAX(N$36:N104))&gt;F$17,(MAX(N$36:N104)),F$17)),N104)</f>
        <v>5348</v>
      </c>
      <c r="N105" s="42">
        <v>5373</v>
      </c>
      <c r="O105" s="2">
        <f t="shared" si="54"/>
        <v>25</v>
      </c>
      <c r="P105" s="3">
        <f t="shared" si="55"/>
        <v>65.21739129972643</v>
      </c>
      <c r="Q105" s="24"/>
      <c r="R105" s="24"/>
      <c r="S105" s="24">
        <v>70</v>
      </c>
      <c r="T105" s="132">
        <f t="shared" si="69"/>
        <v>70</v>
      </c>
      <c r="U105" s="25">
        <v>18</v>
      </c>
      <c r="V105" s="25">
        <v>1190</v>
      </c>
      <c r="W105" s="24">
        <v>15</v>
      </c>
      <c r="X105" s="26">
        <v>10</v>
      </c>
      <c r="Y105" s="25">
        <v>2290</v>
      </c>
      <c r="Z105" s="25">
        <v>2290</v>
      </c>
      <c r="AA105" s="3" t="str">
        <f t="shared" si="56"/>
        <v/>
      </c>
      <c r="AB105" s="24">
        <v>180</v>
      </c>
      <c r="AC105" s="26">
        <v>220</v>
      </c>
      <c r="AD105" s="25">
        <v>190</v>
      </c>
      <c r="AE105" s="54">
        <v>9.6999999999999993</v>
      </c>
      <c r="AF105" s="54" t="s">
        <v>150</v>
      </c>
      <c r="AG105" s="54"/>
      <c r="AH105" s="54"/>
      <c r="AI105" s="54"/>
      <c r="AJ105" s="54"/>
      <c r="AK105" s="25"/>
      <c r="AL105" s="54">
        <f t="shared" si="70"/>
        <v>45</v>
      </c>
      <c r="AM105" s="200">
        <f t="shared" si="71"/>
        <v>50</v>
      </c>
      <c r="AN105" s="201">
        <f t="shared" si="72"/>
        <v>45</v>
      </c>
      <c r="AO105" s="200" t="str">
        <f t="shared" si="79"/>
        <v/>
      </c>
      <c r="AP105" s="200" t="str">
        <f t="shared" si="73"/>
        <v/>
      </c>
      <c r="AQ105" s="200" t="str">
        <f t="shared" si="74"/>
        <v/>
      </c>
      <c r="AR105" s="200" t="str">
        <f t="shared" si="80"/>
        <v/>
      </c>
      <c r="AS105" s="200" t="str">
        <f t="shared" si="81"/>
        <v/>
      </c>
      <c r="AT105" s="200">
        <f t="shared" si="82"/>
        <v>25</v>
      </c>
      <c r="AU105" s="200">
        <f t="shared" si="83"/>
        <v>0.38333333336049691</v>
      </c>
      <c r="AV105" s="54">
        <v>0.38333333336049691</v>
      </c>
      <c r="AW105" s="200">
        <f t="shared" si="84"/>
        <v>65.21739129972643</v>
      </c>
      <c r="AX105" s="201" t="str">
        <f t="shared" si="85"/>
        <v/>
      </c>
      <c r="AY105" s="7">
        <f t="shared" si="86"/>
        <v>65.21739129972643</v>
      </c>
      <c r="AZ105" s="7" t="str">
        <f t="shared" si="87"/>
        <v/>
      </c>
      <c r="BA105" s="7">
        <f t="shared" si="88"/>
        <v>65.21739129972643</v>
      </c>
      <c r="BB105" s="7" t="str">
        <f t="shared" si="57"/>
        <v/>
      </c>
      <c r="BC105" s="7">
        <f t="shared" si="58"/>
        <v>25</v>
      </c>
      <c r="BD105" s="7" t="str">
        <f t="shared" si="59"/>
        <v/>
      </c>
      <c r="BE105" s="7" t="str">
        <f t="shared" si="60"/>
        <v/>
      </c>
      <c r="BF105" s="7" t="str">
        <f t="shared" si="67"/>
        <v/>
      </c>
      <c r="BG105" s="7">
        <f t="shared" si="68"/>
        <v>25</v>
      </c>
      <c r="BH105" s="7" t="str">
        <f t="shared" si="63"/>
        <v/>
      </c>
      <c r="BI105" s="7" t="str">
        <f t="shared" si="64"/>
        <v/>
      </c>
      <c r="BJ105" s="7" t="str">
        <f t="shared" si="65"/>
        <v/>
      </c>
      <c r="BK105" s="7" t="str">
        <f t="shared" si="89"/>
        <v/>
      </c>
      <c r="BL105" s="7" t="str">
        <f t="shared" si="90"/>
        <v/>
      </c>
      <c r="BM105" s="7" t="str">
        <f t="shared" si="91"/>
        <v/>
      </c>
      <c r="BN105" s="7" t="str">
        <f t="shared" si="92"/>
        <v/>
      </c>
      <c r="BO105" s="7" t="str">
        <f t="shared" si="93"/>
        <v/>
      </c>
      <c r="BP105" s="7" t="str">
        <f t="shared" si="94"/>
        <v/>
      </c>
      <c r="BQ105" s="7" t="str">
        <f t="shared" si="95"/>
        <v/>
      </c>
      <c r="BR105" s="7" t="str">
        <f t="shared" si="96"/>
        <v/>
      </c>
      <c r="BS105" s="7" t="str">
        <f t="shared" si="97"/>
        <v/>
      </c>
      <c r="BT105" s="7" t="str">
        <f t="shared" si="98"/>
        <v/>
      </c>
      <c r="BU105" s="7" t="str">
        <f t="shared" si="99"/>
        <v/>
      </c>
      <c r="BV105" s="7" t="str">
        <f t="shared" si="100"/>
        <v/>
      </c>
      <c r="BW105" s="7" t="str">
        <f t="shared" si="75"/>
        <v/>
      </c>
      <c r="BX105" s="7" t="str">
        <f t="shared" si="101"/>
        <v/>
      </c>
      <c r="BY105" s="7" t="str">
        <f t="shared" si="102"/>
        <v/>
      </c>
      <c r="BZ105" s="7" t="str">
        <f t="shared" si="103"/>
        <v/>
      </c>
      <c r="CA105" s="7" t="str">
        <f t="shared" si="104"/>
        <v/>
      </c>
      <c r="CB105" s="54"/>
      <c r="CC105" s="13"/>
      <c r="CD105" s="13"/>
      <c r="CE105" s="13"/>
      <c r="CF105" s="13"/>
      <c r="CG105" s="13"/>
      <c r="CH105" s="13"/>
      <c r="CI105" s="13"/>
      <c r="CJ105" s="13"/>
      <c r="CL105" s="21"/>
    </row>
    <row r="106" spans="2:90" ht="16.5" thickBot="1" x14ac:dyDescent="0.3">
      <c r="B106" s="114" t="s">
        <v>106</v>
      </c>
      <c r="C106" s="114" t="s">
        <v>194</v>
      </c>
      <c r="D106" s="115">
        <v>3</v>
      </c>
      <c r="E106" s="117">
        <f t="shared" si="52"/>
        <v>44449</v>
      </c>
      <c r="F106" s="118">
        <f t="shared" si="53"/>
        <v>0.80069444444444438</v>
      </c>
      <c r="G106" s="22">
        <v>0.80347222222222225</v>
      </c>
      <c r="H106" s="5">
        <f t="shared" si="76"/>
        <v>6.6666666709352285E-2</v>
      </c>
      <c r="I106" s="6">
        <f t="shared" si="77"/>
        <v>44449.800694444442</v>
      </c>
      <c r="J106" s="6">
        <f t="shared" si="78"/>
        <v>44449.803472222222</v>
      </c>
      <c r="K106" s="23" t="s">
        <v>20</v>
      </c>
      <c r="L106" s="3" t="str">
        <f t="shared" si="66"/>
        <v/>
      </c>
      <c r="M106" s="2">
        <f>IF(OR(K106="Rota",K106="Desliza"),(IF((MAX(N$36:N105))&gt;F$17,(MAX(N$36:N105)),F$17)),N105)</f>
        <v>5373</v>
      </c>
      <c r="N106" s="42">
        <v>5373</v>
      </c>
      <c r="O106" s="2">
        <f t="shared" si="54"/>
        <v>0</v>
      </c>
      <c r="P106" s="3" t="str">
        <f t="shared" si="55"/>
        <v/>
      </c>
      <c r="Q106" s="24"/>
      <c r="R106" s="24"/>
      <c r="S106" s="24"/>
      <c r="T106" s="132" t="str">
        <f t="shared" si="69"/>
        <v/>
      </c>
      <c r="U106" s="25"/>
      <c r="V106" s="25"/>
      <c r="W106" s="24"/>
      <c r="X106" s="26"/>
      <c r="Y106" s="25"/>
      <c r="Z106" s="25"/>
      <c r="AA106" s="3" t="str">
        <f t="shared" si="56"/>
        <v/>
      </c>
      <c r="AB106" s="24"/>
      <c r="AC106" s="26"/>
      <c r="AD106" s="25"/>
      <c r="AE106" s="54"/>
      <c r="AF106" s="54" t="s">
        <v>150</v>
      </c>
      <c r="AG106" s="54"/>
      <c r="AH106" s="54"/>
      <c r="AI106" s="54"/>
      <c r="AJ106" s="54"/>
      <c r="AK106" s="25" t="s">
        <v>308</v>
      </c>
      <c r="AL106" s="54" t="str">
        <f t="shared" si="70"/>
        <v/>
      </c>
      <c r="AM106" s="200" t="str">
        <f t="shared" si="71"/>
        <v/>
      </c>
      <c r="AN106" s="201" t="str">
        <f t="shared" si="72"/>
        <v/>
      </c>
      <c r="AO106" s="200" t="str">
        <f t="shared" si="79"/>
        <v/>
      </c>
      <c r="AP106" s="200" t="str">
        <f t="shared" si="73"/>
        <v/>
      </c>
      <c r="AQ106" s="200" t="str">
        <f t="shared" si="74"/>
        <v/>
      </c>
      <c r="AR106" s="200" t="str">
        <f t="shared" si="80"/>
        <v/>
      </c>
      <c r="AS106" s="200" t="str">
        <f t="shared" si="81"/>
        <v/>
      </c>
      <c r="AT106" s="200" t="str">
        <f t="shared" si="82"/>
        <v/>
      </c>
      <c r="AU106" s="200" t="str">
        <f t="shared" si="83"/>
        <v/>
      </c>
      <c r="AV106" s="54">
        <v>0.58333333331393078</v>
      </c>
      <c r="AW106" s="200" t="str">
        <f t="shared" si="84"/>
        <v/>
      </c>
      <c r="AX106" s="201" t="str">
        <f t="shared" si="85"/>
        <v/>
      </c>
      <c r="AY106" s="7" t="str">
        <f t="shared" si="86"/>
        <v/>
      </c>
      <c r="AZ106" s="7" t="str">
        <f t="shared" si="87"/>
        <v/>
      </c>
      <c r="BA106" s="7" t="str">
        <f t="shared" si="88"/>
        <v/>
      </c>
      <c r="BB106" s="7" t="str">
        <f t="shared" si="57"/>
        <v/>
      </c>
      <c r="BC106" s="7" t="str">
        <f t="shared" si="58"/>
        <v/>
      </c>
      <c r="BD106" s="7" t="str">
        <f t="shared" si="59"/>
        <v/>
      </c>
      <c r="BE106" s="7" t="str">
        <f t="shared" si="60"/>
        <v/>
      </c>
      <c r="BF106" s="7" t="str">
        <f t="shared" si="67"/>
        <v/>
      </c>
      <c r="BG106" s="7" t="str">
        <f t="shared" si="68"/>
        <v/>
      </c>
      <c r="BH106" s="7" t="str">
        <f t="shared" si="63"/>
        <v/>
      </c>
      <c r="BI106" s="7" t="str">
        <f t="shared" si="64"/>
        <v/>
      </c>
      <c r="BJ106" s="7" t="str">
        <f t="shared" si="65"/>
        <v/>
      </c>
      <c r="BK106" s="7" t="str">
        <f t="shared" si="89"/>
        <v/>
      </c>
      <c r="BL106" s="7" t="str">
        <f t="shared" si="90"/>
        <v/>
      </c>
      <c r="BM106" s="7" t="str">
        <f t="shared" si="91"/>
        <v/>
      </c>
      <c r="BN106" s="7" t="str">
        <f t="shared" si="92"/>
        <v/>
      </c>
      <c r="BO106" s="7" t="str">
        <f t="shared" si="93"/>
        <v/>
      </c>
      <c r="BP106" s="7" t="str">
        <f t="shared" si="94"/>
        <v/>
      </c>
      <c r="BQ106" s="7" t="str">
        <f t="shared" si="95"/>
        <v/>
      </c>
      <c r="BR106" s="7" t="str">
        <f t="shared" si="96"/>
        <v/>
      </c>
      <c r="BS106" s="7" t="str">
        <f t="shared" si="97"/>
        <v/>
      </c>
      <c r="BT106" s="7" t="str">
        <f t="shared" si="98"/>
        <v/>
      </c>
      <c r="BU106" s="7" t="str">
        <f t="shared" si="99"/>
        <v/>
      </c>
      <c r="BV106" s="7" t="str">
        <f t="shared" si="100"/>
        <v/>
      </c>
      <c r="BW106" s="7" t="str">
        <f t="shared" si="75"/>
        <v/>
      </c>
      <c r="BX106" s="7" t="str">
        <f t="shared" si="101"/>
        <v/>
      </c>
      <c r="BY106" s="7" t="str">
        <f t="shared" si="102"/>
        <v/>
      </c>
      <c r="BZ106" s="7" t="str">
        <f t="shared" si="103"/>
        <v/>
      </c>
      <c r="CA106" s="7" t="str">
        <f t="shared" si="104"/>
        <v/>
      </c>
      <c r="CB106" s="54"/>
      <c r="CC106" s="13"/>
      <c r="CD106" s="13"/>
      <c r="CE106" s="13"/>
      <c r="CF106" s="13"/>
      <c r="CG106" s="13"/>
      <c r="CH106" s="13"/>
      <c r="CI106" s="13"/>
      <c r="CJ106" s="13"/>
      <c r="CL106" s="21"/>
    </row>
    <row r="107" spans="2:90" ht="16.5" thickBot="1" x14ac:dyDescent="0.3">
      <c r="B107" s="114" t="s">
        <v>106</v>
      </c>
      <c r="C107" s="114" t="s">
        <v>194</v>
      </c>
      <c r="D107" s="115">
        <v>3</v>
      </c>
      <c r="E107" s="117">
        <f t="shared" si="52"/>
        <v>44449</v>
      </c>
      <c r="F107" s="118">
        <f t="shared" si="53"/>
        <v>0.80347222222222225</v>
      </c>
      <c r="G107" s="22">
        <v>0.81874999999999998</v>
      </c>
      <c r="H107" s="5">
        <f t="shared" si="76"/>
        <v>0.36666666663950309</v>
      </c>
      <c r="I107" s="6">
        <f t="shared" si="77"/>
        <v>44449.803472222222</v>
      </c>
      <c r="J107" s="6">
        <f t="shared" si="78"/>
        <v>44449.818749999999</v>
      </c>
      <c r="K107" s="23" t="s">
        <v>17</v>
      </c>
      <c r="L107" s="3" t="str">
        <f t="shared" si="66"/>
        <v/>
      </c>
      <c r="M107" s="2">
        <f>IF(OR(K107="Rota",K107="Desliza"),(IF((MAX(N$36:N106))&gt;F$17,(MAX(N$36:N106)),F$17)),N106)</f>
        <v>5373</v>
      </c>
      <c r="N107" s="42">
        <v>5397</v>
      </c>
      <c r="O107" s="2">
        <f t="shared" si="54"/>
        <v>24</v>
      </c>
      <c r="P107" s="3">
        <f t="shared" si="55"/>
        <v>65.454545459394495</v>
      </c>
      <c r="Q107" s="24"/>
      <c r="R107" s="24"/>
      <c r="S107" s="24">
        <v>70</v>
      </c>
      <c r="T107" s="132">
        <f t="shared" si="69"/>
        <v>70</v>
      </c>
      <c r="U107" s="25">
        <v>15</v>
      </c>
      <c r="V107" s="25">
        <v>1190</v>
      </c>
      <c r="W107" s="24">
        <v>15</v>
      </c>
      <c r="X107" s="26">
        <v>10</v>
      </c>
      <c r="Y107" s="25">
        <v>2290</v>
      </c>
      <c r="Z107" s="25">
        <v>2290</v>
      </c>
      <c r="AA107" s="3" t="str">
        <f t="shared" si="56"/>
        <v/>
      </c>
      <c r="AB107" s="24">
        <v>180</v>
      </c>
      <c r="AC107" s="26">
        <v>220</v>
      </c>
      <c r="AD107" s="25">
        <v>190</v>
      </c>
      <c r="AE107" s="54"/>
      <c r="AF107" s="54" t="s">
        <v>150</v>
      </c>
      <c r="AG107" s="54"/>
      <c r="AH107" s="54"/>
      <c r="AI107" s="54"/>
      <c r="AJ107" s="54"/>
      <c r="AK107" s="25"/>
      <c r="AL107" s="54">
        <f t="shared" si="70"/>
        <v>45</v>
      </c>
      <c r="AM107" s="200">
        <f t="shared" si="71"/>
        <v>50</v>
      </c>
      <c r="AN107" s="201">
        <f t="shared" si="72"/>
        <v>45</v>
      </c>
      <c r="AO107" s="200" t="str">
        <f t="shared" si="79"/>
        <v/>
      </c>
      <c r="AP107" s="200" t="str">
        <f t="shared" si="73"/>
        <v/>
      </c>
      <c r="AQ107" s="200" t="str">
        <f t="shared" si="74"/>
        <v/>
      </c>
      <c r="AR107" s="200" t="str">
        <f t="shared" si="80"/>
        <v/>
      </c>
      <c r="AS107" s="200" t="str">
        <f t="shared" si="81"/>
        <v/>
      </c>
      <c r="AT107" s="200">
        <f t="shared" si="82"/>
        <v>24</v>
      </c>
      <c r="AU107" s="200">
        <f t="shared" si="83"/>
        <v>0.36666666663950309</v>
      </c>
      <c r="AV107" s="54">
        <v>0.36666666663950309</v>
      </c>
      <c r="AW107" s="200">
        <f t="shared" si="84"/>
        <v>65.454545459394495</v>
      </c>
      <c r="AX107" s="201" t="str">
        <f t="shared" si="85"/>
        <v/>
      </c>
      <c r="AY107" s="7">
        <f t="shared" si="86"/>
        <v>65.454545459394495</v>
      </c>
      <c r="AZ107" s="7" t="str">
        <f t="shared" si="87"/>
        <v/>
      </c>
      <c r="BA107" s="7">
        <f t="shared" si="88"/>
        <v>65.454545459394495</v>
      </c>
      <c r="BB107" s="7" t="str">
        <f t="shared" si="57"/>
        <v/>
      </c>
      <c r="BC107" s="7">
        <f t="shared" si="58"/>
        <v>24</v>
      </c>
      <c r="BD107" s="7" t="str">
        <f t="shared" si="59"/>
        <v/>
      </c>
      <c r="BE107" s="7" t="str">
        <f t="shared" si="60"/>
        <v/>
      </c>
      <c r="BF107" s="7" t="str">
        <f t="shared" si="67"/>
        <v/>
      </c>
      <c r="BG107" s="7">
        <f t="shared" si="68"/>
        <v>24</v>
      </c>
      <c r="BH107" s="7" t="str">
        <f t="shared" si="63"/>
        <v/>
      </c>
      <c r="BI107" s="7" t="str">
        <f t="shared" si="64"/>
        <v/>
      </c>
      <c r="BJ107" s="7" t="str">
        <f t="shared" si="65"/>
        <v/>
      </c>
      <c r="BK107" s="7" t="str">
        <f t="shared" si="89"/>
        <v/>
      </c>
      <c r="BL107" s="7" t="str">
        <f t="shared" si="90"/>
        <v/>
      </c>
      <c r="BM107" s="7" t="str">
        <f t="shared" si="91"/>
        <v/>
      </c>
      <c r="BN107" s="7" t="str">
        <f t="shared" si="92"/>
        <v/>
      </c>
      <c r="BO107" s="7" t="str">
        <f t="shared" si="93"/>
        <v/>
      </c>
      <c r="BP107" s="7" t="str">
        <f t="shared" si="94"/>
        <v/>
      </c>
      <c r="BQ107" s="7" t="str">
        <f t="shared" si="95"/>
        <v/>
      </c>
      <c r="BR107" s="7" t="str">
        <f t="shared" si="96"/>
        <v/>
      </c>
      <c r="BS107" s="7" t="str">
        <f t="shared" si="97"/>
        <v/>
      </c>
      <c r="BT107" s="7" t="str">
        <f t="shared" si="98"/>
        <v/>
      </c>
      <c r="BU107" s="7" t="str">
        <f t="shared" si="99"/>
        <v/>
      </c>
      <c r="BV107" s="7" t="str">
        <f t="shared" si="100"/>
        <v/>
      </c>
      <c r="BW107" s="7" t="str">
        <f t="shared" si="75"/>
        <v/>
      </c>
      <c r="BX107" s="7" t="str">
        <f t="shared" si="101"/>
        <v/>
      </c>
      <c r="BY107" s="7" t="str">
        <f t="shared" si="102"/>
        <v/>
      </c>
      <c r="BZ107" s="7" t="str">
        <f t="shared" si="103"/>
        <v/>
      </c>
      <c r="CA107" s="7" t="str">
        <f t="shared" si="104"/>
        <v/>
      </c>
      <c r="CB107" s="54"/>
      <c r="CC107" s="13"/>
      <c r="CD107" s="13"/>
      <c r="CE107" s="13"/>
      <c r="CF107" s="13"/>
      <c r="CG107" s="13"/>
      <c r="CH107" s="13"/>
      <c r="CI107" s="13"/>
      <c r="CJ107" s="13"/>
      <c r="CL107" s="21"/>
    </row>
    <row r="108" spans="2:90" ht="16.5" thickBot="1" x14ac:dyDescent="0.3">
      <c r="B108" s="114" t="s">
        <v>106</v>
      </c>
      <c r="C108" s="114" t="s">
        <v>194</v>
      </c>
      <c r="D108" s="115">
        <v>3</v>
      </c>
      <c r="E108" s="117">
        <f t="shared" ref="E108:E171" si="105">IF(K108="Comentario","",IF(K107="Comentario",IF(G106="","",IF(G106=0,E106+1,E106)),IF(G107="","",IF(G107=0,E107+1,E107))))</f>
        <v>44449</v>
      </c>
      <c r="F108" s="118">
        <f t="shared" ref="F108:F171" si="106">IF(K108="Comentario","",IF(K107="Comentario",IF(G106="","",G106),IF(G107="","",G107)))</f>
        <v>0.81874999999999998</v>
      </c>
      <c r="G108" s="22">
        <v>0.82152777777777775</v>
      </c>
      <c r="H108" s="5">
        <f t="shared" si="76"/>
        <v>6.6666666709352285E-2</v>
      </c>
      <c r="I108" s="6">
        <f t="shared" si="77"/>
        <v>44449.818749999999</v>
      </c>
      <c r="J108" s="6">
        <f t="shared" si="78"/>
        <v>44449.821527777778</v>
      </c>
      <c r="K108" s="23" t="s">
        <v>20</v>
      </c>
      <c r="L108" s="3" t="str">
        <f t="shared" ref="L108:L171" si="107">IF(K108="Circula",H108,"")</f>
        <v/>
      </c>
      <c r="M108" s="2">
        <f>IF(OR(K108="Rota",K108="Desliza"),(IF((MAX(N$36:N107))&gt;F$17,(MAX(N$36:N107)),F$17)),N107)</f>
        <v>5397</v>
      </c>
      <c r="N108" s="42">
        <v>5397</v>
      </c>
      <c r="O108" s="2">
        <f t="shared" ref="O108:O171" si="108">IF(OR(M108="",N108=""),"",N108-M108)</f>
        <v>0</v>
      </c>
      <c r="P108" s="3" t="str">
        <f t="shared" ref="P108:P171" si="109">IF(OR(K108="Rota",K108="Desliza"),IF(OR(M108="",N108=""),"",IF(K108="Comentario","",IF(M108=N108,"",(O108/(H108))))),"")</f>
        <v/>
      </c>
      <c r="Q108" s="24"/>
      <c r="R108" s="24"/>
      <c r="S108" s="24"/>
      <c r="T108" s="132" t="str">
        <f t="shared" si="69"/>
        <v/>
      </c>
      <c r="U108" s="25"/>
      <c r="V108" s="25"/>
      <c r="W108" s="24"/>
      <c r="X108" s="26"/>
      <c r="Y108" s="25"/>
      <c r="Z108" s="25"/>
      <c r="AA108" s="3" t="str">
        <f t="shared" ref="AA108:AA171" si="110">IF(OR(Y108="",Z108=""),"",IF(Y108=Z108,"",ABS(Y108-Z108)))</f>
        <v/>
      </c>
      <c r="AB108" s="24"/>
      <c r="AC108" s="26"/>
      <c r="AD108" s="25"/>
      <c r="AE108" s="54"/>
      <c r="AF108" s="54" t="s">
        <v>150</v>
      </c>
      <c r="AG108" s="54"/>
      <c r="AH108" s="54"/>
      <c r="AI108" s="54"/>
      <c r="AJ108" s="54"/>
      <c r="AK108" s="25" t="s">
        <v>308</v>
      </c>
      <c r="AL108" s="54" t="str">
        <f t="shared" si="70"/>
        <v/>
      </c>
      <c r="AM108" s="200" t="str">
        <f t="shared" si="71"/>
        <v/>
      </c>
      <c r="AN108" s="201" t="str">
        <f t="shared" si="72"/>
        <v/>
      </c>
      <c r="AO108" s="200" t="str">
        <f t="shared" si="79"/>
        <v/>
      </c>
      <c r="AP108" s="200" t="str">
        <f t="shared" si="73"/>
        <v/>
      </c>
      <c r="AQ108" s="200" t="str">
        <f t="shared" si="74"/>
        <v/>
      </c>
      <c r="AR108" s="200" t="str">
        <f t="shared" si="80"/>
        <v/>
      </c>
      <c r="AS108" s="200" t="str">
        <f t="shared" si="81"/>
        <v/>
      </c>
      <c r="AT108" s="200" t="str">
        <f t="shared" si="82"/>
        <v/>
      </c>
      <c r="AU108" s="200" t="str">
        <f t="shared" si="83"/>
        <v/>
      </c>
      <c r="AV108" s="54"/>
      <c r="AW108" s="200" t="str">
        <f t="shared" si="84"/>
        <v/>
      </c>
      <c r="AX108" s="201" t="str">
        <f t="shared" si="85"/>
        <v/>
      </c>
      <c r="AY108" s="7" t="str">
        <f t="shared" si="86"/>
        <v/>
      </c>
      <c r="AZ108" s="7" t="str">
        <f t="shared" si="87"/>
        <v/>
      </c>
      <c r="BA108" s="7" t="str">
        <f t="shared" si="88"/>
        <v/>
      </c>
      <c r="BB108" s="7" t="str">
        <f t="shared" si="57"/>
        <v/>
      </c>
      <c r="BC108" s="7" t="str">
        <f t="shared" si="58"/>
        <v/>
      </c>
      <c r="BD108" s="7" t="str">
        <f t="shared" si="59"/>
        <v/>
      </c>
      <c r="BE108" s="7" t="str">
        <f t="shared" si="60"/>
        <v/>
      </c>
      <c r="BF108" s="7" t="str">
        <f t="shared" si="67"/>
        <v/>
      </c>
      <c r="BG108" s="7" t="str">
        <f t="shared" si="68"/>
        <v/>
      </c>
      <c r="BH108" s="7" t="str">
        <f t="shared" si="63"/>
        <v/>
      </c>
      <c r="BI108" s="7" t="str">
        <f t="shared" si="64"/>
        <v/>
      </c>
      <c r="BJ108" s="7" t="str">
        <f t="shared" si="65"/>
        <v/>
      </c>
      <c r="BK108" s="7" t="str">
        <f t="shared" si="89"/>
        <v/>
      </c>
      <c r="BL108" s="7" t="str">
        <f t="shared" si="90"/>
        <v/>
      </c>
      <c r="BM108" s="7" t="str">
        <f t="shared" si="91"/>
        <v/>
      </c>
      <c r="BN108" s="7" t="str">
        <f t="shared" si="92"/>
        <v/>
      </c>
      <c r="BO108" s="7" t="str">
        <f t="shared" si="93"/>
        <v/>
      </c>
      <c r="BP108" s="7" t="str">
        <f t="shared" si="94"/>
        <v/>
      </c>
      <c r="BQ108" s="7" t="str">
        <f t="shared" si="95"/>
        <v/>
      </c>
      <c r="BR108" s="7" t="str">
        <f t="shared" si="96"/>
        <v/>
      </c>
      <c r="BS108" s="7" t="str">
        <f t="shared" si="97"/>
        <v/>
      </c>
      <c r="BT108" s="7" t="str">
        <f t="shared" si="98"/>
        <v/>
      </c>
      <c r="BU108" s="7" t="str">
        <f t="shared" si="99"/>
        <v/>
      </c>
      <c r="BV108" s="7" t="str">
        <f t="shared" si="100"/>
        <v/>
      </c>
      <c r="BW108" s="7" t="str">
        <f t="shared" si="75"/>
        <v/>
      </c>
      <c r="BX108" s="7" t="str">
        <f t="shared" si="101"/>
        <v/>
      </c>
      <c r="BY108" s="7" t="str">
        <f t="shared" si="102"/>
        <v/>
      </c>
      <c r="BZ108" s="7" t="str">
        <f t="shared" si="103"/>
        <v/>
      </c>
      <c r="CA108" s="7" t="str">
        <f t="shared" si="104"/>
        <v/>
      </c>
      <c r="CB108" s="54"/>
      <c r="CC108" s="13"/>
      <c r="CD108" s="13"/>
      <c r="CE108" s="13"/>
      <c r="CF108" s="13"/>
      <c r="CG108" s="13"/>
      <c r="CH108" s="13"/>
      <c r="CI108" s="13"/>
      <c r="CJ108" s="13"/>
      <c r="CL108" s="21"/>
    </row>
    <row r="109" spans="2:90" ht="16.5" thickBot="1" x14ac:dyDescent="0.3">
      <c r="B109" s="114" t="s">
        <v>106</v>
      </c>
      <c r="C109" s="114" t="s">
        <v>194</v>
      </c>
      <c r="D109" s="115">
        <v>3</v>
      </c>
      <c r="E109" s="117">
        <f t="shared" si="105"/>
        <v>44449</v>
      </c>
      <c r="F109" s="118">
        <f t="shared" si="106"/>
        <v>0.82152777777777775</v>
      </c>
      <c r="G109" s="22">
        <v>0.84513888888888899</v>
      </c>
      <c r="H109" s="5">
        <f t="shared" si="76"/>
        <v>0.56666666659293696</v>
      </c>
      <c r="I109" s="6">
        <f t="shared" si="77"/>
        <v>44449.821527777778</v>
      </c>
      <c r="J109" s="6">
        <f t="shared" si="78"/>
        <v>44449.845138888886</v>
      </c>
      <c r="K109" s="23" t="s">
        <v>17</v>
      </c>
      <c r="L109" s="3" t="str">
        <f t="shared" si="107"/>
        <v/>
      </c>
      <c r="M109" s="2">
        <f>IF(OR(K109="Rota",K109="Desliza"),(IF((MAX(N$36:N108))&gt;F$17,(MAX(N$36:N108)),F$17)),N108)</f>
        <v>5397</v>
      </c>
      <c r="N109" s="42">
        <v>5432</v>
      </c>
      <c r="O109" s="2">
        <f t="shared" si="108"/>
        <v>35</v>
      </c>
      <c r="P109" s="3">
        <f t="shared" si="109"/>
        <v>61.764705890389223</v>
      </c>
      <c r="Q109" s="24"/>
      <c r="R109" s="24"/>
      <c r="S109" s="24">
        <v>70</v>
      </c>
      <c r="T109" s="132">
        <f t="shared" si="69"/>
        <v>70</v>
      </c>
      <c r="U109" s="25">
        <v>10</v>
      </c>
      <c r="V109" s="25">
        <v>1190</v>
      </c>
      <c r="W109" s="24">
        <v>15</v>
      </c>
      <c r="X109" s="26">
        <v>10</v>
      </c>
      <c r="Y109" s="25">
        <v>2310</v>
      </c>
      <c r="Z109" s="25">
        <v>2310</v>
      </c>
      <c r="AA109" s="3" t="str">
        <f t="shared" si="110"/>
        <v/>
      </c>
      <c r="AB109" s="24">
        <v>180</v>
      </c>
      <c r="AC109" s="26">
        <v>220</v>
      </c>
      <c r="AD109" s="25">
        <v>190</v>
      </c>
      <c r="AE109" s="54"/>
      <c r="AF109" s="54" t="s">
        <v>150</v>
      </c>
      <c r="AG109" s="54"/>
      <c r="AH109" s="54"/>
      <c r="AI109" s="54"/>
      <c r="AJ109" s="54"/>
      <c r="AK109" s="25"/>
      <c r="AL109" s="54">
        <f t="shared" si="70"/>
        <v>45</v>
      </c>
      <c r="AM109" s="200">
        <f t="shared" si="71"/>
        <v>50</v>
      </c>
      <c r="AN109" s="201">
        <f t="shared" si="72"/>
        <v>45</v>
      </c>
      <c r="AO109" s="200" t="str">
        <f t="shared" si="79"/>
        <v/>
      </c>
      <c r="AP109" s="200" t="str">
        <f t="shared" si="73"/>
        <v/>
      </c>
      <c r="AQ109" s="200" t="str">
        <f t="shared" si="74"/>
        <v/>
      </c>
      <c r="AR109" s="200" t="str">
        <f t="shared" si="80"/>
        <v/>
      </c>
      <c r="AS109" s="200" t="str">
        <f t="shared" si="81"/>
        <v/>
      </c>
      <c r="AT109" s="200">
        <f t="shared" si="82"/>
        <v>35</v>
      </c>
      <c r="AU109" s="200">
        <f t="shared" si="83"/>
        <v>0.56666666659293696</v>
      </c>
      <c r="AV109" s="54">
        <v>0.56666666659293696</v>
      </c>
      <c r="AW109" s="200">
        <f t="shared" si="84"/>
        <v>61.764705890389223</v>
      </c>
      <c r="AX109" s="201" t="str">
        <f t="shared" si="85"/>
        <v/>
      </c>
      <c r="AY109" s="7">
        <f t="shared" si="86"/>
        <v>61.764705890389223</v>
      </c>
      <c r="AZ109" s="7" t="str">
        <f t="shared" si="87"/>
        <v/>
      </c>
      <c r="BA109" s="7">
        <f t="shared" si="88"/>
        <v>61.764705890389223</v>
      </c>
      <c r="BB109" s="7" t="str">
        <f t="shared" ref="BB109:BB172" si="111">IF(AND(O109&gt;0,AF109="Día",K109="Rota"),O109,"")</f>
        <v/>
      </c>
      <c r="BC109" s="7">
        <f t="shared" ref="BC109:BC172" si="112">IF(AND(O109&gt;0,AF109="Noche",K109="Rota"),O109,"")</f>
        <v>35</v>
      </c>
      <c r="BD109" s="7" t="str">
        <f t="shared" ref="BD109:BD172" si="113">IF(AND(O109&gt;0,AF109="Día",K109="Desliza"),O109,"")</f>
        <v/>
      </c>
      <c r="BE109" s="7" t="str">
        <f t="shared" ref="BE109:BE172" si="114">IF(AND(O109&gt;0,AF109="Noche",K109="Desliza"),O109,"")</f>
        <v/>
      </c>
      <c r="BF109" s="7" t="str">
        <f t="shared" si="67"/>
        <v/>
      </c>
      <c r="BG109" s="7">
        <f t="shared" si="68"/>
        <v>35</v>
      </c>
      <c r="BH109" s="7" t="str">
        <f t="shared" si="63"/>
        <v/>
      </c>
      <c r="BI109" s="7" t="str">
        <f t="shared" si="64"/>
        <v/>
      </c>
      <c r="BJ109" s="7" t="str">
        <f t="shared" si="65"/>
        <v/>
      </c>
      <c r="BK109" s="7" t="str">
        <f t="shared" si="89"/>
        <v/>
      </c>
      <c r="BL109" s="7" t="str">
        <f t="shared" si="90"/>
        <v/>
      </c>
      <c r="BM109" s="7" t="str">
        <f t="shared" si="91"/>
        <v/>
      </c>
      <c r="BN109" s="7" t="str">
        <f t="shared" si="92"/>
        <v/>
      </c>
      <c r="BO109" s="7" t="str">
        <f t="shared" si="93"/>
        <v/>
      </c>
      <c r="BP109" s="7" t="str">
        <f t="shared" si="94"/>
        <v/>
      </c>
      <c r="BQ109" s="7" t="str">
        <f t="shared" si="95"/>
        <v/>
      </c>
      <c r="BR109" s="7" t="str">
        <f t="shared" si="96"/>
        <v/>
      </c>
      <c r="BS109" s="7" t="str">
        <f t="shared" si="97"/>
        <v/>
      </c>
      <c r="BT109" s="7" t="str">
        <f t="shared" si="98"/>
        <v/>
      </c>
      <c r="BU109" s="7" t="str">
        <f t="shared" si="99"/>
        <v/>
      </c>
      <c r="BV109" s="7" t="str">
        <f t="shared" si="100"/>
        <v/>
      </c>
      <c r="BW109" s="7" t="str">
        <f t="shared" si="75"/>
        <v/>
      </c>
      <c r="BX109" s="7" t="str">
        <f t="shared" si="101"/>
        <v/>
      </c>
      <c r="BY109" s="7" t="str">
        <f t="shared" si="102"/>
        <v/>
      </c>
      <c r="BZ109" s="7" t="str">
        <f t="shared" si="103"/>
        <v/>
      </c>
      <c r="CA109" s="7" t="str">
        <f t="shared" si="104"/>
        <v/>
      </c>
      <c r="CB109" s="54"/>
      <c r="CC109" s="13"/>
      <c r="CD109" s="13"/>
      <c r="CE109" s="13"/>
      <c r="CF109" s="13"/>
      <c r="CG109" s="13"/>
      <c r="CH109" s="13"/>
      <c r="CI109" s="13"/>
      <c r="CJ109" s="13"/>
      <c r="CL109" s="21"/>
    </row>
    <row r="110" spans="2:90" ht="16.5" thickBot="1" x14ac:dyDescent="0.3">
      <c r="B110" s="114" t="s">
        <v>106</v>
      </c>
      <c r="C110" s="114" t="s">
        <v>194</v>
      </c>
      <c r="D110" s="115">
        <v>3</v>
      </c>
      <c r="E110" s="117">
        <f t="shared" si="105"/>
        <v>44449</v>
      </c>
      <c r="F110" s="118">
        <f t="shared" si="106"/>
        <v>0.84513888888888899</v>
      </c>
      <c r="G110" s="22">
        <v>0.84722222222222221</v>
      </c>
      <c r="H110" s="5">
        <f t="shared" si="76"/>
        <v>4.9999999988358468E-2</v>
      </c>
      <c r="I110" s="6">
        <f t="shared" si="77"/>
        <v>44449.845138888886</v>
      </c>
      <c r="J110" s="6">
        <f t="shared" si="78"/>
        <v>44449.847222222219</v>
      </c>
      <c r="K110" s="23" t="s">
        <v>5</v>
      </c>
      <c r="L110" s="3" t="str">
        <f t="shared" si="107"/>
        <v/>
      </c>
      <c r="M110" s="2">
        <f>IF(OR(K110="Rota",K110="Desliza"),(IF((MAX(N$36:N109))&gt;F$17,(MAX(N$36:N109)),F$17)),N109)</f>
        <v>5432</v>
      </c>
      <c r="N110" s="42">
        <v>5432</v>
      </c>
      <c r="O110" s="2">
        <f t="shared" si="108"/>
        <v>0</v>
      </c>
      <c r="P110" s="3" t="str">
        <f t="shared" si="109"/>
        <v/>
      </c>
      <c r="Q110" s="24"/>
      <c r="R110" s="24"/>
      <c r="S110" s="24"/>
      <c r="T110" s="132" t="str">
        <f t="shared" si="69"/>
        <v/>
      </c>
      <c r="U110" s="25"/>
      <c r="V110" s="25"/>
      <c r="W110" s="24"/>
      <c r="X110" s="26"/>
      <c r="Y110" s="25"/>
      <c r="Z110" s="25"/>
      <c r="AA110" s="3" t="str">
        <f t="shared" si="110"/>
        <v/>
      </c>
      <c r="AB110" s="24"/>
      <c r="AC110" s="26"/>
      <c r="AD110" s="25"/>
      <c r="AE110" s="54"/>
      <c r="AF110" s="54" t="s">
        <v>150</v>
      </c>
      <c r="AG110" s="54"/>
      <c r="AH110" s="54"/>
      <c r="AI110" s="54"/>
      <c r="AJ110" s="54"/>
      <c r="AK110" s="25"/>
      <c r="AL110" s="54" t="str">
        <f t="shared" si="70"/>
        <v/>
      </c>
      <c r="AM110" s="200" t="str">
        <f t="shared" si="71"/>
        <v/>
      </c>
      <c r="AN110" s="201" t="str">
        <f t="shared" si="72"/>
        <v/>
      </c>
      <c r="AO110" s="200" t="str">
        <f t="shared" si="79"/>
        <v/>
      </c>
      <c r="AP110" s="200" t="str">
        <f t="shared" si="73"/>
        <v/>
      </c>
      <c r="AQ110" s="200" t="str">
        <f t="shared" si="74"/>
        <v/>
      </c>
      <c r="AR110" s="200">
        <f t="shared" si="80"/>
        <v>0.05</v>
      </c>
      <c r="AS110" s="200" t="str">
        <f t="shared" si="81"/>
        <v/>
      </c>
      <c r="AT110" s="200" t="str">
        <f t="shared" si="82"/>
        <v/>
      </c>
      <c r="AU110" s="200">
        <f t="shared" si="83"/>
        <v>4.9999999988358468E-2</v>
      </c>
      <c r="AV110" s="54">
        <v>0.86666666669771075</v>
      </c>
      <c r="AW110" s="200" t="str">
        <f t="shared" si="84"/>
        <v/>
      </c>
      <c r="AX110" s="201" t="str">
        <f t="shared" si="85"/>
        <v/>
      </c>
      <c r="AY110" s="7" t="str">
        <f t="shared" si="86"/>
        <v/>
      </c>
      <c r="AZ110" s="7" t="str">
        <f t="shared" si="87"/>
        <v/>
      </c>
      <c r="BA110" s="7" t="str">
        <f t="shared" si="88"/>
        <v/>
      </c>
      <c r="BB110" s="7" t="str">
        <f t="shared" si="111"/>
        <v/>
      </c>
      <c r="BC110" s="7" t="str">
        <f t="shared" si="112"/>
        <v/>
      </c>
      <c r="BD110" s="7" t="str">
        <f t="shared" si="113"/>
        <v/>
      </c>
      <c r="BE110" s="7" t="str">
        <f t="shared" si="114"/>
        <v/>
      </c>
      <c r="BF110" s="7" t="str">
        <f t="shared" si="67"/>
        <v/>
      </c>
      <c r="BG110" s="7" t="str">
        <f t="shared" si="68"/>
        <v/>
      </c>
      <c r="BH110" s="7" t="str">
        <f t="shared" ref="BH110:BH173" si="115">IF(AND(AO110&gt;0,AF110="Día",K110="RIH CSG"),AO110,"")</f>
        <v/>
      </c>
      <c r="BI110" s="7" t="str">
        <f t="shared" ref="BI110:BI173" si="116">IF(AND(AO110&gt;0,AF110="Noche",K110="RIH CSG"),AO110,"")</f>
        <v/>
      </c>
      <c r="BJ110" s="7" t="str">
        <f t="shared" ref="BJ110:BJ173" si="117">IF(AND(AO110&gt;0,AF110="Día",K110="RIH OH"),AO110,"")</f>
        <v/>
      </c>
      <c r="BK110" s="7" t="str">
        <f t="shared" si="89"/>
        <v/>
      </c>
      <c r="BL110" s="7" t="str">
        <f t="shared" si="90"/>
        <v/>
      </c>
      <c r="BM110" s="7" t="str">
        <f t="shared" si="91"/>
        <v/>
      </c>
      <c r="BN110" s="7" t="str">
        <f t="shared" si="92"/>
        <v/>
      </c>
      <c r="BO110" s="7" t="str">
        <f t="shared" si="93"/>
        <v/>
      </c>
      <c r="BP110" s="7" t="str">
        <f t="shared" si="94"/>
        <v/>
      </c>
      <c r="BQ110" s="7" t="str">
        <f t="shared" si="95"/>
        <v/>
      </c>
      <c r="BR110" s="7" t="str">
        <f t="shared" si="96"/>
        <v/>
      </c>
      <c r="BS110" s="7" t="str">
        <f t="shared" si="97"/>
        <v/>
      </c>
      <c r="BT110" s="7" t="str">
        <f t="shared" si="98"/>
        <v/>
      </c>
      <c r="BU110" s="7" t="str">
        <f t="shared" si="99"/>
        <v/>
      </c>
      <c r="BV110" s="7" t="str">
        <f t="shared" si="100"/>
        <v/>
      </c>
      <c r="BW110" s="7" t="str">
        <f t="shared" si="75"/>
        <v/>
      </c>
      <c r="BX110" s="7" t="str">
        <f t="shared" si="101"/>
        <v/>
      </c>
      <c r="BY110" s="7" t="str">
        <f t="shared" si="102"/>
        <v/>
      </c>
      <c r="BZ110" s="7" t="str">
        <f t="shared" si="103"/>
        <v/>
      </c>
      <c r="CA110" s="7">
        <f t="shared" si="104"/>
        <v>4.9999999988358468E-2</v>
      </c>
      <c r="CB110" s="54"/>
      <c r="CC110" s="13"/>
      <c r="CD110" s="13"/>
      <c r="CE110" s="13"/>
      <c r="CF110" s="13"/>
      <c r="CG110" s="13"/>
      <c r="CH110" s="13"/>
      <c r="CI110" s="13"/>
      <c r="CJ110" s="13"/>
      <c r="CL110" s="21"/>
    </row>
    <row r="111" spans="2:90" ht="16.5" thickBot="1" x14ac:dyDescent="0.3">
      <c r="B111" s="114" t="s">
        <v>106</v>
      </c>
      <c r="C111" s="114" t="s">
        <v>194</v>
      </c>
      <c r="D111" s="115">
        <v>3</v>
      </c>
      <c r="E111" s="117">
        <f t="shared" si="105"/>
        <v>44449</v>
      </c>
      <c r="F111" s="118">
        <f t="shared" si="106"/>
        <v>0.84722222222222221</v>
      </c>
      <c r="G111" s="22">
        <v>0.85</v>
      </c>
      <c r="H111" s="5">
        <f t="shared" si="76"/>
        <v>6.6666666709352285E-2</v>
      </c>
      <c r="I111" s="6">
        <f t="shared" si="77"/>
        <v>44449.847222222219</v>
      </c>
      <c r="J111" s="6">
        <f t="shared" si="78"/>
        <v>44449.85</v>
      </c>
      <c r="K111" s="23" t="s">
        <v>21</v>
      </c>
      <c r="L111" s="3" t="str">
        <f t="shared" si="107"/>
        <v/>
      </c>
      <c r="M111" s="2">
        <f>IF(OR(K111="Rota",K111="Desliza"),(IF((MAX(N$36:N110))&gt;F$17,(MAX(N$36:N110)),F$17)),N110)</f>
        <v>5432</v>
      </c>
      <c r="N111" s="42">
        <v>5432</v>
      </c>
      <c r="O111" s="2">
        <f t="shared" si="108"/>
        <v>0</v>
      </c>
      <c r="P111" s="3" t="str">
        <f t="shared" si="109"/>
        <v/>
      </c>
      <c r="Q111" s="24"/>
      <c r="R111" s="24"/>
      <c r="S111" s="24"/>
      <c r="T111" s="132" t="str">
        <f t="shared" si="69"/>
        <v/>
      </c>
      <c r="U111" s="25"/>
      <c r="V111" s="25"/>
      <c r="W111" s="24"/>
      <c r="X111" s="26"/>
      <c r="Y111" s="25"/>
      <c r="Z111" s="25"/>
      <c r="AA111" s="3" t="str">
        <f t="shared" si="110"/>
        <v/>
      </c>
      <c r="AB111" s="24"/>
      <c r="AC111" s="26"/>
      <c r="AD111" s="25"/>
      <c r="AE111" s="54"/>
      <c r="AF111" s="54" t="s">
        <v>150</v>
      </c>
      <c r="AG111" s="54"/>
      <c r="AH111" s="54"/>
      <c r="AI111" s="54"/>
      <c r="AJ111" s="54"/>
      <c r="AK111" s="25"/>
      <c r="AL111" s="54" t="str">
        <f t="shared" si="70"/>
        <v/>
      </c>
      <c r="AM111" s="200" t="str">
        <f t="shared" si="71"/>
        <v/>
      </c>
      <c r="AN111" s="201" t="str">
        <f t="shared" si="72"/>
        <v/>
      </c>
      <c r="AO111" s="200" t="str">
        <f t="shared" si="79"/>
        <v/>
      </c>
      <c r="AP111" s="200" t="str">
        <f t="shared" si="73"/>
        <v/>
      </c>
      <c r="AQ111" s="200" t="str">
        <f t="shared" si="74"/>
        <v/>
      </c>
      <c r="AR111" s="200" t="str">
        <f t="shared" si="80"/>
        <v/>
      </c>
      <c r="AS111" s="200">
        <f t="shared" si="81"/>
        <v>0.1</v>
      </c>
      <c r="AT111" s="200" t="str">
        <f t="shared" si="82"/>
        <v/>
      </c>
      <c r="AU111" s="200">
        <f t="shared" si="83"/>
        <v>6.6666666709352285E-2</v>
      </c>
      <c r="AV111" s="54">
        <v>0.28333333320915699</v>
      </c>
      <c r="AW111" s="200" t="str">
        <f t="shared" si="84"/>
        <v/>
      </c>
      <c r="AX111" s="201" t="str">
        <f t="shared" si="85"/>
        <v/>
      </c>
      <c r="AY111" s="7" t="str">
        <f t="shared" si="86"/>
        <v/>
      </c>
      <c r="AZ111" s="7" t="str">
        <f t="shared" si="87"/>
        <v/>
      </c>
      <c r="BA111" s="7" t="str">
        <f t="shared" si="88"/>
        <v/>
      </c>
      <c r="BB111" s="7" t="str">
        <f t="shared" si="111"/>
        <v/>
      </c>
      <c r="BC111" s="7" t="str">
        <f t="shared" si="112"/>
        <v/>
      </c>
      <c r="BD111" s="7" t="str">
        <f t="shared" si="113"/>
        <v/>
      </c>
      <c r="BE111" s="7" t="str">
        <f t="shared" si="114"/>
        <v/>
      </c>
      <c r="BF111" s="7" t="str">
        <f t="shared" si="67"/>
        <v/>
      </c>
      <c r="BG111" s="7" t="str">
        <f t="shared" si="68"/>
        <v/>
      </c>
      <c r="BH111" s="7" t="str">
        <f t="shared" si="115"/>
        <v/>
      </c>
      <c r="BI111" s="7" t="str">
        <f t="shared" si="116"/>
        <v/>
      </c>
      <c r="BJ111" s="7" t="str">
        <f t="shared" si="117"/>
        <v/>
      </c>
      <c r="BK111" s="7" t="str">
        <f t="shared" si="89"/>
        <v/>
      </c>
      <c r="BL111" s="7" t="str">
        <f t="shared" si="90"/>
        <v/>
      </c>
      <c r="BM111" s="7" t="str">
        <f t="shared" si="91"/>
        <v/>
      </c>
      <c r="BN111" s="7" t="str">
        <f t="shared" si="92"/>
        <v/>
      </c>
      <c r="BO111" s="7" t="str">
        <f t="shared" si="93"/>
        <v/>
      </c>
      <c r="BP111" s="7" t="str">
        <f t="shared" si="94"/>
        <v/>
      </c>
      <c r="BQ111" s="7" t="str">
        <f t="shared" si="95"/>
        <v/>
      </c>
      <c r="BR111" s="7" t="str">
        <f t="shared" si="96"/>
        <v/>
      </c>
      <c r="BS111" s="7" t="str">
        <f t="shared" si="97"/>
        <v/>
      </c>
      <c r="BT111" s="7" t="str">
        <f t="shared" si="98"/>
        <v/>
      </c>
      <c r="BU111" s="7" t="str">
        <f t="shared" si="99"/>
        <v/>
      </c>
      <c r="BV111" s="7" t="str">
        <f t="shared" si="100"/>
        <v/>
      </c>
      <c r="BW111" s="7" t="str">
        <f t="shared" si="75"/>
        <v/>
      </c>
      <c r="BX111" s="7" t="str">
        <f t="shared" si="101"/>
        <v/>
      </c>
      <c r="BY111" s="7">
        <f t="shared" si="102"/>
        <v>6.6666666709352285E-2</v>
      </c>
      <c r="BZ111" s="7" t="str">
        <f t="shared" si="103"/>
        <v/>
      </c>
      <c r="CA111" s="7" t="str">
        <f t="shared" si="104"/>
        <v/>
      </c>
      <c r="CB111" s="54"/>
      <c r="CC111" s="13"/>
      <c r="CD111" s="13"/>
      <c r="CE111" s="13"/>
      <c r="CF111" s="13"/>
      <c r="CG111" s="13"/>
      <c r="CH111" s="13"/>
      <c r="CI111" s="13"/>
      <c r="CJ111" s="13"/>
      <c r="CL111" s="21"/>
    </row>
    <row r="112" spans="2:90" ht="16.5" thickBot="1" x14ac:dyDescent="0.3">
      <c r="B112" s="114" t="s">
        <v>106</v>
      </c>
      <c r="C112" s="114" t="s">
        <v>194</v>
      </c>
      <c r="D112" s="115">
        <v>3</v>
      </c>
      <c r="E112" s="117">
        <f t="shared" si="105"/>
        <v>44449</v>
      </c>
      <c r="F112" s="118">
        <f t="shared" si="106"/>
        <v>0.85</v>
      </c>
      <c r="G112" s="22">
        <v>0.8520833333333333</v>
      </c>
      <c r="H112" s="5">
        <f t="shared" si="76"/>
        <v>4.9999999988358468E-2</v>
      </c>
      <c r="I112" s="6">
        <f t="shared" si="77"/>
        <v>44449.85</v>
      </c>
      <c r="J112" s="6">
        <f t="shared" si="78"/>
        <v>44449.852083333331</v>
      </c>
      <c r="K112" s="23" t="s">
        <v>141</v>
      </c>
      <c r="L112" s="3" t="str">
        <f t="shared" si="107"/>
        <v/>
      </c>
      <c r="M112" s="2">
        <f>IF(OR(K112="Rota",K112="Desliza"),(IF((MAX(N$36:N111))&gt;F$17,(MAX(N$36:N111)),F$17)),N111)</f>
        <v>5432</v>
      </c>
      <c r="N112" s="42">
        <v>5432</v>
      </c>
      <c r="O112" s="2">
        <f t="shared" si="108"/>
        <v>0</v>
      </c>
      <c r="P112" s="3" t="str">
        <f t="shared" si="109"/>
        <v/>
      </c>
      <c r="Q112" s="24"/>
      <c r="R112" s="24"/>
      <c r="S112" s="24"/>
      <c r="T112" s="132" t="str">
        <f t="shared" si="69"/>
        <v/>
      </c>
      <c r="U112" s="25"/>
      <c r="V112" s="25"/>
      <c r="W112" s="24"/>
      <c r="X112" s="26"/>
      <c r="Y112" s="25"/>
      <c r="Z112" s="25"/>
      <c r="AA112" s="3" t="str">
        <f t="shared" si="110"/>
        <v/>
      </c>
      <c r="AB112" s="24"/>
      <c r="AC112" s="26"/>
      <c r="AD112" s="25"/>
      <c r="AE112" s="54"/>
      <c r="AF112" s="54" t="s">
        <v>150</v>
      </c>
      <c r="AG112" s="54"/>
      <c r="AH112" s="54"/>
      <c r="AI112" s="54"/>
      <c r="AJ112" s="54"/>
      <c r="AK112" s="25"/>
      <c r="AL112" s="54" t="str">
        <f t="shared" si="70"/>
        <v/>
      </c>
      <c r="AM112" s="200" t="str">
        <f t="shared" si="71"/>
        <v/>
      </c>
      <c r="AN112" s="201" t="str">
        <f t="shared" si="72"/>
        <v/>
      </c>
      <c r="AO112" s="200" t="str">
        <f t="shared" si="79"/>
        <v/>
      </c>
      <c r="AP112" s="200" t="str">
        <f t="shared" si="73"/>
        <v/>
      </c>
      <c r="AQ112" s="200">
        <f t="shared" si="74"/>
        <v>8.3000000000000004E-2</v>
      </c>
      <c r="AR112" s="200" t="str">
        <f t="shared" si="80"/>
        <v/>
      </c>
      <c r="AS112" s="200" t="str">
        <f t="shared" si="81"/>
        <v/>
      </c>
      <c r="AT112" s="200" t="str">
        <f t="shared" si="82"/>
        <v/>
      </c>
      <c r="AU112" s="200">
        <f t="shared" si="83"/>
        <v>4.9999999988358468E-2</v>
      </c>
      <c r="AV112" s="54"/>
      <c r="AW112" s="200" t="str">
        <f t="shared" si="84"/>
        <v/>
      </c>
      <c r="AX112" s="201" t="str">
        <f t="shared" si="85"/>
        <v/>
      </c>
      <c r="AY112" s="7" t="str">
        <f t="shared" si="86"/>
        <v/>
      </c>
      <c r="AZ112" s="7" t="str">
        <f t="shared" si="87"/>
        <v/>
      </c>
      <c r="BA112" s="7" t="str">
        <f t="shared" si="88"/>
        <v/>
      </c>
      <c r="BB112" s="7" t="str">
        <f t="shared" si="111"/>
        <v/>
      </c>
      <c r="BC112" s="7" t="str">
        <f t="shared" si="112"/>
        <v/>
      </c>
      <c r="BD112" s="7" t="str">
        <f t="shared" si="113"/>
        <v/>
      </c>
      <c r="BE112" s="7" t="str">
        <f t="shared" si="114"/>
        <v/>
      </c>
      <c r="BF112" s="7" t="str">
        <f t="shared" si="67"/>
        <v/>
      </c>
      <c r="BG112" s="7" t="str">
        <f t="shared" si="68"/>
        <v/>
      </c>
      <c r="BH112" s="7" t="str">
        <f t="shared" si="115"/>
        <v/>
      </c>
      <c r="BI112" s="7" t="str">
        <f t="shared" si="116"/>
        <v/>
      </c>
      <c r="BJ112" s="7" t="str">
        <f t="shared" si="117"/>
        <v/>
      </c>
      <c r="BK112" s="7" t="str">
        <f t="shared" si="89"/>
        <v/>
      </c>
      <c r="BL112" s="7" t="str">
        <f t="shared" si="90"/>
        <v/>
      </c>
      <c r="BM112" s="7" t="str">
        <f t="shared" si="91"/>
        <v/>
      </c>
      <c r="BN112" s="7" t="str">
        <f t="shared" si="92"/>
        <v/>
      </c>
      <c r="BO112" s="7" t="str">
        <f t="shared" si="93"/>
        <v/>
      </c>
      <c r="BP112" s="7" t="str">
        <f t="shared" si="94"/>
        <v/>
      </c>
      <c r="BQ112" s="7" t="str">
        <f t="shared" si="95"/>
        <v/>
      </c>
      <c r="BR112" s="7" t="str">
        <f t="shared" si="96"/>
        <v/>
      </c>
      <c r="BS112" s="7" t="str">
        <f t="shared" si="97"/>
        <v/>
      </c>
      <c r="BT112" s="7" t="str">
        <f t="shared" si="98"/>
        <v/>
      </c>
      <c r="BU112" s="7" t="str">
        <f t="shared" si="99"/>
        <v/>
      </c>
      <c r="BV112" s="7" t="str">
        <f t="shared" si="100"/>
        <v/>
      </c>
      <c r="BW112" s="7">
        <f t="shared" si="75"/>
        <v>4.9999999988358468E-2</v>
      </c>
      <c r="BX112" s="7" t="str">
        <f t="shared" si="101"/>
        <v/>
      </c>
      <c r="BY112" s="7" t="str">
        <f t="shared" si="102"/>
        <v/>
      </c>
      <c r="BZ112" s="7" t="str">
        <f t="shared" si="103"/>
        <v/>
      </c>
      <c r="CA112" s="7" t="str">
        <f t="shared" si="104"/>
        <v/>
      </c>
      <c r="CB112" s="54"/>
      <c r="CC112" s="13"/>
      <c r="CD112" s="13"/>
      <c r="CE112" s="13"/>
      <c r="CF112" s="13"/>
      <c r="CG112" s="13"/>
      <c r="CH112" s="13"/>
      <c r="CI112" s="13"/>
      <c r="CJ112" s="13"/>
      <c r="CL112" s="21"/>
    </row>
    <row r="113" spans="2:90" ht="16.5" thickBot="1" x14ac:dyDescent="0.3">
      <c r="B113" s="114" t="s">
        <v>106</v>
      </c>
      <c r="C113" s="114" t="s">
        <v>194</v>
      </c>
      <c r="D113" s="115">
        <v>3</v>
      </c>
      <c r="E113" s="117">
        <f t="shared" si="105"/>
        <v>44449</v>
      </c>
      <c r="F113" s="118">
        <f t="shared" si="106"/>
        <v>0.8520833333333333</v>
      </c>
      <c r="G113" s="22">
        <v>0.85763888888888884</v>
      </c>
      <c r="H113" s="5">
        <f t="shared" si="76"/>
        <v>0.13333333341870457</v>
      </c>
      <c r="I113" s="6">
        <f t="shared" si="77"/>
        <v>44449.852083333331</v>
      </c>
      <c r="J113" s="6">
        <f t="shared" si="78"/>
        <v>44449.857638888891</v>
      </c>
      <c r="K113" s="23" t="s">
        <v>142</v>
      </c>
      <c r="L113" s="3" t="str">
        <f t="shared" si="107"/>
        <v/>
      </c>
      <c r="M113" s="2">
        <f>IF(OR(K113="Rota",K113="Desliza"),(IF((MAX(N$36:N112))&gt;F$17,(MAX(N$36:N112)),F$17)),N112)</f>
        <v>5432</v>
      </c>
      <c r="N113" s="42">
        <v>5432</v>
      </c>
      <c r="O113" s="2">
        <f t="shared" si="108"/>
        <v>0</v>
      </c>
      <c r="P113" s="3" t="str">
        <f t="shared" si="109"/>
        <v/>
      </c>
      <c r="Q113" s="24"/>
      <c r="R113" s="24"/>
      <c r="S113" s="24"/>
      <c r="T113" s="132" t="str">
        <f t="shared" si="69"/>
        <v/>
      </c>
      <c r="U113" s="25"/>
      <c r="V113" s="25"/>
      <c r="W113" s="24"/>
      <c r="X113" s="26"/>
      <c r="Y113" s="25"/>
      <c r="Z113" s="25"/>
      <c r="AA113" s="3" t="str">
        <f t="shared" si="110"/>
        <v/>
      </c>
      <c r="AB113" s="24"/>
      <c r="AC113" s="26"/>
      <c r="AD113" s="25"/>
      <c r="AE113" s="54"/>
      <c r="AF113" s="54" t="s">
        <v>150</v>
      </c>
      <c r="AG113" s="54"/>
      <c r="AH113" s="54"/>
      <c r="AI113" s="54"/>
      <c r="AJ113" s="54"/>
      <c r="AK113" s="25"/>
      <c r="AL113" s="54" t="str">
        <f t="shared" si="70"/>
        <v/>
      </c>
      <c r="AM113" s="200" t="str">
        <f t="shared" si="71"/>
        <v/>
      </c>
      <c r="AN113" s="201" t="str">
        <f t="shared" si="72"/>
        <v/>
      </c>
      <c r="AO113" s="200" t="str">
        <f t="shared" si="79"/>
        <v/>
      </c>
      <c r="AP113" s="200" t="str">
        <f t="shared" si="73"/>
        <v/>
      </c>
      <c r="AQ113" s="200" t="str">
        <f t="shared" si="74"/>
        <v/>
      </c>
      <c r="AR113" s="200" t="str">
        <f t="shared" si="80"/>
        <v/>
      </c>
      <c r="AS113" s="200" t="str">
        <f t="shared" si="81"/>
        <v/>
      </c>
      <c r="AT113" s="200" t="str">
        <f t="shared" si="82"/>
        <v/>
      </c>
      <c r="AU113" s="200" t="str">
        <f t="shared" si="83"/>
        <v/>
      </c>
      <c r="AV113" s="54">
        <v>0.78333333344198763</v>
      </c>
      <c r="AW113" s="200" t="str">
        <f t="shared" si="84"/>
        <v/>
      </c>
      <c r="AX113" s="201" t="str">
        <f t="shared" si="85"/>
        <v/>
      </c>
      <c r="AY113" s="7" t="str">
        <f t="shared" si="86"/>
        <v/>
      </c>
      <c r="AZ113" s="7" t="str">
        <f t="shared" si="87"/>
        <v/>
      </c>
      <c r="BA113" s="7" t="str">
        <f t="shared" si="88"/>
        <v/>
      </c>
      <c r="BB113" s="7" t="str">
        <f t="shared" si="111"/>
        <v/>
      </c>
      <c r="BC113" s="7" t="str">
        <f t="shared" si="112"/>
        <v/>
      </c>
      <c r="BD113" s="7" t="str">
        <f t="shared" si="113"/>
        <v/>
      </c>
      <c r="BE113" s="7" t="str">
        <f t="shared" si="114"/>
        <v/>
      </c>
      <c r="BF113" s="7" t="str">
        <f t="shared" si="67"/>
        <v/>
      </c>
      <c r="BG113" s="7" t="str">
        <f t="shared" si="68"/>
        <v/>
      </c>
      <c r="BH113" s="7" t="str">
        <f t="shared" si="115"/>
        <v/>
      </c>
      <c r="BI113" s="7" t="str">
        <f t="shared" si="116"/>
        <v/>
      </c>
      <c r="BJ113" s="7" t="str">
        <f t="shared" si="117"/>
        <v/>
      </c>
      <c r="BK113" s="7" t="str">
        <f t="shared" si="89"/>
        <v/>
      </c>
      <c r="BL113" s="7" t="str">
        <f t="shared" si="90"/>
        <v/>
      </c>
      <c r="BM113" s="7" t="str">
        <f t="shared" si="91"/>
        <v/>
      </c>
      <c r="BN113" s="7" t="str">
        <f t="shared" si="92"/>
        <v/>
      </c>
      <c r="BO113" s="7" t="str">
        <f t="shared" si="93"/>
        <v/>
      </c>
      <c r="BP113" s="7" t="str">
        <f t="shared" si="94"/>
        <v/>
      </c>
      <c r="BQ113" s="7" t="str">
        <f t="shared" si="95"/>
        <v/>
      </c>
      <c r="BR113" s="7" t="str">
        <f t="shared" si="96"/>
        <v/>
      </c>
      <c r="BS113" s="7" t="str">
        <f t="shared" si="97"/>
        <v/>
      </c>
      <c r="BT113" s="7" t="str">
        <f t="shared" si="98"/>
        <v/>
      </c>
      <c r="BU113" s="7" t="str">
        <f t="shared" si="99"/>
        <v/>
      </c>
      <c r="BV113" s="7" t="str">
        <f t="shared" si="100"/>
        <v/>
      </c>
      <c r="BW113" s="7" t="str">
        <f t="shared" si="75"/>
        <v/>
      </c>
      <c r="BX113" s="7" t="str">
        <f t="shared" si="101"/>
        <v/>
      </c>
      <c r="BY113" s="7" t="str">
        <f t="shared" si="102"/>
        <v/>
      </c>
      <c r="BZ113" s="7" t="str">
        <f t="shared" si="103"/>
        <v/>
      </c>
      <c r="CA113" s="7" t="str">
        <f t="shared" si="104"/>
        <v/>
      </c>
      <c r="CB113" s="54"/>
      <c r="CC113" s="13"/>
      <c r="CD113" s="13"/>
      <c r="CE113" s="13"/>
      <c r="CF113" s="13"/>
      <c r="CG113" s="13"/>
      <c r="CH113" s="13"/>
      <c r="CI113" s="13"/>
      <c r="CJ113" s="13"/>
      <c r="CL113" s="21"/>
    </row>
    <row r="114" spans="2:90" ht="16.5" thickBot="1" x14ac:dyDescent="0.3">
      <c r="B114" s="114" t="s">
        <v>106</v>
      </c>
      <c r="C114" s="114" t="s">
        <v>188</v>
      </c>
      <c r="D114" s="115">
        <v>3</v>
      </c>
      <c r="E114" s="117">
        <f t="shared" si="105"/>
        <v>44449</v>
      </c>
      <c r="F114" s="118">
        <f t="shared" si="106"/>
        <v>0.85763888888888884</v>
      </c>
      <c r="G114" s="22">
        <v>0.87430555555555556</v>
      </c>
      <c r="H114" s="5">
        <f t="shared" si="76"/>
        <v>0.39999999990686774</v>
      </c>
      <c r="I114" s="6">
        <f t="shared" si="77"/>
        <v>44449.857638888891</v>
      </c>
      <c r="J114" s="6">
        <f t="shared" si="78"/>
        <v>44449.874305555553</v>
      </c>
      <c r="K114" s="23" t="s">
        <v>17</v>
      </c>
      <c r="L114" s="3" t="str">
        <f t="shared" si="107"/>
        <v/>
      </c>
      <c r="M114" s="2">
        <f>IF(OR(K114="Rota",K114="Desliza"),(IF((MAX(N$36:N113))&gt;F$17,(MAX(N$36:N113)),F$17)),N113)</f>
        <v>5432</v>
      </c>
      <c r="N114" s="42">
        <v>5455</v>
      </c>
      <c r="O114" s="2">
        <f t="shared" si="108"/>
        <v>23</v>
      </c>
      <c r="P114" s="3">
        <f t="shared" si="109"/>
        <v>57.500000013387762</v>
      </c>
      <c r="Q114" s="24"/>
      <c r="R114" s="24"/>
      <c r="S114" s="24">
        <v>70</v>
      </c>
      <c r="T114" s="132">
        <f t="shared" si="69"/>
        <v>70</v>
      </c>
      <c r="U114" s="25">
        <v>12</v>
      </c>
      <c r="V114" s="25">
        <v>1190</v>
      </c>
      <c r="W114" s="24">
        <v>14.5</v>
      </c>
      <c r="X114" s="26">
        <v>10</v>
      </c>
      <c r="Y114" s="25">
        <v>2310</v>
      </c>
      <c r="Z114" s="25">
        <v>2320</v>
      </c>
      <c r="AA114" s="3">
        <f t="shared" si="110"/>
        <v>10</v>
      </c>
      <c r="AB114" s="24">
        <v>175</v>
      </c>
      <c r="AC114" s="26">
        <v>220</v>
      </c>
      <c r="AD114" s="25">
        <v>185</v>
      </c>
      <c r="AE114" s="54"/>
      <c r="AF114" s="54" t="s">
        <v>150</v>
      </c>
      <c r="AG114" s="54"/>
      <c r="AH114" s="54"/>
      <c r="AI114" s="54"/>
      <c r="AJ114" s="54"/>
      <c r="AK114" s="25"/>
      <c r="AL114" s="54">
        <f t="shared" si="70"/>
        <v>45</v>
      </c>
      <c r="AM114" s="200">
        <f t="shared" si="71"/>
        <v>50</v>
      </c>
      <c r="AN114" s="201">
        <f t="shared" si="72"/>
        <v>45</v>
      </c>
      <c r="AO114" s="200" t="str">
        <f t="shared" si="79"/>
        <v/>
      </c>
      <c r="AP114" s="200" t="str">
        <f t="shared" si="73"/>
        <v/>
      </c>
      <c r="AQ114" s="200" t="str">
        <f t="shared" si="74"/>
        <v/>
      </c>
      <c r="AR114" s="200" t="str">
        <f t="shared" si="80"/>
        <v/>
      </c>
      <c r="AS114" s="200" t="str">
        <f t="shared" si="81"/>
        <v/>
      </c>
      <c r="AT114" s="200">
        <f t="shared" si="82"/>
        <v>23</v>
      </c>
      <c r="AU114" s="200">
        <f t="shared" si="83"/>
        <v>0.39999999990686774</v>
      </c>
      <c r="AV114" s="54">
        <v>0.56666666659293696</v>
      </c>
      <c r="AW114" s="200">
        <f t="shared" si="84"/>
        <v>40.588235299398633</v>
      </c>
      <c r="AX114" s="201" t="str">
        <f t="shared" si="85"/>
        <v/>
      </c>
      <c r="AY114" s="7">
        <f t="shared" si="86"/>
        <v>57.500000013387762</v>
      </c>
      <c r="AZ114" s="7" t="str">
        <f t="shared" si="87"/>
        <v/>
      </c>
      <c r="BA114" s="7">
        <f t="shared" si="88"/>
        <v>40.588235299398633</v>
      </c>
      <c r="BB114" s="7" t="str">
        <f t="shared" si="111"/>
        <v/>
      </c>
      <c r="BC114" s="7">
        <f t="shared" si="112"/>
        <v>23</v>
      </c>
      <c r="BD114" s="7" t="str">
        <f t="shared" si="113"/>
        <v/>
      </c>
      <c r="BE114" s="7" t="str">
        <f t="shared" si="114"/>
        <v/>
      </c>
      <c r="BF114" s="7" t="str">
        <f t="shared" si="67"/>
        <v/>
      </c>
      <c r="BG114" s="7">
        <f t="shared" si="68"/>
        <v>23</v>
      </c>
      <c r="BH114" s="7" t="str">
        <f t="shared" si="115"/>
        <v/>
      </c>
      <c r="BI114" s="7" t="str">
        <f t="shared" si="116"/>
        <v/>
      </c>
      <c r="BJ114" s="7" t="str">
        <f t="shared" si="117"/>
        <v/>
      </c>
      <c r="BK114" s="7" t="str">
        <f t="shared" si="89"/>
        <v/>
      </c>
      <c r="BL114" s="7" t="str">
        <f t="shared" si="90"/>
        <v/>
      </c>
      <c r="BM114" s="7" t="str">
        <f t="shared" si="91"/>
        <v/>
      </c>
      <c r="BN114" s="7" t="str">
        <f t="shared" si="92"/>
        <v/>
      </c>
      <c r="BO114" s="7" t="str">
        <f t="shared" si="93"/>
        <v/>
      </c>
      <c r="BP114" s="7" t="str">
        <f t="shared" si="94"/>
        <v/>
      </c>
      <c r="BQ114" s="7" t="str">
        <f t="shared" si="95"/>
        <v/>
      </c>
      <c r="BR114" s="7" t="str">
        <f t="shared" si="96"/>
        <v/>
      </c>
      <c r="BS114" s="7" t="str">
        <f t="shared" si="97"/>
        <v/>
      </c>
      <c r="BT114" s="7" t="str">
        <f t="shared" si="98"/>
        <v/>
      </c>
      <c r="BU114" s="7" t="str">
        <f t="shared" si="99"/>
        <v/>
      </c>
      <c r="BV114" s="7" t="str">
        <f t="shared" si="100"/>
        <v/>
      </c>
      <c r="BW114" s="7" t="str">
        <f t="shared" si="75"/>
        <v/>
      </c>
      <c r="BX114" s="7" t="str">
        <f t="shared" si="101"/>
        <v/>
      </c>
      <c r="BY114" s="7" t="str">
        <f t="shared" si="102"/>
        <v/>
      </c>
      <c r="BZ114" s="7" t="str">
        <f t="shared" si="103"/>
        <v/>
      </c>
      <c r="CA114" s="7" t="str">
        <f t="shared" si="104"/>
        <v/>
      </c>
      <c r="CB114" s="54"/>
      <c r="CC114" s="13"/>
      <c r="CD114" s="13"/>
      <c r="CE114" s="13"/>
      <c r="CF114" s="13"/>
      <c r="CG114" s="13"/>
      <c r="CH114" s="13"/>
      <c r="CI114" s="13"/>
      <c r="CJ114" s="13"/>
      <c r="CL114" s="21"/>
    </row>
    <row r="115" spans="2:90" ht="16.5" thickBot="1" x14ac:dyDescent="0.3">
      <c r="B115" s="114" t="s">
        <v>106</v>
      </c>
      <c r="C115" s="114" t="s">
        <v>188</v>
      </c>
      <c r="D115" s="115">
        <v>3</v>
      </c>
      <c r="E115" s="117">
        <f t="shared" si="105"/>
        <v>44449</v>
      </c>
      <c r="F115" s="118">
        <f t="shared" si="106"/>
        <v>0.87430555555555556</v>
      </c>
      <c r="G115" s="22">
        <v>0.87847222222222221</v>
      </c>
      <c r="H115" s="5">
        <f t="shared" si="76"/>
        <v>9.9999999976716936E-2</v>
      </c>
      <c r="I115" s="6">
        <f t="shared" si="77"/>
        <v>44449.874305555553</v>
      </c>
      <c r="J115" s="6">
        <f t="shared" si="78"/>
        <v>44449.878472222219</v>
      </c>
      <c r="K115" s="23" t="s">
        <v>21</v>
      </c>
      <c r="L115" s="3" t="str">
        <f t="shared" si="107"/>
        <v/>
      </c>
      <c r="M115" s="2">
        <f>IF(OR(K115="Rota",K115="Desliza"),(IF((MAX(N$36:N114))&gt;F$17,(MAX(N$36:N114)),F$17)),N114)</f>
        <v>5455</v>
      </c>
      <c r="N115" s="42">
        <v>5455</v>
      </c>
      <c r="O115" s="2">
        <f t="shared" si="108"/>
        <v>0</v>
      </c>
      <c r="P115" s="3" t="str">
        <f t="shared" si="109"/>
        <v/>
      </c>
      <c r="Q115" s="24"/>
      <c r="R115" s="24"/>
      <c r="S115" s="24"/>
      <c r="T115" s="132">
        <f t="shared" si="69"/>
        <v>0</v>
      </c>
      <c r="U115" s="25"/>
      <c r="V115" s="25">
        <v>1190</v>
      </c>
      <c r="W115" s="24"/>
      <c r="X115" s="26"/>
      <c r="Y115" s="25"/>
      <c r="Z115" s="25"/>
      <c r="AA115" s="3" t="str">
        <f t="shared" si="110"/>
        <v/>
      </c>
      <c r="AB115" s="24"/>
      <c r="AC115" s="26"/>
      <c r="AD115" s="25"/>
      <c r="AE115" s="54"/>
      <c r="AF115" s="54" t="s">
        <v>150</v>
      </c>
      <c r="AG115" s="54"/>
      <c r="AH115" s="54"/>
      <c r="AI115" s="54"/>
      <c r="AJ115" s="54"/>
      <c r="AK115" s="25" t="s">
        <v>308</v>
      </c>
      <c r="AL115" s="54" t="str">
        <f t="shared" si="70"/>
        <v/>
      </c>
      <c r="AM115" s="200" t="str">
        <f t="shared" si="71"/>
        <v/>
      </c>
      <c r="AN115" s="201" t="str">
        <f t="shared" si="72"/>
        <v/>
      </c>
      <c r="AO115" s="200" t="str">
        <f t="shared" si="79"/>
        <v/>
      </c>
      <c r="AP115" s="200" t="str">
        <f t="shared" si="73"/>
        <v/>
      </c>
      <c r="AQ115" s="200" t="str">
        <f t="shared" si="74"/>
        <v/>
      </c>
      <c r="AR115" s="200" t="str">
        <f t="shared" si="80"/>
        <v/>
      </c>
      <c r="AS115" s="200">
        <f t="shared" si="81"/>
        <v>0.1</v>
      </c>
      <c r="AT115" s="200" t="str">
        <f t="shared" si="82"/>
        <v/>
      </c>
      <c r="AU115" s="200">
        <f t="shared" si="83"/>
        <v>9.9999999976716936E-2</v>
      </c>
      <c r="AV115" s="54">
        <v>0.68333333329064772</v>
      </c>
      <c r="AW115" s="200" t="str">
        <f t="shared" si="84"/>
        <v/>
      </c>
      <c r="AX115" s="201" t="str">
        <f t="shared" si="85"/>
        <v/>
      </c>
      <c r="AY115" s="7" t="str">
        <f t="shared" si="86"/>
        <v/>
      </c>
      <c r="AZ115" s="7" t="str">
        <f t="shared" si="87"/>
        <v/>
      </c>
      <c r="BA115" s="7" t="str">
        <f t="shared" si="88"/>
        <v/>
      </c>
      <c r="BB115" s="7" t="str">
        <f t="shared" si="111"/>
        <v/>
      </c>
      <c r="BC115" s="7" t="str">
        <f t="shared" si="112"/>
        <v/>
      </c>
      <c r="BD115" s="7" t="str">
        <f t="shared" si="113"/>
        <v/>
      </c>
      <c r="BE115" s="7" t="str">
        <f t="shared" si="114"/>
        <v/>
      </c>
      <c r="BF115" s="7" t="str">
        <f t="shared" si="67"/>
        <v/>
      </c>
      <c r="BG115" s="7" t="str">
        <f t="shared" si="68"/>
        <v/>
      </c>
      <c r="BH115" s="7" t="str">
        <f t="shared" si="115"/>
        <v/>
      </c>
      <c r="BI115" s="7" t="str">
        <f t="shared" si="116"/>
        <v/>
      </c>
      <c r="BJ115" s="7" t="str">
        <f t="shared" si="117"/>
        <v/>
      </c>
      <c r="BK115" s="7" t="str">
        <f t="shared" si="89"/>
        <v/>
      </c>
      <c r="BL115" s="7" t="str">
        <f t="shared" si="90"/>
        <v/>
      </c>
      <c r="BM115" s="7" t="str">
        <f t="shared" si="91"/>
        <v/>
      </c>
      <c r="BN115" s="7" t="str">
        <f t="shared" si="92"/>
        <v/>
      </c>
      <c r="BO115" s="7" t="str">
        <f t="shared" si="93"/>
        <v/>
      </c>
      <c r="BP115" s="7" t="str">
        <f t="shared" si="94"/>
        <v/>
      </c>
      <c r="BQ115" s="7" t="str">
        <f t="shared" si="95"/>
        <v/>
      </c>
      <c r="BR115" s="7" t="str">
        <f t="shared" si="96"/>
        <v/>
      </c>
      <c r="BS115" s="7" t="str">
        <f t="shared" si="97"/>
        <v/>
      </c>
      <c r="BT115" s="7" t="str">
        <f t="shared" si="98"/>
        <v/>
      </c>
      <c r="BU115" s="7" t="str">
        <f t="shared" si="99"/>
        <v/>
      </c>
      <c r="BV115" s="7" t="str">
        <f t="shared" si="100"/>
        <v/>
      </c>
      <c r="BW115" s="7" t="str">
        <f t="shared" si="75"/>
        <v/>
      </c>
      <c r="BX115" s="7" t="str">
        <f t="shared" si="101"/>
        <v/>
      </c>
      <c r="BY115" s="7">
        <f t="shared" si="102"/>
        <v>9.9999999976716936E-2</v>
      </c>
      <c r="BZ115" s="7" t="str">
        <f t="shared" si="103"/>
        <v/>
      </c>
      <c r="CA115" s="7" t="str">
        <f t="shared" si="104"/>
        <v/>
      </c>
      <c r="CB115" s="54"/>
      <c r="CC115" s="13"/>
      <c r="CD115" s="13"/>
      <c r="CE115" s="13"/>
      <c r="CF115" s="13"/>
      <c r="CG115" s="13"/>
      <c r="CH115" s="13"/>
      <c r="CI115" s="13"/>
      <c r="CJ115" s="13"/>
      <c r="CL115" s="21"/>
    </row>
    <row r="116" spans="2:90" ht="16.5" thickBot="1" x14ac:dyDescent="0.3">
      <c r="B116" s="114" t="s">
        <v>106</v>
      </c>
      <c r="C116" s="114" t="s">
        <v>188</v>
      </c>
      <c r="D116" s="115">
        <v>3</v>
      </c>
      <c r="E116" s="117">
        <f t="shared" si="105"/>
        <v>44449</v>
      </c>
      <c r="F116" s="118">
        <f t="shared" si="106"/>
        <v>0.87847222222222221</v>
      </c>
      <c r="G116" s="22">
        <v>0.89444444444444438</v>
      </c>
      <c r="H116" s="5">
        <f t="shared" si="76"/>
        <v>0.38333333336049691</v>
      </c>
      <c r="I116" s="6">
        <f t="shared" si="77"/>
        <v>44449.878472222219</v>
      </c>
      <c r="J116" s="6">
        <f t="shared" si="78"/>
        <v>44449.894444444442</v>
      </c>
      <c r="K116" s="23" t="s">
        <v>17</v>
      </c>
      <c r="L116" s="3" t="str">
        <f t="shared" si="107"/>
        <v/>
      </c>
      <c r="M116" s="2">
        <f>IF(OR(K116="Rota",K116="Desliza"),(IF((MAX(N$36:N115))&gt;F$17,(MAX(N$36:N115)),F$17)),N115)</f>
        <v>5455</v>
      </c>
      <c r="N116" s="42">
        <v>5476</v>
      </c>
      <c r="O116" s="2">
        <f t="shared" si="108"/>
        <v>21</v>
      </c>
      <c r="P116" s="3">
        <f t="shared" si="109"/>
        <v>54.782608691770193</v>
      </c>
      <c r="Q116" s="24"/>
      <c r="R116" s="24"/>
      <c r="S116" s="24">
        <v>80</v>
      </c>
      <c r="T116" s="132">
        <f t="shared" si="69"/>
        <v>80</v>
      </c>
      <c r="U116" s="25">
        <v>12</v>
      </c>
      <c r="V116" s="25">
        <v>1190</v>
      </c>
      <c r="W116" s="24">
        <v>15</v>
      </c>
      <c r="X116" s="26">
        <v>10</v>
      </c>
      <c r="Y116" s="25">
        <v>2310</v>
      </c>
      <c r="Z116" s="25">
        <v>2350</v>
      </c>
      <c r="AA116" s="3">
        <f t="shared" si="110"/>
        <v>40</v>
      </c>
      <c r="AB116" s="24"/>
      <c r="AC116" s="26"/>
      <c r="AD116" s="25"/>
      <c r="AE116" s="54"/>
      <c r="AF116" s="54" t="s">
        <v>150</v>
      </c>
      <c r="AG116" s="54"/>
      <c r="AH116" s="54"/>
      <c r="AI116" s="54"/>
      <c r="AJ116" s="54"/>
      <c r="AK116" s="25"/>
      <c r="AL116" s="54">
        <f t="shared" si="70"/>
        <v>45</v>
      </c>
      <c r="AM116" s="200">
        <f t="shared" si="71"/>
        <v>50</v>
      </c>
      <c r="AN116" s="201">
        <f t="shared" si="72"/>
        <v>45</v>
      </c>
      <c r="AO116" s="200" t="str">
        <f t="shared" si="79"/>
        <v/>
      </c>
      <c r="AP116" s="200" t="str">
        <f t="shared" si="73"/>
        <v/>
      </c>
      <c r="AQ116" s="200" t="str">
        <f t="shared" si="74"/>
        <v/>
      </c>
      <c r="AR116" s="200" t="str">
        <f t="shared" si="80"/>
        <v/>
      </c>
      <c r="AS116" s="200" t="str">
        <f t="shared" si="81"/>
        <v/>
      </c>
      <c r="AT116" s="200">
        <f t="shared" si="82"/>
        <v>21</v>
      </c>
      <c r="AU116" s="200">
        <f t="shared" si="83"/>
        <v>0.38333333336049691</v>
      </c>
      <c r="AV116" s="54">
        <v>0.48333333333721384</v>
      </c>
      <c r="AW116" s="200">
        <f t="shared" si="84"/>
        <v>43.448275861720134</v>
      </c>
      <c r="AX116" s="201" t="str">
        <f t="shared" si="85"/>
        <v/>
      </c>
      <c r="AY116" s="7">
        <f t="shared" si="86"/>
        <v>54.782608691770193</v>
      </c>
      <c r="AZ116" s="7" t="str">
        <f t="shared" si="87"/>
        <v/>
      </c>
      <c r="BA116" s="7">
        <f t="shared" si="88"/>
        <v>43.448275861720134</v>
      </c>
      <c r="BB116" s="7" t="str">
        <f t="shared" si="111"/>
        <v/>
      </c>
      <c r="BC116" s="7">
        <f t="shared" si="112"/>
        <v>21</v>
      </c>
      <c r="BD116" s="7" t="str">
        <f t="shared" si="113"/>
        <v/>
      </c>
      <c r="BE116" s="7" t="str">
        <f t="shared" si="114"/>
        <v/>
      </c>
      <c r="BF116" s="7" t="str">
        <f t="shared" si="67"/>
        <v/>
      </c>
      <c r="BG116" s="7">
        <f t="shared" si="68"/>
        <v>21</v>
      </c>
      <c r="BH116" s="7" t="str">
        <f t="shared" si="115"/>
        <v/>
      </c>
      <c r="BI116" s="7" t="str">
        <f t="shared" si="116"/>
        <v/>
      </c>
      <c r="BJ116" s="7" t="str">
        <f t="shared" si="117"/>
        <v/>
      </c>
      <c r="BK116" s="7" t="str">
        <f t="shared" si="89"/>
        <v/>
      </c>
      <c r="BL116" s="7" t="str">
        <f t="shared" si="90"/>
        <v/>
      </c>
      <c r="BM116" s="7" t="str">
        <f t="shared" si="91"/>
        <v/>
      </c>
      <c r="BN116" s="7" t="str">
        <f t="shared" si="92"/>
        <v/>
      </c>
      <c r="BO116" s="7" t="str">
        <f t="shared" si="93"/>
        <v/>
      </c>
      <c r="BP116" s="7" t="str">
        <f t="shared" si="94"/>
        <v/>
      </c>
      <c r="BQ116" s="7" t="str">
        <f t="shared" si="95"/>
        <v/>
      </c>
      <c r="BR116" s="7" t="str">
        <f t="shared" si="96"/>
        <v/>
      </c>
      <c r="BS116" s="7" t="str">
        <f t="shared" si="97"/>
        <v/>
      </c>
      <c r="BT116" s="7" t="str">
        <f t="shared" si="98"/>
        <v/>
      </c>
      <c r="BU116" s="7" t="str">
        <f t="shared" si="99"/>
        <v/>
      </c>
      <c r="BV116" s="7" t="str">
        <f t="shared" si="100"/>
        <v/>
      </c>
      <c r="BW116" s="7" t="str">
        <f t="shared" si="75"/>
        <v/>
      </c>
      <c r="BX116" s="7" t="str">
        <f t="shared" si="101"/>
        <v/>
      </c>
      <c r="BY116" s="7" t="str">
        <f t="shared" si="102"/>
        <v/>
      </c>
      <c r="BZ116" s="7" t="str">
        <f t="shared" si="103"/>
        <v/>
      </c>
      <c r="CA116" s="7" t="str">
        <f t="shared" si="104"/>
        <v/>
      </c>
      <c r="CB116" s="54"/>
      <c r="CC116" s="13"/>
      <c r="CD116" s="13"/>
      <c r="CE116" s="13"/>
      <c r="CF116" s="13"/>
      <c r="CG116" s="13"/>
      <c r="CH116" s="13"/>
      <c r="CI116" s="13"/>
      <c r="CJ116" s="13"/>
      <c r="CL116" s="21"/>
    </row>
    <row r="117" spans="2:90" ht="16.5" thickBot="1" x14ac:dyDescent="0.3">
      <c r="B117" s="114" t="s">
        <v>106</v>
      </c>
      <c r="C117" s="114" t="s">
        <v>188</v>
      </c>
      <c r="D117" s="115">
        <v>3</v>
      </c>
      <c r="E117" s="117">
        <f t="shared" si="105"/>
        <v>44449</v>
      </c>
      <c r="F117" s="118">
        <f t="shared" si="106"/>
        <v>0.89444444444444438</v>
      </c>
      <c r="G117" s="22">
        <v>0.8965277777777777</v>
      </c>
      <c r="H117" s="5">
        <f t="shared" si="76"/>
        <v>4.9999999988358468E-2</v>
      </c>
      <c r="I117" s="6">
        <f t="shared" si="77"/>
        <v>44449.894444444442</v>
      </c>
      <c r="J117" s="6">
        <f t="shared" si="78"/>
        <v>44449.896527777775</v>
      </c>
      <c r="K117" s="23" t="s">
        <v>21</v>
      </c>
      <c r="L117" s="3" t="str">
        <f t="shared" si="107"/>
        <v/>
      </c>
      <c r="M117" s="2">
        <f>IF(OR(K117="Rota",K117="Desliza"),(IF((MAX(N$36:N116))&gt;F$17,(MAX(N$36:N116)),F$17)),N116)</f>
        <v>5476</v>
      </c>
      <c r="N117" s="42">
        <v>5476</v>
      </c>
      <c r="O117" s="2">
        <f t="shared" si="108"/>
        <v>0</v>
      </c>
      <c r="P117" s="3" t="str">
        <f t="shared" si="109"/>
        <v/>
      </c>
      <c r="Q117" s="24"/>
      <c r="R117" s="24"/>
      <c r="S117" s="24"/>
      <c r="T117" s="132">
        <f t="shared" si="69"/>
        <v>0</v>
      </c>
      <c r="U117" s="25"/>
      <c r="V117" s="25">
        <v>1190</v>
      </c>
      <c r="W117" s="24"/>
      <c r="X117" s="26"/>
      <c r="Y117" s="25"/>
      <c r="Z117" s="25"/>
      <c r="AA117" s="3" t="str">
        <f t="shared" si="110"/>
        <v/>
      </c>
      <c r="AB117" s="24"/>
      <c r="AC117" s="26"/>
      <c r="AD117" s="25"/>
      <c r="AE117" s="54"/>
      <c r="AF117" s="54" t="s">
        <v>150</v>
      </c>
      <c r="AG117" s="54"/>
      <c r="AH117" s="54"/>
      <c r="AI117" s="54"/>
      <c r="AJ117" s="54"/>
      <c r="AK117" s="25" t="s">
        <v>308</v>
      </c>
      <c r="AL117" s="54" t="str">
        <f t="shared" si="70"/>
        <v/>
      </c>
      <c r="AM117" s="200" t="str">
        <f t="shared" si="71"/>
        <v/>
      </c>
      <c r="AN117" s="201" t="str">
        <f t="shared" si="72"/>
        <v/>
      </c>
      <c r="AO117" s="200" t="str">
        <f t="shared" si="79"/>
        <v/>
      </c>
      <c r="AP117" s="200" t="str">
        <f t="shared" si="73"/>
        <v/>
      </c>
      <c r="AQ117" s="200" t="str">
        <f t="shared" si="74"/>
        <v/>
      </c>
      <c r="AR117" s="200" t="str">
        <f t="shared" si="80"/>
        <v/>
      </c>
      <c r="AS117" s="200">
        <f t="shared" si="81"/>
        <v>0.1</v>
      </c>
      <c r="AT117" s="200" t="str">
        <f t="shared" si="82"/>
        <v/>
      </c>
      <c r="AU117" s="200">
        <f t="shared" si="83"/>
        <v>4.9999999988358468E-2</v>
      </c>
      <c r="AV117" s="54">
        <v>0.24999999994179234</v>
      </c>
      <c r="AW117" s="200" t="str">
        <f t="shared" si="84"/>
        <v/>
      </c>
      <c r="AX117" s="201" t="str">
        <f t="shared" si="85"/>
        <v/>
      </c>
      <c r="AY117" s="7" t="str">
        <f t="shared" si="86"/>
        <v/>
      </c>
      <c r="AZ117" s="7" t="str">
        <f t="shared" si="87"/>
        <v/>
      </c>
      <c r="BA117" s="7" t="str">
        <f t="shared" si="88"/>
        <v/>
      </c>
      <c r="BB117" s="7" t="str">
        <f t="shared" si="111"/>
        <v/>
      </c>
      <c r="BC117" s="7" t="str">
        <f t="shared" si="112"/>
        <v/>
      </c>
      <c r="BD117" s="7" t="str">
        <f t="shared" si="113"/>
        <v/>
      </c>
      <c r="BE117" s="7" t="str">
        <f t="shared" si="114"/>
        <v/>
      </c>
      <c r="BF117" s="7" t="str">
        <f t="shared" si="67"/>
        <v/>
      </c>
      <c r="BG117" s="7" t="str">
        <f t="shared" si="68"/>
        <v/>
      </c>
      <c r="BH117" s="7" t="str">
        <f t="shared" si="115"/>
        <v/>
      </c>
      <c r="BI117" s="7" t="str">
        <f t="shared" si="116"/>
        <v/>
      </c>
      <c r="BJ117" s="7" t="str">
        <f t="shared" si="117"/>
        <v/>
      </c>
      <c r="BK117" s="7" t="str">
        <f t="shared" si="89"/>
        <v/>
      </c>
      <c r="BL117" s="7" t="str">
        <f t="shared" si="90"/>
        <v/>
      </c>
      <c r="BM117" s="7" t="str">
        <f t="shared" si="91"/>
        <v/>
      </c>
      <c r="BN117" s="7" t="str">
        <f t="shared" si="92"/>
        <v/>
      </c>
      <c r="BO117" s="7" t="str">
        <f t="shared" si="93"/>
        <v/>
      </c>
      <c r="BP117" s="7" t="str">
        <f t="shared" si="94"/>
        <v/>
      </c>
      <c r="BQ117" s="7" t="str">
        <f t="shared" si="95"/>
        <v/>
      </c>
      <c r="BR117" s="7" t="str">
        <f t="shared" si="96"/>
        <v/>
      </c>
      <c r="BS117" s="7" t="str">
        <f t="shared" si="97"/>
        <v/>
      </c>
      <c r="BT117" s="7" t="str">
        <f t="shared" si="98"/>
        <v/>
      </c>
      <c r="BU117" s="7" t="str">
        <f t="shared" si="99"/>
        <v/>
      </c>
      <c r="BV117" s="7" t="str">
        <f t="shared" si="100"/>
        <v/>
      </c>
      <c r="BW117" s="7" t="str">
        <f t="shared" si="75"/>
        <v/>
      </c>
      <c r="BX117" s="7" t="str">
        <f t="shared" si="101"/>
        <v/>
      </c>
      <c r="BY117" s="7">
        <f t="shared" si="102"/>
        <v>4.9999999988358468E-2</v>
      </c>
      <c r="BZ117" s="7" t="str">
        <f t="shared" si="103"/>
        <v/>
      </c>
      <c r="CA117" s="7" t="str">
        <f t="shared" si="104"/>
        <v/>
      </c>
      <c r="CB117" s="54"/>
      <c r="CC117" s="13"/>
      <c r="CD117" s="13"/>
      <c r="CE117" s="13"/>
      <c r="CF117" s="13"/>
      <c r="CG117" s="13"/>
      <c r="CH117" s="13"/>
      <c r="CI117" s="13"/>
      <c r="CJ117" s="13"/>
      <c r="CL117" s="21"/>
    </row>
    <row r="118" spans="2:90" ht="16.5" thickBot="1" x14ac:dyDescent="0.3">
      <c r="B118" s="114" t="s">
        <v>106</v>
      </c>
      <c r="C118" s="114" t="s">
        <v>329</v>
      </c>
      <c r="D118" s="115">
        <v>3</v>
      </c>
      <c r="E118" s="117">
        <f t="shared" si="105"/>
        <v>44449</v>
      </c>
      <c r="F118" s="118">
        <f t="shared" si="106"/>
        <v>0.8965277777777777</v>
      </c>
      <c r="G118" s="22">
        <v>0.93125000000000002</v>
      </c>
      <c r="H118" s="5">
        <f t="shared" si="76"/>
        <v>0.8333333334303461</v>
      </c>
      <c r="I118" s="6">
        <f t="shared" si="77"/>
        <v>44449.896527777775</v>
      </c>
      <c r="J118" s="6">
        <f t="shared" si="78"/>
        <v>44449.931250000001</v>
      </c>
      <c r="K118" s="23" t="s">
        <v>17</v>
      </c>
      <c r="L118" s="3" t="str">
        <f t="shared" si="107"/>
        <v/>
      </c>
      <c r="M118" s="2">
        <f>IF(OR(K118="Rota",K118="Desliza"),(IF((MAX(N$36:N117))&gt;F$17,(MAX(N$36:N117)),F$17)),N117)</f>
        <v>5476</v>
      </c>
      <c r="N118" s="42">
        <v>5525</v>
      </c>
      <c r="O118" s="2">
        <f t="shared" si="108"/>
        <v>49</v>
      </c>
      <c r="P118" s="3">
        <f t="shared" si="109"/>
        <v>58.799999993154778</v>
      </c>
      <c r="Q118" s="24"/>
      <c r="R118" s="24"/>
      <c r="S118" s="24">
        <v>80</v>
      </c>
      <c r="T118" s="132">
        <f t="shared" si="69"/>
        <v>80</v>
      </c>
      <c r="U118" s="25">
        <v>10</v>
      </c>
      <c r="V118" s="25">
        <v>1190</v>
      </c>
      <c r="W118" s="24">
        <v>15</v>
      </c>
      <c r="X118" s="26">
        <v>10</v>
      </c>
      <c r="Y118" s="25">
        <v>2310</v>
      </c>
      <c r="Z118" s="25">
        <v>2350</v>
      </c>
      <c r="AA118" s="3">
        <f t="shared" si="110"/>
        <v>40</v>
      </c>
      <c r="AB118" s="24">
        <v>175</v>
      </c>
      <c r="AC118" s="26">
        <v>220</v>
      </c>
      <c r="AD118" s="25">
        <v>180</v>
      </c>
      <c r="AE118" s="54">
        <v>9.6999999999999993</v>
      </c>
      <c r="AF118" s="54" t="s">
        <v>150</v>
      </c>
      <c r="AG118" s="54"/>
      <c r="AH118" s="54"/>
      <c r="AI118" s="54"/>
      <c r="AJ118" s="54"/>
      <c r="AK118" s="25"/>
      <c r="AL118" s="54">
        <f t="shared" si="70"/>
        <v>45</v>
      </c>
      <c r="AM118" s="200">
        <f t="shared" si="71"/>
        <v>50</v>
      </c>
      <c r="AN118" s="201">
        <f t="shared" si="72"/>
        <v>45</v>
      </c>
      <c r="AO118" s="200" t="str">
        <f t="shared" si="79"/>
        <v/>
      </c>
      <c r="AP118" s="200" t="str">
        <f t="shared" si="73"/>
        <v/>
      </c>
      <c r="AQ118" s="200" t="str">
        <f t="shared" si="74"/>
        <v/>
      </c>
      <c r="AR118" s="200" t="str">
        <f t="shared" si="80"/>
        <v/>
      </c>
      <c r="AS118" s="200" t="str">
        <f t="shared" si="81"/>
        <v/>
      </c>
      <c r="AT118" s="200">
        <f t="shared" si="82"/>
        <v>49</v>
      </c>
      <c r="AU118" s="200">
        <f t="shared" si="83"/>
        <v>0.8333333334303461</v>
      </c>
      <c r="AV118" s="54">
        <v>0.88333333341870457</v>
      </c>
      <c r="AW118" s="200">
        <f t="shared" si="84"/>
        <v>55.471698107846393</v>
      </c>
      <c r="AX118" s="201" t="str">
        <f t="shared" si="85"/>
        <v/>
      </c>
      <c r="AY118" s="7">
        <f t="shared" si="86"/>
        <v>58.799999993154778</v>
      </c>
      <c r="AZ118" s="7" t="str">
        <f t="shared" si="87"/>
        <v/>
      </c>
      <c r="BA118" s="7">
        <f t="shared" si="88"/>
        <v>55.471698107846393</v>
      </c>
      <c r="BB118" s="7" t="str">
        <f t="shared" si="111"/>
        <v/>
      </c>
      <c r="BC118" s="7">
        <f t="shared" si="112"/>
        <v>49</v>
      </c>
      <c r="BD118" s="7" t="str">
        <f t="shared" si="113"/>
        <v/>
      </c>
      <c r="BE118" s="7" t="str">
        <f t="shared" si="114"/>
        <v/>
      </c>
      <c r="BF118" s="7" t="str">
        <f t="shared" si="67"/>
        <v/>
      </c>
      <c r="BG118" s="7">
        <f t="shared" si="68"/>
        <v>49</v>
      </c>
      <c r="BH118" s="7" t="str">
        <f t="shared" si="115"/>
        <v/>
      </c>
      <c r="BI118" s="7" t="str">
        <f t="shared" si="116"/>
        <v/>
      </c>
      <c r="BJ118" s="7" t="str">
        <f t="shared" si="117"/>
        <v/>
      </c>
      <c r="BK118" s="7" t="str">
        <f t="shared" si="89"/>
        <v/>
      </c>
      <c r="BL118" s="7" t="str">
        <f t="shared" si="90"/>
        <v/>
      </c>
      <c r="BM118" s="7" t="str">
        <f t="shared" si="91"/>
        <v/>
      </c>
      <c r="BN118" s="7" t="str">
        <f t="shared" si="92"/>
        <v/>
      </c>
      <c r="BO118" s="7" t="str">
        <f t="shared" si="93"/>
        <v/>
      </c>
      <c r="BP118" s="7" t="str">
        <f t="shared" si="94"/>
        <v/>
      </c>
      <c r="BQ118" s="7" t="str">
        <f t="shared" si="95"/>
        <v/>
      </c>
      <c r="BR118" s="7" t="str">
        <f t="shared" si="96"/>
        <v/>
      </c>
      <c r="BS118" s="7" t="str">
        <f t="shared" si="97"/>
        <v/>
      </c>
      <c r="BT118" s="7" t="str">
        <f t="shared" si="98"/>
        <v/>
      </c>
      <c r="BU118" s="7" t="str">
        <f t="shared" si="99"/>
        <v/>
      </c>
      <c r="BV118" s="7" t="str">
        <f t="shared" si="100"/>
        <v/>
      </c>
      <c r="BW118" s="7" t="str">
        <f t="shared" si="75"/>
        <v/>
      </c>
      <c r="BX118" s="7" t="str">
        <f t="shared" si="101"/>
        <v/>
      </c>
      <c r="BY118" s="7" t="str">
        <f t="shared" si="102"/>
        <v/>
      </c>
      <c r="BZ118" s="7" t="str">
        <f t="shared" si="103"/>
        <v/>
      </c>
      <c r="CA118" s="7" t="str">
        <f t="shared" si="104"/>
        <v/>
      </c>
      <c r="CB118" s="54"/>
      <c r="CC118" s="13"/>
      <c r="CD118" s="13"/>
      <c r="CE118" s="13"/>
      <c r="CF118" s="13"/>
      <c r="CG118" s="13"/>
      <c r="CH118" s="13"/>
      <c r="CI118" s="13"/>
      <c r="CJ118" s="13"/>
      <c r="CL118" s="21"/>
    </row>
    <row r="119" spans="2:90" ht="16.5" thickBot="1" x14ac:dyDescent="0.3">
      <c r="B119" s="114" t="s">
        <v>106</v>
      </c>
      <c r="C119" s="114" t="s">
        <v>329</v>
      </c>
      <c r="D119" s="115">
        <v>3</v>
      </c>
      <c r="E119" s="117">
        <f t="shared" si="105"/>
        <v>44449</v>
      </c>
      <c r="F119" s="118">
        <f t="shared" si="106"/>
        <v>0.93125000000000002</v>
      </c>
      <c r="G119" s="22">
        <v>0.93333333333333324</v>
      </c>
      <c r="H119" s="5">
        <f t="shared" si="76"/>
        <v>4.9999999988358468E-2</v>
      </c>
      <c r="I119" s="6">
        <f t="shared" si="77"/>
        <v>44449.931250000001</v>
      </c>
      <c r="J119" s="6">
        <f t="shared" si="78"/>
        <v>44449.933333333334</v>
      </c>
      <c r="K119" s="23" t="s">
        <v>5</v>
      </c>
      <c r="L119" s="3" t="str">
        <f t="shared" si="107"/>
        <v/>
      </c>
      <c r="M119" s="2">
        <f>IF(OR(K119="Rota",K119="Desliza"),(IF((MAX(N$36:N118))&gt;F$17,(MAX(N$36:N118)),F$17)),N118)</f>
        <v>5525</v>
      </c>
      <c r="N119" s="42">
        <v>5525</v>
      </c>
      <c r="O119" s="2">
        <f t="shared" si="108"/>
        <v>0</v>
      </c>
      <c r="P119" s="3" t="str">
        <f t="shared" si="109"/>
        <v/>
      </c>
      <c r="Q119" s="24"/>
      <c r="R119" s="24"/>
      <c r="S119" s="24"/>
      <c r="T119" s="132" t="str">
        <f t="shared" si="69"/>
        <v/>
      </c>
      <c r="U119" s="25"/>
      <c r="V119" s="25"/>
      <c r="W119" s="24"/>
      <c r="X119" s="26"/>
      <c r="Y119" s="25"/>
      <c r="Z119" s="25"/>
      <c r="AA119" s="3" t="str">
        <f t="shared" si="110"/>
        <v/>
      </c>
      <c r="AB119" s="24"/>
      <c r="AC119" s="26"/>
      <c r="AD119" s="25"/>
      <c r="AE119" s="54"/>
      <c r="AF119" s="54" t="s">
        <v>150</v>
      </c>
      <c r="AG119" s="54"/>
      <c r="AH119" s="54"/>
      <c r="AI119" s="54"/>
      <c r="AJ119" s="54"/>
      <c r="AK119" s="25"/>
      <c r="AL119" s="54" t="str">
        <f t="shared" si="70"/>
        <v/>
      </c>
      <c r="AM119" s="200" t="str">
        <f t="shared" si="71"/>
        <v/>
      </c>
      <c r="AN119" s="201" t="str">
        <f t="shared" si="72"/>
        <v/>
      </c>
      <c r="AO119" s="200" t="str">
        <f t="shared" si="79"/>
        <v/>
      </c>
      <c r="AP119" s="200" t="str">
        <f t="shared" si="73"/>
        <v/>
      </c>
      <c r="AQ119" s="200" t="str">
        <f t="shared" si="74"/>
        <v/>
      </c>
      <c r="AR119" s="200">
        <f t="shared" si="80"/>
        <v>0.05</v>
      </c>
      <c r="AS119" s="200" t="str">
        <f t="shared" si="81"/>
        <v/>
      </c>
      <c r="AT119" s="200" t="str">
        <f t="shared" si="82"/>
        <v/>
      </c>
      <c r="AU119" s="200">
        <f t="shared" si="83"/>
        <v>4.9999999988358468E-2</v>
      </c>
      <c r="AV119" s="54"/>
      <c r="AW119" s="200" t="str">
        <f t="shared" si="84"/>
        <v/>
      </c>
      <c r="AX119" s="201" t="str">
        <f t="shared" si="85"/>
        <v/>
      </c>
      <c r="AY119" s="7" t="str">
        <f t="shared" si="86"/>
        <v/>
      </c>
      <c r="AZ119" s="7" t="str">
        <f t="shared" si="87"/>
        <v/>
      </c>
      <c r="BA119" s="7" t="str">
        <f t="shared" si="88"/>
        <v/>
      </c>
      <c r="BB119" s="7" t="str">
        <f t="shared" si="111"/>
        <v/>
      </c>
      <c r="BC119" s="7" t="str">
        <f t="shared" si="112"/>
        <v/>
      </c>
      <c r="BD119" s="7" t="str">
        <f t="shared" si="113"/>
        <v/>
      </c>
      <c r="BE119" s="7" t="str">
        <f t="shared" si="114"/>
        <v/>
      </c>
      <c r="BF119" s="7" t="str">
        <f t="shared" si="67"/>
        <v/>
      </c>
      <c r="BG119" s="7" t="str">
        <f t="shared" si="68"/>
        <v/>
      </c>
      <c r="BH119" s="7" t="str">
        <f t="shared" si="115"/>
        <v/>
      </c>
      <c r="BI119" s="7" t="str">
        <f t="shared" si="116"/>
        <v/>
      </c>
      <c r="BJ119" s="7" t="str">
        <f t="shared" si="117"/>
        <v/>
      </c>
      <c r="BK119" s="7" t="str">
        <f t="shared" si="89"/>
        <v/>
      </c>
      <c r="BL119" s="7" t="str">
        <f t="shared" si="90"/>
        <v/>
      </c>
      <c r="BM119" s="7" t="str">
        <f t="shared" si="91"/>
        <v/>
      </c>
      <c r="BN119" s="7" t="str">
        <f t="shared" si="92"/>
        <v/>
      </c>
      <c r="BO119" s="7" t="str">
        <f t="shared" si="93"/>
        <v/>
      </c>
      <c r="BP119" s="7" t="str">
        <f t="shared" si="94"/>
        <v/>
      </c>
      <c r="BQ119" s="7" t="str">
        <f t="shared" si="95"/>
        <v/>
      </c>
      <c r="BR119" s="7" t="str">
        <f t="shared" si="96"/>
        <v/>
      </c>
      <c r="BS119" s="7" t="str">
        <f t="shared" si="97"/>
        <v/>
      </c>
      <c r="BT119" s="7" t="str">
        <f t="shared" si="98"/>
        <v/>
      </c>
      <c r="BU119" s="7" t="str">
        <f t="shared" si="99"/>
        <v/>
      </c>
      <c r="BV119" s="7" t="str">
        <f t="shared" si="100"/>
        <v/>
      </c>
      <c r="BW119" s="7" t="str">
        <f t="shared" si="75"/>
        <v/>
      </c>
      <c r="BX119" s="7" t="str">
        <f t="shared" si="101"/>
        <v/>
      </c>
      <c r="BY119" s="7" t="str">
        <f t="shared" si="102"/>
        <v/>
      </c>
      <c r="BZ119" s="7" t="str">
        <f t="shared" si="103"/>
        <v/>
      </c>
      <c r="CA119" s="7">
        <f t="shared" si="104"/>
        <v>4.9999999988358468E-2</v>
      </c>
      <c r="CB119" s="54"/>
      <c r="CC119" s="13"/>
      <c r="CD119" s="13"/>
      <c r="CE119" s="13"/>
      <c r="CF119" s="13"/>
      <c r="CG119" s="13"/>
      <c r="CH119" s="13"/>
      <c r="CI119" s="13"/>
      <c r="CJ119" s="13"/>
      <c r="CL119" s="21"/>
    </row>
    <row r="120" spans="2:90" ht="16.5" thickBot="1" x14ac:dyDescent="0.3">
      <c r="B120" s="114" t="s">
        <v>106</v>
      </c>
      <c r="C120" s="114" t="s">
        <v>329</v>
      </c>
      <c r="D120" s="115">
        <v>3</v>
      </c>
      <c r="E120" s="117">
        <f t="shared" si="105"/>
        <v>44449</v>
      </c>
      <c r="F120" s="118">
        <f t="shared" si="106"/>
        <v>0.93333333333333324</v>
      </c>
      <c r="G120" s="22">
        <v>0.93541666666666667</v>
      </c>
      <c r="H120" s="5">
        <f t="shared" si="76"/>
        <v>4.9999999988358468E-2</v>
      </c>
      <c r="I120" s="6">
        <f t="shared" si="77"/>
        <v>44449.933333333334</v>
      </c>
      <c r="J120" s="6">
        <f t="shared" si="78"/>
        <v>44449.935416666667</v>
      </c>
      <c r="K120" s="23" t="s">
        <v>21</v>
      </c>
      <c r="L120" s="3" t="str">
        <f t="shared" si="107"/>
        <v/>
      </c>
      <c r="M120" s="2">
        <f>IF(OR(K120="Rota",K120="Desliza"),(IF((MAX(N$36:N119))&gt;F$17,(MAX(N$36:N119)),F$17)),N119)</f>
        <v>5525</v>
      </c>
      <c r="N120" s="42">
        <v>5525</v>
      </c>
      <c r="O120" s="2">
        <f t="shared" si="108"/>
        <v>0</v>
      </c>
      <c r="P120" s="3" t="str">
        <f t="shared" si="109"/>
        <v/>
      </c>
      <c r="Q120" s="24"/>
      <c r="R120" s="24"/>
      <c r="S120" s="24"/>
      <c r="T120" s="132" t="str">
        <f t="shared" si="69"/>
        <v/>
      </c>
      <c r="U120" s="25"/>
      <c r="V120" s="25"/>
      <c r="W120" s="24"/>
      <c r="X120" s="26"/>
      <c r="Y120" s="25"/>
      <c r="Z120" s="25"/>
      <c r="AA120" s="3" t="str">
        <f t="shared" si="110"/>
        <v/>
      </c>
      <c r="AB120" s="24"/>
      <c r="AC120" s="26"/>
      <c r="AD120" s="25"/>
      <c r="AE120" s="54"/>
      <c r="AF120" s="54" t="s">
        <v>150</v>
      </c>
      <c r="AG120" s="54"/>
      <c r="AH120" s="54"/>
      <c r="AI120" s="54"/>
      <c r="AJ120" s="54"/>
      <c r="AK120" s="25"/>
      <c r="AL120" s="54" t="str">
        <f t="shared" si="70"/>
        <v/>
      </c>
      <c r="AM120" s="200" t="str">
        <f t="shared" si="71"/>
        <v/>
      </c>
      <c r="AN120" s="201" t="str">
        <f t="shared" si="72"/>
        <v/>
      </c>
      <c r="AO120" s="200" t="str">
        <f t="shared" si="79"/>
        <v/>
      </c>
      <c r="AP120" s="200" t="str">
        <f t="shared" si="73"/>
        <v/>
      </c>
      <c r="AQ120" s="200" t="str">
        <f t="shared" si="74"/>
        <v/>
      </c>
      <c r="AR120" s="200" t="str">
        <f t="shared" si="80"/>
        <v/>
      </c>
      <c r="AS120" s="200">
        <f t="shared" si="81"/>
        <v>0.1</v>
      </c>
      <c r="AT120" s="200" t="str">
        <f t="shared" si="82"/>
        <v/>
      </c>
      <c r="AU120" s="200">
        <f t="shared" si="83"/>
        <v>4.9999999988358468E-2</v>
      </c>
      <c r="AV120" s="54">
        <v>0.40000000008149073</v>
      </c>
      <c r="AW120" s="200" t="str">
        <f t="shared" si="84"/>
        <v/>
      </c>
      <c r="AX120" s="201" t="str">
        <f t="shared" si="85"/>
        <v/>
      </c>
      <c r="AY120" s="7" t="str">
        <f t="shared" si="86"/>
        <v/>
      </c>
      <c r="AZ120" s="7" t="str">
        <f t="shared" si="87"/>
        <v/>
      </c>
      <c r="BA120" s="7" t="str">
        <f t="shared" si="88"/>
        <v/>
      </c>
      <c r="BB120" s="7" t="str">
        <f t="shared" si="111"/>
        <v/>
      </c>
      <c r="BC120" s="7" t="str">
        <f t="shared" si="112"/>
        <v/>
      </c>
      <c r="BD120" s="7" t="str">
        <f t="shared" si="113"/>
        <v/>
      </c>
      <c r="BE120" s="7" t="str">
        <f t="shared" si="114"/>
        <v/>
      </c>
      <c r="BF120" s="7" t="str">
        <f t="shared" si="67"/>
        <v/>
      </c>
      <c r="BG120" s="7" t="str">
        <f t="shared" si="68"/>
        <v/>
      </c>
      <c r="BH120" s="7" t="str">
        <f t="shared" si="115"/>
        <v/>
      </c>
      <c r="BI120" s="7" t="str">
        <f t="shared" si="116"/>
        <v/>
      </c>
      <c r="BJ120" s="7" t="str">
        <f t="shared" si="117"/>
        <v/>
      </c>
      <c r="BK120" s="7" t="str">
        <f t="shared" si="89"/>
        <v/>
      </c>
      <c r="BL120" s="7" t="str">
        <f t="shared" si="90"/>
        <v/>
      </c>
      <c r="BM120" s="7" t="str">
        <f t="shared" si="91"/>
        <v/>
      </c>
      <c r="BN120" s="7" t="str">
        <f t="shared" si="92"/>
        <v/>
      </c>
      <c r="BO120" s="7" t="str">
        <f t="shared" si="93"/>
        <v/>
      </c>
      <c r="BP120" s="7" t="str">
        <f t="shared" si="94"/>
        <v/>
      </c>
      <c r="BQ120" s="7" t="str">
        <f t="shared" si="95"/>
        <v/>
      </c>
      <c r="BR120" s="7" t="str">
        <f t="shared" si="96"/>
        <v/>
      </c>
      <c r="BS120" s="7" t="str">
        <f t="shared" si="97"/>
        <v/>
      </c>
      <c r="BT120" s="7" t="str">
        <f t="shared" si="98"/>
        <v/>
      </c>
      <c r="BU120" s="7" t="str">
        <f t="shared" si="99"/>
        <v/>
      </c>
      <c r="BV120" s="7" t="str">
        <f t="shared" si="100"/>
        <v/>
      </c>
      <c r="BW120" s="7" t="str">
        <f t="shared" si="75"/>
        <v/>
      </c>
      <c r="BX120" s="7" t="str">
        <f t="shared" si="101"/>
        <v/>
      </c>
      <c r="BY120" s="7">
        <f t="shared" si="102"/>
        <v>4.9999999988358468E-2</v>
      </c>
      <c r="BZ120" s="7" t="str">
        <f t="shared" si="103"/>
        <v/>
      </c>
      <c r="CA120" s="7" t="str">
        <f t="shared" si="104"/>
        <v/>
      </c>
      <c r="CB120" s="54"/>
      <c r="CC120" s="13"/>
      <c r="CD120" s="13"/>
      <c r="CE120" s="13"/>
      <c r="CF120" s="13"/>
      <c r="CG120" s="13"/>
      <c r="CH120" s="13"/>
      <c r="CI120" s="13"/>
      <c r="CJ120" s="13"/>
      <c r="CL120" s="21"/>
    </row>
    <row r="121" spans="2:90" ht="16.5" thickBot="1" x14ac:dyDescent="0.3">
      <c r="B121" s="114" t="s">
        <v>106</v>
      </c>
      <c r="C121" s="114" t="s">
        <v>329</v>
      </c>
      <c r="D121" s="115">
        <v>3</v>
      </c>
      <c r="E121" s="117">
        <f t="shared" si="105"/>
        <v>44449</v>
      </c>
      <c r="F121" s="118">
        <f t="shared" si="106"/>
        <v>0.93541666666666667</v>
      </c>
      <c r="G121" s="22">
        <v>0.93819444444444444</v>
      </c>
      <c r="H121" s="5">
        <f t="shared" si="76"/>
        <v>6.6666666709352285E-2</v>
      </c>
      <c r="I121" s="6">
        <f t="shared" si="77"/>
        <v>44449.935416666667</v>
      </c>
      <c r="J121" s="6">
        <f t="shared" si="78"/>
        <v>44449.938194444447</v>
      </c>
      <c r="K121" s="23" t="s">
        <v>141</v>
      </c>
      <c r="L121" s="3" t="str">
        <f t="shared" si="107"/>
        <v/>
      </c>
      <c r="M121" s="2">
        <f>IF(OR(K121="Rota",K121="Desliza"),(IF((MAX(N$36:N120))&gt;F$17,(MAX(N$36:N120)),F$17)),N120)</f>
        <v>5525</v>
      </c>
      <c r="N121" s="42">
        <v>5525</v>
      </c>
      <c r="O121" s="2">
        <f t="shared" si="108"/>
        <v>0</v>
      </c>
      <c r="P121" s="3" t="str">
        <f t="shared" si="109"/>
        <v/>
      </c>
      <c r="Q121" s="24"/>
      <c r="R121" s="24"/>
      <c r="S121" s="24"/>
      <c r="T121" s="132" t="str">
        <f t="shared" si="69"/>
        <v/>
      </c>
      <c r="U121" s="25"/>
      <c r="V121" s="25"/>
      <c r="W121" s="24"/>
      <c r="X121" s="26"/>
      <c r="Y121" s="25"/>
      <c r="Z121" s="25"/>
      <c r="AA121" s="3" t="str">
        <f t="shared" si="110"/>
        <v/>
      </c>
      <c r="AB121" s="24"/>
      <c r="AC121" s="26"/>
      <c r="AD121" s="25"/>
      <c r="AE121" s="54"/>
      <c r="AF121" s="54" t="s">
        <v>150</v>
      </c>
      <c r="AG121" s="54"/>
      <c r="AH121" s="54"/>
      <c r="AI121" s="54"/>
      <c r="AJ121" s="54"/>
      <c r="AK121" s="25"/>
      <c r="AL121" s="54" t="str">
        <f t="shared" si="70"/>
        <v/>
      </c>
      <c r="AM121" s="200" t="str">
        <f t="shared" si="71"/>
        <v/>
      </c>
      <c r="AN121" s="201" t="str">
        <f t="shared" si="72"/>
        <v/>
      </c>
      <c r="AO121" s="200" t="str">
        <f t="shared" si="79"/>
        <v/>
      </c>
      <c r="AP121" s="200" t="str">
        <f t="shared" si="73"/>
        <v/>
      </c>
      <c r="AQ121" s="200">
        <f t="shared" si="74"/>
        <v>8.3000000000000004E-2</v>
      </c>
      <c r="AR121" s="200" t="str">
        <f t="shared" si="80"/>
        <v/>
      </c>
      <c r="AS121" s="200" t="str">
        <f t="shared" si="81"/>
        <v/>
      </c>
      <c r="AT121" s="200" t="str">
        <f t="shared" si="82"/>
        <v/>
      </c>
      <c r="AU121" s="200">
        <f t="shared" si="83"/>
        <v>6.6666666709352285E-2</v>
      </c>
      <c r="AV121" s="54">
        <v>0.33333333319751546</v>
      </c>
      <c r="AW121" s="200" t="str">
        <f t="shared" si="84"/>
        <v/>
      </c>
      <c r="AX121" s="201" t="str">
        <f t="shared" si="85"/>
        <v/>
      </c>
      <c r="AY121" s="7" t="str">
        <f t="shared" si="86"/>
        <v/>
      </c>
      <c r="AZ121" s="7" t="str">
        <f t="shared" si="87"/>
        <v/>
      </c>
      <c r="BA121" s="7" t="str">
        <f t="shared" si="88"/>
        <v/>
      </c>
      <c r="BB121" s="7" t="str">
        <f t="shared" si="111"/>
        <v/>
      </c>
      <c r="BC121" s="7" t="str">
        <f t="shared" si="112"/>
        <v/>
      </c>
      <c r="BD121" s="7" t="str">
        <f t="shared" si="113"/>
        <v/>
      </c>
      <c r="BE121" s="7" t="str">
        <f t="shared" si="114"/>
        <v/>
      </c>
      <c r="BF121" s="7" t="str">
        <f t="shared" si="67"/>
        <v/>
      </c>
      <c r="BG121" s="7" t="str">
        <f t="shared" si="68"/>
        <v/>
      </c>
      <c r="BH121" s="7" t="str">
        <f t="shared" si="115"/>
        <v/>
      </c>
      <c r="BI121" s="7" t="str">
        <f t="shared" si="116"/>
        <v/>
      </c>
      <c r="BJ121" s="7" t="str">
        <f t="shared" si="117"/>
        <v/>
      </c>
      <c r="BK121" s="7" t="str">
        <f t="shared" si="89"/>
        <v/>
      </c>
      <c r="BL121" s="7" t="str">
        <f t="shared" si="90"/>
        <v/>
      </c>
      <c r="BM121" s="7" t="str">
        <f t="shared" si="91"/>
        <v/>
      </c>
      <c r="BN121" s="7" t="str">
        <f t="shared" si="92"/>
        <v/>
      </c>
      <c r="BO121" s="7" t="str">
        <f t="shared" si="93"/>
        <v/>
      </c>
      <c r="BP121" s="7" t="str">
        <f t="shared" si="94"/>
        <v/>
      </c>
      <c r="BQ121" s="7" t="str">
        <f t="shared" si="95"/>
        <v/>
      </c>
      <c r="BR121" s="7" t="str">
        <f t="shared" si="96"/>
        <v/>
      </c>
      <c r="BS121" s="7" t="str">
        <f t="shared" si="97"/>
        <v/>
      </c>
      <c r="BT121" s="7" t="str">
        <f t="shared" si="98"/>
        <v/>
      </c>
      <c r="BU121" s="7" t="str">
        <f t="shared" si="99"/>
        <v/>
      </c>
      <c r="BV121" s="7" t="str">
        <f t="shared" si="100"/>
        <v/>
      </c>
      <c r="BW121" s="7">
        <f t="shared" si="75"/>
        <v>6.6666666709352285E-2</v>
      </c>
      <c r="BX121" s="7" t="str">
        <f t="shared" si="101"/>
        <v/>
      </c>
      <c r="BY121" s="7" t="str">
        <f t="shared" si="102"/>
        <v/>
      </c>
      <c r="BZ121" s="7" t="str">
        <f t="shared" si="103"/>
        <v/>
      </c>
      <c r="CA121" s="7" t="str">
        <f t="shared" si="104"/>
        <v/>
      </c>
      <c r="CB121" s="54"/>
      <c r="CC121" s="13"/>
      <c r="CD121" s="13"/>
      <c r="CE121" s="13"/>
      <c r="CF121" s="13"/>
      <c r="CG121" s="13"/>
      <c r="CH121" s="13"/>
      <c r="CI121" s="13"/>
      <c r="CJ121" s="13"/>
      <c r="CL121" s="21"/>
    </row>
    <row r="122" spans="2:90" ht="16.5" thickBot="1" x14ac:dyDescent="0.3">
      <c r="B122" s="114" t="s">
        <v>106</v>
      </c>
      <c r="C122" s="114" t="s">
        <v>329</v>
      </c>
      <c r="D122" s="115">
        <v>3</v>
      </c>
      <c r="E122" s="117">
        <f t="shared" si="105"/>
        <v>44449</v>
      </c>
      <c r="F122" s="118">
        <f t="shared" si="106"/>
        <v>0.93819444444444444</v>
      </c>
      <c r="G122" s="22">
        <v>0.96875</v>
      </c>
      <c r="H122" s="5">
        <f t="shared" si="76"/>
        <v>0.73333333327900618</v>
      </c>
      <c r="I122" s="6">
        <f t="shared" si="77"/>
        <v>44449.938194444447</v>
      </c>
      <c r="J122" s="6">
        <f t="shared" si="78"/>
        <v>44449.96875</v>
      </c>
      <c r="K122" s="23" t="s">
        <v>17</v>
      </c>
      <c r="L122" s="3" t="str">
        <f t="shared" si="107"/>
        <v/>
      </c>
      <c r="M122" s="2">
        <f>IF(OR(K122="Rota",K122="Desliza"),(IF((MAX(N$36:N121))&gt;F$17,(MAX(N$36:N121)),F$17)),N121)</f>
        <v>5525</v>
      </c>
      <c r="N122" s="42">
        <v>5560</v>
      </c>
      <c r="O122" s="2">
        <f t="shared" si="108"/>
        <v>35</v>
      </c>
      <c r="P122" s="3">
        <f t="shared" si="109"/>
        <v>47.72727273080848</v>
      </c>
      <c r="Q122" s="24"/>
      <c r="R122" s="24"/>
      <c r="S122" s="24">
        <v>80</v>
      </c>
      <c r="T122" s="132">
        <f t="shared" si="69"/>
        <v>80</v>
      </c>
      <c r="U122" s="25">
        <v>15</v>
      </c>
      <c r="V122" s="25">
        <v>1190</v>
      </c>
      <c r="W122" s="24">
        <v>15</v>
      </c>
      <c r="X122" s="26">
        <v>10</v>
      </c>
      <c r="Y122" s="25">
        <v>2416</v>
      </c>
      <c r="Z122" s="25">
        <v>2416</v>
      </c>
      <c r="AA122" s="3" t="str">
        <f t="shared" si="110"/>
        <v/>
      </c>
      <c r="AB122" s="24"/>
      <c r="AC122" s="26"/>
      <c r="AD122" s="25"/>
      <c r="AE122" s="54"/>
      <c r="AF122" s="54" t="s">
        <v>150</v>
      </c>
      <c r="AG122" s="54"/>
      <c r="AH122" s="54"/>
      <c r="AI122" s="54"/>
      <c r="AJ122" s="54"/>
      <c r="AK122" s="25"/>
      <c r="AL122" s="54">
        <f t="shared" si="70"/>
        <v>45</v>
      </c>
      <c r="AM122" s="200">
        <f t="shared" si="71"/>
        <v>50</v>
      </c>
      <c r="AN122" s="201">
        <f t="shared" si="72"/>
        <v>45</v>
      </c>
      <c r="AO122" s="200" t="str">
        <f t="shared" si="79"/>
        <v/>
      </c>
      <c r="AP122" s="200" t="str">
        <f t="shared" si="73"/>
        <v/>
      </c>
      <c r="AQ122" s="200" t="str">
        <f t="shared" si="74"/>
        <v/>
      </c>
      <c r="AR122" s="200" t="str">
        <f t="shared" si="80"/>
        <v/>
      </c>
      <c r="AS122" s="200" t="str">
        <f t="shared" si="81"/>
        <v/>
      </c>
      <c r="AT122" s="200">
        <f t="shared" si="82"/>
        <v>35</v>
      </c>
      <c r="AU122" s="200">
        <f t="shared" si="83"/>
        <v>0.73333333327900618</v>
      </c>
      <c r="AV122" s="54">
        <v>0.8999999999650754</v>
      </c>
      <c r="AW122" s="200">
        <f t="shared" si="84"/>
        <v>38.888888890397979</v>
      </c>
      <c r="AX122" s="201" t="str">
        <f t="shared" si="85"/>
        <v/>
      </c>
      <c r="AY122" s="7">
        <f t="shared" si="86"/>
        <v>47.72727273080848</v>
      </c>
      <c r="AZ122" s="7" t="str">
        <f t="shared" si="87"/>
        <v/>
      </c>
      <c r="BA122" s="7">
        <f t="shared" si="88"/>
        <v>38.888888890397979</v>
      </c>
      <c r="BB122" s="7" t="str">
        <f t="shared" si="111"/>
        <v/>
      </c>
      <c r="BC122" s="7">
        <f t="shared" si="112"/>
        <v>35</v>
      </c>
      <c r="BD122" s="7" t="str">
        <f t="shared" si="113"/>
        <v/>
      </c>
      <c r="BE122" s="7" t="str">
        <f t="shared" si="114"/>
        <v/>
      </c>
      <c r="BF122" s="7" t="str">
        <f t="shared" si="67"/>
        <v/>
      </c>
      <c r="BG122" s="7">
        <f t="shared" si="68"/>
        <v>35</v>
      </c>
      <c r="BH122" s="7" t="str">
        <f t="shared" si="115"/>
        <v/>
      </c>
      <c r="BI122" s="7" t="str">
        <f t="shared" si="116"/>
        <v/>
      </c>
      <c r="BJ122" s="7" t="str">
        <f t="shared" si="117"/>
        <v/>
      </c>
      <c r="BK122" s="7" t="str">
        <f t="shared" si="89"/>
        <v/>
      </c>
      <c r="BL122" s="7" t="str">
        <f t="shared" si="90"/>
        <v/>
      </c>
      <c r="BM122" s="7" t="str">
        <f t="shared" si="91"/>
        <v/>
      </c>
      <c r="BN122" s="7" t="str">
        <f t="shared" si="92"/>
        <v/>
      </c>
      <c r="BO122" s="7" t="str">
        <f t="shared" si="93"/>
        <v/>
      </c>
      <c r="BP122" s="7" t="str">
        <f t="shared" si="94"/>
        <v/>
      </c>
      <c r="BQ122" s="7" t="str">
        <f t="shared" si="95"/>
        <v/>
      </c>
      <c r="BR122" s="7" t="str">
        <f t="shared" si="96"/>
        <v/>
      </c>
      <c r="BS122" s="7" t="str">
        <f t="shared" si="97"/>
        <v/>
      </c>
      <c r="BT122" s="7" t="str">
        <f t="shared" si="98"/>
        <v/>
      </c>
      <c r="BU122" s="7" t="str">
        <f t="shared" si="99"/>
        <v/>
      </c>
      <c r="BV122" s="7" t="str">
        <f t="shared" si="100"/>
        <v/>
      </c>
      <c r="BW122" s="7" t="str">
        <f t="shared" si="75"/>
        <v/>
      </c>
      <c r="BX122" s="7" t="str">
        <f t="shared" si="101"/>
        <v/>
      </c>
      <c r="BY122" s="7" t="str">
        <f t="shared" si="102"/>
        <v/>
      </c>
      <c r="BZ122" s="7" t="str">
        <f t="shared" si="103"/>
        <v/>
      </c>
      <c r="CA122" s="7" t="str">
        <f t="shared" si="104"/>
        <v/>
      </c>
      <c r="CB122" s="54"/>
      <c r="CC122" s="13"/>
      <c r="CD122" s="13"/>
      <c r="CE122" s="13"/>
      <c r="CF122" s="13"/>
      <c r="CG122" s="13"/>
      <c r="CH122" s="13"/>
      <c r="CI122" s="13"/>
      <c r="CJ122" s="13"/>
      <c r="CL122" s="21"/>
    </row>
    <row r="123" spans="2:90" ht="16.5" thickBot="1" x14ac:dyDescent="0.3">
      <c r="B123" s="114" t="s">
        <v>106</v>
      </c>
      <c r="C123" s="114" t="s">
        <v>329</v>
      </c>
      <c r="D123" s="115">
        <v>3</v>
      </c>
      <c r="E123" s="117">
        <f t="shared" si="105"/>
        <v>44449</v>
      </c>
      <c r="F123" s="118">
        <f t="shared" si="106"/>
        <v>0.96875</v>
      </c>
      <c r="G123" s="22">
        <v>0.97222222222222221</v>
      </c>
      <c r="H123" s="5">
        <f t="shared" si="76"/>
        <v>8.3333333255723119E-2</v>
      </c>
      <c r="I123" s="6">
        <f t="shared" si="77"/>
        <v>44449.96875</v>
      </c>
      <c r="J123" s="6">
        <f t="shared" si="78"/>
        <v>44449.972222222219</v>
      </c>
      <c r="K123" s="23" t="s">
        <v>21</v>
      </c>
      <c r="L123" s="3" t="str">
        <f t="shared" si="107"/>
        <v/>
      </c>
      <c r="M123" s="2">
        <f>IF(OR(K123="Rota",K123="Desliza"),(IF((MAX(N$36:N122))&gt;F$17,(MAX(N$36:N122)),F$17)),N122)</f>
        <v>5560</v>
      </c>
      <c r="N123" s="42">
        <v>5560</v>
      </c>
      <c r="O123" s="2">
        <f t="shared" si="108"/>
        <v>0</v>
      </c>
      <c r="P123" s="3" t="str">
        <f t="shared" si="109"/>
        <v/>
      </c>
      <c r="Q123" s="24"/>
      <c r="R123" s="24"/>
      <c r="S123" s="24"/>
      <c r="T123" s="132">
        <f t="shared" si="69"/>
        <v>0</v>
      </c>
      <c r="U123" s="25"/>
      <c r="V123" s="25">
        <v>1190</v>
      </c>
      <c r="W123" s="24"/>
      <c r="X123" s="26"/>
      <c r="Y123" s="25"/>
      <c r="Z123" s="25"/>
      <c r="AA123" s="3" t="str">
        <f t="shared" si="110"/>
        <v/>
      </c>
      <c r="AB123" s="24"/>
      <c r="AC123" s="26"/>
      <c r="AD123" s="25"/>
      <c r="AE123" s="54"/>
      <c r="AF123" s="54" t="s">
        <v>150</v>
      </c>
      <c r="AG123" s="54"/>
      <c r="AH123" s="54"/>
      <c r="AI123" s="54"/>
      <c r="AJ123" s="54"/>
      <c r="AK123" s="25" t="s">
        <v>308</v>
      </c>
      <c r="AL123" s="54" t="str">
        <f t="shared" si="70"/>
        <v/>
      </c>
      <c r="AM123" s="200" t="str">
        <f t="shared" si="71"/>
        <v/>
      </c>
      <c r="AN123" s="201" t="str">
        <f t="shared" si="72"/>
        <v/>
      </c>
      <c r="AO123" s="200" t="str">
        <f t="shared" si="79"/>
        <v/>
      </c>
      <c r="AP123" s="200" t="str">
        <f t="shared" si="73"/>
        <v/>
      </c>
      <c r="AQ123" s="200" t="str">
        <f t="shared" si="74"/>
        <v/>
      </c>
      <c r="AR123" s="200" t="str">
        <f t="shared" si="80"/>
        <v/>
      </c>
      <c r="AS123" s="200">
        <f t="shared" si="81"/>
        <v>0.1</v>
      </c>
      <c r="AT123" s="200" t="str">
        <f t="shared" si="82"/>
        <v/>
      </c>
      <c r="AU123" s="200">
        <f t="shared" si="83"/>
        <v>8.3333333255723119E-2</v>
      </c>
      <c r="AV123" s="54"/>
      <c r="AW123" s="200" t="str">
        <f t="shared" si="84"/>
        <v/>
      </c>
      <c r="AX123" s="201" t="str">
        <f t="shared" si="85"/>
        <v/>
      </c>
      <c r="AY123" s="7" t="str">
        <f t="shared" si="86"/>
        <v/>
      </c>
      <c r="AZ123" s="7" t="str">
        <f t="shared" si="87"/>
        <v/>
      </c>
      <c r="BA123" s="7" t="str">
        <f t="shared" si="88"/>
        <v/>
      </c>
      <c r="BB123" s="7" t="str">
        <f t="shared" si="111"/>
        <v/>
      </c>
      <c r="BC123" s="7" t="str">
        <f t="shared" si="112"/>
        <v/>
      </c>
      <c r="BD123" s="7" t="str">
        <f t="shared" si="113"/>
        <v/>
      </c>
      <c r="BE123" s="7" t="str">
        <f t="shared" si="114"/>
        <v/>
      </c>
      <c r="BF123" s="7" t="str">
        <f t="shared" si="67"/>
        <v/>
      </c>
      <c r="BG123" s="7" t="str">
        <f t="shared" si="68"/>
        <v/>
      </c>
      <c r="BH123" s="7" t="str">
        <f t="shared" si="115"/>
        <v/>
      </c>
      <c r="BI123" s="7" t="str">
        <f t="shared" si="116"/>
        <v/>
      </c>
      <c r="BJ123" s="7" t="str">
        <f t="shared" si="117"/>
        <v/>
      </c>
      <c r="BK123" s="7" t="str">
        <f t="shared" si="89"/>
        <v/>
      </c>
      <c r="BL123" s="7" t="str">
        <f t="shared" si="90"/>
        <v/>
      </c>
      <c r="BM123" s="7" t="str">
        <f t="shared" si="91"/>
        <v/>
      </c>
      <c r="BN123" s="7" t="str">
        <f t="shared" si="92"/>
        <v/>
      </c>
      <c r="BO123" s="7" t="str">
        <f t="shared" si="93"/>
        <v/>
      </c>
      <c r="BP123" s="7" t="str">
        <f t="shared" si="94"/>
        <v/>
      </c>
      <c r="BQ123" s="7" t="str">
        <f t="shared" si="95"/>
        <v/>
      </c>
      <c r="BR123" s="7" t="str">
        <f t="shared" si="96"/>
        <v/>
      </c>
      <c r="BS123" s="7" t="str">
        <f t="shared" si="97"/>
        <v/>
      </c>
      <c r="BT123" s="7" t="str">
        <f t="shared" si="98"/>
        <v/>
      </c>
      <c r="BU123" s="7" t="str">
        <f t="shared" si="99"/>
        <v/>
      </c>
      <c r="BV123" s="7" t="str">
        <f t="shared" si="100"/>
        <v/>
      </c>
      <c r="BW123" s="7" t="str">
        <f t="shared" si="75"/>
        <v/>
      </c>
      <c r="BX123" s="7" t="str">
        <f t="shared" si="101"/>
        <v/>
      </c>
      <c r="BY123" s="7">
        <f t="shared" si="102"/>
        <v>8.3333333255723119E-2</v>
      </c>
      <c r="BZ123" s="7" t="str">
        <f t="shared" si="103"/>
        <v/>
      </c>
      <c r="CA123" s="7" t="str">
        <f t="shared" si="104"/>
        <v/>
      </c>
      <c r="CB123" s="54"/>
      <c r="CC123" s="13"/>
      <c r="CD123" s="13"/>
      <c r="CE123" s="13"/>
      <c r="CF123" s="13"/>
      <c r="CG123" s="13"/>
      <c r="CH123" s="13"/>
      <c r="CI123" s="13"/>
      <c r="CJ123" s="13"/>
      <c r="CL123" s="21"/>
    </row>
    <row r="124" spans="2:90" ht="16.5" thickBot="1" x14ac:dyDescent="0.3">
      <c r="B124" s="114" t="s">
        <v>106</v>
      </c>
      <c r="C124" s="114" t="s">
        <v>329</v>
      </c>
      <c r="D124" s="115">
        <v>3</v>
      </c>
      <c r="E124" s="117">
        <f t="shared" si="105"/>
        <v>44449</v>
      </c>
      <c r="F124" s="118">
        <f t="shared" si="106"/>
        <v>0.97222222222222221</v>
      </c>
      <c r="G124" s="22">
        <v>0.99097222222222225</v>
      </c>
      <c r="H124" s="5">
        <f t="shared" si="76"/>
        <v>0.45000000006984919</v>
      </c>
      <c r="I124" s="6">
        <f t="shared" si="77"/>
        <v>44449.972222222219</v>
      </c>
      <c r="J124" s="6">
        <f t="shared" si="78"/>
        <v>44449.990972222222</v>
      </c>
      <c r="K124" s="23" t="s">
        <v>17</v>
      </c>
      <c r="L124" s="3" t="str">
        <f t="shared" si="107"/>
        <v/>
      </c>
      <c r="M124" s="2">
        <f>IF(OR(K124="Rota",K124="Desliza"),(IF((MAX(N$36:N123))&gt;F$17,(MAX(N$36:N123)),F$17)),N123)</f>
        <v>5560</v>
      </c>
      <c r="N124" s="42">
        <v>5588</v>
      </c>
      <c r="O124" s="2">
        <f t="shared" si="108"/>
        <v>28</v>
      </c>
      <c r="P124" s="3">
        <f t="shared" si="109"/>
        <v>62.222222212564063</v>
      </c>
      <c r="Q124" s="24"/>
      <c r="R124" s="24"/>
      <c r="S124" s="24">
        <v>80</v>
      </c>
      <c r="T124" s="132">
        <f t="shared" si="69"/>
        <v>80</v>
      </c>
      <c r="U124" s="25">
        <v>20</v>
      </c>
      <c r="V124" s="25">
        <v>1190</v>
      </c>
      <c r="W124" s="24">
        <v>15</v>
      </c>
      <c r="X124" s="26">
        <v>10</v>
      </c>
      <c r="Y124" s="25">
        <v>2424</v>
      </c>
      <c r="Z124" s="25">
        <v>2424</v>
      </c>
      <c r="AA124" s="3" t="str">
        <f t="shared" si="110"/>
        <v/>
      </c>
      <c r="AB124" s="24"/>
      <c r="AC124" s="26"/>
      <c r="AD124" s="25"/>
      <c r="AE124" s="54"/>
      <c r="AF124" s="54" t="s">
        <v>150</v>
      </c>
      <c r="AG124" s="54"/>
      <c r="AH124" s="54"/>
      <c r="AI124" s="54"/>
      <c r="AJ124" s="54"/>
      <c r="AK124" s="25"/>
      <c r="AL124" s="54">
        <f t="shared" si="70"/>
        <v>45</v>
      </c>
      <c r="AM124" s="200">
        <f t="shared" si="71"/>
        <v>50</v>
      </c>
      <c r="AN124" s="201">
        <f t="shared" si="72"/>
        <v>45</v>
      </c>
      <c r="AO124" s="200" t="str">
        <f t="shared" si="79"/>
        <v/>
      </c>
      <c r="AP124" s="200" t="str">
        <f t="shared" si="73"/>
        <v/>
      </c>
      <c r="AQ124" s="200" t="str">
        <f t="shared" si="74"/>
        <v/>
      </c>
      <c r="AR124" s="200" t="str">
        <f t="shared" si="80"/>
        <v/>
      </c>
      <c r="AS124" s="200" t="str">
        <f t="shared" si="81"/>
        <v/>
      </c>
      <c r="AT124" s="200">
        <f t="shared" si="82"/>
        <v>28</v>
      </c>
      <c r="AU124" s="200">
        <f t="shared" si="83"/>
        <v>0.45000000006984919</v>
      </c>
      <c r="AV124" s="54">
        <v>0.53333333332557231</v>
      </c>
      <c r="AW124" s="200">
        <f t="shared" si="84"/>
        <v>52.500000000763976</v>
      </c>
      <c r="AX124" s="201" t="str">
        <f t="shared" si="85"/>
        <v/>
      </c>
      <c r="AY124" s="7">
        <f t="shared" si="86"/>
        <v>62.222222212564063</v>
      </c>
      <c r="AZ124" s="7" t="str">
        <f t="shared" si="87"/>
        <v/>
      </c>
      <c r="BA124" s="7">
        <f t="shared" si="88"/>
        <v>52.500000000763976</v>
      </c>
      <c r="BB124" s="7" t="str">
        <f t="shared" si="111"/>
        <v/>
      </c>
      <c r="BC124" s="7">
        <f t="shared" si="112"/>
        <v>28</v>
      </c>
      <c r="BD124" s="7" t="str">
        <f t="shared" si="113"/>
        <v/>
      </c>
      <c r="BE124" s="7" t="str">
        <f t="shared" si="114"/>
        <v/>
      </c>
      <c r="BF124" s="7" t="str">
        <f t="shared" si="67"/>
        <v/>
      </c>
      <c r="BG124" s="7">
        <f t="shared" si="68"/>
        <v>28</v>
      </c>
      <c r="BH124" s="7" t="str">
        <f t="shared" si="115"/>
        <v/>
      </c>
      <c r="BI124" s="7" t="str">
        <f t="shared" si="116"/>
        <v/>
      </c>
      <c r="BJ124" s="7" t="str">
        <f t="shared" si="117"/>
        <v/>
      </c>
      <c r="BK124" s="7" t="str">
        <f t="shared" si="89"/>
        <v/>
      </c>
      <c r="BL124" s="7" t="str">
        <f t="shared" si="90"/>
        <v/>
      </c>
      <c r="BM124" s="7" t="str">
        <f t="shared" si="91"/>
        <v/>
      </c>
      <c r="BN124" s="7" t="str">
        <f t="shared" si="92"/>
        <v/>
      </c>
      <c r="BO124" s="7" t="str">
        <f t="shared" si="93"/>
        <v/>
      </c>
      <c r="BP124" s="7" t="str">
        <f t="shared" si="94"/>
        <v/>
      </c>
      <c r="BQ124" s="7" t="str">
        <f t="shared" si="95"/>
        <v/>
      </c>
      <c r="BR124" s="7" t="str">
        <f t="shared" si="96"/>
        <v/>
      </c>
      <c r="BS124" s="7" t="str">
        <f t="shared" si="97"/>
        <v/>
      </c>
      <c r="BT124" s="7" t="str">
        <f t="shared" si="98"/>
        <v/>
      </c>
      <c r="BU124" s="7" t="str">
        <f t="shared" si="99"/>
        <v/>
      </c>
      <c r="BV124" s="7" t="str">
        <f t="shared" si="100"/>
        <v/>
      </c>
      <c r="BW124" s="7" t="str">
        <f t="shared" si="75"/>
        <v/>
      </c>
      <c r="BX124" s="7" t="str">
        <f t="shared" si="101"/>
        <v/>
      </c>
      <c r="BY124" s="7" t="str">
        <f t="shared" si="102"/>
        <v/>
      </c>
      <c r="BZ124" s="7" t="str">
        <f t="shared" si="103"/>
        <v/>
      </c>
      <c r="CA124" s="7" t="str">
        <f t="shared" si="104"/>
        <v/>
      </c>
      <c r="CB124" s="54"/>
      <c r="CC124" s="13"/>
      <c r="CD124" s="13"/>
      <c r="CE124" s="13"/>
      <c r="CF124" s="13"/>
      <c r="CG124" s="13"/>
      <c r="CH124" s="13"/>
      <c r="CI124" s="13"/>
      <c r="CJ124" s="13"/>
      <c r="CL124" s="21"/>
    </row>
    <row r="125" spans="2:90" ht="16.5" thickBot="1" x14ac:dyDescent="0.3">
      <c r="B125" s="114" t="s">
        <v>106</v>
      </c>
      <c r="C125" s="114" t="s">
        <v>329</v>
      </c>
      <c r="D125" s="115">
        <v>3</v>
      </c>
      <c r="E125" s="117">
        <f t="shared" si="105"/>
        <v>44449</v>
      </c>
      <c r="F125" s="118">
        <f t="shared" si="106"/>
        <v>0.99097222222222225</v>
      </c>
      <c r="G125" s="22">
        <v>0.99444444444444446</v>
      </c>
      <c r="H125" s="5">
        <f t="shared" si="76"/>
        <v>8.3333333255723119E-2</v>
      </c>
      <c r="I125" s="6">
        <f t="shared" si="77"/>
        <v>44449.990972222222</v>
      </c>
      <c r="J125" s="6">
        <f t="shared" si="78"/>
        <v>44449.994444444441</v>
      </c>
      <c r="K125" s="23" t="s">
        <v>21</v>
      </c>
      <c r="L125" s="3" t="str">
        <f t="shared" si="107"/>
        <v/>
      </c>
      <c r="M125" s="2">
        <f>IF(OR(K125="Rota",K125="Desliza"),(IF((MAX(N$36:N124))&gt;F$17,(MAX(N$36:N124)),F$17)),N124)</f>
        <v>5588</v>
      </c>
      <c r="N125" s="42">
        <v>5588</v>
      </c>
      <c r="O125" s="2">
        <f t="shared" si="108"/>
        <v>0</v>
      </c>
      <c r="P125" s="3" t="str">
        <f t="shared" si="109"/>
        <v/>
      </c>
      <c r="Q125" s="24"/>
      <c r="R125" s="24"/>
      <c r="S125" s="24"/>
      <c r="T125" s="132">
        <f t="shared" si="69"/>
        <v>0</v>
      </c>
      <c r="U125" s="25"/>
      <c r="V125" s="25">
        <v>1190</v>
      </c>
      <c r="W125" s="24"/>
      <c r="X125" s="26"/>
      <c r="Y125" s="25"/>
      <c r="Z125" s="25"/>
      <c r="AA125" s="3" t="str">
        <f t="shared" si="110"/>
        <v/>
      </c>
      <c r="AB125" s="24"/>
      <c r="AC125" s="26"/>
      <c r="AD125" s="25"/>
      <c r="AE125" s="54"/>
      <c r="AF125" s="54" t="s">
        <v>150</v>
      </c>
      <c r="AG125" s="54"/>
      <c r="AH125" s="54"/>
      <c r="AI125" s="54"/>
      <c r="AJ125" s="54"/>
      <c r="AK125" s="25" t="s">
        <v>308</v>
      </c>
      <c r="AL125" s="54" t="str">
        <f t="shared" si="70"/>
        <v/>
      </c>
      <c r="AM125" s="200" t="str">
        <f t="shared" si="71"/>
        <v/>
      </c>
      <c r="AN125" s="201" t="str">
        <f t="shared" si="72"/>
        <v/>
      </c>
      <c r="AO125" s="200" t="str">
        <f t="shared" si="79"/>
        <v/>
      </c>
      <c r="AP125" s="200" t="str">
        <f t="shared" si="73"/>
        <v/>
      </c>
      <c r="AQ125" s="200" t="str">
        <f t="shared" si="74"/>
        <v/>
      </c>
      <c r="AR125" s="200" t="str">
        <f t="shared" si="80"/>
        <v/>
      </c>
      <c r="AS125" s="200">
        <f t="shared" si="81"/>
        <v>0.1</v>
      </c>
      <c r="AT125" s="200" t="str">
        <f t="shared" si="82"/>
        <v/>
      </c>
      <c r="AU125" s="200">
        <f t="shared" si="83"/>
        <v>8.3333333255723119E-2</v>
      </c>
      <c r="AV125" s="54">
        <v>0.41666666662786156</v>
      </c>
      <c r="AW125" s="200" t="str">
        <f t="shared" si="84"/>
        <v/>
      </c>
      <c r="AX125" s="201" t="str">
        <f t="shared" si="85"/>
        <v/>
      </c>
      <c r="AY125" s="7" t="str">
        <f t="shared" si="86"/>
        <v/>
      </c>
      <c r="AZ125" s="7" t="str">
        <f t="shared" si="87"/>
        <v/>
      </c>
      <c r="BA125" s="7" t="str">
        <f t="shared" si="88"/>
        <v/>
      </c>
      <c r="BB125" s="7" t="str">
        <f t="shared" si="111"/>
        <v/>
      </c>
      <c r="BC125" s="7" t="str">
        <f t="shared" si="112"/>
        <v/>
      </c>
      <c r="BD125" s="7" t="str">
        <f t="shared" si="113"/>
        <v/>
      </c>
      <c r="BE125" s="7" t="str">
        <f t="shared" si="114"/>
        <v/>
      </c>
      <c r="BF125" s="7" t="str">
        <f t="shared" si="67"/>
        <v/>
      </c>
      <c r="BG125" s="7" t="str">
        <f t="shared" si="68"/>
        <v/>
      </c>
      <c r="BH125" s="7" t="str">
        <f t="shared" si="115"/>
        <v/>
      </c>
      <c r="BI125" s="7" t="str">
        <f t="shared" si="116"/>
        <v/>
      </c>
      <c r="BJ125" s="7" t="str">
        <f t="shared" si="117"/>
        <v/>
      </c>
      <c r="BK125" s="7" t="str">
        <f t="shared" si="89"/>
        <v/>
      </c>
      <c r="BL125" s="7" t="str">
        <f t="shared" si="90"/>
        <v/>
      </c>
      <c r="BM125" s="7" t="str">
        <f t="shared" si="91"/>
        <v/>
      </c>
      <c r="BN125" s="7" t="str">
        <f t="shared" si="92"/>
        <v/>
      </c>
      <c r="BO125" s="7" t="str">
        <f t="shared" si="93"/>
        <v/>
      </c>
      <c r="BP125" s="7" t="str">
        <f t="shared" si="94"/>
        <v/>
      </c>
      <c r="BQ125" s="7" t="str">
        <f t="shared" si="95"/>
        <v/>
      </c>
      <c r="BR125" s="7" t="str">
        <f t="shared" si="96"/>
        <v/>
      </c>
      <c r="BS125" s="7" t="str">
        <f t="shared" si="97"/>
        <v/>
      </c>
      <c r="BT125" s="7" t="str">
        <f t="shared" si="98"/>
        <v/>
      </c>
      <c r="BU125" s="7" t="str">
        <f t="shared" si="99"/>
        <v/>
      </c>
      <c r="BV125" s="7" t="str">
        <f t="shared" si="100"/>
        <v/>
      </c>
      <c r="BW125" s="7" t="str">
        <f t="shared" si="75"/>
        <v/>
      </c>
      <c r="BX125" s="7" t="str">
        <f t="shared" si="101"/>
        <v/>
      </c>
      <c r="BY125" s="7">
        <f t="shared" si="102"/>
        <v>8.3333333255723119E-2</v>
      </c>
      <c r="BZ125" s="7" t="str">
        <f t="shared" si="103"/>
        <v/>
      </c>
      <c r="CA125" s="7" t="str">
        <f t="shared" si="104"/>
        <v/>
      </c>
      <c r="CB125" s="54"/>
      <c r="CC125" s="13"/>
      <c r="CD125" s="13"/>
      <c r="CE125" s="13"/>
      <c r="CF125" s="13"/>
      <c r="CG125" s="13"/>
      <c r="CH125" s="13"/>
      <c r="CI125" s="13"/>
      <c r="CJ125" s="13"/>
      <c r="CL125" s="21"/>
    </row>
    <row r="126" spans="2:90" ht="16.5" thickBot="1" x14ac:dyDescent="0.3">
      <c r="B126" s="114" t="s">
        <v>106</v>
      </c>
      <c r="C126" s="114" t="s">
        <v>329</v>
      </c>
      <c r="D126" s="115">
        <v>3</v>
      </c>
      <c r="E126" s="117">
        <f t="shared" si="105"/>
        <v>44449</v>
      </c>
      <c r="F126" s="118">
        <f t="shared" si="106"/>
        <v>0.99444444444444446</v>
      </c>
      <c r="G126" s="22">
        <v>0</v>
      </c>
      <c r="H126" s="5">
        <f t="shared" si="76"/>
        <v>0.13333333341870457</v>
      </c>
      <c r="I126" s="6">
        <f t="shared" si="77"/>
        <v>44449.994444444441</v>
      </c>
      <c r="J126" s="6">
        <f t="shared" si="78"/>
        <v>44450</v>
      </c>
      <c r="K126" s="23" t="s">
        <v>17</v>
      </c>
      <c r="L126" s="3" t="str">
        <f t="shared" si="107"/>
        <v/>
      </c>
      <c r="M126" s="2">
        <f>IF(OR(K126="Rota",K126="Desliza"),(IF((MAX(N$36:N125))&gt;F$17,(MAX(N$36:N125)),F$17)),N125)</f>
        <v>5588</v>
      </c>
      <c r="N126" s="42">
        <v>5595</v>
      </c>
      <c r="O126" s="2">
        <f t="shared" si="108"/>
        <v>7</v>
      </c>
      <c r="P126" s="3">
        <f t="shared" si="109"/>
        <v>52.499999966385076</v>
      </c>
      <c r="Q126" s="24"/>
      <c r="R126" s="24"/>
      <c r="S126" s="24">
        <v>80</v>
      </c>
      <c r="T126" s="132">
        <f t="shared" si="69"/>
        <v>80</v>
      </c>
      <c r="U126" s="25">
        <v>20</v>
      </c>
      <c r="V126" s="25">
        <v>1190</v>
      </c>
      <c r="W126" s="24">
        <v>16</v>
      </c>
      <c r="X126" s="26">
        <v>10</v>
      </c>
      <c r="Y126" s="25">
        <v>2430</v>
      </c>
      <c r="Z126" s="25">
        <v>2430</v>
      </c>
      <c r="AA126" s="3" t="str">
        <f t="shared" si="110"/>
        <v/>
      </c>
      <c r="AB126" s="24"/>
      <c r="AC126" s="26"/>
      <c r="AD126" s="25"/>
      <c r="AE126" s="54"/>
      <c r="AF126" s="54" t="s">
        <v>150</v>
      </c>
      <c r="AG126" s="54"/>
      <c r="AH126" s="54"/>
      <c r="AI126" s="54"/>
      <c r="AJ126" s="54"/>
      <c r="AK126" s="25"/>
      <c r="AL126" s="54">
        <f t="shared" si="70"/>
        <v>30</v>
      </c>
      <c r="AM126" s="200">
        <f t="shared" si="71"/>
        <v>33</v>
      </c>
      <c r="AN126" s="201">
        <f t="shared" si="72"/>
        <v>30</v>
      </c>
      <c r="AO126" s="200" t="str">
        <f t="shared" si="79"/>
        <v/>
      </c>
      <c r="AP126" s="200" t="str">
        <f t="shared" si="73"/>
        <v/>
      </c>
      <c r="AQ126" s="200" t="str">
        <f t="shared" si="74"/>
        <v/>
      </c>
      <c r="AR126" s="200" t="str">
        <f t="shared" si="80"/>
        <v/>
      </c>
      <c r="AS126" s="200" t="str">
        <f t="shared" si="81"/>
        <v/>
      </c>
      <c r="AT126" s="200">
        <f t="shared" si="82"/>
        <v>7</v>
      </c>
      <c r="AU126" s="200">
        <f t="shared" si="83"/>
        <v>0.13333333341870457</v>
      </c>
      <c r="AV126" s="54">
        <v>0.21666666667442769</v>
      </c>
      <c r="AW126" s="200">
        <f t="shared" si="84"/>
        <v>32.307692306535046</v>
      </c>
      <c r="AX126" s="201" t="str">
        <f t="shared" si="85"/>
        <v/>
      </c>
      <c r="AY126" s="7">
        <f t="shared" si="86"/>
        <v>52.499999966385076</v>
      </c>
      <c r="AZ126" s="7" t="str">
        <f t="shared" si="87"/>
        <v/>
      </c>
      <c r="BA126" s="7">
        <f t="shared" si="88"/>
        <v>32.307692306535046</v>
      </c>
      <c r="BB126" s="7" t="str">
        <f t="shared" si="111"/>
        <v/>
      </c>
      <c r="BC126" s="7">
        <f t="shared" si="112"/>
        <v>7</v>
      </c>
      <c r="BD126" s="7" t="str">
        <f t="shared" si="113"/>
        <v/>
      </c>
      <c r="BE126" s="7" t="str">
        <f t="shared" si="114"/>
        <v/>
      </c>
      <c r="BF126" s="7" t="str">
        <f t="shared" si="67"/>
        <v/>
      </c>
      <c r="BG126" s="7">
        <f t="shared" si="68"/>
        <v>7</v>
      </c>
      <c r="BH126" s="7" t="str">
        <f t="shared" si="115"/>
        <v/>
      </c>
      <c r="BI126" s="7" t="str">
        <f t="shared" si="116"/>
        <v/>
      </c>
      <c r="BJ126" s="7" t="str">
        <f t="shared" si="117"/>
        <v/>
      </c>
      <c r="BK126" s="7" t="str">
        <f t="shared" si="89"/>
        <v/>
      </c>
      <c r="BL126" s="7" t="str">
        <f t="shared" si="90"/>
        <v/>
      </c>
      <c r="BM126" s="7" t="str">
        <f t="shared" si="91"/>
        <v/>
      </c>
      <c r="BN126" s="7" t="str">
        <f t="shared" si="92"/>
        <v/>
      </c>
      <c r="BO126" s="7" t="str">
        <f t="shared" si="93"/>
        <v/>
      </c>
      <c r="BP126" s="7" t="str">
        <f t="shared" si="94"/>
        <v/>
      </c>
      <c r="BQ126" s="7" t="str">
        <f t="shared" si="95"/>
        <v/>
      </c>
      <c r="BR126" s="7" t="str">
        <f t="shared" si="96"/>
        <v/>
      </c>
      <c r="BS126" s="7" t="str">
        <f t="shared" si="97"/>
        <v/>
      </c>
      <c r="BT126" s="7" t="str">
        <f t="shared" si="98"/>
        <v/>
      </c>
      <c r="BU126" s="7" t="str">
        <f t="shared" si="99"/>
        <v/>
      </c>
      <c r="BV126" s="7" t="str">
        <f t="shared" si="100"/>
        <v/>
      </c>
      <c r="BW126" s="7" t="str">
        <f t="shared" si="75"/>
        <v/>
      </c>
      <c r="BX126" s="7" t="str">
        <f t="shared" si="101"/>
        <v/>
      </c>
      <c r="BY126" s="7" t="str">
        <f t="shared" si="102"/>
        <v/>
      </c>
      <c r="BZ126" s="7" t="str">
        <f t="shared" si="103"/>
        <v/>
      </c>
      <c r="CA126" s="7" t="str">
        <f t="shared" si="104"/>
        <v/>
      </c>
      <c r="CB126" s="54"/>
      <c r="CC126" s="13"/>
      <c r="CD126" s="13"/>
      <c r="CE126" s="13"/>
      <c r="CF126" s="13"/>
      <c r="CG126" s="13"/>
      <c r="CH126" s="13"/>
      <c r="CI126" s="13"/>
      <c r="CJ126" s="13"/>
      <c r="CL126" s="21"/>
    </row>
    <row r="127" spans="2:90" ht="16.5" thickBot="1" x14ac:dyDescent="0.3">
      <c r="B127" s="114" t="s">
        <v>106</v>
      </c>
      <c r="C127" s="114" t="s">
        <v>329</v>
      </c>
      <c r="D127" s="115">
        <v>3</v>
      </c>
      <c r="E127" s="117">
        <f t="shared" si="105"/>
        <v>44450</v>
      </c>
      <c r="F127" s="118">
        <f t="shared" si="106"/>
        <v>0</v>
      </c>
      <c r="G127" s="22">
        <v>1.8749999999999999E-2</v>
      </c>
      <c r="H127" s="5">
        <f t="shared" si="76"/>
        <v>0.45000000006984919</v>
      </c>
      <c r="I127" s="6">
        <f t="shared" si="77"/>
        <v>44450</v>
      </c>
      <c r="J127" s="6">
        <f t="shared" si="78"/>
        <v>44450.018750000003</v>
      </c>
      <c r="K127" s="23" t="s">
        <v>17</v>
      </c>
      <c r="L127" s="3" t="str">
        <f t="shared" si="107"/>
        <v/>
      </c>
      <c r="M127" s="2">
        <f>IF(OR(K127="Rota",K127="Desliza"),(IF((MAX(N$36:N126))&gt;F$17,(MAX(N$36:N126)),F$17)),N126)</f>
        <v>5595</v>
      </c>
      <c r="N127" s="42">
        <v>5619</v>
      </c>
      <c r="O127" s="2">
        <f t="shared" si="108"/>
        <v>24</v>
      </c>
      <c r="P127" s="3">
        <f t="shared" si="109"/>
        <v>53.333333325054909</v>
      </c>
      <c r="Q127" s="24"/>
      <c r="R127" s="24"/>
      <c r="S127" s="24">
        <v>80</v>
      </c>
      <c r="T127" s="132">
        <f t="shared" si="69"/>
        <v>80</v>
      </c>
      <c r="U127" s="25">
        <v>20</v>
      </c>
      <c r="V127" s="25">
        <v>1190</v>
      </c>
      <c r="W127" s="24">
        <v>16</v>
      </c>
      <c r="X127" s="26">
        <v>10</v>
      </c>
      <c r="Y127" s="25">
        <v>2430</v>
      </c>
      <c r="Z127" s="25">
        <v>2430</v>
      </c>
      <c r="AA127" s="3" t="str">
        <f t="shared" si="110"/>
        <v/>
      </c>
      <c r="AB127" s="24"/>
      <c r="AC127" s="26"/>
      <c r="AD127" s="25"/>
      <c r="AE127" s="54"/>
      <c r="AF127" s="54" t="s">
        <v>150</v>
      </c>
      <c r="AG127" s="54"/>
      <c r="AH127" s="54"/>
      <c r="AI127" s="54"/>
      <c r="AJ127" s="54"/>
      <c r="AK127" s="25"/>
      <c r="AL127" s="54">
        <f t="shared" si="70"/>
        <v>30</v>
      </c>
      <c r="AM127" s="200">
        <f t="shared" si="71"/>
        <v>33</v>
      </c>
      <c r="AN127" s="201">
        <f t="shared" si="72"/>
        <v>30</v>
      </c>
      <c r="AO127" s="200" t="str">
        <f t="shared" si="79"/>
        <v/>
      </c>
      <c r="AP127" s="200" t="str">
        <f t="shared" si="73"/>
        <v/>
      </c>
      <c r="AQ127" s="200" t="str">
        <f t="shared" si="74"/>
        <v/>
      </c>
      <c r="AR127" s="200" t="str">
        <f t="shared" si="80"/>
        <v/>
      </c>
      <c r="AS127" s="200" t="str">
        <f t="shared" si="81"/>
        <v/>
      </c>
      <c r="AT127" s="200">
        <f t="shared" si="82"/>
        <v>24</v>
      </c>
      <c r="AU127" s="200">
        <f t="shared" si="83"/>
        <v>0.45000000006984919</v>
      </c>
      <c r="AV127" s="54">
        <v>0.45000000006984919</v>
      </c>
      <c r="AW127" s="200">
        <f t="shared" si="84"/>
        <v>53.333333325054909</v>
      </c>
      <c r="AX127" s="201" t="str">
        <f t="shared" si="85"/>
        <v/>
      </c>
      <c r="AY127" s="7">
        <f t="shared" si="86"/>
        <v>53.333333325054909</v>
      </c>
      <c r="AZ127" s="7" t="str">
        <f t="shared" si="87"/>
        <v/>
      </c>
      <c r="BA127" s="7">
        <f t="shared" si="88"/>
        <v>53.333333325054909</v>
      </c>
      <c r="BB127" s="7" t="str">
        <f t="shared" si="111"/>
        <v/>
      </c>
      <c r="BC127" s="7">
        <f t="shared" si="112"/>
        <v>24</v>
      </c>
      <c r="BD127" s="7" t="str">
        <f t="shared" si="113"/>
        <v/>
      </c>
      <c r="BE127" s="7" t="str">
        <f t="shared" si="114"/>
        <v/>
      </c>
      <c r="BF127" s="7" t="str">
        <f t="shared" si="67"/>
        <v/>
      </c>
      <c r="BG127" s="7">
        <f t="shared" si="68"/>
        <v>24</v>
      </c>
      <c r="BH127" s="7" t="str">
        <f t="shared" si="115"/>
        <v/>
      </c>
      <c r="BI127" s="7" t="str">
        <f t="shared" si="116"/>
        <v/>
      </c>
      <c r="BJ127" s="7" t="str">
        <f t="shared" si="117"/>
        <v/>
      </c>
      <c r="BK127" s="7" t="str">
        <f t="shared" si="89"/>
        <v/>
      </c>
      <c r="BL127" s="7" t="str">
        <f t="shared" si="90"/>
        <v/>
      </c>
      <c r="BM127" s="7" t="str">
        <f t="shared" si="91"/>
        <v/>
      </c>
      <c r="BN127" s="7" t="str">
        <f t="shared" si="92"/>
        <v/>
      </c>
      <c r="BO127" s="7" t="str">
        <f t="shared" si="93"/>
        <v/>
      </c>
      <c r="BP127" s="7" t="str">
        <f t="shared" si="94"/>
        <v/>
      </c>
      <c r="BQ127" s="7" t="str">
        <f t="shared" si="95"/>
        <v/>
      </c>
      <c r="BR127" s="7" t="str">
        <f t="shared" si="96"/>
        <v/>
      </c>
      <c r="BS127" s="7" t="str">
        <f t="shared" si="97"/>
        <v/>
      </c>
      <c r="BT127" s="7" t="str">
        <f t="shared" si="98"/>
        <v/>
      </c>
      <c r="BU127" s="7" t="str">
        <f t="shared" si="99"/>
        <v/>
      </c>
      <c r="BV127" s="7" t="str">
        <f t="shared" si="100"/>
        <v/>
      </c>
      <c r="BW127" s="7" t="str">
        <f t="shared" si="75"/>
        <v/>
      </c>
      <c r="BX127" s="7" t="str">
        <f t="shared" si="101"/>
        <v/>
      </c>
      <c r="BY127" s="7" t="str">
        <f t="shared" si="102"/>
        <v/>
      </c>
      <c r="BZ127" s="7" t="str">
        <f t="shared" si="103"/>
        <v/>
      </c>
      <c r="CA127" s="7" t="str">
        <f t="shared" si="104"/>
        <v/>
      </c>
      <c r="CB127" s="54">
        <v>1338</v>
      </c>
      <c r="CC127" s="13"/>
      <c r="CD127" s="13"/>
      <c r="CE127" s="13"/>
      <c r="CF127" s="13"/>
      <c r="CG127" s="13"/>
      <c r="CH127" s="13"/>
      <c r="CI127" s="13"/>
      <c r="CJ127" s="13"/>
      <c r="CL127" s="21"/>
    </row>
    <row r="128" spans="2:90" ht="16.5" thickBot="1" x14ac:dyDescent="0.3">
      <c r="B128" s="114" t="s">
        <v>106</v>
      </c>
      <c r="C128" s="114" t="s">
        <v>329</v>
      </c>
      <c r="D128" s="115">
        <v>3</v>
      </c>
      <c r="E128" s="117">
        <f t="shared" si="105"/>
        <v>44450</v>
      </c>
      <c r="F128" s="118">
        <f t="shared" si="106"/>
        <v>1.8749999999999999E-2</v>
      </c>
      <c r="G128" s="22">
        <v>2.1527777777777781E-2</v>
      </c>
      <c r="H128" s="5">
        <f t="shared" si="76"/>
        <v>6.6666666534729302E-2</v>
      </c>
      <c r="I128" s="6">
        <f t="shared" si="77"/>
        <v>44450.018750000003</v>
      </c>
      <c r="J128" s="6">
        <f t="shared" si="78"/>
        <v>44450.021527777775</v>
      </c>
      <c r="K128" s="23" t="s">
        <v>5</v>
      </c>
      <c r="L128" s="3" t="str">
        <f t="shared" si="107"/>
        <v/>
      </c>
      <c r="M128" s="2">
        <f>IF(OR(K128="Rota",K128="Desliza"),(IF((MAX(N$36:N127))&gt;F$17,(MAX(N$36:N127)),F$17)),N127)</f>
        <v>5619</v>
      </c>
      <c r="N128" s="42">
        <v>5619</v>
      </c>
      <c r="O128" s="2">
        <f t="shared" si="108"/>
        <v>0</v>
      </c>
      <c r="P128" s="3" t="str">
        <f t="shared" si="109"/>
        <v/>
      </c>
      <c r="Q128" s="24"/>
      <c r="R128" s="24"/>
      <c r="S128" s="24"/>
      <c r="T128" s="132" t="str">
        <f t="shared" si="69"/>
        <v/>
      </c>
      <c r="U128" s="25"/>
      <c r="V128" s="25"/>
      <c r="W128" s="24"/>
      <c r="X128" s="26"/>
      <c r="Y128" s="25"/>
      <c r="Z128" s="25"/>
      <c r="AA128" s="3" t="str">
        <f t="shared" si="110"/>
        <v/>
      </c>
      <c r="AB128" s="24"/>
      <c r="AC128" s="26"/>
      <c r="AD128" s="25"/>
      <c r="AE128" s="54"/>
      <c r="AF128" s="54" t="s">
        <v>150</v>
      </c>
      <c r="AG128" s="54"/>
      <c r="AH128" s="54"/>
      <c r="AI128" s="54"/>
      <c r="AJ128" s="54"/>
      <c r="AK128" s="25"/>
      <c r="AL128" s="54" t="str">
        <f t="shared" si="70"/>
        <v/>
      </c>
      <c r="AM128" s="200" t="str">
        <f t="shared" si="71"/>
        <v/>
      </c>
      <c r="AN128" s="201" t="str">
        <f t="shared" si="72"/>
        <v/>
      </c>
      <c r="AO128" s="200" t="str">
        <f t="shared" si="79"/>
        <v/>
      </c>
      <c r="AP128" s="200" t="str">
        <f t="shared" si="73"/>
        <v/>
      </c>
      <c r="AQ128" s="200" t="str">
        <f t="shared" si="74"/>
        <v/>
      </c>
      <c r="AR128" s="200">
        <f t="shared" si="80"/>
        <v>0.05</v>
      </c>
      <c r="AS128" s="200" t="str">
        <f t="shared" si="81"/>
        <v/>
      </c>
      <c r="AT128" s="200" t="str">
        <f t="shared" si="82"/>
        <v/>
      </c>
      <c r="AU128" s="200">
        <f t="shared" si="83"/>
        <v>6.6666666534729302E-2</v>
      </c>
      <c r="AV128" s="54"/>
      <c r="AW128" s="200" t="str">
        <f t="shared" si="84"/>
        <v/>
      </c>
      <c r="AX128" s="201" t="str">
        <f t="shared" si="85"/>
        <v/>
      </c>
      <c r="AY128" s="7" t="str">
        <f t="shared" si="86"/>
        <v/>
      </c>
      <c r="AZ128" s="7" t="str">
        <f t="shared" si="87"/>
        <v/>
      </c>
      <c r="BA128" s="7" t="str">
        <f t="shared" si="88"/>
        <v/>
      </c>
      <c r="BB128" s="7" t="str">
        <f t="shared" si="111"/>
        <v/>
      </c>
      <c r="BC128" s="7" t="str">
        <f t="shared" si="112"/>
        <v/>
      </c>
      <c r="BD128" s="7" t="str">
        <f t="shared" si="113"/>
        <v/>
      </c>
      <c r="BE128" s="7" t="str">
        <f t="shared" si="114"/>
        <v/>
      </c>
      <c r="BF128" s="7" t="str">
        <f t="shared" si="67"/>
        <v/>
      </c>
      <c r="BG128" s="7" t="str">
        <f t="shared" si="68"/>
        <v/>
      </c>
      <c r="BH128" s="7" t="str">
        <f t="shared" si="115"/>
        <v/>
      </c>
      <c r="BI128" s="7" t="str">
        <f t="shared" si="116"/>
        <v/>
      </c>
      <c r="BJ128" s="7" t="str">
        <f t="shared" si="117"/>
        <v/>
      </c>
      <c r="BK128" s="7" t="str">
        <f t="shared" si="89"/>
        <v/>
      </c>
      <c r="BL128" s="7" t="str">
        <f t="shared" si="90"/>
        <v/>
      </c>
      <c r="BM128" s="7" t="str">
        <f t="shared" si="91"/>
        <v/>
      </c>
      <c r="BN128" s="7" t="str">
        <f t="shared" si="92"/>
        <v/>
      </c>
      <c r="BO128" s="7" t="str">
        <f t="shared" si="93"/>
        <v/>
      </c>
      <c r="BP128" s="7" t="str">
        <f t="shared" si="94"/>
        <v/>
      </c>
      <c r="BQ128" s="7" t="str">
        <f t="shared" si="95"/>
        <v/>
      </c>
      <c r="BR128" s="7" t="str">
        <f t="shared" si="96"/>
        <v/>
      </c>
      <c r="BS128" s="7" t="str">
        <f t="shared" si="97"/>
        <v/>
      </c>
      <c r="BT128" s="7" t="str">
        <f t="shared" si="98"/>
        <v/>
      </c>
      <c r="BU128" s="7" t="str">
        <f t="shared" si="99"/>
        <v/>
      </c>
      <c r="BV128" s="7" t="str">
        <f t="shared" si="100"/>
        <v/>
      </c>
      <c r="BW128" s="7" t="str">
        <f t="shared" si="75"/>
        <v/>
      </c>
      <c r="BX128" s="7" t="str">
        <f t="shared" si="101"/>
        <v/>
      </c>
      <c r="BY128" s="7" t="str">
        <f t="shared" si="102"/>
        <v/>
      </c>
      <c r="BZ128" s="7" t="str">
        <f t="shared" si="103"/>
        <v/>
      </c>
      <c r="CA128" s="7">
        <f t="shared" si="104"/>
        <v>6.6666666534729302E-2</v>
      </c>
      <c r="CB128" s="54"/>
      <c r="CC128" s="13"/>
      <c r="CD128" s="13"/>
      <c r="CE128" s="13"/>
      <c r="CF128" s="13"/>
      <c r="CG128" s="13"/>
      <c r="CH128" s="13"/>
      <c r="CI128" s="13"/>
      <c r="CJ128" s="13"/>
      <c r="CL128" s="21"/>
    </row>
    <row r="129" spans="2:90" ht="16.5" thickBot="1" x14ac:dyDescent="0.3">
      <c r="B129" s="114" t="s">
        <v>106</v>
      </c>
      <c r="C129" s="114" t="s">
        <v>329</v>
      </c>
      <c r="D129" s="115">
        <v>3</v>
      </c>
      <c r="E129" s="117">
        <f t="shared" si="105"/>
        <v>44450</v>
      </c>
      <c r="F129" s="118">
        <f t="shared" si="106"/>
        <v>2.1527777777777781E-2</v>
      </c>
      <c r="G129" s="22">
        <v>2.4999999999999998E-2</v>
      </c>
      <c r="H129" s="5">
        <f t="shared" si="76"/>
        <v>8.3333333430346102E-2</v>
      </c>
      <c r="I129" s="6">
        <f t="shared" si="77"/>
        <v>44450.021527777775</v>
      </c>
      <c r="J129" s="6">
        <f t="shared" si="78"/>
        <v>44450.025000000001</v>
      </c>
      <c r="K129" s="23" t="s">
        <v>21</v>
      </c>
      <c r="L129" s="3" t="str">
        <f t="shared" si="107"/>
        <v/>
      </c>
      <c r="M129" s="2">
        <f>IF(OR(K129="Rota",K129="Desliza"),(IF((MAX(N$36:N128))&gt;F$17,(MAX(N$36:N128)),F$17)),N128)</f>
        <v>5619</v>
      </c>
      <c r="N129" s="42">
        <v>5619</v>
      </c>
      <c r="O129" s="2">
        <f t="shared" si="108"/>
        <v>0</v>
      </c>
      <c r="P129" s="3" t="str">
        <f t="shared" si="109"/>
        <v/>
      </c>
      <c r="Q129" s="24"/>
      <c r="R129" s="24"/>
      <c r="S129" s="24"/>
      <c r="T129" s="132" t="str">
        <f t="shared" si="69"/>
        <v/>
      </c>
      <c r="U129" s="25"/>
      <c r="V129" s="25"/>
      <c r="W129" s="24"/>
      <c r="X129" s="26"/>
      <c r="Y129" s="25"/>
      <c r="Z129" s="25"/>
      <c r="AA129" s="3" t="str">
        <f t="shared" si="110"/>
        <v/>
      </c>
      <c r="AB129" s="24"/>
      <c r="AC129" s="26"/>
      <c r="AD129" s="25"/>
      <c r="AE129" s="54"/>
      <c r="AF129" s="54" t="s">
        <v>150</v>
      </c>
      <c r="AG129" s="54"/>
      <c r="AH129" s="54"/>
      <c r="AI129" s="54"/>
      <c r="AJ129" s="54"/>
      <c r="AK129" s="25"/>
      <c r="AL129" s="54" t="str">
        <f t="shared" si="70"/>
        <v/>
      </c>
      <c r="AM129" s="200" t="str">
        <f t="shared" si="71"/>
        <v/>
      </c>
      <c r="AN129" s="201" t="str">
        <f t="shared" si="72"/>
        <v/>
      </c>
      <c r="AO129" s="200" t="str">
        <f t="shared" si="79"/>
        <v/>
      </c>
      <c r="AP129" s="200" t="str">
        <f t="shared" si="73"/>
        <v/>
      </c>
      <c r="AQ129" s="200" t="str">
        <f t="shared" si="74"/>
        <v/>
      </c>
      <c r="AR129" s="200" t="str">
        <f t="shared" si="80"/>
        <v/>
      </c>
      <c r="AS129" s="200">
        <f t="shared" si="81"/>
        <v>0.1</v>
      </c>
      <c r="AT129" s="200" t="str">
        <f t="shared" si="82"/>
        <v/>
      </c>
      <c r="AU129" s="200">
        <f t="shared" si="83"/>
        <v>8.3333333430346102E-2</v>
      </c>
      <c r="AV129" s="54">
        <v>1.966666666790843</v>
      </c>
      <c r="AW129" s="200" t="str">
        <f t="shared" si="84"/>
        <v/>
      </c>
      <c r="AX129" s="201" t="str">
        <f t="shared" si="85"/>
        <v/>
      </c>
      <c r="AY129" s="7" t="str">
        <f t="shared" si="86"/>
        <v/>
      </c>
      <c r="AZ129" s="7" t="str">
        <f t="shared" si="87"/>
        <v/>
      </c>
      <c r="BA129" s="7" t="str">
        <f t="shared" si="88"/>
        <v/>
      </c>
      <c r="BB129" s="7" t="str">
        <f t="shared" si="111"/>
        <v/>
      </c>
      <c r="BC129" s="7" t="str">
        <f t="shared" si="112"/>
        <v/>
      </c>
      <c r="BD129" s="7" t="str">
        <f t="shared" si="113"/>
        <v/>
      </c>
      <c r="BE129" s="7" t="str">
        <f t="shared" si="114"/>
        <v/>
      </c>
      <c r="BF129" s="7" t="str">
        <f t="shared" si="67"/>
        <v/>
      </c>
      <c r="BG129" s="7" t="str">
        <f t="shared" si="68"/>
        <v/>
      </c>
      <c r="BH129" s="7" t="str">
        <f t="shared" si="115"/>
        <v/>
      </c>
      <c r="BI129" s="7" t="str">
        <f t="shared" si="116"/>
        <v/>
      </c>
      <c r="BJ129" s="7" t="str">
        <f t="shared" si="117"/>
        <v/>
      </c>
      <c r="BK129" s="7" t="str">
        <f t="shared" si="89"/>
        <v/>
      </c>
      <c r="BL129" s="7" t="str">
        <f t="shared" si="90"/>
        <v/>
      </c>
      <c r="BM129" s="7" t="str">
        <f t="shared" si="91"/>
        <v/>
      </c>
      <c r="BN129" s="7" t="str">
        <f t="shared" si="92"/>
        <v/>
      </c>
      <c r="BO129" s="7" t="str">
        <f t="shared" si="93"/>
        <v/>
      </c>
      <c r="BP129" s="7" t="str">
        <f t="shared" si="94"/>
        <v/>
      </c>
      <c r="BQ129" s="7" t="str">
        <f t="shared" si="95"/>
        <v/>
      </c>
      <c r="BR129" s="7" t="str">
        <f t="shared" si="96"/>
        <v/>
      </c>
      <c r="BS129" s="7" t="str">
        <f t="shared" si="97"/>
        <v/>
      </c>
      <c r="BT129" s="7" t="str">
        <f t="shared" si="98"/>
        <v/>
      </c>
      <c r="BU129" s="7" t="str">
        <f t="shared" si="99"/>
        <v/>
      </c>
      <c r="BV129" s="7" t="str">
        <f t="shared" si="100"/>
        <v/>
      </c>
      <c r="BW129" s="7" t="str">
        <f t="shared" si="75"/>
        <v/>
      </c>
      <c r="BX129" s="7" t="str">
        <f t="shared" si="101"/>
        <v/>
      </c>
      <c r="BY129" s="7">
        <f t="shared" si="102"/>
        <v>8.3333333430346102E-2</v>
      </c>
      <c r="BZ129" s="7" t="str">
        <f t="shared" si="103"/>
        <v/>
      </c>
      <c r="CA129" s="7" t="str">
        <f t="shared" si="104"/>
        <v/>
      </c>
      <c r="CB129" s="54"/>
      <c r="CC129" s="13"/>
      <c r="CD129" s="13"/>
      <c r="CE129" s="13"/>
      <c r="CF129" s="13"/>
      <c r="CG129" s="13"/>
      <c r="CH129" s="13"/>
      <c r="CI129" s="13"/>
      <c r="CJ129" s="13"/>
      <c r="CL129" s="21"/>
    </row>
    <row r="130" spans="2:90" ht="16.5" thickBot="1" x14ac:dyDescent="0.3">
      <c r="B130" s="114" t="s">
        <v>106</v>
      </c>
      <c r="C130" s="114" t="s">
        <v>329</v>
      </c>
      <c r="D130" s="115">
        <v>3</v>
      </c>
      <c r="E130" s="117">
        <f t="shared" si="105"/>
        <v>44450</v>
      </c>
      <c r="F130" s="118">
        <f t="shared" si="106"/>
        <v>2.4999999999999998E-2</v>
      </c>
      <c r="G130" s="22">
        <v>2.9166666666666664E-2</v>
      </c>
      <c r="H130" s="5">
        <f t="shared" si="76"/>
        <v>9.9999999976716936E-2</v>
      </c>
      <c r="I130" s="6">
        <f t="shared" si="77"/>
        <v>44450.025000000001</v>
      </c>
      <c r="J130" s="6">
        <f t="shared" si="78"/>
        <v>44450.029166666667</v>
      </c>
      <c r="K130" s="23" t="s">
        <v>141</v>
      </c>
      <c r="L130" s="3" t="str">
        <f t="shared" si="107"/>
        <v/>
      </c>
      <c r="M130" s="2">
        <f>IF(OR(K130="Rota",K130="Desliza"),(IF((MAX(N$36:N129))&gt;F$17,(MAX(N$36:N129)),F$17)),N129)</f>
        <v>5619</v>
      </c>
      <c r="N130" s="42">
        <v>5619</v>
      </c>
      <c r="O130" s="2">
        <f t="shared" si="108"/>
        <v>0</v>
      </c>
      <c r="P130" s="3" t="str">
        <f t="shared" si="109"/>
        <v/>
      </c>
      <c r="Q130" s="24"/>
      <c r="R130" s="24"/>
      <c r="S130" s="24"/>
      <c r="T130" s="132" t="str">
        <f t="shared" si="69"/>
        <v/>
      </c>
      <c r="U130" s="25"/>
      <c r="V130" s="25"/>
      <c r="W130" s="24"/>
      <c r="X130" s="26"/>
      <c r="Y130" s="25"/>
      <c r="Z130" s="25"/>
      <c r="AA130" s="3" t="str">
        <f t="shared" si="110"/>
        <v/>
      </c>
      <c r="AB130" s="24"/>
      <c r="AC130" s="26"/>
      <c r="AD130" s="25"/>
      <c r="AE130" s="54"/>
      <c r="AF130" s="54" t="s">
        <v>150</v>
      </c>
      <c r="AG130" s="54"/>
      <c r="AH130" s="54"/>
      <c r="AI130" s="54"/>
      <c r="AJ130" s="54"/>
      <c r="AK130" s="25"/>
      <c r="AL130" s="54" t="str">
        <f t="shared" si="70"/>
        <v/>
      </c>
      <c r="AM130" s="200" t="str">
        <f t="shared" si="71"/>
        <v/>
      </c>
      <c r="AN130" s="201" t="str">
        <f t="shared" si="72"/>
        <v/>
      </c>
      <c r="AO130" s="200" t="str">
        <f t="shared" si="79"/>
        <v/>
      </c>
      <c r="AP130" s="200" t="str">
        <f t="shared" si="73"/>
        <v/>
      </c>
      <c r="AQ130" s="200">
        <f t="shared" si="74"/>
        <v>8.3000000000000004E-2</v>
      </c>
      <c r="AR130" s="200" t="str">
        <f t="shared" si="80"/>
        <v/>
      </c>
      <c r="AS130" s="200" t="str">
        <f t="shared" si="81"/>
        <v/>
      </c>
      <c r="AT130" s="200" t="str">
        <f t="shared" si="82"/>
        <v/>
      </c>
      <c r="AU130" s="200">
        <f t="shared" si="83"/>
        <v>9.9999999976716936E-2</v>
      </c>
      <c r="AV130" s="54"/>
      <c r="AW130" s="200" t="str">
        <f t="shared" si="84"/>
        <v/>
      </c>
      <c r="AX130" s="201" t="str">
        <f t="shared" si="85"/>
        <v/>
      </c>
      <c r="AY130" s="7" t="str">
        <f t="shared" si="86"/>
        <v/>
      </c>
      <c r="AZ130" s="7" t="str">
        <f t="shared" si="87"/>
        <v/>
      </c>
      <c r="BA130" s="7" t="str">
        <f t="shared" si="88"/>
        <v/>
      </c>
      <c r="BB130" s="7" t="str">
        <f t="shared" si="111"/>
        <v/>
      </c>
      <c r="BC130" s="7" t="str">
        <f t="shared" si="112"/>
        <v/>
      </c>
      <c r="BD130" s="7" t="str">
        <f t="shared" si="113"/>
        <v/>
      </c>
      <c r="BE130" s="7" t="str">
        <f t="shared" si="114"/>
        <v/>
      </c>
      <c r="BF130" s="7" t="str">
        <f t="shared" si="67"/>
        <v/>
      </c>
      <c r="BG130" s="7" t="str">
        <f t="shared" si="68"/>
        <v/>
      </c>
      <c r="BH130" s="7" t="str">
        <f t="shared" si="115"/>
        <v/>
      </c>
      <c r="BI130" s="7" t="str">
        <f t="shared" si="116"/>
        <v/>
      </c>
      <c r="BJ130" s="7" t="str">
        <f t="shared" si="117"/>
        <v/>
      </c>
      <c r="BK130" s="7" t="str">
        <f t="shared" si="89"/>
        <v/>
      </c>
      <c r="BL130" s="7" t="str">
        <f t="shared" si="90"/>
        <v/>
      </c>
      <c r="BM130" s="7" t="str">
        <f t="shared" si="91"/>
        <v/>
      </c>
      <c r="BN130" s="7" t="str">
        <f t="shared" si="92"/>
        <v/>
      </c>
      <c r="BO130" s="7" t="str">
        <f t="shared" si="93"/>
        <v/>
      </c>
      <c r="BP130" s="7" t="str">
        <f t="shared" si="94"/>
        <v/>
      </c>
      <c r="BQ130" s="7" t="str">
        <f t="shared" si="95"/>
        <v/>
      </c>
      <c r="BR130" s="7" t="str">
        <f t="shared" si="96"/>
        <v/>
      </c>
      <c r="BS130" s="7" t="str">
        <f t="shared" si="97"/>
        <v/>
      </c>
      <c r="BT130" s="7" t="str">
        <f t="shared" si="98"/>
        <v/>
      </c>
      <c r="BU130" s="7" t="str">
        <f t="shared" si="99"/>
        <v/>
      </c>
      <c r="BV130" s="7" t="str">
        <f t="shared" si="100"/>
        <v/>
      </c>
      <c r="BW130" s="7">
        <f t="shared" si="75"/>
        <v>9.9999999976716936E-2</v>
      </c>
      <c r="BX130" s="7" t="str">
        <f t="shared" si="101"/>
        <v/>
      </c>
      <c r="BY130" s="7" t="str">
        <f t="shared" si="102"/>
        <v/>
      </c>
      <c r="BZ130" s="7" t="str">
        <f t="shared" si="103"/>
        <v/>
      </c>
      <c r="CA130" s="7" t="str">
        <f t="shared" si="104"/>
        <v/>
      </c>
      <c r="CB130" s="54"/>
      <c r="CC130" s="13"/>
      <c r="CD130" s="13"/>
      <c r="CE130" s="13"/>
      <c r="CF130" s="13"/>
      <c r="CG130" s="13"/>
      <c r="CH130" s="13"/>
      <c r="CI130" s="13"/>
      <c r="CJ130" s="13"/>
      <c r="CL130" s="21"/>
    </row>
    <row r="131" spans="2:90" ht="16.5" thickBot="1" x14ac:dyDescent="0.3">
      <c r="B131" s="114" t="s">
        <v>106</v>
      </c>
      <c r="C131" s="114" t="s">
        <v>329</v>
      </c>
      <c r="D131" s="115">
        <v>3</v>
      </c>
      <c r="E131" s="117">
        <f t="shared" si="105"/>
        <v>44450</v>
      </c>
      <c r="F131" s="118">
        <f t="shared" si="106"/>
        <v>2.9166666666666664E-2</v>
      </c>
      <c r="G131" s="22">
        <v>4.9305555555555554E-2</v>
      </c>
      <c r="H131" s="5">
        <f t="shared" si="76"/>
        <v>0.48333333333721384</v>
      </c>
      <c r="I131" s="6">
        <f t="shared" si="77"/>
        <v>44450.029166666667</v>
      </c>
      <c r="J131" s="6">
        <f t="shared" si="78"/>
        <v>44450.049305555556</v>
      </c>
      <c r="K131" s="23" t="s">
        <v>17</v>
      </c>
      <c r="L131" s="3" t="str">
        <f t="shared" si="107"/>
        <v/>
      </c>
      <c r="M131" s="2">
        <f>IF(OR(K131="Rota",K131="Desliza"),(IF((MAX(N$36:N130))&gt;F$17,(MAX(N$36:N130)),F$17)),N130)</f>
        <v>5619</v>
      </c>
      <c r="N131" s="42">
        <v>5639</v>
      </c>
      <c r="O131" s="2">
        <f t="shared" si="108"/>
        <v>20</v>
      </c>
      <c r="P131" s="3">
        <f t="shared" si="109"/>
        <v>41.379310344495366</v>
      </c>
      <c r="Q131" s="24"/>
      <c r="R131" s="24"/>
      <c r="S131" s="24">
        <v>80</v>
      </c>
      <c r="T131" s="132">
        <f t="shared" si="69"/>
        <v>80</v>
      </c>
      <c r="U131" s="25">
        <v>80</v>
      </c>
      <c r="V131" s="25">
        <v>1190</v>
      </c>
      <c r="W131" s="24">
        <v>15</v>
      </c>
      <c r="X131" s="26">
        <v>10</v>
      </c>
      <c r="Y131" s="25">
        <v>2458</v>
      </c>
      <c r="Z131" s="25">
        <v>2458</v>
      </c>
      <c r="AA131" s="3" t="str">
        <f t="shared" si="110"/>
        <v/>
      </c>
      <c r="AB131" s="24"/>
      <c r="AC131" s="26"/>
      <c r="AD131" s="25"/>
      <c r="AE131" s="54"/>
      <c r="AF131" s="54" t="s">
        <v>150</v>
      </c>
      <c r="AG131" s="54"/>
      <c r="AH131" s="54"/>
      <c r="AI131" s="54"/>
      <c r="AJ131" s="54"/>
      <c r="AK131" s="25"/>
      <c r="AL131" s="54">
        <f t="shared" si="70"/>
        <v>30</v>
      </c>
      <c r="AM131" s="200">
        <f t="shared" si="71"/>
        <v>33</v>
      </c>
      <c r="AN131" s="201">
        <f t="shared" si="72"/>
        <v>30</v>
      </c>
      <c r="AO131" s="200" t="str">
        <f t="shared" si="79"/>
        <v/>
      </c>
      <c r="AP131" s="200" t="str">
        <f t="shared" si="73"/>
        <v/>
      </c>
      <c r="AQ131" s="200" t="str">
        <f t="shared" si="74"/>
        <v/>
      </c>
      <c r="AR131" s="200" t="str">
        <f t="shared" si="80"/>
        <v/>
      </c>
      <c r="AS131" s="200" t="str">
        <f t="shared" si="81"/>
        <v/>
      </c>
      <c r="AT131" s="200">
        <f t="shared" si="82"/>
        <v>20</v>
      </c>
      <c r="AU131" s="200">
        <f t="shared" si="83"/>
        <v>0.48333333333721384</v>
      </c>
      <c r="AV131" s="54">
        <v>0.73333333327900618</v>
      </c>
      <c r="AW131" s="200">
        <f t="shared" si="84"/>
        <v>27.272727274747705</v>
      </c>
      <c r="AX131" s="201" t="str">
        <f t="shared" si="85"/>
        <v/>
      </c>
      <c r="AY131" s="7">
        <f t="shared" si="86"/>
        <v>41.379310344495366</v>
      </c>
      <c r="AZ131" s="7" t="str">
        <f t="shared" si="87"/>
        <v/>
      </c>
      <c r="BA131" s="7">
        <f t="shared" si="88"/>
        <v>27.272727274747705</v>
      </c>
      <c r="BB131" s="7" t="str">
        <f t="shared" si="111"/>
        <v/>
      </c>
      <c r="BC131" s="7">
        <f t="shared" si="112"/>
        <v>20</v>
      </c>
      <c r="BD131" s="7" t="str">
        <f t="shared" si="113"/>
        <v/>
      </c>
      <c r="BE131" s="7" t="str">
        <f t="shared" si="114"/>
        <v/>
      </c>
      <c r="BF131" s="7" t="str">
        <f t="shared" si="67"/>
        <v/>
      </c>
      <c r="BG131" s="7">
        <f t="shared" si="68"/>
        <v>20</v>
      </c>
      <c r="BH131" s="7" t="str">
        <f t="shared" si="115"/>
        <v/>
      </c>
      <c r="BI131" s="7" t="str">
        <f t="shared" si="116"/>
        <v/>
      </c>
      <c r="BJ131" s="7" t="str">
        <f t="shared" si="117"/>
        <v/>
      </c>
      <c r="BK131" s="7" t="str">
        <f t="shared" si="89"/>
        <v/>
      </c>
      <c r="BL131" s="7" t="str">
        <f t="shared" si="90"/>
        <v/>
      </c>
      <c r="BM131" s="7" t="str">
        <f t="shared" si="91"/>
        <v/>
      </c>
      <c r="BN131" s="7" t="str">
        <f t="shared" si="92"/>
        <v/>
      </c>
      <c r="BO131" s="7" t="str">
        <f t="shared" si="93"/>
        <v/>
      </c>
      <c r="BP131" s="7" t="str">
        <f t="shared" si="94"/>
        <v/>
      </c>
      <c r="BQ131" s="7" t="str">
        <f t="shared" si="95"/>
        <v/>
      </c>
      <c r="BR131" s="7" t="str">
        <f t="shared" si="96"/>
        <v/>
      </c>
      <c r="BS131" s="7" t="str">
        <f t="shared" si="97"/>
        <v/>
      </c>
      <c r="BT131" s="7" t="str">
        <f t="shared" si="98"/>
        <v/>
      </c>
      <c r="BU131" s="7" t="str">
        <f t="shared" si="99"/>
        <v/>
      </c>
      <c r="BV131" s="7" t="str">
        <f t="shared" si="100"/>
        <v/>
      </c>
      <c r="BW131" s="7" t="str">
        <f t="shared" si="75"/>
        <v/>
      </c>
      <c r="BX131" s="7" t="str">
        <f t="shared" si="101"/>
        <v/>
      </c>
      <c r="BY131" s="7" t="str">
        <f t="shared" si="102"/>
        <v/>
      </c>
      <c r="BZ131" s="7" t="str">
        <f t="shared" si="103"/>
        <v/>
      </c>
      <c r="CA131" s="7" t="str">
        <f t="shared" si="104"/>
        <v/>
      </c>
      <c r="CB131" s="54"/>
      <c r="CC131" s="13"/>
      <c r="CD131" s="13"/>
      <c r="CE131" s="13"/>
      <c r="CF131" s="13"/>
      <c r="CG131" s="13"/>
      <c r="CH131" s="13"/>
      <c r="CI131" s="13"/>
      <c r="CJ131" s="13"/>
      <c r="CL131" s="21"/>
    </row>
    <row r="132" spans="2:90" ht="16.5" thickBot="1" x14ac:dyDescent="0.3">
      <c r="B132" s="114" t="s">
        <v>106</v>
      </c>
      <c r="C132" s="114" t="s">
        <v>329</v>
      </c>
      <c r="D132" s="115">
        <v>3</v>
      </c>
      <c r="E132" s="117">
        <f t="shared" si="105"/>
        <v>44450</v>
      </c>
      <c r="F132" s="118">
        <f t="shared" si="106"/>
        <v>4.9305555555555554E-2</v>
      </c>
      <c r="G132" s="22">
        <v>5.2083333333333336E-2</v>
      </c>
      <c r="H132" s="5">
        <f t="shared" si="76"/>
        <v>6.6666666709352285E-2</v>
      </c>
      <c r="I132" s="6">
        <f t="shared" si="77"/>
        <v>44450.049305555556</v>
      </c>
      <c r="J132" s="6">
        <f t="shared" si="78"/>
        <v>44450.052083333336</v>
      </c>
      <c r="K132" s="23" t="s">
        <v>21</v>
      </c>
      <c r="L132" s="3" t="str">
        <f t="shared" si="107"/>
        <v/>
      </c>
      <c r="M132" s="2">
        <f>IF(OR(K132="Rota",K132="Desliza"),(IF((MAX(N$36:N131))&gt;F$17,(MAX(N$36:N131)),F$17)),N131)</f>
        <v>5639</v>
      </c>
      <c r="N132" s="42">
        <v>5639</v>
      </c>
      <c r="O132" s="2">
        <f t="shared" si="108"/>
        <v>0</v>
      </c>
      <c r="P132" s="3" t="str">
        <f t="shared" si="109"/>
        <v/>
      </c>
      <c r="Q132" s="24"/>
      <c r="R132" s="24"/>
      <c r="S132" s="24"/>
      <c r="T132" s="132">
        <f t="shared" si="69"/>
        <v>0</v>
      </c>
      <c r="U132" s="25"/>
      <c r="V132" s="25">
        <v>1190</v>
      </c>
      <c r="W132" s="24"/>
      <c r="X132" s="26"/>
      <c r="Y132" s="25"/>
      <c r="Z132" s="25"/>
      <c r="AA132" s="3" t="str">
        <f t="shared" si="110"/>
        <v/>
      </c>
      <c r="AB132" s="24"/>
      <c r="AC132" s="26"/>
      <c r="AD132" s="25"/>
      <c r="AE132" s="54"/>
      <c r="AF132" s="54" t="s">
        <v>150</v>
      </c>
      <c r="AG132" s="54"/>
      <c r="AH132" s="54"/>
      <c r="AI132" s="54"/>
      <c r="AJ132" s="54"/>
      <c r="AK132" s="25" t="s">
        <v>308</v>
      </c>
      <c r="AL132" s="54" t="str">
        <f t="shared" si="70"/>
        <v/>
      </c>
      <c r="AM132" s="200" t="str">
        <f t="shared" si="71"/>
        <v/>
      </c>
      <c r="AN132" s="201" t="str">
        <f t="shared" si="72"/>
        <v/>
      </c>
      <c r="AO132" s="200" t="str">
        <f t="shared" si="79"/>
        <v/>
      </c>
      <c r="AP132" s="200" t="str">
        <f t="shared" si="73"/>
        <v/>
      </c>
      <c r="AQ132" s="200" t="str">
        <f t="shared" si="74"/>
        <v/>
      </c>
      <c r="AR132" s="200" t="str">
        <f t="shared" si="80"/>
        <v/>
      </c>
      <c r="AS132" s="200">
        <f t="shared" si="81"/>
        <v>0.1</v>
      </c>
      <c r="AT132" s="200" t="str">
        <f t="shared" si="82"/>
        <v/>
      </c>
      <c r="AU132" s="200">
        <f t="shared" si="83"/>
        <v>6.6666666709352285E-2</v>
      </c>
      <c r="AV132" s="54">
        <v>0.36666666663950309</v>
      </c>
      <c r="AW132" s="200" t="str">
        <f t="shared" si="84"/>
        <v/>
      </c>
      <c r="AX132" s="201" t="str">
        <f t="shared" si="85"/>
        <v/>
      </c>
      <c r="AY132" s="7" t="str">
        <f t="shared" si="86"/>
        <v/>
      </c>
      <c r="AZ132" s="7" t="str">
        <f t="shared" si="87"/>
        <v/>
      </c>
      <c r="BA132" s="7" t="str">
        <f t="shared" si="88"/>
        <v/>
      </c>
      <c r="BB132" s="7" t="str">
        <f t="shared" si="111"/>
        <v/>
      </c>
      <c r="BC132" s="7" t="str">
        <f t="shared" si="112"/>
        <v/>
      </c>
      <c r="BD132" s="7" t="str">
        <f t="shared" si="113"/>
        <v/>
      </c>
      <c r="BE132" s="7" t="str">
        <f t="shared" si="114"/>
        <v/>
      </c>
      <c r="BF132" s="7" t="str">
        <f t="shared" si="67"/>
        <v/>
      </c>
      <c r="BG132" s="7" t="str">
        <f t="shared" si="68"/>
        <v/>
      </c>
      <c r="BH132" s="7" t="str">
        <f t="shared" si="115"/>
        <v/>
      </c>
      <c r="BI132" s="7" t="str">
        <f t="shared" si="116"/>
        <v/>
      </c>
      <c r="BJ132" s="7" t="str">
        <f t="shared" si="117"/>
        <v/>
      </c>
      <c r="BK132" s="7" t="str">
        <f t="shared" si="89"/>
        <v/>
      </c>
      <c r="BL132" s="7" t="str">
        <f t="shared" si="90"/>
        <v/>
      </c>
      <c r="BM132" s="7" t="str">
        <f t="shared" si="91"/>
        <v/>
      </c>
      <c r="BN132" s="7" t="str">
        <f t="shared" si="92"/>
        <v/>
      </c>
      <c r="BO132" s="7" t="str">
        <f t="shared" si="93"/>
        <v/>
      </c>
      <c r="BP132" s="7" t="str">
        <f t="shared" si="94"/>
        <v/>
      </c>
      <c r="BQ132" s="7" t="str">
        <f t="shared" si="95"/>
        <v/>
      </c>
      <c r="BR132" s="7" t="str">
        <f t="shared" si="96"/>
        <v/>
      </c>
      <c r="BS132" s="7" t="str">
        <f t="shared" si="97"/>
        <v/>
      </c>
      <c r="BT132" s="7" t="str">
        <f t="shared" si="98"/>
        <v/>
      </c>
      <c r="BU132" s="7" t="str">
        <f t="shared" si="99"/>
        <v/>
      </c>
      <c r="BV132" s="7" t="str">
        <f t="shared" si="100"/>
        <v/>
      </c>
      <c r="BW132" s="7" t="str">
        <f t="shared" si="75"/>
        <v/>
      </c>
      <c r="BX132" s="7" t="str">
        <f t="shared" si="101"/>
        <v/>
      </c>
      <c r="BY132" s="7">
        <f t="shared" si="102"/>
        <v>6.6666666709352285E-2</v>
      </c>
      <c r="BZ132" s="7" t="str">
        <f t="shared" si="103"/>
        <v/>
      </c>
      <c r="CA132" s="7" t="str">
        <f t="shared" si="104"/>
        <v/>
      </c>
      <c r="CB132" s="54"/>
      <c r="CC132" s="13"/>
      <c r="CD132" s="13"/>
      <c r="CE132" s="13"/>
      <c r="CF132" s="13"/>
      <c r="CG132" s="13"/>
      <c r="CH132" s="13"/>
      <c r="CI132" s="13"/>
      <c r="CJ132" s="13"/>
      <c r="CL132" s="21"/>
    </row>
    <row r="133" spans="2:90" ht="16.5" thickBot="1" x14ac:dyDescent="0.3">
      <c r="B133" s="114" t="s">
        <v>106</v>
      </c>
      <c r="C133" s="114" t="s">
        <v>329</v>
      </c>
      <c r="D133" s="115">
        <v>3</v>
      </c>
      <c r="E133" s="117">
        <f t="shared" si="105"/>
        <v>44450</v>
      </c>
      <c r="F133" s="118">
        <f t="shared" si="106"/>
        <v>5.2083333333333336E-2</v>
      </c>
      <c r="G133" s="22">
        <v>6.25E-2</v>
      </c>
      <c r="H133" s="5">
        <f t="shared" si="76"/>
        <v>0.24999999994179234</v>
      </c>
      <c r="I133" s="6">
        <f t="shared" si="77"/>
        <v>44450.052083333336</v>
      </c>
      <c r="J133" s="6">
        <f t="shared" si="78"/>
        <v>44450.0625</v>
      </c>
      <c r="K133" s="23" t="s">
        <v>17</v>
      </c>
      <c r="L133" s="3" t="str">
        <f t="shared" si="107"/>
        <v/>
      </c>
      <c r="M133" s="2">
        <f>IF(OR(K133="Rota",K133="Desliza"),(IF((MAX(N$36:N132))&gt;F$17,(MAX(N$36:N132)),F$17)),N132)</f>
        <v>5639</v>
      </c>
      <c r="N133" s="42">
        <v>5653</v>
      </c>
      <c r="O133" s="2">
        <f t="shared" si="108"/>
        <v>14</v>
      </c>
      <c r="P133" s="3">
        <f t="shared" si="109"/>
        <v>56.000000013038516</v>
      </c>
      <c r="Q133" s="24"/>
      <c r="R133" s="24"/>
      <c r="S133" s="24">
        <v>80</v>
      </c>
      <c r="T133" s="132">
        <f t="shared" si="69"/>
        <v>80</v>
      </c>
      <c r="U133" s="25">
        <v>80</v>
      </c>
      <c r="V133" s="25">
        <v>1190</v>
      </c>
      <c r="W133" s="24">
        <v>15</v>
      </c>
      <c r="X133" s="26">
        <v>10</v>
      </c>
      <c r="Y133" s="25">
        <v>2455</v>
      </c>
      <c r="Z133" s="25">
        <v>2455</v>
      </c>
      <c r="AA133" s="3" t="str">
        <f t="shared" si="110"/>
        <v/>
      </c>
      <c r="AB133" s="24"/>
      <c r="AC133" s="26"/>
      <c r="AD133" s="25"/>
      <c r="AE133" s="54"/>
      <c r="AF133" s="54" t="s">
        <v>150</v>
      </c>
      <c r="AG133" s="54"/>
      <c r="AH133" s="54"/>
      <c r="AI133" s="54"/>
      <c r="AJ133" s="54"/>
      <c r="AK133" s="25"/>
      <c r="AL133" s="54">
        <f t="shared" si="70"/>
        <v>30</v>
      </c>
      <c r="AM133" s="200">
        <f t="shared" si="71"/>
        <v>33</v>
      </c>
      <c r="AN133" s="201">
        <f t="shared" si="72"/>
        <v>30</v>
      </c>
      <c r="AO133" s="200" t="str">
        <f t="shared" si="79"/>
        <v/>
      </c>
      <c r="AP133" s="200" t="str">
        <f t="shared" si="73"/>
        <v/>
      </c>
      <c r="AQ133" s="200" t="str">
        <f t="shared" si="74"/>
        <v/>
      </c>
      <c r="AR133" s="200" t="str">
        <f t="shared" si="80"/>
        <v/>
      </c>
      <c r="AS133" s="200" t="str">
        <f t="shared" si="81"/>
        <v/>
      </c>
      <c r="AT133" s="200">
        <f t="shared" si="82"/>
        <v>14</v>
      </c>
      <c r="AU133" s="200">
        <f t="shared" si="83"/>
        <v>0.24999999994179234</v>
      </c>
      <c r="AV133" s="54">
        <v>0.31666666665114462</v>
      </c>
      <c r="AW133" s="200">
        <f t="shared" si="84"/>
        <v>44.210526317956543</v>
      </c>
      <c r="AX133" s="201" t="str">
        <f t="shared" si="85"/>
        <v/>
      </c>
      <c r="AY133" s="7">
        <f t="shared" si="86"/>
        <v>56.000000013038516</v>
      </c>
      <c r="AZ133" s="7" t="str">
        <f t="shared" si="87"/>
        <v/>
      </c>
      <c r="BA133" s="7">
        <f t="shared" si="88"/>
        <v>44.210526317956543</v>
      </c>
      <c r="BB133" s="7" t="str">
        <f t="shared" si="111"/>
        <v/>
      </c>
      <c r="BC133" s="7">
        <f t="shared" si="112"/>
        <v>14</v>
      </c>
      <c r="BD133" s="7" t="str">
        <f t="shared" si="113"/>
        <v/>
      </c>
      <c r="BE133" s="7" t="str">
        <f t="shared" si="114"/>
        <v/>
      </c>
      <c r="BF133" s="7" t="str">
        <f t="shared" si="67"/>
        <v/>
      </c>
      <c r="BG133" s="7">
        <f t="shared" si="68"/>
        <v>14</v>
      </c>
      <c r="BH133" s="7" t="str">
        <f t="shared" si="115"/>
        <v/>
      </c>
      <c r="BI133" s="7" t="str">
        <f t="shared" si="116"/>
        <v/>
      </c>
      <c r="BJ133" s="7" t="str">
        <f t="shared" si="117"/>
        <v/>
      </c>
      <c r="BK133" s="7" t="str">
        <f t="shared" si="89"/>
        <v/>
      </c>
      <c r="BL133" s="7" t="str">
        <f t="shared" si="90"/>
        <v/>
      </c>
      <c r="BM133" s="7" t="str">
        <f t="shared" si="91"/>
        <v/>
      </c>
      <c r="BN133" s="7" t="str">
        <f t="shared" si="92"/>
        <v/>
      </c>
      <c r="BO133" s="7" t="str">
        <f t="shared" si="93"/>
        <v/>
      </c>
      <c r="BP133" s="7" t="str">
        <f t="shared" si="94"/>
        <v/>
      </c>
      <c r="BQ133" s="7" t="str">
        <f t="shared" si="95"/>
        <v/>
      </c>
      <c r="BR133" s="7" t="str">
        <f t="shared" si="96"/>
        <v/>
      </c>
      <c r="BS133" s="7" t="str">
        <f t="shared" si="97"/>
        <v/>
      </c>
      <c r="BT133" s="7" t="str">
        <f t="shared" si="98"/>
        <v/>
      </c>
      <c r="BU133" s="7" t="str">
        <f t="shared" si="99"/>
        <v/>
      </c>
      <c r="BV133" s="7" t="str">
        <f t="shared" si="100"/>
        <v/>
      </c>
      <c r="BW133" s="7" t="str">
        <f t="shared" si="75"/>
        <v/>
      </c>
      <c r="BX133" s="7" t="str">
        <f t="shared" si="101"/>
        <v/>
      </c>
      <c r="BY133" s="7" t="str">
        <f t="shared" si="102"/>
        <v/>
      </c>
      <c r="BZ133" s="7" t="str">
        <f t="shared" si="103"/>
        <v/>
      </c>
      <c r="CA133" s="7" t="str">
        <f t="shared" si="104"/>
        <v/>
      </c>
      <c r="CB133" s="54"/>
      <c r="CC133" s="13"/>
      <c r="CD133" s="13"/>
      <c r="CE133" s="13"/>
      <c r="CF133" s="13"/>
      <c r="CG133" s="13"/>
      <c r="CH133" s="13"/>
      <c r="CI133" s="13"/>
      <c r="CJ133" s="13"/>
      <c r="CL133" s="21"/>
    </row>
    <row r="134" spans="2:90" ht="16.5" thickBot="1" x14ac:dyDescent="0.3">
      <c r="B134" s="114" t="s">
        <v>106</v>
      </c>
      <c r="C134" s="114" t="s">
        <v>329</v>
      </c>
      <c r="D134" s="115">
        <v>3</v>
      </c>
      <c r="E134" s="117">
        <f t="shared" si="105"/>
        <v>44450</v>
      </c>
      <c r="F134" s="118">
        <f t="shared" si="106"/>
        <v>6.25E-2</v>
      </c>
      <c r="G134" s="22">
        <v>6.805555555555555E-2</v>
      </c>
      <c r="H134" s="5">
        <f t="shared" si="76"/>
        <v>0.13333333341870457</v>
      </c>
      <c r="I134" s="6">
        <f t="shared" si="77"/>
        <v>44450.0625</v>
      </c>
      <c r="J134" s="6">
        <f t="shared" si="78"/>
        <v>44450.068055555559</v>
      </c>
      <c r="K134" s="23" t="s">
        <v>21</v>
      </c>
      <c r="L134" s="3" t="str">
        <f t="shared" si="107"/>
        <v/>
      </c>
      <c r="M134" s="2">
        <f>IF(OR(K134="Rota",K134="Desliza"),(IF((MAX(N$36:N133))&gt;F$17,(MAX(N$36:N133)),F$17)),N133)</f>
        <v>5653</v>
      </c>
      <c r="N134" s="42">
        <v>5653</v>
      </c>
      <c r="O134" s="2">
        <f t="shared" si="108"/>
        <v>0</v>
      </c>
      <c r="P134" s="3" t="str">
        <f t="shared" si="109"/>
        <v/>
      </c>
      <c r="Q134" s="24"/>
      <c r="R134" s="24"/>
      <c r="S134" s="24"/>
      <c r="T134" s="132">
        <f t="shared" si="69"/>
        <v>0</v>
      </c>
      <c r="U134" s="25"/>
      <c r="V134" s="25">
        <v>1190</v>
      </c>
      <c r="W134" s="24"/>
      <c r="X134" s="26"/>
      <c r="Y134" s="25"/>
      <c r="Z134" s="25"/>
      <c r="AA134" s="3" t="str">
        <f t="shared" si="110"/>
        <v/>
      </c>
      <c r="AB134" s="24"/>
      <c r="AC134" s="26"/>
      <c r="AD134" s="25"/>
      <c r="AE134" s="54"/>
      <c r="AF134" s="54" t="s">
        <v>150</v>
      </c>
      <c r="AG134" s="54"/>
      <c r="AH134" s="54"/>
      <c r="AI134" s="54"/>
      <c r="AJ134" s="54"/>
      <c r="AK134" s="25" t="s">
        <v>308</v>
      </c>
      <c r="AL134" s="54" t="str">
        <f t="shared" si="70"/>
        <v/>
      </c>
      <c r="AM134" s="200" t="str">
        <f t="shared" si="71"/>
        <v/>
      </c>
      <c r="AN134" s="201" t="str">
        <f t="shared" si="72"/>
        <v/>
      </c>
      <c r="AO134" s="200" t="str">
        <f t="shared" si="79"/>
        <v/>
      </c>
      <c r="AP134" s="200" t="str">
        <f t="shared" si="73"/>
        <v/>
      </c>
      <c r="AQ134" s="200" t="str">
        <f t="shared" si="74"/>
        <v/>
      </c>
      <c r="AR134" s="200" t="str">
        <f t="shared" si="80"/>
        <v/>
      </c>
      <c r="AS134" s="200">
        <f t="shared" si="81"/>
        <v>0.1</v>
      </c>
      <c r="AT134" s="200" t="str">
        <f t="shared" si="82"/>
        <v/>
      </c>
      <c r="AU134" s="200">
        <f t="shared" si="83"/>
        <v>0.13333333341870457</v>
      </c>
      <c r="AV134" s="54"/>
      <c r="AW134" s="200" t="str">
        <f t="shared" si="84"/>
        <v/>
      </c>
      <c r="AX134" s="201" t="str">
        <f t="shared" si="85"/>
        <v/>
      </c>
      <c r="AY134" s="7" t="str">
        <f t="shared" si="86"/>
        <v/>
      </c>
      <c r="AZ134" s="7" t="str">
        <f t="shared" si="87"/>
        <v/>
      </c>
      <c r="BA134" s="7" t="str">
        <f t="shared" si="88"/>
        <v/>
      </c>
      <c r="BB134" s="7" t="str">
        <f t="shared" si="111"/>
        <v/>
      </c>
      <c r="BC134" s="7" t="str">
        <f t="shared" si="112"/>
        <v/>
      </c>
      <c r="BD134" s="7" t="str">
        <f t="shared" si="113"/>
        <v/>
      </c>
      <c r="BE134" s="7" t="str">
        <f t="shared" si="114"/>
        <v/>
      </c>
      <c r="BF134" s="7" t="str">
        <f t="shared" si="67"/>
        <v/>
      </c>
      <c r="BG134" s="7" t="str">
        <f t="shared" si="68"/>
        <v/>
      </c>
      <c r="BH134" s="7" t="str">
        <f t="shared" si="115"/>
        <v/>
      </c>
      <c r="BI134" s="7" t="str">
        <f t="shared" si="116"/>
        <v/>
      </c>
      <c r="BJ134" s="7" t="str">
        <f t="shared" si="117"/>
        <v/>
      </c>
      <c r="BK134" s="7" t="str">
        <f t="shared" si="89"/>
        <v/>
      </c>
      <c r="BL134" s="7" t="str">
        <f t="shared" si="90"/>
        <v/>
      </c>
      <c r="BM134" s="7" t="str">
        <f t="shared" si="91"/>
        <v/>
      </c>
      <c r="BN134" s="7" t="str">
        <f t="shared" si="92"/>
        <v/>
      </c>
      <c r="BO134" s="7" t="str">
        <f t="shared" si="93"/>
        <v/>
      </c>
      <c r="BP134" s="7" t="str">
        <f t="shared" si="94"/>
        <v/>
      </c>
      <c r="BQ134" s="7" t="str">
        <f t="shared" si="95"/>
        <v/>
      </c>
      <c r="BR134" s="7" t="str">
        <f t="shared" si="96"/>
        <v/>
      </c>
      <c r="BS134" s="7" t="str">
        <f t="shared" si="97"/>
        <v/>
      </c>
      <c r="BT134" s="7" t="str">
        <f t="shared" si="98"/>
        <v/>
      </c>
      <c r="BU134" s="7" t="str">
        <f t="shared" si="99"/>
        <v/>
      </c>
      <c r="BV134" s="7" t="str">
        <f t="shared" si="100"/>
        <v/>
      </c>
      <c r="BW134" s="7" t="str">
        <f t="shared" si="75"/>
        <v/>
      </c>
      <c r="BX134" s="7" t="str">
        <f t="shared" si="101"/>
        <v/>
      </c>
      <c r="BY134" s="7">
        <f t="shared" si="102"/>
        <v>0.13333333341870457</v>
      </c>
      <c r="BZ134" s="7" t="str">
        <f t="shared" si="103"/>
        <v/>
      </c>
      <c r="CA134" s="7" t="str">
        <f t="shared" si="104"/>
        <v/>
      </c>
      <c r="CB134" s="54"/>
      <c r="CC134" s="13"/>
      <c r="CD134" s="13"/>
      <c r="CE134" s="13"/>
      <c r="CF134" s="13"/>
      <c r="CG134" s="13"/>
      <c r="CH134" s="13"/>
      <c r="CI134" s="13"/>
      <c r="CJ134" s="13"/>
      <c r="CL134" s="21"/>
    </row>
    <row r="135" spans="2:90" ht="16.5" thickBot="1" x14ac:dyDescent="0.3">
      <c r="B135" s="114" t="s">
        <v>106</v>
      </c>
      <c r="C135" s="114" t="s">
        <v>329</v>
      </c>
      <c r="D135" s="115">
        <v>3</v>
      </c>
      <c r="E135" s="117">
        <f t="shared" si="105"/>
        <v>44450</v>
      </c>
      <c r="F135" s="118">
        <f t="shared" si="106"/>
        <v>6.805555555555555E-2</v>
      </c>
      <c r="G135" s="22">
        <v>8.4722222222222213E-2</v>
      </c>
      <c r="H135" s="5">
        <f t="shared" si="76"/>
        <v>0.39999999990686774</v>
      </c>
      <c r="I135" s="6">
        <f t="shared" si="77"/>
        <v>44450.068055555559</v>
      </c>
      <c r="J135" s="6">
        <f t="shared" si="78"/>
        <v>44450.084722222222</v>
      </c>
      <c r="K135" s="23" t="s">
        <v>17</v>
      </c>
      <c r="L135" s="3" t="str">
        <f t="shared" si="107"/>
        <v/>
      </c>
      <c r="M135" s="2">
        <f>IF(OR(K135="Rota",K135="Desliza"),(IF((MAX(N$36:N134))&gt;F$17,(MAX(N$36:N134)),F$17)),N134)</f>
        <v>5653</v>
      </c>
      <c r="N135" s="42">
        <v>5675</v>
      </c>
      <c r="O135" s="2">
        <f t="shared" si="108"/>
        <v>22</v>
      </c>
      <c r="P135" s="3">
        <f t="shared" si="109"/>
        <v>55.000000012805685</v>
      </c>
      <c r="Q135" s="24"/>
      <c r="R135" s="24"/>
      <c r="S135" s="24">
        <v>70</v>
      </c>
      <c r="T135" s="132">
        <f t="shared" si="69"/>
        <v>70</v>
      </c>
      <c r="U135" s="25">
        <v>15</v>
      </c>
      <c r="V135" s="25">
        <v>1190</v>
      </c>
      <c r="W135" s="24">
        <v>15</v>
      </c>
      <c r="X135" s="26">
        <v>10</v>
      </c>
      <c r="Y135" s="25">
        <v>2460</v>
      </c>
      <c r="Z135" s="25">
        <v>2460</v>
      </c>
      <c r="AA135" s="3" t="str">
        <f t="shared" si="110"/>
        <v/>
      </c>
      <c r="AB135" s="24"/>
      <c r="AC135" s="26"/>
      <c r="AD135" s="25"/>
      <c r="AE135" s="54"/>
      <c r="AF135" s="54" t="s">
        <v>150</v>
      </c>
      <c r="AG135" s="54"/>
      <c r="AH135" s="54"/>
      <c r="AI135" s="54"/>
      <c r="AJ135" s="54"/>
      <c r="AK135" s="25"/>
      <c r="AL135" s="54">
        <f t="shared" si="70"/>
        <v>30</v>
      </c>
      <c r="AM135" s="200">
        <f t="shared" si="71"/>
        <v>33</v>
      </c>
      <c r="AN135" s="201">
        <f t="shared" si="72"/>
        <v>30</v>
      </c>
      <c r="AO135" s="200" t="str">
        <f t="shared" si="79"/>
        <v/>
      </c>
      <c r="AP135" s="200" t="str">
        <f t="shared" si="73"/>
        <v/>
      </c>
      <c r="AQ135" s="200" t="str">
        <f t="shared" si="74"/>
        <v/>
      </c>
      <c r="AR135" s="200" t="str">
        <f t="shared" si="80"/>
        <v/>
      </c>
      <c r="AS135" s="200" t="str">
        <f t="shared" si="81"/>
        <v/>
      </c>
      <c r="AT135" s="200">
        <f t="shared" si="82"/>
        <v>22</v>
      </c>
      <c r="AU135" s="200">
        <f t="shared" si="83"/>
        <v>0.39999999990686774</v>
      </c>
      <c r="AV135" s="54">
        <v>0.53333333332557231</v>
      </c>
      <c r="AW135" s="200">
        <f t="shared" si="84"/>
        <v>41.250000000600267</v>
      </c>
      <c r="AX135" s="201" t="str">
        <f t="shared" si="85"/>
        <v/>
      </c>
      <c r="AY135" s="7">
        <f t="shared" si="86"/>
        <v>55.000000012805685</v>
      </c>
      <c r="AZ135" s="7" t="str">
        <f t="shared" si="87"/>
        <v/>
      </c>
      <c r="BA135" s="7">
        <f t="shared" si="88"/>
        <v>41.250000000600267</v>
      </c>
      <c r="BB135" s="7" t="str">
        <f t="shared" si="111"/>
        <v/>
      </c>
      <c r="BC135" s="7">
        <f t="shared" si="112"/>
        <v>22</v>
      </c>
      <c r="BD135" s="7" t="str">
        <f t="shared" si="113"/>
        <v/>
      </c>
      <c r="BE135" s="7" t="str">
        <f t="shared" si="114"/>
        <v/>
      </c>
      <c r="BF135" s="7" t="str">
        <f t="shared" si="67"/>
        <v/>
      </c>
      <c r="BG135" s="7">
        <f t="shared" si="68"/>
        <v>22</v>
      </c>
      <c r="BH135" s="7" t="str">
        <f t="shared" si="115"/>
        <v/>
      </c>
      <c r="BI135" s="7" t="str">
        <f t="shared" si="116"/>
        <v/>
      </c>
      <c r="BJ135" s="7" t="str">
        <f t="shared" si="117"/>
        <v/>
      </c>
      <c r="BK135" s="7" t="str">
        <f t="shared" si="89"/>
        <v/>
      </c>
      <c r="BL135" s="7" t="str">
        <f t="shared" si="90"/>
        <v/>
      </c>
      <c r="BM135" s="7" t="str">
        <f t="shared" si="91"/>
        <v/>
      </c>
      <c r="BN135" s="7" t="str">
        <f t="shared" si="92"/>
        <v/>
      </c>
      <c r="BO135" s="7" t="str">
        <f t="shared" si="93"/>
        <v/>
      </c>
      <c r="BP135" s="7" t="str">
        <f t="shared" si="94"/>
        <v/>
      </c>
      <c r="BQ135" s="7" t="str">
        <f t="shared" si="95"/>
        <v/>
      </c>
      <c r="BR135" s="7" t="str">
        <f t="shared" si="96"/>
        <v/>
      </c>
      <c r="BS135" s="7" t="str">
        <f t="shared" si="97"/>
        <v/>
      </c>
      <c r="BT135" s="7" t="str">
        <f t="shared" si="98"/>
        <v/>
      </c>
      <c r="BU135" s="7" t="str">
        <f t="shared" si="99"/>
        <v/>
      </c>
      <c r="BV135" s="7" t="str">
        <f t="shared" si="100"/>
        <v/>
      </c>
      <c r="BW135" s="7" t="str">
        <f t="shared" si="75"/>
        <v/>
      </c>
      <c r="BX135" s="7" t="str">
        <f t="shared" si="101"/>
        <v/>
      </c>
      <c r="BY135" s="7" t="str">
        <f t="shared" si="102"/>
        <v/>
      </c>
      <c r="BZ135" s="7" t="str">
        <f t="shared" si="103"/>
        <v/>
      </c>
      <c r="CA135" s="7" t="str">
        <f t="shared" si="104"/>
        <v/>
      </c>
      <c r="CB135" s="54"/>
      <c r="CC135" s="13"/>
      <c r="CD135" s="13"/>
      <c r="CE135" s="13"/>
      <c r="CF135" s="13"/>
      <c r="CG135" s="13"/>
      <c r="CH135" s="13"/>
      <c r="CI135" s="13"/>
      <c r="CJ135" s="13"/>
      <c r="CL135" s="21"/>
    </row>
    <row r="136" spans="2:90" ht="16.5" thickBot="1" x14ac:dyDescent="0.3">
      <c r="B136" s="114" t="s">
        <v>106</v>
      </c>
      <c r="C136" s="114" t="s">
        <v>188</v>
      </c>
      <c r="D136" s="115">
        <v>3</v>
      </c>
      <c r="E136" s="117">
        <f t="shared" si="105"/>
        <v>44450</v>
      </c>
      <c r="F136" s="118">
        <f t="shared" si="106"/>
        <v>8.4722222222222213E-2</v>
      </c>
      <c r="G136" s="22">
        <v>8.8888888888888892E-2</v>
      </c>
      <c r="H136" s="5">
        <f t="shared" si="76"/>
        <v>9.9999999976716936E-2</v>
      </c>
      <c r="I136" s="6">
        <f t="shared" si="77"/>
        <v>44450.084722222222</v>
      </c>
      <c r="J136" s="6">
        <f t="shared" si="78"/>
        <v>44450.088888888888</v>
      </c>
      <c r="K136" s="23" t="s">
        <v>21</v>
      </c>
      <c r="L136" s="3" t="str">
        <f t="shared" si="107"/>
        <v/>
      </c>
      <c r="M136" s="2">
        <f>IF(OR(K136="Rota",K136="Desliza"),(IF((MAX(N$36:N135))&gt;F$17,(MAX(N$36:N135)),F$17)),N135)</f>
        <v>5675</v>
      </c>
      <c r="N136" s="42">
        <v>5675</v>
      </c>
      <c r="O136" s="2">
        <f t="shared" si="108"/>
        <v>0</v>
      </c>
      <c r="P136" s="3" t="str">
        <f t="shared" si="109"/>
        <v/>
      </c>
      <c r="Q136" s="24"/>
      <c r="R136" s="24"/>
      <c r="S136" s="24"/>
      <c r="T136" s="132">
        <f t="shared" si="69"/>
        <v>0</v>
      </c>
      <c r="U136" s="25"/>
      <c r="V136" s="25">
        <v>1190</v>
      </c>
      <c r="W136" s="24"/>
      <c r="X136" s="26"/>
      <c r="Y136" s="25"/>
      <c r="Z136" s="25"/>
      <c r="AA136" s="3" t="str">
        <f t="shared" si="110"/>
        <v/>
      </c>
      <c r="AB136" s="24"/>
      <c r="AC136" s="26"/>
      <c r="AD136" s="25"/>
      <c r="AE136" s="54"/>
      <c r="AF136" s="54" t="s">
        <v>150</v>
      </c>
      <c r="AG136" s="54"/>
      <c r="AH136" s="54"/>
      <c r="AI136" s="54"/>
      <c r="AJ136" s="54"/>
      <c r="AK136" s="25" t="s">
        <v>308</v>
      </c>
      <c r="AL136" s="54" t="str">
        <f t="shared" si="70"/>
        <v/>
      </c>
      <c r="AM136" s="200" t="str">
        <f t="shared" si="71"/>
        <v/>
      </c>
      <c r="AN136" s="201" t="str">
        <f t="shared" si="72"/>
        <v/>
      </c>
      <c r="AO136" s="200" t="str">
        <f t="shared" si="79"/>
        <v/>
      </c>
      <c r="AP136" s="200" t="str">
        <f t="shared" si="73"/>
        <v/>
      </c>
      <c r="AQ136" s="200" t="str">
        <f t="shared" si="74"/>
        <v/>
      </c>
      <c r="AR136" s="200" t="str">
        <f t="shared" si="80"/>
        <v/>
      </c>
      <c r="AS136" s="200">
        <f t="shared" si="81"/>
        <v>0.1</v>
      </c>
      <c r="AT136" s="200" t="str">
        <f t="shared" si="82"/>
        <v/>
      </c>
      <c r="AU136" s="200">
        <f t="shared" si="83"/>
        <v>9.9999999976716936E-2</v>
      </c>
      <c r="AV136" s="54">
        <v>0.68333333329064772</v>
      </c>
      <c r="AW136" s="200" t="str">
        <f t="shared" si="84"/>
        <v/>
      </c>
      <c r="AX136" s="201" t="str">
        <f t="shared" si="85"/>
        <v/>
      </c>
      <c r="AY136" s="7" t="str">
        <f t="shared" si="86"/>
        <v/>
      </c>
      <c r="AZ136" s="7" t="str">
        <f t="shared" si="87"/>
        <v/>
      </c>
      <c r="BA136" s="7" t="str">
        <f t="shared" si="88"/>
        <v/>
      </c>
      <c r="BB136" s="7" t="str">
        <f t="shared" si="111"/>
        <v/>
      </c>
      <c r="BC136" s="7" t="str">
        <f t="shared" si="112"/>
        <v/>
      </c>
      <c r="BD136" s="7" t="str">
        <f t="shared" si="113"/>
        <v/>
      </c>
      <c r="BE136" s="7" t="str">
        <f t="shared" si="114"/>
        <v/>
      </c>
      <c r="BF136" s="7" t="str">
        <f t="shared" si="67"/>
        <v/>
      </c>
      <c r="BG136" s="7" t="str">
        <f t="shared" si="68"/>
        <v/>
      </c>
      <c r="BH136" s="7" t="str">
        <f t="shared" si="115"/>
        <v/>
      </c>
      <c r="BI136" s="7" t="str">
        <f t="shared" si="116"/>
        <v/>
      </c>
      <c r="BJ136" s="7" t="str">
        <f t="shared" si="117"/>
        <v/>
      </c>
      <c r="BK136" s="7" t="str">
        <f t="shared" si="89"/>
        <v/>
      </c>
      <c r="BL136" s="7" t="str">
        <f t="shared" si="90"/>
        <v/>
      </c>
      <c r="BM136" s="7" t="str">
        <f t="shared" si="91"/>
        <v/>
      </c>
      <c r="BN136" s="7" t="str">
        <f t="shared" si="92"/>
        <v/>
      </c>
      <c r="BO136" s="7" t="str">
        <f t="shared" si="93"/>
        <v/>
      </c>
      <c r="BP136" s="7" t="str">
        <f t="shared" si="94"/>
        <v/>
      </c>
      <c r="BQ136" s="7" t="str">
        <f t="shared" si="95"/>
        <v/>
      </c>
      <c r="BR136" s="7" t="str">
        <f t="shared" si="96"/>
        <v/>
      </c>
      <c r="BS136" s="7" t="str">
        <f t="shared" si="97"/>
        <v/>
      </c>
      <c r="BT136" s="7" t="str">
        <f t="shared" si="98"/>
        <v/>
      </c>
      <c r="BU136" s="7" t="str">
        <f t="shared" si="99"/>
        <v/>
      </c>
      <c r="BV136" s="7" t="str">
        <f t="shared" si="100"/>
        <v/>
      </c>
      <c r="BW136" s="7" t="str">
        <f t="shared" si="75"/>
        <v/>
      </c>
      <c r="BX136" s="7" t="str">
        <f t="shared" si="101"/>
        <v/>
      </c>
      <c r="BY136" s="7">
        <f t="shared" si="102"/>
        <v>9.9999999976716936E-2</v>
      </c>
      <c r="BZ136" s="7" t="str">
        <f t="shared" si="103"/>
        <v/>
      </c>
      <c r="CA136" s="7" t="str">
        <f t="shared" si="104"/>
        <v/>
      </c>
      <c r="CB136" s="54"/>
      <c r="CC136" s="13"/>
      <c r="CD136" s="13"/>
      <c r="CE136" s="13"/>
      <c r="CF136" s="13"/>
      <c r="CG136" s="13"/>
      <c r="CH136" s="13"/>
      <c r="CI136" s="13"/>
      <c r="CJ136" s="13"/>
      <c r="CL136" s="21"/>
    </row>
    <row r="137" spans="2:90" ht="16.5" thickBot="1" x14ac:dyDescent="0.3">
      <c r="B137" s="114" t="s">
        <v>106</v>
      </c>
      <c r="C137" s="114" t="s">
        <v>188</v>
      </c>
      <c r="D137" s="115">
        <v>3</v>
      </c>
      <c r="E137" s="117">
        <f t="shared" si="105"/>
        <v>44450</v>
      </c>
      <c r="F137" s="118">
        <f t="shared" si="106"/>
        <v>8.8888888888888892E-2</v>
      </c>
      <c r="G137" s="22">
        <v>0.10694444444444444</v>
      </c>
      <c r="H137" s="5">
        <f t="shared" si="76"/>
        <v>0.43333333334885538</v>
      </c>
      <c r="I137" s="6">
        <f t="shared" si="77"/>
        <v>44450.088888888888</v>
      </c>
      <c r="J137" s="6">
        <f t="shared" si="78"/>
        <v>44450.106944444444</v>
      </c>
      <c r="K137" s="23" t="s">
        <v>17</v>
      </c>
      <c r="L137" s="3" t="str">
        <f t="shared" si="107"/>
        <v/>
      </c>
      <c r="M137" s="2">
        <f>IF(OR(K137="Rota",K137="Desliza"),(IF((MAX(N$36:N136))&gt;F$17,(MAX(N$36:N136)),F$17)),N136)</f>
        <v>5675</v>
      </c>
      <c r="N137" s="42">
        <v>5695</v>
      </c>
      <c r="O137" s="2">
        <f t="shared" si="108"/>
        <v>20</v>
      </c>
      <c r="P137" s="3">
        <f t="shared" si="109"/>
        <v>46.153846152192919</v>
      </c>
      <c r="Q137" s="24"/>
      <c r="R137" s="24"/>
      <c r="S137" s="24">
        <v>70</v>
      </c>
      <c r="T137" s="132">
        <f t="shared" si="69"/>
        <v>70</v>
      </c>
      <c r="U137" s="25">
        <v>14</v>
      </c>
      <c r="V137" s="25">
        <v>1190</v>
      </c>
      <c r="W137" s="24">
        <v>15</v>
      </c>
      <c r="X137" s="26">
        <v>10</v>
      </c>
      <c r="Y137" s="25">
        <v>2500</v>
      </c>
      <c r="Z137" s="25">
        <v>2500</v>
      </c>
      <c r="AA137" s="3" t="str">
        <f t="shared" si="110"/>
        <v/>
      </c>
      <c r="AB137" s="24"/>
      <c r="AC137" s="26"/>
      <c r="AD137" s="25"/>
      <c r="AE137" s="54"/>
      <c r="AF137" s="54" t="s">
        <v>150</v>
      </c>
      <c r="AG137" s="54"/>
      <c r="AH137" s="54"/>
      <c r="AI137" s="54"/>
      <c r="AJ137" s="54"/>
      <c r="AK137" s="25"/>
      <c r="AL137" s="54">
        <f t="shared" si="70"/>
        <v>30</v>
      </c>
      <c r="AM137" s="200">
        <f t="shared" si="71"/>
        <v>33</v>
      </c>
      <c r="AN137" s="201">
        <f t="shared" si="72"/>
        <v>30</v>
      </c>
      <c r="AO137" s="200" t="str">
        <f t="shared" si="79"/>
        <v/>
      </c>
      <c r="AP137" s="200" t="str">
        <f t="shared" si="73"/>
        <v/>
      </c>
      <c r="AQ137" s="200" t="str">
        <f t="shared" si="74"/>
        <v/>
      </c>
      <c r="AR137" s="200" t="str">
        <f t="shared" si="80"/>
        <v/>
      </c>
      <c r="AS137" s="200" t="str">
        <f t="shared" si="81"/>
        <v/>
      </c>
      <c r="AT137" s="200">
        <f t="shared" si="82"/>
        <v>20</v>
      </c>
      <c r="AU137" s="200">
        <f t="shared" si="83"/>
        <v>0.43333333334885538</v>
      </c>
      <c r="AV137" s="54">
        <v>0.53333333332557231</v>
      </c>
      <c r="AW137" s="200">
        <f t="shared" si="84"/>
        <v>37.500000000545697</v>
      </c>
      <c r="AX137" s="201" t="str">
        <f t="shared" si="85"/>
        <v/>
      </c>
      <c r="AY137" s="7">
        <f t="shared" si="86"/>
        <v>46.153846152192919</v>
      </c>
      <c r="AZ137" s="7" t="str">
        <f t="shared" si="87"/>
        <v/>
      </c>
      <c r="BA137" s="7">
        <f t="shared" si="88"/>
        <v>37.500000000545697</v>
      </c>
      <c r="BB137" s="7" t="str">
        <f t="shared" si="111"/>
        <v/>
      </c>
      <c r="BC137" s="7">
        <f t="shared" si="112"/>
        <v>20</v>
      </c>
      <c r="BD137" s="7" t="str">
        <f t="shared" si="113"/>
        <v/>
      </c>
      <c r="BE137" s="7" t="str">
        <f t="shared" si="114"/>
        <v/>
      </c>
      <c r="BF137" s="7" t="str">
        <f t="shared" si="67"/>
        <v/>
      </c>
      <c r="BG137" s="7">
        <f t="shared" si="68"/>
        <v>20</v>
      </c>
      <c r="BH137" s="7" t="str">
        <f t="shared" si="115"/>
        <v/>
      </c>
      <c r="BI137" s="7" t="str">
        <f t="shared" si="116"/>
        <v/>
      </c>
      <c r="BJ137" s="7" t="str">
        <f t="shared" si="117"/>
        <v/>
      </c>
      <c r="BK137" s="7" t="str">
        <f t="shared" si="89"/>
        <v/>
      </c>
      <c r="BL137" s="7" t="str">
        <f t="shared" si="90"/>
        <v/>
      </c>
      <c r="BM137" s="7" t="str">
        <f t="shared" si="91"/>
        <v/>
      </c>
      <c r="BN137" s="7" t="str">
        <f t="shared" si="92"/>
        <v/>
      </c>
      <c r="BO137" s="7" t="str">
        <f t="shared" si="93"/>
        <v/>
      </c>
      <c r="BP137" s="7" t="str">
        <f t="shared" si="94"/>
        <v/>
      </c>
      <c r="BQ137" s="7" t="str">
        <f t="shared" si="95"/>
        <v/>
      </c>
      <c r="BR137" s="7" t="str">
        <f t="shared" si="96"/>
        <v/>
      </c>
      <c r="BS137" s="7" t="str">
        <f t="shared" si="97"/>
        <v/>
      </c>
      <c r="BT137" s="7" t="str">
        <f t="shared" si="98"/>
        <v/>
      </c>
      <c r="BU137" s="7" t="str">
        <f t="shared" si="99"/>
        <v/>
      </c>
      <c r="BV137" s="7" t="str">
        <f t="shared" si="100"/>
        <v/>
      </c>
      <c r="BW137" s="7" t="str">
        <f t="shared" si="75"/>
        <v/>
      </c>
      <c r="BX137" s="7" t="str">
        <f t="shared" si="101"/>
        <v/>
      </c>
      <c r="BY137" s="7" t="str">
        <f t="shared" si="102"/>
        <v/>
      </c>
      <c r="BZ137" s="7" t="str">
        <f t="shared" si="103"/>
        <v/>
      </c>
      <c r="CA137" s="7" t="str">
        <f t="shared" si="104"/>
        <v/>
      </c>
      <c r="CB137" s="54"/>
      <c r="CC137" s="13"/>
      <c r="CD137" s="13"/>
      <c r="CE137" s="13"/>
      <c r="CF137" s="13"/>
      <c r="CG137" s="13"/>
      <c r="CH137" s="13"/>
      <c r="CI137" s="13"/>
      <c r="CJ137" s="13"/>
      <c r="CL137" s="21"/>
    </row>
    <row r="138" spans="2:90" ht="16.5" thickBot="1" x14ac:dyDescent="0.3">
      <c r="B138" s="114" t="s">
        <v>106</v>
      </c>
      <c r="C138" s="114" t="s">
        <v>188</v>
      </c>
      <c r="D138" s="115">
        <v>3</v>
      </c>
      <c r="E138" s="117">
        <f t="shared" si="105"/>
        <v>44450</v>
      </c>
      <c r="F138" s="118">
        <f t="shared" si="106"/>
        <v>0.10694444444444444</v>
      </c>
      <c r="G138" s="22">
        <v>0.1111111111111111</v>
      </c>
      <c r="H138" s="5">
        <f t="shared" si="76"/>
        <v>9.9999999976716936E-2</v>
      </c>
      <c r="I138" s="6">
        <f t="shared" si="77"/>
        <v>44450.106944444444</v>
      </c>
      <c r="J138" s="6">
        <f t="shared" si="78"/>
        <v>44450.111111111109</v>
      </c>
      <c r="K138" s="23" t="s">
        <v>21</v>
      </c>
      <c r="L138" s="3" t="str">
        <f t="shared" si="107"/>
        <v/>
      </c>
      <c r="M138" s="2">
        <f>IF(OR(K138="Rota",K138="Desliza"),(IF((MAX(N$36:N137))&gt;F$17,(MAX(N$36:N137)),F$17)),N137)</f>
        <v>5695</v>
      </c>
      <c r="N138" s="42">
        <v>5695</v>
      </c>
      <c r="O138" s="2">
        <f t="shared" si="108"/>
        <v>0</v>
      </c>
      <c r="P138" s="3" t="str">
        <f t="shared" si="109"/>
        <v/>
      </c>
      <c r="Q138" s="24"/>
      <c r="R138" s="24"/>
      <c r="S138" s="24"/>
      <c r="T138" s="132">
        <f t="shared" si="69"/>
        <v>0</v>
      </c>
      <c r="U138" s="25"/>
      <c r="V138" s="25">
        <v>1190</v>
      </c>
      <c r="W138" s="24"/>
      <c r="X138" s="26"/>
      <c r="Y138" s="25"/>
      <c r="Z138" s="25"/>
      <c r="AA138" s="3" t="str">
        <f t="shared" si="110"/>
        <v/>
      </c>
      <c r="AB138" s="24"/>
      <c r="AC138" s="26"/>
      <c r="AD138" s="25"/>
      <c r="AE138" s="54"/>
      <c r="AF138" s="54" t="s">
        <v>150</v>
      </c>
      <c r="AG138" s="54"/>
      <c r="AH138" s="54"/>
      <c r="AI138" s="54"/>
      <c r="AJ138" s="54"/>
      <c r="AK138" s="25" t="s">
        <v>308</v>
      </c>
      <c r="AL138" s="54" t="str">
        <f t="shared" si="70"/>
        <v/>
      </c>
      <c r="AM138" s="200" t="str">
        <f t="shared" si="71"/>
        <v/>
      </c>
      <c r="AN138" s="201" t="str">
        <f t="shared" si="72"/>
        <v/>
      </c>
      <c r="AO138" s="200" t="str">
        <f t="shared" si="79"/>
        <v/>
      </c>
      <c r="AP138" s="200" t="str">
        <f t="shared" si="73"/>
        <v/>
      </c>
      <c r="AQ138" s="200" t="str">
        <f t="shared" si="74"/>
        <v/>
      </c>
      <c r="AR138" s="200" t="str">
        <f t="shared" si="80"/>
        <v/>
      </c>
      <c r="AS138" s="200">
        <f t="shared" si="81"/>
        <v>0.1</v>
      </c>
      <c r="AT138" s="200" t="str">
        <f t="shared" si="82"/>
        <v/>
      </c>
      <c r="AU138" s="200">
        <f t="shared" si="83"/>
        <v>9.9999999976716936E-2</v>
      </c>
      <c r="AV138" s="54"/>
      <c r="AW138" s="200" t="str">
        <f t="shared" si="84"/>
        <v/>
      </c>
      <c r="AX138" s="201" t="str">
        <f t="shared" si="85"/>
        <v/>
      </c>
      <c r="AY138" s="7" t="str">
        <f t="shared" si="86"/>
        <v/>
      </c>
      <c r="AZ138" s="7" t="str">
        <f t="shared" si="87"/>
        <v/>
      </c>
      <c r="BA138" s="7" t="str">
        <f t="shared" si="88"/>
        <v/>
      </c>
      <c r="BB138" s="7" t="str">
        <f t="shared" si="111"/>
        <v/>
      </c>
      <c r="BC138" s="7" t="str">
        <f t="shared" si="112"/>
        <v/>
      </c>
      <c r="BD138" s="7" t="str">
        <f t="shared" si="113"/>
        <v/>
      </c>
      <c r="BE138" s="7" t="str">
        <f t="shared" si="114"/>
        <v/>
      </c>
      <c r="BF138" s="7" t="str">
        <f t="shared" si="67"/>
        <v/>
      </c>
      <c r="BG138" s="7" t="str">
        <f t="shared" si="68"/>
        <v/>
      </c>
      <c r="BH138" s="7" t="str">
        <f t="shared" si="115"/>
        <v/>
      </c>
      <c r="BI138" s="7" t="str">
        <f t="shared" si="116"/>
        <v/>
      </c>
      <c r="BJ138" s="7" t="str">
        <f t="shared" si="117"/>
        <v/>
      </c>
      <c r="BK138" s="7" t="str">
        <f t="shared" si="89"/>
        <v/>
      </c>
      <c r="BL138" s="7" t="str">
        <f t="shared" si="90"/>
        <v/>
      </c>
      <c r="BM138" s="7" t="str">
        <f t="shared" si="91"/>
        <v/>
      </c>
      <c r="BN138" s="7" t="str">
        <f t="shared" si="92"/>
        <v/>
      </c>
      <c r="BO138" s="7" t="str">
        <f t="shared" si="93"/>
        <v/>
      </c>
      <c r="BP138" s="7" t="str">
        <f t="shared" si="94"/>
        <v/>
      </c>
      <c r="BQ138" s="7" t="str">
        <f t="shared" si="95"/>
        <v/>
      </c>
      <c r="BR138" s="7" t="str">
        <f t="shared" si="96"/>
        <v/>
      </c>
      <c r="BS138" s="7" t="str">
        <f t="shared" si="97"/>
        <v/>
      </c>
      <c r="BT138" s="7" t="str">
        <f t="shared" si="98"/>
        <v/>
      </c>
      <c r="BU138" s="7" t="str">
        <f t="shared" si="99"/>
        <v/>
      </c>
      <c r="BV138" s="7" t="str">
        <f t="shared" si="100"/>
        <v/>
      </c>
      <c r="BW138" s="7" t="str">
        <f t="shared" si="75"/>
        <v/>
      </c>
      <c r="BX138" s="7" t="str">
        <f t="shared" si="101"/>
        <v/>
      </c>
      <c r="BY138" s="7">
        <f t="shared" si="102"/>
        <v>9.9999999976716936E-2</v>
      </c>
      <c r="BZ138" s="7" t="str">
        <f t="shared" si="103"/>
        <v/>
      </c>
      <c r="CA138" s="7" t="str">
        <f t="shared" si="104"/>
        <v/>
      </c>
      <c r="CB138" s="54"/>
      <c r="CC138" s="13"/>
      <c r="CD138" s="13"/>
      <c r="CE138" s="13"/>
      <c r="CF138" s="13"/>
      <c r="CG138" s="13"/>
      <c r="CH138" s="13"/>
      <c r="CI138" s="13"/>
      <c r="CJ138" s="13"/>
      <c r="CL138" s="21"/>
    </row>
    <row r="139" spans="2:90" ht="16.5" thickBot="1" x14ac:dyDescent="0.3">
      <c r="B139" s="114" t="s">
        <v>106</v>
      </c>
      <c r="C139" s="114" t="s">
        <v>188</v>
      </c>
      <c r="D139" s="115">
        <v>3</v>
      </c>
      <c r="E139" s="117">
        <f t="shared" si="105"/>
        <v>44450</v>
      </c>
      <c r="F139" s="118">
        <f t="shared" si="106"/>
        <v>0.1111111111111111</v>
      </c>
      <c r="G139" s="22">
        <v>0.12847222222222224</v>
      </c>
      <c r="H139" s="5">
        <f t="shared" si="76"/>
        <v>0.41666666662786156</v>
      </c>
      <c r="I139" s="6">
        <f t="shared" si="77"/>
        <v>44450.111111111109</v>
      </c>
      <c r="J139" s="6">
        <f t="shared" si="78"/>
        <v>44450.128472222219</v>
      </c>
      <c r="K139" s="23" t="s">
        <v>17</v>
      </c>
      <c r="L139" s="3" t="str">
        <f t="shared" si="107"/>
        <v/>
      </c>
      <c r="M139" s="2">
        <f>IF(OR(K139="Rota",K139="Desliza"),(IF((MAX(N$36:N138))&gt;F$17,(MAX(N$36:N138)),F$17)),N138)</f>
        <v>5695</v>
      </c>
      <c r="N139" s="42">
        <v>5712</v>
      </c>
      <c r="O139" s="2">
        <f t="shared" si="108"/>
        <v>17</v>
      </c>
      <c r="P139" s="3">
        <f t="shared" si="109"/>
        <v>40.800000003799795</v>
      </c>
      <c r="Q139" s="24"/>
      <c r="R139" s="24"/>
      <c r="S139" s="24">
        <v>70</v>
      </c>
      <c r="T139" s="132">
        <f t="shared" si="69"/>
        <v>70</v>
      </c>
      <c r="U139" s="25">
        <v>16</v>
      </c>
      <c r="V139" s="25">
        <v>1190</v>
      </c>
      <c r="W139" s="24">
        <v>15</v>
      </c>
      <c r="X139" s="26">
        <v>10</v>
      </c>
      <c r="Y139" s="25">
        <v>2500</v>
      </c>
      <c r="Z139" s="25">
        <v>2500</v>
      </c>
      <c r="AA139" s="3" t="str">
        <f t="shared" si="110"/>
        <v/>
      </c>
      <c r="AB139" s="24"/>
      <c r="AC139" s="26"/>
      <c r="AD139" s="25"/>
      <c r="AE139" s="54"/>
      <c r="AF139" s="54" t="s">
        <v>150</v>
      </c>
      <c r="AG139" s="54"/>
      <c r="AH139" s="54"/>
      <c r="AI139" s="54"/>
      <c r="AJ139" s="54"/>
      <c r="AK139" s="25"/>
      <c r="AL139" s="54">
        <f t="shared" si="70"/>
        <v>30</v>
      </c>
      <c r="AM139" s="200">
        <f t="shared" si="71"/>
        <v>33</v>
      </c>
      <c r="AN139" s="201">
        <f t="shared" si="72"/>
        <v>30</v>
      </c>
      <c r="AO139" s="200" t="str">
        <f t="shared" si="79"/>
        <v/>
      </c>
      <c r="AP139" s="200" t="str">
        <f t="shared" si="73"/>
        <v/>
      </c>
      <c r="AQ139" s="200" t="str">
        <f t="shared" si="74"/>
        <v/>
      </c>
      <c r="AR139" s="200" t="str">
        <f t="shared" si="80"/>
        <v/>
      </c>
      <c r="AS139" s="200" t="str">
        <f t="shared" si="81"/>
        <v/>
      </c>
      <c r="AT139" s="200">
        <f t="shared" si="82"/>
        <v>17</v>
      </c>
      <c r="AU139" s="200">
        <f t="shared" si="83"/>
        <v>0.41666666662786156</v>
      </c>
      <c r="AV139" s="54">
        <v>0.5166666666045785</v>
      </c>
      <c r="AW139" s="200">
        <f t="shared" si="84"/>
        <v>32.903225810405615</v>
      </c>
      <c r="AX139" s="201" t="str">
        <f t="shared" si="85"/>
        <v/>
      </c>
      <c r="AY139" s="7">
        <f t="shared" si="86"/>
        <v>40.800000003799795</v>
      </c>
      <c r="AZ139" s="7" t="str">
        <f t="shared" si="87"/>
        <v/>
      </c>
      <c r="BA139" s="7">
        <f t="shared" si="88"/>
        <v>32.903225810405615</v>
      </c>
      <c r="BB139" s="7" t="str">
        <f t="shared" si="111"/>
        <v/>
      </c>
      <c r="BC139" s="7">
        <f t="shared" si="112"/>
        <v>17</v>
      </c>
      <c r="BD139" s="7" t="str">
        <f t="shared" si="113"/>
        <v/>
      </c>
      <c r="BE139" s="7" t="str">
        <f t="shared" si="114"/>
        <v/>
      </c>
      <c r="BF139" s="7" t="str">
        <f t="shared" si="67"/>
        <v/>
      </c>
      <c r="BG139" s="7">
        <f t="shared" si="68"/>
        <v>17</v>
      </c>
      <c r="BH139" s="7" t="str">
        <f t="shared" si="115"/>
        <v/>
      </c>
      <c r="BI139" s="7" t="str">
        <f t="shared" si="116"/>
        <v/>
      </c>
      <c r="BJ139" s="7" t="str">
        <f t="shared" si="117"/>
        <v/>
      </c>
      <c r="BK139" s="7" t="str">
        <f t="shared" si="89"/>
        <v/>
      </c>
      <c r="BL139" s="7" t="str">
        <f t="shared" si="90"/>
        <v/>
      </c>
      <c r="BM139" s="7" t="str">
        <f t="shared" si="91"/>
        <v/>
      </c>
      <c r="BN139" s="7" t="str">
        <f t="shared" si="92"/>
        <v/>
      </c>
      <c r="BO139" s="7" t="str">
        <f t="shared" si="93"/>
        <v/>
      </c>
      <c r="BP139" s="7" t="str">
        <f t="shared" si="94"/>
        <v/>
      </c>
      <c r="BQ139" s="7" t="str">
        <f t="shared" si="95"/>
        <v/>
      </c>
      <c r="BR139" s="7" t="str">
        <f t="shared" si="96"/>
        <v/>
      </c>
      <c r="BS139" s="7" t="str">
        <f t="shared" si="97"/>
        <v/>
      </c>
      <c r="BT139" s="7" t="str">
        <f t="shared" si="98"/>
        <v/>
      </c>
      <c r="BU139" s="7" t="str">
        <f t="shared" si="99"/>
        <v/>
      </c>
      <c r="BV139" s="7" t="str">
        <f t="shared" si="100"/>
        <v/>
      </c>
      <c r="BW139" s="7" t="str">
        <f t="shared" si="75"/>
        <v/>
      </c>
      <c r="BX139" s="7" t="str">
        <f t="shared" si="101"/>
        <v/>
      </c>
      <c r="BY139" s="7" t="str">
        <f t="shared" si="102"/>
        <v/>
      </c>
      <c r="BZ139" s="7" t="str">
        <f t="shared" si="103"/>
        <v/>
      </c>
      <c r="CA139" s="7" t="str">
        <f t="shared" si="104"/>
        <v/>
      </c>
      <c r="CB139" s="54"/>
      <c r="CC139" s="13"/>
      <c r="CD139" s="13"/>
      <c r="CE139" s="13"/>
      <c r="CF139" s="13"/>
      <c r="CG139" s="13"/>
      <c r="CH139" s="13"/>
      <c r="CI139" s="13"/>
      <c r="CJ139" s="13"/>
      <c r="CL139" s="21"/>
    </row>
    <row r="140" spans="2:90" ht="16.5" thickBot="1" x14ac:dyDescent="0.3">
      <c r="B140" s="114" t="s">
        <v>106</v>
      </c>
      <c r="C140" s="114" t="s">
        <v>188</v>
      </c>
      <c r="D140" s="115">
        <v>3</v>
      </c>
      <c r="E140" s="117">
        <f t="shared" si="105"/>
        <v>44450</v>
      </c>
      <c r="F140" s="118">
        <f t="shared" si="106"/>
        <v>0.12847222222222224</v>
      </c>
      <c r="G140" s="22">
        <v>0.12986111111111112</v>
      </c>
      <c r="H140" s="5">
        <f t="shared" si="76"/>
        <v>3.3333333441987634E-2</v>
      </c>
      <c r="I140" s="6">
        <f t="shared" si="77"/>
        <v>44450.128472222219</v>
      </c>
      <c r="J140" s="6">
        <f t="shared" si="78"/>
        <v>44450.129861111112</v>
      </c>
      <c r="K140" s="23" t="s">
        <v>5</v>
      </c>
      <c r="L140" s="3" t="str">
        <f t="shared" si="107"/>
        <v/>
      </c>
      <c r="M140" s="2">
        <f>IF(OR(K140="Rota",K140="Desliza"),(IF((MAX(N$36:N139))&gt;F$17,(MAX(N$36:N139)),F$17)),N139)</f>
        <v>5712</v>
      </c>
      <c r="N140" s="42">
        <v>5712</v>
      </c>
      <c r="O140" s="2">
        <f t="shared" si="108"/>
        <v>0</v>
      </c>
      <c r="P140" s="3" t="str">
        <f t="shared" si="109"/>
        <v/>
      </c>
      <c r="Q140" s="24"/>
      <c r="R140" s="24"/>
      <c r="S140" s="24"/>
      <c r="T140" s="132" t="str">
        <f t="shared" si="69"/>
        <v/>
      </c>
      <c r="U140" s="25"/>
      <c r="V140" s="25"/>
      <c r="W140" s="24"/>
      <c r="X140" s="26"/>
      <c r="Y140" s="25"/>
      <c r="Z140" s="25"/>
      <c r="AA140" s="3" t="str">
        <f t="shared" si="110"/>
        <v/>
      </c>
      <c r="AB140" s="24"/>
      <c r="AC140" s="26"/>
      <c r="AD140" s="25"/>
      <c r="AE140" s="54"/>
      <c r="AF140" s="54" t="s">
        <v>150</v>
      </c>
      <c r="AG140" s="54"/>
      <c r="AH140" s="54"/>
      <c r="AI140" s="54"/>
      <c r="AJ140" s="54"/>
      <c r="AK140" s="25"/>
      <c r="AL140" s="54" t="str">
        <f t="shared" si="70"/>
        <v/>
      </c>
      <c r="AM140" s="200" t="str">
        <f t="shared" si="71"/>
        <v/>
      </c>
      <c r="AN140" s="201" t="str">
        <f t="shared" si="72"/>
        <v/>
      </c>
      <c r="AO140" s="200" t="str">
        <f t="shared" si="79"/>
        <v/>
      </c>
      <c r="AP140" s="200" t="str">
        <f t="shared" si="73"/>
        <v/>
      </c>
      <c r="AQ140" s="200" t="str">
        <f t="shared" si="74"/>
        <v/>
      </c>
      <c r="AR140" s="200">
        <f t="shared" si="80"/>
        <v>0.05</v>
      </c>
      <c r="AS140" s="200" t="str">
        <f t="shared" si="81"/>
        <v/>
      </c>
      <c r="AT140" s="200" t="str">
        <f t="shared" si="82"/>
        <v/>
      </c>
      <c r="AU140" s="200">
        <f t="shared" si="83"/>
        <v>3.3333333441987634E-2</v>
      </c>
      <c r="AV140" s="54"/>
      <c r="AW140" s="200" t="str">
        <f t="shared" si="84"/>
        <v/>
      </c>
      <c r="AX140" s="201" t="str">
        <f t="shared" si="85"/>
        <v/>
      </c>
      <c r="AY140" s="7" t="str">
        <f t="shared" si="86"/>
        <v/>
      </c>
      <c r="AZ140" s="7" t="str">
        <f t="shared" si="87"/>
        <v/>
      </c>
      <c r="BA140" s="7" t="str">
        <f t="shared" si="88"/>
        <v/>
      </c>
      <c r="BB140" s="7" t="str">
        <f t="shared" si="111"/>
        <v/>
      </c>
      <c r="BC140" s="7" t="str">
        <f t="shared" si="112"/>
        <v/>
      </c>
      <c r="BD140" s="7" t="str">
        <f t="shared" si="113"/>
        <v/>
      </c>
      <c r="BE140" s="7" t="str">
        <f t="shared" si="114"/>
        <v/>
      </c>
      <c r="BF140" s="7" t="str">
        <f t="shared" si="67"/>
        <v/>
      </c>
      <c r="BG140" s="7" t="str">
        <f t="shared" si="68"/>
        <v/>
      </c>
      <c r="BH140" s="7" t="str">
        <f t="shared" si="115"/>
        <v/>
      </c>
      <c r="BI140" s="7" t="str">
        <f t="shared" si="116"/>
        <v/>
      </c>
      <c r="BJ140" s="7" t="str">
        <f t="shared" si="117"/>
        <v/>
      </c>
      <c r="BK140" s="7" t="str">
        <f t="shared" si="89"/>
        <v/>
      </c>
      <c r="BL140" s="7" t="str">
        <f t="shared" si="90"/>
        <v/>
      </c>
      <c r="BM140" s="7" t="str">
        <f t="shared" si="91"/>
        <v/>
      </c>
      <c r="BN140" s="7" t="str">
        <f t="shared" si="92"/>
        <v/>
      </c>
      <c r="BO140" s="7" t="str">
        <f t="shared" si="93"/>
        <v/>
      </c>
      <c r="BP140" s="7" t="str">
        <f t="shared" si="94"/>
        <v/>
      </c>
      <c r="BQ140" s="7" t="str">
        <f t="shared" si="95"/>
        <v/>
      </c>
      <c r="BR140" s="7" t="str">
        <f t="shared" si="96"/>
        <v/>
      </c>
      <c r="BS140" s="7" t="str">
        <f t="shared" si="97"/>
        <v/>
      </c>
      <c r="BT140" s="7" t="str">
        <f t="shared" si="98"/>
        <v/>
      </c>
      <c r="BU140" s="7" t="str">
        <f t="shared" si="99"/>
        <v/>
      </c>
      <c r="BV140" s="7" t="str">
        <f t="shared" si="100"/>
        <v/>
      </c>
      <c r="BW140" s="7" t="str">
        <f t="shared" si="75"/>
        <v/>
      </c>
      <c r="BX140" s="7" t="str">
        <f t="shared" si="101"/>
        <v/>
      </c>
      <c r="BY140" s="7" t="str">
        <f t="shared" si="102"/>
        <v/>
      </c>
      <c r="BZ140" s="7" t="str">
        <f t="shared" si="103"/>
        <v/>
      </c>
      <c r="CA140" s="7">
        <f t="shared" si="104"/>
        <v>3.3333333441987634E-2</v>
      </c>
      <c r="CB140" s="54"/>
      <c r="CC140" s="13"/>
      <c r="CD140" s="13"/>
      <c r="CE140" s="13"/>
      <c r="CF140" s="13"/>
      <c r="CG140" s="13"/>
      <c r="CH140" s="13"/>
      <c r="CI140" s="13"/>
      <c r="CJ140" s="13"/>
      <c r="CL140" s="21"/>
    </row>
    <row r="141" spans="2:90" ht="16.5" thickBot="1" x14ac:dyDescent="0.3">
      <c r="B141" s="114" t="s">
        <v>106</v>
      </c>
      <c r="C141" s="114" t="s">
        <v>188</v>
      </c>
      <c r="D141" s="115">
        <v>3</v>
      </c>
      <c r="E141" s="117">
        <f t="shared" si="105"/>
        <v>44450</v>
      </c>
      <c r="F141" s="118">
        <f t="shared" si="106"/>
        <v>0.12986111111111112</v>
      </c>
      <c r="G141" s="22">
        <v>0.13333333333333333</v>
      </c>
      <c r="H141" s="5">
        <f t="shared" si="76"/>
        <v>8.3333333255723119E-2</v>
      </c>
      <c r="I141" s="6">
        <f t="shared" si="77"/>
        <v>44450.129861111112</v>
      </c>
      <c r="J141" s="6">
        <f t="shared" si="78"/>
        <v>44450.133333333331</v>
      </c>
      <c r="K141" s="23" t="s">
        <v>21</v>
      </c>
      <c r="L141" s="3" t="str">
        <f t="shared" si="107"/>
        <v/>
      </c>
      <c r="M141" s="2">
        <f>IF(OR(K141="Rota",K141="Desliza"),(IF((MAX(N$36:N140))&gt;F$17,(MAX(N$36:N140)),F$17)),N140)</f>
        <v>5712</v>
      </c>
      <c r="N141" s="42">
        <v>5712</v>
      </c>
      <c r="O141" s="2">
        <f t="shared" si="108"/>
        <v>0</v>
      </c>
      <c r="P141" s="3" t="str">
        <f t="shared" si="109"/>
        <v/>
      </c>
      <c r="Q141" s="24"/>
      <c r="R141" s="24"/>
      <c r="S141" s="24"/>
      <c r="T141" s="132" t="str">
        <f t="shared" si="69"/>
        <v/>
      </c>
      <c r="U141" s="25"/>
      <c r="V141" s="25"/>
      <c r="W141" s="24"/>
      <c r="X141" s="26"/>
      <c r="Y141" s="25"/>
      <c r="Z141" s="25"/>
      <c r="AA141" s="3" t="str">
        <f t="shared" si="110"/>
        <v/>
      </c>
      <c r="AB141" s="24"/>
      <c r="AC141" s="26"/>
      <c r="AD141" s="25"/>
      <c r="AE141" s="54"/>
      <c r="AF141" s="54" t="s">
        <v>150</v>
      </c>
      <c r="AG141" s="54"/>
      <c r="AH141" s="54"/>
      <c r="AI141" s="54"/>
      <c r="AJ141" s="54"/>
      <c r="AK141" s="25"/>
      <c r="AL141" s="54" t="str">
        <f t="shared" si="70"/>
        <v/>
      </c>
      <c r="AM141" s="200" t="str">
        <f t="shared" si="71"/>
        <v/>
      </c>
      <c r="AN141" s="201" t="str">
        <f t="shared" si="72"/>
        <v/>
      </c>
      <c r="AO141" s="200" t="str">
        <f t="shared" si="79"/>
        <v/>
      </c>
      <c r="AP141" s="200" t="str">
        <f t="shared" si="73"/>
        <v/>
      </c>
      <c r="AQ141" s="200" t="str">
        <f t="shared" si="74"/>
        <v/>
      </c>
      <c r="AR141" s="200" t="str">
        <f t="shared" si="80"/>
        <v/>
      </c>
      <c r="AS141" s="200">
        <f t="shared" si="81"/>
        <v>0.1</v>
      </c>
      <c r="AT141" s="200" t="str">
        <f t="shared" si="82"/>
        <v/>
      </c>
      <c r="AU141" s="200">
        <f t="shared" si="83"/>
        <v>8.3333333255723119E-2</v>
      </c>
      <c r="AV141" s="54">
        <v>0.71666666673263535</v>
      </c>
      <c r="AW141" s="200" t="str">
        <f t="shared" si="84"/>
        <v/>
      </c>
      <c r="AX141" s="201" t="str">
        <f t="shared" si="85"/>
        <v/>
      </c>
      <c r="AY141" s="7" t="str">
        <f t="shared" si="86"/>
        <v/>
      </c>
      <c r="AZ141" s="7" t="str">
        <f t="shared" si="87"/>
        <v/>
      </c>
      <c r="BA141" s="7" t="str">
        <f t="shared" si="88"/>
        <v/>
      </c>
      <c r="BB141" s="7" t="str">
        <f t="shared" si="111"/>
        <v/>
      </c>
      <c r="BC141" s="7" t="str">
        <f t="shared" si="112"/>
        <v/>
      </c>
      <c r="BD141" s="7" t="str">
        <f t="shared" si="113"/>
        <v/>
      </c>
      <c r="BE141" s="7" t="str">
        <f t="shared" si="114"/>
        <v/>
      </c>
      <c r="BF141" s="7" t="str">
        <f t="shared" si="67"/>
        <v/>
      </c>
      <c r="BG141" s="7" t="str">
        <f t="shared" si="68"/>
        <v/>
      </c>
      <c r="BH141" s="7" t="str">
        <f t="shared" si="115"/>
        <v/>
      </c>
      <c r="BI141" s="7" t="str">
        <f t="shared" si="116"/>
        <v/>
      </c>
      <c r="BJ141" s="7" t="str">
        <f t="shared" si="117"/>
        <v/>
      </c>
      <c r="BK141" s="7" t="str">
        <f t="shared" si="89"/>
        <v/>
      </c>
      <c r="BL141" s="7" t="str">
        <f t="shared" si="90"/>
        <v/>
      </c>
      <c r="BM141" s="7" t="str">
        <f t="shared" si="91"/>
        <v/>
      </c>
      <c r="BN141" s="7" t="str">
        <f t="shared" si="92"/>
        <v/>
      </c>
      <c r="BO141" s="7" t="str">
        <f t="shared" si="93"/>
        <v/>
      </c>
      <c r="BP141" s="7" t="str">
        <f t="shared" si="94"/>
        <v/>
      </c>
      <c r="BQ141" s="7" t="str">
        <f t="shared" si="95"/>
        <v/>
      </c>
      <c r="BR141" s="7" t="str">
        <f t="shared" si="96"/>
        <v/>
      </c>
      <c r="BS141" s="7" t="str">
        <f t="shared" si="97"/>
        <v/>
      </c>
      <c r="BT141" s="7" t="str">
        <f t="shared" si="98"/>
        <v/>
      </c>
      <c r="BU141" s="7" t="str">
        <f t="shared" si="99"/>
        <v/>
      </c>
      <c r="BV141" s="7" t="str">
        <f t="shared" si="100"/>
        <v/>
      </c>
      <c r="BW141" s="7" t="str">
        <f t="shared" si="75"/>
        <v/>
      </c>
      <c r="BX141" s="7" t="str">
        <f t="shared" si="101"/>
        <v/>
      </c>
      <c r="BY141" s="7">
        <f t="shared" si="102"/>
        <v>8.3333333255723119E-2</v>
      </c>
      <c r="BZ141" s="7" t="str">
        <f t="shared" si="103"/>
        <v/>
      </c>
      <c r="CA141" s="7" t="str">
        <f t="shared" si="104"/>
        <v/>
      </c>
      <c r="CB141" s="54"/>
      <c r="CC141" s="13"/>
      <c r="CD141" s="13"/>
      <c r="CE141" s="13"/>
      <c r="CF141" s="13"/>
      <c r="CG141" s="13"/>
      <c r="CH141" s="13"/>
      <c r="CI141" s="13"/>
      <c r="CJ141" s="13"/>
      <c r="CL141" s="21"/>
    </row>
    <row r="142" spans="2:90" ht="16.5" thickBot="1" x14ac:dyDescent="0.3">
      <c r="B142" s="114" t="s">
        <v>106</v>
      </c>
      <c r="C142" s="114" t="s">
        <v>188</v>
      </c>
      <c r="D142" s="115">
        <v>3</v>
      </c>
      <c r="E142" s="117">
        <f t="shared" si="105"/>
        <v>44450</v>
      </c>
      <c r="F142" s="118">
        <f t="shared" si="106"/>
        <v>0.13333333333333333</v>
      </c>
      <c r="G142" s="22">
        <v>0.13749999999999998</v>
      </c>
      <c r="H142" s="5">
        <f t="shared" si="76"/>
        <v>9.9999999976716936E-2</v>
      </c>
      <c r="I142" s="6">
        <f t="shared" si="77"/>
        <v>44450.133333333331</v>
      </c>
      <c r="J142" s="6">
        <f t="shared" si="78"/>
        <v>44450.137499999997</v>
      </c>
      <c r="K142" s="23" t="s">
        <v>141</v>
      </c>
      <c r="L142" s="3" t="str">
        <f t="shared" si="107"/>
        <v/>
      </c>
      <c r="M142" s="2">
        <f>IF(OR(K142="Rota",K142="Desliza"),(IF((MAX(N$36:N141))&gt;F$17,(MAX(N$36:N141)),F$17)),N141)</f>
        <v>5712</v>
      </c>
      <c r="N142" s="42">
        <v>5712</v>
      </c>
      <c r="O142" s="2">
        <f t="shared" si="108"/>
        <v>0</v>
      </c>
      <c r="P142" s="3" t="str">
        <f t="shared" si="109"/>
        <v/>
      </c>
      <c r="Q142" s="24"/>
      <c r="R142" s="24"/>
      <c r="S142" s="24"/>
      <c r="T142" s="132" t="str">
        <f t="shared" si="69"/>
        <v/>
      </c>
      <c r="U142" s="25"/>
      <c r="V142" s="25"/>
      <c r="W142" s="24"/>
      <c r="X142" s="26"/>
      <c r="Y142" s="25"/>
      <c r="Z142" s="25"/>
      <c r="AA142" s="3" t="str">
        <f t="shared" si="110"/>
        <v/>
      </c>
      <c r="AB142" s="24"/>
      <c r="AC142" s="26"/>
      <c r="AD142" s="25"/>
      <c r="AE142" s="54"/>
      <c r="AF142" s="54" t="s">
        <v>150</v>
      </c>
      <c r="AG142" s="54"/>
      <c r="AH142" s="54"/>
      <c r="AI142" s="54"/>
      <c r="AJ142" s="54"/>
      <c r="AK142" s="25"/>
      <c r="AL142" s="54" t="str">
        <f t="shared" si="70"/>
        <v/>
      </c>
      <c r="AM142" s="200" t="str">
        <f t="shared" si="71"/>
        <v/>
      </c>
      <c r="AN142" s="201" t="str">
        <f t="shared" si="72"/>
        <v/>
      </c>
      <c r="AO142" s="200" t="str">
        <f t="shared" si="79"/>
        <v/>
      </c>
      <c r="AP142" s="200" t="str">
        <f t="shared" si="73"/>
        <v/>
      </c>
      <c r="AQ142" s="200">
        <f t="shared" si="74"/>
        <v>8.3000000000000004E-2</v>
      </c>
      <c r="AR142" s="200" t="str">
        <f t="shared" si="80"/>
        <v/>
      </c>
      <c r="AS142" s="200" t="str">
        <f t="shared" si="81"/>
        <v/>
      </c>
      <c r="AT142" s="200" t="str">
        <f t="shared" si="82"/>
        <v/>
      </c>
      <c r="AU142" s="200">
        <f t="shared" si="83"/>
        <v>9.9999999976716936E-2</v>
      </c>
      <c r="AV142" s="54">
        <v>0.31666666665114462</v>
      </c>
      <c r="AW142" s="200" t="str">
        <f t="shared" si="84"/>
        <v/>
      </c>
      <c r="AX142" s="201" t="str">
        <f t="shared" si="85"/>
        <v/>
      </c>
      <c r="AY142" s="7" t="str">
        <f t="shared" si="86"/>
        <v/>
      </c>
      <c r="AZ142" s="7" t="str">
        <f t="shared" si="87"/>
        <v/>
      </c>
      <c r="BA142" s="7" t="str">
        <f t="shared" si="88"/>
        <v/>
      </c>
      <c r="BB142" s="7" t="str">
        <f t="shared" si="111"/>
        <v/>
      </c>
      <c r="BC142" s="7" t="str">
        <f t="shared" si="112"/>
        <v/>
      </c>
      <c r="BD142" s="7" t="str">
        <f t="shared" si="113"/>
        <v/>
      </c>
      <c r="BE142" s="7" t="str">
        <f t="shared" si="114"/>
        <v/>
      </c>
      <c r="BF142" s="7" t="str">
        <f t="shared" si="67"/>
        <v/>
      </c>
      <c r="BG142" s="7" t="str">
        <f t="shared" si="68"/>
        <v/>
      </c>
      <c r="BH142" s="7" t="str">
        <f t="shared" si="115"/>
        <v/>
      </c>
      <c r="BI142" s="7" t="str">
        <f t="shared" si="116"/>
        <v/>
      </c>
      <c r="BJ142" s="7" t="str">
        <f t="shared" si="117"/>
        <v/>
      </c>
      <c r="BK142" s="7" t="str">
        <f t="shared" si="89"/>
        <v/>
      </c>
      <c r="BL142" s="7" t="str">
        <f t="shared" si="90"/>
        <v/>
      </c>
      <c r="BM142" s="7" t="str">
        <f t="shared" si="91"/>
        <v/>
      </c>
      <c r="BN142" s="7" t="str">
        <f t="shared" si="92"/>
        <v/>
      </c>
      <c r="BO142" s="7" t="str">
        <f t="shared" si="93"/>
        <v/>
      </c>
      <c r="BP142" s="7" t="str">
        <f t="shared" si="94"/>
        <v/>
      </c>
      <c r="BQ142" s="7" t="str">
        <f t="shared" si="95"/>
        <v/>
      </c>
      <c r="BR142" s="7" t="str">
        <f t="shared" si="96"/>
        <v/>
      </c>
      <c r="BS142" s="7" t="str">
        <f t="shared" si="97"/>
        <v/>
      </c>
      <c r="BT142" s="7" t="str">
        <f t="shared" si="98"/>
        <v/>
      </c>
      <c r="BU142" s="7" t="str">
        <f t="shared" si="99"/>
        <v/>
      </c>
      <c r="BV142" s="7" t="str">
        <f t="shared" si="100"/>
        <v/>
      </c>
      <c r="BW142" s="7">
        <f t="shared" si="75"/>
        <v>9.9999999976716936E-2</v>
      </c>
      <c r="BX142" s="7" t="str">
        <f t="shared" si="101"/>
        <v/>
      </c>
      <c r="BY142" s="7" t="str">
        <f t="shared" si="102"/>
        <v/>
      </c>
      <c r="BZ142" s="7" t="str">
        <f t="shared" si="103"/>
        <v/>
      </c>
      <c r="CA142" s="7" t="str">
        <f t="shared" si="104"/>
        <v/>
      </c>
      <c r="CB142" s="54"/>
      <c r="CC142" s="13"/>
      <c r="CD142" s="13"/>
      <c r="CE142" s="13"/>
      <c r="CF142" s="13"/>
      <c r="CG142" s="13"/>
      <c r="CH142" s="13"/>
      <c r="CI142" s="13"/>
      <c r="CJ142" s="13"/>
      <c r="CL142" s="21"/>
    </row>
    <row r="143" spans="2:90" ht="16.5" thickBot="1" x14ac:dyDescent="0.3">
      <c r="B143" s="114" t="s">
        <v>106</v>
      </c>
      <c r="C143" s="114" t="s">
        <v>188</v>
      </c>
      <c r="D143" s="115">
        <v>3</v>
      </c>
      <c r="E143" s="117">
        <f t="shared" si="105"/>
        <v>44450</v>
      </c>
      <c r="F143" s="118">
        <f t="shared" si="106"/>
        <v>0.13749999999999998</v>
      </c>
      <c r="G143" s="22">
        <v>0.1423611111111111</v>
      </c>
      <c r="H143" s="5">
        <f t="shared" si="76"/>
        <v>0.11666666669771075</v>
      </c>
      <c r="I143" s="6">
        <f t="shared" si="77"/>
        <v>44450.137499999997</v>
      </c>
      <c r="J143" s="6">
        <f t="shared" si="78"/>
        <v>44450.142361111109</v>
      </c>
      <c r="K143" s="23" t="s">
        <v>142</v>
      </c>
      <c r="L143" s="3" t="str">
        <f t="shared" si="107"/>
        <v/>
      </c>
      <c r="M143" s="2">
        <f>IF(OR(K143="Rota",K143="Desliza"),(IF((MAX(N$36:N142))&gt;F$17,(MAX(N$36:N142)),F$17)),N142)</f>
        <v>5712</v>
      </c>
      <c r="N143" s="42">
        <v>5712</v>
      </c>
      <c r="O143" s="2">
        <f t="shared" si="108"/>
        <v>0</v>
      </c>
      <c r="P143" s="3" t="str">
        <f t="shared" si="109"/>
        <v/>
      </c>
      <c r="Q143" s="24"/>
      <c r="R143" s="24"/>
      <c r="S143" s="24"/>
      <c r="T143" s="132" t="str">
        <f t="shared" si="69"/>
        <v/>
      </c>
      <c r="U143" s="25"/>
      <c r="V143" s="25"/>
      <c r="W143" s="24"/>
      <c r="X143" s="26"/>
      <c r="Y143" s="25"/>
      <c r="Z143" s="25"/>
      <c r="AA143" s="3" t="str">
        <f t="shared" si="110"/>
        <v/>
      </c>
      <c r="AB143" s="24"/>
      <c r="AC143" s="26"/>
      <c r="AD143" s="25"/>
      <c r="AE143" s="54"/>
      <c r="AF143" s="54" t="s">
        <v>150</v>
      </c>
      <c r="AG143" s="54"/>
      <c r="AH143" s="54"/>
      <c r="AI143" s="54"/>
      <c r="AJ143" s="54"/>
      <c r="AK143" s="25"/>
      <c r="AL143" s="54" t="str">
        <f t="shared" si="70"/>
        <v/>
      </c>
      <c r="AM143" s="200" t="str">
        <f t="shared" si="71"/>
        <v/>
      </c>
      <c r="AN143" s="201" t="str">
        <f t="shared" si="72"/>
        <v/>
      </c>
      <c r="AO143" s="200" t="str">
        <f t="shared" si="79"/>
        <v/>
      </c>
      <c r="AP143" s="200" t="str">
        <f t="shared" si="73"/>
        <v/>
      </c>
      <c r="AQ143" s="200" t="str">
        <f t="shared" si="74"/>
        <v/>
      </c>
      <c r="AR143" s="200" t="str">
        <f t="shared" si="80"/>
        <v/>
      </c>
      <c r="AS143" s="200" t="str">
        <f t="shared" si="81"/>
        <v/>
      </c>
      <c r="AT143" s="200" t="str">
        <f t="shared" si="82"/>
        <v/>
      </c>
      <c r="AU143" s="200" t="str">
        <f t="shared" si="83"/>
        <v/>
      </c>
      <c r="AV143" s="54">
        <v>0.78333333326736465</v>
      </c>
      <c r="AW143" s="200" t="str">
        <f t="shared" si="84"/>
        <v/>
      </c>
      <c r="AX143" s="201" t="str">
        <f t="shared" si="85"/>
        <v/>
      </c>
      <c r="AY143" s="7" t="str">
        <f t="shared" si="86"/>
        <v/>
      </c>
      <c r="AZ143" s="7" t="str">
        <f t="shared" si="87"/>
        <v/>
      </c>
      <c r="BA143" s="7" t="str">
        <f t="shared" si="88"/>
        <v/>
      </c>
      <c r="BB143" s="7" t="str">
        <f t="shared" si="111"/>
        <v/>
      </c>
      <c r="BC143" s="7" t="str">
        <f t="shared" si="112"/>
        <v/>
      </c>
      <c r="BD143" s="7" t="str">
        <f t="shared" si="113"/>
        <v/>
      </c>
      <c r="BE143" s="7" t="str">
        <f t="shared" si="114"/>
        <v/>
      </c>
      <c r="BF143" s="7" t="str">
        <f t="shared" si="67"/>
        <v/>
      </c>
      <c r="BG143" s="7" t="str">
        <f t="shared" si="68"/>
        <v/>
      </c>
      <c r="BH143" s="7" t="str">
        <f t="shared" si="115"/>
        <v/>
      </c>
      <c r="BI143" s="7" t="str">
        <f t="shared" si="116"/>
        <v/>
      </c>
      <c r="BJ143" s="7" t="str">
        <f t="shared" si="117"/>
        <v/>
      </c>
      <c r="BK143" s="7" t="str">
        <f t="shared" si="89"/>
        <v/>
      </c>
      <c r="BL143" s="7" t="str">
        <f t="shared" si="90"/>
        <v/>
      </c>
      <c r="BM143" s="7" t="str">
        <f t="shared" si="91"/>
        <v/>
      </c>
      <c r="BN143" s="7" t="str">
        <f t="shared" si="92"/>
        <v/>
      </c>
      <c r="BO143" s="7" t="str">
        <f t="shared" si="93"/>
        <v/>
      </c>
      <c r="BP143" s="7" t="str">
        <f t="shared" si="94"/>
        <v/>
      </c>
      <c r="BQ143" s="7" t="str">
        <f t="shared" si="95"/>
        <v/>
      </c>
      <c r="BR143" s="7" t="str">
        <f t="shared" si="96"/>
        <v/>
      </c>
      <c r="BS143" s="7" t="str">
        <f t="shared" si="97"/>
        <v/>
      </c>
      <c r="BT143" s="7" t="str">
        <f t="shared" si="98"/>
        <v/>
      </c>
      <c r="BU143" s="7" t="str">
        <f t="shared" si="99"/>
        <v/>
      </c>
      <c r="BV143" s="7" t="str">
        <f t="shared" si="100"/>
        <v/>
      </c>
      <c r="BW143" s="7" t="str">
        <f t="shared" si="75"/>
        <v/>
      </c>
      <c r="BX143" s="7" t="str">
        <f t="shared" si="101"/>
        <v/>
      </c>
      <c r="BY143" s="7" t="str">
        <f t="shared" si="102"/>
        <v/>
      </c>
      <c r="BZ143" s="7" t="str">
        <f t="shared" si="103"/>
        <v/>
      </c>
      <c r="CA143" s="7" t="str">
        <f t="shared" si="104"/>
        <v/>
      </c>
      <c r="CB143" s="54"/>
      <c r="CC143" s="13"/>
      <c r="CD143" s="13"/>
      <c r="CE143" s="13"/>
      <c r="CF143" s="13"/>
      <c r="CG143" s="13"/>
      <c r="CH143" s="13"/>
      <c r="CI143" s="13"/>
      <c r="CJ143" s="13"/>
      <c r="CL143" s="21"/>
    </row>
    <row r="144" spans="2:90" ht="16.5" thickBot="1" x14ac:dyDescent="0.3">
      <c r="B144" s="114" t="s">
        <v>106</v>
      </c>
      <c r="C144" s="114" t="s">
        <v>188</v>
      </c>
      <c r="D144" s="115">
        <v>3</v>
      </c>
      <c r="E144" s="117">
        <f t="shared" si="105"/>
        <v>44450</v>
      </c>
      <c r="F144" s="118">
        <f t="shared" si="106"/>
        <v>0.1423611111111111</v>
      </c>
      <c r="G144" s="22">
        <v>0.15277777777777776</v>
      </c>
      <c r="H144" s="5">
        <f t="shared" si="76"/>
        <v>0.25000000011641532</v>
      </c>
      <c r="I144" s="6">
        <f t="shared" si="77"/>
        <v>44450.142361111109</v>
      </c>
      <c r="J144" s="6">
        <f t="shared" si="78"/>
        <v>44450.152777777781</v>
      </c>
      <c r="K144" s="23" t="s">
        <v>17</v>
      </c>
      <c r="L144" s="3" t="str">
        <f t="shared" si="107"/>
        <v/>
      </c>
      <c r="M144" s="2">
        <f>IF(OR(K144="Rota",K144="Desliza"),(IF((MAX(N$36:N143))&gt;F$17,(MAX(N$36:N143)),F$17)),N143)</f>
        <v>5712</v>
      </c>
      <c r="N144" s="42">
        <v>5726</v>
      </c>
      <c r="O144" s="2">
        <f t="shared" si="108"/>
        <v>14</v>
      </c>
      <c r="P144" s="3">
        <f t="shared" si="109"/>
        <v>55.999999973922968</v>
      </c>
      <c r="Q144" s="24"/>
      <c r="R144" s="24"/>
      <c r="S144" s="24">
        <v>70</v>
      </c>
      <c r="T144" s="132">
        <f t="shared" si="69"/>
        <v>70</v>
      </c>
      <c r="U144" s="25">
        <v>15</v>
      </c>
      <c r="V144" s="25">
        <v>1190</v>
      </c>
      <c r="W144" s="24">
        <v>16</v>
      </c>
      <c r="X144" s="26">
        <v>10</v>
      </c>
      <c r="Y144" s="25">
        <v>2520</v>
      </c>
      <c r="Z144" s="25">
        <v>2520</v>
      </c>
      <c r="AA144" s="3" t="str">
        <f t="shared" si="110"/>
        <v/>
      </c>
      <c r="AB144" s="24"/>
      <c r="AC144" s="26"/>
      <c r="AD144" s="25"/>
      <c r="AE144" s="54"/>
      <c r="AF144" s="54" t="s">
        <v>150</v>
      </c>
      <c r="AG144" s="54"/>
      <c r="AH144" s="54"/>
      <c r="AI144" s="54"/>
      <c r="AJ144" s="54"/>
      <c r="AK144" s="25"/>
      <c r="AL144" s="54">
        <f t="shared" si="70"/>
        <v>30</v>
      </c>
      <c r="AM144" s="200">
        <f t="shared" si="71"/>
        <v>33</v>
      </c>
      <c r="AN144" s="201">
        <f t="shared" si="72"/>
        <v>30</v>
      </c>
      <c r="AO144" s="200" t="str">
        <f t="shared" si="79"/>
        <v/>
      </c>
      <c r="AP144" s="200" t="str">
        <f t="shared" si="73"/>
        <v/>
      </c>
      <c r="AQ144" s="200" t="str">
        <f t="shared" si="74"/>
        <v/>
      </c>
      <c r="AR144" s="200" t="str">
        <f t="shared" si="80"/>
        <v/>
      </c>
      <c r="AS144" s="200" t="str">
        <f t="shared" si="81"/>
        <v/>
      </c>
      <c r="AT144" s="200">
        <f t="shared" si="82"/>
        <v>14</v>
      </c>
      <c r="AU144" s="200">
        <f t="shared" si="83"/>
        <v>0.25000000011641532</v>
      </c>
      <c r="AV144" s="54">
        <v>0.46666666679084301</v>
      </c>
      <c r="AW144" s="200">
        <f t="shared" si="84"/>
        <v>29.999999992017234</v>
      </c>
      <c r="AX144" s="201" t="str">
        <f t="shared" si="85"/>
        <v/>
      </c>
      <c r="AY144" s="7">
        <f t="shared" si="86"/>
        <v>55.999999973922968</v>
      </c>
      <c r="AZ144" s="7" t="str">
        <f t="shared" si="87"/>
        <v/>
      </c>
      <c r="BA144" s="7">
        <f t="shared" si="88"/>
        <v>29.999999992017234</v>
      </c>
      <c r="BB144" s="7" t="str">
        <f t="shared" si="111"/>
        <v/>
      </c>
      <c r="BC144" s="7">
        <f t="shared" si="112"/>
        <v>14</v>
      </c>
      <c r="BD144" s="7" t="str">
        <f t="shared" si="113"/>
        <v/>
      </c>
      <c r="BE144" s="7" t="str">
        <f t="shared" si="114"/>
        <v/>
      </c>
      <c r="BF144" s="7" t="str">
        <f t="shared" si="67"/>
        <v/>
      </c>
      <c r="BG144" s="7">
        <f t="shared" si="68"/>
        <v>14</v>
      </c>
      <c r="BH144" s="7" t="str">
        <f t="shared" si="115"/>
        <v/>
      </c>
      <c r="BI144" s="7" t="str">
        <f t="shared" si="116"/>
        <v/>
      </c>
      <c r="BJ144" s="7" t="str">
        <f t="shared" si="117"/>
        <v/>
      </c>
      <c r="BK144" s="7" t="str">
        <f t="shared" si="89"/>
        <v/>
      </c>
      <c r="BL144" s="7" t="str">
        <f t="shared" si="90"/>
        <v/>
      </c>
      <c r="BM144" s="7" t="str">
        <f t="shared" si="91"/>
        <v/>
      </c>
      <c r="BN144" s="7" t="str">
        <f t="shared" si="92"/>
        <v/>
      </c>
      <c r="BO144" s="7" t="str">
        <f t="shared" si="93"/>
        <v/>
      </c>
      <c r="BP144" s="7" t="str">
        <f t="shared" si="94"/>
        <v/>
      </c>
      <c r="BQ144" s="7" t="str">
        <f t="shared" si="95"/>
        <v/>
      </c>
      <c r="BR144" s="7" t="str">
        <f t="shared" si="96"/>
        <v/>
      </c>
      <c r="BS144" s="7" t="str">
        <f t="shared" si="97"/>
        <v/>
      </c>
      <c r="BT144" s="7" t="str">
        <f t="shared" si="98"/>
        <v/>
      </c>
      <c r="BU144" s="7" t="str">
        <f t="shared" si="99"/>
        <v/>
      </c>
      <c r="BV144" s="7" t="str">
        <f t="shared" si="100"/>
        <v/>
      </c>
      <c r="BW144" s="7" t="str">
        <f t="shared" si="75"/>
        <v/>
      </c>
      <c r="BX144" s="7" t="str">
        <f t="shared" si="101"/>
        <v/>
      </c>
      <c r="BY144" s="7" t="str">
        <f t="shared" si="102"/>
        <v/>
      </c>
      <c r="BZ144" s="7" t="str">
        <f t="shared" si="103"/>
        <v/>
      </c>
      <c r="CA144" s="7" t="str">
        <f t="shared" si="104"/>
        <v/>
      </c>
      <c r="CB144" s="54"/>
      <c r="CC144" s="13"/>
      <c r="CD144" s="13"/>
      <c r="CE144" s="13"/>
      <c r="CF144" s="13"/>
      <c r="CG144" s="13"/>
      <c r="CH144" s="13"/>
      <c r="CI144" s="13"/>
      <c r="CJ144" s="13"/>
      <c r="CL144" s="21"/>
    </row>
    <row r="145" spans="2:90" ht="16.5" thickBot="1" x14ac:dyDescent="0.3">
      <c r="B145" s="114" t="s">
        <v>106</v>
      </c>
      <c r="C145" s="114" t="s">
        <v>188</v>
      </c>
      <c r="D145" s="115">
        <v>3</v>
      </c>
      <c r="E145" s="117">
        <f t="shared" si="105"/>
        <v>44450</v>
      </c>
      <c r="F145" s="118">
        <f t="shared" si="106"/>
        <v>0.15277777777777776</v>
      </c>
      <c r="G145" s="22">
        <v>0.15555555555555556</v>
      </c>
      <c r="H145" s="5">
        <f t="shared" si="76"/>
        <v>6.6666666534729302E-2</v>
      </c>
      <c r="I145" s="6">
        <f t="shared" si="77"/>
        <v>44450.152777777781</v>
      </c>
      <c r="J145" s="6">
        <f t="shared" si="78"/>
        <v>44450.155555555553</v>
      </c>
      <c r="K145" s="23" t="s">
        <v>21</v>
      </c>
      <c r="L145" s="3" t="str">
        <f t="shared" si="107"/>
        <v/>
      </c>
      <c r="M145" s="2">
        <f>IF(OR(K145="Rota",K145="Desliza"),(IF((MAX(N$36:N144))&gt;F$17,(MAX(N$36:N144)),F$17)),N144)</f>
        <v>5726</v>
      </c>
      <c r="N145" s="42">
        <v>5726</v>
      </c>
      <c r="O145" s="2">
        <f t="shared" si="108"/>
        <v>0</v>
      </c>
      <c r="P145" s="3" t="str">
        <f t="shared" si="109"/>
        <v/>
      </c>
      <c r="Q145" s="24"/>
      <c r="R145" s="24"/>
      <c r="S145" s="24"/>
      <c r="T145" s="132">
        <f t="shared" si="69"/>
        <v>0</v>
      </c>
      <c r="U145" s="25"/>
      <c r="V145" s="25">
        <v>1190</v>
      </c>
      <c r="W145" s="24"/>
      <c r="X145" s="26"/>
      <c r="Y145" s="25"/>
      <c r="Z145" s="25"/>
      <c r="AA145" s="3" t="str">
        <f t="shared" si="110"/>
        <v/>
      </c>
      <c r="AB145" s="24"/>
      <c r="AC145" s="26"/>
      <c r="AD145" s="25"/>
      <c r="AE145" s="54"/>
      <c r="AF145" s="54" t="s">
        <v>150</v>
      </c>
      <c r="AG145" s="54"/>
      <c r="AH145" s="54"/>
      <c r="AI145" s="54"/>
      <c r="AJ145" s="54"/>
      <c r="AK145" s="25" t="s">
        <v>308</v>
      </c>
      <c r="AL145" s="54" t="str">
        <f t="shared" si="70"/>
        <v/>
      </c>
      <c r="AM145" s="200" t="str">
        <f t="shared" si="71"/>
        <v/>
      </c>
      <c r="AN145" s="201" t="str">
        <f t="shared" si="72"/>
        <v/>
      </c>
      <c r="AO145" s="200" t="str">
        <f t="shared" si="79"/>
        <v/>
      </c>
      <c r="AP145" s="200" t="str">
        <f t="shared" si="73"/>
        <v/>
      </c>
      <c r="AQ145" s="200" t="str">
        <f t="shared" si="74"/>
        <v/>
      </c>
      <c r="AR145" s="200" t="str">
        <f t="shared" si="80"/>
        <v/>
      </c>
      <c r="AS145" s="200">
        <f t="shared" si="81"/>
        <v>0.1</v>
      </c>
      <c r="AT145" s="200" t="str">
        <f t="shared" si="82"/>
        <v/>
      </c>
      <c r="AU145" s="200">
        <f t="shared" si="83"/>
        <v>6.6666666534729302E-2</v>
      </c>
      <c r="AV145" s="54">
        <v>0.6000000000349246</v>
      </c>
      <c r="AW145" s="200" t="str">
        <f t="shared" si="84"/>
        <v/>
      </c>
      <c r="AX145" s="201" t="str">
        <f t="shared" si="85"/>
        <v/>
      </c>
      <c r="AY145" s="7" t="str">
        <f t="shared" si="86"/>
        <v/>
      </c>
      <c r="AZ145" s="7" t="str">
        <f t="shared" si="87"/>
        <v/>
      </c>
      <c r="BA145" s="7" t="str">
        <f t="shared" si="88"/>
        <v/>
      </c>
      <c r="BB145" s="7" t="str">
        <f t="shared" si="111"/>
        <v/>
      </c>
      <c r="BC145" s="7" t="str">
        <f t="shared" si="112"/>
        <v/>
      </c>
      <c r="BD145" s="7" t="str">
        <f t="shared" si="113"/>
        <v/>
      </c>
      <c r="BE145" s="7" t="str">
        <f t="shared" si="114"/>
        <v/>
      </c>
      <c r="BF145" s="7" t="str">
        <f t="shared" si="67"/>
        <v/>
      </c>
      <c r="BG145" s="7" t="str">
        <f t="shared" si="68"/>
        <v/>
      </c>
      <c r="BH145" s="7" t="str">
        <f t="shared" si="115"/>
        <v/>
      </c>
      <c r="BI145" s="7" t="str">
        <f t="shared" si="116"/>
        <v/>
      </c>
      <c r="BJ145" s="7" t="str">
        <f t="shared" si="117"/>
        <v/>
      </c>
      <c r="BK145" s="7" t="str">
        <f t="shared" si="89"/>
        <v/>
      </c>
      <c r="BL145" s="7" t="str">
        <f t="shared" si="90"/>
        <v/>
      </c>
      <c r="BM145" s="7" t="str">
        <f t="shared" si="91"/>
        <v/>
      </c>
      <c r="BN145" s="7" t="str">
        <f t="shared" si="92"/>
        <v/>
      </c>
      <c r="BO145" s="7" t="str">
        <f t="shared" si="93"/>
        <v/>
      </c>
      <c r="BP145" s="7" t="str">
        <f t="shared" si="94"/>
        <v/>
      </c>
      <c r="BQ145" s="7" t="str">
        <f t="shared" si="95"/>
        <v/>
      </c>
      <c r="BR145" s="7" t="str">
        <f t="shared" si="96"/>
        <v/>
      </c>
      <c r="BS145" s="7" t="str">
        <f t="shared" si="97"/>
        <v/>
      </c>
      <c r="BT145" s="7" t="str">
        <f t="shared" si="98"/>
        <v/>
      </c>
      <c r="BU145" s="7" t="str">
        <f t="shared" si="99"/>
        <v/>
      </c>
      <c r="BV145" s="7" t="str">
        <f t="shared" si="100"/>
        <v/>
      </c>
      <c r="BW145" s="7" t="str">
        <f t="shared" si="75"/>
        <v/>
      </c>
      <c r="BX145" s="7" t="str">
        <f t="shared" si="101"/>
        <v/>
      </c>
      <c r="BY145" s="7">
        <f t="shared" si="102"/>
        <v>6.6666666534729302E-2</v>
      </c>
      <c r="BZ145" s="7" t="str">
        <f t="shared" si="103"/>
        <v/>
      </c>
      <c r="CA145" s="7" t="str">
        <f t="shared" si="104"/>
        <v/>
      </c>
      <c r="CB145" s="54"/>
      <c r="CC145" s="13"/>
      <c r="CD145" s="13"/>
      <c r="CE145" s="13"/>
      <c r="CF145" s="13"/>
      <c r="CG145" s="13"/>
      <c r="CH145" s="13"/>
      <c r="CI145" s="13"/>
      <c r="CJ145" s="13"/>
      <c r="CL145" s="21"/>
    </row>
    <row r="146" spans="2:90" ht="16.5" thickBot="1" x14ac:dyDescent="0.3">
      <c r="B146" s="114" t="s">
        <v>106</v>
      </c>
      <c r="C146" s="114" t="s">
        <v>188</v>
      </c>
      <c r="D146" s="115">
        <v>3</v>
      </c>
      <c r="E146" s="117">
        <f t="shared" si="105"/>
        <v>44450</v>
      </c>
      <c r="F146" s="118">
        <f t="shared" si="106"/>
        <v>0.15555555555555556</v>
      </c>
      <c r="G146" s="22">
        <v>0.17430555555555557</v>
      </c>
      <c r="H146" s="5">
        <f t="shared" si="76"/>
        <v>0.45000000006984919</v>
      </c>
      <c r="I146" s="6">
        <f t="shared" si="77"/>
        <v>44450.155555555553</v>
      </c>
      <c r="J146" s="6">
        <f t="shared" si="78"/>
        <v>44450.174305555556</v>
      </c>
      <c r="K146" s="23" t="s">
        <v>17</v>
      </c>
      <c r="L146" s="3" t="str">
        <f t="shared" si="107"/>
        <v/>
      </c>
      <c r="M146" s="2">
        <f>IF(OR(K146="Rota",K146="Desliza"),(IF((MAX(N$36:N145))&gt;F$17,(MAX(N$36:N145)),F$17)),N145)</f>
        <v>5726</v>
      </c>
      <c r="N146" s="42">
        <v>5750</v>
      </c>
      <c r="O146" s="2">
        <f t="shared" si="108"/>
        <v>24</v>
      </c>
      <c r="P146" s="3">
        <f t="shared" si="109"/>
        <v>53.333333325054909</v>
      </c>
      <c r="Q146" s="24"/>
      <c r="R146" s="24"/>
      <c r="S146" s="24">
        <v>70</v>
      </c>
      <c r="T146" s="132">
        <f t="shared" si="69"/>
        <v>70</v>
      </c>
      <c r="U146" s="25">
        <v>15</v>
      </c>
      <c r="V146" s="25">
        <v>1190</v>
      </c>
      <c r="W146" s="24">
        <v>17</v>
      </c>
      <c r="X146" s="26">
        <v>10</v>
      </c>
      <c r="Y146" s="25">
        <v>2510</v>
      </c>
      <c r="Z146" s="25">
        <v>2510</v>
      </c>
      <c r="AA146" s="3" t="str">
        <f t="shared" si="110"/>
        <v/>
      </c>
      <c r="AB146" s="24"/>
      <c r="AC146" s="26"/>
      <c r="AD146" s="25"/>
      <c r="AE146" s="54"/>
      <c r="AF146" s="54" t="s">
        <v>150</v>
      </c>
      <c r="AG146" s="54"/>
      <c r="AH146" s="54"/>
      <c r="AI146" s="54"/>
      <c r="AJ146" s="54"/>
      <c r="AK146" s="25"/>
      <c r="AL146" s="54">
        <f t="shared" si="70"/>
        <v>30</v>
      </c>
      <c r="AM146" s="200">
        <f t="shared" si="71"/>
        <v>33</v>
      </c>
      <c r="AN146" s="201">
        <f t="shared" si="72"/>
        <v>30</v>
      </c>
      <c r="AO146" s="200" t="str">
        <f t="shared" si="79"/>
        <v/>
      </c>
      <c r="AP146" s="200" t="str">
        <f t="shared" si="73"/>
        <v/>
      </c>
      <c r="AQ146" s="200" t="str">
        <f t="shared" si="74"/>
        <v/>
      </c>
      <c r="AR146" s="200" t="str">
        <f t="shared" si="80"/>
        <v/>
      </c>
      <c r="AS146" s="200" t="str">
        <f t="shared" si="81"/>
        <v/>
      </c>
      <c r="AT146" s="200">
        <f t="shared" si="82"/>
        <v>24</v>
      </c>
      <c r="AU146" s="200">
        <f t="shared" si="83"/>
        <v>0.45000000006984919</v>
      </c>
      <c r="AV146" s="54">
        <v>0.5166666666045785</v>
      </c>
      <c r="AW146" s="200">
        <f t="shared" si="84"/>
        <v>46.451612908807924</v>
      </c>
      <c r="AX146" s="201" t="str">
        <f t="shared" si="85"/>
        <v/>
      </c>
      <c r="AY146" s="7">
        <f t="shared" si="86"/>
        <v>53.333333325054909</v>
      </c>
      <c r="AZ146" s="7" t="str">
        <f t="shared" si="87"/>
        <v/>
      </c>
      <c r="BA146" s="7">
        <f t="shared" si="88"/>
        <v>46.451612908807924</v>
      </c>
      <c r="BB146" s="7" t="str">
        <f t="shared" si="111"/>
        <v/>
      </c>
      <c r="BC146" s="7">
        <f t="shared" si="112"/>
        <v>24</v>
      </c>
      <c r="BD146" s="7" t="str">
        <f t="shared" si="113"/>
        <v/>
      </c>
      <c r="BE146" s="7" t="str">
        <f t="shared" si="114"/>
        <v/>
      </c>
      <c r="BF146" s="7" t="str">
        <f t="shared" si="67"/>
        <v/>
      </c>
      <c r="BG146" s="7">
        <f t="shared" si="68"/>
        <v>24</v>
      </c>
      <c r="BH146" s="7" t="str">
        <f t="shared" si="115"/>
        <v/>
      </c>
      <c r="BI146" s="7" t="str">
        <f t="shared" si="116"/>
        <v/>
      </c>
      <c r="BJ146" s="7" t="str">
        <f t="shared" si="117"/>
        <v/>
      </c>
      <c r="BK146" s="7" t="str">
        <f t="shared" si="89"/>
        <v/>
      </c>
      <c r="BL146" s="7" t="str">
        <f t="shared" si="90"/>
        <v/>
      </c>
      <c r="BM146" s="7" t="str">
        <f t="shared" si="91"/>
        <v/>
      </c>
      <c r="BN146" s="7" t="str">
        <f t="shared" si="92"/>
        <v/>
      </c>
      <c r="BO146" s="7" t="str">
        <f t="shared" si="93"/>
        <v/>
      </c>
      <c r="BP146" s="7" t="str">
        <f t="shared" si="94"/>
        <v/>
      </c>
      <c r="BQ146" s="7" t="str">
        <f t="shared" si="95"/>
        <v/>
      </c>
      <c r="BR146" s="7" t="str">
        <f t="shared" si="96"/>
        <v/>
      </c>
      <c r="BS146" s="7" t="str">
        <f t="shared" si="97"/>
        <v/>
      </c>
      <c r="BT146" s="7" t="str">
        <f t="shared" si="98"/>
        <v/>
      </c>
      <c r="BU146" s="7" t="str">
        <f t="shared" si="99"/>
        <v/>
      </c>
      <c r="BV146" s="7" t="str">
        <f t="shared" si="100"/>
        <v/>
      </c>
      <c r="BW146" s="7" t="str">
        <f t="shared" si="75"/>
        <v/>
      </c>
      <c r="BX146" s="7" t="str">
        <f t="shared" si="101"/>
        <v/>
      </c>
      <c r="BY146" s="7" t="str">
        <f t="shared" si="102"/>
        <v/>
      </c>
      <c r="BZ146" s="7" t="str">
        <f t="shared" si="103"/>
        <v/>
      </c>
      <c r="CA146" s="7" t="str">
        <f t="shared" si="104"/>
        <v/>
      </c>
      <c r="CB146" s="54"/>
      <c r="CC146" s="13"/>
      <c r="CD146" s="13"/>
      <c r="CE146" s="13"/>
      <c r="CF146" s="13"/>
      <c r="CG146" s="13"/>
      <c r="CH146" s="13"/>
      <c r="CI146" s="13"/>
      <c r="CJ146" s="13"/>
      <c r="CL146" s="21"/>
    </row>
    <row r="147" spans="2:90" ht="16.5" thickBot="1" x14ac:dyDescent="0.3">
      <c r="B147" s="114" t="s">
        <v>106</v>
      </c>
      <c r="C147" s="114" t="s">
        <v>188</v>
      </c>
      <c r="D147" s="115">
        <v>3</v>
      </c>
      <c r="E147" s="117">
        <f t="shared" si="105"/>
        <v>44450</v>
      </c>
      <c r="F147" s="118">
        <f t="shared" si="106"/>
        <v>0.17430555555555557</v>
      </c>
      <c r="G147" s="22">
        <v>0.17777777777777778</v>
      </c>
      <c r="H147" s="5">
        <f t="shared" si="76"/>
        <v>8.3333333255723119E-2</v>
      </c>
      <c r="I147" s="6">
        <f t="shared" si="77"/>
        <v>44450.174305555556</v>
      </c>
      <c r="J147" s="6">
        <f t="shared" si="78"/>
        <v>44450.177777777775</v>
      </c>
      <c r="K147" s="23" t="s">
        <v>21</v>
      </c>
      <c r="L147" s="3" t="str">
        <f t="shared" si="107"/>
        <v/>
      </c>
      <c r="M147" s="2">
        <f>IF(OR(K147="Rota",K147="Desliza"),(IF((MAX(N$36:N146))&gt;F$17,(MAX(N$36:N146)),F$17)),N146)</f>
        <v>5750</v>
      </c>
      <c r="N147" s="42">
        <v>5750</v>
      </c>
      <c r="O147" s="2">
        <f t="shared" si="108"/>
        <v>0</v>
      </c>
      <c r="P147" s="3" t="str">
        <f t="shared" si="109"/>
        <v/>
      </c>
      <c r="Q147" s="24"/>
      <c r="R147" s="24"/>
      <c r="S147" s="24"/>
      <c r="T147" s="132">
        <f t="shared" si="69"/>
        <v>0</v>
      </c>
      <c r="U147" s="25"/>
      <c r="V147" s="25">
        <v>1190</v>
      </c>
      <c r="W147" s="24"/>
      <c r="X147" s="26"/>
      <c r="Y147" s="25"/>
      <c r="Z147" s="25"/>
      <c r="AA147" s="3" t="str">
        <f t="shared" si="110"/>
        <v/>
      </c>
      <c r="AB147" s="24"/>
      <c r="AC147" s="26"/>
      <c r="AD147" s="25"/>
      <c r="AE147" s="54"/>
      <c r="AF147" s="54" t="s">
        <v>150</v>
      </c>
      <c r="AG147" s="54"/>
      <c r="AH147" s="54"/>
      <c r="AI147" s="54"/>
      <c r="AJ147" s="54"/>
      <c r="AK147" s="25" t="s">
        <v>308</v>
      </c>
      <c r="AL147" s="54" t="str">
        <f t="shared" si="70"/>
        <v/>
      </c>
      <c r="AM147" s="200" t="str">
        <f t="shared" si="71"/>
        <v/>
      </c>
      <c r="AN147" s="201" t="str">
        <f t="shared" si="72"/>
        <v/>
      </c>
      <c r="AO147" s="200" t="str">
        <f t="shared" si="79"/>
        <v/>
      </c>
      <c r="AP147" s="200" t="str">
        <f t="shared" si="73"/>
        <v/>
      </c>
      <c r="AQ147" s="200" t="str">
        <f t="shared" si="74"/>
        <v/>
      </c>
      <c r="AR147" s="200" t="str">
        <f t="shared" si="80"/>
        <v/>
      </c>
      <c r="AS147" s="200">
        <f t="shared" si="81"/>
        <v>0.1</v>
      </c>
      <c r="AT147" s="200" t="str">
        <f t="shared" si="82"/>
        <v/>
      </c>
      <c r="AU147" s="200">
        <f t="shared" si="83"/>
        <v>8.3333333255723119E-2</v>
      </c>
      <c r="AV147" s="54">
        <v>0.66666666674427688</v>
      </c>
      <c r="AW147" s="200" t="str">
        <f t="shared" si="84"/>
        <v/>
      </c>
      <c r="AX147" s="201" t="str">
        <f t="shared" si="85"/>
        <v/>
      </c>
      <c r="AY147" s="7" t="str">
        <f t="shared" si="86"/>
        <v/>
      </c>
      <c r="AZ147" s="7" t="str">
        <f t="shared" si="87"/>
        <v/>
      </c>
      <c r="BA147" s="7" t="str">
        <f t="shared" si="88"/>
        <v/>
      </c>
      <c r="BB147" s="7" t="str">
        <f t="shared" si="111"/>
        <v/>
      </c>
      <c r="BC147" s="7" t="str">
        <f t="shared" si="112"/>
        <v/>
      </c>
      <c r="BD147" s="7" t="str">
        <f t="shared" si="113"/>
        <v/>
      </c>
      <c r="BE147" s="7" t="str">
        <f t="shared" si="114"/>
        <v/>
      </c>
      <c r="BF147" s="7" t="str">
        <f t="shared" si="67"/>
        <v/>
      </c>
      <c r="BG147" s="7" t="str">
        <f t="shared" si="68"/>
        <v/>
      </c>
      <c r="BH147" s="7" t="str">
        <f t="shared" si="115"/>
        <v/>
      </c>
      <c r="BI147" s="7" t="str">
        <f t="shared" si="116"/>
        <v/>
      </c>
      <c r="BJ147" s="7" t="str">
        <f t="shared" si="117"/>
        <v/>
      </c>
      <c r="BK147" s="7" t="str">
        <f t="shared" si="89"/>
        <v/>
      </c>
      <c r="BL147" s="7" t="str">
        <f t="shared" si="90"/>
        <v/>
      </c>
      <c r="BM147" s="7" t="str">
        <f t="shared" si="91"/>
        <v/>
      </c>
      <c r="BN147" s="7" t="str">
        <f t="shared" si="92"/>
        <v/>
      </c>
      <c r="BO147" s="7" t="str">
        <f t="shared" si="93"/>
        <v/>
      </c>
      <c r="BP147" s="7" t="str">
        <f t="shared" si="94"/>
        <v/>
      </c>
      <c r="BQ147" s="7" t="str">
        <f t="shared" si="95"/>
        <v/>
      </c>
      <c r="BR147" s="7" t="str">
        <f t="shared" si="96"/>
        <v/>
      </c>
      <c r="BS147" s="7" t="str">
        <f t="shared" si="97"/>
        <v/>
      </c>
      <c r="BT147" s="7" t="str">
        <f t="shared" si="98"/>
        <v/>
      </c>
      <c r="BU147" s="7" t="str">
        <f t="shared" si="99"/>
        <v/>
      </c>
      <c r="BV147" s="7" t="str">
        <f t="shared" si="100"/>
        <v/>
      </c>
      <c r="BW147" s="7" t="str">
        <f t="shared" si="75"/>
        <v/>
      </c>
      <c r="BX147" s="7" t="str">
        <f t="shared" si="101"/>
        <v/>
      </c>
      <c r="BY147" s="7">
        <f t="shared" si="102"/>
        <v>8.3333333255723119E-2</v>
      </c>
      <c r="BZ147" s="7" t="str">
        <f t="shared" si="103"/>
        <v/>
      </c>
      <c r="CA147" s="7" t="str">
        <f t="shared" si="104"/>
        <v/>
      </c>
      <c r="CB147" s="54"/>
      <c r="CC147" s="13"/>
      <c r="CD147" s="13"/>
      <c r="CE147" s="13"/>
      <c r="CF147" s="13"/>
      <c r="CG147" s="13"/>
      <c r="CH147" s="13"/>
      <c r="CI147" s="13"/>
      <c r="CJ147" s="13"/>
      <c r="CL147" s="21"/>
    </row>
    <row r="148" spans="2:90" ht="16.5" thickBot="1" x14ac:dyDescent="0.3">
      <c r="B148" s="114" t="s">
        <v>106</v>
      </c>
      <c r="C148" s="114" t="s">
        <v>188</v>
      </c>
      <c r="D148" s="115">
        <v>3</v>
      </c>
      <c r="E148" s="117">
        <f t="shared" si="105"/>
        <v>44450</v>
      </c>
      <c r="F148" s="118">
        <f t="shared" si="106"/>
        <v>0.17777777777777778</v>
      </c>
      <c r="G148" s="22">
        <v>0.20625000000000002</v>
      </c>
      <c r="H148" s="5">
        <f t="shared" si="76"/>
        <v>0.6833333334652707</v>
      </c>
      <c r="I148" s="6">
        <f t="shared" si="77"/>
        <v>44450.177777777775</v>
      </c>
      <c r="J148" s="6">
        <f t="shared" si="78"/>
        <v>44450.206250000003</v>
      </c>
      <c r="K148" s="23" t="s">
        <v>17</v>
      </c>
      <c r="L148" s="3" t="str">
        <f t="shared" si="107"/>
        <v/>
      </c>
      <c r="M148" s="2">
        <f>IF(OR(K148="Rota",K148="Desliza"),(IF((MAX(N$36:N147))&gt;F$17,(MAX(N$36:N147)),F$17)),N147)</f>
        <v>5750</v>
      </c>
      <c r="N148" s="42">
        <v>5805</v>
      </c>
      <c r="O148" s="2">
        <f t="shared" si="108"/>
        <v>55</v>
      </c>
      <c r="P148" s="3">
        <f t="shared" si="109"/>
        <v>80.48780486250827</v>
      </c>
      <c r="Q148" s="24"/>
      <c r="R148" s="24"/>
      <c r="S148" s="24">
        <v>100</v>
      </c>
      <c r="T148" s="132">
        <f t="shared" si="69"/>
        <v>100</v>
      </c>
      <c r="U148" s="25">
        <v>22</v>
      </c>
      <c r="V148" s="25">
        <v>1190</v>
      </c>
      <c r="W148" s="24">
        <v>17</v>
      </c>
      <c r="X148" s="26">
        <v>10</v>
      </c>
      <c r="Y148" s="25">
        <v>2530</v>
      </c>
      <c r="Z148" s="25">
        <v>2530</v>
      </c>
      <c r="AA148" s="3" t="str">
        <f t="shared" si="110"/>
        <v/>
      </c>
      <c r="AB148" s="24"/>
      <c r="AC148" s="26"/>
      <c r="AD148" s="25"/>
      <c r="AE148" s="54"/>
      <c r="AF148" s="54" t="s">
        <v>150</v>
      </c>
      <c r="AG148" s="54"/>
      <c r="AH148" s="54"/>
      <c r="AI148" s="54"/>
      <c r="AJ148" s="54"/>
      <c r="AK148" s="25" t="s">
        <v>309</v>
      </c>
      <c r="AL148" s="54">
        <f t="shared" si="70"/>
        <v>30</v>
      </c>
      <c r="AM148" s="200">
        <f t="shared" si="71"/>
        <v>33</v>
      </c>
      <c r="AN148" s="201">
        <f t="shared" si="72"/>
        <v>30</v>
      </c>
      <c r="AO148" s="200" t="str">
        <f t="shared" si="79"/>
        <v/>
      </c>
      <c r="AP148" s="200" t="str">
        <f t="shared" si="73"/>
        <v/>
      </c>
      <c r="AQ148" s="200" t="str">
        <f t="shared" si="74"/>
        <v/>
      </c>
      <c r="AR148" s="200" t="str">
        <f t="shared" si="80"/>
        <v/>
      </c>
      <c r="AS148" s="200" t="str">
        <f t="shared" si="81"/>
        <v/>
      </c>
      <c r="AT148" s="200">
        <f t="shared" si="82"/>
        <v>55</v>
      </c>
      <c r="AU148" s="200">
        <f t="shared" si="83"/>
        <v>0.6833333334652707</v>
      </c>
      <c r="AV148" s="54">
        <v>0.76666666672099382</v>
      </c>
      <c r="AW148" s="200">
        <f t="shared" si="84"/>
        <v>71.73913042969906</v>
      </c>
      <c r="AX148" s="201" t="str">
        <f t="shared" si="85"/>
        <v/>
      </c>
      <c r="AY148" s="7">
        <f t="shared" si="86"/>
        <v>80.48780486250827</v>
      </c>
      <c r="AZ148" s="7" t="str">
        <f t="shared" si="87"/>
        <v/>
      </c>
      <c r="BA148" s="7">
        <f t="shared" si="88"/>
        <v>71.73913042969906</v>
      </c>
      <c r="BB148" s="7" t="str">
        <f t="shared" si="111"/>
        <v/>
      </c>
      <c r="BC148" s="7">
        <f t="shared" si="112"/>
        <v>55</v>
      </c>
      <c r="BD148" s="7" t="str">
        <f t="shared" si="113"/>
        <v/>
      </c>
      <c r="BE148" s="7" t="str">
        <f t="shared" si="114"/>
        <v/>
      </c>
      <c r="BF148" s="7" t="str">
        <f t="shared" si="67"/>
        <v/>
      </c>
      <c r="BG148" s="7">
        <f t="shared" si="68"/>
        <v>55</v>
      </c>
      <c r="BH148" s="7" t="str">
        <f t="shared" si="115"/>
        <v/>
      </c>
      <c r="BI148" s="7" t="str">
        <f t="shared" si="116"/>
        <v/>
      </c>
      <c r="BJ148" s="7" t="str">
        <f t="shared" si="117"/>
        <v/>
      </c>
      <c r="BK148" s="7" t="str">
        <f t="shared" si="89"/>
        <v/>
      </c>
      <c r="BL148" s="7" t="str">
        <f t="shared" si="90"/>
        <v/>
      </c>
      <c r="BM148" s="7" t="str">
        <f t="shared" si="91"/>
        <v/>
      </c>
      <c r="BN148" s="7" t="str">
        <f t="shared" si="92"/>
        <v/>
      </c>
      <c r="BO148" s="7" t="str">
        <f t="shared" si="93"/>
        <v/>
      </c>
      <c r="BP148" s="7" t="str">
        <f t="shared" si="94"/>
        <v/>
      </c>
      <c r="BQ148" s="7" t="str">
        <f t="shared" si="95"/>
        <v/>
      </c>
      <c r="BR148" s="7" t="str">
        <f t="shared" si="96"/>
        <v/>
      </c>
      <c r="BS148" s="7" t="str">
        <f t="shared" si="97"/>
        <v/>
      </c>
      <c r="BT148" s="7" t="str">
        <f t="shared" si="98"/>
        <v/>
      </c>
      <c r="BU148" s="7" t="str">
        <f t="shared" si="99"/>
        <v/>
      </c>
      <c r="BV148" s="7" t="str">
        <f t="shared" si="100"/>
        <v/>
      </c>
      <c r="BW148" s="7" t="str">
        <f t="shared" si="75"/>
        <v/>
      </c>
      <c r="BX148" s="7" t="str">
        <f t="shared" si="101"/>
        <v/>
      </c>
      <c r="BY148" s="7" t="str">
        <f t="shared" si="102"/>
        <v/>
      </c>
      <c r="BZ148" s="7" t="str">
        <f t="shared" si="103"/>
        <v/>
      </c>
      <c r="CA148" s="7" t="str">
        <f t="shared" si="104"/>
        <v/>
      </c>
      <c r="CB148" s="54"/>
      <c r="CC148" s="13"/>
      <c r="CD148" s="13"/>
      <c r="CE148" s="13"/>
      <c r="CF148" s="13"/>
      <c r="CG148" s="13"/>
      <c r="CH148" s="13"/>
      <c r="CI148" s="13"/>
      <c r="CJ148" s="13"/>
      <c r="CL148" s="21"/>
    </row>
    <row r="149" spans="2:90" ht="16.5" thickBot="1" x14ac:dyDescent="0.3">
      <c r="B149" s="114" t="s">
        <v>106</v>
      </c>
      <c r="C149" s="114" t="s">
        <v>188</v>
      </c>
      <c r="D149" s="115">
        <v>3</v>
      </c>
      <c r="E149" s="117">
        <f t="shared" si="105"/>
        <v>44450</v>
      </c>
      <c r="F149" s="118">
        <f t="shared" si="106"/>
        <v>0.20625000000000002</v>
      </c>
      <c r="G149" s="22">
        <v>0.20833333333333334</v>
      </c>
      <c r="H149" s="5">
        <f t="shared" si="76"/>
        <v>4.9999999988358468E-2</v>
      </c>
      <c r="I149" s="6">
        <f t="shared" si="77"/>
        <v>44450.206250000003</v>
      </c>
      <c r="J149" s="6">
        <f t="shared" si="78"/>
        <v>44450.208333333336</v>
      </c>
      <c r="K149" s="23" t="s">
        <v>5</v>
      </c>
      <c r="L149" s="3" t="str">
        <f t="shared" si="107"/>
        <v/>
      </c>
      <c r="M149" s="2">
        <f>IF(OR(K149="Rota",K149="Desliza"),(IF((MAX(N$36:N148))&gt;F$17,(MAX(N$36:N148)),F$17)),N148)</f>
        <v>5805</v>
      </c>
      <c r="N149" s="42">
        <v>5805</v>
      </c>
      <c r="O149" s="2">
        <f t="shared" si="108"/>
        <v>0</v>
      </c>
      <c r="P149" s="3" t="str">
        <f t="shared" si="109"/>
        <v/>
      </c>
      <c r="Q149" s="24"/>
      <c r="R149" s="24"/>
      <c r="S149" s="24"/>
      <c r="T149" s="132" t="str">
        <f t="shared" si="69"/>
        <v/>
      </c>
      <c r="U149" s="25"/>
      <c r="V149" s="25"/>
      <c r="W149" s="24"/>
      <c r="X149" s="26"/>
      <c r="Y149" s="25"/>
      <c r="Z149" s="25"/>
      <c r="AA149" s="3" t="str">
        <f t="shared" si="110"/>
        <v/>
      </c>
      <c r="AB149" s="24"/>
      <c r="AC149" s="26"/>
      <c r="AD149" s="25"/>
      <c r="AE149" s="54"/>
      <c r="AF149" s="54" t="s">
        <v>150</v>
      </c>
      <c r="AG149" s="54"/>
      <c r="AH149" s="54"/>
      <c r="AI149" s="54"/>
      <c r="AJ149" s="54"/>
      <c r="AK149" s="25"/>
      <c r="AL149" s="54" t="str">
        <f t="shared" si="70"/>
        <v/>
      </c>
      <c r="AM149" s="200" t="str">
        <f t="shared" si="71"/>
        <v/>
      </c>
      <c r="AN149" s="201" t="str">
        <f t="shared" si="72"/>
        <v/>
      </c>
      <c r="AO149" s="200" t="str">
        <f t="shared" si="79"/>
        <v/>
      </c>
      <c r="AP149" s="200" t="str">
        <f t="shared" si="73"/>
        <v/>
      </c>
      <c r="AQ149" s="200" t="str">
        <f t="shared" si="74"/>
        <v/>
      </c>
      <c r="AR149" s="200">
        <f t="shared" si="80"/>
        <v>0.05</v>
      </c>
      <c r="AS149" s="200" t="str">
        <f t="shared" si="81"/>
        <v/>
      </c>
      <c r="AT149" s="200" t="str">
        <f t="shared" si="82"/>
        <v/>
      </c>
      <c r="AU149" s="200">
        <f t="shared" si="83"/>
        <v>4.9999999988358468E-2</v>
      </c>
      <c r="AV149" s="54">
        <v>0.99999999994179234</v>
      </c>
      <c r="AW149" s="200" t="str">
        <f t="shared" si="84"/>
        <v/>
      </c>
      <c r="AX149" s="201" t="str">
        <f t="shared" si="85"/>
        <v/>
      </c>
      <c r="AY149" s="7" t="str">
        <f t="shared" si="86"/>
        <v/>
      </c>
      <c r="AZ149" s="7" t="str">
        <f t="shared" si="87"/>
        <v/>
      </c>
      <c r="BA149" s="7" t="str">
        <f t="shared" si="88"/>
        <v/>
      </c>
      <c r="BB149" s="7" t="str">
        <f t="shared" si="111"/>
        <v/>
      </c>
      <c r="BC149" s="7" t="str">
        <f t="shared" si="112"/>
        <v/>
      </c>
      <c r="BD149" s="7" t="str">
        <f t="shared" si="113"/>
        <v/>
      </c>
      <c r="BE149" s="7" t="str">
        <f t="shared" si="114"/>
        <v/>
      </c>
      <c r="BF149" s="7" t="str">
        <f t="shared" si="67"/>
        <v/>
      </c>
      <c r="BG149" s="7" t="str">
        <f t="shared" si="68"/>
        <v/>
      </c>
      <c r="BH149" s="7" t="str">
        <f t="shared" si="115"/>
        <v/>
      </c>
      <c r="BI149" s="7" t="str">
        <f t="shared" si="116"/>
        <v/>
      </c>
      <c r="BJ149" s="7" t="str">
        <f t="shared" si="117"/>
        <v/>
      </c>
      <c r="BK149" s="7" t="str">
        <f t="shared" si="89"/>
        <v/>
      </c>
      <c r="BL149" s="7" t="str">
        <f t="shared" si="90"/>
        <v/>
      </c>
      <c r="BM149" s="7" t="str">
        <f t="shared" si="91"/>
        <v/>
      </c>
      <c r="BN149" s="7" t="str">
        <f t="shared" si="92"/>
        <v/>
      </c>
      <c r="BO149" s="7" t="str">
        <f t="shared" si="93"/>
        <v/>
      </c>
      <c r="BP149" s="7" t="str">
        <f t="shared" si="94"/>
        <v/>
      </c>
      <c r="BQ149" s="7" t="str">
        <f t="shared" si="95"/>
        <v/>
      </c>
      <c r="BR149" s="7" t="str">
        <f t="shared" si="96"/>
        <v/>
      </c>
      <c r="BS149" s="7" t="str">
        <f t="shared" si="97"/>
        <v/>
      </c>
      <c r="BT149" s="7" t="str">
        <f t="shared" si="98"/>
        <v/>
      </c>
      <c r="BU149" s="7" t="str">
        <f t="shared" si="99"/>
        <v/>
      </c>
      <c r="BV149" s="7" t="str">
        <f t="shared" si="100"/>
        <v/>
      </c>
      <c r="BW149" s="7" t="str">
        <f t="shared" si="75"/>
        <v/>
      </c>
      <c r="BX149" s="7" t="str">
        <f t="shared" si="101"/>
        <v/>
      </c>
      <c r="BY149" s="7" t="str">
        <f t="shared" si="102"/>
        <v/>
      </c>
      <c r="BZ149" s="7" t="str">
        <f t="shared" si="103"/>
        <v/>
      </c>
      <c r="CA149" s="7">
        <f t="shared" si="104"/>
        <v>4.9999999988358468E-2</v>
      </c>
      <c r="CB149" s="54"/>
      <c r="CC149" s="13"/>
      <c r="CD149" s="13"/>
      <c r="CE149" s="13"/>
      <c r="CF149" s="13"/>
      <c r="CG149" s="13"/>
      <c r="CH149" s="13"/>
      <c r="CI149" s="13"/>
      <c r="CJ149" s="13"/>
      <c r="CL149" s="21"/>
    </row>
    <row r="150" spans="2:90" ht="16.5" thickBot="1" x14ac:dyDescent="0.3">
      <c r="B150" s="114" t="s">
        <v>106</v>
      </c>
      <c r="C150" s="114" t="s">
        <v>188</v>
      </c>
      <c r="D150" s="115">
        <v>3</v>
      </c>
      <c r="E150" s="117">
        <f t="shared" si="105"/>
        <v>44450</v>
      </c>
      <c r="F150" s="118">
        <f t="shared" si="106"/>
        <v>0.20833333333333334</v>
      </c>
      <c r="G150" s="22">
        <v>0.21111111111111111</v>
      </c>
      <c r="H150" s="5">
        <f t="shared" si="76"/>
        <v>6.6666666534729302E-2</v>
      </c>
      <c r="I150" s="6">
        <f t="shared" si="77"/>
        <v>44450.208333333336</v>
      </c>
      <c r="J150" s="6">
        <f t="shared" si="78"/>
        <v>44450.211111111108</v>
      </c>
      <c r="K150" s="23" t="s">
        <v>21</v>
      </c>
      <c r="L150" s="3" t="str">
        <f t="shared" si="107"/>
        <v/>
      </c>
      <c r="M150" s="2">
        <f>IF(OR(K150="Rota",K150="Desliza"),(IF((MAX(N$36:N149))&gt;F$17,(MAX(N$36:N149)),F$17)),N149)</f>
        <v>5805</v>
      </c>
      <c r="N150" s="42">
        <v>5805</v>
      </c>
      <c r="O150" s="2">
        <f t="shared" si="108"/>
        <v>0</v>
      </c>
      <c r="P150" s="3" t="str">
        <f t="shared" si="109"/>
        <v/>
      </c>
      <c r="Q150" s="24"/>
      <c r="R150" s="24"/>
      <c r="S150" s="24"/>
      <c r="T150" s="132" t="str">
        <f t="shared" si="69"/>
        <v/>
      </c>
      <c r="U150" s="25"/>
      <c r="V150" s="25"/>
      <c r="W150" s="24"/>
      <c r="X150" s="26"/>
      <c r="Y150" s="25"/>
      <c r="Z150" s="25"/>
      <c r="AA150" s="3" t="str">
        <f t="shared" si="110"/>
        <v/>
      </c>
      <c r="AB150" s="24"/>
      <c r="AC150" s="26"/>
      <c r="AD150" s="25"/>
      <c r="AE150" s="54"/>
      <c r="AF150" s="54" t="s">
        <v>150</v>
      </c>
      <c r="AG150" s="54"/>
      <c r="AH150" s="54"/>
      <c r="AI150" s="54"/>
      <c r="AJ150" s="54"/>
      <c r="AK150" s="25"/>
      <c r="AL150" s="54" t="str">
        <f t="shared" si="70"/>
        <v/>
      </c>
      <c r="AM150" s="200" t="str">
        <f t="shared" si="71"/>
        <v/>
      </c>
      <c r="AN150" s="201" t="str">
        <f t="shared" si="72"/>
        <v/>
      </c>
      <c r="AO150" s="200" t="str">
        <f t="shared" si="79"/>
        <v/>
      </c>
      <c r="AP150" s="200" t="str">
        <f t="shared" si="73"/>
        <v/>
      </c>
      <c r="AQ150" s="200" t="str">
        <f t="shared" si="74"/>
        <v/>
      </c>
      <c r="AR150" s="200" t="str">
        <f t="shared" si="80"/>
        <v/>
      </c>
      <c r="AS150" s="200">
        <f t="shared" si="81"/>
        <v>0.1</v>
      </c>
      <c r="AT150" s="200" t="str">
        <f t="shared" si="82"/>
        <v/>
      </c>
      <c r="AU150" s="200">
        <f t="shared" si="83"/>
        <v>6.6666666534729302E-2</v>
      </c>
      <c r="AV150" s="54"/>
      <c r="AW150" s="200" t="str">
        <f t="shared" si="84"/>
        <v/>
      </c>
      <c r="AX150" s="201" t="str">
        <f t="shared" si="85"/>
        <v/>
      </c>
      <c r="AY150" s="7" t="str">
        <f t="shared" si="86"/>
        <v/>
      </c>
      <c r="AZ150" s="7" t="str">
        <f t="shared" si="87"/>
        <v/>
      </c>
      <c r="BA150" s="7" t="str">
        <f t="shared" si="88"/>
        <v/>
      </c>
      <c r="BB150" s="7" t="str">
        <f t="shared" si="111"/>
        <v/>
      </c>
      <c r="BC150" s="7" t="str">
        <f t="shared" si="112"/>
        <v/>
      </c>
      <c r="BD150" s="7" t="str">
        <f t="shared" si="113"/>
        <v/>
      </c>
      <c r="BE150" s="7" t="str">
        <f t="shared" si="114"/>
        <v/>
      </c>
      <c r="BF150" s="7" t="str">
        <f t="shared" si="67"/>
        <v/>
      </c>
      <c r="BG150" s="7" t="str">
        <f t="shared" si="68"/>
        <v/>
      </c>
      <c r="BH150" s="7" t="str">
        <f t="shared" si="115"/>
        <v/>
      </c>
      <c r="BI150" s="7" t="str">
        <f t="shared" si="116"/>
        <v/>
      </c>
      <c r="BJ150" s="7" t="str">
        <f t="shared" si="117"/>
        <v/>
      </c>
      <c r="BK150" s="7" t="str">
        <f t="shared" si="89"/>
        <v/>
      </c>
      <c r="BL150" s="7" t="str">
        <f t="shared" si="90"/>
        <v/>
      </c>
      <c r="BM150" s="7" t="str">
        <f t="shared" si="91"/>
        <v/>
      </c>
      <c r="BN150" s="7" t="str">
        <f t="shared" si="92"/>
        <v/>
      </c>
      <c r="BO150" s="7" t="str">
        <f t="shared" si="93"/>
        <v/>
      </c>
      <c r="BP150" s="7" t="str">
        <f t="shared" si="94"/>
        <v/>
      </c>
      <c r="BQ150" s="7" t="str">
        <f t="shared" si="95"/>
        <v/>
      </c>
      <c r="BR150" s="7" t="str">
        <f t="shared" si="96"/>
        <v/>
      </c>
      <c r="BS150" s="7" t="str">
        <f t="shared" si="97"/>
        <v/>
      </c>
      <c r="BT150" s="7" t="str">
        <f t="shared" si="98"/>
        <v/>
      </c>
      <c r="BU150" s="7" t="str">
        <f t="shared" si="99"/>
        <v/>
      </c>
      <c r="BV150" s="7" t="str">
        <f t="shared" si="100"/>
        <v/>
      </c>
      <c r="BW150" s="7" t="str">
        <f t="shared" si="75"/>
        <v/>
      </c>
      <c r="BX150" s="7" t="str">
        <f t="shared" si="101"/>
        <v/>
      </c>
      <c r="BY150" s="7">
        <f t="shared" si="102"/>
        <v>6.6666666534729302E-2</v>
      </c>
      <c r="BZ150" s="7" t="str">
        <f t="shared" si="103"/>
        <v/>
      </c>
      <c r="CA150" s="7" t="str">
        <f t="shared" si="104"/>
        <v/>
      </c>
      <c r="CB150" s="54"/>
      <c r="CC150" s="13"/>
      <c r="CD150" s="13"/>
      <c r="CE150" s="13"/>
      <c r="CF150" s="13"/>
      <c r="CG150" s="13"/>
      <c r="CH150" s="13"/>
      <c r="CI150" s="13"/>
      <c r="CJ150" s="13"/>
      <c r="CL150" s="21"/>
    </row>
    <row r="151" spans="2:90" ht="16.5" thickBot="1" x14ac:dyDescent="0.3">
      <c r="B151" s="114" t="s">
        <v>106</v>
      </c>
      <c r="C151" s="114" t="s">
        <v>188</v>
      </c>
      <c r="D151" s="115">
        <v>3</v>
      </c>
      <c r="E151" s="117">
        <f t="shared" si="105"/>
        <v>44450</v>
      </c>
      <c r="F151" s="118">
        <f t="shared" si="106"/>
        <v>0.21111111111111111</v>
      </c>
      <c r="G151" s="22">
        <v>0.21319444444444444</v>
      </c>
      <c r="H151" s="5">
        <f t="shared" si="76"/>
        <v>4.9999999988358468E-2</v>
      </c>
      <c r="I151" s="6">
        <f t="shared" si="77"/>
        <v>44450.211111111108</v>
      </c>
      <c r="J151" s="6">
        <f t="shared" si="78"/>
        <v>44450.213194444441</v>
      </c>
      <c r="K151" s="23" t="s">
        <v>141</v>
      </c>
      <c r="L151" s="3" t="str">
        <f t="shared" si="107"/>
        <v/>
      </c>
      <c r="M151" s="2">
        <f>IF(OR(K151="Rota",K151="Desliza"),(IF((MAX(N$36:N150))&gt;F$17,(MAX(N$36:N150)),F$17)),N150)</f>
        <v>5805</v>
      </c>
      <c r="N151" s="42">
        <v>5805</v>
      </c>
      <c r="O151" s="2">
        <f t="shared" si="108"/>
        <v>0</v>
      </c>
      <c r="P151" s="3" t="str">
        <f t="shared" si="109"/>
        <v/>
      </c>
      <c r="Q151" s="24"/>
      <c r="R151" s="24"/>
      <c r="S151" s="24"/>
      <c r="T151" s="132" t="str">
        <f t="shared" si="69"/>
        <v/>
      </c>
      <c r="U151" s="25"/>
      <c r="V151" s="25"/>
      <c r="W151" s="24"/>
      <c r="X151" s="26"/>
      <c r="Y151" s="25"/>
      <c r="Z151" s="25"/>
      <c r="AA151" s="3" t="str">
        <f t="shared" si="110"/>
        <v/>
      </c>
      <c r="AB151" s="24"/>
      <c r="AC151" s="26"/>
      <c r="AD151" s="25"/>
      <c r="AE151" s="54"/>
      <c r="AF151" s="54" t="s">
        <v>150</v>
      </c>
      <c r="AG151" s="54"/>
      <c r="AH151" s="54"/>
      <c r="AI151" s="54"/>
      <c r="AJ151" s="54"/>
      <c r="AK151" s="25"/>
      <c r="AL151" s="54" t="str">
        <f t="shared" si="70"/>
        <v/>
      </c>
      <c r="AM151" s="200" t="str">
        <f t="shared" si="71"/>
        <v/>
      </c>
      <c r="AN151" s="201" t="str">
        <f t="shared" si="72"/>
        <v/>
      </c>
      <c r="AO151" s="200" t="str">
        <f t="shared" si="79"/>
        <v/>
      </c>
      <c r="AP151" s="200" t="str">
        <f t="shared" si="73"/>
        <v/>
      </c>
      <c r="AQ151" s="200">
        <f t="shared" si="74"/>
        <v>8.3000000000000004E-2</v>
      </c>
      <c r="AR151" s="200" t="str">
        <f t="shared" si="80"/>
        <v/>
      </c>
      <c r="AS151" s="200" t="str">
        <f t="shared" si="81"/>
        <v/>
      </c>
      <c r="AT151" s="200" t="str">
        <f t="shared" si="82"/>
        <v/>
      </c>
      <c r="AU151" s="200">
        <f t="shared" si="83"/>
        <v>4.9999999988358468E-2</v>
      </c>
      <c r="AV151" s="54">
        <v>0.30000000010477379</v>
      </c>
      <c r="AW151" s="200" t="str">
        <f t="shared" si="84"/>
        <v/>
      </c>
      <c r="AX151" s="201" t="str">
        <f t="shared" si="85"/>
        <v/>
      </c>
      <c r="AY151" s="7" t="str">
        <f t="shared" si="86"/>
        <v/>
      </c>
      <c r="AZ151" s="7" t="str">
        <f t="shared" si="87"/>
        <v/>
      </c>
      <c r="BA151" s="7" t="str">
        <f t="shared" si="88"/>
        <v/>
      </c>
      <c r="BB151" s="7" t="str">
        <f t="shared" si="111"/>
        <v/>
      </c>
      <c r="BC151" s="7" t="str">
        <f t="shared" si="112"/>
        <v/>
      </c>
      <c r="BD151" s="7" t="str">
        <f t="shared" si="113"/>
        <v/>
      </c>
      <c r="BE151" s="7" t="str">
        <f t="shared" si="114"/>
        <v/>
      </c>
      <c r="BF151" s="7" t="str">
        <f t="shared" si="67"/>
        <v/>
      </c>
      <c r="BG151" s="7" t="str">
        <f t="shared" si="68"/>
        <v/>
      </c>
      <c r="BH151" s="7" t="str">
        <f t="shared" si="115"/>
        <v/>
      </c>
      <c r="BI151" s="7" t="str">
        <f t="shared" si="116"/>
        <v/>
      </c>
      <c r="BJ151" s="7" t="str">
        <f t="shared" si="117"/>
        <v/>
      </c>
      <c r="BK151" s="7" t="str">
        <f t="shared" si="89"/>
        <v/>
      </c>
      <c r="BL151" s="7" t="str">
        <f t="shared" si="90"/>
        <v/>
      </c>
      <c r="BM151" s="7" t="str">
        <f t="shared" si="91"/>
        <v/>
      </c>
      <c r="BN151" s="7" t="str">
        <f t="shared" si="92"/>
        <v/>
      </c>
      <c r="BO151" s="7" t="str">
        <f t="shared" si="93"/>
        <v/>
      </c>
      <c r="BP151" s="7" t="str">
        <f t="shared" si="94"/>
        <v/>
      </c>
      <c r="BQ151" s="7" t="str">
        <f t="shared" si="95"/>
        <v/>
      </c>
      <c r="BR151" s="7" t="str">
        <f t="shared" si="96"/>
        <v/>
      </c>
      <c r="BS151" s="7" t="str">
        <f t="shared" si="97"/>
        <v/>
      </c>
      <c r="BT151" s="7" t="str">
        <f t="shared" si="98"/>
        <v/>
      </c>
      <c r="BU151" s="7" t="str">
        <f t="shared" si="99"/>
        <v/>
      </c>
      <c r="BV151" s="7" t="str">
        <f t="shared" si="100"/>
        <v/>
      </c>
      <c r="BW151" s="7">
        <f t="shared" si="75"/>
        <v>4.9999999988358468E-2</v>
      </c>
      <c r="BX151" s="7" t="str">
        <f t="shared" si="101"/>
        <v/>
      </c>
      <c r="BY151" s="7" t="str">
        <f t="shared" si="102"/>
        <v/>
      </c>
      <c r="BZ151" s="7" t="str">
        <f t="shared" si="103"/>
        <v/>
      </c>
      <c r="CA151" s="7" t="str">
        <f t="shared" si="104"/>
        <v/>
      </c>
      <c r="CB151" s="54"/>
      <c r="CC151" s="13"/>
      <c r="CD151" s="13"/>
      <c r="CE151" s="13"/>
      <c r="CF151" s="13"/>
      <c r="CG151" s="13"/>
      <c r="CH151" s="13"/>
      <c r="CI151" s="13"/>
      <c r="CJ151" s="13"/>
      <c r="CL151" s="21"/>
    </row>
    <row r="152" spans="2:90" ht="16.5" thickBot="1" x14ac:dyDescent="0.3">
      <c r="B152" s="114" t="s">
        <v>106</v>
      </c>
      <c r="C152" s="114" t="s">
        <v>188</v>
      </c>
      <c r="D152" s="115">
        <v>3</v>
      </c>
      <c r="E152" s="117">
        <f t="shared" si="105"/>
        <v>44450</v>
      </c>
      <c r="F152" s="118">
        <f t="shared" si="106"/>
        <v>0.21319444444444444</v>
      </c>
      <c r="G152" s="22">
        <v>0.21805555555555556</v>
      </c>
      <c r="H152" s="5">
        <f t="shared" si="76"/>
        <v>0.11666666669771075</v>
      </c>
      <c r="I152" s="6">
        <f t="shared" si="77"/>
        <v>44450.213194444441</v>
      </c>
      <c r="J152" s="6">
        <f t="shared" si="78"/>
        <v>44450.218055555553</v>
      </c>
      <c r="K152" s="23" t="s">
        <v>142</v>
      </c>
      <c r="L152" s="3" t="str">
        <f t="shared" si="107"/>
        <v/>
      </c>
      <c r="M152" s="2">
        <f>IF(OR(K152="Rota",K152="Desliza"),(IF((MAX(N$36:N151))&gt;F$17,(MAX(N$36:N151)),F$17)),N151)</f>
        <v>5805</v>
      </c>
      <c r="N152" s="42">
        <v>5805</v>
      </c>
      <c r="O152" s="2">
        <f t="shared" si="108"/>
        <v>0</v>
      </c>
      <c r="P152" s="3" t="str">
        <f t="shared" si="109"/>
        <v/>
      </c>
      <c r="Q152" s="24"/>
      <c r="R152" s="24"/>
      <c r="S152" s="24"/>
      <c r="T152" s="132" t="str">
        <f t="shared" si="69"/>
        <v/>
      </c>
      <c r="U152" s="25"/>
      <c r="V152" s="25"/>
      <c r="W152" s="24"/>
      <c r="X152" s="26"/>
      <c r="Y152" s="25"/>
      <c r="Z152" s="25"/>
      <c r="AA152" s="3" t="str">
        <f t="shared" si="110"/>
        <v/>
      </c>
      <c r="AB152" s="24"/>
      <c r="AC152" s="26"/>
      <c r="AD152" s="25"/>
      <c r="AE152" s="54"/>
      <c r="AF152" s="54" t="s">
        <v>150</v>
      </c>
      <c r="AG152" s="54"/>
      <c r="AH152" s="54"/>
      <c r="AI152" s="54"/>
      <c r="AJ152" s="54"/>
      <c r="AK152" s="25"/>
      <c r="AL152" s="54" t="str">
        <f t="shared" si="70"/>
        <v/>
      </c>
      <c r="AM152" s="200" t="str">
        <f t="shared" si="71"/>
        <v/>
      </c>
      <c r="AN152" s="201" t="str">
        <f t="shared" si="72"/>
        <v/>
      </c>
      <c r="AO152" s="200" t="str">
        <f t="shared" si="79"/>
        <v/>
      </c>
      <c r="AP152" s="200" t="str">
        <f t="shared" si="73"/>
        <v/>
      </c>
      <c r="AQ152" s="200" t="str">
        <f t="shared" si="74"/>
        <v/>
      </c>
      <c r="AR152" s="200" t="str">
        <f t="shared" si="80"/>
        <v/>
      </c>
      <c r="AS152" s="200" t="str">
        <f t="shared" si="81"/>
        <v/>
      </c>
      <c r="AT152" s="200" t="str">
        <f t="shared" si="82"/>
        <v/>
      </c>
      <c r="AU152" s="200" t="str">
        <f t="shared" si="83"/>
        <v/>
      </c>
      <c r="AV152" s="54">
        <v>0.46666666661622003</v>
      </c>
      <c r="AW152" s="200" t="str">
        <f t="shared" si="84"/>
        <v/>
      </c>
      <c r="AX152" s="201" t="str">
        <f t="shared" si="85"/>
        <v/>
      </c>
      <c r="AY152" s="7" t="str">
        <f t="shared" si="86"/>
        <v/>
      </c>
      <c r="AZ152" s="7" t="str">
        <f t="shared" si="87"/>
        <v/>
      </c>
      <c r="BA152" s="7" t="str">
        <f t="shared" si="88"/>
        <v/>
      </c>
      <c r="BB152" s="7" t="str">
        <f t="shared" si="111"/>
        <v/>
      </c>
      <c r="BC152" s="7" t="str">
        <f t="shared" si="112"/>
        <v/>
      </c>
      <c r="BD152" s="7" t="str">
        <f t="shared" si="113"/>
        <v/>
      </c>
      <c r="BE152" s="7" t="str">
        <f t="shared" si="114"/>
        <v/>
      </c>
      <c r="BF152" s="7" t="str">
        <f t="shared" si="67"/>
        <v/>
      </c>
      <c r="BG152" s="7" t="str">
        <f t="shared" si="68"/>
        <v/>
      </c>
      <c r="BH152" s="7" t="str">
        <f t="shared" si="115"/>
        <v/>
      </c>
      <c r="BI152" s="7" t="str">
        <f t="shared" si="116"/>
        <v/>
      </c>
      <c r="BJ152" s="7" t="str">
        <f t="shared" si="117"/>
        <v/>
      </c>
      <c r="BK152" s="7" t="str">
        <f t="shared" si="89"/>
        <v/>
      </c>
      <c r="BL152" s="7" t="str">
        <f t="shared" si="90"/>
        <v/>
      </c>
      <c r="BM152" s="7" t="str">
        <f t="shared" si="91"/>
        <v/>
      </c>
      <c r="BN152" s="7" t="str">
        <f t="shared" si="92"/>
        <v/>
      </c>
      <c r="BO152" s="7" t="str">
        <f t="shared" si="93"/>
        <v/>
      </c>
      <c r="BP152" s="7" t="str">
        <f t="shared" si="94"/>
        <v/>
      </c>
      <c r="BQ152" s="7" t="str">
        <f t="shared" si="95"/>
        <v/>
      </c>
      <c r="BR152" s="7" t="str">
        <f t="shared" si="96"/>
        <v/>
      </c>
      <c r="BS152" s="7" t="str">
        <f t="shared" si="97"/>
        <v/>
      </c>
      <c r="BT152" s="7" t="str">
        <f t="shared" si="98"/>
        <v/>
      </c>
      <c r="BU152" s="7" t="str">
        <f t="shared" si="99"/>
        <v/>
      </c>
      <c r="BV152" s="7" t="str">
        <f t="shared" si="100"/>
        <v/>
      </c>
      <c r="BW152" s="7" t="str">
        <f t="shared" si="75"/>
        <v/>
      </c>
      <c r="BX152" s="7" t="str">
        <f t="shared" si="101"/>
        <v/>
      </c>
      <c r="BY152" s="7" t="str">
        <f t="shared" si="102"/>
        <v/>
      </c>
      <c r="BZ152" s="7" t="str">
        <f t="shared" si="103"/>
        <v/>
      </c>
      <c r="CA152" s="7" t="str">
        <f t="shared" si="104"/>
        <v/>
      </c>
      <c r="CB152" s="54"/>
      <c r="CC152" s="13"/>
      <c r="CD152" s="13"/>
      <c r="CE152" s="13"/>
      <c r="CF152" s="13"/>
      <c r="CG152" s="13"/>
      <c r="CH152" s="13"/>
      <c r="CI152" s="13"/>
      <c r="CJ152" s="13"/>
      <c r="CL152" s="21"/>
    </row>
    <row r="153" spans="2:90" ht="16.5" thickBot="1" x14ac:dyDescent="0.3">
      <c r="B153" s="114" t="s">
        <v>106</v>
      </c>
      <c r="C153" s="114" t="s">
        <v>188</v>
      </c>
      <c r="D153" s="115">
        <v>3</v>
      </c>
      <c r="E153" s="117">
        <f t="shared" si="105"/>
        <v>44450</v>
      </c>
      <c r="F153" s="118">
        <f t="shared" si="106"/>
        <v>0.21805555555555556</v>
      </c>
      <c r="G153" s="22">
        <v>0.22847222222222222</v>
      </c>
      <c r="H153" s="5">
        <f t="shared" si="76"/>
        <v>0.25000000011641532</v>
      </c>
      <c r="I153" s="6">
        <f t="shared" si="77"/>
        <v>44450.218055555553</v>
      </c>
      <c r="J153" s="6">
        <f t="shared" si="78"/>
        <v>44450.228472222225</v>
      </c>
      <c r="K153" s="23" t="s">
        <v>17</v>
      </c>
      <c r="L153" s="3" t="str">
        <f t="shared" si="107"/>
        <v/>
      </c>
      <c r="M153" s="2">
        <f>IF(OR(K153="Rota",K153="Desliza"),(IF((MAX(N$36:N152))&gt;F$17,(MAX(N$36:N152)),F$17)),N152)</f>
        <v>5805</v>
      </c>
      <c r="N153" s="42">
        <v>5827</v>
      </c>
      <c r="O153" s="2">
        <f t="shared" si="108"/>
        <v>22</v>
      </c>
      <c r="P153" s="3">
        <f t="shared" si="109"/>
        <v>87.999999959021807</v>
      </c>
      <c r="Q153" s="24"/>
      <c r="R153" s="24"/>
      <c r="S153" s="24">
        <v>100</v>
      </c>
      <c r="T153" s="132">
        <f t="shared" si="69"/>
        <v>100</v>
      </c>
      <c r="U153" s="25">
        <v>21</v>
      </c>
      <c r="V153" s="25">
        <v>1190</v>
      </c>
      <c r="W153" s="24">
        <v>16</v>
      </c>
      <c r="X153" s="26">
        <v>11</v>
      </c>
      <c r="Y153" s="25">
        <v>2600</v>
      </c>
      <c r="Z153" s="25">
        <v>2600</v>
      </c>
      <c r="AA153" s="3" t="str">
        <f t="shared" si="110"/>
        <v/>
      </c>
      <c r="AB153" s="24"/>
      <c r="AC153" s="26"/>
      <c r="AD153" s="25"/>
      <c r="AE153" s="54"/>
      <c r="AF153" s="54" t="s">
        <v>150</v>
      </c>
      <c r="AG153" s="54"/>
      <c r="AH153" s="54"/>
      <c r="AI153" s="54"/>
      <c r="AJ153" s="54"/>
      <c r="AK153" s="25"/>
      <c r="AL153" s="54">
        <f t="shared" si="70"/>
        <v>30</v>
      </c>
      <c r="AM153" s="200">
        <f t="shared" si="71"/>
        <v>33</v>
      </c>
      <c r="AN153" s="201">
        <f t="shared" si="72"/>
        <v>30</v>
      </c>
      <c r="AO153" s="200" t="str">
        <f t="shared" si="79"/>
        <v/>
      </c>
      <c r="AP153" s="200" t="str">
        <f t="shared" si="73"/>
        <v/>
      </c>
      <c r="AQ153" s="200" t="str">
        <f t="shared" si="74"/>
        <v/>
      </c>
      <c r="AR153" s="200" t="str">
        <f t="shared" si="80"/>
        <v/>
      </c>
      <c r="AS153" s="200" t="str">
        <f t="shared" si="81"/>
        <v/>
      </c>
      <c r="AT153" s="200">
        <f t="shared" si="82"/>
        <v>22</v>
      </c>
      <c r="AU153" s="200">
        <f t="shared" si="83"/>
        <v>0.25000000011641532</v>
      </c>
      <c r="AV153" s="54">
        <v>0.41666666662786156</v>
      </c>
      <c r="AW153" s="200">
        <f t="shared" si="84"/>
        <v>52.800000004917386</v>
      </c>
      <c r="AX153" s="201" t="str">
        <f t="shared" si="85"/>
        <v/>
      </c>
      <c r="AY153" s="7">
        <f t="shared" si="86"/>
        <v>87.999999959021807</v>
      </c>
      <c r="AZ153" s="7" t="str">
        <f t="shared" si="87"/>
        <v/>
      </c>
      <c r="BA153" s="7">
        <f t="shared" si="88"/>
        <v>52.800000004917386</v>
      </c>
      <c r="BB153" s="7" t="str">
        <f t="shared" si="111"/>
        <v/>
      </c>
      <c r="BC153" s="7">
        <f t="shared" si="112"/>
        <v>22</v>
      </c>
      <c r="BD153" s="7" t="str">
        <f t="shared" si="113"/>
        <v/>
      </c>
      <c r="BE153" s="7" t="str">
        <f t="shared" si="114"/>
        <v/>
      </c>
      <c r="BF153" s="7" t="str">
        <f t="shared" si="67"/>
        <v/>
      </c>
      <c r="BG153" s="7">
        <f t="shared" si="68"/>
        <v>22</v>
      </c>
      <c r="BH153" s="7" t="str">
        <f t="shared" si="115"/>
        <v/>
      </c>
      <c r="BI153" s="7" t="str">
        <f t="shared" si="116"/>
        <v/>
      </c>
      <c r="BJ153" s="7" t="str">
        <f t="shared" si="117"/>
        <v/>
      </c>
      <c r="BK153" s="7" t="str">
        <f t="shared" si="89"/>
        <v/>
      </c>
      <c r="BL153" s="7" t="str">
        <f t="shared" si="90"/>
        <v/>
      </c>
      <c r="BM153" s="7" t="str">
        <f t="shared" si="91"/>
        <v/>
      </c>
      <c r="BN153" s="7" t="str">
        <f t="shared" si="92"/>
        <v/>
      </c>
      <c r="BO153" s="7" t="str">
        <f t="shared" si="93"/>
        <v/>
      </c>
      <c r="BP153" s="7" t="str">
        <f t="shared" si="94"/>
        <v/>
      </c>
      <c r="BQ153" s="7" t="str">
        <f t="shared" si="95"/>
        <v/>
      </c>
      <c r="BR153" s="7" t="str">
        <f t="shared" si="96"/>
        <v/>
      </c>
      <c r="BS153" s="7" t="str">
        <f t="shared" si="97"/>
        <v/>
      </c>
      <c r="BT153" s="7" t="str">
        <f t="shared" si="98"/>
        <v/>
      </c>
      <c r="BU153" s="7" t="str">
        <f t="shared" si="99"/>
        <v/>
      </c>
      <c r="BV153" s="7" t="str">
        <f t="shared" si="100"/>
        <v/>
      </c>
      <c r="BW153" s="7" t="str">
        <f t="shared" si="75"/>
        <v/>
      </c>
      <c r="BX153" s="7" t="str">
        <f t="shared" si="101"/>
        <v/>
      </c>
      <c r="BY153" s="7" t="str">
        <f t="shared" si="102"/>
        <v/>
      </c>
      <c r="BZ153" s="7" t="str">
        <f t="shared" si="103"/>
        <v/>
      </c>
      <c r="CA153" s="7" t="str">
        <f t="shared" si="104"/>
        <v/>
      </c>
      <c r="CB153" s="54"/>
      <c r="CC153" s="13"/>
      <c r="CD153" s="13"/>
      <c r="CE153" s="13"/>
      <c r="CF153" s="13"/>
      <c r="CG153" s="13"/>
      <c r="CH153" s="13"/>
      <c r="CI153" s="13"/>
      <c r="CJ153" s="13"/>
      <c r="CL153" s="21"/>
    </row>
    <row r="154" spans="2:90" ht="16.5" customHeight="1" thickBot="1" x14ac:dyDescent="0.3">
      <c r="B154" s="114" t="s">
        <v>106</v>
      </c>
      <c r="C154" s="114" t="s">
        <v>188</v>
      </c>
      <c r="D154" s="115">
        <v>3</v>
      </c>
      <c r="E154" s="117">
        <f t="shared" si="105"/>
        <v>44450</v>
      </c>
      <c r="F154" s="118">
        <f t="shared" si="106"/>
        <v>0.22847222222222222</v>
      </c>
      <c r="G154" s="22">
        <v>0.25</v>
      </c>
      <c r="H154" s="5">
        <f t="shared" si="76"/>
        <v>0.5166666666045785</v>
      </c>
      <c r="I154" s="6">
        <f t="shared" si="77"/>
        <v>44450.228472222225</v>
      </c>
      <c r="J154" s="6">
        <f t="shared" si="78"/>
        <v>44450.25</v>
      </c>
      <c r="K154" s="23" t="s">
        <v>17</v>
      </c>
      <c r="L154" s="3" t="str">
        <f t="shared" si="107"/>
        <v/>
      </c>
      <c r="M154" s="2">
        <f>IF(OR(K154="Rota",K154="Desliza"),(IF((MAX(N$36:N153))&gt;F$17,(MAX(N$36:N153)),F$17)),N153)</f>
        <v>5827</v>
      </c>
      <c r="N154" s="42">
        <v>5850</v>
      </c>
      <c r="O154" s="2">
        <f t="shared" si="108"/>
        <v>23</v>
      </c>
      <c r="P154" s="3">
        <f t="shared" si="109"/>
        <v>44.516129037607598</v>
      </c>
      <c r="Q154" s="24"/>
      <c r="R154" s="24"/>
      <c r="S154" s="24">
        <v>70</v>
      </c>
      <c r="T154" s="132">
        <f t="shared" si="69"/>
        <v>70</v>
      </c>
      <c r="U154" s="25">
        <v>12</v>
      </c>
      <c r="V154" s="25">
        <v>1000</v>
      </c>
      <c r="W154" s="24">
        <v>15</v>
      </c>
      <c r="X154" s="26">
        <v>11</v>
      </c>
      <c r="Y154" s="25">
        <v>1870</v>
      </c>
      <c r="Z154" s="25">
        <v>1870</v>
      </c>
      <c r="AA154" s="3" t="str">
        <f t="shared" si="110"/>
        <v/>
      </c>
      <c r="AB154" s="24">
        <v>165</v>
      </c>
      <c r="AC154" s="26">
        <v>220</v>
      </c>
      <c r="AD154" s="25">
        <v>180</v>
      </c>
      <c r="AE154" s="54">
        <v>9.9</v>
      </c>
      <c r="AF154" s="54" t="s">
        <v>150</v>
      </c>
      <c r="AG154" s="54"/>
      <c r="AH154" s="54"/>
      <c r="AI154" s="54"/>
      <c r="AJ154" s="54"/>
      <c r="AK154" s="25" t="s">
        <v>310</v>
      </c>
      <c r="AL154" s="54">
        <f t="shared" si="70"/>
        <v>30</v>
      </c>
      <c r="AM154" s="200">
        <f t="shared" si="71"/>
        <v>33</v>
      </c>
      <c r="AN154" s="201">
        <f t="shared" si="72"/>
        <v>30</v>
      </c>
      <c r="AO154" s="200" t="str">
        <f t="shared" si="79"/>
        <v/>
      </c>
      <c r="AP154" s="200" t="str">
        <f t="shared" si="73"/>
        <v/>
      </c>
      <c r="AQ154" s="200" t="str">
        <f t="shared" si="74"/>
        <v/>
      </c>
      <c r="AR154" s="200" t="str">
        <f t="shared" si="80"/>
        <v/>
      </c>
      <c r="AS154" s="200" t="str">
        <f t="shared" si="81"/>
        <v/>
      </c>
      <c r="AT154" s="200">
        <f t="shared" si="82"/>
        <v>23</v>
      </c>
      <c r="AU154" s="200">
        <f t="shared" si="83"/>
        <v>0.5166666666045785</v>
      </c>
      <c r="AV154" s="54">
        <v>0.5166666666045785</v>
      </c>
      <c r="AW154" s="200">
        <f t="shared" si="84"/>
        <v>44.516129037607598</v>
      </c>
      <c r="AX154" s="201" t="str">
        <f t="shared" si="85"/>
        <v/>
      </c>
      <c r="AY154" s="7">
        <f t="shared" si="86"/>
        <v>44.516129037607598</v>
      </c>
      <c r="AZ154" s="7" t="str">
        <f t="shared" si="87"/>
        <v/>
      </c>
      <c r="BA154" s="7">
        <f t="shared" si="88"/>
        <v>44.516129037607598</v>
      </c>
      <c r="BB154" s="7" t="str">
        <f t="shared" si="111"/>
        <v/>
      </c>
      <c r="BC154" s="7">
        <f t="shared" si="112"/>
        <v>23</v>
      </c>
      <c r="BD154" s="7" t="str">
        <f t="shared" si="113"/>
        <v/>
      </c>
      <c r="BE154" s="7" t="str">
        <f t="shared" si="114"/>
        <v/>
      </c>
      <c r="BF154" s="7" t="str">
        <f t="shared" si="67"/>
        <v/>
      </c>
      <c r="BG154" s="7">
        <f t="shared" si="68"/>
        <v>23</v>
      </c>
      <c r="BH154" s="7" t="str">
        <f t="shared" si="115"/>
        <v/>
      </c>
      <c r="BI154" s="7" t="str">
        <f t="shared" si="116"/>
        <v/>
      </c>
      <c r="BJ154" s="7" t="str">
        <f t="shared" si="117"/>
        <v/>
      </c>
      <c r="BK154" s="7" t="str">
        <f t="shared" si="89"/>
        <v/>
      </c>
      <c r="BL154" s="7" t="str">
        <f t="shared" si="90"/>
        <v/>
      </c>
      <c r="BM154" s="7" t="str">
        <f t="shared" si="91"/>
        <v/>
      </c>
      <c r="BN154" s="7" t="str">
        <f t="shared" si="92"/>
        <v/>
      </c>
      <c r="BO154" s="7" t="str">
        <f t="shared" si="93"/>
        <v/>
      </c>
      <c r="BP154" s="7" t="str">
        <f t="shared" si="94"/>
        <v/>
      </c>
      <c r="BQ154" s="7" t="str">
        <f t="shared" si="95"/>
        <v/>
      </c>
      <c r="BR154" s="7" t="str">
        <f t="shared" si="96"/>
        <v/>
      </c>
      <c r="BS154" s="7" t="str">
        <f t="shared" si="97"/>
        <v/>
      </c>
      <c r="BT154" s="7" t="str">
        <f t="shared" si="98"/>
        <v/>
      </c>
      <c r="BU154" s="7" t="str">
        <f t="shared" si="99"/>
        <v/>
      </c>
      <c r="BV154" s="7" t="str">
        <f t="shared" si="100"/>
        <v/>
      </c>
      <c r="BW154" s="7" t="str">
        <f t="shared" si="75"/>
        <v/>
      </c>
      <c r="BX154" s="7" t="str">
        <f t="shared" si="101"/>
        <v/>
      </c>
      <c r="BY154" s="7" t="str">
        <f t="shared" si="102"/>
        <v/>
      </c>
      <c r="BZ154" s="7" t="str">
        <f t="shared" si="103"/>
        <v/>
      </c>
      <c r="CA154" s="7" t="str">
        <f t="shared" si="104"/>
        <v/>
      </c>
      <c r="CB154" s="54"/>
      <c r="CC154" s="13"/>
      <c r="CD154" s="13"/>
      <c r="CE154" s="13"/>
      <c r="CF154" s="13"/>
      <c r="CG154" s="13"/>
      <c r="CH154" s="13"/>
      <c r="CI154" s="13"/>
      <c r="CJ154" s="13"/>
      <c r="CL154" s="21"/>
    </row>
    <row r="155" spans="2:90" ht="16.5" customHeight="1" thickBot="1" x14ac:dyDescent="0.3">
      <c r="B155" s="114" t="s">
        <v>106</v>
      </c>
      <c r="C155" s="114" t="s">
        <v>195</v>
      </c>
      <c r="D155" s="115">
        <v>3</v>
      </c>
      <c r="E155" s="117">
        <f t="shared" si="105"/>
        <v>44450</v>
      </c>
      <c r="F155" s="118">
        <f t="shared" si="106"/>
        <v>0.25</v>
      </c>
      <c r="G155" s="22">
        <v>0.28680555555555554</v>
      </c>
      <c r="H155" s="5">
        <f t="shared" si="76"/>
        <v>0.88333333341870457</v>
      </c>
      <c r="I155" s="6">
        <f t="shared" si="77"/>
        <v>44450.25</v>
      </c>
      <c r="J155" s="6">
        <f t="shared" si="78"/>
        <v>44450.286805555559</v>
      </c>
      <c r="K155" s="23" t="s">
        <v>17</v>
      </c>
      <c r="L155" s="3" t="str">
        <f t="shared" si="107"/>
        <v/>
      </c>
      <c r="M155" s="2">
        <f>IF(OR(K155="Rota",K155="Desliza"),(IF((MAX(N$36:N154))&gt;F$17,(MAX(N$36:N154)),F$17)),N154)</f>
        <v>5850</v>
      </c>
      <c r="N155" s="42">
        <v>5883</v>
      </c>
      <c r="O155" s="2">
        <f t="shared" si="108"/>
        <v>33</v>
      </c>
      <c r="P155" s="3">
        <f t="shared" si="109"/>
        <v>37.358490562427164</v>
      </c>
      <c r="Q155" s="24"/>
      <c r="R155" s="24"/>
      <c r="S155" s="24">
        <v>70</v>
      </c>
      <c r="T155" s="132">
        <f t="shared" si="69"/>
        <v>70</v>
      </c>
      <c r="U155" s="25">
        <v>15</v>
      </c>
      <c r="V155" s="25">
        <v>1000</v>
      </c>
      <c r="W155" s="24">
        <v>15</v>
      </c>
      <c r="X155" s="26">
        <v>11</v>
      </c>
      <c r="Y155" s="25">
        <v>1880</v>
      </c>
      <c r="Z155" s="25">
        <v>1880</v>
      </c>
      <c r="AA155" s="3" t="str">
        <f t="shared" si="110"/>
        <v/>
      </c>
      <c r="AB155" s="24"/>
      <c r="AC155" s="26"/>
      <c r="AD155" s="25"/>
      <c r="AE155" s="54"/>
      <c r="AF155" s="54" t="s">
        <v>149</v>
      </c>
      <c r="AG155" s="54"/>
      <c r="AH155" s="54"/>
      <c r="AI155" s="54"/>
      <c r="AJ155" s="54"/>
      <c r="AK155" s="25"/>
      <c r="AL155" s="54">
        <f t="shared" si="70"/>
        <v>30</v>
      </c>
      <c r="AM155" s="200">
        <f t="shared" si="71"/>
        <v>33</v>
      </c>
      <c r="AN155" s="201">
        <f t="shared" si="72"/>
        <v>30</v>
      </c>
      <c r="AO155" s="200" t="str">
        <f t="shared" si="79"/>
        <v/>
      </c>
      <c r="AP155" s="200" t="str">
        <f t="shared" si="73"/>
        <v/>
      </c>
      <c r="AQ155" s="200" t="str">
        <f t="shared" si="74"/>
        <v/>
      </c>
      <c r="AR155" s="200" t="str">
        <f t="shared" si="80"/>
        <v/>
      </c>
      <c r="AS155" s="200" t="str">
        <f t="shared" si="81"/>
        <v/>
      </c>
      <c r="AT155" s="200">
        <f t="shared" si="82"/>
        <v>33</v>
      </c>
      <c r="AU155" s="200">
        <f t="shared" si="83"/>
        <v>0.88333333341870457</v>
      </c>
      <c r="AV155" s="54">
        <v>0.88333333341870457</v>
      </c>
      <c r="AW155" s="200">
        <f t="shared" si="84"/>
        <v>37.358490562427164</v>
      </c>
      <c r="AX155" s="201">
        <f t="shared" si="85"/>
        <v>37.358490562427164</v>
      </c>
      <c r="AY155" s="7" t="str">
        <f t="shared" si="86"/>
        <v/>
      </c>
      <c r="AZ155" s="7">
        <f t="shared" si="87"/>
        <v>37.358490562427164</v>
      </c>
      <c r="BA155" s="7" t="str">
        <f t="shared" si="88"/>
        <v/>
      </c>
      <c r="BB155" s="7">
        <f t="shared" si="111"/>
        <v>33</v>
      </c>
      <c r="BC155" s="7" t="str">
        <f t="shared" si="112"/>
        <v/>
      </c>
      <c r="BD155" s="7" t="str">
        <f t="shared" si="113"/>
        <v/>
      </c>
      <c r="BE155" s="7" t="str">
        <f t="shared" si="114"/>
        <v/>
      </c>
      <c r="BF155" s="7">
        <f t="shared" si="67"/>
        <v>33</v>
      </c>
      <c r="BG155" s="7" t="str">
        <f t="shared" si="68"/>
        <v/>
      </c>
      <c r="BH155" s="7" t="str">
        <f t="shared" si="115"/>
        <v/>
      </c>
      <c r="BI155" s="7" t="str">
        <f t="shared" si="116"/>
        <v/>
      </c>
      <c r="BJ155" s="7" t="str">
        <f t="shared" si="117"/>
        <v/>
      </c>
      <c r="BK155" s="7" t="str">
        <f t="shared" si="89"/>
        <v/>
      </c>
      <c r="BL155" s="7" t="str">
        <f t="shared" si="90"/>
        <v/>
      </c>
      <c r="BM155" s="7" t="str">
        <f t="shared" si="91"/>
        <v/>
      </c>
      <c r="BN155" s="7" t="str">
        <f t="shared" si="92"/>
        <v/>
      </c>
      <c r="BO155" s="7" t="str">
        <f t="shared" si="93"/>
        <v/>
      </c>
      <c r="BP155" s="7" t="str">
        <f t="shared" si="94"/>
        <v/>
      </c>
      <c r="BQ155" s="7" t="str">
        <f t="shared" si="95"/>
        <v/>
      </c>
      <c r="BR155" s="7" t="str">
        <f t="shared" si="96"/>
        <v/>
      </c>
      <c r="BS155" s="7" t="str">
        <f t="shared" si="97"/>
        <v/>
      </c>
      <c r="BT155" s="7" t="str">
        <f t="shared" si="98"/>
        <v/>
      </c>
      <c r="BU155" s="7" t="str">
        <f t="shared" si="99"/>
        <v/>
      </c>
      <c r="BV155" s="7" t="str">
        <f t="shared" si="100"/>
        <v/>
      </c>
      <c r="BW155" s="7" t="str">
        <f t="shared" si="75"/>
        <v/>
      </c>
      <c r="BX155" s="7" t="str">
        <f t="shared" si="101"/>
        <v/>
      </c>
      <c r="BY155" s="7" t="str">
        <f t="shared" si="102"/>
        <v/>
      </c>
      <c r="BZ155" s="7" t="str">
        <f t="shared" si="103"/>
        <v/>
      </c>
      <c r="CA155" s="7" t="str">
        <f t="shared" si="104"/>
        <v/>
      </c>
      <c r="CB155" s="54"/>
      <c r="CC155" s="13"/>
      <c r="CD155" s="13"/>
      <c r="CE155" s="13"/>
      <c r="CF155" s="13"/>
      <c r="CG155" s="13"/>
      <c r="CH155" s="13"/>
      <c r="CI155" s="13"/>
      <c r="CJ155" s="13"/>
      <c r="CL155" s="21"/>
    </row>
    <row r="156" spans="2:90" ht="16.5" customHeight="1" thickBot="1" x14ac:dyDescent="0.3">
      <c r="B156" s="114" t="s">
        <v>106</v>
      </c>
      <c r="C156" s="114" t="s">
        <v>195</v>
      </c>
      <c r="D156" s="115">
        <v>3</v>
      </c>
      <c r="E156" s="117">
        <f t="shared" si="105"/>
        <v>44450</v>
      </c>
      <c r="F156" s="118">
        <f t="shared" si="106"/>
        <v>0.28680555555555554</v>
      </c>
      <c r="G156" s="22">
        <v>0.2902777777777778</v>
      </c>
      <c r="H156" s="5">
        <f t="shared" si="76"/>
        <v>8.3333333255723119E-2</v>
      </c>
      <c r="I156" s="6">
        <f t="shared" si="77"/>
        <v>44450.286805555559</v>
      </c>
      <c r="J156" s="6">
        <f t="shared" si="78"/>
        <v>44450.290277777778</v>
      </c>
      <c r="K156" s="23" t="s">
        <v>21</v>
      </c>
      <c r="L156" s="3" t="str">
        <f t="shared" si="107"/>
        <v/>
      </c>
      <c r="M156" s="2">
        <f>IF(OR(K156="Rota",K156="Desliza"),(IF((MAX(N$36:N155))&gt;F$17,(MAX(N$36:N155)),F$17)),N155)</f>
        <v>5883</v>
      </c>
      <c r="N156" s="42">
        <v>5883</v>
      </c>
      <c r="O156" s="2">
        <f t="shared" si="108"/>
        <v>0</v>
      </c>
      <c r="P156" s="3" t="str">
        <f t="shared" si="109"/>
        <v/>
      </c>
      <c r="Q156" s="24"/>
      <c r="R156" s="24"/>
      <c r="S156" s="24"/>
      <c r="T156" s="132">
        <f t="shared" si="69"/>
        <v>0</v>
      </c>
      <c r="U156" s="25"/>
      <c r="V156" s="25">
        <v>1000</v>
      </c>
      <c r="W156" s="24"/>
      <c r="X156" s="26"/>
      <c r="Y156" s="25"/>
      <c r="Z156" s="25"/>
      <c r="AA156" s="3" t="str">
        <f t="shared" si="110"/>
        <v/>
      </c>
      <c r="AB156" s="24"/>
      <c r="AC156" s="26"/>
      <c r="AD156" s="25"/>
      <c r="AE156" s="54"/>
      <c r="AF156" s="54" t="s">
        <v>149</v>
      </c>
      <c r="AG156" s="54"/>
      <c r="AH156" s="54"/>
      <c r="AI156" s="54"/>
      <c r="AJ156" s="54"/>
      <c r="AK156" s="25" t="s">
        <v>308</v>
      </c>
      <c r="AL156" s="54" t="str">
        <f t="shared" si="70"/>
        <v/>
      </c>
      <c r="AM156" s="200" t="str">
        <f t="shared" si="71"/>
        <v/>
      </c>
      <c r="AN156" s="201" t="str">
        <f t="shared" si="72"/>
        <v/>
      </c>
      <c r="AO156" s="200" t="str">
        <f t="shared" si="79"/>
        <v/>
      </c>
      <c r="AP156" s="200" t="str">
        <f t="shared" si="73"/>
        <v/>
      </c>
      <c r="AQ156" s="200" t="str">
        <f t="shared" si="74"/>
        <v/>
      </c>
      <c r="AR156" s="200" t="str">
        <f t="shared" si="80"/>
        <v/>
      </c>
      <c r="AS156" s="200">
        <f t="shared" si="81"/>
        <v>0.1</v>
      </c>
      <c r="AT156" s="200" t="str">
        <f t="shared" si="82"/>
        <v/>
      </c>
      <c r="AU156" s="200">
        <f t="shared" si="83"/>
        <v>8.3333333255723119E-2</v>
      </c>
      <c r="AV156" s="54">
        <v>0.31666666665114462</v>
      </c>
      <c r="AW156" s="200" t="str">
        <f t="shared" si="84"/>
        <v/>
      </c>
      <c r="AX156" s="201" t="str">
        <f t="shared" si="85"/>
        <v/>
      </c>
      <c r="AY156" s="7" t="str">
        <f t="shared" si="86"/>
        <v/>
      </c>
      <c r="AZ156" s="7" t="str">
        <f t="shared" si="87"/>
        <v/>
      </c>
      <c r="BA156" s="7" t="str">
        <f t="shared" si="88"/>
        <v/>
      </c>
      <c r="BB156" s="7" t="str">
        <f t="shared" si="111"/>
        <v/>
      </c>
      <c r="BC156" s="7" t="str">
        <f t="shared" si="112"/>
        <v/>
      </c>
      <c r="BD156" s="7" t="str">
        <f t="shared" si="113"/>
        <v/>
      </c>
      <c r="BE156" s="7" t="str">
        <f t="shared" si="114"/>
        <v/>
      </c>
      <c r="BF156" s="7" t="str">
        <f t="shared" si="67"/>
        <v/>
      </c>
      <c r="BG156" s="7" t="str">
        <f t="shared" si="68"/>
        <v/>
      </c>
      <c r="BH156" s="7" t="str">
        <f t="shared" si="115"/>
        <v/>
      </c>
      <c r="BI156" s="7" t="str">
        <f t="shared" si="116"/>
        <v/>
      </c>
      <c r="BJ156" s="7" t="str">
        <f t="shared" si="117"/>
        <v/>
      </c>
      <c r="BK156" s="7" t="str">
        <f t="shared" si="89"/>
        <v/>
      </c>
      <c r="BL156" s="7" t="str">
        <f t="shared" si="90"/>
        <v/>
      </c>
      <c r="BM156" s="7" t="str">
        <f t="shared" si="91"/>
        <v/>
      </c>
      <c r="BN156" s="7" t="str">
        <f t="shared" si="92"/>
        <v/>
      </c>
      <c r="BO156" s="7" t="str">
        <f t="shared" si="93"/>
        <v/>
      </c>
      <c r="BP156" s="7" t="str">
        <f t="shared" si="94"/>
        <v/>
      </c>
      <c r="BQ156" s="7" t="str">
        <f t="shared" si="95"/>
        <v/>
      </c>
      <c r="BR156" s="7" t="str">
        <f t="shared" si="96"/>
        <v/>
      </c>
      <c r="BS156" s="7" t="str">
        <f t="shared" si="97"/>
        <v/>
      </c>
      <c r="BT156" s="7" t="str">
        <f t="shared" si="98"/>
        <v/>
      </c>
      <c r="BU156" s="7" t="str">
        <f t="shared" si="99"/>
        <v/>
      </c>
      <c r="BV156" s="7" t="str">
        <f t="shared" si="100"/>
        <v/>
      </c>
      <c r="BW156" s="7" t="str">
        <f t="shared" si="75"/>
        <v/>
      </c>
      <c r="BX156" s="7">
        <f t="shared" si="101"/>
        <v>8.3333333255723119E-2</v>
      </c>
      <c r="BY156" s="7" t="str">
        <f t="shared" si="102"/>
        <v/>
      </c>
      <c r="BZ156" s="7" t="str">
        <f t="shared" si="103"/>
        <v/>
      </c>
      <c r="CA156" s="7" t="str">
        <f t="shared" si="104"/>
        <v/>
      </c>
      <c r="CB156" s="54"/>
      <c r="CC156" s="13"/>
      <c r="CD156" s="13"/>
      <c r="CE156" s="13"/>
      <c r="CF156" s="13"/>
      <c r="CG156" s="13"/>
      <c r="CH156" s="13"/>
      <c r="CI156" s="13"/>
      <c r="CJ156" s="13"/>
      <c r="CL156" s="21"/>
    </row>
    <row r="157" spans="2:90" ht="16.5" customHeight="1" thickBot="1" x14ac:dyDescent="0.3">
      <c r="B157" s="114" t="s">
        <v>106</v>
      </c>
      <c r="C157" s="114" t="s">
        <v>195</v>
      </c>
      <c r="D157" s="115">
        <v>3</v>
      </c>
      <c r="E157" s="117">
        <f t="shared" si="105"/>
        <v>44450</v>
      </c>
      <c r="F157" s="118">
        <f t="shared" si="106"/>
        <v>0.2902777777777778</v>
      </c>
      <c r="G157" s="22">
        <v>0.30624999999999997</v>
      </c>
      <c r="H157" s="5">
        <f t="shared" si="76"/>
        <v>0.38333333336049691</v>
      </c>
      <c r="I157" s="6">
        <f t="shared" si="77"/>
        <v>44450.290277777778</v>
      </c>
      <c r="J157" s="6">
        <f t="shared" si="78"/>
        <v>44450.306250000001</v>
      </c>
      <c r="K157" s="23" t="s">
        <v>17</v>
      </c>
      <c r="L157" s="3" t="str">
        <f t="shared" si="107"/>
        <v/>
      </c>
      <c r="M157" s="2">
        <f>IF(OR(K157="Rota",K157="Desliza"),(IF((MAX(N$36:N156))&gt;F$17,(MAX(N$36:N156)),F$17)),N156)</f>
        <v>5883</v>
      </c>
      <c r="N157" s="42">
        <v>5900</v>
      </c>
      <c r="O157" s="2">
        <f t="shared" si="108"/>
        <v>17</v>
      </c>
      <c r="P157" s="3">
        <f t="shared" si="109"/>
        <v>44.34782608381397</v>
      </c>
      <c r="Q157" s="24"/>
      <c r="R157" s="24"/>
      <c r="S157" s="24">
        <v>70</v>
      </c>
      <c r="T157" s="132">
        <f t="shared" si="69"/>
        <v>70</v>
      </c>
      <c r="U157" s="25">
        <v>15</v>
      </c>
      <c r="V157" s="25">
        <v>1000</v>
      </c>
      <c r="W157" s="24">
        <v>15</v>
      </c>
      <c r="X157" s="26">
        <v>11</v>
      </c>
      <c r="Y157" s="25">
        <v>1880</v>
      </c>
      <c r="Z157" s="25">
        <v>1880</v>
      </c>
      <c r="AA157" s="3" t="str">
        <f t="shared" si="110"/>
        <v/>
      </c>
      <c r="AB157" s="24"/>
      <c r="AC157" s="26"/>
      <c r="AD157" s="25"/>
      <c r="AE157" s="54"/>
      <c r="AF157" s="54" t="s">
        <v>149</v>
      </c>
      <c r="AG157" s="54"/>
      <c r="AH157" s="54"/>
      <c r="AI157" s="54"/>
      <c r="AJ157" s="54"/>
      <c r="AK157" s="25"/>
      <c r="AL157" s="54">
        <f t="shared" si="70"/>
        <v>30</v>
      </c>
      <c r="AM157" s="200">
        <f t="shared" si="71"/>
        <v>33</v>
      </c>
      <c r="AN157" s="201">
        <f t="shared" si="72"/>
        <v>30</v>
      </c>
      <c r="AO157" s="200" t="str">
        <f t="shared" si="79"/>
        <v/>
      </c>
      <c r="AP157" s="200" t="str">
        <f t="shared" si="73"/>
        <v/>
      </c>
      <c r="AQ157" s="200" t="str">
        <f t="shared" si="74"/>
        <v/>
      </c>
      <c r="AR157" s="200" t="str">
        <f t="shared" si="80"/>
        <v/>
      </c>
      <c r="AS157" s="200" t="str">
        <f t="shared" si="81"/>
        <v/>
      </c>
      <c r="AT157" s="200">
        <f t="shared" si="82"/>
        <v>17</v>
      </c>
      <c r="AU157" s="200">
        <f t="shared" si="83"/>
        <v>0.38333333336049691</v>
      </c>
      <c r="AV157" s="54">
        <v>0.46666666661622003</v>
      </c>
      <c r="AW157" s="200">
        <f t="shared" si="84"/>
        <v>36.428571432509358</v>
      </c>
      <c r="AX157" s="201">
        <f t="shared" si="85"/>
        <v>44.34782608381397</v>
      </c>
      <c r="AY157" s="7" t="str">
        <f t="shared" si="86"/>
        <v/>
      </c>
      <c r="AZ157" s="7">
        <f t="shared" si="87"/>
        <v>36.428571432509358</v>
      </c>
      <c r="BA157" s="7" t="str">
        <f t="shared" si="88"/>
        <v/>
      </c>
      <c r="BB157" s="7">
        <f t="shared" si="111"/>
        <v>17</v>
      </c>
      <c r="BC157" s="7" t="str">
        <f t="shared" si="112"/>
        <v/>
      </c>
      <c r="BD157" s="7" t="str">
        <f t="shared" si="113"/>
        <v/>
      </c>
      <c r="BE157" s="7" t="str">
        <f t="shared" si="114"/>
        <v/>
      </c>
      <c r="BF157" s="7">
        <f t="shared" si="67"/>
        <v>17</v>
      </c>
      <c r="BG157" s="7" t="str">
        <f t="shared" si="68"/>
        <v/>
      </c>
      <c r="BH157" s="7" t="str">
        <f t="shared" si="115"/>
        <v/>
      </c>
      <c r="BI157" s="7" t="str">
        <f t="shared" si="116"/>
        <v/>
      </c>
      <c r="BJ157" s="7" t="str">
        <f t="shared" si="117"/>
        <v/>
      </c>
      <c r="BK157" s="7" t="str">
        <f t="shared" si="89"/>
        <v/>
      </c>
      <c r="BL157" s="7" t="str">
        <f t="shared" si="90"/>
        <v/>
      </c>
      <c r="BM157" s="7" t="str">
        <f t="shared" si="91"/>
        <v/>
      </c>
      <c r="BN157" s="7" t="str">
        <f t="shared" si="92"/>
        <v/>
      </c>
      <c r="BO157" s="7" t="str">
        <f t="shared" si="93"/>
        <v/>
      </c>
      <c r="BP157" s="7" t="str">
        <f t="shared" si="94"/>
        <v/>
      </c>
      <c r="BQ157" s="7" t="str">
        <f t="shared" si="95"/>
        <v/>
      </c>
      <c r="BR157" s="7" t="str">
        <f t="shared" si="96"/>
        <v/>
      </c>
      <c r="BS157" s="7" t="str">
        <f t="shared" si="97"/>
        <v/>
      </c>
      <c r="BT157" s="7" t="str">
        <f t="shared" si="98"/>
        <v/>
      </c>
      <c r="BU157" s="7" t="str">
        <f t="shared" si="99"/>
        <v/>
      </c>
      <c r="BV157" s="7" t="str">
        <f t="shared" si="100"/>
        <v/>
      </c>
      <c r="BW157" s="7" t="str">
        <f t="shared" si="75"/>
        <v/>
      </c>
      <c r="BX157" s="7" t="str">
        <f t="shared" si="101"/>
        <v/>
      </c>
      <c r="BY157" s="7" t="str">
        <f t="shared" si="102"/>
        <v/>
      </c>
      <c r="BZ157" s="7" t="str">
        <f t="shared" si="103"/>
        <v/>
      </c>
      <c r="CA157" s="7" t="str">
        <f t="shared" si="104"/>
        <v/>
      </c>
      <c r="CB157" s="54"/>
      <c r="CC157" s="13"/>
      <c r="CD157" s="13"/>
      <c r="CE157" s="13"/>
      <c r="CF157" s="13"/>
      <c r="CG157" s="13"/>
      <c r="CH157" s="13"/>
      <c r="CI157" s="13"/>
      <c r="CJ157" s="13"/>
      <c r="CL157" s="21"/>
    </row>
    <row r="158" spans="2:90" ht="16.5" customHeight="1" thickBot="1" x14ac:dyDescent="0.3">
      <c r="B158" s="114" t="s">
        <v>106</v>
      </c>
      <c r="C158" s="114" t="s">
        <v>195</v>
      </c>
      <c r="D158" s="115">
        <v>3</v>
      </c>
      <c r="E158" s="117">
        <f t="shared" si="105"/>
        <v>44450</v>
      </c>
      <c r="F158" s="118">
        <f t="shared" si="106"/>
        <v>0.30624999999999997</v>
      </c>
      <c r="G158" s="22">
        <v>0.30763888888888891</v>
      </c>
      <c r="H158" s="5">
        <f t="shared" si="76"/>
        <v>3.3333333267364651E-2</v>
      </c>
      <c r="I158" s="6">
        <f t="shared" si="77"/>
        <v>44450.306250000001</v>
      </c>
      <c r="J158" s="6">
        <f t="shared" si="78"/>
        <v>44450.307638888888</v>
      </c>
      <c r="K158" s="23" t="s">
        <v>5</v>
      </c>
      <c r="L158" s="3" t="str">
        <f t="shared" si="107"/>
        <v/>
      </c>
      <c r="M158" s="2">
        <f>IF(OR(K158="Rota",K158="Desliza"),(IF((MAX(N$36:N157))&gt;F$17,(MAX(N$36:N157)),F$17)),N157)</f>
        <v>5900</v>
      </c>
      <c r="N158" s="42">
        <v>5900</v>
      </c>
      <c r="O158" s="2">
        <f t="shared" si="108"/>
        <v>0</v>
      </c>
      <c r="P158" s="3" t="str">
        <f t="shared" si="109"/>
        <v/>
      </c>
      <c r="Q158" s="24"/>
      <c r="R158" s="24"/>
      <c r="S158" s="24"/>
      <c r="T158" s="132" t="str">
        <f t="shared" si="69"/>
        <v/>
      </c>
      <c r="U158" s="25"/>
      <c r="V158" s="25"/>
      <c r="W158" s="24"/>
      <c r="X158" s="26"/>
      <c r="Y158" s="25"/>
      <c r="Z158" s="25"/>
      <c r="AA158" s="3" t="str">
        <f t="shared" si="110"/>
        <v/>
      </c>
      <c r="AB158" s="24"/>
      <c r="AC158" s="26"/>
      <c r="AD158" s="25"/>
      <c r="AE158" s="54"/>
      <c r="AF158" s="54" t="s">
        <v>149</v>
      </c>
      <c r="AG158" s="54"/>
      <c r="AH158" s="54"/>
      <c r="AI158" s="54"/>
      <c r="AJ158" s="54"/>
      <c r="AK158" s="25"/>
      <c r="AL158" s="54" t="str">
        <f t="shared" si="70"/>
        <v/>
      </c>
      <c r="AM158" s="200" t="str">
        <f t="shared" si="71"/>
        <v/>
      </c>
      <c r="AN158" s="201" t="str">
        <f t="shared" si="72"/>
        <v/>
      </c>
      <c r="AO158" s="200" t="str">
        <f t="shared" si="79"/>
        <v/>
      </c>
      <c r="AP158" s="200" t="str">
        <f t="shared" si="73"/>
        <v/>
      </c>
      <c r="AQ158" s="200" t="str">
        <f t="shared" si="74"/>
        <v/>
      </c>
      <c r="AR158" s="200">
        <f t="shared" si="80"/>
        <v>0.05</v>
      </c>
      <c r="AS158" s="200" t="str">
        <f t="shared" si="81"/>
        <v/>
      </c>
      <c r="AT158" s="200" t="str">
        <f t="shared" si="82"/>
        <v/>
      </c>
      <c r="AU158" s="200">
        <f t="shared" si="83"/>
        <v>3.3333333267364651E-2</v>
      </c>
      <c r="AV158" s="54"/>
      <c r="AW158" s="200" t="str">
        <f t="shared" si="84"/>
        <v/>
      </c>
      <c r="AX158" s="201" t="str">
        <f t="shared" si="85"/>
        <v/>
      </c>
      <c r="AY158" s="7" t="str">
        <f t="shared" si="86"/>
        <v/>
      </c>
      <c r="AZ158" s="7" t="str">
        <f t="shared" si="87"/>
        <v/>
      </c>
      <c r="BA158" s="7" t="str">
        <f t="shared" si="88"/>
        <v/>
      </c>
      <c r="BB158" s="7" t="str">
        <f t="shared" si="111"/>
        <v/>
      </c>
      <c r="BC158" s="7" t="str">
        <f t="shared" si="112"/>
        <v/>
      </c>
      <c r="BD158" s="7" t="str">
        <f t="shared" si="113"/>
        <v/>
      </c>
      <c r="BE158" s="7" t="str">
        <f t="shared" si="114"/>
        <v/>
      </c>
      <c r="BF158" s="7" t="str">
        <f t="shared" si="67"/>
        <v/>
      </c>
      <c r="BG158" s="7" t="str">
        <f t="shared" si="68"/>
        <v/>
      </c>
      <c r="BH158" s="7" t="str">
        <f t="shared" si="115"/>
        <v/>
      </c>
      <c r="BI158" s="7" t="str">
        <f t="shared" si="116"/>
        <v/>
      </c>
      <c r="BJ158" s="7" t="str">
        <f t="shared" si="117"/>
        <v/>
      </c>
      <c r="BK158" s="7" t="str">
        <f t="shared" si="89"/>
        <v/>
      </c>
      <c r="BL158" s="7" t="str">
        <f t="shared" si="90"/>
        <v/>
      </c>
      <c r="BM158" s="7" t="str">
        <f t="shared" si="91"/>
        <v/>
      </c>
      <c r="BN158" s="7" t="str">
        <f t="shared" si="92"/>
        <v/>
      </c>
      <c r="BO158" s="7" t="str">
        <f t="shared" si="93"/>
        <v/>
      </c>
      <c r="BP158" s="7" t="str">
        <f t="shared" si="94"/>
        <v/>
      </c>
      <c r="BQ158" s="7" t="str">
        <f t="shared" si="95"/>
        <v/>
      </c>
      <c r="BR158" s="7" t="str">
        <f t="shared" si="96"/>
        <v/>
      </c>
      <c r="BS158" s="7" t="str">
        <f t="shared" si="97"/>
        <v/>
      </c>
      <c r="BT158" s="7" t="str">
        <f t="shared" si="98"/>
        <v/>
      </c>
      <c r="BU158" s="7" t="str">
        <f t="shared" si="99"/>
        <v/>
      </c>
      <c r="BV158" s="7" t="str">
        <f t="shared" si="100"/>
        <v/>
      </c>
      <c r="BW158" s="7" t="str">
        <f t="shared" si="75"/>
        <v/>
      </c>
      <c r="BX158" s="7" t="str">
        <f t="shared" si="101"/>
        <v/>
      </c>
      <c r="BY158" s="7" t="str">
        <f t="shared" si="102"/>
        <v/>
      </c>
      <c r="BZ158" s="7">
        <f t="shared" si="103"/>
        <v>3.3333333267364651E-2</v>
      </c>
      <c r="CA158" s="7" t="str">
        <f t="shared" si="104"/>
        <v/>
      </c>
      <c r="CB158" s="54"/>
      <c r="CC158" s="13"/>
      <c r="CD158" s="13"/>
      <c r="CE158" s="13"/>
      <c r="CF158" s="13"/>
      <c r="CG158" s="13"/>
      <c r="CH158" s="13"/>
      <c r="CI158" s="13"/>
      <c r="CJ158" s="13"/>
      <c r="CL158" s="21"/>
    </row>
    <row r="159" spans="2:90" ht="16.5" customHeight="1" thickBot="1" x14ac:dyDescent="0.3">
      <c r="B159" s="114" t="s">
        <v>106</v>
      </c>
      <c r="C159" s="114" t="s">
        <v>195</v>
      </c>
      <c r="D159" s="115">
        <v>3</v>
      </c>
      <c r="E159" s="117">
        <f t="shared" si="105"/>
        <v>44450</v>
      </c>
      <c r="F159" s="118">
        <f t="shared" si="106"/>
        <v>0.30763888888888891</v>
      </c>
      <c r="G159" s="22">
        <v>0.30972222222222223</v>
      </c>
      <c r="H159" s="5">
        <f t="shared" si="76"/>
        <v>4.9999999988358468E-2</v>
      </c>
      <c r="I159" s="6">
        <f t="shared" si="77"/>
        <v>44450.307638888888</v>
      </c>
      <c r="J159" s="6">
        <f t="shared" si="78"/>
        <v>44450.30972222222</v>
      </c>
      <c r="K159" s="23" t="s">
        <v>21</v>
      </c>
      <c r="L159" s="3" t="str">
        <f t="shared" si="107"/>
        <v/>
      </c>
      <c r="M159" s="2">
        <f>IF(OR(K159="Rota",K159="Desliza"),(IF((MAX(N$36:N158))&gt;F$17,(MAX(N$36:N158)),F$17)),N158)</f>
        <v>5900</v>
      </c>
      <c r="N159" s="42">
        <v>5900</v>
      </c>
      <c r="O159" s="2">
        <v>0</v>
      </c>
      <c r="P159" s="3" t="str">
        <f t="shared" si="109"/>
        <v/>
      </c>
      <c r="Q159" s="24"/>
      <c r="R159" s="24"/>
      <c r="S159" s="24"/>
      <c r="T159" s="132" t="str">
        <f t="shared" si="69"/>
        <v/>
      </c>
      <c r="U159" s="25"/>
      <c r="V159" s="25"/>
      <c r="W159" s="24"/>
      <c r="X159" s="26"/>
      <c r="Y159" s="25"/>
      <c r="Z159" s="25"/>
      <c r="AA159" s="3" t="str">
        <f t="shared" si="110"/>
        <v/>
      </c>
      <c r="AB159" s="24"/>
      <c r="AC159" s="26"/>
      <c r="AD159" s="25"/>
      <c r="AE159" s="54"/>
      <c r="AF159" s="54" t="s">
        <v>149</v>
      </c>
      <c r="AG159" s="54"/>
      <c r="AH159" s="54"/>
      <c r="AI159" s="54"/>
      <c r="AJ159" s="54"/>
      <c r="AK159" s="25"/>
      <c r="AL159" s="54" t="str">
        <f t="shared" si="70"/>
        <v/>
      </c>
      <c r="AM159" s="200" t="str">
        <f t="shared" si="71"/>
        <v/>
      </c>
      <c r="AN159" s="201" t="str">
        <f t="shared" si="72"/>
        <v/>
      </c>
      <c r="AO159" s="200" t="str">
        <f t="shared" si="79"/>
        <v/>
      </c>
      <c r="AP159" s="200" t="str">
        <f t="shared" si="73"/>
        <v/>
      </c>
      <c r="AQ159" s="200" t="str">
        <f t="shared" si="74"/>
        <v/>
      </c>
      <c r="AR159" s="200" t="str">
        <f t="shared" si="80"/>
        <v/>
      </c>
      <c r="AS159" s="200">
        <f t="shared" si="81"/>
        <v>0.1</v>
      </c>
      <c r="AT159" s="200" t="str">
        <f t="shared" si="82"/>
        <v/>
      </c>
      <c r="AU159" s="200">
        <f t="shared" si="83"/>
        <v>4.9999999988358468E-2</v>
      </c>
      <c r="AV159" s="54"/>
      <c r="AW159" s="200" t="str">
        <f t="shared" si="84"/>
        <v/>
      </c>
      <c r="AX159" s="201" t="str">
        <f t="shared" si="85"/>
        <v/>
      </c>
      <c r="AY159" s="7" t="str">
        <f t="shared" si="86"/>
        <v/>
      </c>
      <c r="AZ159" s="7" t="str">
        <f t="shared" si="87"/>
        <v/>
      </c>
      <c r="BA159" s="7" t="str">
        <f t="shared" si="88"/>
        <v/>
      </c>
      <c r="BB159" s="7" t="str">
        <f t="shared" si="111"/>
        <v/>
      </c>
      <c r="BC159" s="7" t="str">
        <f t="shared" si="112"/>
        <v/>
      </c>
      <c r="BD159" s="7" t="str">
        <f t="shared" si="113"/>
        <v/>
      </c>
      <c r="BE159" s="7" t="str">
        <f t="shared" si="114"/>
        <v/>
      </c>
      <c r="BF159" s="7" t="str">
        <f t="shared" si="67"/>
        <v/>
      </c>
      <c r="BG159" s="7" t="str">
        <f t="shared" si="68"/>
        <v/>
      </c>
      <c r="BH159" s="7" t="str">
        <f t="shared" si="115"/>
        <v/>
      </c>
      <c r="BI159" s="7" t="str">
        <f t="shared" si="116"/>
        <v/>
      </c>
      <c r="BJ159" s="7" t="str">
        <f t="shared" si="117"/>
        <v/>
      </c>
      <c r="BK159" s="7" t="str">
        <f t="shared" si="89"/>
        <v/>
      </c>
      <c r="BL159" s="7" t="str">
        <f t="shared" si="90"/>
        <v/>
      </c>
      <c r="BM159" s="7" t="str">
        <f t="shared" si="91"/>
        <v/>
      </c>
      <c r="BN159" s="7" t="str">
        <f t="shared" si="92"/>
        <v/>
      </c>
      <c r="BO159" s="7" t="str">
        <f t="shared" si="93"/>
        <v/>
      </c>
      <c r="BP159" s="7" t="str">
        <f t="shared" si="94"/>
        <v/>
      </c>
      <c r="BQ159" s="7" t="str">
        <f t="shared" si="95"/>
        <v/>
      </c>
      <c r="BR159" s="7" t="str">
        <f t="shared" si="96"/>
        <v/>
      </c>
      <c r="BS159" s="7" t="str">
        <f t="shared" si="97"/>
        <v/>
      </c>
      <c r="BT159" s="7" t="str">
        <f t="shared" si="98"/>
        <v/>
      </c>
      <c r="BU159" s="7" t="str">
        <f t="shared" si="99"/>
        <v/>
      </c>
      <c r="BV159" s="7" t="str">
        <f t="shared" si="100"/>
        <v/>
      </c>
      <c r="BW159" s="7" t="str">
        <f t="shared" si="75"/>
        <v/>
      </c>
      <c r="BX159" s="7">
        <f t="shared" si="101"/>
        <v>4.9999999988358468E-2</v>
      </c>
      <c r="BY159" s="7" t="str">
        <f t="shared" si="102"/>
        <v/>
      </c>
      <c r="BZ159" s="7" t="str">
        <f t="shared" si="103"/>
        <v/>
      </c>
      <c r="CA159" s="7" t="str">
        <f t="shared" si="104"/>
        <v/>
      </c>
      <c r="CB159" s="54"/>
      <c r="CC159" s="13"/>
      <c r="CD159" s="13"/>
      <c r="CE159" s="13"/>
      <c r="CF159" s="13"/>
      <c r="CG159" s="13"/>
      <c r="CH159" s="13"/>
      <c r="CI159" s="13"/>
      <c r="CJ159" s="13"/>
      <c r="CL159" s="21"/>
    </row>
    <row r="160" spans="2:90" ht="16.5" customHeight="1" thickBot="1" x14ac:dyDescent="0.3">
      <c r="B160" s="114" t="s">
        <v>106</v>
      </c>
      <c r="C160" s="114" t="s">
        <v>195</v>
      </c>
      <c r="D160" s="115">
        <v>3</v>
      </c>
      <c r="E160" s="117">
        <f t="shared" si="105"/>
        <v>44450</v>
      </c>
      <c r="F160" s="118">
        <f t="shared" si="106"/>
        <v>0.30972222222222223</v>
      </c>
      <c r="G160" s="22">
        <v>0.31458333333333333</v>
      </c>
      <c r="H160" s="5">
        <f t="shared" si="76"/>
        <v>0.11666666669771075</v>
      </c>
      <c r="I160" s="6">
        <f t="shared" si="77"/>
        <v>44450.30972222222</v>
      </c>
      <c r="J160" s="6">
        <f t="shared" si="78"/>
        <v>44450.314583333333</v>
      </c>
      <c r="K160" s="23" t="s">
        <v>141</v>
      </c>
      <c r="L160" s="3" t="str">
        <f t="shared" si="107"/>
        <v/>
      </c>
      <c r="M160" s="2">
        <f>IF(OR(K160="Rota",K160="Desliza"),(IF((MAX(N$36:N159))&gt;F$17,(MAX(N$36:N159)),F$17)),N159)</f>
        <v>5900</v>
      </c>
      <c r="N160" s="42">
        <v>5900</v>
      </c>
      <c r="O160" s="2">
        <f t="shared" si="108"/>
        <v>0</v>
      </c>
      <c r="P160" s="3" t="str">
        <f t="shared" si="109"/>
        <v/>
      </c>
      <c r="Q160" s="24"/>
      <c r="R160" s="24"/>
      <c r="S160" s="24"/>
      <c r="T160" s="132" t="str">
        <f t="shared" si="69"/>
        <v/>
      </c>
      <c r="U160" s="25"/>
      <c r="V160" s="25"/>
      <c r="W160" s="24"/>
      <c r="X160" s="26"/>
      <c r="Y160" s="25"/>
      <c r="Z160" s="25"/>
      <c r="AA160" s="3" t="str">
        <f t="shared" si="110"/>
        <v/>
      </c>
      <c r="AB160" s="24"/>
      <c r="AC160" s="26"/>
      <c r="AD160" s="25"/>
      <c r="AE160" s="54"/>
      <c r="AF160" s="54" t="s">
        <v>149</v>
      </c>
      <c r="AG160" s="54"/>
      <c r="AH160" s="54"/>
      <c r="AI160" s="54"/>
      <c r="AJ160" s="54"/>
      <c r="AK160" s="25"/>
      <c r="AL160" s="54" t="str">
        <f t="shared" si="70"/>
        <v/>
      </c>
      <c r="AM160" s="200" t="str">
        <f t="shared" si="71"/>
        <v/>
      </c>
      <c r="AN160" s="201" t="str">
        <f t="shared" si="72"/>
        <v/>
      </c>
      <c r="AO160" s="200" t="str">
        <f t="shared" si="79"/>
        <v/>
      </c>
      <c r="AP160" s="200" t="str">
        <f t="shared" si="73"/>
        <v/>
      </c>
      <c r="AQ160" s="200">
        <f t="shared" si="74"/>
        <v>8.3000000000000004E-2</v>
      </c>
      <c r="AR160" s="200" t="str">
        <f t="shared" si="80"/>
        <v/>
      </c>
      <c r="AS160" s="200" t="str">
        <f t="shared" si="81"/>
        <v/>
      </c>
      <c r="AT160" s="200" t="str">
        <f t="shared" si="82"/>
        <v/>
      </c>
      <c r="AU160" s="200">
        <f t="shared" si="83"/>
        <v>0.11666666669771075</v>
      </c>
      <c r="AV160" s="54">
        <v>0.78333333344198763</v>
      </c>
      <c r="AW160" s="200" t="str">
        <f t="shared" si="84"/>
        <v/>
      </c>
      <c r="AX160" s="201" t="str">
        <f t="shared" si="85"/>
        <v/>
      </c>
      <c r="AY160" s="7" t="str">
        <f t="shared" si="86"/>
        <v/>
      </c>
      <c r="AZ160" s="7" t="str">
        <f t="shared" si="87"/>
        <v/>
      </c>
      <c r="BA160" s="7" t="str">
        <f t="shared" si="88"/>
        <v/>
      </c>
      <c r="BB160" s="7" t="str">
        <f t="shared" si="111"/>
        <v/>
      </c>
      <c r="BC160" s="7" t="str">
        <f t="shared" si="112"/>
        <v/>
      </c>
      <c r="BD160" s="7" t="str">
        <f t="shared" si="113"/>
        <v/>
      </c>
      <c r="BE160" s="7" t="str">
        <f t="shared" si="114"/>
        <v/>
      </c>
      <c r="BF160" s="7" t="str">
        <f t="shared" si="67"/>
        <v/>
      </c>
      <c r="BG160" s="7" t="str">
        <f t="shared" si="68"/>
        <v/>
      </c>
      <c r="BH160" s="7" t="str">
        <f t="shared" si="115"/>
        <v/>
      </c>
      <c r="BI160" s="7" t="str">
        <f t="shared" si="116"/>
        <v/>
      </c>
      <c r="BJ160" s="7" t="str">
        <f t="shared" si="117"/>
        <v/>
      </c>
      <c r="BK160" s="7" t="str">
        <f t="shared" si="89"/>
        <v/>
      </c>
      <c r="BL160" s="7" t="str">
        <f t="shared" si="90"/>
        <v/>
      </c>
      <c r="BM160" s="7" t="str">
        <f t="shared" si="91"/>
        <v/>
      </c>
      <c r="BN160" s="7" t="str">
        <f t="shared" si="92"/>
        <v/>
      </c>
      <c r="BO160" s="7" t="str">
        <f t="shared" si="93"/>
        <v/>
      </c>
      <c r="BP160" s="7" t="str">
        <f t="shared" si="94"/>
        <v/>
      </c>
      <c r="BQ160" s="7" t="str">
        <f t="shared" si="95"/>
        <v/>
      </c>
      <c r="BR160" s="7" t="str">
        <f t="shared" si="96"/>
        <v/>
      </c>
      <c r="BS160" s="7" t="str">
        <f t="shared" si="97"/>
        <v/>
      </c>
      <c r="BT160" s="7" t="str">
        <f t="shared" si="98"/>
        <v/>
      </c>
      <c r="BU160" s="7" t="str">
        <f t="shared" si="99"/>
        <v/>
      </c>
      <c r="BV160" s="7">
        <f t="shared" si="100"/>
        <v>0.11666666669771075</v>
      </c>
      <c r="BW160" s="7" t="str">
        <f t="shared" si="75"/>
        <v/>
      </c>
      <c r="BX160" s="7" t="str">
        <f t="shared" si="101"/>
        <v/>
      </c>
      <c r="BY160" s="7" t="str">
        <f t="shared" si="102"/>
        <v/>
      </c>
      <c r="BZ160" s="7" t="str">
        <f t="shared" si="103"/>
        <v/>
      </c>
      <c r="CA160" s="7" t="str">
        <f t="shared" si="104"/>
        <v/>
      </c>
      <c r="CB160" s="54"/>
      <c r="CC160" s="13"/>
      <c r="CD160" s="13"/>
      <c r="CE160" s="13"/>
      <c r="CF160" s="13"/>
      <c r="CG160" s="13"/>
      <c r="CH160" s="13"/>
      <c r="CI160" s="13"/>
      <c r="CJ160" s="13"/>
      <c r="CL160" s="21"/>
    </row>
    <row r="161" spans="2:90" ht="16.5" customHeight="1" thickBot="1" x14ac:dyDescent="0.3">
      <c r="B161" s="114" t="s">
        <v>106</v>
      </c>
      <c r="C161" s="114" t="s">
        <v>195</v>
      </c>
      <c r="D161" s="115">
        <v>3</v>
      </c>
      <c r="E161" s="117">
        <f t="shared" si="105"/>
        <v>44450</v>
      </c>
      <c r="F161" s="118">
        <f t="shared" si="106"/>
        <v>0.31458333333333333</v>
      </c>
      <c r="G161" s="22">
        <v>0.31736111111111115</v>
      </c>
      <c r="H161" s="5">
        <f t="shared" si="76"/>
        <v>6.6666666709352285E-2</v>
      </c>
      <c r="I161" s="6">
        <f t="shared" si="77"/>
        <v>44450.314583333333</v>
      </c>
      <c r="J161" s="6">
        <f t="shared" si="78"/>
        <v>44450.317361111112</v>
      </c>
      <c r="K161" s="23" t="s">
        <v>12</v>
      </c>
      <c r="L161" s="3">
        <f t="shared" si="107"/>
        <v>6.6666666709352285E-2</v>
      </c>
      <c r="M161" s="2">
        <f>IF(OR(K161="Rota",K161="Desliza"),(IF((MAX(N$36:N160))&gt;F$17,(MAX(N$36:N160)),F$17)),N160)</f>
        <v>5900</v>
      </c>
      <c r="N161" s="42">
        <v>5900</v>
      </c>
      <c r="O161" s="2">
        <f t="shared" si="108"/>
        <v>0</v>
      </c>
      <c r="P161" s="3" t="str">
        <f t="shared" si="109"/>
        <v/>
      </c>
      <c r="Q161" s="24"/>
      <c r="R161" s="24"/>
      <c r="S161" s="24"/>
      <c r="T161" s="132" t="str">
        <f t="shared" si="69"/>
        <v/>
      </c>
      <c r="U161" s="25"/>
      <c r="V161" s="25"/>
      <c r="W161" s="24"/>
      <c r="X161" s="26"/>
      <c r="Y161" s="25"/>
      <c r="Z161" s="25"/>
      <c r="AA161" s="3" t="str">
        <f t="shared" si="110"/>
        <v/>
      </c>
      <c r="AB161" s="24"/>
      <c r="AC161" s="26"/>
      <c r="AD161" s="25"/>
      <c r="AE161" s="54"/>
      <c r="AF161" s="54" t="s">
        <v>149</v>
      </c>
      <c r="AG161" s="54"/>
      <c r="AH161" s="54"/>
      <c r="AI161" s="54"/>
      <c r="AJ161" s="54"/>
      <c r="AK161" s="25"/>
      <c r="AL161" s="54" t="str">
        <f t="shared" si="70"/>
        <v/>
      </c>
      <c r="AM161" s="200" t="str">
        <f t="shared" si="71"/>
        <v/>
      </c>
      <c r="AN161" s="201" t="str">
        <f t="shared" si="72"/>
        <v/>
      </c>
      <c r="AO161" s="200" t="str">
        <f t="shared" si="79"/>
        <v/>
      </c>
      <c r="AP161" s="200" t="str">
        <f t="shared" si="73"/>
        <v/>
      </c>
      <c r="AQ161" s="200" t="str">
        <f t="shared" si="74"/>
        <v/>
      </c>
      <c r="AR161" s="200" t="str">
        <f t="shared" si="80"/>
        <v/>
      </c>
      <c r="AS161" s="200" t="str">
        <f t="shared" si="81"/>
        <v/>
      </c>
      <c r="AT161" s="200" t="str">
        <f t="shared" si="82"/>
        <v/>
      </c>
      <c r="AU161" s="200">
        <f t="shared" si="83"/>
        <v>6.6666666709352285E-2</v>
      </c>
      <c r="AV161" s="54">
        <v>0.29999999993015081</v>
      </c>
      <c r="AW161" s="200" t="str">
        <f t="shared" si="84"/>
        <v/>
      </c>
      <c r="AX161" s="201" t="str">
        <f t="shared" si="85"/>
        <v/>
      </c>
      <c r="AY161" s="7" t="str">
        <f t="shared" si="86"/>
        <v/>
      </c>
      <c r="AZ161" s="7" t="str">
        <f t="shared" si="87"/>
        <v/>
      </c>
      <c r="BA161" s="7" t="str">
        <f t="shared" si="88"/>
        <v/>
      </c>
      <c r="BB161" s="7" t="str">
        <f t="shared" si="111"/>
        <v/>
      </c>
      <c r="BC161" s="7" t="str">
        <f t="shared" si="112"/>
        <v/>
      </c>
      <c r="BD161" s="7" t="str">
        <f t="shared" si="113"/>
        <v/>
      </c>
      <c r="BE161" s="7" t="str">
        <f t="shared" si="114"/>
        <v/>
      </c>
      <c r="BF161" s="7" t="str">
        <f t="shared" si="67"/>
        <v/>
      </c>
      <c r="BG161" s="7" t="str">
        <f t="shared" si="68"/>
        <v/>
      </c>
      <c r="BH161" s="7" t="str">
        <f t="shared" si="115"/>
        <v/>
      </c>
      <c r="BI161" s="7" t="str">
        <f t="shared" si="116"/>
        <v/>
      </c>
      <c r="BJ161" s="7" t="str">
        <f t="shared" si="117"/>
        <v/>
      </c>
      <c r="BK161" s="7" t="str">
        <f t="shared" si="89"/>
        <v/>
      </c>
      <c r="BL161" s="7" t="str">
        <f t="shared" si="90"/>
        <v/>
      </c>
      <c r="BM161" s="7" t="str">
        <f t="shared" si="91"/>
        <v/>
      </c>
      <c r="BN161" s="7" t="str">
        <f t="shared" si="92"/>
        <v/>
      </c>
      <c r="BO161" s="7" t="str">
        <f t="shared" si="93"/>
        <v/>
      </c>
      <c r="BP161" s="7" t="str">
        <f t="shared" si="94"/>
        <v/>
      </c>
      <c r="BQ161" s="7" t="str">
        <f t="shared" si="95"/>
        <v/>
      </c>
      <c r="BR161" s="7" t="str">
        <f t="shared" si="96"/>
        <v/>
      </c>
      <c r="BS161" s="7" t="str">
        <f t="shared" si="97"/>
        <v/>
      </c>
      <c r="BT161" s="7" t="str">
        <f t="shared" si="98"/>
        <v/>
      </c>
      <c r="BU161" s="7" t="str">
        <f t="shared" si="99"/>
        <v/>
      </c>
      <c r="BV161" s="7" t="str">
        <f t="shared" si="100"/>
        <v/>
      </c>
      <c r="BW161" s="7" t="str">
        <f t="shared" si="75"/>
        <v/>
      </c>
      <c r="BX161" s="7" t="str">
        <f t="shared" si="101"/>
        <v/>
      </c>
      <c r="BY161" s="7" t="str">
        <f t="shared" si="102"/>
        <v/>
      </c>
      <c r="BZ161" s="7" t="str">
        <f t="shared" si="103"/>
        <v/>
      </c>
      <c r="CA161" s="7" t="str">
        <f t="shared" si="104"/>
        <v/>
      </c>
      <c r="CB161" s="54"/>
      <c r="CC161" s="13"/>
      <c r="CD161" s="13"/>
      <c r="CE161" s="13"/>
      <c r="CF161" s="13"/>
      <c r="CG161" s="13"/>
      <c r="CH161" s="13"/>
      <c r="CI161" s="13"/>
      <c r="CJ161" s="13"/>
      <c r="CL161" s="21"/>
    </row>
    <row r="162" spans="2:90" ht="16.5" customHeight="1" thickBot="1" x14ac:dyDescent="0.3">
      <c r="B162" s="114" t="s">
        <v>106</v>
      </c>
      <c r="C162" s="114" t="s">
        <v>195</v>
      </c>
      <c r="D162" s="115">
        <v>3</v>
      </c>
      <c r="E162" s="117">
        <f t="shared" si="105"/>
        <v>44450</v>
      </c>
      <c r="F162" s="118">
        <f t="shared" si="106"/>
        <v>0.31736111111111115</v>
      </c>
      <c r="G162" s="22">
        <v>0.41805555555555557</v>
      </c>
      <c r="H162" s="5">
        <f t="shared" si="76"/>
        <v>2.4166666666860692</v>
      </c>
      <c r="I162" s="6">
        <f t="shared" si="77"/>
        <v>44450.317361111112</v>
      </c>
      <c r="J162" s="6">
        <f t="shared" si="78"/>
        <v>44450.418055555558</v>
      </c>
      <c r="K162" s="23" t="s">
        <v>17</v>
      </c>
      <c r="L162" s="3" t="str">
        <f t="shared" si="107"/>
        <v/>
      </c>
      <c r="M162" s="2">
        <f>IF(OR(K162="Rota",K162="Desliza"),(IF((MAX(N$36:N161))&gt;F$17,(MAX(N$36:N161)),F$17)),N161)</f>
        <v>5900</v>
      </c>
      <c r="N162" s="42">
        <v>5994</v>
      </c>
      <c r="O162" s="2">
        <f t="shared" si="108"/>
        <v>94</v>
      </c>
      <c r="P162" s="3">
        <f t="shared" si="109"/>
        <v>38.896551723825645</v>
      </c>
      <c r="Q162" s="24"/>
      <c r="R162" s="24"/>
      <c r="S162" s="24">
        <v>70</v>
      </c>
      <c r="T162" s="132">
        <f t="shared" si="69"/>
        <v>70</v>
      </c>
      <c r="U162" s="25">
        <v>18</v>
      </c>
      <c r="V162" s="25">
        <v>1000</v>
      </c>
      <c r="W162" s="24">
        <v>16</v>
      </c>
      <c r="X162" s="26">
        <v>11</v>
      </c>
      <c r="Y162" s="25">
        <v>1800</v>
      </c>
      <c r="Z162" s="25">
        <v>1800</v>
      </c>
      <c r="AA162" s="3" t="str">
        <f t="shared" si="110"/>
        <v/>
      </c>
      <c r="AB162" s="24">
        <v>193</v>
      </c>
      <c r="AC162" s="26">
        <v>236</v>
      </c>
      <c r="AD162" s="25">
        <v>199</v>
      </c>
      <c r="AE162" s="54"/>
      <c r="AF162" s="54" t="s">
        <v>149</v>
      </c>
      <c r="AG162" s="54"/>
      <c r="AH162" s="54"/>
      <c r="AI162" s="54"/>
      <c r="AJ162" s="54"/>
      <c r="AK162" s="25"/>
      <c r="AL162" s="54">
        <f t="shared" si="70"/>
        <v>30</v>
      </c>
      <c r="AM162" s="200">
        <f t="shared" si="71"/>
        <v>33</v>
      </c>
      <c r="AN162" s="201">
        <f t="shared" si="72"/>
        <v>30</v>
      </c>
      <c r="AO162" s="200" t="str">
        <f t="shared" si="79"/>
        <v/>
      </c>
      <c r="AP162" s="200" t="str">
        <f t="shared" si="73"/>
        <v/>
      </c>
      <c r="AQ162" s="200" t="str">
        <f t="shared" si="74"/>
        <v/>
      </c>
      <c r="AR162" s="200" t="str">
        <f t="shared" si="80"/>
        <v/>
      </c>
      <c r="AS162" s="200" t="str">
        <f t="shared" si="81"/>
        <v/>
      </c>
      <c r="AT162" s="200">
        <f t="shared" si="82"/>
        <v>94</v>
      </c>
      <c r="AU162" s="200">
        <f t="shared" si="83"/>
        <v>2.4166666666860692</v>
      </c>
      <c r="AV162" s="54">
        <v>2.6833333333488554</v>
      </c>
      <c r="AW162" s="200">
        <f t="shared" si="84"/>
        <v>35.03105590041848</v>
      </c>
      <c r="AX162" s="201">
        <f t="shared" si="85"/>
        <v>38.896551723825645</v>
      </c>
      <c r="AY162" s="7" t="str">
        <f t="shared" si="86"/>
        <v/>
      </c>
      <c r="AZ162" s="7">
        <f t="shared" si="87"/>
        <v>35.03105590041848</v>
      </c>
      <c r="BA162" s="7" t="str">
        <f t="shared" si="88"/>
        <v/>
      </c>
      <c r="BB162" s="7">
        <f t="shared" si="111"/>
        <v>94</v>
      </c>
      <c r="BC162" s="7" t="str">
        <f t="shared" si="112"/>
        <v/>
      </c>
      <c r="BD162" s="7" t="str">
        <f t="shared" si="113"/>
        <v/>
      </c>
      <c r="BE162" s="7" t="str">
        <f t="shared" si="114"/>
        <v/>
      </c>
      <c r="BF162" s="7">
        <f t="shared" ref="BF162:BF225" si="118">IF(AND(O162&gt;0,AF162="Día",OR(K162="Desliza",K162="Rota")),O162,"")</f>
        <v>94</v>
      </c>
      <c r="BG162" s="7" t="str">
        <f t="shared" ref="BG162:BG225" si="119">IF(AND(O162&gt;0,AF162="Noche",OR(K162="Desliza",K162="Rota")),O162,"")</f>
        <v/>
      </c>
      <c r="BH162" s="7" t="str">
        <f t="shared" si="115"/>
        <v/>
      </c>
      <c r="BI162" s="7" t="str">
        <f t="shared" si="116"/>
        <v/>
      </c>
      <c r="BJ162" s="7" t="str">
        <f t="shared" si="117"/>
        <v/>
      </c>
      <c r="BK162" s="7" t="str">
        <f t="shared" si="89"/>
        <v/>
      </c>
      <c r="BL162" s="7" t="str">
        <f t="shared" si="90"/>
        <v/>
      </c>
      <c r="BM162" s="7" t="str">
        <f t="shared" si="91"/>
        <v/>
      </c>
      <c r="BN162" s="7" t="str">
        <f t="shared" si="92"/>
        <v/>
      </c>
      <c r="BO162" s="7" t="str">
        <f t="shared" si="93"/>
        <v/>
      </c>
      <c r="BP162" s="7" t="str">
        <f t="shared" si="94"/>
        <v/>
      </c>
      <c r="BQ162" s="7" t="str">
        <f t="shared" si="95"/>
        <v/>
      </c>
      <c r="BR162" s="7" t="str">
        <f t="shared" si="96"/>
        <v/>
      </c>
      <c r="BS162" s="7" t="str">
        <f t="shared" si="97"/>
        <v/>
      </c>
      <c r="BT162" s="7" t="str">
        <f t="shared" si="98"/>
        <v/>
      </c>
      <c r="BU162" s="7" t="str">
        <f t="shared" si="99"/>
        <v/>
      </c>
      <c r="BV162" s="7" t="str">
        <f t="shared" si="100"/>
        <v/>
      </c>
      <c r="BW162" s="7" t="str">
        <f t="shared" si="75"/>
        <v/>
      </c>
      <c r="BX162" s="7" t="str">
        <f t="shared" si="101"/>
        <v/>
      </c>
      <c r="BY162" s="7" t="str">
        <f t="shared" si="102"/>
        <v/>
      </c>
      <c r="BZ162" s="7" t="str">
        <f t="shared" si="103"/>
        <v/>
      </c>
      <c r="CA162" s="7" t="str">
        <f t="shared" si="104"/>
        <v/>
      </c>
      <c r="CB162" s="54"/>
      <c r="CC162" s="13"/>
      <c r="CD162" s="13"/>
      <c r="CE162" s="13"/>
      <c r="CF162" s="13"/>
      <c r="CG162" s="13"/>
      <c r="CH162" s="13"/>
      <c r="CI162" s="13"/>
      <c r="CJ162" s="13"/>
      <c r="CL162" s="21"/>
    </row>
    <row r="163" spans="2:90" ht="16.5" customHeight="1" thickBot="1" x14ac:dyDescent="0.3">
      <c r="B163" s="114" t="s">
        <v>106</v>
      </c>
      <c r="C163" s="114" t="s">
        <v>195</v>
      </c>
      <c r="D163" s="115">
        <v>3</v>
      </c>
      <c r="E163" s="117">
        <f t="shared" si="105"/>
        <v>44450</v>
      </c>
      <c r="F163" s="118">
        <f t="shared" si="106"/>
        <v>0.41805555555555557</v>
      </c>
      <c r="G163" s="22">
        <v>0.4201388888888889</v>
      </c>
      <c r="H163" s="5">
        <f t="shared" si="76"/>
        <v>4.9999999988358468E-2</v>
      </c>
      <c r="I163" s="6">
        <f t="shared" si="77"/>
        <v>44450.418055555558</v>
      </c>
      <c r="J163" s="6">
        <f t="shared" si="78"/>
        <v>44450.420138888891</v>
      </c>
      <c r="K163" s="23" t="s">
        <v>5</v>
      </c>
      <c r="L163" s="3" t="str">
        <f t="shared" si="107"/>
        <v/>
      </c>
      <c r="M163" s="2">
        <f>IF(OR(K163="Rota",K163="Desliza"),(IF((MAX(N$36:N162))&gt;F$17,(MAX(N$36:N162)),F$17)),N162)</f>
        <v>5994</v>
      </c>
      <c r="N163" s="42">
        <v>5994</v>
      </c>
      <c r="O163" s="2">
        <f t="shared" si="108"/>
        <v>0</v>
      </c>
      <c r="P163" s="3" t="str">
        <f t="shared" si="109"/>
        <v/>
      </c>
      <c r="Q163" s="24"/>
      <c r="R163" s="24"/>
      <c r="S163" s="24"/>
      <c r="T163" s="132" t="str">
        <f t="shared" si="69"/>
        <v/>
      </c>
      <c r="U163" s="25"/>
      <c r="V163" s="25"/>
      <c r="W163" s="24"/>
      <c r="X163" s="26"/>
      <c r="Y163" s="25"/>
      <c r="Z163" s="25"/>
      <c r="AA163" s="3" t="str">
        <f t="shared" si="110"/>
        <v/>
      </c>
      <c r="AB163" s="24"/>
      <c r="AC163" s="26"/>
      <c r="AD163" s="25"/>
      <c r="AE163" s="54"/>
      <c r="AF163" s="54" t="s">
        <v>149</v>
      </c>
      <c r="AG163" s="54"/>
      <c r="AH163" s="54"/>
      <c r="AI163" s="54"/>
      <c r="AJ163" s="54"/>
      <c r="AK163" s="25"/>
      <c r="AL163" s="54" t="str">
        <f t="shared" si="70"/>
        <v/>
      </c>
      <c r="AM163" s="200" t="str">
        <f t="shared" si="71"/>
        <v/>
      </c>
      <c r="AN163" s="201" t="str">
        <f t="shared" si="72"/>
        <v/>
      </c>
      <c r="AO163" s="200" t="str">
        <f t="shared" si="79"/>
        <v/>
      </c>
      <c r="AP163" s="200" t="str">
        <f t="shared" si="73"/>
        <v/>
      </c>
      <c r="AQ163" s="200" t="str">
        <f t="shared" si="74"/>
        <v/>
      </c>
      <c r="AR163" s="200">
        <f t="shared" si="80"/>
        <v>0.05</v>
      </c>
      <c r="AS163" s="200" t="str">
        <f t="shared" si="81"/>
        <v/>
      </c>
      <c r="AT163" s="200" t="str">
        <f t="shared" si="82"/>
        <v/>
      </c>
      <c r="AU163" s="200">
        <f t="shared" si="83"/>
        <v>4.9999999988358468E-2</v>
      </c>
      <c r="AV163" s="54"/>
      <c r="AW163" s="200" t="str">
        <f t="shared" si="84"/>
        <v/>
      </c>
      <c r="AX163" s="201" t="str">
        <f t="shared" si="85"/>
        <v/>
      </c>
      <c r="AY163" s="7" t="str">
        <f t="shared" si="86"/>
        <v/>
      </c>
      <c r="AZ163" s="7" t="str">
        <f t="shared" si="87"/>
        <v/>
      </c>
      <c r="BA163" s="7" t="str">
        <f t="shared" si="88"/>
        <v/>
      </c>
      <c r="BB163" s="7" t="str">
        <f t="shared" si="111"/>
        <v/>
      </c>
      <c r="BC163" s="7" t="str">
        <f t="shared" si="112"/>
        <v/>
      </c>
      <c r="BD163" s="7" t="str">
        <f t="shared" si="113"/>
        <v/>
      </c>
      <c r="BE163" s="7" t="str">
        <f t="shared" si="114"/>
        <v/>
      </c>
      <c r="BF163" s="7" t="str">
        <f t="shared" si="118"/>
        <v/>
      </c>
      <c r="BG163" s="7" t="str">
        <f t="shared" si="119"/>
        <v/>
      </c>
      <c r="BH163" s="7" t="str">
        <f t="shared" si="115"/>
        <v/>
      </c>
      <c r="BI163" s="7" t="str">
        <f t="shared" si="116"/>
        <v/>
      </c>
      <c r="BJ163" s="7" t="str">
        <f t="shared" si="117"/>
        <v/>
      </c>
      <c r="BK163" s="7" t="str">
        <f t="shared" si="89"/>
        <v/>
      </c>
      <c r="BL163" s="7" t="str">
        <f t="shared" si="90"/>
        <v/>
      </c>
      <c r="BM163" s="7" t="str">
        <f t="shared" si="91"/>
        <v/>
      </c>
      <c r="BN163" s="7" t="str">
        <f t="shared" si="92"/>
        <v/>
      </c>
      <c r="BO163" s="7" t="str">
        <f t="shared" si="93"/>
        <v/>
      </c>
      <c r="BP163" s="7" t="str">
        <f t="shared" si="94"/>
        <v/>
      </c>
      <c r="BQ163" s="7" t="str">
        <f t="shared" si="95"/>
        <v/>
      </c>
      <c r="BR163" s="7" t="str">
        <f t="shared" si="96"/>
        <v/>
      </c>
      <c r="BS163" s="7" t="str">
        <f t="shared" si="97"/>
        <v/>
      </c>
      <c r="BT163" s="7" t="str">
        <f t="shared" si="98"/>
        <v/>
      </c>
      <c r="BU163" s="7" t="str">
        <f t="shared" si="99"/>
        <v/>
      </c>
      <c r="BV163" s="7" t="str">
        <f t="shared" si="100"/>
        <v/>
      </c>
      <c r="BW163" s="7" t="str">
        <f t="shared" si="75"/>
        <v/>
      </c>
      <c r="BX163" s="7" t="str">
        <f t="shared" si="101"/>
        <v/>
      </c>
      <c r="BY163" s="7" t="str">
        <f t="shared" si="102"/>
        <v/>
      </c>
      <c r="BZ163" s="7">
        <f t="shared" si="103"/>
        <v>4.9999999988358468E-2</v>
      </c>
      <c r="CA163" s="7" t="str">
        <f t="shared" si="104"/>
        <v/>
      </c>
      <c r="CB163" s="54"/>
      <c r="CC163" s="13"/>
      <c r="CD163" s="13"/>
      <c r="CE163" s="13"/>
      <c r="CF163" s="13"/>
      <c r="CG163" s="13"/>
      <c r="CH163" s="13"/>
      <c r="CI163" s="13"/>
      <c r="CJ163" s="13"/>
      <c r="CL163" s="21"/>
    </row>
    <row r="164" spans="2:90" ht="16.5" customHeight="1" thickBot="1" x14ac:dyDescent="0.3">
      <c r="B164" s="114" t="s">
        <v>106</v>
      </c>
      <c r="C164" s="114" t="s">
        <v>195</v>
      </c>
      <c r="D164" s="115">
        <v>3</v>
      </c>
      <c r="E164" s="117">
        <f t="shared" si="105"/>
        <v>44450</v>
      </c>
      <c r="F164" s="118">
        <f t="shared" si="106"/>
        <v>0.4201388888888889</v>
      </c>
      <c r="G164" s="22">
        <v>0.42569444444444443</v>
      </c>
      <c r="H164" s="5">
        <f t="shared" si="76"/>
        <v>0.13333333324408159</v>
      </c>
      <c r="I164" s="6">
        <f t="shared" si="77"/>
        <v>44450.420138888891</v>
      </c>
      <c r="J164" s="6">
        <f t="shared" si="78"/>
        <v>44450.425694444442</v>
      </c>
      <c r="K164" s="23" t="s">
        <v>21</v>
      </c>
      <c r="L164" s="3" t="str">
        <f t="shared" si="107"/>
        <v/>
      </c>
      <c r="M164" s="2">
        <f>IF(OR(K164="Rota",K164="Desliza"),(IF((MAX(N$36:N163))&gt;F$17,(MAX(N$36:N163)),F$17)),N163)</f>
        <v>5994</v>
      </c>
      <c r="N164" s="42">
        <v>5994</v>
      </c>
      <c r="O164" s="2">
        <f t="shared" si="108"/>
        <v>0</v>
      </c>
      <c r="P164" s="3" t="str">
        <f t="shared" si="109"/>
        <v/>
      </c>
      <c r="Q164" s="24"/>
      <c r="R164" s="24"/>
      <c r="S164" s="24"/>
      <c r="T164" s="132" t="str">
        <f t="shared" ref="T164:T227" si="120">IF(K164="Comentario","",IF(D164="","",IF(D164=$L$8,IF(V164="",IF(S164="","",S164),(IF($L$11="",0,$L$11*V164))+IF(S164="",0,S164)),IF(D164=$P$8,IF(V164="",IF(S164="","",S164),IF(S164="",0,S164)+(IF($P$11="",0,$P$11*V164))),IF(D164=$T$8,IF(V164="",IF(S164="","",S164),S164+(IF($T$11="",0,$T$11*V164))),IF(D164=$P$8,IF(V164="",IF(S164="","",S164),IF(S164="",0,S164)+(IF($P$11="",0,$P$11*V164))),IF(D164=$L$24,IF(V164="",IF(S164="","",S164),IF(S164="",0,S164)+(IF($L$27="",0,$L$27*V164))),IF(D164=$P$24,IF(V164="",IF(S164="","",S164),IF(S164="",0,S164)+(IF($P$27="",0,$P$27*V164))),IF(D164=$AB$8,IF(V164="",IF(S164="","",S164),IF(S164="",0,S164)+(IF($AB$11="",0,$AB$11*V164))),IF(D164=$AG$8,IF(V164="",IF(S164="","",S164),IF(S164="",0,S164)+(IF($AG$11="",0,$AG$11*V164))),IF(D164=$AK$8,IF(V164="",IF(S164="","",S164),IF(S164="",0,S164)+(IF($AK$11="",0,$AK$11*V164))),IF(D164=$T$24,IF(V164="",IF(S164="","",S164),IF(S164="",0,S164)+(IF($T$27="",0,$T$27*V164))),IF(D164=$X$24,IF(V164="",IF(S164="","",S164),IF(S164="",0,S164)+(IF($X$27="",0,$X$27*V164))),IF(D164=$X$8,IF(V164="",IF(S164="","",S164),IF(S164="",0,S164)+(IF($X$11="",0,$X$11*V164)))))))))))))))))</f>
        <v/>
      </c>
      <c r="U164" s="25"/>
      <c r="V164" s="25"/>
      <c r="W164" s="24"/>
      <c r="X164" s="26"/>
      <c r="Y164" s="25"/>
      <c r="Z164" s="25"/>
      <c r="AA164" s="3" t="str">
        <f t="shared" si="110"/>
        <v/>
      </c>
      <c r="AB164" s="24"/>
      <c r="AC164" s="26"/>
      <c r="AD164" s="25"/>
      <c r="AE164" s="54"/>
      <c r="AF164" s="54" t="s">
        <v>149</v>
      </c>
      <c r="AG164" s="54"/>
      <c r="AH164" s="54"/>
      <c r="AI164" s="54"/>
      <c r="AJ164" s="54"/>
      <c r="AK164" s="25"/>
      <c r="AL164" s="54" t="str">
        <f t="shared" ref="AL164:AL227" si="121">IF(OR(K164="Rota",K164="Desliza"),IF(OR(M164="",N164=""),"",IF(K164="Comentario","",IF(M164=N164,"",LOOKUP(M164,CM$12:CM$23,CN$12:CN$23)))),"")</f>
        <v/>
      </c>
      <c r="AM164" s="200" t="str">
        <f t="shared" ref="AM164:AM227" si="122">IF(OR(K164="Rota",K164="Desliza"),IF(OR(M164="",N164=""),"",IF(K164="Comentario","",IF(M164=N164,"",LOOKUP(M164,CK$12:CK$23,CL$12:CL$23)))),"")</f>
        <v/>
      </c>
      <c r="AN164" s="201" t="str">
        <f t="shared" ref="AN164:AN227" si="123">IF(OR(K164="Rota",K164="Desliza",K164="Conexión",K164="Survey",K164="Extraordinario"),IF(OR(M164="",N164=""),"",IF(K164="Comentario","",IF(M164=N164,"",LOOKUP(M164,CM$12:CM$23,CN$12:CN$23)))),"")</f>
        <v/>
      </c>
      <c r="AO164" s="200" t="str">
        <f t="shared" si="79"/>
        <v/>
      </c>
      <c r="AP164" s="200" t="str">
        <f t="shared" ref="AP164:AP227" si="124">IF(OR(K164="RIH OH",K164="RIH CSG",K164="POOH OH",K164="POOH CSG"),IF(OR(M164="",N164=""),"",IF(K164="Comentario","",IF(M164=N164,"",LOOKUP(M164,CO$12:CO$23,CP$12:CP$23)))),"")</f>
        <v/>
      </c>
      <c r="AQ164" s="200" t="str">
        <f t="shared" ref="AQ164:AQ227" si="125">IF(K164="Conexión",IF(OR(M164="",N164=""),"",IF(K164="Comentario","",LOOKUP(M164,CQ$12:CQ$23,CR$12:CR$23))),"")</f>
        <v/>
      </c>
      <c r="AR164" s="200" t="str">
        <f t="shared" si="80"/>
        <v/>
      </c>
      <c r="AS164" s="200">
        <f t="shared" si="81"/>
        <v>0.1</v>
      </c>
      <c r="AT164" s="200" t="str">
        <f t="shared" si="82"/>
        <v/>
      </c>
      <c r="AU164" s="200">
        <f t="shared" si="83"/>
        <v>0.13333333324408159</v>
      </c>
      <c r="AV164" s="54"/>
      <c r="AW164" s="200" t="str">
        <f t="shared" si="84"/>
        <v/>
      </c>
      <c r="AX164" s="201" t="str">
        <f t="shared" si="85"/>
        <v/>
      </c>
      <c r="AY164" s="7" t="str">
        <f t="shared" si="86"/>
        <v/>
      </c>
      <c r="AZ164" s="7" t="str">
        <f t="shared" si="87"/>
        <v/>
      </c>
      <c r="BA164" s="7" t="str">
        <f t="shared" si="88"/>
        <v/>
      </c>
      <c r="BB164" s="7" t="str">
        <f t="shared" si="111"/>
        <v/>
      </c>
      <c r="BC164" s="7" t="str">
        <f t="shared" si="112"/>
        <v/>
      </c>
      <c r="BD164" s="7" t="str">
        <f t="shared" si="113"/>
        <v/>
      </c>
      <c r="BE164" s="7" t="str">
        <f t="shared" si="114"/>
        <v/>
      </c>
      <c r="BF164" s="7" t="str">
        <f t="shared" si="118"/>
        <v/>
      </c>
      <c r="BG164" s="7" t="str">
        <f t="shared" si="119"/>
        <v/>
      </c>
      <c r="BH164" s="7" t="str">
        <f t="shared" si="115"/>
        <v/>
      </c>
      <c r="BI164" s="7" t="str">
        <f t="shared" si="116"/>
        <v/>
      </c>
      <c r="BJ164" s="7" t="str">
        <f t="shared" si="117"/>
        <v/>
      </c>
      <c r="BK164" s="7" t="str">
        <f t="shared" si="89"/>
        <v/>
      </c>
      <c r="BL164" s="7" t="str">
        <f t="shared" si="90"/>
        <v/>
      </c>
      <c r="BM164" s="7" t="str">
        <f t="shared" si="91"/>
        <v/>
      </c>
      <c r="BN164" s="7" t="str">
        <f t="shared" si="92"/>
        <v/>
      </c>
      <c r="BO164" s="7" t="str">
        <f t="shared" si="93"/>
        <v/>
      </c>
      <c r="BP164" s="7" t="str">
        <f t="shared" si="94"/>
        <v/>
      </c>
      <c r="BQ164" s="7" t="str">
        <f t="shared" si="95"/>
        <v/>
      </c>
      <c r="BR164" s="7" t="str">
        <f t="shared" si="96"/>
        <v/>
      </c>
      <c r="BS164" s="7" t="str">
        <f t="shared" si="97"/>
        <v/>
      </c>
      <c r="BT164" s="7" t="str">
        <f t="shared" si="98"/>
        <v/>
      </c>
      <c r="BU164" s="7" t="str">
        <f t="shared" si="99"/>
        <v/>
      </c>
      <c r="BV164" s="7" t="str">
        <f t="shared" si="100"/>
        <v/>
      </c>
      <c r="BW164" s="7" t="str">
        <f t="shared" ref="BW164:BW227" si="126">IF(AND(H164&gt;0,AF164="Noche",K164="Conexión"),H164,"")</f>
        <v/>
      </c>
      <c r="BX164" s="7">
        <f t="shared" si="101"/>
        <v>0.13333333324408159</v>
      </c>
      <c r="BY164" s="7" t="str">
        <f t="shared" si="102"/>
        <v/>
      </c>
      <c r="BZ164" s="7" t="str">
        <f t="shared" si="103"/>
        <v/>
      </c>
      <c r="CA164" s="7" t="str">
        <f t="shared" si="104"/>
        <v/>
      </c>
      <c r="CB164" s="54"/>
      <c r="CC164" s="13"/>
      <c r="CD164" s="13"/>
      <c r="CE164" s="13"/>
      <c r="CF164" s="13"/>
      <c r="CG164" s="13"/>
      <c r="CH164" s="13"/>
      <c r="CI164" s="13"/>
      <c r="CJ164" s="13"/>
      <c r="CL164" s="21"/>
    </row>
    <row r="165" spans="2:90" ht="16.5" customHeight="1" thickBot="1" x14ac:dyDescent="0.3">
      <c r="B165" s="114" t="s">
        <v>106</v>
      </c>
      <c r="C165" s="114" t="s">
        <v>195</v>
      </c>
      <c r="D165" s="115">
        <v>3</v>
      </c>
      <c r="E165" s="117">
        <f t="shared" si="105"/>
        <v>44450</v>
      </c>
      <c r="F165" s="118">
        <f t="shared" si="106"/>
        <v>0.42569444444444443</v>
      </c>
      <c r="G165" s="22">
        <v>0.43124999999999997</v>
      </c>
      <c r="H165" s="5">
        <f t="shared" ref="H165:H228" si="127">IF(K165="Comentario","",IF(G165="","",(IF(I165&gt;I165,J165+1-I165,J165-I165)*24)))</f>
        <v>0.13333333341870457</v>
      </c>
      <c r="I165" s="6">
        <f t="shared" ref="I165:I228" si="128">IF(K165="","",IF(K165="Comentario","",F165+E165))</f>
        <v>44450.425694444442</v>
      </c>
      <c r="J165" s="6">
        <f t="shared" ref="J165:J228" si="129">IF(K165="","",IF(K165="Comentario","",IF(G165=0,E165+1+G165,E165+G165)))</f>
        <v>44450.431250000001</v>
      </c>
      <c r="K165" s="23" t="s">
        <v>141</v>
      </c>
      <c r="L165" s="3" t="str">
        <f t="shared" si="107"/>
        <v/>
      </c>
      <c r="M165" s="2">
        <f>IF(OR(K165="Rota",K165="Desliza"),(IF((MAX(N$36:N164))&gt;F$17,(MAX(N$36:N164)),F$17)),N164)</f>
        <v>5994</v>
      </c>
      <c r="N165" s="42">
        <v>5994</v>
      </c>
      <c r="O165" s="2">
        <f t="shared" si="108"/>
        <v>0</v>
      </c>
      <c r="P165" s="3" t="str">
        <f t="shared" si="109"/>
        <v/>
      </c>
      <c r="Q165" s="24"/>
      <c r="R165" s="24"/>
      <c r="S165" s="24"/>
      <c r="T165" s="132" t="str">
        <f t="shared" si="120"/>
        <v/>
      </c>
      <c r="U165" s="25"/>
      <c r="V165" s="25"/>
      <c r="W165" s="24"/>
      <c r="X165" s="26"/>
      <c r="Y165" s="25"/>
      <c r="Z165" s="25"/>
      <c r="AA165" s="3" t="str">
        <f t="shared" si="110"/>
        <v/>
      </c>
      <c r="AB165" s="24"/>
      <c r="AC165" s="26"/>
      <c r="AD165" s="25"/>
      <c r="AE165" s="54"/>
      <c r="AF165" s="54" t="s">
        <v>149</v>
      </c>
      <c r="AG165" s="54"/>
      <c r="AH165" s="54"/>
      <c r="AI165" s="54"/>
      <c r="AJ165" s="54"/>
      <c r="AK165" s="25"/>
      <c r="AL165" s="54" t="str">
        <f t="shared" si="121"/>
        <v/>
      </c>
      <c r="AM165" s="200" t="str">
        <f t="shared" si="122"/>
        <v/>
      </c>
      <c r="AN165" s="201" t="str">
        <f t="shared" si="123"/>
        <v/>
      </c>
      <c r="AO165" s="200" t="str">
        <f t="shared" ref="AO165:AO228" si="130">IF(OR(K165="RIH CSG",K165="RIH OH",K165="POOH CSG",K165= "POOH OH"),IF(OR(K165="",K165=""),"",IF(K165="Comentario","",IF(M165=N165,"",ABS(O165/(H165))))),"")</f>
        <v/>
      </c>
      <c r="AP165" s="200" t="str">
        <f t="shared" si="124"/>
        <v/>
      </c>
      <c r="AQ165" s="200">
        <f t="shared" si="125"/>
        <v>8.3000000000000004E-2</v>
      </c>
      <c r="AR165" s="200" t="str">
        <f t="shared" ref="AR165:AR228" si="131">IF(K165="Survey",IF(OR(M165="",N165=""),"",IF(K165="Comentario","",LOOKUP(M165,CQ$12:CQ$23,CT$12:CT$23))),"")</f>
        <v/>
      </c>
      <c r="AS165" s="200" t="str">
        <f t="shared" ref="AS165:AS228" si="132">IF(K165="Repasa",IF(OR(M165="",N165=""),"",IF(K165="Comentario","",LOOKUP(M165,CQ$12:CQ$23,CS$12:CS$23))),"")</f>
        <v/>
      </c>
      <c r="AT165" s="200" t="str">
        <f t="shared" ref="AT165:AT228" si="133">IF(OR(K165="Rota",K165="Desliza"),O165,"")</f>
        <v/>
      </c>
      <c r="AU165" s="200">
        <f t="shared" ref="AU165:AU228" si="134">IF(OR(K165="Rota",K165="Desliza",K165="Conexión",K165="Survey",K165="Circula",,K165="Repasa"),H165,"")</f>
        <v>0.13333333341870457</v>
      </c>
      <c r="AV165" s="54">
        <v>0.73333333327900618</v>
      </c>
      <c r="AW165" s="200" t="str">
        <f t="shared" ref="AW165:AW228" si="135">IFERROR(IF(AT165&gt;0,AT165/AV165,""),"")</f>
        <v/>
      </c>
      <c r="AX165" s="201" t="str">
        <f t="shared" ref="AX165:AX228" si="136">IF(AND(P165&gt;0,AF165="Día"),P165,"")</f>
        <v/>
      </c>
      <c r="AY165" s="7" t="str">
        <f t="shared" ref="AY165:AY228" si="137">IF(AND(P165&gt;0,AF165="Noche"),P165,"")</f>
        <v/>
      </c>
      <c r="AZ165" s="7" t="str">
        <f t="shared" ref="AZ165:AZ228" si="138">IF(AND(AW165&gt;0,AF165="Día"),AW165,"")</f>
        <v/>
      </c>
      <c r="BA165" s="7" t="str">
        <f t="shared" ref="BA165:BA228" si="139">IF(AND(AW165&gt;0,AF165="Noche"),AW165,"")</f>
        <v/>
      </c>
      <c r="BB165" s="7" t="str">
        <f t="shared" si="111"/>
        <v/>
      </c>
      <c r="BC165" s="7" t="str">
        <f t="shared" si="112"/>
        <v/>
      </c>
      <c r="BD165" s="7" t="str">
        <f t="shared" si="113"/>
        <v/>
      </c>
      <c r="BE165" s="7" t="str">
        <f t="shared" si="114"/>
        <v/>
      </c>
      <c r="BF165" s="7" t="str">
        <f t="shared" si="118"/>
        <v/>
      </c>
      <c r="BG165" s="7" t="str">
        <f t="shared" si="119"/>
        <v/>
      </c>
      <c r="BH165" s="7" t="str">
        <f t="shared" si="115"/>
        <v/>
      </c>
      <c r="BI165" s="7" t="str">
        <f t="shared" si="116"/>
        <v/>
      </c>
      <c r="BJ165" s="7" t="str">
        <f t="shared" si="117"/>
        <v/>
      </c>
      <c r="BK165" s="7" t="str">
        <f t="shared" ref="BK165:BK228" si="140">IF(AND(AO165&gt;0,AF165="Noche",K165="RIH OH"),AO165,"")</f>
        <v/>
      </c>
      <c r="BL165" s="7" t="str">
        <f t="shared" ref="BL165:BL228" si="141">IF(AND(AO165&gt;0,AF165="Día",K165="POOH CSG"),AO165,"")</f>
        <v/>
      </c>
      <c r="BM165" s="7" t="str">
        <f t="shared" ref="BM165:BM228" si="142">IF(AND(AO165&gt;0,AF165="Noche",K165="POOH CSG"),AO165,"")</f>
        <v/>
      </c>
      <c r="BN165" s="7" t="str">
        <f t="shared" ref="BN165:BN228" si="143">IF(AND(AO165&gt;0,AF165="Día",K165="POOH OH"),AO165,"")</f>
        <v/>
      </c>
      <c r="BO165" s="7" t="str">
        <f t="shared" ref="BO165:BO228" si="144">IF(AND(AO165&gt;0,AF165="Noche",K165="POOH OH"),AO165,"")</f>
        <v/>
      </c>
      <c r="BP165" s="7" t="str">
        <f t="shared" ref="BP165:BP228" si="145">IF(AND(AO165&gt;0,AF165="Día",OR(K165="RIH CSG",K165="RIH OH")),AO165,"")</f>
        <v/>
      </c>
      <c r="BQ165" s="7" t="str">
        <f t="shared" ref="BQ165:BQ228" si="146">IF(AND(AO165&gt;0,AF165="Noche",OR(K165="RIH CSG",K165="RIH OH")),AO165,"")</f>
        <v/>
      </c>
      <c r="BR165" s="7" t="str">
        <f t="shared" ref="BR165:BR228" si="147">IF(AND(AO165&gt;0,AF165="Día",OR(K165="POOH CSG",K165="POOH OH")),AO165,"")</f>
        <v/>
      </c>
      <c r="BS165" s="7" t="str">
        <f t="shared" ref="BS165:BS228" si="148">IF(AND(AO165&gt;0,AF165="Noche",OR(K165="POOH CSG",K165="POOH OH")),AO165,"")</f>
        <v/>
      </c>
      <c r="BT165" s="7" t="str">
        <f t="shared" ref="BT165:BT228" si="149">IF(AND(AO165&gt;0,OR(AF165="Día",AF165="Noche"),OR(K165="RIH CSG",K165="RIH OH")),AO165,"")</f>
        <v/>
      </c>
      <c r="BU165" s="7" t="str">
        <f t="shared" ref="BU165:BU228" si="150">IF(AND(AO165&gt;0,OR(AF165="Día",AF165="Noche"),OR(K165="POOH CSG",K165="POOH OH")),AO165,"")</f>
        <v/>
      </c>
      <c r="BV165" s="7">
        <f t="shared" ref="BV165:BV228" si="151">IF(AND(H165&gt;0,AF165="Día",K165="Conexión"),H165,"")</f>
        <v>0.13333333341870457</v>
      </c>
      <c r="BW165" s="7" t="str">
        <f t="shared" si="126"/>
        <v/>
      </c>
      <c r="BX165" s="7" t="str">
        <f t="shared" ref="BX165:BX228" si="152">IF(AND(H165&gt;0,AF165="Día",K165="Repasa"),H165,"")</f>
        <v/>
      </c>
      <c r="BY165" s="7" t="str">
        <f t="shared" ref="BY165:BY228" si="153">IF(AND(H165&gt;0,AF165="Noche",K165="Repasa"),H165,"")</f>
        <v/>
      </c>
      <c r="BZ165" s="7" t="str">
        <f t="shared" ref="BZ165:BZ228" si="154">IF(AND(H165&gt;0,AF165="Día",K165="Survey"),H165,"")</f>
        <v/>
      </c>
      <c r="CA165" s="7" t="str">
        <f t="shared" ref="CA165:CA228" si="155">IF(AND(H165&gt;0,AF165="Noche",K165="Survey"),H165,"")</f>
        <v/>
      </c>
      <c r="CB165" s="54"/>
      <c r="CC165" s="13"/>
      <c r="CD165" s="13"/>
      <c r="CE165" s="13"/>
      <c r="CF165" s="13"/>
      <c r="CG165" s="13"/>
      <c r="CH165" s="13"/>
      <c r="CI165" s="13"/>
      <c r="CJ165" s="13"/>
      <c r="CL165" s="21"/>
    </row>
    <row r="166" spans="2:90" ht="16.5" customHeight="1" thickBot="1" x14ac:dyDescent="0.3">
      <c r="B166" s="114" t="s">
        <v>106</v>
      </c>
      <c r="C166" s="114" t="s">
        <v>195</v>
      </c>
      <c r="D166" s="115">
        <v>3</v>
      </c>
      <c r="E166" s="117">
        <f t="shared" si="105"/>
        <v>44450</v>
      </c>
      <c r="F166" s="118">
        <f t="shared" si="106"/>
        <v>0.43124999999999997</v>
      </c>
      <c r="G166" s="22">
        <v>0.43472222222222223</v>
      </c>
      <c r="H166" s="5">
        <f t="shared" si="127"/>
        <v>8.3333333255723119E-2</v>
      </c>
      <c r="I166" s="6">
        <f t="shared" si="128"/>
        <v>44450.431250000001</v>
      </c>
      <c r="J166" s="6">
        <f t="shared" si="129"/>
        <v>44450.43472222222</v>
      </c>
      <c r="K166" s="23" t="s">
        <v>12</v>
      </c>
      <c r="L166" s="3">
        <f t="shared" si="107"/>
        <v>8.3333333255723119E-2</v>
      </c>
      <c r="M166" s="2">
        <f>IF(OR(K166="Rota",K166="Desliza"),(IF((MAX(N$36:N165))&gt;F$17,(MAX(N$36:N165)),F$17)),N165)</f>
        <v>5994</v>
      </c>
      <c r="N166" s="42">
        <v>5994</v>
      </c>
      <c r="O166" s="2">
        <f t="shared" si="108"/>
        <v>0</v>
      </c>
      <c r="P166" s="3" t="str">
        <f t="shared" si="109"/>
        <v/>
      </c>
      <c r="Q166" s="24"/>
      <c r="R166" s="24"/>
      <c r="S166" s="24"/>
      <c r="T166" s="132" t="str">
        <f t="shared" si="120"/>
        <v/>
      </c>
      <c r="U166" s="25"/>
      <c r="V166" s="25"/>
      <c r="W166" s="24"/>
      <c r="X166" s="26"/>
      <c r="Y166" s="25"/>
      <c r="Z166" s="25"/>
      <c r="AA166" s="3" t="str">
        <f t="shared" si="110"/>
        <v/>
      </c>
      <c r="AB166" s="24"/>
      <c r="AC166" s="26"/>
      <c r="AD166" s="25"/>
      <c r="AE166" s="54"/>
      <c r="AF166" s="54" t="s">
        <v>149</v>
      </c>
      <c r="AG166" s="54"/>
      <c r="AH166" s="54"/>
      <c r="AI166" s="54"/>
      <c r="AJ166" s="54"/>
      <c r="AK166" s="25"/>
      <c r="AL166" s="54" t="str">
        <f t="shared" si="121"/>
        <v/>
      </c>
      <c r="AM166" s="200" t="str">
        <f t="shared" si="122"/>
        <v/>
      </c>
      <c r="AN166" s="201" t="str">
        <f t="shared" si="123"/>
        <v/>
      </c>
      <c r="AO166" s="200" t="str">
        <f t="shared" si="130"/>
        <v/>
      </c>
      <c r="AP166" s="200" t="str">
        <f t="shared" si="124"/>
        <v/>
      </c>
      <c r="AQ166" s="200" t="str">
        <f t="shared" si="125"/>
        <v/>
      </c>
      <c r="AR166" s="200" t="str">
        <f t="shared" si="131"/>
        <v/>
      </c>
      <c r="AS166" s="200" t="str">
        <f t="shared" si="132"/>
        <v/>
      </c>
      <c r="AT166" s="200" t="str">
        <f t="shared" si="133"/>
        <v/>
      </c>
      <c r="AU166" s="200">
        <f t="shared" si="134"/>
        <v>8.3333333255723119E-2</v>
      </c>
      <c r="AV166" s="54">
        <v>0.38333333336049691</v>
      </c>
      <c r="AW166" s="200" t="str">
        <f t="shared" si="135"/>
        <v/>
      </c>
      <c r="AX166" s="201" t="str">
        <f t="shared" si="136"/>
        <v/>
      </c>
      <c r="AY166" s="7" t="str">
        <f t="shared" si="137"/>
        <v/>
      </c>
      <c r="AZ166" s="7" t="str">
        <f t="shared" si="138"/>
        <v/>
      </c>
      <c r="BA166" s="7" t="str">
        <f t="shared" si="139"/>
        <v/>
      </c>
      <c r="BB166" s="7" t="str">
        <f t="shared" si="111"/>
        <v/>
      </c>
      <c r="BC166" s="7" t="str">
        <f t="shared" si="112"/>
        <v/>
      </c>
      <c r="BD166" s="7" t="str">
        <f t="shared" si="113"/>
        <v/>
      </c>
      <c r="BE166" s="7" t="str">
        <f t="shared" si="114"/>
        <v/>
      </c>
      <c r="BF166" s="7" t="str">
        <f t="shared" si="118"/>
        <v/>
      </c>
      <c r="BG166" s="7" t="str">
        <f t="shared" si="119"/>
        <v/>
      </c>
      <c r="BH166" s="7" t="str">
        <f t="shared" si="115"/>
        <v/>
      </c>
      <c r="BI166" s="7" t="str">
        <f t="shared" si="116"/>
        <v/>
      </c>
      <c r="BJ166" s="7" t="str">
        <f t="shared" si="117"/>
        <v/>
      </c>
      <c r="BK166" s="7" t="str">
        <f t="shared" si="140"/>
        <v/>
      </c>
      <c r="BL166" s="7" t="str">
        <f t="shared" si="141"/>
        <v/>
      </c>
      <c r="BM166" s="7" t="str">
        <f t="shared" si="142"/>
        <v/>
      </c>
      <c r="BN166" s="7" t="str">
        <f t="shared" si="143"/>
        <v/>
      </c>
      <c r="BO166" s="7" t="str">
        <f t="shared" si="144"/>
        <v/>
      </c>
      <c r="BP166" s="7" t="str">
        <f t="shared" si="145"/>
        <v/>
      </c>
      <c r="BQ166" s="7" t="str">
        <f t="shared" si="146"/>
        <v/>
      </c>
      <c r="BR166" s="7" t="str">
        <f t="shared" si="147"/>
        <v/>
      </c>
      <c r="BS166" s="7" t="str">
        <f t="shared" si="148"/>
        <v/>
      </c>
      <c r="BT166" s="7" t="str">
        <f t="shared" si="149"/>
        <v/>
      </c>
      <c r="BU166" s="7" t="str">
        <f t="shared" si="150"/>
        <v/>
      </c>
      <c r="BV166" s="7" t="str">
        <f t="shared" si="151"/>
        <v/>
      </c>
      <c r="BW166" s="7" t="str">
        <f t="shared" si="126"/>
        <v/>
      </c>
      <c r="BX166" s="7" t="str">
        <f t="shared" si="152"/>
        <v/>
      </c>
      <c r="BY166" s="7" t="str">
        <f t="shared" si="153"/>
        <v/>
      </c>
      <c r="BZ166" s="7" t="str">
        <f t="shared" si="154"/>
        <v/>
      </c>
      <c r="CA166" s="7" t="str">
        <f t="shared" si="155"/>
        <v/>
      </c>
      <c r="CB166" s="54"/>
      <c r="CC166" s="13"/>
      <c r="CD166" s="13"/>
      <c r="CE166" s="13"/>
      <c r="CF166" s="13"/>
      <c r="CG166" s="13"/>
      <c r="CH166" s="13"/>
      <c r="CI166" s="13"/>
      <c r="CJ166" s="13"/>
      <c r="CL166" s="21"/>
    </row>
    <row r="167" spans="2:90" ht="16.5" customHeight="1" thickBot="1" x14ac:dyDescent="0.3">
      <c r="B167" s="114" t="s">
        <v>106</v>
      </c>
      <c r="C167" s="114" t="s">
        <v>195</v>
      </c>
      <c r="D167" s="115">
        <v>3</v>
      </c>
      <c r="E167" s="117">
        <f t="shared" si="105"/>
        <v>44450</v>
      </c>
      <c r="F167" s="118">
        <f t="shared" si="106"/>
        <v>0.43472222222222223</v>
      </c>
      <c r="G167" s="22">
        <v>0.45</v>
      </c>
      <c r="H167" s="5">
        <f t="shared" si="127"/>
        <v>0.36666666663950309</v>
      </c>
      <c r="I167" s="6">
        <f t="shared" si="128"/>
        <v>44450.43472222222</v>
      </c>
      <c r="J167" s="6">
        <f t="shared" si="129"/>
        <v>44450.45</v>
      </c>
      <c r="K167" s="23" t="s">
        <v>17</v>
      </c>
      <c r="L167" s="3" t="str">
        <f t="shared" si="107"/>
        <v/>
      </c>
      <c r="M167" s="2">
        <f>IF(OR(K167="Rota",K167="Desliza"),(IF((MAX(N$36:N166))&gt;F$17,(MAX(N$36:N166)),F$17)),N166)</f>
        <v>5994</v>
      </c>
      <c r="N167" s="42">
        <v>6004</v>
      </c>
      <c r="O167" s="2">
        <f t="shared" si="108"/>
        <v>10</v>
      </c>
      <c r="P167" s="3">
        <f t="shared" si="109"/>
        <v>27.272727274747705</v>
      </c>
      <c r="Q167" s="24"/>
      <c r="R167" s="24"/>
      <c r="S167" s="24">
        <v>70</v>
      </c>
      <c r="T167" s="132">
        <f t="shared" si="120"/>
        <v>70</v>
      </c>
      <c r="U167" s="25">
        <v>20</v>
      </c>
      <c r="V167" s="25">
        <v>1000</v>
      </c>
      <c r="W167" s="24">
        <v>16</v>
      </c>
      <c r="X167" s="26">
        <v>11</v>
      </c>
      <c r="Y167" s="25">
        <v>1880</v>
      </c>
      <c r="Z167" s="25">
        <v>1880</v>
      </c>
      <c r="AA167" s="3" t="str">
        <f t="shared" si="110"/>
        <v/>
      </c>
      <c r="AB167" s="24"/>
      <c r="AC167" s="26"/>
      <c r="AD167" s="25"/>
      <c r="AE167" s="54"/>
      <c r="AF167" s="54" t="s">
        <v>149</v>
      </c>
      <c r="AG167" s="54"/>
      <c r="AH167" s="54"/>
      <c r="AI167" s="54"/>
      <c r="AJ167" s="54"/>
      <c r="AK167" s="25"/>
      <c r="AL167" s="54">
        <f t="shared" si="121"/>
        <v>30</v>
      </c>
      <c r="AM167" s="200">
        <f t="shared" si="122"/>
        <v>33</v>
      </c>
      <c r="AN167" s="201">
        <f t="shared" si="123"/>
        <v>30</v>
      </c>
      <c r="AO167" s="200" t="str">
        <f t="shared" si="130"/>
        <v/>
      </c>
      <c r="AP167" s="200" t="str">
        <f t="shared" si="124"/>
        <v/>
      </c>
      <c r="AQ167" s="200" t="str">
        <f t="shared" si="125"/>
        <v/>
      </c>
      <c r="AR167" s="200" t="str">
        <f t="shared" si="131"/>
        <v/>
      </c>
      <c r="AS167" s="200" t="str">
        <f t="shared" si="132"/>
        <v/>
      </c>
      <c r="AT167" s="200">
        <f t="shared" si="133"/>
        <v>10</v>
      </c>
      <c r="AU167" s="200">
        <f t="shared" si="134"/>
        <v>0.36666666663950309</v>
      </c>
      <c r="AV167" s="54">
        <v>0.76666666654637083</v>
      </c>
      <c r="AW167" s="200">
        <f t="shared" si="135"/>
        <v>13.043478262916187</v>
      </c>
      <c r="AX167" s="201">
        <f t="shared" si="136"/>
        <v>27.272727274747705</v>
      </c>
      <c r="AY167" s="7" t="str">
        <f t="shared" si="137"/>
        <v/>
      </c>
      <c r="AZ167" s="7">
        <f t="shared" si="138"/>
        <v>13.043478262916187</v>
      </c>
      <c r="BA167" s="7" t="str">
        <f t="shared" si="139"/>
        <v/>
      </c>
      <c r="BB167" s="7">
        <f t="shared" si="111"/>
        <v>10</v>
      </c>
      <c r="BC167" s="7" t="str">
        <f t="shared" si="112"/>
        <v/>
      </c>
      <c r="BD167" s="7" t="str">
        <f t="shared" si="113"/>
        <v/>
      </c>
      <c r="BE167" s="7" t="str">
        <f t="shared" si="114"/>
        <v/>
      </c>
      <c r="BF167" s="7">
        <f t="shared" si="118"/>
        <v>10</v>
      </c>
      <c r="BG167" s="7" t="str">
        <f t="shared" si="119"/>
        <v/>
      </c>
      <c r="BH167" s="7" t="str">
        <f t="shared" si="115"/>
        <v/>
      </c>
      <c r="BI167" s="7" t="str">
        <f t="shared" si="116"/>
        <v/>
      </c>
      <c r="BJ167" s="7" t="str">
        <f t="shared" si="117"/>
        <v/>
      </c>
      <c r="BK167" s="7" t="str">
        <f t="shared" si="140"/>
        <v/>
      </c>
      <c r="BL167" s="7" t="str">
        <f t="shared" si="141"/>
        <v/>
      </c>
      <c r="BM167" s="7" t="str">
        <f t="shared" si="142"/>
        <v/>
      </c>
      <c r="BN167" s="7" t="str">
        <f t="shared" si="143"/>
        <v/>
      </c>
      <c r="BO167" s="7" t="str">
        <f t="shared" si="144"/>
        <v/>
      </c>
      <c r="BP167" s="7" t="str">
        <f t="shared" si="145"/>
        <v/>
      </c>
      <c r="BQ167" s="7" t="str">
        <f t="shared" si="146"/>
        <v/>
      </c>
      <c r="BR167" s="7" t="str">
        <f t="shared" si="147"/>
        <v/>
      </c>
      <c r="BS167" s="7" t="str">
        <f t="shared" si="148"/>
        <v/>
      </c>
      <c r="BT167" s="7" t="str">
        <f t="shared" si="149"/>
        <v/>
      </c>
      <c r="BU167" s="7" t="str">
        <f t="shared" si="150"/>
        <v/>
      </c>
      <c r="BV167" s="7" t="str">
        <f t="shared" si="151"/>
        <v/>
      </c>
      <c r="BW167" s="7" t="str">
        <f t="shared" si="126"/>
        <v/>
      </c>
      <c r="BX167" s="7" t="str">
        <f t="shared" si="152"/>
        <v/>
      </c>
      <c r="BY167" s="7" t="str">
        <f t="shared" si="153"/>
        <v/>
      </c>
      <c r="BZ167" s="7" t="str">
        <f t="shared" si="154"/>
        <v/>
      </c>
      <c r="CA167" s="7" t="str">
        <f t="shared" si="155"/>
        <v/>
      </c>
      <c r="CB167" s="54"/>
      <c r="CC167" s="13"/>
      <c r="CD167" s="13"/>
      <c r="CE167" s="13"/>
      <c r="CF167" s="13"/>
      <c r="CG167" s="13"/>
      <c r="CH167" s="13"/>
      <c r="CI167" s="13"/>
      <c r="CJ167" s="13"/>
      <c r="CL167" s="21"/>
    </row>
    <row r="168" spans="2:90" ht="16.5" customHeight="1" thickBot="1" x14ac:dyDescent="0.3">
      <c r="B168" s="114" t="s">
        <v>106</v>
      </c>
      <c r="C168" s="114" t="s">
        <v>195</v>
      </c>
      <c r="D168" s="115">
        <v>3</v>
      </c>
      <c r="E168" s="117">
        <f t="shared" si="105"/>
        <v>44450</v>
      </c>
      <c r="F168" s="118">
        <f t="shared" si="106"/>
        <v>0.45</v>
      </c>
      <c r="G168" s="22">
        <v>0.45624999999999999</v>
      </c>
      <c r="H168" s="5">
        <f t="shared" si="127"/>
        <v>0.15000000013969839</v>
      </c>
      <c r="I168" s="6">
        <f t="shared" si="128"/>
        <v>44450.45</v>
      </c>
      <c r="J168" s="6">
        <f t="shared" si="129"/>
        <v>44450.456250000003</v>
      </c>
      <c r="K168" s="23" t="s">
        <v>17</v>
      </c>
      <c r="L168" s="3" t="str">
        <f t="shared" si="107"/>
        <v/>
      </c>
      <c r="M168" s="2">
        <f>IF(OR(K168="Rota",K168="Desliza"),(IF((MAX(N$36:N167))&gt;F$17,(MAX(N$36:N167)),F$17)),N167)</f>
        <v>6004</v>
      </c>
      <c r="N168" s="42">
        <v>6006</v>
      </c>
      <c r="O168" s="2">
        <f t="shared" si="108"/>
        <v>2</v>
      </c>
      <c r="P168" s="3">
        <f t="shared" si="109"/>
        <v>13.333333320915699</v>
      </c>
      <c r="Q168" s="24"/>
      <c r="R168" s="24"/>
      <c r="S168" s="24">
        <v>70</v>
      </c>
      <c r="T168" s="132">
        <f t="shared" si="120"/>
        <v>70</v>
      </c>
      <c r="U168" s="25">
        <v>20</v>
      </c>
      <c r="V168" s="25">
        <v>1000</v>
      </c>
      <c r="W168" s="24">
        <v>16</v>
      </c>
      <c r="X168" s="26">
        <v>11</v>
      </c>
      <c r="Y168" s="25">
        <v>1880</v>
      </c>
      <c r="Z168" s="25">
        <v>1880</v>
      </c>
      <c r="AA168" s="3" t="str">
        <f t="shared" si="110"/>
        <v/>
      </c>
      <c r="AB168" s="24"/>
      <c r="AC168" s="26"/>
      <c r="AD168" s="25"/>
      <c r="AE168" s="54"/>
      <c r="AF168" s="54" t="s">
        <v>149</v>
      </c>
      <c r="AG168" s="54"/>
      <c r="AH168" s="54"/>
      <c r="AI168" s="54"/>
      <c r="AJ168" s="54"/>
      <c r="AK168" s="25" t="s">
        <v>312</v>
      </c>
      <c r="AL168" s="54">
        <f t="shared" si="121"/>
        <v>30</v>
      </c>
      <c r="AM168" s="200">
        <f t="shared" si="122"/>
        <v>33</v>
      </c>
      <c r="AN168" s="201">
        <f t="shared" si="123"/>
        <v>30</v>
      </c>
      <c r="AO168" s="200" t="str">
        <f t="shared" si="130"/>
        <v/>
      </c>
      <c r="AP168" s="200" t="str">
        <f t="shared" si="124"/>
        <v/>
      </c>
      <c r="AQ168" s="200" t="str">
        <f t="shared" si="125"/>
        <v/>
      </c>
      <c r="AR168" s="200" t="str">
        <f t="shared" si="131"/>
        <v/>
      </c>
      <c r="AS168" s="200" t="str">
        <f t="shared" si="132"/>
        <v/>
      </c>
      <c r="AT168" s="200">
        <f t="shared" si="133"/>
        <v>2</v>
      </c>
      <c r="AU168" s="200">
        <f t="shared" si="134"/>
        <v>0.15000000013969839</v>
      </c>
      <c r="AV168" s="54">
        <v>0.15000000013969839</v>
      </c>
      <c r="AW168" s="200">
        <f t="shared" si="135"/>
        <v>13.333333320915699</v>
      </c>
      <c r="AX168" s="201">
        <f t="shared" si="136"/>
        <v>13.333333320915699</v>
      </c>
      <c r="AY168" s="7" t="str">
        <f t="shared" si="137"/>
        <v/>
      </c>
      <c r="AZ168" s="7">
        <f t="shared" si="138"/>
        <v>13.333333320915699</v>
      </c>
      <c r="BA168" s="7" t="str">
        <f t="shared" si="139"/>
        <v/>
      </c>
      <c r="BB168" s="7">
        <f t="shared" si="111"/>
        <v>2</v>
      </c>
      <c r="BC168" s="7" t="str">
        <f t="shared" si="112"/>
        <v/>
      </c>
      <c r="BD168" s="7" t="str">
        <f t="shared" si="113"/>
        <v/>
      </c>
      <c r="BE168" s="7" t="str">
        <f t="shared" si="114"/>
        <v/>
      </c>
      <c r="BF168" s="7">
        <f t="shared" si="118"/>
        <v>2</v>
      </c>
      <c r="BG168" s="7" t="str">
        <f t="shared" si="119"/>
        <v/>
      </c>
      <c r="BH168" s="7" t="str">
        <f t="shared" si="115"/>
        <v/>
      </c>
      <c r="BI168" s="7" t="str">
        <f t="shared" si="116"/>
        <v/>
      </c>
      <c r="BJ168" s="7" t="str">
        <f t="shared" si="117"/>
        <v/>
      </c>
      <c r="BK168" s="7" t="str">
        <f t="shared" si="140"/>
        <v/>
      </c>
      <c r="BL168" s="7" t="str">
        <f t="shared" si="141"/>
        <v/>
      </c>
      <c r="BM168" s="7" t="str">
        <f t="shared" si="142"/>
        <v/>
      </c>
      <c r="BN168" s="7" t="str">
        <f t="shared" si="143"/>
        <v/>
      </c>
      <c r="BO168" s="7" t="str">
        <f t="shared" si="144"/>
        <v/>
      </c>
      <c r="BP168" s="7" t="str">
        <f t="shared" si="145"/>
        <v/>
      </c>
      <c r="BQ168" s="7" t="str">
        <f t="shared" si="146"/>
        <v/>
      </c>
      <c r="BR168" s="7" t="str">
        <f t="shared" si="147"/>
        <v/>
      </c>
      <c r="BS168" s="7" t="str">
        <f t="shared" si="148"/>
        <v/>
      </c>
      <c r="BT168" s="7" t="str">
        <f t="shared" si="149"/>
        <v/>
      </c>
      <c r="BU168" s="7" t="str">
        <f t="shared" si="150"/>
        <v/>
      </c>
      <c r="BV168" s="7" t="str">
        <f t="shared" si="151"/>
        <v/>
      </c>
      <c r="BW168" s="7" t="str">
        <f t="shared" si="126"/>
        <v/>
      </c>
      <c r="BX168" s="7" t="str">
        <f t="shared" si="152"/>
        <v/>
      </c>
      <c r="BY168" s="7" t="str">
        <f t="shared" si="153"/>
        <v/>
      </c>
      <c r="BZ168" s="7" t="str">
        <f t="shared" si="154"/>
        <v/>
      </c>
      <c r="CA168" s="7" t="str">
        <f t="shared" si="155"/>
        <v/>
      </c>
      <c r="CB168" s="54"/>
      <c r="CC168" s="13"/>
      <c r="CD168" s="13"/>
      <c r="CE168" s="13"/>
      <c r="CF168" s="13"/>
      <c r="CG168" s="13"/>
      <c r="CH168" s="13"/>
      <c r="CI168" s="13"/>
      <c r="CJ168" s="13"/>
      <c r="CL168" s="21"/>
    </row>
    <row r="169" spans="2:90" ht="16.5" customHeight="1" thickBot="1" x14ac:dyDescent="0.3">
      <c r="B169" s="114" t="s">
        <v>106</v>
      </c>
      <c r="C169" s="114" t="s">
        <v>195</v>
      </c>
      <c r="D169" s="115">
        <v>3</v>
      </c>
      <c r="E169" s="117">
        <f t="shared" si="105"/>
        <v>44450</v>
      </c>
      <c r="F169" s="118">
        <f t="shared" si="106"/>
        <v>0.45624999999999999</v>
      </c>
      <c r="G169" s="22">
        <v>0.5131944444444444</v>
      </c>
      <c r="H169" s="5">
        <f t="shared" si="127"/>
        <v>1.3666666665812954</v>
      </c>
      <c r="I169" s="6">
        <f t="shared" si="128"/>
        <v>44450.456250000003</v>
      </c>
      <c r="J169" s="6">
        <f t="shared" si="129"/>
        <v>44450.513194444444</v>
      </c>
      <c r="K169" s="23" t="s">
        <v>12</v>
      </c>
      <c r="L169" s="3">
        <f t="shared" si="107"/>
        <v>1.3666666665812954</v>
      </c>
      <c r="M169" s="2">
        <f>IF(OR(K169="Rota",K169="Desliza"),(IF((MAX(N$36:N168))&gt;F$17,(MAX(N$36:N168)),F$17)),N168)</f>
        <v>6006</v>
      </c>
      <c r="N169" s="42">
        <v>6006</v>
      </c>
      <c r="O169" s="2">
        <f t="shared" si="108"/>
        <v>0</v>
      </c>
      <c r="P169" s="3" t="str">
        <f t="shared" si="109"/>
        <v/>
      </c>
      <c r="Q169" s="24"/>
      <c r="R169" s="24"/>
      <c r="S169" s="24"/>
      <c r="T169" s="132" t="str">
        <f t="shared" si="120"/>
        <v/>
      </c>
      <c r="U169" s="25"/>
      <c r="V169" s="25"/>
      <c r="W169" s="24"/>
      <c r="X169" s="26"/>
      <c r="Y169" s="25"/>
      <c r="Z169" s="25"/>
      <c r="AA169" s="3" t="str">
        <f t="shared" si="110"/>
        <v/>
      </c>
      <c r="AB169" s="24"/>
      <c r="AC169" s="26"/>
      <c r="AD169" s="25"/>
      <c r="AE169" s="54"/>
      <c r="AF169" s="54" t="s">
        <v>149</v>
      </c>
      <c r="AG169" s="54"/>
      <c r="AH169" s="54"/>
      <c r="AI169" s="54"/>
      <c r="AJ169" s="54"/>
      <c r="AK169" s="25" t="s">
        <v>313</v>
      </c>
      <c r="AL169" s="54" t="str">
        <f t="shared" si="121"/>
        <v/>
      </c>
      <c r="AM169" s="200" t="str">
        <f t="shared" si="122"/>
        <v/>
      </c>
      <c r="AN169" s="201" t="str">
        <f t="shared" si="123"/>
        <v/>
      </c>
      <c r="AO169" s="200" t="str">
        <f t="shared" si="130"/>
        <v/>
      </c>
      <c r="AP169" s="200" t="str">
        <f t="shared" si="124"/>
        <v/>
      </c>
      <c r="AQ169" s="200" t="str">
        <f t="shared" si="125"/>
        <v/>
      </c>
      <c r="AR169" s="200" t="str">
        <f t="shared" si="131"/>
        <v/>
      </c>
      <c r="AS169" s="200" t="str">
        <f t="shared" si="132"/>
        <v/>
      </c>
      <c r="AT169" s="200" t="str">
        <f t="shared" si="133"/>
        <v/>
      </c>
      <c r="AU169" s="200">
        <f t="shared" si="134"/>
        <v>1.3666666665812954</v>
      </c>
      <c r="AV169" s="54"/>
      <c r="AW169" s="200" t="str">
        <f t="shared" si="135"/>
        <v/>
      </c>
      <c r="AX169" s="201" t="str">
        <f t="shared" si="136"/>
        <v/>
      </c>
      <c r="AY169" s="7" t="str">
        <f t="shared" si="137"/>
        <v/>
      </c>
      <c r="AZ169" s="7" t="str">
        <f t="shared" si="138"/>
        <v/>
      </c>
      <c r="BA169" s="7" t="str">
        <f t="shared" si="139"/>
        <v/>
      </c>
      <c r="BB169" s="7" t="str">
        <f t="shared" si="111"/>
        <v/>
      </c>
      <c r="BC169" s="7" t="str">
        <f t="shared" si="112"/>
        <v/>
      </c>
      <c r="BD169" s="7" t="str">
        <f t="shared" si="113"/>
        <v/>
      </c>
      <c r="BE169" s="7" t="str">
        <f t="shared" si="114"/>
        <v/>
      </c>
      <c r="BF169" s="7" t="str">
        <f t="shared" si="118"/>
        <v/>
      </c>
      <c r="BG169" s="7" t="str">
        <f t="shared" si="119"/>
        <v/>
      </c>
      <c r="BH169" s="7" t="str">
        <f t="shared" si="115"/>
        <v/>
      </c>
      <c r="BI169" s="7" t="str">
        <f t="shared" si="116"/>
        <v/>
      </c>
      <c r="BJ169" s="7" t="str">
        <f t="shared" si="117"/>
        <v/>
      </c>
      <c r="BK169" s="7" t="str">
        <f t="shared" si="140"/>
        <v/>
      </c>
      <c r="BL169" s="7" t="str">
        <f t="shared" si="141"/>
        <v/>
      </c>
      <c r="BM169" s="7" t="str">
        <f t="shared" si="142"/>
        <v/>
      </c>
      <c r="BN169" s="7" t="str">
        <f t="shared" si="143"/>
        <v/>
      </c>
      <c r="BO169" s="7" t="str">
        <f t="shared" si="144"/>
        <v/>
      </c>
      <c r="BP169" s="7" t="str">
        <f t="shared" si="145"/>
        <v/>
      </c>
      <c r="BQ169" s="7" t="str">
        <f t="shared" si="146"/>
        <v/>
      </c>
      <c r="BR169" s="7" t="str">
        <f t="shared" si="147"/>
        <v/>
      </c>
      <c r="BS169" s="7" t="str">
        <f t="shared" si="148"/>
        <v/>
      </c>
      <c r="BT169" s="7" t="str">
        <f t="shared" si="149"/>
        <v/>
      </c>
      <c r="BU169" s="7" t="str">
        <f t="shared" si="150"/>
        <v/>
      </c>
      <c r="BV169" s="7" t="str">
        <f t="shared" si="151"/>
        <v/>
      </c>
      <c r="BW169" s="7" t="str">
        <f t="shared" si="126"/>
        <v/>
      </c>
      <c r="BX169" s="7" t="str">
        <f t="shared" si="152"/>
        <v/>
      </c>
      <c r="BY169" s="7" t="str">
        <f t="shared" si="153"/>
        <v/>
      </c>
      <c r="BZ169" s="7" t="str">
        <f t="shared" si="154"/>
        <v/>
      </c>
      <c r="CA169" s="7" t="str">
        <f t="shared" si="155"/>
        <v/>
      </c>
      <c r="CB169" s="54"/>
      <c r="CC169" s="13"/>
      <c r="CD169" s="13"/>
      <c r="CE169" s="13"/>
      <c r="CF169" s="13"/>
      <c r="CG169" s="13"/>
      <c r="CH169" s="13"/>
      <c r="CI169" s="13"/>
      <c r="CJ169" s="13"/>
      <c r="CL169" s="21"/>
    </row>
    <row r="170" spans="2:90" ht="16.5" customHeight="1" thickBot="1" x14ac:dyDescent="0.3">
      <c r="B170" s="114" t="s">
        <v>106</v>
      </c>
      <c r="C170" s="114" t="s">
        <v>195</v>
      </c>
      <c r="D170" s="115">
        <v>3</v>
      </c>
      <c r="E170" s="117">
        <f t="shared" si="105"/>
        <v>44450</v>
      </c>
      <c r="F170" s="118">
        <f t="shared" si="106"/>
        <v>0.5131944444444444</v>
      </c>
      <c r="G170" s="22">
        <v>0.55694444444444446</v>
      </c>
      <c r="H170" s="5">
        <f t="shared" si="127"/>
        <v>1.0499999999301508</v>
      </c>
      <c r="I170" s="6">
        <f t="shared" si="128"/>
        <v>44450.513194444444</v>
      </c>
      <c r="J170" s="6">
        <f t="shared" si="129"/>
        <v>44450.556944444441</v>
      </c>
      <c r="K170" s="23" t="s">
        <v>112</v>
      </c>
      <c r="L170" s="3" t="str">
        <f t="shared" si="107"/>
        <v/>
      </c>
      <c r="M170" s="2">
        <f>IF(OR(K170="Rota",K170="Desliza"),(IF((MAX(N$36:N169))&gt;F$17,(MAX(N$36:N169)),F$17)),N169)</f>
        <v>6006</v>
      </c>
      <c r="N170" s="42">
        <v>4470</v>
      </c>
      <c r="O170" s="2">
        <f t="shared" si="108"/>
        <v>-1536</v>
      </c>
      <c r="P170" s="3" t="str">
        <f t="shared" si="109"/>
        <v/>
      </c>
      <c r="Q170" s="24"/>
      <c r="R170" s="24"/>
      <c r="S170" s="24"/>
      <c r="T170" s="132" t="str">
        <f t="shared" si="120"/>
        <v/>
      </c>
      <c r="U170" s="25"/>
      <c r="V170" s="25"/>
      <c r="W170" s="24"/>
      <c r="X170" s="26"/>
      <c r="Y170" s="25"/>
      <c r="Z170" s="25"/>
      <c r="AA170" s="3" t="str">
        <f t="shared" si="110"/>
        <v/>
      </c>
      <c r="AB170" s="24"/>
      <c r="AC170" s="26"/>
      <c r="AD170" s="25"/>
      <c r="AE170" s="54"/>
      <c r="AF170" s="54" t="s">
        <v>149</v>
      </c>
      <c r="AG170" s="54"/>
      <c r="AH170" s="54"/>
      <c r="AI170" s="54"/>
      <c r="AJ170" s="54"/>
      <c r="AK170" s="25"/>
      <c r="AL170" s="54" t="str">
        <f t="shared" si="121"/>
        <v/>
      </c>
      <c r="AM170" s="200" t="str">
        <f t="shared" si="122"/>
        <v/>
      </c>
      <c r="AN170" s="201" t="str">
        <f t="shared" si="123"/>
        <v/>
      </c>
      <c r="AO170" s="200">
        <f t="shared" si="130"/>
        <v>1462.8571429544565</v>
      </c>
      <c r="AP170" s="200">
        <f t="shared" si="124"/>
        <v>800</v>
      </c>
      <c r="AQ170" s="200" t="str">
        <f t="shared" si="125"/>
        <v/>
      </c>
      <c r="AR170" s="200" t="str">
        <f t="shared" si="131"/>
        <v/>
      </c>
      <c r="AS170" s="200" t="str">
        <f t="shared" si="132"/>
        <v/>
      </c>
      <c r="AT170" s="200" t="str">
        <f t="shared" si="133"/>
        <v/>
      </c>
      <c r="AU170" s="200" t="str">
        <f t="shared" si="134"/>
        <v/>
      </c>
      <c r="AV170" s="54">
        <v>0.79999999998835847</v>
      </c>
      <c r="AW170" s="200" t="str">
        <f t="shared" si="135"/>
        <v/>
      </c>
      <c r="AX170" s="201" t="str">
        <f t="shared" si="136"/>
        <v/>
      </c>
      <c r="AY170" s="7" t="str">
        <f t="shared" si="137"/>
        <v/>
      </c>
      <c r="AZ170" s="7" t="str">
        <f t="shared" si="138"/>
        <v/>
      </c>
      <c r="BA170" s="7" t="str">
        <f t="shared" si="139"/>
        <v/>
      </c>
      <c r="BB170" s="7" t="str">
        <f t="shared" si="111"/>
        <v/>
      </c>
      <c r="BC170" s="7" t="str">
        <f t="shared" si="112"/>
        <v/>
      </c>
      <c r="BD170" s="7" t="str">
        <f t="shared" si="113"/>
        <v/>
      </c>
      <c r="BE170" s="7" t="str">
        <f t="shared" si="114"/>
        <v/>
      </c>
      <c r="BF170" s="7" t="str">
        <f t="shared" si="118"/>
        <v/>
      </c>
      <c r="BG170" s="7" t="str">
        <f t="shared" si="119"/>
        <v/>
      </c>
      <c r="BH170" s="7" t="str">
        <f t="shared" si="115"/>
        <v/>
      </c>
      <c r="BI170" s="7" t="str">
        <f t="shared" si="116"/>
        <v/>
      </c>
      <c r="BJ170" s="7" t="str">
        <f t="shared" si="117"/>
        <v/>
      </c>
      <c r="BK170" s="7" t="str">
        <f t="shared" si="140"/>
        <v/>
      </c>
      <c r="BL170" s="7" t="str">
        <f t="shared" si="141"/>
        <v/>
      </c>
      <c r="BM170" s="7" t="str">
        <f t="shared" si="142"/>
        <v/>
      </c>
      <c r="BN170" s="7">
        <f t="shared" si="143"/>
        <v>1462.8571429544565</v>
      </c>
      <c r="BO170" s="7" t="str">
        <f t="shared" si="144"/>
        <v/>
      </c>
      <c r="BP170" s="7" t="str">
        <f t="shared" si="145"/>
        <v/>
      </c>
      <c r="BQ170" s="7" t="str">
        <f t="shared" si="146"/>
        <v/>
      </c>
      <c r="BR170" s="7">
        <f t="shared" si="147"/>
        <v>1462.8571429544565</v>
      </c>
      <c r="BS170" s="7" t="str">
        <f t="shared" si="148"/>
        <v/>
      </c>
      <c r="BT170" s="7" t="str">
        <f t="shared" si="149"/>
        <v/>
      </c>
      <c r="BU170" s="7">
        <f t="shared" si="150"/>
        <v>1462.8571429544565</v>
      </c>
      <c r="BV170" s="7" t="str">
        <f t="shared" si="151"/>
        <v/>
      </c>
      <c r="BW170" s="7" t="str">
        <f t="shared" si="126"/>
        <v/>
      </c>
      <c r="BX170" s="7" t="str">
        <f t="shared" si="152"/>
        <v/>
      </c>
      <c r="BY170" s="7" t="str">
        <f t="shared" si="153"/>
        <v/>
      </c>
      <c r="BZ170" s="7" t="str">
        <f t="shared" si="154"/>
        <v/>
      </c>
      <c r="CA170" s="7" t="str">
        <f t="shared" si="155"/>
        <v/>
      </c>
      <c r="CB170" s="54"/>
      <c r="CC170" s="13"/>
      <c r="CD170" s="13"/>
      <c r="CE170" s="13"/>
      <c r="CF170" s="13"/>
      <c r="CG170" s="13"/>
      <c r="CH170" s="13"/>
      <c r="CI170" s="13"/>
      <c r="CJ170" s="13"/>
      <c r="CL170" s="21"/>
    </row>
    <row r="171" spans="2:90" ht="16.5" customHeight="1" thickBot="1" x14ac:dyDescent="0.3">
      <c r="B171" s="114" t="s">
        <v>106</v>
      </c>
      <c r="C171" s="114" t="s">
        <v>195</v>
      </c>
      <c r="D171" s="115">
        <v>3</v>
      </c>
      <c r="E171" s="117">
        <f t="shared" si="105"/>
        <v>44450</v>
      </c>
      <c r="F171" s="118">
        <f t="shared" si="106"/>
        <v>0.55694444444444446</v>
      </c>
      <c r="G171" s="22">
        <v>0.70833333333333337</v>
      </c>
      <c r="H171" s="5">
        <f t="shared" si="127"/>
        <v>3.6333333334769122</v>
      </c>
      <c r="I171" s="6">
        <f t="shared" si="128"/>
        <v>44450.556944444441</v>
      </c>
      <c r="J171" s="6">
        <f t="shared" si="129"/>
        <v>44450.708333333336</v>
      </c>
      <c r="K171" s="23" t="s">
        <v>113</v>
      </c>
      <c r="L171" s="3" t="str">
        <f t="shared" si="107"/>
        <v/>
      </c>
      <c r="M171" s="2">
        <f>IF(OR(K171="Rota",K171="Desliza"),(IF((MAX(N$36:N170))&gt;F$17,(MAX(N$36:N170)),F$17)),N170)</f>
        <v>4470</v>
      </c>
      <c r="N171" s="42">
        <v>150</v>
      </c>
      <c r="O171" s="2">
        <f t="shared" si="108"/>
        <v>-4320</v>
      </c>
      <c r="P171" s="3" t="str">
        <f t="shared" si="109"/>
        <v/>
      </c>
      <c r="Q171" s="24"/>
      <c r="R171" s="24"/>
      <c r="S171" s="24"/>
      <c r="T171" s="132" t="str">
        <f t="shared" si="120"/>
        <v/>
      </c>
      <c r="U171" s="25"/>
      <c r="V171" s="25"/>
      <c r="W171" s="24"/>
      <c r="X171" s="26"/>
      <c r="Y171" s="25"/>
      <c r="Z171" s="25"/>
      <c r="AA171" s="3" t="str">
        <f t="shared" si="110"/>
        <v/>
      </c>
      <c r="AB171" s="24"/>
      <c r="AC171" s="26"/>
      <c r="AD171" s="25"/>
      <c r="AE171" s="54"/>
      <c r="AF171" s="54" t="s">
        <v>149</v>
      </c>
      <c r="AG171" s="54"/>
      <c r="AH171" s="54"/>
      <c r="AI171" s="54"/>
      <c r="AJ171" s="54"/>
      <c r="AK171" s="25"/>
      <c r="AL171" s="54" t="str">
        <f t="shared" si="121"/>
        <v/>
      </c>
      <c r="AM171" s="200" t="str">
        <f t="shared" si="122"/>
        <v/>
      </c>
      <c r="AN171" s="201" t="str">
        <f t="shared" si="123"/>
        <v/>
      </c>
      <c r="AO171" s="200">
        <f t="shared" si="130"/>
        <v>1188.9908256410879</v>
      </c>
      <c r="AP171" s="200">
        <f t="shared" si="124"/>
        <v>800</v>
      </c>
      <c r="AQ171" s="200" t="str">
        <f t="shared" si="125"/>
        <v/>
      </c>
      <c r="AR171" s="200" t="str">
        <f t="shared" si="131"/>
        <v/>
      </c>
      <c r="AS171" s="200" t="str">
        <f t="shared" si="132"/>
        <v/>
      </c>
      <c r="AT171" s="200" t="str">
        <f t="shared" si="133"/>
        <v/>
      </c>
      <c r="AU171" s="200" t="str">
        <f t="shared" si="134"/>
        <v/>
      </c>
      <c r="AV171" s="54">
        <v>0.31666666665114462</v>
      </c>
      <c r="AW171" s="200" t="str">
        <f t="shared" si="135"/>
        <v/>
      </c>
      <c r="AX171" s="201" t="str">
        <f t="shared" si="136"/>
        <v/>
      </c>
      <c r="AY171" s="7" t="str">
        <f t="shared" si="137"/>
        <v/>
      </c>
      <c r="AZ171" s="7" t="str">
        <f t="shared" si="138"/>
        <v/>
      </c>
      <c r="BA171" s="7" t="str">
        <f t="shared" si="139"/>
        <v/>
      </c>
      <c r="BB171" s="7" t="str">
        <f t="shared" si="111"/>
        <v/>
      </c>
      <c r="BC171" s="7" t="str">
        <f t="shared" si="112"/>
        <v/>
      </c>
      <c r="BD171" s="7" t="str">
        <f t="shared" si="113"/>
        <v/>
      </c>
      <c r="BE171" s="7" t="str">
        <f t="shared" si="114"/>
        <v/>
      </c>
      <c r="BF171" s="7" t="str">
        <f t="shared" si="118"/>
        <v/>
      </c>
      <c r="BG171" s="7" t="str">
        <f t="shared" si="119"/>
        <v/>
      </c>
      <c r="BH171" s="7">
        <f t="shared" si="115"/>
        <v>1188.9908256410879</v>
      </c>
      <c r="BI171" s="7" t="str">
        <f t="shared" si="116"/>
        <v/>
      </c>
      <c r="BJ171" s="7" t="str">
        <f t="shared" si="117"/>
        <v/>
      </c>
      <c r="BK171" s="7" t="str">
        <f t="shared" si="140"/>
        <v/>
      </c>
      <c r="BL171" s="7" t="str">
        <f t="shared" si="141"/>
        <v/>
      </c>
      <c r="BM171" s="7" t="str">
        <f t="shared" si="142"/>
        <v/>
      </c>
      <c r="BN171" s="7" t="str">
        <f t="shared" si="143"/>
        <v/>
      </c>
      <c r="BO171" s="7" t="str">
        <f t="shared" si="144"/>
        <v/>
      </c>
      <c r="BP171" s="7">
        <f t="shared" si="145"/>
        <v>1188.9908256410879</v>
      </c>
      <c r="BQ171" s="7" t="str">
        <f t="shared" si="146"/>
        <v/>
      </c>
      <c r="BR171" s="7" t="str">
        <f t="shared" si="147"/>
        <v/>
      </c>
      <c r="BS171" s="7" t="str">
        <f t="shared" si="148"/>
        <v/>
      </c>
      <c r="BT171" s="7">
        <f t="shared" si="149"/>
        <v>1188.9908256410879</v>
      </c>
      <c r="BU171" s="7" t="str">
        <f t="shared" si="150"/>
        <v/>
      </c>
      <c r="BV171" s="7" t="str">
        <f t="shared" si="151"/>
        <v/>
      </c>
      <c r="BW171" s="7" t="str">
        <f t="shared" si="126"/>
        <v/>
      </c>
      <c r="BX171" s="7" t="str">
        <f t="shared" si="152"/>
        <v/>
      </c>
      <c r="BY171" s="7" t="str">
        <f t="shared" si="153"/>
        <v/>
      </c>
      <c r="BZ171" s="7" t="str">
        <f t="shared" si="154"/>
        <v/>
      </c>
      <c r="CA171" s="7" t="str">
        <f t="shared" si="155"/>
        <v/>
      </c>
      <c r="CB171" s="54"/>
      <c r="CC171" s="13"/>
      <c r="CD171" s="13"/>
      <c r="CE171" s="13"/>
      <c r="CF171" s="13"/>
      <c r="CG171" s="13"/>
      <c r="CH171" s="13"/>
      <c r="CI171" s="13"/>
      <c r="CJ171" s="13"/>
      <c r="CL171" s="21"/>
    </row>
    <row r="172" spans="2:90" ht="16.5" customHeight="1" thickBot="1" x14ac:dyDescent="0.3">
      <c r="B172" s="114" t="s">
        <v>106</v>
      </c>
      <c r="C172" s="114" t="s">
        <v>195</v>
      </c>
      <c r="D172" s="115">
        <v>3</v>
      </c>
      <c r="E172" s="117">
        <f t="shared" ref="E172:E235" si="156">IF(K172="Comentario","",IF(K171="Comentario",IF(G170="","",IF(G170=0,E170+1,E170)),IF(G171="","",IF(G171=0,E171+1,E171))))</f>
        <v>44450</v>
      </c>
      <c r="F172" s="118">
        <f t="shared" ref="F172:F235" si="157">IF(K172="Comentario","",IF(K171="Comentario",IF(G170="","",G170),IF(G171="","",G171)))</f>
        <v>0.70833333333333337</v>
      </c>
      <c r="G172" s="22">
        <v>0.79166666666666663</v>
      </c>
      <c r="H172" s="5">
        <f t="shared" si="127"/>
        <v>1.9999999998835847</v>
      </c>
      <c r="I172" s="6">
        <f t="shared" si="128"/>
        <v>44450.708333333336</v>
      </c>
      <c r="J172" s="6">
        <f t="shared" si="129"/>
        <v>44450.791666666664</v>
      </c>
      <c r="K172" s="23" t="s">
        <v>19</v>
      </c>
      <c r="L172" s="3" t="str">
        <f t="shared" ref="L172:L235" si="158">IF(K172="Circula",H172,"")</f>
        <v/>
      </c>
      <c r="M172" s="2">
        <f>IF(OR(K172="Rota",K172="Desliza"),(IF((MAX(N$36:N171))&gt;F$17,(MAX(N$36:N171)),F$17)),N171)</f>
        <v>150</v>
      </c>
      <c r="N172" s="42">
        <v>0</v>
      </c>
      <c r="O172" s="2">
        <f t="shared" ref="O172:O235" si="159">IF(OR(M172="",N172=""),"",N172-M172)</f>
        <v>-150</v>
      </c>
      <c r="P172" s="3" t="str">
        <f t="shared" ref="P172:P235" si="160">IF(OR(K172="Rota",K172="Desliza"),IF(OR(M172="",N172=""),"",IF(K172="Comentario","",IF(M172=N172,"",(O172/(H172))))),"")</f>
        <v/>
      </c>
      <c r="Q172" s="24"/>
      <c r="R172" s="24"/>
      <c r="S172" s="24"/>
      <c r="T172" s="132" t="str">
        <f t="shared" si="120"/>
        <v/>
      </c>
      <c r="U172" s="25"/>
      <c r="V172" s="25"/>
      <c r="W172" s="24"/>
      <c r="X172" s="26"/>
      <c r="Y172" s="25"/>
      <c r="Z172" s="25"/>
      <c r="AA172" s="3" t="str">
        <f t="shared" ref="AA172:AA235" si="161">IF(OR(Y172="",Z172=""),"",IF(Y172=Z172,"",ABS(Y172-Z172)))</f>
        <v/>
      </c>
      <c r="AB172" s="24"/>
      <c r="AC172" s="26"/>
      <c r="AD172" s="25"/>
      <c r="AE172" s="54"/>
      <c r="AF172" s="54" t="s">
        <v>150</v>
      </c>
      <c r="AG172" s="54"/>
      <c r="AH172" s="54"/>
      <c r="AI172" s="54"/>
      <c r="AJ172" s="54"/>
      <c r="AK172" s="25"/>
      <c r="AL172" s="54" t="str">
        <f t="shared" si="121"/>
        <v/>
      </c>
      <c r="AM172" s="200" t="str">
        <f t="shared" si="122"/>
        <v/>
      </c>
      <c r="AN172" s="201" t="str">
        <f t="shared" si="123"/>
        <v/>
      </c>
      <c r="AO172" s="200" t="str">
        <f t="shared" si="130"/>
        <v/>
      </c>
      <c r="AP172" s="200" t="str">
        <f t="shared" si="124"/>
        <v/>
      </c>
      <c r="AQ172" s="200" t="str">
        <f t="shared" si="125"/>
        <v/>
      </c>
      <c r="AR172" s="200" t="str">
        <f t="shared" si="131"/>
        <v/>
      </c>
      <c r="AS172" s="200" t="str">
        <f t="shared" si="132"/>
        <v/>
      </c>
      <c r="AT172" s="200" t="str">
        <f t="shared" si="133"/>
        <v/>
      </c>
      <c r="AU172" s="200" t="str">
        <f t="shared" si="134"/>
        <v/>
      </c>
      <c r="AV172" s="54">
        <v>0.46666666661622003</v>
      </c>
      <c r="AW172" s="200" t="str">
        <f t="shared" si="135"/>
        <v/>
      </c>
      <c r="AX172" s="201" t="str">
        <f t="shared" si="136"/>
        <v/>
      </c>
      <c r="AY172" s="7" t="str">
        <f t="shared" si="137"/>
        <v/>
      </c>
      <c r="AZ172" s="7" t="str">
        <f t="shared" si="138"/>
        <v/>
      </c>
      <c r="BA172" s="7" t="str">
        <f t="shared" si="139"/>
        <v/>
      </c>
      <c r="BB172" s="7" t="str">
        <f t="shared" si="111"/>
        <v/>
      </c>
      <c r="BC172" s="7" t="str">
        <f t="shared" si="112"/>
        <v/>
      </c>
      <c r="BD172" s="7" t="str">
        <f t="shared" si="113"/>
        <v/>
      </c>
      <c r="BE172" s="7" t="str">
        <f t="shared" si="114"/>
        <v/>
      </c>
      <c r="BF172" s="7" t="str">
        <f t="shared" si="118"/>
        <v/>
      </c>
      <c r="BG172" s="7" t="str">
        <f t="shared" si="119"/>
        <v/>
      </c>
      <c r="BH172" s="7" t="str">
        <f t="shared" si="115"/>
        <v/>
      </c>
      <c r="BI172" s="7" t="str">
        <f t="shared" si="116"/>
        <v/>
      </c>
      <c r="BJ172" s="7" t="str">
        <f t="shared" si="117"/>
        <v/>
      </c>
      <c r="BK172" s="7" t="str">
        <f t="shared" si="140"/>
        <v/>
      </c>
      <c r="BL172" s="7" t="str">
        <f t="shared" si="141"/>
        <v/>
      </c>
      <c r="BM172" s="7" t="str">
        <f t="shared" si="142"/>
        <v/>
      </c>
      <c r="BN172" s="7" t="str">
        <f t="shared" si="143"/>
        <v/>
      </c>
      <c r="BO172" s="7" t="str">
        <f t="shared" si="144"/>
        <v/>
      </c>
      <c r="BP172" s="7" t="str">
        <f t="shared" si="145"/>
        <v/>
      </c>
      <c r="BQ172" s="7" t="str">
        <f t="shared" si="146"/>
        <v/>
      </c>
      <c r="BR172" s="7" t="str">
        <f t="shared" si="147"/>
        <v/>
      </c>
      <c r="BS172" s="7" t="str">
        <f t="shared" si="148"/>
        <v/>
      </c>
      <c r="BT172" s="7" t="str">
        <f t="shared" si="149"/>
        <v/>
      </c>
      <c r="BU172" s="7" t="str">
        <f t="shared" si="150"/>
        <v/>
      </c>
      <c r="BV172" s="7" t="str">
        <f t="shared" si="151"/>
        <v/>
      </c>
      <c r="BW172" s="7" t="str">
        <f t="shared" si="126"/>
        <v/>
      </c>
      <c r="BX172" s="7" t="str">
        <f t="shared" si="152"/>
        <v/>
      </c>
      <c r="BY172" s="7" t="str">
        <f t="shared" si="153"/>
        <v/>
      </c>
      <c r="BZ172" s="7" t="str">
        <f t="shared" si="154"/>
        <v/>
      </c>
      <c r="CA172" s="7" t="str">
        <f t="shared" si="155"/>
        <v/>
      </c>
      <c r="CB172" s="54"/>
      <c r="CC172" s="13"/>
      <c r="CD172" s="13"/>
      <c r="CE172" s="13"/>
      <c r="CF172" s="13"/>
      <c r="CG172" s="13"/>
      <c r="CH172" s="13"/>
      <c r="CI172" s="13"/>
      <c r="CJ172" s="13"/>
      <c r="CL172" s="21"/>
    </row>
    <row r="173" spans="2:90" ht="16.5" customHeight="1" thickBot="1" x14ac:dyDescent="0.3">
      <c r="B173" s="114" t="s">
        <v>106</v>
      </c>
      <c r="C173" s="114" t="s">
        <v>195</v>
      </c>
      <c r="D173" s="115">
        <v>4</v>
      </c>
      <c r="E173" s="117">
        <f t="shared" si="156"/>
        <v>44450</v>
      </c>
      <c r="F173" s="118">
        <f t="shared" si="157"/>
        <v>0.79166666666666663</v>
      </c>
      <c r="G173" s="22">
        <v>0.875</v>
      </c>
      <c r="H173" s="5">
        <f t="shared" si="127"/>
        <v>2.0000000000582077</v>
      </c>
      <c r="I173" s="6">
        <f t="shared" si="128"/>
        <v>44450.791666666664</v>
      </c>
      <c r="J173" s="6">
        <f t="shared" si="129"/>
        <v>44450.875</v>
      </c>
      <c r="K173" s="23" t="s">
        <v>18</v>
      </c>
      <c r="L173" s="3" t="str">
        <f t="shared" si="158"/>
        <v/>
      </c>
      <c r="M173" s="2">
        <f>IF(OR(K173="Rota",K173="Desliza"),(IF((MAX(N$36:N172))&gt;F$17,(MAX(N$36:N172)),F$17)),N172)</f>
        <v>0</v>
      </c>
      <c r="N173" s="42">
        <v>0</v>
      </c>
      <c r="O173" s="2">
        <f t="shared" si="159"/>
        <v>0</v>
      </c>
      <c r="P173" s="3" t="str">
        <f t="shared" si="160"/>
        <v/>
      </c>
      <c r="Q173" s="24"/>
      <c r="R173" s="24"/>
      <c r="S173" s="24"/>
      <c r="T173" s="132" t="str">
        <f t="shared" si="120"/>
        <v/>
      </c>
      <c r="U173" s="25"/>
      <c r="V173" s="25"/>
      <c r="W173" s="24"/>
      <c r="X173" s="26"/>
      <c r="Y173" s="25"/>
      <c r="Z173" s="25"/>
      <c r="AA173" s="3" t="str">
        <f t="shared" si="161"/>
        <v/>
      </c>
      <c r="AB173" s="24"/>
      <c r="AC173" s="26"/>
      <c r="AD173" s="25"/>
      <c r="AE173" s="54"/>
      <c r="AF173" s="54" t="s">
        <v>150</v>
      </c>
      <c r="AG173" s="54"/>
      <c r="AH173" s="54"/>
      <c r="AI173" s="54"/>
      <c r="AJ173" s="54"/>
      <c r="AK173" s="25"/>
      <c r="AL173" s="54" t="str">
        <f t="shared" si="121"/>
        <v/>
      </c>
      <c r="AM173" s="200" t="str">
        <f t="shared" si="122"/>
        <v/>
      </c>
      <c r="AN173" s="201" t="str">
        <f t="shared" si="123"/>
        <v/>
      </c>
      <c r="AO173" s="200" t="str">
        <f t="shared" si="130"/>
        <v/>
      </c>
      <c r="AP173" s="200" t="str">
        <f t="shared" si="124"/>
        <v/>
      </c>
      <c r="AQ173" s="200" t="str">
        <f t="shared" si="125"/>
        <v/>
      </c>
      <c r="AR173" s="200" t="str">
        <f t="shared" si="131"/>
        <v/>
      </c>
      <c r="AS173" s="200" t="str">
        <f t="shared" si="132"/>
        <v/>
      </c>
      <c r="AT173" s="200" t="str">
        <f t="shared" si="133"/>
        <v/>
      </c>
      <c r="AU173" s="200" t="str">
        <f t="shared" si="134"/>
        <v/>
      </c>
      <c r="AV173" s="54"/>
      <c r="AW173" s="200" t="str">
        <f t="shared" si="135"/>
        <v/>
      </c>
      <c r="AX173" s="201" t="str">
        <f t="shared" si="136"/>
        <v/>
      </c>
      <c r="AY173" s="7" t="str">
        <f t="shared" si="137"/>
        <v/>
      </c>
      <c r="AZ173" s="7" t="str">
        <f t="shared" si="138"/>
        <v/>
      </c>
      <c r="BA173" s="7" t="str">
        <f t="shared" si="139"/>
        <v/>
      </c>
      <c r="BB173" s="7" t="str">
        <f t="shared" ref="BB173:BB236" si="162">IF(AND(O173&gt;0,AF173="Día",K173="Rota"),O173,"")</f>
        <v/>
      </c>
      <c r="BC173" s="7" t="str">
        <f t="shared" ref="BC173:BC236" si="163">IF(AND(O173&gt;0,AF173="Noche",K173="Rota"),O173,"")</f>
        <v/>
      </c>
      <c r="BD173" s="7" t="str">
        <f t="shared" ref="BD173:BD236" si="164">IF(AND(O173&gt;0,AF173="Día",K173="Desliza"),O173,"")</f>
        <v/>
      </c>
      <c r="BE173" s="7" t="str">
        <f t="shared" ref="BE173:BE236" si="165">IF(AND(O173&gt;0,AF173="Noche",K173="Desliza"),O173,"")</f>
        <v/>
      </c>
      <c r="BF173" s="7" t="str">
        <f t="shared" si="118"/>
        <v/>
      </c>
      <c r="BG173" s="7" t="str">
        <f t="shared" si="119"/>
        <v/>
      </c>
      <c r="BH173" s="7" t="str">
        <f t="shared" si="115"/>
        <v/>
      </c>
      <c r="BI173" s="7" t="str">
        <f t="shared" si="116"/>
        <v/>
      </c>
      <c r="BJ173" s="7" t="str">
        <f t="shared" si="117"/>
        <v/>
      </c>
      <c r="BK173" s="7" t="str">
        <f t="shared" si="140"/>
        <v/>
      </c>
      <c r="BL173" s="7" t="str">
        <f t="shared" si="141"/>
        <v/>
      </c>
      <c r="BM173" s="7" t="str">
        <f t="shared" si="142"/>
        <v/>
      </c>
      <c r="BN173" s="7" t="str">
        <f t="shared" si="143"/>
        <v/>
      </c>
      <c r="BO173" s="7" t="str">
        <f t="shared" si="144"/>
        <v/>
      </c>
      <c r="BP173" s="7" t="str">
        <f t="shared" si="145"/>
        <v/>
      </c>
      <c r="BQ173" s="7" t="str">
        <f t="shared" si="146"/>
        <v/>
      </c>
      <c r="BR173" s="7" t="str">
        <f t="shared" si="147"/>
        <v/>
      </c>
      <c r="BS173" s="7" t="str">
        <f t="shared" si="148"/>
        <v/>
      </c>
      <c r="BT173" s="7" t="str">
        <f t="shared" si="149"/>
        <v/>
      </c>
      <c r="BU173" s="7" t="str">
        <f t="shared" si="150"/>
        <v/>
      </c>
      <c r="BV173" s="7" t="str">
        <f t="shared" si="151"/>
        <v/>
      </c>
      <c r="BW173" s="7" t="str">
        <f t="shared" si="126"/>
        <v/>
      </c>
      <c r="BX173" s="7" t="str">
        <f t="shared" si="152"/>
        <v/>
      </c>
      <c r="BY173" s="7" t="str">
        <f t="shared" si="153"/>
        <v/>
      </c>
      <c r="BZ173" s="7" t="str">
        <f t="shared" si="154"/>
        <v/>
      </c>
      <c r="CA173" s="7" t="str">
        <f t="shared" si="155"/>
        <v/>
      </c>
      <c r="CB173" s="54"/>
      <c r="CC173" s="13"/>
      <c r="CD173" s="13"/>
      <c r="CE173" s="13"/>
      <c r="CF173" s="13"/>
      <c r="CG173" s="13"/>
      <c r="CH173" s="13"/>
      <c r="CI173" s="13"/>
      <c r="CJ173" s="13"/>
      <c r="CL173" s="21"/>
    </row>
    <row r="174" spans="2:90" ht="16.5" customHeight="1" thickBot="1" x14ac:dyDescent="0.3">
      <c r="B174" s="114" t="s">
        <v>106</v>
      </c>
      <c r="C174" s="114" t="s">
        <v>195</v>
      </c>
      <c r="D174" s="115">
        <v>4</v>
      </c>
      <c r="E174" s="117">
        <f t="shared" si="156"/>
        <v>44450</v>
      </c>
      <c r="F174" s="118">
        <f t="shared" si="157"/>
        <v>0.875</v>
      </c>
      <c r="G174" s="22">
        <v>0.9375</v>
      </c>
      <c r="H174" s="5">
        <f t="shared" si="127"/>
        <v>1.5</v>
      </c>
      <c r="I174" s="6">
        <f t="shared" si="128"/>
        <v>44450.875</v>
      </c>
      <c r="J174" s="6">
        <f t="shared" si="129"/>
        <v>44450.9375</v>
      </c>
      <c r="K174" s="23" t="s">
        <v>113</v>
      </c>
      <c r="L174" s="3" t="str">
        <f t="shared" si="158"/>
        <v/>
      </c>
      <c r="M174" s="2">
        <f>IF(OR(K174="Rota",K174="Desliza"),(IF((MAX(N$36:N173))&gt;F$17,(MAX(N$36:N173)),F$17)),N173)</f>
        <v>0</v>
      </c>
      <c r="N174" s="42">
        <v>4770</v>
      </c>
      <c r="O174" s="2">
        <f t="shared" si="159"/>
        <v>4770</v>
      </c>
      <c r="P174" s="3" t="str">
        <f t="shared" si="160"/>
        <v/>
      </c>
      <c r="Q174" s="24"/>
      <c r="R174" s="24"/>
      <c r="S174" s="24"/>
      <c r="T174" s="132" t="str">
        <f t="shared" si="120"/>
        <v/>
      </c>
      <c r="U174" s="25"/>
      <c r="V174" s="25"/>
      <c r="W174" s="24"/>
      <c r="X174" s="26"/>
      <c r="Y174" s="25"/>
      <c r="Z174" s="25"/>
      <c r="AA174" s="3" t="str">
        <f t="shared" si="161"/>
        <v/>
      </c>
      <c r="AB174" s="24"/>
      <c r="AC174" s="26"/>
      <c r="AD174" s="25"/>
      <c r="AE174" s="54"/>
      <c r="AF174" s="54" t="s">
        <v>150</v>
      </c>
      <c r="AG174" s="54"/>
      <c r="AH174" s="54"/>
      <c r="AI174" s="54"/>
      <c r="AJ174" s="54"/>
      <c r="AK174" s="25"/>
      <c r="AL174" s="54" t="str">
        <f t="shared" si="121"/>
        <v/>
      </c>
      <c r="AM174" s="200" t="str">
        <f t="shared" si="122"/>
        <v/>
      </c>
      <c r="AN174" s="201" t="str">
        <f t="shared" si="123"/>
        <v/>
      </c>
      <c r="AO174" s="200">
        <f t="shared" si="130"/>
        <v>3180</v>
      </c>
      <c r="AP174" s="200">
        <f t="shared" si="124"/>
        <v>1500</v>
      </c>
      <c r="AQ174" s="200" t="str">
        <f t="shared" si="125"/>
        <v/>
      </c>
      <c r="AR174" s="200" t="str">
        <f t="shared" si="131"/>
        <v/>
      </c>
      <c r="AS174" s="200" t="str">
        <f t="shared" si="132"/>
        <v/>
      </c>
      <c r="AT174" s="200" t="str">
        <f t="shared" si="133"/>
        <v/>
      </c>
      <c r="AU174" s="200" t="str">
        <f t="shared" si="134"/>
        <v/>
      </c>
      <c r="AV174" s="54"/>
      <c r="AW174" s="200" t="str">
        <f t="shared" si="135"/>
        <v/>
      </c>
      <c r="AX174" s="201" t="str">
        <f t="shared" si="136"/>
        <v/>
      </c>
      <c r="AY174" s="7" t="str">
        <f t="shared" si="137"/>
        <v/>
      </c>
      <c r="AZ174" s="7" t="str">
        <f t="shared" si="138"/>
        <v/>
      </c>
      <c r="BA174" s="7" t="str">
        <f t="shared" si="139"/>
        <v/>
      </c>
      <c r="BB174" s="7" t="str">
        <f t="shared" si="162"/>
        <v/>
      </c>
      <c r="BC174" s="7" t="str">
        <f t="shared" si="163"/>
        <v/>
      </c>
      <c r="BD174" s="7" t="str">
        <f t="shared" si="164"/>
        <v/>
      </c>
      <c r="BE174" s="7" t="str">
        <f t="shared" si="165"/>
        <v/>
      </c>
      <c r="BF174" s="7" t="str">
        <f t="shared" si="118"/>
        <v/>
      </c>
      <c r="BG174" s="7" t="str">
        <f t="shared" si="119"/>
        <v/>
      </c>
      <c r="BH174" s="7" t="str">
        <f t="shared" ref="BH174:BH237" si="166">IF(AND(AO174&gt;0,AF174="Día",K174="RIH CSG"),AO174,"")</f>
        <v/>
      </c>
      <c r="BI174" s="7">
        <f t="shared" ref="BI174:BI237" si="167">IF(AND(AO174&gt;0,AF174="Noche",K174="RIH CSG"),AO174,"")</f>
        <v>3180</v>
      </c>
      <c r="BJ174" s="7" t="str">
        <f t="shared" ref="BJ174:BJ237" si="168">IF(AND(AO174&gt;0,AF174="Día",K174="RIH OH"),AO174,"")</f>
        <v/>
      </c>
      <c r="BK174" s="7" t="str">
        <f t="shared" si="140"/>
        <v/>
      </c>
      <c r="BL174" s="7" t="str">
        <f t="shared" si="141"/>
        <v/>
      </c>
      <c r="BM174" s="7" t="str">
        <f t="shared" si="142"/>
        <v/>
      </c>
      <c r="BN174" s="7" t="str">
        <f t="shared" si="143"/>
        <v/>
      </c>
      <c r="BO174" s="7" t="str">
        <f t="shared" si="144"/>
        <v/>
      </c>
      <c r="BP174" s="7" t="str">
        <f t="shared" si="145"/>
        <v/>
      </c>
      <c r="BQ174" s="7">
        <f t="shared" si="146"/>
        <v>3180</v>
      </c>
      <c r="BR174" s="7" t="str">
        <f t="shared" si="147"/>
        <v/>
      </c>
      <c r="BS174" s="7" t="str">
        <f t="shared" si="148"/>
        <v/>
      </c>
      <c r="BT174" s="7">
        <f t="shared" si="149"/>
        <v>3180</v>
      </c>
      <c r="BU174" s="7" t="str">
        <f t="shared" si="150"/>
        <v/>
      </c>
      <c r="BV174" s="7" t="str">
        <f t="shared" si="151"/>
        <v/>
      </c>
      <c r="BW174" s="7" t="str">
        <f t="shared" si="126"/>
        <v/>
      </c>
      <c r="BX174" s="7" t="str">
        <f t="shared" si="152"/>
        <v/>
      </c>
      <c r="BY174" s="7" t="str">
        <f t="shared" si="153"/>
        <v/>
      </c>
      <c r="BZ174" s="7" t="str">
        <f t="shared" si="154"/>
        <v/>
      </c>
      <c r="CA174" s="7" t="str">
        <f t="shared" si="155"/>
        <v/>
      </c>
      <c r="CB174" s="54"/>
      <c r="CC174" s="13"/>
      <c r="CD174" s="13"/>
      <c r="CE174" s="13"/>
      <c r="CF174" s="13"/>
      <c r="CG174" s="13"/>
      <c r="CH174" s="13"/>
      <c r="CI174" s="13"/>
      <c r="CJ174" s="13"/>
      <c r="CL174" s="21"/>
    </row>
    <row r="175" spans="2:90" ht="16.5" customHeight="1" thickBot="1" x14ac:dyDescent="0.3">
      <c r="B175" s="114" t="s">
        <v>106</v>
      </c>
      <c r="C175" s="114" t="s">
        <v>195</v>
      </c>
      <c r="D175" s="115">
        <v>4</v>
      </c>
      <c r="E175" s="117">
        <f t="shared" si="156"/>
        <v>44450</v>
      </c>
      <c r="F175" s="118">
        <f t="shared" si="157"/>
        <v>0.9375</v>
      </c>
      <c r="G175" s="22">
        <v>0</v>
      </c>
      <c r="H175" s="5">
        <f t="shared" si="127"/>
        <v>1.5</v>
      </c>
      <c r="I175" s="6">
        <f t="shared" si="128"/>
        <v>44450.9375</v>
      </c>
      <c r="J175" s="6">
        <f t="shared" si="129"/>
        <v>44451</v>
      </c>
      <c r="K175" s="23" t="s">
        <v>114</v>
      </c>
      <c r="L175" s="3" t="str">
        <f t="shared" si="158"/>
        <v/>
      </c>
      <c r="M175" s="2">
        <f>IF(OR(K175="Rota",K175="Desliza"),(IF((MAX(N$36:N174))&gt;F$17,(MAX(N$36:N174)),F$17)),N174)</f>
        <v>4770</v>
      </c>
      <c r="N175" s="42">
        <v>6006</v>
      </c>
      <c r="O175" s="2">
        <f t="shared" si="159"/>
        <v>1236</v>
      </c>
      <c r="P175" s="3" t="str">
        <f t="shared" si="160"/>
        <v/>
      </c>
      <c r="Q175" s="24"/>
      <c r="R175" s="24"/>
      <c r="S175" s="24"/>
      <c r="T175" s="132" t="str">
        <f t="shared" si="120"/>
        <v/>
      </c>
      <c r="U175" s="25"/>
      <c r="V175" s="25"/>
      <c r="W175" s="24"/>
      <c r="X175" s="26"/>
      <c r="Y175" s="25"/>
      <c r="Z175" s="25"/>
      <c r="AA175" s="3" t="str">
        <f t="shared" si="161"/>
        <v/>
      </c>
      <c r="AB175" s="24"/>
      <c r="AC175" s="26"/>
      <c r="AD175" s="25"/>
      <c r="AE175" s="54"/>
      <c r="AF175" s="54" t="s">
        <v>150</v>
      </c>
      <c r="AG175" s="54"/>
      <c r="AH175" s="54"/>
      <c r="AI175" s="54"/>
      <c r="AJ175" s="54"/>
      <c r="AK175" s="25"/>
      <c r="AL175" s="54" t="str">
        <f t="shared" si="121"/>
        <v/>
      </c>
      <c r="AM175" s="200" t="str">
        <f t="shared" si="122"/>
        <v/>
      </c>
      <c r="AN175" s="201" t="str">
        <f t="shared" si="123"/>
        <v/>
      </c>
      <c r="AO175" s="200">
        <f t="shared" si="130"/>
        <v>824</v>
      </c>
      <c r="AP175" s="200">
        <f t="shared" si="124"/>
        <v>800</v>
      </c>
      <c r="AQ175" s="200" t="str">
        <f t="shared" si="125"/>
        <v/>
      </c>
      <c r="AR175" s="200" t="str">
        <f t="shared" si="131"/>
        <v/>
      </c>
      <c r="AS175" s="200" t="str">
        <f t="shared" si="132"/>
        <v/>
      </c>
      <c r="AT175" s="200" t="str">
        <f t="shared" si="133"/>
        <v/>
      </c>
      <c r="AU175" s="200" t="str">
        <f t="shared" si="134"/>
        <v/>
      </c>
      <c r="AV175" s="54">
        <v>0.78333333344198763</v>
      </c>
      <c r="AW175" s="200" t="str">
        <f t="shared" si="135"/>
        <v/>
      </c>
      <c r="AX175" s="201" t="str">
        <f t="shared" si="136"/>
        <v/>
      </c>
      <c r="AY175" s="7" t="str">
        <f t="shared" si="137"/>
        <v/>
      </c>
      <c r="AZ175" s="7" t="str">
        <f t="shared" si="138"/>
        <v/>
      </c>
      <c r="BA175" s="7" t="str">
        <f t="shared" si="139"/>
        <v/>
      </c>
      <c r="BB175" s="7" t="str">
        <f t="shared" si="162"/>
        <v/>
      </c>
      <c r="BC175" s="7" t="str">
        <f t="shared" si="163"/>
        <v/>
      </c>
      <c r="BD175" s="7" t="str">
        <f t="shared" si="164"/>
        <v/>
      </c>
      <c r="BE175" s="7" t="str">
        <f t="shared" si="165"/>
        <v/>
      </c>
      <c r="BF175" s="7" t="str">
        <f t="shared" si="118"/>
        <v/>
      </c>
      <c r="BG175" s="7" t="str">
        <f t="shared" si="119"/>
        <v/>
      </c>
      <c r="BH175" s="7" t="str">
        <f t="shared" si="166"/>
        <v/>
      </c>
      <c r="BI175" s="7" t="str">
        <f t="shared" si="167"/>
        <v/>
      </c>
      <c r="BJ175" s="7" t="str">
        <f t="shared" si="168"/>
        <v/>
      </c>
      <c r="BK175" s="7">
        <f t="shared" si="140"/>
        <v>824</v>
      </c>
      <c r="BL175" s="7" t="str">
        <f t="shared" si="141"/>
        <v/>
      </c>
      <c r="BM175" s="7" t="str">
        <f t="shared" si="142"/>
        <v/>
      </c>
      <c r="BN175" s="7" t="str">
        <f t="shared" si="143"/>
        <v/>
      </c>
      <c r="BO175" s="7" t="str">
        <f t="shared" si="144"/>
        <v/>
      </c>
      <c r="BP175" s="7" t="str">
        <f t="shared" si="145"/>
        <v/>
      </c>
      <c r="BQ175" s="7">
        <f t="shared" si="146"/>
        <v>824</v>
      </c>
      <c r="BR175" s="7" t="str">
        <f t="shared" si="147"/>
        <v/>
      </c>
      <c r="BS175" s="7" t="str">
        <f t="shared" si="148"/>
        <v/>
      </c>
      <c r="BT175" s="7">
        <f t="shared" si="149"/>
        <v>824</v>
      </c>
      <c r="BU175" s="7" t="str">
        <f t="shared" si="150"/>
        <v/>
      </c>
      <c r="BV175" s="7" t="str">
        <f t="shared" si="151"/>
        <v/>
      </c>
      <c r="BW175" s="7" t="str">
        <f t="shared" si="126"/>
        <v/>
      </c>
      <c r="BX175" s="7" t="str">
        <f t="shared" si="152"/>
        <v/>
      </c>
      <c r="BY175" s="7" t="str">
        <f t="shared" si="153"/>
        <v/>
      </c>
      <c r="BZ175" s="7" t="str">
        <f t="shared" si="154"/>
        <v/>
      </c>
      <c r="CA175" s="7" t="str">
        <f t="shared" si="155"/>
        <v/>
      </c>
      <c r="CB175" s="54"/>
      <c r="CC175" s="13"/>
      <c r="CD175" s="13"/>
      <c r="CE175" s="13"/>
      <c r="CF175" s="13"/>
      <c r="CG175" s="13"/>
      <c r="CH175" s="13"/>
      <c r="CI175" s="13"/>
      <c r="CJ175" s="13"/>
      <c r="CL175" s="21"/>
    </row>
    <row r="176" spans="2:90" ht="16.5" customHeight="1" thickBot="1" x14ac:dyDescent="0.3">
      <c r="B176" s="114" t="s">
        <v>106</v>
      </c>
      <c r="C176" s="114" t="s">
        <v>195</v>
      </c>
      <c r="D176" s="115">
        <v>4</v>
      </c>
      <c r="E176" s="117">
        <f t="shared" si="156"/>
        <v>44451</v>
      </c>
      <c r="F176" s="118">
        <f t="shared" si="157"/>
        <v>0</v>
      </c>
      <c r="G176" s="22">
        <v>1.3888888888888888E-2</v>
      </c>
      <c r="H176" s="5">
        <f t="shared" si="127"/>
        <v>0.33333333337213844</v>
      </c>
      <c r="I176" s="6">
        <f t="shared" si="128"/>
        <v>44451</v>
      </c>
      <c r="J176" s="6">
        <f t="shared" si="129"/>
        <v>44451.013888888891</v>
      </c>
      <c r="K176" s="23" t="s">
        <v>143</v>
      </c>
      <c r="L176" s="3" t="str">
        <f t="shared" si="158"/>
        <v/>
      </c>
      <c r="M176" s="2">
        <f>IF(OR(K176="Rota",K176="Desliza"),(IF((MAX(N$36:N175))&gt;F$17,(MAX(N$36:N175)),F$17)),N175)</f>
        <v>6006</v>
      </c>
      <c r="N176" s="42">
        <v>6006</v>
      </c>
      <c r="O176" s="2">
        <f t="shared" si="159"/>
        <v>0</v>
      </c>
      <c r="P176" s="3" t="str">
        <f t="shared" si="160"/>
        <v/>
      </c>
      <c r="Q176" s="24"/>
      <c r="R176" s="24"/>
      <c r="S176" s="24"/>
      <c r="T176" s="132" t="str">
        <f t="shared" si="120"/>
        <v/>
      </c>
      <c r="U176" s="25"/>
      <c r="V176" s="25"/>
      <c r="W176" s="24"/>
      <c r="X176" s="26"/>
      <c r="Y176" s="25"/>
      <c r="Z176" s="25"/>
      <c r="AA176" s="3" t="str">
        <f t="shared" si="161"/>
        <v/>
      </c>
      <c r="AB176" s="24"/>
      <c r="AC176" s="26"/>
      <c r="AD176" s="25"/>
      <c r="AE176" s="54"/>
      <c r="AF176" s="54" t="s">
        <v>150</v>
      </c>
      <c r="AG176" s="54"/>
      <c r="AH176" s="54"/>
      <c r="AI176" s="54"/>
      <c r="AJ176" s="54"/>
      <c r="AK176" s="25"/>
      <c r="AL176" s="54" t="str">
        <f t="shared" si="121"/>
        <v/>
      </c>
      <c r="AM176" s="200" t="str">
        <f t="shared" si="122"/>
        <v/>
      </c>
      <c r="AN176" s="201" t="str">
        <f t="shared" si="123"/>
        <v/>
      </c>
      <c r="AO176" s="200" t="str">
        <f t="shared" si="130"/>
        <v/>
      </c>
      <c r="AP176" s="200" t="str">
        <f t="shared" si="124"/>
        <v/>
      </c>
      <c r="AQ176" s="200" t="str">
        <f t="shared" si="125"/>
        <v/>
      </c>
      <c r="AR176" s="200" t="str">
        <f t="shared" si="131"/>
        <v/>
      </c>
      <c r="AS176" s="200" t="str">
        <f t="shared" si="132"/>
        <v/>
      </c>
      <c r="AT176" s="200" t="str">
        <f t="shared" si="133"/>
        <v/>
      </c>
      <c r="AU176" s="200" t="str">
        <f t="shared" si="134"/>
        <v/>
      </c>
      <c r="AV176" s="54">
        <v>0.33333333319751546</v>
      </c>
      <c r="AW176" s="200" t="str">
        <f t="shared" si="135"/>
        <v/>
      </c>
      <c r="AX176" s="201" t="str">
        <f t="shared" si="136"/>
        <v/>
      </c>
      <c r="AY176" s="7" t="str">
        <f t="shared" si="137"/>
        <v/>
      </c>
      <c r="AZ176" s="7" t="str">
        <f t="shared" si="138"/>
        <v/>
      </c>
      <c r="BA176" s="7" t="str">
        <f t="shared" si="139"/>
        <v/>
      </c>
      <c r="BB176" s="7" t="str">
        <f t="shared" si="162"/>
        <v/>
      </c>
      <c r="BC176" s="7" t="str">
        <f t="shared" si="163"/>
        <v/>
      </c>
      <c r="BD176" s="7" t="str">
        <f t="shared" si="164"/>
        <v/>
      </c>
      <c r="BE176" s="7" t="str">
        <f t="shared" si="165"/>
        <v/>
      </c>
      <c r="BF176" s="7" t="str">
        <f t="shared" si="118"/>
        <v/>
      </c>
      <c r="BG176" s="7" t="str">
        <f t="shared" si="119"/>
        <v/>
      </c>
      <c r="BH176" s="7" t="str">
        <f t="shared" si="166"/>
        <v/>
      </c>
      <c r="BI176" s="7" t="str">
        <f t="shared" si="167"/>
        <v/>
      </c>
      <c r="BJ176" s="7" t="str">
        <f t="shared" si="168"/>
        <v/>
      </c>
      <c r="BK176" s="7" t="str">
        <f t="shared" si="140"/>
        <v/>
      </c>
      <c r="BL176" s="7" t="str">
        <f t="shared" si="141"/>
        <v/>
      </c>
      <c r="BM176" s="7" t="str">
        <f t="shared" si="142"/>
        <v/>
      </c>
      <c r="BN176" s="7" t="str">
        <f t="shared" si="143"/>
        <v/>
      </c>
      <c r="BO176" s="7" t="str">
        <f t="shared" si="144"/>
        <v/>
      </c>
      <c r="BP176" s="7" t="str">
        <f t="shared" si="145"/>
        <v/>
      </c>
      <c r="BQ176" s="7" t="str">
        <f t="shared" si="146"/>
        <v/>
      </c>
      <c r="BR176" s="7" t="str">
        <f t="shared" si="147"/>
        <v/>
      </c>
      <c r="BS176" s="7" t="str">
        <f t="shared" si="148"/>
        <v/>
      </c>
      <c r="BT176" s="7" t="str">
        <f t="shared" si="149"/>
        <v/>
      </c>
      <c r="BU176" s="7" t="str">
        <f t="shared" si="150"/>
        <v/>
      </c>
      <c r="BV176" s="7" t="str">
        <f t="shared" si="151"/>
        <v/>
      </c>
      <c r="BW176" s="7" t="str">
        <f t="shared" si="126"/>
        <v/>
      </c>
      <c r="BX176" s="7" t="str">
        <f t="shared" si="152"/>
        <v/>
      </c>
      <c r="BY176" s="7" t="str">
        <f t="shared" si="153"/>
        <v/>
      </c>
      <c r="BZ176" s="7" t="str">
        <f t="shared" si="154"/>
        <v/>
      </c>
      <c r="CA176" s="7" t="str">
        <f t="shared" si="155"/>
        <v/>
      </c>
      <c r="CB176" s="54"/>
      <c r="CC176" s="13"/>
      <c r="CD176" s="13"/>
      <c r="CE176" s="13"/>
      <c r="CF176" s="13"/>
      <c r="CG176" s="13"/>
      <c r="CH176" s="13"/>
      <c r="CI176" s="13"/>
      <c r="CJ176" s="13"/>
      <c r="CL176" s="21"/>
    </row>
    <row r="177" spans="2:90" ht="16.5" customHeight="1" thickBot="1" x14ac:dyDescent="0.3">
      <c r="B177" s="114" t="s">
        <v>106</v>
      </c>
      <c r="C177" s="114" t="s">
        <v>190</v>
      </c>
      <c r="D177" s="115">
        <v>4</v>
      </c>
      <c r="E177" s="117">
        <f t="shared" si="156"/>
        <v>44451</v>
      </c>
      <c r="F177" s="118">
        <f t="shared" si="157"/>
        <v>1.3888888888888888E-2</v>
      </c>
      <c r="G177" s="22">
        <v>2.4305555555555556E-2</v>
      </c>
      <c r="H177" s="5">
        <f t="shared" si="127"/>
        <v>0.24999999994179234</v>
      </c>
      <c r="I177" s="6">
        <f t="shared" si="128"/>
        <v>44451.013888888891</v>
      </c>
      <c r="J177" s="6">
        <f t="shared" si="129"/>
        <v>44451.024305555555</v>
      </c>
      <c r="K177" s="23" t="s">
        <v>17</v>
      </c>
      <c r="L177" s="3" t="str">
        <f t="shared" si="158"/>
        <v/>
      </c>
      <c r="M177" s="2">
        <f>IF(OR(K177="Rota",K177="Desliza"),(IF((MAX(N$36:N176))&gt;F$17,(MAX(N$36:N176)),F$17)),N176)</f>
        <v>6006</v>
      </c>
      <c r="N177" s="42">
        <v>6025</v>
      </c>
      <c r="O177" s="2">
        <f t="shared" si="159"/>
        <v>19</v>
      </c>
      <c r="P177" s="3">
        <f t="shared" si="160"/>
        <v>76.000000017695129</v>
      </c>
      <c r="Q177" s="24"/>
      <c r="R177" s="24"/>
      <c r="S177" s="24">
        <v>70</v>
      </c>
      <c r="T177" s="132">
        <f t="shared" si="120"/>
        <v>70</v>
      </c>
      <c r="U177" s="25">
        <v>15</v>
      </c>
      <c r="V177" s="25">
        <v>1000</v>
      </c>
      <c r="W177" s="24">
        <v>24</v>
      </c>
      <c r="X177" s="26">
        <v>11</v>
      </c>
      <c r="Y177" s="25">
        <v>1890</v>
      </c>
      <c r="Z177" s="25">
        <v>1890</v>
      </c>
      <c r="AA177" s="3" t="str">
        <f t="shared" si="161"/>
        <v/>
      </c>
      <c r="AB177" s="24"/>
      <c r="AC177" s="26"/>
      <c r="AD177" s="25"/>
      <c r="AE177" s="54"/>
      <c r="AF177" s="54" t="s">
        <v>150</v>
      </c>
      <c r="AG177" s="54"/>
      <c r="AH177" s="54"/>
      <c r="AI177" s="54"/>
      <c r="AJ177" s="54"/>
      <c r="AK177" s="25"/>
      <c r="AL177" s="54">
        <f t="shared" si="121"/>
        <v>30</v>
      </c>
      <c r="AM177" s="200">
        <f t="shared" si="122"/>
        <v>33</v>
      </c>
      <c r="AN177" s="201">
        <f t="shared" si="123"/>
        <v>30</v>
      </c>
      <c r="AO177" s="200" t="str">
        <f t="shared" si="130"/>
        <v/>
      </c>
      <c r="AP177" s="200" t="str">
        <f t="shared" si="124"/>
        <v/>
      </c>
      <c r="AQ177" s="200" t="str">
        <f t="shared" si="125"/>
        <v/>
      </c>
      <c r="AR177" s="200" t="str">
        <f t="shared" si="131"/>
        <v/>
      </c>
      <c r="AS177" s="200" t="str">
        <f t="shared" si="132"/>
        <v/>
      </c>
      <c r="AT177" s="200">
        <f t="shared" si="133"/>
        <v>19</v>
      </c>
      <c r="AU177" s="200">
        <f t="shared" si="134"/>
        <v>0.24999999994179234</v>
      </c>
      <c r="AV177" s="54">
        <v>0.24999999994179234</v>
      </c>
      <c r="AW177" s="200">
        <f t="shared" si="135"/>
        <v>76.000000017695129</v>
      </c>
      <c r="AX177" s="201" t="str">
        <f t="shared" si="136"/>
        <v/>
      </c>
      <c r="AY177" s="7">
        <f t="shared" si="137"/>
        <v>76.000000017695129</v>
      </c>
      <c r="AZ177" s="7" t="str">
        <f t="shared" si="138"/>
        <v/>
      </c>
      <c r="BA177" s="7">
        <f t="shared" si="139"/>
        <v>76.000000017695129</v>
      </c>
      <c r="BB177" s="7" t="str">
        <f t="shared" si="162"/>
        <v/>
      </c>
      <c r="BC177" s="7">
        <f t="shared" si="163"/>
        <v>19</v>
      </c>
      <c r="BD177" s="7" t="str">
        <f t="shared" si="164"/>
        <v/>
      </c>
      <c r="BE177" s="7" t="str">
        <f t="shared" si="165"/>
        <v/>
      </c>
      <c r="BF177" s="7" t="str">
        <f t="shared" si="118"/>
        <v/>
      </c>
      <c r="BG177" s="7">
        <f t="shared" si="119"/>
        <v>19</v>
      </c>
      <c r="BH177" s="7" t="str">
        <f t="shared" si="166"/>
        <v/>
      </c>
      <c r="BI177" s="7" t="str">
        <f t="shared" si="167"/>
        <v/>
      </c>
      <c r="BJ177" s="7" t="str">
        <f t="shared" si="168"/>
        <v/>
      </c>
      <c r="BK177" s="7" t="str">
        <f t="shared" si="140"/>
        <v/>
      </c>
      <c r="BL177" s="7" t="str">
        <f t="shared" si="141"/>
        <v/>
      </c>
      <c r="BM177" s="7" t="str">
        <f t="shared" si="142"/>
        <v/>
      </c>
      <c r="BN177" s="7" t="str">
        <f t="shared" si="143"/>
        <v/>
      </c>
      <c r="BO177" s="7" t="str">
        <f t="shared" si="144"/>
        <v/>
      </c>
      <c r="BP177" s="7" t="str">
        <f t="shared" si="145"/>
        <v/>
      </c>
      <c r="BQ177" s="7" t="str">
        <f t="shared" si="146"/>
        <v/>
      </c>
      <c r="BR177" s="7" t="str">
        <f t="shared" si="147"/>
        <v/>
      </c>
      <c r="BS177" s="7" t="str">
        <f t="shared" si="148"/>
        <v/>
      </c>
      <c r="BT177" s="7" t="str">
        <f t="shared" si="149"/>
        <v/>
      </c>
      <c r="BU177" s="7" t="str">
        <f t="shared" si="150"/>
        <v/>
      </c>
      <c r="BV177" s="7" t="str">
        <f t="shared" si="151"/>
        <v/>
      </c>
      <c r="BW177" s="7" t="str">
        <f t="shared" si="126"/>
        <v/>
      </c>
      <c r="BX177" s="7" t="str">
        <f t="shared" si="152"/>
        <v/>
      </c>
      <c r="BY177" s="7" t="str">
        <f t="shared" si="153"/>
        <v/>
      </c>
      <c r="BZ177" s="7" t="str">
        <f t="shared" si="154"/>
        <v/>
      </c>
      <c r="CA177" s="7" t="str">
        <f t="shared" si="155"/>
        <v/>
      </c>
      <c r="CB177" s="54">
        <v>1082</v>
      </c>
      <c r="CC177" s="13"/>
      <c r="CD177" s="13"/>
      <c r="CE177" s="13"/>
      <c r="CF177" s="13"/>
      <c r="CG177" s="13"/>
      <c r="CH177" s="13"/>
      <c r="CI177" s="13"/>
      <c r="CJ177" s="13"/>
      <c r="CL177" s="21"/>
    </row>
    <row r="178" spans="2:90" ht="16.5" customHeight="1" thickBot="1" x14ac:dyDescent="0.3">
      <c r="B178" s="114" t="s">
        <v>106</v>
      </c>
      <c r="C178" s="114" t="s">
        <v>190</v>
      </c>
      <c r="D178" s="115">
        <v>4</v>
      </c>
      <c r="E178" s="117">
        <f t="shared" si="156"/>
        <v>44451</v>
      </c>
      <c r="F178" s="118">
        <f t="shared" si="157"/>
        <v>2.4305555555555556E-2</v>
      </c>
      <c r="G178" s="22">
        <v>4.3055555555555562E-2</v>
      </c>
      <c r="H178" s="5">
        <f t="shared" si="127"/>
        <v>0.45000000006984919</v>
      </c>
      <c r="I178" s="6">
        <f t="shared" si="128"/>
        <v>44451.024305555555</v>
      </c>
      <c r="J178" s="6">
        <f t="shared" si="129"/>
        <v>44451.043055555558</v>
      </c>
      <c r="K178" s="23" t="s">
        <v>17</v>
      </c>
      <c r="L178" s="3" t="str">
        <f t="shared" si="158"/>
        <v/>
      </c>
      <c r="M178" s="2">
        <f>IF(OR(K178="Rota",K178="Desliza"),(IF((MAX(N$36:N177))&gt;F$17,(MAX(N$36:N177)),F$17)),N177)</f>
        <v>6025</v>
      </c>
      <c r="N178" s="42">
        <v>6072</v>
      </c>
      <c r="O178" s="2">
        <f t="shared" si="159"/>
        <v>47</v>
      </c>
      <c r="P178" s="3">
        <f t="shared" si="160"/>
        <v>104.44444442823253</v>
      </c>
      <c r="Q178" s="24"/>
      <c r="R178" s="24"/>
      <c r="S178" s="24">
        <v>100</v>
      </c>
      <c r="T178" s="132">
        <f t="shared" si="120"/>
        <v>100</v>
      </c>
      <c r="U178" s="25">
        <v>22</v>
      </c>
      <c r="V178" s="25">
        <v>1200</v>
      </c>
      <c r="W178" s="24">
        <v>24</v>
      </c>
      <c r="X178" s="26">
        <v>11</v>
      </c>
      <c r="Y178" s="25">
        <v>2600</v>
      </c>
      <c r="Z178" s="25">
        <v>2600</v>
      </c>
      <c r="AA178" s="3" t="str">
        <f t="shared" si="161"/>
        <v/>
      </c>
      <c r="AB178" s="24"/>
      <c r="AC178" s="26"/>
      <c r="AD178" s="25"/>
      <c r="AE178" s="54"/>
      <c r="AF178" s="54" t="s">
        <v>150</v>
      </c>
      <c r="AG178" s="54"/>
      <c r="AH178" s="54"/>
      <c r="AI178" s="54"/>
      <c r="AJ178" s="54"/>
      <c r="AK178" s="25"/>
      <c r="AL178" s="54">
        <f t="shared" si="121"/>
        <v>120</v>
      </c>
      <c r="AM178" s="200">
        <f t="shared" si="122"/>
        <v>175</v>
      </c>
      <c r="AN178" s="201">
        <f t="shared" si="123"/>
        <v>120</v>
      </c>
      <c r="AO178" s="200" t="str">
        <f t="shared" si="130"/>
        <v/>
      </c>
      <c r="AP178" s="200" t="str">
        <f t="shared" si="124"/>
        <v/>
      </c>
      <c r="AQ178" s="200" t="str">
        <f t="shared" si="125"/>
        <v/>
      </c>
      <c r="AR178" s="200" t="str">
        <f t="shared" si="131"/>
        <v/>
      </c>
      <c r="AS178" s="200" t="str">
        <f t="shared" si="132"/>
        <v/>
      </c>
      <c r="AT178" s="200">
        <f t="shared" si="133"/>
        <v>47</v>
      </c>
      <c r="AU178" s="200">
        <f t="shared" si="134"/>
        <v>0.45000000006984919</v>
      </c>
      <c r="AV178" s="54">
        <v>0.45000000006984919</v>
      </c>
      <c r="AW178" s="200">
        <f t="shared" si="135"/>
        <v>104.44444442823253</v>
      </c>
      <c r="AX178" s="201" t="str">
        <f t="shared" si="136"/>
        <v/>
      </c>
      <c r="AY178" s="7">
        <f t="shared" si="137"/>
        <v>104.44444442823253</v>
      </c>
      <c r="AZ178" s="7" t="str">
        <f t="shared" si="138"/>
        <v/>
      </c>
      <c r="BA178" s="7">
        <f t="shared" si="139"/>
        <v>104.44444442823253</v>
      </c>
      <c r="BB178" s="7" t="str">
        <f t="shared" si="162"/>
        <v/>
      </c>
      <c r="BC178" s="7">
        <f t="shared" si="163"/>
        <v>47</v>
      </c>
      <c r="BD178" s="7" t="str">
        <f t="shared" si="164"/>
        <v/>
      </c>
      <c r="BE178" s="7" t="str">
        <f t="shared" si="165"/>
        <v/>
      </c>
      <c r="BF178" s="7" t="str">
        <f t="shared" si="118"/>
        <v/>
      </c>
      <c r="BG178" s="7">
        <f t="shared" si="119"/>
        <v>47</v>
      </c>
      <c r="BH178" s="7" t="str">
        <f t="shared" si="166"/>
        <v/>
      </c>
      <c r="BI178" s="7" t="str">
        <f t="shared" si="167"/>
        <v/>
      </c>
      <c r="BJ178" s="7" t="str">
        <f t="shared" si="168"/>
        <v/>
      </c>
      <c r="BK178" s="7" t="str">
        <f t="shared" si="140"/>
        <v/>
      </c>
      <c r="BL178" s="7" t="str">
        <f t="shared" si="141"/>
        <v/>
      </c>
      <c r="BM178" s="7" t="str">
        <f t="shared" si="142"/>
        <v/>
      </c>
      <c r="BN178" s="7" t="str">
        <f t="shared" si="143"/>
        <v/>
      </c>
      <c r="BO178" s="7" t="str">
        <f t="shared" si="144"/>
        <v/>
      </c>
      <c r="BP178" s="7" t="str">
        <f t="shared" si="145"/>
        <v/>
      </c>
      <c r="BQ178" s="7" t="str">
        <f t="shared" si="146"/>
        <v/>
      </c>
      <c r="BR178" s="7" t="str">
        <f t="shared" si="147"/>
        <v/>
      </c>
      <c r="BS178" s="7" t="str">
        <f t="shared" si="148"/>
        <v/>
      </c>
      <c r="BT178" s="7" t="str">
        <f t="shared" si="149"/>
        <v/>
      </c>
      <c r="BU178" s="7" t="str">
        <f t="shared" si="150"/>
        <v/>
      </c>
      <c r="BV178" s="7" t="str">
        <f t="shared" si="151"/>
        <v/>
      </c>
      <c r="BW178" s="7" t="str">
        <f t="shared" si="126"/>
        <v/>
      </c>
      <c r="BX178" s="7" t="str">
        <f t="shared" si="152"/>
        <v/>
      </c>
      <c r="BY178" s="7" t="str">
        <f t="shared" si="153"/>
        <v/>
      </c>
      <c r="BZ178" s="7" t="str">
        <f t="shared" si="154"/>
        <v/>
      </c>
      <c r="CA178" s="7" t="str">
        <f t="shared" si="155"/>
        <v/>
      </c>
      <c r="CB178" s="54"/>
      <c r="CC178" s="13"/>
      <c r="CD178" s="13"/>
      <c r="CE178" s="13"/>
      <c r="CF178" s="13"/>
      <c r="CG178" s="13"/>
      <c r="CH178" s="13"/>
      <c r="CI178" s="13"/>
      <c r="CJ178" s="13"/>
      <c r="CL178" s="21"/>
    </row>
    <row r="179" spans="2:90" ht="16.5" customHeight="1" thickBot="1" x14ac:dyDescent="0.3">
      <c r="B179" s="114" t="s">
        <v>106</v>
      </c>
      <c r="C179" s="114" t="s">
        <v>190</v>
      </c>
      <c r="D179" s="115">
        <v>4</v>
      </c>
      <c r="E179" s="117">
        <f t="shared" si="156"/>
        <v>44451</v>
      </c>
      <c r="F179" s="118">
        <f t="shared" si="157"/>
        <v>4.3055555555555562E-2</v>
      </c>
      <c r="G179" s="22">
        <v>4.7222222222222221E-2</v>
      </c>
      <c r="H179" s="5">
        <f t="shared" si="127"/>
        <v>9.9999999976716936E-2</v>
      </c>
      <c r="I179" s="6">
        <f t="shared" si="128"/>
        <v>44451.043055555558</v>
      </c>
      <c r="J179" s="6">
        <f t="shared" si="129"/>
        <v>44451.047222222223</v>
      </c>
      <c r="K179" s="23" t="s">
        <v>17</v>
      </c>
      <c r="L179" s="3" t="str">
        <f t="shared" si="158"/>
        <v/>
      </c>
      <c r="M179" s="2">
        <f>IF(OR(K179="Rota",K179="Desliza"),(IF((MAX(N$36:N178))&gt;F$17,(MAX(N$36:N178)),F$17)),N178)</f>
        <v>6072</v>
      </c>
      <c r="N179" s="42">
        <v>6085</v>
      </c>
      <c r="O179" s="2">
        <f t="shared" si="159"/>
        <v>13</v>
      </c>
      <c r="P179" s="3">
        <f t="shared" si="160"/>
        <v>130.00000003026798</v>
      </c>
      <c r="Q179" s="24"/>
      <c r="R179" s="24"/>
      <c r="S179" s="24">
        <v>120</v>
      </c>
      <c r="T179" s="132">
        <f t="shared" si="120"/>
        <v>120</v>
      </c>
      <c r="U179" s="25">
        <v>24</v>
      </c>
      <c r="V179" s="25">
        <v>1200</v>
      </c>
      <c r="W179" s="24">
        <v>24</v>
      </c>
      <c r="X179" s="26">
        <v>13</v>
      </c>
      <c r="Y179" s="25">
        <v>2580</v>
      </c>
      <c r="Z179" s="25">
        <v>2580</v>
      </c>
      <c r="AA179" s="3" t="str">
        <f t="shared" si="161"/>
        <v/>
      </c>
      <c r="AB179" s="24"/>
      <c r="AC179" s="26"/>
      <c r="AD179" s="25"/>
      <c r="AE179" s="54">
        <v>9.9</v>
      </c>
      <c r="AF179" s="54" t="s">
        <v>150</v>
      </c>
      <c r="AG179" s="54"/>
      <c r="AH179" s="54"/>
      <c r="AI179" s="54"/>
      <c r="AJ179" s="54"/>
      <c r="AK179" s="25"/>
      <c r="AL179" s="54">
        <f t="shared" si="121"/>
        <v>120</v>
      </c>
      <c r="AM179" s="200">
        <f t="shared" si="122"/>
        <v>175</v>
      </c>
      <c r="AN179" s="201">
        <f t="shared" si="123"/>
        <v>120</v>
      </c>
      <c r="AO179" s="200" t="str">
        <f t="shared" si="130"/>
        <v/>
      </c>
      <c r="AP179" s="200" t="str">
        <f t="shared" si="124"/>
        <v/>
      </c>
      <c r="AQ179" s="200" t="str">
        <f t="shared" si="125"/>
        <v/>
      </c>
      <c r="AR179" s="200" t="str">
        <f t="shared" si="131"/>
        <v/>
      </c>
      <c r="AS179" s="200" t="str">
        <f t="shared" si="132"/>
        <v/>
      </c>
      <c r="AT179" s="200">
        <f t="shared" si="133"/>
        <v>13</v>
      </c>
      <c r="AU179" s="200">
        <f t="shared" si="134"/>
        <v>9.9999999976716936E-2</v>
      </c>
      <c r="AV179" s="54">
        <v>9.9999999976716936E-2</v>
      </c>
      <c r="AW179" s="200">
        <f t="shared" si="135"/>
        <v>130.00000003026798</v>
      </c>
      <c r="AX179" s="201" t="str">
        <f t="shared" si="136"/>
        <v/>
      </c>
      <c r="AY179" s="7">
        <f t="shared" si="137"/>
        <v>130.00000003026798</v>
      </c>
      <c r="AZ179" s="7" t="str">
        <f t="shared" si="138"/>
        <v/>
      </c>
      <c r="BA179" s="7">
        <f t="shared" si="139"/>
        <v>130.00000003026798</v>
      </c>
      <c r="BB179" s="7" t="str">
        <f t="shared" si="162"/>
        <v/>
      </c>
      <c r="BC179" s="7">
        <f t="shared" si="163"/>
        <v>13</v>
      </c>
      <c r="BD179" s="7" t="str">
        <f t="shared" si="164"/>
        <v/>
      </c>
      <c r="BE179" s="7" t="str">
        <f t="shared" si="165"/>
        <v/>
      </c>
      <c r="BF179" s="7" t="str">
        <f t="shared" si="118"/>
        <v/>
      </c>
      <c r="BG179" s="7">
        <f t="shared" si="119"/>
        <v>13</v>
      </c>
      <c r="BH179" s="7" t="str">
        <f t="shared" si="166"/>
        <v/>
      </c>
      <c r="BI179" s="7" t="str">
        <f t="shared" si="167"/>
        <v/>
      </c>
      <c r="BJ179" s="7" t="str">
        <f t="shared" si="168"/>
        <v/>
      </c>
      <c r="BK179" s="7" t="str">
        <f t="shared" si="140"/>
        <v/>
      </c>
      <c r="BL179" s="7" t="str">
        <f t="shared" si="141"/>
        <v/>
      </c>
      <c r="BM179" s="7" t="str">
        <f t="shared" si="142"/>
        <v/>
      </c>
      <c r="BN179" s="7" t="str">
        <f t="shared" si="143"/>
        <v/>
      </c>
      <c r="BO179" s="7" t="str">
        <f t="shared" si="144"/>
        <v/>
      </c>
      <c r="BP179" s="7" t="str">
        <f t="shared" si="145"/>
        <v/>
      </c>
      <c r="BQ179" s="7" t="str">
        <f t="shared" si="146"/>
        <v/>
      </c>
      <c r="BR179" s="7" t="str">
        <f t="shared" si="147"/>
        <v/>
      </c>
      <c r="BS179" s="7" t="str">
        <f t="shared" si="148"/>
        <v/>
      </c>
      <c r="BT179" s="7" t="str">
        <f t="shared" si="149"/>
        <v/>
      </c>
      <c r="BU179" s="7" t="str">
        <f t="shared" si="150"/>
        <v/>
      </c>
      <c r="BV179" s="7" t="str">
        <f t="shared" si="151"/>
        <v/>
      </c>
      <c r="BW179" s="7" t="str">
        <f t="shared" si="126"/>
        <v/>
      </c>
      <c r="BX179" s="7" t="str">
        <f t="shared" si="152"/>
        <v/>
      </c>
      <c r="BY179" s="7" t="str">
        <f t="shared" si="153"/>
        <v/>
      </c>
      <c r="BZ179" s="7" t="str">
        <f t="shared" si="154"/>
        <v/>
      </c>
      <c r="CA179" s="7" t="str">
        <f t="shared" si="155"/>
        <v/>
      </c>
      <c r="CB179" s="54"/>
      <c r="CC179" s="13"/>
      <c r="CD179" s="13"/>
      <c r="CE179" s="13"/>
      <c r="CF179" s="13"/>
      <c r="CG179" s="13"/>
      <c r="CH179" s="13"/>
      <c r="CI179" s="13"/>
      <c r="CJ179" s="13"/>
      <c r="CL179" s="21"/>
    </row>
    <row r="180" spans="2:90" ht="16.5" customHeight="1" thickBot="1" x14ac:dyDescent="0.3">
      <c r="B180" s="114" t="s">
        <v>106</v>
      </c>
      <c r="C180" s="114" t="s">
        <v>190</v>
      </c>
      <c r="D180" s="115">
        <v>4</v>
      </c>
      <c r="E180" s="117">
        <f t="shared" si="156"/>
        <v>44451</v>
      </c>
      <c r="F180" s="118">
        <f t="shared" si="157"/>
        <v>4.7222222222222221E-2</v>
      </c>
      <c r="G180" s="22">
        <v>5.0694444444444452E-2</v>
      </c>
      <c r="H180" s="5">
        <f t="shared" si="127"/>
        <v>8.3333333255723119E-2</v>
      </c>
      <c r="I180" s="6">
        <f t="shared" si="128"/>
        <v>44451.047222222223</v>
      </c>
      <c r="J180" s="6">
        <f t="shared" si="129"/>
        <v>44451.050694444442</v>
      </c>
      <c r="K180" s="23" t="s">
        <v>21</v>
      </c>
      <c r="L180" s="3" t="str">
        <f t="shared" si="158"/>
        <v/>
      </c>
      <c r="M180" s="2">
        <f>IF(OR(K180="Rota",K180="Desliza"),(IF((MAX(N$36:N179))&gt;F$17,(MAX(N$36:N179)),F$17)),N179)</f>
        <v>6085</v>
      </c>
      <c r="N180" s="42">
        <v>6085</v>
      </c>
      <c r="O180" s="2">
        <f t="shared" si="159"/>
        <v>0</v>
      </c>
      <c r="P180" s="3" t="str">
        <f t="shared" si="160"/>
        <v/>
      </c>
      <c r="Q180" s="24"/>
      <c r="R180" s="24"/>
      <c r="S180" s="24"/>
      <c r="T180" s="132">
        <f t="shared" si="120"/>
        <v>0</v>
      </c>
      <c r="U180" s="25"/>
      <c r="V180" s="25">
        <v>1200</v>
      </c>
      <c r="W180" s="24"/>
      <c r="X180" s="26"/>
      <c r="Y180" s="25"/>
      <c r="Z180" s="25"/>
      <c r="AA180" s="3" t="str">
        <f t="shared" si="161"/>
        <v/>
      </c>
      <c r="AB180" s="24"/>
      <c r="AC180" s="26"/>
      <c r="AD180" s="25"/>
      <c r="AE180" s="54"/>
      <c r="AF180" s="54" t="s">
        <v>150</v>
      </c>
      <c r="AG180" s="54"/>
      <c r="AH180" s="54"/>
      <c r="AI180" s="54"/>
      <c r="AJ180" s="54"/>
      <c r="AK180" s="25"/>
      <c r="AL180" s="54" t="str">
        <f t="shared" si="121"/>
        <v/>
      </c>
      <c r="AM180" s="200" t="str">
        <f t="shared" si="122"/>
        <v/>
      </c>
      <c r="AN180" s="201" t="str">
        <f t="shared" si="123"/>
        <v/>
      </c>
      <c r="AO180" s="200" t="str">
        <f t="shared" si="130"/>
        <v/>
      </c>
      <c r="AP180" s="200" t="str">
        <f t="shared" si="124"/>
        <v/>
      </c>
      <c r="AQ180" s="200" t="str">
        <f t="shared" si="125"/>
        <v/>
      </c>
      <c r="AR180" s="200" t="str">
        <f t="shared" si="131"/>
        <v/>
      </c>
      <c r="AS180" s="200">
        <f t="shared" si="132"/>
        <v>0.1</v>
      </c>
      <c r="AT180" s="200" t="str">
        <f t="shared" si="133"/>
        <v/>
      </c>
      <c r="AU180" s="200">
        <f t="shared" si="134"/>
        <v>8.3333333255723119E-2</v>
      </c>
      <c r="AV180" s="54">
        <v>0.86666666669771075</v>
      </c>
      <c r="AW180" s="200" t="str">
        <f t="shared" si="135"/>
        <v/>
      </c>
      <c r="AX180" s="201" t="str">
        <f t="shared" si="136"/>
        <v/>
      </c>
      <c r="AY180" s="7" t="str">
        <f t="shared" si="137"/>
        <v/>
      </c>
      <c r="AZ180" s="7" t="str">
        <f t="shared" si="138"/>
        <v/>
      </c>
      <c r="BA180" s="7" t="str">
        <f t="shared" si="139"/>
        <v/>
      </c>
      <c r="BB180" s="7" t="str">
        <f t="shared" si="162"/>
        <v/>
      </c>
      <c r="BC180" s="7" t="str">
        <f t="shared" si="163"/>
        <v/>
      </c>
      <c r="BD180" s="7" t="str">
        <f t="shared" si="164"/>
        <v/>
      </c>
      <c r="BE180" s="7" t="str">
        <f t="shared" si="165"/>
        <v/>
      </c>
      <c r="BF180" s="7" t="str">
        <f t="shared" si="118"/>
        <v/>
      </c>
      <c r="BG180" s="7" t="str">
        <f t="shared" si="119"/>
        <v/>
      </c>
      <c r="BH180" s="7" t="str">
        <f t="shared" si="166"/>
        <v/>
      </c>
      <c r="BI180" s="7" t="str">
        <f t="shared" si="167"/>
        <v/>
      </c>
      <c r="BJ180" s="7" t="str">
        <f t="shared" si="168"/>
        <v/>
      </c>
      <c r="BK180" s="7" t="str">
        <f t="shared" si="140"/>
        <v/>
      </c>
      <c r="BL180" s="7" t="str">
        <f t="shared" si="141"/>
        <v/>
      </c>
      <c r="BM180" s="7" t="str">
        <f t="shared" si="142"/>
        <v/>
      </c>
      <c r="BN180" s="7" t="str">
        <f t="shared" si="143"/>
        <v/>
      </c>
      <c r="BO180" s="7" t="str">
        <f t="shared" si="144"/>
        <v/>
      </c>
      <c r="BP180" s="7" t="str">
        <f t="shared" si="145"/>
        <v/>
      </c>
      <c r="BQ180" s="7" t="str">
        <f t="shared" si="146"/>
        <v/>
      </c>
      <c r="BR180" s="7" t="str">
        <f t="shared" si="147"/>
        <v/>
      </c>
      <c r="BS180" s="7" t="str">
        <f t="shared" si="148"/>
        <v/>
      </c>
      <c r="BT180" s="7" t="str">
        <f t="shared" si="149"/>
        <v/>
      </c>
      <c r="BU180" s="7" t="str">
        <f t="shared" si="150"/>
        <v/>
      </c>
      <c r="BV180" s="7" t="str">
        <f t="shared" si="151"/>
        <v/>
      </c>
      <c r="BW180" s="7" t="str">
        <f t="shared" si="126"/>
        <v/>
      </c>
      <c r="BX180" s="7" t="str">
        <f t="shared" si="152"/>
        <v/>
      </c>
      <c r="BY180" s="7">
        <f t="shared" si="153"/>
        <v>8.3333333255723119E-2</v>
      </c>
      <c r="BZ180" s="7" t="str">
        <f t="shared" si="154"/>
        <v/>
      </c>
      <c r="CA180" s="7" t="str">
        <f t="shared" si="155"/>
        <v/>
      </c>
      <c r="CB180" s="54"/>
      <c r="CC180" s="13"/>
      <c r="CD180" s="13"/>
      <c r="CE180" s="13"/>
      <c r="CF180" s="13"/>
      <c r="CG180" s="13"/>
      <c r="CH180" s="13"/>
      <c r="CI180" s="13"/>
      <c r="CJ180" s="13"/>
      <c r="CL180" s="21"/>
    </row>
    <row r="181" spans="2:90" ht="16.5" customHeight="1" thickBot="1" x14ac:dyDescent="0.3">
      <c r="B181" s="114" t="s">
        <v>106</v>
      </c>
      <c r="C181" s="114" t="s">
        <v>190</v>
      </c>
      <c r="D181" s="115">
        <v>4</v>
      </c>
      <c r="E181" s="117">
        <f t="shared" si="156"/>
        <v>44451</v>
      </c>
      <c r="F181" s="118">
        <f t="shared" si="157"/>
        <v>5.0694444444444452E-2</v>
      </c>
      <c r="G181" s="22">
        <v>5.2777777777777778E-2</v>
      </c>
      <c r="H181" s="5">
        <f t="shared" si="127"/>
        <v>4.9999999988358468E-2</v>
      </c>
      <c r="I181" s="6">
        <f t="shared" si="128"/>
        <v>44451.050694444442</v>
      </c>
      <c r="J181" s="6">
        <f t="shared" si="129"/>
        <v>44451.052777777775</v>
      </c>
      <c r="K181" s="23" t="s">
        <v>141</v>
      </c>
      <c r="L181" s="3" t="str">
        <f t="shared" si="158"/>
        <v/>
      </c>
      <c r="M181" s="2">
        <f>IF(OR(K181="Rota",K181="Desliza"),(IF((MAX(N$36:N180))&gt;F$17,(MAX(N$36:N180)),F$17)),N180)</f>
        <v>6085</v>
      </c>
      <c r="N181" s="42">
        <v>6085</v>
      </c>
      <c r="O181" s="2">
        <f t="shared" si="159"/>
        <v>0</v>
      </c>
      <c r="P181" s="3" t="str">
        <f t="shared" si="160"/>
        <v/>
      </c>
      <c r="Q181" s="24"/>
      <c r="R181" s="24"/>
      <c r="S181" s="24"/>
      <c r="T181" s="132" t="str">
        <f t="shared" si="120"/>
        <v/>
      </c>
      <c r="U181" s="25"/>
      <c r="V181" s="25"/>
      <c r="W181" s="24"/>
      <c r="X181" s="26"/>
      <c r="Y181" s="25"/>
      <c r="Z181" s="25"/>
      <c r="AA181" s="3" t="str">
        <f t="shared" si="161"/>
        <v/>
      </c>
      <c r="AB181" s="24"/>
      <c r="AC181" s="26"/>
      <c r="AD181" s="25"/>
      <c r="AE181" s="54"/>
      <c r="AF181" s="54" t="s">
        <v>150</v>
      </c>
      <c r="AG181" s="54"/>
      <c r="AH181" s="54"/>
      <c r="AI181" s="54"/>
      <c r="AJ181" s="54"/>
      <c r="AK181" s="25"/>
      <c r="AL181" s="54" t="str">
        <f t="shared" si="121"/>
        <v/>
      </c>
      <c r="AM181" s="200" t="str">
        <f t="shared" si="122"/>
        <v/>
      </c>
      <c r="AN181" s="201" t="str">
        <f t="shared" si="123"/>
        <v/>
      </c>
      <c r="AO181" s="200" t="str">
        <f t="shared" si="130"/>
        <v/>
      </c>
      <c r="AP181" s="200" t="str">
        <f t="shared" si="124"/>
        <v/>
      </c>
      <c r="AQ181" s="200">
        <f t="shared" si="125"/>
        <v>8.3000000000000004E-2</v>
      </c>
      <c r="AR181" s="200" t="str">
        <f t="shared" si="131"/>
        <v/>
      </c>
      <c r="AS181" s="200" t="str">
        <f t="shared" si="132"/>
        <v/>
      </c>
      <c r="AT181" s="200" t="str">
        <f t="shared" si="133"/>
        <v/>
      </c>
      <c r="AU181" s="200">
        <f t="shared" si="134"/>
        <v>4.9999999988358468E-2</v>
      </c>
      <c r="AV181" s="54">
        <v>0.35000000009313226</v>
      </c>
      <c r="AW181" s="200" t="str">
        <f t="shared" si="135"/>
        <v/>
      </c>
      <c r="AX181" s="201" t="str">
        <f t="shared" si="136"/>
        <v/>
      </c>
      <c r="AY181" s="7" t="str">
        <f t="shared" si="137"/>
        <v/>
      </c>
      <c r="AZ181" s="7" t="str">
        <f t="shared" si="138"/>
        <v/>
      </c>
      <c r="BA181" s="7" t="str">
        <f t="shared" si="139"/>
        <v/>
      </c>
      <c r="BB181" s="7" t="str">
        <f t="shared" si="162"/>
        <v/>
      </c>
      <c r="BC181" s="7" t="str">
        <f t="shared" si="163"/>
        <v/>
      </c>
      <c r="BD181" s="7" t="str">
        <f t="shared" si="164"/>
        <v/>
      </c>
      <c r="BE181" s="7" t="str">
        <f t="shared" si="165"/>
        <v/>
      </c>
      <c r="BF181" s="7" t="str">
        <f t="shared" si="118"/>
        <v/>
      </c>
      <c r="BG181" s="7" t="str">
        <f t="shared" si="119"/>
        <v/>
      </c>
      <c r="BH181" s="7" t="str">
        <f t="shared" si="166"/>
        <v/>
      </c>
      <c r="BI181" s="7" t="str">
        <f t="shared" si="167"/>
        <v/>
      </c>
      <c r="BJ181" s="7" t="str">
        <f t="shared" si="168"/>
        <v/>
      </c>
      <c r="BK181" s="7" t="str">
        <f t="shared" si="140"/>
        <v/>
      </c>
      <c r="BL181" s="7" t="str">
        <f t="shared" si="141"/>
        <v/>
      </c>
      <c r="BM181" s="7" t="str">
        <f t="shared" si="142"/>
        <v/>
      </c>
      <c r="BN181" s="7" t="str">
        <f t="shared" si="143"/>
        <v/>
      </c>
      <c r="BO181" s="7" t="str">
        <f t="shared" si="144"/>
        <v/>
      </c>
      <c r="BP181" s="7" t="str">
        <f t="shared" si="145"/>
        <v/>
      </c>
      <c r="BQ181" s="7" t="str">
        <f t="shared" si="146"/>
        <v/>
      </c>
      <c r="BR181" s="7" t="str">
        <f t="shared" si="147"/>
        <v/>
      </c>
      <c r="BS181" s="7" t="str">
        <f t="shared" si="148"/>
        <v/>
      </c>
      <c r="BT181" s="7" t="str">
        <f t="shared" si="149"/>
        <v/>
      </c>
      <c r="BU181" s="7" t="str">
        <f t="shared" si="150"/>
        <v/>
      </c>
      <c r="BV181" s="7" t="str">
        <f t="shared" si="151"/>
        <v/>
      </c>
      <c r="BW181" s="7">
        <f t="shared" si="126"/>
        <v>4.9999999988358468E-2</v>
      </c>
      <c r="BX181" s="7" t="str">
        <f t="shared" si="152"/>
        <v/>
      </c>
      <c r="BY181" s="7" t="str">
        <f t="shared" si="153"/>
        <v/>
      </c>
      <c r="BZ181" s="7" t="str">
        <f t="shared" si="154"/>
        <v/>
      </c>
      <c r="CA181" s="7" t="str">
        <f t="shared" si="155"/>
        <v/>
      </c>
      <c r="CB181" s="54"/>
      <c r="CC181" s="13"/>
      <c r="CD181" s="13"/>
      <c r="CE181" s="13"/>
      <c r="CF181" s="13"/>
      <c r="CG181" s="13"/>
      <c r="CH181" s="13"/>
      <c r="CI181" s="13"/>
      <c r="CJ181" s="13"/>
      <c r="CL181" s="21"/>
    </row>
    <row r="182" spans="2:90" ht="16.5" customHeight="1" thickBot="1" x14ac:dyDescent="0.3">
      <c r="B182" s="114" t="s">
        <v>106</v>
      </c>
      <c r="C182" s="114" t="s">
        <v>190</v>
      </c>
      <c r="D182" s="115">
        <v>4</v>
      </c>
      <c r="E182" s="117">
        <f t="shared" si="156"/>
        <v>44451</v>
      </c>
      <c r="F182" s="118">
        <f t="shared" si="157"/>
        <v>5.2777777777777778E-2</v>
      </c>
      <c r="G182" s="22">
        <v>5.4166666666666669E-2</v>
      </c>
      <c r="H182" s="5">
        <f t="shared" si="127"/>
        <v>3.3333333441987634E-2</v>
      </c>
      <c r="I182" s="6">
        <f t="shared" si="128"/>
        <v>44451.052777777775</v>
      </c>
      <c r="J182" s="6">
        <f t="shared" si="129"/>
        <v>44451.054166666669</v>
      </c>
      <c r="K182" s="23" t="s">
        <v>5</v>
      </c>
      <c r="L182" s="3" t="str">
        <f t="shared" si="158"/>
        <v/>
      </c>
      <c r="M182" s="2">
        <f>IF(OR(K182="Rota",K182="Desliza"),(IF((MAX(N$36:N181))&gt;F$17,(MAX(N$36:N181)),F$17)),N181)</f>
        <v>6085</v>
      </c>
      <c r="N182" s="42">
        <v>6085</v>
      </c>
      <c r="O182" s="2">
        <f t="shared" si="159"/>
        <v>0</v>
      </c>
      <c r="P182" s="3" t="str">
        <f t="shared" si="160"/>
        <v/>
      </c>
      <c r="Q182" s="24"/>
      <c r="R182" s="24"/>
      <c r="S182" s="24"/>
      <c r="T182" s="132" t="str">
        <f t="shared" si="120"/>
        <v/>
      </c>
      <c r="U182" s="25"/>
      <c r="V182" s="25"/>
      <c r="W182" s="24"/>
      <c r="X182" s="26"/>
      <c r="Y182" s="25"/>
      <c r="Z182" s="25"/>
      <c r="AA182" s="3" t="str">
        <f t="shared" si="161"/>
        <v/>
      </c>
      <c r="AB182" s="24"/>
      <c r="AC182" s="26"/>
      <c r="AD182" s="25"/>
      <c r="AE182" s="54"/>
      <c r="AF182" s="54" t="s">
        <v>150</v>
      </c>
      <c r="AG182" s="54"/>
      <c r="AH182" s="54"/>
      <c r="AI182" s="54"/>
      <c r="AJ182" s="54"/>
      <c r="AK182" s="25"/>
      <c r="AL182" s="54" t="str">
        <f t="shared" si="121"/>
        <v/>
      </c>
      <c r="AM182" s="200" t="str">
        <f t="shared" si="122"/>
        <v/>
      </c>
      <c r="AN182" s="201" t="str">
        <f t="shared" si="123"/>
        <v/>
      </c>
      <c r="AO182" s="200" t="str">
        <f t="shared" si="130"/>
        <v/>
      </c>
      <c r="AP182" s="200" t="str">
        <f t="shared" si="124"/>
        <v/>
      </c>
      <c r="AQ182" s="200" t="str">
        <f t="shared" si="125"/>
        <v/>
      </c>
      <c r="AR182" s="200">
        <f t="shared" si="131"/>
        <v>0.05</v>
      </c>
      <c r="AS182" s="200" t="str">
        <f t="shared" si="132"/>
        <v/>
      </c>
      <c r="AT182" s="200" t="str">
        <f t="shared" si="133"/>
        <v/>
      </c>
      <c r="AU182" s="200">
        <f t="shared" si="134"/>
        <v>3.3333333441987634E-2</v>
      </c>
      <c r="AV182" s="54">
        <v>0.38333333336049691</v>
      </c>
      <c r="AW182" s="200" t="str">
        <f t="shared" si="135"/>
        <v/>
      </c>
      <c r="AX182" s="201" t="str">
        <f t="shared" si="136"/>
        <v/>
      </c>
      <c r="AY182" s="7" t="str">
        <f t="shared" si="137"/>
        <v/>
      </c>
      <c r="AZ182" s="7" t="str">
        <f t="shared" si="138"/>
        <v/>
      </c>
      <c r="BA182" s="7" t="str">
        <f t="shared" si="139"/>
        <v/>
      </c>
      <c r="BB182" s="7" t="str">
        <f t="shared" si="162"/>
        <v/>
      </c>
      <c r="BC182" s="7" t="str">
        <f t="shared" si="163"/>
        <v/>
      </c>
      <c r="BD182" s="7" t="str">
        <f t="shared" si="164"/>
        <v/>
      </c>
      <c r="BE182" s="7" t="str">
        <f t="shared" si="165"/>
        <v/>
      </c>
      <c r="BF182" s="7" t="str">
        <f t="shared" si="118"/>
        <v/>
      </c>
      <c r="BG182" s="7" t="str">
        <f t="shared" si="119"/>
        <v/>
      </c>
      <c r="BH182" s="7" t="str">
        <f t="shared" si="166"/>
        <v/>
      </c>
      <c r="BI182" s="7" t="str">
        <f t="shared" si="167"/>
        <v/>
      </c>
      <c r="BJ182" s="7" t="str">
        <f t="shared" si="168"/>
        <v/>
      </c>
      <c r="BK182" s="7" t="str">
        <f t="shared" si="140"/>
        <v/>
      </c>
      <c r="BL182" s="7" t="str">
        <f t="shared" si="141"/>
        <v/>
      </c>
      <c r="BM182" s="7" t="str">
        <f t="shared" si="142"/>
        <v/>
      </c>
      <c r="BN182" s="7" t="str">
        <f t="shared" si="143"/>
        <v/>
      </c>
      <c r="BO182" s="7" t="str">
        <f t="shared" si="144"/>
        <v/>
      </c>
      <c r="BP182" s="7" t="str">
        <f t="shared" si="145"/>
        <v/>
      </c>
      <c r="BQ182" s="7" t="str">
        <f t="shared" si="146"/>
        <v/>
      </c>
      <c r="BR182" s="7" t="str">
        <f t="shared" si="147"/>
        <v/>
      </c>
      <c r="BS182" s="7" t="str">
        <f t="shared" si="148"/>
        <v/>
      </c>
      <c r="BT182" s="7" t="str">
        <f t="shared" si="149"/>
        <v/>
      </c>
      <c r="BU182" s="7" t="str">
        <f t="shared" si="150"/>
        <v/>
      </c>
      <c r="BV182" s="7" t="str">
        <f t="shared" si="151"/>
        <v/>
      </c>
      <c r="BW182" s="7" t="str">
        <f t="shared" si="126"/>
        <v/>
      </c>
      <c r="BX182" s="7" t="str">
        <f t="shared" si="152"/>
        <v/>
      </c>
      <c r="BY182" s="7" t="str">
        <f t="shared" si="153"/>
        <v/>
      </c>
      <c r="BZ182" s="7" t="str">
        <f t="shared" si="154"/>
        <v/>
      </c>
      <c r="CA182" s="7">
        <f t="shared" si="155"/>
        <v>3.3333333441987634E-2</v>
      </c>
      <c r="CB182" s="54"/>
      <c r="CC182" s="13"/>
      <c r="CD182" s="13"/>
      <c r="CE182" s="13"/>
      <c r="CF182" s="13"/>
      <c r="CG182" s="13"/>
      <c r="CH182" s="13"/>
      <c r="CI182" s="13"/>
      <c r="CJ182" s="13"/>
      <c r="CL182" s="21"/>
    </row>
    <row r="183" spans="2:90" ht="16.5" customHeight="1" thickBot="1" x14ac:dyDescent="0.3">
      <c r="B183" s="114" t="s">
        <v>106</v>
      </c>
      <c r="C183" s="114" t="s">
        <v>190</v>
      </c>
      <c r="D183" s="115">
        <v>4</v>
      </c>
      <c r="E183" s="117">
        <f t="shared" si="156"/>
        <v>44451</v>
      </c>
      <c r="F183" s="118">
        <f t="shared" si="157"/>
        <v>5.4166666666666669E-2</v>
      </c>
      <c r="G183" s="22">
        <v>8.3333333333333329E-2</v>
      </c>
      <c r="H183" s="5">
        <f t="shared" si="127"/>
        <v>0.70000000001164153</v>
      </c>
      <c r="I183" s="6">
        <f t="shared" si="128"/>
        <v>44451.054166666669</v>
      </c>
      <c r="J183" s="6">
        <f t="shared" si="129"/>
        <v>44451.083333333336</v>
      </c>
      <c r="K183" s="23" t="s">
        <v>17</v>
      </c>
      <c r="L183" s="3" t="str">
        <f t="shared" si="158"/>
        <v/>
      </c>
      <c r="M183" s="2">
        <f>IF(OR(K183="Rota",K183="Desliza"),(IF((MAX(N$36:N182))&gt;F$17,(MAX(N$36:N182)),F$17)),N182)</f>
        <v>6085</v>
      </c>
      <c r="N183" s="42">
        <v>6175</v>
      </c>
      <c r="O183" s="2">
        <f t="shared" si="159"/>
        <v>90</v>
      </c>
      <c r="P183" s="3">
        <f t="shared" si="160"/>
        <v>128.57142856929033</v>
      </c>
      <c r="Q183" s="24"/>
      <c r="R183" s="24"/>
      <c r="S183" s="24">
        <v>110</v>
      </c>
      <c r="T183" s="132">
        <f t="shared" si="120"/>
        <v>110</v>
      </c>
      <c r="U183" s="25">
        <v>30</v>
      </c>
      <c r="V183" s="25">
        <v>1200</v>
      </c>
      <c r="W183" s="24">
        <v>26</v>
      </c>
      <c r="X183" s="26">
        <v>13</v>
      </c>
      <c r="Y183" s="25">
        <v>2550</v>
      </c>
      <c r="Z183" s="25">
        <v>2550</v>
      </c>
      <c r="AA183" s="3" t="str">
        <f t="shared" si="161"/>
        <v/>
      </c>
      <c r="AB183" s="24"/>
      <c r="AC183" s="26"/>
      <c r="AD183" s="25"/>
      <c r="AE183" s="54">
        <v>9.9</v>
      </c>
      <c r="AF183" s="54" t="s">
        <v>150</v>
      </c>
      <c r="AG183" s="54"/>
      <c r="AH183" s="54"/>
      <c r="AI183" s="54"/>
      <c r="AJ183" s="54"/>
      <c r="AK183" s="25"/>
      <c r="AL183" s="54">
        <f t="shared" si="121"/>
        <v>120</v>
      </c>
      <c r="AM183" s="200">
        <f t="shared" si="122"/>
        <v>175</v>
      </c>
      <c r="AN183" s="201">
        <f t="shared" si="123"/>
        <v>120</v>
      </c>
      <c r="AO183" s="200" t="str">
        <f t="shared" si="130"/>
        <v/>
      </c>
      <c r="AP183" s="200" t="str">
        <f t="shared" si="124"/>
        <v/>
      </c>
      <c r="AQ183" s="200" t="str">
        <f t="shared" si="125"/>
        <v/>
      </c>
      <c r="AR183" s="200" t="str">
        <f t="shared" si="131"/>
        <v/>
      </c>
      <c r="AS183" s="200" t="str">
        <f t="shared" si="132"/>
        <v/>
      </c>
      <c r="AT183" s="200">
        <f t="shared" si="133"/>
        <v>90</v>
      </c>
      <c r="AU183" s="200">
        <f t="shared" si="134"/>
        <v>0.70000000001164153</v>
      </c>
      <c r="AV183" s="54">
        <v>0.86666666669771075</v>
      </c>
      <c r="AW183" s="200">
        <f t="shared" si="135"/>
        <v>103.84615384243406</v>
      </c>
      <c r="AX183" s="201" t="str">
        <f t="shared" si="136"/>
        <v/>
      </c>
      <c r="AY183" s="7">
        <f t="shared" si="137"/>
        <v>128.57142856929033</v>
      </c>
      <c r="AZ183" s="7" t="str">
        <f t="shared" si="138"/>
        <v/>
      </c>
      <c r="BA183" s="7">
        <f t="shared" si="139"/>
        <v>103.84615384243406</v>
      </c>
      <c r="BB183" s="7" t="str">
        <f t="shared" si="162"/>
        <v/>
      </c>
      <c r="BC183" s="7">
        <f t="shared" si="163"/>
        <v>90</v>
      </c>
      <c r="BD183" s="7" t="str">
        <f t="shared" si="164"/>
        <v/>
      </c>
      <c r="BE183" s="7" t="str">
        <f t="shared" si="165"/>
        <v/>
      </c>
      <c r="BF183" s="7" t="str">
        <f t="shared" si="118"/>
        <v/>
      </c>
      <c r="BG183" s="7">
        <f t="shared" si="119"/>
        <v>90</v>
      </c>
      <c r="BH183" s="7" t="str">
        <f t="shared" si="166"/>
        <v/>
      </c>
      <c r="BI183" s="7" t="str">
        <f t="shared" si="167"/>
        <v/>
      </c>
      <c r="BJ183" s="7" t="str">
        <f t="shared" si="168"/>
        <v/>
      </c>
      <c r="BK183" s="7" t="str">
        <f t="shared" si="140"/>
        <v/>
      </c>
      <c r="BL183" s="7" t="str">
        <f t="shared" si="141"/>
        <v/>
      </c>
      <c r="BM183" s="7" t="str">
        <f t="shared" si="142"/>
        <v/>
      </c>
      <c r="BN183" s="7" t="str">
        <f t="shared" si="143"/>
        <v/>
      </c>
      <c r="BO183" s="7" t="str">
        <f t="shared" si="144"/>
        <v/>
      </c>
      <c r="BP183" s="7" t="str">
        <f t="shared" si="145"/>
        <v/>
      </c>
      <c r="BQ183" s="7" t="str">
        <f t="shared" si="146"/>
        <v/>
      </c>
      <c r="BR183" s="7" t="str">
        <f t="shared" si="147"/>
        <v/>
      </c>
      <c r="BS183" s="7" t="str">
        <f t="shared" si="148"/>
        <v/>
      </c>
      <c r="BT183" s="7" t="str">
        <f t="shared" si="149"/>
        <v/>
      </c>
      <c r="BU183" s="7" t="str">
        <f t="shared" si="150"/>
        <v/>
      </c>
      <c r="BV183" s="7" t="str">
        <f t="shared" si="151"/>
        <v/>
      </c>
      <c r="BW183" s="7" t="str">
        <f t="shared" si="126"/>
        <v/>
      </c>
      <c r="BX183" s="7" t="str">
        <f t="shared" si="152"/>
        <v/>
      </c>
      <c r="BY183" s="7" t="str">
        <f t="shared" si="153"/>
        <v/>
      </c>
      <c r="BZ183" s="7" t="str">
        <f t="shared" si="154"/>
        <v/>
      </c>
      <c r="CA183" s="7" t="str">
        <f t="shared" si="155"/>
        <v/>
      </c>
      <c r="CB183" s="54"/>
      <c r="CC183" s="13"/>
      <c r="CD183" s="13"/>
      <c r="CE183" s="13"/>
      <c r="CF183" s="13"/>
      <c r="CG183" s="13"/>
      <c r="CH183" s="13"/>
      <c r="CI183" s="13"/>
      <c r="CJ183" s="13"/>
      <c r="CL183" s="21"/>
    </row>
    <row r="184" spans="2:90" ht="16.5" customHeight="1" thickBot="1" x14ac:dyDescent="0.3">
      <c r="B184" s="114" t="s">
        <v>106</v>
      </c>
      <c r="C184" s="114" t="s">
        <v>190</v>
      </c>
      <c r="D184" s="115">
        <v>4</v>
      </c>
      <c r="E184" s="117">
        <f t="shared" si="156"/>
        <v>44451</v>
      </c>
      <c r="F184" s="118">
        <f t="shared" si="157"/>
        <v>8.3333333333333329E-2</v>
      </c>
      <c r="G184" s="22">
        <v>8.5416666666666655E-2</v>
      </c>
      <c r="H184" s="5">
        <f t="shared" si="127"/>
        <v>4.9999999988358468E-2</v>
      </c>
      <c r="I184" s="6">
        <f t="shared" si="128"/>
        <v>44451.083333333336</v>
      </c>
      <c r="J184" s="6">
        <f t="shared" si="129"/>
        <v>44451.085416666669</v>
      </c>
      <c r="K184" s="23" t="s">
        <v>5</v>
      </c>
      <c r="L184" s="3" t="str">
        <f t="shared" si="158"/>
        <v/>
      </c>
      <c r="M184" s="2">
        <f>IF(OR(K184="Rota",K184="Desliza"),(IF((MAX(N$36:N183))&gt;F$17,(MAX(N$36:N183)),F$17)),N183)</f>
        <v>6175</v>
      </c>
      <c r="N184" s="42">
        <v>6175</v>
      </c>
      <c r="O184" s="2">
        <f t="shared" si="159"/>
        <v>0</v>
      </c>
      <c r="P184" s="3" t="str">
        <f t="shared" si="160"/>
        <v/>
      </c>
      <c r="Q184" s="24"/>
      <c r="R184" s="24"/>
      <c r="S184" s="24"/>
      <c r="T184" s="132" t="str">
        <f t="shared" si="120"/>
        <v/>
      </c>
      <c r="U184" s="25"/>
      <c r="V184" s="25"/>
      <c r="W184" s="24"/>
      <c r="X184" s="26"/>
      <c r="Y184" s="25"/>
      <c r="Z184" s="25"/>
      <c r="AA184" s="3" t="str">
        <f t="shared" si="161"/>
        <v/>
      </c>
      <c r="AB184" s="24"/>
      <c r="AC184" s="26"/>
      <c r="AD184" s="25"/>
      <c r="AE184" s="54"/>
      <c r="AF184" s="54" t="s">
        <v>150</v>
      </c>
      <c r="AG184" s="54"/>
      <c r="AH184" s="54"/>
      <c r="AI184" s="54"/>
      <c r="AJ184" s="54"/>
      <c r="AK184" s="25"/>
      <c r="AL184" s="54" t="str">
        <f t="shared" si="121"/>
        <v/>
      </c>
      <c r="AM184" s="200" t="str">
        <f t="shared" si="122"/>
        <v/>
      </c>
      <c r="AN184" s="201" t="str">
        <f t="shared" si="123"/>
        <v/>
      </c>
      <c r="AO184" s="200" t="str">
        <f t="shared" si="130"/>
        <v/>
      </c>
      <c r="AP184" s="200" t="str">
        <f t="shared" si="124"/>
        <v/>
      </c>
      <c r="AQ184" s="200" t="str">
        <f t="shared" si="125"/>
        <v/>
      </c>
      <c r="AR184" s="200">
        <f t="shared" si="131"/>
        <v>0.05</v>
      </c>
      <c r="AS184" s="200" t="str">
        <f t="shared" si="132"/>
        <v/>
      </c>
      <c r="AT184" s="200" t="str">
        <f t="shared" si="133"/>
        <v/>
      </c>
      <c r="AU184" s="200">
        <f t="shared" si="134"/>
        <v>4.9999999988358468E-2</v>
      </c>
      <c r="AV184" s="54"/>
      <c r="AW184" s="200" t="str">
        <f t="shared" si="135"/>
        <v/>
      </c>
      <c r="AX184" s="201" t="str">
        <f t="shared" si="136"/>
        <v/>
      </c>
      <c r="AY184" s="7" t="str">
        <f t="shared" si="137"/>
        <v/>
      </c>
      <c r="AZ184" s="7" t="str">
        <f t="shared" si="138"/>
        <v/>
      </c>
      <c r="BA184" s="7" t="str">
        <f t="shared" si="139"/>
        <v/>
      </c>
      <c r="BB184" s="7" t="str">
        <f t="shared" si="162"/>
        <v/>
      </c>
      <c r="BC184" s="7" t="str">
        <f t="shared" si="163"/>
        <v/>
      </c>
      <c r="BD184" s="7" t="str">
        <f t="shared" si="164"/>
        <v/>
      </c>
      <c r="BE184" s="7" t="str">
        <f t="shared" si="165"/>
        <v/>
      </c>
      <c r="BF184" s="7" t="str">
        <f t="shared" si="118"/>
        <v/>
      </c>
      <c r="BG184" s="7" t="str">
        <f t="shared" si="119"/>
        <v/>
      </c>
      <c r="BH184" s="7" t="str">
        <f t="shared" si="166"/>
        <v/>
      </c>
      <c r="BI184" s="7" t="str">
        <f t="shared" si="167"/>
        <v/>
      </c>
      <c r="BJ184" s="7" t="str">
        <f t="shared" si="168"/>
        <v/>
      </c>
      <c r="BK184" s="7" t="str">
        <f t="shared" si="140"/>
        <v/>
      </c>
      <c r="BL184" s="7" t="str">
        <f t="shared" si="141"/>
        <v/>
      </c>
      <c r="BM184" s="7" t="str">
        <f t="shared" si="142"/>
        <v/>
      </c>
      <c r="BN184" s="7" t="str">
        <f t="shared" si="143"/>
        <v/>
      </c>
      <c r="BO184" s="7" t="str">
        <f t="shared" si="144"/>
        <v/>
      </c>
      <c r="BP184" s="7" t="str">
        <f t="shared" si="145"/>
        <v/>
      </c>
      <c r="BQ184" s="7" t="str">
        <f t="shared" si="146"/>
        <v/>
      </c>
      <c r="BR184" s="7" t="str">
        <f t="shared" si="147"/>
        <v/>
      </c>
      <c r="BS184" s="7" t="str">
        <f t="shared" si="148"/>
        <v/>
      </c>
      <c r="BT184" s="7" t="str">
        <f t="shared" si="149"/>
        <v/>
      </c>
      <c r="BU184" s="7" t="str">
        <f t="shared" si="150"/>
        <v/>
      </c>
      <c r="BV184" s="7" t="str">
        <f t="shared" si="151"/>
        <v/>
      </c>
      <c r="BW184" s="7" t="str">
        <f t="shared" si="126"/>
        <v/>
      </c>
      <c r="BX184" s="7" t="str">
        <f t="shared" si="152"/>
        <v/>
      </c>
      <c r="BY184" s="7" t="str">
        <f t="shared" si="153"/>
        <v/>
      </c>
      <c r="BZ184" s="7" t="str">
        <f t="shared" si="154"/>
        <v/>
      </c>
      <c r="CA184" s="7">
        <f t="shared" si="155"/>
        <v>4.9999999988358468E-2</v>
      </c>
      <c r="CB184" s="54"/>
      <c r="CC184" s="13"/>
      <c r="CD184" s="13"/>
      <c r="CE184" s="13"/>
      <c r="CF184" s="13"/>
      <c r="CG184" s="13"/>
      <c r="CH184" s="13"/>
      <c r="CI184" s="13"/>
      <c r="CJ184" s="13"/>
      <c r="CL184" s="21"/>
    </row>
    <row r="185" spans="2:90" ht="16.5" customHeight="1" thickBot="1" x14ac:dyDescent="0.3">
      <c r="B185" s="114" t="s">
        <v>106</v>
      </c>
      <c r="C185" s="114" t="s">
        <v>190</v>
      </c>
      <c r="D185" s="115">
        <v>4</v>
      </c>
      <c r="E185" s="117">
        <f t="shared" si="156"/>
        <v>44451</v>
      </c>
      <c r="F185" s="118">
        <f t="shared" si="157"/>
        <v>8.5416666666666655E-2</v>
      </c>
      <c r="G185" s="22">
        <v>9.0277777777777776E-2</v>
      </c>
      <c r="H185" s="5">
        <f t="shared" si="127"/>
        <v>0.11666666669771075</v>
      </c>
      <c r="I185" s="6">
        <f t="shared" si="128"/>
        <v>44451.085416666669</v>
      </c>
      <c r="J185" s="6">
        <f t="shared" si="129"/>
        <v>44451.090277777781</v>
      </c>
      <c r="K185" s="23" t="s">
        <v>21</v>
      </c>
      <c r="L185" s="3" t="str">
        <f t="shared" si="158"/>
        <v/>
      </c>
      <c r="M185" s="2">
        <f>IF(OR(K185="Rota",K185="Desliza"),(IF((MAX(N$36:N184))&gt;F$17,(MAX(N$36:N184)),F$17)),N184)</f>
        <v>6175</v>
      </c>
      <c r="N185" s="42">
        <v>6175</v>
      </c>
      <c r="O185" s="2">
        <f t="shared" si="159"/>
        <v>0</v>
      </c>
      <c r="P185" s="3" t="str">
        <f t="shared" si="160"/>
        <v/>
      </c>
      <c r="Q185" s="24"/>
      <c r="R185" s="24"/>
      <c r="S185" s="24"/>
      <c r="T185" s="132" t="str">
        <f t="shared" si="120"/>
        <v/>
      </c>
      <c r="U185" s="25"/>
      <c r="V185" s="25"/>
      <c r="W185" s="24"/>
      <c r="X185" s="26"/>
      <c r="Y185" s="25"/>
      <c r="Z185" s="25"/>
      <c r="AA185" s="3" t="str">
        <f t="shared" si="161"/>
        <v/>
      </c>
      <c r="AB185" s="24"/>
      <c r="AC185" s="26"/>
      <c r="AD185" s="25"/>
      <c r="AE185" s="54"/>
      <c r="AF185" s="54" t="s">
        <v>150</v>
      </c>
      <c r="AG185" s="54"/>
      <c r="AH185" s="54"/>
      <c r="AI185" s="54"/>
      <c r="AJ185" s="54"/>
      <c r="AK185" s="25"/>
      <c r="AL185" s="54" t="str">
        <f t="shared" si="121"/>
        <v/>
      </c>
      <c r="AM185" s="200" t="str">
        <f t="shared" si="122"/>
        <v/>
      </c>
      <c r="AN185" s="201" t="str">
        <f t="shared" si="123"/>
        <v/>
      </c>
      <c r="AO185" s="200" t="str">
        <f t="shared" si="130"/>
        <v/>
      </c>
      <c r="AP185" s="200" t="str">
        <f t="shared" si="124"/>
        <v/>
      </c>
      <c r="AQ185" s="200" t="str">
        <f t="shared" si="125"/>
        <v/>
      </c>
      <c r="AR185" s="200" t="str">
        <f t="shared" si="131"/>
        <v/>
      </c>
      <c r="AS185" s="200">
        <f t="shared" si="132"/>
        <v>0.1</v>
      </c>
      <c r="AT185" s="200" t="str">
        <f t="shared" si="133"/>
        <v/>
      </c>
      <c r="AU185" s="200">
        <f t="shared" si="134"/>
        <v>0.11666666669771075</v>
      </c>
      <c r="AV185" s="54"/>
      <c r="AW185" s="200" t="str">
        <f t="shared" si="135"/>
        <v/>
      </c>
      <c r="AX185" s="201" t="str">
        <f t="shared" si="136"/>
        <v/>
      </c>
      <c r="AY185" s="7" t="str">
        <f t="shared" si="137"/>
        <v/>
      </c>
      <c r="AZ185" s="7" t="str">
        <f t="shared" si="138"/>
        <v/>
      </c>
      <c r="BA185" s="7" t="str">
        <f t="shared" si="139"/>
        <v/>
      </c>
      <c r="BB185" s="7" t="str">
        <f t="shared" si="162"/>
        <v/>
      </c>
      <c r="BC185" s="7" t="str">
        <f t="shared" si="163"/>
        <v/>
      </c>
      <c r="BD185" s="7" t="str">
        <f t="shared" si="164"/>
        <v/>
      </c>
      <c r="BE185" s="7" t="str">
        <f t="shared" si="165"/>
        <v/>
      </c>
      <c r="BF185" s="7" t="str">
        <f t="shared" si="118"/>
        <v/>
      </c>
      <c r="BG185" s="7" t="str">
        <f t="shared" si="119"/>
        <v/>
      </c>
      <c r="BH185" s="7" t="str">
        <f t="shared" si="166"/>
        <v/>
      </c>
      <c r="BI185" s="7" t="str">
        <f t="shared" si="167"/>
        <v/>
      </c>
      <c r="BJ185" s="7" t="str">
        <f t="shared" si="168"/>
        <v/>
      </c>
      <c r="BK185" s="7" t="str">
        <f t="shared" si="140"/>
        <v/>
      </c>
      <c r="BL185" s="7" t="str">
        <f t="shared" si="141"/>
        <v/>
      </c>
      <c r="BM185" s="7" t="str">
        <f t="shared" si="142"/>
        <v/>
      </c>
      <c r="BN185" s="7" t="str">
        <f t="shared" si="143"/>
        <v/>
      </c>
      <c r="BO185" s="7" t="str">
        <f t="shared" si="144"/>
        <v/>
      </c>
      <c r="BP185" s="7" t="str">
        <f t="shared" si="145"/>
        <v/>
      </c>
      <c r="BQ185" s="7" t="str">
        <f t="shared" si="146"/>
        <v/>
      </c>
      <c r="BR185" s="7" t="str">
        <f t="shared" si="147"/>
        <v/>
      </c>
      <c r="BS185" s="7" t="str">
        <f t="shared" si="148"/>
        <v/>
      </c>
      <c r="BT185" s="7" t="str">
        <f t="shared" si="149"/>
        <v/>
      </c>
      <c r="BU185" s="7" t="str">
        <f t="shared" si="150"/>
        <v/>
      </c>
      <c r="BV185" s="7" t="str">
        <f t="shared" si="151"/>
        <v/>
      </c>
      <c r="BW185" s="7" t="str">
        <f t="shared" si="126"/>
        <v/>
      </c>
      <c r="BX185" s="7" t="str">
        <f t="shared" si="152"/>
        <v/>
      </c>
      <c r="BY185" s="7">
        <f t="shared" si="153"/>
        <v>0.11666666669771075</v>
      </c>
      <c r="BZ185" s="7" t="str">
        <f t="shared" si="154"/>
        <v/>
      </c>
      <c r="CA185" s="7" t="str">
        <f t="shared" si="155"/>
        <v/>
      </c>
      <c r="CB185" s="54"/>
      <c r="CC185" s="13"/>
      <c r="CD185" s="13"/>
      <c r="CE185" s="13"/>
      <c r="CF185" s="13"/>
      <c r="CG185" s="13"/>
      <c r="CH185" s="13"/>
      <c r="CI185" s="13"/>
      <c r="CJ185" s="13"/>
      <c r="CL185" s="21"/>
    </row>
    <row r="186" spans="2:90" ht="16.5" customHeight="1" thickBot="1" x14ac:dyDescent="0.3">
      <c r="B186" s="114" t="s">
        <v>106</v>
      </c>
      <c r="C186" s="114" t="s">
        <v>190</v>
      </c>
      <c r="D186" s="115">
        <v>4</v>
      </c>
      <c r="E186" s="117">
        <f t="shared" si="156"/>
        <v>44451</v>
      </c>
      <c r="F186" s="118">
        <f t="shared" si="157"/>
        <v>9.0277777777777776E-2</v>
      </c>
      <c r="G186" s="22">
        <v>9.2361111111111116E-2</v>
      </c>
      <c r="H186" s="5">
        <f t="shared" si="127"/>
        <v>4.9999999988358468E-2</v>
      </c>
      <c r="I186" s="6">
        <f t="shared" si="128"/>
        <v>44451.090277777781</v>
      </c>
      <c r="J186" s="6">
        <f t="shared" si="129"/>
        <v>44451.092361111114</v>
      </c>
      <c r="K186" s="23" t="s">
        <v>141</v>
      </c>
      <c r="L186" s="3" t="str">
        <f t="shared" si="158"/>
        <v/>
      </c>
      <c r="M186" s="2">
        <f>IF(OR(K186="Rota",K186="Desliza"),(IF((MAX(N$36:N185))&gt;F$17,(MAX(N$36:N185)),F$17)),N185)</f>
        <v>6175</v>
      </c>
      <c r="N186" s="42">
        <v>6175</v>
      </c>
      <c r="O186" s="2">
        <f t="shared" si="159"/>
        <v>0</v>
      </c>
      <c r="P186" s="3" t="str">
        <f t="shared" si="160"/>
        <v/>
      </c>
      <c r="Q186" s="24"/>
      <c r="R186" s="24"/>
      <c r="S186" s="24"/>
      <c r="T186" s="132" t="str">
        <f t="shared" si="120"/>
        <v/>
      </c>
      <c r="U186" s="25"/>
      <c r="V186" s="25"/>
      <c r="W186" s="24"/>
      <c r="X186" s="26"/>
      <c r="Y186" s="25"/>
      <c r="Z186" s="25"/>
      <c r="AA186" s="3" t="str">
        <f t="shared" si="161"/>
        <v/>
      </c>
      <c r="AB186" s="24"/>
      <c r="AC186" s="26"/>
      <c r="AD186" s="25"/>
      <c r="AE186" s="54"/>
      <c r="AF186" s="54" t="s">
        <v>150</v>
      </c>
      <c r="AG186" s="54"/>
      <c r="AH186" s="54"/>
      <c r="AI186" s="54"/>
      <c r="AJ186" s="54"/>
      <c r="AK186" s="25"/>
      <c r="AL186" s="54" t="str">
        <f t="shared" si="121"/>
        <v/>
      </c>
      <c r="AM186" s="200" t="str">
        <f t="shared" si="122"/>
        <v/>
      </c>
      <c r="AN186" s="201" t="str">
        <f t="shared" si="123"/>
        <v/>
      </c>
      <c r="AO186" s="200" t="str">
        <f t="shared" si="130"/>
        <v/>
      </c>
      <c r="AP186" s="200" t="str">
        <f t="shared" si="124"/>
        <v/>
      </c>
      <c r="AQ186" s="200">
        <f t="shared" si="125"/>
        <v>8.3000000000000004E-2</v>
      </c>
      <c r="AR186" s="200" t="str">
        <f t="shared" si="131"/>
        <v/>
      </c>
      <c r="AS186" s="200" t="str">
        <f t="shared" si="132"/>
        <v/>
      </c>
      <c r="AT186" s="200" t="str">
        <f t="shared" si="133"/>
        <v/>
      </c>
      <c r="AU186" s="200">
        <f t="shared" si="134"/>
        <v>4.9999999988358468E-2</v>
      </c>
      <c r="AV186" s="54">
        <v>1.2500000000582077</v>
      </c>
      <c r="AW186" s="200" t="str">
        <f t="shared" si="135"/>
        <v/>
      </c>
      <c r="AX186" s="201" t="str">
        <f t="shared" si="136"/>
        <v/>
      </c>
      <c r="AY186" s="7" t="str">
        <f t="shared" si="137"/>
        <v/>
      </c>
      <c r="AZ186" s="7" t="str">
        <f t="shared" si="138"/>
        <v/>
      </c>
      <c r="BA186" s="7" t="str">
        <f t="shared" si="139"/>
        <v/>
      </c>
      <c r="BB186" s="7" t="str">
        <f t="shared" si="162"/>
        <v/>
      </c>
      <c r="BC186" s="7" t="str">
        <f t="shared" si="163"/>
        <v/>
      </c>
      <c r="BD186" s="7" t="str">
        <f t="shared" si="164"/>
        <v/>
      </c>
      <c r="BE186" s="7" t="str">
        <f t="shared" si="165"/>
        <v/>
      </c>
      <c r="BF186" s="7" t="str">
        <f t="shared" si="118"/>
        <v/>
      </c>
      <c r="BG186" s="7" t="str">
        <f t="shared" si="119"/>
        <v/>
      </c>
      <c r="BH186" s="7" t="str">
        <f t="shared" si="166"/>
        <v/>
      </c>
      <c r="BI186" s="7" t="str">
        <f t="shared" si="167"/>
        <v/>
      </c>
      <c r="BJ186" s="7" t="str">
        <f t="shared" si="168"/>
        <v/>
      </c>
      <c r="BK186" s="7" t="str">
        <f t="shared" si="140"/>
        <v/>
      </c>
      <c r="BL186" s="7" t="str">
        <f t="shared" si="141"/>
        <v/>
      </c>
      <c r="BM186" s="7" t="str">
        <f t="shared" si="142"/>
        <v/>
      </c>
      <c r="BN186" s="7" t="str">
        <f t="shared" si="143"/>
        <v/>
      </c>
      <c r="BO186" s="7" t="str">
        <f t="shared" si="144"/>
        <v/>
      </c>
      <c r="BP186" s="7" t="str">
        <f t="shared" si="145"/>
        <v/>
      </c>
      <c r="BQ186" s="7" t="str">
        <f t="shared" si="146"/>
        <v/>
      </c>
      <c r="BR186" s="7" t="str">
        <f t="shared" si="147"/>
        <v/>
      </c>
      <c r="BS186" s="7" t="str">
        <f t="shared" si="148"/>
        <v/>
      </c>
      <c r="BT186" s="7" t="str">
        <f t="shared" si="149"/>
        <v/>
      </c>
      <c r="BU186" s="7" t="str">
        <f t="shared" si="150"/>
        <v/>
      </c>
      <c r="BV186" s="7" t="str">
        <f t="shared" si="151"/>
        <v/>
      </c>
      <c r="BW186" s="7">
        <f t="shared" si="126"/>
        <v>4.9999999988358468E-2</v>
      </c>
      <c r="BX186" s="7" t="str">
        <f t="shared" si="152"/>
        <v/>
      </c>
      <c r="BY186" s="7" t="str">
        <f t="shared" si="153"/>
        <v/>
      </c>
      <c r="BZ186" s="7" t="str">
        <f t="shared" si="154"/>
        <v/>
      </c>
      <c r="CA186" s="7" t="str">
        <f t="shared" si="155"/>
        <v/>
      </c>
      <c r="CB186" s="54"/>
      <c r="CC186" s="13"/>
      <c r="CD186" s="13"/>
      <c r="CE186" s="13"/>
      <c r="CF186" s="13"/>
      <c r="CG186" s="13"/>
      <c r="CH186" s="13"/>
      <c r="CI186" s="13"/>
      <c r="CJ186" s="13"/>
      <c r="CL186" s="21"/>
    </row>
    <row r="187" spans="2:90" ht="16.5" customHeight="1" thickBot="1" x14ac:dyDescent="0.3">
      <c r="B187" s="114" t="s">
        <v>106</v>
      </c>
      <c r="C187" s="114" t="s">
        <v>190</v>
      </c>
      <c r="D187" s="115">
        <v>4</v>
      </c>
      <c r="E187" s="117">
        <f t="shared" si="156"/>
        <v>44451</v>
      </c>
      <c r="F187" s="118">
        <f t="shared" si="157"/>
        <v>9.2361111111111116E-2</v>
      </c>
      <c r="G187" s="22">
        <v>0.11458333333333333</v>
      </c>
      <c r="H187" s="5">
        <f t="shared" si="127"/>
        <v>0.53333333332557231</v>
      </c>
      <c r="I187" s="6">
        <f t="shared" si="128"/>
        <v>44451.092361111114</v>
      </c>
      <c r="J187" s="6">
        <f t="shared" si="129"/>
        <v>44451.114583333336</v>
      </c>
      <c r="K187" s="23" t="s">
        <v>17</v>
      </c>
      <c r="L187" s="3" t="str">
        <f t="shared" si="158"/>
        <v/>
      </c>
      <c r="M187" s="2">
        <f>IF(OR(K187="Rota",K187="Desliza"),(IF((MAX(N$36:N186))&gt;F$17,(MAX(N$36:N186)),F$17)),N186)</f>
        <v>6175</v>
      </c>
      <c r="N187" s="42">
        <v>6258</v>
      </c>
      <c r="O187" s="2">
        <f t="shared" si="159"/>
        <v>83</v>
      </c>
      <c r="P187" s="3">
        <f t="shared" si="160"/>
        <v>155.62500000226464</v>
      </c>
      <c r="Q187" s="24"/>
      <c r="R187" s="24"/>
      <c r="S187" s="24">
        <v>110</v>
      </c>
      <c r="T187" s="132">
        <f t="shared" si="120"/>
        <v>110</v>
      </c>
      <c r="U187" s="25">
        <v>30</v>
      </c>
      <c r="V187" s="25">
        <v>1200</v>
      </c>
      <c r="W187" s="24">
        <v>26</v>
      </c>
      <c r="X187" s="26">
        <v>13</v>
      </c>
      <c r="Y187" s="25">
        <v>2560</v>
      </c>
      <c r="Z187" s="25">
        <v>2560</v>
      </c>
      <c r="AA187" s="3" t="str">
        <f t="shared" si="161"/>
        <v/>
      </c>
      <c r="AB187" s="24"/>
      <c r="AC187" s="26"/>
      <c r="AD187" s="25"/>
      <c r="AE187" s="54"/>
      <c r="AF187" s="54" t="s">
        <v>150</v>
      </c>
      <c r="AG187" s="54"/>
      <c r="AH187" s="54"/>
      <c r="AI187" s="54"/>
      <c r="AJ187" s="54"/>
      <c r="AK187" s="25"/>
      <c r="AL187" s="54">
        <f t="shared" si="121"/>
        <v>120</v>
      </c>
      <c r="AM187" s="200">
        <f t="shared" si="122"/>
        <v>175</v>
      </c>
      <c r="AN187" s="201">
        <f t="shared" si="123"/>
        <v>120</v>
      </c>
      <c r="AO187" s="200" t="str">
        <f t="shared" si="130"/>
        <v/>
      </c>
      <c r="AP187" s="200" t="str">
        <f t="shared" si="124"/>
        <v/>
      </c>
      <c r="AQ187" s="200" t="str">
        <f t="shared" si="125"/>
        <v/>
      </c>
      <c r="AR187" s="200" t="str">
        <f t="shared" si="131"/>
        <v/>
      </c>
      <c r="AS187" s="200" t="str">
        <f t="shared" si="132"/>
        <v/>
      </c>
      <c r="AT187" s="200">
        <f t="shared" si="133"/>
        <v>83</v>
      </c>
      <c r="AU187" s="200">
        <f t="shared" si="134"/>
        <v>0.53333333332557231</v>
      </c>
      <c r="AV187" s="54">
        <v>0.75</v>
      </c>
      <c r="AW187" s="200">
        <f t="shared" si="135"/>
        <v>110.66666666666667</v>
      </c>
      <c r="AX187" s="201" t="str">
        <f t="shared" si="136"/>
        <v/>
      </c>
      <c r="AY187" s="7">
        <f t="shared" si="137"/>
        <v>155.62500000226464</v>
      </c>
      <c r="AZ187" s="7" t="str">
        <f t="shared" si="138"/>
        <v/>
      </c>
      <c r="BA187" s="7">
        <f t="shared" si="139"/>
        <v>110.66666666666667</v>
      </c>
      <c r="BB187" s="7" t="str">
        <f t="shared" si="162"/>
        <v/>
      </c>
      <c r="BC187" s="7">
        <f t="shared" si="163"/>
        <v>83</v>
      </c>
      <c r="BD187" s="7" t="str">
        <f t="shared" si="164"/>
        <v/>
      </c>
      <c r="BE187" s="7" t="str">
        <f t="shared" si="165"/>
        <v/>
      </c>
      <c r="BF187" s="7" t="str">
        <f t="shared" si="118"/>
        <v/>
      </c>
      <c r="BG187" s="7">
        <f t="shared" si="119"/>
        <v>83</v>
      </c>
      <c r="BH187" s="7" t="str">
        <f t="shared" si="166"/>
        <v/>
      </c>
      <c r="BI187" s="7" t="str">
        <f t="shared" si="167"/>
        <v/>
      </c>
      <c r="BJ187" s="7" t="str">
        <f t="shared" si="168"/>
        <v/>
      </c>
      <c r="BK187" s="7" t="str">
        <f t="shared" si="140"/>
        <v/>
      </c>
      <c r="BL187" s="7" t="str">
        <f t="shared" si="141"/>
        <v/>
      </c>
      <c r="BM187" s="7" t="str">
        <f t="shared" si="142"/>
        <v/>
      </c>
      <c r="BN187" s="7" t="str">
        <f t="shared" si="143"/>
        <v/>
      </c>
      <c r="BO187" s="7" t="str">
        <f t="shared" si="144"/>
        <v/>
      </c>
      <c r="BP187" s="7" t="str">
        <f t="shared" si="145"/>
        <v/>
      </c>
      <c r="BQ187" s="7" t="str">
        <f t="shared" si="146"/>
        <v/>
      </c>
      <c r="BR187" s="7" t="str">
        <f t="shared" si="147"/>
        <v/>
      </c>
      <c r="BS187" s="7" t="str">
        <f t="shared" si="148"/>
        <v/>
      </c>
      <c r="BT187" s="7" t="str">
        <f t="shared" si="149"/>
        <v/>
      </c>
      <c r="BU187" s="7" t="str">
        <f t="shared" si="150"/>
        <v/>
      </c>
      <c r="BV187" s="7" t="str">
        <f t="shared" si="151"/>
        <v/>
      </c>
      <c r="BW187" s="7" t="str">
        <f t="shared" si="126"/>
        <v/>
      </c>
      <c r="BX187" s="7" t="str">
        <f t="shared" si="152"/>
        <v/>
      </c>
      <c r="BY187" s="7" t="str">
        <f t="shared" si="153"/>
        <v/>
      </c>
      <c r="BZ187" s="7" t="str">
        <f t="shared" si="154"/>
        <v/>
      </c>
      <c r="CA187" s="7" t="str">
        <f t="shared" si="155"/>
        <v/>
      </c>
      <c r="CB187" s="54"/>
      <c r="CC187" s="13"/>
      <c r="CD187" s="13"/>
      <c r="CE187" s="13"/>
      <c r="CF187" s="13"/>
      <c r="CG187" s="13"/>
      <c r="CH187" s="13"/>
      <c r="CI187" s="13"/>
      <c r="CJ187" s="13"/>
      <c r="CL187" s="21"/>
    </row>
    <row r="188" spans="2:90" ht="16.5" customHeight="1" thickBot="1" x14ac:dyDescent="0.3">
      <c r="B188" s="114" t="s">
        <v>106</v>
      </c>
      <c r="C188" s="114" t="s">
        <v>190</v>
      </c>
      <c r="D188" s="115">
        <v>4</v>
      </c>
      <c r="E188" s="117">
        <f t="shared" si="156"/>
        <v>44451</v>
      </c>
      <c r="F188" s="118">
        <f t="shared" si="157"/>
        <v>0.11458333333333333</v>
      </c>
      <c r="G188" s="22">
        <v>0.18680555555555556</v>
      </c>
      <c r="H188" s="5">
        <f t="shared" si="127"/>
        <v>1.7333333332207985</v>
      </c>
      <c r="I188" s="6">
        <f t="shared" si="128"/>
        <v>44451.114583333336</v>
      </c>
      <c r="J188" s="6">
        <f t="shared" si="129"/>
        <v>44451.186805555553</v>
      </c>
      <c r="K188" s="23" t="s">
        <v>20</v>
      </c>
      <c r="L188" s="3" t="str">
        <f t="shared" si="158"/>
        <v/>
      </c>
      <c r="M188" s="2">
        <f>IF(OR(K188="Rota",K188="Desliza"),(IF((MAX(N$36:N187))&gt;F$17,(MAX(N$36:N187)),F$17)),N187)</f>
        <v>6258</v>
      </c>
      <c r="N188" s="42">
        <v>6258</v>
      </c>
      <c r="O188" s="2">
        <f t="shared" si="159"/>
        <v>0</v>
      </c>
      <c r="P188" s="3" t="str">
        <f t="shared" si="160"/>
        <v/>
      </c>
      <c r="Q188" s="24"/>
      <c r="R188" s="24"/>
      <c r="S188" s="24"/>
      <c r="T188" s="132" t="str">
        <f t="shared" si="120"/>
        <v/>
      </c>
      <c r="U188" s="25"/>
      <c r="V188" s="25"/>
      <c r="W188" s="24"/>
      <c r="X188" s="26"/>
      <c r="Y188" s="25"/>
      <c r="Z188" s="25"/>
      <c r="AA188" s="3" t="str">
        <f t="shared" si="161"/>
        <v/>
      </c>
      <c r="AB188" s="24"/>
      <c r="AC188" s="26"/>
      <c r="AD188" s="25"/>
      <c r="AE188" s="54"/>
      <c r="AF188" s="54" t="s">
        <v>150</v>
      </c>
      <c r="AG188" s="54"/>
      <c r="AH188" s="54"/>
      <c r="AI188" s="54"/>
      <c r="AJ188" s="54"/>
      <c r="AK188" s="25" t="s">
        <v>314</v>
      </c>
      <c r="AL188" s="54" t="str">
        <f t="shared" si="121"/>
        <v/>
      </c>
      <c r="AM188" s="200" t="str">
        <f t="shared" si="122"/>
        <v/>
      </c>
      <c r="AN188" s="201" t="str">
        <f t="shared" si="123"/>
        <v/>
      </c>
      <c r="AO188" s="200" t="str">
        <f t="shared" si="130"/>
        <v/>
      </c>
      <c r="AP188" s="200" t="str">
        <f t="shared" si="124"/>
        <v/>
      </c>
      <c r="AQ188" s="200" t="str">
        <f t="shared" si="125"/>
        <v/>
      </c>
      <c r="AR188" s="200" t="str">
        <f t="shared" si="131"/>
        <v/>
      </c>
      <c r="AS188" s="200" t="str">
        <f t="shared" si="132"/>
        <v/>
      </c>
      <c r="AT188" s="200" t="str">
        <f t="shared" si="133"/>
        <v/>
      </c>
      <c r="AU188" s="200" t="str">
        <f t="shared" si="134"/>
        <v/>
      </c>
      <c r="AV188" s="54">
        <v>0.54999999987194315</v>
      </c>
      <c r="AW188" s="200" t="str">
        <f t="shared" si="135"/>
        <v/>
      </c>
      <c r="AX188" s="201" t="str">
        <f t="shared" si="136"/>
        <v/>
      </c>
      <c r="AY188" s="7" t="str">
        <f t="shared" si="137"/>
        <v/>
      </c>
      <c r="AZ188" s="7" t="str">
        <f t="shared" si="138"/>
        <v/>
      </c>
      <c r="BA188" s="7" t="str">
        <f t="shared" si="139"/>
        <v/>
      </c>
      <c r="BB188" s="7" t="str">
        <f t="shared" si="162"/>
        <v/>
      </c>
      <c r="BC188" s="7" t="str">
        <f t="shared" si="163"/>
        <v/>
      </c>
      <c r="BD188" s="7" t="str">
        <f t="shared" si="164"/>
        <v/>
      </c>
      <c r="BE188" s="7" t="str">
        <f t="shared" si="165"/>
        <v/>
      </c>
      <c r="BF188" s="7" t="str">
        <f t="shared" si="118"/>
        <v/>
      </c>
      <c r="BG188" s="7" t="str">
        <f t="shared" si="119"/>
        <v/>
      </c>
      <c r="BH188" s="7" t="str">
        <f t="shared" si="166"/>
        <v/>
      </c>
      <c r="BI188" s="7" t="str">
        <f t="shared" si="167"/>
        <v/>
      </c>
      <c r="BJ188" s="7" t="str">
        <f t="shared" si="168"/>
        <v/>
      </c>
      <c r="BK188" s="7" t="str">
        <f t="shared" si="140"/>
        <v/>
      </c>
      <c r="BL188" s="7" t="str">
        <f t="shared" si="141"/>
        <v/>
      </c>
      <c r="BM188" s="7" t="str">
        <f t="shared" si="142"/>
        <v/>
      </c>
      <c r="BN188" s="7" t="str">
        <f t="shared" si="143"/>
        <v/>
      </c>
      <c r="BO188" s="7" t="str">
        <f t="shared" si="144"/>
        <v/>
      </c>
      <c r="BP188" s="7" t="str">
        <f t="shared" si="145"/>
        <v/>
      </c>
      <c r="BQ188" s="7" t="str">
        <f t="shared" si="146"/>
        <v/>
      </c>
      <c r="BR188" s="7" t="str">
        <f t="shared" si="147"/>
        <v/>
      </c>
      <c r="BS188" s="7" t="str">
        <f t="shared" si="148"/>
        <v/>
      </c>
      <c r="BT188" s="7" t="str">
        <f t="shared" si="149"/>
        <v/>
      </c>
      <c r="BU188" s="7" t="str">
        <f t="shared" si="150"/>
        <v/>
      </c>
      <c r="BV188" s="7" t="str">
        <f t="shared" si="151"/>
        <v/>
      </c>
      <c r="BW188" s="7" t="str">
        <f t="shared" si="126"/>
        <v/>
      </c>
      <c r="BX188" s="7" t="str">
        <f t="shared" si="152"/>
        <v/>
      </c>
      <c r="BY188" s="7" t="str">
        <f t="shared" si="153"/>
        <v/>
      </c>
      <c r="BZ188" s="7" t="str">
        <f t="shared" si="154"/>
        <v/>
      </c>
      <c r="CA188" s="7" t="str">
        <f t="shared" si="155"/>
        <v/>
      </c>
      <c r="CB188" s="54"/>
      <c r="CC188" s="13"/>
      <c r="CD188" s="13"/>
      <c r="CE188" s="13"/>
      <c r="CF188" s="13"/>
      <c r="CG188" s="13"/>
      <c r="CH188" s="13"/>
      <c r="CI188" s="13"/>
      <c r="CJ188" s="13"/>
      <c r="CL188" s="21"/>
    </row>
    <row r="189" spans="2:90" ht="16.5" customHeight="1" thickBot="1" x14ac:dyDescent="0.3">
      <c r="B189" s="114" t="s">
        <v>106</v>
      </c>
      <c r="C189" s="114" t="s">
        <v>190</v>
      </c>
      <c r="D189" s="115">
        <v>4</v>
      </c>
      <c r="E189" s="117">
        <f t="shared" si="156"/>
        <v>44451</v>
      </c>
      <c r="F189" s="118">
        <f t="shared" si="157"/>
        <v>0.18680555555555556</v>
      </c>
      <c r="G189" s="22">
        <v>0.19097222222222221</v>
      </c>
      <c r="H189" s="5">
        <f t="shared" si="127"/>
        <v>9.9999999976716936E-2</v>
      </c>
      <c r="I189" s="6">
        <f t="shared" si="128"/>
        <v>44451.186805555553</v>
      </c>
      <c r="J189" s="6">
        <f t="shared" si="129"/>
        <v>44451.190972222219</v>
      </c>
      <c r="K189" s="23" t="s">
        <v>17</v>
      </c>
      <c r="L189" s="3" t="str">
        <f t="shared" si="158"/>
        <v/>
      </c>
      <c r="M189" s="2">
        <f>IF(OR(K189="Rota",K189="Desliza"),(IF((MAX(N$36:N188))&gt;F$17,(MAX(N$36:N188)),F$17)),N188)</f>
        <v>6258</v>
      </c>
      <c r="N189" s="42">
        <v>6271</v>
      </c>
      <c r="O189" s="2">
        <f t="shared" si="159"/>
        <v>13</v>
      </c>
      <c r="P189" s="3">
        <f t="shared" si="160"/>
        <v>130.00000003026798</v>
      </c>
      <c r="Q189" s="24"/>
      <c r="R189" s="24"/>
      <c r="S189" s="24">
        <v>110</v>
      </c>
      <c r="T189" s="132">
        <f t="shared" si="120"/>
        <v>110</v>
      </c>
      <c r="U189" s="25">
        <v>28</v>
      </c>
      <c r="V189" s="25">
        <v>1200</v>
      </c>
      <c r="W189" s="24">
        <v>26</v>
      </c>
      <c r="X189" s="26">
        <v>13</v>
      </c>
      <c r="Y189" s="25">
        <v>2560</v>
      </c>
      <c r="Z189" s="25">
        <v>2560</v>
      </c>
      <c r="AA189" s="3" t="str">
        <f t="shared" si="161"/>
        <v/>
      </c>
      <c r="AB189" s="24"/>
      <c r="AC189" s="26"/>
      <c r="AD189" s="25"/>
      <c r="AE189" s="54"/>
      <c r="AF189" s="54" t="s">
        <v>150</v>
      </c>
      <c r="AG189" s="54"/>
      <c r="AH189" s="54"/>
      <c r="AI189" s="54"/>
      <c r="AJ189" s="54"/>
      <c r="AK189" s="25"/>
      <c r="AL189" s="54">
        <f t="shared" si="121"/>
        <v>120</v>
      </c>
      <c r="AM189" s="200">
        <f t="shared" si="122"/>
        <v>175</v>
      </c>
      <c r="AN189" s="201">
        <f t="shared" si="123"/>
        <v>120</v>
      </c>
      <c r="AO189" s="200" t="str">
        <f t="shared" si="130"/>
        <v/>
      </c>
      <c r="AP189" s="200" t="str">
        <f t="shared" si="124"/>
        <v/>
      </c>
      <c r="AQ189" s="200" t="str">
        <f t="shared" si="125"/>
        <v/>
      </c>
      <c r="AR189" s="200" t="str">
        <f t="shared" si="131"/>
        <v/>
      </c>
      <c r="AS189" s="200" t="str">
        <f t="shared" si="132"/>
        <v/>
      </c>
      <c r="AT189" s="200">
        <f t="shared" si="133"/>
        <v>13</v>
      </c>
      <c r="AU189" s="200">
        <f t="shared" si="134"/>
        <v>9.9999999976716936E-2</v>
      </c>
      <c r="AV189" s="54">
        <v>9.9999999976716936E-2</v>
      </c>
      <c r="AW189" s="200">
        <f t="shared" si="135"/>
        <v>130.00000003026798</v>
      </c>
      <c r="AX189" s="201" t="str">
        <f t="shared" si="136"/>
        <v/>
      </c>
      <c r="AY189" s="7">
        <f t="shared" si="137"/>
        <v>130.00000003026798</v>
      </c>
      <c r="AZ189" s="7" t="str">
        <f t="shared" si="138"/>
        <v/>
      </c>
      <c r="BA189" s="7">
        <f t="shared" si="139"/>
        <v>130.00000003026798</v>
      </c>
      <c r="BB189" s="7" t="str">
        <f t="shared" si="162"/>
        <v/>
      </c>
      <c r="BC189" s="7">
        <f t="shared" si="163"/>
        <v>13</v>
      </c>
      <c r="BD189" s="7" t="str">
        <f t="shared" si="164"/>
        <v/>
      </c>
      <c r="BE189" s="7" t="str">
        <f t="shared" si="165"/>
        <v/>
      </c>
      <c r="BF189" s="7" t="str">
        <f t="shared" si="118"/>
        <v/>
      </c>
      <c r="BG189" s="7">
        <f t="shared" si="119"/>
        <v>13</v>
      </c>
      <c r="BH189" s="7" t="str">
        <f t="shared" si="166"/>
        <v/>
      </c>
      <c r="BI189" s="7" t="str">
        <f t="shared" si="167"/>
        <v/>
      </c>
      <c r="BJ189" s="7" t="str">
        <f t="shared" si="168"/>
        <v/>
      </c>
      <c r="BK189" s="7" t="str">
        <f t="shared" si="140"/>
        <v/>
      </c>
      <c r="BL189" s="7" t="str">
        <f t="shared" si="141"/>
        <v/>
      </c>
      <c r="BM189" s="7" t="str">
        <f t="shared" si="142"/>
        <v/>
      </c>
      <c r="BN189" s="7" t="str">
        <f t="shared" si="143"/>
        <v/>
      </c>
      <c r="BO189" s="7" t="str">
        <f t="shared" si="144"/>
        <v/>
      </c>
      <c r="BP189" s="7" t="str">
        <f t="shared" si="145"/>
        <v/>
      </c>
      <c r="BQ189" s="7" t="str">
        <f t="shared" si="146"/>
        <v/>
      </c>
      <c r="BR189" s="7" t="str">
        <f t="shared" si="147"/>
        <v/>
      </c>
      <c r="BS189" s="7" t="str">
        <f t="shared" si="148"/>
        <v/>
      </c>
      <c r="BT189" s="7" t="str">
        <f t="shared" si="149"/>
        <v/>
      </c>
      <c r="BU189" s="7" t="str">
        <f t="shared" si="150"/>
        <v/>
      </c>
      <c r="BV189" s="7" t="str">
        <f t="shared" si="151"/>
        <v/>
      </c>
      <c r="BW189" s="7" t="str">
        <f t="shared" si="126"/>
        <v/>
      </c>
      <c r="BX189" s="7" t="str">
        <f t="shared" si="152"/>
        <v/>
      </c>
      <c r="BY189" s="7" t="str">
        <f t="shared" si="153"/>
        <v/>
      </c>
      <c r="BZ189" s="7" t="str">
        <f t="shared" si="154"/>
        <v/>
      </c>
      <c r="CA189" s="7" t="str">
        <f t="shared" si="155"/>
        <v/>
      </c>
      <c r="CB189" s="54"/>
      <c r="CC189" s="13"/>
      <c r="CD189" s="13"/>
      <c r="CE189" s="13"/>
      <c r="CF189" s="13"/>
      <c r="CG189" s="13"/>
      <c r="CH189" s="13"/>
      <c r="CI189" s="13"/>
      <c r="CJ189" s="13"/>
      <c r="CL189" s="21"/>
    </row>
    <row r="190" spans="2:90" ht="16.5" customHeight="1" thickBot="1" x14ac:dyDescent="0.3">
      <c r="B190" s="114" t="s">
        <v>106</v>
      </c>
      <c r="C190" s="114" t="s">
        <v>190</v>
      </c>
      <c r="D190" s="115">
        <v>4</v>
      </c>
      <c r="E190" s="117">
        <f t="shared" si="156"/>
        <v>44451</v>
      </c>
      <c r="F190" s="118">
        <f t="shared" si="157"/>
        <v>0.19097222222222221</v>
      </c>
      <c r="G190" s="22">
        <v>0.19305555555555554</v>
      </c>
      <c r="H190" s="5">
        <f t="shared" si="127"/>
        <v>5.0000000162981451E-2</v>
      </c>
      <c r="I190" s="6">
        <f t="shared" si="128"/>
        <v>44451.190972222219</v>
      </c>
      <c r="J190" s="6">
        <f t="shared" si="129"/>
        <v>44451.193055555559</v>
      </c>
      <c r="K190" s="23" t="s">
        <v>5</v>
      </c>
      <c r="L190" s="3" t="str">
        <f t="shared" si="158"/>
        <v/>
      </c>
      <c r="M190" s="2">
        <f>IF(OR(K190="Rota",K190="Desliza"),(IF((MAX(N$36:N189))&gt;F$17,(MAX(N$36:N189)),F$17)),N189)</f>
        <v>6271</v>
      </c>
      <c r="N190" s="42">
        <v>6271</v>
      </c>
      <c r="O190" s="2">
        <f t="shared" si="159"/>
        <v>0</v>
      </c>
      <c r="P190" s="3" t="str">
        <f t="shared" si="160"/>
        <v/>
      </c>
      <c r="Q190" s="24"/>
      <c r="R190" s="24"/>
      <c r="S190" s="24"/>
      <c r="T190" s="132" t="str">
        <f t="shared" si="120"/>
        <v/>
      </c>
      <c r="U190" s="25"/>
      <c r="V190" s="25"/>
      <c r="W190" s="24"/>
      <c r="X190" s="26"/>
      <c r="Y190" s="25"/>
      <c r="Z190" s="25"/>
      <c r="AA190" s="3" t="str">
        <f t="shared" si="161"/>
        <v/>
      </c>
      <c r="AB190" s="24"/>
      <c r="AC190" s="26"/>
      <c r="AD190" s="25"/>
      <c r="AE190" s="54"/>
      <c r="AF190" s="54" t="s">
        <v>150</v>
      </c>
      <c r="AG190" s="54"/>
      <c r="AH190" s="54"/>
      <c r="AI190" s="54"/>
      <c r="AJ190" s="54"/>
      <c r="AK190" s="25"/>
      <c r="AL190" s="54" t="str">
        <f t="shared" si="121"/>
        <v/>
      </c>
      <c r="AM190" s="200" t="str">
        <f t="shared" si="122"/>
        <v/>
      </c>
      <c r="AN190" s="201" t="str">
        <f t="shared" si="123"/>
        <v/>
      </c>
      <c r="AO190" s="200" t="str">
        <f t="shared" si="130"/>
        <v/>
      </c>
      <c r="AP190" s="200" t="str">
        <f t="shared" si="124"/>
        <v/>
      </c>
      <c r="AQ190" s="200" t="str">
        <f t="shared" si="125"/>
        <v/>
      </c>
      <c r="AR190" s="200">
        <f t="shared" si="131"/>
        <v>0.05</v>
      </c>
      <c r="AS190" s="200" t="str">
        <f t="shared" si="132"/>
        <v/>
      </c>
      <c r="AT190" s="200" t="str">
        <f t="shared" si="133"/>
        <v/>
      </c>
      <c r="AU190" s="200">
        <f t="shared" si="134"/>
        <v>5.0000000162981451E-2</v>
      </c>
      <c r="AV190" s="54"/>
      <c r="AW190" s="200" t="str">
        <f t="shared" si="135"/>
        <v/>
      </c>
      <c r="AX190" s="201" t="str">
        <f t="shared" si="136"/>
        <v/>
      </c>
      <c r="AY190" s="7" t="str">
        <f t="shared" si="137"/>
        <v/>
      </c>
      <c r="AZ190" s="7" t="str">
        <f t="shared" si="138"/>
        <v/>
      </c>
      <c r="BA190" s="7" t="str">
        <f t="shared" si="139"/>
        <v/>
      </c>
      <c r="BB190" s="7" t="str">
        <f t="shared" si="162"/>
        <v/>
      </c>
      <c r="BC190" s="7" t="str">
        <f t="shared" si="163"/>
        <v/>
      </c>
      <c r="BD190" s="7" t="str">
        <f t="shared" si="164"/>
        <v/>
      </c>
      <c r="BE190" s="7" t="str">
        <f t="shared" si="165"/>
        <v/>
      </c>
      <c r="BF190" s="7" t="str">
        <f t="shared" si="118"/>
        <v/>
      </c>
      <c r="BG190" s="7" t="str">
        <f t="shared" si="119"/>
        <v/>
      </c>
      <c r="BH190" s="7" t="str">
        <f t="shared" si="166"/>
        <v/>
      </c>
      <c r="BI190" s="7" t="str">
        <f t="shared" si="167"/>
        <v/>
      </c>
      <c r="BJ190" s="7" t="str">
        <f t="shared" si="168"/>
        <v/>
      </c>
      <c r="BK190" s="7" t="str">
        <f t="shared" si="140"/>
        <v/>
      </c>
      <c r="BL190" s="7" t="str">
        <f t="shared" si="141"/>
        <v/>
      </c>
      <c r="BM190" s="7" t="str">
        <f t="shared" si="142"/>
        <v/>
      </c>
      <c r="BN190" s="7" t="str">
        <f t="shared" si="143"/>
        <v/>
      </c>
      <c r="BO190" s="7" t="str">
        <f t="shared" si="144"/>
        <v/>
      </c>
      <c r="BP190" s="7" t="str">
        <f t="shared" si="145"/>
        <v/>
      </c>
      <c r="BQ190" s="7" t="str">
        <f t="shared" si="146"/>
        <v/>
      </c>
      <c r="BR190" s="7" t="str">
        <f t="shared" si="147"/>
        <v/>
      </c>
      <c r="BS190" s="7" t="str">
        <f t="shared" si="148"/>
        <v/>
      </c>
      <c r="BT190" s="7" t="str">
        <f t="shared" si="149"/>
        <v/>
      </c>
      <c r="BU190" s="7" t="str">
        <f t="shared" si="150"/>
        <v/>
      </c>
      <c r="BV190" s="7" t="str">
        <f t="shared" si="151"/>
        <v/>
      </c>
      <c r="BW190" s="7" t="str">
        <f t="shared" si="126"/>
        <v/>
      </c>
      <c r="BX190" s="7" t="str">
        <f t="shared" si="152"/>
        <v/>
      </c>
      <c r="BY190" s="7" t="str">
        <f t="shared" si="153"/>
        <v/>
      </c>
      <c r="BZ190" s="7" t="str">
        <f t="shared" si="154"/>
        <v/>
      </c>
      <c r="CA190" s="7">
        <f t="shared" si="155"/>
        <v>5.0000000162981451E-2</v>
      </c>
      <c r="CB190" s="54"/>
      <c r="CC190" s="13"/>
      <c r="CD190" s="13"/>
      <c r="CE190" s="13"/>
      <c r="CF190" s="13"/>
      <c r="CG190" s="13"/>
      <c r="CH190" s="13"/>
      <c r="CI190" s="13"/>
      <c r="CJ190" s="13"/>
      <c r="CL190" s="21"/>
    </row>
    <row r="191" spans="2:90" ht="16.5" customHeight="1" thickBot="1" x14ac:dyDescent="0.3">
      <c r="B191" s="114" t="s">
        <v>106</v>
      </c>
      <c r="C191" s="114" t="s">
        <v>190</v>
      </c>
      <c r="D191" s="115">
        <v>4</v>
      </c>
      <c r="E191" s="117">
        <f t="shared" si="156"/>
        <v>44451</v>
      </c>
      <c r="F191" s="118">
        <f t="shared" si="157"/>
        <v>0.19305555555555554</v>
      </c>
      <c r="G191" s="22">
        <v>0.19583333333333333</v>
      </c>
      <c r="H191" s="5">
        <f t="shared" si="127"/>
        <v>6.6666666534729302E-2</v>
      </c>
      <c r="I191" s="6">
        <f t="shared" si="128"/>
        <v>44451.193055555559</v>
      </c>
      <c r="J191" s="6">
        <f t="shared" si="129"/>
        <v>44451.195833333331</v>
      </c>
      <c r="K191" s="23" t="s">
        <v>21</v>
      </c>
      <c r="L191" s="3" t="str">
        <f t="shared" si="158"/>
        <v/>
      </c>
      <c r="M191" s="2">
        <f>IF(OR(K191="Rota",K191="Desliza"),(IF((MAX(N$36:N190))&gt;F$17,(MAX(N$36:N190)),F$17)),N190)</f>
        <v>6271</v>
      </c>
      <c r="N191" s="42">
        <v>6271</v>
      </c>
      <c r="O191" s="2">
        <f t="shared" si="159"/>
        <v>0</v>
      </c>
      <c r="P191" s="3" t="str">
        <f t="shared" si="160"/>
        <v/>
      </c>
      <c r="Q191" s="24"/>
      <c r="R191" s="24"/>
      <c r="S191" s="24"/>
      <c r="T191" s="132" t="str">
        <f t="shared" si="120"/>
        <v/>
      </c>
      <c r="U191" s="25"/>
      <c r="V191" s="25"/>
      <c r="W191" s="24"/>
      <c r="X191" s="26"/>
      <c r="Y191" s="25"/>
      <c r="Z191" s="25"/>
      <c r="AA191" s="3" t="str">
        <f t="shared" si="161"/>
        <v/>
      </c>
      <c r="AB191" s="24"/>
      <c r="AC191" s="26"/>
      <c r="AD191" s="25"/>
      <c r="AE191" s="54"/>
      <c r="AF191" s="54" t="s">
        <v>150</v>
      </c>
      <c r="AG191" s="54"/>
      <c r="AH191" s="54"/>
      <c r="AI191" s="54"/>
      <c r="AJ191" s="54"/>
      <c r="AK191" s="25"/>
      <c r="AL191" s="54" t="str">
        <f t="shared" si="121"/>
        <v/>
      </c>
      <c r="AM191" s="200" t="str">
        <f t="shared" si="122"/>
        <v/>
      </c>
      <c r="AN191" s="201" t="str">
        <f t="shared" si="123"/>
        <v/>
      </c>
      <c r="AO191" s="200" t="str">
        <f t="shared" si="130"/>
        <v/>
      </c>
      <c r="AP191" s="200" t="str">
        <f t="shared" si="124"/>
        <v/>
      </c>
      <c r="AQ191" s="200" t="str">
        <f t="shared" si="125"/>
        <v/>
      </c>
      <c r="AR191" s="200" t="str">
        <f t="shared" si="131"/>
        <v/>
      </c>
      <c r="AS191" s="200">
        <f t="shared" si="132"/>
        <v>0.1</v>
      </c>
      <c r="AT191" s="200" t="str">
        <f t="shared" si="133"/>
        <v/>
      </c>
      <c r="AU191" s="200">
        <f t="shared" si="134"/>
        <v>6.6666666534729302E-2</v>
      </c>
      <c r="AV191" s="54">
        <v>1.1499999999068677</v>
      </c>
      <c r="AW191" s="200" t="str">
        <f t="shared" si="135"/>
        <v/>
      </c>
      <c r="AX191" s="201" t="str">
        <f t="shared" si="136"/>
        <v/>
      </c>
      <c r="AY191" s="7" t="str">
        <f t="shared" si="137"/>
        <v/>
      </c>
      <c r="AZ191" s="7" t="str">
        <f t="shared" si="138"/>
        <v/>
      </c>
      <c r="BA191" s="7" t="str">
        <f t="shared" si="139"/>
        <v/>
      </c>
      <c r="BB191" s="7" t="str">
        <f t="shared" si="162"/>
        <v/>
      </c>
      <c r="BC191" s="7" t="str">
        <f t="shared" si="163"/>
        <v/>
      </c>
      <c r="BD191" s="7" t="str">
        <f t="shared" si="164"/>
        <v/>
      </c>
      <c r="BE191" s="7" t="str">
        <f t="shared" si="165"/>
        <v/>
      </c>
      <c r="BF191" s="7" t="str">
        <f t="shared" si="118"/>
        <v/>
      </c>
      <c r="BG191" s="7" t="str">
        <f t="shared" si="119"/>
        <v/>
      </c>
      <c r="BH191" s="7" t="str">
        <f t="shared" si="166"/>
        <v/>
      </c>
      <c r="BI191" s="7" t="str">
        <f t="shared" si="167"/>
        <v/>
      </c>
      <c r="BJ191" s="7" t="str">
        <f t="shared" si="168"/>
        <v/>
      </c>
      <c r="BK191" s="7" t="str">
        <f t="shared" si="140"/>
        <v/>
      </c>
      <c r="BL191" s="7" t="str">
        <f t="shared" si="141"/>
        <v/>
      </c>
      <c r="BM191" s="7" t="str">
        <f t="shared" si="142"/>
        <v/>
      </c>
      <c r="BN191" s="7" t="str">
        <f t="shared" si="143"/>
        <v/>
      </c>
      <c r="BO191" s="7" t="str">
        <f t="shared" si="144"/>
        <v/>
      </c>
      <c r="BP191" s="7" t="str">
        <f t="shared" si="145"/>
        <v/>
      </c>
      <c r="BQ191" s="7" t="str">
        <f t="shared" si="146"/>
        <v/>
      </c>
      <c r="BR191" s="7" t="str">
        <f t="shared" si="147"/>
        <v/>
      </c>
      <c r="BS191" s="7" t="str">
        <f t="shared" si="148"/>
        <v/>
      </c>
      <c r="BT191" s="7" t="str">
        <f t="shared" si="149"/>
        <v/>
      </c>
      <c r="BU191" s="7" t="str">
        <f t="shared" si="150"/>
        <v/>
      </c>
      <c r="BV191" s="7" t="str">
        <f t="shared" si="151"/>
        <v/>
      </c>
      <c r="BW191" s="7" t="str">
        <f t="shared" si="126"/>
        <v/>
      </c>
      <c r="BX191" s="7" t="str">
        <f t="shared" si="152"/>
        <v/>
      </c>
      <c r="BY191" s="7">
        <f t="shared" si="153"/>
        <v>6.6666666534729302E-2</v>
      </c>
      <c r="BZ191" s="7" t="str">
        <f t="shared" si="154"/>
        <v/>
      </c>
      <c r="CA191" s="7" t="str">
        <f t="shared" si="155"/>
        <v/>
      </c>
      <c r="CB191" s="54"/>
      <c r="CC191" s="13"/>
      <c r="CD191" s="13"/>
      <c r="CE191" s="13"/>
      <c r="CF191" s="13"/>
      <c r="CG191" s="13"/>
      <c r="CH191" s="13"/>
      <c r="CI191" s="13"/>
      <c r="CJ191" s="13"/>
      <c r="CL191" s="21"/>
    </row>
    <row r="192" spans="2:90" ht="16.5" customHeight="1" thickBot="1" x14ac:dyDescent="0.3">
      <c r="B192" s="114" t="s">
        <v>106</v>
      </c>
      <c r="C192" s="114" t="s">
        <v>190</v>
      </c>
      <c r="D192" s="115">
        <v>4</v>
      </c>
      <c r="E192" s="117">
        <f t="shared" si="156"/>
        <v>44451</v>
      </c>
      <c r="F192" s="118">
        <f t="shared" si="157"/>
        <v>0.19583333333333333</v>
      </c>
      <c r="G192" s="22">
        <v>0.19791666666666666</v>
      </c>
      <c r="H192" s="5">
        <f t="shared" si="127"/>
        <v>4.9999999988358468E-2</v>
      </c>
      <c r="I192" s="6">
        <f t="shared" si="128"/>
        <v>44451.195833333331</v>
      </c>
      <c r="J192" s="6">
        <f t="shared" si="129"/>
        <v>44451.197916666664</v>
      </c>
      <c r="K192" s="23" t="s">
        <v>141</v>
      </c>
      <c r="L192" s="3" t="str">
        <f t="shared" si="158"/>
        <v/>
      </c>
      <c r="M192" s="2">
        <f>IF(OR(K192="Rota",K192="Desliza"),(IF((MAX(N$36:N191))&gt;F$17,(MAX(N$36:N191)),F$17)),N191)</f>
        <v>6271</v>
      </c>
      <c r="N192" s="42">
        <v>6271</v>
      </c>
      <c r="O192" s="2">
        <f t="shared" si="159"/>
        <v>0</v>
      </c>
      <c r="P192" s="3" t="str">
        <f t="shared" si="160"/>
        <v/>
      </c>
      <c r="Q192" s="24"/>
      <c r="R192" s="24"/>
      <c r="S192" s="24"/>
      <c r="T192" s="132" t="str">
        <f t="shared" si="120"/>
        <v/>
      </c>
      <c r="U192" s="25"/>
      <c r="V192" s="25"/>
      <c r="W192" s="24"/>
      <c r="X192" s="26"/>
      <c r="Y192" s="25"/>
      <c r="Z192" s="25"/>
      <c r="AA192" s="3" t="str">
        <f t="shared" si="161"/>
        <v/>
      </c>
      <c r="AB192" s="24"/>
      <c r="AC192" s="26"/>
      <c r="AD192" s="25"/>
      <c r="AE192" s="54"/>
      <c r="AF192" s="54" t="s">
        <v>150</v>
      </c>
      <c r="AG192" s="54"/>
      <c r="AH192" s="54"/>
      <c r="AI192" s="54"/>
      <c r="AJ192" s="54"/>
      <c r="AK192" s="25"/>
      <c r="AL192" s="54" t="str">
        <f t="shared" si="121"/>
        <v/>
      </c>
      <c r="AM192" s="200" t="str">
        <f t="shared" si="122"/>
        <v/>
      </c>
      <c r="AN192" s="201" t="str">
        <f t="shared" si="123"/>
        <v/>
      </c>
      <c r="AO192" s="200" t="str">
        <f t="shared" si="130"/>
        <v/>
      </c>
      <c r="AP192" s="200" t="str">
        <f t="shared" si="124"/>
        <v/>
      </c>
      <c r="AQ192" s="200">
        <f t="shared" si="125"/>
        <v>8.3000000000000004E-2</v>
      </c>
      <c r="AR192" s="200" t="str">
        <f t="shared" si="131"/>
        <v/>
      </c>
      <c r="AS192" s="200" t="str">
        <f t="shared" si="132"/>
        <v/>
      </c>
      <c r="AT192" s="200" t="str">
        <f t="shared" si="133"/>
        <v/>
      </c>
      <c r="AU192" s="200">
        <f t="shared" si="134"/>
        <v>4.9999999988358468E-2</v>
      </c>
      <c r="AV192" s="54">
        <v>0.81666666670935228</v>
      </c>
      <c r="AW192" s="200" t="str">
        <f t="shared" si="135"/>
        <v/>
      </c>
      <c r="AX192" s="201" t="str">
        <f t="shared" si="136"/>
        <v/>
      </c>
      <c r="AY192" s="7" t="str">
        <f t="shared" si="137"/>
        <v/>
      </c>
      <c r="AZ192" s="7" t="str">
        <f t="shared" si="138"/>
        <v/>
      </c>
      <c r="BA192" s="7" t="str">
        <f t="shared" si="139"/>
        <v/>
      </c>
      <c r="BB192" s="7" t="str">
        <f t="shared" si="162"/>
        <v/>
      </c>
      <c r="BC192" s="7" t="str">
        <f t="shared" si="163"/>
        <v/>
      </c>
      <c r="BD192" s="7" t="str">
        <f t="shared" si="164"/>
        <v/>
      </c>
      <c r="BE192" s="7" t="str">
        <f t="shared" si="165"/>
        <v/>
      </c>
      <c r="BF192" s="7" t="str">
        <f t="shared" si="118"/>
        <v/>
      </c>
      <c r="BG192" s="7" t="str">
        <f t="shared" si="119"/>
        <v/>
      </c>
      <c r="BH192" s="7" t="str">
        <f t="shared" si="166"/>
        <v/>
      </c>
      <c r="BI192" s="7" t="str">
        <f t="shared" si="167"/>
        <v/>
      </c>
      <c r="BJ192" s="7" t="str">
        <f t="shared" si="168"/>
        <v/>
      </c>
      <c r="BK192" s="7" t="str">
        <f t="shared" si="140"/>
        <v/>
      </c>
      <c r="BL192" s="7" t="str">
        <f t="shared" si="141"/>
        <v/>
      </c>
      <c r="BM192" s="7" t="str">
        <f t="shared" si="142"/>
        <v/>
      </c>
      <c r="BN192" s="7" t="str">
        <f t="shared" si="143"/>
        <v/>
      </c>
      <c r="BO192" s="7" t="str">
        <f t="shared" si="144"/>
        <v/>
      </c>
      <c r="BP192" s="7" t="str">
        <f t="shared" si="145"/>
        <v/>
      </c>
      <c r="BQ192" s="7" t="str">
        <f t="shared" si="146"/>
        <v/>
      </c>
      <c r="BR192" s="7" t="str">
        <f t="shared" si="147"/>
        <v/>
      </c>
      <c r="BS192" s="7" t="str">
        <f t="shared" si="148"/>
        <v/>
      </c>
      <c r="BT192" s="7" t="str">
        <f t="shared" si="149"/>
        <v/>
      </c>
      <c r="BU192" s="7" t="str">
        <f t="shared" si="150"/>
        <v/>
      </c>
      <c r="BV192" s="7" t="str">
        <f t="shared" si="151"/>
        <v/>
      </c>
      <c r="BW192" s="7">
        <f t="shared" si="126"/>
        <v>4.9999999988358468E-2</v>
      </c>
      <c r="BX192" s="7" t="str">
        <f t="shared" si="152"/>
        <v/>
      </c>
      <c r="BY192" s="7" t="str">
        <f t="shared" si="153"/>
        <v/>
      </c>
      <c r="BZ192" s="7" t="str">
        <f t="shared" si="154"/>
        <v/>
      </c>
      <c r="CA192" s="7" t="str">
        <f t="shared" si="155"/>
        <v/>
      </c>
      <c r="CB192" s="54"/>
      <c r="CC192" s="13"/>
      <c r="CD192" s="13"/>
      <c r="CE192" s="13"/>
      <c r="CF192" s="13"/>
      <c r="CG192" s="13"/>
      <c r="CH192" s="13"/>
      <c r="CI192" s="13"/>
      <c r="CJ192" s="13"/>
      <c r="CL192" s="21"/>
    </row>
    <row r="193" spans="2:90" ht="16.5" customHeight="1" thickBot="1" x14ac:dyDescent="0.3">
      <c r="B193" s="114" t="s">
        <v>106</v>
      </c>
      <c r="C193" s="114" t="s">
        <v>190</v>
      </c>
      <c r="D193" s="115">
        <v>4</v>
      </c>
      <c r="E193" s="117">
        <f t="shared" si="156"/>
        <v>44451</v>
      </c>
      <c r="F193" s="118">
        <f t="shared" si="157"/>
        <v>0.19791666666666666</v>
      </c>
      <c r="G193" s="22">
        <v>0.22500000000000001</v>
      </c>
      <c r="H193" s="5">
        <f t="shared" si="127"/>
        <v>0.65000000002328306</v>
      </c>
      <c r="I193" s="6">
        <f t="shared" si="128"/>
        <v>44451.197916666664</v>
      </c>
      <c r="J193" s="6">
        <f t="shared" si="129"/>
        <v>44451.224999999999</v>
      </c>
      <c r="K193" s="23" t="s">
        <v>17</v>
      </c>
      <c r="L193" s="3" t="str">
        <f t="shared" si="158"/>
        <v/>
      </c>
      <c r="M193" s="2">
        <f>IF(OR(K193="Rota",K193="Desliza"),(IF((MAX(N$36:N192))&gt;F$17,(MAX(N$36:N192)),F$17)),N192)</f>
        <v>6271</v>
      </c>
      <c r="N193" s="42">
        <v>6367</v>
      </c>
      <c r="O193" s="2">
        <f t="shared" si="159"/>
        <v>96</v>
      </c>
      <c r="P193" s="3">
        <f t="shared" si="160"/>
        <v>147.69230768701735</v>
      </c>
      <c r="Q193" s="24"/>
      <c r="R193" s="24"/>
      <c r="S193" s="24">
        <v>110</v>
      </c>
      <c r="T193" s="132">
        <f t="shared" si="120"/>
        <v>110</v>
      </c>
      <c r="U193" s="25">
        <v>30</v>
      </c>
      <c r="V193" s="25">
        <v>1200</v>
      </c>
      <c r="W193" s="24">
        <v>26</v>
      </c>
      <c r="X193" s="26">
        <v>13</v>
      </c>
      <c r="Y193" s="25">
        <v>2550</v>
      </c>
      <c r="Z193" s="25">
        <v>2550</v>
      </c>
      <c r="AA193" s="3" t="str">
        <f t="shared" si="161"/>
        <v/>
      </c>
      <c r="AB193" s="24">
        <v>170</v>
      </c>
      <c r="AC193" s="26">
        <v>235</v>
      </c>
      <c r="AD193" s="25">
        <v>195</v>
      </c>
      <c r="AE193" s="54">
        <v>9.9</v>
      </c>
      <c r="AF193" s="54" t="s">
        <v>150</v>
      </c>
      <c r="AG193" s="54"/>
      <c r="AH193" s="54"/>
      <c r="AI193" s="54"/>
      <c r="AJ193" s="54"/>
      <c r="AK193" s="25"/>
      <c r="AL193" s="54">
        <f t="shared" si="121"/>
        <v>120</v>
      </c>
      <c r="AM193" s="200">
        <f t="shared" si="122"/>
        <v>175</v>
      </c>
      <c r="AN193" s="201">
        <f t="shared" si="123"/>
        <v>120</v>
      </c>
      <c r="AO193" s="200" t="str">
        <f t="shared" si="130"/>
        <v/>
      </c>
      <c r="AP193" s="200" t="str">
        <f t="shared" si="124"/>
        <v/>
      </c>
      <c r="AQ193" s="200" t="str">
        <f t="shared" si="125"/>
        <v/>
      </c>
      <c r="AR193" s="200" t="str">
        <f t="shared" si="131"/>
        <v/>
      </c>
      <c r="AS193" s="200" t="str">
        <f t="shared" si="132"/>
        <v/>
      </c>
      <c r="AT193" s="200">
        <f t="shared" si="133"/>
        <v>96</v>
      </c>
      <c r="AU193" s="200">
        <f t="shared" si="134"/>
        <v>0.65000000002328306</v>
      </c>
      <c r="AV193" s="54">
        <v>0.81666666670935228</v>
      </c>
      <c r="AW193" s="200">
        <f t="shared" si="135"/>
        <v>117.55102040201909</v>
      </c>
      <c r="AX193" s="201" t="str">
        <f t="shared" si="136"/>
        <v/>
      </c>
      <c r="AY193" s="7">
        <f t="shared" si="137"/>
        <v>147.69230768701735</v>
      </c>
      <c r="AZ193" s="7" t="str">
        <f t="shared" si="138"/>
        <v/>
      </c>
      <c r="BA193" s="7">
        <f t="shared" si="139"/>
        <v>117.55102040201909</v>
      </c>
      <c r="BB193" s="7" t="str">
        <f t="shared" si="162"/>
        <v/>
      </c>
      <c r="BC193" s="7">
        <f t="shared" si="163"/>
        <v>96</v>
      </c>
      <c r="BD193" s="7" t="str">
        <f t="shared" si="164"/>
        <v/>
      </c>
      <c r="BE193" s="7" t="str">
        <f t="shared" si="165"/>
        <v/>
      </c>
      <c r="BF193" s="7" t="str">
        <f t="shared" si="118"/>
        <v/>
      </c>
      <c r="BG193" s="7">
        <f t="shared" si="119"/>
        <v>96</v>
      </c>
      <c r="BH193" s="7" t="str">
        <f t="shared" si="166"/>
        <v/>
      </c>
      <c r="BI193" s="7" t="str">
        <f t="shared" si="167"/>
        <v/>
      </c>
      <c r="BJ193" s="7" t="str">
        <f t="shared" si="168"/>
        <v/>
      </c>
      <c r="BK193" s="7" t="str">
        <f t="shared" si="140"/>
        <v/>
      </c>
      <c r="BL193" s="7" t="str">
        <f t="shared" si="141"/>
        <v/>
      </c>
      <c r="BM193" s="7" t="str">
        <f t="shared" si="142"/>
        <v/>
      </c>
      <c r="BN193" s="7" t="str">
        <f t="shared" si="143"/>
        <v/>
      </c>
      <c r="BO193" s="7" t="str">
        <f t="shared" si="144"/>
        <v/>
      </c>
      <c r="BP193" s="7" t="str">
        <f t="shared" si="145"/>
        <v/>
      </c>
      <c r="BQ193" s="7" t="str">
        <f t="shared" si="146"/>
        <v/>
      </c>
      <c r="BR193" s="7" t="str">
        <f t="shared" si="147"/>
        <v/>
      </c>
      <c r="BS193" s="7" t="str">
        <f t="shared" si="148"/>
        <v/>
      </c>
      <c r="BT193" s="7" t="str">
        <f t="shared" si="149"/>
        <v/>
      </c>
      <c r="BU193" s="7" t="str">
        <f t="shared" si="150"/>
        <v/>
      </c>
      <c r="BV193" s="7" t="str">
        <f t="shared" si="151"/>
        <v/>
      </c>
      <c r="BW193" s="7" t="str">
        <f t="shared" si="126"/>
        <v/>
      </c>
      <c r="BX193" s="7" t="str">
        <f t="shared" si="152"/>
        <v/>
      </c>
      <c r="BY193" s="7" t="str">
        <f t="shared" si="153"/>
        <v/>
      </c>
      <c r="BZ193" s="7" t="str">
        <f t="shared" si="154"/>
        <v/>
      </c>
      <c r="CA193" s="7" t="str">
        <f t="shared" si="155"/>
        <v/>
      </c>
      <c r="CB193" s="54"/>
      <c r="CC193" s="13"/>
      <c r="CD193" s="13"/>
      <c r="CE193" s="13"/>
      <c r="CF193" s="13"/>
      <c r="CG193" s="13"/>
      <c r="CH193" s="13"/>
      <c r="CI193" s="13"/>
      <c r="CJ193" s="13"/>
      <c r="CL193" s="21"/>
    </row>
    <row r="194" spans="2:90" ht="16.5" customHeight="1" thickBot="1" x14ac:dyDescent="0.3">
      <c r="B194" s="114" t="s">
        <v>106</v>
      </c>
      <c r="C194" s="114" t="s">
        <v>190</v>
      </c>
      <c r="D194" s="115">
        <v>4</v>
      </c>
      <c r="E194" s="117">
        <f t="shared" si="156"/>
        <v>44451</v>
      </c>
      <c r="F194" s="118">
        <f t="shared" si="157"/>
        <v>0.22500000000000001</v>
      </c>
      <c r="G194" s="22">
        <v>0.22638888888888889</v>
      </c>
      <c r="H194" s="5">
        <f t="shared" si="127"/>
        <v>3.3333333441987634E-2</v>
      </c>
      <c r="I194" s="6">
        <f t="shared" si="128"/>
        <v>44451.224999999999</v>
      </c>
      <c r="J194" s="6">
        <f t="shared" si="129"/>
        <v>44451.226388888892</v>
      </c>
      <c r="K194" s="23" t="s">
        <v>5</v>
      </c>
      <c r="L194" s="3" t="str">
        <f t="shared" si="158"/>
        <v/>
      </c>
      <c r="M194" s="2">
        <f>IF(OR(K194="Rota",K194="Desliza"),(IF((MAX(N$36:N193))&gt;F$17,(MAX(N$36:N193)),F$17)),N193)</f>
        <v>6367</v>
      </c>
      <c r="N194" s="42">
        <v>6367</v>
      </c>
      <c r="O194" s="2">
        <f t="shared" si="159"/>
        <v>0</v>
      </c>
      <c r="P194" s="3" t="str">
        <f t="shared" si="160"/>
        <v/>
      </c>
      <c r="Q194" s="24"/>
      <c r="R194" s="24"/>
      <c r="S194" s="24"/>
      <c r="T194" s="132" t="str">
        <f t="shared" si="120"/>
        <v/>
      </c>
      <c r="U194" s="25"/>
      <c r="V194" s="25"/>
      <c r="W194" s="24"/>
      <c r="X194" s="26"/>
      <c r="Y194" s="25"/>
      <c r="Z194" s="25"/>
      <c r="AA194" s="3" t="str">
        <f t="shared" si="161"/>
        <v/>
      </c>
      <c r="AB194" s="24"/>
      <c r="AC194" s="26"/>
      <c r="AD194" s="25"/>
      <c r="AE194" s="54"/>
      <c r="AF194" s="54" t="s">
        <v>150</v>
      </c>
      <c r="AG194" s="54"/>
      <c r="AH194" s="54"/>
      <c r="AI194" s="54"/>
      <c r="AJ194" s="54"/>
      <c r="AK194" s="25"/>
      <c r="AL194" s="54" t="str">
        <f t="shared" si="121"/>
        <v/>
      </c>
      <c r="AM194" s="200" t="str">
        <f t="shared" si="122"/>
        <v/>
      </c>
      <c r="AN194" s="201" t="str">
        <f t="shared" si="123"/>
        <v/>
      </c>
      <c r="AO194" s="200" t="str">
        <f t="shared" si="130"/>
        <v/>
      </c>
      <c r="AP194" s="200" t="str">
        <f t="shared" si="124"/>
        <v/>
      </c>
      <c r="AQ194" s="200" t="str">
        <f t="shared" si="125"/>
        <v/>
      </c>
      <c r="AR194" s="200">
        <f t="shared" si="131"/>
        <v>0.05</v>
      </c>
      <c r="AS194" s="200" t="str">
        <f t="shared" si="132"/>
        <v/>
      </c>
      <c r="AT194" s="200" t="str">
        <f t="shared" si="133"/>
        <v/>
      </c>
      <c r="AU194" s="200">
        <f t="shared" si="134"/>
        <v>3.3333333441987634E-2</v>
      </c>
      <c r="AV194" s="54"/>
      <c r="AW194" s="200" t="str">
        <f t="shared" si="135"/>
        <v/>
      </c>
      <c r="AX194" s="201" t="str">
        <f t="shared" si="136"/>
        <v/>
      </c>
      <c r="AY194" s="7" t="str">
        <f t="shared" si="137"/>
        <v/>
      </c>
      <c r="AZ194" s="7" t="str">
        <f t="shared" si="138"/>
        <v/>
      </c>
      <c r="BA194" s="7" t="str">
        <f t="shared" si="139"/>
        <v/>
      </c>
      <c r="BB194" s="7" t="str">
        <f t="shared" si="162"/>
        <v/>
      </c>
      <c r="BC194" s="7" t="str">
        <f t="shared" si="163"/>
        <v/>
      </c>
      <c r="BD194" s="7" t="str">
        <f t="shared" si="164"/>
        <v/>
      </c>
      <c r="BE194" s="7" t="str">
        <f t="shared" si="165"/>
        <v/>
      </c>
      <c r="BF194" s="7" t="str">
        <f t="shared" si="118"/>
        <v/>
      </c>
      <c r="BG194" s="7" t="str">
        <f t="shared" si="119"/>
        <v/>
      </c>
      <c r="BH194" s="7" t="str">
        <f t="shared" si="166"/>
        <v/>
      </c>
      <c r="BI194" s="7" t="str">
        <f t="shared" si="167"/>
        <v/>
      </c>
      <c r="BJ194" s="7" t="str">
        <f t="shared" si="168"/>
        <v/>
      </c>
      <c r="BK194" s="7" t="str">
        <f t="shared" si="140"/>
        <v/>
      </c>
      <c r="BL194" s="7" t="str">
        <f t="shared" si="141"/>
        <v/>
      </c>
      <c r="BM194" s="7" t="str">
        <f t="shared" si="142"/>
        <v/>
      </c>
      <c r="BN194" s="7" t="str">
        <f t="shared" si="143"/>
        <v/>
      </c>
      <c r="BO194" s="7" t="str">
        <f t="shared" si="144"/>
        <v/>
      </c>
      <c r="BP194" s="7" t="str">
        <f t="shared" si="145"/>
        <v/>
      </c>
      <c r="BQ194" s="7" t="str">
        <f t="shared" si="146"/>
        <v/>
      </c>
      <c r="BR194" s="7" t="str">
        <f t="shared" si="147"/>
        <v/>
      </c>
      <c r="BS194" s="7" t="str">
        <f t="shared" si="148"/>
        <v/>
      </c>
      <c r="BT194" s="7" t="str">
        <f t="shared" si="149"/>
        <v/>
      </c>
      <c r="BU194" s="7" t="str">
        <f t="shared" si="150"/>
        <v/>
      </c>
      <c r="BV194" s="7" t="str">
        <f t="shared" si="151"/>
        <v/>
      </c>
      <c r="BW194" s="7" t="str">
        <f t="shared" si="126"/>
        <v/>
      </c>
      <c r="BX194" s="7" t="str">
        <f t="shared" si="152"/>
        <v/>
      </c>
      <c r="BY194" s="7" t="str">
        <f t="shared" si="153"/>
        <v/>
      </c>
      <c r="BZ194" s="7" t="str">
        <f t="shared" si="154"/>
        <v/>
      </c>
      <c r="CA194" s="7">
        <f t="shared" si="155"/>
        <v>3.3333333441987634E-2</v>
      </c>
      <c r="CB194" s="54"/>
      <c r="CC194" s="13"/>
      <c r="CD194" s="13"/>
      <c r="CE194" s="13"/>
      <c r="CF194" s="13"/>
      <c r="CG194" s="13"/>
      <c r="CH194" s="13"/>
      <c r="CI194" s="13"/>
      <c r="CJ194" s="13"/>
      <c r="CL194" s="21"/>
    </row>
    <row r="195" spans="2:90" ht="16.5" customHeight="1" thickBot="1" x14ac:dyDescent="0.3">
      <c r="B195" s="114" t="s">
        <v>106</v>
      </c>
      <c r="C195" s="114" t="s">
        <v>190</v>
      </c>
      <c r="D195" s="115">
        <v>4</v>
      </c>
      <c r="E195" s="117">
        <f t="shared" si="156"/>
        <v>44451</v>
      </c>
      <c r="F195" s="118">
        <f t="shared" si="157"/>
        <v>0.22638888888888889</v>
      </c>
      <c r="G195" s="22">
        <v>0.22916666666666666</v>
      </c>
      <c r="H195" s="5">
        <f t="shared" si="127"/>
        <v>6.6666666534729302E-2</v>
      </c>
      <c r="I195" s="6">
        <f t="shared" si="128"/>
        <v>44451.226388888892</v>
      </c>
      <c r="J195" s="6">
        <f t="shared" si="129"/>
        <v>44451.229166666664</v>
      </c>
      <c r="K195" s="23" t="s">
        <v>21</v>
      </c>
      <c r="L195" s="3" t="str">
        <f t="shared" si="158"/>
        <v/>
      </c>
      <c r="M195" s="2">
        <f>IF(OR(K195="Rota",K195="Desliza"),(IF((MAX(N$36:N194))&gt;F$17,(MAX(N$36:N194)),F$17)),N194)</f>
        <v>6367</v>
      </c>
      <c r="N195" s="42">
        <v>6367</v>
      </c>
      <c r="O195" s="2">
        <f t="shared" si="159"/>
        <v>0</v>
      </c>
      <c r="P195" s="3" t="str">
        <f t="shared" si="160"/>
        <v/>
      </c>
      <c r="Q195" s="24"/>
      <c r="R195" s="24"/>
      <c r="S195" s="24"/>
      <c r="T195" s="132" t="str">
        <f t="shared" si="120"/>
        <v/>
      </c>
      <c r="U195" s="25"/>
      <c r="V195" s="25"/>
      <c r="W195" s="24"/>
      <c r="X195" s="26"/>
      <c r="Y195" s="25"/>
      <c r="Z195" s="25"/>
      <c r="AA195" s="3" t="str">
        <f t="shared" si="161"/>
        <v/>
      </c>
      <c r="AB195" s="24"/>
      <c r="AC195" s="26"/>
      <c r="AD195" s="25"/>
      <c r="AE195" s="54"/>
      <c r="AF195" s="54" t="s">
        <v>150</v>
      </c>
      <c r="AG195" s="54"/>
      <c r="AH195" s="54"/>
      <c r="AI195" s="54"/>
      <c r="AJ195" s="54"/>
      <c r="AK195" s="25"/>
      <c r="AL195" s="54" t="str">
        <f t="shared" si="121"/>
        <v/>
      </c>
      <c r="AM195" s="200" t="str">
        <f t="shared" si="122"/>
        <v/>
      </c>
      <c r="AN195" s="201" t="str">
        <f t="shared" si="123"/>
        <v/>
      </c>
      <c r="AO195" s="200" t="str">
        <f t="shared" si="130"/>
        <v/>
      </c>
      <c r="AP195" s="200" t="str">
        <f t="shared" si="124"/>
        <v/>
      </c>
      <c r="AQ195" s="200" t="str">
        <f t="shared" si="125"/>
        <v/>
      </c>
      <c r="AR195" s="200" t="str">
        <f t="shared" si="131"/>
        <v/>
      </c>
      <c r="AS195" s="200">
        <f t="shared" si="132"/>
        <v>0.1</v>
      </c>
      <c r="AT195" s="200" t="str">
        <f t="shared" si="133"/>
        <v/>
      </c>
      <c r="AU195" s="200">
        <f t="shared" si="134"/>
        <v>6.6666666534729302E-2</v>
      </c>
      <c r="AV195" s="54">
        <v>1.0166666666627862</v>
      </c>
      <c r="AW195" s="200" t="str">
        <f t="shared" si="135"/>
        <v/>
      </c>
      <c r="AX195" s="201" t="str">
        <f t="shared" si="136"/>
        <v/>
      </c>
      <c r="AY195" s="7" t="str">
        <f t="shared" si="137"/>
        <v/>
      </c>
      <c r="AZ195" s="7" t="str">
        <f t="shared" si="138"/>
        <v/>
      </c>
      <c r="BA195" s="7" t="str">
        <f t="shared" si="139"/>
        <v/>
      </c>
      <c r="BB195" s="7" t="str">
        <f t="shared" si="162"/>
        <v/>
      </c>
      <c r="BC195" s="7" t="str">
        <f t="shared" si="163"/>
        <v/>
      </c>
      <c r="BD195" s="7" t="str">
        <f t="shared" si="164"/>
        <v/>
      </c>
      <c r="BE195" s="7" t="str">
        <f t="shared" si="165"/>
        <v/>
      </c>
      <c r="BF195" s="7" t="str">
        <f t="shared" si="118"/>
        <v/>
      </c>
      <c r="BG195" s="7" t="str">
        <f t="shared" si="119"/>
        <v/>
      </c>
      <c r="BH195" s="7" t="str">
        <f t="shared" si="166"/>
        <v/>
      </c>
      <c r="BI195" s="7" t="str">
        <f t="shared" si="167"/>
        <v/>
      </c>
      <c r="BJ195" s="7" t="str">
        <f t="shared" si="168"/>
        <v/>
      </c>
      <c r="BK195" s="7" t="str">
        <f t="shared" si="140"/>
        <v/>
      </c>
      <c r="BL195" s="7" t="str">
        <f t="shared" si="141"/>
        <v/>
      </c>
      <c r="BM195" s="7" t="str">
        <f t="shared" si="142"/>
        <v/>
      </c>
      <c r="BN195" s="7" t="str">
        <f t="shared" si="143"/>
        <v/>
      </c>
      <c r="BO195" s="7" t="str">
        <f t="shared" si="144"/>
        <v/>
      </c>
      <c r="BP195" s="7" t="str">
        <f t="shared" si="145"/>
        <v/>
      </c>
      <c r="BQ195" s="7" t="str">
        <f t="shared" si="146"/>
        <v/>
      </c>
      <c r="BR195" s="7" t="str">
        <f t="shared" si="147"/>
        <v/>
      </c>
      <c r="BS195" s="7" t="str">
        <f t="shared" si="148"/>
        <v/>
      </c>
      <c r="BT195" s="7" t="str">
        <f t="shared" si="149"/>
        <v/>
      </c>
      <c r="BU195" s="7" t="str">
        <f t="shared" si="150"/>
        <v/>
      </c>
      <c r="BV195" s="7" t="str">
        <f t="shared" si="151"/>
        <v/>
      </c>
      <c r="BW195" s="7" t="str">
        <f t="shared" si="126"/>
        <v/>
      </c>
      <c r="BX195" s="7" t="str">
        <f t="shared" si="152"/>
        <v/>
      </c>
      <c r="BY195" s="7">
        <f t="shared" si="153"/>
        <v>6.6666666534729302E-2</v>
      </c>
      <c r="BZ195" s="7" t="str">
        <f t="shared" si="154"/>
        <v/>
      </c>
      <c r="CA195" s="7" t="str">
        <f t="shared" si="155"/>
        <v/>
      </c>
      <c r="CB195" s="54"/>
      <c r="CC195" s="13"/>
      <c r="CD195" s="13"/>
      <c r="CE195" s="13"/>
      <c r="CF195" s="13"/>
      <c r="CG195" s="13"/>
      <c r="CH195" s="13"/>
      <c r="CI195" s="13"/>
      <c r="CJ195" s="13"/>
      <c r="CL195" s="21"/>
    </row>
    <row r="196" spans="2:90" ht="16.5" customHeight="1" thickBot="1" x14ac:dyDescent="0.3">
      <c r="B196" s="114" t="s">
        <v>106</v>
      </c>
      <c r="C196" s="114" t="s">
        <v>190</v>
      </c>
      <c r="D196" s="115">
        <v>4</v>
      </c>
      <c r="E196" s="117">
        <f t="shared" si="156"/>
        <v>44451</v>
      </c>
      <c r="F196" s="118">
        <f t="shared" si="157"/>
        <v>0.22916666666666666</v>
      </c>
      <c r="G196" s="22">
        <v>0.23402777777777781</v>
      </c>
      <c r="H196" s="5">
        <f t="shared" si="127"/>
        <v>0.11666666669771075</v>
      </c>
      <c r="I196" s="6">
        <f t="shared" si="128"/>
        <v>44451.229166666664</v>
      </c>
      <c r="J196" s="6">
        <f t="shared" si="129"/>
        <v>44451.234027777777</v>
      </c>
      <c r="K196" s="23" t="s">
        <v>141</v>
      </c>
      <c r="L196" s="3" t="str">
        <f t="shared" si="158"/>
        <v/>
      </c>
      <c r="M196" s="2">
        <f>IF(OR(K196="Rota",K196="Desliza"),(IF((MAX(N$36:N195))&gt;F$17,(MAX(N$36:N195)),F$17)),N195)</f>
        <v>6367</v>
      </c>
      <c r="N196" s="42">
        <v>6367</v>
      </c>
      <c r="O196" s="2">
        <f t="shared" si="159"/>
        <v>0</v>
      </c>
      <c r="P196" s="3" t="str">
        <f t="shared" si="160"/>
        <v/>
      </c>
      <c r="Q196" s="24"/>
      <c r="R196" s="24"/>
      <c r="S196" s="24"/>
      <c r="T196" s="132" t="str">
        <f t="shared" si="120"/>
        <v/>
      </c>
      <c r="U196" s="25"/>
      <c r="V196" s="25"/>
      <c r="W196" s="24"/>
      <c r="X196" s="26"/>
      <c r="Y196" s="25"/>
      <c r="Z196" s="25"/>
      <c r="AA196" s="3" t="str">
        <f t="shared" si="161"/>
        <v/>
      </c>
      <c r="AB196" s="24"/>
      <c r="AC196" s="26"/>
      <c r="AD196" s="25"/>
      <c r="AE196" s="54"/>
      <c r="AF196" s="54" t="s">
        <v>150</v>
      </c>
      <c r="AG196" s="54"/>
      <c r="AH196" s="54"/>
      <c r="AI196" s="54"/>
      <c r="AJ196" s="54"/>
      <c r="AK196" s="25"/>
      <c r="AL196" s="54" t="str">
        <f t="shared" si="121"/>
        <v/>
      </c>
      <c r="AM196" s="200" t="str">
        <f t="shared" si="122"/>
        <v/>
      </c>
      <c r="AN196" s="201" t="str">
        <f t="shared" si="123"/>
        <v/>
      </c>
      <c r="AO196" s="200" t="str">
        <f t="shared" si="130"/>
        <v/>
      </c>
      <c r="AP196" s="200" t="str">
        <f t="shared" si="124"/>
        <v/>
      </c>
      <c r="AQ196" s="200">
        <f t="shared" si="125"/>
        <v>8.3000000000000004E-2</v>
      </c>
      <c r="AR196" s="200" t="str">
        <f t="shared" si="131"/>
        <v/>
      </c>
      <c r="AS196" s="200" t="str">
        <f t="shared" si="132"/>
        <v/>
      </c>
      <c r="AT196" s="200" t="str">
        <f t="shared" si="133"/>
        <v/>
      </c>
      <c r="AU196" s="200">
        <f t="shared" si="134"/>
        <v>0.11666666669771075</v>
      </c>
      <c r="AV196" s="54">
        <v>0.86666666652308777</v>
      </c>
      <c r="AW196" s="200" t="str">
        <f t="shared" si="135"/>
        <v/>
      </c>
      <c r="AX196" s="201" t="str">
        <f t="shared" si="136"/>
        <v/>
      </c>
      <c r="AY196" s="7" t="str">
        <f t="shared" si="137"/>
        <v/>
      </c>
      <c r="AZ196" s="7" t="str">
        <f t="shared" si="138"/>
        <v/>
      </c>
      <c r="BA196" s="7" t="str">
        <f t="shared" si="139"/>
        <v/>
      </c>
      <c r="BB196" s="7" t="str">
        <f t="shared" si="162"/>
        <v/>
      </c>
      <c r="BC196" s="7" t="str">
        <f t="shared" si="163"/>
        <v/>
      </c>
      <c r="BD196" s="7" t="str">
        <f t="shared" si="164"/>
        <v/>
      </c>
      <c r="BE196" s="7" t="str">
        <f t="shared" si="165"/>
        <v/>
      </c>
      <c r="BF196" s="7" t="str">
        <f t="shared" si="118"/>
        <v/>
      </c>
      <c r="BG196" s="7" t="str">
        <f t="shared" si="119"/>
        <v/>
      </c>
      <c r="BH196" s="7" t="str">
        <f t="shared" si="166"/>
        <v/>
      </c>
      <c r="BI196" s="7" t="str">
        <f t="shared" si="167"/>
        <v/>
      </c>
      <c r="BJ196" s="7" t="str">
        <f t="shared" si="168"/>
        <v/>
      </c>
      <c r="BK196" s="7" t="str">
        <f t="shared" si="140"/>
        <v/>
      </c>
      <c r="BL196" s="7" t="str">
        <f t="shared" si="141"/>
        <v/>
      </c>
      <c r="BM196" s="7" t="str">
        <f t="shared" si="142"/>
        <v/>
      </c>
      <c r="BN196" s="7" t="str">
        <f t="shared" si="143"/>
        <v/>
      </c>
      <c r="BO196" s="7" t="str">
        <f t="shared" si="144"/>
        <v/>
      </c>
      <c r="BP196" s="7" t="str">
        <f t="shared" si="145"/>
        <v/>
      </c>
      <c r="BQ196" s="7" t="str">
        <f t="shared" si="146"/>
        <v/>
      </c>
      <c r="BR196" s="7" t="str">
        <f t="shared" si="147"/>
        <v/>
      </c>
      <c r="BS196" s="7" t="str">
        <f t="shared" si="148"/>
        <v/>
      </c>
      <c r="BT196" s="7" t="str">
        <f t="shared" si="149"/>
        <v/>
      </c>
      <c r="BU196" s="7" t="str">
        <f t="shared" si="150"/>
        <v/>
      </c>
      <c r="BV196" s="7" t="str">
        <f t="shared" si="151"/>
        <v/>
      </c>
      <c r="BW196" s="7">
        <f t="shared" si="126"/>
        <v>0.11666666669771075</v>
      </c>
      <c r="BX196" s="7" t="str">
        <f t="shared" si="152"/>
        <v/>
      </c>
      <c r="BY196" s="7" t="str">
        <f t="shared" si="153"/>
        <v/>
      </c>
      <c r="BZ196" s="7" t="str">
        <f t="shared" si="154"/>
        <v/>
      </c>
      <c r="CA196" s="7" t="str">
        <f t="shared" si="155"/>
        <v/>
      </c>
      <c r="CB196" s="54"/>
      <c r="CC196" s="13"/>
      <c r="CD196" s="13"/>
      <c r="CE196" s="13"/>
      <c r="CF196" s="13"/>
      <c r="CG196" s="13"/>
      <c r="CH196" s="13"/>
      <c r="CI196" s="13"/>
      <c r="CJ196" s="13"/>
      <c r="CL196" s="21"/>
    </row>
    <row r="197" spans="2:90" ht="16.5" customHeight="1" thickBot="1" x14ac:dyDescent="0.3">
      <c r="B197" s="114" t="s">
        <v>106</v>
      </c>
      <c r="C197" s="114" t="s">
        <v>190</v>
      </c>
      <c r="D197" s="115">
        <v>4</v>
      </c>
      <c r="E197" s="117">
        <f t="shared" si="156"/>
        <v>44451</v>
      </c>
      <c r="F197" s="118">
        <f t="shared" si="157"/>
        <v>0.23402777777777781</v>
      </c>
      <c r="G197" s="22">
        <v>0.24652777777777779</v>
      </c>
      <c r="H197" s="5">
        <f t="shared" si="127"/>
        <v>0.30000000010477379</v>
      </c>
      <c r="I197" s="6">
        <f t="shared" si="128"/>
        <v>44451.234027777777</v>
      </c>
      <c r="J197" s="6">
        <f t="shared" si="129"/>
        <v>44451.246527777781</v>
      </c>
      <c r="K197" s="23" t="s">
        <v>17</v>
      </c>
      <c r="L197" s="3" t="str">
        <f t="shared" si="158"/>
        <v/>
      </c>
      <c r="M197" s="2">
        <f>IF(OR(K197="Rota",K197="Desliza"),(IF((MAX(N$36:N196))&gt;F$17,(MAX(N$36:N196)),F$17)),N196)</f>
        <v>6367</v>
      </c>
      <c r="N197" s="42">
        <v>6415</v>
      </c>
      <c r="O197" s="2">
        <f t="shared" si="159"/>
        <v>48</v>
      </c>
      <c r="P197" s="3">
        <f t="shared" si="160"/>
        <v>159.99999994412065</v>
      </c>
      <c r="Q197" s="24"/>
      <c r="R197" s="24"/>
      <c r="S197" s="24">
        <v>110</v>
      </c>
      <c r="T197" s="132">
        <f t="shared" si="120"/>
        <v>110</v>
      </c>
      <c r="U197" s="25">
        <v>24</v>
      </c>
      <c r="V197" s="25">
        <v>1200</v>
      </c>
      <c r="W197" s="24">
        <v>24</v>
      </c>
      <c r="X197" s="26">
        <v>13</v>
      </c>
      <c r="Y197" s="25">
        <v>2570</v>
      </c>
      <c r="Z197" s="25">
        <v>2570</v>
      </c>
      <c r="AA197" s="3" t="str">
        <f t="shared" si="161"/>
        <v/>
      </c>
      <c r="AB197" s="24">
        <v>170</v>
      </c>
      <c r="AC197" s="26">
        <v>235</v>
      </c>
      <c r="AD197" s="25">
        <v>195</v>
      </c>
      <c r="AE197" s="54">
        <v>9.9</v>
      </c>
      <c r="AF197" s="54" t="s">
        <v>150</v>
      </c>
      <c r="AG197" s="54"/>
      <c r="AH197" s="54"/>
      <c r="AI197" s="54"/>
      <c r="AJ197" s="54"/>
      <c r="AK197" s="25"/>
      <c r="AL197" s="54">
        <f t="shared" si="121"/>
        <v>120</v>
      </c>
      <c r="AM197" s="200">
        <f t="shared" si="122"/>
        <v>175</v>
      </c>
      <c r="AN197" s="201">
        <f t="shared" si="123"/>
        <v>120</v>
      </c>
      <c r="AO197" s="200" t="str">
        <f t="shared" si="130"/>
        <v/>
      </c>
      <c r="AP197" s="200" t="str">
        <f t="shared" si="124"/>
        <v/>
      </c>
      <c r="AQ197" s="200" t="str">
        <f t="shared" si="125"/>
        <v/>
      </c>
      <c r="AR197" s="200" t="str">
        <f t="shared" si="131"/>
        <v/>
      </c>
      <c r="AS197" s="200" t="str">
        <f t="shared" si="132"/>
        <v/>
      </c>
      <c r="AT197" s="200">
        <f t="shared" si="133"/>
        <v>48</v>
      </c>
      <c r="AU197" s="200">
        <f t="shared" si="134"/>
        <v>0.30000000010477379</v>
      </c>
      <c r="AV197" s="54">
        <v>0.51666666677920148</v>
      </c>
      <c r="AW197" s="200">
        <f t="shared" si="135"/>
        <v>92.903225786216424</v>
      </c>
      <c r="AX197" s="201" t="str">
        <f t="shared" si="136"/>
        <v/>
      </c>
      <c r="AY197" s="7">
        <f t="shared" si="137"/>
        <v>159.99999994412065</v>
      </c>
      <c r="AZ197" s="7" t="str">
        <f t="shared" si="138"/>
        <v/>
      </c>
      <c r="BA197" s="7">
        <f t="shared" si="139"/>
        <v>92.903225786216424</v>
      </c>
      <c r="BB197" s="7" t="str">
        <f t="shared" si="162"/>
        <v/>
      </c>
      <c r="BC197" s="7">
        <f t="shared" si="163"/>
        <v>48</v>
      </c>
      <c r="BD197" s="7" t="str">
        <f t="shared" si="164"/>
        <v/>
      </c>
      <c r="BE197" s="7" t="str">
        <f t="shared" si="165"/>
        <v/>
      </c>
      <c r="BF197" s="7" t="str">
        <f t="shared" si="118"/>
        <v/>
      </c>
      <c r="BG197" s="7">
        <f t="shared" si="119"/>
        <v>48</v>
      </c>
      <c r="BH197" s="7" t="str">
        <f t="shared" si="166"/>
        <v/>
      </c>
      <c r="BI197" s="7" t="str">
        <f t="shared" si="167"/>
        <v/>
      </c>
      <c r="BJ197" s="7" t="str">
        <f t="shared" si="168"/>
        <v/>
      </c>
      <c r="BK197" s="7" t="str">
        <f t="shared" si="140"/>
        <v/>
      </c>
      <c r="BL197" s="7" t="str">
        <f t="shared" si="141"/>
        <v/>
      </c>
      <c r="BM197" s="7" t="str">
        <f t="shared" si="142"/>
        <v/>
      </c>
      <c r="BN197" s="7" t="str">
        <f t="shared" si="143"/>
        <v/>
      </c>
      <c r="BO197" s="7" t="str">
        <f t="shared" si="144"/>
        <v/>
      </c>
      <c r="BP197" s="7" t="str">
        <f t="shared" si="145"/>
        <v/>
      </c>
      <c r="BQ197" s="7" t="str">
        <f t="shared" si="146"/>
        <v/>
      </c>
      <c r="BR197" s="7" t="str">
        <f t="shared" si="147"/>
        <v/>
      </c>
      <c r="BS197" s="7" t="str">
        <f t="shared" si="148"/>
        <v/>
      </c>
      <c r="BT197" s="7" t="str">
        <f t="shared" si="149"/>
        <v/>
      </c>
      <c r="BU197" s="7" t="str">
        <f t="shared" si="150"/>
        <v/>
      </c>
      <c r="BV197" s="7" t="str">
        <f t="shared" si="151"/>
        <v/>
      </c>
      <c r="BW197" s="7" t="str">
        <f t="shared" si="126"/>
        <v/>
      </c>
      <c r="BX197" s="7" t="str">
        <f t="shared" si="152"/>
        <v/>
      </c>
      <c r="BY197" s="7" t="str">
        <f t="shared" si="153"/>
        <v/>
      </c>
      <c r="BZ197" s="7" t="str">
        <f t="shared" si="154"/>
        <v/>
      </c>
      <c r="CA197" s="7" t="str">
        <f t="shared" si="155"/>
        <v/>
      </c>
      <c r="CB197" s="54"/>
      <c r="CC197" s="13"/>
      <c r="CD197" s="13"/>
      <c r="CE197" s="13"/>
      <c r="CF197" s="13"/>
      <c r="CG197" s="13"/>
      <c r="CH197" s="13"/>
      <c r="CI197" s="13"/>
      <c r="CJ197" s="13"/>
      <c r="CL197" s="21"/>
    </row>
    <row r="198" spans="2:90" ht="16.5" customHeight="1" thickBot="1" x14ac:dyDescent="0.3">
      <c r="B198" s="114" t="s">
        <v>106</v>
      </c>
      <c r="C198" s="114" t="s">
        <v>190</v>
      </c>
      <c r="D198" s="115">
        <v>4</v>
      </c>
      <c r="E198" s="117">
        <f t="shared" si="156"/>
        <v>44451</v>
      </c>
      <c r="F198" s="118">
        <f t="shared" si="157"/>
        <v>0.24652777777777779</v>
      </c>
      <c r="G198" s="22">
        <v>0.25138888888888888</v>
      </c>
      <c r="H198" s="5">
        <f t="shared" si="127"/>
        <v>0.11666666652308777</v>
      </c>
      <c r="I198" s="6">
        <f t="shared" si="128"/>
        <v>44451.246527777781</v>
      </c>
      <c r="J198" s="6">
        <f t="shared" si="129"/>
        <v>44451.251388888886</v>
      </c>
      <c r="K198" s="23" t="s">
        <v>21</v>
      </c>
      <c r="L198" s="3" t="str">
        <f t="shared" si="158"/>
        <v/>
      </c>
      <c r="M198" s="2">
        <f>IF(OR(K198="Rota",K198="Desliza"),(IF((MAX(N$36:N197))&gt;F$17,(MAX(N$36:N197)),F$17)),N197)</f>
        <v>6415</v>
      </c>
      <c r="N198" s="42">
        <v>6415</v>
      </c>
      <c r="O198" s="2">
        <f t="shared" si="159"/>
        <v>0</v>
      </c>
      <c r="P198" s="3" t="str">
        <f t="shared" si="160"/>
        <v/>
      </c>
      <c r="Q198" s="24"/>
      <c r="R198" s="24"/>
      <c r="S198" s="24"/>
      <c r="T198" s="132" t="str">
        <f t="shared" si="120"/>
        <v/>
      </c>
      <c r="U198" s="25"/>
      <c r="V198" s="25"/>
      <c r="W198" s="24"/>
      <c r="X198" s="26"/>
      <c r="Y198" s="25"/>
      <c r="Z198" s="25"/>
      <c r="AA198" s="3" t="str">
        <f t="shared" si="161"/>
        <v/>
      </c>
      <c r="AB198" s="24"/>
      <c r="AC198" s="26"/>
      <c r="AD198" s="25"/>
      <c r="AE198" s="54"/>
      <c r="AF198" s="54" t="s">
        <v>150</v>
      </c>
      <c r="AG198" s="54"/>
      <c r="AH198" s="54"/>
      <c r="AI198" s="54"/>
      <c r="AJ198" s="54"/>
      <c r="AK198" s="25" t="s">
        <v>315</v>
      </c>
      <c r="AL198" s="54" t="str">
        <f t="shared" si="121"/>
        <v/>
      </c>
      <c r="AM198" s="200" t="str">
        <f t="shared" si="122"/>
        <v/>
      </c>
      <c r="AN198" s="201" t="str">
        <f t="shared" si="123"/>
        <v/>
      </c>
      <c r="AO198" s="200" t="str">
        <f t="shared" si="130"/>
        <v/>
      </c>
      <c r="AP198" s="200" t="str">
        <f t="shared" si="124"/>
        <v/>
      </c>
      <c r="AQ198" s="200" t="str">
        <f t="shared" si="125"/>
        <v/>
      </c>
      <c r="AR198" s="200" t="str">
        <f t="shared" si="131"/>
        <v/>
      </c>
      <c r="AS198" s="200">
        <f t="shared" si="132"/>
        <v>0.1</v>
      </c>
      <c r="AT198" s="200" t="str">
        <f t="shared" si="133"/>
        <v/>
      </c>
      <c r="AU198" s="200">
        <f t="shared" si="134"/>
        <v>0.11666666652308777</v>
      </c>
      <c r="AV198" s="54"/>
      <c r="AW198" s="200" t="str">
        <f t="shared" si="135"/>
        <v/>
      </c>
      <c r="AX198" s="201" t="str">
        <f t="shared" si="136"/>
        <v/>
      </c>
      <c r="AY198" s="7" t="str">
        <f t="shared" si="137"/>
        <v/>
      </c>
      <c r="AZ198" s="7" t="str">
        <f t="shared" si="138"/>
        <v/>
      </c>
      <c r="BA198" s="7" t="str">
        <f t="shared" si="139"/>
        <v/>
      </c>
      <c r="BB198" s="7" t="str">
        <f t="shared" si="162"/>
        <v/>
      </c>
      <c r="BC198" s="7" t="str">
        <f t="shared" si="163"/>
        <v/>
      </c>
      <c r="BD198" s="7" t="str">
        <f t="shared" si="164"/>
        <v/>
      </c>
      <c r="BE198" s="7" t="str">
        <f t="shared" si="165"/>
        <v/>
      </c>
      <c r="BF198" s="7" t="str">
        <f t="shared" si="118"/>
        <v/>
      </c>
      <c r="BG198" s="7" t="str">
        <f t="shared" si="119"/>
        <v/>
      </c>
      <c r="BH198" s="7" t="str">
        <f t="shared" si="166"/>
        <v/>
      </c>
      <c r="BI198" s="7" t="str">
        <f t="shared" si="167"/>
        <v/>
      </c>
      <c r="BJ198" s="7" t="str">
        <f t="shared" si="168"/>
        <v/>
      </c>
      <c r="BK198" s="7" t="str">
        <f t="shared" si="140"/>
        <v/>
      </c>
      <c r="BL198" s="7" t="str">
        <f t="shared" si="141"/>
        <v/>
      </c>
      <c r="BM198" s="7" t="str">
        <f t="shared" si="142"/>
        <v/>
      </c>
      <c r="BN198" s="7" t="str">
        <f t="shared" si="143"/>
        <v/>
      </c>
      <c r="BO198" s="7" t="str">
        <f t="shared" si="144"/>
        <v/>
      </c>
      <c r="BP198" s="7" t="str">
        <f t="shared" si="145"/>
        <v/>
      </c>
      <c r="BQ198" s="7" t="str">
        <f t="shared" si="146"/>
        <v/>
      </c>
      <c r="BR198" s="7" t="str">
        <f t="shared" si="147"/>
        <v/>
      </c>
      <c r="BS198" s="7" t="str">
        <f t="shared" si="148"/>
        <v/>
      </c>
      <c r="BT198" s="7" t="str">
        <f t="shared" si="149"/>
        <v/>
      </c>
      <c r="BU198" s="7" t="str">
        <f t="shared" si="150"/>
        <v/>
      </c>
      <c r="BV198" s="7" t="str">
        <f t="shared" si="151"/>
        <v/>
      </c>
      <c r="BW198" s="7" t="str">
        <f t="shared" si="126"/>
        <v/>
      </c>
      <c r="BX198" s="7" t="str">
        <f t="shared" si="152"/>
        <v/>
      </c>
      <c r="BY198" s="7">
        <f t="shared" si="153"/>
        <v>0.11666666652308777</v>
      </c>
      <c r="BZ198" s="7" t="str">
        <f t="shared" si="154"/>
        <v/>
      </c>
      <c r="CA198" s="7" t="str">
        <f t="shared" si="155"/>
        <v/>
      </c>
      <c r="CB198" s="54"/>
      <c r="CC198" s="13"/>
      <c r="CD198" s="13"/>
      <c r="CE198" s="13"/>
      <c r="CF198" s="13"/>
      <c r="CG198" s="13"/>
      <c r="CH198" s="13"/>
      <c r="CI198" s="13"/>
      <c r="CJ198" s="13"/>
      <c r="CL198" s="21"/>
    </row>
    <row r="199" spans="2:90" ht="16.5" customHeight="1" thickBot="1" x14ac:dyDescent="0.3">
      <c r="B199" s="114" t="s">
        <v>106</v>
      </c>
      <c r="C199" s="114" t="s">
        <v>190</v>
      </c>
      <c r="D199" s="115">
        <v>4</v>
      </c>
      <c r="E199" s="117">
        <f t="shared" si="156"/>
        <v>44451</v>
      </c>
      <c r="F199" s="118">
        <f t="shared" si="157"/>
        <v>0.25138888888888888</v>
      </c>
      <c r="G199" s="22">
        <v>0.26180555555555557</v>
      </c>
      <c r="H199" s="5">
        <f t="shared" si="127"/>
        <v>0.25000000011641532</v>
      </c>
      <c r="I199" s="6">
        <f t="shared" si="128"/>
        <v>44451.251388888886</v>
      </c>
      <c r="J199" s="6">
        <f t="shared" si="129"/>
        <v>44451.261805555558</v>
      </c>
      <c r="K199" s="23" t="s">
        <v>17</v>
      </c>
      <c r="L199" s="3" t="str">
        <f t="shared" si="158"/>
        <v/>
      </c>
      <c r="M199" s="2">
        <f>IF(OR(K199="Rota",K199="Desliza"),(IF((MAX(N$36:N198))&gt;F$17,(MAX(N$36:N198)),F$17)),N198)</f>
        <v>6415</v>
      </c>
      <c r="N199" s="42">
        <v>6457</v>
      </c>
      <c r="O199" s="2">
        <f t="shared" si="159"/>
        <v>42</v>
      </c>
      <c r="P199" s="3">
        <f t="shared" si="160"/>
        <v>167.9999999217689</v>
      </c>
      <c r="Q199" s="24"/>
      <c r="R199" s="24"/>
      <c r="S199" s="24"/>
      <c r="T199" s="132" t="str">
        <f t="shared" si="120"/>
        <v/>
      </c>
      <c r="U199" s="25"/>
      <c r="V199" s="25"/>
      <c r="W199" s="24"/>
      <c r="X199" s="26"/>
      <c r="Y199" s="25"/>
      <c r="Z199" s="25"/>
      <c r="AA199" s="3" t="str">
        <f t="shared" si="161"/>
        <v/>
      </c>
      <c r="AB199" s="24"/>
      <c r="AC199" s="26"/>
      <c r="AD199" s="25"/>
      <c r="AE199" s="54"/>
      <c r="AF199" s="54" t="s">
        <v>149</v>
      </c>
      <c r="AG199" s="54"/>
      <c r="AH199" s="54"/>
      <c r="AI199" s="54"/>
      <c r="AJ199" s="54"/>
      <c r="AK199" s="25"/>
      <c r="AL199" s="54">
        <f t="shared" si="121"/>
        <v>120</v>
      </c>
      <c r="AM199" s="200">
        <f t="shared" si="122"/>
        <v>175</v>
      </c>
      <c r="AN199" s="201">
        <f t="shared" si="123"/>
        <v>120</v>
      </c>
      <c r="AO199" s="200" t="str">
        <f t="shared" si="130"/>
        <v/>
      </c>
      <c r="AP199" s="200" t="str">
        <f t="shared" si="124"/>
        <v/>
      </c>
      <c r="AQ199" s="200" t="str">
        <f t="shared" si="125"/>
        <v/>
      </c>
      <c r="AR199" s="200" t="str">
        <f t="shared" si="131"/>
        <v/>
      </c>
      <c r="AS199" s="200" t="str">
        <f t="shared" si="132"/>
        <v/>
      </c>
      <c r="AT199" s="200">
        <f t="shared" si="133"/>
        <v>42</v>
      </c>
      <c r="AU199" s="200">
        <f t="shared" si="134"/>
        <v>0.25000000011641532</v>
      </c>
      <c r="AV199" s="54">
        <v>0.36666666663950309</v>
      </c>
      <c r="AW199" s="200">
        <f t="shared" si="135"/>
        <v>114.54545455394036</v>
      </c>
      <c r="AX199" s="201">
        <f t="shared" si="136"/>
        <v>167.9999999217689</v>
      </c>
      <c r="AY199" s="7" t="str">
        <f t="shared" si="137"/>
        <v/>
      </c>
      <c r="AZ199" s="7">
        <f t="shared" si="138"/>
        <v>114.54545455394036</v>
      </c>
      <c r="BA199" s="7" t="str">
        <f t="shared" si="139"/>
        <v/>
      </c>
      <c r="BB199" s="7">
        <f t="shared" si="162"/>
        <v>42</v>
      </c>
      <c r="BC199" s="7" t="str">
        <f t="shared" si="163"/>
        <v/>
      </c>
      <c r="BD199" s="7" t="str">
        <f t="shared" si="164"/>
        <v/>
      </c>
      <c r="BE199" s="7" t="str">
        <f t="shared" si="165"/>
        <v/>
      </c>
      <c r="BF199" s="7">
        <f t="shared" si="118"/>
        <v>42</v>
      </c>
      <c r="BG199" s="7" t="str">
        <f t="shared" si="119"/>
        <v/>
      </c>
      <c r="BH199" s="7" t="str">
        <f t="shared" si="166"/>
        <v/>
      </c>
      <c r="BI199" s="7" t="str">
        <f t="shared" si="167"/>
        <v/>
      </c>
      <c r="BJ199" s="7" t="str">
        <f t="shared" si="168"/>
        <v/>
      </c>
      <c r="BK199" s="7" t="str">
        <f t="shared" si="140"/>
        <v/>
      </c>
      <c r="BL199" s="7" t="str">
        <f t="shared" si="141"/>
        <v/>
      </c>
      <c r="BM199" s="7" t="str">
        <f t="shared" si="142"/>
        <v/>
      </c>
      <c r="BN199" s="7" t="str">
        <f t="shared" si="143"/>
        <v/>
      </c>
      <c r="BO199" s="7" t="str">
        <f t="shared" si="144"/>
        <v/>
      </c>
      <c r="BP199" s="7" t="str">
        <f t="shared" si="145"/>
        <v/>
      </c>
      <c r="BQ199" s="7" t="str">
        <f t="shared" si="146"/>
        <v/>
      </c>
      <c r="BR199" s="7" t="str">
        <f t="shared" si="147"/>
        <v/>
      </c>
      <c r="BS199" s="7" t="str">
        <f t="shared" si="148"/>
        <v/>
      </c>
      <c r="BT199" s="7" t="str">
        <f t="shared" si="149"/>
        <v/>
      </c>
      <c r="BU199" s="7" t="str">
        <f t="shared" si="150"/>
        <v/>
      </c>
      <c r="BV199" s="7" t="str">
        <f t="shared" si="151"/>
        <v/>
      </c>
      <c r="BW199" s="7" t="str">
        <f t="shared" si="126"/>
        <v/>
      </c>
      <c r="BX199" s="7" t="str">
        <f t="shared" si="152"/>
        <v/>
      </c>
      <c r="BY199" s="7" t="str">
        <f t="shared" si="153"/>
        <v/>
      </c>
      <c r="BZ199" s="7" t="str">
        <f t="shared" si="154"/>
        <v/>
      </c>
      <c r="CA199" s="7" t="str">
        <f t="shared" si="155"/>
        <v/>
      </c>
      <c r="CB199" s="54"/>
      <c r="CC199" s="13"/>
      <c r="CD199" s="13"/>
      <c r="CE199" s="13"/>
      <c r="CF199" s="13"/>
      <c r="CG199" s="13"/>
      <c r="CH199" s="13"/>
      <c r="CI199" s="13"/>
      <c r="CJ199" s="13"/>
      <c r="CL199" s="21"/>
    </row>
    <row r="200" spans="2:90" ht="16.5" customHeight="1" thickBot="1" x14ac:dyDescent="0.3">
      <c r="B200" s="114" t="s">
        <v>106</v>
      </c>
      <c r="C200" s="114" t="s">
        <v>190</v>
      </c>
      <c r="D200" s="115">
        <v>4</v>
      </c>
      <c r="E200" s="117">
        <f t="shared" si="156"/>
        <v>44451</v>
      </c>
      <c r="F200" s="118">
        <f t="shared" si="157"/>
        <v>0.26180555555555557</v>
      </c>
      <c r="G200" s="22">
        <v>0.26458333333333334</v>
      </c>
      <c r="H200" s="5">
        <f t="shared" si="127"/>
        <v>6.6666666534729302E-2</v>
      </c>
      <c r="I200" s="6">
        <f t="shared" si="128"/>
        <v>44451.261805555558</v>
      </c>
      <c r="J200" s="6">
        <f t="shared" si="129"/>
        <v>44451.26458333333</v>
      </c>
      <c r="K200" s="23" t="s">
        <v>21</v>
      </c>
      <c r="L200" s="3" t="str">
        <f t="shared" si="158"/>
        <v/>
      </c>
      <c r="M200" s="2">
        <f>IF(OR(K200="Rota",K200="Desliza"),(IF((MAX(N$36:N199))&gt;F$17,(MAX(N$36:N199)),F$17)),N199)</f>
        <v>6457</v>
      </c>
      <c r="N200" s="42">
        <v>6457</v>
      </c>
      <c r="O200" s="2">
        <f t="shared" si="159"/>
        <v>0</v>
      </c>
      <c r="P200" s="3" t="str">
        <f t="shared" si="160"/>
        <v/>
      </c>
      <c r="Q200" s="24"/>
      <c r="R200" s="24"/>
      <c r="S200" s="24"/>
      <c r="T200" s="132" t="str">
        <f t="shared" si="120"/>
        <v/>
      </c>
      <c r="U200" s="25"/>
      <c r="V200" s="25"/>
      <c r="W200" s="24"/>
      <c r="X200" s="26"/>
      <c r="Y200" s="25"/>
      <c r="Z200" s="25"/>
      <c r="AA200" s="3" t="str">
        <f t="shared" si="161"/>
        <v/>
      </c>
      <c r="AB200" s="24"/>
      <c r="AC200" s="26"/>
      <c r="AD200" s="25"/>
      <c r="AE200" s="54"/>
      <c r="AF200" s="54" t="s">
        <v>149</v>
      </c>
      <c r="AG200" s="54"/>
      <c r="AH200" s="54"/>
      <c r="AI200" s="54"/>
      <c r="AJ200" s="54"/>
      <c r="AK200" s="25"/>
      <c r="AL200" s="54" t="str">
        <f t="shared" si="121"/>
        <v/>
      </c>
      <c r="AM200" s="200" t="str">
        <f t="shared" si="122"/>
        <v/>
      </c>
      <c r="AN200" s="201" t="str">
        <f t="shared" si="123"/>
        <v/>
      </c>
      <c r="AO200" s="200" t="str">
        <f t="shared" si="130"/>
        <v/>
      </c>
      <c r="AP200" s="200" t="str">
        <f t="shared" si="124"/>
        <v/>
      </c>
      <c r="AQ200" s="200" t="str">
        <f t="shared" si="125"/>
        <v/>
      </c>
      <c r="AR200" s="200" t="str">
        <f t="shared" si="131"/>
        <v/>
      </c>
      <c r="AS200" s="200">
        <f t="shared" si="132"/>
        <v>0.1</v>
      </c>
      <c r="AT200" s="200" t="str">
        <f t="shared" si="133"/>
        <v/>
      </c>
      <c r="AU200" s="200">
        <f t="shared" si="134"/>
        <v>6.6666666534729302E-2</v>
      </c>
      <c r="AV200" s="54"/>
      <c r="AW200" s="200" t="str">
        <f t="shared" si="135"/>
        <v/>
      </c>
      <c r="AX200" s="201" t="str">
        <f t="shared" si="136"/>
        <v/>
      </c>
      <c r="AY200" s="7" t="str">
        <f t="shared" si="137"/>
        <v/>
      </c>
      <c r="AZ200" s="7" t="str">
        <f t="shared" si="138"/>
        <v/>
      </c>
      <c r="BA200" s="7" t="str">
        <f t="shared" si="139"/>
        <v/>
      </c>
      <c r="BB200" s="7" t="str">
        <f t="shared" si="162"/>
        <v/>
      </c>
      <c r="BC200" s="7" t="str">
        <f t="shared" si="163"/>
        <v/>
      </c>
      <c r="BD200" s="7" t="str">
        <f t="shared" si="164"/>
        <v/>
      </c>
      <c r="BE200" s="7" t="str">
        <f t="shared" si="165"/>
        <v/>
      </c>
      <c r="BF200" s="7" t="str">
        <f t="shared" si="118"/>
        <v/>
      </c>
      <c r="BG200" s="7" t="str">
        <f t="shared" si="119"/>
        <v/>
      </c>
      <c r="BH200" s="7" t="str">
        <f t="shared" si="166"/>
        <v/>
      </c>
      <c r="BI200" s="7" t="str">
        <f t="shared" si="167"/>
        <v/>
      </c>
      <c r="BJ200" s="7" t="str">
        <f t="shared" si="168"/>
        <v/>
      </c>
      <c r="BK200" s="7" t="str">
        <f t="shared" si="140"/>
        <v/>
      </c>
      <c r="BL200" s="7" t="str">
        <f t="shared" si="141"/>
        <v/>
      </c>
      <c r="BM200" s="7" t="str">
        <f t="shared" si="142"/>
        <v/>
      </c>
      <c r="BN200" s="7" t="str">
        <f t="shared" si="143"/>
        <v/>
      </c>
      <c r="BO200" s="7" t="str">
        <f t="shared" si="144"/>
        <v/>
      </c>
      <c r="BP200" s="7" t="str">
        <f t="shared" si="145"/>
        <v/>
      </c>
      <c r="BQ200" s="7" t="str">
        <f t="shared" si="146"/>
        <v/>
      </c>
      <c r="BR200" s="7" t="str">
        <f t="shared" si="147"/>
        <v/>
      </c>
      <c r="BS200" s="7" t="str">
        <f t="shared" si="148"/>
        <v/>
      </c>
      <c r="BT200" s="7" t="str">
        <f t="shared" si="149"/>
        <v/>
      </c>
      <c r="BU200" s="7" t="str">
        <f t="shared" si="150"/>
        <v/>
      </c>
      <c r="BV200" s="7" t="str">
        <f t="shared" si="151"/>
        <v/>
      </c>
      <c r="BW200" s="7" t="str">
        <f t="shared" si="126"/>
        <v/>
      </c>
      <c r="BX200" s="7">
        <f t="shared" si="152"/>
        <v>6.6666666534729302E-2</v>
      </c>
      <c r="BY200" s="7" t="str">
        <f t="shared" si="153"/>
        <v/>
      </c>
      <c r="BZ200" s="7" t="str">
        <f t="shared" si="154"/>
        <v/>
      </c>
      <c r="CA200" s="7" t="str">
        <f t="shared" si="155"/>
        <v/>
      </c>
      <c r="CB200" s="54"/>
      <c r="CC200" s="13"/>
      <c r="CD200" s="13"/>
      <c r="CE200" s="13"/>
      <c r="CF200" s="13"/>
      <c r="CG200" s="13"/>
      <c r="CH200" s="13"/>
      <c r="CI200" s="13"/>
      <c r="CJ200" s="13"/>
      <c r="CL200" s="21"/>
    </row>
    <row r="201" spans="2:90" ht="16.5" customHeight="1" thickBot="1" x14ac:dyDescent="0.3">
      <c r="B201" s="114" t="s">
        <v>106</v>
      </c>
      <c r="C201" s="114" t="s">
        <v>190</v>
      </c>
      <c r="D201" s="115">
        <v>4</v>
      </c>
      <c r="E201" s="117">
        <f t="shared" si="156"/>
        <v>44451</v>
      </c>
      <c r="F201" s="118">
        <f t="shared" si="157"/>
        <v>0.26458333333333334</v>
      </c>
      <c r="G201" s="22">
        <v>0.26944444444444443</v>
      </c>
      <c r="H201" s="5">
        <f t="shared" si="127"/>
        <v>0.11666666669771075</v>
      </c>
      <c r="I201" s="6">
        <f t="shared" si="128"/>
        <v>44451.26458333333</v>
      </c>
      <c r="J201" s="6">
        <f t="shared" si="129"/>
        <v>44451.269444444442</v>
      </c>
      <c r="K201" s="23" t="s">
        <v>141</v>
      </c>
      <c r="L201" s="3" t="str">
        <f t="shared" si="158"/>
        <v/>
      </c>
      <c r="M201" s="2">
        <f>IF(OR(K201="Rota",K201="Desliza"),(IF((MAX(N$36:N200))&gt;F$17,(MAX(N$36:N200)),F$17)),N200)</f>
        <v>6457</v>
      </c>
      <c r="N201" s="42">
        <v>6457</v>
      </c>
      <c r="O201" s="2">
        <f t="shared" si="159"/>
        <v>0</v>
      </c>
      <c r="P201" s="3" t="str">
        <f t="shared" si="160"/>
        <v/>
      </c>
      <c r="Q201" s="24"/>
      <c r="R201" s="24"/>
      <c r="S201" s="24"/>
      <c r="T201" s="132" t="str">
        <f t="shared" si="120"/>
        <v/>
      </c>
      <c r="U201" s="25"/>
      <c r="V201" s="25"/>
      <c r="W201" s="24"/>
      <c r="X201" s="26"/>
      <c r="Y201" s="25"/>
      <c r="Z201" s="25"/>
      <c r="AA201" s="3" t="str">
        <f t="shared" si="161"/>
        <v/>
      </c>
      <c r="AB201" s="24"/>
      <c r="AC201" s="26"/>
      <c r="AD201" s="25"/>
      <c r="AE201" s="54"/>
      <c r="AF201" s="54" t="s">
        <v>149</v>
      </c>
      <c r="AG201" s="54"/>
      <c r="AH201" s="54"/>
      <c r="AI201" s="54"/>
      <c r="AJ201" s="54"/>
      <c r="AK201" s="25"/>
      <c r="AL201" s="54" t="str">
        <f t="shared" si="121"/>
        <v/>
      </c>
      <c r="AM201" s="200" t="str">
        <f t="shared" si="122"/>
        <v/>
      </c>
      <c r="AN201" s="201" t="str">
        <f t="shared" si="123"/>
        <v/>
      </c>
      <c r="AO201" s="200" t="str">
        <f t="shared" si="130"/>
        <v/>
      </c>
      <c r="AP201" s="200" t="str">
        <f t="shared" si="124"/>
        <v/>
      </c>
      <c r="AQ201" s="200">
        <f t="shared" si="125"/>
        <v>8.3000000000000004E-2</v>
      </c>
      <c r="AR201" s="200" t="str">
        <f t="shared" si="131"/>
        <v/>
      </c>
      <c r="AS201" s="200" t="str">
        <f t="shared" si="132"/>
        <v/>
      </c>
      <c r="AT201" s="200" t="str">
        <f t="shared" si="133"/>
        <v/>
      </c>
      <c r="AU201" s="200">
        <f t="shared" si="134"/>
        <v>0.11666666669771075</v>
      </c>
      <c r="AV201" s="54"/>
      <c r="AW201" s="200" t="str">
        <f t="shared" si="135"/>
        <v/>
      </c>
      <c r="AX201" s="201" t="str">
        <f t="shared" si="136"/>
        <v/>
      </c>
      <c r="AY201" s="7" t="str">
        <f t="shared" si="137"/>
        <v/>
      </c>
      <c r="AZ201" s="7" t="str">
        <f t="shared" si="138"/>
        <v/>
      </c>
      <c r="BA201" s="7" t="str">
        <f t="shared" si="139"/>
        <v/>
      </c>
      <c r="BB201" s="7" t="str">
        <f t="shared" si="162"/>
        <v/>
      </c>
      <c r="BC201" s="7" t="str">
        <f t="shared" si="163"/>
        <v/>
      </c>
      <c r="BD201" s="7" t="str">
        <f t="shared" si="164"/>
        <v/>
      </c>
      <c r="BE201" s="7" t="str">
        <f t="shared" si="165"/>
        <v/>
      </c>
      <c r="BF201" s="7" t="str">
        <f t="shared" si="118"/>
        <v/>
      </c>
      <c r="BG201" s="7" t="str">
        <f t="shared" si="119"/>
        <v/>
      </c>
      <c r="BH201" s="7" t="str">
        <f t="shared" si="166"/>
        <v/>
      </c>
      <c r="BI201" s="7" t="str">
        <f t="shared" si="167"/>
        <v/>
      </c>
      <c r="BJ201" s="7" t="str">
        <f t="shared" si="168"/>
        <v/>
      </c>
      <c r="BK201" s="7" t="str">
        <f t="shared" si="140"/>
        <v/>
      </c>
      <c r="BL201" s="7" t="str">
        <f t="shared" si="141"/>
        <v/>
      </c>
      <c r="BM201" s="7" t="str">
        <f t="shared" si="142"/>
        <v/>
      </c>
      <c r="BN201" s="7" t="str">
        <f t="shared" si="143"/>
        <v/>
      </c>
      <c r="BO201" s="7" t="str">
        <f t="shared" si="144"/>
        <v/>
      </c>
      <c r="BP201" s="7" t="str">
        <f t="shared" si="145"/>
        <v/>
      </c>
      <c r="BQ201" s="7" t="str">
        <f t="shared" si="146"/>
        <v/>
      </c>
      <c r="BR201" s="7" t="str">
        <f t="shared" si="147"/>
        <v/>
      </c>
      <c r="BS201" s="7" t="str">
        <f t="shared" si="148"/>
        <v/>
      </c>
      <c r="BT201" s="7" t="str">
        <f t="shared" si="149"/>
        <v/>
      </c>
      <c r="BU201" s="7" t="str">
        <f t="shared" si="150"/>
        <v/>
      </c>
      <c r="BV201" s="7">
        <f t="shared" si="151"/>
        <v>0.11666666669771075</v>
      </c>
      <c r="BW201" s="7" t="str">
        <f t="shared" si="126"/>
        <v/>
      </c>
      <c r="BX201" s="7" t="str">
        <f t="shared" si="152"/>
        <v/>
      </c>
      <c r="BY201" s="7" t="str">
        <f t="shared" si="153"/>
        <v/>
      </c>
      <c r="BZ201" s="7" t="str">
        <f t="shared" si="154"/>
        <v/>
      </c>
      <c r="CA201" s="7" t="str">
        <f t="shared" si="155"/>
        <v/>
      </c>
      <c r="CB201" s="54"/>
      <c r="CC201" s="13"/>
      <c r="CD201" s="13"/>
      <c r="CE201" s="13"/>
      <c r="CF201" s="13"/>
      <c r="CG201" s="13"/>
      <c r="CH201" s="13"/>
      <c r="CI201" s="13"/>
      <c r="CJ201" s="13"/>
      <c r="CL201" s="21"/>
    </row>
    <row r="202" spans="2:90" ht="16.5" customHeight="1" thickBot="1" x14ac:dyDescent="0.3">
      <c r="B202" s="114" t="s">
        <v>106</v>
      </c>
      <c r="C202" s="114" t="s">
        <v>190</v>
      </c>
      <c r="D202" s="115">
        <v>4</v>
      </c>
      <c r="E202" s="117">
        <f t="shared" si="156"/>
        <v>44451</v>
      </c>
      <c r="F202" s="118">
        <f t="shared" si="157"/>
        <v>0.26944444444444443</v>
      </c>
      <c r="G202" s="22">
        <v>0.2722222222222222</v>
      </c>
      <c r="H202" s="5">
        <f t="shared" si="127"/>
        <v>6.6666666709352285E-2</v>
      </c>
      <c r="I202" s="6">
        <f t="shared" si="128"/>
        <v>44451.269444444442</v>
      </c>
      <c r="J202" s="6">
        <f t="shared" si="129"/>
        <v>44451.272222222222</v>
      </c>
      <c r="K202" s="23" t="s">
        <v>5</v>
      </c>
      <c r="L202" s="3" t="str">
        <f t="shared" si="158"/>
        <v/>
      </c>
      <c r="M202" s="2">
        <f>IF(OR(K202="Rota",K202="Desliza"),(IF((MAX(N$36:N201))&gt;F$17,(MAX(N$36:N201)),F$17)),N201)</f>
        <v>6457</v>
      </c>
      <c r="N202" s="42">
        <v>6457</v>
      </c>
      <c r="O202" s="2">
        <f t="shared" si="159"/>
        <v>0</v>
      </c>
      <c r="P202" s="3" t="str">
        <f t="shared" si="160"/>
        <v/>
      </c>
      <c r="Q202" s="24"/>
      <c r="R202" s="24"/>
      <c r="S202" s="24"/>
      <c r="T202" s="132" t="str">
        <f t="shared" si="120"/>
        <v/>
      </c>
      <c r="U202" s="25"/>
      <c r="V202" s="25"/>
      <c r="W202" s="24"/>
      <c r="X202" s="26"/>
      <c r="Y202" s="25"/>
      <c r="Z202" s="25"/>
      <c r="AA202" s="3" t="str">
        <f t="shared" si="161"/>
        <v/>
      </c>
      <c r="AB202" s="24"/>
      <c r="AC202" s="26"/>
      <c r="AD202" s="25"/>
      <c r="AE202" s="54"/>
      <c r="AF202" s="54" t="s">
        <v>149</v>
      </c>
      <c r="AG202" s="54"/>
      <c r="AH202" s="54"/>
      <c r="AI202" s="54"/>
      <c r="AJ202" s="54"/>
      <c r="AK202" s="25"/>
      <c r="AL202" s="54" t="str">
        <f t="shared" si="121"/>
        <v/>
      </c>
      <c r="AM202" s="200" t="str">
        <f t="shared" si="122"/>
        <v/>
      </c>
      <c r="AN202" s="201" t="str">
        <f t="shared" si="123"/>
        <v/>
      </c>
      <c r="AO202" s="200" t="str">
        <f t="shared" si="130"/>
        <v/>
      </c>
      <c r="AP202" s="200" t="str">
        <f t="shared" si="124"/>
        <v/>
      </c>
      <c r="AQ202" s="200" t="str">
        <f t="shared" si="125"/>
        <v/>
      </c>
      <c r="AR202" s="200">
        <f t="shared" si="131"/>
        <v>0.05</v>
      </c>
      <c r="AS202" s="200" t="str">
        <f t="shared" si="132"/>
        <v/>
      </c>
      <c r="AT202" s="200" t="str">
        <f t="shared" si="133"/>
        <v/>
      </c>
      <c r="AU202" s="200">
        <f t="shared" si="134"/>
        <v>6.6666666709352285E-2</v>
      </c>
      <c r="AV202" s="54"/>
      <c r="AW202" s="200" t="str">
        <f t="shared" si="135"/>
        <v/>
      </c>
      <c r="AX202" s="201" t="str">
        <f t="shared" si="136"/>
        <v/>
      </c>
      <c r="AY202" s="7" t="str">
        <f t="shared" si="137"/>
        <v/>
      </c>
      <c r="AZ202" s="7" t="str">
        <f t="shared" si="138"/>
        <v/>
      </c>
      <c r="BA202" s="7" t="str">
        <f t="shared" si="139"/>
        <v/>
      </c>
      <c r="BB202" s="7" t="str">
        <f t="shared" si="162"/>
        <v/>
      </c>
      <c r="BC202" s="7" t="str">
        <f t="shared" si="163"/>
        <v/>
      </c>
      <c r="BD202" s="7" t="str">
        <f t="shared" si="164"/>
        <v/>
      </c>
      <c r="BE202" s="7" t="str">
        <f t="shared" si="165"/>
        <v/>
      </c>
      <c r="BF202" s="7" t="str">
        <f t="shared" si="118"/>
        <v/>
      </c>
      <c r="BG202" s="7" t="str">
        <f t="shared" si="119"/>
        <v/>
      </c>
      <c r="BH202" s="7" t="str">
        <f t="shared" si="166"/>
        <v/>
      </c>
      <c r="BI202" s="7" t="str">
        <f t="shared" si="167"/>
        <v/>
      </c>
      <c r="BJ202" s="7" t="str">
        <f t="shared" si="168"/>
        <v/>
      </c>
      <c r="BK202" s="7" t="str">
        <f t="shared" si="140"/>
        <v/>
      </c>
      <c r="BL202" s="7" t="str">
        <f t="shared" si="141"/>
        <v/>
      </c>
      <c r="BM202" s="7" t="str">
        <f t="shared" si="142"/>
        <v/>
      </c>
      <c r="BN202" s="7" t="str">
        <f t="shared" si="143"/>
        <v/>
      </c>
      <c r="BO202" s="7" t="str">
        <f t="shared" si="144"/>
        <v/>
      </c>
      <c r="BP202" s="7" t="str">
        <f t="shared" si="145"/>
        <v/>
      </c>
      <c r="BQ202" s="7" t="str">
        <f t="shared" si="146"/>
        <v/>
      </c>
      <c r="BR202" s="7" t="str">
        <f t="shared" si="147"/>
        <v/>
      </c>
      <c r="BS202" s="7" t="str">
        <f t="shared" si="148"/>
        <v/>
      </c>
      <c r="BT202" s="7" t="str">
        <f t="shared" si="149"/>
        <v/>
      </c>
      <c r="BU202" s="7" t="str">
        <f t="shared" si="150"/>
        <v/>
      </c>
      <c r="BV202" s="7" t="str">
        <f t="shared" si="151"/>
        <v/>
      </c>
      <c r="BW202" s="7" t="str">
        <f t="shared" si="126"/>
        <v/>
      </c>
      <c r="BX202" s="7" t="str">
        <f t="shared" si="152"/>
        <v/>
      </c>
      <c r="BY202" s="7" t="str">
        <f t="shared" si="153"/>
        <v/>
      </c>
      <c r="BZ202" s="7">
        <f t="shared" si="154"/>
        <v>6.6666666709352285E-2</v>
      </c>
      <c r="CA202" s="7" t="str">
        <f t="shared" si="155"/>
        <v/>
      </c>
      <c r="CB202" s="54"/>
      <c r="CC202" s="13"/>
      <c r="CD202" s="13"/>
      <c r="CE202" s="13"/>
      <c r="CF202" s="13"/>
      <c r="CG202" s="13"/>
      <c r="CH202" s="13"/>
      <c r="CI202" s="13"/>
      <c r="CJ202" s="13"/>
      <c r="CL202" s="21"/>
    </row>
    <row r="203" spans="2:90" ht="16.5" customHeight="1" thickBot="1" x14ac:dyDescent="0.3">
      <c r="B203" s="114" t="s">
        <v>106</v>
      </c>
      <c r="C203" s="114" t="s">
        <v>190</v>
      </c>
      <c r="D203" s="115">
        <v>4</v>
      </c>
      <c r="E203" s="117">
        <f t="shared" si="156"/>
        <v>44451</v>
      </c>
      <c r="F203" s="118">
        <f t="shared" si="157"/>
        <v>0.2722222222222222</v>
      </c>
      <c r="G203" s="22">
        <v>0.29166666666666669</v>
      </c>
      <c r="H203" s="5">
        <f t="shared" si="127"/>
        <v>0.46666666661622003</v>
      </c>
      <c r="I203" s="6">
        <f t="shared" si="128"/>
        <v>44451.272222222222</v>
      </c>
      <c r="J203" s="6">
        <f t="shared" si="129"/>
        <v>44451.291666666664</v>
      </c>
      <c r="K203" s="23" t="s">
        <v>17</v>
      </c>
      <c r="L203" s="3" t="str">
        <f t="shared" si="158"/>
        <v/>
      </c>
      <c r="M203" s="2">
        <f>IF(OR(K203="Rota",K203="Desliza"),(IF((MAX(N$36:N202))&gt;F$17,(MAX(N$36:N202)),F$17)),N202)</f>
        <v>6457</v>
      </c>
      <c r="N203" s="42">
        <v>6539</v>
      </c>
      <c r="O203" s="2">
        <f t="shared" si="159"/>
        <v>82</v>
      </c>
      <c r="P203" s="3">
        <f t="shared" si="160"/>
        <v>175.71428573328041</v>
      </c>
      <c r="Q203" s="24"/>
      <c r="R203" s="24"/>
      <c r="S203" s="24">
        <v>110</v>
      </c>
      <c r="T203" s="132">
        <f t="shared" si="120"/>
        <v>110</v>
      </c>
      <c r="U203" s="25">
        <v>28</v>
      </c>
      <c r="V203" s="25">
        <v>1200</v>
      </c>
      <c r="W203" s="24">
        <v>26</v>
      </c>
      <c r="X203" s="26"/>
      <c r="Y203" s="25">
        <v>2590</v>
      </c>
      <c r="Z203" s="25">
        <v>2590</v>
      </c>
      <c r="AA203" s="3" t="str">
        <f t="shared" si="161"/>
        <v/>
      </c>
      <c r="AB203" s="24"/>
      <c r="AC203" s="26"/>
      <c r="AD203" s="25"/>
      <c r="AE203" s="54"/>
      <c r="AF203" s="54" t="s">
        <v>149</v>
      </c>
      <c r="AG203" s="54"/>
      <c r="AH203" s="54"/>
      <c r="AI203" s="54"/>
      <c r="AJ203" s="54"/>
      <c r="AK203" s="25"/>
      <c r="AL203" s="54">
        <f t="shared" si="121"/>
        <v>120</v>
      </c>
      <c r="AM203" s="200">
        <f t="shared" si="122"/>
        <v>175</v>
      </c>
      <c r="AN203" s="201">
        <f t="shared" si="123"/>
        <v>120</v>
      </c>
      <c r="AO203" s="200" t="str">
        <f t="shared" si="130"/>
        <v/>
      </c>
      <c r="AP203" s="200" t="str">
        <f t="shared" si="124"/>
        <v/>
      </c>
      <c r="AQ203" s="200" t="str">
        <f t="shared" si="125"/>
        <v/>
      </c>
      <c r="AR203" s="200" t="str">
        <f t="shared" si="131"/>
        <v/>
      </c>
      <c r="AS203" s="200" t="str">
        <f t="shared" si="132"/>
        <v/>
      </c>
      <c r="AT203" s="200">
        <f t="shared" si="133"/>
        <v>82</v>
      </c>
      <c r="AU203" s="200">
        <f t="shared" si="134"/>
        <v>0.46666666661622003</v>
      </c>
      <c r="AV203" s="54">
        <v>0.71666666655801237</v>
      </c>
      <c r="AW203" s="200">
        <f t="shared" si="135"/>
        <v>114.41860466850987</v>
      </c>
      <c r="AX203" s="201">
        <f t="shared" si="136"/>
        <v>175.71428573328041</v>
      </c>
      <c r="AY203" s="7" t="str">
        <f t="shared" si="137"/>
        <v/>
      </c>
      <c r="AZ203" s="7">
        <f t="shared" si="138"/>
        <v>114.41860466850987</v>
      </c>
      <c r="BA203" s="7" t="str">
        <f t="shared" si="139"/>
        <v/>
      </c>
      <c r="BB203" s="7">
        <f t="shared" si="162"/>
        <v>82</v>
      </c>
      <c r="BC203" s="7" t="str">
        <f t="shared" si="163"/>
        <v/>
      </c>
      <c r="BD203" s="7" t="str">
        <f t="shared" si="164"/>
        <v/>
      </c>
      <c r="BE203" s="7" t="str">
        <f t="shared" si="165"/>
        <v/>
      </c>
      <c r="BF203" s="7">
        <f t="shared" si="118"/>
        <v>82</v>
      </c>
      <c r="BG203" s="7" t="str">
        <f t="shared" si="119"/>
        <v/>
      </c>
      <c r="BH203" s="7" t="str">
        <f t="shared" si="166"/>
        <v/>
      </c>
      <c r="BI203" s="7" t="str">
        <f t="shared" si="167"/>
        <v/>
      </c>
      <c r="BJ203" s="7" t="str">
        <f t="shared" si="168"/>
        <v/>
      </c>
      <c r="BK203" s="7" t="str">
        <f t="shared" si="140"/>
        <v/>
      </c>
      <c r="BL203" s="7" t="str">
        <f t="shared" si="141"/>
        <v/>
      </c>
      <c r="BM203" s="7" t="str">
        <f t="shared" si="142"/>
        <v/>
      </c>
      <c r="BN203" s="7" t="str">
        <f t="shared" si="143"/>
        <v/>
      </c>
      <c r="BO203" s="7" t="str">
        <f t="shared" si="144"/>
        <v/>
      </c>
      <c r="BP203" s="7" t="str">
        <f t="shared" si="145"/>
        <v/>
      </c>
      <c r="BQ203" s="7" t="str">
        <f t="shared" si="146"/>
        <v/>
      </c>
      <c r="BR203" s="7" t="str">
        <f t="shared" si="147"/>
        <v/>
      </c>
      <c r="BS203" s="7" t="str">
        <f t="shared" si="148"/>
        <v/>
      </c>
      <c r="BT203" s="7" t="str">
        <f t="shared" si="149"/>
        <v/>
      </c>
      <c r="BU203" s="7" t="str">
        <f t="shared" si="150"/>
        <v/>
      </c>
      <c r="BV203" s="7" t="str">
        <f t="shared" si="151"/>
        <v/>
      </c>
      <c r="BW203" s="7" t="str">
        <f t="shared" si="126"/>
        <v/>
      </c>
      <c r="BX203" s="7" t="str">
        <f t="shared" si="152"/>
        <v/>
      </c>
      <c r="BY203" s="7" t="str">
        <f t="shared" si="153"/>
        <v/>
      </c>
      <c r="BZ203" s="7" t="str">
        <f t="shared" si="154"/>
        <v/>
      </c>
      <c r="CA203" s="7" t="str">
        <f t="shared" si="155"/>
        <v/>
      </c>
      <c r="CB203" s="54"/>
      <c r="CC203" s="13"/>
      <c r="CD203" s="13"/>
      <c r="CE203" s="13"/>
      <c r="CF203" s="13"/>
      <c r="CG203" s="13"/>
      <c r="CH203" s="13"/>
      <c r="CI203" s="13"/>
      <c r="CJ203" s="13"/>
      <c r="CL203" s="21"/>
    </row>
    <row r="204" spans="2:90" ht="16.5" customHeight="1" thickBot="1" x14ac:dyDescent="0.3">
      <c r="B204" s="114" t="s">
        <v>106</v>
      </c>
      <c r="C204" s="114" t="s">
        <v>190</v>
      </c>
      <c r="D204" s="115">
        <v>4</v>
      </c>
      <c r="E204" s="117">
        <f t="shared" si="156"/>
        <v>44451</v>
      </c>
      <c r="F204" s="118">
        <f t="shared" si="157"/>
        <v>0.29166666666666669</v>
      </c>
      <c r="G204" s="22">
        <v>0.29583333333333334</v>
      </c>
      <c r="H204" s="5">
        <f t="shared" si="127"/>
        <v>9.9999999976716936E-2</v>
      </c>
      <c r="I204" s="6">
        <f t="shared" si="128"/>
        <v>44451.291666666664</v>
      </c>
      <c r="J204" s="6">
        <f t="shared" si="129"/>
        <v>44451.29583333333</v>
      </c>
      <c r="K204" s="23" t="s">
        <v>20</v>
      </c>
      <c r="L204" s="3" t="str">
        <f t="shared" si="158"/>
        <v/>
      </c>
      <c r="M204" s="2">
        <f>IF(OR(K204="Rota",K204="Desliza"),(IF((MAX(N$36:N203))&gt;F$17,(MAX(N$36:N203)),F$17)),N203)</f>
        <v>6539</v>
      </c>
      <c r="N204" s="42">
        <v>6539</v>
      </c>
      <c r="O204" s="2">
        <f t="shared" si="159"/>
        <v>0</v>
      </c>
      <c r="P204" s="3" t="str">
        <f t="shared" si="160"/>
        <v/>
      </c>
      <c r="Q204" s="24"/>
      <c r="R204" s="24"/>
      <c r="S204" s="24"/>
      <c r="T204" s="132" t="str">
        <f t="shared" si="120"/>
        <v/>
      </c>
      <c r="U204" s="25"/>
      <c r="V204" s="25"/>
      <c r="W204" s="24"/>
      <c r="X204" s="26"/>
      <c r="Y204" s="25"/>
      <c r="Z204" s="25"/>
      <c r="AA204" s="3" t="str">
        <f t="shared" si="161"/>
        <v/>
      </c>
      <c r="AB204" s="24"/>
      <c r="AC204" s="26"/>
      <c r="AD204" s="25"/>
      <c r="AE204" s="54"/>
      <c r="AF204" s="54" t="s">
        <v>149</v>
      </c>
      <c r="AG204" s="54"/>
      <c r="AH204" s="54"/>
      <c r="AI204" s="54"/>
      <c r="AJ204" s="54"/>
      <c r="AK204" s="25" t="s">
        <v>316</v>
      </c>
      <c r="AL204" s="54" t="str">
        <f t="shared" si="121"/>
        <v/>
      </c>
      <c r="AM204" s="200" t="str">
        <f t="shared" si="122"/>
        <v/>
      </c>
      <c r="AN204" s="201" t="str">
        <f t="shared" si="123"/>
        <v/>
      </c>
      <c r="AO204" s="200" t="str">
        <f t="shared" si="130"/>
        <v/>
      </c>
      <c r="AP204" s="200" t="str">
        <f t="shared" si="124"/>
        <v/>
      </c>
      <c r="AQ204" s="200" t="str">
        <f t="shared" si="125"/>
        <v/>
      </c>
      <c r="AR204" s="200" t="str">
        <f t="shared" si="131"/>
        <v/>
      </c>
      <c r="AS204" s="200" t="str">
        <f t="shared" si="132"/>
        <v/>
      </c>
      <c r="AT204" s="200" t="str">
        <f t="shared" si="133"/>
        <v/>
      </c>
      <c r="AU204" s="200" t="str">
        <f t="shared" si="134"/>
        <v/>
      </c>
      <c r="AV204" s="54"/>
      <c r="AW204" s="200" t="str">
        <f t="shared" si="135"/>
        <v/>
      </c>
      <c r="AX204" s="201" t="str">
        <f t="shared" si="136"/>
        <v/>
      </c>
      <c r="AY204" s="7" t="str">
        <f t="shared" si="137"/>
        <v/>
      </c>
      <c r="AZ204" s="7" t="str">
        <f t="shared" si="138"/>
        <v/>
      </c>
      <c r="BA204" s="7" t="str">
        <f t="shared" si="139"/>
        <v/>
      </c>
      <c r="BB204" s="7" t="str">
        <f t="shared" si="162"/>
        <v/>
      </c>
      <c r="BC204" s="7" t="str">
        <f t="shared" si="163"/>
        <v/>
      </c>
      <c r="BD204" s="7" t="str">
        <f t="shared" si="164"/>
        <v/>
      </c>
      <c r="BE204" s="7" t="str">
        <f t="shared" si="165"/>
        <v/>
      </c>
      <c r="BF204" s="7" t="str">
        <f t="shared" si="118"/>
        <v/>
      </c>
      <c r="BG204" s="7" t="str">
        <f t="shared" si="119"/>
        <v/>
      </c>
      <c r="BH204" s="7" t="str">
        <f t="shared" si="166"/>
        <v/>
      </c>
      <c r="BI204" s="7" t="str">
        <f t="shared" si="167"/>
        <v/>
      </c>
      <c r="BJ204" s="7" t="str">
        <f t="shared" si="168"/>
        <v/>
      </c>
      <c r="BK204" s="7" t="str">
        <f t="shared" si="140"/>
        <v/>
      </c>
      <c r="BL204" s="7" t="str">
        <f t="shared" si="141"/>
        <v/>
      </c>
      <c r="BM204" s="7" t="str">
        <f t="shared" si="142"/>
        <v/>
      </c>
      <c r="BN204" s="7" t="str">
        <f t="shared" si="143"/>
        <v/>
      </c>
      <c r="BO204" s="7" t="str">
        <f t="shared" si="144"/>
        <v/>
      </c>
      <c r="BP204" s="7" t="str">
        <f t="shared" si="145"/>
        <v/>
      </c>
      <c r="BQ204" s="7" t="str">
        <f t="shared" si="146"/>
        <v/>
      </c>
      <c r="BR204" s="7" t="str">
        <f t="shared" si="147"/>
        <v/>
      </c>
      <c r="BS204" s="7" t="str">
        <f t="shared" si="148"/>
        <v/>
      </c>
      <c r="BT204" s="7" t="str">
        <f t="shared" si="149"/>
        <v/>
      </c>
      <c r="BU204" s="7" t="str">
        <f t="shared" si="150"/>
        <v/>
      </c>
      <c r="BV204" s="7" t="str">
        <f t="shared" si="151"/>
        <v/>
      </c>
      <c r="BW204" s="7" t="str">
        <f t="shared" si="126"/>
        <v/>
      </c>
      <c r="BX204" s="7" t="str">
        <f t="shared" si="152"/>
        <v/>
      </c>
      <c r="BY204" s="7" t="str">
        <f t="shared" si="153"/>
        <v/>
      </c>
      <c r="BZ204" s="7" t="str">
        <f t="shared" si="154"/>
        <v/>
      </c>
      <c r="CA204" s="7" t="str">
        <f t="shared" si="155"/>
        <v/>
      </c>
      <c r="CB204" s="54"/>
      <c r="CC204" s="13"/>
      <c r="CD204" s="13"/>
      <c r="CE204" s="13"/>
      <c r="CF204" s="13"/>
      <c r="CG204" s="13"/>
      <c r="CH204" s="13"/>
      <c r="CI204" s="13"/>
      <c r="CJ204" s="13"/>
      <c r="CL204" s="21"/>
    </row>
    <row r="205" spans="2:90" ht="16.5" customHeight="1" thickBot="1" x14ac:dyDescent="0.3">
      <c r="B205" s="114" t="s">
        <v>106</v>
      </c>
      <c r="C205" s="114" t="s">
        <v>190</v>
      </c>
      <c r="D205" s="115">
        <v>4</v>
      </c>
      <c r="E205" s="117">
        <f t="shared" si="156"/>
        <v>44451</v>
      </c>
      <c r="F205" s="118">
        <f t="shared" si="157"/>
        <v>0.29583333333333334</v>
      </c>
      <c r="G205" s="22">
        <v>0.29930555555555555</v>
      </c>
      <c r="H205" s="5">
        <f t="shared" si="127"/>
        <v>8.3333333430346102E-2</v>
      </c>
      <c r="I205" s="6">
        <f t="shared" si="128"/>
        <v>44451.29583333333</v>
      </c>
      <c r="J205" s="6">
        <f t="shared" si="129"/>
        <v>44451.299305555556</v>
      </c>
      <c r="K205" s="23" t="s">
        <v>17</v>
      </c>
      <c r="L205" s="3" t="str">
        <f t="shared" si="158"/>
        <v/>
      </c>
      <c r="M205" s="2">
        <f>IF(OR(K205="Rota",K205="Desliza"),(IF((MAX(N$36:N204))&gt;F$17,(MAX(N$36:N204)),F$17)),N204)</f>
        <v>6539</v>
      </c>
      <c r="N205" s="42">
        <v>6555</v>
      </c>
      <c r="O205" s="2">
        <f t="shared" si="159"/>
        <v>16</v>
      </c>
      <c r="P205" s="3">
        <f t="shared" si="160"/>
        <v>191.99999977648258</v>
      </c>
      <c r="Q205" s="24"/>
      <c r="R205" s="24"/>
      <c r="S205" s="24">
        <v>105</v>
      </c>
      <c r="T205" s="132">
        <f t="shared" si="120"/>
        <v>105</v>
      </c>
      <c r="U205" s="25">
        <v>33</v>
      </c>
      <c r="V205" s="25">
        <v>1050</v>
      </c>
      <c r="W205" s="24">
        <v>25</v>
      </c>
      <c r="X205" s="26">
        <v>12.4</v>
      </c>
      <c r="Y205" s="25">
        <v>2280</v>
      </c>
      <c r="Z205" s="25">
        <v>2280</v>
      </c>
      <c r="AA205" s="3" t="str">
        <f t="shared" si="161"/>
        <v/>
      </c>
      <c r="AB205" s="24">
        <v>195</v>
      </c>
      <c r="AC205" s="26">
        <v>250</v>
      </c>
      <c r="AD205" s="25">
        <v>202</v>
      </c>
      <c r="AE205" s="54"/>
      <c r="AF205" s="54" t="s">
        <v>149</v>
      </c>
      <c r="AG205" s="54"/>
      <c r="AH205" s="54"/>
      <c r="AI205" s="54"/>
      <c r="AJ205" s="54"/>
      <c r="AK205" s="25"/>
      <c r="AL205" s="54">
        <f t="shared" si="121"/>
        <v>120</v>
      </c>
      <c r="AM205" s="200">
        <f t="shared" si="122"/>
        <v>175</v>
      </c>
      <c r="AN205" s="201">
        <f t="shared" si="123"/>
        <v>120</v>
      </c>
      <c r="AO205" s="200" t="str">
        <f t="shared" si="130"/>
        <v/>
      </c>
      <c r="AP205" s="200" t="str">
        <f t="shared" si="124"/>
        <v/>
      </c>
      <c r="AQ205" s="200" t="str">
        <f t="shared" si="125"/>
        <v/>
      </c>
      <c r="AR205" s="200" t="str">
        <f t="shared" si="131"/>
        <v/>
      </c>
      <c r="AS205" s="200" t="str">
        <f t="shared" si="132"/>
        <v/>
      </c>
      <c r="AT205" s="200">
        <f t="shared" si="133"/>
        <v>16</v>
      </c>
      <c r="AU205" s="200">
        <f t="shared" si="134"/>
        <v>8.3333333430346102E-2</v>
      </c>
      <c r="AV205" s="54">
        <v>8.3333333430346102E-2</v>
      </c>
      <c r="AW205" s="200">
        <f t="shared" si="135"/>
        <v>191.99999977648258</v>
      </c>
      <c r="AX205" s="201">
        <f t="shared" si="136"/>
        <v>191.99999977648258</v>
      </c>
      <c r="AY205" s="7" t="str">
        <f t="shared" si="137"/>
        <v/>
      </c>
      <c r="AZ205" s="7">
        <f t="shared" si="138"/>
        <v>191.99999977648258</v>
      </c>
      <c r="BA205" s="7" t="str">
        <f t="shared" si="139"/>
        <v/>
      </c>
      <c r="BB205" s="7">
        <f t="shared" si="162"/>
        <v>16</v>
      </c>
      <c r="BC205" s="7" t="str">
        <f t="shared" si="163"/>
        <v/>
      </c>
      <c r="BD205" s="7" t="str">
        <f t="shared" si="164"/>
        <v/>
      </c>
      <c r="BE205" s="7" t="str">
        <f t="shared" si="165"/>
        <v/>
      </c>
      <c r="BF205" s="7">
        <f t="shared" si="118"/>
        <v>16</v>
      </c>
      <c r="BG205" s="7" t="str">
        <f t="shared" si="119"/>
        <v/>
      </c>
      <c r="BH205" s="7" t="str">
        <f t="shared" si="166"/>
        <v/>
      </c>
      <c r="BI205" s="7" t="str">
        <f t="shared" si="167"/>
        <v/>
      </c>
      <c r="BJ205" s="7" t="str">
        <f t="shared" si="168"/>
        <v/>
      </c>
      <c r="BK205" s="7" t="str">
        <f t="shared" si="140"/>
        <v/>
      </c>
      <c r="BL205" s="7" t="str">
        <f t="shared" si="141"/>
        <v/>
      </c>
      <c r="BM205" s="7" t="str">
        <f t="shared" si="142"/>
        <v/>
      </c>
      <c r="BN205" s="7" t="str">
        <f t="shared" si="143"/>
        <v/>
      </c>
      <c r="BO205" s="7" t="str">
        <f t="shared" si="144"/>
        <v/>
      </c>
      <c r="BP205" s="7" t="str">
        <f t="shared" si="145"/>
        <v/>
      </c>
      <c r="BQ205" s="7" t="str">
        <f t="shared" si="146"/>
        <v/>
      </c>
      <c r="BR205" s="7" t="str">
        <f t="shared" si="147"/>
        <v/>
      </c>
      <c r="BS205" s="7" t="str">
        <f t="shared" si="148"/>
        <v/>
      </c>
      <c r="BT205" s="7" t="str">
        <f t="shared" si="149"/>
        <v/>
      </c>
      <c r="BU205" s="7" t="str">
        <f t="shared" si="150"/>
        <v/>
      </c>
      <c r="BV205" s="7" t="str">
        <f t="shared" si="151"/>
        <v/>
      </c>
      <c r="BW205" s="7" t="str">
        <f t="shared" si="126"/>
        <v/>
      </c>
      <c r="BX205" s="7" t="str">
        <f t="shared" si="152"/>
        <v/>
      </c>
      <c r="BY205" s="7" t="str">
        <f t="shared" si="153"/>
        <v/>
      </c>
      <c r="BZ205" s="7" t="str">
        <f t="shared" si="154"/>
        <v/>
      </c>
      <c r="CA205" s="7" t="str">
        <f t="shared" si="155"/>
        <v/>
      </c>
      <c r="CB205" s="54"/>
      <c r="CC205" s="13"/>
      <c r="CD205" s="13"/>
      <c r="CE205" s="13"/>
      <c r="CF205" s="13"/>
      <c r="CG205" s="13"/>
      <c r="CH205" s="13"/>
      <c r="CI205" s="13"/>
      <c r="CJ205" s="13"/>
      <c r="CL205" s="21"/>
    </row>
    <row r="206" spans="2:90" ht="16.5" customHeight="1" thickBot="1" x14ac:dyDescent="0.3">
      <c r="B206" s="114" t="s">
        <v>106</v>
      </c>
      <c r="C206" s="114" t="s">
        <v>190</v>
      </c>
      <c r="D206" s="115">
        <v>4</v>
      </c>
      <c r="E206" s="117">
        <f t="shared" si="156"/>
        <v>44451</v>
      </c>
      <c r="F206" s="118">
        <f t="shared" si="157"/>
        <v>0.29930555555555555</v>
      </c>
      <c r="G206" s="22">
        <v>0.30208333333333331</v>
      </c>
      <c r="H206" s="5">
        <f t="shared" si="127"/>
        <v>6.6666666709352285E-2</v>
      </c>
      <c r="I206" s="6">
        <f t="shared" si="128"/>
        <v>44451.299305555556</v>
      </c>
      <c r="J206" s="6">
        <f t="shared" si="129"/>
        <v>44451.302083333336</v>
      </c>
      <c r="K206" s="23" t="s">
        <v>5</v>
      </c>
      <c r="L206" s="3" t="str">
        <f t="shared" si="158"/>
        <v/>
      </c>
      <c r="M206" s="2">
        <f>IF(OR(K206="Rota",K206="Desliza"),(IF((MAX(N$36:N205))&gt;F$17,(MAX(N$36:N205)),F$17)),N205)</f>
        <v>6555</v>
      </c>
      <c r="N206" s="42">
        <v>6555</v>
      </c>
      <c r="O206" s="2">
        <f t="shared" si="159"/>
        <v>0</v>
      </c>
      <c r="P206" s="3" t="str">
        <f t="shared" si="160"/>
        <v/>
      </c>
      <c r="Q206" s="24"/>
      <c r="R206" s="24"/>
      <c r="S206" s="24"/>
      <c r="T206" s="132" t="str">
        <f t="shared" si="120"/>
        <v/>
      </c>
      <c r="U206" s="25"/>
      <c r="V206" s="25"/>
      <c r="W206" s="24"/>
      <c r="X206" s="26"/>
      <c r="Y206" s="25"/>
      <c r="Z206" s="25"/>
      <c r="AA206" s="3" t="str">
        <f t="shared" si="161"/>
        <v/>
      </c>
      <c r="AB206" s="24"/>
      <c r="AC206" s="26"/>
      <c r="AD206" s="25"/>
      <c r="AE206" s="54"/>
      <c r="AF206" s="54" t="s">
        <v>149</v>
      </c>
      <c r="AG206" s="54"/>
      <c r="AH206" s="54"/>
      <c r="AI206" s="54"/>
      <c r="AJ206" s="54"/>
      <c r="AK206" s="25"/>
      <c r="AL206" s="54" t="str">
        <f t="shared" si="121"/>
        <v/>
      </c>
      <c r="AM206" s="200" t="str">
        <f t="shared" si="122"/>
        <v/>
      </c>
      <c r="AN206" s="201" t="str">
        <f t="shared" si="123"/>
        <v/>
      </c>
      <c r="AO206" s="200" t="str">
        <f t="shared" si="130"/>
        <v/>
      </c>
      <c r="AP206" s="200" t="str">
        <f t="shared" si="124"/>
        <v/>
      </c>
      <c r="AQ206" s="200" t="str">
        <f t="shared" si="125"/>
        <v/>
      </c>
      <c r="AR206" s="200">
        <f t="shared" si="131"/>
        <v>0.05</v>
      </c>
      <c r="AS206" s="200" t="str">
        <f t="shared" si="132"/>
        <v/>
      </c>
      <c r="AT206" s="200" t="str">
        <f t="shared" si="133"/>
        <v/>
      </c>
      <c r="AU206" s="200">
        <f t="shared" si="134"/>
        <v>6.6666666709352285E-2</v>
      </c>
      <c r="AV206" s="54">
        <v>0.70000000001164153</v>
      </c>
      <c r="AW206" s="200" t="str">
        <f t="shared" si="135"/>
        <v/>
      </c>
      <c r="AX206" s="201" t="str">
        <f t="shared" si="136"/>
        <v/>
      </c>
      <c r="AY206" s="7" t="str">
        <f t="shared" si="137"/>
        <v/>
      </c>
      <c r="AZ206" s="7" t="str">
        <f t="shared" si="138"/>
        <v/>
      </c>
      <c r="BA206" s="7" t="str">
        <f t="shared" si="139"/>
        <v/>
      </c>
      <c r="BB206" s="7" t="str">
        <f t="shared" si="162"/>
        <v/>
      </c>
      <c r="BC206" s="7" t="str">
        <f t="shared" si="163"/>
        <v/>
      </c>
      <c r="BD206" s="7" t="str">
        <f t="shared" si="164"/>
        <v/>
      </c>
      <c r="BE206" s="7" t="str">
        <f t="shared" si="165"/>
        <v/>
      </c>
      <c r="BF206" s="7" t="str">
        <f t="shared" si="118"/>
        <v/>
      </c>
      <c r="BG206" s="7" t="str">
        <f t="shared" si="119"/>
        <v/>
      </c>
      <c r="BH206" s="7" t="str">
        <f t="shared" si="166"/>
        <v/>
      </c>
      <c r="BI206" s="7" t="str">
        <f t="shared" si="167"/>
        <v/>
      </c>
      <c r="BJ206" s="7" t="str">
        <f t="shared" si="168"/>
        <v/>
      </c>
      <c r="BK206" s="7" t="str">
        <f t="shared" si="140"/>
        <v/>
      </c>
      <c r="BL206" s="7" t="str">
        <f t="shared" si="141"/>
        <v/>
      </c>
      <c r="BM206" s="7" t="str">
        <f t="shared" si="142"/>
        <v/>
      </c>
      <c r="BN206" s="7" t="str">
        <f t="shared" si="143"/>
        <v/>
      </c>
      <c r="BO206" s="7" t="str">
        <f t="shared" si="144"/>
        <v/>
      </c>
      <c r="BP206" s="7" t="str">
        <f t="shared" si="145"/>
        <v/>
      </c>
      <c r="BQ206" s="7" t="str">
        <f t="shared" si="146"/>
        <v/>
      </c>
      <c r="BR206" s="7" t="str">
        <f t="shared" si="147"/>
        <v/>
      </c>
      <c r="BS206" s="7" t="str">
        <f t="shared" si="148"/>
        <v/>
      </c>
      <c r="BT206" s="7" t="str">
        <f t="shared" si="149"/>
        <v/>
      </c>
      <c r="BU206" s="7" t="str">
        <f t="shared" si="150"/>
        <v/>
      </c>
      <c r="BV206" s="7" t="str">
        <f t="shared" si="151"/>
        <v/>
      </c>
      <c r="BW206" s="7" t="str">
        <f t="shared" si="126"/>
        <v/>
      </c>
      <c r="BX206" s="7" t="str">
        <f t="shared" si="152"/>
        <v/>
      </c>
      <c r="BY206" s="7" t="str">
        <f t="shared" si="153"/>
        <v/>
      </c>
      <c r="BZ206" s="7">
        <f t="shared" si="154"/>
        <v>6.6666666709352285E-2</v>
      </c>
      <c r="CA206" s="7" t="str">
        <f t="shared" si="155"/>
        <v/>
      </c>
      <c r="CB206" s="54"/>
      <c r="CC206" s="13"/>
      <c r="CD206" s="13"/>
      <c r="CE206" s="13"/>
      <c r="CF206" s="13"/>
      <c r="CG206" s="13"/>
      <c r="CH206" s="13"/>
      <c r="CI206" s="13"/>
      <c r="CJ206" s="13"/>
      <c r="CL206" s="21"/>
    </row>
    <row r="207" spans="2:90" ht="16.5" customHeight="1" thickBot="1" x14ac:dyDescent="0.3">
      <c r="B207" s="114" t="s">
        <v>106</v>
      </c>
      <c r="C207" s="114" t="s">
        <v>190</v>
      </c>
      <c r="D207" s="115">
        <v>4</v>
      </c>
      <c r="E207" s="117">
        <f t="shared" si="156"/>
        <v>44451</v>
      </c>
      <c r="F207" s="118">
        <f t="shared" si="157"/>
        <v>0.30208333333333331</v>
      </c>
      <c r="G207" s="22">
        <v>0.30416666666666664</v>
      </c>
      <c r="H207" s="5">
        <f t="shared" si="127"/>
        <v>4.9999999988358468E-2</v>
      </c>
      <c r="I207" s="6">
        <f t="shared" si="128"/>
        <v>44451.302083333336</v>
      </c>
      <c r="J207" s="6">
        <f t="shared" si="129"/>
        <v>44451.304166666669</v>
      </c>
      <c r="K207" s="23" t="s">
        <v>21</v>
      </c>
      <c r="L207" s="3" t="str">
        <f t="shared" si="158"/>
        <v/>
      </c>
      <c r="M207" s="2">
        <f>IF(OR(K207="Rota",K207="Desliza"),(IF((MAX(N$36:N206))&gt;F$17,(MAX(N$36:N206)),F$17)),N206)</f>
        <v>6555</v>
      </c>
      <c r="N207" s="42">
        <v>6555</v>
      </c>
      <c r="O207" s="2">
        <f t="shared" si="159"/>
        <v>0</v>
      </c>
      <c r="P207" s="3" t="str">
        <f t="shared" si="160"/>
        <v/>
      </c>
      <c r="Q207" s="24"/>
      <c r="R207" s="24"/>
      <c r="S207" s="24"/>
      <c r="T207" s="132" t="str">
        <f t="shared" si="120"/>
        <v/>
      </c>
      <c r="U207" s="25"/>
      <c r="V207" s="25"/>
      <c r="W207" s="24"/>
      <c r="X207" s="26"/>
      <c r="Y207" s="25"/>
      <c r="Z207" s="25"/>
      <c r="AA207" s="3" t="str">
        <f t="shared" si="161"/>
        <v/>
      </c>
      <c r="AB207" s="24"/>
      <c r="AC207" s="26"/>
      <c r="AD207" s="25"/>
      <c r="AE207" s="54"/>
      <c r="AF207" s="54" t="s">
        <v>149</v>
      </c>
      <c r="AG207" s="54"/>
      <c r="AH207" s="54"/>
      <c r="AI207" s="54"/>
      <c r="AJ207" s="54"/>
      <c r="AK207" s="25"/>
      <c r="AL207" s="54" t="str">
        <f t="shared" si="121"/>
        <v/>
      </c>
      <c r="AM207" s="200" t="str">
        <f t="shared" si="122"/>
        <v/>
      </c>
      <c r="AN207" s="201" t="str">
        <f t="shared" si="123"/>
        <v/>
      </c>
      <c r="AO207" s="200" t="str">
        <f t="shared" si="130"/>
        <v/>
      </c>
      <c r="AP207" s="200" t="str">
        <f t="shared" si="124"/>
        <v/>
      </c>
      <c r="AQ207" s="200" t="str">
        <f t="shared" si="125"/>
        <v/>
      </c>
      <c r="AR207" s="200" t="str">
        <f t="shared" si="131"/>
        <v/>
      </c>
      <c r="AS207" s="200">
        <f t="shared" si="132"/>
        <v>0.1</v>
      </c>
      <c r="AT207" s="200" t="str">
        <f t="shared" si="133"/>
        <v/>
      </c>
      <c r="AU207" s="200">
        <f t="shared" si="134"/>
        <v>4.9999999988358468E-2</v>
      </c>
      <c r="AV207" s="54"/>
      <c r="AW207" s="200" t="str">
        <f t="shared" si="135"/>
        <v/>
      </c>
      <c r="AX207" s="201" t="str">
        <f t="shared" si="136"/>
        <v/>
      </c>
      <c r="AY207" s="7" t="str">
        <f t="shared" si="137"/>
        <v/>
      </c>
      <c r="AZ207" s="7" t="str">
        <f t="shared" si="138"/>
        <v/>
      </c>
      <c r="BA207" s="7" t="str">
        <f t="shared" si="139"/>
        <v/>
      </c>
      <c r="BB207" s="7" t="str">
        <f t="shared" si="162"/>
        <v/>
      </c>
      <c r="BC207" s="7" t="str">
        <f t="shared" si="163"/>
        <v/>
      </c>
      <c r="BD207" s="7" t="str">
        <f t="shared" si="164"/>
        <v/>
      </c>
      <c r="BE207" s="7" t="str">
        <f t="shared" si="165"/>
        <v/>
      </c>
      <c r="BF207" s="7" t="str">
        <f t="shared" si="118"/>
        <v/>
      </c>
      <c r="BG207" s="7" t="str">
        <f t="shared" si="119"/>
        <v/>
      </c>
      <c r="BH207" s="7" t="str">
        <f t="shared" si="166"/>
        <v/>
      </c>
      <c r="BI207" s="7" t="str">
        <f t="shared" si="167"/>
        <v/>
      </c>
      <c r="BJ207" s="7" t="str">
        <f t="shared" si="168"/>
        <v/>
      </c>
      <c r="BK207" s="7" t="str">
        <f t="shared" si="140"/>
        <v/>
      </c>
      <c r="BL207" s="7" t="str">
        <f t="shared" si="141"/>
        <v/>
      </c>
      <c r="BM207" s="7" t="str">
        <f t="shared" si="142"/>
        <v/>
      </c>
      <c r="BN207" s="7" t="str">
        <f t="shared" si="143"/>
        <v/>
      </c>
      <c r="BO207" s="7" t="str">
        <f t="shared" si="144"/>
        <v/>
      </c>
      <c r="BP207" s="7" t="str">
        <f t="shared" si="145"/>
        <v/>
      </c>
      <c r="BQ207" s="7" t="str">
        <f t="shared" si="146"/>
        <v/>
      </c>
      <c r="BR207" s="7" t="str">
        <f t="shared" si="147"/>
        <v/>
      </c>
      <c r="BS207" s="7" t="str">
        <f t="shared" si="148"/>
        <v/>
      </c>
      <c r="BT207" s="7" t="str">
        <f t="shared" si="149"/>
        <v/>
      </c>
      <c r="BU207" s="7" t="str">
        <f t="shared" si="150"/>
        <v/>
      </c>
      <c r="BV207" s="7" t="str">
        <f t="shared" si="151"/>
        <v/>
      </c>
      <c r="BW207" s="7" t="str">
        <f t="shared" si="126"/>
        <v/>
      </c>
      <c r="BX207" s="7">
        <f t="shared" si="152"/>
        <v>4.9999999988358468E-2</v>
      </c>
      <c r="BY207" s="7" t="str">
        <f t="shared" si="153"/>
        <v/>
      </c>
      <c r="BZ207" s="7" t="str">
        <f t="shared" si="154"/>
        <v/>
      </c>
      <c r="CA207" s="7" t="str">
        <f t="shared" si="155"/>
        <v/>
      </c>
      <c r="CB207" s="54"/>
      <c r="CC207" s="13"/>
      <c r="CD207" s="13"/>
      <c r="CE207" s="13"/>
      <c r="CF207" s="13"/>
      <c r="CG207" s="13"/>
      <c r="CH207" s="13"/>
      <c r="CI207" s="13"/>
      <c r="CJ207" s="13"/>
      <c r="CL207" s="21"/>
    </row>
    <row r="208" spans="2:90" ht="16.5" customHeight="1" thickBot="1" x14ac:dyDescent="0.3">
      <c r="B208" s="114" t="s">
        <v>106</v>
      </c>
      <c r="C208" s="114" t="s">
        <v>190</v>
      </c>
      <c r="D208" s="115">
        <v>4</v>
      </c>
      <c r="E208" s="117">
        <f t="shared" si="156"/>
        <v>44451</v>
      </c>
      <c r="F208" s="118">
        <f t="shared" si="157"/>
        <v>0.30416666666666664</v>
      </c>
      <c r="G208" s="22">
        <v>0.30972222222222223</v>
      </c>
      <c r="H208" s="5">
        <f t="shared" si="127"/>
        <v>0.13333333324408159</v>
      </c>
      <c r="I208" s="6">
        <f t="shared" si="128"/>
        <v>44451.304166666669</v>
      </c>
      <c r="J208" s="6">
        <f t="shared" si="129"/>
        <v>44451.30972222222</v>
      </c>
      <c r="K208" s="23" t="s">
        <v>141</v>
      </c>
      <c r="L208" s="3" t="str">
        <f t="shared" si="158"/>
        <v/>
      </c>
      <c r="M208" s="2">
        <f>IF(OR(K208="Rota",K208="Desliza"),(IF((MAX(N$36:N207))&gt;F$17,(MAX(N$36:N207)),F$17)),N207)</f>
        <v>6555</v>
      </c>
      <c r="N208" s="42">
        <v>6555</v>
      </c>
      <c r="O208" s="2">
        <f t="shared" si="159"/>
        <v>0</v>
      </c>
      <c r="P208" s="3" t="str">
        <f t="shared" si="160"/>
        <v/>
      </c>
      <c r="Q208" s="24"/>
      <c r="R208" s="24"/>
      <c r="S208" s="24"/>
      <c r="T208" s="132" t="str">
        <f t="shared" si="120"/>
        <v/>
      </c>
      <c r="U208" s="25"/>
      <c r="V208" s="25"/>
      <c r="W208" s="24"/>
      <c r="X208" s="26"/>
      <c r="Y208" s="25"/>
      <c r="Z208" s="25"/>
      <c r="AA208" s="3" t="str">
        <f t="shared" si="161"/>
        <v/>
      </c>
      <c r="AB208" s="24"/>
      <c r="AC208" s="26"/>
      <c r="AD208" s="25"/>
      <c r="AE208" s="54"/>
      <c r="AF208" s="54" t="s">
        <v>149</v>
      </c>
      <c r="AG208" s="54"/>
      <c r="AH208" s="54"/>
      <c r="AI208" s="54"/>
      <c r="AJ208" s="54"/>
      <c r="AK208" s="25"/>
      <c r="AL208" s="54" t="str">
        <f t="shared" si="121"/>
        <v/>
      </c>
      <c r="AM208" s="200" t="str">
        <f t="shared" si="122"/>
        <v/>
      </c>
      <c r="AN208" s="201" t="str">
        <f t="shared" si="123"/>
        <v/>
      </c>
      <c r="AO208" s="200" t="str">
        <f t="shared" si="130"/>
        <v/>
      </c>
      <c r="AP208" s="200" t="str">
        <f t="shared" si="124"/>
        <v/>
      </c>
      <c r="AQ208" s="200">
        <f t="shared" si="125"/>
        <v>8.3000000000000004E-2</v>
      </c>
      <c r="AR208" s="200" t="str">
        <f t="shared" si="131"/>
        <v/>
      </c>
      <c r="AS208" s="200" t="str">
        <f t="shared" si="132"/>
        <v/>
      </c>
      <c r="AT208" s="200" t="str">
        <f t="shared" si="133"/>
        <v/>
      </c>
      <c r="AU208" s="200">
        <f t="shared" si="134"/>
        <v>0.13333333324408159</v>
      </c>
      <c r="AV208" s="54"/>
      <c r="AW208" s="200" t="str">
        <f t="shared" si="135"/>
        <v/>
      </c>
      <c r="AX208" s="201" t="str">
        <f t="shared" si="136"/>
        <v/>
      </c>
      <c r="AY208" s="7" t="str">
        <f t="shared" si="137"/>
        <v/>
      </c>
      <c r="AZ208" s="7" t="str">
        <f t="shared" si="138"/>
        <v/>
      </c>
      <c r="BA208" s="7" t="str">
        <f t="shared" si="139"/>
        <v/>
      </c>
      <c r="BB208" s="7" t="str">
        <f t="shared" si="162"/>
        <v/>
      </c>
      <c r="BC208" s="7" t="str">
        <f t="shared" si="163"/>
        <v/>
      </c>
      <c r="BD208" s="7" t="str">
        <f t="shared" si="164"/>
        <v/>
      </c>
      <c r="BE208" s="7" t="str">
        <f t="shared" si="165"/>
        <v/>
      </c>
      <c r="BF208" s="7" t="str">
        <f t="shared" si="118"/>
        <v/>
      </c>
      <c r="BG208" s="7" t="str">
        <f t="shared" si="119"/>
        <v/>
      </c>
      <c r="BH208" s="7" t="str">
        <f t="shared" si="166"/>
        <v/>
      </c>
      <c r="BI208" s="7" t="str">
        <f t="shared" si="167"/>
        <v/>
      </c>
      <c r="BJ208" s="7" t="str">
        <f t="shared" si="168"/>
        <v/>
      </c>
      <c r="BK208" s="7" t="str">
        <f t="shared" si="140"/>
        <v/>
      </c>
      <c r="BL208" s="7" t="str">
        <f t="shared" si="141"/>
        <v/>
      </c>
      <c r="BM208" s="7" t="str">
        <f t="shared" si="142"/>
        <v/>
      </c>
      <c r="BN208" s="7" t="str">
        <f t="shared" si="143"/>
        <v/>
      </c>
      <c r="BO208" s="7" t="str">
        <f t="shared" si="144"/>
        <v/>
      </c>
      <c r="BP208" s="7" t="str">
        <f t="shared" si="145"/>
        <v/>
      </c>
      <c r="BQ208" s="7" t="str">
        <f t="shared" si="146"/>
        <v/>
      </c>
      <c r="BR208" s="7" t="str">
        <f t="shared" si="147"/>
        <v/>
      </c>
      <c r="BS208" s="7" t="str">
        <f t="shared" si="148"/>
        <v/>
      </c>
      <c r="BT208" s="7" t="str">
        <f t="shared" si="149"/>
        <v/>
      </c>
      <c r="BU208" s="7" t="str">
        <f t="shared" si="150"/>
        <v/>
      </c>
      <c r="BV208" s="7">
        <f t="shared" si="151"/>
        <v>0.13333333324408159</v>
      </c>
      <c r="BW208" s="7" t="str">
        <f t="shared" si="126"/>
        <v/>
      </c>
      <c r="BX208" s="7" t="str">
        <f t="shared" si="152"/>
        <v/>
      </c>
      <c r="BY208" s="7" t="str">
        <f t="shared" si="153"/>
        <v/>
      </c>
      <c r="BZ208" s="7" t="str">
        <f t="shared" si="154"/>
        <v/>
      </c>
      <c r="CA208" s="7" t="str">
        <f t="shared" si="155"/>
        <v/>
      </c>
      <c r="CB208" s="54"/>
      <c r="CC208" s="13"/>
      <c r="CD208" s="13"/>
      <c r="CE208" s="13"/>
      <c r="CF208" s="13"/>
      <c r="CG208" s="13"/>
      <c r="CH208" s="13"/>
      <c r="CI208" s="13"/>
      <c r="CJ208" s="13"/>
      <c r="CL208" s="21"/>
    </row>
    <row r="209" spans="2:90" ht="16.5" customHeight="1" thickBot="1" x14ac:dyDescent="0.3">
      <c r="B209" s="114" t="s">
        <v>106</v>
      </c>
      <c r="C209" s="114" t="s">
        <v>190</v>
      </c>
      <c r="D209" s="115">
        <v>4</v>
      </c>
      <c r="E209" s="117">
        <f t="shared" si="156"/>
        <v>44451</v>
      </c>
      <c r="F209" s="118">
        <f t="shared" si="157"/>
        <v>0.30972222222222223</v>
      </c>
      <c r="G209" s="22">
        <v>0.31180555555555556</v>
      </c>
      <c r="H209" s="5">
        <f t="shared" si="127"/>
        <v>4.9999999988358468E-2</v>
      </c>
      <c r="I209" s="6">
        <f t="shared" si="128"/>
        <v>44451.30972222222</v>
      </c>
      <c r="J209" s="6">
        <f t="shared" si="129"/>
        <v>44451.311805555553</v>
      </c>
      <c r="K209" s="23" t="s">
        <v>12</v>
      </c>
      <c r="L209" s="3">
        <f t="shared" si="158"/>
        <v>4.9999999988358468E-2</v>
      </c>
      <c r="M209" s="2">
        <f>IF(OR(K209="Rota",K209="Desliza"),(IF((MAX(N$36:N208))&gt;F$17,(MAX(N$36:N208)),F$17)),N208)</f>
        <v>6555</v>
      </c>
      <c r="N209" s="42">
        <v>6555</v>
      </c>
      <c r="O209" s="2">
        <f t="shared" si="159"/>
        <v>0</v>
      </c>
      <c r="P209" s="3" t="str">
        <f t="shared" si="160"/>
        <v/>
      </c>
      <c r="Q209" s="24"/>
      <c r="R209" s="24"/>
      <c r="S209" s="24"/>
      <c r="T209" s="132" t="str">
        <f t="shared" si="120"/>
        <v/>
      </c>
      <c r="U209" s="25"/>
      <c r="V209" s="25"/>
      <c r="W209" s="24"/>
      <c r="X209" s="26"/>
      <c r="Y209" s="25"/>
      <c r="Z209" s="25"/>
      <c r="AA209" s="3" t="str">
        <f t="shared" si="161"/>
        <v/>
      </c>
      <c r="AB209" s="24"/>
      <c r="AC209" s="26"/>
      <c r="AD209" s="25"/>
      <c r="AE209" s="54"/>
      <c r="AF209" s="54" t="s">
        <v>149</v>
      </c>
      <c r="AG209" s="54"/>
      <c r="AH209" s="54"/>
      <c r="AI209" s="54"/>
      <c r="AJ209" s="54"/>
      <c r="AK209" s="25"/>
      <c r="AL209" s="54" t="str">
        <f t="shared" si="121"/>
        <v/>
      </c>
      <c r="AM209" s="200" t="str">
        <f t="shared" si="122"/>
        <v/>
      </c>
      <c r="AN209" s="201" t="str">
        <f t="shared" si="123"/>
        <v/>
      </c>
      <c r="AO209" s="200" t="str">
        <f t="shared" si="130"/>
        <v/>
      </c>
      <c r="AP209" s="200" t="str">
        <f t="shared" si="124"/>
        <v/>
      </c>
      <c r="AQ209" s="200" t="str">
        <f t="shared" si="125"/>
        <v/>
      </c>
      <c r="AR209" s="200" t="str">
        <f t="shared" si="131"/>
        <v/>
      </c>
      <c r="AS209" s="200" t="str">
        <f t="shared" si="132"/>
        <v/>
      </c>
      <c r="AT209" s="200" t="str">
        <f t="shared" si="133"/>
        <v/>
      </c>
      <c r="AU209" s="200">
        <f t="shared" si="134"/>
        <v>4.9999999988358468E-2</v>
      </c>
      <c r="AV209" s="54"/>
      <c r="AW209" s="200" t="str">
        <f t="shared" si="135"/>
        <v/>
      </c>
      <c r="AX209" s="201" t="str">
        <f t="shared" si="136"/>
        <v/>
      </c>
      <c r="AY209" s="7" t="str">
        <f t="shared" si="137"/>
        <v/>
      </c>
      <c r="AZ209" s="7" t="str">
        <f t="shared" si="138"/>
        <v/>
      </c>
      <c r="BA209" s="7" t="str">
        <f t="shared" si="139"/>
        <v/>
      </c>
      <c r="BB209" s="7" t="str">
        <f t="shared" si="162"/>
        <v/>
      </c>
      <c r="BC209" s="7" t="str">
        <f t="shared" si="163"/>
        <v/>
      </c>
      <c r="BD209" s="7" t="str">
        <f t="shared" si="164"/>
        <v/>
      </c>
      <c r="BE209" s="7" t="str">
        <f t="shared" si="165"/>
        <v/>
      </c>
      <c r="BF209" s="7" t="str">
        <f t="shared" si="118"/>
        <v/>
      </c>
      <c r="BG209" s="7" t="str">
        <f t="shared" si="119"/>
        <v/>
      </c>
      <c r="BH209" s="7" t="str">
        <f t="shared" si="166"/>
        <v/>
      </c>
      <c r="BI209" s="7" t="str">
        <f t="shared" si="167"/>
        <v/>
      </c>
      <c r="BJ209" s="7" t="str">
        <f t="shared" si="168"/>
        <v/>
      </c>
      <c r="BK209" s="7" t="str">
        <f t="shared" si="140"/>
        <v/>
      </c>
      <c r="BL209" s="7" t="str">
        <f t="shared" si="141"/>
        <v/>
      </c>
      <c r="BM209" s="7" t="str">
        <f t="shared" si="142"/>
        <v/>
      </c>
      <c r="BN209" s="7" t="str">
        <f t="shared" si="143"/>
        <v/>
      </c>
      <c r="BO209" s="7" t="str">
        <f t="shared" si="144"/>
        <v/>
      </c>
      <c r="BP209" s="7" t="str">
        <f t="shared" si="145"/>
        <v/>
      </c>
      <c r="BQ209" s="7" t="str">
        <f t="shared" si="146"/>
        <v/>
      </c>
      <c r="BR209" s="7" t="str">
        <f t="shared" si="147"/>
        <v/>
      </c>
      <c r="BS209" s="7" t="str">
        <f t="shared" si="148"/>
        <v/>
      </c>
      <c r="BT209" s="7" t="str">
        <f t="shared" si="149"/>
        <v/>
      </c>
      <c r="BU209" s="7" t="str">
        <f t="shared" si="150"/>
        <v/>
      </c>
      <c r="BV209" s="7" t="str">
        <f t="shared" si="151"/>
        <v/>
      </c>
      <c r="BW209" s="7" t="str">
        <f t="shared" si="126"/>
        <v/>
      </c>
      <c r="BX209" s="7" t="str">
        <f t="shared" si="152"/>
        <v/>
      </c>
      <c r="BY209" s="7" t="str">
        <f t="shared" si="153"/>
        <v/>
      </c>
      <c r="BZ209" s="7" t="str">
        <f t="shared" si="154"/>
        <v/>
      </c>
      <c r="CA209" s="7" t="str">
        <f t="shared" si="155"/>
        <v/>
      </c>
      <c r="CB209" s="54"/>
      <c r="CC209" s="13"/>
      <c r="CD209" s="13"/>
      <c r="CE209" s="13"/>
      <c r="CF209" s="13"/>
      <c r="CG209" s="13"/>
      <c r="CH209" s="13"/>
      <c r="CI209" s="13"/>
      <c r="CJ209" s="13"/>
      <c r="CL209" s="21"/>
    </row>
    <row r="210" spans="2:90" ht="16.5" customHeight="1" thickBot="1" x14ac:dyDescent="0.3">
      <c r="B210" s="114" t="s">
        <v>106</v>
      </c>
      <c r="C210" s="114" t="s">
        <v>190</v>
      </c>
      <c r="D210" s="115">
        <v>4</v>
      </c>
      <c r="E210" s="117">
        <f t="shared" si="156"/>
        <v>44451</v>
      </c>
      <c r="F210" s="118">
        <f t="shared" si="157"/>
        <v>0.31180555555555556</v>
      </c>
      <c r="G210" s="22">
        <v>0.31527777777777777</v>
      </c>
      <c r="H210" s="5">
        <f t="shared" si="127"/>
        <v>8.3333333430346102E-2</v>
      </c>
      <c r="I210" s="6">
        <f t="shared" si="128"/>
        <v>44451.311805555553</v>
      </c>
      <c r="J210" s="6">
        <f t="shared" si="129"/>
        <v>44451.31527777778</v>
      </c>
      <c r="K210" s="23" t="s">
        <v>142</v>
      </c>
      <c r="L210" s="3" t="str">
        <f t="shared" si="158"/>
        <v/>
      </c>
      <c r="M210" s="2">
        <f>IF(OR(K210="Rota",K210="Desliza"),(IF((MAX(N$36:N209))&gt;F$17,(MAX(N$36:N209)),F$17)),N209)</f>
        <v>6555</v>
      </c>
      <c r="N210" s="42"/>
      <c r="O210" s="2" t="str">
        <f t="shared" si="159"/>
        <v/>
      </c>
      <c r="P210" s="3" t="str">
        <f t="shared" si="160"/>
        <v/>
      </c>
      <c r="Q210" s="24"/>
      <c r="R210" s="24"/>
      <c r="S210" s="24"/>
      <c r="T210" s="132" t="str">
        <f t="shared" si="120"/>
        <v/>
      </c>
      <c r="U210" s="25"/>
      <c r="V210" s="25"/>
      <c r="W210" s="24"/>
      <c r="X210" s="26"/>
      <c r="Y210" s="25"/>
      <c r="Z210" s="25"/>
      <c r="AA210" s="3" t="str">
        <f t="shared" si="161"/>
        <v/>
      </c>
      <c r="AB210" s="24"/>
      <c r="AC210" s="26"/>
      <c r="AD210" s="25"/>
      <c r="AE210" s="54"/>
      <c r="AF210" s="54" t="s">
        <v>149</v>
      </c>
      <c r="AG210" s="54"/>
      <c r="AH210" s="54"/>
      <c r="AI210" s="54"/>
      <c r="AJ210" s="54"/>
      <c r="AK210" s="25"/>
      <c r="AL210" s="54" t="str">
        <f t="shared" si="121"/>
        <v/>
      </c>
      <c r="AM210" s="200" t="str">
        <f t="shared" si="122"/>
        <v/>
      </c>
      <c r="AN210" s="201" t="str">
        <f t="shared" si="123"/>
        <v/>
      </c>
      <c r="AO210" s="200" t="str">
        <f t="shared" si="130"/>
        <v/>
      </c>
      <c r="AP210" s="200" t="str">
        <f t="shared" si="124"/>
        <v/>
      </c>
      <c r="AQ210" s="200" t="str">
        <f t="shared" si="125"/>
        <v/>
      </c>
      <c r="AR210" s="200" t="str">
        <f t="shared" si="131"/>
        <v/>
      </c>
      <c r="AS210" s="200" t="str">
        <f t="shared" si="132"/>
        <v/>
      </c>
      <c r="AT210" s="200" t="str">
        <f t="shared" si="133"/>
        <v/>
      </c>
      <c r="AU210" s="200" t="str">
        <f t="shared" si="134"/>
        <v/>
      </c>
      <c r="AV210" s="54">
        <v>0.54999999987194315</v>
      </c>
      <c r="AW210" s="200" t="str">
        <f t="shared" si="135"/>
        <v/>
      </c>
      <c r="AX210" s="201" t="str">
        <f t="shared" si="136"/>
        <v/>
      </c>
      <c r="AY210" s="7" t="str">
        <f t="shared" si="137"/>
        <v/>
      </c>
      <c r="AZ210" s="7" t="str">
        <f t="shared" si="138"/>
        <v/>
      </c>
      <c r="BA210" s="7" t="str">
        <f t="shared" si="139"/>
        <v/>
      </c>
      <c r="BB210" s="7" t="str">
        <f t="shared" si="162"/>
        <v/>
      </c>
      <c r="BC210" s="7" t="str">
        <f t="shared" si="163"/>
        <v/>
      </c>
      <c r="BD210" s="7" t="str">
        <f t="shared" si="164"/>
        <v/>
      </c>
      <c r="BE210" s="7" t="str">
        <f t="shared" si="165"/>
        <v/>
      </c>
      <c r="BF210" s="7" t="str">
        <f t="shared" si="118"/>
        <v/>
      </c>
      <c r="BG210" s="7" t="str">
        <f t="shared" si="119"/>
        <v/>
      </c>
      <c r="BH210" s="7" t="str">
        <f t="shared" si="166"/>
        <v/>
      </c>
      <c r="BI210" s="7" t="str">
        <f t="shared" si="167"/>
        <v/>
      </c>
      <c r="BJ210" s="7" t="str">
        <f t="shared" si="168"/>
        <v/>
      </c>
      <c r="BK210" s="7" t="str">
        <f t="shared" si="140"/>
        <v/>
      </c>
      <c r="BL210" s="7" t="str">
        <f t="shared" si="141"/>
        <v/>
      </c>
      <c r="BM210" s="7" t="str">
        <f t="shared" si="142"/>
        <v/>
      </c>
      <c r="BN210" s="7" t="str">
        <f t="shared" si="143"/>
        <v/>
      </c>
      <c r="BO210" s="7" t="str">
        <f t="shared" si="144"/>
        <v/>
      </c>
      <c r="BP210" s="7" t="str">
        <f t="shared" si="145"/>
        <v/>
      </c>
      <c r="BQ210" s="7" t="str">
        <f t="shared" si="146"/>
        <v/>
      </c>
      <c r="BR210" s="7" t="str">
        <f t="shared" si="147"/>
        <v/>
      </c>
      <c r="BS210" s="7" t="str">
        <f t="shared" si="148"/>
        <v/>
      </c>
      <c r="BT210" s="7" t="str">
        <f t="shared" si="149"/>
        <v/>
      </c>
      <c r="BU210" s="7" t="str">
        <f t="shared" si="150"/>
        <v/>
      </c>
      <c r="BV210" s="7" t="str">
        <f t="shared" si="151"/>
        <v/>
      </c>
      <c r="BW210" s="7" t="str">
        <f t="shared" si="126"/>
        <v/>
      </c>
      <c r="BX210" s="7" t="str">
        <f t="shared" si="152"/>
        <v/>
      </c>
      <c r="BY210" s="7" t="str">
        <f t="shared" si="153"/>
        <v/>
      </c>
      <c r="BZ210" s="7" t="str">
        <f t="shared" si="154"/>
        <v/>
      </c>
      <c r="CA210" s="7" t="str">
        <f t="shared" si="155"/>
        <v/>
      </c>
      <c r="CB210" s="54"/>
      <c r="CC210" s="13"/>
      <c r="CD210" s="13"/>
      <c r="CE210" s="13"/>
      <c r="CF210" s="13"/>
      <c r="CG210" s="13"/>
      <c r="CH210" s="13"/>
      <c r="CI210" s="13"/>
      <c r="CJ210" s="13"/>
      <c r="CL210" s="21"/>
    </row>
    <row r="211" spans="2:90" ht="16.5" customHeight="1" thickBot="1" x14ac:dyDescent="0.3">
      <c r="B211" s="114" t="s">
        <v>106</v>
      </c>
      <c r="C211" s="114" t="s">
        <v>190</v>
      </c>
      <c r="D211" s="115">
        <v>4</v>
      </c>
      <c r="E211" s="117">
        <f t="shared" si="156"/>
        <v>44451</v>
      </c>
      <c r="F211" s="118">
        <f t="shared" si="157"/>
        <v>0.31527777777777777</v>
      </c>
      <c r="G211" s="22">
        <v>0.33124999999999999</v>
      </c>
      <c r="H211" s="5">
        <f t="shared" si="127"/>
        <v>0.38333333336049691</v>
      </c>
      <c r="I211" s="6">
        <f t="shared" si="128"/>
        <v>44451.31527777778</v>
      </c>
      <c r="J211" s="6">
        <f t="shared" si="129"/>
        <v>44451.331250000003</v>
      </c>
      <c r="K211" s="23" t="s">
        <v>17</v>
      </c>
      <c r="L211" s="3" t="str">
        <f t="shared" si="158"/>
        <v/>
      </c>
      <c r="M211" s="2">
        <f>IF(OR(K211="Rota",K211="Desliza"),(IF((MAX(N$36:N210))&gt;F$17,(MAX(N$36:N210)),F$17)),N210)</f>
        <v>6555</v>
      </c>
      <c r="N211" s="42">
        <v>6650</v>
      </c>
      <c r="O211" s="2">
        <f t="shared" si="159"/>
        <v>95</v>
      </c>
      <c r="P211" s="3">
        <f t="shared" si="160"/>
        <v>247.8260869389604</v>
      </c>
      <c r="Q211" s="24"/>
      <c r="R211" s="24"/>
      <c r="S211" s="24">
        <v>110</v>
      </c>
      <c r="T211" s="132">
        <f t="shared" si="120"/>
        <v>110</v>
      </c>
      <c r="U211" s="25">
        <v>35</v>
      </c>
      <c r="V211" s="25">
        <v>1200</v>
      </c>
      <c r="W211" s="24">
        <v>25</v>
      </c>
      <c r="X211" s="26">
        <v>12</v>
      </c>
      <c r="Y211" s="25">
        <v>2965</v>
      </c>
      <c r="Z211" s="25">
        <v>2965</v>
      </c>
      <c r="AA211" s="3" t="str">
        <f t="shared" si="161"/>
        <v/>
      </c>
      <c r="AB211" s="24"/>
      <c r="AC211" s="26"/>
      <c r="AD211" s="25"/>
      <c r="AE211" s="54"/>
      <c r="AF211" s="54" t="s">
        <v>149</v>
      </c>
      <c r="AG211" s="54"/>
      <c r="AH211" s="54"/>
      <c r="AI211" s="54"/>
      <c r="AJ211" s="54"/>
      <c r="AK211" s="25"/>
      <c r="AL211" s="54">
        <f t="shared" si="121"/>
        <v>120</v>
      </c>
      <c r="AM211" s="200">
        <f t="shared" si="122"/>
        <v>175</v>
      </c>
      <c r="AN211" s="201">
        <f t="shared" si="123"/>
        <v>120</v>
      </c>
      <c r="AO211" s="200" t="str">
        <f t="shared" si="130"/>
        <v/>
      </c>
      <c r="AP211" s="200" t="str">
        <f t="shared" si="124"/>
        <v/>
      </c>
      <c r="AQ211" s="200" t="str">
        <f t="shared" si="125"/>
        <v/>
      </c>
      <c r="AR211" s="200" t="str">
        <f t="shared" si="131"/>
        <v/>
      </c>
      <c r="AS211" s="200" t="str">
        <f t="shared" si="132"/>
        <v/>
      </c>
      <c r="AT211" s="200">
        <f t="shared" si="133"/>
        <v>95</v>
      </c>
      <c r="AU211" s="200">
        <f t="shared" si="134"/>
        <v>0.38333333336049691</v>
      </c>
      <c r="AV211" s="54">
        <v>0.68333333329064772</v>
      </c>
      <c r="AW211" s="200">
        <f t="shared" si="135"/>
        <v>139.02439025258684</v>
      </c>
      <c r="AX211" s="201">
        <f t="shared" si="136"/>
        <v>247.8260869389604</v>
      </c>
      <c r="AY211" s="7" t="str">
        <f t="shared" si="137"/>
        <v/>
      </c>
      <c r="AZ211" s="7">
        <f t="shared" si="138"/>
        <v>139.02439025258684</v>
      </c>
      <c r="BA211" s="7" t="str">
        <f t="shared" si="139"/>
        <v/>
      </c>
      <c r="BB211" s="7">
        <f t="shared" si="162"/>
        <v>95</v>
      </c>
      <c r="BC211" s="7" t="str">
        <f t="shared" si="163"/>
        <v/>
      </c>
      <c r="BD211" s="7" t="str">
        <f t="shared" si="164"/>
        <v/>
      </c>
      <c r="BE211" s="7" t="str">
        <f t="shared" si="165"/>
        <v/>
      </c>
      <c r="BF211" s="7">
        <f t="shared" si="118"/>
        <v>95</v>
      </c>
      <c r="BG211" s="7" t="str">
        <f t="shared" si="119"/>
        <v/>
      </c>
      <c r="BH211" s="7" t="str">
        <f t="shared" si="166"/>
        <v/>
      </c>
      <c r="BI211" s="7" t="str">
        <f t="shared" si="167"/>
        <v/>
      </c>
      <c r="BJ211" s="7" t="str">
        <f t="shared" si="168"/>
        <v/>
      </c>
      <c r="BK211" s="7" t="str">
        <f t="shared" si="140"/>
        <v/>
      </c>
      <c r="BL211" s="7" t="str">
        <f t="shared" si="141"/>
        <v/>
      </c>
      <c r="BM211" s="7" t="str">
        <f t="shared" si="142"/>
        <v/>
      </c>
      <c r="BN211" s="7" t="str">
        <f t="shared" si="143"/>
        <v/>
      </c>
      <c r="BO211" s="7" t="str">
        <f t="shared" si="144"/>
        <v/>
      </c>
      <c r="BP211" s="7" t="str">
        <f t="shared" si="145"/>
        <v/>
      </c>
      <c r="BQ211" s="7" t="str">
        <f t="shared" si="146"/>
        <v/>
      </c>
      <c r="BR211" s="7" t="str">
        <f t="shared" si="147"/>
        <v/>
      </c>
      <c r="BS211" s="7" t="str">
        <f t="shared" si="148"/>
        <v/>
      </c>
      <c r="BT211" s="7" t="str">
        <f t="shared" si="149"/>
        <v/>
      </c>
      <c r="BU211" s="7" t="str">
        <f t="shared" si="150"/>
        <v/>
      </c>
      <c r="BV211" s="7" t="str">
        <f t="shared" si="151"/>
        <v/>
      </c>
      <c r="BW211" s="7" t="str">
        <f t="shared" si="126"/>
        <v/>
      </c>
      <c r="BX211" s="7" t="str">
        <f t="shared" si="152"/>
        <v/>
      </c>
      <c r="BY211" s="7" t="str">
        <f t="shared" si="153"/>
        <v/>
      </c>
      <c r="BZ211" s="7" t="str">
        <f t="shared" si="154"/>
        <v/>
      </c>
      <c r="CA211" s="7" t="str">
        <f t="shared" si="155"/>
        <v/>
      </c>
      <c r="CB211" s="54"/>
      <c r="CC211" s="13"/>
      <c r="CD211" s="13"/>
      <c r="CE211" s="13"/>
      <c r="CF211" s="13"/>
      <c r="CG211" s="13"/>
      <c r="CH211" s="13"/>
      <c r="CI211" s="13"/>
      <c r="CJ211" s="13"/>
      <c r="CL211" s="21"/>
    </row>
    <row r="212" spans="2:90" ht="16.5" customHeight="1" thickBot="1" x14ac:dyDescent="0.3">
      <c r="B212" s="114" t="s">
        <v>106</v>
      </c>
      <c r="C212" s="114" t="s">
        <v>190</v>
      </c>
      <c r="D212" s="115">
        <v>4</v>
      </c>
      <c r="E212" s="117">
        <f t="shared" si="156"/>
        <v>44451</v>
      </c>
      <c r="F212" s="118">
        <f t="shared" si="157"/>
        <v>0.33124999999999999</v>
      </c>
      <c r="G212" s="22">
        <v>0.33680555555555558</v>
      </c>
      <c r="H212" s="5">
        <f t="shared" si="127"/>
        <v>0.13333333324408159</v>
      </c>
      <c r="I212" s="6">
        <f t="shared" si="128"/>
        <v>44451.331250000003</v>
      </c>
      <c r="J212" s="6">
        <f t="shared" si="129"/>
        <v>44451.336805555555</v>
      </c>
      <c r="K212" s="23" t="s">
        <v>21</v>
      </c>
      <c r="L212" s="3" t="str">
        <f t="shared" si="158"/>
        <v/>
      </c>
      <c r="M212" s="2">
        <f>IF(OR(K212="Rota",K212="Desliza"),(IF((MAX(N$36:N211))&gt;F$17,(MAX(N$36:N211)),F$17)),N211)</f>
        <v>6650</v>
      </c>
      <c r="N212" s="42">
        <v>6650</v>
      </c>
      <c r="O212" s="2">
        <f t="shared" si="159"/>
        <v>0</v>
      </c>
      <c r="P212" s="3" t="str">
        <f t="shared" si="160"/>
        <v/>
      </c>
      <c r="Q212" s="24"/>
      <c r="R212" s="24"/>
      <c r="S212" s="24"/>
      <c r="T212" s="132" t="str">
        <f t="shared" si="120"/>
        <v/>
      </c>
      <c r="U212" s="25"/>
      <c r="V212" s="25"/>
      <c r="W212" s="24"/>
      <c r="X212" s="26"/>
      <c r="Y212" s="25"/>
      <c r="Z212" s="25"/>
      <c r="AA212" s="3" t="str">
        <f t="shared" si="161"/>
        <v/>
      </c>
      <c r="AB212" s="24"/>
      <c r="AC212" s="26"/>
      <c r="AD212" s="25"/>
      <c r="AE212" s="54"/>
      <c r="AF212" s="54" t="s">
        <v>149</v>
      </c>
      <c r="AG212" s="54"/>
      <c r="AH212" s="54"/>
      <c r="AI212" s="54"/>
      <c r="AJ212" s="54"/>
      <c r="AK212" s="25"/>
      <c r="AL212" s="54" t="str">
        <f t="shared" si="121"/>
        <v/>
      </c>
      <c r="AM212" s="200" t="str">
        <f t="shared" si="122"/>
        <v/>
      </c>
      <c r="AN212" s="201" t="str">
        <f t="shared" si="123"/>
        <v/>
      </c>
      <c r="AO212" s="200" t="str">
        <f t="shared" si="130"/>
        <v/>
      </c>
      <c r="AP212" s="200" t="str">
        <f t="shared" si="124"/>
        <v/>
      </c>
      <c r="AQ212" s="200" t="str">
        <f t="shared" si="125"/>
        <v/>
      </c>
      <c r="AR212" s="200" t="str">
        <f t="shared" si="131"/>
        <v/>
      </c>
      <c r="AS212" s="200">
        <f t="shared" si="132"/>
        <v>0.1</v>
      </c>
      <c r="AT212" s="200" t="str">
        <f t="shared" si="133"/>
        <v/>
      </c>
      <c r="AU212" s="200">
        <f t="shared" si="134"/>
        <v>0.13333333324408159</v>
      </c>
      <c r="AV212" s="54">
        <v>1.2666666666045785</v>
      </c>
      <c r="AW212" s="200" t="str">
        <f t="shared" si="135"/>
        <v/>
      </c>
      <c r="AX212" s="201" t="str">
        <f t="shared" si="136"/>
        <v/>
      </c>
      <c r="AY212" s="7" t="str">
        <f t="shared" si="137"/>
        <v/>
      </c>
      <c r="AZ212" s="7" t="str">
        <f t="shared" si="138"/>
        <v/>
      </c>
      <c r="BA212" s="7" t="str">
        <f t="shared" si="139"/>
        <v/>
      </c>
      <c r="BB212" s="7" t="str">
        <f t="shared" si="162"/>
        <v/>
      </c>
      <c r="BC212" s="7" t="str">
        <f t="shared" si="163"/>
        <v/>
      </c>
      <c r="BD212" s="7" t="str">
        <f t="shared" si="164"/>
        <v/>
      </c>
      <c r="BE212" s="7" t="str">
        <f t="shared" si="165"/>
        <v/>
      </c>
      <c r="BF212" s="7" t="str">
        <f t="shared" si="118"/>
        <v/>
      </c>
      <c r="BG212" s="7" t="str">
        <f t="shared" si="119"/>
        <v/>
      </c>
      <c r="BH212" s="7" t="str">
        <f t="shared" si="166"/>
        <v/>
      </c>
      <c r="BI212" s="7" t="str">
        <f t="shared" si="167"/>
        <v/>
      </c>
      <c r="BJ212" s="7" t="str">
        <f t="shared" si="168"/>
        <v/>
      </c>
      <c r="BK212" s="7" t="str">
        <f t="shared" si="140"/>
        <v/>
      </c>
      <c r="BL212" s="7" t="str">
        <f t="shared" si="141"/>
        <v/>
      </c>
      <c r="BM212" s="7" t="str">
        <f t="shared" si="142"/>
        <v/>
      </c>
      <c r="BN212" s="7" t="str">
        <f t="shared" si="143"/>
        <v/>
      </c>
      <c r="BO212" s="7" t="str">
        <f t="shared" si="144"/>
        <v/>
      </c>
      <c r="BP212" s="7" t="str">
        <f t="shared" si="145"/>
        <v/>
      </c>
      <c r="BQ212" s="7" t="str">
        <f t="shared" si="146"/>
        <v/>
      </c>
      <c r="BR212" s="7" t="str">
        <f t="shared" si="147"/>
        <v/>
      </c>
      <c r="BS212" s="7" t="str">
        <f t="shared" si="148"/>
        <v/>
      </c>
      <c r="BT212" s="7" t="str">
        <f t="shared" si="149"/>
        <v/>
      </c>
      <c r="BU212" s="7" t="str">
        <f t="shared" si="150"/>
        <v/>
      </c>
      <c r="BV212" s="7" t="str">
        <f t="shared" si="151"/>
        <v/>
      </c>
      <c r="BW212" s="7" t="str">
        <f t="shared" si="126"/>
        <v/>
      </c>
      <c r="BX212" s="7">
        <f t="shared" si="152"/>
        <v>0.13333333324408159</v>
      </c>
      <c r="BY212" s="7" t="str">
        <f t="shared" si="153"/>
        <v/>
      </c>
      <c r="BZ212" s="7" t="str">
        <f t="shared" si="154"/>
        <v/>
      </c>
      <c r="CA212" s="7" t="str">
        <f t="shared" si="155"/>
        <v/>
      </c>
      <c r="CB212" s="54"/>
      <c r="CC212" s="13"/>
      <c r="CD212" s="13"/>
      <c r="CE212" s="13"/>
      <c r="CF212" s="13"/>
      <c r="CG212" s="13"/>
      <c r="CH212" s="13"/>
      <c r="CI212" s="13"/>
      <c r="CJ212" s="13"/>
      <c r="CL212" s="21"/>
    </row>
    <row r="213" spans="2:90" ht="16.5" customHeight="1" thickBot="1" x14ac:dyDescent="0.3">
      <c r="B213" s="114" t="s">
        <v>106</v>
      </c>
      <c r="C213" s="114" t="s">
        <v>190</v>
      </c>
      <c r="D213" s="115">
        <v>4</v>
      </c>
      <c r="E213" s="117">
        <f t="shared" si="156"/>
        <v>44451</v>
      </c>
      <c r="F213" s="118">
        <f t="shared" si="157"/>
        <v>0.33680555555555558</v>
      </c>
      <c r="G213" s="22">
        <v>0.34166666666666662</v>
      </c>
      <c r="H213" s="5">
        <f t="shared" si="127"/>
        <v>0.11666666669771075</v>
      </c>
      <c r="I213" s="6">
        <f t="shared" si="128"/>
        <v>44451.336805555555</v>
      </c>
      <c r="J213" s="6">
        <f t="shared" si="129"/>
        <v>44451.341666666667</v>
      </c>
      <c r="K213" s="23" t="s">
        <v>141</v>
      </c>
      <c r="L213" s="3" t="str">
        <f t="shared" si="158"/>
        <v/>
      </c>
      <c r="M213" s="2">
        <f>IF(OR(K213="Rota",K213="Desliza"),(IF((MAX(N$36:N212))&gt;F$17,(MAX(N$36:N212)),F$17)),N212)</f>
        <v>6650</v>
      </c>
      <c r="N213" s="42">
        <v>6650</v>
      </c>
      <c r="O213" s="2">
        <f t="shared" si="159"/>
        <v>0</v>
      </c>
      <c r="P213" s="3" t="str">
        <f t="shared" si="160"/>
        <v/>
      </c>
      <c r="Q213" s="24"/>
      <c r="R213" s="24"/>
      <c r="S213" s="24"/>
      <c r="T213" s="132" t="str">
        <f t="shared" si="120"/>
        <v/>
      </c>
      <c r="U213" s="25"/>
      <c r="V213" s="25"/>
      <c r="W213" s="24"/>
      <c r="X213" s="26"/>
      <c r="Y213" s="25"/>
      <c r="Z213" s="25"/>
      <c r="AA213" s="3" t="str">
        <f t="shared" si="161"/>
        <v/>
      </c>
      <c r="AB213" s="24"/>
      <c r="AC213" s="26"/>
      <c r="AD213" s="25"/>
      <c r="AE213" s="54"/>
      <c r="AF213" s="54" t="s">
        <v>149</v>
      </c>
      <c r="AG213" s="54"/>
      <c r="AH213" s="54"/>
      <c r="AI213" s="54"/>
      <c r="AJ213" s="54"/>
      <c r="AK213" s="25"/>
      <c r="AL213" s="54" t="str">
        <f t="shared" si="121"/>
        <v/>
      </c>
      <c r="AM213" s="200" t="str">
        <f t="shared" si="122"/>
        <v/>
      </c>
      <c r="AN213" s="201" t="str">
        <f t="shared" si="123"/>
        <v/>
      </c>
      <c r="AO213" s="200" t="str">
        <f t="shared" si="130"/>
        <v/>
      </c>
      <c r="AP213" s="200" t="str">
        <f t="shared" si="124"/>
        <v/>
      </c>
      <c r="AQ213" s="200">
        <f t="shared" si="125"/>
        <v>8.3000000000000004E-2</v>
      </c>
      <c r="AR213" s="200" t="str">
        <f t="shared" si="131"/>
        <v/>
      </c>
      <c r="AS213" s="200" t="str">
        <f t="shared" si="132"/>
        <v/>
      </c>
      <c r="AT213" s="200" t="str">
        <f t="shared" si="133"/>
        <v/>
      </c>
      <c r="AU213" s="200">
        <f t="shared" si="134"/>
        <v>0.11666666669771075</v>
      </c>
      <c r="AV213" s="54">
        <v>0.76666666672099382</v>
      </c>
      <c r="AW213" s="200" t="str">
        <f t="shared" si="135"/>
        <v/>
      </c>
      <c r="AX213" s="201" t="str">
        <f t="shared" si="136"/>
        <v/>
      </c>
      <c r="AY213" s="7" t="str">
        <f t="shared" si="137"/>
        <v/>
      </c>
      <c r="AZ213" s="7" t="str">
        <f t="shared" si="138"/>
        <v/>
      </c>
      <c r="BA213" s="7" t="str">
        <f t="shared" si="139"/>
        <v/>
      </c>
      <c r="BB213" s="7" t="str">
        <f t="shared" si="162"/>
        <v/>
      </c>
      <c r="BC213" s="7" t="str">
        <f t="shared" si="163"/>
        <v/>
      </c>
      <c r="BD213" s="7" t="str">
        <f t="shared" si="164"/>
        <v/>
      </c>
      <c r="BE213" s="7" t="str">
        <f t="shared" si="165"/>
        <v/>
      </c>
      <c r="BF213" s="7" t="str">
        <f t="shared" si="118"/>
        <v/>
      </c>
      <c r="BG213" s="7" t="str">
        <f t="shared" si="119"/>
        <v/>
      </c>
      <c r="BH213" s="7" t="str">
        <f t="shared" si="166"/>
        <v/>
      </c>
      <c r="BI213" s="7" t="str">
        <f t="shared" si="167"/>
        <v/>
      </c>
      <c r="BJ213" s="7" t="str">
        <f t="shared" si="168"/>
        <v/>
      </c>
      <c r="BK213" s="7" t="str">
        <f t="shared" si="140"/>
        <v/>
      </c>
      <c r="BL213" s="7" t="str">
        <f t="shared" si="141"/>
        <v/>
      </c>
      <c r="BM213" s="7" t="str">
        <f t="shared" si="142"/>
        <v/>
      </c>
      <c r="BN213" s="7" t="str">
        <f t="shared" si="143"/>
        <v/>
      </c>
      <c r="BO213" s="7" t="str">
        <f t="shared" si="144"/>
        <v/>
      </c>
      <c r="BP213" s="7" t="str">
        <f t="shared" si="145"/>
        <v/>
      </c>
      <c r="BQ213" s="7" t="str">
        <f t="shared" si="146"/>
        <v/>
      </c>
      <c r="BR213" s="7" t="str">
        <f t="shared" si="147"/>
        <v/>
      </c>
      <c r="BS213" s="7" t="str">
        <f t="shared" si="148"/>
        <v/>
      </c>
      <c r="BT213" s="7" t="str">
        <f t="shared" si="149"/>
        <v/>
      </c>
      <c r="BU213" s="7" t="str">
        <f t="shared" si="150"/>
        <v/>
      </c>
      <c r="BV213" s="7">
        <f t="shared" si="151"/>
        <v>0.11666666669771075</v>
      </c>
      <c r="BW213" s="7" t="str">
        <f t="shared" si="126"/>
        <v/>
      </c>
      <c r="BX213" s="7" t="str">
        <f t="shared" si="152"/>
        <v/>
      </c>
      <c r="BY213" s="7" t="str">
        <f t="shared" si="153"/>
        <v/>
      </c>
      <c r="BZ213" s="7" t="str">
        <f t="shared" si="154"/>
        <v/>
      </c>
      <c r="CA213" s="7" t="str">
        <f t="shared" si="155"/>
        <v/>
      </c>
      <c r="CB213" s="54"/>
      <c r="CC213" s="13"/>
      <c r="CD213" s="13"/>
      <c r="CE213" s="13"/>
      <c r="CF213" s="13"/>
      <c r="CG213" s="13"/>
      <c r="CH213" s="13"/>
      <c r="CI213" s="13"/>
      <c r="CJ213" s="13"/>
      <c r="CL213" s="21"/>
    </row>
    <row r="214" spans="2:90" ht="16.5" customHeight="1" thickBot="1" x14ac:dyDescent="0.3">
      <c r="B214" s="114" t="s">
        <v>106</v>
      </c>
      <c r="C214" s="114" t="s">
        <v>190</v>
      </c>
      <c r="D214" s="115">
        <v>4</v>
      </c>
      <c r="E214" s="117">
        <f t="shared" si="156"/>
        <v>44451</v>
      </c>
      <c r="F214" s="118">
        <f t="shared" si="157"/>
        <v>0.34166666666666662</v>
      </c>
      <c r="G214" s="22">
        <v>0.34375</v>
      </c>
      <c r="H214" s="5">
        <f t="shared" si="127"/>
        <v>4.9999999988358468E-2</v>
      </c>
      <c r="I214" s="6">
        <f t="shared" si="128"/>
        <v>44451.341666666667</v>
      </c>
      <c r="J214" s="6">
        <f t="shared" si="129"/>
        <v>44451.34375</v>
      </c>
      <c r="K214" s="23" t="s">
        <v>5</v>
      </c>
      <c r="L214" s="3" t="str">
        <f t="shared" si="158"/>
        <v/>
      </c>
      <c r="M214" s="2">
        <f>IF(OR(K214="Rota",K214="Desliza"),(IF((MAX(N$36:N213))&gt;F$17,(MAX(N$36:N213)),F$17)),N213)</f>
        <v>6650</v>
      </c>
      <c r="N214" s="42">
        <v>6650</v>
      </c>
      <c r="O214" s="2">
        <f t="shared" si="159"/>
        <v>0</v>
      </c>
      <c r="P214" s="3" t="str">
        <f t="shared" si="160"/>
        <v/>
      </c>
      <c r="Q214" s="24"/>
      <c r="R214" s="24"/>
      <c r="S214" s="24"/>
      <c r="T214" s="132" t="str">
        <f t="shared" si="120"/>
        <v/>
      </c>
      <c r="U214" s="25"/>
      <c r="V214" s="25"/>
      <c r="W214" s="24"/>
      <c r="X214" s="26"/>
      <c r="Y214" s="25"/>
      <c r="Z214" s="25"/>
      <c r="AA214" s="3" t="str">
        <f t="shared" si="161"/>
        <v/>
      </c>
      <c r="AB214" s="24"/>
      <c r="AC214" s="26"/>
      <c r="AD214" s="25"/>
      <c r="AE214" s="54"/>
      <c r="AF214" s="54" t="s">
        <v>149</v>
      </c>
      <c r="AG214" s="54"/>
      <c r="AH214" s="54"/>
      <c r="AI214" s="54"/>
      <c r="AJ214" s="54"/>
      <c r="AK214" s="25"/>
      <c r="AL214" s="54" t="str">
        <f t="shared" si="121"/>
        <v/>
      </c>
      <c r="AM214" s="200" t="str">
        <f t="shared" si="122"/>
        <v/>
      </c>
      <c r="AN214" s="201" t="str">
        <f t="shared" si="123"/>
        <v/>
      </c>
      <c r="AO214" s="200" t="str">
        <f t="shared" si="130"/>
        <v/>
      </c>
      <c r="AP214" s="200" t="str">
        <f t="shared" si="124"/>
        <v/>
      </c>
      <c r="AQ214" s="200" t="str">
        <f t="shared" si="125"/>
        <v/>
      </c>
      <c r="AR214" s="200">
        <f t="shared" si="131"/>
        <v>0.05</v>
      </c>
      <c r="AS214" s="200" t="str">
        <f t="shared" si="132"/>
        <v/>
      </c>
      <c r="AT214" s="200" t="str">
        <f t="shared" si="133"/>
        <v/>
      </c>
      <c r="AU214" s="200">
        <f t="shared" si="134"/>
        <v>4.9999999988358468E-2</v>
      </c>
      <c r="AV214" s="54">
        <v>0.45000000006984919</v>
      </c>
      <c r="AW214" s="200" t="str">
        <f t="shared" si="135"/>
        <v/>
      </c>
      <c r="AX214" s="201" t="str">
        <f t="shared" si="136"/>
        <v/>
      </c>
      <c r="AY214" s="7" t="str">
        <f t="shared" si="137"/>
        <v/>
      </c>
      <c r="AZ214" s="7" t="str">
        <f t="shared" si="138"/>
        <v/>
      </c>
      <c r="BA214" s="7" t="str">
        <f t="shared" si="139"/>
        <v/>
      </c>
      <c r="BB214" s="7" t="str">
        <f t="shared" si="162"/>
        <v/>
      </c>
      <c r="BC214" s="7" t="str">
        <f t="shared" si="163"/>
        <v/>
      </c>
      <c r="BD214" s="7" t="str">
        <f t="shared" si="164"/>
        <v/>
      </c>
      <c r="BE214" s="7" t="str">
        <f t="shared" si="165"/>
        <v/>
      </c>
      <c r="BF214" s="7" t="str">
        <f t="shared" si="118"/>
        <v/>
      </c>
      <c r="BG214" s="7" t="str">
        <f t="shared" si="119"/>
        <v/>
      </c>
      <c r="BH214" s="7" t="str">
        <f t="shared" si="166"/>
        <v/>
      </c>
      <c r="BI214" s="7" t="str">
        <f t="shared" si="167"/>
        <v/>
      </c>
      <c r="BJ214" s="7" t="str">
        <f t="shared" si="168"/>
        <v/>
      </c>
      <c r="BK214" s="7" t="str">
        <f t="shared" si="140"/>
        <v/>
      </c>
      <c r="BL214" s="7" t="str">
        <f t="shared" si="141"/>
        <v/>
      </c>
      <c r="BM214" s="7" t="str">
        <f t="shared" si="142"/>
        <v/>
      </c>
      <c r="BN214" s="7" t="str">
        <f t="shared" si="143"/>
        <v/>
      </c>
      <c r="BO214" s="7" t="str">
        <f t="shared" si="144"/>
        <v/>
      </c>
      <c r="BP214" s="7" t="str">
        <f t="shared" si="145"/>
        <v/>
      </c>
      <c r="BQ214" s="7" t="str">
        <f t="shared" si="146"/>
        <v/>
      </c>
      <c r="BR214" s="7" t="str">
        <f t="shared" si="147"/>
        <v/>
      </c>
      <c r="BS214" s="7" t="str">
        <f t="shared" si="148"/>
        <v/>
      </c>
      <c r="BT214" s="7" t="str">
        <f t="shared" si="149"/>
        <v/>
      </c>
      <c r="BU214" s="7" t="str">
        <f t="shared" si="150"/>
        <v/>
      </c>
      <c r="BV214" s="7" t="str">
        <f t="shared" si="151"/>
        <v/>
      </c>
      <c r="BW214" s="7" t="str">
        <f t="shared" si="126"/>
        <v/>
      </c>
      <c r="BX214" s="7" t="str">
        <f t="shared" si="152"/>
        <v/>
      </c>
      <c r="BY214" s="7" t="str">
        <f t="shared" si="153"/>
        <v/>
      </c>
      <c r="BZ214" s="7">
        <f t="shared" si="154"/>
        <v>4.9999999988358468E-2</v>
      </c>
      <c r="CA214" s="7" t="str">
        <f t="shared" si="155"/>
        <v/>
      </c>
      <c r="CB214" s="54"/>
      <c r="CC214" s="13"/>
      <c r="CD214" s="13"/>
      <c r="CE214" s="13"/>
      <c r="CF214" s="13"/>
      <c r="CG214" s="13"/>
      <c r="CH214" s="13"/>
      <c r="CI214" s="13"/>
      <c r="CJ214" s="13"/>
      <c r="CL214" s="21"/>
    </row>
    <row r="215" spans="2:90" ht="16.5" customHeight="1" thickBot="1" x14ac:dyDescent="0.3">
      <c r="B215" s="114" t="s">
        <v>146</v>
      </c>
      <c r="C215" s="114" t="s">
        <v>190</v>
      </c>
      <c r="D215" s="115">
        <v>4</v>
      </c>
      <c r="E215" s="117">
        <f t="shared" si="156"/>
        <v>44451</v>
      </c>
      <c r="F215" s="118">
        <f t="shared" si="157"/>
        <v>0.34375</v>
      </c>
      <c r="G215" s="22">
        <v>0.34722222222222227</v>
      </c>
      <c r="H215" s="5">
        <f t="shared" si="127"/>
        <v>8.3333333255723119E-2</v>
      </c>
      <c r="I215" s="6">
        <f t="shared" si="128"/>
        <v>44451.34375</v>
      </c>
      <c r="J215" s="6">
        <f t="shared" si="129"/>
        <v>44451.347222222219</v>
      </c>
      <c r="K215" s="23" t="s">
        <v>142</v>
      </c>
      <c r="L215" s="3" t="str">
        <f t="shared" si="158"/>
        <v/>
      </c>
      <c r="M215" s="2">
        <f>IF(OR(K215="Rota",K215="Desliza"),(IF((MAX(N$36:N214))&gt;F$17,(MAX(N$36:N214)),F$17)),N214)</f>
        <v>6650</v>
      </c>
      <c r="N215" s="42"/>
      <c r="O215" s="2" t="str">
        <f t="shared" si="159"/>
        <v/>
      </c>
      <c r="P215" s="3" t="str">
        <f t="shared" si="160"/>
        <v/>
      </c>
      <c r="Q215" s="24"/>
      <c r="R215" s="24"/>
      <c r="S215" s="24"/>
      <c r="T215" s="132" t="str">
        <f t="shared" si="120"/>
        <v/>
      </c>
      <c r="U215" s="25"/>
      <c r="V215" s="25"/>
      <c r="W215" s="24"/>
      <c r="X215" s="26"/>
      <c r="Y215" s="25"/>
      <c r="Z215" s="25"/>
      <c r="AA215" s="3" t="str">
        <f t="shared" si="161"/>
        <v/>
      </c>
      <c r="AB215" s="24"/>
      <c r="AC215" s="26"/>
      <c r="AD215" s="25"/>
      <c r="AE215" s="54"/>
      <c r="AF215" s="54" t="s">
        <v>149</v>
      </c>
      <c r="AG215" s="54"/>
      <c r="AH215" s="54"/>
      <c r="AI215" s="54"/>
      <c r="AJ215" s="54"/>
      <c r="AK215" s="25"/>
      <c r="AL215" s="54" t="str">
        <f t="shared" si="121"/>
        <v/>
      </c>
      <c r="AM215" s="200" t="str">
        <f t="shared" si="122"/>
        <v/>
      </c>
      <c r="AN215" s="201" t="str">
        <f t="shared" si="123"/>
        <v/>
      </c>
      <c r="AO215" s="200" t="str">
        <f t="shared" si="130"/>
        <v/>
      </c>
      <c r="AP215" s="200" t="str">
        <f t="shared" si="124"/>
        <v/>
      </c>
      <c r="AQ215" s="200" t="str">
        <f t="shared" si="125"/>
        <v/>
      </c>
      <c r="AR215" s="200" t="str">
        <f t="shared" si="131"/>
        <v/>
      </c>
      <c r="AS215" s="200" t="str">
        <f t="shared" si="132"/>
        <v/>
      </c>
      <c r="AT215" s="200" t="str">
        <f t="shared" si="133"/>
        <v/>
      </c>
      <c r="AU215" s="200" t="str">
        <f t="shared" si="134"/>
        <v/>
      </c>
      <c r="AV215" s="54" t="s">
        <v>216</v>
      </c>
      <c r="AW215" s="200" t="str">
        <f t="shared" si="135"/>
        <v/>
      </c>
      <c r="AX215" s="201" t="str">
        <f t="shared" si="136"/>
        <v/>
      </c>
      <c r="AY215" s="7" t="str">
        <f t="shared" si="137"/>
        <v/>
      </c>
      <c r="AZ215" s="7" t="str">
        <f t="shared" si="138"/>
        <v/>
      </c>
      <c r="BA215" s="7" t="str">
        <f t="shared" si="139"/>
        <v/>
      </c>
      <c r="BB215" s="7" t="str">
        <f t="shared" si="162"/>
        <v/>
      </c>
      <c r="BC215" s="7" t="str">
        <f t="shared" si="163"/>
        <v/>
      </c>
      <c r="BD215" s="7" t="str">
        <f t="shared" si="164"/>
        <v/>
      </c>
      <c r="BE215" s="7" t="str">
        <f t="shared" si="165"/>
        <v/>
      </c>
      <c r="BF215" s="7" t="str">
        <f t="shared" si="118"/>
        <v/>
      </c>
      <c r="BG215" s="7" t="str">
        <f t="shared" si="119"/>
        <v/>
      </c>
      <c r="BH215" s="7" t="str">
        <f t="shared" si="166"/>
        <v/>
      </c>
      <c r="BI215" s="7" t="str">
        <f t="shared" si="167"/>
        <v/>
      </c>
      <c r="BJ215" s="7" t="str">
        <f t="shared" si="168"/>
        <v/>
      </c>
      <c r="BK215" s="7" t="str">
        <f t="shared" si="140"/>
        <v/>
      </c>
      <c r="BL215" s="7" t="str">
        <f t="shared" si="141"/>
        <v/>
      </c>
      <c r="BM215" s="7" t="str">
        <f t="shared" si="142"/>
        <v/>
      </c>
      <c r="BN215" s="7" t="str">
        <f t="shared" si="143"/>
        <v/>
      </c>
      <c r="BO215" s="7" t="str">
        <f t="shared" si="144"/>
        <v/>
      </c>
      <c r="BP215" s="7" t="str">
        <f t="shared" si="145"/>
        <v/>
      </c>
      <c r="BQ215" s="7" t="str">
        <f t="shared" si="146"/>
        <v/>
      </c>
      <c r="BR215" s="7" t="str">
        <f t="shared" si="147"/>
        <v/>
      </c>
      <c r="BS215" s="7" t="str">
        <f t="shared" si="148"/>
        <v/>
      </c>
      <c r="BT215" s="7" t="str">
        <f t="shared" si="149"/>
        <v/>
      </c>
      <c r="BU215" s="7" t="str">
        <f t="shared" si="150"/>
        <v/>
      </c>
      <c r="BV215" s="7" t="str">
        <f t="shared" si="151"/>
        <v/>
      </c>
      <c r="BW215" s="7" t="str">
        <f t="shared" si="126"/>
        <v/>
      </c>
      <c r="BX215" s="7" t="str">
        <f t="shared" si="152"/>
        <v/>
      </c>
      <c r="BY215" s="7" t="str">
        <f t="shared" si="153"/>
        <v/>
      </c>
      <c r="BZ215" s="7" t="str">
        <f t="shared" si="154"/>
        <v/>
      </c>
      <c r="CA215" s="7" t="str">
        <f t="shared" si="155"/>
        <v/>
      </c>
      <c r="CB215" s="54"/>
      <c r="CC215" s="13"/>
      <c r="CD215" s="13"/>
      <c r="CE215" s="13"/>
      <c r="CF215" s="13"/>
      <c r="CG215" s="13"/>
      <c r="CH215" s="13"/>
      <c r="CI215" s="13"/>
      <c r="CJ215" s="13"/>
      <c r="CL215" s="21"/>
    </row>
    <row r="216" spans="2:90" ht="16.5" customHeight="1" thickBot="1" x14ac:dyDescent="0.3">
      <c r="B216" s="114" t="s">
        <v>146</v>
      </c>
      <c r="C216" s="114" t="s">
        <v>190</v>
      </c>
      <c r="D216" s="115">
        <v>4</v>
      </c>
      <c r="E216" s="117">
        <f t="shared" si="156"/>
        <v>44451</v>
      </c>
      <c r="F216" s="118">
        <f t="shared" si="157"/>
        <v>0.34722222222222227</v>
      </c>
      <c r="G216" s="22">
        <v>0.36388888888888887</v>
      </c>
      <c r="H216" s="5">
        <f t="shared" si="127"/>
        <v>0.40000000008149073</v>
      </c>
      <c r="I216" s="6">
        <f t="shared" si="128"/>
        <v>44451.347222222219</v>
      </c>
      <c r="J216" s="6">
        <f t="shared" si="129"/>
        <v>44451.363888888889</v>
      </c>
      <c r="K216" s="23" t="s">
        <v>17</v>
      </c>
      <c r="L216" s="3" t="str">
        <f t="shared" si="158"/>
        <v/>
      </c>
      <c r="M216" s="2">
        <f>IF(OR(K216="Rota",K216="Desliza"),(IF((MAX(N$36:N215))&gt;F$17,(MAX(N$36:N215)),F$17)),N215)</f>
        <v>6650</v>
      </c>
      <c r="N216" s="42">
        <v>6744</v>
      </c>
      <c r="O216" s="2">
        <f t="shared" si="159"/>
        <v>94</v>
      </c>
      <c r="P216" s="3">
        <f t="shared" si="160"/>
        <v>234.9999999521242</v>
      </c>
      <c r="Q216" s="24"/>
      <c r="R216" s="24"/>
      <c r="S216" s="24">
        <v>110</v>
      </c>
      <c r="T216" s="132">
        <f t="shared" si="120"/>
        <v>110</v>
      </c>
      <c r="U216" s="25">
        <v>35</v>
      </c>
      <c r="V216" s="25">
        <v>1200</v>
      </c>
      <c r="W216" s="24">
        <v>20</v>
      </c>
      <c r="X216" s="26">
        <v>12</v>
      </c>
      <c r="Y216" s="25">
        <v>2715</v>
      </c>
      <c r="Z216" s="25">
        <v>2715</v>
      </c>
      <c r="AA216" s="3" t="str">
        <f t="shared" si="161"/>
        <v/>
      </c>
      <c r="AB216" s="24">
        <v>194</v>
      </c>
      <c r="AC216" s="26">
        <v>244</v>
      </c>
      <c r="AD216" s="25">
        <v>196</v>
      </c>
      <c r="AE216" s="54"/>
      <c r="AF216" s="54" t="s">
        <v>149</v>
      </c>
      <c r="AG216" s="54"/>
      <c r="AH216" s="54"/>
      <c r="AI216" s="54"/>
      <c r="AJ216" s="54"/>
      <c r="AK216" s="25"/>
      <c r="AL216" s="54">
        <f t="shared" si="121"/>
        <v>120</v>
      </c>
      <c r="AM216" s="200">
        <f t="shared" si="122"/>
        <v>175</v>
      </c>
      <c r="AN216" s="201">
        <f t="shared" si="123"/>
        <v>120</v>
      </c>
      <c r="AO216" s="200" t="str">
        <f t="shared" si="130"/>
        <v/>
      </c>
      <c r="AP216" s="200" t="str">
        <f t="shared" si="124"/>
        <v/>
      </c>
      <c r="AQ216" s="200" t="str">
        <f t="shared" si="125"/>
        <v/>
      </c>
      <c r="AR216" s="200" t="str">
        <f t="shared" si="131"/>
        <v/>
      </c>
      <c r="AS216" s="200" t="str">
        <f t="shared" si="132"/>
        <v/>
      </c>
      <c r="AT216" s="200">
        <f t="shared" si="133"/>
        <v>94</v>
      </c>
      <c r="AU216" s="200">
        <f t="shared" si="134"/>
        <v>0.40000000008149073</v>
      </c>
      <c r="AV216" s="54">
        <v>0.70000000001164153</v>
      </c>
      <c r="AW216" s="200">
        <f t="shared" si="135"/>
        <v>134.28571428348101</v>
      </c>
      <c r="AX216" s="201">
        <f t="shared" si="136"/>
        <v>234.9999999521242</v>
      </c>
      <c r="AY216" s="7" t="str">
        <f t="shared" si="137"/>
        <v/>
      </c>
      <c r="AZ216" s="7">
        <f t="shared" si="138"/>
        <v>134.28571428348101</v>
      </c>
      <c r="BA216" s="7" t="str">
        <f t="shared" si="139"/>
        <v/>
      </c>
      <c r="BB216" s="7">
        <f t="shared" si="162"/>
        <v>94</v>
      </c>
      <c r="BC216" s="7" t="str">
        <f t="shared" si="163"/>
        <v/>
      </c>
      <c r="BD216" s="7" t="str">
        <f t="shared" si="164"/>
        <v/>
      </c>
      <c r="BE216" s="7" t="str">
        <f t="shared" si="165"/>
        <v/>
      </c>
      <c r="BF216" s="7">
        <f t="shared" si="118"/>
        <v>94</v>
      </c>
      <c r="BG216" s="7" t="str">
        <f t="shared" si="119"/>
        <v/>
      </c>
      <c r="BH216" s="7" t="str">
        <f t="shared" si="166"/>
        <v/>
      </c>
      <c r="BI216" s="7" t="str">
        <f t="shared" si="167"/>
        <v/>
      </c>
      <c r="BJ216" s="7" t="str">
        <f t="shared" si="168"/>
        <v/>
      </c>
      <c r="BK216" s="7" t="str">
        <f t="shared" si="140"/>
        <v/>
      </c>
      <c r="BL216" s="7" t="str">
        <f t="shared" si="141"/>
        <v/>
      </c>
      <c r="BM216" s="7" t="str">
        <f t="shared" si="142"/>
        <v/>
      </c>
      <c r="BN216" s="7" t="str">
        <f t="shared" si="143"/>
        <v/>
      </c>
      <c r="BO216" s="7" t="str">
        <f t="shared" si="144"/>
        <v/>
      </c>
      <c r="BP216" s="7" t="str">
        <f t="shared" si="145"/>
        <v/>
      </c>
      <c r="BQ216" s="7" t="str">
        <f t="shared" si="146"/>
        <v/>
      </c>
      <c r="BR216" s="7" t="str">
        <f t="shared" si="147"/>
        <v/>
      </c>
      <c r="BS216" s="7" t="str">
        <f t="shared" si="148"/>
        <v/>
      </c>
      <c r="BT216" s="7" t="str">
        <f t="shared" si="149"/>
        <v/>
      </c>
      <c r="BU216" s="7" t="str">
        <f t="shared" si="150"/>
        <v/>
      </c>
      <c r="BV216" s="7" t="str">
        <f t="shared" si="151"/>
        <v/>
      </c>
      <c r="BW216" s="7" t="str">
        <f t="shared" si="126"/>
        <v/>
      </c>
      <c r="BX216" s="7" t="str">
        <f t="shared" si="152"/>
        <v/>
      </c>
      <c r="BY216" s="7" t="str">
        <f t="shared" si="153"/>
        <v/>
      </c>
      <c r="BZ216" s="7" t="str">
        <f t="shared" si="154"/>
        <v/>
      </c>
      <c r="CA216" s="7" t="str">
        <f t="shared" si="155"/>
        <v/>
      </c>
      <c r="CB216" s="54"/>
      <c r="CC216" s="13"/>
      <c r="CD216" s="13"/>
      <c r="CE216" s="13"/>
      <c r="CF216" s="13"/>
      <c r="CG216" s="13"/>
      <c r="CH216" s="13"/>
      <c r="CI216" s="13"/>
      <c r="CJ216" s="13"/>
      <c r="CL216" s="21"/>
    </row>
    <row r="217" spans="2:90" ht="16.5" customHeight="1" thickBot="1" x14ac:dyDescent="0.3">
      <c r="B217" s="114" t="s">
        <v>146</v>
      </c>
      <c r="C217" s="114" t="s">
        <v>190</v>
      </c>
      <c r="D217" s="115">
        <v>4</v>
      </c>
      <c r="E217" s="117">
        <f t="shared" si="156"/>
        <v>44451</v>
      </c>
      <c r="F217" s="118">
        <f t="shared" si="157"/>
        <v>0.36388888888888887</v>
      </c>
      <c r="G217" s="22">
        <v>0.3666666666666667</v>
      </c>
      <c r="H217" s="5">
        <f t="shared" si="127"/>
        <v>6.6666666709352285E-2</v>
      </c>
      <c r="I217" s="6">
        <f t="shared" si="128"/>
        <v>44451.363888888889</v>
      </c>
      <c r="J217" s="6">
        <f t="shared" si="129"/>
        <v>44451.366666666669</v>
      </c>
      <c r="K217" s="23" t="s">
        <v>21</v>
      </c>
      <c r="L217" s="3" t="str">
        <f t="shared" si="158"/>
        <v/>
      </c>
      <c r="M217" s="2">
        <f>IF(OR(K217="Rota",K217="Desliza"),(IF((MAX(N$36:N216))&gt;F$17,(MAX(N$36:N216)),F$17)),N216)</f>
        <v>6744</v>
      </c>
      <c r="N217" s="42">
        <v>6744</v>
      </c>
      <c r="O217" s="2">
        <f t="shared" si="159"/>
        <v>0</v>
      </c>
      <c r="P217" s="3" t="str">
        <f t="shared" si="160"/>
        <v/>
      </c>
      <c r="Q217" s="24"/>
      <c r="R217" s="24"/>
      <c r="S217" s="24"/>
      <c r="T217" s="132" t="str">
        <f t="shared" si="120"/>
        <v/>
      </c>
      <c r="U217" s="25"/>
      <c r="V217" s="25"/>
      <c r="W217" s="24"/>
      <c r="X217" s="26"/>
      <c r="Y217" s="25"/>
      <c r="Z217" s="25"/>
      <c r="AA217" s="3" t="str">
        <f t="shared" si="161"/>
        <v/>
      </c>
      <c r="AB217" s="24"/>
      <c r="AC217" s="26"/>
      <c r="AD217" s="25"/>
      <c r="AE217" s="54"/>
      <c r="AF217" s="54" t="s">
        <v>149</v>
      </c>
      <c r="AG217" s="54"/>
      <c r="AH217" s="54"/>
      <c r="AI217" s="54"/>
      <c r="AJ217" s="54"/>
      <c r="AK217" s="25"/>
      <c r="AL217" s="54" t="str">
        <f t="shared" si="121"/>
        <v/>
      </c>
      <c r="AM217" s="200" t="str">
        <f t="shared" si="122"/>
        <v/>
      </c>
      <c r="AN217" s="201" t="str">
        <f t="shared" si="123"/>
        <v/>
      </c>
      <c r="AO217" s="200" t="str">
        <f t="shared" si="130"/>
        <v/>
      </c>
      <c r="AP217" s="200" t="str">
        <f t="shared" si="124"/>
        <v/>
      </c>
      <c r="AQ217" s="200" t="str">
        <f t="shared" si="125"/>
        <v/>
      </c>
      <c r="AR217" s="200" t="str">
        <f t="shared" si="131"/>
        <v/>
      </c>
      <c r="AS217" s="200">
        <f t="shared" si="132"/>
        <v>0.1</v>
      </c>
      <c r="AT217" s="200" t="str">
        <f t="shared" si="133"/>
        <v/>
      </c>
      <c r="AU217" s="200">
        <f t="shared" si="134"/>
        <v>6.6666666709352285E-2</v>
      </c>
      <c r="AV217" s="54">
        <v>0.28333333320915699</v>
      </c>
      <c r="AW217" s="200" t="str">
        <f t="shared" si="135"/>
        <v/>
      </c>
      <c r="AX217" s="201" t="str">
        <f t="shared" si="136"/>
        <v/>
      </c>
      <c r="AY217" s="7" t="str">
        <f t="shared" si="137"/>
        <v/>
      </c>
      <c r="AZ217" s="7" t="str">
        <f t="shared" si="138"/>
        <v/>
      </c>
      <c r="BA217" s="7" t="str">
        <f t="shared" si="139"/>
        <v/>
      </c>
      <c r="BB217" s="7" t="str">
        <f t="shared" si="162"/>
        <v/>
      </c>
      <c r="BC217" s="7" t="str">
        <f t="shared" si="163"/>
        <v/>
      </c>
      <c r="BD217" s="7" t="str">
        <f t="shared" si="164"/>
        <v/>
      </c>
      <c r="BE217" s="7" t="str">
        <f t="shared" si="165"/>
        <v/>
      </c>
      <c r="BF217" s="7" t="str">
        <f t="shared" si="118"/>
        <v/>
      </c>
      <c r="BG217" s="7" t="str">
        <f t="shared" si="119"/>
        <v/>
      </c>
      <c r="BH217" s="7" t="str">
        <f t="shared" si="166"/>
        <v/>
      </c>
      <c r="BI217" s="7" t="str">
        <f t="shared" si="167"/>
        <v/>
      </c>
      <c r="BJ217" s="7" t="str">
        <f t="shared" si="168"/>
        <v/>
      </c>
      <c r="BK217" s="7" t="str">
        <f t="shared" si="140"/>
        <v/>
      </c>
      <c r="BL217" s="7" t="str">
        <f t="shared" si="141"/>
        <v/>
      </c>
      <c r="BM217" s="7" t="str">
        <f t="shared" si="142"/>
        <v/>
      </c>
      <c r="BN217" s="7" t="str">
        <f t="shared" si="143"/>
        <v/>
      </c>
      <c r="BO217" s="7" t="str">
        <f t="shared" si="144"/>
        <v/>
      </c>
      <c r="BP217" s="7" t="str">
        <f t="shared" si="145"/>
        <v/>
      </c>
      <c r="BQ217" s="7" t="str">
        <f t="shared" si="146"/>
        <v/>
      </c>
      <c r="BR217" s="7" t="str">
        <f t="shared" si="147"/>
        <v/>
      </c>
      <c r="BS217" s="7" t="str">
        <f t="shared" si="148"/>
        <v/>
      </c>
      <c r="BT217" s="7" t="str">
        <f t="shared" si="149"/>
        <v/>
      </c>
      <c r="BU217" s="7" t="str">
        <f t="shared" si="150"/>
        <v/>
      </c>
      <c r="BV217" s="7" t="str">
        <f t="shared" si="151"/>
        <v/>
      </c>
      <c r="BW217" s="7" t="str">
        <f t="shared" si="126"/>
        <v/>
      </c>
      <c r="BX217" s="7">
        <f t="shared" si="152"/>
        <v>6.6666666709352285E-2</v>
      </c>
      <c r="BY217" s="7" t="str">
        <f t="shared" si="153"/>
        <v/>
      </c>
      <c r="BZ217" s="7" t="str">
        <f t="shared" si="154"/>
        <v/>
      </c>
      <c r="CA217" s="7" t="str">
        <f t="shared" si="155"/>
        <v/>
      </c>
      <c r="CB217" s="54"/>
      <c r="CC217" s="13"/>
      <c r="CD217" s="13"/>
      <c r="CE217" s="13"/>
      <c r="CF217" s="13"/>
      <c r="CG217" s="13"/>
      <c r="CH217" s="13"/>
      <c r="CI217" s="13"/>
      <c r="CJ217" s="13"/>
      <c r="CL217" s="21"/>
    </row>
    <row r="218" spans="2:90" ht="16.5" customHeight="1" thickBot="1" x14ac:dyDescent="0.3">
      <c r="B218" s="114" t="s">
        <v>146</v>
      </c>
      <c r="C218" s="114" t="s">
        <v>190</v>
      </c>
      <c r="D218" s="115">
        <v>4</v>
      </c>
      <c r="E218" s="117">
        <f t="shared" si="156"/>
        <v>44451</v>
      </c>
      <c r="F218" s="118">
        <f t="shared" si="157"/>
        <v>0.3666666666666667</v>
      </c>
      <c r="G218" s="22">
        <v>0.37083333333333335</v>
      </c>
      <c r="H218" s="5">
        <f t="shared" si="127"/>
        <v>9.9999999976716936E-2</v>
      </c>
      <c r="I218" s="6">
        <f t="shared" si="128"/>
        <v>44451.366666666669</v>
      </c>
      <c r="J218" s="6">
        <f t="shared" si="129"/>
        <v>44451.370833333334</v>
      </c>
      <c r="K218" s="23" t="s">
        <v>141</v>
      </c>
      <c r="L218" s="3" t="str">
        <f t="shared" si="158"/>
        <v/>
      </c>
      <c r="M218" s="2">
        <f>IF(OR(K218="Rota",K218="Desliza"),(IF((MAX(N$36:N217))&gt;F$17,(MAX(N$36:N217)),F$17)),N217)</f>
        <v>6744</v>
      </c>
      <c r="N218" s="42">
        <v>6744</v>
      </c>
      <c r="O218" s="2">
        <f t="shared" si="159"/>
        <v>0</v>
      </c>
      <c r="P218" s="3" t="str">
        <f t="shared" si="160"/>
        <v/>
      </c>
      <c r="Q218" s="24"/>
      <c r="R218" s="24"/>
      <c r="S218" s="24"/>
      <c r="T218" s="132" t="str">
        <f t="shared" si="120"/>
        <v/>
      </c>
      <c r="U218" s="25"/>
      <c r="V218" s="25"/>
      <c r="W218" s="24"/>
      <c r="X218" s="26"/>
      <c r="Y218" s="25"/>
      <c r="Z218" s="25"/>
      <c r="AA218" s="3" t="str">
        <f t="shared" si="161"/>
        <v/>
      </c>
      <c r="AB218" s="24"/>
      <c r="AC218" s="26"/>
      <c r="AD218" s="25"/>
      <c r="AE218" s="54"/>
      <c r="AF218" s="54" t="s">
        <v>149</v>
      </c>
      <c r="AG218" s="54"/>
      <c r="AH218" s="54"/>
      <c r="AI218" s="54"/>
      <c r="AJ218" s="54"/>
      <c r="AK218" s="25"/>
      <c r="AL218" s="54" t="str">
        <f t="shared" si="121"/>
        <v/>
      </c>
      <c r="AM218" s="200" t="str">
        <f t="shared" si="122"/>
        <v/>
      </c>
      <c r="AN218" s="201" t="str">
        <f t="shared" si="123"/>
        <v/>
      </c>
      <c r="AO218" s="200" t="str">
        <f t="shared" si="130"/>
        <v/>
      </c>
      <c r="AP218" s="200" t="str">
        <f t="shared" si="124"/>
        <v/>
      </c>
      <c r="AQ218" s="200">
        <f t="shared" si="125"/>
        <v>8.3000000000000004E-2</v>
      </c>
      <c r="AR218" s="200" t="str">
        <f t="shared" si="131"/>
        <v/>
      </c>
      <c r="AS218" s="200" t="str">
        <f t="shared" si="132"/>
        <v/>
      </c>
      <c r="AT218" s="200" t="str">
        <f t="shared" si="133"/>
        <v/>
      </c>
      <c r="AU218" s="200">
        <f t="shared" si="134"/>
        <v>9.9999999976716936E-2</v>
      </c>
      <c r="AV218" s="54">
        <v>0.13333333341870457</v>
      </c>
      <c r="AW218" s="200" t="str">
        <f t="shared" si="135"/>
        <v/>
      </c>
      <c r="AX218" s="201" t="str">
        <f t="shared" si="136"/>
        <v/>
      </c>
      <c r="AY218" s="7" t="str">
        <f t="shared" si="137"/>
        <v/>
      </c>
      <c r="AZ218" s="7" t="str">
        <f t="shared" si="138"/>
        <v/>
      </c>
      <c r="BA218" s="7" t="str">
        <f t="shared" si="139"/>
        <v/>
      </c>
      <c r="BB218" s="7" t="str">
        <f t="shared" si="162"/>
        <v/>
      </c>
      <c r="BC218" s="7" t="str">
        <f t="shared" si="163"/>
        <v/>
      </c>
      <c r="BD218" s="7" t="str">
        <f t="shared" si="164"/>
        <v/>
      </c>
      <c r="BE218" s="7" t="str">
        <f t="shared" si="165"/>
        <v/>
      </c>
      <c r="BF218" s="7" t="str">
        <f t="shared" si="118"/>
        <v/>
      </c>
      <c r="BG218" s="7" t="str">
        <f t="shared" si="119"/>
        <v/>
      </c>
      <c r="BH218" s="7" t="str">
        <f t="shared" si="166"/>
        <v/>
      </c>
      <c r="BI218" s="7" t="str">
        <f t="shared" si="167"/>
        <v/>
      </c>
      <c r="BJ218" s="7" t="str">
        <f t="shared" si="168"/>
        <v/>
      </c>
      <c r="BK218" s="7" t="str">
        <f t="shared" si="140"/>
        <v/>
      </c>
      <c r="BL218" s="7" t="str">
        <f t="shared" si="141"/>
        <v/>
      </c>
      <c r="BM218" s="7" t="str">
        <f t="shared" si="142"/>
        <v/>
      </c>
      <c r="BN218" s="7" t="str">
        <f t="shared" si="143"/>
        <v/>
      </c>
      <c r="BO218" s="7" t="str">
        <f t="shared" si="144"/>
        <v/>
      </c>
      <c r="BP218" s="7" t="str">
        <f t="shared" si="145"/>
        <v/>
      </c>
      <c r="BQ218" s="7" t="str">
        <f t="shared" si="146"/>
        <v/>
      </c>
      <c r="BR218" s="7" t="str">
        <f t="shared" si="147"/>
        <v/>
      </c>
      <c r="BS218" s="7" t="str">
        <f t="shared" si="148"/>
        <v/>
      </c>
      <c r="BT218" s="7" t="str">
        <f t="shared" si="149"/>
        <v/>
      </c>
      <c r="BU218" s="7" t="str">
        <f t="shared" si="150"/>
        <v/>
      </c>
      <c r="BV218" s="7">
        <f t="shared" si="151"/>
        <v>9.9999999976716936E-2</v>
      </c>
      <c r="BW218" s="7" t="str">
        <f t="shared" si="126"/>
        <v/>
      </c>
      <c r="BX218" s="7" t="str">
        <f t="shared" si="152"/>
        <v/>
      </c>
      <c r="BY218" s="7" t="str">
        <f t="shared" si="153"/>
        <v/>
      </c>
      <c r="BZ218" s="7" t="str">
        <f t="shared" si="154"/>
        <v/>
      </c>
      <c r="CA218" s="7" t="str">
        <f t="shared" si="155"/>
        <v/>
      </c>
      <c r="CB218" s="54"/>
      <c r="CC218" s="13"/>
      <c r="CD218" s="13"/>
      <c r="CE218" s="13"/>
      <c r="CF218" s="13"/>
      <c r="CG218" s="13"/>
      <c r="CH218" s="13"/>
      <c r="CI218" s="13"/>
      <c r="CJ218" s="13"/>
      <c r="CL218" s="21"/>
    </row>
    <row r="219" spans="2:90" ht="16.5" customHeight="1" thickBot="1" x14ac:dyDescent="0.3">
      <c r="B219" s="114" t="s">
        <v>146</v>
      </c>
      <c r="C219" s="114" t="s">
        <v>190</v>
      </c>
      <c r="D219" s="115">
        <v>4</v>
      </c>
      <c r="E219" s="117">
        <f t="shared" si="156"/>
        <v>44451</v>
      </c>
      <c r="F219" s="118">
        <f t="shared" si="157"/>
        <v>0.37083333333333335</v>
      </c>
      <c r="G219" s="22">
        <v>0.37291666666666662</v>
      </c>
      <c r="H219" s="5">
        <f t="shared" si="127"/>
        <v>4.9999999988358468E-2</v>
      </c>
      <c r="I219" s="6">
        <f t="shared" si="128"/>
        <v>44451.370833333334</v>
      </c>
      <c r="J219" s="6">
        <f t="shared" si="129"/>
        <v>44451.372916666667</v>
      </c>
      <c r="K219" s="23" t="s">
        <v>5</v>
      </c>
      <c r="L219" s="3" t="str">
        <f t="shared" si="158"/>
        <v/>
      </c>
      <c r="M219" s="2">
        <f>IF(OR(K219="Rota",K219="Desliza"),(IF((MAX(N$36:N218))&gt;F$17,(MAX(N$36:N218)),F$17)),N218)</f>
        <v>6744</v>
      </c>
      <c r="N219" s="42">
        <v>6744</v>
      </c>
      <c r="O219" s="2">
        <f t="shared" si="159"/>
        <v>0</v>
      </c>
      <c r="P219" s="3" t="str">
        <f t="shared" si="160"/>
        <v/>
      </c>
      <c r="Q219" s="24"/>
      <c r="R219" s="24"/>
      <c r="S219" s="24"/>
      <c r="T219" s="132" t="str">
        <f t="shared" si="120"/>
        <v/>
      </c>
      <c r="U219" s="25"/>
      <c r="V219" s="25"/>
      <c r="W219" s="24"/>
      <c r="X219" s="26"/>
      <c r="Y219" s="25"/>
      <c r="Z219" s="25"/>
      <c r="AA219" s="3" t="str">
        <f t="shared" si="161"/>
        <v/>
      </c>
      <c r="AB219" s="24"/>
      <c r="AC219" s="26"/>
      <c r="AD219" s="25"/>
      <c r="AE219" s="54"/>
      <c r="AF219" s="54" t="s">
        <v>149</v>
      </c>
      <c r="AG219" s="54"/>
      <c r="AH219" s="54"/>
      <c r="AI219" s="54"/>
      <c r="AJ219" s="54"/>
      <c r="AK219" s="25"/>
      <c r="AL219" s="54" t="str">
        <f t="shared" si="121"/>
        <v/>
      </c>
      <c r="AM219" s="200" t="str">
        <f t="shared" si="122"/>
        <v/>
      </c>
      <c r="AN219" s="201" t="str">
        <f t="shared" si="123"/>
        <v/>
      </c>
      <c r="AO219" s="200" t="str">
        <f t="shared" si="130"/>
        <v/>
      </c>
      <c r="AP219" s="200" t="str">
        <f t="shared" si="124"/>
        <v/>
      </c>
      <c r="AQ219" s="200" t="str">
        <f t="shared" si="125"/>
        <v/>
      </c>
      <c r="AR219" s="200">
        <f t="shared" si="131"/>
        <v>0.05</v>
      </c>
      <c r="AS219" s="200" t="str">
        <f t="shared" si="132"/>
        <v/>
      </c>
      <c r="AT219" s="200" t="str">
        <f t="shared" si="133"/>
        <v/>
      </c>
      <c r="AU219" s="200">
        <f t="shared" si="134"/>
        <v>4.9999999988358468E-2</v>
      </c>
      <c r="AV219" s="54">
        <v>0.70000000001164153</v>
      </c>
      <c r="AW219" s="200" t="str">
        <f t="shared" si="135"/>
        <v/>
      </c>
      <c r="AX219" s="201" t="str">
        <f t="shared" si="136"/>
        <v/>
      </c>
      <c r="AY219" s="7" t="str">
        <f t="shared" si="137"/>
        <v/>
      </c>
      <c r="AZ219" s="7" t="str">
        <f t="shared" si="138"/>
        <v/>
      </c>
      <c r="BA219" s="7" t="str">
        <f t="shared" si="139"/>
        <v/>
      </c>
      <c r="BB219" s="7" t="str">
        <f t="shared" si="162"/>
        <v/>
      </c>
      <c r="BC219" s="7" t="str">
        <f t="shared" si="163"/>
        <v/>
      </c>
      <c r="BD219" s="7" t="str">
        <f t="shared" si="164"/>
        <v/>
      </c>
      <c r="BE219" s="7" t="str">
        <f t="shared" si="165"/>
        <v/>
      </c>
      <c r="BF219" s="7" t="str">
        <f t="shared" si="118"/>
        <v/>
      </c>
      <c r="BG219" s="7" t="str">
        <f t="shared" si="119"/>
        <v/>
      </c>
      <c r="BH219" s="7" t="str">
        <f t="shared" si="166"/>
        <v/>
      </c>
      <c r="BI219" s="7" t="str">
        <f t="shared" si="167"/>
        <v/>
      </c>
      <c r="BJ219" s="7" t="str">
        <f t="shared" si="168"/>
        <v/>
      </c>
      <c r="BK219" s="7" t="str">
        <f t="shared" si="140"/>
        <v/>
      </c>
      <c r="BL219" s="7" t="str">
        <f t="shared" si="141"/>
        <v/>
      </c>
      <c r="BM219" s="7" t="str">
        <f t="shared" si="142"/>
        <v/>
      </c>
      <c r="BN219" s="7" t="str">
        <f t="shared" si="143"/>
        <v/>
      </c>
      <c r="BO219" s="7" t="str">
        <f t="shared" si="144"/>
        <v/>
      </c>
      <c r="BP219" s="7" t="str">
        <f t="shared" si="145"/>
        <v/>
      </c>
      <c r="BQ219" s="7" t="str">
        <f t="shared" si="146"/>
        <v/>
      </c>
      <c r="BR219" s="7" t="str">
        <f t="shared" si="147"/>
        <v/>
      </c>
      <c r="BS219" s="7" t="str">
        <f t="shared" si="148"/>
        <v/>
      </c>
      <c r="BT219" s="7" t="str">
        <f t="shared" si="149"/>
        <v/>
      </c>
      <c r="BU219" s="7" t="str">
        <f t="shared" si="150"/>
        <v/>
      </c>
      <c r="BV219" s="7" t="str">
        <f t="shared" si="151"/>
        <v/>
      </c>
      <c r="BW219" s="7" t="str">
        <f t="shared" si="126"/>
        <v/>
      </c>
      <c r="BX219" s="7" t="str">
        <f t="shared" si="152"/>
        <v/>
      </c>
      <c r="BY219" s="7" t="str">
        <f t="shared" si="153"/>
        <v/>
      </c>
      <c r="BZ219" s="7">
        <f t="shared" si="154"/>
        <v>4.9999999988358468E-2</v>
      </c>
      <c r="CA219" s="7" t="str">
        <f t="shared" si="155"/>
        <v/>
      </c>
      <c r="CB219" s="54"/>
      <c r="CC219" s="13"/>
      <c r="CD219" s="13"/>
      <c r="CE219" s="13"/>
      <c r="CF219" s="13"/>
      <c r="CG219" s="13"/>
      <c r="CH219" s="13"/>
      <c r="CI219" s="13"/>
      <c r="CJ219" s="13"/>
      <c r="CL219" s="21"/>
    </row>
    <row r="220" spans="2:90" ht="16.5" customHeight="1" thickBot="1" x14ac:dyDescent="0.3">
      <c r="B220" s="114" t="s">
        <v>146</v>
      </c>
      <c r="C220" s="114" t="s">
        <v>190</v>
      </c>
      <c r="D220" s="115">
        <v>4</v>
      </c>
      <c r="E220" s="117">
        <f t="shared" si="156"/>
        <v>44451</v>
      </c>
      <c r="F220" s="118">
        <f t="shared" si="157"/>
        <v>0.37291666666666662</v>
      </c>
      <c r="G220" s="22">
        <v>0.39305555555555555</v>
      </c>
      <c r="H220" s="5">
        <f t="shared" si="127"/>
        <v>0.48333333333721384</v>
      </c>
      <c r="I220" s="6">
        <f t="shared" si="128"/>
        <v>44451.372916666667</v>
      </c>
      <c r="J220" s="6">
        <f t="shared" si="129"/>
        <v>44451.393055555556</v>
      </c>
      <c r="K220" s="23" t="s">
        <v>17</v>
      </c>
      <c r="L220" s="3" t="str">
        <f t="shared" si="158"/>
        <v/>
      </c>
      <c r="M220" s="2">
        <f>IF(OR(K220="Rota",K220="Desliza"),(IF((MAX(N$36:N219))&gt;F$17,(MAX(N$36:N219)),F$17)),N219)</f>
        <v>6744</v>
      </c>
      <c r="N220" s="42">
        <v>6839</v>
      </c>
      <c r="O220" s="2">
        <f t="shared" si="159"/>
        <v>95</v>
      </c>
      <c r="P220" s="3">
        <f t="shared" si="160"/>
        <v>196.55172413635299</v>
      </c>
      <c r="Q220" s="24"/>
      <c r="R220" s="24"/>
      <c r="S220" s="24">
        <v>110</v>
      </c>
      <c r="T220" s="132">
        <f t="shared" si="120"/>
        <v>110</v>
      </c>
      <c r="U220" s="25">
        <v>35</v>
      </c>
      <c r="V220" s="25">
        <v>1200</v>
      </c>
      <c r="W220" s="24">
        <v>23.8</v>
      </c>
      <c r="X220" s="26">
        <v>12</v>
      </c>
      <c r="Y220" s="25">
        <v>2842</v>
      </c>
      <c r="Z220" s="25">
        <v>2842</v>
      </c>
      <c r="AA220" s="3" t="str">
        <f t="shared" si="161"/>
        <v/>
      </c>
      <c r="AB220" s="24"/>
      <c r="AC220" s="26"/>
      <c r="AD220" s="25"/>
      <c r="AE220" s="54"/>
      <c r="AF220" s="54" t="s">
        <v>149</v>
      </c>
      <c r="AG220" s="54"/>
      <c r="AH220" s="54"/>
      <c r="AI220" s="54"/>
      <c r="AJ220" s="54"/>
      <c r="AK220" s="25"/>
      <c r="AL220" s="54">
        <f t="shared" si="121"/>
        <v>120</v>
      </c>
      <c r="AM220" s="200">
        <f t="shared" si="122"/>
        <v>175</v>
      </c>
      <c r="AN220" s="201">
        <f t="shared" si="123"/>
        <v>120</v>
      </c>
      <c r="AO220" s="200" t="str">
        <f t="shared" si="130"/>
        <v/>
      </c>
      <c r="AP220" s="200" t="str">
        <f t="shared" si="124"/>
        <v/>
      </c>
      <c r="AQ220" s="200" t="str">
        <f t="shared" si="125"/>
        <v/>
      </c>
      <c r="AR220" s="200" t="str">
        <f t="shared" si="131"/>
        <v/>
      </c>
      <c r="AS220" s="200" t="str">
        <f t="shared" si="132"/>
        <v/>
      </c>
      <c r="AT220" s="200">
        <f t="shared" si="133"/>
        <v>95</v>
      </c>
      <c r="AU220" s="200">
        <f t="shared" si="134"/>
        <v>0.48333333333721384</v>
      </c>
      <c r="AV220" s="54">
        <v>0.70000000001164153</v>
      </c>
      <c r="AW220" s="200">
        <f t="shared" si="135"/>
        <v>135.71428571202867</v>
      </c>
      <c r="AX220" s="201">
        <f t="shared" si="136"/>
        <v>196.55172413635299</v>
      </c>
      <c r="AY220" s="7" t="str">
        <f t="shared" si="137"/>
        <v/>
      </c>
      <c r="AZ220" s="7">
        <f t="shared" si="138"/>
        <v>135.71428571202867</v>
      </c>
      <c r="BA220" s="7" t="str">
        <f t="shared" si="139"/>
        <v/>
      </c>
      <c r="BB220" s="7">
        <f t="shared" si="162"/>
        <v>95</v>
      </c>
      <c r="BC220" s="7" t="str">
        <f t="shared" si="163"/>
        <v/>
      </c>
      <c r="BD220" s="7" t="str">
        <f t="shared" si="164"/>
        <v/>
      </c>
      <c r="BE220" s="7" t="str">
        <f t="shared" si="165"/>
        <v/>
      </c>
      <c r="BF220" s="7">
        <f t="shared" si="118"/>
        <v>95</v>
      </c>
      <c r="BG220" s="7" t="str">
        <f t="shared" si="119"/>
        <v/>
      </c>
      <c r="BH220" s="7" t="str">
        <f t="shared" si="166"/>
        <v/>
      </c>
      <c r="BI220" s="7" t="str">
        <f t="shared" si="167"/>
        <v/>
      </c>
      <c r="BJ220" s="7" t="str">
        <f t="shared" si="168"/>
        <v/>
      </c>
      <c r="BK220" s="7" t="str">
        <f t="shared" si="140"/>
        <v/>
      </c>
      <c r="BL220" s="7" t="str">
        <f t="shared" si="141"/>
        <v/>
      </c>
      <c r="BM220" s="7" t="str">
        <f t="shared" si="142"/>
        <v/>
      </c>
      <c r="BN220" s="7" t="str">
        <f t="shared" si="143"/>
        <v/>
      </c>
      <c r="BO220" s="7" t="str">
        <f t="shared" si="144"/>
        <v/>
      </c>
      <c r="BP220" s="7" t="str">
        <f t="shared" si="145"/>
        <v/>
      </c>
      <c r="BQ220" s="7" t="str">
        <f t="shared" si="146"/>
        <v/>
      </c>
      <c r="BR220" s="7" t="str">
        <f t="shared" si="147"/>
        <v/>
      </c>
      <c r="BS220" s="7" t="str">
        <f t="shared" si="148"/>
        <v/>
      </c>
      <c r="BT220" s="7" t="str">
        <f t="shared" si="149"/>
        <v/>
      </c>
      <c r="BU220" s="7" t="str">
        <f t="shared" si="150"/>
        <v/>
      </c>
      <c r="BV220" s="7" t="str">
        <f t="shared" si="151"/>
        <v/>
      </c>
      <c r="BW220" s="7" t="str">
        <f t="shared" si="126"/>
        <v/>
      </c>
      <c r="BX220" s="7" t="str">
        <f t="shared" si="152"/>
        <v/>
      </c>
      <c r="BY220" s="7" t="str">
        <f t="shared" si="153"/>
        <v/>
      </c>
      <c r="BZ220" s="7" t="str">
        <f t="shared" si="154"/>
        <v/>
      </c>
      <c r="CA220" s="7" t="str">
        <f t="shared" si="155"/>
        <v/>
      </c>
      <c r="CB220" s="54"/>
      <c r="CC220" s="13"/>
      <c r="CD220" s="13"/>
      <c r="CE220" s="13"/>
      <c r="CF220" s="13"/>
      <c r="CG220" s="13"/>
      <c r="CH220" s="13"/>
      <c r="CI220" s="13"/>
      <c r="CJ220" s="13"/>
      <c r="CL220" s="21"/>
    </row>
    <row r="221" spans="2:90" ht="16.5" customHeight="1" thickBot="1" x14ac:dyDescent="0.3">
      <c r="B221" s="114" t="s">
        <v>146</v>
      </c>
      <c r="C221" s="114" t="s">
        <v>190</v>
      </c>
      <c r="D221" s="115">
        <v>4</v>
      </c>
      <c r="E221" s="117">
        <f t="shared" si="156"/>
        <v>44451</v>
      </c>
      <c r="F221" s="118">
        <f t="shared" si="157"/>
        <v>0.39305555555555555</v>
      </c>
      <c r="G221" s="22">
        <v>0.39513888888888887</v>
      </c>
      <c r="H221" s="5">
        <f t="shared" si="127"/>
        <v>4.9999999988358468E-2</v>
      </c>
      <c r="I221" s="6">
        <f t="shared" si="128"/>
        <v>44451.393055555556</v>
      </c>
      <c r="J221" s="6">
        <f t="shared" si="129"/>
        <v>44451.395138888889</v>
      </c>
      <c r="K221" s="23" t="s">
        <v>21</v>
      </c>
      <c r="L221" s="3" t="str">
        <f t="shared" si="158"/>
        <v/>
      </c>
      <c r="M221" s="2">
        <f>IF(OR(K221="Rota",K221="Desliza"),(IF((MAX(N$36:N220))&gt;F$17,(MAX(N$36:N220)),F$17)),N220)</f>
        <v>6839</v>
      </c>
      <c r="N221" s="42">
        <v>6839</v>
      </c>
      <c r="O221" s="2">
        <f t="shared" si="159"/>
        <v>0</v>
      </c>
      <c r="P221" s="3" t="str">
        <f t="shared" si="160"/>
        <v/>
      </c>
      <c r="Q221" s="24"/>
      <c r="R221" s="24"/>
      <c r="S221" s="24"/>
      <c r="T221" s="132" t="str">
        <f t="shared" si="120"/>
        <v/>
      </c>
      <c r="U221" s="25"/>
      <c r="V221" s="25"/>
      <c r="W221" s="24"/>
      <c r="X221" s="26"/>
      <c r="Y221" s="25"/>
      <c r="Z221" s="25"/>
      <c r="AA221" s="3" t="str">
        <f t="shared" si="161"/>
        <v/>
      </c>
      <c r="AB221" s="24"/>
      <c r="AC221" s="26"/>
      <c r="AD221" s="25"/>
      <c r="AE221" s="54"/>
      <c r="AF221" s="54" t="s">
        <v>149</v>
      </c>
      <c r="AG221" s="54"/>
      <c r="AH221" s="54"/>
      <c r="AI221" s="54"/>
      <c r="AJ221" s="54"/>
      <c r="AK221" s="25"/>
      <c r="AL221" s="54" t="str">
        <f t="shared" si="121"/>
        <v/>
      </c>
      <c r="AM221" s="200" t="str">
        <f t="shared" si="122"/>
        <v/>
      </c>
      <c r="AN221" s="201" t="str">
        <f t="shared" si="123"/>
        <v/>
      </c>
      <c r="AO221" s="200" t="str">
        <f t="shared" si="130"/>
        <v/>
      </c>
      <c r="AP221" s="200" t="str">
        <f t="shared" si="124"/>
        <v/>
      </c>
      <c r="AQ221" s="200" t="str">
        <f t="shared" si="125"/>
        <v/>
      </c>
      <c r="AR221" s="200" t="str">
        <f t="shared" si="131"/>
        <v/>
      </c>
      <c r="AS221" s="200">
        <f t="shared" si="132"/>
        <v>0.1</v>
      </c>
      <c r="AT221" s="200" t="str">
        <f t="shared" si="133"/>
        <v/>
      </c>
      <c r="AU221" s="200">
        <f t="shared" si="134"/>
        <v>4.9999999988358468E-2</v>
      </c>
      <c r="AV221" s="54" t="s">
        <v>216</v>
      </c>
      <c r="AW221" s="200" t="str">
        <f t="shared" si="135"/>
        <v/>
      </c>
      <c r="AX221" s="201" t="str">
        <f t="shared" si="136"/>
        <v/>
      </c>
      <c r="AY221" s="7" t="str">
        <f t="shared" si="137"/>
        <v/>
      </c>
      <c r="AZ221" s="7" t="str">
        <f t="shared" si="138"/>
        <v/>
      </c>
      <c r="BA221" s="7" t="str">
        <f t="shared" si="139"/>
        <v/>
      </c>
      <c r="BB221" s="7" t="str">
        <f t="shared" si="162"/>
        <v/>
      </c>
      <c r="BC221" s="7" t="str">
        <f t="shared" si="163"/>
        <v/>
      </c>
      <c r="BD221" s="7" t="str">
        <f t="shared" si="164"/>
        <v/>
      </c>
      <c r="BE221" s="7" t="str">
        <f t="shared" si="165"/>
        <v/>
      </c>
      <c r="BF221" s="7" t="str">
        <f t="shared" si="118"/>
        <v/>
      </c>
      <c r="BG221" s="7" t="str">
        <f t="shared" si="119"/>
        <v/>
      </c>
      <c r="BH221" s="7" t="str">
        <f t="shared" si="166"/>
        <v/>
      </c>
      <c r="BI221" s="7" t="str">
        <f t="shared" si="167"/>
        <v/>
      </c>
      <c r="BJ221" s="7" t="str">
        <f t="shared" si="168"/>
        <v/>
      </c>
      <c r="BK221" s="7" t="str">
        <f t="shared" si="140"/>
        <v/>
      </c>
      <c r="BL221" s="7" t="str">
        <f t="shared" si="141"/>
        <v/>
      </c>
      <c r="BM221" s="7" t="str">
        <f t="shared" si="142"/>
        <v/>
      </c>
      <c r="BN221" s="7" t="str">
        <f t="shared" si="143"/>
        <v/>
      </c>
      <c r="BO221" s="7" t="str">
        <f t="shared" si="144"/>
        <v/>
      </c>
      <c r="BP221" s="7" t="str">
        <f t="shared" si="145"/>
        <v/>
      </c>
      <c r="BQ221" s="7" t="str">
        <f t="shared" si="146"/>
        <v/>
      </c>
      <c r="BR221" s="7" t="str">
        <f t="shared" si="147"/>
        <v/>
      </c>
      <c r="BS221" s="7" t="str">
        <f t="shared" si="148"/>
        <v/>
      </c>
      <c r="BT221" s="7" t="str">
        <f t="shared" si="149"/>
        <v/>
      </c>
      <c r="BU221" s="7" t="str">
        <f t="shared" si="150"/>
        <v/>
      </c>
      <c r="BV221" s="7" t="str">
        <f t="shared" si="151"/>
        <v/>
      </c>
      <c r="BW221" s="7" t="str">
        <f t="shared" si="126"/>
        <v/>
      </c>
      <c r="BX221" s="7">
        <f t="shared" si="152"/>
        <v>4.9999999988358468E-2</v>
      </c>
      <c r="BY221" s="7" t="str">
        <f t="shared" si="153"/>
        <v/>
      </c>
      <c r="BZ221" s="7" t="str">
        <f t="shared" si="154"/>
        <v/>
      </c>
      <c r="CA221" s="7" t="str">
        <f t="shared" si="155"/>
        <v/>
      </c>
      <c r="CB221" s="54"/>
      <c r="CC221" s="13"/>
      <c r="CD221" s="13"/>
      <c r="CE221" s="13"/>
      <c r="CF221" s="13"/>
      <c r="CG221" s="13"/>
      <c r="CH221" s="13"/>
      <c r="CI221" s="13"/>
      <c r="CJ221" s="13"/>
      <c r="CL221" s="21"/>
    </row>
    <row r="222" spans="2:90" ht="16.5" customHeight="1" thickBot="1" x14ac:dyDescent="0.3">
      <c r="B222" s="114" t="s">
        <v>146</v>
      </c>
      <c r="C222" s="114" t="s">
        <v>190</v>
      </c>
      <c r="D222" s="115">
        <v>4</v>
      </c>
      <c r="E222" s="117">
        <f t="shared" si="156"/>
        <v>44451</v>
      </c>
      <c r="F222" s="118">
        <f t="shared" si="157"/>
        <v>0.39513888888888887</v>
      </c>
      <c r="G222" s="22">
        <v>0.39930555555555558</v>
      </c>
      <c r="H222" s="5">
        <f t="shared" si="127"/>
        <v>9.9999999976716936E-2</v>
      </c>
      <c r="I222" s="6">
        <f t="shared" si="128"/>
        <v>44451.395138888889</v>
      </c>
      <c r="J222" s="6">
        <f t="shared" si="129"/>
        <v>44451.399305555555</v>
      </c>
      <c r="K222" s="23" t="s">
        <v>141</v>
      </c>
      <c r="L222" s="3" t="str">
        <f t="shared" si="158"/>
        <v/>
      </c>
      <c r="M222" s="2">
        <f>IF(OR(K222="Rota",K222="Desliza"),(IF((MAX(N$36:N221))&gt;F$17,(MAX(N$36:N221)),F$17)),N221)</f>
        <v>6839</v>
      </c>
      <c r="N222" s="42">
        <v>6839</v>
      </c>
      <c r="O222" s="2">
        <f t="shared" si="159"/>
        <v>0</v>
      </c>
      <c r="P222" s="3" t="str">
        <f t="shared" si="160"/>
        <v/>
      </c>
      <c r="Q222" s="24"/>
      <c r="R222" s="24"/>
      <c r="S222" s="24"/>
      <c r="T222" s="132" t="str">
        <f t="shared" si="120"/>
        <v/>
      </c>
      <c r="U222" s="25"/>
      <c r="V222" s="25"/>
      <c r="W222" s="24"/>
      <c r="X222" s="26"/>
      <c r="Y222" s="25"/>
      <c r="Z222" s="25"/>
      <c r="AA222" s="3" t="str">
        <f t="shared" si="161"/>
        <v/>
      </c>
      <c r="AB222" s="24"/>
      <c r="AC222" s="26"/>
      <c r="AD222" s="25"/>
      <c r="AE222" s="54"/>
      <c r="AF222" s="54" t="s">
        <v>149</v>
      </c>
      <c r="AG222" s="54"/>
      <c r="AH222" s="54"/>
      <c r="AI222" s="54"/>
      <c r="AJ222" s="54"/>
      <c r="AK222" s="25"/>
      <c r="AL222" s="54" t="str">
        <f t="shared" si="121"/>
        <v/>
      </c>
      <c r="AM222" s="200" t="str">
        <f t="shared" si="122"/>
        <v/>
      </c>
      <c r="AN222" s="201" t="str">
        <f t="shared" si="123"/>
        <v/>
      </c>
      <c r="AO222" s="200" t="str">
        <f t="shared" si="130"/>
        <v/>
      </c>
      <c r="AP222" s="200" t="str">
        <f t="shared" si="124"/>
        <v/>
      </c>
      <c r="AQ222" s="200">
        <f t="shared" si="125"/>
        <v>8.3000000000000004E-2</v>
      </c>
      <c r="AR222" s="200" t="str">
        <f t="shared" si="131"/>
        <v/>
      </c>
      <c r="AS222" s="200" t="str">
        <f t="shared" si="132"/>
        <v/>
      </c>
      <c r="AT222" s="200" t="str">
        <f t="shared" si="133"/>
        <v/>
      </c>
      <c r="AU222" s="200">
        <f t="shared" si="134"/>
        <v>9.9999999976716936E-2</v>
      </c>
      <c r="AV222" s="54" t="s">
        <v>216</v>
      </c>
      <c r="AW222" s="200" t="str">
        <f t="shared" si="135"/>
        <v/>
      </c>
      <c r="AX222" s="201" t="str">
        <f t="shared" si="136"/>
        <v/>
      </c>
      <c r="AY222" s="7" t="str">
        <f t="shared" si="137"/>
        <v/>
      </c>
      <c r="AZ222" s="7" t="str">
        <f t="shared" si="138"/>
        <v/>
      </c>
      <c r="BA222" s="7" t="str">
        <f t="shared" si="139"/>
        <v/>
      </c>
      <c r="BB222" s="7" t="str">
        <f t="shared" si="162"/>
        <v/>
      </c>
      <c r="BC222" s="7" t="str">
        <f t="shared" si="163"/>
        <v/>
      </c>
      <c r="BD222" s="7" t="str">
        <f t="shared" si="164"/>
        <v/>
      </c>
      <c r="BE222" s="7" t="str">
        <f t="shared" si="165"/>
        <v/>
      </c>
      <c r="BF222" s="7" t="str">
        <f t="shared" si="118"/>
        <v/>
      </c>
      <c r="BG222" s="7" t="str">
        <f t="shared" si="119"/>
        <v/>
      </c>
      <c r="BH222" s="7" t="str">
        <f t="shared" si="166"/>
        <v/>
      </c>
      <c r="BI222" s="7" t="str">
        <f t="shared" si="167"/>
        <v/>
      </c>
      <c r="BJ222" s="7" t="str">
        <f t="shared" si="168"/>
        <v/>
      </c>
      <c r="BK222" s="7" t="str">
        <f t="shared" si="140"/>
        <v/>
      </c>
      <c r="BL222" s="7" t="str">
        <f t="shared" si="141"/>
        <v/>
      </c>
      <c r="BM222" s="7" t="str">
        <f t="shared" si="142"/>
        <v/>
      </c>
      <c r="BN222" s="7" t="str">
        <f t="shared" si="143"/>
        <v/>
      </c>
      <c r="BO222" s="7" t="str">
        <f t="shared" si="144"/>
        <v/>
      </c>
      <c r="BP222" s="7" t="str">
        <f t="shared" si="145"/>
        <v/>
      </c>
      <c r="BQ222" s="7" t="str">
        <f t="shared" si="146"/>
        <v/>
      </c>
      <c r="BR222" s="7" t="str">
        <f t="shared" si="147"/>
        <v/>
      </c>
      <c r="BS222" s="7" t="str">
        <f t="shared" si="148"/>
        <v/>
      </c>
      <c r="BT222" s="7" t="str">
        <f t="shared" si="149"/>
        <v/>
      </c>
      <c r="BU222" s="7" t="str">
        <f t="shared" si="150"/>
        <v/>
      </c>
      <c r="BV222" s="7">
        <f t="shared" si="151"/>
        <v>9.9999999976716936E-2</v>
      </c>
      <c r="BW222" s="7" t="str">
        <f t="shared" si="126"/>
        <v/>
      </c>
      <c r="BX222" s="7" t="str">
        <f t="shared" si="152"/>
        <v/>
      </c>
      <c r="BY222" s="7" t="str">
        <f t="shared" si="153"/>
        <v/>
      </c>
      <c r="BZ222" s="7" t="str">
        <f t="shared" si="154"/>
        <v/>
      </c>
      <c r="CA222" s="7" t="str">
        <f t="shared" si="155"/>
        <v/>
      </c>
      <c r="CB222" s="54"/>
      <c r="CC222" s="13"/>
      <c r="CD222" s="13"/>
      <c r="CE222" s="13"/>
      <c r="CF222" s="13"/>
      <c r="CG222" s="13"/>
      <c r="CH222" s="13"/>
      <c r="CI222" s="13"/>
      <c r="CJ222" s="13"/>
      <c r="CL222" s="21"/>
    </row>
    <row r="223" spans="2:90" ht="16.5" customHeight="1" thickBot="1" x14ac:dyDescent="0.3">
      <c r="B223" s="114" t="s">
        <v>146</v>
      </c>
      <c r="C223" s="114" t="s">
        <v>190</v>
      </c>
      <c r="D223" s="115">
        <v>4</v>
      </c>
      <c r="E223" s="117">
        <f t="shared" si="156"/>
        <v>44451</v>
      </c>
      <c r="F223" s="118">
        <f t="shared" si="157"/>
        <v>0.39930555555555558</v>
      </c>
      <c r="G223" s="22">
        <v>0.40138888888888885</v>
      </c>
      <c r="H223" s="5">
        <f t="shared" si="127"/>
        <v>4.9999999988358468E-2</v>
      </c>
      <c r="I223" s="6">
        <f t="shared" si="128"/>
        <v>44451.399305555555</v>
      </c>
      <c r="J223" s="6">
        <f t="shared" si="129"/>
        <v>44451.401388888888</v>
      </c>
      <c r="K223" s="23" t="s">
        <v>5</v>
      </c>
      <c r="L223" s="3" t="str">
        <f t="shared" si="158"/>
        <v/>
      </c>
      <c r="M223" s="2">
        <f>IF(OR(K223="Rota",K223="Desliza"),(IF((MAX(N$36:N222))&gt;F$17,(MAX(N$36:N222)),F$17)),N222)</f>
        <v>6839</v>
      </c>
      <c r="N223" s="42">
        <v>6839</v>
      </c>
      <c r="O223" s="2">
        <f t="shared" si="159"/>
        <v>0</v>
      </c>
      <c r="P223" s="3" t="str">
        <f t="shared" si="160"/>
        <v/>
      </c>
      <c r="Q223" s="24"/>
      <c r="R223" s="24"/>
      <c r="S223" s="24"/>
      <c r="T223" s="132" t="str">
        <f t="shared" si="120"/>
        <v/>
      </c>
      <c r="U223" s="25"/>
      <c r="V223" s="25"/>
      <c r="W223" s="24"/>
      <c r="X223" s="26"/>
      <c r="Y223" s="25"/>
      <c r="Z223" s="25"/>
      <c r="AA223" s="3" t="str">
        <f t="shared" si="161"/>
        <v/>
      </c>
      <c r="AB223" s="24"/>
      <c r="AC223" s="26"/>
      <c r="AD223" s="25"/>
      <c r="AE223" s="54"/>
      <c r="AF223" s="54" t="s">
        <v>149</v>
      </c>
      <c r="AG223" s="54"/>
      <c r="AH223" s="54"/>
      <c r="AI223" s="54"/>
      <c r="AJ223" s="54"/>
      <c r="AK223" s="25"/>
      <c r="AL223" s="54" t="str">
        <f t="shared" si="121"/>
        <v/>
      </c>
      <c r="AM223" s="200" t="str">
        <f t="shared" si="122"/>
        <v/>
      </c>
      <c r="AN223" s="201" t="str">
        <f t="shared" si="123"/>
        <v/>
      </c>
      <c r="AO223" s="200" t="str">
        <f t="shared" si="130"/>
        <v/>
      </c>
      <c r="AP223" s="200" t="str">
        <f t="shared" si="124"/>
        <v/>
      </c>
      <c r="AQ223" s="200" t="str">
        <f t="shared" si="125"/>
        <v/>
      </c>
      <c r="AR223" s="200">
        <f t="shared" si="131"/>
        <v>0.05</v>
      </c>
      <c r="AS223" s="200" t="str">
        <f t="shared" si="132"/>
        <v/>
      </c>
      <c r="AT223" s="200" t="str">
        <f t="shared" si="133"/>
        <v/>
      </c>
      <c r="AU223" s="200">
        <f t="shared" si="134"/>
        <v>4.9999999988358468E-2</v>
      </c>
      <c r="AV223" s="54">
        <v>0.38333333336049691</v>
      </c>
      <c r="AW223" s="200" t="str">
        <f t="shared" si="135"/>
        <v/>
      </c>
      <c r="AX223" s="201" t="str">
        <f t="shared" si="136"/>
        <v/>
      </c>
      <c r="AY223" s="7" t="str">
        <f t="shared" si="137"/>
        <v/>
      </c>
      <c r="AZ223" s="7" t="str">
        <f t="shared" si="138"/>
        <v/>
      </c>
      <c r="BA223" s="7" t="str">
        <f t="shared" si="139"/>
        <v/>
      </c>
      <c r="BB223" s="7" t="str">
        <f t="shared" si="162"/>
        <v/>
      </c>
      <c r="BC223" s="7" t="str">
        <f t="shared" si="163"/>
        <v/>
      </c>
      <c r="BD223" s="7" t="str">
        <f t="shared" si="164"/>
        <v/>
      </c>
      <c r="BE223" s="7" t="str">
        <f t="shared" si="165"/>
        <v/>
      </c>
      <c r="BF223" s="7" t="str">
        <f t="shared" si="118"/>
        <v/>
      </c>
      <c r="BG223" s="7" t="str">
        <f t="shared" si="119"/>
        <v/>
      </c>
      <c r="BH223" s="7" t="str">
        <f t="shared" si="166"/>
        <v/>
      </c>
      <c r="BI223" s="7" t="str">
        <f t="shared" si="167"/>
        <v/>
      </c>
      <c r="BJ223" s="7" t="str">
        <f t="shared" si="168"/>
        <v/>
      </c>
      <c r="BK223" s="7" t="str">
        <f t="shared" si="140"/>
        <v/>
      </c>
      <c r="BL223" s="7" t="str">
        <f t="shared" si="141"/>
        <v/>
      </c>
      <c r="BM223" s="7" t="str">
        <f t="shared" si="142"/>
        <v/>
      </c>
      <c r="BN223" s="7" t="str">
        <f t="shared" si="143"/>
        <v/>
      </c>
      <c r="BO223" s="7" t="str">
        <f t="shared" si="144"/>
        <v/>
      </c>
      <c r="BP223" s="7" t="str">
        <f t="shared" si="145"/>
        <v/>
      </c>
      <c r="BQ223" s="7" t="str">
        <f t="shared" si="146"/>
        <v/>
      </c>
      <c r="BR223" s="7" t="str">
        <f t="shared" si="147"/>
        <v/>
      </c>
      <c r="BS223" s="7" t="str">
        <f t="shared" si="148"/>
        <v/>
      </c>
      <c r="BT223" s="7" t="str">
        <f t="shared" si="149"/>
        <v/>
      </c>
      <c r="BU223" s="7" t="str">
        <f t="shared" si="150"/>
        <v/>
      </c>
      <c r="BV223" s="7" t="str">
        <f t="shared" si="151"/>
        <v/>
      </c>
      <c r="BW223" s="7" t="str">
        <f t="shared" si="126"/>
        <v/>
      </c>
      <c r="BX223" s="7" t="str">
        <f t="shared" si="152"/>
        <v/>
      </c>
      <c r="BY223" s="7" t="str">
        <f t="shared" si="153"/>
        <v/>
      </c>
      <c r="BZ223" s="7">
        <f t="shared" si="154"/>
        <v>4.9999999988358468E-2</v>
      </c>
      <c r="CA223" s="7" t="str">
        <f t="shared" si="155"/>
        <v/>
      </c>
      <c r="CB223" s="54"/>
      <c r="CC223" s="13"/>
      <c r="CD223" s="13"/>
      <c r="CE223" s="13"/>
      <c r="CF223" s="13"/>
      <c r="CG223" s="13"/>
      <c r="CH223" s="13"/>
      <c r="CI223" s="13"/>
      <c r="CJ223" s="13"/>
      <c r="CL223" s="21"/>
    </row>
    <row r="224" spans="2:90" ht="16.5" customHeight="1" thickBot="1" x14ac:dyDescent="0.3">
      <c r="B224" s="114" t="s">
        <v>146</v>
      </c>
      <c r="C224" s="114" t="s">
        <v>190</v>
      </c>
      <c r="D224" s="115">
        <v>4</v>
      </c>
      <c r="E224" s="117">
        <f t="shared" si="156"/>
        <v>44451</v>
      </c>
      <c r="F224" s="118">
        <f t="shared" si="157"/>
        <v>0.40138888888888885</v>
      </c>
      <c r="G224" s="22">
        <v>0.41944444444444445</v>
      </c>
      <c r="H224" s="5">
        <f t="shared" si="127"/>
        <v>0.43333333334885538</v>
      </c>
      <c r="I224" s="6">
        <f t="shared" si="128"/>
        <v>44451.401388888888</v>
      </c>
      <c r="J224" s="6">
        <f t="shared" si="129"/>
        <v>44451.419444444444</v>
      </c>
      <c r="K224" s="23" t="s">
        <v>17</v>
      </c>
      <c r="L224" s="3" t="str">
        <f t="shared" si="158"/>
        <v/>
      </c>
      <c r="M224" s="2">
        <f>IF(OR(K224="Rota",K224="Desliza"),(IF((MAX(N$36:N223))&gt;F$17,(MAX(N$36:N223)),F$17)),N223)</f>
        <v>6839</v>
      </c>
      <c r="N224" s="42">
        <v>6932</v>
      </c>
      <c r="O224" s="2">
        <f t="shared" si="159"/>
        <v>93</v>
      </c>
      <c r="P224" s="3">
        <f t="shared" si="160"/>
        <v>214.61538460769708</v>
      </c>
      <c r="Q224" s="24"/>
      <c r="R224" s="24"/>
      <c r="S224" s="24">
        <v>110</v>
      </c>
      <c r="T224" s="132">
        <f t="shared" si="120"/>
        <v>110</v>
      </c>
      <c r="U224" s="25">
        <v>39</v>
      </c>
      <c r="V224" s="25">
        <v>1200</v>
      </c>
      <c r="W224" s="24">
        <v>22.39</v>
      </c>
      <c r="X224" s="26">
        <v>12</v>
      </c>
      <c r="Y224" s="25">
        <v>3126</v>
      </c>
      <c r="Z224" s="25">
        <v>3126</v>
      </c>
      <c r="AA224" s="3" t="str">
        <f t="shared" si="161"/>
        <v/>
      </c>
      <c r="AB224" s="24">
        <v>198</v>
      </c>
      <c r="AC224" s="26">
        <v>253</v>
      </c>
      <c r="AD224" s="25">
        <v>202</v>
      </c>
      <c r="AE224" s="54"/>
      <c r="AF224" s="54" t="s">
        <v>149</v>
      </c>
      <c r="AG224" s="54"/>
      <c r="AH224" s="54"/>
      <c r="AI224" s="54"/>
      <c r="AJ224" s="54"/>
      <c r="AK224" s="25"/>
      <c r="AL224" s="54">
        <f t="shared" si="121"/>
        <v>120</v>
      </c>
      <c r="AM224" s="200">
        <f t="shared" si="122"/>
        <v>175</v>
      </c>
      <c r="AN224" s="201">
        <f t="shared" si="123"/>
        <v>120</v>
      </c>
      <c r="AO224" s="200" t="str">
        <f t="shared" si="130"/>
        <v/>
      </c>
      <c r="AP224" s="200" t="str">
        <f t="shared" si="124"/>
        <v/>
      </c>
      <c r="AQ224" s="200" t="str">
        <f t="shared" si="125"/>
        <v/>
      </c>
      <c r="AR224" s="200" t="str">
        <f t="shared" si="131"/>
        <v/>
      </c>
      <c r="AS224" s="200" t="str">
        <f t="shared" si="132"/>
        <v/>
      </c>
      <c r="AT224" s="200">
        <f t="shared" si="133"/>
        <v>93</v>
      </c>
      <c r="AU224" s="200">
        <f t="shared" si="134"/>
        <v>0.43333333334885538</v>
      </c>
      <c r="AV224" s="54">
        <v>0.63333333330228925</v>
      </c>
      <c r="AW224" s="200">
        <f t="shared" si="135"/>
        <v>146.84210527035566</v>
      </c>
      <c r="AX224" s="201">
        <f t="shared" si="136"/>
        <v>214.61538460769708</v>
      </c>
      <c r="AY224" s="7" t="str">
        <f t="shared" si="137"/>
        <v/>
      </c>
      <c r="AZ224" s="7">
        <f t="shared" si="138"/>
        <v>146.84210527035566</v>
      </c>
      <c r="BA224" s="7" t="str">
        <f t="shared" si="139"/>
        <v/>
      </c>
      <c r="BB224" s="7">
        <f t="shared" si="162"/>
        <v>93</v>
      </c>
      <c r="BC224" s="7" t="str">
        <f t="shared" si="163"/>
        <v/>
      </c>
      <c r="BD224" s="7" t="str">
        <f t="shared" si="164"/>
        <v/>
      </c>
      <c r="BE224" s="7" t="str">
        <f t="shared" si="165"/>
        <v/>
      </c>
      <c r="BF224" s="7">
        <f t="shared" si="118"/>
        <v>93</v>
      </c>
      <c r="BG224" s="7" t="str">
        <f t="shared" si="119"/>
        <v/>
      </c>
      <c r="BH224" s="7" t="str">
        <f t="shared" si="166"/>
        <v/>
      </c>
      <c r="BI224" s="7" t="str">
        <f t="shared" si="167"/>
        <v/>
      </c>
      <c r="BJ224" s="7" t="str">
        <f t="shared" si="168"/>
        <v/>
      </c>
      <c r="BK224" s="7" t="str">
        <f t="shared" si="140"/>
        <v/>
      </c>
      <c r="BL224" s="7" t="str">
        <f t="shared" si="141"/>
        <v/>
      </c>
      <c r="BM224" s="7" t="str">
        <f t="shared" si="142"/>
        <v/>
      </c>
      <c r="BN224" s="7" t="str">
        <f t="shared" si="143"/>
        <v/>
      </c>
      <c r="BO224" s="7" t="str">
        <f t="shared" si="144"/>
        <v/>
      </c>
      <c r="BP224" s="7" t="str">
        <f t="shared" si="145"/>
        <v/>
      </c>
      <c r="BQ224" s="7" t="str">
        <f t="shared" si="146"/>
        <v/>
      </c>
      <c r="BR224" s="7" t="str">
        <f t="shared" si="147"/>
        <v/>
      </c>
      <c r="BS224" s="7" t="str">
        <f t="shared" si="148"/>
        <v/>
      </c>
      <c r="BT224" s="7" t="str">
        <f t="shared" si="149"/>
        <v/>
      </c>
      <c r="BU224" s="7" t="str">
        <f t="shared" si="150"/>
        <v/>
      </c>
      <c r="BV224" s="7" t="str">
        <f t="shared" si="151"/>
        <v/>
      </c>
      <c r="BW224" s="7" t="str">
        <f t="shared" si="126"/>
        <v/>
      </c>
      <c r="BX224" s="7" t="str">
        <f t="shared" si="152"/>
        <v/>
      </c>
      <c r="BY224" s="7" t="str">
        <f t="shared" si="153"/>
        <v/>
      </c>
      <c r="BZ224" s="7" t="str">
        <f t="shared" si="154"/>
        <v/>
      </c>
      <c r="CA224" s="7" t="str">
        <f t="shared" si="155"/>
        <v/>
      </c>
      <c r="CB224" s="54"/>
      <c r="CC224" s="13"/>
      <c r="CD224" s="13"/>
      <c r="CE224" s="13"/>
      <c r="CF224" s="13"/>
      <c r="CG224" s="13"/>
      <c r="CH224" s="13"/>
      <c r="CI224" s="13"/>
      <c r="CJ224" s="13"/>
      <c r="CL224" s="21"/>
    </row>
    <row r="225" spans="2:90" ht="16.5" customHeight="1" thickBot="1" x14ac:dyDescent="0.3">
      <c r="B225" s="114" t="s">
        <v>146</v>
      </c>
      <c r="C225" s="114" t="s">
        <v>190</v>
      </c>
      <c r="D225" s="115">
        <v>4</v>
      </c>
      <c r="E225" s="117">
        <f t="shared" si="156"/>
        <v>44451</v>
      </c>
      <c r="F225" s="118">
        <f t="shared" si="157"/>
        <v>0.41944444444444445</v>
      </c>
      <c r="G225" s="22">
        <v>0.42291666666666666</v>
      </c>
      <c r="H225" s="5">
        <f t="shared" si="127"/>
        <v>8.3333333430346102E-2</v>
      </c>
      <c r="I225" s="6">
        <f t="shared" si="128"/>
        <v>44451.419444444444</v>
      </c>
      <c r="J225" s="6">
        <f t="shared" si="129"/>
        <v>44451.42291666667</v>
      </c>
      <c r="K225" s="23" t="s">
        <v>21</v>
      </c>
      <c r="L225" s="3" t="str">
        <f t="shared" si="158"/>
        <v/>
      </c>
      <c r="M225" s="2">
        <f>IF(OR(K225="Rota",K225="Desliza"),(IF((MAX(N$36:N224))&gt;F$17,(MAX(N$36:N224)),F$17)),N224)</f>
        <v>6932</v>
      </c>
      <c r="N225" s="42">
        <v>6932</v>
      </c>
      <c r="O225" s="2">
        <f t="shared" si="159"/>
        <v>0</v>
      </c>
      <c r="P225" s="3" t="str">
        <f t="shared" si="160"/>
        <v/>
      </c>
      <c r="Q225" s="24"/>
      <c r="R225" s="24"/>
      <c r="S225" s="24"/>
      <c r="T225" s="132" t="str">
        <f t="shared" si="120"/>
        <v/>
      </c>
      <c r="U225" s="25"/>
      <c r="V225" s="25"/>
      <c r="W225" s="24"/>
      <c r="X225" s="26"/>
      <c r="Y225" s="25"/>
      <c r="Z225" s="25"/>
      <c r="AA225" s="3" t="str">
        <f t="shared" si="161"/>
        <v/>
      </c>
      <c r="AB225" s="24"/>
      <c r="AC225" s="26"/>
      <c r="AD225" s="25"/>
      <c r="AE225" s="54"/>
      <c r="AF225" s="54" t="s">
        <v>149</v>
      </c>
      <c r="AG225" s="54"/>
      <c r="AH225" s="54"/>
      <c r="AI225" s="54"/>
      <c r="AJ225" s="54"/>
      <c r="AK225" s="25"/>
      <c r="AL225" s="54" t="str">
        <f t="shared" si="121"/>
        <v/>
      </c>
      <c r="AM225" s="200" t="str">
        <f t="shared" si="122"/>
        <v/>
      </c>
      <c r="AN225" s="201" t="str">
        <f t="shared" si="123"/>
        <v/>
      </c>
      <c r="AO225" s="200" t="str">
        <f t="shared" si="130"/>
        <v/>
      </c>
      <c r="AP225" s="200" t="str">
        <f t="shared" si="124"/>
        <v/>
      </c>
      <c r="AQ225" s="200" t="str">
        <f t="shared" si="125"/>
        <v/>
      </c>
      <c r="AR225" s="200" t="str">
        <f t="shared" si="131"/>
        <v/>
      </c>
      <c r="AS225" s="200">
        <f t="shared" si="132"/>
        <v>0.1</v>
      </c>
      <c r="AT225" s="200" t="str">
        <f t="shared" si="133"/>
        <v/>
      </c>
      <c r="AU225" s="200">
        <f t="shared" si="134"/>
        <v>8.3333333430346102E-2</v>
      </c>
      <c r="AV225" s="54">
        <v>2.1999999998370185</v>
      </c>
      <c r="AW225" s="200" t="str">
        <f t="shared" si="135"/>
        <v/>
      </c>
      <c r="AX225" s="201" t="str">
        <f t="shared" si="136"/>
        <v/>
      </c>
      <c r="AY225" s="7" t="str">
        <f t="shared" si="137"/>
        <v/>
      </c>
      <c r="AZ225" s="7" t="str">
        <f t="shared" si="138"/>
        <v/>
      </c>
      <c r="BA225" s="7" t="str">
        <f t="shared" si="139"/>
        <v/>
      </c>
      <c r="BB225" s="7" t="str">
        <f t="shared" si="162"/>
        <v/>
      </c>
      <c r="BC225" s="7" t="str">
        <f t="shared" si="163"/>
        <v/>
      </c>
      <c r="BD225" s="7" t="str">
        <f t="shared" si="164"/>
        <v/>
      </c>
      <c r="BE225" s="7" t="str">
        <f t="shared" si="165"/>
        <v/>
      </c>
      <c r="BF225" s="7" t="str">
        <f t="shared" si="118"/>
        <v/>
      </c>
      <c r="BG225" s="7" t="str">
        <f t="shared" si="119"/>
        <v/>
      </c>
      <c r="BH225" s="7" t="str">
        <f t="shared" si="166"/>
        <v/>
      </c>
      <c r="BI225" s="7" t="str">
        <f t="shared" si="167"/>
        <v/>
      </c>
      <c r="BJ225" s="7" t="str">
        <f t="shared" si="168"/>
        <v/>
      </c>
      <c r="BK225" s="7" t="str">
        <f t="shared" si="140"/>
        <v/>
      </c>
      <c r="BL225" s="7" t="str">
        <f t="shared" si="141"/>
        <v/>
      </c>
      <c r="BM225" s="7" t="str">
        <f t="shared" si="142"/>
        <v/>
      </c>
      <c r="BN225" s="7" t="str">
        <f t="shared" si="143"/>
        <v/>
      </c>
      <c r="BO225" s="7" t="str">
        <f t="shared" si="144"/>
        <v/>
      </c>
      <c r="BP225" s="7" t="str">
        <f t="shared" si="145"/>
        <v/>
      </c>
      <c r="BQ225" s="7" t="str">
        <f t="shared" si="146"/>
        <v/>
      </c>
      <c r="BR225" s="7" t="str">
        <f t="shared" si="147"/>
        <v/>
      </c>
      <c r="BS225" s="7" t="str">
        <f t="shared" si="148"/>
        <v/>
      </c>
      <c r="BT225" s="7" t="str">
        <f t="shared" si="149"/>
        <v/>
      </c>
      <c r="BU225" s="7" t="str">
        <f t="shared" si="150"/>
        <v/>
      </c>
      <c r="BV225" s="7" t="str">
        <f t="shared" si="151"/>
        <v/>
      </c>
      <c r="BW225" s="7" t="str">
        <f t="shared" si="126"/>
        <v/>
      </c>
      <c r="BX225" s="7">
        <f t="shared" si="152"/>
        <v>8.3333333430346102E-2</v>
      </c>
      <c r="BY225" s="7" t="str">
        <f t="shared" si="153"/>
        <v/>
      </c>
      <c r="BZ225" s="7" t="str">
        <f t="shared" si="154"/>
        <v/>
      </c>
      <c r="CA225" s="7" t="str">
        <f t="shared" si="155"/>
        <v/>
      </c>
      <c r="CB225" s="54"/>
      <c r="CC225" s="13"/>
      <c r="CD225" s="13"/>
      <c r="CE225" s="13"/>
      <c r="CF225" s="13"/>
      <c r="CG225" s="13"/>
      <c r="CH225" s="13"/>
      <c r="CI225" s="13"/>
      <c r="CJ225" s="13"/>
      <c r="CL225" s="21"/>
    </row>
    <row r="226" spans="2:90" ht="16.5" customHeight="1" thickBot="1" x14ac:dyDescent="0.3">
      <c r="B226" s="114" t="s">
        <v>146</v>
      </c>
      <c r="C226" s="114" t="s">
        <v>190</v>
      </c>
      <c r="D226" s="115">
        <v>4</v>
      </c>
      <c r="E226" s="117">
        <f t="shared" si="156"/>
        <v>44451</v>
      </c>
      <c r="F226" s="118">
        <f t="shared" si="157"/>
        <v>0.42291666666666666</v>
      </c>
      <c r="G226" s="22">
        <v>0.42708333333333331</v>
      </c>
      <c r="H226" s="5">
        <f t="shared" si="127"/>
        <v>9.9999999976716936E-2</v>
      </c>
      <c r="I226" s="6">
        <f t="shared" si="128"/>
        <v>44451.42291666667</v>
      </c>
      <c r="J226" s="6">
        <f t="shared" si="129"/>
        <v>44451.427083333336</v>
      </c>
      <c r="K226" s="23" t="s">
        <v>141</v>
      </c>
      <c r="L226" s="3" t="str">
        <f t="shared" si="158"/>
        <v/>
      </c>
      <c r="M226" s="2">
        <f>IF(OR(K226="Rota",K226="Desliza"),(IF((MAX(N$36:N225))&gt;F$17,(MAX(N$36:N225)),F$17)),N225)</f>
        <v>6932</v>
      </c>
      <c r="N226" s="42">
        <v>6932</v>
      </c>
      <c r="O226" s="2">
        <f t="shared" si="159"/>
        <v>0</v>
      </c>
      <c r="P226" s="3" t="str">
        <f t="shared" si="160"/>
        <v/>
      </c>
      <c r="Q226" s="24"/>
      <c r="R226" s="24"/>
      <c r="S226" s="24"/>
      <c r="T226" s="132" t="str">
        <f t="shared" si="120"/>
        <v/>
      </c>
      <c r="U226" s="25"/>
      <c r="V226" s="25"/>
      <c r="W226" s="24"/>
      <c r="X226" s="26"/>
      <c r="Y226" s="25"/>
      <c r="Z226" s="25"/>
      <c r="AA226" s="3" t="str">
        <f t="shared" si="161"/>
        <v/>
      </c>
      <c r="AB226" s="24"/>
      <c r="AC226" s="26"/>
      <c r="AD226" s="25"/>
      <c r="AE226" s="54"/>
      <c r="AF226" s="54" t="s">
        <v>149</v>
      </c>
      <c r="AG226" s="54"/>
      <c r="AH226" s="54"/>
      <c r="AI226" s="54"/>
      <c r="AJ226" s="54"/>
      <c r="AK226" s="25"/>
      <c r="AL226" s="54" t="str">
        <f t="shared" si="121"/>
        <v/>
      </c>
      <c r="AM226" s="200" t="str">
        <f t="shared" si="122"/>
        <v/>
      </c>
      <c r="AN226" s="201" t="str">
        <f t="shared" si="123"/>
        <v/>
      </c>
      <c r="AO226" s="200" t="str">
        <f t="shared" si="130"/>
        <v/>
      </c>
      <c r="AP226" s="200" t="str">
        <f t="shared" si="124"/>
        <v/>
      </c>
      <c r="AQ226" s="200">
        <f t="shared" si="125"/>
        <v>8.3000000000000004E-2</v>
      </c>
      <c r="AR226" s="200" t="str">
        <f t="shared" si="131"/>
        <v/>
      </c>
      <c r="AS226" s="200" t="str">
        <f t="shared" si="132"/>
        <v/>
      </c>
      <c r="AT226" s="200" t="str">
        <f t="shared" si="133"/>
        <v/>
      </c>
      <c r="AU226" s="200">
        <f t="shared" si="134"/>
        <v>9.9999999976716936E-2</v>
      </c>
      <c r="AV226" s="54" t="s">
        <v>216</v>
      </c>
      <c r="AW226" s="200" t="str">
        <f t="shared" si="135"/>
        <v/>
      </c>
      <c r="AX226" s="201" t="str">
        <f t="shared" si="136"/>
        <v/>
      </c>
      <c r="AY226" s="7" t="str">
        <f t="shared" si="137"/>
        <v/>
      </c>
      <c r="AZ226" s="7" t="str">
        <f t="shared" si="138"/>
        <v/>
      </c>
      <c r="BA226" s="7" t="str">
        <f t="shared" si="139"/>
        <v/>
      </c>
      <c r="BB226" s="7" t="str">
        <f t="shared" si="162"/>
        <v/>
      </c>
      <c r="BC226" s="7" t="str">
        <f t="shared" si="163"/>
        <v/>
      </c>
      <c r="BD226" s="7" t="str">
        <f t="shared" si="164"/>
        <v/>
      </c>
      <c r="BE226" s="7" t="str">
        <f t="shared" si="165"/>
        <v/>
      </c>
      <c r="BF226" s="7" t="str">
        <f t="shared" ref="BF226:BF289" si="169">IF(AND(O226&gt;0,AF226="Día",OR(K226="Desliza",K226="Rota")),O226,"")</f>
        <v/>
      </c>
      <c r="BG226" s="7" t="str">
        <f t="shared" ref="BG226:BG289" si="170">IF(AND(O226&gt;0,AF226="Noche",OR(K226="Desliza",K226="Rota")),O226,"")</f>
        <v/>
      </c>
      <c r="BH226" s="7" t="str">
        <f t="shared" si="166"/>
        <v/>
      </c>
      <c r="BI226" s="7" t="str">
        <f t="shared" si="167"/>
        <v/>
      </c>
      <c r="BJ226" s="7" t="str">
        <f t="shared" si="168"/>
        <v/>
      </c>
      <c r="BK226" s="7" t="str">
        <f t="shared" si="140"/>
        <v/>
      </c>
      <c r="BL226" s="7" t="str">
        <f t="shared" si="141"/>
        <v/>
      </c>
      <c r="BM226" s="7" t="str">
        <f t="shared" si="142"/>
        <v/>
      </c>
      <c r="BN226" s="7" t="str">
        <f t="shared" si="143"/>
        <v/>
      </c>
      <c r="BO226" s="7" t="str">
        <f t="shared" si="144"/>
        <v/>
      </c>
      <c r="BP226" s="7" t="str">
        <f t="shared" si="145"/>
        <v/>
      </c>
      <c r="BQ226" s="7" t="str">
        <f t="shared" si="146"/>
        <v/>
      </c>
      <c r="BR226" s="7" t="str">
        <f t="shared" si="147"/>
        <v/>
      </c>
      <c r="BS226" s="7" t="str">
        <f t="shared" si="148"/>
        <v/>
      </c>
      <c r="BT226" s="7" t="str">
        <f t="shared" si="149"/>
        <v/>
      </c>
      <c r="BU226" s="7" t="str">
        <f t="shared" si="150"/>
        <v/>
      </c>
      <c r="BV226" s="7">
        <f t="shared" si="151"/>
        <v>9.9999999976716936E-2</v>
      </c>
      <c r="BW226" s="7" t="str">
        <f t="shared" si="126"/>
        <v/>
      </c>
      <c r="BX226" s="7" t="str">
        <f t="shared" si="152"/>
        <v/>
      </c>
      <c r="BY226" s="7" t="str">
        <f t="shared" si="153"/>
        <v/>
      </c>
      <c r="BZ226" s="7" t="str">
        <f t="shared" si="154"/>
        <v/>
      </c>
      <c r="CA226" s="7" t="str">
        <f t="shared" si="155"/>
        <v/>
      </c>
      <c r="CB226" s="54"/>
      <c r="CC226" s="13"/>
      <c r="CD226" s="13"/>
      <c r="CE226" s="13"/>
      <c r="CF226" s="13"/>
      <c r="CG226" s="13"/>
      <c r="CH226" s="13"/>
      <c r="CI226" s="13"/>
      <c r="CJ226" s="13"/>
      <c r="CL226" s="21"/>
    </row>
    <row r="227" spans="2:90" ht="16.5" customHeight="1" thickBot="1" x14ac:dyDescent="0.3">
      <c r="B227" s="114" t="s">
        <v>146</v>
      </c>
      <c r="C227" s="114" t="s">
        <v>190</v>
      </c>
      <c r="D227" s="115">
        <v>4</v>
      </c>
      <c r="E227" s="117">
        <f t="shared" si="156"/>
        <v>44451</v>
      </c>
      <c r="F227" s="118">
        <f t="shared" si="157"/>
        <v>0.42708333333333331</v>
      </c>
      <c r="G227" s="22">
        <v>0.4291666666666667</v>
      </c>
      <c r="H227" s="5">
        <f t="shared" si="127"/>
        <v>4.9999999988358468E-2</v>
      </c>
      <c r="I227" s="6">
        <f t="shared" si="128"/>
        <v>44451.427083333336</v>
      </c>
      <c r="J227" s="6">
        <f t="shared" si="129"/>
        <v>44451.429166666669</v>
      </c>
      <c r="K227" s="23" t="s">
        <v>5</v>
      </c>
      <c r="L227" s="3" t="str">
        <f t="shared" si="158"/>
        <v/>
      </c>
      <c r="M227" s="2">
        <f>IF(OR(K227="Rota",K227="Desliza"),(IF((MAX(N$36:N226))&gt;F$17,(MAX(N$36:N226)),F$17)),N226)</f>
        <v>6932</v>
      </c>
      <c r="N227" s="42">
        <v>6932</v>
      </c>
      <c r="O227" s="2">
        <f t="shared" si="159"/>
        <v>0</v>
      </c>
      <c r="P227" s="3" t="str">
        <f t="shared" si="160"/>
        <v/>
      </c>
      <c r="Q227" s="24"/>
      <c r="R227" s="24"/>
      <c r="S227" s="24"/>
      <c r="T227" s="132" t="str">
        <f t="shared" si="120"/>
        <v/>
      </c>
      <c r="U227" s="25"/>
      <c r="V227" s="25"/>
      <c r="W227" s="24"/>
      <c r="X227" s="26"/>
      <c r="Y227" s="25"/>
      <c r="Z227" s="25"/>
      <c r="AA227" s="3" t="str">
        <f t="shared" si="161"/>
        <v/>
      </c>
      <c r="AB227" s="24"/>
      <c r="AC227" s="26"/>
      <c r="AD227" s="25"/>
      <c r="AE227" s="54"/>
      <c r="AF227" s="54" t="s">
        <v>149</v>
      </c>
      <c r="AG227" s="54"/>
      <c r="AH227" s="54"/>
      <c r="AI227" s="54"/>
      <c r="AJ227" s="54"/>
      <c r="AK227" s="25"/>
      <c r="AL227" s="54" t="str">
        <f t="shared" si="121"/>
        <v/>
      </c>
      <c r="AM227" s="200" t="str">
        <f t="shared" si="122"/>
        <v/>
      </c>
      <c r="AN227" s="201" t="str">
        <f t="shared" si="123"/>
        <v/>
      </c>
      <c r="AO227" s="200" t="str">
        <f t="shared" si="130"/>
        <v/>
      </c>
      <c r="AP227" s="200" t="str">
        <f t="shared" si="124"/>
        <v/>
      </c>
      <c r="AQ227" s="200" t="str">
        <f t="shared" si="125"/>
        <v/>
      </c>
      <c r="AR227" s="200">
        <f t="shared" si="131"/>
        <v>0.05</v>
      </c>
      <c r="AS227" s="200" t="str">
        <f t="shared" si="132"/>
        <v/>
      </c>
      <c r="AT227" s="200" t="str">
        <f t="shared" si="133"/>
        <v/>
      </c>
      <c r="AU227" s="200">
        <f t="shared" si="134"/>
        <v>4.9999999988358468E-2</v>
      </c>
      <c r="AV227" s="54">
        <v>0.11666666669771075</v>
      </c>
      <c r="AW227" s="200" t="str">
        <f t="shared" si="135"/>
        <v/>
      </c>
      <c r="AX227" s="201" t="str">
        <f t="shared" si="136"/>
        <v/>
      </c>
      <c r="AY227" s="7" t="str">
        <f t="shared" si="137"/>
        <v/>
      </c>
      <c r="AZ227" s="7" t="str">
        <f t="shared" si="138"/>
        <v/>
      </c>
      <c r="BA227" s="7" t="str">
        <f t="shared" si="139"/>
        <v/>
      </c>
      <c r="BB227" s="7" t="str">
        <f t="shared" si="162"/>
        <v/>
      </c>
      <c r="BC227" s="7" t="str">
        <f t="shared" si="163"/>
        <v/>
      </c>
      <c r="BD227" s="7" t="str">
        <f t="shared" si="164"/>
        <v/>
      </c>
      <c r="BE227" s="7" t="str">
        <f t="shared" si="165"/>
        <v/>
      </c>
      <c r="BF227" s="7" t="str">
        <f t="shared" si="169"/>
        <v/>
      </c>
      <c r="BG227" s="7" t="str">
        <f t="shared" si="170"/>
        <v/>
      </c>
      <c r="BH227" s="7" t="str">
        <f t="shared" si="166"/>
        <v/>
      </c>
      <c r="BI227" s="7" t="str">
        <f t="shared" si="167"/>
        <v/>
      </c>
      <c r="BJ227" s="7" t="str">
        <f t="shared" si="168"/>
        <v/>
      </c>
      <c r="BK227" s="7" t="str">
        <f t="shared" si="140"/>
        <v/>
      </c>
      <c r="BL227" s="7" t="str">
        <f t="shared" si="141"/>
        <v/>
      </c>
      <c r="BM227" s="7" t="str">
        <f t="shared" si="142"/>
        <v/>
      </c>
      <c r="BN227" s="7" t="str">
        <f t="shared" si="143"/>
        <v/>
      </c>
      <c r="BO227" s="7" t="str">
        <f t="shared" si="144"/>
        <v/>
      </c>
      <c r="BP227" s="7" t="str">
        <f t="shared" si="145"/>
        <v/>
      </c>
      <c r="BQ227" s="7" t="str">
        <f t="shared" si="146"/>
        <v/>
      </c>
      <c r="BR227" s="7" t="str">
        <f t="shared" si="147"/>
        <v/>
      </c>
      <c r="BS227" s="7" t="str">
        <f t="shared" si="148"/>
        <v/>
      </c>
      <c r="BT227" s="7" t="str">
        <f t="shared" si="149"/>
        <v/>
      </c>
      <c r="BU227" s="7" t="str">
        <f t="shared" si="150"/>
        <v/>
      </c>
      <c r="BV227" s="7" t="str">
        <f t="shared" si="151"/>
        <v/>
      </c>
      <c r="BW227" s="7" t="str">
        <f t="shared" si="126"/>
        <v/>
      </c>
      <c r="BX227" s="7" t="str">
        <f t="shared" si="152"/>
        <v/>
      </c>
      <c r="BY227" s="7" t="str">
        <f t="shared" si="153"/>
        <v/>
      </c>
      <c r="BZ227" s="7">
        <f t="shared" si="154"/>
        <v>4.9999999988358468E-2</v>
      </c>
      <c r="CA227" s="7" t="str">
        <f t="shared" si="155"/>
        <v/>
      </c>
      <c r="CB227" s="54"/>
      <c r="CC227" s="13"/>
      <c r="CD227" s="13"/>
      <c r="CE227" s="13"/>
      <c r="CF227" s="13"/>
      <c r="CG227" s="13"/>
      <c r="CH227" s="13"/>
      <c r="CI227" s="13"/>
      <c r="CJ227" s="13"/>
      <c r="CL227" s="21"/>
    </row>
    <row r="228" spans="2:90" ht="16.5" customHeight="1" thickBot="1" x14ac:dyDescent="0.3">
      <c r="B228" s="114" t="s">
        <v>146</v>
      </c>
      <c r="C228" s="114" t="s">
        <v>190</v>
      </c>
      <c r="D228" s="115">
        <v>4</v>
      </c>
      <c r="E228" s="117">
        <f t="shared" si="156"/>
        <v>44451</v>
      </c>
      <c r="F228" s="118">
        <f t="shared" si="157"/>
        <v>0.4291666666666667</v>
      </c>
      <c r="G228" s="22">
        <v>0.44791666666666669</v>
      </c>
      <c r="H228" s="5">
        <f t="shared" si="127"/>
        <v>0.44999999989522621</v>
      </c>
      <c r="I228" s="6">
        <f t="shared" si="128"/>
        <v>44451.429166666669</v>
      </c>
      <c r="J228" s="6">
        <f t="shared" si="129"/>
        <v>44451.447916666664</v>
      </c>
      <c r="K228" s="23" t="s">
        <v>17</v>
      </c>
      <c r="L228" s="3" t="str">
        <f t="shared" si="158"/>
        <v/>
      </c>
      <c r="M228" s="2">
        <f>IF(OR(K228="Rota",K228="Desliza"),(IF((MAX(N$36:N227))&gt;F$17,(MAX(N$36:N227)),F$17)),N227)</f>
        <v>6932</v>
      </c>
      <c r="N228" s="42">
        <v>7025</v>
      </c>
      <c r="O228" s="2">
        <f t="shared" si="159"/>
        <v>93</v>
      </c>
      <c r="P228" s="3">
        <f t="shared" si="160"/>
        <v>206.66666671478501</v>
      </c>
      <c r="Q228" s="24"/>
      <c r="R228" s="24"/>
      <c r="S228" s="24">
        <v>110</v>
      </c>
      <c r="T228" s="132">
        <f t="shared" ref="T228:T291" si="171">IF(K228="Comentario","",IF(D228="","",IF(D228=$L$8,IF(V228="",IF(S228="","",S228),(IF($L$11="",0,$L$11*V228))+IF(S228="",0,S228)),IF(D228=$P$8,IF(V228="",IF(S228="","",S228),IF(S228="",0,S228)+(IF($P$11="",0,$P$11*V228))),IF(D228=$T$8,IF(V228="",IF(S228="","",S228),S228+(IF($T$11="",0,$T$11*V228))),IF(D228=$P$8,IF(V228="",IF(S228="","",S228),IF(S228="",0,S228)+(IF($P$11="",0,$P$11*V228))),IF(D228=$L$24,IF(V228="",IF(S228="","",S228),IF(S228="",0,S228)+(IF($L$27="",0,$L$27*V228))),IF(D228=$P$24,IF(V228="",IF(S228="","",S228),IF(S228="",0,S228)+(IF($P$27="",0,$P$27*V228))),IF(D228=$AB$8,IF(V228="",IF(S228="","",S228),IF(S228="",0,S228)+(IF($AB$11="",0,$AB$11*V228))),IF(D228=$AG$8,IF(V228="",IF(S228="","",S228),IF(S228="",0,S228)+(IF($AG$11="",0,$AG$11*V228))),IF(D228=$AK$8,IF(V228="",IF(S228="","",S228),IF(S228="",0,S228)+(IF($AK$11="",0,$AK$11*V228))),IF(D228=$T$24,IF(V228="",IF(S228="","",S228),IF(S228="",0,S228)+(IF($T$27="",0,$T$27*V228))),IF(D228=$X$24,IF(V228="",IF(S228="","",S228),IF(S228="",0,S228)+(IF($X$27="",0,$X$27*V228))),IF(D228=$X$8,IF(V228="",IF(S228="","",S228),IF(S228="",0,S228)+(IF($X$11="",0,$X$11*V228)))))))))))))))))</f>
        <v>110</v>
      </c>
      <c r="U228" s="25">
        <v>42</v>
      </c>
      <c r="V228" s="25">
        <v>1200</v>
      </c>
      <c r="W228" s="24">
        <v>25</v>
      </c>
      <c r="X228" s="26">
        <v>12</v>
      </c>
      <c r="Y228" s="25">
        <v>3236</v>
      </c>
      <c r="Z228" s="25">
        <v>3236</v>
      </c>
      <c r="AA228" s="3" t="str">
        <f t="shared" si="161"/>
        <v/>
      </c>
      <c r="AB228" s="24">
        <v>197</v>
      </c>
      <c r="AC228" s="26">
        <v>257</v>
      </c>
      <c r="AD228" s="25">
        <v>234</v>
      </c>
      <c r="AE228" s="54"/>
      <c r="AF228" s="54" t="s">
        <v>149</v>
      </c>
      <c r="AG228" s="54"/>
      <c r="AH228" s="54"/>
      <c r="AI228" s="54"/>
      <c r="AJ228" s="54"/>
      <c r="AK228" s="25"/>
      <c r="AL228" s="54">
        <f t="shared" ref="AL228:AL291" si="172">IF(OR(K228="Rota",K228="Desliza"),IF(OR(M228="",N228=""),"",IF(K228="Comentario","",IF(M228=N228,"",LOOKUP(M228,CM$12:CM$23,CN$12:CN$23)))),"")</f>
        <v>120</v>
      </c>
      <c r="AM228" s="200">
        <f t="shared" ref="AM228:AM291" si="173">IF(OR(K228="Rota",K228="Desliza"),IF(OR(M228="",N228=""),"",IF(K228="Comentario","",IF(M228=N228,"",LOOKUP(M228,CK$12:CK$23,CL$12:CL$23)))),"")</f>
        <v>175</v>
      </c>
      <c r="AN228" s="201">
        <f t="shared" ref="AN228:AN291" si="174">IF(OR(K228="Rota",K228="Desliza",K228="Conexión",K228="Survey",K228="Extraordinario"),IF(OR(M228="",N228=""),"",IF(K228="Comentario","",IF(M228=N228,"",LOOKUP(M228,CM$12:CM$23,CN$12:CN$23)))),"")</f>
        <v>120</v>
      </c>
      <c r="AO228" s="200" t="str">
        <f t="shared" si="130"/>
        <v/>
      </c>
      <c r="AP228" s="200" t="str">
        <f t="shared" ref="AP228:AP291" si="175">IF(OR(K228="RIH OH",K228="RIH CSG",K228="POOH OH",K228="POOH CSG"),IF(OR(M228="",N228=""),"",IF(K228="Comentario","",IF(M228=N228,"",LOOKUP(M228,CO$12:CO$23,CP$12:CP$23)))),"")</f>
        <v/>
      </c>
      <c r="AQ228" s="200" t="str">
        <f t="shared" ref="AQ228:AQ291" si="176">IF(K228="Conexión",IF(OR(M228="",N228=""),"",IF(K228="Comentario","",LOOKUP(M228,CQ$12:CQ$23,CR$12:CR$23))),"")</f>
        <v/>
      </c>
      <c r="AR228" s="200" t="str">
        <f t="shared" si="131"/>
        <v/>
      </c>
      <c r="AS228" s="200" t="str">
        <f t="shared" si="132"/>
        <v/>
      </c>
      <c r="AT228" s="200">
        <f t="shared" si="133"/>
        <v>93</v>
      </c>
      <c r="AU228" s="200">
        <f t="shared" si="134"/>
        <v>0.44999999989522621</v>
      </c>
      <c r="AV228" s="54">
        <v>0.68333333329064772</v>
      </c>
      <c r="AW228" s="200">
        <f t="shared" si="135"/>
        <v>136.09756098411134</v>
      </c>
      <c r="AX228" s="201">
        <f t="shared" si="136"/>
        <v>206.66666671478501</v>
      </c>
      <c r="AY228" s="7" t="str">
        <f t="shared" si="137"/>
        <v/>
      </c>
      <c r="AZ228" s="7">
        <f t="shared" si="138"/>
        <v>136.09756098411134</v>
      </c>
      <c r="BA228" s="7" t="str">
        <f t="shared" si="139"/>
        <v/>
      </c>
      <c r="BB228" s="7">
        <f t="shared" si="162"/>
        <v>93</v>
      </c>
      <c r="BC228" s="7" t="str">
        <f t="shared" si="163"/>
        <v/>
      </c>
      <c r="BD228" s="7" t="str">
        <f t="shared" si="164"/>
        <v/>
      </c>
      <c r="BE228" s="7" t="str">
        <f t="shared" si="165"/>
        <v/>
      </c>
      <c r="BF228" s="7">
        <f t="shared" si="169"/>
        <v>93</v>
      </c>
      <c r="BG228" s="7" t="str">
        <f t="shared" si="170"/>
        <v/>
      </c>
      <c r="BH228" s="7" t="str">
        <f t="shared" si="166"/>
        <v/>
      </c>
      <c r="BI228" s="7" t="str">
        <f t="shared" si="167"/>
        <v/>
      </c>
      <c r="BJ228" s="7" t="str">
        <f t="shared" si="168"/>
        <v/>
      </c>
      <c r="BK228" s="7" t="str">
        <f t="shared" si="140"/>
        <v/>
      </c>
      <c r="BL228" s="7" t="str">
        <f t="shared" si="141"/>
        <v/>
      </c>
      <c r="BM228" s="7" t="str">
        <f t="shared" si="142"/>
        <v/>
      </c>
      <c r="BN228" s="7" t="str">
        <f t="shared" si="143"/>
        <v/>
      </c>
      <c r="BO228" s="7" t="str">
        <f t="shared" si="144"/>
        <v/>
      </c>
      <c r="BP228" s="7" t="str">
        <f t="shared" si="145"/>
        <v/>
      </c>
      <c r="BQ228" s="7" t="str">
        <f t="shared" si="146"/>
        <v/>
      </c>
      <c r="BR228" s="7" t="str">
        <f t="shared" si="147"/>
        <v/>
      </c>
      <c r="BS228" s="7" t="str">
        <f t="shared" si="148"/>
        <v/>
      </c>
      <c r="BT228" s="7" t="str">
        <f t="shared" si="149"/>
        <v/>
      </c>
      <c r="BU228" s="7" t="str">
        <f t="shared" si="150"/>
        <v/>
      </c>
      <c r="BV228" s="7" t="str">
        <f t="shared" si="151"/>
        <v/>
      </c>
      <c r="BW228" s="7" t="str">
        <f t="shared" ref="BW228:BW291" si="177">IF(AND(H228&gt;0,AF228="Noche",K228="Conexión"),H228,"")</f>
        <v/>
      </c>
      <c r="BX228" s="7" t="str">
        <f t="shared" si="152"/>
        <v/>
      </c>
      <c r="BY228" s="7" t="str">
        <f t="shared" si="153"/>
        <v/>
      </c>
      <c r="BZ228" s="7" t="str">
        <f t="shared" si="154"/>
        <v/>
      </c>
      <c r="CA228" s="7" t="str">
        <f t="shared" si="155"/>
        <v/>
      </c>
      <c r="CB228" s="54"/>
      <c r="CC228" s="13"/>
      <c r="CD228" s="13"/>
      <c r="CE228" s="13"/>
      <c r="CF228" s="13"/>
      <c r="CG228" s="13"/>
      <c r="CH228" s="13"/>
      <c r="CI228" s="13"/>
      <c r="CJ228" s="13"/>
      <c r="CL228" s="21"/>
    </row>
    <row r="229" spans="2:90" ht="16.5" customHeight="1" thickBot="1" x14ac:dyDescent="0.3">
      <c r="B229" s="114" t="s">
        <v>146</v>
      </c>
      <c r="C229" s="114" t="s">
        <v>190</v>
      </c>
      <c r="D229" s="115">
        <v>4</v>
      </c>
      <c r="E229" s="117">
        <f t="shared" si="156"/>
        <v>44451</v>
      </c>
      <c r="F229" s="118">
        <f t="shared" si="157"/>
        <v>0.44791666666666669</v>
      </c>
      <c r="G229" s="22">
        <v>0.45069444444444445</v>
      </c>
      <c r="H229" s="5">
        <f t="shared" ref="H229:H292" si="178">IF(K229="Comentario","",IF(G229="","",(IF(I229&gt;I229,J229+1-I229,J229-I229)*24)))</f>
        <v>6.6666666709352285E-2</v>
      </c>
      <c r="I229" s="6">
        <f t="shared" ref="I229:I292" si="179">IF(K229="","",IF(K229="Comentario","",F229+E229))</f>
        <v>44451.447916666664</v>
      </c>
      <c r="J229" s="6">
        <f t="shared" ref="J229:J292" si="180">IF(K229="","",IF(K229="Comentario","",IF(G229=0,E229+1+G229,E229+G229)))</f>
        <v>44451.450694444444</v>
      </c>
      <c r="K229" s="23" t="s">
        <v>21</v>
      </c>
      <c r="L229" s="3" t="str">
        <f t="shared" si="158"/>
        <v/>
      </c>
      <c r="M229" s="2">
        <f>IF(OR(K229="Rota",K229="Desliza"),(IF((MAX(N$36:N228))&gt;F$17,(MAX(N$36:N228)),F$17)),N228)</f>
        <v>7025</v>
      </c>
      <c r="N229" s="42">
        <v>7025</v>
      </c>
      <c r="O229" s="2">
        <f t="shared" si="159"/>
        <v>0</v>
      </c>
      <c r="P229" s="3" t="str">
        <f t="shared" si="160"/>
        <v/>
      </c>
      <c r="Q229" s="24"/>
      <c r="R229" s="24"/>
      <c r="S229" s="24"/>
      <c r="T229" s="132" t="str">
        <f t="shared" si="171"/>
        <v/>
      </c>
      <c r="U229" s="25"/>
      <c r="V229" s="25"/>
      <c r="W229" s="24"/>
      <c r="X229" s="26"/>
      <c r="Y229" s="25"/>
      <c r="Z229" s="25"/>
      <c r="AA229" s="3" t="str">
        <f t="shared" si="161"/>
        <v/>
      </c>
      <c r="AB229" s="24"/>
      <c r="AC229" s="26"/>
      <c r="AD229" s="25"/>
      <c r="AE229" s="54"/>
      <c r="AF229" s="54" t="s">
        <v>149</v>
      </c>
      <c r="AG229" s="54"/>
      <c r="AH229" s="54"/>
      <c r="AI229" s="54"/>
      <c r="AJ229" s="54"/>
      <c r="AK229" s="25"/>
      <c r="AL229" s="54" t="str">
        <f t="shared" si="172"/>
        <v/>
      </c>
      <c r="AM229" s="200" t="str">
        <f t="shared" si="173"/>
        <v/>
      </c>
      <c r="AN229" s="201" t="str">
        <f t="shared" si="174"/>
        <v/>
      </c>
      <c r="AO229" s="200" t="str">
        <f t="shared" ref="AO229:AO292" si="181">IF(OR(K229="RIH CSG",K229="RIH OH",K229="POOH CSG",K229= "POOH OH"),IF(OR(K229="",K229=""),"",IF(K229="Comentario","",IF(M229=N229,"",ABS(O229/(H229))))),"")</f>
        <v/>
      </c>
      <c r="AP229" s="200" t="str">
        <f t="shared" si="175"/>
        <v/>
      </c>
      <c r="AQ229" s="200" t="str">
        <f t="shared" si="176"/>
        <v/>
      </c>
      <c r="AR229" s="200" t="str">
        <f t="shared" ref="AR229:AR292" si="182">IF(K229="Survey",IF(OR(M229="",N229=""),"",IF(K229="Comentario","",LOOKUP(M229,CQ$12:CQ$23,CT$12:CT$23))),"")</f>
        <v/>
      </c>
      <c r="AS229" s="200">
        <f t="shared" ref="AS229:AS292" si="183">IF(K229="Repasa",IF(OR(M229="",N229=""),"",IF(K229="Comentario","",LOOKUP(M229,CQ$12:CQ$23,CS$12:CS$23))),"")</f>
        <v>0.1</v>
      </c>
      <c r="AT229" s="200" t="str">
        <f t="shared" ref="AT229:AT292" si="184">IF(OR(K229="Rota",K229="Desliza"),O229,"")</f>
        <v/>
      </c>
      <c r="AU229" s="200">
        <f t="shared" ref="AU229:AU292" si="185">IF(OR(K229="Rota",K229="Desliza",K229="Conexión",K229="Survey",K229="Circula",,K229="Repasa"),H229,"")</f>
        <v>6.6666666709352285E-2</v>
      </c>
      <c r="AV229" s="54">
        <v>0.26666666666278616</v>
      </c>
      <c r="AW229" s="200" t="str">
        <f t="shared" ref="AW229:AW292" si="186">IFERROR(IF(AT229&gt;0,AT229/AV229,""),"")</f>
        <v/>
      </c>
      <c r="AX229" s="201" t="str">
        <f t="shared" ref="AX229:AX292" si="187">IF(AND(P229&gt;0,AF229="Día"),P229,"")</f>
        <v/>
      </c>
      <c r="AY229" s="7" t="str">
        <f t="shared" ref="AY229:AY292" si="188">IF(AND(P229&gt;0,AF229="Noche"),P229,"")</f>
        <v/>
      </c>
      <c r="AZ229" s="7" t="str">
        <f t="shared" ref="AZ229:AZ292" si="189">IF(AND(AW229&gt;0,AF229="Día"),AW229,"")</f>
        <v/>
      </c>
      <c r="BA229" s="7" t="str">
        <f t="shared" ref="BA229:BA292" si="190">IF(AND(AW229&gt;0,AF229="Noche"),AW229,"")</f>
        <v/>
      </c>
      <c r="BB229" s="7" t="str">
        <f t="shared" si="162"/>
        <v/>
      </c>
      <c r="BC229" s="7" t="str">
        <f t="shared" si="163"/>
        <v/>
      </c>
      <c r="BD229" s="7" t="str">
        <f t="shared" si="164"/>
        <v/>
      </c>
      <c r="BE229" s="7" t="str">
        <f t="shared" si="165"/>
        <v/>
      </c>
      <c r="BF229" s="7" t="str">
        <f t="shared" si="169"/>
        <v/>
      </c>
      <c r="BG229" s="7" t="str">
        <f t="shared" si="170"/>
        <v/>
      </c>
      <c r="BH229" s="7" t="str">
        <f t="shared" si="166"/>
        <v/>
      </c>
      <c r="BI229" s="7" t="str">
        <f t="shared" si="167"/>
        <v/>
      </c>
      <c r="BJ229" s="7" t="str">
        <f t="shared" si="168"/>
        <v/>
      </c>
      <c r="BK229" s="7" t="str">
        <f t="shared" ref="BK229:BK292" si="191">IF(AND(AO229&gt;0,AF229="Noche",K229="RIH OH"),AO229,"")</f>
        <v/>
      </c>
      <c r="BL229" s="7" t="str">
        <f t="shared" ref="BL229:BL292" si="192">IF(AND(AO229&gt;0,AF229="Día",K229="POOH CSG"),AO229,"")</f>
        <v/>
      </c>
      <c r="BM229" s="7" t="str">
        <f t="shared" ref="BM229:BM292" si="193">IF(AND(AO229&gt;0,AF229="Noche",K229="POOH CSG"),AO229,"")</f>
        <v/>
      </c>
      <c r="BN229" s="7" t="str">
        <f t="shared" ref="BN229:BN292" si="194">IF(AND(AO229&gt;0,AF229="Día",K229="POOH OH"),AO229,"")</f>
        <v/>
      </c>
      <c r="BO229" s="7" t="str">
        <f t="shared" ref="BO229:BO292" si="195">IF(AND(AO229&gt;0,AF229="Noche",K229="POOH OH"),AO229,"")</f>
        <v/>
      </c>
      <c r="BP229" s="7" t="str">
        <f t="shared" ref="BP229:BP292" si="196">IF(AND(AO229&gt;0,AF229="Día",OR(K229="RIH CSG",K229="RIH OH")),AO229,"")</f>
        <v/>
      </c>
      <c r="BQ229" s="7" t="str">
        <f t="shared" ref="BQ229:BQ292" si="197">IF(AND(AO229&gt;0,AF229="Noche",OR(K229="RIH CSG",K229="RIH OH")),AO229,"")</f>
        <v/>
      </c>
      <c r="BR229" s="7" t="str">
        <f t="shared" ref="BR229:BR292" si="198">IF(AND(AO229&gt;0,AF229="Día",OR(K229="POOH CSG",K229="POOH OH")),AO229,"")</f>
        <v/>
      </c>
      <c r="BS229" s="7" t="str">
        <f t="shared" ref="BS229:BS292" si="199">IF(AND(AO229&gt;0,AF229="Noche",OR(K229="POOH CSG",K229="POOH OH")),AO229,"")</f>
        <v/>
      </c>
      <c r="BT229" s="7" t="str">
        <f t="shared" ref="BT229:BT292" si="200">IF(AND(AO229&gt;0,OR(AF229="Día",AF229="Noche"),OR(K229="RIH CSG",K229="RIH OH")),AO229,"")</f>
        <v/>
      </c>
      <c r="BU229" s="7" t="str">
        <f t="shared" ref="BU229:BU292" si="201">IF(AND(AO229&gt;0,OR(AF229="Día",AF229="Noche"),OR(K229="POOH CSG",K229="POOH OH")),AO229,"")</f>
        <v/>
      </c>
      <c r="BV229" s="7" t="str">
        <f t="shared" ref="BV229:BV292" si="202">IF(AND(H229&gt;0,AF229="Día",K229="Conexión"),H229,"")</f>
        <v/>
      </c>
      <c r="BW229" s="7" t="str">
        <f t="shared" si="177"/>
        <v/>
      </c>
      <c r="BX229" s="7">
        <f t="shared" ref="BX229:BX292" si="203">IF(AND(H229&gt;0,AF229="Día",K229="Repasa"),H229,"")</f>
        <v>6.6666666709352285E-2</v>
      </c>
      <c r="BY229" s="7" t="str">
        <f t="shared" ref="BY229:BY292" si="204">IF(AND(H229&gt;0,AF229="Noche",K229="Repasa"),H229,"")</f>
        <v/>
      </c>
      <c r="BZ229" s="7" t="str">
        <f t="shared" ref="BZ229:BZ292" si="205">IF(AND(H229&gt;0,AF229="Día",K229="Survey"),H229,"")</f>
        <v/>
      </c>
      <c r="CA229" s="7" t="str">
        <f t="shared" ref="CA229:CA292" si="206">IF(AND(H229&gt;0,AF229="Noche",K229="Survey"),H229,"")</f>
        <v/>
      </c>
      <c r="CB229" s="54"/>
      <c r="CC229" s="13"/>
      <c r="CD229" s="13"/>
      <c r="CE229" s="13"/>
      <c r="CF229" s="13"/>
      <c r="CG229" s="13"/>
      <c r="CH229" s="13"/>
      <c r="CI229" s="13"/>
      <c r="CJ229" s="13"/>
      <c r="CL229" s="21"/>
    </row>
    <row r="230" spans="2:90" ht="16.5" customHeight="1" thickBot="1" x14ac:dyDescent="0.3">
      <c r="B230" s="114" t="s">
        <v>146</v>
      </c>
      <c r="C230" s="114" t="s">
        <v>190</v>
      </c>
      <c r="D230" s="115">
        <v>4</v>
      </c>
      <c r="E230" s="117">
        <f t="shared" si="156"/>
        <v>44451</v>
      </c>
      <c r="F230" s="118">
        <f t="shared" si="157"/>
        <v>0.45069444444444445</v>
      </c>
      <c r="G230" s="22">
        <v>0.45416666666666666</v>
      </c>
      <c r="H230" s="5">
        <f t="shared" si="178"/>
        <v>8.3333333430346102E-2</v>
      </c>
      <c r="I230" s="6">
        <f t="shared" si="179"/>
        <v>44451.450694444444</v>
      </c>
      <c r="J230" s="6">
        <f t="shared" si="180"/>
        <v>44451.45416666667</v>
      </c>
      <c r="K230" s="23" t="s">
        <v>141</v>
      </c>
      <c r="L230" s="3" t="str">
        <f t="shared" si="158"/>
        <v/>
      </c>
      <c r="M230" s="2">
        <f>IF(OR(K230="Rota",K230="Desliza"),(IF((MAX(N$36:N229))&gt;F$17,(MAX(N$36:N229)),F$17)),N229)</f>
        <v>7025</v>
      </c>
      <c r="N230" s="42">
        <v>7025</v>
      </c>
      <c r="O230" s="2">
        <f t="shared" si="159"/>
        <v>0</v>
      </c>
      <c r="P230" s="3" t="str">
        <f t="shared" si="160"/>
        <v/>
      </c>
      <c r="Q230" s="24"/>
      <c r="R230" s="24"/>
      <c r="S230" s="24"/>
      <c r="T230" s="132" t="str">
        <f t="shared" si="171"/>
        <v/>
      </c>
      <c r="U230" s="25"/>
      <c r="V230" s="25"/>
      <c r="W230" s="24"/>
      <c r="X230" s="26"/>
      <c r="Y230" s="25"/>
      <c r="Z230" s="25"/>
      <c r="AA230" s="3" t="str">
        <f t="shared" si="161"/>
        <v/>
      </c>
      <c r="AB230" s="24"/>
      <c r="AC230" s="26"/>
      <c r="AD230" s="25"/>
      <c r="AE230" s="54"/>
      <c r="AF230" s="54" t="s">
        <v>149</v>
      </c>
      <c r="AG230" s="54"/>
      <c r="AH230" s="54"/>
      <c r="AI230" s="54"/>
      <c r="AJ230" s="54"/>
      <c r="AK230" s="25"/>
      <c r="AL230" s="54" t="str">
        <f t="shared" si="172"/>
        <v/>
      </c>
      <c r="AM230" s="200" t="str">
        <f t="shared" si="173"/>
        <v/>
      </c>
      <c r="AN230" s="201" t="str">
        <f t="shared" si="174"/>
        <v/>
      </c>
      <c r="AO230" s="200" t="str">
        <f t="shared" si="181"/>
        <v/>
      </c>
      <c r="AP230" s="200" t="str">
        <f t="shared" si="175"/>
        <v/>
      </c>
      <c r="AQ230" s="200">
        <f t="shared" si="176"/>
        <v>8.3000000000000004E-2</v>
      </c>
      <c r="AR230" s="200" t="str">
        <f t="shared" si="182"/>
        <v/>
      </c>
      <c r="AS230" s="200" t="str">
        <f t="shared" si="183"/>
        <v/>
      </c>
      <c r="AT230" s="200" t="str">
        <f t="shared" si="184"/>
        <v/>
      </c>
      <c r="AU230" s="200">
        <f t="shared" si="185"/>
        <v>8.3333333430346102E-2</v>
      </c>
      <c r="AV230" s="54" t="s">
        <v>216</v>
      </c>
      <c r="AW230" s="200" t="str">
        <f t="shared" si="186"/>
        <v/>
      </c>
      <c r="AX230" s="201" t="str">
        <f t="shared" si="187"/>
        <v/>
      </c>
      <c r="AY230" s="7" t="str">
        <f t="shared" si="188"/>
        <v/>
      </c>
      <c r="AZ230" s="7" t="str">
        <f t="shared" si="189"/>
        <v/>
      </c>
      <c r="BA230" s="7" t="str">
        <f t="shared" si="190"/>
        <v/>
      </c>
      <c r="BB230" s="7" t="str">
        <f t="shared" si="162"/>
        <v/>
      </c>
      <c r="BC230" s="7" t="str">
        <f t="shared" si="163"/>
        <v/>
      </c>
      <c r="BD230" s="7" t="str">
        <f t="shared" si="164"/>
        <v/>
      </c>
      <c r="BE230" s="7" t="str">
        <f t="shared" si="165"/>
        <v/>
      </c>
      <c r="BF230" s="7" t="str">
        <f t="shared" si="169"/>
        <v/>
      </c>
      <c r="BG230" s="7" t="str">
        <f t="shared" si="170"/>
        <v/>
      </c>
      <c r="BH230" s="7" t="str">
        <f t="shared" si="166"/>
        <v/>
      </c>
      <c r="BI230" s="7" t="str">
        <f t="shared" si="167"/>
        <v/>
      </c>
      <c r="BJ230" s="7" t="str">
        <f t="shared" si="168"/>
        <v/>
      </c>
      <c r="BK230" s="7" t="str">
        <f t="shared" si="191"/>
        <v/>
      </c>
      <c r="BL230" s="7" t="str">
        <f t="shared" si="192"/>
        <v/>
      </c>
      <c r="BM230" s="7" t="str">
        <f t="shared" si="193"/>
        <v/>
      </c>
      <c r="BN230" s="7" t="str">
        <f t="shared" si="194"/>
        <v/>
      </c>
      <c r="BO230" s="7" t="str">
        <f t="shared" si="195"/>
        <v/>
      </c>
      <c r="BP230" s="7" t="str">
        <f t="shared" si="196"/>
        <v/>
      </c>
      <c r="BQ230" s="7" t="str">
        <f t="shared" si="197"/>
        <v/>
      </c>
      <c r="BR230" s="7" t="str">
        <f t="shared" si="198"/>
        <v/>
      </c>
      <c r="BS230" s="7" t="str">
        <f t="shared" si="199"/>
        <v/>
      </c>
      <c r="BT230" s="7" t="str">
        <f t="shared" si="200"/>
        <v/>
      </c>
      <c r="BU230" s="7" t="str">
        <f t="shared" si="201"/>
        <v/>
      </c>
      <c r="BV230" s="7">
        <f t="shared" si="202"/>
        <v>8.3333333430346102E-2</v>
      </c>
      <c r="BW230" s="7" t="str">
        <f t="shared" si="177"/>
        <v/>
      </c>
      <c r="BX230" s="7" t="str">
        <f t="shared" si="203"/>
        <v/>
      </c>
      <c r="BY230" s="7" t="str">
        <f t="shared" si="204"/>
        <v/>
      </c>
      <c r="BZ230" s="7" t="str">
        <f t="shared" si="205"/>
        <v/>
      </c>
      <c r="CA230" s="7" t="str">
        <f t="shared" si="206"/>
        <v/>
      </c>
      <c r="CB230" s="54"/>
      <c r="CC230" s="13"/>
      <c r="CD230" s="13"/>
      <c r="CE230" s="13"/>
      <c r="CF230" s="13"/>
      <c r="CG230" s="13"/>
      <c r="CH230" s="13"/>
      <c r="CI230" s="13"/>
      <c r="CJ230" s="13"/>
      <c r="CL230" s="21"/>
    </row>
    <row r="231" spans="2:90" ht="16.5" customHeight="1" thickBot="1" x14ac:dyDescent="0.3">
      <c r="B231" s="114" t="s">
        <v>146</v>
      </c>
      <c r="C231" s="114" t="s">
        <v>190</v>
      </c>
      <c r="D231" s="115">
        <v>4</v>
      </c>
      <c r="E231" s="117">
        <f t="shared" si="156"/>
        <v>44451</v>
      </c>
      <c r="F231" s="118">
        <f t="shared" si="157"/>
        <v>0.45416666666666666</v>
      </c>
      <c r="G231" s="22">
        <v>0.45624999999999999</v>
      </c>
      <c r="H231" s="5">
        <f t="shared" si="178"/>
        <v>4.9999999988358468E-2</v>
      </c>
      <c r="I231" s="6">
        <f t="shared" si="179"/>
        <v>44451.45416666667</v>
      </c>
      <c r="J231" s="6">
        <f t="shared" si="180"/>
        <v>44451.456250000003</v>
      </c>
      <c r="K231" s="23" t="s">
        <v>5</v>
      </c>
      <c r="L231" s="3" t="str">
        <f t="shared" si="158"/>
        <v/>
      </c>
      <c r="M231" s="2">
        <f>IF(OR(K231="Rota",K231="Desliza"),(IF((MAX(N$36:N230))&gt;F$17,(MAX(N$36:N230)),F$17)),N230)</f>
        <v>7025</v>
      </c>
      <c r="N231" s="42">
        <v>7025</v>
      </c>
      <c r="O231" s="2">
        <f t="shared" si="159"/>
        <v>0</v>
      </c>
      <c r="P231" s="3" t="str">
        <f t="shared" si="160"/>
        <v/>
      </c>
      <c r="Q231" s="24"/>
      <c r="R231" s="24"/>
      <c r="S231" s="24"/>
      <c r="T231" s="132" t="str">
        <f t="shared" si="171"/>
        <v/>
      </c>
      <c r="U231" s="25"/>
      <c r="V231" s="25"/>
      <c r="W231" s="24"/>
      <c r="X231" s="26"/>
      <c r="Y231" s="25"/>
      <c r="Z231" s="25"/>
      <c r="AA231" s="3" t="str">
        <f t="shared" si="161"/>
        <v/>
      </c>
      <c r="AB231" s="24"/>
      <c r="AC231" s="26"/>
      <c r="AD231" s="25"/>
      <c r="AE231" s="54"/>
      <c r="AF231" s="54" t="s">
        <v>149</v>
      </c>
      <c r="AG231" s="54"/>
      <c r="AH231" s="54"/>
      <c r="AI231" s="54"/>
      <c r="AJ231" s="54"/>
      <c r="AK231" s="25"/>
      <c r="AL231" s="54" t="str">
        <f t="shared" si="172"/>
        <v/>
      </c>
      <c r="AM231" s="200" t="str">
        <f t="shared" si="173"/>
        <v/>
      </c>
      <c r="AN231" s="201" t="str">
        <f t="shared" si="174"/>
        <v/>
      </c>
      <c r="AO231" s="200" t="str">
        <f t="shared" si="181"/>
        <v/>
      </c>
      <c r="AP231" s="200" t="str">
        <f t="shared" si="175"/>
        <v/>
      </c>
      <c r="AQ231" s="200" t="str">
        <f t="shared" si="176"/>
        <v/>
      </c>
      <c r="AR231" s="200">
        <f t="shared" si="182"/>
        <v>0.05</v>
      </c>
      <c r="AS231" s="200" t="str">
        <f t="shared" si="183"/>
        <v/>
      </c>
      <c r="AT231" s="200" t="str">
        <f t="shared" si="184"/>
        <v/>
      </c>
      <c r="AU231" s="200">
        <f t="shared" si="185"/>
        <v>4.9999999988358468E-2</v>
      </c>
      <c r="AV231" s="54">
        <v>0.94999999995343387</v>
      </c>
      <c r="AW231" s="200" t="str">
        <f t="shared" si="186"/>
        <v/>
      </c>
      <c r="AX231" s="201" t="str">
        <f t="shared" si="187"/>
        <v/>
      </c>
      <c r="AY231" s="7" t="str">
        <f t="shared" si="188"/>
        <v/>
      </c>
      <c r="AZ231" s="7" t="str">
        <f t="shared" si="189"/>
        <v/>
      </c>
      <c r="BA231" s="7" t="str">
        <f t="shared" si="190"/>
        <v/>
      </c>
      <c r="BB231" s="7" t="str">
        <f t="shared" si="162"/>
        <v/>
      </c>
      <c r="BC231" s="7" t="str">
        <f t="shared" si="163"/>
        <v/>
      </c>
      <c r="BD231" s="7" t="str">
        <f t="shared" si="164"/>
        <v/>
      </c>
      <c r="BE231" s="7" t="str">
        <f t="shared" si="165"/>
        <v/>
      </c>
      <c r="BF231" s="7" t="str">
        <f t="shared" si="169"/>
        <v/>
      </c>
      <c r="BG231" s="7" t="str">
        <f t="shared" si="170"/>
        <v/>
      </c>
      <c r="BH231" s="7" t="str">
        <f t="shared" si="166"/>
        <v/>
      </c>
      <c r="BI231" s="7" t="str">
        <f t="shared" si="167"/>
        <v/>
      </c>
      <c r="BJ231" s="7" t="str">
        <f t="shared" si="168"/>
        <v/>
      </c>
      <c r="BK231" s="7" t="str">
        <f t="shared" si="191"/>
        <v/>
      </c>
      <c r="BL231" s="7" t="str">
        <f t="shared" si="192"/>
        <v/>
      </c>
      <c r="BM231" s="7" t="str">
        <f t="shared" si="193"/>
        <v/>
      </c>
      <c r="BN231" s="7" t="str">
        <f t="shared" si="194"/>
        <v/>
      </c>
      <c r="BO231" s="7" t="str">
        <f t="shared" si="195"/>
        <v/>
      </c>
      <c r="BP231" s="7" t="str">
        <f t="shared" si="196"/>
        <v/>
      </c>
      <c r="BQ231" s="7" t="str">
        <f t="shared" si="197"/>
        <v/>
      </c>
      <c r="BR231" s="7" t="str">
        <f t="shared" si="198"/>
        <v/>
      </c>
      <c r="BS231" s="7" t="str">
        <f t="shared" si="199"/>
        <v/>
      </c>
      <c r="BT231" s="7" t="str">
        <f t="shared" si="200"/>
        <v/>
      </c>
      <c r="BU231" s="7" t="str">
        <f t="shared" si="201"/>
        <v/>
      </c>
      <c r="BV231" s="7" t="str">
        <f t="shared" si="202"/>
        <v/>
      </c>
      <c r="BW231" s="7" t="str">
        <f t="shared" si="177"/>
        <v/>
      </c>
      <c r="BX231" s="7" t="str">
        <f t="shared" si="203"/>
        <v/>
      </c>
      <c r="BY231" s="7" t="str">
        <f t="shared" si="204"/>
        <v/>
      </c>
      <c r="BZ231" s="7">
        <f t="shared" si="205"/>
        <v>4.9999999988358468E-2</v>
      </c>
      <c r="CA231" s="7" t="str">
        <f t="shared" si="206"/>
        <v/>
      </c>
      <c r="CB231" s="54"/>
      <c r="CC231" s="13"/>
      <c r="CD231" s="13"/>
      <c r="CE231" s="13"/>
      <c r="CF231" s="13"/>
      <c r="CG231" s="13"/>
      <c r="CH231" s="13"/>
      <c r="CI231" s="13"/>
      <c r="CJ231" s="13"/>
      <c r="CL231" s="21"/>
    </row>
    <row r="232" spans="2:90" ht="16.5" customHeight="1" thickBot="1" x14ac:dyDescent="0.3">
      <c r="B232" s="114" t="s">
        <v>146</v>
      </c>
      <c r="C232" s="114" t="s">
        <v>189</v>
      </c>
      <c r="D232" s="115">
        <v>4</v>
      </c>
      <c r="E232" s="117">
        <f t="shared" si="156"/>
        <v>44451</v>
      </c>
      <c r="F232" s="118">
        <f t="shared" si="157"/>
        <v>0.45624999999999999</v>
      </c>
      <c r="G232" s="22">
        <v>0.47152777777777777</v>
      </c>
      <c r="H232" s="5">
        <f t="shared" si="178"/>
        <v>0.36666666663950309</v>
      </c>
      <c r="I232" s="6">
        <f t="shared" si="179"/>
        <v>44451.456250000003</v>
      </c>
      <c r="J232" s="6">
        <f t="shared" si="180"/>
        <v>44451.47152777778</v>
      </c>
      <c r="K232" s="23" t="s">
        <v>17</v>
      </c>
      <c r="L232" s="3" t="str">
        <f t="shared" si="158"/>
        <v/>
      </c>
      <c r="M232" s="2">
        <f>IF(OR(K232="Rota",K232="Desliza"),(IF((MAX(N$36:N231))&gt;F$17,(MAX(N$36:N231)),F$17)),N231)</f>
        <v>7025</v>
      </c>
      <c r="N232" s="42">
        <v>7092</v>
      </c>
      <c r="O232" s="2">
        <f t="shared" si="159"/>
        <v>67</v>
      </c>
      <c r="P232" s="3">
        <f t="shared" si="160"/>
        <v>182.72727274080961</v>
      </c>
      <c r="Q232" s="24"/>
      <c r="R232" s="24"/>
      <c r="S232" s="24">
        <v>110</v>
      </c>
      <c r="T232" s="132">
        <f t="shared" si="171"/>
        <v>110</v>
      </c>
      <c r="U232" s="25">
        <v>38</v>
      </c>
      <c r="V232" s="25">
        <v>1200</v>
      </c>
      <c r="W232" s="24">
        <v>25</v>
      </c>
      <c r="X232" s="26">
        <v>12</v>
      </c>
      <c r="Y232" s="25">
        <v>3240</v>
      </c>
      <c r="Z232" s="25">
        <v>3240</v>
      </c>
      <c r="AA232" s="3" t="str">
        <f t="shared" si="161"/>
        <v/>
      </c>
      <c r="AB232" s="24"/>
      <c r="AC232" s="26"/>
      <c r="AD232" s="25"/>
      <c r="AE232" s="54"/>
      <c r="AF232" s="54" t="s">
        <v>149</v>
      </c>
      <c r="AG232" s="54"/>
      <c r="AH232" s="54"/>
      <c r="AI232" s="54"/>
      <c r="AJ232" s="54"/>
      <c r="AK232" s="25" t="s">
        <v>317</v>
      </c>
      <c r="AL232" s="54">
        <f t="shared" si="172"/>
        <v>120</v>
      </c>
      <c r="AM232" s="200">
        <f t="shared" si="173"/>
        <v>175</v>
      </c>
      <c r="AN232" s="201">
        <f t="shared" si="174"/>
        <v>120</v>
      </c>
      <c r="AO232" s="200" t="str">
        <f t="shared" si="181"/>
        <v/>
      </c>
      <c r="AP232" s="200" t="str">
        <f t="shared" si="175"/>
        <v/>
      </c>
      <c r="AQ232" s="200" t="str">
        <f t="shared" si="176"/>
        <v/>
      </c>
      <c r="AR232" s="200" t="str">
        <f t="shared" si="182"/>
        <v/>
      </c>
      <c r="AS232" s="200" t="str">
        <f t="shared" si="183"/>
        <v/>
      </c>
      <c r="AT232" s="200">
        <f t="shared" si="184"/>
        <v>67</v>
      </c>
      <c r="AU232" s="200">
        <f t="shared" si="185"/>
        <v>0.36666666663950309</v>
      </c>
      <c r="AV232" s="54">
        <v>0.56666666676755995</v>
      </c>
      <c r="AW232" s="200">
        <f t="shared" si="186"/>
        <v>118.23529409659562</v>
      </c>
      <c r="AX232" s="201">
        <f t="shared" si="187"/>
        <v>182.72727274080961</v>
      </c>
      <c r="AY232" s="7" t="str">
        <f t="shared" si="188"/>
        <v/>
      </c>
      <c r="AZ232" s="7">
        <f t="shared" si="189"/>
        <v>118.23529409659562</v>
      </c>
      <c r="BA232" s="7" t="str">
        <f t="shared" si="190"/>
        <v/>
      </c>
      <c r="BB232" s="7">
        <f t="shared" si="162"/>
        <v>67</v>
      </c>
      <c r="BC232" s="7" t="str">
        <f t="shared" si="163"/>
        <v/>
      </c>
      <c r="BD232" s="7" t="str">
        <f t="shared" si="164"/>
        <v/>
      </c>
      <c r="BE232" s="7" t="str">
        <f t="shared" si="165"/>
        <v/>
      </c>
      <c r="BF232" s="7">
        <f t="shared" si="169"/>
        <v>67</v>
      </c>
      <c r="BG232" s="7" t="str">
        <f t="shared" si="170"/>
        <v/>
      </c>
      <c r="BH232" s="7" t="str">
        <f t="shared" si="166"/>
        <v/>
      </c>
      <c r="BI232" s="7" t="str">
        <f t="shared" si="167"/>
        <v/>
      </c>
      <c r="BJ232" s="7" t="str">
        <f t="shared" si="168"/>
        <v/>
      </c>
      <c r="BK232" s="7" t="str">
        <f t="shared" si="191"/>
        <v/>
      </c>
      <c r="BL232" s="7" t="str">
        <f t="shared" si="192"/>
        <v/>
      </c>
      <c r="BM232" s="7" t="str">
        <f t="shared" si="193"/>
        <v/>
      </c>
      <c r="BN232" s="7" t="str">
        <f t="shared" si="194"/>
        <v/>
      </c>
      <c r="BO232" s="7" t="str">
        <f t="shared" si="195"/>
        <v/>
      </c>
      <c r="BP232" s="7" t="str">
        <f t="shared" si="196"/>
        <v/>
      </c>
      <c r="BQ232" s="7" t="str">
        <f t="shared" si="197"/>
        <v/>
      </c>
      <c r="BR232" s="7" t="str">
        <f t="shared" si="198"/>
        <v/>
      </c>
      <c r="BS232" s="7" t="str">
        <f t="shared" si="199"/>
        <v/>
      </c>
      <c r="BT232" s="7" t="str">
        <f t="shared" si="200"/>
        <v/>
      </c>
      <c r="BU232" s="7" t="str">
        <f t="shared" si="201"/>
        <v/>
      </c>
      <c r="BV232" s="7" t="str">
        <f t="shared" si="202"/>
        <v/>
      </c>
      <c r="BW232" s="7" t="str">
        <f t="shared" si="177"/>
        <v/>
      </c>
      <c r="BX232" s="7" t="str">
        <f t="shared" si="203"/>
        <v/>
      </c>
      <c r="BY232" s="7" t="str">
        <f t="shared" si="204"/>
        <v/>
      </c>
      <c r="BZ232" s="7" t="str">
        <f t="shared" si="205"/>
        <v/>
      </c>
      <c r="CA232" s="7" t="str">
        <f t="shared" si="206"/>
        <v/>
      </c>
      <c r="CB232" s="54"/>
      <c r="CC232" s="13"/>
      <c r="CD232" s="13"/>
      <c r="CE232" s="13"/>
      <c r="CF232" s="13"/>
      <c r="CG232" s="13"/>
      <c r="CH232" s="13"/>
      <c r="CI232" s="13"/>
      <c r="CJ232" s="13"/>
      <c r="CL232" s="21"/>
    </row>
    <row r="233" spans="2:90" ht="16.5" customHeight="1" thickBot="1" x14ac:dyDescent="0.3">
      <c r="B233" s="114" t="s">
        <v>146</v>
      </c>
      <c r="C233" s="114" t="s">
        <v>198</v>
      </c>
      <c r="D233" s="115">
        <v>4</v>
      </c>
      <c r="E233" s="117">
        <f t="shared" si="156"/>
        <v>44451</v>
      </c>
      <c r="F233" s="118">
        <f t="shared" si="157"/>
        <v>0.47152777777777777</v>
      </c>
      <c r="G233" s="22">
        <v>0.4826388888888889</v>
      </c>
      <c r="H233" s="5">
        <f t="shared" si="178"/>
        <v>0.26666666666278616</v>
      </c>
      <c r="I233" s="6">
        <f t="shared" si="179"/>
        <v>44451.47152777778</v>
      </c>
      <c r="J233" s="6">
        <f t="shared" si="180"/>
        <v>44451.482638888891</v>
      </c>
      <c r="K233" s="23" t="s">
        <v>17</v>
      </c>
      <c r="L233" s="3" t="str">
        <f t="shared" si="158"/>
        <v/>
      </c>
      <c r="M233" s="2">
        <f>IF(OR(K233="Rota",K233="Desliza"),(IF((MAX(N$36:N232))&gt;F$17,(MAX(N$36:N232)),F$17)),N232)</f>
        <v>7092</v>
      </c>
      <c r="N233" s="42">
        <v>7119</v>
      </c>
      <c r="O233" s="2">
        <f t="shared" si="159"/>
        <v>27</v>
      </c>
      <c r="P233" s="3">
        <f t="shared" si="160"/>
        <v>101.25000000147338</v>
      </c>
      <c r="Q233" s="24"/>
      <c r="R233" s="24"/>
      <c r="S233" s="24">
        <v>110</v>
      </c>
      <c r="T233" s="132">
        <f t="shared" si="171"/>
        <v>110</v>
      </c>
      <c r="U233" s="25">
        <v>42</v>
      </c>
      <c r="V233" s="25">
        <v>1200</v>
      </c>
      <c r="W233" s="24">
        <v>23</v>
      </c>
      <c r="X233" s="26">
        <v>12</v>
      </c>
      <c r="Y233" s="25">
        <v>3240</v>
      </c>
      <c r="Z233" s="25">
        <v>3240</v>
      </c>
      <c r="AA233" s="3" t="str">
        <f t="shared" si="161"/>
        <v/>
      </c>
      <c r="AB233" s="24"/>
      <c r="AC233" s="26"/>
      <c r="AD233" s="25"/>
      <c r="AE233" s="54"/>
      <c r="AF233" s="54" t="s">
        <v>149</v>
      </c>
      <c r="AG233" s="54"/>
      <c r="AH233" s="54"/>
      <c r="AI233" s="54"/>
      <c r="AJ233" s="54"/>
      <c r="AK233" s="25"/>
      <c r="AL233" s="54">
        <f t="shared" si="172"/>
        <v>60</v>
      </c>
      <c r="AM233" s="200">
        <f t="shared" si="173"/>
        <v>69</v>
      </c>
      <c r="AN233" s="201">
        <f t="shared" si="174"/>
        <v>60</v>
      </c>
      <c r="AO233" s="200" t="str">
        <f t="shared" si="181"/>
        <v/>
      </c>
      <c r="AP233" s="200" t="str">
        <f t="shared" si="175"/>
        <v/>
      </c>
      <c r="AQ233" s="200" t="str">
        <f t="shared" si="176"/>
        <v/>
      </c>
      <c r="AR233" s="200" t="str">
        <f t="shared" si="182"/>
        <v/>
      </c>
      <c r="AS233" s="200" t="str">
        <f t="shared" si="183"/>
        <v/>
      </c>
      <c r="AT233" s="200">
        <f t="shared" si="184"/>
        <v>27</v>
      </c>
      <c r="AU233" s="200">
        <f t="shared" si="185"/>
        <v>0.26666666666278616</v>
      </c>
      <c r="AV233" s="54">
        <v>0.26666666666278616</v>
      </c>
      <c r="AW233" s="200">
        <f t="shared" si="186"/>
        <v>101.25000000147338</v>
      </c>
      <c r="AX233" s="201">
        <f t="shared" si="187"/>
        <v>101.25000000147338</v>
      </c>
      <c r="AY233" s="7" t="str">
        <f t="shared" si="188"/>
        <v/>
      </c>
      <c r="AZ233" s="7">
        <f t="shared" si="189"/>
        <v>101.25000000147338</v>
      </c>
      <c r="BA233" s="7" t="str">
        <f t="shared" si="190"/>
        <v/>
      </c>
      <c r="BB233" s="7">
        <f t="shared" si="162"/>
        <v>27</v>
      </c>
      <c r="BC233" s="7" t="str">
        <f t="shared" si="163"/>
        <v/>
      </c>
      <c r="BD233" s="7" t="str">
        <f t="shared" si="164"/>
        <v/>
      </c>
      <c r="BE233" s="7" t="str">
        <f t="shared" si="165"/>
        <v/>
      </c>
      <c r="BF233" s="7">
        <f t="shared" si="169"/>
        <v>27</v>
      </c>
      <c r="BG233" s="7" t="str">
        <f t="shared" si="170"/>
        <v/>
      </c>
      <c r="BH233" s="7" t="str">
        <f t="shared" si="166"/>
        <v/>
      </c>
      <c r="BI233" s="7" t="str">
        <f t="shared" si="167"/>
        <v/>
      </c>
      <c r="BJ233" s="7" t="str">
        <f t="shared" si="168"/>
        <v/>
      </c>
      <c r="BK233" s="7" t="str">
        <f t="shared" si="191"/>
        <v/>
      </c>
      <c r="BL233" s="7" t="str">
        <f t="shared" si="192"/>
        <v/>
      </c>
      <c r="BM233" s="7" t="str">
        <f t="shared" si="193"/>
        <v/>
      </c>
      <c r="BN233" s="7" t="str">
        <f t="shared" si="194"/>
        <v/>
      </c>
      <c r="BO233" s="7" t="str">
        <f t="shared" si="195"/>
        <v/>
      </c>
      <c r="BP233" s="7" t="str">
        <f t="shared" si="196"/>
        <v/>
      </c>
      <c r="BQ233" s="7" t="str">
        <f t="shared" si="197"/>
        <v/>
      </c>
      <c r="BR233" s="7" t="str">
        <f t="shared" si="198"/>
        <v/>
      </c>
      <c r="BS233" s="7" t="str">
        <f t="shared" si="199"/>
        <v/>
      </c>
      <c r="BT233" s="7" t="str">
        <f t="shared" si="200"/>
        <v/>
      </c>
      <c r="BU233" s="7" t="str">
        <f t="shared" si="201"/>
        <v/>
      </c>
      <c r="BV233" s="7" t="str">
        <f t="shared" si="202"/>
        <v/>
      </c>
      <c r="BW233" s="7" t="str">
        <f t="shared" si="177"/>
        <v/>
      </c>
      <c r="BX233" s="7" t="str">
        <f t="shared" si="203"/>
        <v/>
      </c>
      <c r="BY233" s="7" t="str">
        <f t="shared" si="204"/>
        <v/>
      </c>
      <c r="BZ233" s="7" t="str">
        <f t="shared" si="205"/>
        <v/>
      </c>
      <c r="CA233" s="7" t="str">
        <f t="shared" si="206"/>
        <v/>
      </c>
      <c r="CB233" s="54"/>
      <c r="CC233" s="13"/>
      <c r="CD233" s="13"/>
      <c r="CE233" s="13"/>
      <c r="CF233" s="13"/>
      <c r="CG233" s="13"/>
      <c r="CH233" s="13"/>
      <c r="CI233" s="13"/>
      <c r="CJ233" s="13"/>
      <c r="CL233" s="21"/>
    </row>
    <row r="234" spans="2:90" ht="16.5" customHeight="1" thickBot="1" x14ac:dyDescent="0.3">
      <c r="B234" s="114" t="s">
        <v>146</v>
      </c>
      <c r="C234" s="114" t="s">
        <v>198</v>
      </c>
      <c r="D234" s="115">
        <v>4</v>
      </c>
      <c r="E234" s="117">
        <f t="shared" si="156"/>
        <v>44451</v>
      </c>
      <c r="F234" s="118">
        <f t="shared" si="157"/>
        <v>0.4826388888888889</v>
      </c>
      <c r="G234" s="22">
        <v>0.4861111111111111</v>
      </c>
      <c r="H234" s="5">
        <f t="shared" si="178"/>
        <v>8.3333333255723119E-2</v>
      </c>
      <c r="I234" s="6">
        <f t="shared" si="179"/>
        <v>44451.482638888891</v>
      </c>
      <c r="J234" s="6">
        <f t="shared" si="180"/>
        <v>44451.486111111109</v>
      </c>
      <c r="K234" s="23" t="s">
        <v>21</v>
      </c>
      <c r="L234" s="3" t="str">
        <f t="shared" si="158"/>
        <v/>
      </c>
      <c r="M234" s="2">
        <f>IF(OR(K234="Rota",K234="Desliza"),(IF((MAX(N$36:N233))&gt;F$17,(MAX(N$36:N233)),F$17)),N233)</f>
        <v>7119</v>
      </c>
      <c r="N234" s="42">
        <v>7119</v>
      </c>
      <c r="O234" s="2">
        <f t="shared" si="159"/>
        <v>0</v>
      </c>
      <c r="P234" s="3" t="str">
        <f t="shared" si="160"/>
        <v/>
      </c>
      <c r="Q234" s="24"/>
      <c r="R234" s="24"/>
      <c r="S234" s="24"/>
      <c r="T234" s="132" t="str">
        <f t="shared" si="171"/>
        <v/>
      </c>
      <c r="U234" s="25"/>
      <c r="V234" s="25"/>
      <c r="W234" s="24"/>
      <c r="X234" s="26"/>
      <c r="Y234" s="25"/>
      <c r="Z234" s="25"/>
      <c r="AA234" s="3" t="str">
        <f t="shared" si="161"/>
        <v/>
      </c>
      <c r="AB234" s="24"/>
      <c r="AC234" s="26"/>
      <c r="AD234" s="25"/>
      <c r="AE234" s="54"/>
      <c r="AF234" s="54" t="s">
        <v>149</v>
      </c>
      <c r="AG234" s="54"/>
      <c r="AH234" s="54"/>
      <c r="AI234" s="54"/>
      <c r="AJ234" s="54"/>
      <c r="AK234" s="25"/>
      <c r="AL234" s="54" t="str">
        <f t="shared" si="172"/>
        <v/>
      </c>
      <c r="AM234" s="200" t="str">
        <f t="shared" si="173"/>
        <v/>
      </c>
      <c r="AN234" s="201" t="str">
        <f t="shared" si="174"/>
        <v/>
      </c>
      <c r="AO234" s="200" t="str">
        <f t="shared" si="181"/>
        <v/>
      </c>
      <c r="AP234" s="200" t="str">
        <f t="shared" si="175"/>
        <v/>
      </c>
      <c r="AQ234" s="200" t="str">
        <f t="shared" si="176"/>
        <v/>
      </c>
      <c r="AR234" s="200" t="str">
        <f t="shared" si="182"/>
        <v/>
      </c>
      <c r="AS234" s="200">
        <f t="shared" si="183"/>
        <v>0.1</v>
      </c>
      <c r="AT234" s="200" t="str">
        <f t="shared" si="184"/>
        <v/>
      </c>
      <c r="AU234" s="200">
        <f t="shared" si="185"/>
        <v>8.3333333255723119E-2</v>
      </c>
      <c r="AV234" s="54" t="s">
        <v>216</v>
      </c>
      <c r="AW234" s="200" t="str">
        <f t="shared" si="186"/>
        <v/>
      </c>
      <c r="AX234" s="201" t="str">
        <f t="shared" si="187"/>
        <v/>
      </c>
      <c r="AY234" s="7" t="str">
        <f t="shared" si="188"/>
        <v/>
      </c>
      <c r="AZ234" s="7" t="str">
        <f t="shared" si="189"/>
        <v/>
      </c>
      <c r="BA234" s="7" t="str">
        <f t="shared" si="190"/>
        <v/>
      </c>
      <c r="BB234" s="7" t="str">
        <f t="shared" si="162"/>
        <v/>
      </c>
      <c r="BC234" s="7" t="str">
        <f t="shared" si="163"/>
        <v/>
      </c>
      <c r="BD234" s="7" t="str">
        <f t="shared" si="164"/>
        <v/>
      </c>
      <c r="BE234" s="7" t="str">
        <f t="shared" si="165"/>
        <v/>
      </c>
      <c r="BF234" s="7" t="str">
        <f t="shared" si="169"/>
        <v/>
      </c>
      <c r="BG234" s="7" t="str">
        <f t="shared" si="170"/>
        <v/>
      </c>
      <c r="BH234" s="7" t="str">
        <f t="shared" si="166"/>
        <v/>
      </c>
      <c r="BI234" s="7" t="str">
        <f t="shared" si="167"/>
        <v/>
      </c>
      <c r="BJ234" s="7" t="str">
        <f t="shared" si="168"/>
        <v/>
      </c>
      <c r="BK234" s="7" t="str">
        <f t="shared" si="191"/>
        <v/>
      </c>
      <c r="BL234" s="7" t="str">
        <f t="shared" si="192"/>
        <v/>
      </c>
      <c r="BM234" s="7" t="str">
        <f t="shared" si="193"/>
        <v/>
      </c>
      <c r="BN234" s="7" t="str">
        <f t="shared" si="194"/>
        <v/>
      </c>
      <c r="BO234" s="7" t="str">
        <f t="shared" si="195"/>
        <v/>
      </c>
      <c r="BP234" s="7" t="str">
        <f t="shared" si="196"/>
        <v/>
      </c>
      <c r="BQ234" s="7" t="str">
        <f t="shared" si="197"/>
        <v/>
      </c>
      <c r="BR234" s="7" t="str">
        <f t="shared" si="198"/>
        <v/>
      </c>
      <c r="BS234" s="7" t="str">
        <f t="shared" si="199"/>
        <v/>
      </c>
      <c r="BT234" s="7" t="str">
        <f t="shared" si="200"/>
        <v/>
      </c>
      <c r="BU234" s="7" t="str">
        <f t="shared" si="201"/>
        <v/>
      </c>
      <c r="BV234" s="7" t="str">
        <f t="shared" si="202"/>
        <v/>
      </c>
      <c r="BW234" s="7" t="str">
        <f t="shared" si="177"/>
        <v/>
      </c>
      <c r="BX234" s="7">
        <f t="shared" si="203"/>
        <v>8.3333333255723119E-2</v>
      </c>
      <c r="BY234" s="7" t="str">
        <f t="shared" si="204"/>
        <v/>
      </c>
      <c r="BZ234" s="7" t="str">
        <f t="shared" si="205"/>
        <v/>
      </c>
      <c r="CA234" s="7" t="str">
        <f t="shared" si="206"/>
        <v/>
      </c>
      <c r="CB234" s="54"/>
      <c r="CC234" s="13"/>
      <c r="CD234" s="13"/>
      <c r="CE234" s="13"/>
      <c r="CF234" s="13"/>
      <c r="CG234" s="13"/>
      <c r="CH234" s="13"/>
      <c r="CI234" s="13"/>
      <c r="CJ234" s="13"/>
      <c r="CL234" s="21"/>
    </row>
    <row r="235" spans="2:90" ht="16.5" customHeight="1" thickBot="1" x14ac:dyDescent="0.3">
      <c r="B235" s="114" t="s">
        <v>146</v>
      </c>
      <c r="C235" s="114" t="s">
        <v>198</v>
      </c>
      <c r="D235" s="115">
        <v>4</v>
      </c>
      <c r="E235" s="117">
        <f t="shared" si="156"/>
        <v>44451</v>
      </c>
      <c r="F235" s="118">
        <f t="shared" si="157"/>
        <v>0.4861111111111111</v>
      </c>
      <c r="G235" s="22">
        <v>0.49027777777777781</v>
      </c>
      <c r="H235" s="5">
        <f t="shared" si="178"/>
        <v>9.9999999976716936E-2</v>
      </c>
      <c r="I235" s="6">
        <f t="shared" si="179"/>
        <v>44451.486111111109</v>
      </c>
      <c r="J235" s="6">
        <f t="shared" si="180"/>
        <v>44451.490277777775</v>
      </c>
      <c r="K235" s="23" t="s">
        <v>141</v>
      </c>
      <c r="L235" s="3" t="str">
        <f t="shared" si="158"/>
        <v/>
      </c>
      <c r="M235" s="2">
        <f>IF(OR(K235="Rota",K235="Desliza"),(IF((MAX(N$36:N234))&gt;F$17,(MAX(N$36:N234)),F$17)),N234)</f>
        <v>7119</v>
      </c>
      <c r="N235" s="42">
        <v>7119</v>
      </c>
      <c r="O235" s="2">
        <f t="shared" si="159"/>
        <v>0</v>
      </c>
      <c r="P235" s="3" t="str">
        <f t="shared" si="160"/>
        <v/>
      </c>
      <c r="Q235" s="24"/>
      <c r="R235" s="24"/>
      <c r="S235" s="24"/>
      <c r="T235" s="132" t="str">
        <f t="shared" si="171"/>
        <v/>
      </c>
      <c r="U235" s="25"/>
      <c r="V235" s="25"/>
      <c r="W235" s="24"/>
      <c r="X235" s="26"/>
      <c r="Y235" s="25"/>
      <c r="Z235" s="25"/>
      <c r="AA235" s="3" t="str">
        <f t="shared" si="161"/>
        <v/>
      </c>
      <c r="AB235" s="24"/>
      <c r="AC235" s="26"/>
      <c r="AD235" s="25"/>
      <c r="AE235" s="54"/>
      <c r="AF235" s="54" t="s">
        <v>149</v>
      </c>
      <c r="AG235" s="54"/>
      <c r="AH235" s="54"/>
      <c r="AI235" s="54"/>
      <c r="AJ235" s="54"/>
      <c r="AK235" s="25"/>
      <c r="AL235" s="54" t="str">
        <f t="shared" si="172"/>
        <v/>
      </c>
      <c r="AM235" s="200" t="str">
        <f t="shared" si="173"/>
        <v/>
      </c>
      <c r="AN235" s="201" t="str">
        <f t="shared" si="174"/>
        <v/>
      </c>
      <c r="AO235" s="200" t="str">
        <f t="shared" si="181"/>
        <v/>
      </c>
      <c r="AP235" s="200" t="str">
        <f t="shared" si="175"/>
        <v/>
      </c>
      <c r="AQ235" s="200">
        <f t="shared" si="176"/>
        <v>8.3000000000000004E-2</v>
      </c>
      <c r="AR235" s="200" t="str">
        <f t="shared" si="182"/>
        <v/>
      </c>
      <c r="AS235" s="200" t="str">
        <f t="shared" si="183"/>
        <v/>
      </c>
      <c r="AT235" s="200" t="str">
        <f t="shared" si="184"/>
        <v/>
      </c>
      <c r="AU235" s="200">
        <f t="shared" si="185"/>
        <v>9.9999999976716936E-2</v>
      </c>
      <c r="AV235" s="54" t="s">
        <v>216</v>
      </c>
      <c r="AW235" s="200" t="str">
        <f t="shared" si="186"/>
        <v/>
      </c>
      <c r="AX235" s="201" t="str">
        <f t="shared" si="187"/>
        <v/>
      </c>
      <c r="AY235" s="7" t="str">
        <f t="shared" si="188"/>
        <v/>
      </c>
      <c r="AZ235" s="7" t="str">
        <f t="shared" si="189"/>
        <v/>
      </c>
      <c r="BA235" s="7" t="str">
        <f t="shared" si="190"/>
        <v/>
      </c>
      <c r="BB235" s="7" t="str">
        <f t="shared" si="162"/>
        <v/>
      </c>
      <c r="BC235" s="7" t="str">
        <f t="shared" si="163"/>
        <v/>
      </c>
      <c r="BD235" s="7" t="str">
        <f t="shared" si="164"/>
        <v/>
      </c>
      <c r="BE235" s="7" t="str">
        <f t="shared" si="165"/>
        <v/>
      </c>
      <c r="BF235" s="7" t="str">
        <f t="shared" si="169"/>
        <v/>
      </c>
      <c r="BG235" s="7" t="str">
        <f t="shared" si="170"/>
        <v/>
      </c>
      <c r="BH235" s="7" t="str">
        <f t="shared" si="166"/>
        <v/>
      </c>
      <c r="BI235" s="7" t="str">
        <f t="shared" si="167"/>
        <v/>
      </c>
      <c r="BJ235" s="7" t="str">
        <f t="shared" si="168"/>
        <v/>
      </c>
      <c r="BK235" s="7" t="str">
        <f t="shared" si="191"/>
        <v/>
      </c>
      <c r="BL235" s="7" t="str">
        <f t="shared" si="192"/>
        <v/>
      </c>
      <c r="BM235" s="7" t="str">
        <f t="shared" si="193"/>
        <v/>
      </c>
      <c r="BN235" s="7" t="str">
        <f t="shared" si="194"/>
        <v/>
      </c>
      <c r="BO235" s="7" t="str">
        <f t="shared" si="195"/>
        <v/>
      </c>
      <c r="BP235" s="7" t="str">
        <f t="shared" si="196"/>
        <v/>
      </c>
      <c r="BQ235" s="7" t="str">
        <f t="shared" si="197"/>
        <v/>
      </c>
      <c r="BR235" s="7" t="str">
        <f t="shared" si="198"/>
        <v/>
      </c>
      <c r="BS235" s="7" t="str">
        <f t="shared" si="199"/>
        <v/>
      </c>
      <c r="BT235" s="7" t="str">
        <f t="shared" si="200"/>
        <v/>
      </c>
      <c r="BU235" s="7" t="str">
        <f t="shared" si="201"/>
        <v/>
      </c>
      <c r="BV235" s="7">
        <f t="shared" si="202"/>
        <v>9.9999999976716936E-2</v>
      </c>
      <c r="BW235" s="7" t="str">
        <f t="shared" si="177"/>
        <v/>
      </c>
      <c r="BX235" s="7" t="str">
        <f t="shared" si="203"/>
        <v/>
      </c>
      <c r="BY235" s="7" t="str">
        <f t="shared" si="204"/>
        <v/>
      </c>
      <c r="BZ235" s="7" t="str">
        <f t="shared" si="205"/>
        <v/>
      </c>
      <c r="CA235" s="7" t="str">
        <f t="shared" si="206"/>
        <v/>
      </c>
      <c r="CB235" s="54"/>
      <c r="CC235" s="13"/>
      <c r="CD235" s="13"/>
      <c r="CE235" s="13"/>
      <c r="CF235" s="13"/>
      <c r="CG235" s="13"/>
      <c r="CH235" s="13"/>
      <c r="CI235" s="13"/>
      <c r="CJ235" s="13"/>
      <c r="CL235" s="21"/>
    </row>
    <row r="236" spans="2:90" ht="16.5" customHeight="1" thickBot="1" x14ac:dyDescent="0.3">
      <c r="B236" s="114" t="s">
        <v>146</v>
      </c>
      <c r="C236" s="114" t="s">
        <v>198</v>
      </c>
      <c r="D236" s="115">
        <v>4</v>
      </c>
      <c r="E236" s="117">
        <f t="shared" ref="E236:E299" si="207">IF(K236="Comentario","",IF(K235="Comentario",IF(G234="","",IF(G234=0,E234+1,E234)),IF(G235="","",IF(G235=0,E235+1,E235))))</f>
        <v>44451</v>
      </c>
      <c r="F236" s="118">
        <f t="shared" ref="F236:F299" si="208">IF(K236="Comentario","",IF(K235="Comentario",IF(G234="","",G234),IF(G235="","",G235)))</f>
        <v>0.49027777777777781</v>
      </c>
      <c r="G236" s="22">
        <v>0.49305555555555558</v>
      </c>
      <c r="H236" s="5">
        <f t="shared" si="178"/>
        <v>6.6666666709352285E-2</v>
      </c>
      <c r="I236" s="6">
        <f t="shared" si="179"/>
        <v>44451.490277777775</v>
      </c>
      <c r="J236" s="6">
        <f t="shared" si="180"/>
        <v>44451.493055555555</v>
      </c>
      <c r="K236" s="23" t="s">
        <v>5</v>
      </c>
      <c r="L236" s="3" t="str">
        <f t="shared" ref="L236:L299" si="209">IF(K236="Circula",H236,"")</f>
        <v/>
      </c>
      <c r="M236" s="2">
        <f>IF(OR(K236="Rota",K236="Desliza"),(IF((MAX(N$36:N235))&gt;F$17,(MAX(N$36:N235)),F$17)),N235)</f>
        <v>7119</v>
      </c>
      <c r="N236" s="42">
        <v>7119</v>
      </c>
      <c r="O236" s="2">
        <f t="shared" ref="O236:O299" si="210">IF(OR(M236="",N236=""),"",N236-M236)</f>
        <v>0</v>
      </c>
      <c r="P236" s="3" t="str">
        <f t="shared" ref="P236:P299" si="211">IF(OR(K236="Rota",K236="Desliza"),IF(OR(M236="",N236=""),"",IF(K236="Comentario","",IF(M236=N236,"",(O236/(H236))))),"")</f>
        <v/>
      </c>
      <c r="Q236" s="24"/>
      <c r="R236" s="24"/>
      <c r="S236" s="24"/>
      <c r="T236" s="132" t="str">
        <f t="shared" si="171"/>
        <v/>
      </c>
      <c r="U236" s="25"/>
      <c r="V236" s="25"/>
      <c r="W236" s="24"/>
      <c r="X236" s="26"/>
      <c r="Y236" s="25"/>
      <c r="Z236" s="25"/>
      <c r="AA236" s="3" t="str">
        <f t="shared" ref="AA236:AA299" si="212">IF(OR(Y236="",Z236=""),"",IF(Y236=Z236,"",ABS(Y236-Z236)))</f>
        <v/>
      </c>
      <c r="AB236" s="24"/>
      <c r="AC236" s="26"/>
      <c r="AD236" s="25"/>
      <c r="AE236" s="54"/>
      <c r="AF236" s="54" t="s">
        <v>149</v>
      </c>
      <c r="AG236" s="54"/>
      <c r="AH236" s="54"/>
      <c r="AI236" s="54"/>
      <c r="AJ236" s="54"/>
      <c r="AK236" s="25"/>
      <c r="AL236" s="54" t="str">
        <f t="shared" si="172"/>
        <v/>
      </c>
      <c r="AM236" s="200" t="str">
        <f t="shared" si="173"/>
        <v/>
      </c>
      <c r="AN236" s="201" t="str">
        <f t="shared" si="174"/>
        <v/>
      </c>
      <c r="AO236" s="200" t="str">
        <f t="shared" si="181"/>
        <v/>
      </c>
      <c r="AP236" s="200" t="str">
        <f t="shared" si="175"/>
        <v/>
      </c>
      <c r="AQ236" s="200" t="str">
        <f t="shared" si="176"/>
        <v/>
      </c>
      <c r="AR236" s="200">
        <f t="shared" si="182"/>
        <v>0.05</v>
      </c>
      <c r="AS236" s="200" t="str">
        <f t="shared" si="183"/>
        <v/>
      </c>
      <c r="AT236" s="200" t="str">
        <f t="shared" si="184"/>
        <v/>
      </c>
      <c r="AU236" s="200">
        <f t="shared" si="185"/>
        <v>6.6666666709352285E-2</v>
      </c>
      <c r="AV236" s="54">
        <v>2.0166666666045785</v>
      </c>
      <c r="AW236" s="200" t="str">
        <f t="shared" si="186"/>
        <v/>
      </c>
      <c r="AX236" s="201" t="str">
        <f t="shared" si="187"/>
        <v/>
      </c>
      <c r="AY236" s="7" t="str">
        <f t="shared" si="188"/>
        <v/>
      </c>
      <c r="AZ236" s="7" t="str">
        <f t="shared" si="189"/>
        <v/>
      </c>
      <c r="BA236" s="7" t="str">
        <f t="shared" si="190"/>
        <v/>
      </c>
      <c r="BB236" s="7" t="str">
        <f t="shared" si="162"/>
        <v/>
      </c>
      <c r="BC236" s="7" t="str">
        <f t="shared" si="163"/>
        <v/>
      </c>
      <c r="BD236" s="7" t="str">
        <f t="shared" si="164"/>
        <v/>
      </c>
      <c r="BE236" s="7" t="str">
        <f t="shared" si="165"/>
        <v/>
      </c>
      <c r="BF236" s="7" t="str">
        <f t="shared" si="169"/>
        <v/>
      </c>
      <c r="BG236" s="7" t="str">
        <f t="shared" si="170"/>
        <v/>
      </c>
      <c r="BH236" s="7" t="str">
        <f t="shared" si="166"/>
        <v/>
      </c>
      <c r="BI236" s="7" t="str">
        <f t="shared" si="167"/>
        <v/>
      </c>
      <c r="BJ236" s="7" t="str">
        <f t="shared" si="168"/>
        <v/>
      </c>
      <c r="BK236" s="7" t="str">
        <f t="shared" si="191"/>
        <v/>
      </c>
      <c r="BL236" s="7" t="str">
        <f t="shared" si="192"/>
        <v/>
      </c>
      <c r="BM236" s="7" t="str">
        <f t="shared" si="193"/>
        <v/>
      </c>
      <c r="BN236" s="7" t="str">
        <f t="shared" si="194"/>
        <v/>
      </c>
      <c r="BO236" s="7" t="str">
        <f t="shared" si="195"/>
        <v/>
      </c>
      <c r="BP236" s="7" t="str">
        <f t="shared" si="196"/>
        <v/>
      </c>
      <c r="BQ236" s="7" t="str">
        <f t="shared" si="197"/>
        <v/>
      </c>
      <c r="BR236" s="7" t="str">
        <f t="shared" si="198"/>
        <v/>
      </c>
      <c r="BS236" s="7" t="str">
        <f t="shared" si="199"/>
        <v/>
      </c>
      <c r="BT236" s="7" t="str">
        <f t="shared" si="200"/>
        <v/>
      </c>
      <c r="BU236" s="7" t="str">
        <f t="shared" si="201"/>
        <v/>
      </c>
      <c r="BV236" s="7" t="str">
        <f t="shared" si="202"/>
        <v/>
      </c>
      <c r="BW236" s="7" t="str">
        <f t="shared" si="177"/>
        <v/>
      </c>
      <c r="BX236" s="7" t="str">
        <f t="shared" si="203"/>
        <v/>
      </c>
      <c r="BY236" s="7" t="str">
        <f t="shared" si="204"/>
        <v/>
      </c>
      <c r="BZ236" s="7">
        <f t="shared" si="205"/>
        <v>6.6666666709352285E-2</v>
      </c>
      <c r="CA236" s="7" t="str">
        <f t="shared" si="206"/>
        <v/>
      </c>
      <c r="CB236" s="54"/>
      <c r="CC236" s="13"/>
      <c r="CD236" s="13"/>
      <c r="CE236" s="13"/>
      <c r="CF236" s="13"/>
      <c r="CG236" s="13"/>
      <c r="CH236" s="13"/>
      <c r="CI236" s="13"/>
      <c r="CJ236" s="13"/>
      <c r="CL236" s="21"/>
    </row>
    <row r="237" spans="2:90" ht="16.5" customHeight="1" thickBot="1" x14ac:dyDescent="0.3">
      <c r="B237" s="114" t="s">
        <v>146</v>
      </c>
      <c r="C237" s="114" t="s">
        <v>198</v>
      </c>
      <c r="D237" s="115">
        <v>4</v>
      </c>
      <c r="E237" s="117">
        <f t="shared" si="207"/>
        <v>44451</v>
      </c>
      <c r="F237" s="118">
        <f t="shared" si="208"/>
        <v>0.49305555555555558</v>
      </c>
      <c r="G237" s="22">
        <v>0.53888888888888886</v>
      </c>
      <c r="H237" s="5">
        <f t="shared" si="178"/>
        <v>1.1000000000931323</v>
      </c>
      <c r="I237" s="6">
        <f t="shared" si="179"/>
        <v>44451.493055555555</v>
      </c>
      <c r="J237" s="6">
        <f t="shared" si="180"/>
        <v>44451.538888888892</v>
      </c>
      <c r="K237" s="23" t="s">
        <v>17</v>
      </c>
      <c r="L237" s="3" t="str">
        <f t="shared" si="209"/>
        <v/>
      </c>
      <c r="M237" s="2">
        <f>IF(OR(K237="Rota",K237="Desliza"),(IF((MAX(N$36:N236))&gt;F$17,(MAX(N$36:N236)),F$17)),N236)</f>
        <v>7119</v>
      </c>
      <c r="N237" s="42">
        <v>7213</v>
      </c>
      <c r="O237" s="2">
        <f t="shared" si="210"/>
        <v>94</v>
      </c>
      <c r="P237" s="3">
        <f t="shared" si="211"/>
        <v>85.45454544731038</v>
      </c>
      <c r="Q237" s="24"/>
      <c r="R237" s="24"/>
      <c r="S237" s="24">
        <v>110</v>
      </c>
      <c r="T237" s="132">
        <f t="shared" si="171"/>
        <v>110</v>
      </c>
      <c r="U237" s="25">
        <v>20</v>
      </c>
      <c r="V237" s="25">
        <v>1200</v>
      </c>
      <c r="W237" s="24">
        <v>22</v>
      </c>
      <c r="X237" s="26">
        <v>12</v>
      </c>
      <c r="Y237" s="25">
        <v>3280</v>
      </c>
      <c r="Z237" s="25">
        <v>3280</v>
      </c>
      <c r="AA237" s="3" t="str">
        <f t="shared" si="212"/>
        <v/>
      </c>
      <c r="AB237" s="24"/>
      <c r="AC237" s="26">
        <v>233</v>
      </c>
      <c r="AD237" s="25"/>
      <c r="AE237" s="54"/>
      <c r="AF237" s="54" t="s">
        <v>149</v>
      </c>
      <c r="AG237" s="54"/>
      <c r="AH237" s="54"/>
      <c r="AI237" s="54"/>
      <c r="AJ237" s="54"/>
      <c r="AK237" s="25"/>
      <c r="AL237" s="54">
        <f t="shared" si="172"/>
        <v>60</v>
      </c>
      <c r="AM237" s="200">
        <f t="shared" si="173"/>
        <v>69</v>
      </c>
      <c r="AN237" s="201">
        <f t="shared" si="174"/>
        <v>60</v>
      </c>
      <c r="AO237" s="200" t="str">
        <f t="shared" si="181"/>
        <v/>
      </c>
      <c r="AP237" s="200" t="str">
        <f t="shared" si="175"/>
        <v/>
      </c>
      <c r="AQ237" s="200" t="str">
        <f t="shared" si="176"/>
        <v/>
      </c>
      <c r="AR237" s="200" t="str">
        <f t="shared" si="182"/>
        <v/>
      </c>
      <c r="AS237" s="200" t="str">
        <f t="shared" si="183"/>
        <v/>
      </c>
      <c r="AT237" s="200">
        <f t="shared" si="184"/>
        <v>94</v>
      </c>
      <c r="AU237" s="200">
        <f t="shared" si="185"/>
        <v>1.1000000000931323</v>
      </c>
      <c r="AV237" s="54">
        <v>1.3500000000349246</v>
      </c>
      <c r="AW237" s="200">
        <f t="shared" si="186"/>
        <v>69.629629627828308</v>
      </c>
      <c r="AX237" s="201">
        <f t="shared" si="187"/>
        <v>85.45454544731038</v>
      </c>
      <c r="AY237" s="7" t="str">
        <f t="shared" si="188"/>
        <v/>
      </c>
      <c r="AZ237" s="7">
        <f t="shared" si="189"/>
        <v>69.629629627828308</v>
      </c>
      <c r="BA237" s="7" t="str">
        <f t="shared" si="190"/>
        <v/>
      </c>
      <c r="BB237" s="7">
        <f t="shared" ref="BB237:BB300" si="213">IF(AND(O237&gt;0,AF237="Día",K237="Rota"),O237,"")</f>
        <v>94</v>
      </c>
      <c r="BC237" s="7" t="str">
        <f t="shared" ref="BC237:BC300" si="214">IF(AND(O237&gt;0,AF237="Noche",K237="Rota"),O237,"")</f>
        <v/>
      </c>
      <c r="BD237" s="7" t="str">
        <f t="shared" ref="BD237:BD300" si="215">IF(AND(O237&gt;0,AF237="Día",K237="Desliza"),O237,"")</f>
        <v/>
      </c>
      <c r="BE237" s="7" t="str">
        <f t="shared" ref="BE237:BE300" si="216">IF(AND(O237&gt;0,AF237="Noche",K237="Desliza"),O237,"")</f>
        <v/>
      </c>
      <c r="BF237" s="7">
        <f t="shared" si="169"/>
        <v>94</v>
      </c>
      <c r="BG237" s="7" t="str">
        <f t="shared" si="170"/>
        <v/>
      </c>
      <c r="BH237" s="7" t="str">
        <f t="shared" si="166"/>
        <v/>
      </c>
      <c r="BI237" s="7" t="str">
        <f t="shared" si="167"/>
        <v/>
      </c>
      <c r="BJ237" s="7" t="str">
        <f t="shared" si="168"/>
        <v/>
      </c>
      <c r="BK237" s="7" t="str">
        <f t="shared" si="191"/>
        <v/>
      </c>
      <c r="BL237" s="7" t="str">
        <f t="shared" si="192"/>
        <v/>
      </c>
      <c r="BM237" s="7" t="str">
        <f t="shared" si="193"/>
        <v/>
      </c>
      <c r="BN237" s="7" t="str">
        <f t="shared" si="194"/>
        <v/>
      </c>
      <c r="BO237" s="7" t="str">
        <f t="shared" si="195"/>
        <v/>
      </c>
      <c r="BP237" s="7" t="str">
        <f t="shared" si="196"/>
        <v/>
      </c>
      <c r="BQ237" s="7" t="str">
        <f t="shared" si="197"/>
        <v/>
      </c>
      <c r="BR237" s="7" t="str">
        <f t="shared" si="198"/>
        <v/>
      </c>
      <c r="BS237" s="7" t="str">
        <f t="shared" si="199"/>
        <v/>
      </c>
      <c r="BT237" s="7" t="str">
        <f t="shared" si="200"/>
        <v/>
      </c>
      <c r="BU237" s="7" t="str">
        <f t="shared" si="201"/>
        <v/>
      </c>
      <c r="BV237" s="7" t="str">
        <f t="shared" si="202"/>
        <v/>
      </c>
      <c r="BW237" s="7" t="str">
        <f t="shared" si="177"/>
        <v/>
      </c>
      <c r="BX237" s="7" t="str">
        <f t="shared" si="203"/>
        <v/>
      </c>
      <c r="BY237" s="7" t="str">
        <f t="shared" si="204"/>
        <v/>
      </c>
      <c r="BZ237" s="7" t="str">
        <f t="shared" si="205"/>
        <v/>
      </c>
      <c r="CA237" s="7" t="str">
        <f t="shared" si="206"/>
        <v/>
      </c>
      <c r="CB237" s="54"/>
      <c r="CC237" s="13"/>
      <c r="CD237" s="13"/>
      <c r="CE237" s="13"/>
      <c r="CF237" s="13"/>
      <c r="CG237" s="13"/>
      <c r="CH237" s="13"/>
      <c r="CI237" s="13"/>
      <c r="CJ237" s="13"/>
      <c r="CL237" s="21"/>
    </row>
    <row r="238" spans="2:90" ht="16.5" customHeight="1" thickBot="1" x14ac:dyDescent="0.3">
      <c r="B238" s="114" t="s">
        <v>146</v>
      </c>
      <c r="C238" s="114" t="s">
        <v>198</v>
      </c>
      <c r="D238" s="115">
        <v>4</v>
      </c>
      <c r="E238" s="117">
        <f t="shared" si="207"/>
        <v>44451</v>
      </c>
      <c r="F238" s="118">
        <f t="shared" si="208"/>
        <v>0.53888888888888886</v>
      </c>
      <c r="G238" s="22">
        <v>0.54305555555555551</v>
      </c>
      <c r="H238" s="5">
        <f t="shared" si="178"/>
        <v>9.9999999976716936E-2</v>
      </c>
      <c r="I238" s="6">
        <f t="shared" si="179"/>
        <v>44451.538888888892</v>
      </c>
      <c r="J238" s="6">
        <f t="shared" si="180"/>
        <v>44451.543055555558</v>
      </c>
      <c r="K238" s="23" t="s">
        <v>141</v>
      </c>
      <c r="L238" s="3" t="str">
        <f t="shared" si="209"/>
        <v/>
      </c>
      <c r="M238" s="2">
        <f>IF(OR(K238="Rota",K238="Desliza"),(IF((MAX(N$36:N237))&gt;F$17,(MAX(N$36:N237)),F$17)),N237)</f>
        <v>7213</v>
      </c>
      <c r="N238" s="42">
        <v>7213</v>
      </c>
      <c r="O238" s="2">
        <f t="shared" si="210"/>
        <v>0</v>
      </c>
      <c r="P238" s="3" t="str">
        <f t="shared" si="211"/>
        <v/>
      </c>
      <c r="Q238" s="24"/>
      <c r="R238" s="24"/>
      <c r="S238" s="24"/>
      <c r="T238" s="132" t="str">
        <f t="shared" si="171"/>
        <v/>
      </c>
      <c r="U238" s="25"/>
      <c r="V238" s="25"/>
      <c r="W238" s="24"/>
      <c r="X238" s="26"/>
      <c r="Y238" s="25"/>
      <c r="Z238" s="25"/>
      <c r="AA238" s="3" t="str">
        <f t="shared" si="212"/>
        <v/>
      </c>
      <c r="AB238" s="24"/>
      <c r="AC238" s="26"/>
      <c r="AD238" s="25"/>
      <c r="AE238" s="54"/>
      <c r="AF238" s="54" t="s">
        <v>149</v>
      </c>
      <c r="AG238" s="54"/>
      <c r="AH238" s="54"/>
      <c r="AI238" s="54"/>
      <c r="AJ238" s="54"/>
      <c r="AK238" s="25"/>
      <c r="AL238" s="54" t="str">
        <f t="shared" si="172"/>
        <v/>
      </c>
      <c r="AM238" s="200" t="str">
        <f t="shared" si="173"/>
        <v/>
      </c>
      <c r="AN238" s="201" t="str">
        <f t="shared" si="174"/>
        <v/>
      </c>
      <c r="AO238" s="200" t="str">
        <f t="shared" si="181"/>
        <v/>
      </c>
      <c r="AP238" s="200" t="str">
        <f t="shared" si="175"/>
        <v/>
      </c>
      <c r="AQ238" s="200">
        <f t="shared" si="176"/>
        <v>8.3000000000000004E-2</v>
      </c>
      <c r="AR238" s="200" t="str">
        <f t="shared" si="182"/>
        <v/>
      </c>
      <c r="AS238" s="200" t="str">
        <f t="shared" si="183"/>
        <v/>
      </c>
      <c r="AT238" s="200" t="str">
        <f t="shared" si="184"/>
        <v/>
      </c>
      <c r="AU238" s="200">
        <f t="shared" si="185"/>
        <v>9.9999999976716936E-2</v>
      </c>
      <c r="AV238" s="54">
        <v>0.63333333347691223</v>
      </c>
      <c r="AW238" s="200" t="str">
        <f t="shared" si="186"/>
        <v/>
      </c>
      <c r="AX238" s="201" t="str">
        <f t="shared" si="187"/>
        <v/>
      </c>
      <c r="AY238" s="7" t="str">
        <f t="shared" si="188"/>
        <v/>
      </c>
      <c r="AZ238" s="7" t="str">
        <f t="shared" si="189"/>
        <v/>
      </c>
      <c r="BA238" s="7" t="str">
        <f t="shared" si="190"/>
        <v/>
      </c>
      <c r="BB238" s="7" t="str">
        <f t="shared" si="213"/>
        <v/>
      </c>
      <c r="BC238" s="7" t="str">
        <f t="shared" si="214"/>
        <v/>
      </c>
      <c r="BD238" s="7" t="str">
        <f t="shared" si="215"/>
        <v/>
      </c>
      <c r="BE238" s="7" t="str">
        <f t="shared" si="216"/>
        <v/>
      </c>
      <c r="BF238" s="7" t="str">
        <f t="shared" si="169"/>
        <v/>
      </c>
      <c r="BG238" s="7" t="str">
        <f t="shared" si="170"/>
        <v/>
      </c>
      <c r="BH238" s="7" t="str">
        <f t="shared" ref="BH238:BH301" si="217">IF(AND(AO238&gt;0,AF238="Día",K238="RIH CSG"),AO238,"")</f>
        <v/>
      </c>
      <c r="BI238" s="7" t="str">
        <f t="shared" ref="BI238:BI301" si="218">IF(AND(AO238&gt;0,AF238="Noche",K238="RIH CSG"),AO238,"")</f>
        <v/>
      </c>
      <c r="BJ238" s="7" t="str">
        <f t="shared" ref="BJ238:BJ301" si="219">IF(AND(AO238&gt;0,AF238="Día",K238="RIH OH"),AO238,"")</f>
        <v/>
      </c>
      <c r="BK238" s="7" t="str">
        <f t="shared" si="191"/>
        <v/>
      </c>
      <c r="BL238" s="7" t="str">
        <f t="shared" si="192"/>
        <v/>
      </c>
      <c r="BM238" s="7" t="str">
        <f t="shared" si="193"/>
        <v/>
      </c>
      <c r="BN238" s="7" t="str">
        <f t="shared" si="194"/>
        <v/>
      </c>
      <c r="BO238" s="7" t="str">
        <f t="shared" si="195"/>
        <v/>
      </c>
      <c r="BP238" s="7" t="str">
        <f t="shared" si="196"/>
        <v/>
      </c>
      <c r="BQ238" s="7" t="str">
        <f t="shared" si="197"/>
        <v/>
      </c>
      <c r="BR238" s="7" t="str">
        <f t="shared" si="198"/>
        <v/>
      </c>
      <c r="BS238" s="7" t="str">
        <f t="shared" si="199"/>
        <v/>
      </c>
      <c r="BT238" s="7" t="str">
        <f t="shared" si="200"/>
        <v/>
      </c>
      <c r="BU238" s="7" t="str">
        <f t="shared" si="201"/>
        <v/>
      </c>
      <c r="BV238" s="7">
        <f t="shared" si="202"/>
        <v>9.9999999976716936E-2</v>
      </c>
      <c r="BW238" s="7" t="str">
        <f t="shared" si="177"/>
        <v/>
      </c>
      <c r="BX238" s="7" t="str">
        <f t="shared" si="203"/>
        <v/>
      </c>
      <c r="BY238" s="7" t="str">
        <f t="shared" si="204"/>
        <v/>
      </c>
      <c r="BZ238" s="7" t="str">
        <f t="shared" si="205"/>
        <v/>
      </c>
      <c r="CA238" s="7" t="str">
        <f t="shared" si="206"/>
        <v/>
      </c>
      <c r="CB238" s="54"/>
      <c r="CC238" s="13"/>
      <c r="CD238" s="13"/>
      <c r="CE238" s="13"/>
      <c r="CF238" s="13"/>
      <c r="CG238" s="13"/>
      <c r="CH238" s="13"/>
      <c r="CI238" s="13"/>
      <c r="CJ238" s="13"/>
      <c r="CL238" s="21"/>
    </row>
    <row r="239" spans="2:90" ht="16.5" customHeight="1" thickBot="1" x14ac:dyDescent="0.3">
      <c r="B239" s="114" t="s">
        <v>146</v>
      </c>
      <c r="C239" s="114" t="s">
        <v>198</v>
      </c>
      <c r="D239" s="115">
        <v>4</v>
      </c>
      <c r="E239" s="117">
        <f t="shared" si="207"/>
        <v>44451</v>
      </c>
      <c r="F239" s="118">
        <f t="shared" si="208"/>
        <v>0.54305555555555551</v>
      </c>
      <c r="G239" s="22">
        <v>0.54583333333333328</v>
      </c>
      <c r="H239" s="5">
        <f t="shared" si="178"/>
        <v>6.6666666534729302E-2</v>
      </c>
      <c r="I239" s="6">
        <f t="shared" si="179"/>
        <v>44451.543055555558</v>
      </c>
      <c r="J239" s="6">
        <f t="shared" si="180"/>
        <v>44451.54583333333</v>
      </c>
      <c r="K239" s="23" t="s">
        <v>5</v>
      </c>
      <c r="L239" s="3" t="str">
        <f t="shared" si="209"/>
        <v/>
      </c>
      <c r="M239" s="2">
        <f>IF(OR(K239="Rota",K239="Desliza"),(IF((MAX(N$36:N238))&gt;F$17,(MAX(N$36:N238)),F$17)),N238)</f>
        <v>7213</v>
      </c>
      <c r="N239" s="42">
        <v>7213</v>
      </c>
      <c r="O239" s="2">
        <f t="shared" si="210"/>
        <v>0</v>
      </c>
      <c r="P239" s="3" t="str">
        <f t="shared" si="211"/>
        <v/>
      </c>
      <c r="Q239" s="24"/>
      <c r="R239" s="24"/>
      <c r="S239" s="24"/>
      <c r="T239" s="132" t="str">
        <f t="shared" si="171"/>
        <v/>
      </c>
      <c r="U239" s="25"/>
      <c r="V239" s="25"/>
      <c r="W239" s="24"/>
      <c r="X239" s="26"/>
      <c r="Y239" s="25"/>
      <c r="Z239" s="25"/>
      <c r="AA239" s="3" t="str">
        <f t="shared" si="212"/>
        <v/>
      </c>
      <c r="AB239" s="24"/>
      <c r="AC239" s="26"/>
      <c r="AD239" s="25"/>
      <c r="AE239" s="54"/>
      <c r="AF239" s="54" t="s">
        <v>149</v>
      </c>
      <c r="AG239" s="54"/>
      <c r="AH239" s="54"/>
      <c r="AI239" s="54"/>
      <c r="AJ239" s="54"/>
      <c r="AK239" s="25"/>
      <c r="AL239" s="54" t="str">
        <f t="shared" si="172"/>
        <v/>
      </c>
      <c r="AM239" s="200" t="str">
        <f t="shared" si="173"/>
        <v/>
      </c>
      <c r="AN239" s="201" t="str">
        <f t="shared" si="174"/>
        <v/>
      </c>
      <c r="AO239" s="200" t="str">
        <f t="shared" si="181"/>
        <v/>
      </c>
      <c r="AP239" s="200" t="str">
        <f t="shared" si="175"/>
        <v/>
      </c>
      <c r="AQ239" s="200" t="str">
        <f t="shared" si="176"/>
        <v/>
      </c>
      <c r="AR239" s="200">
        <f t="shared" si="182"/>
        <v>0.05</v>
      </c>
      <c r="AS239" s="200" t="str">
        <f t="shared" si="183"/>
        <v/>
      </c>
      <c r="AT239" s="200" t="str">
        <f t="shared" si="184"/>
        <v/>
      </c>
      <c r="AU239" s="200">
        <f t="shared" si="185"/>
        <v>6.6666666534729302E-2</v>
      </c>
      <c r="AV239" s="54" t="s">
        <v>216</v>
      </c>
      <c r="AW239" s="200" t="str">
        <f t="shared" si="186"/>
        <v/>
      </c>
      <c r="AX239" s="201" t="str">
        <f t="shared" si="187"/>
        <v/>
      </c>
      <c r="AY239" s="7" t="str">
        <f t="shared" si="188"/>
        <v/>
      </c>
      <c r="AZ239" s="7" t="str">
        <f t="shared" si="189"/>
        <v/>
      </c>
      <c r="BA239" s="7" t="str">
        <f t="shared" si="190"/>
        <v/>
      </c>
      <c r="BB239" s="7" t="str">
        <f t="shared" si="213"/>
        <v/>
      </c>
      <c r="BC239" s="7" t="str">
        <f t="shared" si="214"/>
        <v/>
      </c>
      <c r="BD239" s="7" t="str">
        <f t="shared" si="215"/>
        <v/>
      </c>
      <c r="BE239" s="7" t="str">
        <f t="shared" si="216"/>
        <v/>
      </c>
      <c r="BF239" s="7" t="str">
        <f t="shared" si="169"/>
        <v/>
      </c>
      <c r="BG239" s="7" t="str">
        <f t="shared" si="170"/>
        <v/>
      </c>
      <c r="BH239" s="7" t="str">
        <f t="shared" si="217"/>
        <v/>
      </c>
      <c r="BI239" s="7" t="str">
        <f t="shared" si="218"/>
        <v/>
      </c>
      <c r="BJ239" s="7" t="str">
        <f t="shared" si="219"/>
        <v/>
      </c>
      <c r="BK239" s="7" t="str">
        <f t="shared" si="191"/>
        <v/>
      </c>
      <c r="BL239" s="7" t="str">
        <f t="shared" si="192"/>
        <v/>
      </c>
      <c r="BM239" s="7" t="str">
        <f t="shared" si="193"/>
        <v/>
      </c>
      <c r="BN239" s="7" t="str">
        <f t="shared" si="194"/>
        <v/>
      </c>
      <c r="BO239" s="7" t="str">
        <f t="shared" si="195"/>
        <v/>
      </c>
      <c r="BP239" s="7" t="str">
        <f t="shared" si="196"/>
        <v/>
      </c>
      <c r="BQ239" s="7" t="str">
        <f t="shared" si="197"/>
        <v/>
      </c>
      <c r="BR239" s="7" t="str">
        <f t="shared" si="198"/>
        <v/>
      </c>
      <c r="BS239" s="7" t="str">
        <f t="shared" si="199"/>
        <v/>
      </c>
      <c r="BT239" s="7" t="str">
        <f t="shared" si="200"/>
        <v/>
      </c>
      <c r="BU239" s="7" t="str">
        <f t="shared" si="201"/>
        <v/>
      </c>
      <c r="BV239" s="7" t="str">
        <f t="shared" si="202"/>
        <v/>
      </c>
      <c r="BW239" s="7" t="str">
        <f t="shared" si="177"/>
        <v/>
      </c>
      <c r="BX239" s="7" t="str">
        <f t="shared" si="203"/>
        <v/>
      </c>
      <c r="BY239" s="7" t="str">
        <f t="shared" si="204"/>
        <v/>
      </c>
      <c r="BZ239" s="7">
        <f t="shared" si="205"/>
        <v>6.6666666534729302E-2</v>
      </c>
      <c r="CA239" s="7" t="str">
        <f t="shared" si="206"/>
        <v/>
      </c>
      <c r="CB239" s="54"/>
      <c r="CC239" s="13"/>
      <c r="CD239" s="13"/>
      <c r="CE239" s="13"/>
      <c r="CF239" s="13"/>
      <c r="CG239" s="13"/>
      <c r="CH239" s="13"/>
      <c r="CI239" s="13"/>
      <c r="CJ239" s="13"/>
      <c r="CL239" s="21"/>
    </row>
    <row r="240" spans="2:90" ht="16.5" customHeight="1" thickBot="1" x14ac:dyDescent="0.3">
      <c r="B240" s="114" t="s">
        <v>146</v>
      </c>
      <c r="C240" s="114" t="s">
        <v>198</v>
      </c>
      <c r="D240" s="115">
        <v>4</v>
      </c>
      <c r="E240" s="117">
        <f t="shared" si="207"/>
        <v>44451</v>
      </c>
      <c r="F240" s="118">
        <f t="shared" si="208"/>
        <v>0.54583333333333328</v>
      </c>
      <c r="G240" s="22">
        <v>0.56180555555555556</v>
      </c>
      <c r="H240" s="5">
        <f t="shared" si="178"/>
        <v>0.38333333336049691</v>
      </c>
      <c r="I240" s="6">
        <f t="shared" si="179"/>
        <v>44451.54583333333</v>
      </c>
      <c r="J240" s="6">
        <f t="shared" si="180"/>
        <v>44451.561805555553</v>
      </c>
      <c r="K240" s="23" t="s">
        <v>17</v>
      </c>
      <c r="L240" s="3" t="str">
        <f t="shared" si="209"/>
        <v/>
      </c>
      <c r="M240" s="2">
        <f>IF(OR(K240="Rota",K240="Desliza"),(IF((MAX(N$36:N239))&gt;F$17,(MAX(N$36:N239)),F$17)),N239)</f>
        <v>7213</v>
      </c>
      <c r="N240" s="42">
        <v>7246</v>
      </c>
      <c r="O240" s="2">
        <f t="shared" si="210"/>
        <v>33</v>
      </c>
      <c r="P240" s="3">
        <f t="shared" si="211"/>
        <v>86.086956515638875</v>
      </c>
      <c r="Q240" s="24"/>
      <c r="R240" s="24"/>
      <c r="S240" s="24">
        <v>110</v>
      </c>
      <c r="T240" s="132">
        <f t="shared" si="171"/>
        <v>110</v>
      </c>
      <c r="U240" s="25">
        <v>40</v>
      </c>
      <c r="V240" s="25">
        <v>1200</v>
      </c>
      <c r="W240" s="24">
        <v>22</v>
      </c>
      <c r="X240" s="26">
        <v>12</v>
      </c>
      <c r="Y240" s="25">
        <v>3290</v>
      </c>
      <c r="Z240" s="25">
        <v>3290</v>
      </c>
      <c r="AA240" s="3" t="str">
        <f t="shared" si="212"/>
        <v/>
      </c>
      <c r="AB240" s="24"/>
      <c r="AC240" s="26"/>
      <c r="AD240" s="25"/>
      <c r="AE240" s="54"/>
      <c r="AF240" s="54" t="s">
        <v>149</v>
      </c>
      <c r="AG240" s="54"/>
      <c r="AH240" s="54"/>
      <c r="AI240" s="54"/>
      <c r="AJ240" s="54"/>
      <c r="AK240" s="25"/>
      <c r="AL240" s="54">
        <f t="shared" si="172"/>
        <v>60</v>
      </c>
      <c r="AM240" s="200">
        <f t="shared" si="173"/>
        <v>69</v>
      </c>
      <c r="AN240" s="201">
        <f t="shared" si="174"/>
        <v>60</v>
      </c>
      <c r="AO240" s="200" t="str">
        <f t="shared" si="181"/>
        <v/>
      </c>
      <c r="AP240" s="200" t="str">
        <f t="shared" si="175"/>
        <v/>
      </c>
      <c r="AQ240" s="200" t="str">
        <f t="shared" si="176"/>
        <v/>
      </c>
      <c r="AR240" s="200" t="str">
        <f t="shared" si="182"/>
        <v/>
      </c>
      <c r="AS240" s="200" t="str">
        <f t="shared" si="183"/>
        <v/>
      </c>
      <c r="AT240" s="200">
        <f t="shared" si="184"/>
        <v>33</v>
      </c>
      <c r="AU240" s="200">
        <f t="shared" si="185"/>
        <v>0.38333333336049691</v>
      </c>
      <c r="AV240" s="54">
        <v>0.54999999987194315</v>
      </c>
      <c r="AW240" s="200">
        <f t="shared" si="186"/>
        <v>60.000000013969839</v>
      </c>
      <c r="AX240" s="201">
        <f t="shared" si="187"/>
        <v>86.086956515638875</v>
      </c>
      <c r="AY240" s="7" t="str">
        <f t="shared" si="188"/>
        <v/>
      </c>
      <c r="AZ240" s="7">
        <f t="shared" si="189"/>
        <v>60.000000013969839</v>
      </c>
      <c r="BA240" s="7" t="str">
        <f t="shared" si="190"/>
        <v/>
      </c>
      <c r="BB240" s="7">
        <f t="shared" si="213"/>
        <v>33</v>
      </c>
      <c r="BC240" s="7" t="str">
        <f t="shared" si="214"/>
        <v/>
      </c>
      <c r="BD240" s="7" t="str">
        <f t="shared" si="215"/>
        <v/>
      </c>
      <c r="BE240" s="7" t="str">
        <f t="shared" si="216"/>
        <v/>
      </c>
      <c r="BF240" s="7">
        <f t="shared" si="169"/>
        <v>33</v>
      </c>
      <c r="BG240" s="7" t="str">
        <f t="shared" si="170"/>
        <v/>
      </c>
      <c r="BH240" s="7" t="str">
        <f t="shared" si="217"/>
        <v/>
      </c>
      <c r="BI240" s="7" t="str">
        <f t="shared" si="218"/>
        <v/>
      </c>
      <c r="BJ240" s="7" t="str">
        <f t="shared" si="219"/>
        <v/>
      </c>
      <c r="BK240" s="7" t="str">
        <f t="shared" si="191"/>
        <v/>
      </c>
      <c r="BL240" s="7" t="str">
        <f t="shared" si="192"/>
        <v/>
      </c>
      <c r="BM240" s="7" t="str">
        <f t="shared" si="193"/>
        <v/>
      </c>
      <c r="BN240" s="7" t="str">
        <f t="shared" si="194"/>
        <v/>
      </c>
      <c r="BO240" s="7" t="str">
        <f t="shared" si="195"/>
        <v/>
      </c>
      <c r="BP240" s="7" t="str">
        <f t="shared" si="196"/>
        <v/>
      </c>
      <c r="BQ240" s="7" t="str">
        <f t="shared" si="197"/>
        <v/>
      </c>
      <c r="BR240" s="7" t="str">
        <f t="shared" si="198"/>
        <v/>
      </c>
      <c r="BS240" s="7" t="str">
        <f t="shared" si="199"/>
        <v/>
      </c>
      <c r="BT240" s="7" t="str">
        <f t="shared" si="200"/>
        <v/>
      </c>
      <c r="BU240" s="7" t="str">
        <f t="shared" si="201"/>
        <v/>
      </c>
      <c r="BV240" s="7" t="str">
        <f t="shared" si="202"/>
        <v/>
      </c>
      <c r="BW240" s="7" t="str">
        <f t="shared" si="177"/>
        <v/>
      </c>
      <c r="BX240" s="7" t="str">
        <f t="shared" si="203"/>
        <v/>
      </c>
      <c r="BY240" s="7" t="str">
        <f t="shared" si="204"/>
        <v/>
      </c>
      <c r="BZ240" s="7" t="str">
        <f t="shared" si="205"/>
        <v/>
      </c>
      <c r="CA240" s="7" t="str">
        <f t="shared" si="206"/>
        <v/>
      </c>
      <c r="CB240" s="54"/>
      <c r="CC240" s="13"/>
      <c r="CD240" s="13"/>
      <c r="CE240" s="13"/>
      <c r="CF240" s="13"/>
      <c r="CG240" s="13"/>
      <c r="CH240" s="13"/>
      <c r="CI240" s="13"/>
      <c r="CJ240" s="13"/>
      <c r="CL240" s="21"/>
    </row>
    <row r="241" spans="2:90" ht="16.5" customHeight="1" thickBot="1" x14ac:dyDescent="0.3">
      <c r="B241" s="114" t="s">
        <v>146</v>
      </c>
      <c r="C241" s="114" t="s">
        <v>198</v>
      </c>
      <c r="D241" s="115">
        <v>4</v>
      </c>
      <c r="E241" s="117">
        <f t="shared" si="207"/>
        <v>44451</v>
      </c>
      <c r="F241" s="118">
        <f t="shared" si="208"/>
        <v>0.56180555555555556</v>
      </c>
      <c r="G241" s="22">
        <v>0.56527777777777777</v>
      </c>
      <c r="H241" s="5">
        <f t="shared" si="178"/>
        <v>8.3333333430346102E-2</v>
      </c>
      <c r="I241" s="6">
        <f t="shared" si="179"/>
        <v>44451.561805555553</v>
      </c>
      <c r="J241" s="6">
        <f t="shared" si="180"/>
        <v>44451.56527777778</v>
      </c>
      <c r="K241" s="23" t="s">
        <v>12</v>
      </c>
      <c r="L241" s="3">
        <f t="shared" si="209"/>
        <v>8.3333333430346102E-2</v>
      </c>
      <c r="M241" s="2">
        <f>IF(OR(K241="Rota",K241="Desliza"),(IF((MAX(N$36:N240))&gt;F$17,(MAX(N$36:N240)),F$17)),N240)</f>
        <v>7246</v>
      </c>
      <c r="N241" s="42">
        <v>7246</v>
      </c>
      <c r="O241" s="2">
        <f t="shared" si="210"/>
        <v>0</v>
      </c>
      <c r="P241" s="3" t="str">
        <f t="shared" si="211"/>
        <v/>
      </c>
      <c r="Q241" s="24"/>
      <c r="R241" s="24"/>
      <c r="S241" s="24"/>
      <c r="T241" s="132" t="str">
        <f t="shared" si="171"/>
        <v/>
      </c>
      <c r="U241" s="25"/>
      <c r="V241" s="25"/>
      <c r="W241" s="24"/>
      <c r="X241" s="26"/>
      <c r="Y241" s="25"/>
      <c r="Z241" s="25"/>
      <c r="AA241" s="3" t="str">
        <f t="shared" si="212"/>
        <v/>
      </c>
      <c r="AB241" s="24"/>
      <c r="AC241" s="26"/>
      <c r="AD241" s="25"/>
      <c r="AE241" s="54"/>
      <c r="AF241" s="54" t="s">
        <v>149</v>
      </c>
      <c r="AG241" s="54"/>
      <c r="AH241" s="54"/>
      <c r="AI241" s="54"/>
      <c r="AJ241" s="54"/>
      <c r="AK241" s="25"/>
      <c r="AL241" s="54" t="str">
        <f t="shared" si="172"/>
        <v/>
      </c>
      <c r="AM241" s="200" t="str">
        <f t="shared" si="173"/>
        <v/>
      </c>
      <c r="AN241" s="201" t="str">
        <f t="shared" si="174"/>
        <v/>
      </c>
      <c r="AO241" s="200" t="str">
        <f t="shared" si="181"/>
        <v/>
      </c>
      <c r="AP241" s="200" t="str">
        <f t="shared" si="175"/>
        <v/>
      </c>
      <c r="AQ241" s="200" t="str">
        <f t="shared" si="176"/>
        <v/>
      </c>
      <c r="AR241" s="200" t="str">
        <f t="shared" si="182"/>
        <v/>
      </c>
      <c r="AS241" s="200" t="str">
        <f t="shared" si="183"/>
        <v/>
      </c>
      <c r="AT241" s="200" t="str">
        <f t="shared" si="184"/>
        <v/>
      </c>
      <c r="AU241" s="200">
        <f t="shared" si="185"/>
        <v>8.3333333430346102E-2</v>
      </c>
      <c r="AV241" s="54">
        <v>0.96666666667442769</v>
      </c>
      <c r="AW241" s="200" t="str">
        <f t="shared" si="186"/>
        <v/>
      </c>
      <c r="AX241" s="201" t="str">
        <f t="shared" si="187"/>
        <v/>
      </c>
      <c r="AY241" s="7" t="str">
        <f t="shared" si="188"/>
        <v/>
      </c>
      <c r="AZ241" s="7" t="str">
        <f t="shared" si="189"/>
        <v/>
      </c>
      <c r="BA241" s="7" t="str">
        <f t="shared" si="190"/>
        <v/>
      </c>
      <c r="BB241" s="7" t="str">
        <f t="shared" si="213"/>
        <v/>
      </c>
      <c r="BC241" s="7" t="str">
        <f t="shared" si="214"/>
        <v/>
      </c>
      <c r="BD241" s="7" t="str">
        <f t="shared" si="215"/>
        <v/>
      </c>
      <c r="BE241" s="7" t="str">
        <f t="shared" si="216"/>
        <v/>
      </c>
      <c r="BF241" s="7" t="str">
        <f t="shared" si="169"/>
        <v/>
      </c>
      <c r="BG241" s="7" t="str">
        <f t="shared" si="170"/>
        <v/>
      </c>
      <c r="BH241" s="7" t="str">
        <f t="shared" si="217"/>
        <v/>
      </c>
      <c r="BI241" s="7" t="str">
        <f t="shared" si="218"/>
        <v/>
      </c>
      <c r="BJ241" s="7" t="str">
        <f t="shared" si="219"/>
        <v/>
      </c>
      <c r="BK241" s="7" t="str">
        <f t="shared" si="191"/>
        <v/>
      </c>
      <c r="BL241" s="7" t="str">
        <f t="shared" si="192"/>
        <v/>
      </c>
      <c r="BM241" s="7" t="str">
        <f t="shared" si="193"/>
        <v/>
      </c>
      <c r="BN241" s="7" t="str">
        <f t="shared" si="194"/>
        <v/>
      </c>
      <c r="BO241" s="7" t="str">
        <f t="shared" si="195"/>
        <v/>
      </c>
      <c r="BP241" s="7" t="str">
        <f t="shared" si="196"/>
        <v/>
      </c>
      <c r="BQ241" s="7" t="str">
        <f t="shared" si="197"/>
        <v/>
      </c>
      <c r="BR241" s="7" t="str">
        <f t="shared" si="198"/>
        <v/>
      </c>
      <c r="BS241" s="7" t="str">
        <f t="shared" si="199"/>
        <v/>
      </c>
      <c r="BT241" s="7" t="str">
        <f t="shared" si="200"/>
        <v/>
      </c>
      <c r="BU241" s="7" t="str">
        <f t="shared" si="201"/>
        <v/>
      </c>
      <c r="BV241" s="7" t="str">
        <f t="shared" si="202"/>
        <v/>
      </c>
      <c r="BW241" s="7" t="str">
        <f t="shared" si="177"/>
        <v/>
      </c>
      <c r="BX241" s="7" t="str">
        <f t="shared" si="203"/>
        <v/>
      </c>
      <c r="BY241" s="7" t="str">
        <f t="shared" si="204"/>
        <v/>
      </c>
      <c r="BZ241" s="7" t="str">
        <f t="shared" si="205"/>
        <v/>
      </c>
      <c r="CA241" s="7" t="str">
        <f t="shared" si="206"/>
        <v/>
      </c>
      <c r="CB241" s="54"/>
      <c r="CC241" s="13"/>
      <c r="CD241" s="13"/>
      <c r="CE241" s="13"/>
      <c r="CF241" s="13"/>
      <c r="CG241" s="13"/>
      <c r="CH241" s="13"/>
      <c r="CI241" s="13"/>
      <c r="CJ241" s="13"/>
      <c r="CL241" s="21"/>
    </row>
    <row r="242" spans="2:90" ht="16.5" customHeight="1" thickBot="1" x14ac:dyDescent="0.3">
      <c r="B242" s="114" t="s">
        <v>146</v>
      </c>
      <c r="C242" s="114" t="s">
        <v>198</v>
      </c>
      <c r="D242" s="115">
        <v>4</v>
      </c>
      <c r="E242" s="117">
        <f t="shared" si="207"/>
        <v>44451</v>
      </c>
      <c r="F242" s="118">
        <f t="shared" si="208"/>
        <v>0.56527777777777777</v>
      </c>
      <c r="G242" s="22">
        <v>0.58680555555555558</v>
      </c>
      <c r="H242" s="5">
        <f t="shared" si="178"/>
        <v>0.5166666666045785</v>
      </c>
      <c r="I242" s="6">
        <f t="shared" si="179"/>
        <v>44451.56527777778</v>
      </c>
      <c r="J242" s="6">
        <f t="shared" si="180"/>
        <v>44451.586805555555</v>
      </c>
      <c r="K242" s="23" t="s">
        <v>17</v>
      </c>
      <c r="L242" s="3" t="str">
        <f t="shared" si="209"/>
        <v/>
      </c>
      <c r="M242" s="2">
        <f>IF(OR(K242="Rota",K242="Desliza"),(IF((MAX(N$36:N241))&gt;F$17,(MAX(N$36:N241)),F$17)),N241)</f>
        <v>7246</v>
      </c>
      <c r="N242" s="42">
        <v>7280</v>
      </c>
      <c r="O242" s="2">
        <f t="shared" si="210"/>
        <v>34</v>
      </c>
      <c r="P242" s="3">
        <f t="shared" si="211"/>
        <v>65.806451620811231</v>
      </c>
      <c r="Q242" s="24"/>
      <c r="R242" s="24"/>
      <c r="S242" s="24">
        <v>100</v>
      </c>
      <c r="T242" s="132">
        <f t="shared" si="171"/>
        <v>100</v>
      </c>
      <c r="U242" s="25">
        <v>40</v>
      </c>
      <c r="V242" s="25">
        <v>1200</v>
      </c>
      <c r="W242" s="24">
        <v>22</v>
      </c>
      <c r="X242" s="26">
        <v>12</v>
      </c>
      <c r="Y242" s="25">
        <v>3290</v>
      </c>
      <c r="Z242" s="25">
        <v>3290</v>
      </c>
      <c r="AA242" s="3" t="str">
        <f t="shared" si="212"/>
        <v/>
      </c>
      <c r="AB242" s="24"/>
      <c r="AC242" s="26"/>
      <c r="AD242" s="25"/>
      <c r="AE242" s="54"/>
      <c r="AF242" s="54" t="s">
        <v>149</v>
      </c>
      <c r="AG242" s="54"/>
      <c r="AH242" s="54"/>
      <c r="AI242" s="54"/>
      <c r="AJ242" s="54"/>
      <c r="AK242" s="25"/>
      <c r="AL242" s="54">
        <f t="shared" si="172"/>
        <v>60</v>
      </c>
      <c r="AM242" s="200">
        <f t="shared" si="173"/>
        <v>69</v>
      </c>
      <c r="AN242" s="201">
        <f t="shared" si="174"/>
        <v>60</v>
      </c>
      <c r="AO242" s="200" t="str">
        <f t="shared" si="181"/>
        <v/>
      </c>
      <c r="AP242" s="200" t="str">
        <f t="shared" si="175"/>
        <v/>
      </c>
      <c r="AQ242" s="200" t="str">
        <f t="shared" si="176"/>
        <v/>
      </c>
      <c r="AR242" s="200" t="str">
        <f t="shared" si="182"/>
        <v/>
      </c>
      <c r="AS242" s="200" t="str">
        <f t="shared" si="183"/>
        <v/>
      </c>
      <c r="AT242" s="200">
        <f t="shared" si="184"/>
        <v>34</v>
      </c>
      <c r="AU242" s="200">
        <f t="shared" si="185"/>
        <v>0.5166666666045785</v>
      </c>
      <c r="AV242" s="54">
        <v>0.6000000000349246</v>
      </c>
      <c r="AW242" s="200">
        <f t="shared" si="186"/>
        <v>56.666666663368233</v>
      </c>
      <c r="AX242" s="201">
        <f t="shared" si="187"/>
        <v>65.806451620811231</v>
      </c>
      <c r="AY242" s="7" t="str">
        <f t="shared" si="188"/>
        <v/>
      </c>
      <c r="AZ242" s="7">
        <f t="shared" si="189"/>
        <v>56.666666663368233</v>
      </c>
      <c r="BA242" s="7" t="str">
        <f t="shared" si="190"/>
        <v/>
      </c>
      <c r="BB242" s="7">
        <f t="shared" si="213"/>
        <v>34</v>
      </c>
      <c r="BC242" s="7" t="str">
        <f t="shared" si="214"/>
        <v/>
      </c>
      <c r="BD242" s="7" t="str">
        <f t="shared" si="215"/>
        <v/>
      </c>
      <c r="BE242" s="7" t="str">
        <f t="shared" si="216"/>
        <v/>
      </c>
      <c r="BF242" s="7">
        <f t="shared" si="169"/>
        <v>34</v>
      </c>
      <c r="BG242" s="7" t="str">
        <f t="shared" si="170"/>
        <v/>
      </c>
      <c r="BH242" s="7" t="str">
        <f t="shared" si="217"/>
        <v/>
      </c>
      <c r="BI242" s="7" t="str">
        <f t="shared" si="218"/>
        <v/>
      </c>
      <c r="BJ242" s="7" t="str">
        <f t="shared" si="219"/>
        <v/>
      </c>
      <c r="BK242" s="7" t="str">
        <f t="shared" si="191"/>
        <v/>
      </c>
      <c r="BL242" s="7" t="str">
        <f t="shared" si="192"/>
        <v/>
      </c>
      <c r="BM242" s="7" t="str">
        <f t="shared" si="193"/>
        <v/>
      </c>
      <c r="BN242" s="7" t="str">
        <f t="shared" si="194"/>
        <v/>
      </c>
      <c r="BO242" s="7" t="str">
        <f t="shared" si="195"/>
        <v/>
      </c>
      <c r="BP242" s="7" t="str">
        <f t="shared" si="196"/>
        <v/>
      </c>
      <c r="BQ242" s="7" t="str">
        <f t="shared" si="197"/>
        <v/>
      </c>
      <c r="BR242" s="7" t="str">
        <f t="shared" si="198"/>
        <v/>
      </c>
      <c r="BS242" s="7" t="str">
        <f t="shared" si="199"/>
        <v/>
      </c>
      <c r="BT242" s="7" t="str">
        <f t="shared" si="200"/>
        <v/>
      </c>
      <c r="BU242" s="7" t="str">
        <f t="shared" si="201"/>
        <v/>
      </c>
      <c r="BV242" s="7" t="str">
        <f t="shared" si="202"/>
        <v/>
      </c>
      <c r="BW242" s="7" t="str">
        <f t="shared" si="177"/>
        <v/>
      </c>
      <c r="BX242" s="7" t="str">
        <f t="shared" si="203"/>
        <v/>
      </c>
      <c r="BY242" s="7" t="str">
        <f t="shared" si="204"/>
        <v/>
      </c>
      <c r="BZ242" s="7" t="str">
        <f t="shared" si="205"/>
        <v/>
      </c>
      <c r="CA242" s="7" t="str">
        <f t="shared" si="206"/>
        <v/>
      </c>
      <c r="CB242" s="54"/>
      <c r="CC242" s="13"/>
      <c r="CD242" s="13"/>
      <c r="CE242" s="13"/>
      <c r="CF242" s="13"/>
      <c r="CG242" s="13"/>
      <c r="CH242" s="13"/>
      <c r="CI242" s="13"/>
      <c r="CJ242" s="13"/>
      <c r="CL242" s="21"/>
    </row>
    <row r="243" spans="2:90" ht="16.5" customHeight="1" thickBot="1" x14ac:dyDescent="0.3">
      <c r="B243" s="114" t="s">
        <v>146</v>
      </c>
      <c r="C243" s="114" t="s">
        <v>198</v>
      </c>
      <c r="D243" s="115">
        <v>4</v>
      </c>
      <c r="E243" s="117">
        <f t="shared" si="207"/>
        <v>44451</v>
      </c>
      <c r="F243" s="118">
        <f t="shared" si="208"/>
        <v>0.58680555555555558</v>
      </c>
      <c r="G243" s="22">
        <v>0.58958333333333335</v>
      </c>
      <c r="H243" s="5">
        <f t="shared" si="178"/>
        <v>6.6666666709352285E-2</v>
      </c>
      <c r="I243" s="6">
        <f t="shared" si="179"/>
        <v>44451.586805555555</v>
      </c>
      <c r="J243" s="6">
        <f t="shared" si="180"/>
        <v>44451.589583333334</v>
      </c>
      <c r="K243" s="23" t="s">
        <v>12</v>
      </c>
      <c r="L243" s="3">
        <f t="shared" si="209"/>
        <v>6.6666666709352285E-2</v>
      </c>
      <c r="M243" s="2">
        <f>IF(OR(K243="Rota",K243="Desliza"),(IF((MAX(N$36:N242))&gt;F$17,(MAX(N$36:N242)),F$17)),N242)</f>
        <v>7280</v>
      </c>
      <c r="N243" s="42">
        <v>7280</v>
      </c>
      <c r="O243" s="2">
        <f t="shared" si="210"/>
        <v>0</v>
      </c>
      <c r="P243" s="3" t="str">
        <f t="shared" si="211"/>
        <v/>
      </c>
      <c r="Q243" s="24"/>
      <c r="R243" s="24"/>
      <c r="S243" s="24"/>
      <c r="T243" s="132" t="str">
        <f t="shared" si="171"/>
        <v/>
      </c>
      <c r="U243" s="25"/>
      <c r="V243" s="25"/>
      <c r="W243" s="24"/>
      <c r="X243" s="26"/>
      <c r="Y243" s="25"/>
      <c r="Z243" s="25"/>
      <c r="AA243" s="3" t="str">
        <f t="shared" si="212"/>
        <v/>
      </c>
      <c r="AB243" s="24"/>
      <c r="AC243" s="26"/>
      <c r="AD243" s="25"/>
      <c r="AE243" s="54"/>
      <c r="AF243" s="54" t="s">
        <v>149</v>
      </c>
      <c r="AG243" s="54"/>
      <c r="AH243" s="54"/>
      <c r="AI243" s="54"/>
      <c r="AJ243" s="54"/>
      <c r="AK243" s="25"/>
      <c r="AL243" s="54" t="str">
        <f t="shared" si="172"/>
        <v/>
      </c>
      <c r="AM243" s="200" t="str">
        <f t="shared" si="173"/>
        <v/>
      </c>
      <c r="AN243" s="201" t="str">
        <f t="shared" si="174"/>
        <v/>
      </c>
      <c r="AO243" s="200" t="str">
        <f t="shared" si="181"/>
        <v/>
      </c>
      <c r="AP243" s="200" t="str">
        <f t="shared" si="175"/>
        <v/>
      </c>
      <c r="AQ243" s="200" t="str">
        <f t="shared" si="176"/>
        <v/>
      </c>
      <c r="AR243" s="200" t="str">
        <f t="shared" si="182"/>
        <v/>
      </c>
      <c r="AS243" s="200" t="str">
        <f t="shared" si="183"/>
        <v/>
      </c>
      <c r="AT243" s="200" t="str">
        <f t="shared" si="184"/>
        <v/>
      </c>
      <c r="AU243" s="200">
        <f t="shared" si="185"/>
        <v>6.6666666709352285E-2</v>
      </c>
      <c r="AV243" s="54" t="s">
        <v>216</v>
      </c>
      <c r="AW243" s="200" t="str">
        <f t="shared" si="186"/>
        <v/>
      </c>
      <c r="AX243" s="201" t="str">
        <f t="shared" si="187"/>
        <v/>
      </c>
      <c r="AY243" s="7" t="str">
        <f t="shared" si="188"/>
        <v/>
      </c>
      <c r="AZ243" s="7" t="str">
        <f t="shared" si="189"/>
        <v/>
      </c>
      <c r="BA243" s="7" t="str">
        <f t="shared" si="190"/>
        <v/>
      </c>
      <c r="BB243" s="7" t="str">
        <f t="shared" si="213"/>
        <v/>
      </c>
      <c r="BC243" s="7" t="str">
        <f t="shared" si="214"/>
        <v/>
      </c>
      <c r="BD243" s="7" t="str">
        <f t="shared" si="215"/>
        <v/>
      </c>
      <c r="BE243" s="7" t="str">
        <f t="shared" si="216"/>
        <v/>
      </c>
      <c r="BF243" s="7" t="str">
        <f t="shared" si="169"/>
        <v/>
      </c>
      <c r="BG243" s="7" t="str">
        <f t="shared" si="170"/>
        <v/>
      </c>
      <c r="BH243" s="7" t="str">
        <f t="shared" si="217"/>
        <v/>
      </c>
      <c r="BI243" s="7" t="str">
        <f t="shared" si="218"/>
        <v/>
      </c>
      <c r="BJ243" s="7" t="str">
        <f t="shared" si="219"/>
        <v/>
      </c>
      <c r="BK243" s="7" t="str">
        <f t="shared" si="191"/>
        <v/>
      </c>
      <c r="BL243" s="7" t="str">
        <f t="shared" si="192"/>
        <v/>
      </c>
      <c r="BM243" s="7" t="str">
        <f t="shared" si="193"/>
        <v/>
      </c>
      <c r="BN243" s="7" t="str">
        <f t="shared" si="194"/>
        <v/>
      </c>
      <c r="BO243" s="7" t="str">
        <f t="shared" si="195"/>
        <v/>
      </c>
      <c r="BP243" s="7" t="str">
        <f t="shared" si="196"/>
        <v/>
      </c>
      <c r="BQ243" s="7" t="str">
        <f t="shared" si="197"/>
        <v/>
      </c>
      <c r="BR243" s="7" t="str">
        <f t="shared" si="198"/>
        <v/>
      </c>
      <c r="BS243" s="7" t="str">
        <f t="shared" si="199"/>
        <v/>
      </c>
      <c r="BT243" s="7" t="str">
        <f t="shared" si="200"/>
        <v/>
      </c>
      <c r="BU243" s="7" t="str">
        <f t="shared" si="201"/>
        <v/>
      </c>
      <c r="BV243" s="7" t="str">
        <f t="shared" si="202"/>
        <v/>
      </c>
      <c r="BW243" s="7" t="str">
        <f t="shared" si="177"/>
        <v/>
      </c>
      <c r="BX243" s="7" t="str">
        <f t="shared" si="203"/>
        <v/>
      </c>
      <c r="BY243" s="7" t="str">
        <f t="shared" si="204"/>
        <v/>
      </c>
      <c r="BZ243" s="7" t="str">
        <f t="shared" si="205"/>
        <v/>
      </c>
      <c r="CA243" s="7" t="str">
        <f t="shared" si="206"/>
        <v/>
      </c>
      <c r="CB243" s="54"/>
      <c r="CC243" s="13"/>
      <c r="CD243" s="13"/>
      <c r="CE243" s="13"/>
      <c r="CF243" s="13"/>
      <c r="CG243" s="13"/>
      <c r="CH243" s="13"/>
      <c r="CI243" s="13"/>
      <c r="CJ243" s="13"/>
      <c r="CL243" s="21"/>
    </row>
    <row r="244" spans="2:90" ht="16.5" customHeight="1" thickBot="1" x14ac:dyDescent="0.3">
      <c r="B244" s="114" t="s">
        <v>146</v>
      </c>
      <c r="C244" s="114" t="s">
        <v>198</v>
      </c>
      <c r="D244" s="115">
        <v>4</v>
      </c>
      <c r="E244" s="117">
        <f t="shared" si="207"/>
        <v>44451</v>
      </c>
      <c r="F244" s="118">
        <f t="shared" si="208"/>
        <v>0.58958333333333335</v>
      </c>
      <c r="G244" s="22">
        <v>0.60555555555555551</v>
      </c>
      <c r="H244" s="5">
        <f t="shared" si="178"/>
        <v>0.38333333336049691</v>
      </c>
      <c r="I244" s="6">
        <f t="shared" si="179"/>
        <v>44451.589583333334</v>
      </c>
      <c r="J244" s="6">
        <f t="shared" si="180"/>
        <v>44451.605555555558</v>
      </c>
      <c r="K244" s="23" t="s">
        <v>17</v>
      </c>
      <c r="L244" s="3" t="str">
        <f t="shared" si="209"/>
        <v/>
      </c>
      <c r="M244" s="2">
        <f>IF(OR(K244="Rota",K244="Desliza"),(IF((MAX(N$36:N243))&gt;F$17,(MAX(N$36:N243)),F$17)),N243)</f>
        <v>7280</v>
      </c>
      <c r="N244" s="42">
        <v>7307</v>
      </c>
      <c r="O244" s="2">
        <f t="shared" si="210"/>
        <v>27</v>
      </c>
      <c r="P244" s="3">
        <f t="shared" si="211"/>
        <v>70.434782603704534</v>
      </c>
      <c r="Q244" s="24"/>
      <c r="R244" s="24"/>
      <c r="S244" s="24">
        <v>100</v>
      </c>
      <c r="T244" s="132">
        <f t="shared" si="171"/>
        <v>100</v>
      </c>
      <c r="U244" s="25">
        <v>40</v>
      </c>
      <c r="V244" s="25">
        <v>1200</v>
      </c>
      <c r="W244" s="24">
        <v>23</v>
      </c>
      <c r="X244" s="26">
        <v>12</v>
      </c>
      <c r="Y244" s="25">
        <v>3290</v>
      </c>
      <c r="Z244" s="25">
        <v>3290</v>
      </c>
      <c r="AA244" s="3" t="str">
        <f t="shared" si="212"/>
        <v/>
      </c>
      <c r="AB244" s="24"/>
      <c r="AC244" s="26"/>
      <c r="AD244" s="25"/>
      <c r="AE244" s="54"/>
      <c r="AF244" s="54" t="s">
        <v>149</v>
      </c>
      <c r="AG244" s="54"/>
      <c r="AH244" s="54"/>
      <c r="AI244" s="54"/>
      <c r="AJ244" s="54"/>
      <c r="AK244" s="25"/>
      <c r="AL244" s="54">
        <f t="shared" si="172"/>
        <v>60</v>
      </c>
      <c r="AM244" s="200">
        <f t="shared" si="173"/>
        <v>69</v>
      </c>
      <c r="AN244" s="201">
        <f t="shared" si="174"/>
        <v>60</v>
      </c>
      <c r="AO244" s="200" t="str">
        <f t="shared" si="181"/>
        <v/>
      </c>
      <c r="AP244" s="200" t="str">
        <f t="shared" si="175"/>
        <v/>
      </c>
      <c r="AQ244" s="200" t="str">
        <f t="shared" si="176"/>
        <v/>
      </c>
      <c r="AR244" s="200" t="str">
        <f t="shared" si="182"/>
        <v/>
      </c>
      <c r="AS244" s="200" t="str">
        <f t="shared" si="183"/>
        <v/>
      </c>
      <c r="AT244" s="200">
        <f t="shared" si="184"/>
        <v>27</v>
      </c>
      <c r="AU244" s="200">
        <f t="shared" si="185"/>
        <v>0.38333333336049691</v>
      </c>
      <c r="AV244" s="54">
        <v>0.45000000006984919</v>
      </c>
      <c r="AW244" s="200">
        <f t="shared" si="186"/>
        <v>59.999999990686774</v>
      </c>
      <c r="AX244" s="201">
        <f t="shared" si="187"/>
        <v>70.434782603704534</v>
      </c>
      <c r="AY244" s="7" t="str">
        <f t="shared" si="188"/>
        <v/>
      </c>
      <c r="AZ244" s="7">
        <f t="shared" si="189"/>
        <v>59.999999990686774</v>
      </c>
      <c r="BA244" s="7" t="str">
        <f t="shared" si="190"/>
        <v/>
      </c>
      <c r="BB244" s="7">
        <f t="shared" si="213"/>
        <v>27</v>
      </c>
      <c r="BC244" s="7" t="str">
        <f t="shared" si="214"/>
        <v/>
      </c>
      <c r="BD244" s="7" t="str">
        <f t="shared" si="215"/>
        <v/>
      </c>
      <c r="BE244" s="7" t="str">
        <f t="shared" si="216"/>
        <v/>
      </c>
      <c r="BF244" s="7">
        <f t="shared" si="169"/>
        <v>27</v>
      </c>
      <c r="BG244" s="7" t="str">
        <f t="shared" si="170"/>
        <v/>
      </c>
      <c r="BH244" s="7" t="str">
        <f t="shared" si="217"/>
        <v/>
      </c>
      <c r="BI244" s="7" t="str">
        <f t="shared" si="218"/>
        <v/>
      </c>
      <c r="BJ244" s="7" t="str">
        <f t="shared" si="219"/>
        <v/>
      </c>
      <c r="BK244" s="7" t="str">
        <f t="shared" si="191"/>
        <v/>
      </c>
      <c r="BL244" s="7" t="str">
        <f t="shared" si="192"/>
        <v/>
      </c>
      <c r="BM244" s="7" t="str">
        <f t="shared" si="193"/>
        <v/>
      </c>
      <c r="BN244" s="7" t="str">
        <f t="shared" si="194"/>
        <v/>
      </c>
      <c r="BO244" s="7" t="str">
        <f t="shared" si="195"/>
        <v/>
      </c>
      <c r="BP244" s="7" t="str">
        <f t="shared" si="196"/>
        <v/>
      </c>
      <c r="BQ244" s="7" t="str">
        <f t="shared" si="197"/>
        <v/>
      </c>
      <c r="BR244" s="7" t="str">
        <f t="shared" si="198"/>
        <v/>
      </c>
      <c r="BS244" s="7" t="str">
        <f t="shared" si="199"/>
        <v/>
      </c>
      <c r="BT244" s="7" t="str">
        <f t="shared" si="200"/>
        <v/>
      </c>
      <c r="BU244" s="7" t="str">
        <f t="shared" si="201"/>
        <v/>
      </c>
      <c r="BV244" s="7" t="str">
        <f t="shared" si="202"/>
        <v/>
      </c>
      <c r="BW244" s="7" t="str">
        <f t="shared" si="177"/>
        <v/>
      </c>
      <c r="BX244" s="7" t="str">
        <f t="shared" si="203"/>
        <v/>
      </c>
      <c r="BY244" s="7" t="str">
        <f t="shared" si="204"/>
        <v/>
      </c>
      <c r="BZ244" s="7" t="str">
        <f t="shared" si="205"/>
        <v/>
      </c>
      <c r="CA244" s="7" t="str">
        <f t="shared" si="206"/>
        <v/>
      </c>
      <c r="CB244" s="54"/>
      <c r="CC244" s="13"/>
      <c r="CD244" s="13"/>
      <c r="CE244" s="13"/>
      <c r="CF244" s="13"/>
      <c r="CG244" s="13"/>
      <c r="CH244" s="13"/>
      <c r="CI244" s="13"/>
      <c r="CJ244" s="13"/>
      <c r="CL244" s="21"/>
    </row>
    <row r="245" spans="2:90" ht="16.5" customHeight="1" thickBot="1" x14ac:dyDescent="0.3">
      <c r="B245" s="114" t="s">
        <v>146</v>
      </c>
      <c r="C245" s="114" t="s">
        <v>198</v>
      </c>
      <c r="D245" s="115">
        <v>4</v>
      </c>
      <c r="E245" s="117">
        <f t="shared" si="207"/>
        <v>44451</v>
      </c>
      <c r="F245" s="118">
        <f t="shared" si="208"/>
        <v>0.60555555555555551</v>
      </c>
      <c r="G245" s="22">
        <v>0.6118055555555556</v>
      </c>
      <c r="H245" s="5">
        <f t="shared" si="178"/>
        <v>0.1499999999650754</v>
      </c>
      <c r="I245" s="6">
        <f t="shared" si="179"/>
        <v>44451.605555555558</v>
      </c>
      <c r="J245" s="6">
        <f t="shared" si="180"/>
        <v>44451.611805555556</v>
      </c>
      <c r="K245" s="23" t="s">
        <v>141</v>
      </c>
      <c r="L245" s="3" t="str">
        <f t="shared" si="209"/>
        <v/>
      </c>
      <c r="M245" s="2">
        <f>IF(OR(K245="Rota",K245="Desliza"),(IF((MAX(N$36:N244))&gt;F$17,(MAX(N$36:N244)),F$17)),N244)</f>
        <v>7307</v>
      </c>
      <c r="N245" s="42">
        <v>7307</v>
      </c>
      <c r="O245" s="2">
        <f t="shared" si="210"/>
        <v>0</v>
      </c>
      <c r="P245" s="3" t="str">
        <f t="shared" si="211"/>
        <v/>
      </c>
      <c r="Q245" s="24"/>
      <c r="R245" s="24"/>
      <c r="S245" s="24"/>
      <c r="T245" s="132" t="str">
        <f t="shared" si="171"/>
        <v/>
      </c>
      <c r="U245" s="25"/>
      <c r="V245" s="25"/>
      <c r="W245" s="24"/>
      <c r="X245" s="26"/>
      <c r="Y245" s="25"/>
      <c r="Z245" s="25"/>
      <c r="AA245" s="3" t="str">
        <f t="shared" si="212"/>
        <v/>
      </c>
      <c r="AB245" s="24"/>
      <c r="AC245" s="26"/>
      <c r="AD245" s="25"/>
      <c r="AE245" s="54"/>
      <c r="AF245" s="54" t="s">
        <v>149</v>
      </c>
      <c r="AG245" s="54"/>
      <c r="AH245" s="54"/>
      <c r="AI245" s="54"/>
      <c r="AJ245" s="54"/>
      <c r="AK245" s="25"/>
      <c r="AL245" s="54" t="str">
        <f t="shared" si="172"/>
        <v/>
      </c>
      <c r="AM245" s="200" t="str">
        <f t="shared" si="173"/>
        <v/>
      </c>
      <c r="AN245" s="201" t="str">
        <f t="shared" si="174"/>
        <v/>
      </c>
      <c r="AO245" s="200" t="str">
        <f t="shared" si="181"/>
        <v/>
      </c>
      <c r="AP245" s="200" t="str">
        <f t="shared" si="175"/>
        <v/>
      </c>
      <c r="AQ245" s="200">
        <f t="shared" si="176"/>
        <v>8.3000000000000004E-2</v>
      </c>
      <c r="AR245" s="200" t="str">
        <f t="shared" si="182"/>
        <v/>
      </c>
      <c r="AS245" s="200" t="str">
        <f t="shared" si="183"/>
        <v/>
      </c>
      <c r="AT245" s="200" t="str">
        <f t="shared" si="184"/>
        <v/>
      </c>
      <c r="AU245" s="200">
        <f t="shared" si="185"/>
        <v>0.1499999999650754</v>
      </c>
      <c r="AV245" s="54">
        <v>1.9833333333372138</v>
      </c>
      <c r="AW245" s="200" t="str">
        <f t="shared" si="186"/>
        <v/>
      </c>
      <c r="AX245" s="201" t="str">
        <f t="shared" si="187"/>
        <v/>
      </c>
      <c r="AY245" s="7" t="str">
        <f t="shared" si="188"/>
        <v/>
      </c>
      <c r="AZ245" s="7" t="str">
        <f t="shared" si="189"/>
        <v/>
      </c>
      <c r="BA245" s="7" t="str">
        <f t="shared" si="190"/>
        <v/>
      </c>
      <c r="BB245" s="7" t="str">
        <f t="shared" si="213"/>
        <v/>
      </c>
      <c r="BC245" s="7" t="str">
        <f t="shared" si="214"/>
        <v/>
      </c>
      <c r="BD245" s="7" t="str">
        <f t="shared" si="215"/>
        <v/>
      </c>
      <c r="BE245" s="7" t="str">
        <f t="shared" si="216"/>
        <v/>
      </c>
      <c r="BF245" s="7" t="str">
        <f t="shared" si="169"/>
        <v/>
      </c>
      <c r="BG245" s="7" t="str">
        <f t="shared" si="170"/>
        <v/>
      </c>
      <c r="BH245" s="7" t="str">
        <f t="shared" si="217"/>
        <v/>
      </c>
      <c r="BI245" s="7" t="str">
        <f t="shared" si="218"/>
        <v/>
      </c>
      <c r="BJ245" s="7" t="str">
        <f t="shared" si="219"/>
        <v/>
      </c>
      <c r="BK245" s="7" t="str">
        <f t="shared" si="191"/>
        <v/>
      </c>
      <c r="BL245" s="7" t="str">
        <f t="shared" si="192"/>
        <v/>
      </c>
      <c r="BM245" s="7" t="str">
        <f t="shared" si="193"/>
        <v/>
      </c>
      <c r="BN245" s="7" t="str">
        <f t="shared" si="194"/>
        <v/>
      </c>
      <c r="BO245" s="7" t="str">
        <f t="shared" si="195"/>
        <v/>
      </c>
      <c r="BP245" s="7" t="str">
        <f t="shared" si="196"/>
        <v/>
      </c>
      <c r="BQ245" s="7" t="str">
        <f t="shared" si="197"/>
        <v/>
      </c>
      <c r="BR245" s="7" t="str">
        <f t="shared" si="198"/>
        <v/>
      </c>
      <c r="BS245" s="7" t="str">
        <f t="shared" si="199"/>
        <v/>
      </c>
      <c r="BT245" s="7" t="str">
        <f t="shared" si="200"/>
        <v/>
      </c>
      <c r="BU245" s="7" t="str">
        <f t="shared" si="201"/>
        <v/>
      </c>
      <c r="BV245" s="7">
        <f t="shared" si="202"/>
        <v>0.1499999999650754</v>
      </c>
      <c r="BW245" s="7" t="str">
        <f t="shared" si="177"/>
        <v/>
      </c>
      <c r="BX245" s="7" t="str">
        <f t="shared" si="203"/>
        <v/>
      </c>
      <c r="BY245" s="7" t="str">
        <f t="shared" si="204"/>
        <v/>
      </c>
      <c r="BZ245" s="7" t="str">
        <f t="shared" si="205"/>
        <v/>
      </c>
      <c r="CA245" s="7" t="str">
        <f t="shared" si="206"/>
        <v/>
      </c>
      <c r="CB245" s="54"/>
      <c r="CC245" s="13"/>
      <c r="CD245" s="13"/>
      <c r="CE245" s="13"/>
      <c r="CF245" s="13"/>
      <c r="CG245" s="13"/>
      <c r="CH245" s="13"/>
      <c r="CI245" s="13"/>
      <c r="CJ245" s="13"/>
      <c r="CL245" s="21"/>
    </row>
    <row r="246" spans="2:90" ht="16.5" customHeight="1" thickBot="1" x14ac:dyDescent="0.3">
      <c r="B246" s="114" t="s">
        <v>146</v>
      </c>
      <c r="C246" s="114" t="s">
        <v>198</v>
      </c>
      <c r="D246" s="115">
        <v>4</v>
      </c>
      <c r="E246" s="117">
        <f t="shared" si="207"/>
        <v>44451</v>
      </c>
      <c r="F246" s="118">
        <f t="shared" si="208"/>
        <v>0.6118055555555556</v>
      </c>
      <c r="G246" s="22">
        <v>0.61458333333333337</v>
      </c>
      <c r="H246" s="5">
        <f t="shared" si="178"/>
        <v>6.6666666709352285E-2</v>
      </c>
      <c r="I246" s="6">
        <f t="shared" si="179"/>
        <v>44451.611805555556</v>
      </c>
      <c r="J246" s="6">
        <f t="shared" si="180"/>
        <v>44451.614583333336</v>
      </c>
      <c r="K246" s="23" t="s">
        <v>5</v>
      </c>
      <c r="L246" s="3" t="str">
        <f t="shared" si="209"/>
        <v/>
      </c>
      <c r="M246" s="2">
        <f>IF(OR(K246="Rota",K246="Desliza"),(IF((MAX(N$36:N245))&gt;F$17,(MAX(N$36:N245)),F$17)),N245)</f>
        <v>7307</v>
      </c>
      <c r="N246" s="42">
        <v>7307</v>
      </c>
      <c r="O246" s="2">
        <f t="shared" si="210"/>
        <v>0</v>
      </c>
      <c r="P246" s="3" t="str">
        <f t="shared" si="211"/>
        <v/>
      </c>
      <c r="Q246" s="24"/>
      <c r="R246" s="24"/>
      <c r="S246" s="24"/>
      <c r="T246" s="132" t="str">
        <f t="shared" si="171"/>
        <v/>
      </c>
      <c r="U246" s="25"/>
      <c r="V246" s="25"/>
      <c r="W246" s="24"/>
      <c r="X246" s="26"/>
      <c r="Y246" s="25"/>
      <c r="Z246" s="25"/>
      <c r="AA246" s="3" t="str">
        <f t="shared" si="212"/>
        <v/>
      </c>
      <c r="AB246" s="24"/>
      <c r="AC246" s="26"/>
      <c r="AD246" s="25"/>
      <c r="AE246" s="54"/>
      <c r="AF246" s="54" t="s">
        <v>149</v>
      </c>
      <c r="AG246" s="54"/>
      <c r="AH246" s="54"/>
      <c r="AI246" s="54"/>
      <c r="AJ246" s="54"/>
      <c r="AK246" s="25"/>
      <c r="AL246" s="54" t="str">
        <f t="shared" si="172"/>
        <v/>
      </c>
      <c r="AM246" s="200" t="str">
        <f t="shared" si="173"/>
        <v/>
      </c>
      <c r="AN246" s="201" t="str">
        <f t="shared" si="174"/>
        <v/>
      </c>
      <c r="AO246" s="200" t="str">
        <f t="shared" si="181"/>
        <v/>
      </c>
      <c r="AP246" s="200" t="str">
        <f t="shared" si="175"/>
        <v/>
      </c>
      <c r="AQ246" s="200" t="str">
        <f t="shared" si="176"/>
        <v/>
      </c>
      <c r="AR246" s="200">
        <f t="shared" si="182"/>
        <v>0.05</v>
      </c>
      <c r="AS246" s="200" t="str">
        <f t="shared" si="183"/>
        <v/>
      </c>
      <c r="AT246" s="200" t="str">
        <f t="shared" si="184"/>
        <v/>
      </c>
      <c r="AU246" s="200">
        <f t="shared" si="185"/>
        <v>6.6666666709352285E-2</v>
      </c>
      <c r="AV246" s="54">
        <v>0.6666666665696539</v>
      </c>
      <c r="AW246" s="200" t="str">
        <f t="shared" si="186"/>
        <v/>
      </c>
      <c r="AX246" s="201" t="str">
        <f t="shared" si="187"/>
        <v/>
      </c>
      <c r="AY246" s="7" t="str">
        <f t="shared" si="188"/>
        <v/>
      </c>
      <c r="AZ246" s="7" t="str">
        <f t="shared" si="189"/>
        <v/>
      </c>
      <c r="BA246" s="7" t="str">
        <f t="shared" si="190"/>
        <v/>
      </c>
      <c r="BB246" s="7" t="str">
        <f t="shared" si="213"/>
        <v/>
      </c>
      <c r="BC246" s="7" t="str">
        <f t="shared" si="214"/>
        <v/>
      </c>
      <c r="BD246" s="7" t="str">
        <f t="shared" si="215"/>
        <v/>
      </c>
      <c r="BE246" s="7" t="str">
        <f t="shared" si="216"/>
        <v/>
      </c>
      <c r="BF246" s="7" t="str">
        <f t="shared" si="169"/>
        <v/>
      </c>
      <c r="BG246" s="7" t="str">
        <f t="shared" si="170"/>
        <v/>
      </c>
      <c r="BH246" s="7" t="str">
        <f t="shared" si="217"/>
        <v/>
      </c>
      <c r="BI246" s="7" t="str">
        <f t="shared" si="218"/>
        <v/>
      </c>
      <c r="BJ246" s="7" t="str">
        <f t="shared" si="219"/>
        <v/>
      </c>
      <c r="BK246" s="7" t="str">
        <f t="shared" si="191"/>
        <v/>
      </c>
      <c r="BL246" s="7" t="str">
        <f t="shared" si="192"/>
        <v/>
      </c>
      <c r="BM246" s="7" t="str">
        <f t="shared" si="193"/>
        <v/>
      </c>
      <c r="BN246" s="7" t="str">
        <f t="shared" si="194"/>
        <v/>
      </c>
      <c r="BO246" s="7" t="str">
        <f t="shared" si="195"/>
        <v/>
      </c>
      <c r="BP246" s="7" t="str">
        <f t="shared" si="196"/>
        <v/>
      </c>
      <c r="BQ246" s="7" t="str">
        <f t="shared" si="197"/>
        <v/>
      </c>
      <c r="BR246" s="7" t="str">
        <f t="shared" si="198"/>
        <v/>
      </c>
      <c r="BS246" s="7" t="str">
        <f t="shared" si="199"/>
        <v/>
      </c>
      <c r="BT246" s="7" t="str">
        <f t="shared" si="200"/>
        <v/>
      </c>
      <c r="BU246" s="7" t="str">
        <f t="shared" si="201"/>
        <v/>
      </c>
      <c r="BV246" s="7" t="str">
        <f t="shared" si="202"/>
        <v/>
      </c>
      <c r="BW246" s="7" t="str">
        <f t="shared" si="177"/>
        <v/>
      </c>
      <c r="BX246" s="7" t="str">
        <f t="shared" si="203"/>
        <v/>
      </c>
      <c r="BY246" s="7" t="str">
        <f t="shared" si="204"/>
        <v/>
      </c>
      <c r="BZ246" s="7">
        <f t="shared" si="205"/>
        <v>6.6666666709352285E-2</v>
      </c>
      <c r="CA246" s="7" t="str">
        <f t="shared" si="206"/>
        <v/>
      </c>
      <c r="CB246" s="54"/>
      <c r="CC246" s="13"/>
      <c r="CD246" s="13"/>
      <c r="CE246" s="13"/>
      <c r="CF246" s="13"/>
      <c r="CG246" s="13"/>
      <c r="CH246" s="13"/>
      <c r="CI246" s="13"/>
      <c r="CJ246" s="13"/>
      <c r="CL246" s="21"/>
    </row>
    <row r="247" spans="2:90" ht="16.5" customHeight="1" thickBot="1" x14ac:dyDescent="0.3">
      <c r="B247" s="114" t="s">
        <v>146</v>
      </c>
      <c r="C247" s="114" t="s">
        <v>198</v>
      </c>
      <c r="D247" s="115">
        <v>4</v>
      </c>
      <c r="E247" s="117">
        <f t="shared" si="207"/>
        <v>44451</v>
      </c>
      <c r="F247" s="118">
        <f t="shared" si="208"/>
        <v>0.61458333333333337</v>
      </c>
      <c r="G247" s="22">
        <v>0.65833333333333333</v>
      </c>
      <c r="H247" s="5">
        <f t="shared" si="178"/>
        <v>1.0499999999301508</v>
      </c>
      <c r="I247" s="6">
        <f t="shared" si="179"/>
        <v>44451.614583333336</v>
      </c>
      <c r="J247" s="6">
        <f t="shared" si="180"/>
        <v>44451.658333333333</v>
      </c>
      <c r="K247" s="23" t="s">
        <v>17</v>
      </c>
      <c r="L247" s="3" t="str">
        <f t="shared" si="209"/>
        <v/>
      </c>
      <c r="M247" s="2">
        <f>IF(OR(K247="Rota",K247="Desliza"),(IF((MAX(N$36:N246))&gt;F$17,(MAX(N$36:N246)),F$17)),N246)</f>
        <v>7307</v>
      </c>
      <c r="N247" s="42">
        <v>7403</v>
      </c>
      <c r="O247" s="2">
        <f t="shared" si="210"/>
        <v>96</v>
      </c>
      <c r="P247" s="3">
        <f t="shared" si="211"/>
        <v>91.428571434653534</v>
      </c>
      <c r="Q247" s="24"/>
      <c r="R247" s="24"/>
      <c r="S247" s="24">
        <v>100</v>
      </c>
      <c r="T247" s="132">
        <f t="shared" si="171"/>
        <v>100</v>
      </c>
      <c r="U247" s="25">
        <v>40</v>
      </c>
      <c r="V247" s="25">
        <v>1200</v>
      </c>
      <c r="W247" s="24">
        <v>23</v>
      </c>
      <c r="X247" s="26">
        <v>12</v>
      </c>
      <c r="Y247" s="25">
        <v>3300</v>
      </c>
      <c r="Z247" s="25">
        <v>3300</v>
      </c>
      <c r="AA247" s="3" t="str">
        <f t="shared" si="212"/>
        <v/>
      </c>
      <c r="AB247" s="24"/>
      <c r="AC247" s="26"/>
      <c r="AD247" s="25"/>
      <c r="AE247" s="54"/>
      <c r="AF247" s="54" t="s">
        <v>149</v>
      </c>
      <c r="AG247" s="54"/>
      <c r="AH247" s="54"/>
      <c r="AI247" s="54"/>
      <c r="AJ247" s="54"/>
      <c r="AK247" s="25"/>
      <c r="AL247" s="54">
        <f t="shared" si="172"/>
        <v>60</v>
      </c>
      <c r="AM247" s="200">
        <f t="shared" si="173"/>
        <v>69</v>
      </c>
      <c r="AN247" s="201">
        <f t="shared" si="174"/>
        <v>60</v>
      </c>
      <c r="AO247" s="200" t="str">
        <f t="shared" si="181"/>
        <v/>
      </c>
      <c r="AP247" s="200" t="str">
        <f t="shared" si="175"/>
        <v/>
      </c>
      <c r="AQ247" s="200" t="str">
        <f t="shared" si="176"/>
        <v/>
      </c>
      <c r="AR247" s="200" t="str">
        <f t="shared" si="182"/>
        <v/>
      </c>
      <c r="AS247" s="200" t="str">
        <f t="shared" si="183"/>
        <v/>
      </c>
      <c r="AT247" s="200">
        <f t="shared" si="184"/>
        <v>96</v>
      </c>
      <c r="AU247" s="200">
        <f t="shared" si="185"/>
        <v>1.0499999999301508</v>
      </c>
      <c r="AV247" s="54">
        <v>1.2666666666045785</v>
      </c>
      <c r="AW247" s="200">
        <f t="shared" si="186"/>
        <v>75.789473687925494</v>
      </c>
      <c r="AX247" s="201">
        <f t="shared" si="187"/>
        <v>91.428571434653534</v>
      </c>
      <c r="AY247" s="7" t="str">
        <f t="shared" si="188"/>
        <v/>
      </c>
      <c r="AZ247" s="7">
        <f t="shared" si="189"/>
        <v>75.789473687925494</v>
      </c>
      <c r="BA247" s="7" t="str">
        <f t="shared" si="190"/>
        <v/>
      </c>
      <c r="BB247" s="7">
        <f t="shared" si="213"/>
        <v>96</v>
      </c>
      <c r="BC247" s="7" t="str">
        <f t="shared" si="214"/>
        <v/>
      </c>
      <c r="BD247" s="7" t="str">
        <f t="shared" si="215"/>
        <v/>
      </c>
      <c r="BE247" s="7" t="str">
        <f t="shared" si="216"/>
        <v/>
      </c>
      <c r="BF247" s="7">
        <f t="shared" si="169"/>
        <v>96</v>
      </c>
      <c r="BG247" s="7" t="str">
        <f t="shared" si="170"/>
        <v/>
      </c>
      <c r="BH247" s="7" t="str">
        <f t="shared" si="217"/>
        <v/>
      </c>
      <c r="BI247" s="7" t="str">
        <f t="shared" si="218"/>
        <v/>
      </c>
      <c r="BJ247" s="7" t="str">
        <f t="shared" si="219"/>
        <v/>
      </c>
      <c r="BK247" s="7" t="str">
        <f t="shared" si="191"/>
        <v/>
      </c>
      <c r="BL247" s="7" t="str">
        <f t="shared" si="192"/>
        <v/>
      </c>
      <c r="BM247" s="7" t="str">
        <f t="shared" si="193"/>
        <v/>
      </c>
      <c r="BN247" s="7" t="str">
        <f t="shared" si="194"/>
        <v/>
      </c>
      <c r="BO247" s="7" t="str">
        <f t="shared" si="195"/>
        <v/>
      </c>
      <c r="BP247" s="7" t="str">
        <f t="shared" si="196"/>
        <v/>
      </c>
      <c r="BQ247" s="7" t="str">
        <f t="shared" si="197"/>
        <v/>
      </c>
      <c r="BR247" s="7" t="str">
        <f t="shared" si="198"/>
        <v/>
      </c>
      <c r="BS247" s="7" t="str">
        <f t="shared" si="199"/>
        <v/>
      </c>
      <c r="BT247" s="7" t="str">
        <f t="shared" si="200"/>
        <v/>
      </c>
      <c r="BU247" s="7" t="str">
        <f t="shared" si="201"/>
        <v/>
      </c>
      <c r="BV247" s="7" t="str">
        <f t="shared" si="202"/>
        <v/>
      </c>
      <c r="BW247" s="7" t="str">
        <f t="shared" si="177"/>
        <v/>
      </c>
      <c r="BX247" s="7" t="str">
        <f t="shared" si="203"/>
        <v/>
      </c>
      <c r="BY247" s="7" t="str">
        <f t="shared" si="204"/>
        <v/>
      </c>
      <c r="BZ247" s="7" t="str">
        <f t="shared" si="205"/>
        <v/>
      </c>
      <c r="CA247" s="7" t="str">
        <f t="shared" si="206"/>
        <v/>
      </c>
      <c r="CB247" s="54"/>
      <c r="CC247" s="13"/>
      <c r="CD247" s="13"/>
      <c r="CE247" s="13"/>
      <c r="CF247" s="13"/>
      <c r="CG247" s="13"/>
      <c r="CH247" s="13"/>
      <c r="CI247" s="13"/>
      <c r="CJ247" s="13"/>
      <c r="CL247" s="21"/>
    </row>
    <row r="248" spans="2:90" ht="16.5" customHeight="1" thickBot="1" x14ac:dyDescent="0.3">
      <c r="B248" s="114" t="s">
        <v>146</v>
      </c>
      <c r="C248" s="114" t="s">
        <v>198</v>
      </c>
      <c r="D248" s="115">
        <v>4</v>
      </c>
      <c r="E248" s="117">
        <f t="shared" si="207"/>
        <v>44451</v>
      </c>
      <c r="F248" s="118">
        <f t="shared" si="208"/>
        <v>0.65833333333333333</v>
      </c>
      <c r="G248" s="22">
        <v>0.66180555555555554</v>
      </c>
      <c r="H248" s="5">
        <f t="shared" si="178"/>
        <v>8.3333333430346102E-2</v>
      </c>
      <c r="I248" s="6">
        <f t="shared" si="179"/>
        <v>44451.658333333333</v>
      </c>
      <c r="J248" s="6">
        <f t="shared" si="180"/>
        <v>44451.661805555559</v>
      </c>
      <c r="K248" s="23" t="s">
        <v>141</v>
      </c>
      <c r="L248" s="3" t="str">
        <f t="shared" si="209"/>
        <v/>
      </c>
      <c r="M248" s="2">
        <f>IF(OR(K248="Rota",K248="Desliza"),(IF((MAX(N$36:N247))&gt;F$17,(MAX(N$36:N247)),F$17)),N247)</f>
        <v>7403</v>
      </c>
      <c r="N248" s="42">
        <v>7403</v>
      </c>
      <c r="O248" s="2">
        <f t="shared" si="210"/>
        <v>0</v>
      </c>
      <c r="P248" s="3" t="str">
        <f t="shared" si="211"/>
        <v/>
      </c>
      <c r="Q248" s="24"/>
      <c r="R248" s="24"/>
      <c r="S248" s="24"/>
      <c r="T248" s="132" t="str">
        <f t="shared" si="171"/>
        <v/>
      </c>
      <c r="U248" s="25"/>
      <c r="V248" s="25"/>
      <c r="W248" s="24"/>
      <c r="X248" s="26"/>
      <c r="Y248" s="25"/>
      <c r="Z248" s="25"/>
      <c r="AA248" s="3" t="str">
        <f t="shared" si="212"/>
        <v/>
      </c>
      <c r="AB248" s="24"/>
      <c r="AC248" s="26"/>
      <c r="AD248" s="25"/>
      <c r="AE248" s="54"/>
      <c r="AF248" s="54" t="s">
        <v>149</v>
      </c>
      <c r="AG248" s="54"/>
      <c r="AH248" s="54"/>
      <c r="AI248" s="54"/>
      <c r="AJ248" s="54"/>
      <c r="AK248" s="25"/>
      <c r="AL248" s="54" t="str">
        <f t="shared" si="172"/>
        <v/>
      </c>
      <c r="AM248" s="200" t="str">
        <f t="shared" si="173"/>
        <v/>
      </c>
      <c r="AN248" s="201" t="str">
        <f t="shared" si="174"/>
        <v/>
      </c>
      <c r="AO248" s="200" t="str">
        <f t="shared" si="181"/>
        <v/>
      </c>
      <c r="AP248" s="200" t="str">
        <f t="shared" si="175"/>
        <v/>
      </c>
      <c r="AQ248" s="200">
        <f t="shared" si="176"/>
        <v>8.3000000000000004E-2</v>
      </c>
      <c r="AR248" s="200" t="str">
        <f t="shared" si="182"/>
        <v/>
      </c>
      <c r="AS248" s="200" t="str">
        <f t="shared" si="183"/>
        <v/>
      </c>
      <c r="AT248" s="200" t="str">
        <f t="shared" si="184"/>
        <v/>
      </c>
      <c r="AU248" s="200">
        <f t="shared" si="185"/>
        <v>8.3333333430346102E-2</v>
      </c>
      <c r="AV248" s="54" t="s">
        <v>216</v>
      </c>
      <c r="AW248" s="200" t="str">
        <f t="shared" si="186"/>
        <v/>
      </c>
      <c r="AX248" s="201" t="str">
        <f t="shared" si="187"/>
        <v/>
      </c>
      <c r="AY248" s="7" t="str">
        <f t="shared" si="188"/>
        <v/>
      </c>
      <c r="AZ248" s="7" t="str">
        <f t="shared" si="189"/>
        <v/>
      </c>
      <c r="BA248" s="7" t="str">
        <f t="shared" si="190"/>
        <v/>
      </c>
      <c r="BB248" s="7" t="str">
        <f t="shared" si="213"/>
        <v/>
      </c>
      <c r="BC248" s="7" t="str">
        <f t="shared" si="214"/>
        <v/>
      </c>
      <c r="BD248" s="7" t="str">
        <f t="shared" si="215"/>
        <v/>
      </c>
      <c r="BE248" s="7" t="str">
        <f t="shared" si="216"/>
        <v/>
      </c>
      <c r="BF248" s="7" t="str">
        <f t="shared" si="169"/>
        <v/>
      </c>
      <c r="BG248" s="7" t="str">
        <f t="shared" si="170"/>
        <v/>
      </c>
      <c r="BH248" s="7" t="str">
        <f t="shared" si="217"/>
        <v/>
      </c>
      <c r="BI248" s="7" t="str">
        <f t="shared" si="218"/>
        <v/>
      </c>
      <c r="BJ248" s="7" t="str">
        <f t="shared" si="219"/>
        <v/>
      </c>
      <c r="BK248" s="7" t="str">
        <f t="shared" si="191"/>
        <v/>
      </c>
      <c r="BL248" s="7" t="str">
        <f t="shared" si="192"/>
        <v/>
      </c>
      <c r="BM248" s="7" t="str">
        <f t="shared" si="193"/>
        <v/>
      </c>
      <c r="BN248" s="7" t="str">
        <f t="shared" si="194"/>
        <v/>
      </c>
      <c r="BO248" s="7" t="str">
        <f t="shared" si="195"/>
        <v/>
      </c>
      <c r="BP248" s="7" t="str">
        <f t="shared" si="196"/>
        <v/>
      </c>
      <c r="BQ248" s="7" t="str">
        <f t="shared" si="197"/>
        <v/>
      </c>
      <c r="BR248" s="7" t="str">
        <f t="shared" si="198"/>
        <v/>
      </c>
      <c r="BS248" s="7" t="str">
        <f t="shared" si="199"/>
        <v/>
      </c>
      <c r="BT248" s="7" t="str">
        <f t="shared" si="200"/>
        <v/>
      </c>
      <c r="BU248" s="7" t="str">
        <f t="shared" si="201"/>
        <v/>
      </c>
      <c r="BV248" s="7">
        <f t="shared" si="202"/>
        <v>8.3333333430346102E-2</v>
      </c>
      <c r="BW248" s="7" t="str">
        <f t="shared" si="177"/>
        <v/>
      </c>
      <c r="BX248" s="7" t="str">
        <f t="shared" si="203"/>
        <v/>
      </c>
      <c r="BY248" s="7" t="str">
        <f t="shared" si="204"/>
        <v/>
      </c>
      <c r="BZ248" s="7" t="str">
        <f t="shared" si="205"/>
        <v/>
      </c>
      <c r="CA248" s="7" t="str">
        <f t="shared" si="206"/>
        <v/>
      </c>
      <c r="CB248" s="54"/>
      <c r="CC248" s="13"/>
      <c r="CD248" s="13"/>
      <c r="CE248" s="13"/>
      <c r="CF248" s="13"/>
      <c r="CG248" s="13"/>
      <c r="CH248" s="13"/>
      <c r="CI248" s="13"/>
      <c r="CJ248" s="13"/>
      <c r="CL248" s="21"/>
    </row>
    <row r="249" spans="2:90" ht="16.5" customHeight="1" thickBot="1" x14ac:dyDescent="0.3">
      <c r="B249" s="114" t="s">
        <v>146</v>
      </c>
      <c r="C249" s="114" t="s">
        <v>198</v>
      </c>
      <c r="D249" s="115">
        <v>4</v>
      </c>
      <c r="E249" s="117">
        <f t="shared" si="207"/>
        <v>44451</v>
      </c>
      <c r="F249" s="118">
        <f t="shared" si="208"/>
        <v>0.66180555555555554</v>
      </c>
      <c r="G249" s="22">
        <v>0.66388888888888886</v>
      </c>
      <c r="H249" s="5">
        <f t="shared" si="178"/>
        <v>4.9999999988358468E-2</v>
      </c>
      <c r="I249" s="6">
        <f t="shared" si="179"/>
        <v>44451.661805555559</v>
      </c>
      <c r="J249" s="6">
        <f t="shared" si="180"/>
        <v>44451.663888888892</v>
      </c>
      <c r="K249" s="23" t="s">
        <v>5</v>
      </c>
      <c r="L249" s="3" t="str">
        <f t="shared" si="209"/>
        <v/>
      </c>
      <c r="M249" s="2">
        <f>IF(OR(K249="Rota",K249="Desliza"),(IF((MAX(N$36:N248))&gt;F$17,(MAX(N$36:N248)),F$17)),N248)</f>
        <v>7403</v>
      </c>
      <c r="N249" s="42">
        <v>7403</v>
      </c>
      <c r="O249" s="2">
        <f t="shared" si="210"/>
        <v>0</v>
      </c>
      <c r="P249" s="3" t="str">
        <f t="shared" si="211"/>
        <v/>
      </c>
      <c r="Q249" s="24"/>
      <c r="R249" s="24"/>
      <c r="S249" s="24"/>
      <c r="T249" s="132" t="str">
        <f t="shared" si="171"/>
        <v/>
      </c>
      <c r="U249" s="25"/>
      <c r="V249" s="25"/>
      <c r="W249" s="24"/>
      <c r="X249" s="26"/>
      <c r="Y249" s="25"/>
      <c r="Z249" s="25"/>
      <c r="AA249" s="3" t="str">
        <f t="shared" si="212"/>
        <v/>
      </c>
      <c r="AB249" s="24"/>
      <c r="AC249" s="26"/>
      <c r="AD249" s="25"/>
      <c r="AE249" s="54"/>
      <c r="AF249" s="54" t="s">
        <v>149</v>
      </c>
      <c r="AG249" s="54"/>
      <c r="AH249" s="54"/>
      <c r="AI249" s="54"/>
      <c r="AJ249" s="54"/>
      <c r="AK249" s="25"/>
      <c r="AL249" s="54" t="str">
        <f t="shared" si="172"/>
        <v/>
      </c>
      <c r="AM249" s="200" t="str">
        <f t="shared" si="173"/>
        <v/>
      </c>
      <c r="AN249" s="201" t="str">
        <f t="shared" si="174"/>
        <v/>
      </c>
      <c r="AO249" s="200" t="str">
        <f t="shared" si="181"/>
        <v/>
      </c>
      <c r="AP249" s="200" t="str">
        <f t="shared" si="175"/>
        <v/>
      </c>
      <c r="AQ249" s="200" t="str">
        <f t="shared" si="176"/>
        <v/>
      </c>
      <c r="AR249" s="200">
        <f t="shared" si="182"/>
        <v>0.05</v>
      </c>
      <c r="AS249" s="200" t="str">
        <f t="shared" si="183"/>
        <v/>
      </c>
      <c r="AT249" s="200" t="str">
        <f t="shared" si="184"/>
        <v/>
      </c>
      <c r="AU249" s="200">
        <f t="shared" si="185"/>
        <v>4.9999999988358468E-2</v>
      </c>
      <c r="AV249" s="54">
        <v>0.9833333333954215</v>
      </c>
      <c r="AW249" s="200" t="str">
        <f t="shared" si="186"/>
        <v/>
      </c>
      <c r="AX249" s="201" t="str">
        <f t="shared" si="187"/>
        <v/>
      </c>
      <c r="AY249" s="7" t="str">
        <f t="shared" si="188"/>
        <v/>
      </c>
      <c r="AZ249" s="7" t="str">
        <f t="shared" si="189"/>
        <v/>
      </c>
      <c r="BA249" s="7" t="str">
        <f t="shared" si="190"/>
        <v/>
      </c>
      <c r="BB249" s="7" t="str">
        <f t="shared" si="213"/>
        <v/>
      </c>
      <c r="BC249" s="7" t="str">
        <f t="shared" si="214"/>
        <v/>
      </c>
      <c r="BD249" s="7" t="str">
        <f t="shared" si="215"/>
        <v/>
      </c>
      <c r="BE249" s="7" t="str">
        <f t="shared" si="216"/>
        <v/>
      </c>
      <c r="BF249" s="7" t="str">
        <f t="shared" si="169"/>
        <v/>
      </c>
      <c r="BG249" s="7" t="str">
        <f t="shared" si="170"/>
        <v/>
      </c>
      <c r="BH249" s="7" t="str">
        <f t="shared" si="217"/>
        <v/>
      </c>
      <c r="BI249" s="7" t="str">
        <f t="shared" si="218"/>
        <v/>
      </c>
      <c r="BJ249" s="7" t="str">
        <f t="shared" si="219"/>
        <v/>
      </c>
      <c r="BK249" s="7" t="str">
        <f t="shared" si="191"/>
        <v/>
      </c>
      <c r="BL249" s="7" t="str">
        <f t="shared" si="192"/>
        <v/>
      </c>
      <c r="BM249" s="7" t="str">
        <f t="shared" si="193"/>
        <v/>
      </c>
      <c r="BN249" s="7" t="str">
        <f t="shared" si="194"/>
        <v/>
      </c>
      <c r="BO249" s="7" t="str">
        <f t="shared" si="195"/>
        <v/>
      </c>
      <c r="BP249" s="7" t="str">
        <f t="shared" si="196"/>
        <v/>
      </c>
      <c r="BQ249" s="7" t="str">
        <f t="shared" si="197"/>
        <v/>
      </c>
      <c r="BR249" s="7" t="str">
        <f t="shared" si="198"/>
        <v/>
      </c>
      <c r="BS249" s="7" t="str">
        <f t="shared" si="199"/>
        <v/>
      </c>
      <c r="BT249" s="7" t="str">
        <f t="shared" si="200"/>
        <v/>
      </c>
      <c r="BU249" s="7" t="str">
        <f t="shared" si="201"/>
        <v/>
      </c>
      <c r="BV249" s="7" t="str">
        <f t="shared" si="202"/>
        <v/>
      </c>
      <c r="BW249" s="7" t="str">
        <f t="shared" si="177"/>
        <v/>
      </c>
      <c r="BX249" s="7" t="str">
        <f t="shared" si="203"/>
        <v/>
      </c>
      <c r="BY249" s="7" t="str">
        <f t="shared" si="204"/>
        <v/>
      </c>
      <c r="BZ249" s="7">
        <f t="shared" si="205"/>
        <v>4.9999999988358468E-2</v>
      </c>
      <c r="CA249" s="7" t="str">
        <f t="shared" si="206"/>
        <v/>
      </c>
      <c r="CB249" s="54"/>
      <c r="CC249" s="13"/>
      <c r="CD249" s="13"/>
      <c r="CE249" s="13"/>
      <c r="CF249" s="13"/>
      <c r="CG249" s="13"/>
      <c r="CH249" s="13"/>
      <c r="CI249" s="13"/>
      <c r="CJ249" s="13"/>
      <c r="CL249" s="21"/>
    </row>
    <row r="250" spans="2:90" ht="16.5" customHeight="1" thickBot="1" x14ac:dyDescent="0.3">
      <c r="B250" s="114" t="s">
        <v>146</v>
      </c>
      <c r="C250" s="114" t="s">
        <v>198</v>
      </c>
      <c r="D250" s="115">
        <v>4</v>
      </c>
      <c r="E250" s="117">
        <f t="shared" si="207"/>
        <v>44451</v>
      </c>
      <c r="F250" s="118">
        <f t="shared" si="208"/>
        <v>0.66388888888888886</v>
      </c>
      <c r="G250" s="22">
        <v>0.70347222222222217</v>
      </c>
      <c r="H250" s="5">
        <f t="shared" si="178"/>
        <v>0.94999999995343387</v>
      </c>
      <c r="I250" s="6">
        <f t="shared" si="179"/>
        <v>44451.663888888892</v>
      </c>
      <c r="J250" s="6">
        <f t="shared" si="180"/>
        <v>44451.703472222223</v>
      </c>
      <c r="K250" s="23" t="s">
        <v>17</v>
      </c>
      <c r="L250" s="3" t="str">
        <f t="shared" si="209"/>
        <v/>
      </c>
      <c r="M250" s="2">
        <f>IF(OR(K250="Rota",K250="Desliza"),(IF((MAX(N$36:N249))&gt;F$17,(MAX(N$36:N249)),F$17)),N249)</f>
        <v>7403</v>
      </c>
      <c r="N250" s="42">
        <v>7495</v>
      </c>
      <c r="O250" s="2">
        <f t="shared" si="210"/>
        <v>92</v>
      </c>
      <c r="P250" s="3">
        <f t="shared" si="211"/>
        <v>96.842105267904799</v>
      </c>
      <c r="Q250" s="24"/>
      <c r="R250" s="24"/>
      <c r="S250" s="24">
        <v>100</v>
      </c>
      <c r="T250" s="132">
        <f t="shared" si="171"/>
        <v>100</v>
      </c>
      <c r="U250" s="25">
        <v>42</v>
      </c>
      <c r="V250" s="25">
        <v>1200</v>
      </c>
      <c r="W250" s="24">
        <v>22</v>
      </c>
      <c r="X250" s="26">
        <v>12</v>
      </c>
      <c r="Y250" s="25">
        <v>3350</v>
      </c>
      <c r="Z250" s="25">
        <v>3350</v>
      </c>
      <c r="AA250" s="3" t="str">
        <f t="shared" si="212"/>
        <v/>
      </c>
      <c r="AB250" s="24"/>
      <c r="AC250" s="26">
        <v>265</v>
      </c>
      <c r="AD250" s="25"/>
      <c r="AE250" s="54"/>
      <c r="AF250" s="54" t="s">
        <v>149</v>
      </c>
      <c r="AG250" s="54"/>
      <c r="AH250" s="54"/>
      <c r="AI250" s="54"/>
      <c r="AJ250" s="54"/>
      <c r="AK250" s="25"/>
      <c r="AL250" s="54">
        <f t="shared" si="172"/>
        <v>60</v>
      </c>
      <c r="AM250" s="200">
        <f t="shared" si="173"/>
        <v>69</v>
      </c>
      <c r="AN250" s="201">
        <f t="shared" si="174"/>
        <v>60</v>
      </c>
      <c r="AO250" s="200" t="str">
        <f t="shared" si="181"/>
        <v/>
      </c>
      <c r="AP250" s="200" t="str">
        <f t="shared" si="175"/>
        <v/>
      </c>
      <c r="AQ250" s="200" t="str">
        <f t="shared" si="176"/>
        <v/>
      </c>
      <c r="AR250" s="200" t="str">
        <f t="shared" si="182"/>
        <v/>
      </c>
      <c r="AS250" s="200" t="str">
        <f t="shared" si="183"/>
        <v/>
      </c>
      <c r="AT250" s="200">
        <f t="shared" si="184"/>
        <v>92</v>
      </c>
      <c r="AU250" s="200">
        <f t="shared" si="185"/>
        <v>0.94999999995343387</v>
      </c>
      <c r="AV250" s="54">
        <v>1.0833333333721384</v>
      </c>
      <c r="AW250" s="200">
        <f t="shared" si="186"/>
        <v>84.923076920034973</v>
      </c>
      <c r="AX250" s="201">
        <f t="shared" si="187"/>
        <v>96.842105267904799</v>
      </c>
      <c r="AY250" s="7" t="str">
        <f t="shared" si="188"/>
        <v/>
      </c>
      <c r="AZ250" s="7">
        <f t="shared" si="189"/>
        <v>84.923076920034973</v>
      </c>
      <c r="BA250" s="7" t="str">
        <f t="shared" si="190"/>
        <v/>
      </c>
      <c r="BB250" s="7">
        <f t="shared" si="213"/>
        <v>92</v>
      </c>
      <c r="BC250" s="7" t="str">
        <f t="shared" si="214"/>
        <v/>
      </c>
      <c r="BD250" s="7" t="str">
        <f t="shared" si="215"/>
        <v/>
      </c>
      <c r="BE250" s="7" t="str">
        <f t="shared" si="216"/>
        <v/>
      </c>
      <c r="BF250" s="7">
        <f t="shared" si="169"/>
        <v>92</v>
      </c>
      <c r="BG250" s="7" t="str">
        <f t="shared" si="170"/>
        <v/>
      </c>
      <c r="BH250" s="7" t="str">
        <f t="shared" si="217"/>
        <v/>
      </c>
      <c r="BI250" s="7" t="str">
        <f t="shared" si="218"/>
        <v/>
      </c>
      <c r="BJ250" s="7" t="str">
        <f t="shared" si="219"/>
        <v/>
      </c>
      <c r="BK250" s="7" t="str">
        <f t="shared" si="191"/>
        <v/>
      </c>
      <c r="BL250" s="7" t="str">
        <f t="shared" si="192"/>
        <v/>
      </c>
      <c r="BM250" s="7" t="str">
        <f t="shared" si="193"/>
        <v/>
      </c>
      <c r="BN250" s="7" t="str">
        <f t="shared" si="194"/>
        <v/>
      </c>
      <c r="BO250" s="7" t="str">
        <f t="shared" si="195"/>
        <v/>
      </c>
      <c r="BP250" s="7" t="str">
        <f t="shared" si="196"/>
        <v/>
      </c>
      <c r="BQ250" s="7" t="str">
        <f t="shared" si="197"/>
        <v/>
      </c>
      <c r="BR250" s="7" t="str">
        <f t="shared" si="198"/>
        <v/>
      </c>
      <c r="BS250" s="7" t="str">
        <f t="shared" si="199"/>
        <v/>
      </c>
      <c r="BT250" s="7" t="str">
        <f t="shared" si="200"/>
        <v/>
      </c>
      <c r="BU250" s="7" t="str">
        <f t="shared" si="201"/>
        <v/>
      </c>
      <c r="BV250" s="7" t="str">
        <f t="shared" si="202"/>
        <v/>
      </c>
      <c r="BW250" s="7" t="str">
        <f t="shared" si="177"/>
        <v/>
      </c>
      <c r="BX250" s="7" t="str">
        <f t="shared" si="203"/>
        <v/>
      </c>
      <c r="BY250" s="7" t="str">
        <f t="shared" si="204"/>
        <v/>
      </c>
      <c r="BZ250" s="7" t="str">
        <f t="shared" si="205"/>
        <v/>
      </c>
      <c r="CA250" s="7" t="str">
        <f t="shared" si="206"/>
        <v/>
      </c>
      <c r="CB250" s="54"/>
      <c r="CC250" s="13"/>
      <c r="CD250" s="13"/>
      <c r="CE250" s="13"/>
      <c r="CF250" s="13"/>
      <c r="CG250" s="13"/>
      <c r="CH250" s="13"/>
      <c r="CI250" s="13"/>
      <c r="CJ250" s="13"/>
      <c r="CL250" s="21"/>
    </row>
    <row r="251" spans="2:90" ht="16.5" customHeight="1" thickBot="1" x14ac:dyDescent="0.3">
      <c r="B251" s="114" t="s">
        <v>146</v>
      </c>
      <c r="C251" s="114" t="s">
        <v>198</v>
      </c>
      <c r="D251" s="115">
        <v>4</v>
      </c>
      <c r="E251" s="117">
        <f t="shared" si="207"/>
        <v>44451</v>
      </c>
      <c r="F251" s="118">
        <f t="shared" si="208"/>
        <v>0.70347222222222217</v>
      </c>
      <c r="G251" s="22">
        <v>0.7090277777777777</v>
      </c>
      <c r="H251" s="5">
        <f t="shared" si="178"/>
        <v>0.13333333324408159</v>
      </c>
      <c r="I251" s="6">
        <f t="shared" si="179"/>
        <v>44451.703472222223</v>
      </c>
      <c r="J251" s="6">
        <f t="shared" si="180"/>
        <v>44451.709027777775</v>
      </c>
      <c r="K251" s="23" t="s">
        <v>141</v>
      </c>
      <c r="L251" s="3" t="str">
        <f t="shared" si="209"/>
        <v/>
      </c>
      <c r="M251" s="2">
        <f>IF(OR(K251="Rota",K251="Desliza"),(IF((MAX(N$36:N250))&gt;F$17,(MAX(N$36:N250)),F$17)),N250)</f>
        <v>7495</v>
      </c>
      <c r="N251" s="42">
        <v>7495</v>
      </c>
      <c r="O251" s="2">
        <f t="shared" si="210"/>
        <v>0</v>
      </c>
      <c r="P251" s="3" t="str">
        <f t="shared" si="211"/>
        <v/>
      </c>
      <c r="Q251" s="24"/>
      <c r="R251" s="24"/>
      <c r="S251" s="24"/>
      <c r="T251" s="132" t="str">
        <f t="shared" si="171"/>
        <v/>
      </c>
      <c r="U251" s="25"/>
      <c r="V251" s="25"/>
      <c r="W251" s="24"/>
      <c r="X251" s="26"/>
      <c r="Y251" s="25"/>
      <c r="Z251" s="25"/>
      <c r="AA251" s="3" t="str">
        <f t="shared" si="212"/>
        <v/>
      </c>
      <c r="AB251" s="24"/>
      <c r="AC251" s="26"/>
      <c r="AD251" s="25"/>
      <c r="AE251" s="54"/>
      <c r="AF251" s="54" t="s">
        <v>149</v>
      </c>
      <c r="AG251" s="54"/>
      <c r="AH251" s="54"/>
      <c r="AI251" s="54"/>
      <c r="AJ251" s="54"/>
      <c r="AK251" s="25"/>
      <c r="AL251" s="54" t="str">
        <f t="shared" si="172"/>
        <v/>
      </c>
      <c r="AM251" s="200" t="str">
        <f t="shared" si="173"/>
        <v/>
      </c>
      <c r="AN251" s="201" t="str">
        <f t="shared" si="174"/>
        <v/>
      </c>
      <c r="AO251" s="200" t="str">
        <f t="shared" si="181"/>
        <v/>
      </c>
      <c r="AP251" s="200" t="str">
        <f t="shared" si="175"/>
        <v/>
      </c>
      <c r="AQ251" s="200">
        <f t="shared" si="176"/>
        <v>8.3000000000000004E-2</v>
      </c>
      <c r="AR251" s="200" t="str">
        <f t="shared" si="182"/>
        <v/>
      </c>
      <c r="AS251" s="200" t="str">
        <f t="shared" si="183"/>
        <v/>
      </c>
      <c r="AT251" s="200" t="str">
        <f t="shared" si="184"/>
        <v/>
      </c>
      <c r="AU251" s="200">
        <f t="shared" si="185"/>
        <v>0.13333333324408159</v>
      </c>
      <c r="AV251" s="54" t="s">
        <v>216</v>
      </c>
      <c r="AW251" s="200" t="str">
        <f t="shared" si="186"/>
        <v/>
      </c>
      <c r="AX251" s="201" t="str">
        <f t="shared" si="187"/>
        <v/>
      </c>
      <c r="AY251" s="7" t="str">
        <f t="shared" si="188"/>
        <v/>
      </c>
      <c r="AZ251" s="7" t="str">
        <f t="shared" si="189"/>
        <v/>
      </c>
      <c r="BA251" s="7" t="str">
        <f t="shared" si="190"/>
        <v/>
      </c>
      <c r="BB251" s="7" t="str">
        <f t="shared" si="213"/>
        <v/>
      </c>
      <c r="BC251" s="7" t="str">
        <f t="shared" si="214"/>
        <v/>
      </c>
      <c r="BD251" s="7" t="str">
        <f t="shared" si="215"/>
        <v/>
      </c>
      <c r="BE251" s="7" t="str">
        <f t="shared" si="216"/>
        <v/>
      </c>
      <c r="BF251" s="7" t="str">
        <f t="shared" si="169"/>
        <v/>
      </c>
      <c r="BG251" s="7" t="str">
        <f t="shared" si="170"/>
        <v/>
      </c>
      <c r="BH251" s="7" t="str">
        <f t="shared" si="217"/>
        <v/>
      </c>
      <c r="BI251" s="7" t="str">
        <f t="shared" si="218"/>
        <v/>
      </c>
      <c r="BJ251" s="7" t="str">
        <f t="shared" si="219"/>
        <v/>
      </c>
      <c r="BK251" s="7" t="str">
        <f t="shared" si="191"/>
        <v/>
      </c>
      <c r="BL251" s="7" t="str">
        <f t="shared" si="192"/>
        <v/>
      </c>
      <c r="BM251" s="7" t="str">
        <f t="shared" si="193"/>
        <v/>
      </c>
      <c r="BN251" s="7" t="str">
        <f t="shared" si="194"/>
        <v/>
      </c>
      <c r="BO251" s="7" t="str">
        <f t="shared" si="195"/>
        <v/>
      </c>
      <c r="BP251" s="7" t="str">
        <f t="shared" si="196"/>
        <v/>
      </c>
      <c r="BQ251" s="7" t="str">
        <f t="shared" si="197"/>
        <v/>
      </c>
      <c r="BR251" s="7" t="str">
        <f t="shared" si="198"/>
        <v/>
      </c>
      <c r="BS251" s="7" t="str">
        <f t="shared" si="199"/>
        <v/>
      </c>
      <c r="BT251" s="7" t="str">
        <f t="shared" si="200"/>
        <v/>
      </c>
      <c r="BU251" s="7" t="str">
        <f t="shared" si="201"/>
        <v/>
      </c>
      <c r="BV251" s="7">
        <f t="shared" si="202"/>
        <v>0.13333333324408159</v>
      </c>
      <c r="BW251" s="7" t="str">
        <f t="shared" si="177"/>
        <v/>
      </c>
      <c r="BX251" s="7" t="str">
        <f t="shared" si="203"/>
        <v/>
      </c>
      <c r="BY251" s="7" t="str">
        <f t="shared" si="204"/>
        <v/>
      </c>
      <c r="BZ251" s="7" t="str">
        <f t="shared" si="205"/>
        <v/>
      </c>
      <c r="CA251" s="7" t="str">
        <f t="shared" si="206"/>
        <v/>
      </c>
      <c r="CB251" s="54"/>
      <c r="CC251" s="13"/>
      <c r="CD251" s="13"/>
      <c r="CE251" s="13"/>
      <c r="CF251" s="13"/>
      <c r="CG251" s="13"/>
      <c r="CH251" s="13"/>
      <c r="CI251" s="13"/>
      <c r="CJ251" s="13"/>
      <c r="CL251" s="21"/>
    </row>
    <row r="252" spans="2:90" ht="16.5" customHeight="1" thickBot="1" x14ac:dyDescent="0.3">
      <c r="B252" s="114" t="s">
        <v>146</v>
      </c>
      <c r="C252" s="114" t="s">
        <v>198</v>
      </c>
      <c r="D252" s="115">
        <v>4</v>
      </c>
      <c r="E252" s="117">
        <f t="shared" si="207"/>
        <v>44451</v>
      </c>
      <c r="F252" s="118">
        <f t="shared" si="208"/>
        <v>0.7090277777777777</v>
      </c>
      <c r="G252" s="22">
        <v>0.71111111111111114</v>
      </c>
      <c r="H252" s="5">
        <f t="shared" si="178"/>
        <v>4.9999999988358468E-2</v>
      </c>
      <c r="I252" s="6">
        <f t="shared" si="179"/>
        <v>44451.709027777775</v>
      </c>
      <c r="J252" s="6">
        <f t="shared" si="180"/>
        <v>44451.711111111108</v>
      </c>
      <c r="K252" s="23" t="s">
        <v>5</v>
      </c>
      <c r="L252" s="3" t="str">
        <f t="shared" si="209"/>
        <v/>
      </c>
      <c r="M252" s="2">
        <f>IF(OR(K252="Rota",K252="Desliza"),(IF((MAX(N$36:N251))&gt;F$17,(MAX(N$36:N251)),F$17)),N251)</f>
        <v>7495</v>
      </c>
      <c r="N252" s="42">
        <v>7495</v>
      </c>
      <c r="O252" s="2">
        <f t="shared" si="210"/>
        <v>0</v>
      </c>
      <c r="P252" s="3" t="str">
        <f t="shared" si="211"/>
        <v/>
      </c>
      <c r="Q252" s="24"/>
      <c r="R252" s="24"/>
      <c r="S252" s="24"/>
      <c r="T252" s="132" t="str">
        <f t="shared" si="171"/>
        <v/>
      </c>
      <c r="U252" s="25"/>
      <c r="V252" s="25"/>
      <c r="W252" s="24"/>
      <c r="X252" s="26"/>
      <c r="Y252" s="25"/>
      <c r="Z252" s="25"/>
      <c r="AA252" s="3" t="str">
        <f t="shared" si="212"/>
        <v/>
      </c>
      <c r="AB252" s="24"/>
      <c r="AC252" s="26"/>
      <c r="AD252" s="25"/>
      <c r="AE252" s="54"/>
      <c r="AF252" s="54" t="s">
        <v>149</v>
      </c>
      <c r="AG252" s="54"/>
      <c r="AH252" s="54"/>
      <c r="AI252" s="54"/>
      <c r="AJ252" s="54"/>
      <c r="AK252" s="25"/>
      <c r="AL252" s="54" t="str">
        <f t="shared" si="172"/>
        <v/>
      </c>
      <c r="AM252" s="200" t="str">
        <f t="shared" si="173"/>
        <v/>
      </c>
      <c r="AN252" s="201" t="str">
        <f t="shared" si="174"/>
        <v/>
      </c>
      <c r="AO252" s="200" t="str">
        <f t="shared" si="181"/>
        <v/>
      </c>
      <c r="AP252" s="200" t="str">
        <f t="shared" si="175"/>
        <v/>
      </c>
      <c r="AQ252" s="200" t="str">
        <f t="shared" si="176"/>
        <v/>
      </c>
      <c r="AR252" s="200">
        <f t="shared" si="182"/>
        <v>0.05</v>
      </c>
      <c r="AS252" s="200" t="str">
        <f t="shared" si="183"/>
        <v/>
      </c>
      <c r="AT252" s="200" t="str">
        <f t="shared" si="184"/>
        <v/>
      </c>
      <c r="AU252" s="200">
        <f t="shared" si="185"/>
        <v>4.9999999988358468E-2</v>
      </c>
      <c r="AV252" s="54">
        <v>1.1333333333604969</v>
      </c>
      <c r="AW252" s="200" t="str">
        <f t="shared" si="186"/>
        <v/>
      </c>
      <c r="AX252" s="201" t="str">
        <f t="shared" si="187"/>
        <v/>
      </c>
      <c r="AY252" s="7" t="str">
        <f t="shared" si="188"/>
        <v/>
      </c>
      <c r="AZ252" s="7" t="str">
        <f t="shared" si="189"/>
        <v/>
      </c>
      <c r="BA252" s="7" t="str">
        <f t="shared" si="190"/>
        <v/>
      </c>
      <c r="BB252" s="7" t="str">
        <f t="shared" si="213"/>
        <v/>
      </c>
      <c r="BC252" s="7" t="str">
        <f t="shared" si="214"/>
        <v/>
      </c>
      <c r="BD252" s="7" t="str">
        <f t="shared" si="215"/>
        <v/>
      </c>
      <c r="BE252" s="7" t="str">
        <f t="shared" si="216"/>
        <v/>
      </c>
      <c r="BF252" s="7" t="str">
        <f t="shared" si="169"/>
        <v/>
      </c>
      <c r="BG252" s="7" t="str">
        <f t="shared" si="170"/>
        <v/>
      </c>
      <c r="BH252" s="7" t="str">
        <f t="shared" si="217"/>
        <v/>
      </c>
      <c r="BI252" s="7" t="str">
        <f t="shared" si="218"/>
        <v/>
      </c>
      <c r="BJ252" s="7" t="str">
        <f t="shared" si="219"/>
        <v/>
      </c>
      <c r="BK252" s="7" t="str">
        <f t="shared" si="191"/>
        <v/>
      </c>
      <c r="BL252" s="7" t="str">
        <f t="shared" si="192"/>
        <v/>
      </c>
      <c r="BM252" s="7" t="str">
        <f t="shared" si="193"/>
        <v/>
      </c>
      <c r="BN252" s="7" t="str">
        <f t="shared" si="194"/>
        <v/>
      </c>
      <c r="BO252" s="7" t="str">
        <f t="shared" si="195"/>
        <v/>
      </c>
      <c r="BP252" s="7" t="str">
        <f t="shared" si="196"/>
        <v/>
      </c>
      <c r="BQ252" s="7" t="str">
        <f t="shared" si="197"/>
        <v/>
      </c>
      <c r="BR252" s="7" t="str">
        <f t="shared" si="198"/>
        <v/>
      </c>
      <c r="BS252" s="7" t="str">
        <f t="shared" si="199"/>
        <v/>
      </c>
      <c r="BT252" s="7" t="str">
        <f t="shared" si="200"/>
        <v/>
      </c>
      <c r="BU252" s="7" t="str">
        <f t="shared" si="201"/>
        <v/>
      </c>
      <c r="BV252" s="7" t="str">
        <f t="shared" si="202"/>
        <v/>
      </c>
      <c r="BW252" s="7" t="str">
        <f t="shared" si="177"/>
        <v/>
      </c>
      <c r="BX252" s="7" t="str">
        <f t="shared" si="203"/>
        <v/>
      </c>
      <c r="BY252" s="7" t="str">
        <f t="shared" si="204"/>
        <v/>
      </c>
      <c r="BZ252" s="7">
        <f t="shared" si="205"/>
        <v>4.9999999988358468E-2</v>
      </c>
      <c r="CA252" s="7" t="str">
        <f t="shared" si="206"/>
        <v/>
      </c>
      <c r="CB252" s="54"/>
      <c r="CC252" s="13"/>
      <c r="CD252" s="13"/>
      <c r="CE252" s="13"/>
      <c r="CF252" s="13"/>
      <c r="CG252" s="13"/>
      <c r="CH252" s="13"/>
      <c r="CI252" s="13"/>
      <c r="CJ252" s="13"/>
      <c r="CL252" s="21"/>
    </row>
    <row r="253" spans="2:90" ht="16.5" customHeight="1" thickBot="1" x14ac:dyDescent="0.3">
      <c r="B253" s="114" t="s">
        <v>146</v>
      </c>
      <c r="C253" s="114" t="s">
        <v>198</v>
      </c>
      <c r="D253" s="115">
        <v>4</v>
      </c>
      <c r="E253" s="117">
        <f t="shared" si="207"/>
        <v>44451</v>
      </c>
      <c r="F253" s="118">
        <f t="shared" si="208"/>
        <v>0.71111111111111114</v>
      </c>
      <c r="G253" s="22">
        <v>0.72569444444444453</v>
      </c>
      <c r="H253" s="5">
        <f t="shared" si="178"/>
        <v>0.35000000009313226</v>
      </c>
      <c r="I253" s="6">
        <f t="shared" si="179"/>
        <v>44451.711111111108</v>
      </c>
      <c r="J253" s="6">
        <f t="shared" si="180"/>
        <v>44451.725694444445</v>
      </c>
      <c r="K253" s="23" t="s">
        <v>17</v>
      </c>
      <c r="L253" s="3" t="str">
        <f t="shared" si="209"/>
        <v/>
      </c>
      <c r="M253" s="2">
        <f>IF(OR(K253="Rota",K253="Desliza"),(IF((MAX(N$36:N252))&gt;F$17,(MAX(N$36:N252)),F$17)),N252)</f>
        <v>7495</v>
      </c>
      <c r="N253" s="42">
        <v>7541</v>
      </c>
      <c r="O253" s="2">
        <f t="shared" si="210"/>
        <v>46</v>
      </c>
      <c r="P253" s="3">
        <f t="shared" si="211"/>
        <v>131.42857139359933</v>
      </c>
      <c r="Q253" s="24"/>
      <c r="R253" s="24"/>
      <c r="S253" s="24">
        <v>100</v>
      </c>
      <c r="T253" s="132">
        <f t="shared" si="171"/>
        <v>100</v>
      </c>
      <c r="U253" s="25">
        <v>42</v>
      </c>
      <c r="V253" s="25">
        <v>1200</v>
      </c>
      <c r="W253" s="24">
        <v>23</v>
      </c>
      <c r="X253" s="26">
        <v>12</v>
      </c>
      <c r="Y253" s="25">
        <v>3250</v>
      </c>
      <c r="Z253" s="25">
        <v>3250</v>
      </c>
      <c r="AA253" s="3" t="str">
        <f t="shared" si="212"/>
        <v/>
      </c>
      <c r="AB253" s="24"/>
      <c r="AC253" s="26"/>
      <c r="AD253" s="25"/>
      <c r="AE253" s="54"/>
      <c r="AF253" s="54" t="s">
        <v>149</v>
      </c>
      <c r="AG253" s="54"/>
      <c r="AH253" s="54"/>
      <c r="AI253" s="54"/>
      <c r="AJ253" s="54"/>
      <c r="AK253" s="25"/>
      <c r="AL253" s="54">
        <f t="shared" si="172"/>
        <v>60</v>
      </c>
      <c r="AM253" s="200">
        <f t="shared" si="173"/>
        <v>69</v>
      </c>
      <c r="AN253" s="201">
        <f t="shared" si="174"/>
        <v>60</v>
      </c>
      <c r="AO253" s="200" t="str">
        <f t="shared" si="181"/>
        <v/>
      </c>
      <c r="AP253" s="200" t="str">
        <f t="shared" si="175"/>
        <v/>
      </c>
      <c r="AQ253" s="200" t="str">
        <f t="shared" si="176"/>
        <v/>
      </c>
      <c r="AR253" s="200" t="str">
        <f t="shared" si="182"/>
        <v/>
      </c>
      <c r="AS253" s="200" t="str">
        <f t="shared" si="183"/>
        <v/>
      </c>
      <c r="AT253" s="200">
        <f t="shared" si="184"/>
        <v>46</v>
      </c>
      <c r="AU253" s="200">
        <f t="shared" si="185"/>
        <v>0.35000000009313226</v>
      </c>
      <c r="AV253" s="54">
        <v>0.53333333332557231</v>
      </c>
      <c r="AW253" s="200">
        <f t="shared" si="186"/>
        <v>86.250000001255103</v>
      </c>
      <c r="AX253" s="201">
        <f t="shared" si="187"/>
        <v>131.42857139359933</v>
      </c>
      <c r="AY253" s="7" t="str">
        <f t="shared" si="188"/>
        <v/>
      </c>
      <c r="AZ253" s="7">
        <f t="shared" si="189"/>
        <v>86.250000001255103</v>
      </c>
      <c r="BA253" s="7" t="str">
        <f t="shared" si="190"/>
        <v/>
      </c>
      <c r="BB253" s="7">
        <f t="shared" si="213"/>
        <v>46</v>
      </c>
      <c r="BC253" s="7" t="str">
        <f t="shared" si="214"/>
        <v/>
      </c>
      <c r="BD253" s="7" t="str">
        <f t="shared" si="215"/>
        <v/>
      </c>
      <c r="BE253" s="7" t="str">
        <f t="shared" si="216"/>
        <v/>
      </c>
      <c r="BF253" s="7">
        <f t="shared" si="169"/>
        <v>46</v>
      </c>
      <c r="BG253" s="7" t="str">
        <f t="shared" si="170"/>
        <v/>
      </c>
      <c r="BH253" s="7" t="str">
        <f t="shared" si="217"/>
        <v/>
      </c>
      <c r="BI253" s="7" t="str">
        <f t="shared" si="218"/>
        <v/>
      </c>
      <c r="BJ253" s="7" t="str">
        <f t="shared" si="219"/>
        <v/>
      </c>
      <c r="BK253" s="7" t="str">
        <f t="shared" si="191"/>
        <v/>
      </c>
      <c r="BL253" s="7" t="str">
        <f t="shared" si="192"/>
        <v/>
      </c>
      <c r="BM253" s="7" t="str">
        <f t="shared" si="193"/>
        <v/>
      </c>
      <c r="BN253" s="7" t="str">
        <f t="shared" si="194"/>
        <v/>
      </c>
      <c r="BO253" s="7" t="str">
        <f t="shared" si="195"/>
        <v/>
      </c>
      <c r="BP253" s="7" t="str">
        <f t="shared" si="196"/>
        <v/>
      </c>
      <c r="BQ253" s="7" t="str">
        <f t="shared" si="197"/>
        <v/>
      </c>
      <c r="BR253" s="7" t="str">
        <f t="shared" si="198"/>
        <v/>
      </c>
      <c r="BS253" s="7" t="str">
        <f t="shared" si="199"/>
        <v/>
      </c>
      <c r="BT253" s="7" t="str">
        <f t="shared" si="200"/>
        <v/>
      </c>
      <c r="BU253" s="7" t="str">
        <f t="shared" si="201"/>
        <v/>
      </c>
      <c r="BV253" s="7" t="str">
        <f t="shared" si="202"/>
        <v/>
      </c>
      <c r="BW253" s="7" t="str">
        <f t="shared" si="177"/>
        <v/>
      </c>
      <c r="BX253" s="7" t="str">
        <f t="shared" si="203"/>
        <v/>
      </c>
      <c r="BY253" s="7" t="str">
        <f t="shared" si="204"/>
        <v/>
      </c>
      <c r="BZ253" s="7" t="str">
        <f t="shared" si="205"/>
        <v/>
      </c>
      <c r="CA253" s="7" t="str">
        <f t="shared" si="206"/>
        <v/>
      </c>
      <c r="CB253" s="54"/>
      <c r="CC253" s="13"/>
      <c r="CD253" s="13"/>
      <c r="CE253" s="13"/>
      <c r="CF253" s="13"/>
      <c r="CG253" s="13"/>
      <c r="CH253" s="13"/>
      <c r="CI253" s="13"/>
      <c r="CJ253" s="13"/>
      <c r="CL253" s="21"/>
    </row>
    <row r="254" spans="2:90" ht="16.5" customHeight="1" thickBot="1" x14ac:dyDescent="0.3">
      <c r="B254" s="114" t="s">
        <v>146</v>
      </c>
      <c r="C254" s="114" t="s">
        <v>198</v>
      </c>
      <c r="D254" s="115">
        <v>4</v>
      </c>
      <c r="E254" s="117">
        <f t="shared" si="207"/>
        <v>44451</v>
      </c>
      <c r="F254" s="118">
        <f t="shared" si="208"/>
        <v>0.72569444444444453</v>
      </c>
      <c r="G254" s="22">
        <v>0.7319444444444444</v>
      </c>
      <c r="H254" s="5">
        <f t="shared" si="178"/>
        <v>0.1499999999650754</v>
      </c>
      <c r="I254" s="6">
        <f t="shared" si="179"/>
        <v>44451.725694444445</v>
      </c>
      <c r="J254" s="6">
        <f t="shared" si="180"/>
        <v>44451.731944444444</v>
      </c>
      <c r="K254" s="23" t="s">
        <v>142</v>
      </c>
      <c r="L254" s="3" t="str">
        <f t="shared" si="209"/>
        <v/>
      </c>
      <c r="M254" s="2">
        <f>IF(OR(K254="Rota",K254="Desliza"),(IF((MAX(N$36:N253))&gt;F$17,(MAX(N$36:N253)),F$17)),N253)</f>
        <v>7541</v>
      </c>
      <c r="N254" s="42">
        <v>7541</v>
      </c>
      <c r="O254" s="2">
        <f t="shared" si="210"/>
        <v>0</v>
      </c>
      <c r="P254" s="3" t="str">
        <f t="shared" si="211"/>
        <v/>
      </c>
      <c r="Q254" s="24"/>
      <c r="R254" s="24"/>
      <c r="S254" s="24"/>
      <c r="T254" s="132" t="str">
        <f t="shared" si="171"/>
        <v/>
      </c>
      <c r="U254" s="25"/>
      <c r="V254" s="25"/>
      <c r="W254" s="24"/>
      <c r="X254" s="26"/>
      <c r="Y254" s="25"/>
      <c r="Z254" s="25"/>
      <c r="AA254" s="3" t="str">
        <f t="shared" si="212"/>
        <v/>
      </c>
      <c r="AB254" s="24"/>
      <c r="AC254" s="26"/>
      <c r="AD254" s="25"/>
      <c r="AE254" s="54"/>
      <c r="AF254" s="54" t="s">
        <v>149</v>
      </c>
      <c r="AG254" s="54"/>
      <c r="AH254" s="54"/>
      <c r="AI254" s="54"/>
      <c r="AJ254" s="54"/>
      <c r="AK254" s="25"/>
      <c r="AL254" s="54" t="str">
        <f t="shared" si="172"/>
        <v/>
      </c>
      <c r="AM254" s="200" t="str">
        <f t="shared" si="173"/>
        <v/>
      </c>
      <c r="AN254" s="201" t="str">
        <f t="shared" si="174"/>
        <v/>
      </c>
      <c r="AO254" s="200" t="str">
        <f t="shared" si="181"/>
        <v/>
      </c>
      <c r="AP254" s="200" t="str">
        <f t="shared" si="175"/>
        <v/>
      </c>
      <c r="AQ254" s="200" t="str">
        <f t="shared" si="176"/>
        <v/>
      </c>
      <c r="AR254" s="200" t="str">
        <f t="shared" si="182"/>
        <v/>
      </c>
      <c r="AS254" s="200" t="str">
        <f t="shared" si="183"/>
        <v/>
      </c>
      <c r="AT254" s="200" t="str">
        <f t="shared" si="184"/>
        <v/>
      </c>
      <c r="AU254" s="200" t="str">
        <f t="shared" si="185"/>
        <v/>
      </c>
      <c r="AV254" s="54" t="s">
        <v>216</v>
      </c>
      <c r="AW254" s="200" t="str">
        <f t="shared" si="186"/>
        <v/>
      </c>
      <c r="AX254" s="201" t="str">
        <f t="shared" si="187"/>
        <v/>
      </c>
      <c r="AY254" s="7" t="str">
        <f t="shared" si="188"/>
        <v/>
      </c>
      <c r="AZ254" s="7" t="str">
        <f t="shared" si="189"/>
        <v/>
      </c>
      <c r="BA254" s="7" t="str">
        <f t="shared" si="190"/>
        <v/>
      </c>
      <c r="BB254" s="7" t="str">
        <f t="shared" si="213"/>
        <v/>
      </c>
      <c r="BC254" s="7" t="str">
        <f t="shared" si="214"/>
        <v/>
      </c>
      <c r="BD254" s="7" t="str">
        <f t="shared" si="215"/>
        <v/>
      </c>
      <c r="BE254" s="7" t="str">
        <f t="shared" si="216"/>
        <v/>
      </c>
      <c r="BF254" s="7" t="str">
        <f t="shared" si="169"/>
        <v/>
      </c>
      <c r="BG254" s="7" t="str">
        <f t="shared" si="170"/>
        <v/>
      </c>
      <c r="BH254" s="7" t="str">
        <f t="shared" si="217"/>
        <v/>
      </c>
      <c r="BI254" s="7" t="str">
        <f t="shared" si="218"/>
        <v/>
      </c>
      <c r="BJ254" s="7" t="str">
        <f t="shared" si="219"/>
        <v/>
      </c>
      <c r="BK254" s="7" t="str">
        <f t="shared" si="191"/>
        <v/>
      </c>
      <c r="BL254" s="7" t="str">
        <f t="shared" si="192"/>
        <v/>
      </c>
      <c r="BM254" s="7" t="str">
        <f t="shared" si="193"/>
        <v/>
      </c>
      <c r="BN254" s="7" t="str">
        <f t="shared" si="194"/>
        <v/>
      </c>
      <c r="BO254" s="7" t="str">
        <f t="shared" si="195"/>
        <v/>
      </c>
      <c r="BP254" s="7" t="str">
        <f t="shared" si="196"/>
        <v/>
      </c>
      <c r="BQ254" s="7" t="str">
        <f t="shared" si="197"/>
        <v/>
      </c>
      <c r="BR254" s="7" t="str">
        <f t="shared" si="198"/>
        <v/>
      </c>
      <c r="BS254" s="7" t="str">
        <f t="shared" si="199"/>
        <v/>
      </c>
      <c r="BT254" s="7" t="str">
        <f t="shared" si="200"/>
        <v/>
      </c>
      <c r="BU254" s="7" t="str">
        <f t="shared" si="201"/>
        <v/>
      </c>
      <c r="BV254" s="7" t="str">
        <f t="shared" si="202"/>
        <v/>
      </c>
      <c r="BW254" s="7" t="str">
        <f t="shared" si="177"/>
        <v/>
      </c>
      <c r="BX254" s="7" t="str">
        <f t="shared" si="203"/>
        <v/>
      </c>
      <c r="BY254" s="7" t="str">
        <f t="shared" si="204"/>
        <v/>
      </c>
      <c r="BZ254" s="7" t="str">
        <f t="shared" si="205"/>
        <v/>
      </c>
      <c r="CA254" s="7" t="str">
        <f t="shared" si="206"/>
        <v/>
      </c>
      <c r="CB254" s="54"/>
      <c r="CC254" s="13"/>
      <c r="CD254" s="13"/>
      <c r="CE254" s="13"/>
      <c r="CF254" s="13"/>
      <c r="CG254" s="13"/>
      <c r="CH254" s="13"/>
      <c r="CI254" s="13"/>
      <c r="CJ254" s="13"/>
      <c r="CL254" s="21"/>
    </row>
    <row r="255" spans="2:90" ht="16.5" customHeight="1" thickBot="1" x14ac:dyDescent="0.3">
      <c r="B255" s="114" t="s">
        <v>146</v>
      </c>
      <c r="C255" s="114" t="s">
        <v>198</v>
      </c>
      <c r="D255" s="115">
        <v>4</v>
      </c>
      <c r="E255" s="117">
        <f t="shared" si="207"/>
        <v>44451</v>
      </c>
      <c r="F255" s="118">
        <f t="shared" si="208"/>
        <v>0.7319444444444444</v>
      </c>
      <c r="G255" s="22">
        <v>0.75069444444444444</v>
      </c>
      <c r="H255" s="5">
        <f t="shared" si="178"/>
        <v>0.45000000006984919</v>
      </c>
      <c r="I255" s="6">
        <f t="shared" si="179"/>
        <v>44451.731944444444</v>
      </c>
      <c r="J255" s="6">
        <f t="shared" si="180"/>
        <v>44451.750694444447</v>
      </c>
      <c r="K255" s="23" t="s">
        <v>17</v>
      </c>
      <c r="L255" s="3" t="str">
        <f t="shared" si="209"/>
        <v/>
      </c>
      <c r="M255" s="2">
        <f>IF(OR(K255="Rota",K255="Desliza"),(IF((MAX(N$36:N254))&gt;F$17,(MAX(N$36:N254)),F$17)),N254)</f>
        <v>7541</v>
      </c>
      <c r="N255" s="42">
        <v>7588</v>
      </c>
      <c r="O255" s="2">
        <f t="shared" si="210"/>
        <v>47</v>
      </c>
      <c r="P255" s="3">
        <f t="shared" si="211"/>
        <v>104.44444442823253</v>
      </c>
      <c r="Q255" s="24"/>
      <c r="R255" s="24"/>
      <c r="S255" s="24">
        <v>100</v>
      </c>
      <c r="T255" s="132">
        <f t="shared" si="171"/>
        <v>100</v>
      </c>
      <c r="U255" s="25">
        <v>42</v>
      </c>
      <c r="V255" s="25">
        <v>1200</v>
      </c>
      <c r="W255" s="24">
        <v>23</v>
      </c>
      <c r="X255" s="26">
        <v>12</v>
      </c>
      <c r="Y255" s="25">
        <v>3250</v>
      </c>
      <c r="Z255" s="25">
        <v>3250</v>
      </c>
      <c r="AA255" s="3" t="str">
        <f t="shared" si="212"/>
        <v/>
      </c>
      <c r="AB255" s="24"/>
      <c r="AC255" s="26"/>
      <c r="AD255" s="25"/>
      <c r="AE255" s="54"/>
      <c r="AF255" s="54" t="s">
        <v>149</v>
      </c>
      <c r="AG255" s="54"/>
      <c r="AH255" s="54"/>
      <c r="AI255" s="54"/>
      <c r="AJ255" s="54"/>
      <c r="AK255" s="25"/>
      <c r="AL255" s="54">
        <f t="shared" si="172"/>
        <v>60</v>
      </c>
      <c r="AM255" s="200">
        <f t="shared" si="173"/>
        <v>69</v>
      </c>
      <c r="AN255" s="201">
        <f t="shared" si="174"/>
        <v>60</v>
      </c>
      <c r="AO255" s="200" t="str">
        <f t="shared" si="181"/>
        <v/>
      </c>
      <c r="AP255" s="200" t="str">
        <f t="shared" si="175"/>
        <v/>
      </c>
      <c r="AQ255" s="200" t="str">
        <f t="shared" si="176"/>
        <v/>
      </c>
      <c r="AR255" s="200" t="str">
        <f t="shared" si="182"/>
        <v/>
      </c>
      <c r="AS255" s="200" t="str">
        <f t="shared" si="183"/>
        <v/>
      </c>
      <c r="AT255" s="200">
        <f t="shared" si="184"/>
        <v>47</v>
      </c>
      <c r="AU255" s="200">
        <f t="shared" si="185"/>
        <v>0.45000000006984919</v>
      </c>
      <c r="AV255" s="54">
        <v>0.45000000006984919</v>
      </c>
      <c r="AW255" s="200">
        <f t="shared" si="186"/>
        <v>104.44444442823253</v>
      </c>
      <c r="AX255" s="201">
        <f t="shared" si="187"/>
        <v>104.44444442823253</v>
      </c>
      <c r="AY255" s="7" t="str">
        <f t="shared" si="188"/>
        <v/>
      </c>
      <c r="AZ255" s="7">
        <f t="shared" si="189"/>
        <v>104.44444442823253</v>
      </c>
      <c r="BA255" s="7" t="str">
        <f t="shared" si="190"/>
        <v/>
      </c>
      <c r="BB255" s="7">
        <f t="shared" si="213"/>
        <v>47</v>
      </c>
      <c r="BC255" s="7" t="str">
        <f t="shared" si="214"/>
        <v/>
      </c>
      <c r="BD255" s="7" t="str">
        <f t="shared" si="215"/>
        <v/>
      </c>
      <c r="BE255" s="7" t="str">
        <f t="shared" si="216"/>
        <v/>
      </c>
      <c r="BF255" s="7">
        <f t="shared" si="169"/>
        <v>47</v>
      </c>
      <c r="BG255" s="7" t="str">
        <f t="shared" si="170"/>
        <v/>
      </c>
      <c r="BH255" s="7" t="str">
        <f t="shared" si="217"/>
        <v/>
      </c>
      <c r="BI255" s="7" t="str">
        <f t="shared" si="218"/>
        <v/>
      </c>
      <c r="BJ255" s="7" t="str">
        <f t="shared" si="219"/>
        <v/>
      </c>
      <c r="BK255" s="7" t="str">
        <f t="shared" si="191"/>
        <v/>
      </c>
      <c r="BL255" s="7" t="str">
        <f t="shared" si="192"/>
        <v/>
      </c>
      <c r="BM255" s="7" t="str">
        <f t="shared" si="193"/>
        <v/>
      </c>
      <c r="BN255" s="7" t="str">
        <f t="shared" si="194"/>
        <v/>
      </c>
      <c r="BO255" s="7" t="str">
        <f t="shared" si="195"/>
        <v/>
      </c>
      <c r="BP255" s="7" t="str">
        <f t="shared" si="196"/>
        <v/>
      </c>
      <c r="BQ255" s="7" t="str">
        <f t="shared" si="197"/>
        <v/>
      </c>
      <c r="BR255" s="7" t="str">
        <f t="shared" si="198"/>
        <v/>
      </c>
      <c r="BS255" s="7" t="str">
        <f t="shared" si="199"/>
        <v/>
      </c>
      <c r="BT255" s="7" t="str">
        <f t="shared" si="200"/>
        <v/>
      </c>
      <c r="BU255" s="7" t="str">
        <f t="shared" si="201"/>
        <v/>
      </c>
      <c r="BV255" s="7" t="str">
        <f t="shared" si="202"/>
        <v/>
      </c>
      <c r="BW255" s="7" t="str">
        <f t="shared" si="177"/>
        <v/>
      </c>
      <c r="BX255" s="7" t="str">
        <f t="shared" si="203"/>
        <v/>
      </c>
      <c r="BY255" s="7" t="str">
        <f t="shared" si="204"/>
        <v/>
      </c>
      <c r="BZ255" s="7" t="str">
        <f t="shared" si="205"/>
        <v/>
      </c>
      <c r="CA255" s="7" t="str">
        <f t="shared" si="206"/>
        <v/>
      </c>
      <c r="CB255" s="54"/>
      <c r="CC255" s="13"/>
      <c r="CD255" s="13"/>
      <c r="CE255" s="13"/>
      <c r="CF255" s="13"/>
      <c r="CG255" s="13"/>
      <c r="CH255" s="13"/>
      <c r="CI255" s="13"/>
      <c r="CJ255" s="13"/>
      <c r="CL255" s="21"/>
    </row>
    <row r="256" spans="2:90" ht="16.5" customHeight="1" thickBot="1" x14ac:dyDescent="0.3">
      <c r="B256" s="114" t="s">
        <v>146</v>
      </c>
      <c r="C256" s="114" t="s">
        <v>198</v>
      </c>
      <c r="D256" s="115">
        <v>4</v>
      </c>
      <c r="E256" s="117">
        <f t="shared" si="207"/>
        <v>44451</v>
      </c>
      <c r="F256" s="118">
        <f t="shared" si="208"/>
        <v>0.75069444444444444</v>
      </c>
      <c r="G256" s="22">
        <v>0.75416666666666676</v>
      </c>
      <c r="H256" s="5">
        <f t="shared" si="178"/>
        <v>8.3333333255723119E-2</v>
      </c>
      <c r="I256" s="6">
        <f t="shared" si="179"/>
        <v>44451.750694444447</v>
      </c>
      <c r="J256" s="6">
        <f t="shared" si="180"/>
        <v>44451.754166666666</v>
      </c>
      <c r="K256" s="23" t="s">
        <v>141</v>
      </c>
      <c r="L256" s="3" t="str">
        <f t="shared" si="209"/>
        <v/>
      </c>
      <c r="M256" s="2">
        <f>IF(OR(K256="Rota",K256="Desliza"),(IF((MAX(N$36:N255))&gt;F$17,(MAX(N$36:N255)),F$17)),N255)</f>
        <v>7588</v>
      </c>
      <c r="N256" s="42">
        <v>7588</v>
      </c>
      <c r="O256" s="2">
        <f t="shared" si="210"/>
        <v>0</v>
      </c>
      <c r="P256" s="3" t="str">
        <f t="shared" si="211"/>
        <v/>
      </c>
      <c r="Q256" s="24"/>
      <c r="R256" s="24"/>
      <c r="S256" s="24"/>
      <c r="T256" s="132" t="str">
        <f t="shared" si="171"/>
        <v/>
      </c>
      <c r="U256" s="25"/>
      <c r="V256" s="25"/>
      <c r="W256" s="24"/>
      <c r="X256" s="26"/>
      <c r="Y256" s="25"/>
      <c r="Z256" s="25"/>
      <c r="AA256" s="3" t="str">
        <f t="shared" si="212"/>
        <v/>
      </c>
      <c r="AB256" s="24"/>
      <c r="AC256" s="26"/>
      <c r="AD256" s="25"/>
      <c r="AE256" s="54"/>
      <c r="AF256" s="54" t="s">
        <v>150</v>
      </c>
      <c r="AG256" s="54"/>
      <c r="AH256" s="54"/>
      <c r="AI256" s="54"/>
      <c r="AJ256" s="54"/>
      <c r="AK256" s="25"/>
      <c r="AL256" s="54" t="str">
        <f t="shared" si="172"/>
        <v/>
      </c>
      <c r="AM256" s="200" t="str">
        <f t="shared" si="173"/>
        <v/>
      </c>
      <c r="AN256" s="201" t="str">
        <f t="shared" si="174"/>
        <v/>
      </c>
      <c r="AO256" s="200" t="str">
        <f t="shared" si="181"/>
        <v/>
      </c>
      <c r="AP256" s="200" t="str">
        <f t="shared" si="175"/>
        <v/>
      </c>
      <c r="AQ256" s="200">
        <f t="shared" si="176"/>
        <v>8.3000000000000004E-2</v>
      </c>
      <c r="AR256" s="200" t="str">
        <f t="shared" si="182"/>
        <v/>
      </c>
      <c r="AS256" s="200" t="str">
        <f t="shared" si="183"/>
        <v/>
      </c>
      <c r="AT256" s="200" t="str">
        <f t="shared" si="184"/>
        <v/>
      </c>
      <c r="AU256" s="200">
        <f t="shared" si="185"/>
        <v>8.3333333255723119E-2</v>
      </c>
      <c r="AV256" s="54" t="s">
        <v>216</v>
      </c>
      <c r="AW256" s="200" t="str">
        <f t="shared" si="186"/>
        <v/>
      </c>
      <c r="AX256" s="201" t="str">
        <f t="shared" si="187"/>
        <v/>
      </c>
      <c r="AY256" s="7" t="str">
        <f t="shared" si="188"/>
        <v/>
      </c>
      <c r="AZ256" s="7" t="str">
        <f t="shared" si="189"/>
        <v/>
      </c>
      <c r="BA256" s="7" t="str">
        <f t="shared" si="190"/>
        <v/>
      </c>
      <c r="BB256" s="7" t="str">
        <f t="shared" si="213"/>
        <v/>
      </c>
      <c r="BC256" s="7" t="str">
        <f t="shared" si="214"/>
        <v/>
      </c>
      <c r="BD256" s="7" t="str">
        <f t="shared" si="215"/>
        <v/>
      </c>
      <c r="BE256" s="7" t="str">
        <f t="shared" si="216"/>
        <v/>
      </c>
      <c r="BF256" s="7" t="str">
        <f t="shared" si="169"/>
        <v/>
      </c>
      <c r="BG256" s="7" t="str">
        <f t="shared" si="170"/>
        <v/>
      </c>
      <c r="BH256" s="7" t="str">
        <f t="shared" si="217"/>
        <v/>
      </c>
      <c r="BI256" s="7" t="str">
        <f t="shared" si="218"/>
        <v/>
      </c>
      <c r="BJ256" s="7" t="str">
        <f t="shared" si="219"/>
        <v/>
      </c>
      <c r="BK256" s="7" t="str">
        <f t="shared" si="191"/>
        <v/>
      </c>
      <c r="BL256" s="7" t="str">
        <f t="shared" si="192"/>
        <v/>
      </c>
      <c r="BM256" s="7" t="str">
        <f t="shared" si="193"/>
        <v/>
      </c>
      <c r="BN256" s="7" t="str">
        <f t="shared" si="194"/>
        <v/>
      </c>
      <c r="BO256" s="7" t="str">
        <f t="shared" si="195"/>
        <v/>
      </c>
      <c r="BP256" s="7" t="str">
        <f t="shared" si="196"/>
        <v/>
      </c>
      <c r="BQ256" s="7" t="str">
        <f t="shared" si="197"/>
        <v/>
      </c>
      <c r="BR256" s="7" t="str">
        <f t="shared" si="198"/>
        <v/>
      </c>
      <c r="BS256" s="7" t="str">
        <f t="shared" si="199"/>
        <v/>
      </c>
      <c r="BT256" s="7" t="str">
        <f t="shared" si="200"/>
        <v/>
      </c>
      <c r="BU256" s="7" t="str">
        <f t="shared" si="201"/>
        <v/>
      </c>
      <c r="BV256" s="7" t="str">
        <f t="shared" si="202"/>
        <v/>
      </c>
      <c r="BW256" s="7">
        <f t="shared" si="177"/>
        <v>8.3333333255723119E-2</v>
      </c>
      <c r="BX256" s="7" t="str">
        <f t="shared" si="203"/>
        <v/>
      </c>
      <c r="BY256" s="7" t="str">
        <f t="shared" si="204"/>
        <v/>
      </c>
      <c r="BZ256" s="7" t="str">
        <f t="shared" si="205"/>
        <v/>
      </c>
      <c r="CA256" s="7" t="str">
        <f t="shared" si="206"/>
        <v/>
      </c>
      <c r="CB256" s="54"/>
      <c r="CC256" s="13"/>
      <c r="CD256" s="13"/>
      <c r="CE256" s="13"/>
      <c r="CF256" s="13"/>
      <c r="CG256" s="13"/>
      <c r="CH256" s="13"/>
      <c r="CI256" s="13"/>
      <c r="CJ256" s="13"/>
      <c r="CL256" s="21"/>
    </row>
    <row r="257" spans="2:90" ht="16.5" customHeight="1" thickBot="1" x14ac:dyDescent="0.3">
      <c r="B257" s="114" t="s">
        <v>146</v>
      </c>
      <c r="C257" s="114" t="s">
        <v>198</v>
      </c>
      <c r="D257" s="115">
        <v>4</v>
      </c>
      <c r="E257" s="117">
        <f t="shared" si="207"/>
        <v>44451</v>
      </c>
      <c r="F257" s="118">
        <f t="shared" si="208"/>
        <v>0.75416666666666676</v>
      </c>
      <c r="G257" s="22">
        <v>0.75902777777777775</v>
      </c>
      <c r="H257" s="5">
        <f t="shared" si="178"/>
        <v>0.11666666669771075</v>
      </c>
      <c r="I257" s="6">
        <f t="shared" si="179"/>
        <v>44451.754166666666</v>
      </c>
      <c r="J257" s="6">
        <f t="shared" si="180"/>
        <v>44451.759027777778</v>
      </c>
      <c r="K257" s="23" t="s">
        <v>12</v>
      </c>
      <c r="L257" s="3">
        <f t="shared" si="209"/>
        <v>0.11666666669771075</v>
      </c>
      <c r="M257" s="2">
        <f>IF(OR(K257="Rota",K257="Desliza"),(IF((MAX(N$36:N256))&gt;F$17,(MAX(N$36:N256)),F$17)),N256)</f>
        <v>7588</v>
      </c>
      <c r="N257" s="42">
        <v>7588</v>
      </c>
      <c r="O257" s="2">
        <f t="shared" si="210"/>
        <v>0</v>
      </c>
      <c r="P257" s="3" t="str">
        <f t="shared" si="211"/>
        <v/>
      </c>
      <c r="Q257" s="24"/>
      <c r="R257" s="24"/>
      <c r="S257" s="24"/>
      <c r="T257" s="132" t="str">
        <f t="shared" si="171"/>
        <v/>
      </c>
      <c r="U257" s="25"/>
      <c r="V257" s="25"/>
      <c r="W257" s="24"/>
      <c r="X257" s="26"/>
      <c r="Y257" s="25"/>
      <c r="Z257" s="25"/>
      <c r="AA257" s="3" t="str">
        <f t="shared" si="212"/>
        <v/>
      </c>
      <c r="AB257" s="24"/>
      <c r="AC257" s="26"/>
      <c r="AD257" s="25"/>
      <c r="AE257" s="54"/>
      <c r="AF257" s="54" t="s">
        <v>150</v>
      </c>
      <c r="AG257" s="54"/>
      <c r="AH257" s="54"/>
      <c r="AI257" s="54"/>
      <c r="AJ257" s="54"/>
      <c r="AK257" s="25" t="s">
        <v>318</v>
      </c>
      <c r="AL257" s="54" t="str">
        <f t="shared" si="172"/>
        <v/>
      </c>
      <c r="AM257" s="200" t="str">
        <f t="shared" si="173"/>
        <v/>
      </c>
      <c r="AN257" s="201" t="str">
        <f t="shared" si="174"/>
        <v/>
      </c>
      <c r="AO257" s="200" t="str">
        <f t="shared" si="181"/>
        <v/>
      </c>
      <c r="AP257" s="200" t="str">
        <f t="shared" si="175"/>
        <v/>
      </c>
      <c r="AQ257" s="200" t="str">
        <f t="shared" si="176"/>
        <v/>
      </c>
      <c r="AR257" s="200" t="str">
        <f t="shared" si="182"/>
        <v/>
      </c>
      <c r="AS257" s="200" t="str">
        <f t="shared" si="183"/>
        <v/>
      </c>
      <c r="AT257" s="200" t="str">
        <f t="shared" si="184"/>
        <v/>
      </c>
      <c r="AU257" s="200">
        <f t="shared" si="185"/>
        <v>0.11666666669771075</v>
      </c>
      <c r="AV257" s="54">
        <v>1.1999999998952262</v>
      </c>
      <c r="AW257" s="200" t="str">
        <f t="shared" si="186"/>
        <v/>
      </c>
      <c r="AX257" s="201" t="str">
        <f t="shared" si="187"/>
        <v/>
      </c>
      <c r="AY257" s="7" t="str">
        <f t="shared" si="188"/>
        <v/>
      </c>
      <c r="AZ257" s="7" t="str">
        <f t="shared" si="189"/>
        <v/>
      </c>
      <c r="BA257" s="7" t="str">
        <f t="shared" si="190"/>
        <v/>
      </c>
      <c r="BB257" s="7" t="str">
        <f t="shared" si="213"/>
        <v/>
      </c>
      <c r="BC257" s="7" t="str">
        <f t="shared" si="214"/>
        <v/>
      </c>
      <c r="BD257" s="7" t="str">
        <f t="shared" si="215"/>
        <v/>
      </c>
      <c r="BE257" s="7" t="str">
        <f t="shared" si="216"/>
        <v/>
      </c>
      <c r="BF257" s="7" t="str">
        <f t="shared" si="169"/>
        <v/>
      </c>
      <c r="BG257" s="7" t="str">
        <f t="shared" si="170"/>
        <v/>
      </c>
      <c r="BH257" s="7" t="str">
        <f t="shared" si="217"/>
        <v/>
      </c>
      <c r="BI257" s="7" t="str">
        <f t="shared" si="218"/>
        <v/>
      </c>
      <c r="BJ257" s="7" t="str">
        <f t="shared" si="219"/>
        <v/>
      </c>
      <c r="BK257" s="7" t="str">
        <f t="shared" si="191"/>
        <v/>
      </c>
      <c r="BL257" s="7" t="str">
        <f t="shared" si="192"/>
        <v/>
      </c>
      <c r="BM257" s="7" t="str">
        <f t="shared" si="193"/>
        <v/>
      </c>
      <c r="BN257" s="7" t="str">
        <f t="shared" si="194"/>
        <v/>
      </c>
      <c r="BO257" s="7" t="str">
        <f t="shared" si="195"/>
        <v/>
      </c>
      <c r="BP257" s="7" t="str">
        <f t="shared" si="196"/>
        <v/>
      </c>
      <c r="BQ257" s="7" t="str">
        <f t="shared" si="197"/>
        <v/>
      </c>
      <c r="BR257" s="7" t="str">
        <f t="shared" si="198"/>
        <v/>
      </c>
      <c r="BS257" s="7" t="str">
        <f t="shared" si="199"/>
        <v/>
      </c>
      <c r="BT257" s="7" t="str">
        <f t="shared" si="200"/>
        <v/>
      </c>
      <c r="BU257" s="7" t="str">
        <f t="shared" si="201"/>
        <v/>
      </c>
      <c r="BV257" s="7" t="str">
        <f t="shared" si="202"/>
        <v/>
      </c>
      <c r="BW257" s="7" t="str">
        <f t="shared" si="177"/>
        <v/>
      </c>
      <c r="BX257" s="7" t="str">
        <f t="shared" si="203"/>
        <v/>
      </c>
      <c r="BY257" s="7" t="str">
        <f t="shared" si="204"/>
        <v/>
      </c>
      <c r="BZ257" s="7" t="str">
        <f t="shared" si="205"/>
        <v/>
      </c>
      <c r="CA257" s="7" t="str">
        <f t="shared" si="206"/>
        <v/>
      </c>
      <c r="CB257" s="54"/>
      <c r="CC257" s="13"/>
      <c r="CD257" s="13"/>
      <c r="CE257" s="13"/>
      <c r="CF257" s="13"/>
      <c r="CG257" s="13"/>
      <c r="CH257" s="13"/>
      <c r="CI257" s="13"/>
      <c r="CJ257" s="13"/>
      <c r="CL257" s="21"/>
    </row>
    <row r="258" spans="2:90" ht="16.5" customHeight="1" thickBot="1" x14ac:dyDescent="0.3">
      <c r="B258" s="114" t="s">
        <v>146</v>
      </c>
      <c r="C258" s="114" t="s">
        <v>198</v>
      </c>
      <c r="D258" s="115">
        <v>4</v>
      </c>
      <c r="E258" s="117">
        <f t="shared" si="207"/>
        <v>44451</v>
      </c>
      <c r="F258" s="118">
        <f t="shared" si="208"/>
        <v>0.75902777777777775</v>
      </c>
      <c r="G258" s="22">
        <v>0.79166666666666663</v>
      </c>
      <c r="H258" s="5">
        <f t="shared" si="178"/>
        <v>0.78333333326736465</v>
      </c>
      <c r="I258" s="6">
        <f t="shared" si="179"/>
        <v>44451.759027777778</v>
      </c>
      <c r="J258" s="6">
        <f t="shared" si="180"/>
        <v>44451.791666666664</v>
      </c>
      <c r="K258" s="23" t="s">
        <v>17</v>
      </c>
      <c r="L258" s="3" t="str">
        <f t="shared" si="209"/>
        <v/>
      </c>
      <c r="M258" s="2">
        <f>IF(OR(K258="Rota",K258="Desliza"),(IF((MAX(N$36:N257))&gt;F$17,(MAX(N$36:N257)),F$17)),N257)</f>
        <v>7588</v>
      </c>
      <c r="N258" s="42">
        <v>7648</v>
      </c>
      <c r="O258" s="2">
        <f t="shared" si="210"/>
        <v>60</v>
      </c>
      <c r="P258" s="3">
        <f t="shared" si="211"/>
        <v>76.595744687301604</v>
      </c>
      <c r="Q258" s="24"/>
      <c r="R258" s="24"/>
      <c r="S258" s="24">
        <v>100</v>
      </c>
      <c r="T258" s="132">
        <f t="shared" si="171"/>
        <v>100</v>
      </c>
      <c r="U258" s="25">
        <v>40</v>
      </c>
      <c r="V258" s="25">
        <v>1200</v>
      </c>
      <c r="W258" s="24">
        <v>23</v>
      </c>
      <c r="X258" s="26">
        <v>12</v>
      </c>
      <c r="Y258" s="25">
        <v>3180</v>
      </c>
      <c r="Z258" s="25">
        <v>3180</v>
      </c>
      <c r="AA258" s="3" t="str">
        <f t="shared" si="212"/>
        <v/>
      </c>
      <c r="AB258" s="24"/>
      <c r="AC258" s="26"/>
      <c r="AD258" s="25"/>
      <c r="AE258" s="54"/>
      <c r="AF258" s="54" t="s">
        <v>150</v>
      </c>
      <c r="AG258" s="54"/>
      <c r="AH258" s="54"/>
      <c r="AI258" s="54"/>
      <c r="AJ258" s="54"/>
      <c r="AK258" s="25"/>
      <c r="AL258" s="54">
        <f t="shared" si="172"/>
        <v>60</v>
      </c>
      <c r="AM258" s="200">
        <f t="shared" si="173"/>
        <v>69</v>
      </c>
      <c r="AN258" s="201">
        <f t="shared" si="174"/>
        <v>60</v>
      </c>
      <c r="AO258" s="200" t="str">
        <f t="shared" si="181"/>
        <v/>
      </c>
      <c r="AP258" s="200" t="str">
        <f t="shared" si="175"/>
        <v/>
      </c>
      <c r="AQ258" s="200" t="str">
        <f t="shared" si="176"/>
        <v/>
      </c>
      <c r="AR258" s="200" t="str">
        <f t="shared" si="182"/>
        <v/>
      </c>
      <c r="AS258" s="200" t="str">
        <f t="shared" si="183"/>
        <v/>
      </c>
      <c r="AT258" s="200">
        <f t="shared" si="184"/>
        <v>60</v>
      </c>
      <c r="AU258" s="200">
        <f t="shared" si="185"/>
        <v>0.78333333326736465</v>
      </c>
      <c r="AV258" s="54">
        <v>0.98333333322079852</v>
      </c>
      <c r="AW258" s="200">
        <f t="shared" si="186"/>
        <v>61.016949159525282</v>
      </c>
      <c r="AX258" s="201" t="str">
        <f t="shared" si="187"/>
        <v/>
      </c>
      <c r="AY258" s="7">
        <f t="shared" si="188"/>
        <v>76.595744687301604</v>
      </c>
      <c r="AZ258" s="7" t="str">
        <f t="shared" si="189"/>
        <v/>
      </c>
      <c r="BA258" s="7">
        <f t="shared" si="190"/>
        <v>61.016949159525282</v>
      </c>
      <c r="BB258" s="7" t="str">
        <f t="shared" si="213"/>
        <v/>
      </c>
      <c r="BC258" s="7">
        <f t="shared" si="214"/>
        <v>60</v>
      </c>
      <c r="BD258" s="7" t="str">
        <f t="shared" si="215"/>
        <v/>
      </c>
      <c r="BE258" s="7" t="str">
        <f t="shared" si="216"/>
        <v/>
      </c>
      <c r="BF258" s="7" t="str">
        <f t="shared" si="169"/>
        <v/>
      </c>
      <c r="BG258" s="7">
        <f t="shared" si="170"/>
        <v>60</v>
      </c>
      <c r="BH258" s="7" t="str">
        <f t="shared" si="217"/>
        <v/>
      </c>
      <c r="BI258" s="7" t="str">
        <f t="shared" si="218"/>
        <v/>
      </c>
      <c r="BJ258" s="7" t="str">
        <f t="shared" si="219"/>
        <v/>
      </c>
      <c r="BK258" s="7" t="str">
        <f t="shared" si="191"/>
        <v/>
      </c>
      <c r="BL258" s="7" t="str">
        <f t="shared" si="192"/>
        <v/>
      </c>
      <c r="BM258" s="7" t="str">
        <f t="shared" si="193"/>
        <v/>
      </c>
      <c r="BN258" s="7" t="str">
        <f t="shared" si="194"/>
        <v/>
      </c>
      <c r="BO258" s="7" t="str">
        <f t="shared" si="195"/>
        <v/>
      </c>
      <c r="BP258" s="7" t="str">
        <f t="shared" si="196"/>
        <v/>
      </c>
      <c r="BQ258" s="7" t="str">
        <f t="shared" si="197"/>
        <v/>
      </c>
      <c r="BR258" s="7" t="str">
        <f t="shared" si="198"/>
        <v/>
      </c>
      <c r="BS258" s="7" t="str">
        <f t="shared" si="199"/>
        <v/>
      </c>
      <c r="BT258" s="7" t="str">
        <f t="shared" si="200"/>
        <v/>
      </c>
      <c r="BU258" s="7" t="str">
        <f t="shared" si="201"/>
        <v/>
      </c>
      <c r="BV258" s="7" t="str">
        <f t="shared" si="202"/>
        <v/>
      </c>
      <c r="BW258" s="7" t="str">
        <f t="shared" si="177"/>
        <v/>
      </c>
      <c r="BX258" s="7" t="str">
        <f t="shared" si="203"/>
        <v/>
      </c>
      <c r="BY258" s="7" t="str">
        <f t="shared" si="204"/>
        <v/>
      </c>
      <c r="BZ258" s="7" t="str">
        <f t="shared" si="205"/>
        <v/>
      </c>
      <c r="CA258" s="7" t="str">
        <f t="shared" si="206"/>
        <v/>
      </c>
      <c r="CB258" s="54"/>
      <c r="CC258" s="13"/>
      <c r="CD258" s="13"/>
      <c r="CE258" s="13"/>
      <c r="CF258" s="13"/>
      <c r="CG258" s="13"/>
      <c r="CH258" s="13"/>
      <c r="CI258" s="13"/>
      <c r="CJ258" s="13"/>
      <c r="CL258" s="21"/>
    </row>
    <row r="259" spans="2:90" ht="16.5" customHeight="1" thickBot="1" x14ac:dyDescent="0.3">
      <c r="B259" s="114" t="s">
        <v>146</v>
      </c>
      <c r="C259" s="114" t="s">
        <v>198</v>
      </c>
      <c r="D259" s="115">
        <v>4</v>
      </c>
      <c r="E259" s="117">
        <f t="shared" si="207"/>
        <v>44451</v>
      </c>
      <c r="F259" s="118">
        <f t="shared" si="208"/>
        <v>0.79166666666666663</v>
      </c>
      <c r="G259" s="22">
        <v>0.79722222222222217</v>
      </c>
      <c r="H259" s="5">
        <f t="shared" si="178"/>
        <v>0.13333333341870457</v>
      </c>
      <c r="I259" s="6">
        <f t="shared" si="179"/>
        <v>44451.791666666664</v>
      </c>
      <c r="J259" s="6">
        <f t="shared" si="180"/>
        <v>44451.797222222223</v>
      </c>
      <c r="K259" s="23" t="s">
        <v>20</v>
      </c>
      <c r="L259" s="3" t="str">
        <f t="shared" si="209"/>
        <v/>
      </c>
      <c r="M259" s="2">
        <f>IF(OR(K259="Rota",K259="Desliza"),(IF((MAX(N$36:N258))&gt;F$17,(MAX(N$36:N258)),F$17)),N258)</f>
        <v>7648</v>
      </c>
      <c r="N259" s="42">
        <v>7648</v>
      </c>
      <c r="O259" s="2">
        <f t="shared" si="210"/>
        <v>0</v>
      </c>
      <c r="P259" s="3" t="str">
        <f t="shared" si="211"/>
        <v/>
      </c>
      <c r="Q259" s="24"/>
      <c r="R259" s="24"/>
      <c r="S259" s="24"/>
      <c r="T259" s="132" t="str">
        <f t="shared" si="171"/>
        <v/>
      </c>
      <c r="U259" s="25"/>
      <c r="V259" s="25"/>
      <c r="W259" s="24"/>
      <c r="X259" s="26"/>
      <c r="Y259" s="25"/>
      <c r="Z259" s="25"/>
      <c r="AA259" s="3" t="str">
        <f t="shared" si="212"/>
        <v/>
      </c>
      <c r="AB259" s="24"/>
      <c r="AC259" s="26"/>
      <c r="AD259" s="25"/>
      <c r="AE259" s="54"/>
      <c r="AF259" s="54" t="s">
        <v>150</v>
      </c>
      <c r="AG259" s="54"/>
      <c r="AH259" s="54"/>
      <c r="AI259" s="54"/>
      <c r="AJ259" s="54"/>
      <c r="AK259" s="25" t="s">
        <v>319</v>
      </c>
      <c r="AL259" s="54" t="str">
        <f t="shared" si="172"/>
        <v/>
      </c>
      <c r="AM259" s="200" t="str">
        <f t="shared" si="173"/>
        <v/>
      </c>
      <c r="AN259" s="201" t="str">
        <f t="shared" si="174"/>
        <v/>
      </c>
      <c r="AO259" s="200" t="str">
        <f t="shared" si="181"/>
        <v/>
      </c>
      <c r="AP259" s="200" t="str">
        <f t="shared" si="175"/>
        <v/>
      </c>
      <c r="AQ259" s="200" t="str">
        <f t="shared" si="176"/>
        <v/>
      </c>
      <c r="AR259" s="200" t="str">
        <f t="shared" si="182"/>
        <v/>
      </c>
      <c r="AS259" s="200" t="str">
        <f t="shared" si="183"/>
        <v/>
      </c>
      <c r="AT259" s="200" t="str">
        <f t="shared" si="184"/>
        <v/>
      </c>
      <c r="AU259" s="200" t="str">
        <f t="shared" si="185"/>
        <v/>
      </c>
      <c r="AV259" s="54">
        <v>0.8999999999650754</v>
      </c>
      <c r="AW259" s="200" t="str">
        <f t="shared" si="186"/>
        <v/>
      </c>
      <c r="AX259" s="201" t="str">
        <f t="shared" si="187"/>
        <v/>
      </c>
      <c r="AY259" s="7" t="str">
        <f t="shared" si="188"/>
        <v/>
      </c>
      <c r="AZ259" s="7" t="str">
        <f t="shared" si="189"/>
        <v/>
      </c>
      <c r="BA259" s="7" t="str">
        <f t="shared" si="190"/>
        <v/>
      </c>
      <c r="BB259" s="7" t="str">
        <f t="shared" si="213"/>
        <v/>
      </c>
      <c r="BC259" s="7" t="str">
        <f t="shared" si="214"/>
        <v/>
      </c>
      <c r="BD259" s="7" t="str">
        <f t="shared" si="215"/>
        <v/>
      </c>
      <c r="BE259" s="7" t="str">
        <f t="shared" si="216"/>
        <v/>
      </c>
      <c r="BF259" s="7" t="str">
        <f t="shared" si="169"/>
        <v/>
      </c>
      <c r="BG259" s="7" t="str">
        <f t="shared" si="170"/>
        <v/>
      </c>
      <c r="BH259" s="7" t="str">
        <f t="shared" si="217"/>
        <v/>
      </c>
      <c r="BI259" s="7" t="str">
        <f t="shared" si="218"/>
        <v/>
      </c>
      <c r="BJ259" s="7" t="str">
        <f t="shared" si="219"/>
        <v/>
      </c>
      <c r="BK259" s="7" t="str">
        <f t="shared" si="191"/>
        <v/>
      </c>
      <c r="BL259" s="7" t="str">
        <f t="shared" si="192"/>
        <v/>
      </c>
      <c r="BM259" s="7" t="str">
        <f t="shared" si="193"/>
        <v/>
      </c>
      <c r="BN259" s="7" t="str">
        <f t="shared" si="194"/>
        <v/>
      </c>
      <c r="BO259" s="7" t="str">
        <f t="shared" si="195"/>
        <v/>
      </c>
      <c r="BP259" s="7" t="str">
        <f t="shared" si="196"/>
        <v/>
      </c>
      <c r="BQ259" s="7" t="str">
        <f t="shared" si="197"/>
        <v/>
      </c>
      <c r="BR259" s="7" t="str">
        <f t="shared" si="198"/>
        <v/>
      </c>
      <c r="BS259" s="7" t="str">
        <f t="shared" si="199"/>
        <v/>
      </c>
      <c r="BT259" s="7" t="str">
        <f t="shared" si="200"/>
        <v/>
      </c>
      <c r="BU259" s="7" t="str">
        <f t="shared" si="201"/>
        <v/>
      </c>
      <c r="BV259" s="7" t="str">
        <f t="shared" si="202"/>
        <v/>
      </c>
      <c r="BW259" s="7" t="str">
        <f t="shared" si="177"/>
        <v/>
      </c>
      <c r="BX259" s="7" t="str">
        <f t="shared" si="203"/>
        <v/>
      </c>
      <c r="BY259" s="7" t="str">
        <f t="shared" si="204"/>
        <v/>
      </c>
      <c r="BZ259" s="7" t="str">
        <f t="shared" si="205"/>
        <v/>
      </c>
      <c r="CA259" s="7" t="str">
        <f t="shared" si="206"/>
        <v/>
      </c>
      <c r="CB259" s="54"/>
      <c r="CC259" s="13"/>
      <c r="CD259" s="13"/>
      <c r="CE259" s="13"/>
      <c r="CF259" s="13"/>
      <c r="CG259" s="13"/>
      <c r="CH259" s="13"/>
      <c r="CI259" s="13"/>
      <c r="CJ259" s="13"/>
      <c r="CL259" s="21"/>
    </row>
    <row r="260" spans="2:90" ht="16.5" customHeight="1" thickBot="1" x14ac:dyDescent="0.3">
      <c r="B260" s="114" t="s">
        <v>146</v>
      </c>
      <c r="C260" s="114" t="s">
        <v>198</v>
      </c>
      <c r="D260" s="115">
        <v>4</v>
      </c>
      <c r="E260" s="117">
        <f t="shared" si="207"/>
        <v>44451</v>
      </c>
      <c r="F260" s="118">
        <f t="shared" si="208"/>
        <v>0.79722222222222217</v>
      </c>
      <c r="G260" s="22">
        <v>0.80972222222222223</v>
      </c>
      <c r="H260" s="5">
        <f t="shared" si="178"/>
        <v>0.29999999993015081</v>
      </c>
      <c r="I260" s="6">
        <f t="shared" si="179"/>
        <v>44451.797222222223</v>
      </c>
      <c r="J260" s="6">
        <f t="shared" si="180"/>
        <v>44451.80972222222</v>
      </c>
      <c r="K260" s="23" t="s">
        <v>17</v>
      </c>
      <c r="L260" s="3" t="str">
        <f t="shared" si="209"/>
        <v/>
      </c>
      <c r="M260" s="2">
        <f>IF(OR(K260="Rota",K260="Desliza"),(IF((MAX(N$36:N259))&gt;F$17,(MAX(N$36:N259)),F$17)),N259)</f>
        <v>7648</v>
      </c>
      <c r="N260" s="42">
        <v>7681</v>
      </c>
      <c r="O260" s="2">
        <f t="shared" si="210"/>
        <v>33</v>
      </c>
      <c r="P260" s="3">
        <f t="shared" si="211"/>
        <v>110.00000002561137</v>
      </c>
      <c r="Q260" s="24"/>
      <c r="R260" s="24"/>
      <c r="S260" s="24">
        <v>100</v>
      </c>
      <c r="T260" s="132">
        <f t="shared" si="171"/>
        <v>100</v>
      </c>
      <c r="U260" s="25">
        <v>40</v>
      </c>
      <c r="V260" s="25">
        <v>1000</v>
      </c>
      <c r="W260" s="24">
        <v>23</v>
      </c>
      <c r="X260" s="26">
        <v>12</v>
      </c>
      <c r="Y260" s="25">
        <v>2300</v>
      </c>
      <c r="Z260" s="25">
        <v>2300</v>
      </c>
      <c r="AA260" s="3" t="str">
        <f t="shared" si="212"/>
        <v/>
      </c>
      <c r="AB260" s="24"/>
      <c r="AC260" s="26"/>
      <c r="AD260" s="25"/>
      <c r="AE260" s="54"/>
      <c r="AF260" s="54" t="s">
        <v>150</v>
      </c>
      <c r="AG260" s="54"/>
      <c r="AH260" s="54"/>
      <c r="AI260" s="54"/>
      <c r="AJ260" s="54"/>
      <c r="AK260" s="25"/>
      <c r="AL260" s="54">
        <f t="shared" si="172"/>
        <v>60</v>
      </c>
      <c r="AM260" s="200">
        <f t="shared" si="173"/>
        <v>69</v>
      </c>
      <c r="AN260" s="201">
        <f t="shared" si="174"/>
        <v>60</v>
      </c>
      <c r="AO260" s="200" t="str">
        <f t="shared" si="181"/>
        <v/>
      </c>
      <c r="AP260" s="200" t="str">
        <f t="shared" si="175"/>
        <v/>
      </c>
      <c r="AQ260" s="200" t="str">
        <f t="shared" si="176"/>
        <v/>
      </c>
      <c r="AR260" s="200" t="str">
        <f t="shared" si="182"/>
        <v/>
      </c>
      <c r="AS260" s="200" t="str">
        <f t="shared" si="183"/>
        <v/>
      </c>
      <c r="AT260" s="200">
        <f t="shared" si="184"/>
        <v>33</v>
      </c>
      <c r="AU260" s="200">
        <f t="shared" si="185"/>
        <v>0.29999999993015081</v>
      </c>
      <c r="AV260" s="54">
        <v>0.29999999993015081</v>
      </c>
      <c r="AW260" s="200">
        <f t="shared" si="186"/>
        <v>110.00000002561137</v>
      </c>
      <c r="AX260" s="201" t="str">
        <f t="shared" si="187"/>
        <v/>
      </c>
      <c r="AY260" s="7">
        <f t="shared" si="188"/>
        <v>110.00000002561137</v>
      </c>
      <c r="AZ260" s="7" t="str">
        <f t="shared" si="189"/>
        <v/>
      </c>
      <c r="BA260" s="7">
        <f t="shared" si="190"/>
        <v>110.00000002561137</v>
      </c>
      <c r="BB260" s="7" t="str">
        <f t="shared" si="213"/>
        <v/>
      </c>
      <c r="BC260" s="7">
        <f t="shared" si="214"/>
        <v>33</v>
      </c>
      <c r="BD260" s="7" t="str">
        <f t="shared" si="215"/>
        <v/>
      </c>
      <c r="BE260" s="7" t="str">
        <f t="shared" si="216"/>
        <v/>
      </c>
      <c r="BF260" s="7" t="str">
        <f t="shared" si="169"/>
        <v/>
      </c>
      <c r="BG260" s="7">
        <f t="shared" si="170"/>
        <v>33</v>
      </c>
      <c r="BH260" s="7" t="str">
        <f t="shared" si="217"/>
        <v/>
      </c>
      <c r="BI260" s="7" t="str">
        <f t="shared" si="218"/>
        <v/>
      </c>
      <c r="BJ260" s="7" t="str">
        <f t="shared" si="219"/>
        <v/>
      </c>
      <c r="BK260" s="7" t="str">
        <f t="shared" si="191"/>
        <v/>
      </c>
      <c r="BL260" s="7" t="str">
        <f t="shared" si="192"/>
        <v/>
      </c>
      <c r="BM260" s="7" t="str">
        <f t="shared" si="193"/>
        <v/>
      </c>
      <c r="BN260" s="7" t="str">
        <f t="shared" si="194"/>
        <v/>
      </c>
      <c r="BO260" s="7" t="str">
        <f t="shared" si="195"/>
        <v/>
      </c>
      <c r="BP260" s="7" t="str">
        <f t="shared" si="196"/>
        <v/>
      </c>
      <c r="BQ260" s="7" t="str">
        <f t="shared" si="197"/>
        <v/>
      </c>
      <c r="BR260" s="7" t="str">
        <f t="shared" si="198"/>
        <v/>
      </c>
      <c r="BS260" s="7" t="str">
        <f t="shared" si="199"/>
        <v/>
      </c>
      <c r="BT260" s="7" t="str">
        <f t="shared" si="200"/>
        <v/>
      </c>
      <c r="BU260" s="7" t="str">
        <f t="shared" si="201"/>
        <v/>
      </c>
      <c r="BV260" s="7" t="str">
        <f t="shared" si="202"/>
        <v/>
      </c>
      <c r="BW260" s="7" t="str">
        <f t="shared" si="177"/>
        <v/>
      </c>
      <c r="BX260" s="7" t="str">
        <f t="shared" si="203"/>
        <v/>
      </c>
      <c r="BY260" s="7" t="str">
        <f t="shared" si="204"/>
        <v/>
      </c>
      <c r="BZ260" s="7" t="str">
        <f t="shared" si="205"/>
        <v/>
      </c>
      <c r="CA260" s="7" t="str">
        <f t="shared" si="206"/>
        <v/>
      </c>
      <c r="CB260" s="54"/>
      <c r="CC260" s="13"/>
      <c r="CD260" s="13"/>
      <c r="CE260" s="13"/>
      <c r="CF260" s="13"/>
      <c r="CG260" s="13"/>
      <c r="CH260" s="13"/>
      <c r="CI260" s="13"/>
      <c r="CJ260" s="13"/>
      <c r="CL260" s="21"/>
    </row>
    <row r="261" spans="2:90" ht="16.5" customHeight="1" thickBot="1" x14ac:dyDescent="0.3">
      <c r="B261" s="114" t="s">
        <v>146</v>
      </c>
      <c r="C261" s="114" t="s">
        <v>198</v>
      </c>
      <c r="D261" s="115">
        <v>4</v>
      </c>
      <c r="E261" s="117">
        <f t="shared" si="207"/>
        <v>44451</v>
      </c>
      <c r="F261" s="118">
        <f t="shared" si="208"/>
        <v>0.80972222222222223</v>
      </c>
      <c r="G261" s="22">
        <v>0.81319444444444444</v>
      </c>
      <c r="H261" s="5">
        <f t="shared" si="178"/>
        <v>8.3333333430346102E-2</v>
      </c>
      <c r="I261" s="6">
        <f t="shared" si="179"/>
        <v>44451.80972222222</v>
      </c>
      <c r="J261" s="6">
        <f t="shared" si="180"/>
        <v>44451.813194444447</v>
      </c>
      <c r="K261" s="23" t="s">
        <v>141</v>
      </c>
      <c r="L261" s="3" t="str">
        <f t="shared" si="209"/>
        <v/>
      </c>
      <c r="M261" s="2">
        <f>IF(OR(K261="Rota",K261="Desliza"),(IF((MAX(N$36:N260))&gt;F$17,(MAX(N$36:N260)),F$17)),N260)</f>
        <v>7681</v>
      </c>
      <c r="N261" s="42">
        <v>7681</v>
      </c>
      <c r="O261" s="2">
        <f t="shared" si="210"/>
        <v>0</v>
      </c>
      <c r="P261" s="3" t="str">
        <f t="shared" si="211"/>
        <v/>
      </c>
      <c r="Q261" s="24"/>
      <c r="R261" s="24"/>
      <c r="S261" s="24"/>
      <c r="T261" s="132" t="str">
        <f t="shared" si="171"/>
        <v/>
      </c>
      <c r="U261" s="25"/>
      <c r="V261" s="25"/>
      <c r="W261" s="24"/>
      <c r="X261" s="26"/>
      <c r="Y261" s="25"/>
      <c r="Z261" s="25"/>
      <c r="AA261" s="3" t="str">
        <f t="shared" si="212"/>
        <v/>
      </c>
      <c r="AB261" s="24"/>
      <c r="AC261" s="26"/>
      <c r="AD261" s="25"/>
      <c r="AE261" s="54"/>
      <c r="AF261" s="54" t="s">
        <v>150</v>
      </c>
      <c r="AG261" s="54"/>
      <c r="AH261" s="54"/>
      <c r="AI261" s="54"/>
      <c r="AJ261" s="54"/>
      <c r="AK261" s="25"/>
      <c r="AL261" s="54" t="str">
        <f t="shared" si="172"/>
        <v/>
      </c>
      <c r="AM261" s="200" t="str">
        <f t="shared" si="173"/>
        <v/>
      </c>
      <c r="AN261" s="201" t="str">
        <f t="shared" si="174"/>
        <v/>
      </c>
      <c r="AO261" s="200" t="str">
        <f t="shared" si="181"/>
        <v/>
      </c>
      <c r="AP261" s="200" t="str">
        <f t="shared" si="175"/>
        <v/>
      </c>
      <c r="AQ261" s="200">
        <f t="shared" si="176"/>
        <v>8.3000000000000004E-2</v>
      </c>
      <c r="AR261" s="200" t="str">
        <f t="shared" si="182"/>
        <v/>
      </c>
      <c r="AS261" s="200" t="str">
        <f t="shared" si="183"/>
        <v/>
      </c>
      <c r="AT261" s="200" t="str">
        <f t="shared" si="184"/>
        <v/>
      </c>
      <c r="AU261" s="200">
        <f t="shared" si="185"/>
        <v>8.3333333430346102E-2</v>
      </c>
      <c r="AV261" s="54">
        <v>1.1333333333604969</v>
      </c>
      <c r="AW261" s="200" t="str">
        <f t="shared" si="186"/>
        <v/>
      </c>
      <c r="AX261" s="201" t="str">
        <f t="shared" si="187"/>
        <v/>
      </c>
      <c r="AY261" s="7" t="str">
        <f t="shared" si="188"/>
        <v/>
      </c>
      <c r="AZ261" s="7" t="str">
        <f t="shared" si="189"/>
        <v/>
      </c>
      <c r="BA261" s="7" t="str">
        <f t="shared" si="190"/>
        <v/>
      </c>
      <c r="BB261" s="7" t="str">
        <f t="shared" si="213"/>
        <v/>
      </c>
      <c r="BC261" s="7" t="str">
        <f t="shared" si="214"/>
        <v/>
      </c>
      <c r="BD261" s="7" t="str">
        <f t="shared" si="215"/>
        <v/>
      </c>
      <c r="BE261" s="7" t="str">
        <f t="shared" si="216"/>
        <v/>
      </c>
      <c r="BF261" s="7" t="str">
        <f t="shared" si="169"/>
        <v/>
      </c>
      <c r="BG261" s="7" t="str">
        <f t="shared" si="170"/>
        <v/>
      </c>
      <c r="BH261" s="7" t="str">
        <f t="shared" si="217"/>
        <v/>
      </c>
      <c r="BI261" s="7" t="str">
        <f t="shared" si="218"/>
        <v/>
      </c>
      <c r="BJ261" s="7" t="str">
        <f t="shared" si="219"/>
        <v/>
      </c>
      <c r="BK261" s="7" t="str">
        <f t="shared" si="191"/>
        <v/>
      </c>
      <c r="BL261" s="7" t="str">
        <f t="shared" si="192"/>
        <v/>
      </c>
      <c r="BM261" s="7" t="str">
        <f t="shared" si="193"/>
        <v/>
      </c>
      <c r="BN261" s="7" t="str">
        <f t="shared" si="194"/>
        <v/>
      </c>
      <c r="BO261" s="7" t="str">
        <f t="shared" si="195"/>
        <v/>
      </c>
      <c r="BP261" s="7" t="str">
        <f t="shared" si="196"/>
        <v/>
      </c>
      <c r="BQ261" s="7" t="str">
        <f t="shared" si="197"/>
        <v/>
      </c>
      <c r="BR261" s="7" t="str">
        <f t="shared" si="198"/>
        <v/>
      </c>
      <c r="BS261" s="7" t="str">
        <f t="shared" si="199"/>
        <v/>
      </c>
      <c r="BT261" s="7" t="str">
        <f t="shared" si="200"/>
        <v/>
      </c>
      <c r="BU261" s="7" t="str">
        <f t="shared" si="201"/>
        <v/>
      </c>
      <c r="BV261" s="7" t="str">
        <f t="shared" si="202"/>
        <v/>
      </c>
      <c r="BW261" s="7">
        <f t="shared" si="177"/>
        <v>8.3333333430346102E-2</v>
      </c>
      <c r="BX261" s="7" t="str">
        <f t="shared" si="203"/>
        <v/>
      </c>
      <c r="BY261" s="7" t="str">
        <f t="shared" si="204"/>
        <v/>
      </c>
      <c r="BZ261" s="7" t="str">
        <f t="shared" si="205"/>
        <v/>
      </c>
      <c r="CA261" s="7" t="str">
        <f t="shared" si="206"/>
        <v/>
      </c>
      <c r="CB261" s="54"/>
      <c r="CC261" s="13"/>
      <c r="CD261" s="13"/>
      <c r="CE261" s="13"/>
      <c r="CF261" s="13"/>
      <c r="CG261" s="13"/>
      <c r="CH261" s="13"/>
      <c r="CI261" s="13"/>
      <c r="CJ261" s="13"/>
      <c r="CL261" s="21"/>
    </row>
    <row r="262" spans="2:90" ht="16.5" customHeight="1" thickBot="1" x14ac:dyDescent="0.3">
      <c r="B262" s="114" t="s">
        <v>146</v>
      </c>
      <c r="C262" s="114" t="s">
        <v>198</v>
      </c>
      <c r="D262" s="115">
        <v>4</v>
      </c>
      <c r="E262" s="117">
        <f t="shared" si="207"/>
        <v>44451</v>
      </c>
      <c r="F262" s="118">
        <f t="shared" si="208"/>
        <v>0.81319444444444444</v>
      </c>
      <c r="G262" s="22">
        <v>0.82291666666666663</v>
      </c>
      <c r="H262" s="5">
        <f t="shared" si="178"/>
        <v>0.23333333322079852</v>
      </c>
      <c r="I262" s="6">
        <f t="shared" si="179"/>
        <v>44451.813194444447</v>
      </c>
      <c r="J262" s="6">
        <f t="shared" si="180"/>
        <v>44451.822916666664</v>
      </c>
      <c r="K262" s="23" t="s">
        <v>17</v>
      </c>
      <c r="L262" s="3" t="str">
        <f t="shared" si="209"/>
        <v/>
      </c>
      <c r="M262" s="2">
        <f>IF(OR(K262="Rota",K262="Desliza"),(IF((MAX(N$36:N261))&gt;F$17,(MAX(N$36:N261)),F$17)),N261)</f>
        <v>7681</v>
      </c>
      <c r="N262" s="42">
        <v>7696</v>
      </c>
      <c r="O262" s="2">
        <f t="shared" si="210"/>
        <v>15</v>
      </c>
      <c r="P262" s="3">
        <f t="shared" si="211"/>
        <v>64.285714316718781</v>
      </c>
      <c r="Q262" s="24"/>
      <c r="R262" s="24"/>
      <c r="S262" s="24">
        <v>100</v>
      </c>
      <c r="T262" s="132">
        <f t="shared" si="171"/>
        <v>100</v>
      </c>
      <c r="U262" s="25">
        <v>38</v>
      </c>
      <c r="V262" s="25">
        <v>1000</v>
      </c>
      <c r="W262" s="24">
        <v>25</v>
      </c>
      <c r="X262" s="26">
        <v>12</v>
      </c>
      <c r="Y262" s="25">
        <v>2300</v>
      </c>
      <c r="Z262" s="25">
        <v>2300</v>
      </c>
      <c r="AA262" s="3" t="str">
        <f t="shared" si="212"/>
        <v/>
      </c>
      <c r="AB262" s="24"/>
      <c r="AC262" s="26"/>
      <c r="AD262" s="25"/>
      <c r="AE262" s="54"/>
      <c r="AF262" s="54" t="s">
        <v>150</v>
      </c>
      <c r="AG262" s="54"/>
      <c r="AH262" s="54"/>
      <c r="AI262" s="54"/>
      <c r="AJ262" s="54"/>
      <c r="AK262" s="25"/>
      <c r="AL262" s="54">
        <f t="shared" si="172"/>
        <v>60</v>
      </c>
      <c r="AM262" s="200">
        <f t="shared" si="173"/>
        <v>69</v>
      </c>
      <c r="AN262" s="201">
        <f t="shared" si="174"/>
        <v>60</v>
      </c>
      <c r="AO262" s="200" t="str">
        <f t="shared" si="181"/>
        <v/>
      </c>
      <c r="AP262" s="200" t="str">
        <f t="shared" si="175"/>
        <v/>
      </c>
      <c r="AQ262" s="200" t="str">
        <f t="shared" si="176"/>
        <v/>
      </c>
      <c r="AR262" s="200" t="str">
        <f t="shared" si="182"/>
        <v/>
      </c>
      <c r="AS262" s="200" t="str">
        <f t="shared" si="183"/>
        <v/>
      </c>
      <c r="AT262" s="200">
        <f t="shared" si="184"/>
        <v>15</v>
      </c>
      <c r="AU262" s="200">
        <f t="shared" si="185"/>
        <v>0.23333333322079852</v>
      </c>
      <c r="AV262" s="54">
        <v>0.31666666665114462</v>
      </c>
      <c r="AW262" s="200">
        <f t="shared" si="186"/>
        <v>47.368421054953437</v>
      </c>
      <c r="AX262" s="201" t="str">
        <f t="shared" si="187"/>
        <v/>
      </c>
      <c r="AY262" s="7">
        <f t="shared" si="188"/>
        <v>64.285714316718781</v>
      </c>
      <c r="AZ262" s="7" t="str">
        <f t="shared" si="189"/>
        <v/>
      </c>
      <c r="BA262" s="7">
        <f t="shared" si="190"/>
        <v>47.368421054953437</v>
      </c>
      <c r="BB262" s="7" t="str">
        <f t="shared" si="213"/>
        <v/>
      </c>
      <c r="BC262" s="7">
        <f t="shared" si="214"/>
        <v>15</v>
      </c>
      <c r="BD262" s="7" t="str">
        <f t="shared" si="215"/>
        <v/>
      </c>
      <c r="BE262" s="7" t="str">
        <f t="shared" si="216"/>
        <v/>
      </c>
      <c r="BF262" s="7" t="str">
        <f t="shared" si="169"/>
        <v/>
      </c>
      <c r="BG262" s="7">
        <f t="shared" si="170"/>
        <v>15</v>
      </c>
      <c r="BH262" s="7" t="str">
        <f t="shared" si="217"/>
        <v/>
      </c>
      <c r="BI262" s="7" t="str">
        <f t="shared" si="218"/>
        <v/>
      </c>
      <c r="BJ262" s="7" t="str">
        <f t="shared" si="219"/>
        <v/>
      </c>
      <c r="BK262" s="7" t="str">
        <f t="shared" si="191"/>
        <v/>
      </c>
      <c r="BL262" s="7" t="str">
        <f t="shared" si="192"/>
        <v/>
      </c>
      <c r="BM262" s="7" t="str">
        <f t="shared" si="193"/>
        <v/>
      </c>
      <c r="BN262" s="7" t="str">
        <f t="shared" si="194"/>
        <v/>
      </c>
      <c r="BO262" s="7" t="str">
        <f t="shared" si="195"/>
        <v/>
      </c>
      <c r="BP262" s="7" t="str">
        <f t="shared" si="196"/>
        <v/>
      </c>
      <c r="BQ262" s="7" t="str">
        <f t="shared" si="197"/>
        <v/>
      </c>
      <c r="BR262" s="7" t="str">
        <f t="shared" si="198"/>
        <v/>
      </c>
      <c r="BS262" s="7" t="str">
        <f t="shared" si="199"/>
        <v/>
      </c>
      <c r="BT262" s="7" t="str">
        <f t="shared" si="200"/>
        <v/>
      </c>
      <c r="BU262" s="7" t="str">
        <f t="shared" si="201"/>
        <v/>
      </c>
      <c r="BV262" s="7" t="str">
        <f t="shared" si="202"/>
        <v/>
      </c>
      <c r="BW262" s="7" t="str">
        <f t="shared" si="177"/>
        <v/>
      </c>
      <c r="BX262" s="7" t="str">
        <f t="shared" si="203"/>
        <v/>
      </c>
      <c r="BY262" s="7" t="str">
        <f t="shared" si="204"/>
        <v/>
      </c>
      <c r="BZ262" s="7" t="str">
        <f t="shared" si="205"/>
        <v/>
      </c>
      <c r="CA262" s="7" t="str">
        <f t="shared" si="206"/>
        <v/>
      </c>
      <c r="CB262" s="54"/>
      <c r="CC262" s="13"/>
      <c r="CD262" s="13"/>
      <c r="CE262" s="13"/>
      <c r="CF262" s="13"/>
      <c r="CG262" s="13"/>
      <c r="CH262" s="13"/>
      <c r="CI262" s="13"/>
      <c r="CJ262" s="13"/>
      <c r="CL262" s="21"/>
    </row>
    <row r="263" spans="2:90" ht="16.5" customHeight="1" thickBot="1" x14ac:dyDescent="0.3">
      <c r="B263" s="114" t="s">
        <v>146</v>
      </c>
      <c r="C263" s="114" t="s">
        <v>198</v>
      </c>
      <c r="D263" s="115">
        <v>4</v>
      </c>
      <c r="E263" s="117">
        <f t="shared" si="207"/>
        <v>44451</v>
      </c>
      <c r="F263" s="118">
        <f t="shared" si="208"/>
        <v>0.82291666666666663</v>
      </c>
      <c r="G263" s="22">
        <v>0.83124999999999993</v>
      </c>
      <c r="H263" s="5">
        <f t="shared" si="178"/>
        <v>0.20000000012805685</v>
      </c>
      <c r="I263" s="6">
        <f t="shared" si="179"/>
        <v>44451.822916666664</v>
      </c>
      <c r="J263" s="6">
        <f t="shared" si="180"/>
        <v>44451.831250000003</v>
      </c>
      <c r="K263" s="23" t="s">
        <v>5</v>
      </c>
      <c r="L263" s="3" t="str">
        <f t="shared" si="209"/>
        <v/>
      </c>
      <c r="M263" s="2">
        <f>IF(OR(K263="Rota",K263="Desliza"),(IF((MAX(N$36:N262))&gt;F$17,(MAX(N$36:N262)),F$17)),N262)</f>
        <v>7696</v>
      </c>
      <c r="N263" s="42">
        <v>7696</v>
      </c>
      <c r="O263" s="2">
        <f t="shared" si="210"/>
        <v>0</v>
      </c>
      <c r="P263" s="3" t="str">
        <f t="shared" si="211"/>
        <v/>
      </c>
      <c r="Q263" s="24"/>
      <c r="R263" s="24"/>
      <c r="S263" s="24"/>
      <c r="T263" s="132" t="str">
        <f t="shared" si="171"/>
        <v/>
      </c>
      <c r="U263" s="25"/>
      <c r="V263" s="25"/>
      <c r="W263" s="24"/>
      <c r="X263" s="26"/>
      <c r="Y263" s="25"/>
      <c r="Z263" s="25"/>
      <c r="AA263" s="3" t="str">
        <f t="shared" si="212"/>
        <v/>
      </c>
      <c r="AB263" s="24"/>
      <c r="AC263" s="26"/>
      <c r="AD263" s="25"/>
      <c r="AE263" s="54"/>
      <c r="AF263" s="54" t="s">
        <v>150</v>
      </c>
      <c r="AG263" s="54"/>
      <c r="AH263" s="54"/>
      <c r="AI263" s="54"/>
      <c r="AJ263" s="54"/>
      <c r="AK263" s="25" t="s">
        <v>320</v>
      </c>
      <c r="AL263" s="54" t="str">
        <f t="shared" si="172"/>
        <v/>
      </c>
      <c r="AM263" s="200" t="str">
        <f t="shared" si="173"/>
        <v/>
      </c>
      <c r="AN263" s="201" t="str">
        <f t="shared" si="174"/>
        <v/>
      </c>
      <c r="AO263" s="200" t="str">
        <f t="shared" si="181"/>
        <v/>
      </c>
      <c r="AP263" s="200" t="str">
        <f t="shared" si="175"/>
        <v/>
      </c>
      <c r="AQ263" s="200" t="str">
        <f t="shared" si="176"/>
        <v/>
      </c>
      <c r="AR263" s="200">
        <f t="shared" si="182"/>
        <v>0.05</v>
      </c>
      <c r="AS263" s="200" t="str">
        <f t="shared" si="183"/>
        <v/>
      </c>
      <c r="AT263" s="200" t="str">
        <f t="shared" si="184"/>
        <v/>
      </c>
      <c r="AU263" s="200">
        <f t="shared" si="185"/>
        <v>0.20000000012805685</v>
      </c>
      <c r="AV263" s="54" t="s">
        <v>216</v>
      </c>
      <c r="AW263" s="200" t="str">
        <f t="shared" si="186"/>
        <v/>
      </c>
      <c r="AX263" s="201" t="str">
        <f t="shared" si="187"/>
        <v/>
      </c>
      <c r="AY263" s="7" t="str">
        <f t="shared" si="188"/>
        <v/>
      </c>
      <c r="AZ263" s="7" t="str">
        <f t="shared" si="189"/>
        <v/>
      </c>
      <c r="BA263" s="7" t="str">
        <f t="shared" si="190"/>
        <v/>
      </c>
      <c r="BB263" s="7" t="str">
        <f t="shared" si="213"/>
        <v/>
      </c>
      <c r="BC263" s="7" t="str">
        <f t="shared" si="214"/>
        <v/>
      </c>
      <c r="BD263" s="7" t="str">
        <f t="shared" si="215"/>
        <v/>
      </c>
      <c r="BE263" s="7" t="str">
        <f t="shared" si="216"/>
        <v/>
      </c>
      <c r="BF263" s="7" t="str">
        <f t="shared" si="169"/>
        <v/>
      </c>
      <c r="BG263" s="7" t="str">
        <f t="shared" si="170"/>
        <v/>
      </c>
      <c r="BH263" s="7" t="str">
        <f t="shared" si="217"/>
        <v/>
      </c>
      <c r="BI263" s="7" t="str">
        <f t="shared" si="218"/>
        <v/>
      </c>
      <c r="BJ263" s="7" t="str">
        <f t="shared" si="219"/>
        <v/>
      </c>
      <c r="BK263" s="7" t="str">
        <f t="shared" si="191"/>
        <v/>
      </c>
      <c r="BL263" s="7" t="str">
        <f t="shared" si="192"/>
        <v/>
      </c>
      <c r="BM263" s="7" t="str">
        <f t="shared" si="193"/>
        <v/>
      </c>
      <c r="BN263" s="7" t="str">
        <f t="shared" si="194"/>
        <v/>
      </c>
      <c r="BO263" s="7" t="str">
        <f t="shared" si="195"/>
        <v/>
      </c>
      <c r="BP263" s="7" t="str">
        <f t="shared" si="196"/>
        <v/>
      </c>
      <c r="BQ263" s="7" t="str">
        <f t="shared" si="197"/>
        <v/>
      </c>
      <c r="BR263" s="7" t="str">
        <f t="shared" si="198"/>
        <v/>
      </c>
      <c r="BS263" s="7" t="str">
        <f t="shared" si="199"/>
        <v/>
      </c>
      <c r="BT263" s="7" t="str">
        <f t="shared" si="200"/>
        <v/>
      </c>
      <c r="BU263" s="7" t="str">
        <f t="shared" si="201"/>
        <v/>
      </c>
      <c r="BV263" s="7" t="str">
        <f t="shared" si="202"/>
        <v/>
      </c>
      <c r="BW263" s="7" t="str">
        <f t="shared" si="177"/>
        <v/>
      </c>
      <c r="BX263" s="7" t="str">
        <f t="shared" si="203"/>
        <v/>
      </c>
      <c r="BY263" s="7" t="str">
        <f t="shared" si="204"/>
        <v/>
      </c>
      <c r="BZ263" s="7" t="str">
        <f t="shared" si="205"/>
        <v/>
      </c>
      <c r="CA263" s="7">
        <f t="shared" si="206"/>
        <v>0.20000000012805685</v>
      </c>
      <c r="CB263" s="54"/>
      <c r="CC263" s="13"/>
      <c r="CD263" s="13"/>
      <c r="CE263" s="13"/>
      <c r="CF263" s="13"/>
      <c r="CG263" s="13"/>
      <c r="CH263" s="13"/>
      <c r="CI263" s="13"/>
      <c r="CJ263" s="13"/>
      <c r="CL263" s="21"/>
    </row>
    <row r="264" spans="2:90" ht="16.5" customHeight="1" thickBot="1" x14ac:dyDescent="0.3">
      <c r="B264" s="114" t="s">
        <v>146</v>
      </c>
      <c r="C264" s="114" t="s">
        <v>198</v>
      </c>
      <c r="D264" s="115">
        <v>4</v>
      </c>
      <c r="E264" s="117">
        <f t="shared" si="207"/>
        <v>44451</v>
      </c>
      <c r="F264" s="118">
        <f t="shared" si="208"/>
        <v>0.83124999999999993</v>
      </c>
      <c r="G264" s="22">
        <v>0.84791666666666676</v>
      </c>
      <c r="H264" s="5">
        <f t="shared" si="178"/>
        <v>0.39999999990686774</v>
      </c>
      <c r="I264" s="6">
        <f t="shared" si="179"/>
        <v>44451.831250000003</v>
      </c>
      <c r="J264" s="6">
        <f t="shared" si="180"/>
        <v>44451.847916666666</v>
      </c>
      <c r="K264" s="23" t="s">
        <v>17</v>
      </c>
      <c r="L264" s="3" t="str">
        <f t="shared" si="209"/>
        <v/>
      </c>
      <c r="M264" s="2">
        <f>IF(OR(K264="Rota",K264="Desliza"),(IF((MAX(N$36:N263))&gt;F$17,(MAX(N$36:N263)),F$17)),N263)</f>
        <v>7696</v>
      </c>
      <c r="N264" s="42">
        <v>7752</v>
      </c>
      <c r="O264" s="2">
        <f t="shared" si="210"/>
        <v>56</v>
      </c>
      <c r="P264" s="3">
        <f t="shared" si="211"/>
        <v>140.00000003259629</v>
      </c>
      <c r="Q264" s="24"/>
      <c r="R264" s="24"/>
      <c r="S264" s="24">
        <v>100</v>
      </c>
      <c r="T264" s="132">
        <f t="shared" si="171"/>
        <v>100</v>
      </c>
      <c r="U264" s="25">
        <v>37</v>
      </c>
      <c r="V264" s="25">
        <v>1100</v>
      </c>
      <c r="W264" s="24">
        <v>24</v>
      </c>
      <c r="X264" s="26">
        <v>12</v>
      </c>
      <c r="Y264" s="25">
        <v>2920</v>
      </c>
      <c r="Z264" s="25">
        <v>2920</v>
      </c>
      <c r="AA264" s="3" t="str">
        <f t="shared" si="212"/>
        <v/>
      </c>
      <c r="AB264" s="24"/>
      <c r="AC264" s="26"/>
      <c r="AD264" s="25"/>
      <c r="AE264" s="54"/>
      <c r="AF264" s="54" t="s">
        <v>150</v>
      </c>
      <c r="AG264" s="54"/>
      <c r="AH264" s="54"/>
      <c r="AI264" s="54"/>
      <c r="AJ264" s="54"/>
      <c r="AK264" s="25"/>
      <c r="AL264" s="54">
        <f t="shared" si="172"/>
        <v>60</v>
      </c>
      <c r="AM264" s="200">
        <f t="shared" si="173"/>
        <v>67</v>
      </c>
      <c r="AN264" s="201">
        <f t="shared" si="174"/>
        <v>60</v>
      </c>
      <c r="AO264" s="200" t="str">
        <f t="shared" si="181"/>
        <v/>
      </c>
      <c r="AP264" s="200" t="str">
        <f t="shared" si="175"/>
        <v/>
      </c>
      <c r="AQ264" s="200" t="str">
        <f t="shared" si="176"/>
        <v/>
      </c>
      <c r="AR264" s="200" t="str">
        <f t="shared" si="182"/>
        <v/>
      </c>
      <c r="AS264" s="200" t="str">
        <f t="shared" si="183"/>
        <v/>
      </c>
      <c r="AT264" s="200">
        <f t="shared" si="184"/>
        <v>56</v>
      </c>
      <c r="AU264" s="200">
        <f t="shared" si="185"/>
        <v>0.39999999990686774</v>
      </c>
      <c r="AV264" s="54">
        <v>0.6000000000349246</v>
      </c>
      <c r="AW264" s="200">
        <f t="shared" si="186"/>
        <v>93.333333327900618</v>
      </c>
      <c r="AX264" s="201" t="str">
        <f t="shared" si="187"/>
        <v/>
      </c>
      <c r="AY264" s="7">
        <f t="shared" si="188"/>
        <v>140.00000003259629</v>
      </c>
      <c r="AZ264" s="7" t="str">
        <f t="shared" si="189"/>
        <v/>
      </c>
      <c r="BA264" s="7">
        <f t="shared" si="190"/>
        <v>93.333333327900618</v>
      </c>
      <c r="BB264" s="7" t="str">
        <f t="shared" si="213"/>
        <v/>
      </c>
      <c r="BC264" s="7">
        <f t="shared" si="214"/>
        <v>56</v>
      </c>
      <c r="BD264" s="7" t="str">
        <f t="shared" si="215"/>
        <v/>
      </c>
      <c r="BE264" s="7" t="str">
        <f t="shared" si="216"/>
        <v/>
      </c>
      <c r="BF264" s="7" t="str">
        <f t="shared" si="169"/>
        <v/>
      </c>
      <c r="BG264" s="7">
        <f t="shared" si="170"/>
        <v>56</v>
      </c>
      <c r="BH264" s="7" t="str">
        <f t="shared" si="217"/>
        <v/>
      </c>
      <c r="BI264" s="7" t="str">
        <f t="shared" si="218"/>
        <v/>
      </c>
      <c r="BJ264" s="7" t="str">
        <f t="shared" si="219"/>
        <v/>
      </c>
      <c r="BK264" s="7" t="str">
        <f t="shared" si="191"/>
        <v/>
      </c>
      <c r="BL264" s="7" t="str">
        <f t="shared" si="192"/>
        <v/>
      </c>
      <c r="BM264" s="7" t="str">
        <f t="shared" si="193"/>
        <v/>
      </c>
      <c r="BN264" s="7" t="str">
        <f t="shared" si="194"/>
        <v/>
      </c>
      <c r="BO264" s="7" t="str">
        <f t="shared" si="195"/>
        <v/>
      </c>
      <c r="BP264" s="7" t="str">
        <f t="shared" si="196"/>
        <v/>
      </c>
      <c r="BQ264" s="7" t="str">
        <f t="shared" si="197"/>
        <v/>
      </c>
      <c r="BR264" s="7" t="str">
        <f t="shared" si="198"/>
        <v/>
      </c>
      <c r="BS264" s="7" t="str">
        <f t="shared" si="199"/>
        <v/>
      </c>
      <c r="BT264" s="7" t="str">
        <f t="shared" si="200"/>
        <v/>
      </c>
      <c r="BU264" s="7" t="str">
        <f t="shared" si="201"/>
        <v/>
      </c>
      <c r="BV264" s="7" t="str">
        <f t="shared" si="202"/>
        <v/>
      </c>
      <c r="BW264" s="7" t="str">
        <f t="shared" si="177"/>
        <v/>
      </c>
      <c r="BX264" s="7" t="str">
        <f t="shared" si="203"/>
        <v/>
      </c>
      <c r="BY264" s="7" t="str">
        <f t="shared" si="204"/>
        <v/>
      </c>
      <c r="BZ264" s="7" t="str">
        <f t="shared" si="205"/>
        <v/>
      </c>
      <c r="CA264" s="7" t="str">
        <f t="shared" si="206"/>
        <v/>
      </c>
      <c r="CB264" s="54"/>
      <c r="CC264" s="13"/>
      <c r="CD264" s="13"/>
      <c r="CE264" s="13"/>
      <c r="CF264" s="13"/>
      <c r="CG264" s="13"/>
      <c r="CH264" s="13"/>
      <c r="CI264" s="13"/>
      <c r="CJ264" s="13"/>
      <c r="CL264" s="21"/>
    </row>
    <row r="265" spans="2:90" ht="16.5" customHeight="1" thickBot="1" x14ac:dyDescent="0.3">
      <c r="B265" s="114" t="s">
        <v>146</v>
      </c>
      <c r="C265" s="114" t="s">
        <v>198</v>
      </c>
      <c r="D265" s="115">
        <v>4</v>
      </c>
      <c r="E265" s="117">
        <f t="shared" si="207"/>
        <v>44451</v>
      </c>
      <c r="F265" s="118">
        <f t="shared" si="208"/>
        <v>0.84791666666666676</v>
      </c>
      <c r="G265" s="22">
        <v>0.85138888888888886</v>
      </c>
      <c r="H265" s="5">
        <f t="shared" si="178"/>
        <v>8.3333333430346102E-2</v>
      </c>
      <c r="I265" s="6">
        <f t="shared" si="179"/>
        <v>44451.847916666666</v>
      </c>
      <c r="J265" s="6">
        <f t="shared" si="180"/>
        <v>44451.851388888892</v>
      </c>
      <c r="K265" s="23" t="s">
        <v>20</v>
      </c>
      <c r="L265" s="3" t="str">
        <f t="shared" si="209"/>
        <v/>
      </c>
      <c r="M265" s="2">
        <f>IF(OR(K265="Rota",K265="Desliza"),(IF((MAX(N$36:N264))&gt;F$17,(MAX(N$36:N264)),F$17)),N264)</f>
        <v>7752</v>
      </c>
      <c r="N265" s="42">
        <v>7752</v>
      </c>
      <c r="O265" s="2">
        <f t="shared" si="210"/>
        <v>0</v>
      </c>
      <c r="P265" s="3" t="str">
        <f t="shared" si="211"/>
        <v/>
      </c>
      <c r="Q265" s="24"/>
      <c r="R265" s="24"/>
      <c r="S265" s="24"/>
      <c r="T265" s="132" t="str">
        <f t="shared" si="171"/>
        <v/>
      </c>
      <c r="U265" s="25"/>
      <c r="V265" s="25"/>
      <c r="W265" s="24"/>
      <c r="X265" s="26"/>
      <c r="Y265" s="25"/>
      <c r="Z265" s="25"/>
      <c r="AA265" s="3" t="str">
        <f t="shared" si="212"/>
        <v/>
      </c>
      <c r="AB265" s="24"/>
      <c r="AC265" s="26"/>
      <c r="AD265" s="25"/>
      <c r="AE265" s="54"/>
      <c r="AF265" s="54" t="s">
        <v>150</v>
      </c>
      <c r="AG265" s="54"/>
      <c r="AH265" s="54"/>
      <c r="AI265" s="54"/>
      <c r="AJ265" s="54"/>
      <c r="AK265" s="25" t="s">
        <v>319</v>
      </c>
      <c r="AL265" s="54" t="str">
        <f t="shared" si="172"/>
        <v/>
      </c>
      <c r="AM265" s="200" t="str">
        <f t="shared" si="173"/>
        <v/>
      </c>
      <c r="AN265" s="201" t="str">
        <f t="shared" si="174"/>
        <v/>
      </c>
      <c r="AO265" s="200" t="str">
        <f t="shared" si="181"/>
        <v/>
      </c>
      <c r="AP265" s="200" t="str">
        <f t="shared" si="175"/>
        <v/>
      </c>
      <c r="AQ265" s="200" t="str">
        <f t="shared" si="176"/>
        <v/>
      </c>
      <c r="AR265" s="200" t="str">
        <f t="shared" si="182"/>
        <v/>
      </c>
      <c r="AS265" s="200" t="str">
        <f t="shared" si="183"/>
        <v/>
      </c>
      <c r="AT265" s="200" t="str">
        <f t="shared" si="184"/>
        <v/>
      </c>
      <c r="AU265" s="200" t="str">
        <f t="shared" si="185"/>
        <v/>
      </c>
      <c r="AV265" s="54">
        <v>1.1166666666395031</v>
      </c>
      <c r="AW265" s="200" t="str">
        <f t="shared" si="186"/>
        <v/>
      </c>
      <c r="AX265" s="201" t="str">
        <f t="shared" si="187"/>
        <v/>
      </c>
      <c r="AY265" s="7" t="str">
        <f t="shared" si="188"/>
        <v/>
      </c>
      <c r="AZ265" s="7" t="str">
        <f t="shared" si="189"/>
        <v/>
      </c>
      <c r="BA265" s="7" t="str">
        <f t="shared" si="190"/>
        <v/>
      </c>
      <c r="BB265" s="7" t="str">
        <f t="shared" si="213"/>
        <v/>
      </c>
      <c r="BC265" s="7" t="str">
        <f t="shared" si="214"/>
        <v/>
      </c>
      <c r="BD265" s="7" t="str">
        <f t="shared" si="215"/>
        <v/>
      </c>
      <c r="BE265" s="7" t="str">
        <f t="shared" si="216"/>
        <v/>
      </c>
      <c r="BF265" s="7" t="str">
        <f t="shared" si="169"/>
        <v/>
      </c>
      <c r="BG265" s="7" t="str">
        <f t="shared" si="170"/>
        <v/>
      </c>
      <c r="BH265" s="7" t="str">
        <f t="shared" si="217"/>
        <v/>
      </c>
      <c r="BI265" s="7" t="str">
        <f t="shared" si="218"/>
        <v/>
      </c>
      <c r="BJ265" s="7" t="str">
        <f t="shared" si="219"/>
        <v/>
      </c>
      <c r="BK265" s="7" t="str">
        <f t="shared" si="191"/>
        <v/>
      </c>
      <c r="BL265" s="7" t="str">
        <f t="shared" si="192"/>
        <v/>
      </c>
      <c r="BM265" s="7" t="str">
        <f t="shared" si="193"/>
        <v/>
      </c>
      <c r="BN265" s="7" t="str">
        <f t="shared" si="194"/>
        <v/>
      </c>
      <c r="BO265" s="7" t="str">
        <f t="shared" si="195"/>
        <v/>
      </c>
      <c r="BP265" s="7" t="str">
        <f t="shared" si="196"/>
        <v/>
      </c>
      <c r="BQ265" s="7" t="str">
        <f t="shared" si="197"/>
        <v/>
      </c>
      <c r="BR265" s="7" t="str">
        <f t="shared" si="198"/>
        <v/>
      </c>
      <c r="BS265" s="7" t="str">
        <f t="shared" si="199"/>
        <v/>
      </c>
      <c r="BT265" s="7" t="str">
        <f t="shared" si="200"/>
        <v/>
      </c>
      <c r="BU265" s="7" t="str">
        <f t="shared" si="201"/>
        <v/>
      </c>
      <c r="BV265" s="7" t="str">
        <f t="shared" si="202"/>
        <v/>
      </c>
      <c r="BW265" s="7" t="str">
        <f t="shared" si="177"/>
        <v/>
      </c>
      <c r="BX265" s="7" t="str">
        <f t="shared" si="203"/>
        <v/>
      </c>
      <c r="BY265" s="7" t="str">
        <f t="shared" si="204"/>
        <v/>
      </c>
      <c r="BZ265" s="7" t="str">
        <f t="shared" si="205"/>
        <v/>
      </c>
      <c r="CA265" s="7" t="str">
        <f t="shared" si="206"/>
        <v/>
      </c>
      <c r="CB265" s="54"/>
      <c r="CC265" s="13"/>
      <c r="CD265" s="13"/>
      <c r="CE265" s="13"/>
      <c r="CF265" s="13"/>
      <c r="CG265" s="13"/>
      <c r="CH265" s="13"/>
      <c r="CI265" s="13"/>
      <c r="CJ265" s="13"/>
      <c r="CL265" s="21"/>
    </row>
    <row r="266" spans="2:90" ht="16.5" customHeight="1" thickBot="1" x14ac:dyDescent="0.3">
      <c r="B266" s="114" t="s">
        <v>146</v>
      </c>
      <c r="C266" s="114" t="s">
        <v>198</v>
      </c>
      <c r="D266" s="115">
        <v>4</v>
      </c>
      <c r="E266" s="117">
        <f t="shared" si="207"/>
        <v>44451</v>
      </c>
      <c r="F266" s="118">
        <f t="shared" si="208"/>
        <v>0.85138888888888886</v>
      </c>
      <c r="G266" s="22">
        <v>0.85833333333333339</v>
      </c>
      <c r="H266" s="5">
        <f t="shared" si="178"/>
        <v>0.16666666651144624</v>
      </c>
      <c r="I266" s="6">
        <f t="shared" si="179"/>
        <v>44451.851388888892</v>
      </c>
      <c r="J266" s="6">
        <f t="shared" si="180"/>
        <v>44451.85833333333</v>
      </c>
      <c r="K266" s="23" t="s">
        <v>17</v>
      </c>
      <c r="L266" s="3" t="str">
        <f t="shared" si="209"/>
        <v/>
      </c>
      <c r="M266" s="2">
        <f>IF(OR(K266="Rota",K266="Desliza"),(IF((MAX(N$36:N265))&gt;F$17,(MAX(N$36:N265)),F$17)),N265)</f>
        <v>7752</v>
      </c>
      <c r="N266" s="42">
        <v>7773</v>
      </c>
      <c r="O266" s="2">
        <f t="shared" si="210"/>
        <v>21</v>
      </c>
      <c r="P266" s="3">
        <f t="shared" si="211"/>
        <v>126.00000011734664</v>
      </c>
      <c r="Q266" s="24"/>
      <c r="R266" s="24"/>
      <c r="S266" s="24">
        <v>100</v>
      </c>
      <c r="T266" s="132">
        <f t="shared" si="171"/>
        <v>100</v>
      </c>
      <c r="U266" s="25">
        <v>40</v>
      </c>
      <c r="V266" s="25">
        <v>1000</v>
      </c>
      <c r="W266" s="24">
        <v>23</v>
      </c>
      <c r="X266" s="26">
        <v>12</v>
      </c>
      <c r="Y266" s="25">
        <v>2490</v>
      </c>
      <c r="Z266" s="25">
        <v>2490</v>
      </c>
      <c r="AA266" s="3" t="str">
        <f t="shared" si="212"/>
        <v/>
      </c>
      <c r="AB266" s="24"/>
      <c r="AC266" s="26"/>
      <c r="AD266" s="25"/>
      <c r="AE266" s="54"/>
      <c r="AF266" s="54" t="s">
        <v>150</v>
      </c>
      <c r="AG266" s="54"/>
      <c r="AH266" s="54"/>
      <c r="AI266" s="54"/>
      <c r="AJ266" s="54"/>
      <c r="AK266" s="25"/>
      <c r="AL266" s="54">
        <f t="shared" si="172"/>
        <v>60</v>
      </c>
      <c r="AM266" s="200">
        <f t="shared" si="173"/>
        <v>67</v>
      </c>
      <c r="AN266" s="201">
        <f t="shared" si="174"/>
        <v>60</v>
      </c>
      <c r="AO266" s="200" t="str">
        <f t="shared" si="181"/>
        <v/>
      </c>
      <c r="AP266" s="200" t="str">
        <f t="shared" si="175"/>
        <v/>
      </c>
      <c r="AQ266" s="200" t="str">
        <f t="shared" si="176"/>
        <v/>
      </c>
      <c r="AR266" s="200" t="str">
        <f t="shared" si="182"/>
        <v/>
      </c>
      <c r="AS266" s="200" t="str">
        <f t="shared" si="183"/>
        <v/>
      </c>
      <c r="AT266" s="200">
        <f t="shared" si="184"/>
        <v>21</v>
      </c>
      <c r="AU266" s="200">
        <f t="shared" si="185"/>
        <v>0.16666666651144624</v>
      </c>
      <c r="AV266" s="54">
        <v>0.16666666651144624</v>
      </c>
      <c r="AW266" s="200">
        <f t="shared" si="186"/>
        <v>126.00000011734664</v>
      </c>
      <c r="AX266" s="201" t="str">
        <f t="shared" si="187"/>
        <v/>
      </c>
      <c r="AY266" s="7">
        <f t="shared" si="188"/>
        <v>126.00000011734664</v>
      </c>
      <c r="AZ266" s="7" t="str">
        <f t="shared" si="189"/>
        <v/>
      </c>
      <c r="BA266" s="7">
        <f t="shared" si="190"/>
        <v>126.00000011734664</v>
      </c>
      <c r="BB266" s="7" t="str">
        <f t="shared" si="213"/>
        <v/>
      </c>
      <c r="BC266" s="7">
        <f t="shared" si="214"/>
        <v>21</v>
      </c>
      <c r="BD266" s="7" t="str">
        <f t="shared" si="215"/>
        <v/>
      </c>
      <c r="BE266" s="7" t="str">
        <f t="shared" si="216"/>
        <v/>
      </c>
      <c r="BF266" s="7" t="str">
        <f t="shared" si="169"/>
        <v/>
      </c>
      <c r="BG266" s="7">
        <f t="shared" si="170"/>
        <v>21</v>
      </c>
      <c r="BH266" s="7" t="str">
        <f t="shared" si="217"/>
        <v/>
      </c>
      <c r="BI266" s="7" t="str">
        <f t="shared" si="218"/>
        <v/>
      </c>
      <c r="BJ266" s="7" t="str">
        <f t="shared" si="219"/>
        <v/>
      </c>
      <c r="BK266" s="7" t="str">
        <f t="shared" si="191"/>
        <v/>
      </c>
      <c r="BL266" s="7" t="str">
        <f t="shared" si="192"/>
        <v/>
      </c>
      <c r="BM266" s="7" t="str">
        <f t="shared" si="193"/>
        <v/>
      </c>
      <c r="BN266" s="7" t="str">
        <f t="shared" si="194"/>
        <v/>
      </c>
      <c r="BO266" s="7" t="str">
        <f t="shared" si="195"/>
        <v/>
      </c>
      <c r="BP266" s="7" t="str">
        <f t="shared" si="196"/>
        <v/>
      </c>
      <c r="BQ266" s="7" t="str">
        <f t="shared" si="197"/>
        <v/>
      </c>
      <c r="BR266" s="7" t="str">
        <f t="shared" si="198"/>
        <v/>
      </c>
      <c r="BS266" s="7" t="str">
        <f t="shared" si="199"/>
        <v/>
      </c>
      <c r="BT266" s="7" t="str">
        <f t="shared" si="200"/>
        <v/>
      </c>
      <c r="BU266" s="7" t="str">
        <f t="shared" si="201"/>
        <v/>
      </c>
      <c r="BV266" s="7" t="str">
        <f t="shared" si="202"/>
        <v/>
      </c>
      <c r="BW266" s="7" t="str">
        <f t="shared" si="177"/>
        <v/>
      </c>
      <c r="BX266" s="7" t="str">
        <f t="shared" si="203"/>
        <v/>
      </c>
      <c r="BY266" s="7" t="str">
        <f t="shared" si="204"/>
        <v/>
      </c>
      <c r="BZ266" s="7" t="str">
        <f t="shared" si="205"/>
        <v/>
      </c>
      <c r="CA266" s="7" t="str">
        <f t="shared" si="206"/>
        <v/>
      </c>
      <c r="CB266" s="54"/>
      <c r="CC266" s="13"/>
      <c r="CD266" s="13"/>
      <c r="CE266" s="13"/>
      <c r="CF266" s="13"/>
      <c r="CG266" s="13"/>
      <c r="CH266" s="13"/>
      <c r="CI266" s="13"/>
      <c r="CJ266" s="13"/>
      <c r="CL266" s="21"/>
    </row>
    <row r="267" spans="2:90" ht="16.5" customHeight="1" thickBot="1" x14ac:dyDescent="0.3">
      <c r="B267" s="114" t="s">
        <v>146</v>
      </c>
      <c r="C267" s="114" t="s">
        <v>198</v>
      </c>
      <c r="D267" s="115">
        <v>4</v>
      </c>
      <c r="E267" s="117">
        <f t="shared" si="207"/>
        <v>44451</v>
      </c>
      <c r="F267" s="118">
        <f t="shared" si="208"/>
        <v>0.85833333333333339</v>
      </c>
      <c r="G267" s="22">
        <v>0.86319444444444438</v>
      </c>
      <c r="H267" s="5">
        <f t="shared" si="178"/>
        <v>0.11666666669771075</v>
      </c>
      <c r="I267" s="6">
        <f t="shared" si="179"/>
        <v>44451.85833333333</v>
      </c>
      <c r="J267" s="6">
        <f t="shared" si="180"/>
        <v>44451.863194444442</v>
      </c>
      <c r="K267" s="23" t="s">
        <v>141</v>
      </c>
      <c r="L267" s="3" t="str">
        <f t="shared" si="209"/>
        <v/>
      </c>
      <c r="M267" s="2">
        <f>IF(OR(K267="Rota",K267="Desliza"),(IF((MAX(N$36:N266))&gt;F$17,(MAX(N$36:N266)),F$17)),N266)</f>
        <v>7773</v>
      </c>
      <c r="N267" s="42">
        <v>7773</v>
      </c>
      <c r="O267" s="2">
        <f t="shared" si="210"/>
        <v>0</v>
      </c>
      <c r="P267" s="3" t="str">
        <f t="shared" si="211"/>
        <v/>
      </c>
      <c r="Q267" s="24"/>
      <c r="R267" s="24"/>
      <c r="S267" s="24"/>
      <c r="T267" s="132" t="str">
        <f t="shared" si="171"/>
        <v/>
      </c>
      <c r="U267" s="25"/>
      <c r="V267" s="25"/>
      <c r="W267" s="24"/>
      <c r="X267" s="26"/>
      <c r="Y267" s="25"/>
      <c r="Z267" s="25"/>
      <c r="AA267" s="3" t="str">
        <f t="shared" si="212"/>
        <v/>
      </c>
      <c r="AB267" s="24"/>
      <c r="AC267" s="26"/>
      <c r="AD267" s="25"/>
      <c r="AE267" s="54"/>
      <c r="AF267" s="54" t="s">
        <v>150</v>
      </c>
      <c r="AG267" s="54"/>
      <c r="AH267" s="54"/>
      <c r="AI267" s="54"/>
      <c r="AJ267" s="54"/>
      <c r="AK267" s="25"/>
      <c r="AL267" s="54" t="str">
        <f t="shared" si="172"/>
        <v/>
      </c>
      <c r="AM267" s="200" t="str">
        <f t="shared" si="173"/>
        <v/>
      </c>
      <c r="AN267" s="201" t="str">
        <f t="shared" si="174"/>
        <v/>
      </c>
      <c r="AO267" s="200" t="str">
        <f t="shared" si="181"/>
        <v/>
      </c>
      <c r="AP267" s="200" t="str">
        <f t="shared" si="175"/>
        <v/>
      </c>
      <c r="AQ267" s="200">
        <f t="shared" si="176"/>
        <v>8.3000000000000004E-2</v>
      </c>
      <c r="AR267" s="200" t="str">
        <f t="shared" si="182"/>
        <v/>
      </c>
      <c r="AS267" s="200" t="str">
        <f t="shared" si="183"/>
        <v/>
      </c>
      <c r="AT267" s="200" t="str">
        <f t="shared" si="184"/>
        <v/>
      </c>
      <c r="AU267" s="200">
        <f t="shared" si="185"/>
        <v>0.11666666669771075</v>
      </c>
      <c r="AV267" s="54" t="s">
        <v>216</v>
      </c>
      <c r="AW267" s="200" t="str">
        <f t="shared" si="186"/>
        <v/>
      </c>
      <c r="AX267" s="201" t="str">
        <f t="shared" si="187"/>
        <v/>
      </c>
      <c r="AY267" s="7" t="str">
        <f t="shared" si="188"/>
        <v/>
      </c>
      <c r="AZ267" s="7" t="str">
        <f t="shared" si="189"/>
        <v/>
      </c>
      <c r="BA267" s="7" t="str">
        <f t="shared" si="190"/>
        <v/>
      </c>
      <c r="BB267" s="7" t="str">
        <f t="shared" si="213"/>
        <v/>
      </c>
      <c r="BC267" s="7" t="str">
        <f t="shared" si="214"/>
        <v/>
      </c>
      <c r="BD267" s="7" t="str">
        <f t="shared" si="215"/>
        <v/>
      </c>
      <c r="BE267" s="7" t="str">
        <f t="shared" si="216"/>
        <v/>
      </c>
      <c r="BF267" s="7" t="str">
        <f t="shared" si="169"/>
        <v/>
      </c>
      <c r="BG267" s="7" t="str">
        <f t="shared" si="170"/>
        <v/>
      </c>
      <c r="BH267" s="7" t="str">
        <f t="shared" si="217"/>
        <v/>
      </c>
      <c r="BI267" s="7" t="str">
        <f t="shared" si="218"/>
        <v/>
      </c>
      <c r="BJ267" s="7" t="str">
        <f t="shared" si="219"/>
        <v/>
      </c>
      <c r="BK267" s="7" t="str">
        <f t="shared" si="191"/>
        <v/>
      </c>
      <c r="BL267" s="7" t="str">
        <f t="shared" si="192"/>
        <v/>
      </c>
      <c r="BM267" s="7" t="str">
        <f t="shared" si="193"/>
        <v/>
      </c>
      <c r="BN267" s="7" t="str">
        <f t="shared" si="194"/>
        <v/>
      </c>
      <c r="BO267" s="7" t="str">
        <f t="shared" si="195"/>
        <v/>
      </c>
      <c r="BP267" s="7" t="str">
        <f t="shared" si="196"/>
        <v/>
      </c>
      <c r="BQ267" s="7" t="str">
        <f t="shared" si="197"/>
        <v/>
      </c>
      <c r="BR267" s="7" t="str">
        <f t="shared" si="198"/>
        <v/>
      </c>
      <c r="BS267" s="7" t="str">
        <f t="shared" si="199"/>
        <v/>
      </c>
      <c r="BT267" s="7" t="str">
        <f t="shared" si="200"/>
        <v/>
      </c>
      <c r="BU267" s="7" t="str">
        <f t="shared" si="201"/>
        <v/>
      </c>
      <c r="BV267" s="7" t="str">
        <f t="shared" si="202"/>
        <v/>
      </c>
      <c r="BW267" s="7">
        <f t="shared" si="177"/>
        <v>0.11666666669771075</v>
      </c>
      <c r="BX267" s="7" t="str">
        <f t="shared" si="203"/>
        <v/>
      </c>
      <c r="BY267" s="7" t="str">
        <f t="shared" si="204"/>
        <v/>
      </c>
      <c r="BZ267" s="7" t="str">
        <f t="shared" si="205"/>
        <v/>
      </c>
      <c r="CA267" s="7" t="str">
        <f t="shared" si="206"/>
        <v/>
      </c>
      <c r="CB267" s="54"/>
      <c r="CC267" s="13"/>
      <c r="CD267" s="13"/>
      <c r="CE267" s="13"/>
      <c r="CF267" s="13"/>
      <c r="CG267" s="13"/>
      <c r="CH267" s="13"/>
      <c r="CI267" s="13"/>
      <c r="CJ267" s="13"/>
      <c r="CL267" s="21"/>
    </row>
    <row r="268" spans="2:90" ht="16.5" customHeight="1" thickBot="1" x14ac:dyDescent="0.3">
      <c r="B268" s="114" t="s">
        <v>146</v>
      </c>
      <c r="C268" s="114" t="s">
        <v>198</v>
      </c>
      <c r="D268" s="115">
        <v>4</v>
      </c>
      <c r="E268" s="117">
        <f t="shared" si="207"/>
        <v>44451</v>
      </c>
      <c r="F268" s="118">
        <f t="shared" si="208"/>
        <v>0.86319444444444438</v>
      </c>
      <c r="G268" s="22">
        <v>0.8652777777777777</v>
      </c>
      <c r="H268" s="5">
        <f t="shared" si="178"/>
        <v>4.9999999988358468E-2</v>
      </c>
      <c r="I268" s="6">
        <f t="shared" si="179"/>
        <v>44451.863194444442</v>
      </c>
      <c r="J268" s="6">
        <f t="shared" si="180"/>
        <v>44451.865277777775</v>
      </c>
      <c r="K268" s="23" t="s">
        <v>5</v>
      </c>
      <c r="L268" s="3" t="str">
        <f t="shared" si="209"/>
        <v/>
      </c>
      <c r="M268" s="2">
        <f>IF(OR(K268="Rota",K268="Desliza"),(IF((MAX(N$36:N267))&gt;F$17,(MAX(N$36:N267)),F$17)),N267)</f>
        <v>7773</v>
      </c>
      <c r="N268" s="42">
        <v>7773</v>
      </c>
      <c r="O268" s="2">
        <f t="shared" si="210"/>
        <v>0</v>
      </c>
      <c r="P268" s="3" t="str">
        <f t="shared" si="211"/>
        <v/>
      </c>
      <c r="Q268" s="24"/>
      <c r="R268" s="24"/>
      <c r="S268" s="24"/>
      <c r="T268" s="132" t="str">
        <f t="shared" si="171"/>
        <v/>
      </c>
      <c r="U268" s="25"/>
      <c r="V268" s="25"/>
      <c r="W268" s="24"/>
      <c r="X268" s="26"/>
      <c r="Y268" s="25"/>
      <c r="Z268" s="25"/>
      <c r="AA268" s="3" t="str">
        <f t="shared" si="212"/>
        <v/>
      </c>
      <c r="AB268" s="24"/>
      <c r="AC268" s="26"/>
      <c r="AD268" s="25"/>
      <c r="AE268" s="54"/>
      <c r="AF268" s="54" t="s">
        <v>150</v>
      </c>
      <c r="AG268" s="54"/>
      <c r="AH268" s="54"/>
      <c r="AI268" s="54"/>
      <c r="AJ268" s="54"/>
      <c r="AK268" s="25"/>
      <c r="AL268" s="54" t="str">
        <f t="shared" si="172"/>
        <v/>
      </c>
      <c r="AM268" s="200" t="str">
        <f t="shared" si="173"/>
        <v/>
      </c>
      <c r="AN268" s="201" t="str">
        <f t="shared" si="174"/>
        <v/>
      </c>
      <c r="AO268" s="200" t="str">
        <f t="shared" si="181"/>
        <v/>
      </c>
      <c r="AP268" s="200" t="str">
        <f t="shared" si="175"/>
        <v/>
      </c>
      <c r="AQ268" s="200" t="str">
        <f t="shared" si="176"/>
        <v/>
      </c>
      <c r="AR268" s="200">
        <f t="shared" si="182"/>
        <v>0.05</v>
      </c>
      <c r="AS268" s="200" t="str">
        <f t="shared" si="183"/>
        <v/>
      </c>
      <c r="AT268" s="200" t="str">
        <f t="shared" si="184"/>
        <v/>
      </c>
      <c r="AU268" s="200">
        <f t="shared" si="185"/>
        <v>4.9999999988358468E-2</v>
      </c>
      <c r="AV268" s="54" t="s">
        <v>216</v>
      </c>
      <c r="AW268" s="200" t="str">
        <f t="shared" si="186"/>
        <v/>
      </c>
      <c r="AX268" s="201" t="str">
        <f t="shared" si="187"/>
        <v/>
      </c>
      <c r="AY268" s="7" t="str">
        <f t="shared" si="188"/>
        <v/>
      </c>
      <c r="AZ268" s="7" t="str">
        <f t="shared" si="189"/>
        <v/>
      </c>
      <c r="BA268" s="7" t="str">
        <f t="shared" si="190"/>
        <v/>
      </c>
      <c r="BB268" s="7" t="str">
        <f t="shared" si="213"/>
        <v/>
      </c>
      <c r="BC268" s="7" t="str">
        <f t="shared" si="214"/>
        <v/>
      </c>
      <c r="BD268" s="7" t="str">
        <f t="shared" si="215"/>
        <v/>
      </c>
      <c r="BE268" s="7" t="str">
        <f t="shared" si="216"/>
        <v/>
      </c>
      <c r="BF268" s="7" t="str">
        <f t="shared" si="169"/>
        <v/>
      </c>
      <c r="BG268" s="7" t="str">
        <f t="shared" si="170"/>
        <v/>
      </c>
      <c r="BH268" s="7" t="str">
        <f t="shared" si="217"/>
        <v/>
      </c>
      <c r="BI268" s="7" t="str">
        <f t="shared" si="218"/>
        <v/>
      </c>
      <c r="BJ268" s="7" t="str">
        <f t="shared" si="219"/>
        <v/>
      </c>
      <c r="BK268" s="7" t="str">
        <f t="shared" si="191"/>
        <v/>
      </c>
      <c r="BL268" s="7" t="str">
        <f t="shared" si="192"/>
        <v/>
      </c>
      <c r="BM268" s="7" t="str">
        <f t="shared" si="193"/>
        <v/>
      </c>
      <c r="BN268" s="7" t="str">
        <f t="shared" si="194"/>
        <v/>
      </c>
      <c r="BO268" s="7" t="str">
        <f t="shared" si="195"/>
        <v/>
      </c>
      <c r="BP268" s="7" t="str">
        <f t="shared" si="196"/>
        <v/>
      </c>
      <c r="BQ268" s="7" t="str">
        <f t="shared" si="197"/>
        <v/>
      </c>
      <c r="BR268" s="7" t="str">
        <f t="shared" si="198"/>
        <v/>
      </c>
      <c r="BS268" s="7" t="str">
        <f t="shared" si="199"/>
        <v/>
      </c>
      <c r="BT268" s="7" t="str">
        <f t="shared" si="200"/>
        <v/>
      </c>
      <c r="BU268" s="7" t="str">
        <f t="shared" si="201"/>
        <v/>
      </c>
      <c r="BV268" s="7" t="str">
        <f t="shared" si="202"/>
        <v/>
      </c>
      <c r="BW268" s="7" t="str">
        <f t="shared" si="177"/>
        <v/>
      </c>
      <c r="BX268" s="7" t="str">
        <f t="shared" si="203"/>
        <v/>
      </c>
      <c r="BY268" s="7" t="str">
        <f t="shared" si="204"/>
        <v/>
      </c>
      <c r="BZ268" s="7" t="str">
        <f t="shared" si="205"/>
        <v/>
      </c>
      <c r="CA268" s="7">
        <f t="shared" si="206"/>
        <v>4.9999999988358468E-2</v>
      </c>
      <c r="CB268" s="54"/>
      <c r="CC268" s="13"/>
      <c r="CD268" s="13"/>
      <c r="CE268" s="13"/>
      <c r="CF268" s="13"/>
      <c r="CG268" s="13"/>
      <c r="CH268" s="13"/>
      <c r="CI268" s="13"/>
      <c r="CJ268" s="13"/>
      <c r="CL268" s="21"/>
    </row>
    <row r="269" spans="2:90" ht="16.5" customHeight="1" thickBot="1" x14ac:dyDescent="0.3">
      <c r="B269" s="114" t="s">
        <v>146</v>
      </c>
      <c r="C269" s="114" t="s">
        <v>198</v>
      </c>
      <c r="D269" s="115">
        <v>4</v>
      </c>
      <c r="E269" s="117">
        <f t="shared" si="207"/>
        <v>44451</v>
      </c>
      <c r="F269" s="118">
        <f t="shared" si="208"/>
        <v>0.8652777777777777</v>
      </c>
      <c r="G269" s="22">
        <v>0.86944444444444446</v>
      </c>
      <c r="H269" s="5">
        <f t="shared" si="178"/>
        <v>9.9999999976716936E-2</v>
      </c>
      <c r="I269" s="6">
        <f t="shared" si="179"/>
        <v>44451.865277777775</v>
      </c>
      <c r="J269" s="6">
        <f t="shared" si="180"/>
        <v>44451.869444444441</v>
      </c>
      <c r="K269" s="23" t="s">
        <v>142</v>
      </c>
      <c r="L269" s="3" t="str">
        <f t="shared" si="209"/>
        <v/>
      </c>
      <c r="M269" s="2">
        <f>IF(OR(K269="Rota",K269="Desliza"),(IF((MAX(N$36:N268))&gt;F$17,(MAX(N$36:N268)),F$17)),N268)</f>
        <v>7773</v>
      </c>
      <c r="N269" s="42">
        <v>7773</v>
      </c>
      <c r="O269" s="2">
        <f t="shared" si="210"/>
        <v>0</v>
      </c>
      <c r="P269" s="3" t="str">
        <f t="shared" si="211"/>
        <v/>
      </c>
      <c r="Q269" s="24"/>
      <c r="R269" s="24"/>
      <c r="S269" s="24"/>
      <c r="T269" s="132" t="str">
        <f t="shared" si="171"/>
        <v/>
      </c>
      <c r="U269" s="25"/>
      <c r="V269" s="25"/>
      <c r="W269" s="24"/>
      <c r="X269" s="26"/>
      <c r="Y269" s="25"/>
      <c r="Z269" s="25"/>
      <c r="AA269" s="3" t="str">
        <f t="shared" si="212"/>
        <v/>
      </c>
      <c r="AB269" s="24"/>
      <c r="AC269" s="26"/>
      <c r="AD269" s="25"/>
      <c r="AE269" s="54"/>
      <c r="AF269" s="54" t="s">
        <v>150</v>
      </c>
      <c r="AG269" s="54"/>
      <c r="AH269" s="54"/>
      <c r="AI269" s="54"/>
      <c r="AJ269" s="54"/>
      <c r="AK269" s="25"/>
      <c r="AL269" s="54" t="str">
        <f t="shared" si="172"/>
        <v/>
      </c>
      <c r="AM269" s="200" t="str">
        <f t="shared" si="173"/>
        <v/>
      </c>
      <c r="AN269" s="201" t="str">
        <f t="shared" si="174"/>
        <v/>
      </c>
      <c r="AO269" s="200" t="str">
        <f t="shared" si="181"/>
        <v/>
      </c>
      <c r="AP269" s="200" t="str">
        <f t="shared" si="175"/>
        <v/>
      </c>
      <c r="AQ269" s="200" t="str">
        <f t="shared" si="176"/>
        <v/>
      </c>
      <c r="AR269" s="200" t="str">
        <f t="shared" si="182"/>
        <v/>
      </c>
      <c r="AS269" s="200" t="str">
        <f t="shared" si="183"/>
        <v/>
      </c>
      <c r="AT269" s="200" t="str">
        <f t="shared" si="184"/>
        <v/>
      </c>
      <c r="AU269" s="200" t="str">
        <f t="shared" si="185"/>
        <v/>
      </c>
      <c r="AV269" s="54">
        <v>1.1333333333604969</v>
      </c>
      <c r="AW269" s="200" t="str">
        <f t="shared" si="186"/>
        <v/>
      </c>
      <c r="AX269" s="201" t="str">
        <f t="shared" si="187"/>
        <v/>
      </c>
      <c r="AY269" s="7" t="str">
        <f t="shared" si="188"/>
        <v/>
      </c>
      <c r="AZ269" s="7" t="str">
        <f t="shared" si="189"/>
        <v/>
      </c>
      <c r="BA269" s="7" t="str">
        <f t="shared" si="190"/>
        <v/>
      </c>
      <c r="BB269" s="7" t="str">
        <f t="shared" si="213"/>
        <v/>
      </c>
      <c r="BC269" s="7" t="str">
        <f t="shared" si="214"/>
        <v/>
      </c>
      <c r="BD269" s="7" t="str">
        <f t="shared" si="215"/>
        <v/>
      </c>
      <c r="BE269" s="7" t="str">
        <f t="shared" si="216"/>
        <v/>
      </c>
      <c r="BF269" s="7" t="str">
        <f t="shared" si="169"/>
        <v/>
      </c>
      <c r="BG269" s="7" t="str">
        <f t="shared" si="170"/>
        <v/>
      </c>
      <c r="BH269" s="7" t="str">
        <f t="shared" si="217"/>
        <v/>
      </c>
      <c r="BI269" s="7" t="str">
        <f t="shared" si="218"/>
        <v/>
      </c>
      <c r="BJ269" s="7" t="str">
        <f t="shared" si="219"/>
        <v/>
      </c>
      <c r="BK269" s="7" t="str">
        <f t="shared" si="191"/>
        <v/>
      </c>
      <c r="BL269" s="7" t="str">
        <f t="shared" si="192"/>
        <v/>
      </c>
      <c r="BM269" s="7" t="str">
        <f t="shared" si="193"/>
        <v/>
      </c>
      <c r="BN269" s="7" t="str">
        <f t="shared" si="194"/>
        <v/>
      </c>
      <c r="BO269" s="7" t="str">
        <f t="shared" si="195"/>
        <v/>
      </c>
      <c r="BP269" s="7" t="str">
        <f t="shared" si="196"/>
        <v/>
      </c>
      <c r="BQ269" s="7" t="str">
        <f t="shared" si="197"/>
        <v/>
      </c>
      <c r="BR269" s="7" t="str">
        <f t="shared" si="198"/>
        <v/>
      </c>
      <c r="BS269" s="7" t="str">
        <f t="shared" si="199"/>
        <v/>
      </c>
      <c r="BT269" s="7" t="str">
        <f t="shared" si="200"/>
        <v/>
      </c>
      <c r="BU269" s="7" t="str">
        <f t="shared" si="201"/>
        <v/>
      </c>
      <c r="BV269" s="7" t="str">
        <f t="shared" si="202"/>
        <v/>
      </c>
      <c r="BW269" s="7" t="str">
        <f t="shared" si="177"/>
        <v/>
      </c>
      <c r="BX269" s="7" t="str">
        <f t="shared" si="203"/>
        <v/>
      </c>
      <c r="BY269" s="7" t="str">
        <f t="shared" si="204"/>
        <v/>
      </c>
      <c r="BZ269" s="7" t="str">
        <f t="shared" si="205"/>
        <v/>
      </c>
      <c r="CA269" s="7" t="str">
        <f t="shared" si="206"/>
        <v/>
      </c>
      <c r="CB269" s="54"/>
      <c r="CC269" s="13"/>
      <c r="CD269" s="13"/>
      <c r="CE269" s="13"/>
      <c r="CF269" s="13"/>
      <c r="CG269" s="13"/>
      <c r="CH269" s="13"/>
      <c r="CI269" s="13"/>
      <c r="CJ269" s="13"/>
      <c r="CL269" s="21"/>
    </row>
    <row r="270" spans="2:90" ht="16.5" customHeight="1" thickBot="1" x14ac:dyDescent="0.3">
      <c r="B270" s="114" t="s">
        <v>106</v>
      </c>
      <c r="C270" s="114" t="s">
        <v>199</v>
      </c>
      <c r="D270" s="115">
        <v>4</v>
      </c>
      <c r="E270" s="117">
        <f t="shared" si="207"/>
        <v>44451</v>
      </c>
      <c r="F270" s="118">
        <f t="shared" si="208"/>
        <v>0.86944444444444446</v>
      </c>
      <c r="G270" s="22">
        <v>0.9</v>
      </c>
      <c r="H270" s="5">
        <f t="shared" si="178"/>
        <v>0.73333333345362917</v>
      </c>
      <c r="I270" s="6">
        <f t="shared" si="179"/>
        <v>44451.869444444441</v>
      </c>
      <c r="J270" s="6">
        <f t="shared" si="180"/>
        <v>44451.9</v>
      </c>
      <c r="K270" s="23" t="s">
        <v>17</v>
      </c>
      <c r="L270" s="3" t="str">
        <f t="shared" si="209"/>
        <v/>
      </c>
      <c r="M270" s="2">
        <f>IF(OR(K270="Rota",K270="Desliza"),(IF((MAX(N$36:N269))&gt;F$17,(MAX(N$36:N269)),F$17)),N269)</f>
        <v>7773</v>
      </c>
      <c r="N270" s="42">
        <v>7867</v>
      </c>
      <c r="O270" s="2">
        <f t="shared" si="210"/>
        <v>94</v>
      </c>
      <c r="P270" s="3">
        <f t="shared" si="211"/>
        <v>128.18181816079127</v>
      </c>
      <c r="Q270" s="24"/>
      <c r="R270" s="24"/>
      <c r="S270" s="24">
        <v>110</v>
      </c>
      <c r="T270" s="132">
        <f t="shared" si="171"/>
        <v>110</v>
      </c>
      <c r="U270" s="25">
        <v>29</v>
      </c>
      <c r="V270" s="25">
        <v>1000</v>
      </c>
      <c r="W270" s="24">
        <v>25</v>
      </c>
      <c r="X270" s="26">
        <v>15</v>
      </c>
      <c r="Y270" s="25">
        <v>2480</v>
      </c>
      <c r="Z270" s="25">
        <v>2480</v>
      </c>
      <c r="AA270" s="3" t="str">
        <f t="shared" si="212"/>
        <v/>
      </c>
      <c r="AB270" s="24"/>
      <c r="AC270" s="26"/>
      <c r="AD270" s="25"/>
      <c r="AE270" s="54"/>
      <c r="AF270" s="54" t="s">
        <v>150</v>
      </c>
      <c r="AG270" s="54"/>
      <c r="AH270" s="54"/>
      <c r="AI270" s="54"/>
      <c r="AJ270" s="54"/>
      <c r="AK270" s="25"/>
      <c r="AL270" s="54">
        <f t="shared" si="172"/>
        <v>60</v>
      </c>
      <c r="AM270" s="200">
        <f t="shared" si="173"/>
        <v>67</v>
      </c>
      <c r="AN270" s="201">
        <f t="shared" si="174"/>
        <v>60</v>
      </c>
      <c r="AO270" s="200" t="str">
        <f t="shared" si="181"/>
        <v/>
      </c>
      <c r="AP270" s="200" t="str">
        <f t="shared" si="175"/>
        <v/>
      </c>
      <c r="AQ270" s="200" t="str">
        <f t="shared" si="176"/>
        <v/>
      </c>
      <c r="AR270" s="200" t="str">
        <f t="shared" si="182"/>
        <v/>
      </c>
      <c r="AS270" s="200" t="str">
        <f t="shared" si="183"/>
        <v/>
      </c>
      <c r="AT270" s="200">
        <f t="shared" si="184"/>
        <v>94</v>
      </c>
      <c r="AU270" s="200">
        <f t="shared" si="185"/>
        <v>0.73333333345362917</v>
      </c>
      <c r="AV270" s="54">
        <v>0.90000000013969839</v>
      </c>
      <c r="AW270" s="200">
        <f t="shared" si="186"/>
        <v>104.44444442823253</v>
      </c>
      <c r="AX270" s="201" t="str">
        <f t="shared" si="187"/>
        <v/>
      </c>
      <c r="AY270" s="7">
        <f t="shared" si="188"/>
        <v>128.18181816079127</v>
      </c>
      <c r="AZ270" s="7" t="str">
        <f t="shared" si="189"/>
        <v/>
      </c>
      <c r="BA270" s="7">
        <f t="shared" si="190"/>
        <v>104.44444442823253</v>
      </c>
      <c r="BB270" s="7" t="str">
        <f t="shared" si="213"/>
        <v/>
      </c>
      <c r="BC270" s="7">
        <f t="shared" si="214"/>
        <v>94</v>
      </c>
      <c r="BD270" s="7" t="str">
        <f t="shared" si="215"/>
        <v/>
      </c>
      <c r="BE270" s="7" t="str">
        <f t="shared" si="216"/>
        <v/>
      </c>
      <c r="BF270" s="7" t="str">
        <f t="shared" si="169"/>
        <v/>
      </c>
      <c r="BG270" s="7">
        <f t="shared" si="170"/>
        <v>94</v>
      </c>
      <c r="BH270" s="7" t="str">
        <f t="shared" si="217"/>
        <v/>
      </c>
      <c r="BI270" s="7" t="str">
        <f t="shared" si="218"/>
        <v/>
      </c>
      <c r="BJ270" s="7" t="str">
        <f t="shared" si="219"/>
        <v/>
      </c>
      <c r="BK270" s="7" t="str">
        <f t="shared" si="191"/>
        <v/>
      </c>
      <c r="BL270" s="7" t="str">
        <f t="shared" si="192"/>
        <v/>
      </c>
      <c r="BM270" s="7" t="str">
        <f t="shared" si="193"/>
        <v/>
      </c>
      <c r="BN270" s="7" t="str">
        <f t="shared" si="194"/>
        <v/>
      </c>
      <c r="BO270" s="7" t="str">
        <f t="shared" si="195"/>
        <v/>
      </c>
      <c r="BP270" s="7" t="str">
        <f t="shared" si="196"/>
        <v/>
      </c>
      <c r="BQ270" s="7" t="str">
        <f t="shared" si="197"/>
        <v/>
      </c>
      <c r="BR270" s="7" t="str">
        <f t="shared" si="198"/>
        <v/>
      </c>
      <c r="BS270" s="7" t="str">
        <f t="shared" si="199"/>
        <v/>
      </c>
      <c r="BT270" s="7" t="str">
        <f t="shared" si="200"/>
        <v/>
      </c>
      <c r="BU270" s="7" t="str">
        <f t="shared" si="201"/>
        <v/>
      </c>
      <c r="BV270" s="7" t="str">
        <f t="shared" si="202"/>
        <v/>
      </c>
      <c r="BW270" s="7" t="str">
        <f t="shared" si="177"/>
        <v/>
      </c>
      <c r="BX270" s="7" t="str">
        <f t="shared" si="203"/>
        <v/>
      </c>
      <c r="BY270" s="7" t="str">
        <f t="shared" si="204"/>
        <v/>
      </c>
      <c r="BZ270" s="7" t="str">
        <f t="shared" si="205"/>
        <v/>
      </c>
      <c r="CA270" s="7" t="str">
        <f t="shared" si="206"/>
        <v/>
      </c>
      <c r="CB270" s="54"/>
      <c r="CC270" s="13"/>
      <c r="CD270" s="13"/>
      <c r="CE270" s="13"/>
      <c r="CF270" s="13"/>
      <c r="CG270" s="13"/>
      <c r="CH270" s="13"/>
      <c r="CI270" s="13"/>
      <c r="CJ270" s="13"/>
      <c r="CL270" s="21"/>
    </row>
    <row r="271" spans="2:90" ht="16.5" customHeight="1" thickBot="1" x14ac:dyDescent="0.3">
      <c r="B271" s="114" t="s">
        <v>106</v>
      </c>
      <c r="C271" s="114" t="s">
        <v>199</v>
      </c>
      <c r="D271" s="115">
        <v>4</v>
      </c>
      <c r="E271" s="117">
        <f t="shared" si="207"/>
        <v>44451</v>
      </c>
      <c r="F271" s="118">
        <f t="shared" si="208"/>
        <v>0.9</v>
      </c>
      <c r="G271" s="22">
        <v>0.90277777777777779</v>
      </c>
      <c r="H271" s="5">
        <f t="shared" si="178"/>
        <v>6.6666666709352285E-2</v>
      </c>
      <c r="I271" s="6">
        <f t="shared" si="179"/>
        <v>44451.9</v>
      </c>
      <c r="J271" s="6">
        <f t="shared" si="180"/>
        <v>44451.902777777781</v>
      </c>
      <c r="K271" s="23" t="s">
        <v>141</v>
      </c>
      <c r="L271" s="3" t="str">
        <f t="shared" si="209"/>
        <v/>
      </c>
      <c r="M271" s="2">
        <f>IF(OR(K271="Rota",K271="Desliza"),(IF((MAX(N$36:N270))&gt;F$17,(MAX(N$36:N270)),F$17)),N270)</f>
        <v>7867</v>
      </c>
      <c r="N271" s="42">
        <v>7867</v>
      </c>
      <c r="O271" s="2">
        <f t="shared" si="210"/>
        <v>0</v>
      </c>
      <c r="P271" s="3" t="str">
        <f t="shared" si="211"/>
        <v/>
      </c>
      <c r="Q271" s="24"/>
      <c r="R271" s="24"/>
      <c r="S271" s="24"/>
      <c r="T271" s="132" t="str">
        <f t="shared" si="171"/>
        <v/>
      </c>
      <c r="U271" s="25"/>
      <c r="V271" s="25"/>
      <c r="W271" s="24"/>
      <c r="X271" s="26"/>
      <c r="Y271" s="25"/>
      <c r="Z271" s="25"/>
      <c r="AA271" s="3" t="str">
        <f t="shared" si="212"/>
        <v/>
      </c>
      <c r="AB271" s="24"/>
      <c r="AC271" s="26"/>
      <c r="AD271" s="25"/>
      <c r="AE271" s="54"/>
      <c r="AF271" s="54" t="s">
        <v>150</v>
      </c>
      <c r="AG271" s="54"/>
      <c r="AH271" s="54"/>
      <c r="AI271" s="54"/>
      <c r="AJ271" s="54"/>
      <c r="AK271" s="25"/>
      <c r="AL271" s="54" t="str">
        <f t="shared" si="172"/>
        <v/>
      </c>
      <c r="AM271" s="200" t="str">
        <f t="shared" si="173"/>
        <v/>
      </c>
      <c r="AN271" s="201" t="str">
        <f t="shared" si="174"/>
        <v/>
      </c>
      <c r="AO271" s="200" t="str">
        <f t="shared" si="181"/>
        <v/>
      </c>
      <c r="AP271" s="200" t="str">
        <f t="shared" si="175"/>
        <v/>
      </c>
      <c r="AQ271" s="200">
        <f t="shared" si="176"/>
        <v>8.3000000000000004E-2</v>
      </c>
      <c r="AR271" s="200" t="str">
        <f t="shared" si="182"/>
        <v/>
      </c>
      <c r="AS271" s="200" t="str">
        <f t="shared" si="183"/>
        <v/>
      </c>
      <c r="AT271" s="200" t="str">
        <f t="shared" si="184"/>
        <v/>
      </c>
      <c r="AU271" s="200">
        <f t="shared" si="185"/>
        <v>6.6666666709352285E-2</v>
      </c>
      <c r="AV271" s="54" t="s">
        <v>216</v>
      </c>
      <c r="AW271" s="200" t="str">
        <f t="shared" si="186"/>
        <v/>
      </c>
      <c r="AX271" s="201" t="str">
        <f t="shared" si="187"/>
        <v/>
      </c>
      <c r="AY271" s="7" t="str">
        <f t="shared" si="188"/>
        <v/>
      </c>
      <c r="AZ271" s="7" t="str">
        <f t="shared" si="189"/>
        <v/>
      </c>
      <c r="BA271" s="7" t="str">
        <f t="shared" si="190"/>
        <v/>
      </c>
      <c r="BB271" s="7" t="str">
        <f t="shared" si="213"/>
        <v/>
      </c>
      <c r="BC271" s="7" t="str">
        <f t="shared" si="214"/>
        <v/>
      </c>
      <c r="BD271" s="7" t="str">
        <f t="shared" si="215"/>
        <v/>
      </c>
      <c r="BE271" s="7" t="str">
        <f t="shared" si="216"/>
        <v/>
      </c>
      <c r="BF271" s="7" t="str">
        <f t="shared" si="169"/>
        <v/>
      </c>
      <c r="BG271" s="7" t="str">
        <f t="shared" si="170"/>
        <v/>
      </c>
      <c r="BH271" s="7" t="str">
        <f t="shared" si="217"/>
        <v/>
      </c>
      <c r="BI271" s="7" t="str">
        <f t="shared" si="218"/>
        <v/>
      </c>
      <c r="BJ271" s="7" t="str">
        <f t="shared" si="219"/>
        <v/>
      </c>
      <c r="BK271" s="7" t="str">
        <f t="shared" si="191"/>
        <v/>
      </c>
      <c r="BL271" s="7" t="str">
        <f t="shared" si="192"/>
        <v/>
      </c>
      <c r="BM271" s="7" t="str">
        <f t="shared" si="193"/>
        <v/>
      </c>
      <c r="BN271" s="7" t="str">
        <f t="shared" si="194"/>
        <v/>
      </c>
      <c r="BO271" s="7" t="str">
        <f t="shared" si="195"/>
        <v/>
      </c>
      <c r="BP271" s="7" t="str">
        <f t="shared" si="196"/>
        <v/>
      </c>
      <c r="BQ271" s="7" t="str">
        <f t="shared" si="197"/>
        <v/>
      </c>
      <c r="BR271" s="7" t="str">
        <f t="shared" si="198"/>
        <v/>
      </c>
      <c r="BS271" s="7" t="str">
        <f t="shared" si="199"/>
        <v/>
      </c>
      <c r="BT271" s="7" t="str">
        <f t="shared" si="200"/>
        <v/>
      </c>
      <c r="BU271" s="7" t="str">
        <f t="shared" si="201"/>
        <v/>
      </c>
      <c r="BV271" s="7" t="str">
        <f t="shared" si="202"/>
        <v/>
      </c>
      <c r="BW271" s="7">
        <f t="shared" si="177"/>
        <v>6.6666666709352285E-2</v>
      </c>
      <c r="BX271" s="7" t="str">
        <f t="shared" si="203"/>
        <v/>
      </c>
      <c r="BY271" s="7" t="str">
        <f t="shared" si="204"/>
        <v/>
      </c>
      <c r="BZ271" s="7" t="str">
        <f t="shared" si="205"/>
        <v/>
      </c>
      <c r="CA271" s="7" t="str">
        <f t="shared" si="206"/>
        <v/>
      </c>
      <c r="CB271" s="54"/>
      <c r="CC271" s="13"/>
      <c r="CD271" s="13"/>
      <c r="CE271" s="13"/>
      <c r="CF271" s="13"/>
      <c r="CG271" s="13"/>
      <c r="CH271" s="13"/>
      <c r="CI271" s="13"/>
      <c r="CJ271" s="13"/>
      <c r="CL271" s="21"/>
    </row>
    <row r="272" spans="2:90" ht="16.5" customHeight="1" thickBot="1" x14ac:dyDescent="0.3">
      <c r="B272" s="114" t="s">
        <v>106</v>
      </c>
      <c r="C272" s="114" t="s">
        <v>199</v>
      </c>
      <c r="D272" s="115">
        <v>4</v>
      </c>
      <c r="E272" s="117">
        <f t="shared" si="207"/>
        <v>44451</v>
      </c>
      <c r="F272" s="118">
        <f t="shared" si="208"/>
        <v>0.90277777777777779</v>
      </c>
      <c r="G272" s="22">
        <v>0.90347222222222223</v>
      </c>
      <c r="H272" s="5">
        <f t="shared" si="178"/>
        <v>1.6666666546370834E-2</v>
      </c>
      <c r="I272" s="6">
        <f t="shared" si="179"/>
        <v>44451.902777777781</v>
      </c>
      <c r="J272" s="6">
        <f t="shared" si="180"/>
        <v>44451.90347222222</v>
      </c>
      <c r="K272" s="23" t="s">
        <v>5</v>
      </c>
      <c r="L272" s="3" t="str">
        <f t="shared" si="209"/>
        <v/>
      </c>
      <c r="M272" s="2">
        <f>IF(OR(K272="Rota",K272="Desliza"),(IF((MAX(N$36:N271))&gt;F$17,(MAX(N$36:N271)),F$17)),N271)</f>
        <v>7867</v>
      </c>
      <c r="N272" s="42">
        <v>7867</v>
      </c>
      <c r="O272" s="2">
        <f t="shared" si="210"/>
        <v>0</v>
      </c>
      <c r="P272" s="3" t="str">
        <f t="shared" si="211"/>
        <v/>
      </c>
      <c r="Q272" s="24"/>
      <c r="R272" s="24"/>
      <c r="S272" s="24"/>
      <c r="T272" s="132" t="str">
        <f t="shared" si="171"/>
        <v/>
      </c>
      <c r="U272" s="25"/>
      <c r="V272" s="25"/>
      <c r="W272" s="24"/>
      <c r="X272" s="26"/>
      <c r="Y272" s="25"/>
      <c r="Z272" s="25"/>
      <c r="AA272" s="3" t="str">
        <f t="shared" si="212"/>
        <v/>
      </c>
      <c r="AB272" s="24"/>
      <c r="AC272" s="26"/>
      <c r="AD272" s="25"/>
      <c r="AE272" s="54"/>
      <c r="AF272" s="54" t="s">
        <v>150</v>
      </c>
      <c r="AG272" s="54"/>
      <c r="AH272" s="54"/>
      <c r="AI272" s="54"/>
      <c r="AJ272" s="54"/>
      <c r="AK272" s="25"/>
      <c r="AL272" s="54" t="str">
        <f t="shared" si="172"/>
        <v/>
      </c>
      <c r="AM272" s="200" t="str">
        <f t="shared" si="173"/>
        <v/>
      </c>
      <c r="AN272" s="201" t="str">
        <f t="shared" si="174"/>
        <v/>
      </c>
      <c r="AO272" s="200" t="str">
        <f t="shared" si="181"/>
        <v/>
      </c>
      <c r="AP272" s="200" t="str">
        <f t="shared" si="175"/>
        <v/>
      </c>
      <c r="AQ272" s="200" t="str">
        <f t="shared" si="176"/>
        <v/>
      </c>
      <c r="AR272" s="200">
        <f t="shared" si="182"/>
        <v>0.05</v>
      </c>
      <c r="AS272" s="200" t="str">
        <f t="shared" si="183"/>
        <v/>
      </c>
      <c r="AT272" s="200" t="str">
        <f t="shared" si="184"/>
        <v/>
      </c>
      <c r="AU272" s="200">
        <f t="shared" si="185"/>
        <v>1.6666666546370834E-2</v>
      </c>
      <c r="AV272" s="54" t="s">
        <v>216</v>
      </c>
      <c r="AW272" s="200" t="str">
        <f t="shared" si="186"/>
        <v/>
      </c>
      <c r="AX272" s="201" t="str">
        <f t="shared" si="187"/>
        <v/>
      </c>
      <c r="AY272" s="7" t="str">
        <f t="shared" si="188"/>
        <v/>
      </c>
      <c r="AZ272" s="7" t="str">
        <f t="shared" si="189"/>
        <v/>
      </c>
      <c r="BA272" s="7" t="str">
        <f t="shared" si="190"/>
        <v/>
      </c>
      <c r="BB272" s="7" t="str">
        <f t="shared" si="213"/>
        <v/>
      </c>
      <c r="BC272" s="7" t="str">
        <f t="shared" si="214"/>
        <v/>
      </c>
      <c r="BD272" s="7" t="str">
        <f t="shared" si="215"/>
        <v/>
      </c>
      <c r="BE272" s="7" t="str">
        <f t="shared" si="216"/>
        <v/>
      </c>
      <c r="BF272" s="7" t="str">
        <f t="shared" si="169"/>
        <v/>
      </c>
      <c r="BG272" s="7" t="str">
        <f t="shared" si="170"/>
        <v/>
      </c>
      <c r="BH272" s="7" t="str">
        <f t="shared" si="217"/>
        <v/>
      </c>
      <c r="BI272" s="7" t="str">
        <f t="shared" si="218"/>
        <v/>
      </c>
      <c r="BJ272" s="7" t="str">
        <f t="shared" si="219"/>
        <v/>
      </c>
      <c r="BK272" s="7" t="str">
        <f t="shared" si="191"/>
        <v/>
      </c>
      <c r="BL272" s="7" t="str">
        <f t="shared" si="192"/>
        <v/>
      </c>
      <c r="BM272" s="7" t="str">
        <f t="shared" si="193"/>
        <v/>
      </c>
      <c r="BN272" s="7" t="str">
        <f t="shared" si="194"/>
        <v/>
      </c>
      <c r="BO272" s="7" t="str">
        <f t="shared" si="195"/>
        <v/>
      </c>
      <c r="BP272" s="7" t="str">
        <f t="shared" si="196"/>
        <v/>
      </c>
      <c r="BQ272" s="7" t="str">
        <f t="shared" si="197"/>
        <v/>
      </c>
      <c r="BR272" s="7" t="str">
        <f t="shared" si="198"/>
        <v/>
      </c>
      <c r="BS272" s="7" t="str">
        <f t="shared" si="199"/>
        <v/>
      </c>
      <c r="BT272" s="7" t="str">
        <f t="shared" si="200"/>
        <v/>
      </c>
      <c r="BU272" s="7" t="str">
        <f t="shared" si="201"/>
        <v/>
      </c>
      <c r="BV272" s="7" t="str">
        <f t="shared" si="202"/>
        <v/>
      </c>
      <c r="BW272" s="7" t="str">
        <f t="shared" si="177"/>
        <v/>
      </c>
      <c r="BX272" s="7" t="str">
        <f t="shared" si="203"/>
        <v/>
      </c>
      <c r="BY272" s="7" t="str">
        <f t="shared" si="204"/>
        <v/>
      </c>
      <c r="BZ272" s="7" t="str">
        <f t="shared" si="205"/>
        <v/>
      </c>
      <c r="CA272" s="7">
        <f t="shared" si="206"/>
        <v>1.6666666546370834E-2</v>
      </c>
      <c r="CB272" s="54"/>
      <c r="CC272" s="13"/>
      <c r="CD272" s="13"/>
      <c r="CE272" s="13"/>
      <c r="CF272" s="13"/>
      <c r="CG272" s="13"/>
      <c r="CH272" s="13"/>
      <c r="CI272" s="13"/>
      <c r="CJ272" s="13"/>
      <c r="CL272" s="21"/>
    </row>
    <row r="273" spans="2:90" ht="16.5" customHeight="1" thickBot="1" x14ac:dyDescent="0.3">
      <c r="B273" s="114" t="s">
        <v>106</v>
      </c>
      <c r="C273" s="114" t="s">
        <v>199</v>
      </c>
      <c r="D273" s="115">
        <v>4</v>
      </c>
      <c r="E273" s="117">
        <f t="shared" si="207"/>
        <v>44451</v>
      </c>
      <c r="F273" s="118">
        <f t="shared" si="208"/>
        <v>0.90347222222222223</v>
      </c>
      <c r="G273" s="22">
        <v>0.90694444444444444</v>
      </c>
      <c r="H273" s="5">
        <f t="shared" si="178"/>
        <v>8.3333333430346102E-2</v>
      </c>
      <c r="I273" s="6">
        <f t="shared" si="179"/>
        <v>44451.90347222222</v>
      </c>
      <c r="J273" s="6">
        <f t="shared" si="180"/>
        <v>44451.906944444447</v>
      </c>
      <c r="K273" s="23" t="s">
        <v>142</v>
      </c>
      <c r="L273" s="3" t="str">
        <f t="shared" si="209"/>
        <v/>
      </c>
      <c r="M273" s="2">
        <f>IF(OR(K273="Rota",K273="Desliza"),(IF((MAX(N$36:N272))&gt;F$17,(MAX(N$36:N272)),F$17)),N272)</f>
        <v>7867</v>
      </c>
      <c r="N273" s="42">
        <v>7867</v>
      </c>
      <c r="O273" s="2">
        <f t="shared" si="210"/>
        <v>0</v>
      </c>
      <c r="P273" s="3" t="str">
        <f t="shared" si="211"/>
        <v/>
      </c>
      <c r="Q273" s="24"/>
      <c r="R273" s="24"/>
      <c r="S273" s="24"/>
      <c r="T273" s="132" t="str">
        <f t="shared" si="171"/>
        <v/>
      </c>
      <c r="U273" s="25"/>
      <c r="V273" s="25"/>
      <c r="W273" s="24"/>
      <c r="X273" s="26"/>
      <c r="Y273" s="25"/>
      <c r="Z273" s="25"/>
      <c r="AA273" s="3" t="str">
        <f t="shared" si="212"/>
        <v/>
      </c>
      <c r="AB273" s="24"/>
      <c r="AC273" s="26"/>
      <c r="AD273" s="25"/>
      <c r="AE273" s="54"/>
      <c r="AF273" s="54" t="s">
        <v>150</v>
      </c>
      <c r="AG273" s="54"/>
      <c r="AH273" s="54"/>
      <c r="AI273" s="54"/>
      <c r="AJ273" s="54"/>
      <c r="AK273" s="25"/>
      <c r="AL273" s="54" t="str">
        <f t="shared" si="172"/>
        <v/>
      </c>
      <c r="AM273" s="200" t="str">
        <f t="shared" si="173"/>
        <v/>
      </c>
      <c r="AN273" s="201" t="str">
        <f t="shared" si="174"/>
        <v/>
      </c>
      <c r="AO273" s="200" t="str">
        <f t="shared" si="181"/>
        <v/>
      </c>
      <c r="AP273" s="200" t="str">
        <f t="shared" si="175"/>
        <v/>
      </c>
      <c r="AQ273" s="200" t="str">
        <f t="shared" si="176"/>
        <v/>
      </c>
      <c r="AR273" s="200" t="str">
        <f t="shared" si="182"/>
        <v/>
      </c>
      <c r="AS273" s="200" t="str">
        <f t="shared" si="183"/>
        <v/>
      </c>
      <c r="AT273" s="200" t="str">
        <f t="shared" si="184"/>
        <v/>
      </c>
      <c r="AU273" s="200" t="str">
        <f t="shared" si="185"/>
        <v/>
      </c>
      <c r="AV273" s="54">
        <v>1.1666666666278616</v>
      </c>
      <c r="AW273" s="200" t="str">
        <f t="shared" si="186"/>
        <v/>
      </c>
      <c r="AX273" s="201" t="str">
        <f t="shared" si="187"/>
        <v/>
      </c>
      <c r="AY273" s="7" t="str">
        <f t="shared" si="188"/>
        <v/>
      </c>
      <c r="AZ273" s="7" t="str">
        <f t="shared" si="189"/>
        <v/>
      </c>
      <c r="BA273" s="7" t="str">
        <f t="shared" si="190"/>
        <v/>
      </c>
      <c r="BB273" s="7" t="str">
        <f t="shared" si="213"/>
        <v/>
      </c>
      <c r="BC273" s="7" t="str">
        <f t="shared" si="214"/>
        <v/>
      </c>
      <c r="BD273" s="7" t="str">
        <f t="shared" si="215"/>
        <v/>
      </c>
      <c r="BE273" s="7" t="str">
        <f t="shared" si="216"/>
        <v/>
      </c>
      <c r="BF273" s="7" t="str">
        <f t="shared" si="169"/>
        <v/>
      </c>
      <c r="BG273" s="7" t="str">
        <f t="shared" si="170"/>
        <v/>
      </c>
      <c r="BH273" s="7" t="str">
        <f t="shared" si="217"/>
        <v/>
      </c>
      <c r="BI273" s="7" t="str">
        <f t="shared" si="218"/>
        <v/>
      </c>
      <c r="BJ273" s="7" t="str">
        <f t="shared" si="219"/>
        <v/>
      </c>
      <c r="BK273" s="7" t="str">
        <f t="shared" si="191"/>
        <v/>
      </c>
      <c r="BL273" s="7" t="str">
        <f t="shared" si="192"/>
        <v/>
      </c>
      <c r="BM273" s="7" t="str">
        <f t="shared" si="193"/>
        <v/>
      </c>
      <c r="BN273" s="7" t="str">
        <f t="shared" si="194"/>
        <v/>
      </c>
      <c r="BO273" s="7" t="str">
        <f t="shared" si="195"/>
        <v/>
      </c>
      <c r="BP273" s="7" t="str">
        <f t="shared" si="196"/>
        <v/>
      </c>
      <c r="BQ273" s="7" t="str">
        <f t="shared" si="197"/>
        <v/>
      </c>
      <c r="BR273" s="7" t="str">
        <f t="shared" si="198"/>
        <v/>
      </c>
      <c r="BS273" s="7" t="str">
        <f t="shared" si="199"/>
        <v/>
      </c>
      <c r="BT273" s="7" t="str">
        <f t="shared" si="200"/>
        <v/>
      </c>
      <c r="BU273" s="7" t="str">
        <f t="shared" si="201"/>
        <v/>
      </c>
      <c r="BV273" s="7" t="str">
        <f t="shared" si="202"/>
        <v/>
      </c>
      <c r="BW273" s="7" t="str">
        <f t="shared" si="177"/>
        <v/>
      </c>
      <c r="BX273" s="7" t="str">
        <f t="shared" si="203"/>
        <v/>
      </c>
      <c r="BY273" s="7" t="str">
        <f t="shared" si="204"/>
        <v/>
      </c>
      <c r="BZ273" s="7" t="str">
        <f t="shared" si="205"/>
        <v/>
      </c>
      <c r="CA273" s="7" t="str">
        <f t="shared" si="206"/>
        <v/>
      </c>
      <c r="CB273" s="54"/>
      <c r="CC273" s="13"/>
      <c r="CD273" s="13"/>
      <c r="CE273" s="13"/>
      <c r="CF273" s="13"/>
      <c r="CG273" s="13"/>
      <c r="CH273" s="13"/>
      <c r="CI273" s="13"/>
      <c r="CJ273" s="13"/>
      <c r="CL273" s="21"/>
    </row>
    <row r="274" spans="2:90" ht="16.5" customHeight="1" thickBot="1" x14ac:dyDescent="0.3">
      <c r="B274" s="114" t="s">
        <v>106</v>
      </c>
      <c r="C274" s="114" t="s">
        <v>199</v>
      </c>
      <c r="D274" s="115">
        <v>4</v>
      </c>
      <c r="E274" s="117">
        <f t="shared" si="207"/>
        <v>44451</v>
      </c>
      <c r="F274" s="118">
        <f t="shared" si="208"/>
        <v>0.90694444444444444</v>
      </c>
      <c r="G274" s="22">
        <v>0.93402777777777779</v>
      </c>
      <c r="H274" s="5">
        <f t="shared" si="178"/>
        <v>0.65000000002328306</v>
      </c>
      <c r="I274" s="6">
        <f t="shared" si="179"/>
        <v>44451.906944444447</v>
      </c>
      <c r="J274" s="6">
        <f t="shared" si="180"/>
        <v>44451.934027777781</v>
      </c>
      <c r="K274" s="23" t="s">
        <v>17</v>
      </c>
      <c r="L274" s="3" t="str">
        <f t="shared" si="209"/>
        <v/>
      </c>
      <c r="M274" s="2">
        <f>IF(OR(K274="Rota",K274="Desliza"),(IF((MAX(N$36:N273))&gt;F$17,(MAX(N$36:N273)),F$17)),N273)</f>
        <v>7867</v>
      </c>
      <c r="N274" s="42">
        <v>7879</v>
      </c>
      <c r="O274" s="2">
        <f t="shared" si="210"/>
        <v>12</v>
      </c>
      <c r="P274" s="3">
        <f t="shared" si="211"/>
        <v>18.461538460877168</v>
      </c>
      <c r="Q274" s="24"/>
      <c r="R274" s="24"/>
      <c r="S274" s="24">
        <v>110</v>
      </c>
      <c r="T274" s="132">
        <f t="shared" si="171"/>
        <v>110</v>
      </c>
      <c r="U274" s="25">
        <v>28</v>
      </c>
      <c r="V274" s="25">
        <v>1100</v>
      </c>
      <c r="W274" s="24">
        <v>25</v>
      </c>
      <c r="X274" s="26">
        <v>15</v>
      </c>
      <c r="Y274" s="25">
        <v>3030</v>
      </c>
      <c r="Z274" s="25">
        <v>3030</v>
      </c>
      <c r="AA274" s="3" t="str">
        <f t="shared" si="212"/>
        <v/>
      </c>
      <c r="AB274" s="24"/>
      <c r="AC274" s="26"/>
      <c r="AD274" s="25"/>
      <c r="AE274" s="54"/>
      <c r="AF274" s="54" t="s">
        <v>150</v>
      </c>
      <c r="AG274" s="54"/>
      <c r="AH274" s="54"/>
      <c r="AI274" s="54"/>
      <c r="AJ274" s="54"/>
      <c r="AK274" s="25"/>
      <c r="AL274" s="54">
        <f t="shared" si="172"/>
        <v>60</v>
      </c>
      <c r="AM274" s="200">
        <f t="shared" si="173"/>
        <v>67</v>
      </c>
      <c r="AN274" s="201">
        <f t="shared" si="174"/>
        <v>60</v>
      </c>
      <c r="AO274" s="200" t="str">
        <f t="shared" si="181"/>
        <v/>
      </c>
      <c r="AP274" s="200" t="str">
        <f t="shared" si="175"/>
        <v/>
      </c>
      <c r="AQ274" s="200" t="str">
        <f t="shared" si="176"/>
        <v/>
      </c>
      <c r="AR274" s="200" t="str">
        <f t="shared" si="182"/>
        <v/>
      </c>
      <c r="AS274" s="200" t="str">
        <f t="shared" si="183"/>
        <v/>
      </c>
      <c r="AT274" s="200">
        <f t="shared" si="184"/>
        <v>12</v>
      </c>
      <c r="AU274" s="200">
        <f t="shared" si="185"/>
        <v>0.65000000002328306</v>
      </c>
      <c r="AV274" s="54">
        <v>0.73333333327900618</v>
      </c>
      <c r="AW274" s="200">
        <f t="shared" si="186"/>
        <v>16.363636364848624</v>
      </c>
      <c r="AX274" s="201" t="str">
        <f t="shared" si="187"/>
        <v/>
      </c>
      <c r="AY274" s="7">
        <f t="shared" si="188"/>
        <v>18.461538460877168</v>
      </c>
      <c r="AZ274" s="7" t="str">
        <f t="shared" si="189"/>
        <v/>
      </c>
      <c r="BA274" s="7">
        <f t="shared" si="190"/>
        <v>16.363636364848624</v>
      </c>
      <c r="BB274" s="7" t="str">
        <f t="shared" si="213"/>
        <v/>
      </c>
      <c r="BC274" s="7">
        <f t="shared" si="214"/>
        <v>12</v>
      </c>
      <c r="BD274" s="7" t="str">
        <f t="shared" si="215"/>
        <v/>
      </c>
      <c r="BE274" s="7" t="str">
        <f t="shared" si="216"/>
        <v/>
      </c>
      <c r="BF274" s="7" t="str">
        <f t="shared" si="169"/>
        <v/>
      </c>
      <c r="BG274" s="7">
        <f t="shared" si="170"/>
        <v>12</v>
      </c>
      <c r="BH274" s="7" t="str">
        <f t="shared" si="217"/>
        <v/>
      </c>
      <c r="BI274" s="7" t="str">
        <f t="shared" si="218"/>
        <v/>
      </c>
      <c r="BJ274" s="7" t="str">
        <f t="shared" si="219"/>
        <v/>
      </c>
      <c r="BK274" s="7" t="str">
        <f t="shared" si="191"/>
        <v/>
      </c>
      <c r="BL274" s="7" t="str">
        <f t="shared" si="192"/>
        <v/>
      </c>
      <c r="BM274" s="7" t="str">
        <f t="shared" si="193"/>
        <v/>
      </c>
      <c r="BN274" s="7" t="str">
        <f t="shared" si="194"/>
        <v/>
      </c>
      <c r="BO274" s="7" t="str">
        <f t="shared" si="195"/>
        <v/>
      </c>
      <c r="BP274" s="7" t="str">
        <f t="shared" si="196"/>
        <v/>
      </c>
      <c r="BQ274" s="7" t="str">
        <f t="shared" si="197"/>
        <v/>
      </c>
      <c r="BR274" s="7" t="str">
        <f t="shared" si="198"/>
        <v/>
      </c>
      <c r="BS274" s="7" t="str">
        <f t="shared" si="199"/>
        <v/>
      </c>
      <c r="BT274" s="7" t="str">
        <f t="shared" si="200"/>
        <v/>
      </c>
      <c r="BU274" s="7" t="str">
        <f t="shared" si="201"/>
        <v/>
      </c>
      <c r="BV274" s="7" t="str">
        <f t="shared" si="202"/>
        <v/>
      </c>
      <c r="BW274" s="7" t="str">
        <f t="shared" si="177"/>
        <v/>
      </c>
      <c r="BX274" s="7" t="str">
        <f t="shared" si="203"/>
        <v/>
      </c>
      <c r="BY274" s="7" t="str">
        <f t="shared" si="204"/>
        <v/>
      </c>
      <c r="BZ274" s="7" t="str">
        <f t="shared" si="205"/>
        <v/>
      </c>
      <c r="CA274" s="7" t="str">
        <f t="shared" si="206"/>
        <v/>
      </c>
      <c r="CB274" s="54"/>
      <c r="CC274" s="13"/>
      <c r="CD274" s="13"/>
      <c r="CE274" s="13"/>
      <c r="CF274" s="13"/>
      <c r="CG274" s="13"/>
      <c r="CH274" s="13"/>
      <c r="CI274" s="13"/>
      <c r="CJ274" s="13"/>
      <c r="CL274" s="21"/>
    </row>
    <row r="275" spans="2:90" ht="16.5" customHeight="1" thickBot="1" x14ac:dyDescent="0.3">
      <c r="B275" s="114" t="s">
        <v>106</v>
      </c>
      <c r="C275" s="114" t="s">
        <v>199</v>
      </c>
      <c r="D275" s="115">
        <v>4</v>
      </c>
      <c r="E275" s="117">
        <f t="shared" si="207"/>
        <v>44451</v>
      </c>
      <c r="F275" s="118">
        <f t="shared" si="208"/>
        <v>0.93402777777777779</v>
      </c>
      <c r="G275" s="22">
        <v>0.9375</v>
      </c>
      <c r="H275" s="5">
        <f t="shared" si="178"/>
        <v>8.3333333255723119E-2</v>
      </c>
      <c r="I275" s="6">
        <f t="shared" si="179"/>
        <v>44451.934027777781</v>
      </c>
      <c r="J275" s="6">
        <f t="shared" si="180"/>
        <v>44451.9375</v>
      </c>
      <c r="K275" s="23" t="s">
        <v>12</v>
      </c>
      <c r="L275" s="3">
        <f t="shared" si="209"/>
        <v>8.3333333255723119E-2</v>
      </c>
      <c r="M275" s="2">
        <f>IF(OR(K275="Rota",K275="Desliza"),(IF((MAX(N$36:N274))&gt;F$17,(MAX(N$36:N274)),F$17)),N274)</f>
        <v>7879</v>
      </c>
      <c r="N275" s="42">
        <v>7879</v>
      </c>
      <c r="O275" s="2">
        <f t="shared" si="210"/>
        <v>0</v>
      </c>
      <c r="P275" s="3" t="str">
        <f t="shared" si="211"/>
        <v/>
      </c>
      <c r="Q275" s="24"/>
      <c r="R275" s="24"/>
      <c r="S275" s="24"/>
      <c r="T275" s="132" t="str">
        <f t="shared" si="171"/>
        <v/>
      </c>
      <c r="U275" s="25"/>
      <c r="V275" s="25"/>
      <c r="W275" s="24"/>
      <c r="X275" s="26"/>
      <c r="Y275" s="25"/>
      <c r="Z275" s="25"/>
      <c r="AA275" s="3" t="str">
        <f t="shared" si="212"/>
        <v/>
      </c>
      <c r="AB275" s="24"/>
      <c r="AC275" s="26"/>
      <c r="AD275" s="25"/>
      <c r="AE275" s="54"/>
      <c r="AF275" s="54" t="s">
        <v>150</v>
      </c>
      <c r="AG275" s="54"/>
      <c r="AH275" s="54"/>
      <c r="AI275" s="54"/>
      <c r="AJ275" s="54"/>
      <c r="AK275" s="25"/>
      <c r="AL275" s="54" t="str">
        <f t="shared" si="172"/>
        <v/>
      </c>
      <c r="AM275" s="200" t="str">
        <f t="shared" si="173"/>
        <v/>
      </c>
      <c r="AN275" s="201" t="str">
        <f t="shared" si="174"/>
        <v/>
      </c>
      <c r="AO275" s="200" t="str">
        <f t="shared" si="181"/>
        <v/>
      </c>
      <c r="AP275" s="200" t="str">
        <f t="shared" si="175"/>
        <v/>
      </c>
      <c r="AQ275" s="200" t="str">
        <f t="shared" si="176"/>
        <v/>
      </c>
      <c r="AR275" s="200" t="str">
        <f t="shared" si="182"/>
        <v/>
      </c>
      <c r="AS275" s="200" t="str">
        <f t="shared" si="183"/>
        <v/>
      </c>
      <c r="AT275" s="200" t="str">
        <f t="shared" si="184"/>
        <v/>
      </c>
      <c r="AU275" s="200">
        <f t="shared" si="185"/>
        <v>8.3333333255723119E-2</v>
      </c>
      <c r="AV275" s="54" t="s">
        <v>216</v>
      </c>
      <c r="AW275" s="200" t="str">
        <f t="shared" si="186"/>
        <v/>
      </c>
      <c r="AX275" s="201" t="str">
        <f t="shared" si="187"/>
        <v/>
      </c>
      <c r="AY275" s="7" t="str">
        <f t="shared" si="188"/>
        <v/>
      </c>
      <c r="AZ275" s="7" t="str">
        <f t="shared" si="189"/>
        <v/>
      </c>
      <c r="BA275" s="7" t="str">
        <f t="shared" si="190"/>
        <v/>
      </c>
      <c r="BB275" s="7" t="str">
        <f t="shared" si="213"/>
        <v/>
      </c>
      <c r="BC275" s="7" t="str">
        <f t="shared" si="214"/>
        <v/>
      </c>
      <c r="BD275" s="7" t="str">
        <f t="shared" si="215"/>
        <v/>
      </c>
      <c r="BE275" s="7" t="str">
        <f t="shared" si="216"/>
        <v/>
      </c>
      <c r="BF275" s="7" t="str">
        <f t="shared" si="169"/>
        <v/>
      </c>
      <c r="BG275" s="7" t="str">
        <f t="shared" si="170"/>
        <v/>
      </c>
      <c r="BH275" s="7" t="str">
        <f t="shared" si="217"/>
        <v/>
      </c>
      <c r="BI275" s="7" t="str">
        <f t="shared" si="218"/>
        <v/>
      </c>
      <c r="BJ275" s="7" t="str">
        <f t="shared" si="219"/>
        <v/>
      </c>
      <c r="BK275" s="7" t="str">
        <f t="shared" si="191"/>
        <v/>
      </c>
      <c r="BL275" s="7" t="str">
        <f t="shared" si="192"/>
        <v/>
      </c>
      <c r="BM275" s="7" t="str">
        <f t="shared" si="193"/>
        <v/>
      </c>
      <c r="BN275" s="7" t="str">
        <f t="shared" si="194"/>
        <v/>
      </c>
      <c r="BO275" s="7" t="str">
        <f t="shared" si="195"/>
        <v/>
      </c>
      <c r="BP275" s="7" t="str">
        <f t="shared" si="196"/>
        <v/>
      </c>
      <c r="BQ275" s="7" t="str">
        <f t="shared" si="197"/>
        <v/>
      </c>
      <c r="BR275" s="7" t="str">
        <f t="shared" si="198"/>
        <v/>
      </c>
      <c r="BS275" s="7" t="str">
        <f t="shared" si="199"/>
        <v/>
      </c>
      <c r="BT275" s="7" t="str">
        <f t="shared" si="200"/>
        <v/>
      </c>
      <c r="BU275" s="7" t="str">
        <f t="shared" si="201"/>
        <v/>
      </c>
      <c r="BV275" s="7" t="str">
        <f t="shared" si="202"/>
        <v/>
      </c>
      <c r="BW275" s="7" t="str">
        <f t="shared" si="177"/>
        <v/>
      </c>
      <c r="BX275" s="7" t="str">
        <f t="shared" si="203"/>
        <v/>
      </c>
      <c r="BY275" s="7" t="str">
        <f t="shared" si="204"/>
        <v/>
      </c>
      <c r="BZ275" s="7" t="str">
        <f t="shared" si="205"/>
        <v/>
      </c>
      <c r="CA275" s="7" t="str">
        <f t="shared" si="206"/>
        <v/>
      </c>
      <c r="CB275" s="54"/>
      <c r="CC275" s="13"/>
      <c r="CD275" s="13"/>
      <c r="CE275" s="13"/>
      <c r="CF275" s="13"/>
      <c r="CG275" s="13"/>
      <c r="CH275" s="13"/>
      <c r="CI275" s="13"/>
      <c r="CJ275" s="13"/>
      <c r="CL275" s="21"/>
    </row>
    <row r="276" spans="2:90" ht="16.5" customHeight="1" thickBot="1" x14ac:dyDescent="0.3">
      <c r="B276" s="114" t="s">
        <v>106</v>
      </c>
      <c r="C276" s="114" t="s">
        <v>199</v>
      </c>
      <c r="D276" s="115">
        <v>4</v>
      </c>
      <c r="E276" s="117">
        <f t="shared" si="207"/>
        <v>44451</v>
      </c>
      <c r="F276" s="118">
        <f t="shared" si="208"/>
        <v>0.9375</v>
      </c>
      <c r="G276" s="22">
        <v>0</v>
      </c>
      <c r="H276" s="5">
        <f t="shared" si="178"/>
        <v>1.5</v>
      </c>
      <c r="I276" s="6">
        <f t="shared" si="179"/>
        <v>44451.9375</v>
      </c>
      <c r="J276" s="6">
        <f t="shared" si="180"/>
        <v>44452</v>
      </c>
      <c r="K276" s="23" t="s">
        <v>112</v>
      </c>
      <c r="L276" s="3" t="str">
        <f t="shared" si="209"/>
        <v/>
      </c>
      <c r="M276" s="2">
        <f>IF(OR(K276="Rota",K276="Desliza"),(IF((MAX(N$36:N275))&gt;F$17,(MAX(N$36:N275)),F$17)),N275)</f>
        <v>7879</v>
      </c>
      <c r="N276" s="42">
        <v>6666</v>
      </c>
      <c r="O276" s="2">
        <f t="shared" si="210"/>
        <v>-1213</v>
      </c>
      <c r="P276" s="3" t="str">
        <f t="shared" si="211"/>
        <v/>
      </c>
      <c r="Q276" s="24"/>
      <c r="R276" s="24"/>
      <c r="S276" s="24"/>
      <c r="T276" s="132" t="str">
        <f t="shared" si="171"/>
        <v/>
      </c>
      <c r="U276" s="25"/>
      <c r="V276" s="25"/>
      <c r="W276" s="24"/>
      <c r="X276" s="26"/>
      <c r="Y276" s="25"/>
      <c r="Z276" s="25"/>
      <c r="AA276" s="3" t="str">
        <f t="shared" si="212"/>
        <v/>
      </c>
      <c r="AB276" s="24"/>
      <c r="AC276" s="26"/>
      <c r="AD276" s="25"/>
      <c r="AE276" s="54"/>
      <c r="AF276" s="54" t="s">
        <v>150</v>
      </c>
      <c r="AG276" s="54"/>
      <c r="AH276" s="54"/>
      <c r="AI276" s="54"/>
      <c r="AJ276" s="54"/>
      <c r="AK276" s="25"/>
      <c r="AL276" s="54" t="str">
        <f t="shared" si="172"/>
        <v/>
      </c>
      <c r="AM276" s="200" t="str">
        <f t="shared" si="173"/>
        <v/>
      </c>
      <c r="AN276" s="201" t="str">
        <f t="shared" si="174"/>
        <v/>
      </c>
      <c r="AO276" s="200">
        <f t="shared" si="181"/>
        <v>808.66666666666663</v>
      </c>
      <c r="AP276" s="200">
        <f t="shared" si="175"/>
        <v>800</v>
      </c>
      <c r="AQ276" s="200" t="str">
        <f t="shared" si="176"/>
        <v/>
      </c>
      <c r="AR276" s="200" t="str">
        <f t="shared" si="182"/>
        <v/>
      </c>
      <c r="AS276" s="200" t="str">
        <f t="shared" si="183"/>
        <v/>
      </c>
      <c r="AT276" s="200" t="str">
        <f t="shared" si="184"/>
        <v/>
      </c>
      <c r="AU276" s="200" t="str">
        <f t="shared" si="185"/>
        <v/>
      </c>
      <c r="AV276" s="54" t="s">
        <v>216</v>
      </c>
      <c r="AW276" s="200" t="str">
        <f t="shared" si="186"/>
        <v/>
      </c>
      <c r="AX276" s="201" t="str">
        <f t="shared" si="187"/>
        <v/>
      </c>
      <c r="AY276" s="7" t="str">
        <f t="shared" si="188"/>
        <v/>
      </c>
      <c r="AZ276" s="7" t="str">
        <f t="shared" si="189"/>
        <v/>
      </c>
      <c r="BA276" s="7" t="str">
        <f t="shared" si="190"/>
        <v/>
      </c>
      <c r="BB276" s="7" t="str">
        <f t="shared" si="213"/>
        <v/>
      </c>
      <c r="BC276" s="7" t="str">
        <f t="shared" si="214"/>
        <v/>
      </c>
      <c r="BD276" s="7" t="str">
        <f t="shared" si="215"/>
        <v/>
      </c>
      <c r="BE276" s="7" t="str">
        <f t="shared" si="216"/>
        <v/>
      </c>
      <c r="BF276" s="7" t="str">
        <f t="shared" si="169"/>
        <v/>
      </c>
      <c r="BG276" s="7" t="str">
        <f t="shared" si="170"/>
        <v/>
      </c>
      <c r="BH276" s="7" t="str">
        <f t="shared" si="217"/>
        <v/>
      </c>
      <c r="BI276" s="7" t="str">
        <f t="shared" si="218"/>
        <v/>
      </c>
      <c r="BJ276" s="7" t="str">
        <f t="shared" si="219"/>
        <v/>
      </c>
      <c r="BK276" s="7" t="str">
        <f t="shared" si="191"/>
        <v/>
      </c>
      <c r="BL276" s="7" t="str">
        <f t="shared" si="192"/>
        <v/>
      </c>
      <c r="BM276" s="7" t="str">
        <f t="shared" si="193"/>
        <v/>
      </c>
      <c r="BN276" s="7" t="str">
        <f t="shared" si="194"/>
        <v/>
      </c>
      <c r="BO276" s="7">
        <f t="shared" si="195"/>
        <v>808.66666666666663</v>
      </c>
      <c r="BP276" s="7" t="str">
        <f t="shared" si="196"/>
        <v/>
      </c>
      <c r="BQ276" s="7" t="str">
        <f t="shared" si="197"/>
        <v/>
      </c>
      <c r="BR276" s="7" t="str">
        <f t="shared" si="198"/>
        <v/>
      </c>
      <c r="BS276" s="7">
        <f t="shared" si="199"/>
        <v>808.66666666666663</v>
      </c>
      <c r="BT276" s="7" t="str">
        <f t="shared" si="200"/>
        <v/>
      </c>
      <c r="BU276" s="7">
        <f t="shared" si="201"/>
        <v>808.66666666666663</v>
      </c>
      <c r="BV276" s="7" t="str">
        <f t="shared" si="202"/>
        <v/>
      </c>
      <c r="BW276" s="7" t="str">
        <f t="shared" si="177"/>
        <v/>
      </c>
      <c r="BX276" s="7" t="str">
        <f t="shared" si="203"/>
        <v/>
      </c>
      <c r="BY276" s="7" t="str">
        <f t="shared" si="204"/>
        <v/>
      </c>
      <c r="BZ276" s="7" t="str">
        <f t="shared" si="205"/>
        <v/>
      </c>
      <c r="CA276" s="7" t="str">
        <f t="shared" si="206"/>
        <v/>
      </c>
      <c r="CB276" s="54"/>
      <c r="CC276" s="13"/>
      <c r="CD276" s="13"/>
      <c r="CE276" s="13"/>
      <c r="CF276" s="13"/>
      <c r="CG276" s="13"/>
      <c r="CH276" s="13"/>
      <c r="CI276" s="13"/>
      <c r="CJ276" s="13"/>
      <c r="CL276" s="21"/>
    </row>
    <row r="277" spans="2:90" ht="16.5" customHeight="1" thickBot="1" x14ac:dyDescent="0.3">
      <c r="B277" s="114" t="s">
        <v>106</v>
      </c>
      <c r="C277" s="114" t="s">
        <v>199</v>
      </c>
      <c r="D277" s="115">
        <v>4</v>
      </c>
      <c r="E277" s="117">
        <f t="shared" si="207"/>
        <v>44452</v>
      </c>
      <c r="F277" s="118">
        <f t="shared" si="208"/>
        <v>0</v>
      </c>
      <c r="G277" s="22">
        <v>0.125</v>
      </c>
      <c r="H277" s="5">
        <f t="shared" si="178"/>
        <v>3</v>
      </c>
      <c r="I277" s="6">
        <f t="shared" si="179"/>
        <v>44452</v>
      </c>
      <c r="J277" s="6">
        <f t="shared" si="180"/>
        <v>44452.125</v>
      </c>
      <c r="K277" s="23" t="s">
        <v>112</v>
      </c>
      <c r="L277" s="3" t="str">
        <f t="shared" si="209"/>
        <v/>
      </c>
      <c r="M277" s="2">
        <f>IF(OR(K277="Rota",K277="Desliza"),(IF((MAX(N$36:N276))&gt;F$17,(MAX(N$36:N276)),F$17)),N276)</f>
        <v>6666</v>
      </c>
      <c r="N277" s="42">
        <v>4778</v>
      </c>
      <c r="O277" s="2">
        <f t="shared" si="210"/>
        <v>-1888</v>
      </c>
      <c r="P277" s="3" t="str">
        <f t="shared" si="211"/>
        <v/>
      </c>
      <c r="Q277" s="24"/>
      <c r="R277" s="24"/>
      <c r="S277" s="24"/>
      <c r="T277" s="132" t="str">
        <f t="shared" si="171"/>
        <v/>
      </c>
      <c r="U277" s="25"/>
      <c r="V277" s="25"/>
      <c r="W277" s="24"/>
      <c r="X277" s="26"/>
      <c r="Y277" s="25"/>
      <c r="Z277" s="25"/>
      <c r="AA277" s="3" t="str">
        <f t="shared" si="212"/>
        <v/>
      </c>
      <c r="AB277" s="24"/>
      <c r="AC277" s="26"/>
      <c r="AD277" s="25"/>
      <c r="AE277" s="54"/>
      <c r="AF277" s="54" t="s">
        <v>150</v>
      </c>
      <c r="AG277" s="54"/>
      <c r="AH277" s="54"/>
      <c r="AI277" s="54"/>
      <c r="AJ277" s="54"/>
      <c r="AK277" s="25"/>
      <c r="AL277" s="54" t="str">
        <f t="shared" si="172"/>
        <v/>
      </c>
      <c r="AM277" s="200" t="str">
        <f t="shared" si="173"/>
        <v/>
      </c>
      <c r="AN277" s="201" t="str">
        <f t="shared" si="174"/>
        <v/>
      </c>
      <c r="AO277" s="200">
        <f t="shared" si="181"/>
        <v>629.33333333333337</v>
      </c>
      <c r="AP277" s="200">
        <f t="shared" si="175"/>
        <v>800</v>
      </c>
      <c r="AQ277" s="200" t="str">
        <f t="shared" si="176"/>
        <v/>
      </c>
      <c r="AR277" s="200" t="str">
        <f t="shared" si="182"/>
        <v/>
      </c>
      <c r="AS277" s="200" t="str">
        <f t="shared" si="183"/>
        <v/>
      </c>
      <c r="AT277" s="200" t="str">
        <f t="shared" si="184"/>
        <v/>
      </c>
      <c r="AU277" s="200" t="str">
        <f t="shared" si="185"/>
        <v/>
      </c>
      <c r="AV277" s="54">
        <v>0.94999999995343387</v>
      </c>
      <c r="AW277" s="200" t="str">
        <f t="shared" si="186"/>
        <v/>
      </c>
      <c r="AX277" s="201" t="str">
        <f t="shared" si="187"/>
        <v/>
      </c>
      <c r="AY277" s="7" t="str">
        <f t="shared" si="188"/>
        <v/>
      </c>
      <c r="AZ277" s="7" t="str">
        <f t="shared" si="189"/>
        <v/>
      </c>
      <c r="BA277" s="7" t="str">
        <f t="shared" si="190"/>
        <v/>
      </c>
      <c r="BB277" s="7" t="str">
        <f t="shared" si="213"/>
        <v/>
      </c>
      <c r="BC277" s="7" t="str">
        <f t="shared" si="214"/>
        <v/>
      </c>
      <c r="BD277" s="7" t="str">
        <f t="shared" si="215"/>
        <v/>
      </c>
      <c r="BE277" s="7" t="str">
        <f t="shared" si="216"/>
        <v/>
      </c>
      <c r="BF277" s="7" t="str">
        <f t="shared" si="169"/>
        <v/>
      </c>
      <c r="BG277" s="7" t="str">
        <f t="shared" si="170"/>
        <v/>
      </c>
      <c r="BH277" s="7" t="str">
        <f t="shared" si="217"/>
        <v/>
      </c>
      <c r="BI277" s="7" t="str">
        <f t="shared" si="218"/>
        <v/>
      </c>
      <c r="BJ277" s="7" t="str">
        <f t="shared" si="219"/>
        <v/>
      </c>
      <c r="BK277" s="7" t="str">
        <f t="shared" si="191"/>
        <v/>
      </c>
      <c r="BL277" s="7" t="str">
        <f t="shared" si="192"/>
        <v/>
      </c>
      <c r="BM277" s="7" t="str">
        <f t="shared" si="193"/>
        <v/>
      </c>
      <c r="BN277" s="7" t="str">
        <f t="shared" si="194"/>
        <v/>
      </c>
      <c r="BO277" s="7">
        <f t="shared" si="195"/>
        <v>629.33333333333337</v>
      </c>
      <c r="BP277" s="7" t="str">
        <f t="shared" si="196"/>
        <v/>
      </c>
      <c r="BQ277" s="7" t="str">
        <f t="shared" si="197"/>
        <v/>
      </c>
      <c r="BR277" s="7" t="str">
        <f t="shared" si="198"/>
        <v/>
      </c>
      <c r="BS277" s="7">
        <f t="shared" si="199"/>
        <v>629.33333333333337</v>
      </c>
      <c r="BT277" s="7" t="str">
        <f t="shared" si="200"/>
        <v/>
      </c>
      <c r="BU277" s="7">
        <f t="shared" si="201"/>
        <v>629.33333333333337</v>
      </c>
      <c r="BV277" s="7" t="str">
        <f t="shared" si="202"/>
        <v/>
      </c>
      <c r="BW277" s="7" t="str">
        <f t="shared" si="177"/>
        <v/>
      </c>
      <c r="BX277" s="7" t="str">
        <f t="shared" si="203"/>
        <v/>
      </c>
      <c r="BY277" s="7" t="str">
        <f t="shared" si="204"/>
        <v/>
      </c>
      <c r="BZ277" s="7" t="str">
        <f t="shared" si="205"/>
        <v/>
      </c>
      <c r="CA277" s="7" t="str">
        <f t="shared" si="206"/>
        <v/>
      </c>
      <c r="CB277" s="54"/>
      <c r="CC277" s="13"/>
      <c r="CD277" s="13"/>
      <c r="CE277" s="13"/>
      <c r="CF277" s="13"/>
      <c r="CG277" s="13"/>
      <c r="CH277" s="13"/>
      <c r="CI277" s="13"/>
      <c r="CJ277" s="13"/>
      <c r="CL277" s="21"/>
    </row>
    <row r="278" spans="2:90" ht="16.5" customHeight="1" thickBot="1" x14ac:dyDescent="0.3">
      <c r="B278" s="114" t="s">
        <v>106</v>
      </c>
      <c r="C278" s="114" t="s">
        <v>199</v>
      </c>
      <c r="D278" s="115">
        <v>4</v>
      </c>
      <c r="E278" s="117">
        <f t="shared" si="207"/>
        <v>44452</v>
      </c>
      <c r="F278" s="118">
        <f t="shared" si="208"/>
        <v>0.125</v>
      </c>
      <c r="G278" s="22">
        <v>0.22916666666666666</v>
      </c>
      <c r="H278" s="5">
        <f t="shared" si="178"/>
        <v>2.4999999999417923</v>
      </c>
      <c r="I278" s="6">
        <f t="shared" si="179"/>
        <v>44452.125</v>
      </c>
      <c r="J278" s="6">
        <f t="shared" si="180"/>
        <v>44452.229166666664</v>
      </c>
      <c r="K278" s="23" t="s">
        <v>111</v>
      </c>
      <c r="L278" s="3" t="str">
        <f t="shared" si="209"/>
        <v/>
      </c>
      <c r="M278" s="2">
        <f>IF(OR(K278="Rota",K278="Desliza"),(IF((MAX(N$36:N277))&gt;F$17,(MAX(N$36:N277)),F$17)),N277)</f>
        <v>4778</v>
      </c>
      <c r="N278" s="42">
        <v>120</v>
      </c>
      <c r="O278" s="2">
        <f t="shared" si="210"/>
        <v>-4658</v>
      </c>
      <c r="P278" s="3" t="str">
        <f t="shared" si="211"/>
        <v/>
      </c>
      <c r="Q278" s="24"/>
      <c r="R278" s="24"/>
      <c r="S278" s="24"/>
      <c r="T278" s="132" t="str">
        <f t="shared" si="171"/>
        <v/>
      </c>
      <c r="U278" s="25"/>
      <c r="V278" s="25"/>
      <c r="W278" s="24"/>
      <c r="X278" s="26"/>
      <c r="Y278" s="25"/>
      <c r="Z278" s="25"/>
      <c r="AA278" s="3" t="str">
        <f t="shared" si="212"/>
        <v/>
      </c>
      <c r="AB278" s="24"/>
      <c r="AC278" s="26"/>
      <c r="AD278" s="25"/>
      <c r="AE278" s="54"/>
      <c r="AF278" s="54" t="s">
        <v>150</v>
      </c>
      <c r="AG278" s="54"/>
      <c r="AH278" s="54"/>
      <c r="AI278" s="54"/>
      <c r="AJ278" s="54"/>
      <c r="AK278" s="25"/>
      <c r="AL278" s="54" t="str">
        <f t="shared" si="172"/>
        <v/>
      </c>
      <c r="AM278" s="200" t="str">
        <f t="shared" si="173"/>
        <v/>
      </c>
      <c r="AN278" s="201" t="str">
        <f t="shared" si="174"/>
        <v/>
      </c>
      <c r="AO278" s="200">
        <f t="shared" si="181"/>
        <v>1863.2000000433809</v>
      </c>
      <c r="AP278" s="200">
        <f t="shared" si="175"/>
        <v>800</v>
      </c>
      <c r="AQ278" s="200" t="str">
        <f t="shared" si="176"/>
        <v/>
      </c>
      <c r="AR278" s="200" t="str">
        <f t="shared" si="182"/>
        <v/>
      </c>
      <c r="AS278" s="200" t="str">
        <f t="shared" si="183"/>
        <v/>
      </c>
      <c r="AT278" s="200" t="str">
        <f t="shared" si="184"/>
        <v/>
      </c>
      <c r="AU278" s="200" t="str">
        <f t="shared" si="185"/>
        <v/>
      </c>
      <c r="AV278" s="54">
        <v>0.71666666673263535</v>
      </c>
      <c r="AW278" s="200" t="str">
        <f t="shared" si="186"/>
        <v/>
      </c>
      <c r="AX278" s="201" t="str">
        <f t="shared" si="187"/>
        <v/>
      </c>
      <c r="AY278" s="7" t="str">
        <f t="shared" si="188"/>
        <v/>
      </c>
      <c r="AZ278" s="7" t="str">
        <f t="shared" si="189"/>
        <v/>
      </c>
      <c r="BA278" s="7" t="str">
        <f t="shared" si="190"/>
        <v/>
      </c>
      <c r="BB278" s="7" t="str">
        <f t="shared" si="213"/>
        <v/>
      </c>
      <c r="BC278" s="7" t="str">
        <f t="shared" si="214"/>
        <v/>
      </c>
      <c r="BD278" s="7" t="str">
        <f t="shared" si="215"/>
        <v/>
      </c>
      <c r="BE278" s="7" t="str">
        <f t="shared" si="216"/>
        <v/>
      </c>
      <c r="BF278" s="7" t="str">
        <f t="shared" si="169"/>
        <v/>
      </c>
      <c r="BG278" s="7" t="str">
        <f t="shared" si="170"/>
        <v/>
      </c>
      <c r="BH278" s="7" t="str">
        <f t="shared" si="217"/>
        <v/>
      </c>
      <c r="BI278" s="7" t="str">
        <f t="shared" si="218"/>
        <v/>
      </c>
      <c r="BJ278" s="7" t="str">
        <f t="shared" si="219"/>
        <v/>
      </c>
      <c r="BK278" s="7" t="str">
        <f t="shared" si="191"/>
        <v/>
      </c>
      <c r="BL278" s="7" t="str">
        <f t="shared" si="192"/>
        <v/>
      </c>
      <c r="BM278" s="7">
        <f t="shared" si="193"/>
        <v>1863.2000000433809</v>
      </c>
      <c r="BN278" s="7" t="str">
        <f t="shared" si="194"/>
        <v/>
      </c>
      <c r="BO278" s="7" t="str">
        <f t="shared" si="195"/>
        <v/>
      </c>
      <c r="BP278" s="7" t="str">
        <f t="shared" si="196"/>
        <v/>
      </c>
      <c r="BQ278" s="7" t="str">
        <f t="shared" si="197"/>
        <v/>
      </c>
      <c r="BR278" s="7" t="str">
        <f t="shared" si="198"/>
        <v/>
      </c>
      <c r="BS278" s="7">
        <f t="shared" si="199"/>
        <v>1863.2000000433809</v>
      </c>
      <c r="BT278" s="7" t="str">
        <f t="shared" si="200"/>
        <v/>
      </c>
      <c r="BU278" s="7">
        <f t="shared" si="201"/>
        <v>1863.2000000433809</v>
      </c>
      <c r="BV278" s="7" t="str">
        <f t="shared" si="202"/>
        <v/>
      </c>
      <c r="BW278" s="7" t="str">
        <f t="shared" si="177"/>
        <v/>
      </c>
      <c r="BX278" s="7" t="str">
        <f t="shared" si="203"/>
        <v/>
      </c>
      <c r="BY278" s="7" t="str">
        <f t="shared" si="204"/>
        <v/>
      </c>
      <c r="BZ278" s="7" t="str">
        <f t="shared" si="205"/>
        <v/>
      </c>
      <c r="CA278" s="7" t="str">
        <f t="shared" si="206"/>
        <v/>
      </c>
      <c r="CB278" s="54"/>
      <c r="CC278" s="13"/>
      <c r="CD278" s="13"/>
      <c r="CE278" s="13"/>
      <c r="CF278" s="13"/>
      <c r="CG278" s="13"/>
      <c r="CH278" s="13"/>
      <c r="CI278" s="13"/>
      <c r="CJ278" s="13"/>
      <c r="CL278" s="21"/>
    </row>
    <row r="279" spans="2:90" ht="16.5" customHeight="1" thickBot="1" x14ac:dyDescent="0.3">
      <c r="B279" s="114" t="s">
        <v>106</v>
      </c>
      <c r="C279" s="114" t="s">
        <v>199</v>
      </c>
      <c r="D279" s="115">
        <v>4</v>
      </c>
      <c r="E279" s="117">
        <f t="shared" si="207"/>
        <v>44452</v>
      </c>
      <c r="F279" s="118">
        <f t="shared" si="208"/>
        <v>0.22916666666666666</v>
      </c>
      <c r="G279" s="22">
        <v>0.29166666666666669</v>
      </c>
      <c r="H279" s="5">
        <f t="shared" si="178"/>
        <v>1.5</v>
      </c>
      <c r="I279" s="6">
        <f t="shared" si="179"/>
        <v>44452.229166666664</v>
      </c>
      <c r="J279" s="6">
        <f t="shared" si="180"/>
        <v>44452.291666666664</v>
      </c>
      <c r="K279" s="23" t="s">
        <v>19</v>
      </c>
      <c r="L279" s="3" t="str">
        <f t="shared" si="209"/>
        <v/>
      </c>
      <c r="M279" s="2">
        <f>IF(OR(K279="Rota",K279="Desliza"),(IF((MAX(N$36:N278))&gt;F$17,(MAX(N$36:N278)),F$17)),N278)</f>
        <v>120</v>
      </c>
      <c r="N279" s="42">
        <v>120</v>
      </c>
      <c r="O279" s="2">
        <f t="shared" si="210"/>
        <v>0</v>
      </c>
      <c r="P279" s="3" t="str">
        <f t="shared" si="211"/>
        <v/>
      </c>
      <c r="Q279" s="24"/>
      <c r="R279" s="24"/>
      <c r="S279" s="24"/>
      <c r="T279" s="132" t="str">
        <f t="shared" si="171"/>
        <v/>
      </c>
      <c r="U279" s="25"/>
      <c r="V279" s="25"/>
      <c r="W279" s="24"/>
      <c r="X279" s="26"/>
      <c r="Y279" s="25"/>
      <c r="Z279" s="25"/>
      <c r="AA279" s="3" t="str">
        <f t="shared" si="212"/>
        <v/>
      </c>
      <c r="AB279" s="24"/>
      <c r="AC279" s="26"/>
      <c r="AD279" s="25"/>
      <c r="AE279" s="54"/>
      <c r="AF279" s="54" t="s">
        <v>149</v>
      </c>
      <c r="AG279" s="54"/>
      <c r="AH279" s="54"/>
      <c r="AI279" s="54"/>
      <c r="AJ279" s="54"/>
      <c r="AK279" s="25"/>
      <c r="AL279" s="54" t="str">
        <f t="shared" si="172"/>
        <v/>
      </c>
      <c r="AM279" s="200" t="str">
        <f t="shared" si="173"/>
        <v/>
      </c>
      <c r="AN279" s="201" t="str">
        <f t="shared" si="174"/>
        <v/>
      </c>
      <c r="AO279" s="200" t="str">
        <f t="shared" si="181"/>
        <v/>
      </c>
      <c r="AP279" s="200" t="str">
        <f t="shared" si="175"/>
        <v/>
      </c>
      <c r="AQ279" s="200" t="str">
        <f t="shared" si="176"/>
        <v/>
      </c>
      <c r="AR279" s="200" t="str">
        <f t="shared" si="182"/>
        <v/>
      </c>
      <c r="AS279" s="200" t="str">
        <f t="shared" si="183"/>
        <v/>
      </c>
      <c r="AT279" s="200" t="str">
        <f t="shared" si="184"/>
        <v/>
      </c>
      <c r="AU279" s="200" t="str">
        <f t="shared" si="185"/>
        <v/>
      </c>
      <c r="AV279" s="54" t="s">
        <v>216</v>
      </c>
      <c r="AW279" s="200" t="str">
        <f t="shared" si="186"/>
        <v/>
      </c>
      <c r="AX279" s="201" t="str">
        <f t="shared" si="187"/>
        <v/>
      </c>
      <c r="AY279" s="7" t="str">
        <f t="shared" si="188"/>
        <v/>
      </c>
      <c r="AZ279" s="7" t="str">
        <f t="shared" si="189"/>
        <v/>
      </c>
      <c r="BA279" s="7" t="str">
        <f t="shared" si="190"/>
        <v/>
      </c>
      <c r="BB279" s="7" t="str">
        <f t="shared" si="213"/>
        <v/>
      </c>
      <c r="BC279" s="7" t="str">
        <f t="shared" si="214"/>
        <v/>
      </c>
      <c r="BD279" s="7" t="str">
        <f t="shared" si="215"/>
        <v/>
      </c>
      <c r="BE279" s="7" t="str">
        <f t="shared" si="216"/>
        <v/>
      </c>
      <c r="BF279" s="7" t="str">
        <f t="shared" si="169"/>
        <v/>
      </c>
      <c r="BG279" s="7" t="str">
        <f t="shared" si="170"/>
        <v/>
      </c>
      <c r="BH279" s="7" t="str">
        <f t="shared" si="217"/>
        <v/>
      </c>
      <c r="BI279" s="7" t="str">
        <f t="shared" si="218"/>
        <v/>
      </c>
      <c r="BJ279" s="7" t="str">
        <f t="shared" si="219"/>
        <v/>
      </c>
      <c r="BK279" s="7" t="str">
        <f t="shared" si="191"/>
        <v/>
      </c>
      <c r="BL279" s="7" t="str">
        <f t="shared" si="192"/>
        <v/>
      </c>
      <c r="BM279" s="7" t="str">
        <f t="shared" si="193"/>
        <v/>
      </c>
      <c r="BN279" s="7" t="str">
        <f t="shared" si="194"/>
        <v/>
      </c>
      <c r="BO279" s="7" t="str">
        <f t="shared" si="195"/>
        <v/>
      </c>
      <c r="BP279" s="7" t="str">
        <f t="shared" si="196"/>
        <v/>
      </c>
      <c r="BQ279" s="7" t="str">
        <f t="shared" si="197"/>
        <v/>
      </c>
      <c r="BR279" s="7" t="str">
        <f t="shared" si="198"/>
        <v/>
      </c>
      <c r="BS279" s="7" t="str">
        <f t="shared" si="199"/>
        <v/>
      </c>
      <c r="BT279" s="7" t="str">
        <f t="shared" si="200"/>
        <v/>
      </c>
      <c r="BU279" s="7" t="str">
        <f t="shared" si="201"/>
        <v/>
      </c>
      <c r="BV279" s="7" t="str">
        <f t="shared" si="202"/>
        <v/>
      </c>
      <c r="BW279" s="7" t="str">
        <f t="shared" si="177"/>
        <v/>
      </c>
      <c r="BX279" s="7" t="str">
        <f t="shared" si="203"/>
        <v/>
      </c>
      <c r="BY279" s="7" t="str">
        <f t="shared" si="204"/>
        <v/>
      </c>
      <c r="BZ279" s="7" t="str">
        <f t="shared" si="205"/>
        <v/>
      </c>
      <c r="CA279" s="7" t="str">
        <f t="shared" si="206"/>
        <v/>
      </c>
      <c r="CB279" s="54"/>
      <c r="CC279" s="13"/>
      <c r="CD279" s="13"/>
      <c r="CE279" s="13"/>
      <c r="CF279" s="13"/>
      <c r="CG279" s="13"/>
      <c r="CH279" s="13"/>
      <c r="CI279" s="13"/>
      <c r="CJ279" s="13"/>
      <c r="CL279" s="21"/>
    </row>
    <row r="280" spans="2:90" ht="16.5" customHeight="1" thickBot="1" x14ac:dyDescent="0.3">
      <c r="B280" s="114" t="s">
        <v>106</v>
      </c>
      <c r="C280" s="114" t="s">
        <v>199</v>
      </c>
      <c r="D280" s="115">
        <v>5</v>
      </c>
      <c r="E280" s="117">
        <f t="shared" si="207"/>
        <v>44452</v>
      </c>
      <c r="F280" s="118">
        <f t="shared" si="208"/>
        <v>0.29166666666666669</v>
      </c>
      <c r="G280" s="22">
        <v>0.35416666666666669</v>
      </c>
      <c r="H280" s="5">
        <f t="shared" si="178"/>
        <v>1.5</v>
      </c>
      <c r="I280" s="6">
        <f t="shared" si="179"/>
        <v>44452.291666666664</v>
      </c>
      <c r="J280" s="6">
        <f t="shared" si="180"/>
        <v>44452.354166666664</v>
      </c>
      <c r="K280" s="23" t="s">
        <v>18</v>
      </c>
      <c r="L280" s="3" t="str">
        <f t="shared" si="209"/>
        <v/>
      </c>
      <c r="M280" s="2">
        <f>IF(OR(K280="Rota",K280="Desliza"),(IF((MAX(N$36:N279))&gt;F$17,(MAX(N$36:N279)),F$17)),N279)</f>
        <v>120</v>
      </c>
      <c r="N280" s="42">
        <v>120</v>
      </c>
      <c r="O280" s="2">
        <f t="shared" si="210"/>
        <v>0</v>
      </c>
      <c r="P280" s="3" t="str">
        <f t="shared" si="211"/>
        <v/>
      </c>
      <c r="Q280" s="24"/>
      <c r="R280" s="24"/>
      <c r="S280" s="24"/>
      <c r="T280" s="132" t="str">
        <f t="shared" si="171"/>
        <v/>
      </c>
      <c r="U280" s="25"/>
      <c r="V280" s="25"/>
      <c r="W280" s="24"/>
      <c r="X280" s="26"/>
      <c r="Y280" s="25"/>
      <c r="Z280" s="25"/>
      <c r="AA280" s="3" t="str">
        <f t="shared" si="212"/>
        <v/>
      </c>
      <c r="AB280" s="24"/>
      <c r="AC280" s="26"/>
      <c r="AD280" s="25"/>
      <c r="AE280" s="54"/>
      <c r="AF280" s="54" t="s">
        <v>149</v>
      </c>
      <c r="AG280" s="54"/>
      <c r="AH280" s="54"/>
      <c r="AI280" s="54"/>
      <c r="AJ280" s="54"/>
      <c r="AK280" s="25"/>
      <c r="AL280" s="54" t="str">
        <f t="shared" si="172"/>
        <v/>
      </c>
      <c r="AM280" s="200" t="str">
        <f t="shared" si="173"/>
        <v/>
      </c>
      <c r="AN280" s="201" t="str">
        <f t="shared" si="174"/>
        <v/>
      </c>
      <c r="AO280" s="200" t="str">
        <f t="shared" si="181"/>
        <v/>
      </c>
      <c r="AP280" s="200" t="str">
        <f t="shared" si="175"/>
        <v/>
      </c>
      <c r="AQ280" s="200" t="str">
        <f t="shared" si="176"/>
        <v/>
      </c>
      <c r="AR280" s="200" t="str">
        <f t="shared" si="182"/>
        <v/>
      </c>
      <c r="AS280" s="200" t="str">
        <f t="shared" si="183"/>
        <v/>
      </c>
      <c r="AT280" s="200" t="str">
        <f t="shared" si="184"/>
        <v/>
      </c>
      <c r="AU280" s="200" t="str">
        <f t="shared" si="185"/>
        <v/>
      </c>
      <c r="AV280" s="54" t="s">
        <v>216</v>
      </c>
      <c r="AW280" s="200" t="str">
        <f t="shared" si="186"/>
        <v/>
      </c>
      <c r="AX280" s="201" t="str">
        <f t="shared" si="187"/>
        <v/>
      </c>
      <c r="AY280" s="7" t="str">
        <f t="shared" si="188"/>
        <v/>
      </c>
      <c r="AZ280" s="7" t="str">
        <f t="shared" si="189"/>
        <v/>
      </c>
      <c r="BA280" s="7" t="str">
        <f t="shared" si="190"/>
        <v/>
      </c>
      <c r="BB280" s="7" t="str">
        <f t="shared" si="213"/>
        <v/>
      </c>
      <c r="BC280" s="7" t="str">
        <f t="shared" si="214"/>
        <v/>
      </c>
      <c r="BD280" s="7" t="str">
        <f t="shared" si="215"/>
        <v/>
      </c>
      <c r="BE280" s="7" t="str">
        <f t="shared" si="216"/>
        <v/>
      </c>
      <c r="BF280" s="7" t="str">
        <f t="shared" si="169"/>
        <v/>
      </c>
      <c r="BG280" s="7" t="str">
        <f t="shared" si="170"/>
        <v/>
      </c>
      <c r="BH280" s="7" t="str">
        <f t="shared" si="217"/>
        <v/>
      </c>
      <c r="BI280" s="7" t="str">
        <f t="shared" si="218"/>
        <v/>
      </c>
      <c r="BJ280" s="7" t="str">
        <f t="shared" si="219"/>
        <v/>
      </c>
      <c r="BK280" s="7" t="str">
        <f t="shared" si="191"/>
        <v/>
      </c>
      <c r="BL280" s="7" t="str">
        <f t="shared" si="192"/>
        <v/>
      </c>
      <c r="BM280" s="7" t="str">
        <f t="shared" si="193"/>
        <v/>
      </c>
      <c r="BN280" s="7" t="str">
        <f t="shared" si="194"/>
        <v/>
      </c>
      <c r="BO280" s="7" t="str">
        <f t="shared" si="195"/>
        <v/>
      </c>
      <c r="BP280" s="7" t="str">
        <f t="shared" si="196"/>
        <v/>
      </c>
      <c r="BQ280" s="7" t="str">
        <f t="shared" si="197"/>
        <v/>
      </c>
      <c r="BR280" s="7" t="str">
        <f t="shared" si="198"/>
        <v/>
      </c>
      <c r="BS280" s="7" t="str">
        <f t="shared" si="199"/>
        <v/>
      </c>
      <c r="BT280" s="7" t="str">
        <f t="shared" si="200"/>
        <v/>
      </c>
      <c r="BU280" s="7" t="str">
        <f t="shared" si="201"/>
        <v/>
      </c>
      <c r="BV280" s="7" t="str">
        <f t="shared" si="202"/>
        <v/>
      </c>
      <c r="BW280" s="7" t="str">
        <f t="shared" si="177"/>
        <v/>
      </c>
      <c r="BX280" s="7" t="str">
        <f t="shared" si="203"/>
        <v/>
      </c>
      <c r="BY280" s="7" t="str">
        <f t="shared" si="204"/>
        <v/>
      </c>
      <c r="BZ280" s="7" t="str">
        <f t="shared" si="205"/>
        <v/>
      </c>
      <c r="CA280" s="7" t="str">
        <f t="shared" si="206"/>
        <v/>
      </c>
      <c r="CB280" s="54"/>
      <c r="CC280" s="13"/>
      <c r="CD280" s="13"/>
      <c r="CE280" s="13"/>
      <c r="CF280" s="13"/>
      <c r="CG280" s="13"/>
      <c r="CH280" s="13"/>
      <c r="CI280" s="13"/>
      <c r="CJ280" s="13"/>
      <c r="CL280" s="21"/>
    </row>
    <row r="281" spans="2:90" ht="16.5" customHeight="1" thickBot="1" x14ac:dyDescent="0.3">
      <c r="B281" s="114" t="s">
        <v>106</v>
      </c>
      <c r="C281" s="114" t="s">
        <v>199</v>
      </c>
      <c r="D281" s="115">
        <v>5</v>
      </c>
      <c r="E281" s="117">
        <f t="shared" si="207"/>
        <v>44452</v>
      </c>
      <c r="F281" s="118">
        <f t="shared" si="208"/>
        <v>0.35416666666666669</v>
      </c>
      <c r="G281" s="22">
        <v>0.5</v>
      </c>
      <c r="H281" s="5">
        <f t="shared" si="178"/>
        <v>3.5000000000582077</v>
      </c>
      <c r="I281" s="6">
        <f t="shared" si="179"/>
        <v>44452.354166666664</v>
      </c>
      <c r="J281" s="6">
        <f t="shared" si="180"/>
        <v>44452.5</v>
      </c>
      <c r="K281" s="23" t="s">
        <v>113</v>
      </c>
      <c r="L281" s="3" t="str">
        <f t="shared" si="209"/>
        <v/>
      </c>
      <c r="M281" s="2">
        <f>IF(OR(K281="Rota",K281="Desliza"),(IF((MAX(N$36:N280))&gt;F$17,(MAX(N$36:N280)),F$17)),N280)</f>
        <v>120</v>
      </c>
      <c r="N281" s="42">
        <v>4470</v>
      </c>
      <c r="O281" s="2">
        <f t="shared" si="210"/>
        <v>4350</v>
      </c>
      <c r="P281" s="3" t="str">
        <f t="shared" si="211"/>
        <v/>
      </c>
      <c r="Q281" s="24"/>
      <c r="R281" s="24"/>
      <c r="S281" s="24"/>
      <c r="T281" s="132" t="str">
        <f t="shared" si="171"/>
        <v/>
      </c>
      <c r="U281" s="25"/>
      <c r="V281" s="25"/>
      <c r="W281" s="24"/>
      <c r="X281" s="26"/>
      <c r="Y281" s="25"/>
      <c r="Z281" s="25"/>
      <c r="AA281" s="3" t="str">
        <f t="shared" si="212"/>
        <v/>
      </c>
      <c r="AB281" s="24"/>
      <c r="AC281" s="26"/>
      <c r="AD281" s="25"/>
      <c r="AE281" s="54"/>
      <c r="AF281" s="54" t="s">
        <v>149</v>
      </c>
      <c r="AG281" s="54"/>
      <c r="AH281" s="54"/>
      <c r="AI281" s="54"/>
      <c r="AJ281" s="54"/>
      <c r="AK281" s="25"/>
      <c r="AL281" s="54" t="str">
        <f t="shared" si="172"/>
        <v/>
      </c>
      <c r="AM281" s="200" t="str">
        <f t="shared" si="173"/>
        <v/>
      </c>
      <c r="AN281" s="201" t="str">
        <f t="shared" si="174"/>
        <v/>
      </c>
      <c r="AO281" s="200">
        <f t="shared" si="181"/>
        <v>1242.8571428364733</v>
      </c>
      <c r="AP281" s="200">
        <f t="shared" si="175"/>
        <v>1500</v>
      </c>
      <c r="AQ281" s="200" t="str">
        <f t="shared" si="176"/>
        <v/>
      </c>
      <c r="AR281" s="200" t="str">
        <f t="shared" si="182"/>
        <v/>
      </c>
      <c r="AS281" s="200" t="str">
        <f t="shared" si="183"/>
        <v/>
      </c>
      <c r="AT281" s="200" t="str">
        <f t="shared" si="184"/>
        <v/>
      </c>
      <c r="AU281" s="200" t="str">
        <f t="shared" si="185"/>
        <v/>
      </c>
      <c r="AV281" s="54" t="s">
        <v>216</v>
      </c>
      <c r="AW281" s="200" t="str">
        <f t="shared" si="186"/>
        <v/>
      </c>
      <c r="AX281" s="201" t="str">
        <f t="shared" si="187"/>
        <v/>
      </c>
      <c r="AY281" s="7" t="str">
        <f t="shared" si="188"/>
        <v/>
      </c>
      <c r="AZ281" s="7" t="str">
        <f t="shared" si="189"/>
        <v/>
      </c>
      <c r="BA281" s="7" t="str">
        <f t="shared" si="190"/>
        <v/>
      </c>
      <c r="BB281" s="7" t="str">
        <f t="shared" si="213"/>
        <v/>
      </c>
      <c r="BC281" s="7" t="str">
        <f t="shared" si="214"/>
        <v/>
      </c>
      <c r="BD281" s="7" t="str">
        <f t="shared" si="215"/>
        <v/>
      </c>
      <c r="BE281" s="7" t="str">
        <f t="shared" si="216"/>
        <v/>
      </c>
      <c r="BF281" s="7" t="str">
        <f t="shared" si="169"/>
        <v/>
      </c>
      <c r="BG281" s="7" t="str">
        <f t="shared" si="170"/>
        <v/>
      </c>
      <c r="BH281" s="7">
        <f t="shared" si="217"/>
        <v>1242.8571428364733</v>
      </c>
      <c r="BI281" s="7" t="str">
        <f t="shared" si="218"/>
        <v/>
      </c>
      <c r="BJ281" s="7" t="str">
        <f t="shared" si="219"/>
        <v/>
      </c>
      <c r="BK281" s="7" t="str">
        <f t="shared" si="191"/>
        <v/>
      </c>
      <c r="BL281" s="7" t="str">
        <f t="shared" si="192"/>
        <v/>
      </c>
      <c r="BM281" s="7" t="str">
        <f t="shared" si="193"/>
        <v/>
      </c>
      <c r="BN281" s="7" t="str">
        <f t="shared" si="194"/>
        <v/>
      </c>
      <c r="BO281" s="7" t="str">
        <f t="shared" si="195"/>
        <v/>
      </c>
      <c r="BP281" s="7">
        <f t="shared" si="196"/>
        <v>1242.8571428364733</v>
      </c>
      <c r="BQ281" s="7" t="str">
        <f t="shared" si="197"/>
        <v/>
      </c>
      <c r="BR281" s="7" t="str">
        <f t="shared" si="198"/>
        <v/>
      </c>
      <c r="BS281" s="7" t="str">
        <f t="shared" si="199"/>
        <v/>
      </c>
      <c r="BT281" s="7">
        <f t="shared" si="200"/>
        <v>1242.8571428364733</v>
      </c>
      <c r="BU281" s="7" t="str">
        <f t="shared" si="201"/>
        <v/>
      </c>
      <c r="BV281" s="7" t="str">
        <f t="shared" si="202"/>
        <v/>
      </c>
      <c r="BW281" s="7" t="str">
        <f t="shared" si="177"/>
        <v/>
      </c>
      <c r="BX281" s="7" t="str">
        <f t="shared" si="203"/>
        <v/>
      </c>
      <c r="BY281" s="7" t="str">
        <f t="shared" si="204"/>
        <v/>
      </c>
      <c r="BZ281" s="7" t="str">
        <f t="shared" si="205"/>
        <v/>
      </c>
      <c r="CA281" s="7" t="str">
        <f t="shared" si="206"/>
        <v/>
      </c>
      <c r="CB281" s="54"/>
      <c r="CC281" s="13"/>
      <c r="CD281" s="13"/>
      <c r="CE281" s="13"/>
      <c r="CF281" s="13"/>
      <c r="CG281" s="13"/>
      <c r="CH281" s="13"/>
      <c r="CI281" s="13"/>
      <c r="CJ281" s="13"/>
      <c r="CL281" s="21"/>
    </row>
    <row r="282" spans="2:90" ht="16.5" customHeight="1" thickBot="1" x14ac:dyDescent="0.3">
      <c r="B282" s="114" t="s">
        <v>106</v>
      </c>
      <c r="C282" s="114" t="s">
        <v>199</v>
      </c>
      <c r="D282" s="115">
        <v>5</v>
      </c>
      <c r="E282" s="117">
        <f t="shared" si="207"/>
        <v>44452</v>
      </c>
      <c r="F282" s="118">
        <f t="shared" si="208"/>
        <v>0.5</v>
      </c>
      <c r="G282" s="22">
        <v>0.66666666666666663</v>
      </c>
      <c r="H282" s="5">
        <f t="shared" si="178"/>
        <v>3.9999999999417923</v>
      </c>
      <c r="I282" s="6">
        <f t="shared" si="179"/>
        <v>44452.5</v>
      </c>
      <c r="J282" s="6">
        <f t="shared" si="180"/>
        <v>44452.666666666664</v>
      </c>
      <c r="K282" s="23" t="s">
        <v>114</v>
      </c>
      <c r="L282" s="3" t="str">
        <f t="shared" si="209"/>
        <v/>
      </c>
      <c r="M282" s="2">
        <f>IF(OR(K282="Rota",K282="Desliza"),(IF((MAX(N$36:N281))&gt;F$17,(MAX(N$36:N281)),F$17)),N281)</f>
        <v>4470</v>
      </c>
      <c r="N282" s="42">
        <v>7400</v>
      </c>
      <c r="O282" s="2">
        <f t="shared" si="210"/>
        <v>2930</v>
      </c>
      <c r="P282" s="3" t="str">
        <f t="shared" si="211"/>
        <v/>
      </c>
      <c r="Q282" s="24"/>
      <c r="R282" s="24"/>
      <c r="S282" s="24"/>
      <c r="T282" s="132" t="str">
        <f t="shared" si="171"/>
        <v/>
      </c>
      <c r="U282" s="25"/>
      <c r="V282" s="25"/>
      <c r="W282" s="24"/>
      <c r="X282" s="26"/>
      <c r="Y282" s="25"/>
      <c r="Z282" s="25"/>
      <c r="AA282" s="3" t="str">
        <f t="shared" si="212"/>
        <v/>
      </c>
      <c r="AB282" s="24"/>
      <c r="AC282" s="26"/>
      <c r="AD282" s="25"/>
      <c r="AE282" s="54"/>
      <c r="AF282" s="54" t="s">
        <v>149</v>
      </c>
      <c r="AG282" s="54"/>
      <c r="AH282" s="54"/>
      <c r="AI282" s="54"/>
      <c r="AJ282" s="54"/>
      <c r="AK282" s="25"/>
      <c r="AL282" s="54" t="str">
        <f t="shared" si="172"/>
        <v/>
      </c>
      <c r="AM282" s="200" t="str">
        <f t="shared" si="173"/>
        <v/>
      </c>
      <c r="AN282" s="201" t="str">
        <f t="shared" si="174"/>
        <v/>
      </c>
      <c r="AO282" s="200">
        <f t="shared" si="181"/>
        <v>732.50000001065928</v>
      </c>
      <c r="AP282" s="200">
        <f t="shared" si="175"/>
        <v>800</v>
      </c>
      <c r="AQ282" s="200" t="str">
        <f t="shared" si="176"/>
        <v/>
      </c>
      <c r="AR282" s="200" t="str">
        <f t="shared" si="182"/>
        <v/>
      </c>
      <c r="AS282" s="200" t="str">
        <f t="shared" si="183"/>
        <v/>
      </c>
      <c r="AT282" s="200" t="str">
        <f t="shared" si="184"/>
        <v/>
      </c>
      <c r="AU282" s="200" t="str">
        <f t="shared" si="185"/>
        <v/>
      </c>
      <c r="AV282" s="54">
        <v>1.1666666666278616</v>
      </c>
      <c r="AW282" s="200" t="str">
        <f t="shared" si="186"/>
        <v/>
      </c>
      <c r="AX282" s="201" t="str">
        <f t="shared" si="187"/>
        <v/>
      </c>
      <c r="AY282" s="7" t="str">
        <f t="shared" si="188"/>
        <v/>
      </c>
      <c r="AZ282" s="7" t="str">
        <f t="shared" si="189"/>
        <v/>
      </c>
      <c r="BA282" s="7" t="str">
        <f t="shared" si="190"/>
        <v/>
      </c>
      <c r="BB282" s="7" t="str">
        <f t="shared" si="213"/>
        <v/>
      </c>
      <c r="BC282" s="7" t="str">
        <f t="shared" si="214"/>
        <v/>
      </c>
      <c r="BD282" s="7" t="str">
        <f t="shared" si="215"/>
        <v/>
      </c>
      <c r="BE282" s="7" t="str">
        <f t="shared" si="216"/>
        <v/>
      </c>
      <c r="BF282" s="7" t="str">
        <f t="shared" si="169"/>
        <v/>
      </c>
      <c r="BG282" s="7" t="str">
        <f t="shared" si="170"/>
        <v/>
      </c>
      <c r="BH282" s="7" t="str">
        <f t="shared" si="217"/>
        <v/>
      </c>
      <c r="BI282" s="7" t="str">
        <f t="shared" si="218"/>
        <v/>
      </c>
      <c r="BJ282" s="7">
        <f t="shared" si="219"/>
        <v>732.50000001065928</v>
      </c>
      <c r="BK282" s="7" t="str">
        <f t="shared" si="191"/>
        <v/>
      </c>
      <c r="BL282" s="7" t="str">
        <f t="shared" si="192"/>
        <v/>
      </c>
      <c r="BM282" s="7" t="str">
        <f t="shared" si="193"/>
        <v/>
      </c>
      <c r="BN282" s="7" t="str">
        <f t="shared" si="194"/>
        <v/>
      </c>
      <c r="BO282" s="7" t="str">
        <f t="shared" si="195"/>
        <v/>
      </c>
      <c r="BP282" s="7">
        <f t="shared" si="196"/>
        <v>732.50000001065928</v>
      </c>
      <c r="BQ282" s="7" t="str">
        <f t="shared" si="197"/>
        <v/>
      </c>
      <c r="BR282" s="7" t="str">
        <f t="shared" si="198"/>
        <v/>
      </c>
      <c r="BS282" s="7" t="str">
        <f t="shared" si="199"/>
        <v/>
      </c>
      <c r="BT282" s="7">
        <f t="shared" si="200"/>
        <v>732.50000001065928</v>
      </c>
      <c r="BU282" s="7" t="str">
        <f t="shared" si="201"/>
        <v/>
      </c>
      <c r="BV282" s="7" t="str">
        <f t="shared" si="202"/>
        <v/>
      </c>
      <c r="BW282" s="7" t="str">
        <f t="shared" si="177"/>
        <v/>
      </c>
      <c r="BX282" s="7" t="str">
        <f t="shared" si="203"/>
        <v/>
      </c>
      <c r="BY282" s="7" t="str">
        <f t="shared" si="204"/>
        <v/>
      </c>
      <c r="BZ282" s="7" t="str">
        <f t="shared" si="205"/>
        <v/>
      </c>
      <c r="CA282" s="7" t="str">
        <f t="shared" si="206"/>
        <v/>
      </c>
      <c r="CB282" s="54"/>
      <c r="CC282" s="13"/>
      <c r="CD282" s="13"/>
      <c r="CE282" s="13"/>
      <c r="CF282" s="13"/>
      <c r="CG282" s="13"/>
      <c r="CH282" s="13"/>
      <c r="CI282" s="13"/>
      <c r="CJ282" s="13"/>
      <c r="CL282" s="21"/>
    </row>
    <row r="283" spans="2:90" ht="16.5" customHeight="1" thickBot="1" x14ac:dyDescent="0.3">
      <c r="B283" s="114" t="s">
        <v>106</v>
      </c>
      <c r="C283" s="114" t="s">
        <v>199</v>
      </c>
      <c r="D283" s="115">
        <v>5</v>
      </c>
      <c r="E283" s="117">
        <f t="shared" si="207"/>
        <v>44452</v>
      </c>
      <c r="F283" s="118">
        <f t="shared" si="208"/>
        <v>0.66666666666666663</v>
      </c>
      <c r="G283" s="22">
        <v>0.70833333333333337</v>
      </c>
      <c r="H283" s="5">
        <f t="shared" si="178"/>
        <v>1.0000000001164153</v>
      </c>
      <c r="I283" s="6">
        <f t="shared" si="179"/>
        <v>44452.666666666664</v>
      </c>
      <c r="J283" s="6">
        <f t="shared" si="180"/>
        <v>44452.708333333336</v>
      </c>
      <c r="K283" s="23" t="s">
        <v>12</v>
      </c>
      <c r="L283" s="3">
        <f t="shared" si="209"/>
        <v>1.0000000001164153</v>
      </c>
      <c r="M283" s="2">
        <f>IF(OR(K283="Rota",K283="Desliza"),(IF((MAX(N$36:N282))&gt;F$17,(MAX(N$36:N282)),F$17)),N282)</f>
        <v>7400</v>
      </c>
      <c r="N283" s="42">
        <v>7400</v>
      </c>
      <c r="O283" s="2">
        <f t="shared" si="210"/>
        <v>0</v>
      </c>
      <c r="P283" s="3" t="str">
        <f t="shared" si="211"/>
        <v/>
      </c>
      <c r="Q283" s="24"/>
      <c r="R283" s="24"/>
      <c r="S283" s="24">
        <v>50</v>
      </c>
      <c r="T283" s="132">
        <f t="shared" si="171"/>
        <v>121.5</v>
      </c>
      <c r="U283" s="25"/>
      <c r="V283" s="25">
        <v>650</v>
      </c>
      <c r="W283" s="24"/>
      <c r="X283" s="26">
        <v>15</v>
      </c>
      <c r="Y283" s="25">
        <v>1620</v>
      </c>
      <c r="Z283" s="25"/>
      <c r="AA283" s="3" t="str">
        <f t="shared" si="212"/>
        <v/>
      </c>
      <c r="AB283" s="24"/>
      <c r="AC283" s="26"/>
      <c r="AD283" s="25"/>
      <c r="AE283" s="54"/>
      <c r="AF283" s="54" t="s">
        <v>149</v>
      </c>
      <c r="AG283" s="54"/>
      <c r="AH283" s="54"/>
      <c r="AI283" s="54"/>
      <c r="AJ283" s="54"/>
      <c r="AK283" s="25" t="s">
        <v>324</v>
      </c>
      <c r="AL283" s="54" t="str">
        <f t="shared" si="172"/>
        <v/>
      </c>
      <c r="AM283" s="200" t="str">
        <f t="shared" si="173"/>
        <v/>
      </c>
      <c r="AN283" s="201" t="str">
        <f t="shared" si="174"/>
        <v/>
      </c>
      <c r="AO283" s="200" t="str">
        <f t="shared" si="181"/>
        <v/>
      </c>
      <c r="AP283" s="200" t="str">
        <f t="shared" si="175"/>
        <v/>
      </c>
      <c r="AQ283" s="200" t="str">
        <f t="shared" si="176"/>
        <v/>
      </c>
      <c r="AR283" s="200" t="str">
        <f t="shared" si="182"/>
        <v/>
      </c>
      <c r="AS283" s="200" t="str">
        <f t="shared" si="183"/>
        <v/>
      </c>
      <c r="AT283" s="200" t="str">
        <f t="shared" si="184"/>
        <v/>
      </c>
      <c r="AU283" s="200">
        <f t="shared" si="185"/>
        <v>1.0000000001164153</v>
      </c>
      <c r="AV283" s="54" t="s">
        <v>216</v>
      </c>
      <c r="AW283" s="200" t="str">
        <f t="shared" si="186"/>
        <v/>
      </c>
      <c r="AX283" s="201" t="str">
        <f t="shared" si="187"/>
        <v/>
      </c>
      <c r="AY283" s="7" t="str">
        <f t="shared" si="188"/>
        <v/>
      </c>
      <c r="AZ283" s="7" t="str">
        <f t="shared" si="189"/>
        <v/>
      </c>
      <c r="BA283" s="7" t="str">
        <f t="shared" si="190"/>
        <v/>
      </c>
      <c r="BB283" s="7" t="str">
        <f t="shared" si="213"/>
        <v/>
      </c>
      <c r="BC283" s="7" t="str">
        <f t="shared" si="214"/>
        <v/>
      </c>
      <c r="BD283" s="7" t="str">
        <f t="shared" si="215"/>
        <v/>
      </c>
      <c r="BE283" s="7" t="str">
        <f t="shared" si="216"/>
        <v/>
      </c>
      <c r="BF283" s="7" t="str">
        <f t="shared" si="169"/>
        <v/>
      </c>
      <c r="BG283" s="7" t="str">
        <f t="shared" si="170"/>
        <v/>
      </c>
      <c r="BH283" s="7" t="str">
        <f t="shared" si="217"/>
        <v/>
      </c>
      <c r="BI283" s="7" t="str">
        <f t="shared" si="218"/>
        <v/>
      </c>
      <c r="BJ283" s="7" t="str">
        <f t="shared" si="219"/>
        <v/>
      </c>
      <c r="BK283" s="7" t="str">
        <f t="shared" si="191"/>
        <v/>
      </c>
      <c r="BL283" s="7" t="str">
        <f t="shared" si="192"/>
        <v/>
      </c>
      <c r="BM283" s="7" t="str">
        <f t="shared" si="193"/>
        <v/>
      </c>
      <c r="BN283" s="7" t="str">
        <f t="shared" si="194"/>
        <v/>
      </c>
      <c r="BO283" s="7" t="str">
        <f t="shared" si="195"/>
        <v/>
      </c>
      <c r="BP283" s="7" t="str">
        <f t="shared" si="196"/>
        <v/>
      </c>
      <c r="BQ283" s="7" t="str">
        <f t="shared" si="197"/>
        <v/>
      </c>
      <c r="BR283" s="7" t="str">
        <f t="shared" si="198"/>
        <v/>
      </c>
      <c r="BS283" s="7" t="str">
        <f t="shared" si="199"/>
        <v/>
      </c>
      <c r="BT283" s="7" t="str">
        <f t="shared" si="200"/>
        <v/>
      </c>
      <c r="BU283" s="7" t="str">
        <f t="shared" si="201"/>
        <v/>
      </c>
      <c r="BV283" s="7" t="str">
        <f t="shared" si="202"/>
        <v/>
      </c>
      <c r="BW283" s="7" t="str">
        <f t="shared" si="177"/>
        <v/>
      </c>
      <c r="BX283" s="7" t="str">
        <f t="shared" si="203"/>
        <v/>
      </c>
      <c r="BY283" s="7" t="str">
        <f t="shared" si="204"/>
        <v/>
      </c>
      <c r="BZ283" s="7" t="str">
        <f t="shared" si="205"/>
        <v/>
      </c>
      <c r="CA283" s="7" t="str">
        <f t="shared" si="206"/>
        <v/>
      </c>
      <c r="CB283" s="54"/>
      <c r="CC283" s="13"/>
      <c r="CD283" s="13"/>
      <c r="CE283" s="13"/>
      <c r="CF283" s="13"/>
      <c r="CG283" s="13"/>
      <c r="CH283" s="13"/>
      <c r="CI283" s="13"/>
      <c r="CJ283" s="13"/>
      <c r="CL283" s="21"/>
    </row>
    <row r="284" spans="2:90" ht="16.5" customHeight="1" thickBot="1" x14ac:dyDescent="0.3">
      <c r="B284" s="114" t="s">
        <v>106</v>
      </c>
      <c r="C284" s="114" t="s">
        <v>199</v>
      </c>
      <c r="D284" s="115">
        <v>5</v>
      </c>
      <c r="E284" s="117">
        <f t="shared" si="207"/>
        <v>44452</v>
      </c>
      <c r="F284" s="118">
        <f t="shared" si="208"/>
        <v>0.70833333333333337</v>
      </c>
      <c r="G284" s="22">
        <v>0.79166666666666663</v>
      </c>
      <c r="H284" s="5">
        <f t="shared" si="178"/>
        <v>1.9999999998835847</v>
      </c>
      <c r="I284" s="6">
        <f t="shared" si="179"/>
        <v>44452.708333333336</v>
      </c>
      <c r="J284" s="6">
        <f t="shared" si="180"/>
        <v>44452.791666666664</v>
      </c>
      <c r="K284" s="23" t="s">
        <v>143</v>
      </c>
      <c r="L284" s="3" t="str">
        <f t="shared" si="209"/>
        <v/>
      </c>
      <c r="M284" s="2">
        <f>IF(OR(K284="Rota",K284="Desliza"),(IF((MAX(N$36:N283))&gt;F$17,(MAX(N$36:N283)),F$17)),N283)</f>
        <v>7400</v>
      </c>
      <c r="N284" s="42">
        <v>7879</v>
      </c>
      <c r="O284" s="2">
        <f t="shared" si="210"/>
        <v>479</v>
      </c>
      <c r="P284" s="3" t="str">
        <f t="shared" si="211"/>
        <v/>
      </c>
      <c r="Q284" s="24"/>
      <c r="R284" s="24"/>
      <c r="S284" s="24"/>
      <c r="T284" s="132" t="str">
        <f t="shared" si="171"/>
        <v/>
      </c>
      <c r="U284" s="25"/>
      <c r="V284" s="25"/>
      <c r="W284" s="24"/>
      <c r="X284" s="26"/>
      <c r="Y284" s="25"/>
      <c r="Z284" s="25"/>
      <c r="AA284" s="3" t="str">
        <f t="shared" si="212"/>
        <v/>
      </c>
      <c r="AB284" s="24"/>
      <c r="AC284" s="26"/>
      <c r="AD284" s="25"/>
      <c r="AE284" s="54"/>
      <c r="AF284" s="54" t="s">
        <v>149</v>
      </c>
      <c r="AG284" s="54"/>
      <c r="AH284" s="54"/>
      <c r="AI284" s="54"/>
      <c r="AJ284" s="54"/>
      <c r="AK284" s="25"/>
      <c r="AL284" s="54" t="str">
        <f t="shared" si="172"/>
        <v/>
      </c>
      <c r="AM284" s="200" t="str">
        <f t="shared" si="173"/>
        <v/>
      </c>
      <c r="AN284" s="201" t="str">
        <f t="shared" si="174"/>
        <v/>
      </c>
      <c r="AO284" s="200" t="str">
        <f t="shared" si="181"/>
        <v/>
      </c>
      <c r="AP284" s="200" t="str">
        <f t="shared" si="175"/>
        <v/>
      </c>
      <c r="AQ284" s="200" t="str">
        <f t="shared" si="176"/>
        <v/>
      </c>
      <c r="AR284" s="200" t="str">
        <f t="shared" si="182"/>
        <v/>
      </c>
      <c r="AS284" s="200" t="str">
        <f t="shared" si="183"/>
        <v/>
      </c>
      <c r="AT284" s="200" t="str">
        <f t="shared" si="184"/>
        <v/>
      </c>
      <c r="AU284" s="200" t="str">
        <f t="shared" si="185"/>
        <v/>
      </c>
      <c r="AV284" s="54" t="s">
        <v>216</v>
      </c>
      <c r="AW284" s="200" t="str">
        <f t="shared" si="186"/>
        <v/>
      </c>
      <c r="AX284" s="201" t="str">
        <f t="shared" si="187"/>
        <v/>
      </c>
      <c r="AY284" s="7" t="str">
        <f t="shared" si="188"/>
        <v/>
      </c>
      <c r="AZ284" s="7" t="str">
        <f t="shared" si="189"/>
        <v/>
      </c>
      <c r="BA284" s="7" t="str">
        <f t="shared" si="190"/>
        <v/>
      </c>
      <c r="BB284" s="7" t="str">
        <f t="shared" si="213"/>
        <v/>
      </c>
      <c r="BC284" s="7" t="str">
        <f t="shared" si="214"/>
        <v/>
      </c>
      <c r="BD284" s="7" t="str">
        <f t="shared" si="215"/>
        <v/>
      </c>
      <c r="BE284" s="7" t="str">
        <f t="shared" si="216"/>
        <v/>
      </c>
      <c r="BF284" s="7" t="str">
        <f t="shared" si="169"/>
        <v/>
      </c>
      <c r="BG284" s="7" t="str">
        <f t="shared" si="170"/>
        <v/>
      </c>
      <c r="BH284" s="7" t="str">
        <f t="shared" si="217"/>
        <v/>
      </c>
      <c r="BI284" s="7" t="str">
        <f t="shared" si="218"/>
        <v/>
      </c>
      <c r="BJ284" s="7" t="str">
        <f t="shared" si="219"/>
        <v/>
      </c>
      <c r="BK284" s="7" t="str">
        <f t="shared" si="191"/>
        <v/>
      </c>
      <c r="BL284" s="7" t="str">
        <f t="shared" si="192"/>
        <v/>
      </c>
      <c r="BM284" s="7" t="str">
        <f t="shared" si="193"/>
        <v/>
      </c>
      <c r="BN284" s="7" t="str">
        <f t="shared" si="194"/>
        <v/>
      </c>
      <c r="BO284" s="7" t="str">
        <f t="shared" si="195"/>
        <v/>
      </c>
      <c r="BP284" s="7" t="str">
        <f t="shared" si="196"/>
        <v/>
      </c>
      <c r="BQ284" s="7" t="str">
        <f t="shared" si="197"/>
        <v/>
      </c>
      <c r="BR284" s="7" t="str">
        <f t="shared" si="198"/>
        <v/>
      </c>
      <c r="BS284" s="7" t="str">
        <f t="shared" si="199"/>
        <v/>
      </c>
      <c r="BT284" s="7" t="str">
        <f t="shared" si="200"/>
        <v/>
      </c>
      <c r="BU284" s="7" t="str">
        <f t="shared" si="201"/>
        <v/>
      </c>
      <c r="BV284" s="7" t="str">
        <f t="shared" si="202"/>
        <v/>
      </c>
      <c r="BW284" s="7" t="str">
        <f t="shared" si="177"/>
        <v/>
      </c>
      <c r="BX284" s="7" t="str">
        <f t="shared" si="203"/>
        <v/>
      </c>
      <c r="BY284" s="7" t="str">
        <f t="shared" si="204"/>
        <v/>
      </c>
      <c r="BZ284" s="7" t="str">
        <f t="shared" si="205"/>
        <v/>
      </c>
      <c r="CA284" s="7" t="str">
        <f t="shared" si="206"/>
        <v/>
      </c>
      <c r="CB284" s="54"/>
      <c r="CC284" s="13"/>
      <c r="CD284" s="13"/>
      <c r="CE284" s="13"/>
      <c r="CF284" s="13"/>
      <c r="CG284" s="13"/>
      <c r="CH284" s="13"/>
      <c r="CI284" s="13"/>
      <c r="CJ284" s="13"/>
      <c r="CL284" s="21"/>
    </row>
    <row r="285" spans="2:90" ht="16.5" customHeight="1" thickBot="1" x14ac:dyDescent="0.3">
      <c r="B285" s="114" t="s">
        <v>106</v>
      </c>
      <c r="C285" s="114" t="s">
        <v>199</v>
      </c>
      <c r="D285" s="115">
        <v>5</v>
      </c>
      <c r="E285" s="117">
        <f t="shared" si="207"/>
        <v>44452</v>
      </c>
      <c r="F285" s="118">
        <f t="shared" si="208"/>
        <v>0.79166666666666663</v>
      </c>
      <c r="G285" s="22">
        <v>0.80833333333333324</v>
      </c>
      <c r="H285" s="5">
        <f t="shared" si="178"/>
        <v>0.40000000008149073</v>
      </c>
      <c r="I285" s="6">
        <f t="shared" si="179"/>
        <v>44452.791666666664</v>
      </c>
      <c r="J285" s="6">
        <f t="shared" si="180"/>
        <v>44452.808333333334</v>
      </c>
      <c r="K285" s="23" t="s">
        <v>143</v>
      </c>
      <c r="L285" s="3" t="str">
        <f t="shared" si="209"/>
        <v/>
      </c>
      <c r="M285" s="2">
        <f>IF(OR(K285="Rota",K285="Desliza"),(IF((MAX(N$36:N284))&gt;F$17,(MAX(N$36:N284)),F$17)),N284)</f>
        <v>7879</v>
      </c>
      <c r="N285" s="42"/>
      <c r="O285" s="2" t="str">
        <f t="shared" si="210"/>
        <v/>
      </c>
      <c r="P285" s="3" t="str">
        <f t="shared" si="211"/>
        <v/>
      </c>
      <c r="Q285" s="24"/>
      <c r="R285" s="24"/>
      <c r="S285" s="24"/>
      <c r="T285" s="132" t="str">
        <f t="shared" si="171"/>
        <v/>
      </c>
      <c r="U285" s="25"/>
      <c r="V285" s="25"/>
      <c r="W285" s="24"/>
      <c r="X285" s="26"/>
      <c r="Y285" s="25"/>
      <c r="Z285" s="25"/>
      <c r="AA285" s="3" t="str">
        <f t="shared" si="212"/>
        <v/>
      </c>
      <c r="AB285" s="24"/>
      <c r="AC285" s="26"/>
      <c r="AD285" s="25"/>
      <c r="AE285" s="54"/>
      <c r="AF285" s="54" t="s">
        <v>149</v>
      </c>
      <c r="AG285" s="54"/>
      <c r="AH285" s="54"/>
      <c r="AI285" s="54"/>
      <c r="AJ285" s="54"/>
      <c r="AK285" s="25"/>
      <c r="AL285" s="54" t="str">
        <f t="shared" si="172"/>
        <v/>
      </c>
      <c r="AM285" s="200" t="str">
        <f t="shared" si="173"/>
        <v/>
      </c>
      <c r="AN285" s="201" t="str">
        <f t="shared" si="174"/>
        <v/>
      </c>
      <c r="AO285" s="200" t="str">
        <f t="shared" si="181"/>
        <v/>
      </c>
      <c r="AP285" s="200" t="str">
        <f t="shared" si="175"/>
        <v/>
      </c>
      <c r="AQ285" s="200" t="str">
        <f t="shared" si="176"/>
        <v/>
      </c>
      <c r="AR285" s="200" t="str">
        <f t="shared" si="182"/>
        <v/>
      </c>
      <c r="AS285" s="200" t="str">
        <f t="shared" si="183"/>
        <v/>
      </c>
      <c r="AT285" s="200" t="str">
        <f t="shared" si="184"/>
        <v/>
      </c>
      <c r="AU285" s="200" t="str">
        <f t="shared" si="185"/>
        <v/>
      </c>
      <c r="AV285" s="54" t="s">
        <v>216</v>
      </c>
      <c r="AW285" s="200" t="str">
        <f t="shared" si="186"/>
        <v/>
      </c>
      <c r="AX285" s="201" t="str">
        <f t="shared" si="187"/>
        <v/>
      </c>
      <c r="AY285" s="7" t="str">
        <f t="shared" si="188"/>
        <v/>
      </c>
      <c r="AZ285" s="7" t="str">
        <f t="shared" si="189"/>
        <v/>
      </c>
      <c r="BA285" s="7" t="str">
        <f t="shared" si="190"/>
        <v/>
      </c>
      <c r="BB285" s="7" t="str">
        <f t="shared" si="213"/>
        <v/>
      </c>
      <c r="BC285" s="7" t="str">
        <f t="shared" si="214"/>
        <v/>
      </c>
      <c r="BD285" s="7" t="str">
        <f t="shared" si="215"/>
        <v/>
      </c>
      <c r="BE285" s="7" t="str">
        <f t="shared" si="216"/>
        <v/>
      </c>
      <c r="BF285" s="7" t="str">
        <f t="shared" si="169"/>
        <v/>
      </c>
      <c r="BG285" s="7" t="str">
        <f t="shared" si="170"/>
        <v/>
      </c>
      <c r="BH285" s="7" t="str">
        <f t="shared" si="217"/>
        <v/>
      </c>
      <c r="BI285" s="7" t="str">
        <f t="shared" si="218"/>
        <v/>
      </c>
      <c r="BJ285" s="7" t="str">
        <f t="shared" si="219"/>
        <v/>
      </c>
      <c r="BK285" s="7" t="str">
        <f t="shared" si="191"/>
        <v/>
      </c>
      <c r="BL285" s="7" t="str">
        <f t="shared" si="192"/>
        <v/>
      </c>
      <c r="BM285" s="7" t="str">
        <f t="shared" si="193"/>
        <v/>
      </c>
      <c r="BN285" s="7" t="str">
        <f t="shared" si="194"/>
        <v/>
      </c>
      <c r="BO285" s="7" t="str">
        <f t="shared" si="195"/>
        <v/>
      </c>
      <c r="BP285" s="7" t="str">
        <f t="shared" si="196"/>
        <v/>
      </c>
      <c r="BQ285" s="7" t="str">
        <f t="shared" si="197"/>
        <v/>
      </c>
      <c r="BR285" s="7" t="str">
        <f t="shared" si="198"/>
        <v/>
      </c>
      <c r="BS285" s="7" t="str">
        <f t="shared" si="199"/>
        <v/>
      </c>
      <c r="BT285" s="7" t="str">
        <f t="shared" si="200"/>
        <v/>
      </c>
      <c r="BU285" s="7" t="str">
        <f t="shared" si="201"/>
        <v/>
      </c>
      <c r="BV285" s="7" t="str">
        <f t="shared" si="202"/>
        <v/>
      </c>
      <c r="BW285" s="7" t="str">
        <f t="shared" si="177"/>
        <v/>
      </c>
      <c r="BX285" s="7" t="str">
        <f t="shared" si="203"/>
        <v/>
      </c>
      <c r="BY285" s="7" t="str">
        <f t="shared" si="204"/>
        <v/>
      </c>
      <c r="BZ285" s="7" t="str">
        <f t="shared" si="205"/>
        <v/>
      </c>
      <c r="CA285" s="7" t="str">
        <f t="shared" si="206"/>
        <v/>
      </c>
      <c r="CB285" s="54"/>
      <c r="CC285" s="13"/>
      <c r="CD285" s="13"/>
      <c r="CE285" s="13"/>
      <c r="CF285" s="13"/>
      <c r="CG285" s="13"/>
      <c r="CH285" s="13"/>
      <c r="CI285" s="13"/>
      <c r="CJ285" s="13"/>
      <c r="CL285" s="21"/>
    </row>
    <row r="286" spans="2:90" ht="16.5" customHeight="1" thickBot="1" x14ac:dyDescent="0.3">
      <c r="B286" s="114" t="s">
        <v>106</v>
      </c>
      <c r="C286" s="114" t="s">
        <v>199</v>
      </c>
      <c r="D286" s="115">
        <v>5</v>
      </c>
      <c r="E286" s="117">
        <f t="shared" si="207"/>
        <v>44452</v>
      </c>
      <c r="F286" s="118">
        <f t="shared" si="208"/>
        <v>0.80833333333333324</v>
      </c>
      <c r="G286" s="22">
        <v>0.85069444444444453</v>
      </c>
      <c r="H286" s="5">
        <f t="shared" si="178"/>
        <v>1.0166666666627862</v>
      </c>
      <c r="I286" s="6">
        <f t="shared" si="179"/>
        <v>44452.808333333334</v>
      </c>
      <c r="J286" s="6">
        <f t="shared" si="180"/>
        <v>44452.850694444445</v>
      </c>
      <c r="K286" s="23" t="s">
        <v>17</v>
      </c>
      <c r="L286" s="3" t="str">
        <f t="shared" si="209"/>
        <v/>
      </c>
      <c r="M286" s="2">
        <f>IF(OR(K286="Rota",K286="Desliza"),(IF((MAX(N$36:N285))&gt;F$17,(MAX(N$36:N285)),F$17)),N285)</f>
        <v>7879</v>
      </c>
      <c r="N286" s="42">
        <v>7891</v>
      </c>
      <c r="O286" s="2">
        <f t="shared" si="210"/>
        <v>12</v>
      </c>
      <c r="P286" s="3">
        <f t="shared" si="211"/>
        <v>11.803278688569643</v>
      </c>
      <c r="Q286" s="24"/>
      <c r="R286" s="24"/>
      <c r="S286" s="24">
        <v>40</v>
      </c>
      <c r="T286" s="132">
        <f t="shared" si="171"/>
        <v>122.5</v>
      </c>
      <c r="U286" s="25">
        <v>35</v>
      </c>
      <c r="V286" s="25">
        <v>750</v>
      </c>
      <c r="W286" s="24">
        <v>18</v>
      </c>
      <c r="X286" s="26">
        <v>15</v>
      </c>
      <c r="Y286" s="25">
        <v>2050</v>
      </c>
      <c r="Z286" s="25">
        <v>1900</v>
      </c>
      <c r="AA286" s="3">
        <f t="shared" si="212"/>
        <v>150</v>
      </c>
      <c r="AB286" s="24">
        <v>200</v>
      </c>
      <c r="AC286" s="26">
        <v>290</v>
      </c>
      <c r="AD286" s="25">
        <v>240</v>
      </c>
      <c r="AE286" s="54"/>
      <c r="AF286" s="54" t="s">
        <v>150</v>
      </c>
      <c r="AG286" s="54"/>
      <c r="AH286" s="54"/>
      <c r="AI286" s="54"/>
      <c r="AJ286" s="54"/>
      <c r="AK286" s="25"/>
      <c r="AL286" s="54">
        <f t="shared" si="172"/>
        <v>60</v>
      </c>
      <c r="AM286" s="200">
        <f t="shared" si="173"/>
        <v>67</v>
      </c>
      <c r="AN286" s="201">
        <f t="shared" si="174"/>
        <v>60</v>
      </c>
      <c r="AO286" s="200" t="str">
        <f t="shared" si="181"/>
        <v/>
      </c>
      <c r="AP286" s="200" t="str">
        <f t="shared" si="175"/>
        <v/>
      </c>
      <c r="AQ286" s="200" t="str">
        <f t="shared" si="176"/>
        <v/>
      </c>
      <c r="AR286" s="200" t="str">
        <f t="shared" si="182"/>
        <v/>
      </c>
      <c r="AS286" s="200" t="str">
        <f t="shared" si="183"/>
        <v/>
      </c>
      <c r="AT286" s="200">
        <f t="shared" si="184"/>
        <v>12</v>
      </c>
      <c r="AU286" s="200">
        <f t="shared" si="185"/>
        <v>1.0166666666627862</v>
      </c>
      <c r="AV286" s="54">
        <v>1.0166666666627862</v>
      </c>
      <c r="AW286" s="200">
        <f t="shared" si="186"/>
        <v>11.803278688569643</v>
      </c>
      <c r="AX286" s="201" t="str">
        <f t="shared" si="187"/>
        <v/>
      </c>
      <c r="AY286" s="7">
        <f t="shared" si="188"/>
        <v>11.803278688569643</v>
      </c>
      <c r="AZ286" s="7" t="str">
        <f t="shared" si="189"/>
        <v/>
      </c>
      <c r="BA286" s="7">
        <f t="shared" si="190"/>
        <v>11.803278688569643</v>
      </c>
      <c r="BB286" s="7" t="str">
        <f t="shared" si="213"/>
        <v/>
      </c>
      <c r="BC286" s="7">
        <f t="shared" si="214"/>
        <v>12</v>
      </c>
      <c r="BD286" s="7" t="str">
        <f t="shared" si="215"/>
        <v/>
      </c>
      <c r="BE286" s="7" t="str">
        <f t="shared" si="216"/>
        <v/>
      </c>
      <c r="BF286" s="7" t="str">
        <f t="shared" si="169"/>
        <v/>
      </c>
      <c r="BG286" s="7">
        <f t="shared" si="170"/>
        <v>12</v>
      </c>
      <c r="BH286" s="7" t="str">
        <f t="shared" si="217"/>
        <v/>
      </c>
      <c r="BI286" s="7" t="str">
        <f t="shared" si="218"/>
        <v/>
      </c>
      <c r="BJ286" s="7" t="str">
        <f t="shared" si="219"/>
        <v/>
      </c>
      <c r="BK286" s="7" t="str">
        <f t="shared" si="191"/>
        <v/>
      </c>
      <c r="BL286" s="7" t="str">
        <f t="shared" si="192"/>
        <v/>
      </c>
      <c r="BM286" s="7" t="str">
        <f t="shared" si="193"/>
        <v/>
      </c>
      <c r="BN286" s="7" t="str">
        <f t="shared" si="194"/>
        <v/>
      </c>
      <c r="BO286" s="7" t="str">
        <f t="shared" si="195"/>
        <v/>
      </c>
      <c r="BP286" s="7" t="str">
        <f t="shared" si="196"/>
        <v/>
      </c>
      <c r="BQ286" s="7" t="str">
        <f t="shared" si="197"/>
        <v/>
      </c>
      <c r="BR286" s="7" t="str">
        <f t="shared" si="198"/>
        <v/>
      </c>
      <c r="BS286" s="7" t="str">
        <f t="shared" si="199"/>
        <v/>
      </c>
      <c r="BT286" s="7" t="str">
        <f t="shared" si="200"/>
        <v/>
      </c>
      <c r="BU286" s="7" t="str">
        <f t="shared" si="201"/>
        <v/>
      </c>
      <c r="BV286" s="7" t="str">
        <f t="shared" si="202"/>
        <v/>
      </c>
      <c r="BW286" s="7" t="str">
        <f t="shared" si="177"/>
        <v/>
      </c>
      <c r="BX286" s="7" t="str">
        <f t="shared" si="203"/>
        <v/>
      </c>
      <c r="BY286" s="7" t="str">
        <f t="shared" si="204"/>
        <v/>
      </c>
      <c r="BZ286" s="7" t="str">
        <f t="shared" si="205"/>
        <v/>
      </c>
      <c r="CA286" s="7" t="str">
        <f t="shared" si="206"/>
        <v/>
      </c>
      <c r="CB286" s="54"/>
      <c r="CC286" s="13"/>
      <c r="CD286" s="13"/>
      <c r="CE286" s="13"/>
      <c r="CF286" s="13"/>
      <c r="CG286" s="13"/>
      <c r="CH286" s="13"/>
      <c r="CI286" s="13"/>
      <c r="CJ286" s="13"/>
      <c r="CL286" s="21"/>
    </row>
    <row r="287" spans="2:90" ht="16.5" customHeight="1" thickBot="1" x14ac:dyDescent="0.3">
      <c r="B287" s="114" t="s">
        <v>106</v>
      </c>
      <c r="C287" s="114" t="s">
        <v>199</v>
      </c>
      <c r="D287" s="115">
        <v>5</v>
      </c>
      <c r="E287" s="117">
        <f t="shared" si="207"/>
        <v>44452</v>
      </c>
      <c r="F287" s="118">
        <f t="shared" si="208"/>
        <v>0.85069444444444453</v>
      </c>
      <c r="G287" s="22">
        <v>0.85277777777777775</v>
      </c>
      <c r="H287" s="5">
        <f t="shared" si="178"/>
        <v>4.9999999988358468E-2</v>
      </c>
      <c r="I287" s="6">
        <f t="shared" si="179"/>
        <v>44452.850694444445</v>
      </c>
      <c r="J287" s="6">
        <f t="shared" si="180"/>
        <v>44452.852777777778</v>
      </c>
      <c r="K287" s="23" t="s">
        <v>21</v>
      </c>
      <c r="L287" s="3" t="str">
        <f t="shared" si="209"/>
        <v/>
      </c>
      <c r="M287" s="2">
        <f>IF(OR(K287="Rota",K287="Desliza"),(IF((MAX(N$36:N286))&gt;F$17,(MAX(N$36:N286)),F$17)),N286)</f>
        <v>7891</v>
      </c>
      <c r="N287" s="42">
        <v>7891</v>
      </c>
      <c r="O287" s="2">
        <f t="shared" si="210"/>
        <v>0</v>
      </c>
      <c r="P287" s="3" t="str">
        <f t="shared" si="211"/>
        <v/>
      </c>
      <c r="Q287" s="24"/>
      <c r="R287" s="24"/>
      <c r="S287" s="24"/>
      <c r="T287" s="132" t="str">
        <f t="shared" si="171"/>
        <v/>
      </c>
      <c r="U287" s="25"/>
      <c r="V287" s="25"/>
      <c r="W287" s="24"/>
      <c r="X287" s="26"/>
      <c r="Y287" s="25"/>
      <c r="Z287" s="25"/>
      <c r="AA287" s="3" t="str">
        <f t="shared" si="212"/>
        <v/>
      </c>
      <c r="AB287" s="24"/>
      <c r="AC287" s="26"/>
      <c r="AD287" s="25"/>
      <c r="AE287" s="54"/>
      <c r="AF287" s="54" t="s">
        <v>150</v>
      </c>
      <c r="AG287" s="54"/>
      <c r="AH287" s="54"/>
      <c r="AI287" s="54"/>
      <c r="AJ287" s="54"/>
      <c r="AK287" s="25"/>
      <c r="AL287" s="54" t="str">
        <f t="shared" si="172"/>
        <v/>
      </c>
      <c r="AM287" s="200" t="str">
        <f t="shared" si="173"/>
        <v/>
      </c>
      <c r="AN287" s="201" t="str">
        <f t="shared" si="174"/>
        <v/>
      </c>
      <c r="AO287" s="200" t="str">
        <f t="shared" si="181"/>
        <v/>
      </c>
      <c r="AP287" s="200" t="str">
        <f t="shared" si="175"/>
        <v/>
      </c>
      <c r="AQ287" s="200" t="str">
        <f t="shared" si="176"/>
        <v/>
      </c>
      <c r="AR287" s="200" t="str">
        <f t="shared" si="182"/>
        <v/>
      </c>
      <c r="AS287" s="200">
        <f t="shared" si="183"/>
        <v>0.1</v>
      </c>
      <c r="AT287" s="200" t="str">
        <f t="shared" si="184"/>
        <v/>
      </c>
      <c r="AU287" s="200">
        <f t="shared" si="185"/>
        <v>4.9999999988358468E-2</v>
      </c>
      <c r="AV287" s="54" t="s">
        <v>216</v>
      </c>
      <c r="AW287" s="200" t="str">
        <f t="shared" si="186"/>
        <v/>
      </c>
      <c r="AX287" s="201" t="str">
        <f t="shared" si="187"/>
        <v/>
      </c>
      <c r="AY287" s="7" t="str">
        <f t="shared" si="188"/>
        <v/>
      </c>
      <c r="AZ287" s="7" t="str">
        <f t="shared" si="189"/>
        <v/>
      </c>
      <c r="BA287" s="7" t="str">
        <f t="shared" si="190"/>
        <v/>
      </c>
      <c r="BB287" s="7" t="str">
        <f t="shared" si="213"/>
        <v/>
      </c>
      <c r="BC287" s="7" t="str">
        <f t="shared" si="214"/>
        <v/>
      </c>
      <c r="BD287" s="7" t="str">
        <f t="shared" si="215"/>
        <v/>
      </c>
      <c r="BE287" s="7" t="str">
        <f t="shared" si="216"/>
        <v/>
      </c>
      <c r="BF287" s="7" t="str">
        <f t="shared" si="169"/>
        <v/>
      </c>
      <c r="BG287" s="7" t="str">
        <f t="shared" si="170"/>
        <v/>
      </c>
      <c r="BH287" s="7" t="str">
        <f t="shared" si="217"/>
        <v/>
      </c>
      <c r="BI287" s="7" t="str">
        <f t="shared" si="218"/>
        <v/>
      </c>
      <c r="BJ287" s="7" t="str">
        <f t="shared" si="219"/>
        <v/>
      </c>
      <c r="BK287" s="7" t="str">
        <f t="shared" si="191"/>
        <v/>
      </c>
      <c r="BL287" s="7" t="str">
        <f t="shared" si="192"/>
        <v/>
      </c>
      <c r="BM287" s="7" t="str">
        <f t="shared" si="193"/>
        <v/>
      </c>
      <c r="BN287" s="7" t="str">
        <f t="shared" si="194"/>
        <v/>
      </c>
      <c r="BO287" s="7" t="str">
        <f t="shared" si="195"/>
        <v/>
      </c>
      <c r="BP287" s="7" t="str">
        <f t="shared" si="196"/>
        <v/>
      </c>
      <c r="BQ287" s="7" t="str">
        <f t="shared" si="197"/>
        <v/>
      </c>
      <c r="BR287" s="7" t="str">
        <f t="shared" si="198"/>
        <v/>
      </c>
      <c r="BS287" s="7" t="str">
        <f t="shared" si="199"/>
        <v/>
      </c>
      <c r="BT287" s="7" t="str">
        <f t="shared" si="200"/>
        <v/>
      </c>
      <c r="BU287" s="7" t="str">
        <f t="shared" si="201"/>
        <v/>
      </c>
      <c r="BV287" s="7" t="str">
        <f t="shared" si="202"/>
        <v/>
      </c>
      <c r="BW287" s="7" t="str">
        <f t="shared" si="177"/>
        <v/>
      </c>
      <c r="BX287" s="7" t="str">
        <f t="shared" si="203"/>
        <v/>
      </c>
      <c r="BY287" s="7">
        <f t="shared" si="204"/>
        <v>4.9999999988358468E-2</v>
      </c>
      <c r="BZ287" s="7" t="str">
        <f t="shared" si="205"/>
        <v/>
      </c>
      <c r="CA287" s="7" t="str">
        <f t="shared" si="206"/>
        <v/>
      </c>
      <c r="CB287" s="54"/>
      <c r="CC287" s="13"/>
      <c r="CD287" s="13"/>
      <c r="CE287" s="13"/>
      <c r="CF287" s="13"/>
      <c r="CG287" s="13"/>
      <c r="CH287" s="13"/>
      <c r="CI287" s="13"/>
      <c r="CJ287" s="13"/>
      <c r="CL287" s="21"/>
    </row>
    <row r="288" spans="2:90" ht="16.5" customHeight="1" thickBot="1" x14ac:dyDescent="0.3">
      <c r="B288" s="114" t="s">
        <v>106</v>
      </c>
      <c r="C288" s="114" t="s">
        <v>199</v>
      </c>
      <c r="D288" s="115">
        <v>5</v>
      </c>
      <c r="E288" s="117">
        <f t="shared" si="207"/>
        <v>44452</v>
      </c>
      <c r="F288" s="118">
        <f t="shared" si="208"/>
        <v>0.85277777777777775</v>
      </c>
      <c r="G288" s="22">
        <v>0.85625000000000007</v>
      </c>
      <c r="H288" s="5">
        <f t="shared" si="178"/>
        <v>8.3333333255723119E-2</v>
      </c>
      <c r="I288" s="6">
        <f t="shared" si="179"/>
        <v>44452.852777777778</v>
      </c>
      <c r="J288" s="6">
        <f t="shared" si="180"/>
        <v>44452.856249999997</v>
      </c>
      <c r="K288" s="23" t="s">
        <v>141</v>
      </c>
      <c r="L288" s="3" t="str">
        <f t="shared" si="209"/>
        <v/>
      </c>
      <c r="M288" s="2">
        <f>IF(OR(K288="Rota",K288="Desliza"),(IF((MAX(N$36:N287))&gt;F$17,(MAX(N$36:N287)),F$17)),N287)</f>
        <v>7891</v>
      </c>
      <c r="N288" s="42">
        <v>7891</v>
      </c>
      <c r="O288" s="2">
        <f t="shared" si="210"/>
        <v>0</v>
      </c>
      <c r="P288" s="3" t="str">
        <f t="shared" si="211"/>
        <v/>
      </c>
      <c r="Q288" s="24"/>
      <c r="R288" s="24"/>
      <c r="S288" s="24"/>
      <c r="T288" s="132" t="str">
        <f t="shared" si="171"/>
        <v/>
      </c>
      <c r="U288" s="25"/>
      <c r="V288" s="25"/>
      <c r="W288" s="24"/>
      <c r="X288" s="26"/>
      <c r="Y288" s="25"/>
      <c r="Z288" s="25"/>
      <c r="AA288" s="3" t="str">
        <f t="shared" si="212"/>
        <v/>
      </c>
      <c r="AB288" s="24"/>
      <c r="AC288" s="26"/>
      <c r="AD288" s="25"/>
      <c r="AE288" s="54"/>
      <c r="AF288" s="54" t="s">
        <v>150</v>
      </c>
      <c r="AG288" s="54"/>
      <c r="AH288" s="54"/>
      <c r="AI288" s="54"/>
      <c r="AJ288" s="54"/>
      <c r="AK288" s="25"/>
      <c r="AL288" s="54" t="str">
        <f t="shared" si="172"/>
        <v/>
      </c>
      <c r="AM288" s="200" t="str">
        <f t="shared" si="173"/>
        <v/>
      </c>
      <c r="AN288" s="201" t="str">
        <f t="shared" si="174"/>
        <v/>
      </c>
      <c r="AO288" s="200" t="str">
        <f t="shared" si="181"/>
        <v/>
      </c>
      <c r="AP288" s="200" t="str">
        <f t="shared" si="175"/>
        <v/>
      </c>
      <c r="AQ288" s="200">
        <f t="shared" si="176"/>
        <v>8.3000000000000004E-2</v>
      </c>
      <c r="AR288" s="200" t="str">
        <f t="shared" si="182"/>
        <v/>
      </c>
      <c r="AS288" s="200" t="str">
        <f t="shared" si="183"/>
        <v/>
      </c>
      <c r="AT288" s="200" t="str">
        <f t="shared" si="184"/>
        <v/>
      </c>
      <c r="AU288" s="200">
        <f t="shared" si="185"/>
        <v>8.3333333255723119E-2</v>
      </c>
      <c r="AV288" s="54" t="s">
        <v>216</v>
      </c>
      <c r="AW288" s="200" t="str">
        <f t="shared" si="186"/>
        <v/>
      </c>
      <c r="AX288" s="201" t="str">
        <f t="shared" si="187"/>
        <v/>
      </c>
      <c r="AY288" s="7" t="str">
        <f t="shared" si="188"/>
        <v/>
      </c>
      <c r="AZ288" s="7" t="str">
        <f t="shared" si="189"/>
        <v/>
      </c>
      <c r="BA288" s="7" t="str">
        <f t="shared" si="190"/>
        <v/>
      </c>
      <c r="BB288" s="7" t="str">
        <f t="shared" si="213"/>
        <v/>
      </c>
      <c r="BC288" s="7" t="str">
        <f t="shared" si="214"/>
        <v/>
      </c>
      <c r="BD288" s="7" t="str">
        <f t="shared" si="215"/>
        <v/>
      </c>
      <c r="BE288" s="7" t="str">
        <f t="shared" si="216"/>
        <v/>
      </c>
      <c r="BF288" s="7" t="str">
        <f t="shared" si="169"/>
        <v/>
      </c>
      <c r="BG288" s="7" t="str">
        <f t="shared" si="170"/>
        <v/>
      </c>
      <c r="BH288" s="7" t="str">
        <f t="shared" si="217"/>
        <v/>
      </c>
      <c r="BI288" s="7" t="str">
        <f t="shared" si="218"/>
        <v/>
      </c>
      <c r="BJ288" s="7" t="str">
        <f t="shared" si="219"/>
        <v/>
      </c>
      <c r="BK288" s="7" t="str">
        <f t="shared" si="191"/>
        <v/>
      </c>
      <c r="BL288" s="7" t="str">
        <f t="shared" si="192"/>
        <v/>
      </c>
      <c r="BM288" s="7" t="str">
        <f t="shared" si="193"/>
        <v/>
      </c>
      <c r="BN288" s="7" t="str">
        <f t="shared" si="194"/>
        <v/>
      </c>
      <c r="BO288" s="7" t="str">
        <f t="shared" si="195"/>
        <v/>
      </c>
      <c r="BP288" s="7" t="str">
        <f t="shared" si="196"/>
        <v/>
      </c>
      <c r="BQ288" s="7" t="str">
        <f t="shared" si="197"/>
        <v/>
      </c>
      <c r="BR288" s="7" t="str">
        <f t="shared" si="198"/>
        <v/>
      </c>
      <c r="BS288" s="7" t="str">
        <f t="shared" si="199"/>
        <v/>
      </c>
      <c r="BT288" s="7" t="str">
        <f t="shared" si="200"/>
        <v/>
      </c>
      <c r="BU288" s="7" t="str">
        <f t="shared" si="201"/>
        <v/>
      </c>
      <c r="BV288" s="7" t="str">
        <f t="shared" si="202"/>
        <v/>
      </c>
      <c r="BW288" s="7">
        <f t="shared" si="177"/>
        <v>8.3333333255723119E-2</v>
      </c>
      <c r="BX288" s="7" t="str">
        <f t="shared" si="203"/>
        <v/>
      </c>
      <c r="BY288" s="7" t="str">
        <f t="shared" si="204"/>
        <v/>
      </c>
      <c r="BZ288" s="7" t="str">
        <f t="shared" si="205"/>
        <v/>
      </c>
      <c r="CA288" s="7" t="str">
        <f t="shared" si="206"/>
        <v/>
      </c>
      <c r="CB288" s="54"/>
      <c r="CC288" s="13"/>
      <c r="CD288" s="13"/>
      <c r="CE288" s="13"/>
      <c r="CF288" s="13"/>
      <c r="CG288" s="13"/>
      <c r="CH288" s="13"/>
      <c r="CI288" s="13"/>
      <c r="CJ288" s="13"/>
      <c r="CL288" s="21"/>
    </row>
    <row r="289" spans="2:90" ht="16.5" customHeight="1" thickBot="1" x14ac:dyDescent="0.3">
      <c r="B289" s="114" t="s">
        <v>106</v>
      </c>
      <c r="C289" s="114" t="s">
        <v>199</v>
      </c>
      <c r="D289" s="115">
        <v>5</v>
      </c>
      <c r="E289" s="117">
        <f t="shared" si="207"/>
        <v>44452</v>
      </c>
      <c r="F289" s="118">
        <f t="shared" si="208"/>
        <v>0.85625000000000007</v>
      </c>
      <c r="G289" s="22">
        <v>0.85763888888888884</v>
      </c>
      <c r="H289" s="5">
        <f t="shared" si="178"/>
        <v>3.3333333441987634E-2</v>
      </c>
      <c r="I289" s="6">
        <f t="shared" si="179"/>
        <v>44452.856249999997</v>
      </c>
      <c r="J289" s="6">
        <f t="shared" si="180"/>
        <v>44452.857638888891</v>
      </c>
      <c r="K289" s="23" t="s">
        <v>5</v>
      </c>
      <c r="L289" s="3" t="str">
        <f t="shared" si="209"/>
        <v/>
      </c>
      <c r="M289" s="2">
        <f>IF(OR(K289="Rota",K289="Desliza"),(IF((MAX(N$36:N288))&gt;F$17,(MAX(N$36:N288)),F$17)),N288)</f>
        <v>7891</v>
      </c>
      <c r="N289" s="42">
        <v>7891</v>
      </c>
      <c r="O289" s="2">
        <f t="shared" si="210"/>
        <v>0</v>
      </c>
      <c r="P289" s="3" t="str">
        <f t="shared" si="211"/>
        <v/>
      </c>
      <c r="Q289" s="24"/>
      <c r="R289" s="24"/>
      <c r="S289" s="24"/>
      <c r="T289" s="132" t="str">
        <f t="shared" si="171"/>
        <v/>
      </c>
      <c r="U289" s="25"/>
      <c r="V289" s="25"/>
      <c r="W289" s="24"/>
      <c r="X289" s="26"/>
      <c r="Y289" s="25"/>
      <c r="Z289" s="25"/>
      <c r="AA289" s="3" t="str">
        <f t="shared" si="212"/>
        <v/>
      </c>
      <c r="AB289" s="24"/>
      <c r="AC289" s="26"/>
      <c r="AD289" s="25"/>
      <c r="AE289" s="54"/>
      <c r="AF289" s="54" t="s">
        <v>150</v>
      </c>
      <c r="AG289" s="54"/>
      <c r="AH289" s="54"/>
      <c r="AI289" s="54"/>
      <c r="AJ289" s="54"/>
      <c r="AK289" s="25"/>
      <c r="AL289" s="54" t="str">
        <f t="shared" si="172"/>
        <v/>
      </c>
      <c r="AM289" s="200" t="str">
        <f t="shared" si="173"/>
        <v/>
      </c>
      <c r="AN289" s="201" t="str">
        <f t="shared" si="174"/>
        <v/>
      </c>
      <c r="AO289" s="200" t="str">
        <f t="shared" si="181"/>
        <v/>
      </c>
      <c r="AP289" s="200" t="str">
        <f t="shared" si="175"/>
        <v/>
      </c>
      <c r="AQ289" s="200" t="str">
        <f t="shared" si="176"/>
        <v/>
      </c>
      <c r="AR289" s="200">
        <f t="shared" si="182"/>
        <v>0.05</v>
      </c>
      <c r="AS289" s="200" t="str">
        <f t="shared" si="183"/>
        <v/>
      </c>
      <c r="AT289" s="200" t="str">
        <f t="shared" si="184"/>
        <v/>
      </c>
      <c r="AU289" s="200">
        <f t="shared" si="185"/>
        <v>3.3333333441987634E-2</v>
      </c>
      <c r="AV289" s="54" t="s">
        <v>216</v>
      </c>
      <c r="AW289" s="200" t="str">
        <f t="shared" si="186"/>
        <v/>
      </c>
      <c r="AX289" s="201" t="str">
        <f t="shared" si="187"/>
        <v/>
      </c>
      <c r="AY289" s="7" t="str">
        <f t="shared" si="188"/>
        <v/>
      </c>
      <c r="AZ289" s="7" t="str">
        <f t="shared" si="189"/>
        <v/>
      </c>
      <c r="BA289" s="7" t="str">
        <f t="shared" si="190"/>
        <v/>
      </c>
      <c r="BB289" s="7" t="str">
        <f t="shared" si="213"/>
        <v/>
      </c>
      <c r="BC289" s="7" t="str">
        <f t="shared" si="214"/>
        <v/>
      </c>
      <c r="BD289" s="7" t="str">
        <f t="shared" si="215"/>
        <v/>
      </c>
      <c r="BE289" s="7" t="str">
        <f t="shared" si="216"/>
        <v/>
      </c>
      <c r="BF289" s="7" t="str">
        <f t="shared" si="169"/>
        <v/>
      </c>
      <c r="BG289" s="7" t="str">
        <f t="shared" si="170"/>
        <v/>
      </c>
      <c r="BH289" s="7" t="str">
        <f t="shared" si="217"/>
        <v/>
      </c>
      <c r="BI289" s="7" t="str">
        <f t="shared" si="218"/>
        <v/>
      </c>
      <c r="BJ289" s="7" t="str">
        <f t="shared" si="219"/>
        <v/>
      </c>
      <c r="BK289" s="7" t="str">
        <f t="shared" si="191"/>
        <v/>
      </c>
      <c r="BL289" s="7" t="str">
        <f t="shared" si="192"/>
        <v/>
      </c>
      <c r="BM289" s="7" t="str">
        <f t="shared" si="193"/>
        <v/>
      </c>
      <c r="BN289" s="7" t="str">
        <f t="shared" si="194"/>
        <v/>
      </c>
      <c r="BO289" s="7" t="str">
        <f t="shared" si="195"/>
        <v/>
      </c>
      <c r="BP289" s="7" t="str">
        <f t="shared" si="196"/>
        <v/>
      </c>
      <c r="BQ289" s="7" t="str">
        <f t="shared" si="197"/>
        <v/>
      </c>
      <c r="BR289" s="7" t="str">
        <f t="shared" si="198"/>
        <v/>
      </c>
      <c r="BS289" s="7" t="str">
        <f t="shared" si="199"/>
        <v/>
      </c>
      <c r="BT289" s="7" t="str">
        <f t="shared" si="200"/>
        <v/>
      </c>
      <c r="BU289" s="7" t="str">
        <f t="shared" si="201"/>
        <v/>
      </c>
      <c r="BV289" s="7" t="str">
        <f t="shared" si="202"/>
        <v/>
      </c>
      <c r="BW289" s="7" t="str">
        <f t="shared" si="177"/>
        <v/>
      </c>
      <c r="BX289" s="7" t="str">
        <f t="shared" si="203"/>
        <v/>
      </c>
      <c r="BY289" s="7" t="str">
        <f t="shared" si="204"/>
        <v/>
      </c>
      <c r="BZ289" s="7" t="str">
        <f t="shared" si="205"/>
        <v/>
      </c>
      <c r="CA289" s="7">
        <f t="shared" si="206"/>
        <v>3.3333333441987634E-2</v>
      </c>
      <c r="CB289" s="54"/>
      <c r="CC289" s="13"/>
      <c r="CD289" s="13"/>
      <c r="CE289" s="13"/>
      <c r="CF289" s="13"/>
      <c r="CG289" s="13"/>
      <c r="CH289" s="13"/>
      <c r="CI289" s="13"/>
      <c r="CJ289" s="13"/>
      <c r="CL289" s="21"/>
    </row>
    <row r="290" spans="2:90" ht="16.5" customHeight="1" thickBot="1" x14ac:dyDescent="0.3">
      <c r="B290" s="114" t="s">
        <v>106</v>
      </c>
      <c r="C290" s="114" t="s">
        <v>199</v>
      </c>
      <c r="D290" s="115">
        <v>5</v>
      </c>
      <c r="E290" s="117">
        <f t="shared" si="207"/>
        <v>44452</v>
      </c>
      <c r="F290" s="118">
        <f t="shared" si="208"/>
        <v>0.85763888888888884</v>
      </c>
      <c r="G290" s="22">
        <v>0.89166666666666661</v>
      </c>
      <c r="H290" s="5">
        <f t="shared" si="178"/>
        <v>0.81666666670935228</v>
      </c>
      <c r="I290" s="6">
        <f t="shared" si="179"/>
        <v>44452.857638888891</v>
      </c>
      <c r="J290" s="6">
        <f t="shared" si="180"/>
        <v>44452.89166666667</v>
      </c>
      <c r="K290" s="23" t="s">
        <v>17</v>
      </c>
      <c r="L290" s="3" t="str">
        <f t="shared" si="209"/>
        <v/>
      </c>
      <c r="M290" s="2">
        <f>IF(OR(K290="Rota",K290="Desliza"),(IF((MAX(N$36:N289))&gt;F$17,(MAX(N$36:N289)),F$17)),N289)</f>
        <v>7891</v>
      </c>
      <c r="N290" s="42">
        <v>7902</v>
      </c>
      <c r="O290" s="2">
        <f t="shared" si="210"/>
        <v>11</v>
      </c>
      <c r="P290" s="3">
        <f t="shared" si="211"/>
        <v>13.469387754398021</v>
      </c>
      <c r="Q290" s="24"/>
      <c r="R290" s="24"/>
      <c r="S290" s="24">
        <v>40</v>
      </c>
      <c r="T290" s="132">
        <f t="shared" si="171"/>
        <v>122.5</v>
      </c>
      <c r="U290" s="25">
        <v>18</v>
      </c>
      <c r="V290" s="25">
        <v>750</v>
      </c>
      <c r="W290" s="24">
        <v>18</v>
      </c>
      <c r="X290" s="26">
        <v>15</v>
      </c>
      <c r="Y290" s="25">
        <v>2060</v>
      </c>
      <c r="Z290" s="25">
        <v>1920</v>
      </c>
      <c r="AA290" s="3">
        <f t="shared" si="212"/>
        <v>140</v>
      </c>
      <c r="AB290" s="24"/>
      <c r="AC290" s="26"/>
      <c r="AD290" s="25"/>
      <c r="AE290" s="54"/>
      <c r="AF290" s="54" t="s">
        <v>150</v>
      </c>
      <c r="AG290" s="54"/>
      <c r="AH290" s="54"/>
      <c r="AI290" s="54"/>
      <c r="AJ290" s="54"/>
      <c r="AK290" s="25"/>
      <c r="AL290" s="54">
        <f t="shared" si="172"/>
        <v>60</v>
      </c>
      <c r="AM290" s="200">
        <f t="shared" si="173"/>
        <v>67</v>
      </c>
      <c r="AN290" s="201">
        <f t="shared" si="174"/>
        <v>60</v>
      </c>
      <c r="AO290" s="200" t="str">
        <f t="shared" si="181"/>
        <v/>
      </c>
      <c r="AP290" s="200" t="str">
        <f t="shared" si="175"/>
        <v/>
      </c>
      <c r="AQ290" s="200" t="str">
        <f t="shared" si="176"/>
        <v/>
      </c>
      <c r="AR290" s="200" t="str">
        <f t="shared" si="182"/>
        <v/>
      </c>
      <c r="AS290" s="200" t="str">
        <f t="shared" si="183"/>
        <v/>
      </c>
      <c r="AT290" s="200">
        <f t="shared" si="184"/>
        <v>11</v>
      </c>
      <c r="AU290" s="200">
        <f t="shared" si="185"/>
        <v>0.81666666670935228</v>
      </c>
      <c r="AV290" s="54">
        <v>0.9833333333954215</v>
      </c>
      <c r="AW290" s="200">
        <f t="shared" si="186"/>
        <v>11.186440677259784</v>
      </c>
      <c r="AX290" s="201" t="str">
        <f t="shared" si="187"/>
        <v/>
      </c>
      <c r="AY290" s="7">
        <f t="shared" si="188"/>
        <v>13.469387754398021</v>
      </c>
      <c r="AZ290" s="7" t="str">
        <f t="shared" si="189"/>
        <v/>
      </c>
      <c r="BA290" s="7">
        <f t="shared" si="190"/>
        <v>11.186440677259784</v>
      </c>
      <c r="BB290" s="7" t="str">
        <f t="shared" si="213"/>
        <v/>
      </c>
      <c r="BC290" s="7">
        <f t="shared" si="214"/>
        <v>11</v>
      </c>
      <c r="BD290" s="7" t="str">
        <f t="shared" si="215"/>
        <v/>
      </c>
      <c r="BE290" s="7" t="str">
        <f t="shared" si="216"/>
        <v/>
      </c>
      <c r="BF290" s="7" t="str">
        <f t="shared" ref="BF290:BF353" si="220">IF(AND(O290&gt;0,AF290="Día",OR(K290="Desliza",K290="Rota")),O290,"")</f>
        <v/>
      </c>
      <c r="BG290" s="7">
        <f t="shared" ref="BG290:BG353" si="221">IF(AND(O290&gt;0,AF290="Noche",OR(K290="Desliza",K290="Rota")),O290,"")</f>
        <v>11</v>
      </c>
      <c r="BH290" s="7" t="str">
        <f t="shared" si="217"/>
        <v/>
      </c>
      <c r="BI290" s="7" t="str">
        <f t="shared" si="218"/>
        <v/>
      </c>
      <c r="BJ290" s="7" t="str">
        <f t="shared" si="219"/>
        <v/>
      </c>
      <c r="BK290" s="7" t="str">
        <f t="shared" si="191"/>
        <v/>
      </c>
      <c r="BL290" s="7" t="str">
        <f t="shared" si="192"/>
        <v/>
      </c>
      <c r="BM290" s="7" t="str">
        <f t="shared" si="193"/>
        <v/>
      </c>
      <c r="BN290" s="7" t="str">
        <f t="shared" si="194"/>
        <v/>
      </c>
      <c r="BO290" s="7" t="str">
        <f t="shared" si="195"/>
        <v/>
      </c>
      <c r="BP290" s="7" t="str">
        <f t="shared" si="196"/>
        <v/>
      </c>
      <c r="BQ290" s="7" t="str">
        <f t="shared" si="197"/>
        <v/>
      </c>
      <c r="BR290" s="7" t="str">
        <f t="shared" si="198"/>
        <v/>
      </c>
      <c r="BS290" s="7" t="str">
        <f t="shared" si="199"/>
        <v/>
      </c>
      <c r="BT290" s="7" t="str">
        <f t="shared" si="200"/>
        <v/>
      </c>
      <c r="BU290" s="7" t="str">
        <f t="shared" si="201"/>
        <v/>
      </c>
      <c r="BV290" s="7" t="str">
        <f t="shared" si="202"/>
        <v/>
      </c>
      <c r="BW290" s="7" t="str">
        <f t="shared" si="177"/>
        <v/>
      </c>
      <c r="BX290" s="7" t="str">
        <f t="shared" si="203"/>
        <v/>
      </c>
      <c r="BY290" s="7" t="str">
        <f t="shared" si="204"/>
        <v/>
      </c>
      <c r="BZ290" s="7" t="str">
        <f t="shared" si="205"/>
        <v/>
      </c>
      <c r="CA290" s="7" t="str">
        <f t="shared" si="206"/>
        <v/>
      </c>
      <c r="CB290" s="54"/>
      <c r="CC290" s="13"/>
      <c r="CD290" s="13"/>
      <c r="CE290" s="13"/>
      <c r="CF290" s="13"/>
      <c r="CG290" s="13"/>
      <c r="CH290" s="13"/>
      <c r="CI290" s="13"/>
      <c r="CJ290" s="13"/>
      <c r="CL290" s="21"/>
    </row>
    <row r="291" spans="2:90" ht="16.5" customHeight="1" thickBot="1" x14ac:dyDescent="0.3">
      <c r="B291" s="114" t="s">
        <v>106</v>
      </c>
      <c r="C291" s="114" t="s">
        <v>199</v>
      </c>
      <c r="D291" s="115">
        <v>5</v>
      </c>
      <c r="E291" s="117">
        <f t="shared" si="207"/>
        <v>44452</v>
      </c>
      <c r="F291" s="118">
        <f t="shared" si="208"/>
        <v>0.89166666666666661</v>
      </c>
      <c r="G291" s="22">
        <v>0.89444444444444438</v>
      </c>
      <c r="H291" s="5">
        <f t="shared" si="178"/>
        <v>6.6666666534729302E-2</v>
      </c>
      <c r="I291" s="6">
        <f t="shared" si="179"/>
        <v>44452.89166666667</v>
      </c>
      <c r="J291" s="6">
        <f t="shared" si="180"/>
        <v>44452.894444444442</v>
      </c>
      <c r="K291" s="23" t="s">
        <v>21</v>
      </c>
      <c r="L291" s="3" t="str">
        <f t="shared" si="209"/>
        <v/>
      </c>
      <c r="M291" s="2">
        <f>IF(OR(K291="Rota",K291="Desliza"),(IF((MAX(N$36:N290))&gt;F$17,(MAX(N$36:N290)),F$17)),N290)</f>
        <v>7902</v>
      </c>
      <c r="N291" s="42">
        <v>7902</v>
      </c>
      <c r="O291" s="2">
        <f t="shared" si="210"/>
        <v>0</v>
      </c>
      <c r="P291" s="3" t="str">
        <f t="shared" si="211"/>
        <v/>
      </c>
      <c r="Q291" s="24"/>
      <c r="R291" s="24"/>
      <c r="S291" s="24"/>
      <c r="T291" s="132" t="str">
        <f t="shared" si="171"/>
        <v/>
      </c>
      <c r="U291" s="25"/>
      <c r="V291" s="25"/>
      <c r="W291" s="24"/>
      <c r="X291" s="26"/>
      <c r="Y291" s="25"/>
      <c r="Z291" s="25"/>
      <c r="AA291" s="3" t="str">
        <f t="shared" si="212"/>
        <v/>
      </c>
      <c r="AB291" s="24"/>
      <c r="AC291" s="26"/>
      <c r="AD291" s="25"/>
      <c r="AE291" s="54"/>
      <c r="AF291" s="54" t="s">
        <v>150</v>
      </c>
      <c r="AG291" s="54"/>
      <c r="AH291" s="54"/>
      <c r="AI291" s="54"/>
      <c r="AJ291" s="54"/>
      <c r="AK291" s="25" t="s">
        <v>315</v>
      </c>
      <c r="AL291" s="54" t="str">
        <f t="shared" si="172"/>
        <v/>
      </c>
      <c r="AM291" s="200" t="str">
        <f t="shared" si="173"/>
        <v/>
      </c>
      <c r="AN291" s="201" t="str">
        <f t="shared" si="174"/>
        <v/>
      </c>
      <c r="AO291" s="200" t="str">
        <f t="shared" si="181"/>
        <v/>
      </c>
      <c r="AP291" s="200" t="str">
        <f t="shared" si="175"/>
        <v/>
      </c>
      <c r="AQ291" s="200" t="str">
        <f t="shared" si="176"/>
        <v/>
      </c>
      <c r="AR291" s="200" t="str">
        <f t="shared" si="182"/>
        <v/>
      </c>
      <c r="AS291" s="200">
        <f t="shared" si="183"/>
        <v>0.06</v>
      </c>
      <c r="AT291" s="200" t="str">
        <f t="shared" si="184"/>
        <v/>
      </c>
      <c r="AU291" s="200">
        <f t="shared" si="185"/>
        <v>6.6666666534729302E-2</v>
      </c>
      <c r="AV291" s="54" t="s">
        <v>216</v>
      </c>
      <c r="AW291" s="200" t="str">
        <f t="shared" si="186"/>
        <v/>
      </c>
      <c r="AX291" s="201" t="str">
        <f t="shared" si="187"/>
        <v/>
      </c>
      <c r="AY291" s="7" t="str">
        <f t="shared" si="188"/>
        <v/>
      </c>
      <c r="AZ291" s="7" t="str">
        <f t="shared" si="189"/>
        <v/>
      </c>
      <c r="BA291" s="7" t="str">
        <f t="shared" si="190"/>
        <v/>
      </c>
      <c r="BB291" s="7" t="str">
        <f t="shared" si="213"/>
        <v/>
      </c>
      <c r="BC291" s="7" t="str">
        <f t="shared" si="214"/>
        <v/>
      </c>
      <c r="BD291" s="7" t="str">
        <f t="shared" si="215"/>
        <v/>
      </c>
      <c r="BE291" s="7" t="str">
        <f t="shared" si="216"/>
        <v/>
      </c>
      <c r="BF291" s="7" t="str">
        <f t="shared" si="220"/>
        <v/>
      </c>
      <c r="BG291" s="7" t="str">
        <f t="shared" si="221"/>
        <v/>
      </c>
      <c r="BH291" s="7" t="str">
        <f t="shared" si="217"/>
        <v/>
      </c>
      <c r="BI291" s="7" t="str">
        <f t="shared" si="218"/>
        <v/>
      </c>
      <c r="BJ291" s="7" t="str">
        <f t="shared" si="219"/>
        <v/>
      </c>
      <c r="BK291" s="7" t="str">
        <f t="shared" si="191"/>
        <v/>
      </c>
      <c r="BL291" s="7" t="str">
        <f t="shared" si="192"/>
        <v/>
      </c>
      <c r="BM291" s="7" t="str">
        <f t="shared" si="193"/>
        <v/>
      </c>
      <c r="BN291" s="7" t="str">
        <f t="shared" si="194"/>
        <v/>
      </c>
      <c r="BO291" s="7" t="str">
        <f t="shared" si="195"/>
        <v/>
      </c>
      <c r="BP291" s="7" t="str">
        <f t="shared" si="196"/>
        <v/>
      </c>
      <c r="BQ291" s="7" t="str">
        <f t="shared" si="197"/>
        <v/>
      </c>
      <c r="BR291" s="7" t="str">
        <f t="shared" si="198"/>
        <v/>
      </c>
      <c r="BS291" s="7" t="str">
        <f t="shared" si="199"/>
        <v/>
      </c>
      <c r="BT291" s="7" t="str">
        <f t="shared" si="200"/>
        <v/>
      </c>
      <c r="BU291" s="7" t="str">
        <f t="shared" si="201"/>
        <v/>
      </c>
      <c r="BV291" s="7" t="str">
        <f t="shared" si="202"/>
        <v/>
      </c>
      <c r="BW291" s="7" t="str">
        <f t="shared" si="177"/>
        <v/>
      </c>
      <c r="BX291" s="7" t="str">
        <f t="shared" si="203"/>
        <v/>
      </c>
      <c r="BY291" s="7">
        <f t="shared" si="204"/>
        <v>6.6666666534729302E-2</v>
      </c>
      <c r="BZ291" s="7" t="str">
        <f t="shared" si="205"/>
        <v/>
      </c>
      <c r="CA291" s="7" t="str">
        <f t="shared" si="206"/>
        <v/>
      </c>
      <c r="CB291" s="54"/>
      <c r="CC291" s="13"/>
      <c r="CD291" s="13"/>
      <c r="CE291" s="13"/>
      <c r="CF291" s="13"/>
      <c r="CG291" s="13"/>
      <c r="CH291" s="13"/>
      <c r="CI291" s="13"/>
      <c r="CJ291" s="13"/>
      <c r="CL291" s="21"/>
    </row>
    <row r="292" spans="2:90" ht="16.5" customHeight="1" thickBot="1" x14ac:dyDescent="0.3">
      <c r="B292" s="114" t="s">
        <v>106</v>
      </c>
      <c r="C292" s="114" t="s">
        <v>326</v>
      </c>
      <c r="D292" s="115">
        <v>5</v>
      </c>
      <c r="E292" s="117">
        <f t="shared" si="207"/>
        <v>44452</v>
      </c>
      <c r="F292" s="118">
        <f t="shared" si="208"/>
        <v>0.89444444444444438</v>
      </c>
      <c r="G292" s="22">
        <v>0.91666666666666663</v>
      </c>
      <c r="H292" s="5">
        <f t="shared" si="178"/>
        <v>0.53333333332557231</v>
      </c>
      <c r="I292" s="6">
        <f t="shared" si="179"/>
        <v>44452.894444444442</v>
      </c>
      <c r="J292" s="6">
        <f t="shared" si="180"/>
        <v>44452.916666666664</v>
      </c>
      <c r="K292" s="23" t="s">
        <v>17</v>
      </c>
      <c r="L292" s="3" t="str">
        <f t="shared" si="209"/>
        <v/>
      </c>
      <c r="M292" s="2">
        <f>IF(OR(K292="Rota",K292="Desliza"),(IF((MAX(N$36:N291))&gt;F$17,(MAX(N$36:N291)),F$17)),N291)</f>
        <v>7902</v>
      </c>
      <c r="N292" s="42">
        <v>7913</v>
      </c>
      <c r="O292" s="2">
        <f t="shared" si="210"/>
        <v>11</v>
      </c>
      <c r="P292" s="3">
        <f t="shared" si="211"/>
        <v>20.625000000300133</v>
      </c>
      <c r="Q292" s="24"/>
      <c r="R292" s="24"/>
      <c r="S292" s="24">
        <v>40</v>
      </c>
      <c r="T292" s="132">
        <f t="shared" ref="T292:T355" si="222">IF(K292="Comentario","",IF(D292="","",IF(D292=$L$8,IF(V292="",IF(S292="","",S292),(IF($L$11="",0,$L$11*V292))+IF(S292="",0,S292)),IF(D292=$P$8,IF(V292="",IF(S292="","",S292),IF(S292="",0,S292)+(IF($P$11="",0,$P$11*V292))),IF(D292=$T$8,IF(V292="",IF(S292="","",S292),S292+(IF($T$11="",0,$T$11*V292))),IF(D292=$P$8,IF(V292="",IF(S292="","",S292),IF(S292="",0,S292)+(IF($P$11="",0,$P$11*V292))),IF(D292=$L$24,IF(V292="",IF(S292="","",S292),IF(S292="",0,S292)+(IF($L$27="",0,$L$27*V292))),IF(D292=$P$24,IF(V292="",IF(S292="","",S292),IF(S292="",0,S292)+(IF($P$27="",0,$P$27*V292))),IF(D292=$AB$8,IF(V292="",IF(S292="","",S292),IF(S292="",0,S292)+(IF($AB$11="",0,$AB$11*V292))),IF(D292=$AG$8,IF(V292="",IF(S292="","",S292),IF(S292="",0,S292)+(IF($AG$11="",0,$AG$11*V292))),IF(D292=$AK$8,IF(V292="",IF(S292="","",S292),IF(S292="",0,S292)+(IF($AK$11="",0,$AK$11*V292))),IF(D292=$T$24,IF(V292="",IF(S292="","",S292),IF(S292="",0,S292)+(IF($T$27="",0,$T$27*V292))),IF(D292=$X$24,IF(V292="",IF(S292="","",S292),IF(S292="",0,S292)+(IF($X$27="",0,$X$27*V292))),IF(D292=$X$8,IF(V292="",IF(S292="","",S292),IF(S292="",0,S292)+(IF($X$11="",0,$X$11*V292)))))))))))))))))</f>
        <v>122.5</v>
      </c>
      <c r="U292" s="25">
        <v>20</v>
      </c>
      <c r="V292" s="25">
        <v>750</v>
      </c>
      <c r="W292" s="24">
        <v>18</v>
      </c>
      <c r="X292" s="26">
        <v>15</v>
      </c>
      <c r="Y292" s="25">
        <v>2060</v>
      </c>
      <c r="Z292" s="25">
        <v>1920</v>
      </c>
      <c r="AA292" s="3">
        <f t="shared" si="212"/>
        <v>140</v>
      </c>
      <c r="AB292" s="24"/>
      <c r="AC292" s="26"/>
      <c r="AD292" s="25"/>
      <c r="AE292" s="54"/>
      <c r="AF292" s="54" t="s">
        <v>150</v>
      </c>
      <c r="AG292" s="54"/>
      <c r="AH292" s="54"/>
      <c r="AI292" s="54"/>
      <c r="AJ292" s="54"/>
      <c r="AK292" s="25"/>
      <c r="AL292" s="54">
        <f t="shared" ref="AL292:AL355" si="223">IF(OR(K292="Rota",K292="Desliza"),IF(OR(M292="",N292=""),"",IF(K292="Comentario","",IF(M292=N292,"",LOOKUP(M292,CM$12:CM$23,CN$12:CN$23)))),"")</f>
        <v>14</v>
      </c>
      <c r="AM292" s="200">
        <f t="shared" ref="AM292:AM355" si="224">IF(OR(K292="Rota",K292="Desliza"),IF(OR(M292="",N292=""),"",IF(K292="Comentario","",IF(M292=N292,"",LOOKUP(M292,CK$12:CK$23,CL$12:CL$23)))),"")</f>
        <v>15</v>
      </c>
      <c r="AN292" s="201">
        <f t="shared" ref="AN292:AN355" si="225">IF(OR(K292="Rota",K292="Desliza",K292="Conexión",K292="Survey",K292="Extraordinario"),IF(OR(M292="",N292=""),"",IF(K292="Comentario","",IF(M292=N292,"",LOOKUP(M292,CM$12:CM$23,CN$12:CN$23)))),"")</f>
        <v>14</v>
      </c>
      <c r="AO292" s="200" t="str">
        <f t="shared" si="181"/>
        <v/>
      </c>
      <c r="AP292" s="200" t="str">
        <f t="shared" ref="AP292:AP355" si="226">IF(OR(K292="RIH OH",K292="RIH CSG",K292="POOH OH",K292="POOH CSG"),IF(OR(M292="",N292=""),"",IF(K292="Comentario","",IF(M292=N292,"",LOOKUP(M292,CO$12:CO$23,CP$12:CP$23)))),"")</f>
        <v/>
      </c>
      <c r="AQ292" s="200" t="str">
        <f t="shared" ref="AQ292:AQ355" si="227">IF(K292="Conexión",IF(OR(M292="",N292=""),"",IF(K292="Comentario","",LOOKUP(M292,CQ$12:CQ$23,CR$12:CR$23))),"")</f>
        <v/>
      </c>
      <c r="AR292" s="200" t="str">
        <f t="shared" si="182"/>
        <v/>
      </c>
      <c r="AS292" s="200" t="str">
        <f t="shared" si="183"/>
        <v/>
      </c>
      <c r="AT292" s="200">
        <f t="shared" si="184"/>
        <v>11</v>
      </c>
      <c r="AU292" s="200">
        <f t="shared" si="185"/>
        <v>0.53333333332557231</v>
      </c>
      <c r="AV292" s="54">
        <v>0.59999999986030161</v>
      </c>
      <c r="AW292" s="200">
        <f t="shared" si="186"/>
        <v>18.333333337601896</v>
      </c>
      <c r="AX292" s="201" t="str">
        <f t="shared" si="187"/>
        <v/>
      </c>
      <c r="AY292" s="7">
        <f t="shared" si="188"/>
        <v>20.625000000300133</v>
      </c>
      <c r="AZ292" s="7" t="str">
        <f t="shared" si="189"/>
        <v/>
      </c>
      <c r="BA292" s="7">
        <f t="shared" si="190"/>
        <v>18.333333337601896</v>
      </c>
      <c r="BB292" s="7" t="str">
        <f t="shared" si="213"/>
        <v/>
      </c>
      <c r="BC292" s="7">
        <f t="shared" si="214"/>
        <v>11</v>
      </c>
      <c r="BD292" s="7" t="str">
        <f t="shared" si="215"/>
        <v/>
      </c>
      <c r="BE292" s="7" t="str">
        <f t="shared" si="216"/>
        <v/>
      </c>
      <c r="BF292" s="7" t="str">
        <f t="shared" si="220"/>
        <v/>
      </c>
      <c r="BG292" s="7">
        <f t="shared" si="221"/>
        <v>11</v>
      </c>
      <c r="BH292" s="7" t="str">
        <f t="shared" si="217"/>
        <v/>
      </c>
      <c r="BI292" s="7" t="str">
        <f t="shared" si="218"/>
        <v/>
      </c>
      <c r="BJ292" s="7" t="str">
        <f t="shared" si="219"/>
        <v/>
      </c>
      <c r="BK292" s="7" t="str">
        <f t="shared" si="191"/>
        <v/>
      </c>
      <c r="BL292" s="7" t="str">
        <f t="shared" si="192"/>
        <v/>
      </c>
      <c r="BM292" s="7" t="str">
        <f t="shared" si="193"/>
        <v/>
      </c>
      <c r="BN292" s="7" t="str">
        <f t="shared" si="194"/>
        <v/>
      </c>
      <c r="BO292" s="7" t="str">
        <f t="shared" si="195"/>
        <v/>
      </c>
      <c r="BP292" s="7" t="str">
        <f t="shared" si="196"/>
        <v/>
      </c>
      <c r="BQ292" s="7" t="str">
        <f t="shared" si="197"/>
        <v/>
      </c>
      <c r="BR292" s="7" t="str">
        <f t="shared" si="198"/>
        <v/>
      </c>
      <c r="BS292" s="7" t="str">
        <f t="shared" si="199"/>
        <v/>
      </c>
      <c r="BT292" s="7" t="str">
        <f t="shared" si="200"/>
        <v/>
      </c>
      <c r="BU292" s="7" t="str">
        <f t="shared" si="201"/>
        <v/>
      </c>
      <c r="BV292" s="7" t="str">
        <f t="shared" si="202"/>
        <v/>
      </c>
      <c r="BW292" s="7" t="str">
        <f t="shared" ref="BW292:BW355" si="228">IF(AND(H292&gt;0,AF292="Noche",K292="Conexión"),H292,"")</f>
        <v/>
      </c>
      <c r="BX292" s="7" t="str">
        <f t="shared" si="203"/>
        <v/>
      </c>
      <c r="BY292" s="7" t="str">
        <f t="shared" si="204"/>
        <v/>
      </c>
      <c r="BZ292" s="7" t="str">
        <f t="shared" si="205"/>
        <v/>
      </c>
      <c r="CA292" s="7" t="str">
        <f t="shared" si="206"/>
        <v/>
      </c>
      <c r="CB292" s="54"/>
      <c r="CC292" s="13"/>
      <c r="CD292" s="13"/>
      <c r="CE292" s="13"/>
      <c r="CF292" s="13"/>
      <c r="CG292" s="13"/>
      <c r="CH292" s="13"/>
      <c r="CI292" s="13"/>
      <c r="CJ292" s="13"/>
      <c r="CL292" s="21"/>
    </row>
    <row r="293" spans="2:90" ht="16.5" customHeight="1" thickBot="1" x14ac:dyDescent="0.3">
      <c r="B293" s="114" t="s">
        <v>106</v>
      </c>
      <c r="C293" s="114" t="s">
        <v>326</v>
      </c>
      <c r="D293" s="115">
        <v>5</v>
      </c>
      <c r="E293" s="117">
        <f t="shared" si="207"/>
        <v>44452</v>
      </c>
      <c r="F293" s="118">
        <f t="shared" si="208"/>
        <v>0.91666666666666663</v>
      </c>
      <c r="G293" s="22">
        <v>0.92083333333333339</v>
      </c>
      <c r="H293" s="5">
        <f t="shared" ref="H293:H356" si="229">IF(K293="Comentario","",IF(G293="","",(IF(I293&gt;I293,J293+1-I293,J293-I293)*24)))</f>
        <v>9.9999999976716936E-2</v>
      </c>
      <c r="I293" s="6">
        <f t="shared" ref="I293:I356" si="230">IF(K293="","",IF(K293="Comentario","",F293+E293))</f>
        <v>44452.916666666664</v>
      </c>
      <c r="J293" s="6">
        <f t="shared" ref="J293:J356" si="231">IF(K293="","",IF(K293="Comentario","",IF(G293=0,E293+1+G293,E293+G293)))</f>
        <v>44452.92083333333</v>
      </c>
      <c r="K293" s="23" t="s">
        <v>21</v>
      </c>
      <c r="L293" s="3" t="str">
        <f t="shared" si="209"/>
        <v/>
      </c>
      <c r="M293" s="2">
        <f>IF(OR(K293="Rota",K293="Desliza"),(IF((MAX(N$36:N292))&gt;F$17,(MAX(N$36:N292)),F$17)),N292)</f>
        <v>7913</v>
      </c>
      <c r="N293" s="42">
        <v>7913</v>
      </c>
      <c r="O293" s="2">
        <f t="shared" si="210"/>
        <v>0</v>
      </c>
      <c r="P293" s="3" t="str">
        <f t="shared" si="211"/>
        <v/>
      </c>
      <c r="Q293" s="24"/>
      <c r="R293" s="24"/>
      <c r="S293" s="24"/>
      <c r="T293" s="132" t="str">
        <f t="shared" si="222"/>
        <v/>
      </c>
      <c r="U293" s="25"/>
      <c r="V293" s="25"/>
      <c r="W293" s="24"/>
      <c r="X293" s="26"/>
      <c r="Y293" s="25"/>
      <c r="Z293" s="25"/>
      <c r="AA293" s="3" t="str">
        <f t="shared" si="212"/>
        <v/>
      </c>
      <c r="AB293" s="24"/>
      <c r="AC293" s="26"/>
      <c r="AD293" s="25"/>
      <c r="AE293" s="54"/>
      <c r="AF293" s="54" t="s">
        <v>150</v>
      </c>
      <c r="AG293" s="54"/>
      <c r="AH293" s="54"/>
      <c r="AI293" s="54"/>
      <c r="AJ293" s="54"/>
      <c r="AK293" s="25" t="s">
        <v>315</v>
      </c>
      <c r="AL293" s="54" t="str">
        <f t="shared" si="223"/>
        <v/>
      </c>
      <c r="AM293" s="200" t="str">
        <f t="shared" si="224"/>
        <v/>
      </c>
      <c r="AN293" s="201" t="str">
        <f t="shared" si="225"/>
        <v/>
      </c>
      <c r="AO293" s="200" t="str">
        <f t="shared" ref="AO293:AO356" si="232">IF(OR(K293="RIH CSG",K293="RIH OH",K293="POOH CSG",K293= "POOH OH"),IF(OR(K293="",K293=""),"",IF(K293="Comentario","",IF(M293=N293,"",ABS(O293/(H293))))),"")</f>
        <v/>
      </c>
      <c r="AP293" s="200" t="str">
        <f t="shared" si="226"/>
        <v/>
      </c>
      <c r="AQ293" s="200" t="str">
        <f t="shared" si="227"/>
        <v/>
      </c>
      <c r="AR293" s="200" t="str">
        <f t="shared" ref="AR293:AR356" si="233">IF(K293="Survey",IF(OR(M293="",N293=""),"",IF(K293="Comentario","",LOOKUP(M293,CQ$12:CQ$23,CT$12:CT$23))),"")</f>
        <v/>
      </c>
      <c r="AS293" s="200">
        <f t="shared" ref="AS293:AS356" si="234">IF(K293="Repasa",IF(OR(M293="",N293=""),"",IF(K293="Comentario","",LOOKUP(M293,CQ$12:CQ$23,CS$12:CS$23))),"")</f>
        <v>0.06</v>
      </c>
      <c r="AT293" s="200" t="str">
        <f t="shared" ref="AT293:AT356" si="235">IF(OR(K293="Rota",K293="Desliza"),O293,"")</f>
        <v/>
      </c>
      <c r="AU293" s="200">
        <f t="shared" ref="AU293:AU356" si="236">IF(OR(K293="Rota",K293="Desliza",K293="Conexión",K293="Survey",K293="Circula",,K293="Repasa"),H293,"")</f>
        <v>9.9999999976716936E-2</v>
      </c>
      <c r="AV293" s="54" t="s">
        <v>216</v>
      </c>
      <c r="AW293" s="200" t="str">
        <f t="shared" ref="AW293:AW356" si="237">IFERROR(IF(AT293&gt;0,AT293/AV293,""),"")</f>
        <v/>
      </c>
      <c r="AX293" s="201" t="str">
        <f t="shared" ref="AX293:AX356" si="238">IF(AND(P293&gt;0,AF293="Día"),P293,"")</f>
        <v/>
      </c>
      <c r="AY293" s="7" t="str">
        <f t="shared" ref="AY293:AY356" si="239">IF(AND(P293&gt;0,AF293="Noche"),P293,"")</f>
        <v/>
      </c>
      <c r="AZ293" s="7" t="str">
        <f t="shared" ref="AZ293:AZ356" si="240">IF(AND(AW293&gt;0,AF293="Día"),AW293,"")</f>
        <v/>
      </c>
      <c r="BA293" s="7" t="str">
        <f t="shared" ref="BA293:BA356" si="241">IF(AND(AW293&gt;0,AF293="Noche"),AW293,"")</f>
        <v/>
      </c>
      <c r="BB293" s="7" t="str">
        <f t="shared" si="213"/>
        <v/>
      </c>
      <c r="BC293" s="7" t="str">
        <f t="shared" si="214"/>
        <v/>
      </c>
      <c r="BD293" s="7" t="str">
        <f t="shared" si="215"/>
        <v/>
      </c>
      <c r="BE293" s="7" t="str">
        <f t="shared" si="216"/>
        <v/>
      </c>
      <c r="BF293" s="7" t="str">
        <f t="shared" si="220"/>
        <v/>
      </c>
      <c r="BG293" s="7" t="str">
        <f t="shared" si="221"/>
        <v/>
      </c>
      <c r="BH293" s="7" t="str">
        <f t="shared" si="217"/>
        <v/>
      </c>
      <c r="BI293" s="7" t="str">
        <f t="shared" si="218"/>
        <v/>
      </c>
      <c r="BJ293" s="7" t="str">
        <f t="shared" si="219"/>
        <v/>
      </c>
      <c r="BK293" s="7" t="str">
        <f t="shared" ref="BK293:BK356" si="242">IF(AND(AO293&gt;0,AF293="Noche",K293="RIH OH"),AO293,"")</f>
        <v/>
      </c>
      <c r="BL293" s="7" t="str">
        <f t="shared" ref="BL293:BL356" si="243">IF(AND(AO293&gt;0,AF293="Día",K293="POOH CSG"),AO293,"")</f>
        <v/>
      </c>
      <c r="BM293" s="7" t="str">
        <f t="shared" ref="BM293:BM356" si="244">IF(AND(AO293&gt;0,AF293="Noche",K293="POOH CSG"),AO293,"")</f>
        <v/>
      </c>
      <c r="BN293" s="7" t="str">
        <f t="shared" ref="BN293:BN356" si="245">IF(AND(AO293&gt;0,AF293="Día",K293="POOH OH"),AO293,"")</f>
        <v/>
      </c>
      <c r="BO293" s="7" t="str">
        <f t="shared" ref="BO293:BO356" si="246">IF(AND(AO293&gt;0,AF293="Noche",K293="POOH OH"),AO293,"")</f>
        <v/>
      </c>
      <c r="BP293" s="7" t="str">
        <f t="shared" ref="BP293:BP356" si="247">IF(AND(AO293&gt;0,AF293="Día",OR(K293="RIH CSG",K293="RIH OH")),AO293,"")</f>
        <v/>
      </c>
      <c r="BQ293" s="7" t="str">
        <f t="shared" ref="BQ293:BQ356" si="248">IF(AND(AO293&gt;0,AF293="Noche",OR(K293="RIH CSG",K293="RIH OH")),AO293,"")</f>
        <v/>
      </c>
      <c r="BR293" s="7" t="str">
        <f t="shared" ref="BR293:BR356" si="249">IF(AND(AO293&gt;0,AF293="Día",OR(K293="POOH CSG",K293="POOH OH")),AO293,"")</f>
        <v/>
      </c>
      <c r="BS293" s="7" t="str">
        <f t="shared" ref="BS293:BS356" si="250">IF(AND(AO293&gt;0,AF293="Noche",OR(K293="POOH CSG",K293="POOH OH")),AO293,"")</f>
        <v/>
      </c>
      <c r="BT293" s="7" t="str">
        <f t="shared" ref="BT293:BT356" si="251">IF(AND(AO293&gt;0,OR(AF293="Día",AF293="Noche"),OR(K293="RIH CSG",K293="RIH OH")),AO293,"")</f>
        <v/>
      </c>
      <c r="BU293" s="7" t="str">
        <f t="shared" ref="BU293:BU356" si="252">IF(AND(AO293&gt;0,OR(AF293="Día",AF293="Noche"),OR(K293="POOH CSG",K293="POOH OH")),AO293,"")</f>
        <v/>
      </c>
      <c r="BV293" s="7" t="str">
        <f t="shared" ref="BV293:BV356" si="253">IF(AND(H293&gt;0,AF293="Día",K293="Conexión"),H293,"")</f>
        <v/>
      </c>
      <c r="BW293" s="7" t="str">
        <f t="shared" si="228"/>
        <v/>
      </c>
      <c r="BX293" s="7" t="str">
        <f t="shared" ref="BX293:BX356" si="254">IF(AND(H293&gt;0,AF293="Día",K293="Repasa"),H293,"")</f>
        <v/>
      </c>
      <c r="BY293" s="7">
        <f t="shared" ref="BY293:BY356" si="255">IF(AND(H293&gt;0,AF293="Noche",K293="Repasa"),H293,"")</f>
        <v>9.9999999976716936E-2</v>
      </c>
      <c r="BZ293" s="7" t="str">
        <f t="shared" ref="BZ293:BZ356" si="256">IF(AND(H293&gt;0,AF293="Día",K293="Survey"),H293,"")</f>
        <v/>
      </c>
      <c r="CA293" s="7" t="str">
        <f t="shared" ref="CA293:CA356" si="257">IF(AND(H293&gt;0,AF293="Noche",K293="Survey"),H293,"")</f>
        <v/>
      </c>
      <c r="CB293" s="54"/>
      <c r="CC293" s="13"/>
      <c r="CD293" s="13"/>
      <c r="CE293" s="13"/>
      <c r="CF293" s="13"/>
      <c r="CG293" s="13"/>
      <c r="CH293" s="13"/>
      <c r="CI293" s="13"/>
      <c r="CJ293" s="13"/>
      <c r="CL293" s="21"/>
    </row>
    <row r="294" spans="2:90" ht="16.5" customHeight="1" thickBot="1" x14ac:dyDescent="0.3">
      <c r="B294" s="114" t="s">
        <v>106</v>
      </c>
      <c r="C294" s="114" t="s">
        <v>326</v>
      </c>
      <c r="D294" s="115">
        <v>5</v>
      </c>
      <c r="E294" s="117">
        <f t="shared" si="207"/>
        <v>44452</v>
      </c>
      <c r="F294" s="118">
        <f t="shared" si="208"/>
        <v>0.92083333333333339</v>
      </c>
      <c r="G294" s="22">
        <v>0.93958333333333333</v>
      </c>
      <c r="H294" s="5">
        <f t="shared" si="229"/>
        <v>0.45000000006984919</v>
      </c>
      <c r="I294" s="6">
        <f t="shared" si="230"/>
        <v>44452.92083333333</v>
      </c>
      <c r="J294" s="6">
        <f t="shared" si="231"/>
        <v>44452.939583333333</v>
      </c>
      <c r="K294" s="23" t="s">
        <v>50</v>
      </c>
      <c r="L294" s="3" t="str">
        <f t="shared" si="209"/>
        <v/>
      </c>
      <c r="M294" s="2">
        <f>IF(OR(K294="Rota",K294="Desliza"),(IF((MAX(N$36:N293))&gt;F$17,(MAX(N$36:N293)),F$17)),N293)</f>
        <v>7913</v>
      </c>
      <c r="N294" s="42">
        <v>7923</v>
      </c>
      <c r="O294" s="2">
        <f t="shared" si="210"/>
        <v>10</v>
      </c>
      <c r="P294" s="3">
        <f t="shared" si="211"/>
        <v>22.222222218772881</v>
      </c>
      <c r="Q294" s="24"/>
      <c r="R294" s="24"/>
      <c r="S294" s="24">
        <v>40</v>
      </c>
      <c r="T294" s="132">
        <f t="shared" si="222"/>
        <v>122.5</v>
      </c>
      <c r="U294" s="25">
        <v>20</v>
      </c>
      <c r="V294" s="25">
        <v>750</v>
      </c>
      <c r="W294" s="24">
        <v>18</v>
      </c>
      <c r="X294" s="26">
        <v>15</v>
      </c>
      <c r="Y294" s="25">
        <v>2100</v>
      </c>
      <c r="Z294" s="25">
        <v>2000</v>
      </c>
      <c r="AA294" s="3">
        <f t="shared" si="212"/>
        <v>100</v>
      </c>
      <c r="AB294" s="24"/>
      <c r="AC294" s="26"/>
      <c r="AD294" s="25"/>
      <c r="AE294" s="54"/>
      <c r="AF294" s="54" t="s">
        <v>150</v>
      </c>
      <c r="AG294" s="54"/>
      <c r="AH294" s="54"/>
      <c r="AI294" s="54"/>
      <c r="AJ294" s="54"/>
      <c r="AK294" s="25"/>
      <c r="AL294" s="54">
        <f t="shared" si="223"/>
        <v>14</v>
      </c>
      <c r="AM294" s="200">
        <f t="shared" si="224"/>
        <v>15</v>
      </c>
      <c r="AN294" s="201">
        <f t="shared" si="225"/>
        <v>14</v>
      </c>
      <c r="AO294" s="200" t="str">
        <f t="shared" si="232"/>
        <v/>
      </c>
      <c r="AP294" s="200" t="str">
        <f t="shared" si="226"/>
        <v/>
      </c>
      <c r="AQ294" s="200" t="str">
        <f t="shared" si="227"/>
        <v/>
      </c>
      <c r="AR294" s="200" t="str">
        <f t="shared" si="233"/>
        <v/>
      </c>
      <c r="AS294" s="200" t="str">
        <f t="shared" si="234"/>
        <v/>
      </c>
      <c r="AT294" s="200">
        <f t="shared" si="235"/>
        <v>10</v>
      </c>
      <c r="AU294" s="200">
        <f t="shared" si="236"/>
        <v>0.45000000006984919</v>
      </c>
      <c r="AV294" s="54">
        <v>0.55000000004656613</v>
      </c>
      <c r="AW294" s="200">
        <f t="shared" si="237"/>
        <v>18.181818180278807</v>
      </c>
      <c r="AX294" s="201" t="str">
        <f t="shared" si="238"/>
        <v/>
      </c>
      <c r="AY294" s="7">
        <f t="shared" si="239"/>
        <v>22.222222218772881</v>
      </c>
      <c r="AZ294" s="7" t="str">
        <f t="shared" si="240"/>
        <v/>
      </c>
      <c r="BA294" s="7">
        <f t="shared" si="241"/>
        <v>18.181818180278807</v>
      </c>
      <c r="BB294" s="7" t="str">
        <f t="shared" si="213"/>
        <v/>
      </c>
      <c r="BC294" s="7" t="str">
        <f t="shared" si="214"/>
        <v/>
      </c>
      <c r="BD294" s="7" t="str">
        <f t="shared" si="215"/>
        <v/>
      </c>
      <c r="BE294" s="7">
        <f t="shared" si="216"/>
        <v>10</v>
      </c>
      <c r="BF294" s="7" t="str">
        <f t="shared" si="220"/>
        <v/>
      </c>
      <c r="BG294" s="7">
        <f t="shared" si="221"/>
        <v>10</v>
      </c>
      <c r="BH294" s="7" t="str">
        <f t="shared" si="217"/>
        <v/>
      </c>
      <c r="BI294" s="7" t="str">
        <f t="shared" si="218"/>
        <v/>
      </c>
      <c r="BJ294" s="7" t="str">
        <f t="shared" si="219"/>
        <v/>
      </c>
      <c r="BK294" s="7" t="str">
        <f t="shared" si="242"/>
        <v/>
      </c>
      <c r="BL294" s="7" t="str">
        <f t="shared" si="243"/>
        <v/>
      </c>
      <c r="BM294" s="7" t="str">
        <f t="shared" si="244"/>
        <v/>
      </c>
      <c r="BN294" s="7" t="str">
        <f t="shared" si="245"/>
        <v/>
      </c>
      <c r="BO294" s="7" t="str">
        <f t="shared" si="246"/>
        <v/>
      </c>
      <c r="BP294" s="7" t="str">
        <f t="shared" si="247"/>
        <v/>
      </c>
      <c r="BQ294" s="7" t="str">
        <f t="shared" si="248"/>
        <v/>
      </c>
      <c r="BR294" s="7" t="str">
        <f t="shared" si="249"/>
        <v/>
      </c>
      <c r="BS294" s="7" t="str">
        <f t="shared" si="250"/>
        <v/>
      </c>
      <c r="BT294" s="7" t="str">
        <f t="shared" si="251"/>
        <v/>
      </c>
      <c r="BU294" s="7" t="str">
        <f t="shared" si="252"/>
        <v/>
      </c>
      <c r="BV294" s="7" t="str">
        <f t="shared" si="253"/>
        <v/>
      </c>
      <c r="BW294" s="7" t="str">
        <f t="shared" si="228"/>
        <v/>
      </c>
      <c r="BX294" s="7" t="str">
        <f t="shared" si="254"/>
        <v/>
      </c>
      <c r="BY294" s="7" t="str">
        <f t="shared" si="255"/>
        <v/>
      </c>
      <c r="BZ294" s="7" t="str">
        <f t="shared" si="256"/>
        <v/>
      </c>
      <c r="CA294" s="7" t="str">
        <f t="shared" si="257"/>
        <v/>
      </c>
      <c r="CB294" s="54"/>
      <c r="CC294" s="13"/>
      <c r="CD294" s="13"/>
      <c r="CE294" s="13"/>
      <c r="CF294" s="13"/>
      <c r="CG294" s="13"/>
      <c r="CH294" s="13"/>
      <c r="CI294" s="13"/>
      <c r="CJ294" s="13"/>
      <c r="CL294" s="21"/>
    </row>
    <row r="295" spans="2:90" ht="16.5" customHeight="1" thickBot="1" x14ac:dyDescent="0.3">
      <c r="B295" s="114" t="s">
        <v>106</v>
      </c>
      <c r="C295" s="114" t="s">
        <v>326</v>
      </c>
      <c r="D295" s="115">
        <v>5</v>
      </c>
      <c r="E295" s="117">
        <f t="shared" si="207"/>
        <v>44452</v>
      </c>
      <c r="F295" s="118">
        <f t="shared" si="208"/>
        <v>0.93958333333333333</v>
      </c>
      <c r="G295" s="22">
        <v>0.94374999999999998</v>
      </c>
      <c r="H295" s="5">
        <f t="shared" si="229"/>
        <v>9.9999999976716936E-2</v>
      </c>
      <c r="I295" s="6">
        <f t="shared" si="230"/>
        <v>44452.939583333333</v>
      </c>
      <c r="J295" s="6">
        <f t="shared" si="231"/>
        <v>44452.943749999999</v>
      </c>
      <c r="K295" s="23" t="s">
        <v>21</v>
      </c>
      <c r="L295" s="3" t="str">
        <f t="shared" si="209"/>
        <v/>
      </c>
      <c r="M295" s="2">
        <f>IF(OR(K295="Rota",K295="Desliza"),(IF((MAX(N$36:N294))&gt;F$17,(MAX(N$36:N294)),F$17)),N294)</f>
        <v>7923</v>
      </c>
      <c r="N295" s="42">
        <v>7923</v>
      </c>
      <c r="O295" s="2">
        <f t="shared" si="210"/>
        <v>0</v>
      </c>
      <c r="P295" s="3" t="str">
        <f t="shared" si="211"/>
        <v/>
      </c>
      <c r="Q295" s="24"/>
      <c r="R295" s="24"/>
      <c r="S295" s="24"/>
      <c r="T295" s="132" t="str">
        <f t="shared" si="222"/>
        <v/>
      </c>
      <c r="U295" s="25"/>
      <c r="V295" s="25"/>
      <c r="W295" s="24"/>
      <c r="X295" s="26"/>
      <c r="Y295" s="25"/>
      <c r="Z295" s="25"/>
      <c r="AA295" s="3" t="str">
        <f t="shared" si="212"/>
        <v/>
      </c>
      <c r="AB295" s="24"/>
      <c r="AC295" s="26"/>
      <c r="AD295" s="25"/>
      <c r="AE295" s="54"/>
      <c r="AF295" s="54" t="s">
        <v>150</v>
      </c>
      <c r="AG295" s="54"/>
      <c r="AH295" s="54"/>
      <c r="AI295" s="54"/>
      <c r="AJ295" s="54"/>
      <c r="AK295" s="25" t="s">
        <v>315</v>
      </c>
      <c r="AL295" s="54" t="str">
        <f t="shared" si="223"/>
        <v/>
      </c>
      <c r="AM295" s="200" t="str">
        <f t="shared" si="224"/>
        <v/>
      </c>
      <c r="AN295" s="201" t="str">
        <f t="shared" si="225"/>
        <v/>
      </c>
      <c r="AO295" s="200" t="str">
        <f t="shared" si="232"/>
        <v/>
      </c>
      <c r="AP295" s="200" t="str">
        <f t="shared" si="226"/>
        <v/>
      </c>
      <c r="AQ295" s="200" t="str">
        <f t="shared" si="227"/>
        <v/>
      </c>
      <c r="AR295" s="200" t="str">
        <f t="shared" si="233"/>
        <v/>
      </c>
      <c r="AS295" s="200">
        <f t="shared" si="234"/>
        <v>0.06</v>
      </c>
      <c r="AT295" s="200" t="str">
        <f t="shared" si="235"/>
        <v/>
      </c>
      <c r="AU295" s="200">
        <f t="shared" si="236"/>
        <v>9.9999999976716936E-2</v>
      </c>
      <c r="AV295" s="54">
        <v>0.58333333331393078</v>
      </c>
      <c r="AW295" s="200" t="str">
        <f t="shared" si="237"/>
        <v/>
      </c>
      <c r="AX295" s="201" t="str">
        <f t="shared" si="238"/>
        <v/>
      </c>
      <c r="AY295" s="7" t="str">
        <f t="shared" si="239"/>
        <v/>
      </c>
      <c r="AZ295" s="7" t="str">
        <f t="shared" si="240"/>
        <v/>
      </c>
      <c r="BA295" s="7" t="str">
        <f t="shared" si="241"/>
        <v/>
      </c>
      <c r="BB295" s="7" t="str">
        <f t="shared" si="213"/>
        <v/>
      </c>
      <c r="BC295" s="7" t="str">
        <f t="shared" si="214"/>
        <v/>
      </c>
      <c r="BD295" s="7" t="str">
        <f t="shared" si="215"/>
        <v/>
      </c>
      <c r="BE295" s="7" t="str">
        <f t="shared" si="216"/>
        <v/>
      </c>
      <c r="BF295" s="7" t="str">
        <f t="shared" si="220"/>
        <v/>
      </c>
      <c r="BG295" s="7" t="str">
        <f t="shared" si="221"/>
        <v/>
      </c>
      <c r="BH295" s="7" t="str">
        <f t="shared" si="217"/>
        <v/>
      </c>
      <c r="BI295" s="7" t="str">
        <f t="shared" si="218"/>
        <v/>
      </c>
      <c r="BJ295" s="7" t="str">
        <f t="shared" si="219"/>
        <v/>
      </c>
      <c r="BK295" s="7" t="str">
        <f t="shared" si="242"/>
        <v/>
      </c>
      <c r="BL295" s="7" t="str">
        <f t="shared" si="243"/>
        <v/>
      </c>
      <c r="BM295" s="7" t="str">
        <f t="shared" si="244"/>
        <v/>
      </c>
      <c r="BN295" s="7" t="str">
        <f t="shared" si="245"/>
        <v/>
      </c>
      <c r="BO295" s="7" t="str">
        <f t="shared" si="246"/>
        <v/>
      </c>
      <c r="BP295" s="7" t="str">
        <f t="shared" si="247"/>
        <v/>
      </c>
      <c r="BQ295" s="7" t="str">
        <f t="shared" si="248"/>
        <v/>
      </c>
      <c r="BR295" s="7" t="str">
        <f t="shared" si="249"/>
        <v/>
      </c>
      <c r="BS295" s="7" t="str">
        <f t="shared" si="250"/>
        <v/>
      </c>
      <c r="BT295" s="7" t="str">
        <f t="shared" si="251"/>
        <v/>
      </c>
      <c r="BU295" s="7" t="str">
        <f t="shared" si="252"/>
        <v/>
      </c>
      <c r="BV295" s="7" t="str">
        <f t="shared" si="253"/>
        <v/>
      </c>
      <c r="BW295" s="7" t="str">
        <f t="shared" si="228"/>
        <v/>
      </c>
      <c r="BX295" s="7" t="str">
        <f t="shared" si="254"/>
        <v/>
      </c>
      <c r="BY295" s="7">
        <f t="shared" si="255"/>
        <v>9.9999999976716936E-2</v>
      </c>
      <c r="BZ295" s="7" t="str">
        <f t="shared" si="256"/>
        <v/>
      </c>
      <c r="CA295" s="7" t="str">
        <f t="shared" si="257"/>
        <v/>
      </c>
      <c r="CB295" s="54"/>
      <c r="CC295" s="13"/>
      <c r="CD295" s="13"/>
      <c r="CE295" s="13"/>
      <c r="CF295" s="13"/>
      <c r="CG295" s="13"/>
      <c r="CH295" s="13"/>
      <c r="CI295" s="13"/>
      <c r="CJ295" s="13"/>
      <c r="CL295" s="21"/>
    </row>
    <row r="296" spans="2:90" ht="16.5" customHeight="1" thickBot="1" x14ac:dyDescent="0.3">
      <c r="B296" s="114" t="s">
        <v>106</v>
      </c>
      <c r="C296" s="114" t="s">
        <v>326</v>
      </c>
      <c r="D296" s="115">
        <v>5</v>
      </c>
      <c r="E296" s="117">
        <f t="shared" si="207"/>
        <v>44452</v>
      </c>
      <c r="F296" s="118">
        <f t="shared" si="208"/>
        <v>0.94374999999999998</v>
      </c>
      <c r="G296" s="22">
        <v>0.96944444444444444</v>
      </c>
      <c r="H296" s="5">
        <f t="shared" si="229"/>
        <v>0.61666666675591841</v>
      </c>
      <c r="I296" s="6">
        <f t="shared" si="230"/>
        <v>44452.943749999999</v>
      </c>
      <c r="J296" s="6">
        <f t="shared" si="231"/>
        <v>44452.969444444447</v>
      </c>
      <c r="K296" s="23" t="s">
        <v>50</v>
      </c>
      <c r="L296" s="3" t="str">
        <f t="shared" si="209"/>
        <v/>
      </c>
      <c r="M296" s="2">
        <f>IF(OR(K296="Rota",K296="Desliza"),(IF((MAX(N$36:N295))&gt;F$17,(MAX(N$36:N295)),F$17)),N295)</f>
        <v>7923</v>
      </c>
      <c r="N296" s="42">
        <v>7940</v>
      </c>
      <c r="O296" s="2">
        <f t="shared" si="210"/>
        <v>17</v>
      </c>
      <c r="P296" s="3">
        <f t="shared" si="211"/>
        <v>27.567567563577644</v>
      </c>
      <c r="Q296" s="24"/>
      <c r="R296" s="24"/>
      <c r="S296" s="24">
        <v>40</v>
      </c>
      <c r="T296" s="132">
        <f t="shared" si="222"/>
        <v>122.5</v>
      </c>
      <c r="U296" s="25">
        <v>18</v>
      </c>
      <c r="V296" s="25">
        <v>750</v>
      </c>
      <c r="W296" s="24">
        <v>18</v>
      </c>
      <c r="X296" s="26">
        <v>15</v>
      </c>
      <c r="Y296" s="25">
        <v>2100</v>
      </c>
      <c r="Z296" s="25">
        <v>2000</v>
      </c>
      <c r="AA296" s="3">
        <f t="shared" si="212"/>
        <v>100</v>
      </c>
      <c r="AB296" s="24"/>
      <c r="AC296" s="26"/>
      <c r="AD296" s="25"/>
      <c r="AE296" s="54"/>
      <c r="AF296" s="54" t="s">
        <v>150</v>
      </c>
      <c r="AG296" s="54"/>
      <c r="AH296" s="54"/>
      <c r="AI296" s="54"/>
      <c r="AJ296" s="54"/>
      <c r="AK296" s="25"/>
      <c r="AL296" s="54">
        <f t="shared" si="223"/>
        <v>14</v>
      </c>
      <c r="AM296" s="200">
        <f t="shared" si="224"/>
        <v>15</v>
      </c>
      <c r="AN296" s="201">
        <f t="shared" si="225"/>
        <v>14</v>
      </c>
      <c r="AO296" s="200" t="str">
        <f t="shared" si="232"/>
        <v/>
      </c>
      <c r="AP296" s="200" t="str">
        <f t="shared" si="226"/>
        <v/>
      </c>
      <c r="AQ296" s="200" t="str">
        <f t="shared" si="227"/>
        <v/>
      </c>
      <c r="AR296" s="200" t="str">
        <f t="shared" si="233"/>
        <v/>
      </c>
      <c r="AS296" s="200" t="str">
        <f t="shared" si="234"/>
        <v/>
      </c>
      <c r="AT296" s="200">
        <f t="shared" si="235"/>
        <v>17</v>
      </c>
      <c r="AU296" s="200">
        <f t="shared" si="236"/>
        <v>0.61666666675591841</v>
      </c>
      <c r="AV296" s="54">
        <v>0.71666666673263535</v>
      </c>
      <c r="AW296" s="200">
        <f t="shared" si="237"/>
        <v>23.720930230374645</v>
      </c>
      <c r="AX296" s="201" t="str">
        <f t="shared" si="238"/>
        <v/>
      </c>
      <c r="AY296" s="7">
        <f t="shared" si="239"/>
        <v>27.567567563577644</v>
      </c>
      <c r="AZ296" s="7" t="str">
        <f t="shared" si="240"/>
        <v/>
      </c>
      <c r="BA296" s="7">
        <f t="shared" si="241"/>
        <v>23.720930230374645</v>
      </c>
      <c r="BB296" s="7" t="str">
        <f t="shared" si="213"/>
        <v/>
      </c>
      <c r="BC296" s="7" t="str">
        <f t="shared" si="214"/>
        <v/>
      </c>
      <c r="BD296" s="7" t="str">
        <f t="shared" si="215"/>
        <v/>
      </c>
      <c r="BE296" s="7">
        <f t="shared" si="216"/>
        <v>17</v>
      </c>
      <c r="BF296" s="7" t="str">
        <f t="shared" si="220"/>
        <v/>
      </c>
      <c r="BG296" s="7">
        <f t="shared" si="221"/>
        <v>17</v>
      </c>
      <c r="BH296" s="7" t="str">
        <f t="shared" si="217"/>
        <v/>
      </c>
      <c r="BI296" s="7" t="str">
        <f t="shared" si="218"/>
        <v/>
      </c>
      <c r="BJ296" s="7" t="str">
        <f t="shared" si="219"/>
        <v/>
      </c>
      <c r="BK296" s="7" t="str">
        <f t="shared" si="242"/>
        <v/>
      </c>
      <c r="BL296" s="7" t="str">
        <f t="shared" si="243"/>
        <v/>
      </c>
      <c r="BM296" s="7" t="str">
        <f t="shared" si="244"/>
        <v/>
      </c>
      <c r="BN296" s="7" t="str">
        <f t="shared" si="245"/>
        <v/>
      </c>
      <c r="BO296" s="7" t="str">
        <f t="shared" si="246"/>
        <v/>
      </c>
      <c r="BP296" s="7" t="str">
        <f t="shared" si="247"/>
        <v/>
      </c>
      <c r="BQ296" s="7" t="str">
        <f t="shared" si="248"/>
        <v/>
      </c>
      <c r="BR296" s="7" t="str">
        <f t="shared" si="249"/>
        <v/>
      </c>
      <c r="BS296" s="7" t="str">
        <f t="shared" si="250"/>
        <v/>
      </c>
      <c r="BT296" s="7" t="str">
        <f t="shared" si="251"/>
        <v/>
      </c>
      <c r="BU296" s="7" t="str">
        <f t="shared" si="252"/>
        <v/>
      </c>
      <c r="BV296" s="7" t="str">
        <f t="shared" si="253"/>
        <v/>
      </c>
      <c r="BW296" s="7" t="str">
        <f t="shared" si="228"/>
        <v/>
      </c>
      <c r="BX296" s="7" t="str">
        <f t="shared" si="254"/>
        <v/>
      </c>
      <c r="BY296" s="7" t="str">
        <f t="shared" si="255"/>
        <v/>
      </c>
      <c r="BZ296" s="7" t="str">
        <f t="shared" si="256"/>
        <v/>
      </c>
      <c r="CA296" s="7" t="str">
        <f t="shared" si="257"/>
        <v/>
      </c>
      <c r="CB296" s="54"/>
      <c r="CC296" s="13"/>
      <c r="CD296" s="13"/>
      <c r="CE296" s="13"/>
      <c r="CF296" s="13"/>
      <c r="CG296" s="13"/>
      <c r="CH296" s="13"/>
      <c r="CI296" s="13"/>
      <c r="CJ296" s="13"/>
      <c r="CL296" s="21"/>
    </row>
    <row r="297" spans="2:90" ht="16.5" customHeight="1" thickBot="1" x14ac:dyDescent="0.3">
      <c r="B297" s="114" t="s">
        <v>106</v>
      </c>
      <c r="C297" s="114" t="s">
        <v>326</v>
      </c>
      <c r="D297" s="115">
        <v>5</v>
      </c>
      <c r="E297" s="117">
        <f t="shared" si="207"/>
        <v>44452</v>
      </c>
      <c r="F297" s="118">
        <f t="shared" si="208"/>
        <v>0.96944444444444444</v>
      </c>
      <c r="G297" s="22">
        <v>0.97222222222222221</v>
      </c>
      <c r="H297" s="5">
        <f t="shared" si="229"/>
        <v>6.6666666534729302E-2</v>
      </c>
      <c r="I297" s="6">
        <f t="shared" si="230"/>
        <v>44452.969444444447</v>
      </c>
      <c r="J297" s="6">
        <f t="shared" si="231"/>
        <v>44452.972222222219</v>
      </c>
      <c r="K297" s="23" t="s">
        <v>21</v>
      </c>
      <c r="L297" s="3" t="str">
        <f t="shared" si="209"/>
        <v/>
      </c>
      <c r="M297" s="2">
        <f>IF(OR(K297="Rota",K297="Desliza"),(IF((MAX(N$36:N296))&gt;F$17,(MAX(N$36:N296)),F$17)),N296)</f>
        <v>7940</v>
      </c>
      <c r="N297" s="42">
        <v>7940</v>
      </c>
      <c r="O297" s="2">
        <f t="shared" si="210"/>
        <v>0</v>
      </c>
      <c r="P297" s="3" t="str">
        <f t="shared" si="211"/>
        <v/>
      </c>
      <c r="Q297" s="24"/>
      <c r="R297" s="24"/>
      <c r="S297" s="24"/>
      <c r="T297" s="132" t="str">
        <f t="shared" si="222"/>
        <v/>
      </c>
      <c r="U297" s="25"/>
      <c r="V297" s="25"/>
      <c r="W297" s="24"/>
      <c r="X297" s="26"/>
      <c r="Y297" s="25"/>
      <c r="Z297" s="25"/>
      <c r="AA297" s="3" t="str">
        <f t="shared" si="212"/>
        <v/>
      </c>
      <c r="AB297" s="24"/>
      <c r="AC297" s="26"/>
      <c r="AD297" s="25"/>
      <c r="AE297" s="54"/>
      <c r="AF297" s="54" t="s">
        <v>150</v>
      </c>
      <c r="AG297" s="54"/>
      <c r="AH297" s="54"/>
      <c r="AI297" s="54"/>
      <c r="AJ297" s="54"/>
      <c r="AK297" s="25" t="s">
        <v>315</v>
      </c>
      <c r="AL297" s="54" t="str">
        <f t="shared" si="223"/>
        <v/>
      </c>
      <c r="AM297" s="200" t="str">
        <f t="shared" si="224"/>
        <v/>
      </c>
      <c r="AN297" s="201" t="str">
        <f t="shared" si="225"/>
        <v/>
      </c>
      <c r="AO297" s="200" t="str">
        <f t="shared" si="232"/>
        <v/>
      </c>
      <c r="AP297" s="200" t="str">
        <f t="shared" si="226"/>
        <v/>
      </c>
      <c r="AQ297" s="200" t="str">
        <f t="shared" si="227"/>
        <v/>
      </c>
      <c r="AR297" s="200" t="str">
        <f t="shared" si="233"/>
        <v/>
      </c>
      <c r="AS297" s="200">
        <f t="shared" si="234"/>
        <v>0.06</v>
      </c>
      <c r="AT297" s="200" t="str">
        <f t="shared" si="235"/>
        <v/>
      </c>
      <c r="AU297" s="200">
        <f t="shared" si="236"/>
        <v>6.6666666534729302E-2</v>
      </c>
      <c r="AV297" s="54" t="s">
        <v>216</v>
      </c>
      <c r="AW297" s="200" t="str">
        <f t="shared" si="237"/>
        <v/>
      </c>
      <c r="AX297" s="201" t="str">
        <f t="shared" si="238"/>
        <v/>
      </c>
      <c r="AY297" s="7" t="str">
        <f t="shared" si="239"/>
        <v/>
      </c>
      <c r="AZ297" s="7" t="str">
        <f t="shared" si="240"/>
        <v/>
      </c>
      <c r="BA297" s="7" t="str">
        <f t="shared" si="241"/>
        <v/>
      </c>
      <c r="BB297" s="7" t="str">
        <f t="shared" si="213"/>
        <v/>
      </c>
      <c r="BC297" s="7" t="str">
        <f t="shared" si="214"/>
        <v/>
      </c>
      <c r="BD297" s="7" t="str">
        <f t="shared" si="215"/>
        <v/>
      </c>
      <c r="BE297" s="7" t="str">
        <f t="shared" si="216"/>
        <v/>
      </c>
      <c r="BF297" s="7" t="str">
        <f t="shared" si="220"/>
        <v/>
      </c>
      <c r="BG297" s="7" t="str">
        <f t="shared" si="221"/>
        <v/>
      </c>
      <c r="BH297" s="7" t="str">
        <f t="shared" si="217"/>
        <v/>
      </c>
      <c r="BI297" s="7" t="str">
        <f t="shared" si="218"/>
        <v/>
      </c>
      <c r="BJ297" s="7" t="str">
        <f t="shared" si="219"/>
        <v/>
      </c>
      <c r="BK297" s="7" t="str">
        <f t="shared" si="242"/>
        <v/>
      </c>
      <c r="BL297" s="7" t="str">
        <f t="shared" si="243"/>
        <v/>
      </c>
      <c r="BM297" s="7" t="str">
        <f t="shared" si="244"/>
        <v/>
      </c>
      <c r="BN297" s="7" t="str">
        <f t="shared" si="245"/>
        <v/>
      </c>
      <c r="BO297" s="7" t="str">
        <f t="shared" si="246"/>
        <v/>
      </c>
      <c r="BP297" s="7" t="str">
        <f t="shared" si="247"/>
        <v/>
      </c>
      <c r="BQ297" s="7" t="str">
        <f t="shared" si="248"/>
        <v/>
      </c>
      <c r="BR297" s="7" t="str">
        <f t="shared" si="249"/>
        <v/>
      </c>
      <c r="BS297" s="7" t="str">
        <f t="shared" si="250"/>
        <v/>
      </c>
      <c r="BT297" s="7" t="str">
        <f t="shared" si="251"/>
        <v/>
      </c>
      <c r="BU297" s="7" t="str">
        <f t="shared" si="252"/>
        <v/>
      </c>
      <c r="BV297" s="7" t="str">
        <f t="shared" si="253"/>
        <v/>
      </c>
      <c r="BW297" s="7" t="str">
        <f t="shared" si="228"/>
        <v/>
      </c>
      <c r="BX297" s="7" t="str">
        <f t="shared" si="254"/>
        <v/>
      </c>
      <c r="BY297" s="7">
        <f t="shared" si="255"/>
        <v>6.6666666534729302E-2</v>
      </c>
      <c r="BZ297" s="7" t="str">
        <f t="shared" si="256"/>
        <v/>
      </c>
      <c r="CA297" s="7" t="str">
        <f t="shared" si="257"/>
        <v/>
      </c>
      <c r="CB297" s="54"/>
      <c r="CC297" s="13"/>
      <c r="CD297" s="13"/>
      <c r="CE297" s="13"/>
      <c r="CF297" s="13"/>
      <c r="CG297" s="13"/>
      <c r="CH297" s="13"/>
      <c r="CI297" s="13"/>
      <c r="CJ297" s="13"/>
      <c r="CL297" s="21"/>
    </row>
    <row r="298" spans="2:90" ht="16.5" customHeight="1" thickBot="1" x14ac:dyDescent="0.3">
      <c r="B298" s="114" t="s">
        <v>106</v>
      </c>
      <c r="C298" s="114" t="s">
        <v>326</v>
      </c>
      <c r="D298" s="115">
        <v>5</v>
      </c>
      <c r="E298" s="117">
        <f t="shared" si="207"/>
        <v>44452</v>
      </c>
      <c r="F298" s="118">
        <f t="shared" si="208"/>
        <v>0.97222222222222221</v>
      </c>
      <c r="G298" s="22">
        <v>0</v>
      </c>
      <c r="H298" s="5">
        <f t="shared" si="229"/>
        <v>0.66666666674427688</v>
      </c>
      <c r="I298" s="6">
        <f t="shared" si="230"/>
        <v>44452.972222222219</v>
      </c>
      <c r="J298" s="6">
        <f t="shared" si="231"/>
        <v>44453</v>
      </c>
      <c r="K298" s="23" t="s">
        <v>50</v>
      </c>
      <c r="L298" s="3" t="str">
        <f t="shared" si="209"/>
        <v/>
      </c>
      <c r="M298" s="2">
        <f>IF(OR(K298="Rota",K298="Desliza"),(IF((MAX(N$36:N297))&gt;F$17,(MAX(N$36:N297)),F$17)),N297)</f>
        <v>7940</v>
      </c>
      <c r="N298" s="42">
        <v>7957</v>
      </c>
      <c r="O298" s="2">
        <f t="shared" si="210"/>
        <v>17</v>
      </c>
      <c r="P298" s="3">
        <f t="shared" si="211"/>
        <v>25.499999997031409</v>
      </c>
      <c r="Q298" s="24"/>
      <c r="R298" s="24"/>
      <c r="S298" s="24">
        <v>40</v>
      </c>
      <c r="T298" s="132">
        <f t="shared" si="222"/>
        <v>122.5</v>
      </c>
      <c r="U298" s="25">
        <v>20</v>
      </c>
      <c r="V298" s="25">
        <v>750</v>
      </c>
      <c r="W298" s="24">
        <v>18</v>
      </c>
      <c r="X298" s="26">
        <v>15</v>
      </c>
      <c r="Y298" s="25">
        <v>2100</v>
      </c>
      <c r="Z298" s="25">
        <v>2000</v>
      </c>
      <c r="AA298" s="3">
        <f t="shared" si="212"/>
        <v>100</v>
      </c>
      <c r="AB298" s="24"/>
      <c r="AC298" s="26"/>
      <c r="AD298" s="25"/>
      <c r="AE298" s="54"/>
      <c r="AF298" s="54" t="s">
        <v>150</v>
      </c>
      <c r="AG298" s="54"/>
      <c r="AH298" s="54"/>
      <c r="AI298" s="54"/>
      <c r="AJ298" s="54"/>
      <c r="AK298" s="25"/>
      <c r="AL298" s="54">
        <f t="shared" si="223"/>
        <v>14</v>
      </c>
      <c r="AM298" s="200">
        <f t="shared" si="224"/>
        <v>15</v>
      </c>
      <c r="AN298" s="201">
        <f t="shared" si="225"/>
        <v>14</v>
      </c>
      <c r="AO298" s="200" t="str">
        <f t="shared" si="232"/>
        <v/>
      </c>
      <c r="AP298" s="200" t="str">
        <f t="shared" si="226"/>
        <v/>
      </c>
      <c r="AQ298" s="200" t="str">
        <f t="shared" si="227"/>
        <v/>
      </c>
      <c r="AR298" s="200" t="str">
        <f t="shared" si="233"/>
        <v/>
      </c>
      <c r="AS298" s="200" t="str">
        <f t="shared" si="234"/>
        <v/>
      </c>
      <c r="AT298" s="200">
        <f t="shared" si="235"/>
        <v>17</v>
      </c>
      <c r="AU298" s="200">
        <f t="shared" si="236"/>
        <v>0.66666666674427688</v>
      </c>
      <c r="AV298" s="54">
        <v>0.73333333327900618</v>
      </c>
      <c r="AW298" s="200">
        <f t="shared" si="237"/>
        <v>23.181818183535547</v>
      </c>
      <c r="AX298" s="201" t="str">
        <f t="shared" si="238"/>
        <v/>
      </c>
      <c r="AY298" s="7">
        <f t="shared" si="239"/>
        <v>25.499999997031409</v>
      </c>
      <c r="AZ298" s="7" t="str">
        <f t="shared" si="240"/>
        <v/>
      </c>
      <c r="BA298" s="7">
        <f t="shared" si="241"/>
        <v>23.181818183535547</v>
      </c>
      <c r="BB298" s="7" t="str">
        <f t="shared" si="213"/>
        <v/>
      </c>
      <c r="BC298" s="7" t="str">
        <f t="shared" si="214"/>
        <v/>
      </c>
      <c r="BD298" s="7" t="str">
        <f t="shared" si="215"/>
        <v/>
      </c>
      <c r="BE298" s="7">
        <f t="shared" si="216"/>
        <v>17</v>
      </c>
      <c r="BF298" s="7" t="str">
        <f t="shared" si="220"/>
        <v/>
      </c>
      <c r="BG298" s="7">
        <f t="shared" si="221"/>
        <v>17</v>
      </c>
      <c r="BH298" s="7" t="str">
        <f t="shared" si="217"/>
        <v/>
      </c>
      <c r="BI298" s="7" t="str">
        <f t="shared" si="218"/>
        <v/>
      </c>
      <c r="BJ298" s="7" t="str">
        <f t="shared" si="219"/>
        <v/>
      </c>
      <c r="BK298" s="7" t="str">
        <f t="shared" si="242"/>
        <v/>
      </c>
      <c r="BL298" s="7" t="str">
        <f t="shared" si="243"/>
        <v/>
      </c>
      <c r="BM298" s="7" t="str">
        <f t="shared" si="244"/>
        <v/>
      </c>
      <c r="BN298" s="7" t="str">
        <f t="shared" si="245"/>
        <v/>
      </c>
      <c r="BO298" s="7" t="str">
        <f t="shared" si="246"/>
        <v/>
      </c>
      <c r="BP298" s="7" t="str">
        <f t="shared" si="247"/>
        <v/>
      </c>
      <c r="BQ298" s="7" t="str">
        <f t="shared" si="248"/>
        <v/>
      </c>
      <c r="BR298" s="7" t="str">
        <f t="shared" si="249"/>
        <v/>
      </c>
      <c r="BS298" s="7" t="str">
        <f t="shared" si="250"/>
        <v/>
      </c>
      <c r="BT298" s="7" t="str">
        <f t="shared" si="251"/>
        <v/>
      </c>
      <c r="BU298" s="7" t="str">
        <f t="shared" si="252"/>
        <v/>
      </c>
      <c r="BV298" s="7" t="str">
        <f t="shared" si="253"/>
        <v/>
      </c>
      <c r="BW298" s="7" t="str">
        <f t="shared" si="228"/>
        <v/>
      </c>
      <c r="BX298" s="7" t="str">
        <f t="shared" si="254"/>
        <v/>
      </c>
      <c r="BY298" s="7" t="str">
        <f t="shared" si="255"/>
        <v/>
      </c>
      <c r="BZ298" s="7" t="str">
        <f t="shared" si="256"/>
        <v/>
      </c>
      <c r="CA298" s="7" t="str">
        <f t="shared" si="257"/>
        <v/>
      </c>
      <c r="CB298" s="54"/>
      <c r="CC298" s="13"/>
      <c r="CD298" s="13"/>
      <c r="CE298" s="13"/>
      <c r="CF298" s="13"/>
      <c r="CG298" s="13"/>
      <c r="CH298" s="13"/>
      <c r="CI298" s="13"/>
      <c r="CJ298" s="13"/>
      <c r="CL298" s="21"/>
    </row>
    <row r="299" spans="2:90" ht="16.5" customHeight="1" thickBot="1" x14ac:dyDescent="0.3">
      <c r="B299" s="114" t="s">
        <v>106</v>
      </c>
      <c r="C299" s="114" t="s">
        <v>326</v>
      </c>
      <c r="D299" s="115">
        <v>5</v>
      </c>
      <c r="E299" s="117">
        <f t="shared" si="207"/>
        <v>44453</v>
      </c>
      <c r="F299" s="118">
        <f t="shared" si="208"/>
        <v>0</v>
      </c>
      <c r="G299" s="22">
        <v>1.3888888888888888E-2</v>
      </c>
      <c r="H299" s="5">
        <f t="shared" si="229"/>
        <v>0.33333333337213844</v>
      </c>
      <c r="I299" s="6">
        <f t="shared" si="230"/>
        <v>44453</v>
      </c>
      <c r="J299" s="6">
        <f t="shared" si="231"/>
        <v>44453.013888888891</v>
      </c>
      <c r="K299" s="23" t="s">
        <v>12</v>
      </c>
      <c r="L299" s="3">
        <f t="shared" si="209"/>
        <v>0.33333333337213844</v>
      </c>
      <c r="M299" s="2">
        <f>IF(OR(K299="Rota",K299="Desliza"),(IF((MAX(N$36:N298))&gt;F$17,(MAX(N$36:N298)),F$17)),N298)</f>
        <v>7957</v>
      </c>
      <c r="N299" s="42">
        <v>7957</v>
      </c>
      <c r="O299" s="2">
        <f t="shared" si="210"/>
        <v>0</v>
      </c>
      <c r="P299" s="3" t="str">
        <f t="shared" si="211"/>
        <v/>
      </c>
      <c r="Q299" s="24"/>
      <c r="R299" s="24"/>
      <c r="S299" s="24"/>
      <c r="T299" s="132" t="str">
        <f t="shared" si="222"/>
        <v/>
      </c>
      <c r="U299" s="25"/>
      <c r="V299" s="25"/>
      <c r="W299" s="24"/>
      <c r="X299" s="26"/>
      <c r="Y299" s="25"/>
      <c r="Z299" s="25"/>
      <c r="AA299" s="3" t="str">
        <f t="shared" si="212"/>
        <v/>
      </c>
      <c r="AB299" s="24"/>
      <c r="AC299" s="26"/>
      <c r="AD299" s="25"/>
      <c r="AE299" s="54"/>
      <c r="AF299" s="54" t="s">
        <v>150</v>
      </c>
      <c r="AG299" s="54"/>
      <c r="AH299" s="54"/>
      <c r="AI299" s="54"/>
      <c r="AJ299" s="54"/>
      <c r="AK299" s="25" t="s">
        <v>325</v>
      </c>
      <c r="AL299" s="54" t="str">
        <f t="shared" si="223"/>
        <v/>
      </c>
      <c r="AM299" s="200" t="str">
        <f t="shared" si="224"/>
        <v/>
      </c>
      <c r="AN299" s="201" t="str">
        <f t="shared" si="225"/>
        <v/>
      </c>
      <c r="AO299" s="200" t="str">
        <f t="shared" si="232"/>
        <v/>
      </c>
      <c r="AP299" s="200" t="str">
        <f t="shared" si="226"/>
        <v/>
      </c>
      <c r="AQ299" s="200" t="str">
        <f t="shared" si="227"/>
        <v/>
      </c>
      <c r="AR299" s="200" t="str">
        <f t="shared" si="233"/>
        <v/>
      </c>
      <c r="AS299" s="200" t="str">
        <f t="shared" si="234"/>
        <v/>
      </c>
      <c r="AT299" s="200" t="str">
        <f t="shared" si="235"/>
        <v/>
      </c>
      <c r="AU299" s="200">
        <f t="shared" si="236"/>
        <v>0.33333333337213844</v>
      </c>
      <c r="AV299" s="54">
        <v>1.6999999999534339</v>
      </c>
      <c r="AW299" s="200" t="str">
        <f t="shared" si="237"/>
        <v/>
      </c>
      <c r="AX299" s="201" t="str">
        <f t="shared" si="238"/>
        <v/>
      </c>
      <c r="AY299" s="7" t="str">
        <f t="shared" si="239"/>
        <v/>
      </c>
      <c r="AZ299" s="7" t="str">
        <f t="shared" si="240"/>
        <v/>
      </c>
      <c r="BA299" s="7" t="str">
        <f t="shared" si="241"/>
        <v/>
      </c>
      <c r="BB299" s="7" t="str">
        <f t="shared" si="213"/>
        <v/>
      </c>
      <c r="BC299" s="7" t="str">
        <f t="shared" si="214"/>
        <v/>
      </c>
      <c r="BD299" s="7" t="str">
        <f t="shared" si="215"/>
        <v/>
      </c>
      <c r="BE299" s="7" t="str">
        <f t="shared" si="216"/>
        <v/>
      </c>
      <c r="BF299" s="7" t="str">
        <f t="shared" si="220"/>
        <v/>
      </c>
      <c r="BG299" s="7" t="str">
        <f t="shared" si="221"/>
        <v/>
      </c>
      <c r="BH299" s="7" t="str">
        <f t="shared" si="217"/>
        <v/>
      </c>
      <c r="BI299" s="7" t="str">
        <f t="shared" si="218"/>
        <v/>
      </c>
      <c r="BJ299" s="7" t="str">
        <f t="shared" si="219"/>
        <v/>
      </c>
      <c r="BK299" s="7" t="str">
        <f t="shared" si="242"/>
        <v/>
      </c>
      <c r="BL299" s="7" t="str">
        <f t="shared" si="243"/>
        <v/>
      </c>
      <c r="BM299" s="7" t="str">
        <f t="shared" si="244"/>
        <v/>
      </c>
      <c r="BN299" s="7" t="str">
        <f t="shared" si="245"/>
        <v/>
      </c>
      <c r="BO299" s="7" t="str">
        <f t="shared" si="246"/>
        <v/>
      </c>
      <c r="BP299" s="7" t="str">
        <f t="shared" si="247"/>
        <v/>
      </c>
      <c r="BQ299" s="7" t="str">
        <f t="shared" si="248"/>
        <v/>
      </c>
      <c r="BR299" s="7" t="str">
        <f t="shared" si="249"/>
        <v/>
      </c>
      <c r="BS299" s="7" t="str">
        <f t="shared" si="250"/>
        <v/>
      </c>
      <c r="BT299" s="7" t="str">
        <f t="shared" si="251"/>
        <v/>
      </c>
      <c r="BU299" s="7" t="str">
        <f t="shared" si="252"/>
        <v/>
      </c>
      <c r="BV299" s="7" t="str">
        <f t="shared" si="253"/>
        <v/>
      </c>
      <c r="BW299" s="7" t="str">
        <f t="shared" si="228"/>
        <v/>
      </c>
      <c r="BX299" s="7" t="str">
        <f t="shared" si="254"/>
        <v/>
      </c>
      <c r="BY299" s="7" t="str">
        <f t="shared" si="255"/>
        <v/>
      </c>
      <c r="BZ299" s="7" t="str">
        <f t="shared" si="256"/>
        <v/>
      </c>
      <c r="CA299" s="7" t="str">
        <f t="shared" si="257"/>
        <v/>
      </c>
      <c r="CB299" s="54"/>
      <c r="CC299" s="13"/>
      <c r="CD299" s="13"/>
      <c r="CE299" s="13"/>
      <c r="CF299" s="13"/>
      <c r="CG299" s="13"/>
      <c r="CH299" s="13"/>
      <c r="CI299" s="13"/>
      <c r="CJ299" s="13"/>
      <c r="CL299" s="21"/>
    </row>
    <row r="300" spans="2:90" ht="16.5" customHeight="1" thickBot="1" x14ac:dyDescent="0.3">
      <c r="B300" s="114" t="s">
        <v>106</v>
      </c>
      <c r="C300" s="114" t="s">
        <v>326</v>
      </c>
      <c r="D300" s="115">
        <v>5</v>
      </c>
      <c r="E300" s="117">
        <f t="shared" ref="E300:E363" si="258">IF(K300="Comentario","",IF(K299="Comentario",IF(G298="","",IF(G298=0,E298+1,E298)),IF(G299="","",IF(G299=0,E299+1,E299))))</f>
        <v>44453</v>
      </c>
      <c r="F300" s="118">
        <f t="shared" ref="F300:F363" si="259">IF(K300="Comentario","",IF(K299="Comentario",IF(G298="","",G298),IF(G299="","",G299)))</f>
        <v>1.3888888888888888E-2</v>
      </c>
      <c r="G300" s="22">
        <v>3.4722222222222224E-2</v>
      </c>
      <c r="H300" s="5">
        <f t="shared" si="229"/>
        <v>0.49999999988358468</v>
      </c>
      <c r="I300" s="6">
        <f t="shared" si="230"/>
        <v>44453.013888888891</v>
      </c>
      <c r="J300" s="6">
        <f t="shared" si="231"/>
        <v>44453.034722222219</v>
      </c>
      <c r="K300" s="23" t="s">
        <v>17</v>
      </c>
      <c r="L300" s="3" t="str">
        <f t="shared" ref="L300:L363" si="260">IF(K300="Circula",H300,"")</f>
        <v/>
      </c>
      <c r="M300" s="2">
        <f>IF(OR(K300="Rota",K300="Desliza"),(IF((MAX(N$36:N299))&gt;F$17,(MAX(N$36:N299)),F$17)),N299)</f>
        <v>7957</v>
      </c>
      <c r="N300" s="42">
        <v>7968</v>
      </c>
      <c r="O300" s="2">
        <f t="shared" ref="O300:O363" si="261">IF(OR(M300="",N300=""),"",N300-M300)</f>
        <v>11</v>
      </c>
      <c r="P300" s="3">
        <f t="shared" ref="P300:P363" si="262">IF(OR(K300="Rota",K300="Desliza"),IF(OR(M300="",N300=""),"",IF(K300="Comentario","",IF(M300=N300,"",(O300/(H300))))),"")</f>
        <v>22.000000005122274</v>
      </c>
      <c r="Q300" s="24"/>
      <c r="R300" s="24"/>
      <c r="S300" s="24">
        <v>40</v>
      </c>
      <c r="T300" s="132">
        <f t="shared" si="222"/>
        <v>122.5</v>
      </c>
      <c r="U300" s="25">
        <v>20</v>
      </c>
      <c r="V300" s="25">
        <v>750</v>
      </c>
      <c r="W300" s="24">
        <v>18</v>
      </c>
      <c r="X300" s="26">
        <v>15</v>
      </c>
      <c r="Y300" s="25">
        <v>2100</v>
      </c>
      <c r="Z300" s="25">
        <v>2000</v>
      </c>
      <c r="AA300" s="3">
        <f t="shared" ref="AA300:AA363" si="263">IF(OR(Y300="",Z300=""),"",IF(Y300=Z300,"",ABS(Y300-Z300)))</f>
        <v>100</v>
      </c>
      <c r="AB300" s="24"/>
      <c r="AC300" s="26"/>
      <c r="AD300" s="25"/>
      <c r="AE300" s="54"/>
      <c r="AF300" s="54" t="s">
        <v>150</v>
      </c>
      <c r="AG300" s="54"/>
      <c r="AH300" s="54"/>
      <c r="AI300" s="54"/>
      <c r="AJ300" s="54"/>
      <c r="AK300" s="25"/>
      <c r="AL300" s="54">
        <f t="shared" si="223"/>
        <v>14</v>
      </c>
      <c r="AM300" s="200">
        <f t="shared" si="224"/>
        <v>15</v>
      </c>
      <c r="AN300" s="201">
        <f t="shared" si="225"/>
        <v>14</v>
      </c>
      <c r="AO300" s="200" t="str">
        <f t="shared" si="232"/>
        <v/>
      </c>
      <c r="AP300" s="200" t="str">
        <f t="shared" si="226"/>
        <v/>
      </c>
      <c r="AQ300" s="200" t="str">
        <f t="shared" si="227"/>
        <v/>
      </c>
      <c r="AR300" s="200" t="str">
        <f t="shared" si="233"/>
        <v/>
      </c>
      <c r="AS300" s="200" t="str">
        <f t="shared" si="234"/>
        <v/>
      </c>
      <c r="AT300" s="200">
        <f t="shared" si="235"/>
        <v>11</v>
      </c>
      <c r="AU300" s="200">
        <f t="shared" si="236"/>
        <v>0.49999999988358468</v>
      </c>
      <c r="AV300" s="54">
        <v>0.83333333325572312</v>
      </c>
      <c r="AW300" s="200">
        <f t="shared" si="237"/>
        <v>13.200000001229347</v>
      </c>
      <c r="AX300" s="201" t="str">
        <f t="shared" si="238"/>
        <v/>
      </c>
      <c r="AY300" s="7">
        <f t="shared" si="239"/>
        <v>22.000000005122274</v>
      </c>
      <c r="AZ300" s="7" t="str">
        <f t="shared" si="240"/>
        <v/>
      </c>
      <c r="BA300" s="7">
        <f t="shared" si="241"/>
        <v>13.200000001229347</v>
      </c>
      <c r="BB300" s="7" t="str">
        <f t="shared" si="213"/>
        <v/>
      </c>
      <c r="BC300" s="7">
        <f t="shared" si="214"/>
        <v>11</v>
      </c>
      <c r="BD300" s="7" t="str">
        <f t="shared" si="215"/>
        <v/>
      </c>
      <c r="BE300" s="7" t="str">
        <f t="shared" si="216"/>
        <v/>
      </c>
      <c r="BF300" s="7" t="str">
        <f t="shared" si="220"/>
        <v/>
      </c>
      <c r="BG300" s="7">
        <f t="shared" si="221"/>
        <v>11</v>
      </c>
      <c r="BH300" s="7" t="str">
        <f t="shared" si="217"/>
        <v/>
      </c>
      <c r="BI300" s="7" t="str">
        <f t="shared" si="218"/>
        <v/>
      </c>
      <c r="BJ300" s="7" t="str">
        <f t="shared" si="219"/>
        <v/>
      </c>
      <c r="BK300" s="7" t="str">
        <f t="shared" si="242"/>
        <v/>
      </c>
      <c r="BL300" s="7" t="str">
        <f t="shared" si="243"/>
        <v/>
      </c>
      <c r="BM300" s="7" t="str">
        <f t="shared" si="244"/>
        <v/>
      </c>
      <c r="BN300" s="7" t="str">
        <f t="shared" si="245"/>
        <v/>
      </c>
      <c r="BO300" s="7" t="str">
        <f t="shared" si="246"/>
        <v/>
      </c>
      <c r="BP300" s="7" t="str">
        <f t="shared" si="247"/>
        <v/>
      </c>
      <c r="BQ300" s="7" t="str">
        <f t="shared" si="248"/>
        <v/>
      </c>
      <c r="BR300" s="7" t="str">
        <f t="shared" si="249"/>
        <v/>
      </c>
      <c r="BS300" s="7" t="str">
        <f t="shared" si="250"/>
        <v/>
      </c>
      <c r="BT300" s="7" t="str">
        <f t="shared" si="251"/>
        <v/>
      </c>
      <c r="BU300" s="7" t="str">
        <f t="shared" si="252"/>
        <v/>
      </c>
      <c r="BV300" s="7" t="str">
        <f t="shared" si="253"/>
        <v/>
      </c>
      <c r="BW300" s="7" t="str">
        <f t="shared" si="228"/>
        <v/>
      </c>
      <c r="BX300" s="7" t="str">
        <f t="shared" si="254"/>
        <v/>
      </c>
      <c r="BY300" s="7" t="str">
        <f t="shared" si="255"/>
        <v/>
      </c>
      <c r="BZ300" s="7" t="str">
        <f t="shared" si="256"/>
        <v/>
      </c>
      <c r="CA300" s="7" t="str">
        <f t="shared" si="257"/>
        <v/>
      </c>
      <c r="CB300" s="54"/>
      <c r="CC300" s="13"/>
      <c r="CD300" s="13"/>
      <c r="CE300" s="13"/>
      <c r="CF300" s="13"/>
      <c r="CG300" s="13"/>
      <c r="CH300" s="13"/>
      <c r="CI300" s="13"/>
      <c r="CJ300" s="13"/>
      <c r="CL300" s="21"/>
    </row>
    <row r="301" spans="2:90" ht="16.5" customHeight="1" thickBot="1" x14ac:dyDescent="0.3">
      <c r="B301" s="114" t="s">
        <v>106</v>
      </c>
      <c r="C301" s="114" t="s">
        <v>326</v>
      </c>
      <c r="D301" s="115">
        <v>5</v>
      </c>
      <c r="E301" s="117">
        <f t="shared" si="258"/>
        <v>44453</v>
      </c>
      <c r="F301" s="118">
        <f t="shared" si="259"/>
        <v>3.4722222222222224E-2</v>
      </c>
      <c r="G301" s="22">
        <v>3.8194444444444441E-2</v>
      </c>
      <c r="H301" s="5">
        <f t="shared" si="229"/>
        <v>8.3333333430346102E-2</v>
      </c>
      <c r="I301" s="6">
        <f t="shared" si="230"/>
        <v>44453.034722222219</v>
      </c>
      <c r="J301" s="6">
        <f t="shared" si="231"/>
        <v>44453.038194444445</v>
      </c>
      <c r="K301" s="23" t="s">
        <v>21</v>
      </c>
      <c r="L301" s="3" t="str">
        <f t="shared" si="260"/>
        <v/>
      </c>
      <c r="M301" s="2">
        <f>IF(OR(K301="Rota",K301="Desliza"),(IF((MAX(N$36:N300))&gt;F$17,(MAX(N$36:N300)),F$17)),N300)</f>
        <v>7968</v>
      </c>
      <c r="N301" s="42">
        <v>7968</v>
      </c>
      <c r="O301" s="2">
        <f t="shared" si="261"/>
        <v>0</v>
      </c>
      <c r="P301" s="3" t="str">
        <f t="shared" si="262"/>
        <v/>
      </c>
      <c r="Q301" s="24"/>
      <c r="R301" s="24"/>
      <c r="S301" s="24"/>
      <c r="T301" s="132" t="str">
        <f t="shared" si="222"/>
        <v/>
      </c>
      <c r="U301" s="25"/>
      <c r="V301" s="25"/>
      <c r="W301" s="24"/>
      <c r="X301" s="26"/>
      <c r="Y301" s="25"/>
      <c r="Z301" s="25"/>
      <c r="AA301" s="3" t="str">
        <f t="shared" si="263"/>
        <v/>
      </c>
      <c r="AB301" s="24"/>
      <c r="AC301" s="26"/>
      <c r="AD301" s="25"/>
      <c r="AE301" s="54"/>
      <c r="AF301" s="54" t="s">
        <v>150</v>
      </c>
      <c r="AG301" s="54"/>
      <c r="AH301" s="54"/>
      <c r="AI301" s="54"/>
      <c r="AJ301" s="54"/>
      <c r="AK301" s="25"/>
      <c r="AL301" s="54" t="str">
        <f t="shared" si="223"/>
        <v/>
      </c>
      <c r="AM301" s="200" t="str">
        <f t="shared" si="224"/>
        <v/>
      </c>
      <c r="AN301" s="201" t="str">
        <f t="shared" si="225"/>
        <v/>
      </c>
      <c r="AO301" s="200" t="str">
        <f t="shared" si="232"/>
        <v/>
      </c>
      <c r="AP301" s="200" t="str">
        <f t="shared" si="226"/>
        <v/>
      </c>
      <c r="AQ301" s="200" t="str">
        <f t="shared" si="227"/>
        <v/>
      </c>
      <c r="AR301" s="200" t="str">
        <f t="shared" si="233"/>
        <v/>
      </c>
      <c r="AS301" s="200">
        <f t="shared" si="234"/>
        <v>0.06</v>
      </c>
      <c r="AT301" s="200" t="str">
        <f t="shared" si="235"/>
        <v/>
      </c>
      <c r="AU301" s="200">
        <f t="shared" si="236"/>
        <v>8.3333333430346102E-2</v>
      </c>
      <c r="AV301" s="54" t="s">
        <v>216</v>
      </c>
      <c r="AW301" s="200" t="str">
        <f t="shared" si="237"/>
        <v/>
      </c>
      <c r="AX301" s="201" t="str">
        <f t="shared" si="238"/>
        <v/>
      </c>
      <c r="AY301" s="7" t="str">
        <f t="shared" si="239"/>
        <v/>
      </c>
      <c r="AZ301" s="7" t="str">
        <f t="shared" si="240"/>
        <v/>
      </c>
      <c r="BA301" s="7" t="str">
        <f t="shared" si="241"/>
        <v/>
      </c>
      <c r="BB301" s="7" t="str">
        <f t="shared" ref="BB301:BB364" si="264">IF(AND(O301&gt;0,AF301="Día",K301="Rota"),O301,"")</f>
        <v/>
      </c>
      <c r="BC301" s="7" t="str">
        <f t="shared" ref="BC301:BC364" si="265">IF(AND(O301&gt;0,AF301="Noche",K301="Rota"),O301,"")</f>
        <v/>
      </c>
      <c r="BD301" s="7" t="str">
        <f t="shared" ref="BD301:BD364" si="266">IF(AND(O301&gt;0,AF301="Día",K301="Desliza"),O301,"")</f>
        <v/>
      </c>
      <c r="BE301" s="7" t="str">
        <f t="shared" ref="BE301:BE364" si="267">IF(AND(O301&gt;0,AF301="Noche",K301="Desliza"),O301,"")</f>
        <v/>
      </c>
      <c r="BF301" s="7" t="str">
        <f t="shared" si="220"/>
        <v/>
      </c>
      <c r="BG301" s="7" t="str">
        <f t="shared" si="221"/>
        <v/>
      </c>
      <c r="BH301" s="7" t="str">
        <f t="shared" si="217"/>
        <v/>
      </c>
      <c r="BI301" s="7" t="str">
        <f t="shared" si="218"/>
        <v/>
      </c>
      <c r="BJ301" s="7" t="str">
        <f t="shared" si="219"/>
        <v/>
      </c>
      <c r="BK301" s="7" t="str">
        <f t="shared" si="242"/>
        <v/>
      </c>
      <c r="BL301" s="7" t="str">
        <f t="shared" si="243"/>
        <v/>
      </c>
      <c r="BM301" s="7" t="str">
        <f t="shared" si="244"/>
        <v/>
      </c>
      <c r="BN301" s="7" t="str">
        <f t="shared" si="245"/>
        <v/>
      </c>
      <c r="BO301" s="7" t="str">
        <f t="shared" si="246"/>
        <v/>
      </c>
      <c r="BP301" s="7" t="str">
        <f t="shared" si="247"/>
        <v/>
      </c>
      <c r="BQ301" s="7" t="str">
        <f t="shared" si="248"/>
        <v/>
      </c>
      <c r="BR301" s="7" t="str">
        <f t="shared" si="249"/>
        <v/>
      </c>
      <c r="BS301" s="7" t="str">
        <f t="shared" si="250"/>
        <v/>
      </c>
      <c r="BT301" s="7" t="str">
        <f t="shared" si="251"/>
        <v/>
      </c>
      <c r="BU301" s="7" t="str">
        <f t="shared" si="252"/>
        <v/>
      </c>
      <c r="BV301" s="7" t="str">
        <f t="shared" si="253"/>
        <v/>
      </c>
      <c r="BW301" s="7" t="str">
        <f t="shared" si="228"/>
        <v/>
      </c>
      <c r="BX301" s="7" t="str">
        <f t="shared" si="254"/>
        <v/>
      </c>
      <c r="BY301" s="7">
        <f t="shared" si="255"/>
        <v>8.3333333430346102E-2</v>
      </c>
      <c r="BZ301" s="7" t="str">
        <f t="shared" si="256"/>
        <v/>
      </c>
      <c r="CA301" s="7" t="str">
        <f t="shared" si="257"/>
        <v/>
      </c>
      <c r="CB301" s="54"/>
      <c r="CC301" s="13"/>
      <c r="CD301" s="13"/>
      <c r="CE301" s="13"/>
      <c r="CF301" s="13"/>
      <c r="CG301" s="13"/>
      <c r="CH301" s="13"/>
      <c r="CI301" s="13"/>
      <c r="CJ301" s="13"/>
      <c r="CL301" s="21"/>
    </row>
    <row r="302" spans="2:90" ht="16.5" customHeight="1" thickBot="1" x14ac:dyDescent="0.3">
      <c r="B302" s="114" t="s">
        <v>106</v>
      </c>
      <c r="C302" s="114" t="s">
        <v>326</v>
      </c>
      <c r="D302" s="115">
        <v>5</v>
      </c>
      <c r="E302" s="117">
        <f t="shared" si="258"/>
        <v>44453</v>
      </c>
      <c r="F302" s="118">
        <f t="shared" si="259"/>
        <v>3.8194444444444441E-2</v>
      </c>
      <c r="G302" s="22">
        <v>9.4444444444444442E-2</v>
      </c>
      <c r="H302" s="5">
        <f t="shared" si="229"/>
        <v>1.3500000000349246</v>
      </c>
      <c r="I302" s="6">
        <f t="shared" si="230"/>
        <v>44453.038194444445</v>
      </c>
      <c r="J302" s="6">
        <f t="shared" si="231"/>
        <v>44453.094444444447</v>
      </c>
      <c r="K302" s="23" t="s">
        <v>17</v>
      </c>
      <c r="L302" s="3" t="str">
        <f t="shared" si="260"/>
        <v/>
      </c>
      <c r="M302" s="2">
        <f>IF(OR(K302="Rota",K302="Desliza"),(IF((MAX(N$36:N301))&gt;F$17,(MAX(N$36:N301)),F$17)),N301)</f>
        <v>7968</v>
      </c>
      <c r="N302" s="42">
        <v>7985</v>
      </c>
      <c r="O302" s="2">
        <f t="shared" si="261"/>
        <v>17</v>
      </c>
      <c r="P302" s="3">
        <f t="shared" si="262"/>
        <v>12.592592592266822</v>
      </c>
      <c r="Q302" s="24"/>
      <c r="R302" s="24"/>
      <c r="S302" s="24">
        <v>40</v>
      </c>
      <c r="T302" s="132">
        <f t="shared" si="222"/>
        <v>122.5</v>
      </c>
      <c r="U302" s="25">
        <v>20</v>
      </c>
      <c r="V302" s="25">
        <v>750</v>
      </c>
      <c r="W302" s="24">
        <v>18</v>
      </c>
      <c r="X302" s="26">
        <v>15</v>
      </c>
      <c r="Y302" s="25">
        <v>2100</v>
      </c>
      <c r="Z302" s="25">
        <v>2000</v>
      </c>
      <c r="AA302" s="3">
        <f t="shared" si="263"/>
        <v>100</v>
      </c>
      <c r="AB302" s="24"/>
      <c r="AC302" s="26"/>
      <c r="AD302" s="25"/>
      <c r="AE302" s="54"/>
      <c r="AF302" s="54" t="s">
        <v>150</v>
      </c>
      <c r="AG302" s="54"/>
      <c r="AH302" s="54"/>
      <c r="AI302" s="54"/>
      <c r="AJ302" s="54"/>
      <c r="AK302" s="25"/>
      <c r="AL302" s="54">
        <f t="shared" si="223"/>
        <v>14</v>
      </c>
      <c r="AM302" s="200">
        <f t="shared" si="224"/>
        <v>15</v>
      </c>
      <c r="AN302" s="201">
        <f t="shared" si="225"/>
        <v>14</v>
      </c>
      <c r="AO302" s="200" t="str">
        <f t="shared" si="232"/>
        <v/>
      </c>
      <c r="AP302" s="200" t="str">
        <f t="shared" si="226"/>
        <v/>
      </c>
      <c r="AQ302" s="200" t="str">
        <f t="shared" si="227"/>
        <v/>
      </c>
      <c r="AR302" s="200" t="str">
        <f t="shared" si="233"/>
        <v/>
      </c>
      <c r="AS302" s="200" t="str">
        <f t="shared" si="234"/>
        <v/>
      </c>
      <c r="AT302" s="200">
        <f t="shared" si="235"/>
        <v>17</v>
      </c>
      <c r="AU302" s="200">
        <f t="shared" si="236"/>
        <v>1.3500000000349246</v>
      </c>
      <c r="AV302" s="54">
        <v>1.4333333334652707</v>
      </c>
      <c r="AW302" s="200">
        <f t="shared" si="237"/>
        <v>11.860465115187322</v>
      </c>
      <c r="AX302" s="201" t="str">
        <f t="shared" si="238"/>
        <v/>
      </c>
      <c r="AY302" s="7">
        <f t="shared" si="239"/>
        <v>12.592592592266822</v>
      </c>
      <c r="AZ302" s="7" t="str">
        <f t="shared" si="240"/>
        <v/>
      </c>
      <c r="BA302" s="7">
        <f t="shared" si="241"/>
        <v>11.860465115187322</v>
      </c>
      <c r="BB302" s="7" t="str">
        <f t="shared" si="264"/>
        <v/>
      </c>
      <c r="BC302" s="7">
        <f t="shared" si="265"/>
        <v>17</v>
      </c>
      <c r="BD302" s="7" t="str">
        <f t="shared" si="266"/>
        <v/>
      </c>
      <c r="BE302" s="7" t="str">
        <f t="shared" si="267"/>
        <v/>
      </c>
      <c r="BF302" s="7" t="str">
        <f t="shared" si="220"/>
        <v/>
      </c>
      <c r="BG302" s="7">
        <f t="shared" si="221"/>
        <v>17</v>
      </c>
      <c r="BH302" s="7" t="str">
        <f t="shared" ref="BH302:BH365" si="268">IF(AND(AO302&gt;0,AF302="Día",K302="RIH CSG"),AO302,"")</f>
        <v/>
      </c>
      <c r="BI302" s="7" t="str">
        <f t="shared" ref="BI302:BI365" si="269">IF(AND(AO302&gt;0,AF302="Noche",K302="RIH CSG"),AO302,"")</f>
        <v/>
      </c>
      <c r="BJ302" s="7" t="str">
        <f t="shared" ref="BJ302:BJ365" si="270">IF(AND(AO302&gt;0,AF302="Día",K302="RIH OH"),AO302,"")</f>
        <v/>
      </c>
      <c r="BK302" s="7" t="str">
        <f t="shared" si="242"/>
        <v/>
      </c>
      <c r="BL302" s="7" t="str">
        <f t="shared" si="243"/>
        <v/>
      </c>
      <c r="BM302" s="7" t="str">
        <f t="shared" si="244"/>
        <v/>
      </c>
      <c r="BN302" s="7" t="str">
        <f t="shared" si="245"/>
        <v/>
      </c>
      <c r="BO302" s="7" t="str">
        <f t="shared" si="246"/>
        <v/>
      </c>
      <c r="BP302" s="7" t="str">
        <f t="shared" si="247"/>
        <v/>
      </c>
      <c r="BQ302" s="7" t="str">
        <f t="shared" si="248"/>
        <v/>
      </c>
      <c r="BR302" s="7" t="str">
        <f t="shared" si="249"/>
        <v/>
      </c>
      <c r="BS302" s="7" t="str">
        <f t="shared" si="250"/>
        <v/>
      </c>
      <c r="BT302" s="7" t="str">
        <f t="shared" si="251"/>
        <v/>
      </c>
      <c r="BU302" s="7" t="str">
        <f t="shared" si="252"/>
        <v/>
      </c>
      <c r="BV302" s="7" t="str">
        <f t="shared" si="253"/>
        <v/>
      </c>
      <c r="BW302" s="7" t="str">
        <f t="shared" si="228"/>
        <v/>
      </c>
      <c r="BX302" s="7" t="str">
        <f t="shared" si="254"/>
        <v/>
      </c>
      <c r="BY302" s="7" t="str">
        <f t="shared" si="255"/>
        <v/>
      </c>
      <c r="BZ302" s="7" t="str">
        <f t="shared" si="256"/>
        <v/>
      </c>
      <c r="CA302" s="7" t="str">
        <f t="shared" si="257"/>
        <v/>
      </c>
      <c r="CB302" s="54"/>
      <c r="CC302" s="13"/>
      <c r="CD302" s="13"/>
      <c r="CE302" s="13"/>
      <c r="CF302" s="13"/>
      <c r="CG302" s="13"/>
      <c r="CH302" s="13"/>
      <c r="CI302" s="13"/>
      <c r="CJ302" s="13"/>
      <c r="CL302" s="21"/>
    </row>
    <row r="303" spans="2:90" ht="16.5" customHeight="1" thickBot="1" x14ac:dyDescent="0.3">
      <c r="B303" s="114" t="s">
        <v>106</v>
      </c>
      <c r="C303" s="114" t="s">
        <v>326</v>
      </c>
      <c r="D303" s="115">
        <v>5</v>
      </c>
      <c r="E303" s="117">
        <f t="shared" si="258"/>
        <v>44453</v>
      </c>
      <c r="F303" s="118">
        <f t="shared" si="259"/>
        <v>9.4444444444444442E-2</v>
      </c>
      <c r="G303" s="22">
        <v>9.930555555555555E-2</v>
      </c>
      <c r="H303" s="5">
        <f t="shared" si="229"/>
        <v>0.11666666669771075</v>
      </c>
      <c r="I303" s="6">
        <f t="shared" si="230"/>
        <v>44453.094444444447</v>
      </c>
      <c r="J303" s="6">
        <f t="shared" si="231"/>
        <v>44453.099305555559</v>
      </c>
      <c r="K303" s="23" t="s">
        <v>21</v>
      </c>
      <c r="L303" s="3" t="str">
        <f t="shared" si="260"/>
        <v/>
      </c>
      <c r="M303" s="2">
        <f>IF(OR(K303="Rota",K303="Desliza"),(IF((MAX(N$36:N302))&gt;F$17,(MAX(N$36:N302)),F$17)),N302)</f>
        <v>7985</v>
      </c>
      <c r="N303" s="42">
        <v>7985</v>
      </c>
      <c r="O303" s="2">
        <f t="shared" si="261"/>
        <v>0</v>
      </c>
      <c r="P303" s="3" t="str">
        <f t="shared" si="262"/>
        <v/>
      </c>
      <c r="Q303" s="24"/>
      <c r="R303" s="24"/>
      <c r="S303" s="24"/>
      <c r="T303" s="132" t="str">
        <f t="shared" si="222"/>
        <v/>
      </c>
      <c r="U303" s="25"/>
      <c r="V303" s="25"/>
      <c r="W303" s="24"/>
      <c r="X303" s="26"/>
      <c r="Y303" s="25"/>
      <c r="Z303" s="25"/>
      <c r="AA303" s="3" t="str">
        <f t="shared" si="263"/>
        <v/>
      </c>
      <c r="AB303" s="24"/>
      <c r="AC303" s="26"/>
      <c r="AD303" s="25"/>
      <c r="AE303" s="54"/>
      <c r="AF303" s="54" t="s">
        <v>150</v>
      </c>
      <c r="AG303" s="54"/>
      <c r="AH303" s="54"/>
      <c r="AI303" s="54"/>
      <c r="AJ303" s="54"/>
      <c r="AK303" s="25"/>
      <c r="AL303" s="54" t="str">
        <f t="shared" si="223"/>
        <v/>
      </c>
      <c r="AM303" s="200" t="str">
        <f t="shared" si="224"/>
        <v/>
      </c>
      <c r="AN303" s="201" t="str">
        <f t="shared" si="225"/>
        <v/>
      </c>
      <c r="AO303" s="200" t="str">
        <f t="shared" si="232"/>
        <v/>
      </c>
      <c r="AP303" s="200" t="str">
        <f t="shared" si="226"/>
        <v/>
      </c>
      <c r="AQ303" s="200" t="str">
        <f t="shared" si="227"/>
        <v/>
      </c>
      <c r="AR303" s="200" t="str">
        <f t="shared" si="233"/>
        <v/>
      </c>
      <c r="AS303" s="200">
        <f t="shared" si="234"/>
        <v>0.06</v>
      </c>
      <c r="AT303" s="200" t="str">
        <f t="shared" si="235"/>
        <v/>
      </c>
      <c r="AU303" s="200">
        <f t="shared" si="236"/>
        <v>0.11666666669771075</v>
      </c>
      <c r="AV303" s="54">
        <v>1.4166666667442769</v>
      </c>
      <c r="AW303" s="200" t="str">
        <f t="shared" si="237"/>
        <v/>
      </c>
      <c r="AX303" s="201" t="str">
        <f t="shared" si="238"/>
        <v/>
      </c>
      <c r="AY303" s="7" t="str">
        <f t="shared" si="239"/>
        <v/>
      </c>
      <c r="AZ303" s="7" t="str">
        <f t="shared" si="240"/>
        <v/>
      </c>
      <c r="BA303" s="7" t="str">
        <f t="shared" si="241"/>
        <v/>
      </c>
      <c r="BB303" s="7" t="str">
        <f t="shared" si="264"/>
        <v/>
      </c>
      <c r="BC303" s="7" t="str">
        <f t="shared" si="265"/>
        <v/>
      </c>
      <c r="BD303" s="7" t="str">
        <f t="shared" si="266"/>
        <v/>
      </c>
      <c r="BE303" s="7" t="str">
        <f t="shared" si="267"/>
        <v/>
      </c>
      <c r="BF303" s="7" t="str">
        <f t="shared" si="220"/>
        <v/>
      </c>
      <c r="BG303" s="7" t="str">
        <f t="shared" si="221"/>
        <v/>
      </c>
      <c r="BH303" s="7" t="str">
        <f t="shared" si="268"/>
        <v/>
      </c>
      <c r="BI303" s="7" t="str">
        <f t="shared" si="269"/>
        <v/>
      </c>
      <c r="BJ303" s="7" t="str">
        <f t="shared" si="270"/>
        <v/>
      </c>
      <c r="BK303" s="7" t="str">
        <f t="shared" si="242"/>
        <v/>
      </c>
      <c r="BL303" s="7" t="str">
        <f t="shared" si="243"/>
        <v/>
      </c>
      <c r="BM303" s="7" t="str">
        <f t="shared" si="244"/>
        <v/>
      </c>
      <c r="BN303" s="7" t="str">
        <f t="shared" si="245"/>
        <v/>
      </c>
      <c r="BO303" s="7" t="str">
        <f t="shared" si="246"/>
        <v/>
      </c>
      <c r="BP303" s="7" t="str">
        <f t="shared" si="247"/>
        <v/>
      </c>
      <c r="BQ303" s="7" t="str">
        <f t="shared" si="248"/>
        <v/>
      </c>
      <c r="BR303" s="7" t="str">
        <f t="shared" si="249"/>
        <v/>
      </c>
      <c r="BS303" s="7" t="str">
        <f t="shared" si="250"/>
        <v/>
      </c>
      <c r="BT303" s="7" t="str">
        <f t="shared" si="251"/>
        <v/>
      </c>
      <c r="BU303" s="7" t="str">
        <f t="shared" si="252"/>
        <v/>
      </c>
      <c r="BV303" s="7" t="str">
        <f t="shared" si="253"/>
        <v/>
      </c>
      <c r="BW303" s="7" t="str">
        <f t="shared" si="228"/>
        <v/>
      </c>
      <c r="BX303" s="7" t="str">
        <f t="shared" si="254"/>
        <v/>
      </c>
      <c r="BY303" s="7">
        <f t="shared" si="255"/>
        <v>0.11666666669771075</v>
      </c>
      <c r="BZ303" s="7" t="str">
        <f t="shared" si="256"/>
        <v/>
      </c>
      <c r="CA303" s="7" t="str">
        <f t="shared" si="257"/>
        <v/>
      </c>
      <c r="CB303" s="54"/>
      <c r="CC303" s="13"/>
      <c r="CD303" s="13"/>
      <c r="CE303" s="13"/>
      <c r="CF303" s="13"/>
      <c r="CG303" s="13"/>
      <c r="CH303" s="13"/>
      <c r="CI303" s="13"/>
      <c r="CJ303" s="13"/>
      <c r="CL303" s="21"/>
    </row>
    <row r="304" spans="2:90" ht="16.5" customHeight="1" thickBot="1" x14ac:dyDescent="0.3">
      <c r="B304" s="114" t="s">
        <v>106</v>
      </c>
      <c r="C304" s="114" t="s">
        <v>326</v>
      </c>
      <c r="D304" s="115">
        <v>5</v>
      </c>
      <c r="E304" s="117">
        <f t="shared" si="258"/>
        <v>44453</v>
      </c>
      <c r="F304" s="118">
        <f t="shared" si="259"/>
        <v>9.930555555555555E-2</v>
      </c>
      <c r="G304" s="22">
        <v>0.10416666666666667</v>
      </c>
      <c r="H304" s="5">
        <f t="shared" si="229"/>
        <v>0.11666666652308777</v>
      </c>
      <c r="I304" s="6">
        <f t="shared" si="230"/>
        <v>44453.099305555559</v>
      </c>
      <c r="J304" s="6">
        <f t="shared" si="231"/>
        <v>44453.104166666664</v>
      </c>
      <c r="K304" s="23" t="s">
        <v>141</v>
      </c>
      <c r="L304" s="3" t="str">
        <f t="shared" si="260"/>
        <v/>
      </c>
      <c r="M304" s="2">
        <f>IF(OR(K304="Rota",K304="Desliza"),(IF((MAX(N$36:N303))&gt;F$17,(MAX(N$36:N303)),F$17)),N303)</f>
        <v>7985</v>
      </c>
      <c r="N304" s="42">
        <v>7985</v>
      </c>
      <c r="O304" s="2">
        <f t="shared" si="261"/>
        <v>0</v>
      </c>
      <c r="P304" s="3" t="str">
        <f t="shared" si="262"/>
        <v/>
      </c>
      <c r="Q304" s="24"/>
      <c r="R304" s="24"/>
      <c r="S304" s="24"/>
      <c r="T304" s="132" t="str">
        <f t="shared" si="222"/>
        <v/>
      </c>
      <c r="U304" s="25"/>
      <c r="V304" s="25"/>
      <c r="W304" s="24"/>
      <c r="X304" s="26"/>
      <c r="Y304" s="25"/>
      <c r="Z304" s="25"/>
      <c r="AA304" s="3" t="str">
        <f t="shared" si="263"/>
        <v/>
      </c>
      <c r="AB304" s="24"/>
      <c r="AC304" s="26"/>
      <c r="AD304" s="25"/>
      <c r="AE304" s="54"/>
      <c r="AF304" s="54" t="s">
        <v>150</v>
      </c>
      <c r="AG304" s="54"/>
      <c r="AH304" s="54"/>
      <c r="AI304" s="54"/>
      <c r="AJ304" s="54"/>
      <c r="AK304" s="25"/>
      <c r="AL304" s="54" t="str">
        <f t="shared" si="223"/>
        <v/>
      </c>
      <c r="AM304" s="200" t="str">
        <f t="shared" si="224"/>
        <v/>
      </c>
      <c r="AN304" s="201" t="str">
        <f t="shared" si="225"/>
        <v/>
      </c>
      <c r="AO304" s="200" t="str">
        <f t="shared" si="232"/>
        <v/>
      </c>
      <c r="AP304" s="200" t="str">
        <f t="shared" si="226"/>
        <v/>
      </c>
      <c r="AQ304" s="200">
        <f t="shared" si="227"/>
        <v>8.3000000000000004E-2</v>
      </c>
      <c r="AR304" s="200" t="str">
        <f t="shared" si="233"/>
        <v/>
      </c>
      <c r="AS304" s="200" t="str">
        <f t="shared" si="234"/>
        <v/>
      </c>
      <c r="AT304" s="200" t="str">
        <f t="shared" si="235"/>
        <v/>
      </c>
      <c r="AU304" s="200">
        <f t="shared" si="236"/>
        <v>0.11666666652308777</v>
      </c>
      <c r="AV304" s="54">
        <v>0.41666666662786156</v>
      </c>
      <c r="AW304" s="200" t="str">
        <f t="shared" si="237"/>
        <v/>
      </c>
      <c r="AX304" s="201" t="str">
        <f t="shared" si="238"/>
        <v/>
      </c>
      <c r="AY304" s="7" t="str">
        <f t="shared" si="239"/>
        <v/>
      </c>
      <c r="AZ304" s="7" t="str">
        <f t="shared" si="240"/>
        <v/>
      </c>
      <c r="BA304" s="7" t="str">
        <f t="shared" si="241"/>
        <v/>
      </c>
      <c r="BB304" s="7" t="str">
        <f t="shared" si="264"/>
        <v/>
      </c>
      <c r="BC304" s="7" t="str">
        <f t="shared" si="265"/>
        <v/>
      </c>
      <c r="BD304" s="7" t="str">
        <f t="shared" si="266"/>
        <v/>
      </c>
      <c r="BE304" s="7" t="str">
        <f t="shared" si="267"/>
        <v/>
      </c>
      <c r="BF304" s="7" t="str">
        <f t="shared" si="220"/>
        <v/>
      </c>
      <c r="BG304" s="7" t="str">
        <f t="shared" si="221"/>
        <v/>
      </c>
      <c r="BH304" s="7" t="str">
        <f t="shared" si="268"/>
        <v/>
      </c>
      <c r="BI304" s="7" t="str">
        <f t="shared" si="269"/>
        <v/>
      </c>
      <c r="BJ304" s="7" t="str">
        <f t="shared" si="270"/>
        <v/>
      </c>
      <c r="BK304" s="7" t="str">
        <f t="shared" si="242"/>
        <v/>
      </c>
      <c r="BL304" s="7" t="str">
        <f t="shared" si="243"/>
        <v/>
      </c>
      <c r="BM304" s="7" t="str">
        <f t="shared" si="244"/>
        <v/>
      </c>
      <c r="BN304" s="7" t="str">
        <f t="shared" si="245"/>
        <v/>
      </c>
      <c r="BO304" s="7" t="str">
        <f t="shared" si="246"/>
        <v/>
      </c>
      <c r="BP304" s="7" t="str">
        <f t="shared" si="247"/>
        <v/>
      </c>
      <c r="BQ304" s="7" t="str">
        <f t="shared" si="248"/>
        <v/>
      </c>
      <c r="BR304" s="7" t="str">
        <f t="shared" si="249"/>
        <v/>
      </c>
      <c r="BS304" s="7" t="str">
        <f t="shared" si="250"/>
        <v/>
      </c>
      <c r="BT304" s="7" t="str">
        <f t="shared" si="251"/>
        <v/>
      </c>
      <c r="BU304" s="7" t="str">
        <f t="shared" si="252"/>
        <v/>
      </c>
      <c r="BV304" s="7" t="str">
        <f t="shared" si="253"/>
        <v/>
      </c>
      <c r="BW304" s="7">
        <f t="shared" si="228"/>
        <v>0.11666666652308777</v>
      </c>
      <c r="BX304" s="7" t="str">
        <f t="shared" si="254"/>
        <v/>
      </c>
      <c r="BY304" s="7" t="str">
        <f t="shared" si="255"/>
        <v/>
      </c>
      <c r="BZ304" s="7" t="str">
        <f t="shared" si="256"/>
        <v/>
      </c>
      <c r="CA304" s="7" t="str">
        <f t="shared" si="257"/>
        <v/>
      </c>
      <c r="CB304" s="54"/>
      <c r="CC304" s="13"/>
      <c r="CD304" s="13"/>
      <c r="CE304" s="13"/>
      <c r="CF304" s="13"/>
      <c r="CG304" s="13"/>
      <c r="CH304" s="13"/>
      <c r="CI304" s="13"/>
      <c r="CJ304" s="13"/>
      <c r="CL304" s="21"/>
    </row>
    <row r="305" spans="2:90" ht="16.5" customHeight="1" thickBot="1" x14ac:dyDescent="0.3">
      <c r="B305" s="114" t="s">
        <v>106</v>
      </c>
      <c r="C305" s="114" t="s">
        <v>326</v>
      </c>
      <c r="D305" s="115">
        <v>5</v>
      </c>
      <c r="E305" s="117">
        <f t="shared" si="258"/>
        <v>44453</v>
      </c>
      <c r="F305" s="118">
        <f t="shared" si="259"/>
        <v>0.10416666666666667</v>
      </c>
      <c r="G305" s="22">
        <v>0.10555555555555556</v>
      </c>
      <c r="H305" s="5">
        <f t="shared" si="229"/>
        <v>3.3333333441987634E-2</v>
      </c>
      <c r="I305" s="6">
        <f t="shared" si="230"/>
        <v>44453.104166666664</v>
      </c>
      <c r="J305" s="6">
        <f t="shared" si="231"/>
        <v>44453.105555555558</v>
      </c>
      <c r="K305" s="23" t="s">
        <v>5</v>
      </c>
      <c r="L305" s="3" t="str">
        <f t="shared" si="260"/>
        <v/>
      </c>
      <c r="M305" s="2">
        <f>IF(OR(K305="Rota",K305="Desliza"),(IF((MAX(N$36:N304))&gt;F$17,(MAX(N$36:N304)),F$17)),N304)</f>
        <v>7985</v>
      </c>
      <c r="N305" s="42">
        <v>7985</v>
      </c>
      <c r="O305" s="2">
        <f t="shared" si="261"/>
        <v>0</v>
      </c>
      <c r="P305" s="3" t="str">
        <f t="shared" si="262"/>
        <v/>
      </c>
      <c r="Q305" s="24"/>
      <c r="R305" s="24"/>
      <c r="S305" s="24"/>
      <c r="T305" s="132" t="str">
        <f t="shared" si="222"/>
        <v/>
      </c>
      <c r="U305" s="25"/>
      <c r="V305" s="25"/>
      <c r="W305" s="24"/>
      <c r="X305" s="26"/>
      <c r="Y305" s="25"/>
      <c r="Z305" s="25"/>
      <c r="AA305" s="3" t="str">
        <f t="shared" si="263"/>
        <v/>
      </c>
      <c r="AB305" s="24"/>
      <c r="AC305" s="26"/>
      <c r="AD305" s="25"/>
      <c r="AE305" s="54"/>
      <c r="AF305" s="54" t="s">
        <v>150</v>
      </c>
      <c r="AG305" s="54"/>
      <c r="AH305" s="54"/>
      <c r="AI305" s="54"/>
      <c r="AJ305" s="54"/>
      <c r="AK305" s="25"/>
      <c r="AL305" s="54" t="str">
        <f t="shared" si="223"/>
        <v/>
      </c>
      <c r="AM305" s="200" t="str">
        <f t="shared" si="224"/>
        <v/>
      </c>
      <c r="AN305" s="201" t="str">
        <f t="shared" si="225"/>
        <v/>
      </c>
      <c r="AO305" s="200" t="str">
        <f t="shared" si="232"/>
        <v/>
      </c>
      <c r="AP305" s="200" t="str">
        <f t="shared" si="226"/>
        <v/>
      </c>
      <c r="AQ305" s="200" t="str">
        <f t="shared" si="227"/>
        <v/>
      </c>
      <c r="AR305" s="200">
        <f t="shared" si="233"/>
        <v>0.05</v>
      </c>
      <c r="AS305" s="200" t="str">
        <f t="shared" si="234"/>
        <v/>
      </c>
      <c r="AT305" s="200" t="str">
        <f t="shared" si="235"/>
        <v/>
      </c>
      <c r="AU305" s="200">
        <f t="shared" si="236"/>
        <v>3.3333333441987634E-2</v>
      </c>
      <c r="AV305" s="54" t="s">
        <v>216</v>
      </c>
      <c r="AW305" s="200" t="str">
        <f t="shared" si="237"/>
        <v/>
      </c>
      <c r="AX305" s="201" t="str">
        <f t="shared" si="238"/>
        <v/>
      </c>
      <c r="AY305" s="7" t="str">
        <f t="shared" si="239"/>
        <v/>
      </c>
      <c r="AZ305" s="7" t="str">
        <f t="shared" si="240"/>
        <v/>
      </c>
      <c r="BA305" s="7" t="str">
        <f t="shared" si="241"/>
        <v/>
      </c>
      <c r="BB305" s="7" t="str">
        <f t="shared" si="264"/>
        <v/>
      </c>
      <c r="BC305" s="7" t="str">
        <f t="shared" si="265"/>
        <v/>
      </c>
      <c r="BD305" s="7" t="str">
        <f t="shared" si="266"/>
        <v/>
      </c>
      <c r="BE305" s="7" t="str">
        <f t="shared" si="267"/>
        <v/>
      </c>
      <c r="BF305" s="7" t="str">
        <f t="shared" si="220"/>
        <v/>
      </c>
      <c r="BG305" s="7" t="str">
        <f t="shared" si="221"/>
        <v/>
      </c>
      <c r="BH305" s="7" t="str">
        <f t="shared" si="268"/>
        <v/>
      </c>
      <c r="BI305" s="7" t="str">
        <f t="shared" si="269"/>
        <v/>
      </c>
      <c r="BJ305" s="7" t="str">
        <f t="shared" si="270"/>
        <v/>
      </c>
      <c r="BK305" s="7" t="str">
        <f t="shared" si="242"/>
        <v/>
      </c>
      <c r="BL305" s="7" t="str">
        <f t="shared" si="243"/>
        <v/>
      </c>
      <c r="BM305" s="7" t="str">
        <f t="shared" si="244"/>
        <v/>
      </c>
      <c r="BN305" s="7" t="str">
        <f t="shared" si="245"/>
        <v/>
      </c>
      <c r="BO305" s="7" t="str">
        <f t="shared" si="246"/>
        <v/>
      </c>
      <c r="BP305" s="7" t="str">
        <f t="shared" si="247"/>
        <v/>
      </c>
      <c r="BQ305" s="7" t="str">
        <f t="shared" si="248"/>
        <v/>
      </c>
      <c r="BR305" s="7" t="str">
        <f t="shared" si="249"/>
        <v/>
      </c>
      <c r="BS305" s="7" t="str">
        <f t="shared" si="250"/>
        <v/>
      </c>
      <c r="BT305" s="7" t="str">
        <f t="shared" si="251"/>
        <v/>
      </c>
      <c r="BU305" s="7" t="str">
        <f t="shared" si="252"/>
        <v/>
      </c>
      <c r="BV305" s="7" t="str">
        <f t="shared" si="253"/>
        <v/>
      </c>
      <c r="BW305" s="7" t="str">
        <f t="shared" si="228"/>
        <v/>
      </c>
      <c r="BX305" s="7" t="str">
        <f t="shared" si="254"/>
        <v/>
      </c>
      <c r="BY305" s="7" t="str">
        <f t="shared" si="255"/>
        <v/>
      </c>
      <c r="BZ305" s="7" t="str">
        <f t="shared" si="256"/>
        <v/>
      </c>
      <c r="CA305" s="7">
        <f t="shared" si="257"/>
        <v>3.3333333441987634E-2</v>
      </c>
      <c r="CB305" s="54"/>
      <c r="CC305" s="13"/>
      <c r="CD305" s="13"/>
      <c r="CE305" s="13"/>
      <c r="CF305" s="13"/>
      <c r="CG305" s="13"/>
      <c r="CH305" s="13"/>
      <c r="CI305" s="13"/>
      <c r="CJ305" s="13"/>
      <c r="CL305" s="21"/>
    </row>
    <row r="306" spans="2:90" ht="16.5" customHeight="1" thickBot="1" x14ac:dyDescent="0.3">
      <c r="B306" s="114" t="s">
        <v>106</v>
      </c>
      <c r="C306" s="114" t="s">
        <v>326</v>
      </c>
      <c r="D306" s="115">
        <v>5</v>
      </c>
      <c r="E306" s="117">
        <f t="shared" si="258"/>
        <v>44453</v>
      </c>
      <c r="F306" s="118">
        <f t="shared" si="259"/>
        <v>0.10555555555555556</v>
      </c>
      <c r="G306" s="22">
        <v>0.14930555555555555</v>
      </c>
      <c r="H306" s="5">
        <f t="shared" si="229"/>
        <v>1.0499999999301508</v>
      </c>
      <c r="I306" s="6">
        <f t="shared" si="230"/>
        <v>44453.105555555558</v>
      </c>
      <c r="J306" s="6">
        <f t="shared" si="231"/>
        <v>44453.149305555555</v>
      </c>
      <c r="K306" s="23" t="s">
        <v>17</v>
      </c>
      <c r="L306" s="3" t="str">
        <f t="shared" si="260"/>
        <v/>
      </c>
      <c r="M306" s="2">
        <f>IF(OR(K306="Rota",K306="Desliza"),(IF((MAX(N$36:N305))&gt;F$17,(MAX(N$36:N305)),F$17)),N305)</f>
        <v>7985</v>
      </c>
      <c r="N306" s="42">
        <v>7997</v>
      </c>
      <c r="O306" s="2">
        <f t="shared" si="261"/>
        <v>12</v>
      </c>
      <c r="P306" s="3">
        <f t="shared" si="262"/>
        <v>11.428571429331692</v>
      </c>
      <c r="Q306" s="24"/>
      <c r="R306" s="24"/>
      <c r="S306" s="24">
        <v>40</v>
      </c>
      <c r="T306" s="132">
        <f t="shared" si="222"/>
        <v>122.5</v>
      </c>
      <c r="U306" s="25">
        <v>18</v>
      </c>
      <c r="V306" s="25">
        <v>750</v>
      </c>
      <c r="W306" s="24">
        <v>18</v>
      </c>
      <c r="X306" s="26">
        <v>15</v>
      </c>
      <c r="Y306" s="25">
        <v>2100</v>
      </c>
      <c r="Z306" s="25">
        <v>2000</v>
      </c>
      <c r="AA306" s="3">
        <f t="shared" si="263"/>
        <v>100</v>
      </c>
      <c r="AB306" s="24"/>
      <c r="AC306" s="26"/>
      <c r="AD306" s="25"/>
      <c r="AE306" s="54"/>
      <c r="AF306" s="54" t="s">
        <v>150</v>
      </c>
      <c r="AG306" s="54"/>
      <c r="AH306" s="54"/>
      <c r="AI306" s="54"/>
      <c r="AJ306" s="54"/>
      <c r="AK306" s="25"/>
      <c r="AL306" s="54">
        <f t="shared" si="223"/>
        <v>14</v>
      </c>
      <c r="AM306" s="200">
        <f t="shared" si="224"/>
        <v>15</v>
      </c>
      <c r="AN306" s="201">
        <f t="shared" si="225"/>
        <v>14</v>
      </c>
      <c r="AO306" s="200" t="str">
        <f t="shared" si="232"/>
        <v/>
      </c>
      <c r="AP306" s="200" t="str">
        <f t="shared" si="226"/>
        <v/>
      </c>
      <c r="AQ306" s="200" t="str">
        <f t="shared" si="227"/>
        <v/>
      </c>
      <c r="AR306" s="200" t="str">
        <f t="shared" si="233"/>
        <v/>
      </c>
      <c r="AS306" s="200" t="str">
        <f t="shared" si="234"/>
        <v/>
      </c>
      <c r="AT306" s="200">
        <f t="shared" si="235"/>
        <v>12</v>
      </c>
      <c r="AU306" s="200">
        <f t="shared" si="236"/>
        <v>1.0499999999301508</v>
      </c>
      <c r="AV306" s="54">
        <v>1.316666666592937</v>
      </c>
      <c r="AW306" s="200">
        <f t="shared" si="237"/>
        <v>9.1139240511432664</v>
      </c>
      <c r="AX306" s="201" t="str">
        <f t="shared" si="238"/>
        <v/>
      </c>
      <c r="AY306" s="7">
        <f t="shared" si="239"/>
        <v>11.428571429331692</v>
      </c>
      <c r="AZ306" s="7" t="str">
        <f t="shared" si="240"/>
        <v/>
      </c>
      <c r="BA306" s="7">
        <f t="shared" si="241"/>
        <v>9.1139240511432664</v>
      </c>
      <c r="BB306" s="7" t="str">
        <f t="shared" si="264"/>
        <v/>
      </c>
      <c r="BC306" s="7">
        <f t="shared" si="265"/>
        <v>12</v>
      </c>
      <c r="BD306" s="7" t="str">
        <f t="shared" si="266"/>
        <v/>
      </c>
      <c r="BE306" s="7" t="str">
        <f t="shared" si="267"/>
        <v/>
      </c>
      <c r="BF306" s="7" t="str">
        <f t="shared" si="220"/>
        <v/>
      </c>
      <c r="BG306" s="7">
        <f t="shared" si="221"/>
        <v>12</v>
      </c>
      <c r="BH306" s="7" t="str">
        <f t="shared" si="268"/>
        <v/>
      </c>
      <c r="BI306" s="7" t="str">
        <f t="shared" si="269"/>
        <v/>
      </c>
      <c r="BJ306" s="7" t="str">
        <f t="shared" si="270"/>
        <v/>
      </c>
      <c r="BK306" s="7" t="str">
        <f t="shared" si="242"/>
        <v/>
      </c>
      <c r="BL306" s="7" t="str">
        <f t="shared" si="243"/>
        <v/>
      </c>
      <c r="BM306" s="7" t="str">
        <f t="shared" si="244"/>
        <v/>
      </c>
      <c r="BN306" s="7" t="str">
        <f t="shared" si="245"/>
        <v/>
      </c>
      <c r="BO306" s="7" t="str">
        <f t="shared" si="246"/>
        <v/>
      </c>
      <c r="BP306" s="7" t="str">
        <f t="shared" si="247"/>
        <v/>
      </c>
      <c r="BQ306" s="7" t="str">
        <f t="shared" si="248"/>
        <v/>
      </c>
      <c r="BR306" s="7" t="str">
        <f t="shared" si="249"/>
        <v/>
      </c>
      <c r="BS306" s="7" t="str">
        <f t="shared" si="250"/>
        <v/>
      </c>
      <c r="BT306" s="7" t="str">
        <f t="shared" si="251"/>
        <v/>
      </c>
      <c r="BU306" s="7" t="str">
        <f t="shared" si="252"/>
        <v/>
      </c>
      <c r="BV306" s="7" t="str">
        <f t="shared" si="253"/>
        <v/>
      </c>
      <c r="BW306" s="7" t="str">
        <f t="shared" si="228"/>
        <v/>
      </c>
      <c r="BX306" s="7" t="str">
        <f t="shared" si="254"/>
        <v/>
      </c>
      <c r="BY306" s="7" t="str">
        <f t="shared" si="255"/>
        <v/>
      </c>
      <c r="BZ306" s="7" t="str">
        <f t="shared" si="256"/>
        <v/>
      </c>
      <c r="CA306" s="7" t="str">
        <f t="shared" si="257"/>
        <v/>
      </c>
      <c r="CB306" s="54"/>
      <c r="CC306" s="13"/>
      <c r="CD306" s="13"/>
      <c r="CE306" s="13"/>
      <c r="CF306" s="13"/>
      <c r="CG306" s="13"/>
      <c r="CH306" s="13"/>
      <c r="CI306" s="13"/>
      <c r="CJ306" s="13"/>
      <c r="CL306" s="21"/>
    </row>
    <row r="307" spans="2:90" ht="16.5" customHeight="1" thickBot="1" x14ac:dyDescent="0.3">
      <c r="B307" s="114" t="s">
        <v>106</v>
      </c>
      <c r="C307" s="114" t="s">
        <v>326</v>
      </c>
      <c r="D307" s="115">
        <v>5</v>
      </c>
      <c r="E307" s="117">
        <f t="shared" si="258"/>
        <v>44453</v>
      </c>
      <c r="F307" s="118">
        <f t="shared" si="259"/>
        <v>0.14930555555555555</v>
      </c>
      <c r="G307" s="22">
        <v>0.15277777777777776</v>
      </c>
      <c r="H307" s="5">
        <f t="shared" si="229"/>
        <v>8.3333333430346102E-2</v>
      </c>
      <c r="I307" s="6">
        <f t="shared" si="230"/>
        <v>44453.149305555555</v>
      </c>
      <c r="J307" s="6">
        <f t="shared" si="231"/>
        <v>44453.152777777781</v>
      </c>
      <c r="K307" s="23" t="s">
        <v>20</v>
      </c>
      <c r="L307" s="3" t="str">
        <f t="shared" si="260"/>
        <v/>
      </c>
      <c r="M307" s="2">
        <f>IF(OR(K307="Rota",K307="Desliza"),(IF((MAX(N$36:N306))&gt;F$17,(MAX(N$36:N306)),F$17)),N306)</f>
        <v>7997</v>
      </c>
      <c r="N307" s="42">
        <v>7997</v>
      </c>
      <c r="O307" s="2">
        <f t="shared" si="261"/>
        <v>0</v>
      </c>
      <c r="P307" s="3" t="str">
        <f t="shared" si="262"/>
        <v/>
      </c>
      <c r="Q307" s="24"/>
      <c r="R307" s="24"/>
      <c r="S307" s="24"/>
      <c r="T307" s="132" t="str">
        <f t="shared" si="222"/>
        <v/>
      </c>
      <c r="U307" s="25"/>
      <c r="V307" s="25"/>
      <c r="W307" s="24"/>
      <c r="X307" s="26"/>
      <c r="Y307" s="25"/>
      <c r="Z307" s="25"/>
      <c r="AA307" s="3" t="str">
        <f t="shared" si="263"/>
        <v/>
      </c>
      <c r="AB307" s="24"/>
      <c r="AC307" s="26"/>
      <c r="AD307" s="25"/>
      <c r="AE307" s="54"/>
      <c r="AF307" s="54" t="s">
        <v>150</v>
      </c>
      <c r="AG307" s="54"/>
      <c r="AH307" s="54"/>
      <c r="AI307" s="54"/>
      <c r="AJ307" s="54"/>
      <c r="AK307" s="25" t="s">
        <v>327</v>
      </c>
      <c r="AL307" s="54" t="str">
        <f t="shared" si="223"/>
        <v/>
      </c>
      <c r="AM307" s="200" t="str">
        <f t="shared" si="224"/>
        <v/>
      </c>
      <c r="AN307" s="201" t="str">
        <f t="shared" si="225"/>
        <v/>
      </c>
      <c r="AO307" s="200" t="str">
        <f t="shared" si="232"/>
        <v/>
      </c>
      <c r="AP307" s="200" t="str">
        <f t="shared" si="226"/>
        <v/>
      </c>
      <c r="AQ307" s="200" t="str">
        <f t="shared" si="227"/>
        <v/>
      </c>
      <c r="AR307" s="200" t="str">
        <f t="shared" si="233"/>
        <v/>
      </c>
      <c r="AS307" s="200" t="str">
        <f t="shared" si="234"/>
        <v/>
      </c>
      <c r="AT307" s="200" t="str">
        <f t="shared" si="235"/>
        <v/>
      </c>
      <c r="AU307" s="200" t="str">
        <f t="shared" si="236"/>
        <v/>
      </c>
      <c r="AV307" s="54" t="s">
        <v>216</v>
      </c>
      <c r="AW307" s="200" t="str">
        <f t="shared" si="237"/>
        <v/>
      </c>
      <c r="AX307" s="201" t="str">
        <f t="shared" si="238"/>
        <v/>
      </c>
      <c r="AY307" s="7" t="str">
        <f t="shared" si="239"/>
        <v/>
      </c>
      <c r="AZ307" s="7" t="str">
        <f t="shared" si="240"/>
        <v/>
      </c>
      <c r="BA307" s="7" t="str">
        <f t="shared" si="241"/>
        <v/>
      </c>
      <c r="BB307" s="7" t="str">
        <f t="shared" si="264"/>
        <v/>
      </c>
      <c r="BC307" s="7" t="str">
        <f t="shared" si="265"/>
        <v/>
      </c>
      <c r="BD307" s="7" t="str">
        <f t="shared" si="266"/>
        <v/>
      </c>
      <c r="BE307" s="7" t="str">
        <f t="shared" si="267"/>
        <v/>
      </c>
      <c r="BF307" s="7" t="str">
        <f t="shared" si="220"/>
        <v/>
      </c>
      <c r="BG307" s="7" t="str">
        <f t="shared" si="221"/>
        <v/>
      </c>
      <c r="BH307" s="7" t="str">
        <f t="shared" si="268"/>
        <v/>
      </c>
      <c r="BI307" s="7" t="str">
        <f t="shared" si="269"/>
        <v/>
      </c>
      <c r="BJ307" s="7" t="str">
        <f t="shared" si="270"/>
        <v/>
      </c>
      <c r="BK307" s="7" t="str">
        <f t="shared" si="242"/>
        <v/>
      </c>
      <c r="BL307" s="7" t="str">
        <f t="shared" si="243"/>
        <v/>
      </c>
      <c r="BM307" s="7" t="str">
        <f t="shared" si="244"/>
        <v/>
      </c>
      <c r="BN307" s="7" t="str">
        <f t="shared" si="245"/>
        <v/>
      </c>
      <c r="BO307" s="7" t="str">
        <f t="shared" si="246"/>
        <v/>
      </c>
      <c r="BP307" s="7" t="str">
        <f t="shared" si="247"/>
        <v/>
      </c>
      <c r="BQ307" s="7" t="str">
        <f t="shared" si="248"/>
        <v/>
      </c>
      <c r="BR307" s="7" t="str">
        <f t="shared" si="249"/>
        <v/>
      </c>
      <c r="BS307" s="7" t="str">
        <f t="shared" si="250"/>
        <v/>
      </c>
      <c r="BT307" s="7" t="str">
        <f t="shared" si="251"/>
        <v/>
      </c>
      <c r="BU307" s="7" t="str">
        <f t="shared" si="252"/>
        <v/>
      </c>
      <c r="BV307" s="7" t="str">
        <f t="shared" si="253"/>
        <v/>
      </c>
      <c r="BW307" s="7" t="str">
        <f t="shared" si="228"/>
        <v/>
      </c>
      <c r="BX307" s="7" t="str">
        <f t="shared" si="254"/>
        <v/>
      </c>
      <c r="BY307" s="7" t="str">
        <f t="shared" si="255"/>
        <v/>
      </c>
      <c r="BZ307" s="7" t="str">
        <f t="shared" si="256"/>
        <v/>
      </c>
      <c r="CA307" s="7" t="str">
        <f t="shared" si="257"/>
        <v/>
      </c>
      <c r="CB307" s="54"/>
      <c r="CC307" s="13"/>
      <c r="CD307" s="13"/>
      <c r="CE307" s="13"/>
      <c r="CF307" s="13"/>
      <c r="CG307" s="13"/>
      <c r="CH307" s="13"/>
      <c r="CI307" s="13"/>
      <c r="CJ307" s="13"/>
      <c r="CL307" s="21"/>
    </row>
    <row r="308" spans="2:90" ht="16.5" customHeight="1" thickBot="1" x14ac:dyDescent="0.3">
      <c r="B308" s="114" t="s">
        <v>106</v>
      </c>
      <c r="C308" s="114" t="s">
        <v>326</v>
      </c>
      <c r="D308" s="115">
        <v>5</v>
      </c>
      <c r="E308" s="117">
        <f t="shared" si="258"/>
        <v>44453</v>
      </c>
      <c r="F308" s="118">
        <f t="shared" si="259"/>
        <v>0.15277777777777776</v>
      </c>
      <c r="G308" s="22">
        <v>0.17500000000000002</v>
      </c>
      <c r="H308" s="5">
        <f t="shared" si="229"/>
        <v>0.53333333332557231</v>
      </c>
      <c r="I308" s="6">
        <f t="shared" si="230"/>
        <v>44453.152777777781</v>
      </c>
      <c r="J308" s="6">
        <f t="shared" si="231"/>
        <v>44453.175000000003</v>
      </c>
      <c r="K308" s="23" t="s">
        <v>17</v>
      </c>
      <c r="L308" s="3" t="str">
        <f t="shared" si="260"/>
        <v/>
      </c>
      <c r="M308" s="2">
        <f>IF(OR(K308="Rota",K308="Desliza"),(IF((MAX(N$36:N307))&gt;F$17,(MAX(N$36:N307)),F$17)),N307)</f>
        <v>7997</v>
      </c>
      <c r="N308" s="42">
        <v>8005</v>
      </c>
      <c r="O308" s="2">
        <f t="shared" si="261"/>
        <v>8</v>
      </c>
      <c r="P308" s="3">
        <f t="shared" si="262"/>
        <v>15.000000000218279</v>
      </c>
      <c r="Q308" s="24"/>
      <c r="R308" s="24"/>
      <c r="S308" s="24">
        <v>40</v>
      </c>
      <c r="T308" s="132">
        <f t="shared" si="222"/>
        <v>122.5</v>
      </c>
      <c r="U308" s="25">
        <v>20</v>
      </c>
      <c r="V308" s="25">
        <v>750</v>
      </c>
      <c r="W308" s="24">
        <v>18</v>
      </c>
      <c r="X308" s="26">
        <v>15</v>
      </c>
      <c r="Y308" s="25">
        <v>2100</v>
      </c>
      <c r="Z308" s="25">
        <v>2000</v>
      </c>
      <c r="AA308" s="3">
        <f t="shared" si="263"/>
        <v>100</v>
      </c>
      <c r="AB308" s="24"/>
      <c r="AC308" s="26"/>
      <c r="AD308" s="25"/>
      <c r="AE308" s="54"/>
      <c r="AF308" s="54" t="s">
        <v>150</v>
      </c>
      <c r="AG308" s="54"/>
      <c r="AH308" s="54"/>
      <c r="AI308" s="54"/>
      <c r="AJ308" s="54"/>
      <c r="AK308" s="25"/>
      <c r="AL308" s="54">
        <f t="shared" si="223"/>
        <v>14</v>
      </c>
      <c r="AM308" s="200">
        <f t="shared" si="224"/>
        <v>15</v>
      </c>
      <c r="AN308" s="201">
        <f t="shared" si="225"/>
        <v>14</v>
      </c>
      <c r="AO308" s="200" t="str">
        <f t="shared" si="232"/>
        <v/>
      </c>
      <c r="AP308" s="200" t="str">
        <f t="shared" si="226"/>
        <v/>
      </c>
      <c r="AQ308" s="200" t="str">
        <f t="shared" si="227"/>
        <v/>
      </c>
      <c r="AR308" s="200" t="str">
        <f t="shared" si="233"/>
        <v/>
      </c>
      <c r="AS308" s="200" t="str">
        <f t="shared" si="234"/>
        <v/>
      </c>
      <c r="AT308" s="200">
        <f t="shared" si="235"/>
        <v>8</v>
      </c>
      <c r="AU308" s="200">
        <f t="shared" si="236"/>
        <v>0.53333333332557231</v>
      </c>
      <c r="AV308" s="54">
        <v>0.53333333332557231</v>
      </c>
      <c r="AW308" s="200">
        <f t="shared" si="237"/>
        <v>15.000000000218279</v>
      </c>
      <c r="AX308" s="201" t="str">
        <f t="shared" si="238"/>
        <v/>
      </c>
      <c r="AY308" s="7">
        <f t="shared" si="239"/>
        <v>15.000000000218279</v>
      </c>
      <c r="AZ308" s="7" t="str">
        <f t="shared" si="240"/>
        <v/>
      </c>
      <c r="BA308" s="7">
        <f t="shared" si="241"/>
        <v>15.000000000218279</v>
      </c>
      <c r="BB308" s="7" t="str">
        <f t="shared" si="264"/>
        <v/>
      </c>
      <c r="BC308" s="7">
        <f t="shared" si="265"/>
        <v>8</v>
      </c>
      <c r="BD308" s="7" t="str">
        <f t="shared" si="266"/>
        <v/>
      </c>
      <c r="BE308" s="7" t="str">
        <f t="shared" si="267"/>
        <v/>
      </c>
      <c r="BF308" s="7" t="str">
        <f t="shared" si="220"/>
        <v/>
      </c>
      <c r="BG308" s="7">
        <f t="shared" si="221"/>
        <v>8</v>
      </c>
      <c r="BH308" s="7" t="str">
        <f t="shared" si="268"/>
        <v/>
      </c>
      <c r="BI308" s="7" t="str">
        <f t="shared" si="269"/>
        <v/>
      </c>
      <c r="BJ308" s="7" t="str">
        <f t="shared" si="270"/>
        <v/>
      </c>
      <c r="BK308" s="7" t="str">
        <f t="shared" si="242"/>
        <v/>
      </c>
      <c r="BL308" s="7" t="str">
        <f t="shared" si="243"/>
        <v/>
      </c>
      <c r="BM308" s="7" t="str">
        <f t="shared" si="244"/>
        <v/>
      </c>
      <c r="BN308" s="7" t="str">
        <f t="shared" si="245"/>
        <v/>
      </c>
      <c r="BO308" s="7" t="str">
        <f t="shared" si="246"/>
        <v/>
      </c>
      <c r="BP308" s="7" t="str">
        <f t="shared" si="247"/>
        <v/>
      </c>
      <c r="BQ308" s="7" t="str">
        <f t="shared" si="248"/>
        <v/>
      </c>
      <c r="BR308" s="7" t="str">
        <f t="shared" si="249"/>
        <v/>
      </c>
      <c r="BS308" s="7" t="str">
        <f t="shared" si="250"/>
        <v/>
      </c>
      <c r="BT308" s="7" t="str">
        <f t="shared" si="251"/>
        <v/>
      </c>
      <c r="BU308" s="7" t="str">
        <f t="shared" si="252"/>
        <v/>
      </c>
      <c r="BV308" s="7" t="str">
        <f t="shared" si="253"/>
        <v/>
      </c>
      <c r="BW308" s="7" t="str">
        <f t="shared" si="228"/>
        <v/>
      </c>
      <c r="BX308" s="7" t="str">
        <f t="shared" si="254"/>
        <v/>
      </c>
      <c r="BY308" s="7" t="str">
        <f t="shared" si="255"/>
        <v/>
      </c>
      <c r="BZ308" s="7" t="str">
        <f t="shared" si="256"/>
        <v/>
      </c>
      <c r="CA308" s="7" t="str">
        <f t="shared" si="257"/>
        <v/>
      </c>
      <c r="CB308" s="54"/>
      <c r="CC308" s="13"/>
      <c r="CD308" s="13"/>
      <c r="CE308" s="13"/>
      <c r="CF308" s="13"/>
      <c r="CG308" s="13"/>
      <c r="CH308" s="13"/>
      <c r="CI308" s="13"/>
      <c r="CJ308" s="13"/>
      <c r="CL308" s="21"/>
    </row>
    <row r="309" spans="2:90" ht="16.5" customHeight="1" thickBot="1" x14ac:dyDescent="0.3">
      <c r="B309" s="114" t="s">
        <v>106</v>
      </c>
      <c r="C309" s="114" t="s">
        <v>326</v>
      </c>
      <c r="D309" s="115">
        <v>5</v>
      </c>
      <c r="E309" s="117">
        <f t="shared" si="258"/>
        <v>44453</v>
      </c>
      <c r="F309" s="118">
        <f t="shared" si="259"/>
        <v>0.17500000000000002</v>
      </c>
      <c r="G309" s="22">
        <v>0.18055555555555555</v>
      </c>
      <c r="H309" s="5">
        <f t="shared" si="229"/>
        <v>0.13333333324408159</v>
      </c>
      <c r="I309" s="6">
        <f t="shared" si="230"/>
        <v>44453.175000000003</v>
      </c>
      <c r="J309" s="6">
        <f t="shared" si="231"/>
        <v>44453.180555555555</v>
      </c>
      <c r="K309" s="23" t="s">
        <v>21</v>
      </c>
      <c r="L309" s="3" t="str">
        <f t="shared" si="260"/>
        <v/>
      </c>
      <c r="M309" s="2">
        <f>IF(OR(K309="Rota",K309="Desliza"),(IF((MAX(N$36:N308))&gt;F$17,(MAX(N$36:N308)),F$17)),N308)</f>
        <v>8005</v>
      </c>
      <c r="N309" s="42">
        <v>8005</v>
      </c>
      <c r="O309" s="2">
        <f t="shared" si="261"/>
        <v>0</v>
      </c>
      <c r="P309" s="3" t="str">
        <f t="shared" si="262"/>
        <v/>
      </c>
      <c r="Q309" s="24"/>
      <c r="R309" s="24"/>
      <c r="S309" s="24"/>
      <c r="T309" s="132" t="str">
        <f t="shared" si="222"/>
        <v/>
      </c>
      <c r="U309" s="25"/>
      <c r="V309" s="25"/>
      <c r="W309" s="24"/>
      <c r="X309" s="26"/>
      <c r="Y309" s="25"/>
      <c r="Z309" s="25"/>
      <c r="AA309" s="3" t="str">
        <f t="shared" si="263"/>
        <v/>
      </c>
      <c r="AB309" s="24"/>
      <c r="AC309" s="26"/>
      <c r="AD309" s="25"/>
      <c r="AE309" s="54"/>
      <c r="AF309" s="54" t="s">
        <v>150</v>
      </c>
      <c r="AG309" s="54"/>
      <c r="AH309" s="54"/>
      <c r="AI309" s="54"/>
      <c r="AJ309" s="54"/>
      <c r="AK309" s="25" t="s">
        <v>315</v>
      </c>
      <c r="AL309" s="54" t="str">
        <f t="shared" si="223"/>
        <v/>
      </c>
      <c r="AM309" s="200" t="str">
        <f t="shared" si="224"/>
        <v/>
      </c>
      <c r="AN309" s="201" t="str">
        <f t="shared" si="225"/>
        <v/>
      </c>
      <c r="AO309" s="200" t="str">
        <f t="shared" si="232"/>
        <v/>
      </c>
      <c r="AP309" s="200" t="str">
        <f t="shared" si="226"/>
        <v/>
      </c>
      <c r="AQ309" s="200" t="str">
        <f t="shared" si="227"/>
        <v/>
      </c>
      <c r="AR309" s="200" t="str">
        <f t="shared" si="233"/>
        <v/>
      </c>
      <c r="AS309" s="200">
        <f t="shared" si="234"/>
        <v>0.06</v>
      </c>
      <c r="AT309" s="200" t="str">
        <f t="shared" si="235"/>
        <v/>
      </c>
      <c r="AU309" s="200">
        <f t="shared" si="236"/>
        <v>0.13333333324408159</v>
      </c>
      <c r="AV309" s="54" t="s">
        <v>216</v>
      </c>
      <c r="AW309" s="200" t="str">
        <f t="shared" si="237"/>
        <v/>
      </c>
      <c r="AX309" s="201" t="str">
        <f t="shared" si="238"/>
        <v/>
      </c>
      <c r="AY309" s="7" t="str">
        <f t="shared" si="239"/>
        <v/>
      </c>
      <c r="AZ309" s="7" t="str">
        <f t="shared" si="240"/>
        <v/>
      </c>
      <c r="BA309" s="7" t="str">
        <f t="shared" si="241"/>
        <v/>
      </c>
      <c r="BB309" s="7" t="str">
        <f t="shared" si="264"/>
        <v/>
      </c>
      <c r="BC309" s="7" t="str">
        <f t="shared" si="265"/>
        <v/>
      </c>
      <c r="BD309" s="7" t="str">
        <f t="shared" si="266"/>
        <v/>
      </c>
      <c r="BE309" s="7" t="str">
        <f t="shared" si="267"/>
        <v/>
      </c>
      <c r="BF309" s="7" t="str">
        <f t="shared" si="220"/>
        <v/>
      </c>
      <c r="BG309" s="7" t="str">
        <f t="shared" si="221"/>
        <v/>
      </c>
      <c r="BH309" s="7" t="str">
        <f t="shared" si="268"/>
        <v/>
      </c>
      <c r="BI309" s="7" t="str">
        <f t="shared" si="269"/>
        <v/>
      </c>
      <c r="BJ309" s="7" t="str">
        <f t="shared" si="270"/>
        <v/>
      </c>
      <c r="BK309" s="7" t="str">
        <f t="shared" si="242"/>
        <v/>
      </c>
      <c r="BL309" s="7" t="str">
        <f t="shared" si="243"/>
        <v/>
      </c>
      <c r="BM309" s="7" t="str">
        <f t="shared" si="244"/>
        <v/>
      </c>
      <c r="BN309" s="7" t="str">
        <f t="shared" si="245"/>
        <v/>
      </c>
      <c r="BO309" s="7" t="str">
        <f t="shared" si="246"/>
        <v/>
      </c>
      <c r="BP309" s="7" t="str">
        <f t="shared" si="247"/>
        <v/>
      </c>
      <c r="BQ309" s="7" t="str">
        <f t="shared" si="248"/>
        <v/>
      </c>
      <c r="BR309" s="7" t="str">
        <f t="shared" si="249"/>
        <v/>
      </c>
      <c r="BS309" s="7" t="str">
        <f t="shared" si="250"/>
        <v/>
      </c>
      <c r="BT309" s="7" t="str">
        <f t="shared" si="251"/>
        <v/>
      </c>
      <c r="BU309" s="7" t="str">
        <f t="shared" si="252"/>
        <v/>
      </c>
      <c r="BV309" s="7" t="str">
        <f t="shared" si="253"/>
        <v/>
      </c>
      <c r="BW309" s="7" t="str">
        <f t="shared" si="228"/>
        <v/>
      </c>
      <c r="BX309" s="7" t="str">
        <f t="shared" si="254"/>
        <v/>
      </c>
      <c r="BY309" s="7">
        <f t="shared" si="255"/>
        <v>0.13333333324408159</v>
      </c>
      <c r="BZ309" s="7" t="str">
        <f t="shared" si="256"/>
        <v/>
      </c>
      <c r="CA309" s="7" t="str">
        <f t="shared" si="257"/>
        <v/>
      </c>
      <c r="CB309" s="54"/>
      <c r="CC309" s="13"/>
      <c r="CD309" s="13"/>
      <c r="CE309" s="13"/>
      <c r="CF309" s="13"/>
      <c r="CG309" s="13"/>
      <c r="CH309" s="13"/>
      <c r="CI309" s="13"/>
      <c r="CJ309" s="13"/>
      <c r="CL309" s="21"/>
    </row>
    <row r="310" spans="2:90" ht="16.5" customHeight="1" thickBot="1" x14ac:dyDescent="0.3">
      <c r="B310" s="114" t="s">
        <v>106</v>
      </c>
      <c r="C310" s="114" t="s">
        <v>326</v>
      </c>
      <c r="D310" s="115">
        <v>5</v>
      </c>
      <c r="E310" s="117">
        <f t="shared" si="258"/>
        <v>44453</v>
      </c>
      <c r="F310" s="118">
        <f t="shared" si="259"/>
        <v>0.18055555555555555</v>
      </c>
      <c r="G310" s="22">
        <v>0.19791666666666666</v>
      </c>
      <c r="H310" s="5">
        <f t="shared" si="229"/>
        <v>0.41666666662786156</v>
      </c>
      <c r="I310" s="6">
        <f t="shared" si="230"/>
        <v>44453.180555555555</v>
      </c>
      <c r="J310" s="6">
        <f t="shared" si="231"/>
        <v>44453.197916666664</v>
      </c>
      <c r="K310" s="23" t="s">
        <v>17</v>
      </c>
      <c r="L310" s="3" t="str">
        <f t="shared" si="260"/>
        <v/>
      </c>
      <c r="M310" s="2">
        <f>IF(OR(K310="Rota",K310="Desliza"),(IF((MAX(N$36:N309))&gt;F$17,(MAX(N$36:N309)),F$17)),N309)</f>
        <v>8005</v>
      </c>
      <c r="N310" s="42">
        <v>8013</v>
      </c>
      <c r="O310" s="2">
        <f t="shared" si="261"/>
        <v>8</v>
      </c>
      <c r="P310" s="3">
        <f t="shared" si="262"/>
        <v>19.20000000178814</v>
      </c>
      <c r="Q310" s="24"/>
      <c r="R310" s="24"/>
      <c r="S310" s="24">
        <v>40</v>
      </c>
      <c r="T310" s="132">
        <f t="shared" si="222"/>
        <v>122.5</v>
      </c>
      <c r="U310" s="25">
        <v>20</v>
      </c>
      <c r="V310" s="25">
        <v>750</v>
      </c>
      <c r="W310" s="24">
        <v>18</v>
      </c>
      <c r="X310" s="26">
        <v>15</v>
      </c>
      <c r="Y310" s="25">
        <v>2100</v>
      </c>
      <c r="Z310" s="25">
        <v>2000</v>
      </c>
      <c r="AA310" s="3">
        <f t="shared" si="263"/>
        <v>100</v>
      </c>
      <c r="AB310" s="24"/>
      <c r="AC310" s="26"/>
      <c r="AD310" s="25"/>
      <c r="AE310" s="54"/>
      <c r="AF310" s="54" t="s">
        <v>150</v>
      </c>
      <c r="AG310" s="54"/>
      <c r="AH310" s="54"/>
      <c r="AI310" s="54"/>
      <c r="AJ310" s="54"/>
      <c r="AK310" s="25"/>
      <c r="AL310" s="54">
        <f t="shared" si="223"/>
        <v>14</v>
      </c>
      <c r="AM310" s="200">
        <f t="shared" si="224"/>
        <v>15</v>
      </c>
      <c r="AN310" s="201">
        <f t="shared" si="225"/>
        <v>14</v>
      </c>
      <c r="AO310" s="200" t="str">
        <f t="shared" si="232"/>
        <v/>
      </c>
      <c r="AP310" s="200" t="str">
        <f t="shared" si="226"/>
        <v/>
      </c>
      <c r="AQ310" s="200" t="str">
        <f t="shared" si="227"/>
        <v/>
      </c>
      <c r="AR310" s="200" t="str">
        <f t="shared" si="233"/>
        <v/>
      </c>
      <c r="AS310" s="200" t="str">
        <f t="shared" si="234"/>
        <v/>
      </c>
      <c r="AT310" s="200">
        <f t="shared" si="235"/>
        <v>8</v>
      </c>
      <c r="AU310" s="200">
        <f t="shared" si="236"/>
        <v>0.41666666662786156</v>
      </c>
      <c r="AV310" s="54">
        <v>0.54999999987194315</v>
      </c>
      <c r="AW310" s="200">
        <f t="shared" si="237"/>
        <v>14.545454548841173</v>
      </c>
      <c r="AX310" s="201" t="str">
        <f t="shared" si="238"/>
        <v/>
      </c>
      <c r="AY310" s="7">
        <f t="shared" si="239"/>
        <v>19.20000000178814</v>
      </c>
      <c r="AZ310" s="7" t="str">
        <f t="shared" si="240"/>
        <v/>
      </c>
      <c r="BA310" s="7">
        <f t="shared" si="241"/>
        <v>14.545454548841173</v>
      </c>
      <c r="BB310" s="7" t="str">
        <f t="shared" si="264"/>
        <v/>
      </c>
      <c r="BC310" s="7">
        <f t="shared" si="265"/>
        <v>8</v>
      </c>
      <c r="BD310" s="7" t="str">
        <f t="shared" si="266"/>
        <v/>
      </c>
      <c r="BE310" s="7" t="str">
        <f t="shared" si="267"/>
        <v/>
      </c>
      <c r="BF310" s="7" t="str">
        <f t="shared" si="220"/>
        <v/>
      </c>
      <c r="BG310" s="7">
        <f t="shared" si="221"/>
        <v>8</v>
      </c>
      <c r="BH310" s="7" t="str">
        <f t="shared" si="268"/>
        <v/>
      </c>
      <c r="BI310" s="7" t="str">
        <f t="shared" si="269"/>
        <v/>
      </c>
      <c r="BJ310" s="7" t="str">
        <f t="shared" si="270"/>
        <v/>
      </c>
      <c r="BK310" s="7" t="str">
        <f t="shared" si="242"/>
        <v/>
      </c>
      <c r="BL310" s="7" t="str">
        <f t="shared" si="243"/>
        <v/>
      </c>
      <c r="BM310" s="7" t="str">
        <f t="shared" si="244"/>
        <v/>
      </c>
      <c r="BN310" s="7" t="str">
        <f t="shared" si="245"/>
        <v/>
      </c>
      <c r="BO310" s="7" t="str">
        <f t="shared" si="246"/>
        <v/>
      </c>
      <c r="BP310" s="7" t="str">
        <f t="shared" si="247"/>
        <v/>
      </c>
      <c r="BQ310" s="7" t="str">
        <f t="shared" si="248"/>
        <v/>
      </c>
      <c r="BR310" s="7" t="str">
        <f t="shared" si="249"/>
        <v/>
      </c>
      <c r="BS310" s="7" t="str">
        <f t="shared" si="250"/>
        <v/>
      </c>
      <c r="BT310" s="7" t="str">
        <f t="shared" si="251"/>
        <v/>
      </c>
      <c r="BU310" s="7" t="str">
        <f t="shared" si="252"/>
        <v/>
      </c>
      <c r="BV310" s="7" t="str">
        <f t="shared" si="253"/>
        <v/>
      </c>
      <c r="BW310" s="7" t="str">
        <f t="shared" si="228"/>
        <v/>
      </c>
      <c r="BX310" s="7" t="str">
        <f t="shared" si="254"/>
        <v/>
      </c>
      <c r="BY310" s="7" t="str">
        <f t="shared" si="255"/>
        <v/>
      </c>
      <c r="BZ310" s="7" t="str">
        <f t="shared" si="256"/>
        <v/>
      </c>
      <c r="CA310" s="7" t="str">
        <f t="shared" si="257"/>
        <v/>
      </c>
      <c r="CB310" s="54"/>
      <c r="CC310" s="13"/>
      <c r="CD310" s="13"/>
      <c r="CE310" s="13"/>
      <c r="CF310" s="13"/>
      <c r="CG310" s="13"/>
      <c r="CH310" s="13"/>
      <c r="CI310" s="13"/>
      <c r="CJ310" s="13"/>
      <c r="CL310" s="21"/>
    </row>
    <row r="311" spans="2:90" ht="16.5" customHeight="1" thickBot="1" x14ac:dyDescent="0.3">
      <c r="B311" s="114" t="s">
        <v>106</v>
      </c>
      <c r="C311" s="114" t="s">
        <v>326</v>
      </c>
      <c r="D311" s="115">
        <v>5</v>
      </c>
      <c r="E311" s="117">
        <f t="shared" si="258"/>
        <v>44453</v>
      </c>
      <c r="F311" s="118">
        <f t="shared" si="259"/>
        <v>0.19791666666666666</v>
      </c>
      <c r="G311" s="22">
        <v>0.20833333333333334</v>
      </c>
      <c r="H311" s="5">
        <f t="shared" si="229"/>
        <v>0.25000000011641532</v>
      </c>
      <c r="I311" s="6">
        <f t="shared" si="230"/>
        <v>44453.197916666664</v>
      </c>
      <c r="J311" s="6">
        <f t="shared" si="231"/>
        <v>44453.208333333336</v>
      </c>
      <c r="K311" s="23" t="s">
        <v>21</v>
      </c>
      <c r="L311" s="3" t="str">
        <f t="shared" si="260"/>
        <v/>
      </c>
      <c r="M311" s="2">
        <f>IF(OR(K311="Rota",K311="Desliza"),(IF((MAX(N$36:N310))&gt;F$17,(MAX(N$36:N310)),F$17)),N310)</f>
        <v>8013</v>
      </c>
      <c r="N311" s="42">
        <v>8013</v>
      </c>
      <c r="O311" s="2">
        <f t="shared" si="261"/>
        <v>0</v>
      </c>
      <c r="P311" s="3" t="str">
        <f t="shared" si="262"/>
        <v/>
      </c>
      <c r="Q311" s="24"/>
      <c r="R311" s="24"/>
      <c r="S311" s="24"/>
      <c r="T311" s="132" t="str">
        <f t="shared" si="222"/>
        <v/>
      </c>
      <c r="U311" s="25"/>
      <c r="V311" s="25"/>
      <c r="W311" s="24"/>
      <c r="X311" s="26"/>
      <c r="Y311" s="25"/>
      <c r="Z311" s="25"/>
      <c r="AA311" s="3" t="str">
        <f t="shared" si="263"/>
        <v/>
      </c>
      <c r="AB311" s="24"/>
      <c r="AC311" s="26"/>
      <c r="AD311" s="25"/>
      <c r="AE311" s="54"/>
      <c r="AF311" s="54" t="s">
        <v>150</v>
      </c>
      <c r="AG311" s="54"/>
      <c r="AH311" s="54"/>
      <c r="AI311" s="54"/>
      <c r="AJ311" s="54"/>
      <c r="AK311" s="25" t="s">
        <v>315</v>
      </c>
      <c r="AL311" s="54" t="str">
        <f t="shared" si="223"/>
        <v/>
      </c>
      <c r="AM311" s="200" t="str">
        <f t="shared" si="224"/>
        <v/>
      </c>
      <c r="AN311" s="201" t="str">
        <f t="shared" si="225"/>
        <v/>
      </c>
      <c r="AO311" s="200" t="str">
        <f t="shared" si="232"/>
        <v/>
      </c>
      <c r="AP311" s="200" t="str">
        <f t="shared" si="226"/>
        <v/>
      </c>
      <c r="AQ311" s="200" t="str">
        <f t="shared" si="227"/>
        <v/>
      </c>
      <c r="AR311" s="200" t="str">
        <f t="shared" si="233"/>
        <v/>
      </c>
      <c r="AS311" s="200">
        <f t="shared" si="234"/>
        <v>0.06</v>
      </c>
      <c r="AT311" s="200" t="str">
        <f t="shared" si="235"/>
        <v/>
      </c>
      <c r="AU311" s="200">
        <f t="shared" si="236"/>
        <v>0.25000000011641532</v>
      </c>
      <c r="AV311" s="54" t="s">
        <v>216</v>
      </c>
      <c r="AW311" s="200" t="str">
        <f t="shared" si="237"/>
        <v/>
      </c>
      <c r="AX311" s="201" t="str">
        <f t="shared" si="238"/>
        <v/>
      </c>
      <c r="AY311" s="7" t="str">
        <f t="shared" si="239"/>
        <v/>
      </c>
      <c r="AZ311" s="7" t="str">
        <f t="shared" si="240"/>
        <v/>
      </c>
      <c r="BA311" s="7" t="str">
        <f t="shared" si="241"/>
        <v/>
      </c>
      <c r="BB311" s="7" t="str">
        <f t="shared" si="264"/>
        <v/>
      </c>
      <c r="BC311" s="7" t="str">
        <f t="shared" si="265"/>
        <v/>
      </c>
      <c r="BD311" s="7" t="str">
        <f t="shared" si="266"/>
        <v/>
      </c>
      <c r="BE311" s="7" t="str">
        <f t="shared" si="267"/>
        <v/>
      </c>
      <c r="BF311" s="7" t="str">
        <f t="shared" si="220"/>
        <v/>
      </c>
      <c r="BG311" s="7" t="str">
        <f t="shared" si="221"/>
        <v/>
      </c>
      <c r="BH311" s="7" t="str">
        <f t="shared" si="268"/>
        <v/>
      </c>
      <c r="BI311" s="7" t="str">
        <f t="shared" si="269"/>
        <v/>
      </c>
      <c r="BJ311" s="7" t="str">
        <f t="shared" si="270"/>
        <v/>
      </c>
      <c r="BK311" s="7" t="str">
        <f t="shared" si="242"/>
        <v/>
      </c>
      <c r="BL311" s="7" t="str">
        <f t="shared" si="243"/>
        <v/>
      </c>
      <c r="BM311" s="7" t="str">
        <f t="shared" si="244"/>
        <v/>
      </c>
      <c r="BN311" s="7" t="str">
        <f t="shared" si="245"/>
        <v/>
      </c>
      <c r="BO311" s="7" t="str">
        <f t="shared" si="246"/>
        <v/>
      </c>
      <c r="BP311" s="7" t="str">
        <f t="shared" si="247"/>
        <v/>
      </c>
      <c r="BQ311" s="7" t="str">
        <f t="shared" si="248"/>
        <v/>
      </c>
      <c r="BR311" s="7" t="str">
        <f t="shared" si="249"/>
        <v/>
      </c>
      <c r="BS311" s="7" t="str">
        <f t="shared" si="250"/>
        <v/>
      </c>
      <c r="BT311" s="7" t="str">
        <f t="shared" si="251"/>
        <v/>
      </c>
      <c r="BU311" s="7" t="str">
        <f t="shared" si="252"/>
        <v/>
      </c>
      <c r="BV311" s="7" t="str">
        <f t="shared" si="253"/>
        <v/>
      </c>
      <c r="BW311" s="7" t="str">
        <f t="shared" si="228"/>
        <v/>
      </c>
      <c r="BX311" s="7" t="str">
        <f t="shared" si="254"/>
        <v/>
      </c>
      <c r="BY311" s="7">
        <f t="shared" si="255"/>
        <v>0.25000000011641532</v>
      </c>
      <c r="BZ311" s="7" t="str">
        <f t="shared" si="256"/>
        <v/>
      </c>
      <c r="CA311" s="7" t="str">
        <f t="shared" si="257"/>
        <v/>
      </c>
      <c r="CB311" s="54"/>
      <c r="CC311" s="13"/>
      <c r="CD311" s="13"/>
      <c r="CE311" s="13"/>
      <c r="CF311" s="13"/>
      <c r="CG311" s="13"/>
      <c r="CH311" s="13"/>
      <c r="CI311" s="13"/>
      <c r="CJ311" s="13"/>
      <c r="CL311" s="21"/>
    </row>
    <row r="312" spans="2:90" ht="16.5" customHeight="1" thickBot="1" x14ac:dyDescent="0.3">
      <c r="B312" s="114" t="s">
        <v>106</v>
      </c>
      <c r="C312" s="114" t="s">
        <v>326</v>
      </c>
      <c r="D312" s="115">
        <v>5</v>
      </c>
      <c r="E312" s="117">
        <f t="shared" si="258"/>
        <v>44453</v>
      </c>
      <c r="F312" s="118">
        <f t="shared" si="259"/>
        <v>0.20833333333333334</v>
      </c>
      <c r="G312" s="22">
        <v>0.22013888888888888</v>
      </c>
      <c r="H312" s="5">
        <f t="shared" si="229"/>
        <v>0.28333333320915699</v>
      </c>
      <c r="I312" s="6">
        <f t="shared" si="230"/>
        <v>44453.208333333336</v>
      </c>
      <c r="J312" s="6">
        <f t="shared" si="231"/>
        <v>44453.220138888886</v>
      </c>
      <c r="K312" s="23" t="s">
        <v>17</v>
      </c>
      <c r="L312" s="3" t="str">
        <f t="shared" si="260"/>
        <v/>
      </c>
      <c r="M312" s="2">
        <f>IF(OR(K312="Rota",K312="Desliza"),(IF((MAX(N$36:N311))&gt;F$17,(MAX(N$36:N311)),F$17)),N311)</f>
        <v>8013</v>
      </c>
      <c r="N312" s="42">
        <v>8020</v>
      </c>
      <c r="O312" s="2">
        <f t="shared" si="261"/>
        <v>7</v>
      </c>
      <c r="P312" s="3">
        <f t="shared" si="262"/>
        <v>24.70588236376901</v>
      </c>
      <c r="Q312" s="24"/>
      <c r="R312" s="24"/>
      <c r="S312" s="24">
        <v>40</v>
      </c>
      <c r="T312" s="132">
        <f t="shared" si="222"/>
        <v>122.5</v>
      </c>
      <c r="U312" s="25">
        <v>18</v>
      </c>
      <c r="V312" s="25">
        <v>750</v>
      </c>
      <c r="W312" s="24">
        <v>18</v>
      </c>
      <c r="X312" s="26">
        <v>15</v>
      </c>
      <c r="Y312" s="25">
        <v>2100</v>
      </c>
      <c r="Z312" s="25">
        <v>2000</v>
      </c>
      <c r="AA312" s="3">
        <f t="shared" si="263"/>
        <v>100</v>
      </c>
      <c r="AB312" s="24"/>
      <c r="AC312" s="26"/>
      <c r="AD312" s="25"/>
      <c r="AE312" s="54"/>
      <c r="AF312" s="54" t="s">
        <v>150</v>
      </c>
      <c r="AG312" s="54"/>
      <c r="AH312" s="54"/>
      <c r="AI312" s="54"/>
      <c r="AJ312" s="54"/>
      <c r="AK312" s="25"/>
      <c r="AL312" s="54">
        <f t="shared" si="223"/>
        <v>14</v>
      </c>
      <c r="AM312" s="200">
        <f t="shared" si="224"/>
        <v>15</v>
      </c>
      <c r="AN312" s="201">
        <f t="shared" si="225"/>
        <v>14</v>
      </c>
      <c r="AO312" s="200" t="str">
        <f t="shared" si="232"/>
        <v/>
      </c>
      <c r="AP312" s="200" t="str">
        <f t="shared" si="226"/>
        <v/>
      </c>
      <c r="AQ312" s="200" t="str">
        <f t="shared" si="227"/>
        <v/>
      </c>
      <c r="AR312" s="200" t="str">
        <f t="shared" si="233"/>
        <v/>
      </c>
      <c r="AS312" s="200" t="str">
        <f t="shared" si="234"/>
        <v/>
      </c>
      <c r="AT312" s="200">
        <f t="shared" si="235"/>
        <v>7</v>
      </c>
      <c r="AU312" s="200">
        <f t="shared" si="236"/>
        <v>0.28333333320915699</v>
      </c>
      <c r="AV312" s="54">
        <v>0.53333333332557231</v>
      </c>
      <c r="AW312" s="200">
        <f t="shared" si="237"/>
        <v>13.125000000190994</v>
      </c>
      <c r="AX312" s="201" t="str">
        <f t="shared" si="238"/>
        <v/>
      </c>
      <c r="AY312" s="7">
        <f t="shared" si="239"/>
        <v>24.70588236376901</v>
      </c>
      <c r="AZ312" s="7" t="str">
        <f t="shared" si="240"/>
        <v/>
      </c>
      <c r="BA312" s="7">
        <f t="shared" si="241"/>
        <v>13.125000000190994</v>
      </c>
      <c r="BB312" s="7" t="str">
        <f t="shared" si="264"/>
        <v/>
      </c>
      <c r="BC312" s="7">
        <f t="shared" si="265"/>
        <v>7</v>
      </c>
      <c r="BD312" s="7" t="str">
        <f t="shared" si="266"/>
        <v/>
      </c>
      <c r="BE312" s="7" t="str">
        <f t="shared" si="267"/>
        <v/>
      </c>
      <c r="BF312" s="7" t="str">
        <f t="shared" si="220"/>
        <v/>
      </c>
      <c r="BG312" s="7">
        <f t="shared" si="221"/>
        <v>7</v>
      </c>
      <c r="BH312" s="7" t="str">
        <f t="shared" si="268"/>
        <v/>
      </c>
      <c r="BI312" s="7" t="str">
        <f t="shared" si="269"/>
        <v/>
      </c>
      <c r="BJ312" s="7" t="str">
        <f t="shared" si="270"/>
        <v/>
      </c>
      <c r="BK312" s="7" t="str">
        <f t="shared" si="242"/>
        <v/>
      </c>
      <c r="BL312" s="7" t="str">
        <f t="shared" si="243"/>
        <v/>
      </c>
      <c r="BM312" s="7" t="str">
        <f t="shared" si="244"/>
        <v/>
      </c>
      <c r="BN312" s="7" t="str">
        <f t="shared" si="245"/>
        <v/>
      </c>
      <c r="BO312" s="7" t="str">
        <f t="shared" si="246"/>
        <v/>
      </c>
      <c r="BP312" s="7" t="str">
        <f t="shared" si="247"/>
        <v/>
      </c>
      <c r="BQ312" s="7" t="str">
        <f t="shared" si="248"/>
        <v/>
      </c>
      <c r="BR312" s="7" t="str">
        <f t="shared" si="249"/>
        <v/>
      </c>
      <c r="BS312" s="7" t="str">
        <f t="shared" si="250"/>
        <v/>
      </c>
      <c r="BT312" s="7" t="str">
        <f t="shared" si="251"/>
        <v/>
      </c>
      <c r="BU312" s="7" t="str">
        <f t="shared" si="252"/>
        <v/>
      </c>
      <c r="BV312" s="7" t="str">
        <f t="shared" si="253"/>
        <v/>
      </c>
      <c r="BW312" s="7" t="str">
        <f t="shared" si="228"/>
        <v/>
      </c>
      <c r="BX312" s="7" t="str">
        <f t="shared" si="254"/>
        <v/>
      </c>
      <c r="BY312" s="7" t="str">
        <f t="shared" si="255"/>
        <v/>
      </c>
      <c r="BZ312" s="7" t="str">
        <f t="shared" si="256"/>
        <v/>
      </c>
      <c r="CA312" s="7" t="str">
        <f t="shared" si="257"/>
        <v/>
      </c>
      <c r="CB312" s="54"/>
      <c r="CC312" s="13"/>
      <c r="CD312" s="13"/>
      <c r="CE312" s="13"/>
      <c r="CF312" s="13"/>
      <c r="CG312" s="13"/>
      <c r="CH312" s="13"/>
      <c r="CI312" s="13"/>
      <c r="CJ312" s="13"/>
      <c r="CL312" s="21"/>
    </row>
    <row r="313" spans="2:90" ht="16.5" customHeight="1" thickBot="1" x14ac:dyDescent="0.3">
      <c r="B313" s="114" t="s">
        <v>106</v>
      </c>
      <c r="C313" s="114" t="s">
        <v>326</v>
      </c>
      <c r="D313" s="115">
        <v>5</v>
      </c>
      <c r="E313" s="117">
        <f t="shared" si="258"/>
        <v>44453</v>
      </c>
      <c r="F313" s="118">
        <f t="shared" si="259"/>
        <v>0.22013888888888888</v>
      </c>
      <c r="G313" s="22">
        <v>0.22569444444444445</v>
      </c>
      <c r="H313" s="5">
        <f t="shared" si="229"/>
        <v>0.13333333341870457</v>
      </c>
      <c r="I313" s="6">
        <f t="shared" si="230"/>
        <v>44453.220138888886</v>
      </c>
      <c r="J313" s="6">
        <f t="shared" si="231"/>
        <v>44453.225694444445</v>
      </c>
      <c r="K313" s="23" t="s">
        <v>20</v>
      </c>
      <c r="L313" s="3" t="str">
        <f t="shared" si="260"/>
        <v/>
      </c>
      <c r="M313" s="2">
        <f>IF(OR(K313="Rota",K313="Desliza"),(IF((MAX(N$36:N312))&gt;F$17,(MAX(N$36:N312)),F$17)),N312)</f>
        <v>8020</v>
      </c>
      <c r="N313" s="42">
        <v>8020</v>
      </c>
      <c r="O313" s="2">
        <f t="shared" si="261"/>
        <v>0</v>
      </c>
      <c r="P313" s="3" t="str">
        <f t="shared" si="262"/>
        <v/>
      </c>
      <c r="Q313" s="24"/>
      <c r="R313" s="24"/>
      <c r="S313" s="24"/>
      <c r="T313" s="132" t="str">
        <f t="shared" si="222"/>
        <v/>
      </c>
      <c r="U313" s="25"/>
      <c r="V313" s="25"/>
      <c r="W313" s="24"/>
      <c r="X313" s="26"/>
      <c r="Y313" s="25"/>
      <c r="Z313" s="25"/>
      <c r="AA313" s="3" t="str">
        <f t="shared" si="263"/>
        <v/>
      </c>
      <c r="AB313" s="24"/>
      <c r="AC313" s="26"/>
      <c r="AD313" s="25"/>
      <c r="AE313" s="54"/>
      <c r="AF313" s="54" t="s">
        <v>150</v>
      </c>
      <c r="AG313" s="54"/>
      <c r="AH313" s="54"/>
      <c r="AI313" s="54"/>
      <c r="AJ313" s="54"/>
      <c r="AK313" s="25" t="s">
        <v>327</v>
      </c>
      <c r="AL313" s="54" t="str">
        <f t="shared" si="223"/>
        <v/>
      </c>
      <c r="AM313" s="200" t="str">
        <f t="shared" si="224"/>
        <v/>
      </c>
      <c r="AN313" s="201" t="str">
        <f t="shared" si="225"/>
        <v/>
      </c>
      <c r="AO313" s="200" t="str">
        <f t="shared" si="232"/>
        <v/>
      </c>
      <c r="AP313" s="200" t="str">
        <f t="shared" si="226"/>
        <v/>
      </c>
      <c r="AQ313" s="200" t="str">
        <f t="shared" si="227"/>
        <v/>
      </c>
      <c r="AR313" s="200" t="str">
        <f t="shared" si="233"/>
        <v/>
      </c>
      <c r="AS313" s="200" t="str">
        <f t="shared" si="234"/>
        <v/>
      </c>
      <c r="AT313" s="200" t="str">
        <f t="shared" si="235"/>
        <v/>
      </c>
      <c r="AU313" s="200" t="str">
        <f t="shared" si="236"/>
        <v/>
      </c>
      <c r="AV313" s="54" t="s">
        <v>216</v>
      </c>
      <c r="AW313" s="200" t="str">
        <f t="shared" si="237"/>
        <v/>
      </c>
      <c r="AX313" s="201" t="str">
        <f t="shared" si="238"/>
        <v/>
      </c>
      <c r="AY313" s="7" t="str">
        <f t="shared" si="239"/>
        <v/>
      </c>
      <c r="AZ313" s="7" t="str">
        <f t="shared" si="240"/>
        <v/>
      </c>
      <c r="BA313" s="7" t="str">
        <f t="shared" si="241"/>
        <v/>
      </c>
      <c r="BB313" s="7" t="str">
        <f t="shared" si="264"/>
        <v/>
      </c>
      <c r="BC313" s="7" t="str">
        <f t="shared" si="265"/>
        <v/>
      </c>
      <c r="BD313" s="7" t="str">
        <f t="shared" si="266"/>
        <v/>
      </c>
      <c r="BE313" s="7" t="str">
        <f t="shared" si="267"/>
        <v/>
      </c>
      <c r="BF313" s="7" t="str">
        <f t="shared" si="220"/>
        <v/>
      </c>
      <c r="BG313" s="7" t="str">
        <f t="shared" si="221"/>
        <v/>
      </c>
      <c r="BH313" s="7" t="str">
        <f t="shared" si="268"/>
        <v/>
      </c>
      <c r="BI313" s="7" t="str">
        <f t="shared" si="269"/>
        <v/>
      </c>
      <c r="BJ313" s="7" t="str">
        <f t="shared" si="270"/>
        <v/>
      </c>
      <c r="BK313" s="7" t="str">
        <f t="shared" si="242"/>
        <v/>
      </c>
      <c r="BL313" s="7" t="str">
        <f t="shared" si="243"/>
        <v/>
      </c>
      <c r="BM313" s="7" t="str">
        <f t="shared" si="244"/>
        <v/>
      </c>
      <c r="BN313" s="7" t="str">
        <f t="shared" si="245"/>
        <v/>
      </c>
      <c r="BO313" s="7" t="str">
        <f t="shared" si="246"/>
        <v/>
      </c>
      <c r="BP313" s="7" t="str">
        <f t="shared" si="247"/>
        <v/>
      </c>
      <c r="BQ313" s="7" t="str">
        <f t="shared" si="248"/>
        <v/>
      </c>
      <c r="BR313" s="7" t="str">
        <f t="shared" si="249"/>
        <v/>
      </c>
      <c r="BS313" s="7" t="str">
        <f t="shared" si="250"/>
        <v/>
      </c>
      <c r="BT313" s="7" t="str">
        <f t="shared" si="251"/>
        <v/>
      </c>
      <c r="BU313" s="7" t="str">
        <f t="shared" si="252"/>
        <v/>
      </c>
      <c r="BV313" s="7" t="str">
        <f t="shared" si="253"/>
        <v/>
      </c>
      <c r="BW313" s="7" t="str">
        <f t="shared" si="228"/>
        <v/>
      </c>
      <c r="BX313" s="7" t="str">
        <f t="shared" si="254"/>
        <v/>
      </c>
      <c r="BY313" s="7" t="str">
        <f t="shared" si="255"/>
        <v/>
      </c>
      <c r="BZ313" s="7" t="str">
        <f t="shared" si="256"/>
        <v/>
      </c>
      <c r="CA313" s="7" t="str">
        <f t="shared" si="257"/>
        <v/>
      </c>
      <c r="CB313" s="54"/>
      <c r="CC313" s="13"/>
      <c r="CD313" s="13"/>
      <c r="CE313" s="13"/>
      <c r="CF313" s="13"/>
      <c r="CG313" s="13"/>
      <c r="CH313" s="13"/>
      <c r="CI313" s="13"/>
      <c r="CJ313" s="13"/>
      <c r="CL313" s="21"/>
    </row>
    <row r="314" spans="2:90" ht="16.5" customHeight="1" thickBot="1" x14ac:dyDescent="0.3">
      <c r="B314" s="114" t="s">
        <v>106</v>
      </c>
      <c r="C314" s="114" t="s">
        <v>326</v>
      </c>
      <c r="D314" s="115">
        <v>5</v>
      </c>
      <c r="E314" s="117">
        <f t="shared" si="258"/>
        <v>44453</v>
      </c>
      <c r="F314" s="118">
        <f t="shared" si="259"/>
        <v>0.22569444444444445</v>
      </c>
      <c r="G314" s="22">
        <v>0.25</v>
      </c>
      <c r="H314" s="5">
        <f t="shared" si="229"/>
        <v>0.58333333331393078</v>
      </c>
      <c r="I314" s="6">
        <f t="shared" si="230"/>
        <v>44453.225694444445</v>
      </c>
      <c r="J314" s="6">
        <f t="shared" si="231"/>
        <v>44453.25</v>
      </c>
      <c r="K314" s="23" t="s">
        <v>17</v>
      </c>
      <c r="L314" s="3" t="str">
        <f t="shared" si="260"/>
        <v/>
      </c>
      <c r="M314" s="2">
        <f>IF(OR(K314="Rota",K314="Desliza"),(IF((MAX(N$36:N313))&gt;F$17,(MAX(N$36:N313)),F$17)),N313)</f>
        <v>8020</v>
      </c>
      <c r="N314" s="42">
        <v>8030</v>
      </c>
      <c r="O314" s="2">
        <f t="shared" si="261"/>
        <v>10</v>
      </c>
      <c r="P314" s="3">
        <f t="shared" si="262"/>
        <v>17.142857143427339</v>
      </c>
      <c r="Q314" s="24"/>
      <c r="R314" s="24"/>
      <c r="S314" s="24">
        <v>40</v>
      </c>
      <c r="T314" s="132">
        <f t="shared" si="222"/>
        <v>122.5</v>
      </c>
      <c r="U314" s="25">
        <v>20</v>
      </c>
      <c r="V314" s="25">
        <v>750</v>
      </c>
      <c r="W314" s="24">
        <v>18</v>
      </c>
      <c r="X314" s="26">
        <v>15</v>
      </c>
      <c r="Y314" s="25">
        <v>2100</v>
      </c>
      <c r="Z314" s="25">
        <v>2000</v>
      </c>
      <c r="AA314" s="3">
        <f t="shared" si="263"/>
        <v>100</v>
      </c>
      <c r="AB314" s="24">
        <v>190</v>
      </c>
      <c r="AC314" s="26">
        <v>300</v>
      </c>
      <c r="AD314" s="25">
        <v>240</v>
      </c>
      <c r="AE314" s="54"/>
      <c r="AF314" s="54" t="s">
        <v>150</v>
      </c>
      <c r="AG314" s="54"/>
      <c r="AH314" s="54"/>
      <c r="AI314" s="54"/>
      <c r="AJ314" s="54"/>
      <c r="AK314" s="25"/>
      <c r="AL314" s="54">
        <f t="shared" si="223"/>
        <v>14</v>
      </c>
      <c r="AM314" s="200">
        <f t="shared" si="224"/>
        <v>15</v>
      </c>
      <c r="AN314" s="201">
        <f t="shared" si="225"/>
        <v>14</v>
      </c>
      <c r="AO314" s="200" t="str">
        <f t="shared" si="232"/>
        <v/>
      </c>
      <c r="AP314" s="200" t="str">
        <f t="shared" si="226"/>
        <v/>
      </c>
      <c r="AQ314" s="200" t="str">
        <f t="shared" si="227"/>
        <v/>
      </c>
      <c r="AR314" s="200" t="str">
        <f t="shared" si="233"/>
        <v/>
      </c>
      <c r="AS314" s="200" t="str">
        <f t="shared" si="234"/>
        <v/>
      </c>
      <c r="AT314" s="200">
        <f t="shared" si="235"/>
        <v>10</v>
      </c>
      <c r="AU314" s="200">
        <f t="shared" si="236"/>
        <v>0.58333333331393078</v>
      </c>
      <c r="AV314" s="54">
        <v>0.58333333331393078</v>
      </c>
      <c r="AW314" s="200">
        <f t="shared" si="237"/>
        <v>17.142857143427339</v>
      </c>
      <c r="AX314" s="201" t="str">
        <f t="shared" si="238"/>
        <v/>
      </c>
      <c r="AY314" s="7">
        <f t="shared" si="239"/>
        <v>17.142857143427339</v>
      </c>
      <c r="AZ314" s="7" t="str">
        <f t="shared" si="240"/>
        <v/>
      </c>
      <c r="BA314" s="7">
        <f t="shared" si="241"/>
        <v>17.142857143427339</v>
      </c>
      <c r="BB314" s="7" t="str">
        <f t="shared" si="264"/>
        <v/>
      </c>
      <c r="BC314" s="7">
        <f t="shared" si="265"/>
        <v>10</v>
      </c>
      <c r="BD314" s="7" t="str">
        <f t="shared" si="266"/>
        <v/>
      </c>
      <c r="BE314" s="7" t="str">
        <f t="shared" si="267"/>
        <v/>
      </c>
      <c r="BF314" s="7" t="str">
        <f t="shared" si="220"/>
        <v/>
      </c>
      <c r="BG314" s="7">
        <f t="shared" si="221"/>
        <v>10</v>
      </c>
      <c r="BH314" s="7" t="str">
        <f t="shared" si="268"/>
        <v/>
      </c>
      <c r="BI314" s="7" t="str">
        <f t="shared" si="269"/>
        <v/>
      </c>
      <c r="BJ314" s="7" t="str">
        <f t="shared" si="270"/>
        <v/>
      </c>
      <c r="BK314" s="7" t="str">
        <f t="shared" si="242"/>
        <v/>
      </c>
      <c r="BL314" s="7" t="str">
        <f t="shared" si="243"/>
        <v/>
      </c>
      <c r="BM314" s="7" t="str">
        <f t="shared" si="244"/>
        <v/>
      </c>
      <c r="BN314" s="7" t="str">
        <f t="shared" si="245"/>
        <v/>
      </c>
      <c r="BO314" s="7" t="str">
        <f t="shared" si="246"/>
        <v/>
      </c>
      <c r="BP314" s="7" t="str">
        <f t="shared" si="247"/>
        <v/>
      </c>
      <c r="BQ314" s="7" t="str">
        <f t="shared" si="248"/>
        <v/>
      </c>
      <c r="BR314" s="7" t="str">
        <f t="shared" si="249"/>
        <v/>
      </c>
      <c r="BS314" s="7" t="str">
        <f t="shared" si="250"/>
        <v/>
      </c>
      <c r="BT314" s="7" t="str">
        <f t="shared" si="251"/>
        <v/>
      </c>
      <c r="BU314" s="7" t="str">
        <f t="shared" si="252"/>
        <v/>
      </c>
      <c r="BV314" s="7" t="str">
        <f t="shared" si="253"/>
        <v/>
      </c>
      <c r="BW314" s="7" t="str">
        <f t="shared" si="228"/>
        <v/>
      </c>
      <c r="BX314" s="7" t="str">
        <f t="shared" si="254"/>
        <v/>
      </c>
      <c r="BY314" s="7" t="str">
        <f t="shared" si="255"/>
        <v/>
      </c>
      <c r="BZ314" s="7" t="str">
        <f t="shared" si="256"/>
        <v/>
      </c>
      <c r="CA314" s="7" t="str">
        <f t="shared" si="257"/>
        <v/>
      </c>
      <c r="CB314" s="54"/>
      <c r="CC314" s="13"/>
      <c r="CD314" s="13"/>
      <c r="CE314" s="13"/>
      <c r="CF314" s="13"/>
      <c r="CG314" s="13"/>
      <c r="CH314" s="13"/>
      <c r="CI314" s="13"/>
      <c r="CJ314" s="13"/>
      <c r="CL314" s="21"/>
    </row>
    <row r="315" spans="2:90" ht="16.5" customHeight="1" thickBot="1" x14ac:dyDescent="0.3">
      <c r="B315" s="114" t="s">
        <v>106</v>
      </c>
      <c r="C315" s="114" t="s">
        <v>326</v>
      </c>
      <c r="D315" s="115">
        <v>5</v>
      </c>
      <c r="E315" s="117">
        <f t="shared" si="258"/>
        <v>44453</v>
      </c>
      <c r="F315" s="118">
        <f t="shared" si="259"/>
        <v>0.25</v>
      </c>
      <c r="G315" s="22">
        <v>0.25208333333333333</v>
      </c>
      <c r="H315" s="5">
        <f t="shared" si="229"/>
        <v>4.9999999988358468E-2</v>
      </c>
      <c r="I315" s="6">
        <f t="shared" si="230"/>
        <v>44453.25</v>
      </c>
      <c r="J315" s="6">
        <f t="shared" si="231"/>
        <v>44453.252083333333</v>
      </c>
      <c r="K315" s="23" t="s">
        <v>21</v>
      </c>
      <c r="L315" s="3" t="str">
        <f t="shared" si="260"/>
        <v/>
      </c>
      <c r="M315" s="2">
        <f>IF(OR(K315="Rota",K315="Desliza"),(IF((MAX(N$36:N314))&gt;F$17,(MAX(N$36:N314)),F$17)),N314)</f>
        <v>8030</v>
      </c>
      <c r="N315" s="42">
        <v>8030</v>
      </c>
      <c r="O315" s="2">
        <f t="shared" si="261"/>
        <v>0</v>
      </c>
      <c r="P315" s="3" t="str">
        <f t="shared" si="262"/>
        <v/>
      </c>
      <c r="Q315" s="24"/>
      <c r="R315" s="24"/>
      <c r="S315" s="24"/>
      <c r="T315" s="132" t="str">
        <f t="shared" si="222"/>
        <v/>
      </c>
      <c r="U315" s="25"/>
      <c r="V315" s="25"/>
      <c r="W315" s="24"/>
      <c r="X315" s="26"/>
      <c r="Y315" s="25"/>
      <c r="Z315" s="25"/>
      <c r="AA315" s="3" t="str">
        <f t="shared" si="263"/>
        <v/>
      </c>
      <c r="AB315" s="24"/>
      <c r="AC315" s="26"/>
      <c r="AD315" s="25"/>
      <c r="AE315" s="54"/>
      <c r="AF315" s="54" t="s">
        <v>149</v>
      </c>
      <c r="AG315" s="54"/>
      <c r="AH315" s="54"/>
      <c r="AI315" s="54"/>
      <c r="AJ315" s="54"/>
      <c r="AK315" s="25"/>
      <c r="AL315" s="54" t="str">
        <f t="shared" si="223"/>
        <v/>
      </c>
      <c r="AM315" s="200" t="str">
        <f t="shared" si="224"/>
        <v/>
      </c>
      <c r="AN315" s="201" t="str">
        <f t="shared" si="225"/>
        <v/>
      </c>
      <c r="AO315" s="200" t="str">
        <f t="shared" si="232"/>
        <v/>
      </c>
      <c r="AP315" s="200" t="str">
        <f t="shared" si="226"/>
        <v/>
      </c>
      <c r="AQ315" s="200" t="str">
        <f t="shared" si="227"/>
        <v/>
      </c>
      <c r="AR315" s="200" t="str">
        <f t="shared" si="233"/>
        <v/>
      </c>
      <c r="AS315" s="200">
        <f t="shared" si="234"/>
        <v>0.06</v>
      </c>
      <c r="AT315" s="200" t="str">
        <f t="shared" si="235"/>
        <v/>
      </c>
      <c r="AU315" s="200">
        <f t="shared" si="236"/>
        <v>4.9999999988358468E-2</v>
      </c>
      <c r="AV315" s="54" t="s">
        <v>216</v>
      </c>
      <c r="AW315" s="200" t="str">
        <f t="shared" si="237"/>
        <v/>
      </c>
      <c r="AX315" s="201" t="str">
        <f t="shared" si="238"/>
        <v/>
      </c>
      <c r="AY315" s="7" t="str">
        <f t="shared" si="239"/>
        <v/>
      </c>
      <c r="AZ315" s="7" t="str">
        <f t="shared" si="240"/>
        <v/>
      </c>
      <c r="BA315" s="7" t="str">
        <f t="shared" si="241"/>
        <v/>
      </c>
      <c r="BB315" s="7" t="str">
        <f t="shared" si="264"/>
        <v/>
      </c>
      <c r="BC315" s="7" t="str">
        <f t="shared" si="265"/>
        <v/>
      </c>
      <c r="BD315" s="7" t="str">
        <f t="shared" si="266"/>
        <v/>
      </c>
      <c r="BE315" s="7" t="str">
        <f t="shared" si="267"/>
        <v/>
      </c>
      <c r="BF315" s="7" t="str">
        <f t="shared" si="220"/>
        <v/>
      </c>
      <c r="BG315" s="7" t="str">
        <f t="shared" si="221"/>
        <v/>
      </c>
      <c r="BH315" s="7" t="str">
        <f t="shared" si="268"/>
        <v/>
      </c>
      <c r="BI315" s="7" t="str">
        <f t="shared" si="269"/>
        <v/>
      </c>
      <c r="BJ315" s="7" t="str">
        <f t="shared" si="270"/>
        <v/>
      </c>
      <c r="BK315" s="7" t="str">
        <f t="shared" si="242"/>
        <v/>
      </c>
      <c r="BL315" s="7" t="str">
        <f t="shared" si="243"/>
        <v/>
      </c>
      <c r="BM315" s="7" t="str">
        <f t="shared" si="244"/>
        <v/>
      </c>
      <c r="BN315" s="7" t="str">
        <f t="shared" si="245"/>
        <v/>
      </c>
      <c r="BO315" s="7" t="str">
        <f t="shared" si="246"/>
        <v/>
      </c>
      <c r="BP315" s="7" t="str">
        <f t="shared" si="247"/>
        <v/>
      </c>
      <c r="BQ315" s="7" t="str">
        <f t="shared" si="248"/>
        <v/>
      </c>
      <c r="BR315" s="7" t="str">
        <f t="shared" si="249"/>
        <v/>
      </c>
      <c r="BS315" s="7" t="str">
        <f t="shared" si="250"/>
        <v/>
      </c>
      <c r="BT315" s="7" t="str">
        <f t="shared" si="251"/>
        <v/>
      </c>
      <c r="BU315" s="7" t="str">
        <f t="shared" si="252"/>
        <v/>
      </c>
      <c r="BV315" s="7" t="str">
        <f t="shared" si="253"/>
        <v/>
      </c>
      <c r="BW315" s="7" t="str">
        <f t="shared" si="228"/>
        <v/>
      </c>
      <c r="BX315" s="7">
        <f t="shared" si="254"/>
        <v>4.9999999988358468E-2</v>
      </c>
      <c r="BY315" s="7" t="str">
        <f t="shared" si="255"/>
        <v/>
      </c>
      <c r="BZ315" s="7" t="str">
        <f t="shared" si="256"/>
        <v/>
      </c>
      <c r="CA315" s="7" t="str">
        <f t="shared" si="257"/>
        <v/>
      </c>
      <c r="CB315" s="54"/>
      <c r="CC315" s="13"/>
      <c r="CD315" s="13"/>
      <c r="CE315" s="13"/>
      <c r="CF315" s="13"/>
      <c r="CG315" s="13"/>
      <c r="CH315" s="13"/>
      <c r="CI315" s="13"/>
      <c r="CJ315" s="13"/>
      <c r="CL315" s="21"/>
    </row>
    <row r="316" spans="2:90" ht="16.5" customHeight="1" thickBot="1" x14ac:dyDescent="0.3">
      <c r="B316" s="114" t="s">
        <v>106</v>
      </c>
      <c r="C316" s="114" t="s">
        <v>326</v>
      </c>
      <c r="D316" s="115">
        <v>5</v>
      </c>
      <c r="E316" s="117">
        <f t="shared" si="258"/>
        <v>44453</v>
      </c>
      <c r="F316" s="118">
        <f t="shared" si="259"/>
        <v>0.25208333333333333</v>
      </c>
      <c r="G316" s="22">
        <v>0.29930555555555555</v>
      </c>
      <c r="H316" s="5">
        <f t="shared" si="229"/>
        <v>1.1333333333604969</v>
      </c>
      <c r="I316" s="6">
        <f t="shared" si="230"/>
        <v>44453.252083333333</v>
      </c>
      <c r="J316" s="6">
        <f t="shared" si="231"/>
        <v>44453.299305555556</v>
      </c>
      <c r="K316" s="23" t="s">
        <v>17</v>
      </c>
      <c r="L316" s="3" t="str">
        <f t="shared" si="260"/>
        <v/>
      </c>
      <c r="M316" s="2">
        <f>IF(OR(K316="Rota",K316="Desliza"),(IF((MAX(N$36:N315))&gt;F$17,(MAX(N$36:N315)),F$17)),N315)</f>
        <v>8030</v>
      </c>
      <c r="N316" s="42">
        <v>8040</v>
      </c>
      <c r="O316" s="2">
        <f t="shared" si="261"/>
        <v>10</v>
      </c>
      <c r="P316" s="3">
        <f t="shared" si="262"/>
        <v>8.8235294115532241</v>
      </c>
      <c r="Q316" s="24"/>
      <c r="R316" s="24"/>
      <c r="S316" s="24">
        <v>45</v>
      </c>
      <c r="T316" s="132">
        <f t="shared" si="222"/>
        <v>127.5</v>
      </c>
      <c r="U316" s="25">
        <v>17</v>
      </c>
      <c r="V316" s="25">
        <v>750</v>
      </c>
      <c r="W316" s="24">
        <v>18</v>
      </c>
      <c r="X316" s="26">
        <v>15</v>
      </c>
      <c r="Y316" s="25">
        <v>2000</v>
      </c>
      <c r="Z316" s="25">
        <v>1867</v>
      </c>
      <c r="AA316" s="3">
        <f t="shared" si="263"/>
        <v>133</v>
      </c>
      <c r="AB316" s="24"/>
      <c r="AC316" s="26"/>
      <c r="AD316" s="25"/>
      <c r="AE316" s="54"/>
      <c r="AF316" s="54" t="s">
        <v>149</v>
      </c>
      <c r="AG316" s="54"/>
      <c r="AH316" s="54"/>
      <c r="AI316" s="54"/>
      <c r="AJ316" s="54"/>
      <c r="AK316" s="25"/>
      <c r="AL316" s="54">
        <f t="shared" si="223"/>
        <v>14</v>
      </c>
      <c r="AM316" s="200">
        <f t="shared" si="224"/>
        <v>15</v>
      </c>
      <c r="AN316" s="201">
        <f t="shared" si="225"/>
        <v>14</v>
      </c>
      <c r="AO316" s="200" t="str">
        <f t="shared" si="232"/>
        <v/>
      </c>
      <c r="AP316" s="200" t="str">
        <f t="shared" si="226"/>
        <v/>
      </c>
      <c r="AQ316" s="200" t="str">
        <f t="shared" si="227"/>
        <v/>
      </c>
      <c r="AR316" s="200" t="str">
        <f t="shared" si="233"/>
        <v/>
      </c>
      <c r="AS316" s="200" t="str">
        <f t="shared" si="234"/>
        <v/>
      </c>
      <c r="AT316" s="200">
        <f t="shared" si="235"/>
        <v>10</v>
      </c>
      <c r="AU316" s="200">
        <f t="shared" si="236"/>
        <v>1.1333333333604969</v>
      </c>
      <c r="AV316" s="54">
        <v>1.1833333333488554</v>
      </c>
      <c r="AW316" s="200">
        <f t="shared" si="237"/>
        <v>8.4507042252412621</v>
      </c>
      <c r="AX316" s="201">
        <f t="shared" si="238"/>
        <v>8.8235294115532241</v>
      </c>
      <c r="AY316" s="7" t="str">
        <f t="shared" si="239"/>
        <v/>
      </c>
      <c r="AZ316" s="7">
        <f t="shared" si="240"/>
        <v>8.4507042252412621</v>
      </c>
      <c r="BA316" s="7" t="str">
        <f t="shared" si="241"/>
        <v/>
      </c>
      <c r="BB316" s="7">
        <f t="shared" si="264"/>
        <v>10</v>
      </c>
      <c r="BC316" s="7" t="str">
        <f t="shared" si="265"/>
        <v/>
      </c>
      <c r="BD316" s="7" t="str">
        <f t="shared" si="266"/>
        <v/>
      </c>
      <c r="BE316" s="7" t="str">
        <f t="shared" si="267"/>
        <v/>
      </c>
      <c r="BF316" s="7">
        <f t="shared" si="220"/>
        <v>10</v>
      </c>
      <c r="BG316" s="7" t="str">
        <f t="shared" si="221"/>
        <v/>
      </c>
      <c r="BH316" s="7" t="str">
        <f t="shared" si="268"/>
        <v/>
      </c>
      <c r="BI316" s="7" t="str">
        <f t="shared" si="269"/>
        <v/>
      </c>
      <c r="BJ316" s="7" t="str">
        <f t="shared" si="270"/>
        <v/>
      </c>
      <c r="BK316" s="7" t="str">
        <f t="shared" si="242"/>
        <v/>
      </c>
      <c r="BL316" s="7" t="str">
        <f t="shared" si="243"/>
        <v/>
      </c>
      <c r="BM316" s="7" t="str">
        <f t="shared" si="244"/>
        <v/>
      </c>
      <c r="BN316" s="7" t="str">
        <f t="shared" si="245"/>
        <v/>
      </c>
      <c r="BO316" s="7" t="str">
        <f t="shared" si="246"/>
        <v/>
      </c>
      <c r="BP316" s="7" t="str">
        <f t="shared" si="247"/>
        <v/>
      </c>
      <c r="BQ316" s="7" t="str">
        <f t="shared" si="248"/>
        <v/>
      </c>
      <c r="BR316" s="7" t="str">
        <f t="shared" si="249"/>
        <v/>
      </c>
      <c r="BS316" s="7" t="str">
        <f t="shared" si="250"/>
        <v/>
      </c>
      <c r="BT316" s="7" t="str">
        <f t="shared" si="251"/>
        <v/>
      </c>
      <c r="BU316" s="7" t="str">
        <f t="shared" si="252"/>
        <v/>
      </c>
      <c r="BV316" s="7" t="str">
        <f t="shared" si="253"/>
        <v/>
      </c>
      <c r="BW316" s="7" t="str">
        <f t="shared" si="228"/>
        <v/>
      </c>
      <c r="BX316" s="7" t="str">
        <f t="shared" si="254"/>
        <v/>
      </c>
      <c r="BY316" s="7" t="str">
        <f t="shared" si="255"/>
        <v/>
      </c>
      <c r="BZ316" s="7" t="str">
        <f t="shared" si="256"/>
        <v/>
      </c>
      <c r="CA316" s="7" t="str">
        <f t="shared" si="257"/>
        <v/>
      </c>
      <c r="CB316" s="54"/>
      <c r="CC316" s="13"/>
      <c r="CD316" s="13"/>
      <c r="CE316" s="13"/>
      <c r="CF316" s="13"/>
      <c r="CG316" s="13"/>
      <c r="CH316" s="13"/>
      <c r="CI316" s="13"/>
      <c r="CJ316" s="13"/>
      <c r="CL316" s="21"/>
    </row>
    <row r="317" spans="2:90" ht="16.5" customHeight="1" thickBot="1" x14ac:dyDescent="0.3">
      <c r="B317" s="114" t="s">
        <v>106</v>
      </c>
      <c r="C317" s="114" t="s">
        <v>326</v>
      </c>
      <c r="D317" s="115">
        <v>5</v>
      </c>
      <c r="E317" s="117">
        <f t="shared" si="258"/>
        <v>44453</v>
      </c>
      <c r="F317" s="118">
        <f t="shared" si="259"/>
        <v>0.29930555555555555</v>
      </c>
      <c r="G317" s="22">
        <v>0.30138888888888887</v>
      </c>
      <c r="H317" s="5">
        <f t="shared" si="229"/>
        <v>4.9999999988358468E-2</v>
      </c>
      <c r="I317" s="6">
        <f t="shared" si="230"/>
        <v>44453.299305555556</v>
      </c>
      <c r="J317" s="6">
        <f t="shared" si="231"/>
        <v>44453.301388888889</v>
      </c>
      <c r="K317" s="23" t="s">
        <v>21</v>
      </c>
      <c r="L317" s="3" t="str">
        <f t="shared" si="260"/>
        <v/>
      </c>
      <c r="M317" s="2">
        <f>IF(OR(K317="Rota",K317="Desliza"),(IF((MAX(N$36:N316))&gt;F$17,(MAX(N$36:N316)),F$17)),N316)</f>
        <v>8040</v>
      </c>
      <c r="N317" s="42">
        <v>8040</v>
      </c>
      <c r="O317" s="2">
        <f t="shared" si="261"/>
        <v>0</v>
      </c>
      <c r="P317" s="3" t="str">
        <f t="shared" si="262"/>
        <v/>
      </c>
      <c r="Q317" s="24"/>
      <c r="R317" s="24"/>
      <c r="S317" s="24"/>
      <c r="T317" s="132" t="str">
        <f t="shared" si="222"/>
        <v/>
      </c>
      <c r="U317" s="25"/>
      <c r="V317" s="25"/>
      <c r="W317" s="24"/>
      <c r="X317" s="26"/>
      <c r="Y317" s="25"/>
      <c r="Z317" s="25"/>
      <c r="AA317" s="3" t="str">
        <f t="shared" si="263"/>
        <v/>
      </c>
      <c r="AB317" s="24"/>
      <c r="AC317" s="26"/>
      <c r="AD317" s="25"/>
      <c r="AE317" s="54"/>
      <c r="AF317" s="54" t="s">
        <v>149</v>
      </c>
      <c r="AG317" s="54"/>
      <c r="AH317" s="54"/>
      <c r="AI317" s="54"/>
      <c r="AJ317" s="54"/>
      <c r="AK317" s="25"/>
      <c r="AL317" s="54" t="str">
        <f t="shared" si="223"/>
        <v/>
      </c>
      <c r="AM317" s="200" t="str">
        <f t="shared" si="224"/>
        <v/>
      </c>
      <c r="AN317" s="201" t="str">
        <f t="shared" si="225"/>
        <v/>
      </c>
      <c r="AO317" s="200" t="str">
        <f t="shared" si="232"/>
        <v/>
      </c>
      <c r="AP317" s="200" t="str">
        <f t="shared" si="226"/>
        <v/>
      </c>
      <c r="AQ317" s="200" t="str">
        <f t="shared" si="227"/>
        <v/>
      </c>
      <c r="AR317" s="200" t="str">
        <f t="shared" si="233"/>
        <v/>
      </c>
      <c r="AS317" s="200">
        <f t="shared" si="234"/>
        <v>0.06</v>
      </c>
      <c r="AT317" s="200" t="str">
        <f t="shared" si="235"/>
        <v/>
      </c>
      <c r="AU317" s="200">
        <f t="shared" si="236"/>
        <v>4.9999999988358468E-2</v>
      </c>
      <c r="AV317" s="54" t="s">
        <v>216</v>
      </c>
      <c r="AW317" s="200" t="str">
        <f t="shared" si="237"/>
        <v/>
      </c>
      <c r="AX317" s="201" t="str">
        <f t="shared" si="238"/>
        <v/>
      </c>
      <c r="AY317" s="7" t="str">
        <f t="shared" si="239"/>
        <v/>
      </c>
      <c r="AZ317" s="7" t="str">
        <f t="shared" si="240"/>
        <v/>
      </c>
      <c r="BA317" s="7" t="str">
        <f t="shared" si="241"/>
        <v/>
      </c>
      <c r="BB317" s="7" t="str">
        <f t="shared" si="264"/>
        <v/>
      </c>
      <c r="BC317" s="7" t="str">
        <f t="shared" si="265"/>
        <v/>
      </c>
      <c r="BD317" s="7" t="str">
        <f t="shared" si="266"/>
        <v/>
      </c>
      <c r="BE317" s="7" t="str">
        <f t="shared" si="267"/>
        <v/>
      </c>
      <c r="BF317" s="7" t="str">
        <f t="shared" si="220"/>
        <v/>
      </c>
      <c r="BG317" s="7" t="str">
        <f t="shared" si="221"/>
        <v/>
      </c>
      <c r="BH317" s="7" t="str">
        <f t="shared" si="268"/>
        <v/>
      </c>
      <c r="BI317" s="7" t="str">
        <f t="shared" si="269"/>
        <v/>
      </c>
      <c r="BJ317" s="7" t="str">
        <f t="shared" si="270"/>
        <v/>
      </c>
      <c r="BK317" s="7" t="str">
        <f t="shared" si="242"/>
        <v/>
      </c>
      <c r="BL317" s="7" t="str">
        <f t="shared" si="243"/>
        <v/>
      </c>
      <c r="BM317" s="7" t="str">
        <f t="shared" si="244"/>
        <v/>
      </c>
      <c r="BN317" s="7" t="str">
        <f t="shared" si="245"/>
        <v/>
      </c>
      <c r="BO317" s="7" t="str">
        <f t="shared" si="246"/>
        <v/>
      </c>
      <c r="BP317" s="7" t="str">
        <f t="shared" si="247"/>
        <v/>
      </c>
      <c r="BQ317" s="7" t="str">
        <f t="shared" si="248"/>
        <v/>
      </c>
      <c r="BR317" s="7" t="str">
        <f t="shared" si="249"/>
        <v/>
      </c>
      <c r="BS317" s="7" t="str">
        <f t="shared" si="250"/>
        <v/>
      </c>
      <c r="BT317" s="7" t="str">
        <f t="shared" si="251"/>
        <v/>
      </c>
      <c r="BU317" s="7" t="str">
        <f t="shared" si="252"/>
        <v/>
      </c>
      <c r="BV317" s="7" t="str">
        <f t="shared" si="253"/>
        <v/>
      </c>
      <c r="BW317" s="7" t="str">
        <f t="shared" si="228"/>
        <v/>
      </c>
      <c r="BX317" s="7">
        <f t="shared" si="254"/>
        <v>4.9999999988358468E-2</v>
      </c>
      <c r="BY317" s="7" t="str">
        <f t="shared" si="255"/>
        <v/>
      </c>
      <c r="BZ317" s="7" t="str">
        <f t="shared" si="256"/>
        <v/>
      </c>
      <c r="CA317" s="7" t="str">
        <f t="shared" si="257"/>
        <v/>
      </c>
      <c r="CB317" s="54"/>
      <c r="CC317" s="13"/>
      <c r="CD317" s="13"/>
      <c r="CE317" s="13"/>
      <c r="CF317" s="13"/>
      <c r="CG317" s="13"/>
      <c r="CH317" s="13"/>
      <c r="CI317" s="13"/>
      <c r="CJ317" s="13"/>
      <c r="CL317" s="21"/>
    </row>
    <row r="318" spans="2:90" ht="16.5" customHeight="1" thickBot="1" x14ac:dyDescent="0.3">
      <c r="B318" s="114" t="s">
        <v>106</v>
      </c>
      <c r="C318" s="114" t="s">
        <v>326</v>
      </c>
      <c r="D318" s="115">
        <v>5</v>
      </c>
      <c r="E318" s="117">
        <f t="shared" si="258"/>
        <v>44453</v>
      </c>
      <c r="F318" s="118">
        <f t="shared" si="259"/>
        <v>0.30138888888888887</v>
      </c>
      <c r="G318" s="22">
        <v>0.32361111111111113</v>
      </c>
      <c r="H318" s="5">
        <f t="shared" si="229"/>
        <v>0.53333333332557231</v>
      </c>
      <c r="I318" s="6">
        <f t="shared" si="230"/>
        <v>44453.301388888889</v>
      </c>
      <c r="J318" s="6">
        <f t="shared" si="231"/>
        <v>44453.323611111111</v>
      </c>
      <c r="K318" s="23" t="s">
        <v>17</v>
      </c>
      <c r="L318" s="3" t="str">
        <f t="shared" si="260"/>
        <v/>
      </c>
      <c r="M318" s="2">
        <f>IF(OR(K318="Rota",K318="Desliza"),(IF((MAX(N$36:N317))&gt;F$17,(MAX(N$36:N317)),F$17)),N317)</f>
        <v>8040</v>
      </c>
      <c r="N318" s="42">
        <v>8046</v>
      </c>
      <c r="O318" s="2">
        <f t="shared" si="261"/>
        <v>6</v>
      </c>
      <c r="P318" s="3">
        <f t="shared" si="262"/>
        <v>11.250000000163709</v>
      </c>
      <c r="Q318" s="24"/>
      <c r="R318" s="24"/>
      <c r="S318" s="24">
        <v>45</v>
      </c>
      <c r="T318" s="132">
        <f t="shared" si="222"/>
        <v>127.5</v>
      </c>
      <c r="U318" s="25">
        <v>17</v>
      </c>
      <c r="V318" s="25">
        <v>750</v>
      </c>
      <c r="W318" s="24">
        <v>18</v>
      </c>
      <c r="X318" s="26">
        <v>15</v>
      </c>
      <c r="Y318" s="25">
        <v>2000</v>
      </c>
      <c r="Z318" s="25">
        <v>1867</v>
      </c>
      <c r="AA318" s="3">
        <f t="shared" si="263"/>
        <v>133</v>
      </c>
      <c r="AB318" s="24"/>
      <c r="AC318" s="26"/>
      <c r="AD318" s="25"/>
      <c r="AE318" s="54"/>
      <c r="AF318" s="54" t="s">
        <v>149</v>
      </c>
      <c r="AG318" s="54"/>
      <c r="AH318" s="54"/>
      <c r="AI318" s="54"/>
      <c r="AJ318" s="54"/>
      <c r="AK318" s="25"/>
      <c r="AL318" s="54">
        <f t="shared" si="223"/>
        <v>14</v>
      </c>
      <c r="AM318" s="200">
        <f t="shared" si="224"/>
        <v>15</v>
      </c>
      <c r="AN318" s="201">
        <f t="shared" si="225"/>
        <v>14</v>
      </c>
      <c r="AO318" s="200" t="str">
        <f t="shared" si="232"/>
        <v/>
      </c>
      <c r="AP318" s="200" t="str">
        <f t="shared" si="226"/>
        <v/>
      </c>
      <c r="AQ318" s="200" t="str">
        <f t="shared" si="227"/>
        <v/>
      </c>
      <c r="AR318" s="200" t="str">
        <f t="shared" si="233"/>
        <v/>
      </c>
      <c r="AS318" s="200" t="str">
        <f t="shared" si="234"/>
        <v/>
      </c>
      <c r="AT318" s="200">
        <f t="shared" si="235"/>
        <v>6</v>
      </c>
      <c r="AU318" s="200">
        <f t="shared" si="236"/>
        <v>0.53333333332557231</v>
      </c>
      <c r="AV318" s="54">
        <v>0.58333333331393078</v>
      </c>
      <c r="AW318" s="200">
        <f t="shared" si="237"/>
        <v>10.285714286056404</v>
      </c>
      <c r="AX318" s="201">
        <f t="shared" si="238"/>
        <v>11.250000000163709</v>
      </c>
      <c r="AY318" s="7" t="str">
        <f t="shared" si="239"/>
        <v/>
      </c>
      <c r="AZ318" s="7">
        <f t="shared" si="240"/>
        <v>10.285714286056404</v>
      </c>
      <c r="BA318" s="7" t="str">
        <f t="shared" si="241"/>
        <v/>
      </c>
      <c r="BB318" s="7">
        <f t="shared" si="264"/>
        <v>6</v>
      </c>
      <c r="BC318" s="7" t="str">
        <f t="shared" si="265"/>
        <v/>
      </c>
      <c r="BD318" s="7" t="str">
        <f t="shared" si="266"/>
        <v/>
      </c>
      <c r="BE318" s="7" t="str">
        <f t="shared" si="267"/>
        <v/>
      </c>
      <c r="BF318" s="7">
        <f t="shared" si="220"/>
        <v>6</v>
      </c>
      <c r="BG318" s="7" t="str">
        <f t="shared" si="221"/>
        <v/>
      </c>
      <c r="BH318" s="7" t="str">
        <f t="shared" si="268"/>
        <v/>
      </c>
      <c r="BI318" s="7" t="str">
        <f t="shared" si="269"/>
        <v/>
      </c>
      <c r="BJ318" s="7" t="str">
        <f t="shared" si="270"/>
        <v/>
      </c>
      <c r="BK318" s="7" t="str">
        <f t="shared" si="242"/>
        <v/>
      </c>
      <c r="BL318" s="7" t="str">
        <f t="shared" si="243"/>
        <v/>
      </c>
      <c r="BM318" s="7" t="str">
        <f t="shared" si="244"/>
        <v/>
      </c>
      <c r="BN318" s="7" t="str">
        <f t="shared" si="245"/>
        <v/>
      </c>
      <c r="BO318" s="7" t="str">
        <f t="shared" si="246"/>
        <v/>
      </c>
      <c r="BP318" s="7" t="str">
        <f t="shared" si="247"/>
        <v/>
      </c>
      <c r="BQ318" s="7" t="str">
        <f t="shared" si="248"/>
        <v/>
      </c>
      <c r="BR318" s="7" t="str">
        <f t="shared" si="249"/>
        <v/>
      </c>
      <c r="BS318" s="7" t="str">
        <f t="shared" si="250"/>
        <v/>
      </c>
      <c r="BT318" s="7" t="str">
        <f t="shared" si="251"/>
        <v/>
      </c>
      <c r="BU318" s="7" t="str">
        <f t="shared" si="252"/>
        <v/>
      </c>
      <c r="BV318" s="7" t="str">
        <f t="shared" si="253"/>
        <v/>
      </c>
      <c r="BW318" s="7" t="str">
        <f t="shared" si="228"/>
        <v/>
      </c>
      <c r="BX318" s="7" t="str">
        <f t="shared" si="254"/>
        <v/>
      </c>
      <c r="BY318" s="7" t="str">
        <f t="shared" si="255"/>
        <v/>
      </c>
      <c r="BZ318" s="7" t="str">
        <f t="shared" si="256"/>
        <v/>
      </c>
      <c r="CA318" s="7" t="str">
        <f t="shared" si="257"/>
        <v/>
      </c>
      <c r="CB318" s="54"/>
      <c r="CC318" s="13"/>
      <c r="CD318" s="13"/>
      <c r="CE318" s="13"/>
      <c r="CF318" s="13"/>
      <c r="CG318" s="13"/>
      <c r="CH318" s="13"/>
      <c r="CI318" s="13"/>
      <c r="CJ318" s="13"/>
      <c r="CL318" s="21"/>
    </row>
    <row r="319" spans="2:90" ht="16.5" customHeight="1" thickBot="1" x14ac:dyDescent="0.3">
      <c r="B319" s="114" t="s">
        <v>106</v>
      </c>
      <c r="C319" s="114" t="s">
        <v>326</v>
      </c>
      <c r="D319" s="115">
        <v>5</v>
      </c>
      <c r="E319" s="117">
        <f t="shared" si="258"/>
        <v>44453</v>
      </c>
      <c r="F319" s="118">
        <f t="shared" si="259"/>
        <v>0.32361111111111113</v>
      </c>
      <c r="G319" s="22">
        <v>0.32708333333333334</v>
      </c>
      <c r="H319" s="5">
        <f t="shared" si="229"/>
        <v>8.3333333255723119E-2</v>
      </c>
      <c r="I319" s="6">
        <f t="shared" si="230"/>
        <v>44453.323611111111</v>
      </c>
      <c r="J319" s="6">
        <f t="shared" si="231"/>
        <v>44453.32708333333</v>
      </c>
      <c r="K319" s="23" t="s">
        <v>21</v>
      </c>
      <c r="L319" s="3" t="str">
        <f t="shared" si="260"/>
        <v/>
      </c>
      <c r="M319" s="2">
        <f>IF(OR(K319="Rota",K319="Desliza"),(IF((MAX(N$36:N318))&gt;F$17,(MAX(N$36:N318)),F$17)),N318)</f>
        <v>8046</v>
      </c>
      <c r="N319" s="42">
        <v>8046</v>
      </c>
      <c r="O319" s="2">
        <f t="shared" si="261"/>
        <v>0</v>
      </c>
      <c r="P319" s="3" t="str">
        <f t="shared" si="262"/>
        <v/>
      </c>
      <c r="Q319" s="24"/>
      <c r="R319" s="24"/>
      <c r="S319" s="24"/>
      <c r="T319" s="132" t="str">
        <f t="shared" si="222"/>
        <v/>
      </c>
      <c r="U319" s="25"/>
      <c r="V319" s="25"/>
      <c r="W319" s="24"/>
      <c r="X319" s="26"/>
      <c r="Y319" s="25"/>
      <c r="Z319" s="25"/>
      <c r="AA319" s="3" t="str">
        <f t="shared" si="263"/>
        <v/>
      </c>
      <c r="AB319" s="24"/>
      <c r="AC319" s="26"/>
      <c r="AD319" s="25"/>
      <c r="AE319" s="54"/>
      <c r="AF319" s="54" t="s">
        <v>149</v>
      </c>
      <c r="AG319" s="54"/>
      <c r="AH319" s="54"/>
      <c r="AI319" s="54"/>
      <c r="AJ319" s="54"/>
      <c r="AK319" s="25"/>
      <c r="AL319" s="54" t="str">
        <f t="shared" si="223"/>
        <v/>
      </c>
      <c r="AM319" s="200" t="str">
        <f t="shared" si="224"/>
        <v/>
      </c>
      <c r="AN319" s="201" t="str">
        <f t="shared" si="225"/>
        <v/>
      </c>
      <c r="AO319" s="200" t="str">
        <f t="shared" si="232"/>
        <v/>
      </c>
      <c r="AP319" s="200" t="str">
        <f t="shared" si="226"/>
        <v/>
      </c>
      <c r="AQ319" s="200" t="str">
        <f t="shared" si="227"/>
        <v/>
      </c>
      <c r="AR319" s="200" t="str">
        <f t="shared" si="233"/>
        <v/>
      </c>
      <c r="AS319" s="200">
        <f t="shared" si="234"/>
        <v>0.06</v>
      </c>
      <c r="AT319" s="200" t="str">
        <f t="shared" si="235"/>
        <v/>
      </c>
      <c r="AU319" s="200">
        <f t="shared" si="236"/>
        <v>8.3333333255723119E-2</v>
      </c>
      <c r="AV319" s="54" t="s">
        <v>216</v>
      </c>
      <c r="AW319" s="200" t="str">
        <f t="shared" si="237"/>
        <v/>
      </c>
      <c r="AX319" s="201" t="str">
        <f t="shared" si="238"/>
        <v/>
      </c>
      <c r="AY319" s="7" t="str">
        <f t="shared" si="239"/>
        <v/>
      </c>
      <c r="AZ319" s="7" t="str">
        <f t="shared" si="240"/>
        <v/>
      </c>
      <c r="BA319" s="7" t="str">
        <f t="shared" si="241"/>
        <v/>
      </c>
      <c r="BB319" s="7" t="str">
        <f t="shared" si="264"/>
        <v/>
      </c>
      <c r="BC319" s="7" t="str">
        <f t="shared" si="265"/>
        <v/>
      </c>
      <c r="BD319" s="7" t="str">
        <f t="shared" si="266"/>
        <v/>
      </c>
      <c r="BE319" s="7" t="str">
        <f t="shared" si="267"/>
        <v/>
      </c>
      <c r="BF319" s="7" t="str">
        <f t="shared" si="220"/>
        <v/>
      </c>
      <c r="BG319" s="7" t="str">
        <f t="shared" si="221"/>
        <v/>
      </c>
      <c r="BH319" s="7" t="str">
        <f t="shared" si="268"/>
        <v/>
      </c>
      <c r="BI319" s="7" t="str">
        <f t="shared" si="269"/>
        <v/>
      </c>
      <c r="BJ319" s="7" t="str">
        <f t="shared" si="270"/>
        <v/>
      </c>
      <c r="BK319" s="7" t="str">
        <f t="shared" si="242"/>
        <v/>
      </c>
      <c r="BL319" s="7" t="str">
        <f t="shared" si="243"/>
        <v/>
      </c>
      <c r="BM319" s="7" t="str">
        <f t="shared" si="244"/>
        <v/>
      </c>
      <c r="BN319" s="7" t="str">
        <f t="shared" si="245"/>
        <v/>
      </c>
      <c r="BO319" s="7" t="str">
        <f t="shared" si="246"/>
        <v/>
      </c>
      <c r="BP319" s="7" t="str">
        <f t="shared" si="247"/>
        <v/>
      </c>
      <c r="BQ319" s="7" t="str">
        <f t="shared" si="248"/>
        <v/>
      </c>
      <c r="BR319" s="7" t="str">
        <f t="shared" si="249"/>
        <v/>
      </c>
      <c r="BS319" s="7" t="str">
        <f t="shared" si="250"/>
        <v/>
      </c>
      <c r="BT319" s="7" t="str">
        <f t="shared" si="251"/>
        <v/>
      </c>
      <c r="BU319" s="7" t="str">
        <f t="shared" si="252"/>
        <v/>
      </c>
      <c r="BV319" s="7" t="str">
        <f t="shared" si="253"/>
        <v/>
      </c>
      <c r="BW319" s="7" t="str">
        <f t="shared" si="228"/>
        <v/>
      </c>
      <c r="BX319" s="7">
        <f t="shared" si="254"/>
        <v>8.3333333255723119E-2</v>
      </c>
      <c r="BY319" s="7" t="str">
        <f t="shared" si="255"/>
        <v/>
      </c>
      <c r="BZ319" s="7" t="str">
        <f t="shared" si="256"/>
        <v/>
      </c>
      <c r="CA319" s="7" t="str">
        <f t="shared" si="257"/>
        <v/>
      </c>
      <c r="CB319" s="54"/>
      <c r="CC319" s="13"/>
      <c r="CD319" s="13"/>
      <c r="CE319" s="13"/>
      <c r="CF319" s="13"/>
      <c r="CG319" s="13"/>
      <c r="CH319" s="13"/>
      <c r="CI319" s="13"/>
      <c r="CJ319" s="13"/>
      <c r="CL319" s="21"/>
    </row>
    <row r="320" spans="2:90" ht="16.5" customHeight="1" thickBot="1" x14ac:dyDescent="0.3">
      <c r="B320" s="114" t="s">
        <v>106</v>
      </c>
      <c r="C320" s="114" t="s">
        <v>326</v>
      </c>
      <c r="D320" s="115">
        <v>5</v>
      </c>
      <c r="E320" s="117">
        <f t="shared" si="258"/>
        <v>44453</v>
      </c>
      <c r="F320" s="118">
        <f t="shared" si="259"/>
        <v>0.32708333333333334</v>
      </c>
      <c r="G320" s="22">
        <v>0.36458333333333331</v>
      </c>
      <c r="H320" s="5">
        <f t="shared" si="229"/>
        <v>0.90000000013969839</v>
      </c>
      <c r="I320" s="6">
        <f t="shared" si="230"/>
        <v>44453.32708333333</v>
      </c>
      <c r="J320" s="6">
        <f t="shared" si="231"/>
        <v>44453.364583333336</v>
      </c>
      <c r="K320" s="23" t="s">
        <v>17</v>
      </c>
      <c r="L320" s="3" t="str">
        <f t="shared" si="260"/>
        <v/>
      </c>
      <c r="M320" s="2">
        <f>IF(OR(K320="Rota",K320="Desliza"),(IF((MAX(N$36:N319))&gt;F$17,(MAX(N$36:N319)),F$17)),N319)</f>
        <v>8046</v>
      </c>
      <c r="N320" s="42">
        <v>8059</v>
      </c>
      <c r="O320" s="2">
        <f t="shared" si="261"/>
        <v>13</v>
      </c>
      <c r="P320" s="3">
        <f t="shared" si="262"/>
        <v>14.444444442202371</v>
      </c>
      <c r="Q320" s="24"/>
      <c r="R320" s="24"/>
      <c r="S320" s="24">
        <v>50</v>
      </c>
      <c r="T320" s="132">
        <f t="shared" si="222"/>
        <v>138</v>
      </c>
      <c r="U320" s="25">
        <v>24</v>
      </c>
      <c r="V320" s="25">
        <v>800</v>
      </c>
      <c r="W320" s="24">
        <v>18</v>
      </c>
      <c r="X320" s="26">
        <v>15</v>
      </c>
      <c r="Y320" s="25">
        <v>2100</v>
      </c>
      <c r="Z320" s="25">
        <v>2000</v>
      </c>
      <c r="AA320" s="3">
        <f t="shared" si="263"/>
        <v>100</v>
      </c>
      <c r="AB320" s="24"/>
      <c r="AC320" s="26"/>
      <c r="AD320" s="25"/>
      <c r="AE320" s="54"/>
      <c r="AF320" s="54" t="s">
        <v>149</v>
      </c>
      <c r="AG320" s="54"/>
      <c r="AH320" s="54"/>
      <c r="AI320" s="54"/>
      <c r="AJ320" s="54"/>
      <c r="AK320" s="25"/>
      <c r="AL320" s="54">
        <f t="shared" si="223"/>
        <v>14</v>
      </c>
      <c r="AM320" s="200">
        <f t="shared" si="224"/>
        <v>15</v>
      </c>
      <c r="AN320" s="201">
        <f t="shared" si="225"/>
        <v>14</v>
      </c>
      <c r="AO320" s="200" t="str">
        <f t="shared" si="232"/>
        <v/>
      </c>
      <c r="AP320" s="200" t="str">
        <f t="shared" si="226"/>
        <v/>
      </c>
      <c r="AQ320" s="200" t="str">
        <f t="shared" si="227"/>
        <v/>
      </c>
      <c r="AR320" s="200" t="str">
        <f t="shared" si="233"/>
        <v/>
      </c>
      <c r="AS320" s="200" t="str">
        <f t="shared" si="234"/>
        <v/>
      </c>
      <c r="AT320" s="200">
        <f t="shared" si="235"/>
        <v>13</v>
      </c>
      <c r="AU320" s="200">
        <f t="shared" si="236"/>
        <v>0.90000000013969839</v>
      </c>
      <c r="AV320" s="54">
        <v>0.9833333333954215</v>
      </c>
      <c r="AW320" s="200">
        <f t="shared" si="237"/>
        <v>13.220338982216109</v>
      </c>
      <c r="AX320" s="201">
        <f t="shared" si="238"/>
        <v>14.444444442202371</v>
      </c>
      <c r="AY320" s="7" t="str">
        <f t="shared" si="239"/>
        <v/>
      </c>
      <c r="AZ320" s="7">
        <f t="shared" si="240"/>
        <v>13.220338982216109</v>
      </c>
      <c r="BA320" s="7" t="str">
        <f t="shared" si="241"/>
        <v/>
      </c>
      <c r="BB320" s="7">
        <f t="shared" si="264"/>
        <v>13</v>
      </c>
      <c r="BC320" s="7" t="str">
        <f t="shared" si="265"/>
        <v/>
      </c>
      <c r="BD320" s="7" t="str">
        <f t="shared" si="266"/>
        <v/>
      </c>
      <c r="BE320" s="7" t="str">
        <f t="shared" si="267"/>
        <v/>
      </c>
      <c r="BF320" s="7">
        <f t="shared" si="220"/>
        <v>13</v>
      </c>
      <c r="BG320" s="7" t="str">
        <f t="shared" si="221"/>
        <v/>
      </c>
      <c r="BH320" s="7" t="str">
        <f t="shared" si="268"/>
        <v/>
      </c>
      <c r="BI320" s="7" t="str">
        <f t="shared" si="269"/>
        <v/>
      </c>
      <c r="BJ320" s="7" t="str">
        <f t="shared" si="270"/>
        <v/>
      </c>
      <c r="BK320" s="7" t="str">
        <f t="shared" si="242"/>
        <v/>
      </c>
      <c r="BL320" s="7" t="str">
        <f t="shared" si="243"/>
        <v/>
      </c>
      <c r="BM320" s="7" t="str">
        <f t="shared" si="244"/>
        <v/>
      </c>
      <c r="BN320" s="7" t="str">
        <f t="shared" si="245"/>
        <v/>
      </c>
      <c r="BO320" s="7" t="str">
        <f t="shared" si="246"/>
        <v/>
      </c>
      <c r="BP320" s="7" t="str">
        <f t="shared" si="247"/>
        <v/>
      </c>
      <c r="BQ320" s="7" t="str">
        <f t="shared" si="248"/>
        <v/>
      </c>
      <c r="BR320" s="7" t="str">
        <f t="shared" si="249"/>
        <v/>
      </c>
      <c r="BS320" s="7" t="str">
        <f t="shared" si="250"/>
        <v/>
      </c>
      <c r="BT320" s="7" t="str">
        <f t="shared" si="251"/>
        <v/>
      </c>
      <c r="BU320" s="7" t="str">
        <f t="shared" si="252"/>
        <v/>
      </c>
      <c r="BV320" s="7" t="str">
        <f t="shared" si="253"/>
        <v/>
      </c>
      <c r="BW320" s="7" t="str">
        <f t="shared" si="228"/>
        <v/>
      </c>
      <c r="BX320" s="7" t="str">
        <f t="shared" si="254"/>
        <v/>
      </c>
      <c r="BY320" s="7" t="str">
        <f t="shared" si="255"/>
        <v/>
      </c>
      <c r="BZ320" s="7" t="str">
        <f t="shared" si="256"/>
        <v/>
      </c>
      <c r="CA320" s="7" t="str">
        <f t="shared" si="257"/>
        <v/>
      </c>
      <c r="CB320" s="54"/>
      <c r="CC320" s="13"/>
      <c r="CD320" s="13"/>
      <c r="CE320" s="13"/>
      <c r="CF320" s="13"/>
      <c r="CG320" s="13"/>
      <c r="CH320" s="13"/>
      <c r="CI320" s="13"/>
      <c r="CJ320" s="13"/>
      <c r="CL320" s="21"/>
    </row>
    <row r="321" spans="2:90" ht="16.5" customHeight="1" thickBot="1" x14ac:dyDescent="0.3">
      <c r="B321" s="114" t="s">
        <v>106</v>
      </c>
      <c r="C321" s="114" t="s">
        <v>326</v>
      </c>
      <c r="D321" s="115">
        <v>5</v>
      </c>
      <c r="E321" s="117">
        <f t="shared" si="258"/>
        <v>44453</v>
      </c>
      <c r="F321" s="118">
        <f t="shared" si="259"/>
        <v>0.36458333333333331</v>
      </c>
      <c r="G321" s="22">
        <v>0.36736111111111108</v>
      </c>
      <c r="H321" s="5">
        <f t="shared" si="229"/>
        <v>6.6666666534729302E-2</v>
      </c>
      <c r="I321" s="6">
        <f t="shared" si="230"/>
        <v>44453.364583333336</v>
      </c>
      <c r="J321" s="6">
        <f t="shared" si="231"/>
        <v>44453.367361111108</v>
      </c>
      <c r="K321" s="23" t="s">
        <v>21</v>
      </c>
      <c r="L321" s="3" t="str">
        <f t="shared" si="260"/>
        <v/>
      </c>
      <c r="M321" s="2">
        <f>IF(OR(K321="Rota",K321="Desliza"),(IF((MAX(N$36:N320))&gt;F$17,(MAX(N$36:N320)),F$17)),N320)</f>
        <v>8059</v>
      </c>
      <c r="N321" s="42">
        <v>8059</v>
      </c>
      <c r="O321" s="2">
        <f t="shared" si="261"/>
        <v>0</v>
      </c>
      <c r="P321" s="3" t="str">
        <f t="shared" si="262"/>
        <v/>
      </c>
      <c r="Q321" s="24"/>
      <c r="R321" s="24"/>
      <c r="S321" s="24"/>
      <c r="T321" s="132" t="str">
        <f t="shared" si="222"/>
        <v/>
      </c>
      <c r="U321" s="25"/>
      <c r="V321" s="25"/>
      <c r="W321" s="24"/>
      <c r="X321" s="26"/>
      <c r="Y321" s="25"/>
      <c r="Z321" s="25"/>
      <c r="AA321" s="3" t="str">
        <f t="shared" si="263"/>
        <v/>
      </c>
      <c r="AB321" s="24"/>
      <c r="AC321" s="26"/>
      <c r="AD321" s="25"/>
      <c r="AE321" s="54"/>
      <c r="AF321" s="54" t="s">
        <v>149</v>
      </c>
      <c r="AG321" s="54"/>
      <c r="AH321" s="54"/>
      <c r="AI321" s="54"/>
      <c r="AJ321" s="54"/>
      <c r="AK321" s="25"/>
      <c r="AL321" s="54" t="str">
        <f t="shared" si="223"/>
        <v/>
      </c>
      <c r="AM321" s="200" t="str">
        <f t="shared" si="224"/>
        <v/>
      </c>
      <c r="AN321" s="201" t="str">
        <f t="shared" si="225"/>
        <v/>
      </c>
      <c r="AO321" s="200" t="str">
        <f t="shared" si="232"/>
        <v/>
      </c>
      <c r="AP321" s="200" t="str">
        <f t="shared" si="226"/>
        <v/>
      </c>
      <c r="AQ321" s="200" t="str">
        <f t="shared" si="227"/>
        <v/>
      </c>
      <c r="AR321" s="200" t="str">
        <f t="shared" si="233"/>
        <v/>
      </c>
      <c r="AS321" s="200">
        <f t="shared" si="234"/>
        <v>0.06</v>
      </c>
      <c r="AT321" s="200" t="str">
        <f t="shared" si="235"/>
        <v/>
      </c>
      <c r="AU321" s="200">
        <f t="shared" si="236"/>
        <v>6.6666666534729302E-2</v>
      </c>
      <c r="AV321" s="54" t="s">
        <v>216</v>
      </c>
      <c r="AW321" s="200" t="str">
        <f t="shared" si="237"/>
        <v/>
      </c>
      <c r="AX321" s="201" t="str">
        <f t="shared" si="238"/>
        <v/>
      </c>
      <c r="AY321" s="7" t="str">
        <f t="shared" si="239"/>
        <v/>
      </c>
      <c r="AZ321" s="7" t="str">
        <f t="shared" si="240"/>
        <v/>
      </c>
      <c r="BA321" s="7" t="str">
        <f t="shared" si="241"/>
        <v/>
      </c>
      <c r="BB321" s="7" t="str">
        <f t="shared" si="264"/>
        <v/>
      </c>
      <c r="BC321" s="7" t="str">
        <f t="shared" si="265"/>
        <v/>
      </c>
      <c r="BD321" s="7" t="str">
        <f t="shared" si="266"/>
        <v/>
      </c>
      <c r="BE321" s="7" t="str">
        <f t="shared" si="267"/>
        <v/>
      </c>
      <c r="BF321" s="7" t="str">
        <f t="shared" si="220"/>
        <v/>
      </c>
      <c r="BG321" s="7" t="str">
        <f t="shared" si="221"/>
        <v/>
      </c>
      <c r="BH321" s="7" t="str">
        <f t="shared" si="268"/>
        <v/>
      </c>
      <c r="BI321" s="7" t="str">
        <f t="shared" si="269"/>
        <v/>
      </c>
      <c r="BJ321" s="7" t="str">
        <f t="shared" si="270"/>
        <v/>
      </c>
      <c r="BK321" s="7" t="str">
        <f t="shared" si="242"/>
        <v/>
      </c>
      <c r="BL321" s="7" t="str">
        <f t="shared" si="243"/>
        <v/>
      </c>
      <c r="BM321" s="7" t="str">
        <f t="shared" si="244"/>
        <v/>
      </c>
      <c r="BN321" s="7" t="str">
        <f t="shared" si="245"/>
        <v/>
      </c>
      <c r="BO321" s="7" t="str">
        <f t="shared" si="246"/>
        <v/>
      </c>
      <c r="BP321" s="7" t="str">
        <f t="shared" si="247"/>
        <v/>
      </c>
      <c r="BQ321" s="7" t="str">
        <f t="shared" si="248"/>
        <v/>
      </c>
      <c r="BR321" s="7" t="str">
        <f t="shared" si="249"/>
        <v/>
      </c>
      <c r="BS321" s="7" t="str">
        <f t="shared" si="250"/>
        <v/>
      </c>
      <c r="BT321" s="7" t="str">
        <f t="shared" si="251"/>
        <v/>
      </c>
      <c r="BU321" s="7" t="str">
        <f t="shared" si="252"/>
        <v/>
      </c>
      <c r="BV321" s="7" t="str">
        <f t="shared" si="253"/>
        <v/>
      </c>
      <c r="BW321" s="7" t="str">
        <f t="shared" si="228"/>
        <v/>
      </c>
      <c r="BX321" s="7">
        <f t="shared" si="254"/>
        <v>6.6666666534729302E-2</v>
      </c>
      <c r="BY321" s="7" t="str">
        <f t="shared" si="255"/>
        <v/>
      </c>
      <c r="BZ321" s="7" t="str">
        <f t="shared" si="256"/>
        <v/>
      </c>
      <c r="CA321" s="7" t="str">
        <f t="shared" si="257"/>
        <v/>
      </c>
      <c r="CB321" s="54"/>
      <c r="CC321" s="13"/>
      <c r="CD321" s="13"/>
      <c r="CE321" s="13"/>
      <c r="CF321" s="13"/>
      <c r="CG321" s="13"/>
      <c r="CH321" s="13"/>
      <c r="CI321" s="13"/>
      <c r="CJ321" s="13"/>
      <c r="CL321" s="21"/>
    </row>
    <row r="322" spans="2:90" ht="16.5" customHeight="1" thickBot="1" x14ac:dyDescent="0.3">
      <c r="B322" s="114" t="s">
        <v>106</v>
      </c>
      <c r="C322" s="114" t="s">
        <v>326</v>
      </c>
      <c r="D322" s="115">
        <v>5</v>
      </c>
      <c r="E322" s="117">
        <f t="shared" si="258"/>
        <v>44453</v>
      </c>
      <c r="F322" s="118">
        <f t="shared" si="259"/>
        <v>0.36736111111111108</v>
      </c>
      <c r="G322" s="22">
        <v>0.43888888888888888</v>
      </c>
      <c r="H322" s="5">
        <f t="shared" si="229"/>
        <v>1.7166666666744277</v>
      </c>
      <c r="I322" s="6">
        <f t="shared" si="230"/>
        <v>44453.367361111108</v>
      </c>
      <c r="J322" s="6">
        <f t="shared" si="231"/>
        <v>44453.438888888886</v>
      </c>
      <c r="K322" s="23" t="s">
        <v>17</v>
      </c>
      <c r="L322" s="3" t="str">
        <f t="shared" si="260"/>
        <v/>
      </c>
      <c r="M322" s="2">
        <f>IF(OR(K322="Rota",K322="Desliza"),(IF((MAX(N$36:N321))&gt;F$17,(MAX(N$36:N321)),F$17)),N321)</f>
        <v>8059</v>
      </c>
      <c r="N322" s="42">
        <v>8077</v>
      </c>
      <c r="O322" s="2">
        <f t="shared" si="261"/>
        <v>18</v>
      </c>
      <c r="P322" s="3">
        <f t="shared" si="262"/>
        <v>10.485436893156479</v>
      </c>
      <c r="Q322" s="24"/>
      <c r="R322" s="24"/>
      <c r="S322" s="24">
        <v>55</v>
      </c>
      <c r="T322" s="132">
        <f t="shared" si="222"/>
        <v>143</v>
      </c>
      <c r="U322" s="25">
        <v>24</v>
      </c>
      <c r="V322" s="25">
        <v>800</v>
      </c>
      <c r="W322" s="24">
        <v>18</v>
      </c>
      <c r="X322" s="26">
        <v>15</v>
      </c>
      <c r="Y322" s="25">
        <v>2100</v>
      </c>
      <c r="Z322" s="25">
        <v>2000</v>
      </c>
      <c r="AA322" s="3">
        <f t="shared" si="263"/>
        <v>100</v>
      </c>
      <c r="AB322" s="24"/>
      <c r="AC322" s="26"/>
      <c r="AD322" s="25"/>
      <c r="AE322" s="54"/>
      <c r="AF322" s="54" t="s">
        <v>149</v>
      </c>
      <c r="AG322" s="54"/>
      <c r="AH322" s="54"/>
      <c r="AI322" s="54"/>
      <c r="AJ322" s="54"/>
      <c r="AK322" s="25"/>
      <c r="AL322" s="54">
        <f t="shared" si="223"/>
        <v>14</v>
      </c>
      <c r="AM322" s="200">
        <f t="shared" si="224"/>
        <v>15</v>
      </c>
      <c r="AN322" s="201">
        <f t="shared" si="225"/>
        <v>14</v>
      </c>
      <c r="AO322" s="200" t="str">
        <f t="shared" si="232"/>
        <v/>
      </c>
      <c r="AP322" s="200" t="str">
        <f t="shared" si="226"/>
        <v/>
      </c>
      <c r="AQ322" s="200" t="str">
        <f t="shared" si="227"/>
        <v/>
      </c>
      <c r="AR322" s="200" t="str">
        <f t="shared" si="233"/>
        <v/>
      </c>
      <c r="AS322" s="200" t="str">
        <f t="shared" si="234"/>
        <v/>
      </c>
      <c r="AT322" s="200">
        <f t="shared" si="235"/>
        <v>18</v>
      </c>
      <c r="AU322" s="200">
        <f t="shared" si="236"/>
        <v>1.7166666666744277</v>
      </c>
      <c r="AV322" s="54">
        <v>1.783333333209157</v>
      </c>
      <c r="AW322" s="200">
        <f t="shared" si="237"/>
        <v>10.093457944628057</v>
      </c>
      <c r="AX322" s="201">
        <f t="shared" si="238"/>
        <v>10.485436893156479</v>
      </c>
      <c r="AY322" s="7" t="str">
        <f t="shared" si="239"/>
        <v/>
      </c>
      <c r="AZ322" s="7">
        <f t="shared" si="240"/>
        <v>10.093457944628057</v>
      </c>
      <c r="BA322" s="7" t="str">
        <f t="shared" si="241"/>
        <v/>
      </c>
      <c r="BB322" s="7">
        <f t="shared" si="264"/>
        <v>18</v>
      </c>
      <c r="BC322" s="7" t="str">
        <f t="shared" si="265"/>
        <v/>
      </c>
      <c r="BD322" s="7" t="str">
        <f t="shared" si="266"/>
        <v/>
      </c>
      <c r="BE322" s="7" t="str">
        <f t="shared" si="267"/>
        <v/>
      </c>
      <c r="BF322" s="7">
        <f t="shared" si="220"/>
        <v>18</v>
      </c>
      <c r="BG322" s="7" t="str">
        <f t="shared" si="221"/>
        <v/>
      </c>
      <c r="BH322" s="7" t="str">
        <f t="shared" si="268"/>
        <v/>
      </c>
      <c r="BI322" s="7" t="str">
        <f t="shared" si="269"/>
        <v/>
      </c>
      <c r="BJ322" s="7" t="str">
        <f t="shared" si="270"/>
        <v/>
      </c>
      <c r="BK322" s="7" t="str">
        <f t="shared" si="242"/>
        <v/>
      </c>
      <c r="BL322" s="7" t="str">
        <f t="shared" si="243"/>
        <v/>
      </c>
      <c r="BM322" s="7" t="str">
        <f t="shared" si="244"/>
        <v/>
      </c>
      <c r="BN322" s="7" t="str">
        <f t="shared" si="245"/>
        <v/>
      </c>
      <c r="BO322" s="7" t="str">
        <f t="shared" si="246"/>
        <v/>
      </c>
      <c r="BP322" s="7" t="str">
        <f t="shared" si="247"/>
        <v/>
      </c>
      <c r="BQ322" s="7" t="str">
        <f t="shared" si="248"/>
        <v/>
      </c>
      <c r="BR322" s="7" t="str">
        <f t="shared" si="249"/>
        <v/>
      </c>
      <c r="BS322" s="7" t="str">
        <f t="shared" si="250"/>
        <v/>
      </c>
      <c r="BT322" s="7" t="str">
        <f t="shared" si="251"/>
        <v/>
      </c>
      <c r="BU322" s="7" t="str">
        <f t="shared" si="252"/>
        <v/>
      </c>
      <c r="BV322" s="7" t="str">
        <f t="shared" si="253"/>
        <v/>
      </c>
      <c r="BW322" s="7" t="str">
        <f t="shared" si="228"/>
        <v/>
      </c>
      <c r="BX322" s="7" t="str">
        <f t="shared" si="254"/>
        <v/>
      </c>
      <c r="BY322" s="7" t="str">
        <f t="shared" si="255"/>
        <v/>
      </c>
      <c r="BZ322" s="7" t="str">
        <f t="shared" si="256"/>
        <v/>
      </c>
      <c r="CA322" s="7" t="str">
        <f t="shared" si="257"/>
        <v/>
      </c>
      <c r="CB322" s="54"/>
      <c r="CC322" s="13"/>
      <c r="CD322" s="13"/>
      <c r="CE322" s="13"/>
      <c r="CF322" s="13"/>
      <c r="CG322" s="13"/>
      <c r="CH322" s="13"/>
      <c r="CI322" s="13"/>
      <c r="CJ322" s="13"/>
      <c r="CL322" s="21"/>
    </row>
    <row r="323" spans="2:90" ht="16.5" customHeight="1" thickBot="1" x14ac:dyDescent="0.3">
      <c r="B323" s="114" t="s">
        <v>106</v>
      </c>
      <c r="C323" s="114" t="s">
        <v>326</v>
      </c>
      <c r="D323" s="115">
        <v>5</v>
      </c>
      <c r="E323" s="117">
        <f t="shared" si="258"/>
        <v>44453</v>
      </c>
      <c r="F323" s="118">
        <f t="shared" si="259"/>
        <v>0.43888888888888888</v>
      </c>
      <c r="G323" s="22">
        <v>0.44097222222222227</v>
      </c>
      <c r="H323" s="5">
        <f t="shared" si="229"/>
        <v>4.9999999988358468E-2</v>
      </c>
      <c r="I323" s="6">
        <f t="shared" si="230"/>
        <v>44453.438888888886</v>
      </c>
      <c r="J323" s="6">
        <f t="shared" si="231"/>
        <v>44453.440972222219</v>
      </c>
      <c r="K323" s="23" t="s">
        <v>21</v>
      </c>
      <c r="L323" s="3" t="str">
        <f t="shared" si="260"/>
        <v/>
      </c>
      <c r="M323" s="2">
        <f>IF(OR(K323="Rota",K323="Desliza"),(IF((MAX(N$36:N322))&gt;F$17,(MAX(N$36:N322)),F$17)),N322)</f>
        <v>8077</v>
      </c>
      <c r="N323" s="42">
        <v>8077</v>
      </c>
      <c r="O323" s="2">
        <f t="shared" si="261"/>
        <v>0</v>
      </c>
      <c r="P323" s="3" t="str">
        <f t="shared" si="262"/>
        <v/>
      </c>
      <c r="Q323" s="24"/>
      <c r="R323" s="24"/>
      <c r="S323" s="24"/>
      <c r="T323" s="132" t="str">
        <f t="shared" si="222"/>
        <v/>
      </c>
      <c r="U323" s="25"/>
      <c r="V323" s="25"/>
      <c r="W323" s="24"/>
      <c r="X323" s="26"/>
      <c r="Y323" s="25"/>
      <c r="Z323" s="25"/>
      <c r="AA323" s="3" t="str">
        <f t="shared" si="263"/>
        <v/>
      </c>
      <c r="AB323" s="24"/>
      <c r="AC323" s="26"/>
      <c r="AD323" s="25"/>
      <c r="AE323" s="54"/>
      <c r="AF323" s="54" t="s">
        <v>149</v>
      </c>
      <c r="AG323" s="54"/>
      <c r="AH323" s="54"/>
      <c r="AI323" s="54"/>
      <c r="AJ323" s="54"/>
      <c r="AK323" s="25"/>
      <c r="AL323" s="54" t="str">
        <f t="shared" si="223"/>
        <v/>
      </c>
      <c r="AM323" s="200" t="str">
        <f t="shared" si="224"/>
        <v/>
      </c>
      <c r="AN323" s="201" t="str">
        <f t="shared" si="225"/>
        <v/>
      </c>
      <c r="AO323" s="200" t="str">
        <f t="shared" si="232"/>
        <v/>
      </c>
      <c r="AP323" s="200" t="str">
        <f t="shared" si="226"/>
        <v/>
      </c>
      <c r="AQ323" s="200" t="str">
        <f t="shared" si="227"/>
        <v/>
      </c>
      <c r="AR323" s="200" t="str">
        <f t="shared" si="233"/>
        <v/>
      </c>
      <c r="AS323" s="200">
        <f t="shared" si="234"/>
        <v>0.06</v>
      </c>
      <c r="AT323" s="200" t="str">
        <f t="shared" si="235"/>
        <v/>
      </c>
      <c r="AU323" s="200">
        <f t="shared" si="236"/>
        <v>4.9999999988358468E-2</v>
      </c>
      <c r="AV323" s="54" t="s">
        <v>216</v>
      </c>
      <c r="AW323" s="200" t="str">
        <f t="shared" si="237"/>
        <v/>
      </c>
      <c r="AX323" s="201" t="str">
        <f t="shared" si="238"/>
        <v/>
      </c>
      <c r="AY323" s="7" t="str">
        <f t="shared" si="239"/>
        <v/>
      </c>
      <c r="AZ323" s="7" t="str">
        <f t="shared" si="240"/>
        <v/>
      </c>
      <c r="BA323" s="7" t="str">
        <f t="shared" si="241"/>
        <v/>
      </c>
      <c r="BB323" s="7" t="str">
        <f t="shared" si="264"/>
        <v/>
      </c>
      <c r="BC323" s="7" t="str">
        <f t="shared" si="265"/>
        <v/>
      </c>
      <c r="BD323" s="7" t="str">
        <f t="shared" si="266"/>
        <v/>
      </c>
      <c r="BE323" s="7" t="str">
        <f t="shared" si="267"/>
        <v/>
      </c>
      <c r="BF323" s="7" t="str">
        <f t="shared" si="220"/>
        <v/>
      </c>
      <c r="BG323" s="7" t="str">
        <f t="shared" si="221"/>
        <v/>
      </c>
      <c r="BH323" s="7" t="str">
        <f t="shared" si="268"/>
        <v/>
      </c>
      <c r="BI323" s="7" t="str">
        <f t="shared" si="269"/>
        <v/>
      </c>
      <c r="BJ323" s="7" t="str">
        <f t="shared" si="270"/>
        <v/>
      </c>
      <c r="BK323" s="7" t="str">
        <f t="shared" si="242"/>
        <v/>
      </c>
      <c r="BL323" s="7" t="str">
        <f t="shared" si="243"/>
        <v/>
      </c>
      <c r="BM323" s="7" t="str">
        <f t="shared" si="244"/>
        <v/>
      </c>
      <c r="BN323" s="7" t="str">
        <f t="shared" si="245"/>
        <v/>
      </c>
      <c r="BO323" s="7" t="str">
        <f t="shared" si="246"/>
        <v/>
      </c>
      <c r="BP323" s="7" t="str">
        <f t="shared" si="247"/>
        <v/>
      </c>
      <c r="BQ323" s="7" t="str">
        <f t="shared" si="248"/>
        <v/>
      </c>
      <c r="BR323" s="7" t="str">
        <f t="shared" si="249"/>
        <v/>
      </c>
      <c r="BS323" s="7" t="str">
        <f t="shared" si="250"/>
        <v/>
      </c>
      <c r="BT323" s="7" t="str">
        <f t="shared" si="251"/>
        <v/>
      </c>
      <c r="BU323" s="7" t="str">
        <f t="shared" si="252"/>
        <v/>
      </c>
      <c r="BV323" s="7" t="str">
        <f t="shared" si="253"/>
        <v/>
      </c>
      <c r="BW323" s="7" t="str">
        <f t="shared" si="228"/>
        <v/>
      </c>
      <c r="BX323" s="7">
        <f t="shared" si="254"/>
        <v>4.9999999988358468E-2</v>
      </c>
      <c r="BY323" s="7" t="str">
        <f t="shared" si="255"/>
        <v/>
      </c>
      <c r="BZ323" s="7" t="str">
        <f t="shared" si="256"/>
        <v/>
      </c>
      <c r="CA323" s="7" t="str">
        <f t="shared" si="257"/>
        <v/>
      </c>
      <c r="CB323" s="54"/>
      <c r="CC323" s="13"/>
      <c r="CD323" s="13"/>
      <c r="CE323" s="13"/>
      <c r="CF323" s="13"/>
      <c r="CG323" s="13"/>
      <c r="CH323" s="13"/>
      <c r="CI323" s="13"/>
      <c r="CJ323" s="13"/>
      <c r="CL323" s="21"/>
    </row>
    <row r="324" spans="2:90" ht="16.5" customHeight="1" thickBot="1" x14ac:dyDescent="0.3">
      <c r="B324" s="114" t="s">
        <v>106</v>
      </c>
      <c r="C324" s="114" t="s">
        <v>326</v>
      </c>
      <c r="D324" s="115">
        <v>5</v>
      </c>
      <c r="E324" s="117">
        <f t="shared" si="258"/>
        <v>44453</v>
      </c>
      <c r="F324" s="118">
        <f t="shared" si="259"/>
        <v>0.44097222222222227</v>
      </c>
      <c r="G324" s="22">
        <v>0.44930555555555557</v>
      </c>
      <c r="H324" s="5">
        <f t="shared" si="229"/>
        <v>0.20000000012805685</v>
      </c>
      <c r="I324" s="6">
        <f t="shared" si="230"/>
        <v>44453.440972222219</v>
      </c>
      <c r="J324" s="6">
        <f t="shared" si="231"/>
        <v>44453.449305555558</v>
      </c>
      <c r="K324" s="23" t="s">
        <v>141</v>
      </c>
      <c r="L324" s="3" t="str">
        <f t="shared" si="260"/>
        <v/>
      </c>
      <c r="M324" s="2">
        <f>IF(OR(K324="Rota",K324="Desliza"),(IF((MAX(N$36:N323))&gt;F$17,(MAX(N$36:N323)),F$17)),N323)</f>
        <v>8077</v>
      </c>
      <c r="N324" s="42">
        <v>8077</v>
      </c>
      <c r="O324" s="2">
        <f t="shared" si="261"/>
        <v>0</v>
      </c>
      <c r="P324" s="3" t="str">
        <f t="shared" si="262"/>
        <v/>
      </c>
      <c r="Q324" s="24"/>
      <c r="R324" s="24"/>
      <c r="S324" s="24"/>
      <c r="T324" s="132" t="str">
        <f t="shared" si="222"/>
        <v/>
      </c>
      <c r="U324" s="25"/>
      <c r="V324" s="25"/>
      <c r="W324" s="24"/>
      <c r="X324" s="26"/>
      <c r="Y324" s="25"/>
      <c r="Z324" s="25"/>
      <c r="AA324" s="3" t="str">
        <f t="shared" si="263"/>
        <v/>
      </c>
      <c r="AB324" s="24"/>
      <c r="AC324" s="26"/>
      <c r="AD324" s="25"/>
      <c r="AE324" s="54"/>
      <c r="AF324" s="54" t="s">
        <v>149</v>
      </c>
      <c r="AG324" s="54"/>
      <c r="AH324" s="54"/>
      <c r="AI324" s="54"/>
      <c r="AJ324" s="54"/>
      <c r="AK324" s="25"/>
      <c r="AL324" s="54" t="str">
        <f t="shared" si="223"/>
        <v/>
      </c>
      <c r="AM324" s="200" t="str">
        <f t="shared" si="224"/>
        <v/>
      </c>
      <c r="AN324" s="201" t="str">
        <f t="shared" si="225"/>
        <v/>
      </c>
      <c r="AO324" s="200" t="str">
        <f t="shared" si="232"/>
        <v/>
      </c>
      <c r="AP324" s="200" t="str">
        <f t="shared" si="226"/>
        <v/>
      </c>
      <c r="AQ324" s="200">
        <f t="shared" si="227"/>
        <v>8.3000000000000004E-2</v>
      </c>
      <c r="AR324" s="200" t="str">
        <f t="shared" si="233"/>
        <v/>
      </c>
      <c r="AS324" s="200" t="str">
        <f t="shared" si="234"/>
        <v/>
      </c>
      <c r="AT324" s="200" t="str">
        <f t="shared" si="235"/>
        <v/>
      </c>
      <c r="AU324" s="200">
        <f t="shared" si="236"/>
        <v>0.20000000012805685</v>
      </c>
      <c r="AV324" s="54" t="s">
        <v>216</v>
      </c>
      <c r="AW324" s="200" t="str">
        <f t="shared" si="237"/>
        <v/>
      </c>
      <c r="AX324" s="201" t="str">
        <f t="shared" si="238"/>
        <v/>
      </c>
      <c r="AY324" s="7" t="str">
        <f t="shared" si="239"/>
        <v/>
      </c>
      <c r="AZ324" s="7" t="str">
        <f t="shared" si="240"/>
        <v/>
      </c>
      <c r="BA324" s="7" t="str">
        <f t="shared" si="241"/>
        <v/>
      </c>
      <c r="BB324" s="7" t="str">
        <f t="shared" si="264"/>
        <v/>
      </c>
      <c r="BC324" s="7" t="str">
        <f t="shared" si="265"/>
        <v/>
      </c>
      <c r="BD324" s="7" t="str">
        <f t="shared" si="266"/>
        <v/>
      </c>
      <c r="BE324" s="7" t="str">
        <f t="shared" si="267"/>
        <v/>
      </c>
      <c r="BF324" s="7" t="str">
        <f t="shared" si="220"/>
        <v/>
      </c>
      <c r="BG324" s="7" t="str">
        <f t="shared" si="221"/>
        <v/>
      </c>
      <c r="BH324" s="7" t="str">
        <f t="shared" si="268"/>
        <v/>
      </c>
      <c r="BI324" s="7" t="str">
        <f t="shared" si="269"/>
        <v/>
      </c>
      <c r="BJ324" s="7" t="str">
        <f t="shared" si="270"/>
        <v/>
      </c>
      <c r="BK324" s="7" t="str">
        <f t="shared" si="242"/>
        <v/>
      </c>
      <c r="BL324" s="7" t="str">
        <f t="shared" si="243"/>
        <v/>
      </c>
      <c r="BM324" s="7" t="str">
        <f t="shared" si="244"/>
        <v/>
      </c>
      <c r="BN324" s="7" t="str">
        <f t="shared" si="245"/>
        <v/>
      </c>
      <c r="BO324" s="7" t="str">
        <f t="shared" si="246"/>
        <v/>
      </c>
      <c r="BP324" s="7" t="str">
        <f t="shared" si="247"/>
        <v/>
      </c>
      <c r="BQ324" s="7" t="str">
        <f t="shared" si="248"/>
        <v/>
      </c>
      <c r="BR324" s="7" t="str">
        <f t="shared" si="249"/>
        <v/>
      </c>
      <c r="BS324" s="7" t="str">
        <f t="shared" si="250"/>
        <v/>
      </c>
      <c r="BT324" s="7" t="str">
        <f t="shared" si="251"/>
        <v/>
      </c>
      <c r="BU324" s="7" t="str">
        <f t="shared" si="252"/>
        <v/>
      </c>
      <c r="BV324" s="7">
        <f t="shared" si="253"/>
        <v>0.20000000012805685</v>
      </c>
      <c r="BW324" s="7" t="str">
        <f t="shared" si="228"/>
        <v/>
      </c>
      <c r="BX324" s="7" t="str">
        <f t="shared" si="254"/>
        <v/>
      </c>
      <c r="BY324" s="7" t="str">
        <f t="shared" si="255"/>
        <v/>
      </c>
      <c r="BZ324" s="7" t="str">
        <f t="shared" si="256"/>
        <v/>
      </c>
      <c r="CA324" s="7" t="str">
        <f t="shared" si="257"/>
        <v/>
      </c>
      <c r="CB324" s="54"/>
      <c r="CC324" s="13"/>
      <c r="CD324" s="13"/>
      <c r="CE324" s="13"/>
      <c r="CF324" s="13"/>
      <c r="CG324" s="13"/>
      <c r="CH324" s="13"/>
      <c r="CI324" s="13"/>
      <c r="CJ324" s="13"/>
      <c r="CL324" s="21"/>
    </row>
    <row r="325" spans="2:90" ht="16.5" customHeight="1" thickBot="1" x14ac:dyDescent="0.3">
      <c r="B325" s="114" t="s">
        <v>106</v>
      </c>
      <c r="C325" s="114" t="s">
        <v>326</v>
      </c>
      <c r="D325" s="115">
        <v>5</v>
      </c>
      <c r="E325" s="117">
        <f t="shared" si="258"/>
        <v>44453</v>
      </c>
      <c r="F325" s="118">
        <f t="shared" si="259"/>
        <v>0.44930555555555557</v>
      </c>
      <c r="G325" s="22">
        <v>0.4861111111111111</v>
      </c>
      <c r="H325" s="5">
        <f t="shared" si="229"/>
        <v>0.88333333324408159</v>
      </c>
      <c r="I325" s="6">
        <f t="shared" si="230"/>
        <v>44453.449305555558</v>
      </c>
      <c r="J325" s="6">
        <f t="shared" si="231"/>
        <v>44453.486111111109</v>
      </c>
      <c r="K325" s="23" t="s">
        <v>12</v>
      </c>
      <c r="L325" s="3">
        <f t="shared" si="260"/>
        <v>0.88333333324408159</v>
      </c>
      <c r="M325" s="2">
        <f>IF(OR(K325="Rota",K325="Desliza"),(IF((MAX(N$36:N324))&gt;F$17,(MAX(N$36:N324)),F$17)),N324)</f>
        <v>8077</v>
      </c>
      <c r="N325" s="42">
        <v>8077</v>
      </c>
      <c r="O325" s="2">
        <f t="shared" si="261"/>
        <v>0</v>
      </c>
      <c r="P325" s="3" t="str">
        <f t="shared" si="262"/>
        <v/>
      </c>
      <c r="Q325" s="24"/>
      <c r="R325" s="24"/>
      <c r="S325" s="24"/>
      <c r="T325" s="132" t="str">
        <f t="shared" si="222"/>
        <v/>
      </c>
      <c r="U325" s="25"/>
      <c r="V325" s="25"/>
      <c r="W325" s="24"/>
      <c r="X325" s="26"/>
      <c r="Y325" s="25"/>
      <c r="Z325" s="25"/>
      <c r="AA325" s="3" t="str">
        <f t="shared" si="263"/>
        <v/>
      </c>
      <c r="AB325" s="24"/>
      <c r="AC325" s="26"/>
      <c r="AD325" s="25"/>
      <c r="AE325" s="54"/>
      <c r="AF325" s="54" t="s">
        <v>149</v>
      </c>
      <c r="AG325" s="54"/>
      <c r="AH325" s="54"/>
      <c r="AI325" s="54"/>
      <c r="AJ325" s="54"/>
      <c r="AK325" s="25" t="s">
        <v>328</v>
      </c>
      <c r="AL325" s="54" t="str">
        <f t="shared" si="223"/>
        <v/>
      </c>
      <c r="AM325" s="200" t="str">
        <f t="shared" si="224"/>
        <v/>
      </c>
      <c r="AN325" s="201" t="str">
        <f t="shared" si="225"/>
        <v/>
      </c>
      <c r="AO325" s="200" t="str">
        <f t="shared" si="232"/>
        <v/>
      </c>
      <c r="AP325" s="200" t="str">
        <f t="shared" si="226"/>
        <v/>
      </c>
      <c r="AQ325" s="200" t="str">
        <f t="shared" si="227"/>
        <v/>
      </c>
      <c r="AR325" s="200" t="str">
        <f t="shared" si="233"/>
        <v/>
      </c>
      <c r="AS325" s="200" t="str">
        <f t="shared" si="234"/>
        <v/>
      </c>
      <c r="AT325" s="200" t="str">
        <f t="shared" si="235"/>
        <v/>
      </c>
      <c r="AU325" s="200">
        <f t="shared" si="236"/>
        <v>0.88333333324408159</v>
      </c>
      <c r="AV325" s="54" t="s">
        <v>216</v>
      </c>
      <c r="AW325" s="200" t="str">
        <f t="shared" si="237"/>
        <v/>
      </c>
      <c r="AX325" s="201" t="str">
        <f t="shared" si="238"/>
        <v/>
      </c>
      <c r="AY325" s="7" t="str">
        <f t="shared" si="239"/>
        <v/>
      </c>
      <c r="AZ325" s="7" t="str">
        <f t="shared" si="240"/>
        <v/>
      </c>
      <c r="BA325" s="7" t="str">
        <f t="shared" si="241"/>
        <v/>
      </c>
      <c r="BB325" s="7" t="str">
        <f t="shared" si="264"/>
        <v/>
      </c>
      <c r="BC325" s="7" t="str">
        <f t="shared" si="265"/>
        <v/>
      </c>
      <c r="BD325" s="7" t="str">
        <f t="shared" si="266"/>
        <v/>
      </c>
      <c r="BE325" s="7" t="str">
        <f t="shared" si="267"/>
        <v/>
      </c>
      <c r="BF325" s="7" t="str">
        <f t="shared" si="220"/>
        <v/>
      </c>
      <c r="BG325" s="7" t="str">
        <f t="shared" si="221"/>
        <v/>
      </c>
      <c r="BH325" s="7" t="str">
        <f t="shared" si="268"/>
        <v/>
      </c>
      <c r="BI325" s="7" t="str">
        <f t="shared" si="269"/>
        <v/>
      </c>
      <c r="BJ325" s="7" t="str">
        <f t="shared" si="270"/>
        <v/>
      </c>
      <c r="BK325" s="7" t="str">
        <f t="shared" si="242"/>
        <v/>
      </c>
      <c r="BL325" s="7" t="str">
        <f t="shared" si="243"/>
        <v/>
      </c>
      <c r="BM325" s="7" t="str">
        <f t="shared" si="244"/>
        <v/>
      </c>
      <c r="BN325" s="7" t="str">
        <f t="shared" si="245"/>
        <v/>
      </c>
      <c r="BO325" s="7" t="str">
        <f t="shared" si="246"/>
        <v/>
      </c>
      <c r="BP325" s="7" t="str">
        <f t="shared" si="247"/>
        <v/>
      </c>
      <c r="BQ325" s="7" t="str">
        <f t="shared" si="248"/>
        <v/>
      </c>
      <c r="BR325" s="7" t="str">
        <f t="shared" si="249"/>
        <v/>
      </c>
      <c r="BS325" s="7" t="str">
        <f t="shared" si="250"/>
        <v/>
      </c>
      <c r="BT325" s="7" t="str">
        <f t="shared" si="251"/>
        <v/>
      </c>
      <c r="BU325" s="7" t="str">
        <f t="shared" si="252"/>
        <v/>
      </c>
      <c r="BV325" s="7" t="str">
        <f t="shared" si="253"/>
        <v/>
      </c>
      <c r="BW325" s="7" t="str">
        <f t="shared" si="228"/>
        <v/>
      </c>
      <c r="BX325" s="7" t="str">
        <f t="shared" si="254"/>
        <v/>
      </c>
      <c r="BY325" s="7" t="str">
        <f t="shared" si="255"/>
        <v/>
      </c>
      <c r="BZ325" s="7" t="str">
        <f t="shared" si="256"/>
        <v/>
      </c>
      <c r="CA325" s="7" t="str">
        <f t="shared" si="257"/>
        <v/>
      </c>
      <c r="CB325" s="54"/>
      <c r="CC325" s="13"/>
      <c r="CD325" s="13"/>
      <c r="CE325" s="13"/>
      <c r="CF325" s="13"/>
      <c r="CG325" s="13"/>
      <c r="CH325" s="13"/>
      <c r="CI325" s="13"/>
      <c r="CJ325" s="13"/>
      <c r="CL325" s="21"/>
    </row>
    <row r="326" spans="2:90" ht="16.5" customHeight="1" thickBot="1" x14ac:dyDescent="0.3">
      <c r="B326" s="114" t="s">
        <v>106</v>
      </c>
      <c r="C326" s="114" t="s">
        <v>326</v>
      </c>
      <c r="D326" s="115">
        <v>5</v>
      </c>
      <c r="E326" s="117">
        <f t="shared" si="258"/>
        <v>44453</v>
      </c>
      <c r="F326" s="118">
        <f t="shared" si="259"/>
        <v>0.4861111111111111</v>
      </c>
      <c r="G326" s="22">
        <v>0.50347222222222221</v>
      </c>
      <c r="H326" s="5">
        <f t="shared" si="229"/>
        <v>0.41666666662786156</v>
      </c>
      <c r="I326" s="6">
        <f t="shared" si="230"/>
        <v>44453.486111111109</v>
      </c>
      <c r="J326" s="6">
        <f t="shared" si="231"/>
        <v>44453.503472222219</v>
      </c>
      <c r="K326" s="23" t="s">
        <v>17</v>
      </c>
      <c r="L326" s="3" t="str">
        <f t="shared" si="260"/>
        <v/>
      </c>
      <c r="M326" s="2">
        <f>IF(OR(K326="Rota",K326="Desliza"),(IF((MAX(N$36:N325))&gt;F$17,(MAX(N$36:N325)),F$17)),N325)</f>
        <v>8077</v>
      </c>
      <c r="N326" s="42">
        <v>8088</v>
      </c>
      <c r="O326" s="2">
        <f t="shared" si="261"/>
        <v>11</v>
      </c>
      <c r="P326" s="3">
        <f t="shared" si="262"/>
        <v>26.400000002458693</v>
      </c>
      <c r="Q326" s="24"/>
      <c r="R326" s="24"/>
      <c r="S326" s="24">
        <v>60</v>
      </c>
      <c r="T326" s="132">
        <f t="shared" si="222"/>
        <v>148</v>
      </c>
      <c r="U326" s="25">
        <v>21</v>
      </c>
      <c r="V326" s="25">
        <v>800</v>
      </c>
      <c r="W326" s="24">
        <v>18</v>
      </c>
      <c r="X326" s="26">
        <v>15</v>
      </c>
      <c r="Y326" s="25">
        <v>2000</v>
      </c>
      <c r="Z326" s="25">
        <v>1800</v>
      </c>
      <c r="AA326" s="3">
        <f t="shared" si="263"/>
        <v>200</v>
      </c>
      <c r="AB326" s="24"/>
      <c r="AC326" s="26"/>
      <c r="AD326" s="25"/>
      <c r="AE326" s="54"/>
      <c r="AF326" s="54" t="s">
        <v>149</v>
      </c>
      <c r="AG326" s="54"/>
      <c r="AH326" s="54"/>
      <c r="AI326" s="54"/>
      <c r="AJ326" s="54"/>
      <c r="AK326" s="25"/>
      <c r="AL326" s="54">
        <f t="shared" si="223"/>
        <v>14</v>
      </c>
      <c r="AM326" s="200">
        <f t="shared" si="224"/>
        <v>15</v>
      </c>
      <c r="AN326" s="201">
        <f t="shared" si="225"/>
        <v>14</v>
      </c>
      <c r="AO326" s="200" t="str">
        <f t="shared" si="232"/>
        <v/>
      </c>
      <c r="AP326" s="200" t="str">
        <f t="shared" si="226"/>
        <v/>
      </c>
      <c r="AQ326" s="200" t="str">
        <f t="shared" si="227"/>
        <v/>
      </c>
      <c r="AR326" s="200" t="str">
        <f t="shared" si="233"/>
        <v/>
      </c>
      <c r="AS326" s="200" t="str">
        <f t="shared" si="234"/>
        <v/>
      </c>
      <c r="AT326" s="200">
        <f t="shared" si="235"/>
        <v>11</v>
      </c>
      <c r="AU326" s="200">
        <f t="shared" si="236"/>
        <v>0.41666666662786156</v>
      </c>
      <c r="AV326" s="54">
        <v>1.5499999999883585</v>
      </c>
      <c r="AW326" s="200">
        <f t="shared" si="237"/>
        <v>7.0967741936016884</v>
      </c>
      <c r="AX326" s="201">
        <f t="shared" si="238"/>
        <v>26.400000002458693</v>
      </c>
      <c r="AY326" s="7" t="str">
        <f t="shared" si="239"/>
        <v/>
      </c>
      <c r="AZ326" s="7">
        <f t="shared" si="240"/>
        <v>7.0967741936016884</v>
      </c>
      <c r="BA326" s="7" t="str">
        <f t="shared" si="241"/>
        <v/>
      </c>
      <c r="BB326" s="7">
        <f t="shared" si="264"/>
        <v>11</v>
      </c>
      <c r="BC326" s="7" t="str">
        <f t="shared" si="265"/>
        <v/>
      </c>
      <c r="BD326" s="7" t="str">
        <f t="shared" si="266"/>
        <v/>
      </c>
      <c r="BE326" s="7" t="str">
        <f t="shared" si="267"/>
        <v/>
      </c>
      <c r="BF326" s="7">
        <f t="shared" si="220"/>
        <v>11</v>
      </c>
      <c r="BG326" s="7" t="str">
        <f t="shared" si="221"/>
        <v/>
      </c>
      <c r="BH326" s="7" t="str">
        <f t="shared" si="268"/>
        <v/>
      </c>
      <c r="BI326" s="7" t="str">
        <f t="shared" si="269"/>
        <v/>
      </c>
      <c r="BJ326" s="7" t="str">
        <f t="shared" si="270"/>
        <v/>
      </c>
      <c r="BK326" s="7" t="str">
        <f t="shared" si="242"/>
        <v/>
      </c>
      <c r="BL326" s="7" t="str">
        <f t="shared" si="243"/>
        <v/>
      </c>
      <c r="BM326" s="7" t="str">
        <f t="shared" si="244"/>
        <v/>
      </c>
      <c r="BN326" s="7" t="str">
        <f t="shared" si="245"/>
        <v/>
      </c>
      <c r="BO326" s="7" t="str">
        <f t="shared" si="246"/>
        <v/>
      </c>
      <c r="BP326" s="7" t="str">
        <f t="shared" si="247"/>
        <v/>
      </c>
      <c r="BQ326" s="7" t="str">
        <f t="shared" si="248"/>
        <v/>
      </c>
      <c r="BR326" s="7" t="str">
        <f t="shared" si="249"/>
        <v/>
      </c>
      <c r="BS326" s="7" t="str">
        <f t="shared" si="250"/>
        <v/>
      </c>
      <c r="BT326" s="7" t="str">
        <f t="shared" si="251"/>
        <v/>
      </c>
      <c r="BU326" s="7" t="str">
        <f t="shared" si="252"/>
        <v/>
      </c>
      <c r="BV326" s="7" t="str">
        <f t="shared" si="253"/>
        <v/>
      </c>
      <c r="BW326" s="7" t="str">
        <f t="shared" si="228"/>
        <v/>
      </c>
      <c r="BX326" s="7" t="str">
        <f t="shared" si="254"/>
        <v/>
      </c>
      <c r="BY326" s="7" t="str">
        <f t="shared" si="255"/>
        <v/>
      </c>
      <c r="BZ326" s="7" t="str">
        <f t="shared" si="256"/>
        <v/>
      </c>
      <c r="CA326" s="7" t="str">
        <f t="shared" si="257"/>
        <v/>
      </c>
      <c r="CB326" s="54"/>
      <c r="CC326" s="13"/>
      <c r="CD326" s="13"/>
      <c r="CE326" s="13"/>
      <c r="CF326" s="13"/>
      <c r="CG326" s="13"/>
      <c r="CH326" s="13"/>
      <c r="CI326" s="13"/>
      <c r="CJ326" s="13"/>
      <c r="CL326" s="21"/>
    </row>
    <row r="327" spans="2:90" ht="16.5" customHeight="1" thickBot="1" x14ac:dyDescent="0.3">
      <c r="B327" s="114" t="s">
        <v>106</v>
      </c>
      <c r="C327" s="114" t="s">
        <v>326</v>
      </c>
      <c r="D327" s="115">
        <v>5</v>
      </c>
      <c r="E327" s="117">
        <f t="shared" si="258"/>
        <v>44453</v>
      </c>
      <c r="F327" s="118">
        <f t="shared" si="259"/>
        <v>0.50347222222222221</v>
      </c>
      <c r="G327" s="22">
        <v>0.63055555555555554</v>
      </c>
      <c r="H327" s="5">
        <f t="shared" si="229"/>
        <v>3.0500000001629815</v>
      </c>
      <c r="I327" s="6">
        <f t="shared" si="230"/>
        <v>44453.503472222219</v>
      </c>
      <c r="J327" s="6">
        <f t="shared" si="231"/>
        <v>44453.630555555559</v>
      </c>
      <c r="K327" s="23" t="s">
        <v>12</v>
      </c>
      <c r="L327" s="3">
        <f t="shared" si="260"/>
        <v>3.0500000001629815</v>
      </c>
      <c r="M327" s="2">
        <f>IF(OR(K327="Rota",K327="Desliza"),(IF((MAX(N$36:N326))&gt;F$17,(MAX(N$36:N326)),F$17)),N326)</f>
        <v>8088</v>
      </c>
      <c r="N327" s="42">
        <v>8088</v>
      </c>
      <c r="O327" s="2">
        <f t="shared" si="261"/>
        <v>0</v>
      </c>
      <c r="P327" s="3" t="str">
        <f t="shared" si="262"/>
        <v/>
      </c>
      <c r="Q327" s="24"/>
      <c r="R327" s="24"/>
      <c r="S327" s="24"/>
      <c r="T327" s="132" t="str">
        <f t="shared" si="222"/>
        <v/>
      </c>
      <c r="U327" s="25"/>
      <c r="V327" s="25"/>
      <c r="W327" s="24"/>
      <c r="X327" s="26"/>
      <c r="Y327" s="25"/>
      <c r="Z327" s="25"/>
      <c r="AA327" s="3" t="str">
        <f t="shared" si="263"/>
        <v/>
      </c>
      <c r="AB327" s="24"/>
      <c r="AC327" s="26"/>
      <c r="AD327" s="25"/>
      <c r="AE327" s="54"/>
      <c r="AF327" s="54" t="s">
        <v>149</v>
      </c>
      <c r="AG327" s="54"/>
      <c r="AH327" s="54"/>
      <c r="AI327" s="54"/>
      <c r="AJ327" s="54"/>
      <c r="AK327" s="25" t="s">
        <v>328</v>
      </c>
      <c r="AL327" s="54" t="str">
        <f t="shared" si="223"/>
        <v/>
      </c>
      <c r="AM327" s="200" t="str">
        <f t="shared" si="224"/>
        <v/>
      </c>
      <c r="AN327" s="201" t="str">
        <f t="shared" si="225"/>
        <v/>
      </c>
      <c r="AO327" s="200" t="str">
        <f t="shared" si="232"/>
        <v/>
      </c>
      <c r="AP327" s="200" t="str">
        <f t="shared" si="226"/>
        <v/>
      </c>
      <c r="AQ327" s="200" t="str">
        <f t="shared" si="227"/>
        <v/>
      </c>
      <c r="AR327" s="200" t="str">
        <f t="shared" si="233"/>
        <v/>
      </c>
      <c r="AS327" s="200" t="str">
        <f t="shared" si="234"/>
        <v/>
      </c>
      <c r="AT327" s="200" t="str">
        <f t="shared" si="235"/>
        <v/>
      </c>
      <c r="AU327" s="200">
        <f t="shared" si="236"/>
        <v>3.0500000001629815</v>
      </c>
      <c r="AV327" s="54">
        <v>0.71666666673263535</v>
      </c>
      <c r="AW327" s="200" t="str">
        <f t="shared" si="237"/>
        <v/>
      </c>
      <c r="AX327" s="201" t="str">
        <f t="shared" si="238"/>
        <v/>
      </c>
      <c r="AY327" s="7" t="str">
        <f t="shared" si="239"/>
        <v/>
      </c>
      <c r="AZ327" s="7" t="str">
        <f t="shared" si="240"/>
        <v/>
      </c>
      <c r="BA327" s="7" t="str">
        <f t="shared" si="241"/>
        <v/>
      </c>
      <c r="BB327" s="7" t="str">
        <f t="shared" si="264"/>
        <v/>
      </c>
      <c r="BC327" s="7" t="str">
        <f t="shared" si="265"/>
        <v/>
      </c>
      <c r="BD327" s="7" t="str">
        <f t="shared" si="266"/>
        <v/>
      </c>
      <c r="BE327" s="7" t="str">
        <f t="shared" si="267"/>
        <v/>
      </c>
      <c r="BF327" s="7" t="str">
        <f t="shared" si="220"/>
        <v/>
      </c>
      <c r="BG327" s="7" t="str">
        <f t="shared" si="221"/>
        <v/>
      </c>
      <c r="BH327" s="7" t="str">
        <f t="shared" si="268"/>
        <v/>
      </c>
      <c r="BI327" s="7" t="str">
        <f t="shared" si="269"/>
        <v/>
      </c>
      <c r="BJ327" s="7" t="str">
        <f t="shared" si="270"/>
        <v/>
      </c>
      <c r="BK327" s="7" t="str">
        <f t="shared" si="242"/>
        <v/>
      </c>
      <c r="BL327" s="7" t="str">
        <f t="shared" si="243"/>
        <v/>
      </c>
      <c r="BM327" s="7" t="str">
        <f t="shared" si="244"/>
        <v/>
      </c>
      <c r="BN327" s="7" t="str">
        <f t="shared" si="245"/>
        <v/>
      </c>
      <c r="BO327" s="7" t="str">
        <f t="shared" si="246"/>
        <v/>
      </c>
      <c r="BP327" s="7" t="str">
        <f t="shared" si="247"/>
        <v/>
      </c>
      <c r="BQ327" s="7" t="str">
        <f t="shared" si="248"/>
        <v/>
      </c>
      <c r="BR327" s="7" t="str">
        <f t="shared" si="249"/>
        <v/>
      </c>
      <c r="BS327" s="7" t="str">
        <f t="shared" si="250"/>
        <v/>
      </c>
      <c r="BT327" s="7" t="str">
        <f t="shared" si="251"/>
        <v/>
      </c>
      <c r="BU327" s="7" t="str">
        <f t="shared" si="252"/>
        <v/>
      </c>
      <c r="BV327" s="7" t="str">
        <f t="shared" si="253"/>
        <v/>
      </c>
      <c r="BW327" s="7" t="str">
        <f t="shared" si="228"/>
        <v/>
      </c>
      <c r="BX327" s="7" t="str">
        <f t="shared" si="254"/>
        <v/>
      </c>
      <c r="BY327" s="7" t="str">
        <f t="shared" si="255"/>
        <v/>
      </c>
      <c r="BZ327" s="7" t="str">
        <f t="shared" si="256"/>
        <v/>
      </c>
      <c r="CA327" s="7" t="str">
        <f t="shared" si="257"/>
        <v/>
      </c>
      <c r="CB327" s="54">
        <v>600</v>
      </c>
      <c r="CC327" s="13"/>
      <c r="CD327" s="13"/>
      <c r="CE327" s="13"/>
      <c r="CF327" s="13"/>
      <c r="CG327" s="13"/>
      <c r="CH327" s="13"/>
      <c r="CI327" s="13"/>
      <c r="CJ327" s="13"/>
      <c r="CL327" s="21"/>
    </row>
    <row r="328" spans="2:90" ht="16.5" customHeight="1" thickBot="1" x14ac:dyDescent="0.3">
      <c r="B328" s="114" t="s">
        <v>106</v>
      </c>
      <c r="C328" s="114" t="s">
        <v>326</v>
      </c>
      <c r="D328" s="115">
        <v>5</v>
      </c>
      <c r="E328" s="117">
        <f t="shared" si="258"/>
        <v>44453</v>
      </c>
      <c r="F328" s="118">
        <f t="shared" si="259"/>
        <v>0.63055555555555554</v>
      </c>
      <c r="G328" s="22">
        <v>0.75</v>
      </c>
      <c r="H328" s="5">
        <f t="shared" si="229"/>
        <v>2.8666666665812954</v>
      </c>
      <c r="I328" s="6">
        <f t="shared" si="230"/>
        <v>44453.630555555559</v>
      </c>
      <c r="J328" s="6">
        <f t="shared" si="231"/>
        <v>44453.75</v>
      </c>
      <c r="K328" s="23" t="s">
        <v>112</v>
      </c>
      <c r="L328" s="3" t="str">
        <f t="shared" si="260"/>
        <v/>
      </c>
      <c r="M328" s="2">
        <f>IF(OR(K328="Rota",K328="Desliza"),(IF((MAX(N$36:N327))&gt;F$17,(MAX(N$36:N327)),F$17)),N327)</f>
        <v>8088</v>
      </c>
      <c r="N328" s="42">
        <v>4478</v>
      </c>
      <c r="O328" s="2">
        <f t="shared" si="261"/>
        <v>-3610</v>
      </c>
      <c r="P328" s="3" t="str">
        <f t="shared" si="262"/>
        <v/>
      </c>
      <c r="Q328" s="24"/>
      <c r="R328" s="24"/>
      <c r="S328" s="24"/>
      <c r="T328" s="132" t="str">
        <f t="shared" si="222"/>
        <v/>
      </c>
      <c r="U328" s="25"/>
      <c r="V328" s="25"/>
      <c r="W328" s="24"/>
      <c r="X328" s="26"/>
      <c r="Y328" s="25"/>
      <c r="Z328" s="25"/>
      <c r="AA328" s="3" t="str">
        <f t="shared" si="263"/>
        <v/>
      </c>
      <c r="AB328" s="24"/>
      <c r="AC328" s="26"/>
      <c r="AD328" s="25"/>
      <c r="AE328" s="54"/>
      <c r="AF328" s="54" t="s">
        <v>149</v>
      </c>
      <c r="AG328" s="54"/>
      <c r="AH328" s="54"/>
      <c r="AI328" s="54"/>
      <c r="AJ328" s="54"/>
      <c r="AK328" s="25"/>
      <c r="AL328" s="54" t="str">
        <f t="shared" si="223"/>
        <v/>
      </c>
      <c r="AM328" s="200" t="str">
        <f t="shared" si="224"/>
        <v/>
      </c>
      <c r="AN328" s="201" t="str">
        <f t="shared" si="225"/>
        <v/>
      </c>
      <c r="AO328" s="200">
        <f t="shared" si="232"/>
        <v>1259.3023256188983</v>
      </c>
      <c r="AP328" s="200">
        <f t="shared" si="226"/>
        <v>800</v>
      </c>
      <c r="AQ328" s="200" t="str">
        <f t="shared" si="227"/>
        <v/>
      </c>
      <c r="AR328" s="200" t="str">
        <f t="shared" si="233"/>
        <v/>
      </c>
      <c r="AS328" s="200" t="str">
        <f t="shared" si="234"/>
        <v/>
      </c>
      <c r="AT328" s="200" t="str">
        <f t="shared" si="235"/>
        <v/>
      </c>
      <c r="AU328" s="200" t="str">
        <f t="shared" si="236"/>
        <v/>
      </c>
      <c r="AV328" s="54" t="s">
        <v>216</v>
      </c>
      <c r="AW328" s="200" t="str">
        <f t="shared" si="237"/>
        <v/>
      </c>
      <c r="AX328" s="201" t="str">
        <f t="shared" si="238"/>
        <v/>
      </c>
      <c r="AY328" s="7" t="str">
        <f t="shared" si="239"/>
        <v/>
      </c>
      <c r="AZ328" s="7" t="str">
        <f t="shared" si="240"/>
        <v/>
      </c>
      <c r="BA328" s="7" t="str">
        <f t="shared" si="241"/>
        <v/>
      </c>
      <c r="BB328" s="7" t="str">
        <f t="shared" si="264"/>
        <v/>
      </c>
      <c r="BC328" s="7" t="str">
        <f t="shared" si="265"/>
        <v/>
      </c>
      <c r="BD328" s="7" t="str">
        <f t="shared" si="266"/>
        <v/>
      </c>
      <c r="BE328" s="7" t="str">
        <f t="shared" si="267"/>
        <v/>
      </c>
      <c r="BF328" s="7" t="str">
        <f t="shared" si="220"/>
        <v/>
      </c>
      <c r="BG328" s="7" t="str">
        <f t="shared" si="221"/>
        <v/>
      </c>
      <c r="BH328" s="7" t="str">
        <f t="shared" si="268"/>
        <v/>
      </c>
      <c r="BI328" s="7" t="str">
        <f t="shared" si="269"/>
        <v/>
      </c>
      <c r="BJ328" s="7" t="str">
        <f t="shared" si="270"/>
        <v/>
      </c>
      <c r="BK328" s="7" t="str">
        <f t="shared" si="242"/>
        <v/>
      </c>
      <c r="BL328" s="7" t="str">
        <f t="shared" si="243"/>
        <v/>
      </c>
      <c r="BM328" s="7" t="str">
        <f t="shared" si="244"/>
        <v/>
      </c>
      <c r="BN328" s="7">
        <f t="shared" si="245"/>
        <v>1259.3023256188983</v>
      </c>
      <c r="BO328" s="7" t="str">
        <f t="shared" si="246"/>
        <v/>
      </c>
      <c r="BP328" s="7" t="str">
        <f t="shared" si="247"/>
        <v/>
      </c>
      <c r="BQ328" s="7" t="str">
        <f t="shared" si="248"/>
        <v/>
      </c>
      <c r="BR328" s="7">
        <f t="shared" si="249"/>
        <v>1259.3023256188983</v>
      </c>
      <c r="BS328" s="7" t="str">
        <f t="shared" si="250"/>
        <v/>
      </c>
      <c r="BT328" s="7" t="str">
        <f t="shared" si="251"/>
        <v/>
      </c>
      <c r="BU328" s="7">
        <f t="shared" si="252"/>
        <v>1259.3023256188983</v>
      </c>
      <c r="BV328" s="7" t="str">
        <f t="shared" si="253"/>
        <v/>
      </c>
      <c r="BW328" s="7" t="str">
        <f t="shared" si="228"/>
        <v/>
      </c>
      <c r="BX328" s="7" t="str">
        <f t="shared" si="254"/>
        <v/>
      </c>
      <c r="BY328" s="7" t="str">
        <f t="shared" si="255"/>
        <v/>
      </c>
      <c r="BZ328" s="7" t="str">
        <f t="shared" si="256"/>
        <v/>
      </c>
      <c r="CA328" s="7" t="str">
        <f t="shared" si="257"/>
        <v/>
      </c>
      <c r="CB328" s="54"/>
      <c r="CC328" s="13"/>
      <c r="CD328" s="13"/>
      <c r="CE328" s="13"/>
      <c r="CF328" s="13"/>
      <c r="CG328" s="13"/>
      <c r="CH328" s="13"/>
      <c r="CI328" s="13"/>
      <c r="CJ328" s="13"/>
      <c r="CL328" s="21"/>
    </row>
    <row r="329" spans="2:90" ht="16.5" customHeight="1" thickBot="1" x14ac:dyDescent="0.3">
      <c r="B329" s="114" t="s">
        <v>106</v>
      </c>
      <c r="C329" s="114" t="s">
        <v>326</v>
      </c>
      <c r="D329" s="115">
        <v>5</v>
      </c>
      <c r="E329" s="117">
        <f t="shared" si="258"/>
        <v>44453</v>
      </c>
      <c r="F329" s="118">
        <f t="shared" si="259"/>
        <v>0.75</v>
      </c>
      <c r="G329" s="22">
        <v>0.9375</v>
      </c>
      <c r="H329" s="5">
        <f t="shared" si="229"/>
        <v>4.5</v>
      </c>
      <c r="I329" s="6">
        <f t="shared" si="230"/>
        <v>44453.75</v>
      </c>
      <c r="J329" s="6">
        <f t="shared" si="231"/>
        <v>44453.9375</v>
      </c>
      <c r="K329" s="23" t="s">
        <v>111</v>
      </c>
      <c r="L329" s="3" t="str">
        <f t="shared" si="260"/>
        <v/>
      </c>
      <c r="M329" s="2">
        <f>IF(OR(K329="Rota",K329="Desliza"),(IF((MAX(N$36:N328))&gt;F$17,(MAX(N$36:N328)),F$17)),N328)</f>
        <v>4478</v>
      </c>
      <c r="N329" s="42">
        <v>150</v>
      </c>
      <c r="O329" s="2">
        <f t="shared" si="261"/>
        <v>-4328</v>
      </c>
      <c r="P329" s="3" t="str">
        <f t="shared" si="262"/>
        <v/>
      </c>
      <c r="Q329" s="24"/>
      <c r="R329" s="24"/>
      <c r="S329" s="24"/>
      <c r="T329" s="132" t="str">
        <f t="shared" si="222"/>
        <v/>
      </c>
      <c r="U329" s="25"/>
      <c r="V329" s="25"/>
      <c r="W329" s="24"/>
      <c r="X329" s="26"/>
      <c r="Y329" s="25"/>
      <c r="Z329" s="25"/>
      <c r="AA329" s="3" t="str">
        <f t="shared" si="263"/>
        <v/>
      </c>
      <c r="AB329" s="24"/>
      <c r="AC329" s="26"/>
      <c r="AD329" s="25"/>
      <c r="AE329" s="54"/>
      <c r="AF329" s="54" t="s">
        <v>149</v>
      </c>
      <c r="AG329" s="54"/>
      <c r="AH329" s="54"/>
      <c r="AI329" s="54"/>
      <c r="AJ329" s="54"/>
      <c r="AK329" s="25"/>
      <c r="AL329" s="54" t="str">
        <f t="shared" si="223"/>
        <v/>
      </c>
      <c r="AM329" s="200" t="str">
        <f t="shared" si="224"/>
        <v/>
      </c>
      <c r="AN329" s="201" t="str">
        <f t="shared" si="225"/>
        <v/>
      </c>
      <c r="AO329" s="200">
        <f t="shared" si="232"/>
        <v>961.77777777777783</v>
      </c>
      <c r="AP329" s="200">
        <f t="shared" si="226"/>
        <v>800</v>
      </c>
      <c r="AQ329" s="200" t="str">
        <f t="shared" si="227"/>
        <v/>
      </c>
      <c r="AR329" s="200" t="str">
        <f t="shared" si="233"/>
        <v/>
      </c>
      <c r="AS329" s="200" t="str">
        <f t="shared" si="234"/>
        <v/>
      </c>
      <c r="AT329" s="200" t="str">
        <f t="shared" si="235"/>
        <v/>
      </c>
      <c r="AU329" s="200" t="str">
        <f t="shared" si="236"/>
        <v/>
      </c>
      <c r="AV329" s="54" t="s">
        <v>216</v>
      </c>
      <c r="AW329" s="200" t="str">
        <f t="shared" si="237"/>
        <v/>
      </c>
      <c r="AX329" s="201" t="str">
        <f t="shared" si="238"/>
        <v/>
      </c>
      <c r="AY329" s="7" t="str">
        <f t="shared" si="239"/>
        <v/>
      </c>
      <c r="AZ329" s="7" t="str">
        <f t="shared" si="240"/>
        <v/>
      </c>
      <c r="BA329" s="7" t="str">
        <f t="shared" si="241"/>
        <v/>
      </c>
      <c r="BB329" s="7" t="str">
        <f t="shared" si="264"/>
        <v/>
      </c>
      <c r="BC329" s="7" t="str">
        <f t="shared" si="265"/>
        <v/>
      </c>
      <c r="BD329" s="7" t="str">
        <f t="shared" si="266"/>
        <v/>
      </c>
      <c r="BE329" s="7" t="str">
        <f t="shared" si="267"/>
        <v/>
      </c>
      <c r="BF329" s="7" t="str">
        <f t="shared" si="220"/>
        <v/>
      </c>
      <c r="BG329" s="7" t="str">
        <f t="shared" si="221"/>
        <v/>
      </c>
      <c r="BH329" s="7" t="str">
        <f t="shared" si="268"/>
        <v/>
      </c>
      <c r="BI329" s="7" t="str">
        <f t="shared" si="269"/>
        <v/>
      </c>
      <c r="BJ329" s="7" t="str">
        <f t="shared" si="270"/>
        <v/>
      </c>
      <c r="BK329" s="7" t="str">
        <f t="shared" si="242"/>
        <v/>
      </c>
      <c r="BL329" s="7">
        <f t="shared" si="243"/>
        <v>961.77777777777783</v>
      </c>
      <c r="BM329" s="7" t="str">
        <f t="shared" si="244"/>
        <v/>
      </c>
      <c r="BN329" s="7" t="str">
        <f t="shared" si="245"/>
        <v/>
      </c>
      <c r="BO329" s="7" t="str">
        <f t="shared" si="246"/>
        <v/>
      </c>
      <c r="BP329" s="7" t="str">
        <f t="shared" si="247"/>
        <v/>
      </c>
      <c r="BQ329" s="7" t="str">
        <f t="shared" si="248"/>
        <v/>
      </c>
      <c r="BR329" s="7">
        <f t="shared" si="249"/>
        <v>961.77777777777783</v>
      </c>
      <c r="BS329" s="7" t="str">
        <f t="shared" si="250"/>
        <v/>
      </c>
      <c r="BT329" s="7" t="str">
        <f t="shared" si="251"/>
        <v/>
      </c>
      <c r="BU329" s="7">
        <f t="shared" si="252"/>
        <v>961.77777777777783</v>
      </c>
      <c r="BV329" s="7" t="str">
        <f t="shared" si="253"/>
        <v/>
      </c>
      <c r="BW329" s="7" t="str">
        <f t="shared" si="228"/>
        <v/>
      </c>
      <c r="BX329" s="7" t="str">
        <f t="shared" si="254"/>
        <v/>
      </c>
      <c r="BY329" s="7" t="str">
        <f t="shared" si="255"/>
        <v/>
      </c>
      <c r="BZ329" s="7" t="str">
        <f t="shared" si="256"/>
        <v/>
      </c>
      <c r="CA329" s="7" t="str">
        <f t="shared" si="257"/>
        <v/>
      </c>
      <c r="CB329" s="54"/>
      <c r="CC329" s="13"/>
      <c r="CD329" s="13"/>
      <c r="CE329" s="13"/>
      <c r="CF329" s="13"/>
      <c r="CG329" s="13"/>
      <c r="CH329" s="13"/>
      <c r="CI329" s="13"/>
      <c r="CJ329" s="13"/>
      <c r="CL329" s="21"/>
    </row>
    <row r="330" spans="2:90" ht="16.5" customHeight="1" thickBot="1" x14ac:dyDescent="0.3">
      <c r="B330" s="114" t="s">
        <v>106</v>
      </c>
      <c r="C330" s="114" t="s">
        <v>326</v>
      </c>
      <c r="D330" s="115">
        <v>5</v>
      </c>
      <c r="E330" s="117">
        <f t="shared" si="258"/>
        <v>44453</v>
      </c>
      <c r="F330" s="118">
        <f t="shared" si="259"/>
        <v>0.9375</v>
      </c>
      <c r="G330" s="22">
        <v>0</v>
      </c>
      <c r="H330" s="5">
        <f t="shared" si="229"/>
        <v>1.5</v>
      </c>
      <c r="I330" s="6">
        <f t="shared" si="230"/>
        <v>44453.9375</v>
      </c>
      <c r="J330" s="6">
        <f t="shared" si="231"/>
        <v>44454</v>
      </c>
      <c r="K330" s="23" t="s">
        <v>19</v>
      </c>
      <c r="L330" s="3" t="str">
        <f t="shared" si="260"/>
        <v/>
      </c>
      <c r="M330" s="2">
        <f>IF(OR(K330="Rota",K330="Desliza"),(IF((MAX(N$36:N329))&gt;F$17,(MAX(N$36:N329)),F$17)),N329)</f>
        <v>150</v>
      </c>
      <c r="N330" s="42">
        <v>0</v>
      </c>
      <c r="O330" s="2">
        <f t="shared" si="261"/>
        <v>-150</v>
      </c>
      <c r="P330" s="3" t="str">
        <f t="shared" si="262"/>
        <v/>
      </c>
      <c r="Q330" s="24"/>
      <c r="R330" s="24"/>
      <c r="S330" s="24"/>
      <c r="T330" s="132" t="str">
        <f t="shared" si="222"/>
        <v/>
      </c>
      <c r="U330" s="25"/>
      <c r="V330" s="25"/>
      <c r="W330" s="24"/>
      <c r="X330" s="26"/>
      <c r="Y330" s="25"/>
      <c r="Z330" s="25"/>
      <c r="AA330" s="3" t="str">
        <f t="shared" si="263"/>
        <v/>
      </c>
      <c r="AB330" s="24"/>
      <c r="AC330" s="26"/>
      <c r="AD330" s="25"/>
      <c r="AE330" s="54"/>
      <c r="AF330" s="54" t="s">
        <v>149</v>
      </c>
      <c r="AG330" s="54"/>
      <c r="AH330" s="54"/>
      <c r="AI330" s="54"/>
      <c r="AJ330" s="54"/>
      <c r="AK330" s="25"/>
      <c r="AL330" s="54" t="str">
        <f t="shared" si="223"/>
        <v/>
      </c>
      <c r="AM330" s="200" t="str">
        <f t="shared" si="224"/>
        <v/>
      </c>
      <c r="AN330" s="201" t="str">
        <f t="shared" si="225"/>
        <v/>
      </c>
      <c r="AO330" s="200" t="str">
        <f t="shared" si="232"/>
        <v/>
      </c>
      <c r="AP330" s="200" t="str">
        <f t="shared" si="226"/>
        <v/>
      </c>
      <c r="AQ330" s="200" t="str">
        <f t="shared" si="227"/>
        <v/>
      </c>
      <c r="AR330" s="200" t="str">
        <f t="shared" si="233"/>
        <v/>
      </c>
      <c r="AS330" s="200" t="str">
        <f t="shared" si="234"/>
        <v/>
      </c>
      <c r="AT330" s="200" t="str">
        <f t="shared" si="235"/>
        <v/>
      </c>
      <c r="AU330" s="200" t="str">
        <f t="shared" si="236"/>
        <v/>
      </c>
      <c r="AV330" s="54" t="s">
        <v>216</v>
      </c>
      <c r="AW330" s="200" t="str">
        <f t="shared" si="237"/>
        <v/>
      </c>
      <c r="AX330" s="201" t="str">
        <f t="shared" si="238"/>
        <v/>
      </c>
      <c r="AY330" s="7" t="str">
        <f t="shared" si="239"/>
        <v/>
      </c>
      <c r="AZ330" s="7" t="str">
        <f t="shared" si="240"/>
        <v/>
      </c>
      <c r="BA330" s="7" t="str">
        <f t="shared" si="241"/>
        <v/>
      </c>
      <c r="BB330" s="7" t="str">
        <f t="shared" si="264"/>
        <v/>
      </c>
      <c r="BC330" s="7" t="str">
        <f t="shared" si="265"/>
        <v/>
      </c>
      <c r="BD330" s="7" t="str">
        <f t="shared" si="266"/>
        <v/>
      </c>
      <c r="BE330" s="7" t="str">
        <f t="shared" si="267"/>
        <v/>
      </c>
      <c r="BF330" s="7" t="str">
        <f t="shared" si="220"/>
        <v/>
      </c>
      <c r="BG330" s="7" t="str">
        <f t="shared" si="221"/>
        <v/>
      </c>
      <c r="BH330" s="7" t="str">
        <f t="shared" si="268"/>
        <v/>
      </c>
      <c r="BI330" s="7" t="str">
        <f t="shared" si="269"/>
        <v/>
      </c>
      <c r="BJ330" s="7" t="str">
        <f t="shared" si="270"/>
        <v/>
      </c>
      <c r="BK330" s="7" t="str">
        <f t="shared" si="242"/>
        <v/>
      </c>
      <c r="BL330" s="7" t="str">
        <f t="shared" si="243"/>
        <v/>
      </c>
      <c r="BM330" s="7" t="str">
        <f t="shared" si="244"/>
        <v/>
      </c>
      <c r="BN330" s="7" t="str">
        <f t="shared" si="245"/>
        <v/>
      </c>
      <c r="BO330" s="7" t="str">
        <f t="shared" si="246"/>
        <v/>
      </c>
      <c r="BP330" s="7" t="str">
        <f t="shared" si="247"/>
        <v/>
      </c>
      <c r="BQ330" s="7" t="str">
        <f t="shared" si="248"/>
        <v/>
      </c>
      <c r="BR330" s="7" t="str">
        <f t="shared" si="249"/>
        <v/>
      </c>
      <c r="BS330" s="7" t="str">
        <f t="shared" si="250"/>
        <v/>
      </c>
      <c r="BT330" s="7" t="str">
        <f t="shared" si="251"/>
        <v/>
      </c>
      <c r="BU330" s="7" t="str">
        <f t="shared" si="252"/>
        <v/>
      </c>
      <c r="BV330" s="7" t="str">
        <f t="shared" si="253"/>
        <v/>
      </c>
      <c r="BW330" s="7" t="str">
        <f t="shared" si="228"/>
        <v/>
      </c>
      <c r="BX330" s="7" t="str">
        <f t="shared" si="254"/>
        <v/>
      </c>
      <c r="BY330" s="7" t="str">
        <f t="shared" si="255"/>
        <v/>
      </c>
      <c r="BZ330" s="7" t="str">
        <f t="shared" si="256"/>
        <v/>
      </c>
      <c r="CA330" s="7" t="str">
        <f t="shared" si="257"/>
        <v/>
      </c>
      <c r="CB330" s="54"/>
      <c r="CC330" s="13"/>
      <c r="CD330" s="13"/>
      <c r="CE330" s="13"/>
      <c r="CF330" s="13"/>
      <c r="CG330" s="13"/>
      <c r="CH330" s="13"/>
      <c r="CI330" s="13"/>
      <c r="CJ330" s="13"/>
      <c r="CL330" s="21"/>
    </row>
    <row r="331" spans="2:90" ht="16.5" customHeight="1" thickBot="1" x14ac:dyDescent="0.3">
      <c r="B331" s="114" t="s">
        <v>106</v>
      </c>
      <c r="C331" s="114" t="s">
        <v>326</v>
      </c>
      <c r="D331" s="115">
        <v>5</v>
      </c>
      <c r="E331" s="117">
        <f t="shared" si="258"/>
        <v>44454</v>
      </c>
      <c r="F331" s="118">
        <f t="shared" si="259"/>
        <v>0</v>
      </c>
      <c r="G331" s="22">
        <v>2.0833333333333332E-2</v>
      </c>
      <c r="H331" s="5">
        <f t="shared" si="229"/>
        <v>0.50000000005820766</v>
      </c>
      <c r="I331" s="6">
        <f t="shared" si="230"/>
        <v>44454</v>
      </c>
      <c r="J331" s="6">
        <f t="shared" si="231"/>
        <v>44454.020833333336</v>
      </c>
      <c r="K331" s="23" t="s">
        <v>19</v>
      </c>
      <c r="L331" s="3" t="str">
        <f t="shared" si="260"/>
        <v/>
      </c>
      <c r="M331" s="2">
        <f>IF(OR(K331="Rota",K331="Desliza"),(IF((MAX(N$36:N330))&gt;F$17,(MAX(N$36:N330)),F$17)),N330)</f>
        <v>0</v>
      </c>
      <c r="N331" s="42">
        <v>0</v>
      </c>
      <c r="O331" s="2">
        <f t="shared" si="261"/>
        <v>0</v>
      </c>
      <c r="P331" s="3" t="str">
        <f t="shared" si="262"/>
        <v/>
      </c>
      <c r="Q331" s="24"/>
      <c r="R331" s="24"/>
      <c r="S331" s="24"/>
      <c r="T331" s="132" t="str">
        <f t="shared" si="222"/>
        <v/>
      </c>
      <c r="U331" s="25"/>
      <c r="V331" s="25"/>
      <c r="W331" s="24"/>
      <c r="X331" s="26"/>
      <c r="Y331" s="25"/>
      <c r="Z331" s="25"/>
      <c r="AA331" s="3" t="str">
        <f t="shared" si="263"/>
        <v/>
      </c>
      <c r="AB331" s="24"/>
      <c r="AC331" s="26"/>
      <c r="AD331" s="25"/>
      <c r="AE331" s="54"/>
      <c r="AF331" s="54" t="s">
        <v>149</v>
      </c>
      <c r="AG331" s="54"/>
      <c r="AH331" s="54"/>
      <c r="AI331" s="54"/>
      <c r="AJ331" s="54"/>
      <c r="AK331" s="25"/>
      <c r="AL331" s="54" t="str">
        <f t="shared" si="223"/>
        <v/>
      </c>
      <c r="AM331" s="200" t="str">
        <f t="shared" si="224"/>
        <v/>
      </c>
      <c r="AN331" s="201" t="str">
        <f t="shared" si="225"/>
        <v/>
      </c>
      <c r="AO331" s="200" t="str">
        <f t="shared" si="232"/>
        <v/>
      </c>
      <c r="AP331" s="200" t="str">
        <f t="shared" si="226"/>
        <v/>
      </c>
      <c r="AQ331" s="200" t="str">
        <f t="shared" si="227"/>
        <v/>
      </c>
      <c r="AR331" s="200" t="str">
        <f t="shared" si="233"/>
        <v/>
      </c>
      <c r="AS331" s="200" t="str">
        <f t="shared" si="234"/>
        <v/>
      </c>
      <c r="AT331" s="200" t="str">
        <f t="shared" si="235"/>
        <v/>
      </c>
      <c r="AU331" s="200" t="str">
        <f t="shared" si="236"/>
        <v/>
      </c>
      <c r="AV331" s="54">
        <v>1.1999999998952262</v>
      </c>
      <c r="AW331" s="200" t="str">
        <f t="shared" si="237"/>
        <v/>
      </c>
      <c r="AX331" s="201" t="str">
        <f t="shared" si="238"/>
        <v/>
      </c>
      <c r="AY331" s="7" t="str">
        <f t="shared" si="239"/>
        <v/>
      </c>
      <c r="AZ331" s="7" t="str">
        <f t="shared" si="240"/>
        <v/>
      </c>
      <c r="BA331" s="7" t="str">
        <f t="shared" si="241"/>
        <v/>
      </c>
      <c r="BB331" s="7" t="str">
        <f t="shared" si="264"/>
        <v/>
      </c>
      <c r="BC331" s="7" t="str">
        <f t="shared" si="265"/>
        <v/>
      </c>
      <c r="BD331" s="7" t="str">
        <f t="shared" si="266"/>
        <v/>
      </c>
      <c r="BE331" s="7" t="str">
        <f t="shared" si="267"/>
        <v/>
      </c>
      <c r="BF331" s="7" t="str">
        <f t="shared" si="220"/>
        <v/>
      </c>
      <c r="BG331" s="7" t="str">
        <f t="shared" si="221"/>
        <v/>
      </c>
      <c r="BH331" s="7" t="str">
        <f t="shared" si="268"/>
        <v/>
      </c>
      <c r="BI331" s="7" t="str">
        <f t="shared" si="269"/>
        <v/>
      </c>
      <c r="BJ331" s="7" t="str">
        <f t="shared" si="270"/>
        <v/>
      </c>
      <c r="BK331" s="7" t="str">
        <f t="shared" si="242"/>
        <v/>
      </c>
      <c r="BL331" s="7" t="str">
        <f t="shared" si="243"/>
        <v/>
      </c>
      <c r="BM331" s="7" t="str">
        <f t="shared" si="244"/>
        <v/>
      </c>
      <c r="BN331" s="7" t="str">
        <f t="shared" si="245"/>
        <v/>
      </c>
      <c r="BO331" s="7" t="str">
        <f t="shared" si="246"/>
        <v/>
      </c>
      <c r="BP331" s="7" t="str">
        <f t="shared" si="247"/>
        <v/>
      </c>
      <c r="BQ331" s="7" t="str">
        <f t="shared" si="248"/>
        <v/>
      </c>
      <c r="BR331" s="7" t="str">
        <f t="shared" si="249"/>
        <v/>
      </c>
      <c r="BS331" s="7" t="str">
        <f t="shared" si="250"/>
        <v/>
      </c>
      <c r="BT331" s="7" t="str">
        <f t="shared" si="251"/>
        <v/>
      </c>
      <c r="BU331" s="7" t="str">
        <f t="shared" si="252"/>
        <v/>
      </c>
      <c r="BV331" s="7" t="str">
        <f t="shared" si="253"/>
        <v/>
      </c>
      <c r="BW331" s="7" t="str">
        <f t="shared" si="228"/>
        <v/>
      </c>
      <c r="BX331" s="7" t="str">
        <f t="shared" si="254"/>
        <v/>
      </c>
      <c r="BY331" s="7" t="str">
        <f t="shared" si="255"/>
        <v/>
      </c>
      <c r="BZ331" s="7" t="str">
        <f t="shared" si="256"/>
        <v/>
      </c>
      <c r="CA331" s="7" t="str">
        <f t="shared" si="257"/>
        <v/>
      </c>
      <c r="CB331" s="54"/>
      <c r="CC331" s="13"/>
      <c r="CD331" s="13"/>
      <c r="CE331" s="13"/>
      <c r="CF331" s="13"/>
      <c r="CG331" s="13"/>
      <c r="CH331" s="13"/>
      <c r="CI331" s="13"/>
      <c r="CJ331" s="13"/>
      <c r="CL331" s="21"/>
    </row>
    <row r="332" spans="2:90" ht="16.5" customHeight="1" thickBot="1" x14ac:dyDescent="0.3">
      <c r="B332" s="114" t="s">
        <v>106</v>
      </c>
      <c r="C332" s="114" t="s">
        <v>326</v>
      </c>
      <c r="D332" s="115">
        <v>5</v>
      </c>
      <c r="E332" s="117">
        <f t="shared" si="258"/>
        <v>44454</v>
      </c>
      <c r="F332" s="118">
        <f t="shared" si="259"/>
        <v>2.0833333333333332E-2</v>
      </c>
      <c r="G332" s="22">
        <v>0.125</v>
      </c>
      <c r="H332" s="5">
        <f t="shared" si="229"/>
        <v>2.4999999999417923</v>
      </c>
      <c r="I332" s="6">
        <f t="shared" si="230"/>
        <v>44454.020833333336</v>
      </c>
      <c r="J332" s="6">
        <f t="shared" si="231"/>
        <v>44454.125</v>
      </c>
      <c r="K332" s="23" t="s">
        <v>20</v>
      </c>
      <c r="L332" s="3" t="str">
        <f t="shared" si="260"/>
        <v/>
      </c>
      <c r="M332" s="2">
        <f>IF(OR(K332="Rota",K332="Desliza"),(IF((MAX(N$36:N331))&gt;F$17,(MAX(N$36:N331)),F$17)),N331)</f>
        <v>0</v>
      </c>
      <c r="N332" s="42">
        <v>0</v>
      </c>
      <c r="O332" s="2">
        <f t="shared" si="261"/>
        <v>0</v>
      </c>
      <c r="P332" s="3" t="str">
        <f t="shared" si="262"/>
        <v/>
      </c>
      <c r="Q332" s="24"/>
      <c r="R332" s="24"/>
      <c r="S332" s="24"/>
      <c r="T332" s="132" t="str">
        <f t="shared" si="222"/>
        <v/>
      </c>
      <c r="U332" s="25"/>
      <c r="V332" s="25"/>
      <c r="W332" s="24"/>
      <c r="X332" s="26"/>
      <c r="Y332" s="25"/>
      <c r="Z332" s="25"/>
      <c r="AA332" s="3" t="str">
        <f t="shared" si="263"/>
        <v/>
      </c>
      <c r="AB332" s="24"/>
      <c r="AC332" s="26"/>
      <c r="AD332" s="25"/>
      <c r="AE332" s="54"/>
      <c r="AF332" s="54" t="s">
        <v>149</v>
      </c>
      <c r="AG332" s="54"/>
      <c r="AH332" s="54"/>
      <c r="AI332" s="54"/>
      <c r="AJ332" s="54"/>
      <c r="AK332" s="25" t="s">
        <v>330</v>
      </c>
      <c r="AL332" s="54" t="str">
        <f t="shared" si="223"/>
        <v/>
      </c>
      <c r="AM332" s="200" t="str">
        <f t="shared" si="224"/>
        <v/>
      </c>
      <c r="AN332" s="201" t="str">
        <f t="shared" si="225"/>
        <v/>
      </c>
      <c r="AO332" s="200" t="str">
        <f t="shared" si="232"/>
        <v/>
      </c>
      <c r="AP332" s="200" t="str">
        <f t="shared" si="226"/>
        <v/>
      </c>
      <c r="AQ332" s="200" t="str">
        <f t="shared" si="227"/>
        <v/>
      </c>
      <c r="AR332" s="200" t="str">
        <f t="shared" si="233"/>
        <v/>
      </c>
      <c r="AS332" s="200" t="str">
        <f t="shared" si="234"/>
        <v/>
      </c>
      <c r="AT332" s="200" t="str">
        <f t="shared" si="235"/>
        <v/>
      </c>
      <c r="AU332" s="200" t="str">
        <f t="shared" si="236"/>
        <v/>
      </c>
      <c r="AV332" s="54" t="s">
        <v>216</v>
      </c>
      <c r="AW332" s="200" t="str">
        <f t="shared" si="237"/>
        <v/>
      </c>
      <c r="AX332" s="201" t="str">
        <f t="shared" si="238"/>
        <v/>
      </c>
      <c r="AY332" s="7" t="str">
        <f t="shared" si="239"/>
        <v/>
      </c>
      <c r="AZ332" s="7" t="str">
        <f t="shared" si="240"/>
        <v/>
      </c>
      <c r="BA332" s="7" t="str">
        <f t="shared" si="241"/>
        <v/>
      </c>
      <c r="BB332" s="7" t="str">
        <f t="shared" si="264"/>
        <v/>
      </c>
      <c r="BC332" s="7" t="str">
        <f t="shared" si="265"/>
        <v/>
      </c>
      <c r="BD332" s="7" t="str">
        <f t="shared" si="266"/>
        <v/>
      </c>
      <c r="BE332" s="7" t="str">
        <f t="shared" si="267"/>
        <v/>
      </c>
      <c r="BF332" s="7" t="str">
        <f t="shared" si="220"/>
        <v/>
      </c>
      <c r="BG332" s="7" t="str">
        <f t="shared" si="221"/>
        <v/>
      </c>
      <c r="BH332" s="7" t="str">
        <f t="shared" si="268"/>
        <v/>
      </c>
      <c r="BI332" s="7" t="str">
        <f t="shared" si="269"/>
        <v/>
      </c>
      <c r="BJ332" s="7" t="str">
        <f t="shared" si="270"/>
        <v/>
      </c>
      <c r="BK332" s="7" t="str">
        <f t="shared" si="242"/>
        <v/>
      </c>
      <c r="BL332" s="7" t="str">
        <f t="shared" si="243"/>
        <v/>
      </c>
      <c r="BM332" s="7" t="str">
        <f t="shared" si="244"/>
        <v/>
      </c>
      <c r="BN332" s="7" t="str">
        <f t="shared" si="245"/>
        <v/>
      </c>
      <c r="BO332" s="7" t="str">
        <f t="shared" si="246"/>
        <v/>
      </c>
      <c r="BP332" s="7" t="str">
        <f t="shared" si="247"/>
        <v/>
      </c>
      <c r="BQ332" s="7" t="str">
        <f t="shared" si="248"/>
        <v/>
      </c>
      <c r="BR332" s="7" t="str">
        <f t="shared" si="249"/>
        <v/>
      </c>
      <c r="BS332" s="7" t="str">
        <f t="shared" si="250"/>
        <v/>
      </c>
      <c r="BT332" s="7" t="str">
        <f t="shared" si="251"/>
        <v/>
      </c>
      <c r="BU332" s="7" t="str">
        <f t="shared" si="252"/>
        <v/>
      </c>
      <c r="BV332" s="7" t="str">
        <f t="shared" si="253"/>
        <v/>
      </c>
      <c r="BW332" s="7" t="str">
        <f t="shared" si="228"/>
        <v/>
      </c>
      <c r="BX332" s="7" t="str">
        <f t="shared" si="254"/>
        <v/>
      </c>
      <c r="BY332" s="7" t="str">
        <f t="shared" si="255"/>
        <v/>
      </c>
      <c r="BZ332" s="7" t="str">
        <f t="shared" si="256"/>
        <v/>
      </c>
      <c r="CA332" s="7" t="str">
        <f t="shared" si="257"/>
        <v/>
      </c>
      <c r="CB332" s="54"/>
      <c r="CC332" s="13"/>
      <c r="CD332" s="13"/>
      <c r="CE332" s="13"/>
      <c r="CF332" s="13"/>
      <c r="CG332" s="13"/>
      <c r="CH332" s="13"/>
      <c r="CI332" s="13"/>
      <c r="CJ332" s="13"/>
      <c r="CL332" s="21"/>
    </row>
    <row r="333" spans="2:90" ht="16.5" customHeight="1" thickBot="1" x14ac:dyDescent="0.3">
      <c r="B333" s="114" t="s">
        <v>106</v>
      </c>
      <c r="C333" s="114" t="s">
        <v>326</v>
      </c>
      <c r="D333" s="115">
        <v>5</v>
      </c>
      <c r="E333" s="117">
        <f t="shared" si="258"/>
        <v>44454</v>
      </c>
      <c r="F333" s="118">
        <f t="shared" si="259"/>
        <v>0.125</v>
      </c>
      <c r="G333" s="22">
        <v>0.25</v>
      </c>
      <c r="H333" s="5">
        <f t="shared" si="229"/>
        <v>3</v>
      </c>
      <c r="I333" s="6">
        <f t="shared" si="230"/>
        <v>44454.125</v>
      </c>
      <c r="J333" s="6">
        <f t="shared" si="231"/>
        <v>44454.25</v>
      </c>
      <c r="K333" s="23" t="s">
        <v>113</v>
      </c>
      <c r="L333" s="3" t="str">
        <f t="shared" si="260"/>
        <v/>
      </c>
      <c r="M333" s="2">
        <f>IF(OR(K333="Rota",K333="Desliza"),(IF((MAX(N$36:N332))&gt;F$17,(MAX(N$36:N332)),F$17)),N332)</f>
        <v>0</v>
      </c>
      <c r="N333" s="42">
        <v>1500</v>
      </c>
      <c r="O333" s="2">
        <f t="shared" si="261"/>
        <v>1500</v>
      </c>
      <c r="P333" s="3" t="str">
        <f t="shared" si="262"/>
        <v/>
      </c>
      <c r="Q333" s="24"/>
      <c r="R333" s="24"/>
      <c r="S333" s="24"/>
      <c r="T333" s="132" t="str">
        <f t="shared" si="222"/>
        <v/>
      </c>
      <c r="U333" s="25"/>
      <c r="V333" s="25"/>
      <c r="W333" s="24"/>
      <c r="X333" s="26"/>
      <c r="Y333" s="25"/>
      <c r="Z333" s="25"/>
      <c r="AA333" s="3" t="str">
        <f t="shared" si="263"/>
        <v/>
      </c>
      <c r="AB333" s="24"/>
      <c r="AC333" s="26"/>
      <c r="AD333" s="25"/>
      <c r="AE333" s="54"/>
      <c r="AF333" s="54" t="s">
        <v>149</v>
      </c>
      <c r="AG333" s="54"/>
      <c r="AH333" s="54"/>
      <c r="AI333" s="54"/>
      <c r="AJ333" s="54"/>
      <c r="AK333" s="25"/>
      <c r="AL333" s="54" t="str">
        <f t="shared" si="223"/>
        <v/>
      </c>
      <c r="AM333" s="200" t="str">
        <f t="shared" si="224"/>
        <v/>
      </c>
      <c r="AN333" s="201" t="str">
        <f t="shared" si="225"/>
        <v/>
      </c>
      <c r="AO333" s="200">
        <f t="shared" si="232"/>
        <v>500</v>
      </c>
      <c r="AP333" s="200">
        <f t="shared" si="226"/>
        <v>1500</v>
      </c>
      <c r="AQ333" s="200" t="str">
        <f t="shared" si="227"/>
        <v/>
      </c>
      <c r="AR333" s="200" t="str">
        <f t="shared" si="233"/>
        <v/>
      </c>
      <c r="AS333" s="200" t="str">
        <f t="shared" si="234"/>
        <v/>
      </c>
      <c r="AT333" s="200" t="str">
        <f t="shared" si="235"/>
        <v/>
      </c>
      <c r="AU333" s="200" t="str">
        <f t="shared" si="236"/>
        <v/>
      </c>
      <c r="AV333" s="54" t="s">
        <v>216</v>
      </c>
      <c r="AW333" s="200" t="str">
        <f t="shared" si="237"/>
        <v/>
      </c>
      <c r="AX333" s="201" t="str">
        <f t="shared" si="238"/>
        <v/>
      </c>
      <c r="AY333" s="7" t="str">
        <f t="shared" si="239"/>
        <v/>
      </c>
      <c r="AZ333" s="7" t="str">
        <f t="shared" si="240"/>
        <v/>
      </c>
      <c r="BA333" s="7" t="str">
        <f t="shared" si="241"/>
        <v/>
      </c>
      <c r="BB333" s="7" t="str">
        <f t="shared" si="264"/>
        <v/>
      </c>
      <c r="BC333" s="7" t="str">
        <f t="shared" si="265"/>
        <v/>
      </c>
      <c r="BD333" s="7" t="str">
        <f t="shared" si="266"/>
        <v/>
      </c>
      <c r="BE333" s="7" t="str">
        <f t="shared" si="267"/>
        <v/>
      </c>
      <c r="BF333" s="7" t="str">
        <f t="shared" si="220"/>
        <v/>
      </c>
      <c r="BG333" s="7" t="str">
        <f t="shared" si="221"/>
        <v/>
      </c>
      <c r="BH333" s="7">
        <f t="shared" si="268"/>
        <v>500</v>
      </c>
      <c r="BI333" s="7" t="str">
        <f t="shared" si="269"/>
        <v/>
      </c>
      <c r="BJ333" s="7" t="str">
        <f t="shared" si="270"/>
        <v/>
      </c>
      <c r="BK333" s="7" t="str">
        <f t="shared" si="242"/>
        <v/>
      </c>
      <c r="BL333" s="7" t="str">
        <f t="shared" si="243"/>
        <v/>
      </c>
      <c r="BM333" s="7" t="str">
        <f t="shared" si="244"/>
        <v/>
      </c>
      <c r="BN333" s="7" t="str">
        <f t="shared" si="245"/>
        <v/>
      </c>
      <c r="BO333" s="7" t="str">
        <f t="shared" si="246"/>
        <v/>
      </c>
      <c r="BP333" s="7">
        <f t="shared" si="247"/>
        <v>500</v>
      </c>
      <c r="BQ333" s="7" t="str">
        <f t="shared" si="248"/>
        <v/>
      </c>
      <c r="BR333" s="7" t="str">
        <f t="shared" si="249"/>
        <v/>
      </c>
      <c r="BS333" s="7" t="str">
        <f t="shared" si="250"/>
        <v/>
      </c>
      <c r="BT333" s="7">
        <f t="shared" si="251"/>
        <v>500</v>
      </c>
      <c r="BU333" s="7" t="str">
        <f t="shared" si="252"/>
        <v/>
      </c>
      <c r="BV333" s="7" t="str">
        <f t="shared" si="253"/>
        <v/>
      </c>
      <c r="BW333" s="7" t="str">
        <f t="shared" si="228"/>
        <v/>
      </c>
      <c r="BX333" s="7" t="str">
        <f t="shared" si="254"/>
        <v/>
      </c>
      <c r="BY333" s="7" t="str">
        <f t="shared" si="255"/>
        <v/>
      </c>
      <c r="BZ333" s="7" t="str">
        <f t="shared" si="256"/>
        <v/>
      </c>
      <c r="CA333" s="7" t="str">
        <f t="shared" si="257"/>
        <v/>
      </c>
      <c r="CB333" s="54"/>
      <c r="CC333" s="13"/>
      <c r="CD333" s="13"/>
      <c r="CE333" s="13"/>
      <c r="CF333" s="13"/>
      <c r="CG333" s="13"/>
      <c r="CH333" s="13"/>
      <c r="CI333" s="13"/>
      <c r="CJ333" s="13"/>
      <c r="CL333" s="21"/>
    </row>
    <row r="334" spans="2:90" ht="16.5" customHeight="1" thickBot="1" x14ac:dyDescent="0.3">
      <c r="B334" s="114" t="s">
        <v>106</v>
      </c>
      <c r="C334" s="114" t="s">
        <v>326</v>
      </c>
      <c r="D334" s="115">
        <v>5</v>
      </c>
      <c r="E334" s="117">
        <f t="shared" si="258"/>
        <v>44454</v>
      </c>
      <c r="F334" s="118">
        <f t="shared" si="259"/>
        <v>0.25</v>
      </c>
      <c r="G334" s="22">
        <v>0.28472222222222221</v>
      </c>
      <c r="H334" s="5">
        <f t="shared" si="229"/>
        <v>0.83333333325572312</v>
      </c>
      <c r="I334" s="6">
        <f t="shared" si="230"/>
        <v>44454.25</v>
      </c>
      <c r="J334" s="6">
        <f t="shared" si="231"/>
        <v>44454.284722222219</v>
      </c>
      <c r="K334" s="23" t="s">
        <v>20</v>
      </c>
      <c r="L334" s="3" t="str">
        <f t="shared" si="260"/>
        <v/>
      </c>
      <c r="M334" s="2">
        <f>IF(OR(K334="Rota",K334="Desliza"),(IF((MAX(N$36:N333))&gt;F$17,(MAX(N$36:N333)),F$17)),N333)</f>
        <v>1500</v>
      </c>
      <c r="N334" s="42">
        <v>1500</v>
      </c>
      <c r="O334" s="2">
        <f t="shared" si="261"/>
        <v>0</v>
      </c>
      <c r="P334" s="3" t="str">
        <f t="shared" si="262"/>
        <v/>
      </c>
      <c r="Q334" s="24"/>
      <c r="R334" s="24"/>
      <c r="S334" s="24"/>
      <c r="T334" s="132" t="str">
        <f t="shared" si="222"/>
        <v/>
      </c>
      <c r="U334" s="25"/>
      <c r="V334" s="25"/>
      <c r="W334" s="24"/>
      <c r="X334" s="26"/>
      <c r="Y334" s="25"/>
      <c r="Z334" s="25"/>
      <c r="AA334" s="3" t="str">
        <f t="shared" si="263"/>
        <v/>
      </c>
      <c r="AB334" s="24"/>
      <c r="AC334" s="26"/>
      <c r="AD334" s="25"/>
      <c r="AE334" s="54"/>
      <c r="AF334" s="54" t="s">
        <v>149</v>
      </c>
      <c r="AG334" s="54"/>
      <c r="AH334" s="54"/>
      <c r="AI334" s="54"/>
      <c r="AJ334" s="54"/>
      <c r="AK334" s="25"/>
      <c r="AL334" s="54" t="str">
        <f t="shared" si="223"/>
        <v/>
      </c>
      <c r="AM334" s="200" t="str">
        <f t="shared" si="224"/>
        <v/>
      </c>
      <c r="AN334" s="201" t="str">
        <f t="shared" si="225"/>
        <v/>
      </c>
      <c r="AO334" s="200" t="str">
        <f t="shared" si="232"/>
        <v/>
      </c>
      <c r="AP334" s="200" t="str">
        <f t="shared" si="226"/>
        <v/>
      </c>
      <c r="AQ334" s="200" t="str">
        <f t="shared" si="227"/>
        <v/>
      </c>
      <c r="AR334" s="200" t="str">
        <f t="shared" si="233"/>
        <v/>
      </c>
      <c r="AS334" s="200" t="str">
        <f t="shared" si="234"/>
        <v/>
      </c>
      <c r="AT334" s="200" t="str">
        <f t="shared" si="235"/>
        <v/>
      </c>
      <c r="AU334" s="200" t="str">
        <f t="shared" si="236"/>
        <v/>
      </c>
      <c r="AV334" s="54" t="s">
        <v>216</v>
      </c>
      <c r="AW334" s="200" t="str">
        <f t="shared" si="237"/>
        <v/>
      </c>
      <c r="AX334" s="201" t="str">
        <f t="shared" si="238"/>
        <v/>
      </c>
      <c r="AY334" s="7" t="str">
        <f t="shared" si="239"/>
        <v/>
      </c>
      <c r="AZ334" s="7" t="str">
        <f t="shared" si="240"/>
        <v/>
      </c>
      <c r="BA334" s="7" t="str">
        <f t="shared" si="241"/>
        <v/>
      </c>
      <c r="BB334" s="7" t="str">
        <f t="shared" si="264"/>
        <v/>
      </c>
      <c r="BC334" s="7" t="str">
        <f t="shared" si="265"/>
        <v/>
      </c>
      <c r="BD334" s="7" t="str">
        <f t="shared" si="266"/>
        <v/>
      </c>
      <c r="BE334" s="7" t="str">
        <f t="shared" si="267"/>
        <v/>
      </c>
      <c r="BF334" s="7" t="str">
        <f t="shared" si="220"/>
        <v/>
      </c>
      <c r="BG334" s="7" t="str">
        <f t="shared" si="221"/>
        <v/>
      </c>
      <c r="BH334" s="7" t="str">
        <f t="shared" si="268"/>
        <v/>
      </c>
      <c r="BI334" s="7" t="str">
        <f t="shared" si="269"/>
        <v/>
      </c>
      <c r="BJ334" s="7" t="str">
        <f t="shared" si="270"/>
        <v/>
      </c>
      <c r="BK334" s="7" t="str">
        <f t="shared" si="242"/>
        <v/>
      </c>
      <c r="BL334" s="7" t="str">
        <f t="shared" si="243"/>
        <v/>
      </c>
      <c r="BM334" s="7" t="str">
        <f t="shared" si="244"/>
        <v/>
      </c>
      <c r="BN334" s="7" t="str">
        <f t="shared" si="245"/>
        <v/>
      </c>
      <c r="BO334" s="7" t="str">
        <f t="shared" si="246"/>
        <v/>
      </c>
      <c r="BP334" s="7" t="str">
        <f t="shared" si="247"/>
        <v/>
      </c>
      <c r="BQ334" s="7" t="str">
        <f t="shared" si="248"/>
        <v/>
      </c>
      <c r="BR334" s="7" t="str">
        <f t="shared" si="249"/>
        <v/>
      </c>
      <c r="BS334" s="7" t="str">
        <f t="shared" si="250"/>
        <v/>
      </c>
      <c r="BT334" s="7" t="str">
        <f t="shared" si="251"/>
        <v/>
      </c>
      <c r="BU334" s="7" t="str">
        <f t="shared" si="252"/>
        <v/>
      </c>
      <c r="BV334" s="7" t="str">
        <f t="shared" si="253"/>
        <v/>
      </c>
      <c r="BW334" s="7" t="str">
        <f t="shared" si="228"/>
        <v/>
      </c>
      <c r="BX334" s="7" t="str">
        <f t="shared" si="254"/>
        <v/>
      </c>
      <c r="BY334" s="7" t="str">
        <f t="shared" si="255"/>
        <v/>
      </c>
      <c r="BZ334" s="7" t="str">
        <f t="shared" si="256"/>
        <v/>
      </c>
      <c r="CA334" s="7" t="str">
        <f t="shared" si="257"/>
        <v/>
      </c>
      <c r="CB334" s="54"/>
      <c r="CC334" s="13"/>
      <c r="CD334" s="13"/>
      <c r="CE334" s="13"/>
      <c r="CF334" s="13"/>
      <c r="CG334" s="13"/>
      <c r="CH334" s="13"/>
      <c r="CI334" s="13"/>
      <c r="CJ334" s="13"/>
      <c r="CL334" s="21"/>
    </row>
    <row r="335" spans="2:90" ht="16.5" customHeight="1" thickBot="1" x14ac:dyDescent="0.3">
      <c r="B335" s="114" t="s">
        <v>106</v>
      </c>
      <c r="C335" s="114" t="s">
        <v>326</v>
      </c>
      <c r="D335" s="115">
        <v>5</v>
      </c>
      <c r="E335" s="117">
        <f t="shared" si="258"/>
        <v>44454</v>
      </c>
      <c r="F335" s="118">
        <f t="shared" si="259"/>
        <v>0.28472222222222221</v>
      </c>
      <c r="G335" s="22">
        <v>0.44791666666666669</v>
      </c>
      <c r="H335" s="5">
        <f t="shared" si="229"/>
        <v>3.9166666666860692</v>
      </c>
      <c r="I335" s="6">
        <f t="shared" si="230"/>
        <v>44454.284722222219</v>
      </c>
      <c r="J335" s="6">
        <f t="shared" si="231"/>
        <v>44454.447916666664</v>
      </c>
      <c r="K335" s="23" t="s">
        <v>113</v>
      </c>
      <c r="L335" s="3" t="str">
        <f t="shared" si="260"/>
        <v/>
      </c>
      <c r="M335" s="2">
        <f>IF(OR(K335="Rota",K335="Desliza"),(IF((MAX(N$36:N334))&gt;F$17,(MAX(N$36:N334)),F$17)),N334)</f>
        <v>1500</v>
      </c>
      <c r="N335" s="42">
        <v>4470</v>
      </c>
      <c r="O335" s="2">
        <f t="shared" si="261"/>
        <v>2970</v>
      </c>
      <c r="P335" s="3" t="str">
        <f t="shared" si="262"/>
        <v/>
      </c>
      <c r="Q335" s="24"/>
      <c r="R335" s="24"/>
      <c r="S335" s="24"/>
      <c r="T335" s="132" t="str">
        <f t="shared" si="222"/>
        <v/>
      </c>
      <c r="U335" s="25"/>
      <c r="V335" s="25"/>
      <c r="W335" s="24"/>
      <c r="X335" s="26"/>
      <c r="Y335" s="25"/>
      <c r="Z335" s="25"/>
      <c r="AA335" s="3" t="str">
        <f t="shared" si="263"/>
        <v/>
      </c>
      <c r="AB335" s="24"/>
      <c r="AC335" s="26"/>
      <c r="AD335" s="25"/>
      <c r="AE335" s="54"/>
      <c r="AF335" s="54" t="s">
        <v>149</v>
      </c>
      <c r="AG335" s="54"/>
      <c r="AH335" s="54"/>
      <c r="AI335" s="54"/>
      <c r="AJ335" s="54"/>
      <c r="AK335" s="25"/>
      <c r="AL335" s="54" t="str">
        <f t="shared" si="223"/>
        <v/>
      </c>
      <c r="AM335" s="200" t="str">
        <f t="shared" si="224"/>
        <v/>
      </c>
      <c r="AN335" s="201" t="str">
        <f t="shared" si="225"/>
        <v/>
      </c>
      <c r="AO335" s="200">
        <f t="shared" si="232"/>
        <v>758.297872336669</v>
      </c>
      <c r="AP335" s="200">
        <f t="shared" si="226"/>
        <v>1500</v>
      </c>
      <c r="AQ335" s="200" t="str">
        <f t="shared" si="227"/>
        <v/>
      </c>
      <c r="AR335" s="200" t="str">
        <f t="shared" si="233"/>
        <v/>
      </c>
      <c r="AS335" s="200" t="str">
        <f t="shared" si="234"/>
        <v/>
      </c>
      <c r="AT335" s="200" t="str">
        <f t="shared" si="235"/>
        <v/>
      </c>
      <c r="AU335" s="200" t="str">
        <f t="shared" si="236"/>
        <v/>
      </c>
      <c r="AV335" s="54">
        <v>4.0833333333721384</v>
      </c>
      <c r="AW335" s="200" t="str">
        <f t="shared" si="237"/>
        <v/>
      </c>
      <c r="AX335" s="201" t="str">
        <f t="shared" si="238"/>
        <v/>
      </c>
      <c r="AY335" s="7" t="str">
        <f t="shared" si="239"/>
        <v/>
      </c>
      <c r="AZ335" s="7" t="str">
        <f t="shared" si="240"/>
        <v/>
      </c>
      <c r="BA335" s="7" t="str">
        <f t="shared" si="241"/>
        <v/>
      </c>
      <c r="BB335" s="7" t="str">
        <f t="shared" si="264"/>
        <v/>
      </c>
      <c r="BC335" s="7" t="str">
        <f t="shared" si="265"/>
        <v/>
      </c>
      <c r="BD335" s="7" t="str">
        <f t="shared" si="266"/>
        <v/>
      </c>
      <c r="BE335" s="7" t="str">
        <f t="shared" si="267"/>
        <v/>
      </c>
      <c r="BF335" s="7" t="str">
        <f t="shared" si="220"/>
        <v/>
      </c>
      <c r="BG335" s="7" t="str">
        <f t="shared" si="221"/>
        <v/>
      </c>
      <c r="BH335" s="7">
        <f t="shared" si="268"/>
        <v>758.297872336669</v>
      </c>
      <c r="BI335" s="7" t="str">
        <f t="shared" si="269"/>
        <v/>
      </c>
      <c r="BJ335" s="7" t="str">
        <f t="shared" si="270"/>
        <v/>
      </c>
      <c r="BK335" s="7" t="str">
        <f t="shared" si="242"/>
        <v/>
      </c>
      <c r="BL335" s="7" t="str">
        <f t="shared" si="243"/>
        <v/>
      </c>
      <c r="BM335" s="7" t="str">
        <f t="shared" si="244"/>
        <v/>
      </c>
      <c r="BN335" s="7" t="str">
        <f t="shared" si="245"/>
        <v/>
      </c>
      <c r="BO335" s="7" t="str">
        <f t="shared" si="246"/>
        <v/>
      </c>
      <c r="BP335" s="7">
        <f t="shared" si="247"/>
        <v>758.297872336669</v>
      </c>
      <c r="BQ335" s="7" t="str">
        <f t="shared" si="248"/>
        <v/>
      </c>
      <c r="BR335" s="7" t="str">
        <f t="shared" si="249"/>
        <v/>
      </c>
      <c r="BS335" s="7" t="str">
        <f t="shared" si="250"/>
        <v/>
      </c>
      <c r="BT335" s="7">
        <f t="shared" si="251"/>
        <v>758.297872336669</v>
      </c>
      <c r="BU335" s="7" t="str">
        <f t="shared" si="252"/>
        <v/>
      </c>
      <c r="BV335" s="7" t="str">
        <f t="shared" si="253"/>
        <v/>
      </c>
      <c r="BW335" s="7" t="str">
        <f t="shared" si="228"/>
        <v/>
      </c>
      <c r="BX335" s="7" t="str">
        <f t="shared" si="254"/>
        <v/>
      </c>
      <c r="BY335" s="7" t="str">
        <f t="shared" si="255"/>
        <v/>
      </c>
      <c r="BZ335" s="7" t="str">
        <f t="shared" si="256"/>
        <v/>
      </c>
      <c r="CA335" s="7" t="str">
        <f t="shared" si="257"/>
        <v/>
      </c>
      <c r="CB335" s="54"/>
      <c r="CC335" s="13"/>
      <c r="CD335" s="13"/>
      <c r="CE335" s="13"/>
      <c r="CF335" s="13"/>
      <c r="CG335" s="13"/>
      <c r="CH335" s="13"/>
      <c r="CI335" s="13"/>
      <c r="CJ335" s="13"/>
      <c r="CL335" s="21"/>
    </row>
    <row r="336" spans="2:90" ht="16.5" customHeight="1" thickBot="1" x14ac:dyDescent="0.3">
      <c r="B336" s="114" t="s">
        <v>106</v>
      </c>
      <c r="C336" s="114" t="s">
        <v>326</v>
      </c>
      <c r="D336" s="115">
        <v>5</v>
      </c>
      <c r="E336" s="117">
        <f t="shared" si="258"/>
        <v>44454</v>
      </c>
      <c r="F336" s="118">
        <f t="shared" si="259"/>
        <v>0.44791666666666669</v>
      </c>
      <c r="G336" s="22">
        <v>0.64583333333333337</v>
      </c>
      <c r="H336" s="5">
        <f t="shared" si="229"/>
        <v>4.7500000001164153</v>
      </c>
      <c r="I336" s="6">
        <f t="shared" si="230"/>
        <v>44454.447916666664</v>
      </c>
      <c r="J336" s="6">
        <f t="shared" si="231"/>
        <v>44454.645833333336</v>
      </c>
      <c r="K336" s="23" t="s">
        <v>113</v>
      </c>
      <c r="L336" s="3" t="str">
        <f t="shared" si="260"/>
        <v/>
      </c>
      <c r="M336" s="2">
        <f>IF(OR(K336="Rota",K336="Desliza"),(IF((MAX(N$36:N335))&gt;F$17,(MAX(N$36:N335)),F$17)),N335)</f>
        <v>4470</v>
      </c>
      <c r="N336" s="42">
        <v>8088</v>
      </c>
      <c r="O336" s="2">
        <f t="shared" si="261"/>
        <v>3618</v>
      </c>
      <c r="P336" s="3" t="str">
        <f t="shared" si="262"/>
        <v/>
      </c>
      <c r="Q336" s="24"/>
      <c r="R336" s="24"/>
      <c r="S336" s="24"/>
      <c r="T336" s="132" t="str">
        <f t="shared" si="222"/>
        <v/>
      </c>
      <c r="U336" s="25"/>
      <c r="V336" s="25"/>
      <c r="W336" s="24"/>
      <c r="X336" s="26"/>
      <c r="Y336" s="25"/>
      <c r="Z336" s="25"/>
      <c r="AA336" s="3" t="str">
        <f t="shared" si="263"/>
        <v/>
      </c>
      <c r="AB336" s="24"/>
      <c r="AC336" s="26"/>
      <c r="AD336" s="25"/>
      <c r="AE336" s="54"/>
      <c r="AF336" s="54"/>
      <c r="AG336" s="54"/>
      <c r="AH336" s="54"/>
      <c r="AI336" s="54"/>
      <c r="AJ336" s="54"/>
      <c r="AK336" s="25"/>
      <c r="AL336" s="54" t="str">
        <f t="shared" si="223"/>
        <v/>
      </c>
      <c r="AM336" s="200" t="str">
        <f t="shared" si="224"/>
        <v/>
      </c>
      <c r="AN336" s="201" t="str">
        <f t="shared" si="225"/>
        <v/>
      </c>
      <c r="AO336" s="200">
        <f t="shared" si="232"/>
        <v>761.684210507648</v>
      </c>
      <c r="AP336" s="200">
        <f t="shared" si="226"/>
        <v>800</v>
      </c>
      <c r="AQ336" s="200" t="str">
        <f t="shared" si="227"/>
        <v/>
      </c>
      <c r="AR336" s="200" t="str">
        <f t="shared" si="233"/>
        <v/>
      </c>
      <c r="AS336" s="200" t="str">
        <f t="shared" si="234"/>
        <v/>
      </c>
      <c r="AT336" s="200" t="str">
        <f t="shared" si="235"/>
        <v/>
      </c>
      <c r="AU336" s="200" t="str">
        <f t="shared" si="236"/>
        <v/>
      </c>
      <c r="AV336" s="54"/>
      <c r="AW336" s="200" t="str">
        <f t="shared" si="237"/>
        <v/>
      </c>
      <c r="AX336" s="201" t="str">
        <f t="shared" si="238"/>
        <v/>
      </c>
      <c r="AY336" s="7" t="str">
        <f t="shared" si="239"/>
        <v/>
      </c>
      <c r="AZ336" s="7" t="str">
        <f t="shared" si="240"/>
        <v/>
      </c>
      <c r="BA336" s="7" t="str">
        <f t="shared" si="241"/>
        <v/>
      </c>
      <c r="BB336" s="7" t="str">
        <f t="shared" si="264"/>
        <v/>
      </c>
      <c r="BC336" s="7" t="str">
        <f t="shared" si="265"/>
        <v/>
      </c>
      <c r="BD336" s="7" t="str">
        <f t="shared" si="266"/>
        <v/>
      </c>
      <c r="BE336" s="7" t="str">
        <f t="shared" si="267"/>
        <v/>
      </c>
      <c r="BF336" s="7" t="str">
        <f t="shared" si="220"/>
        <v/>
      </c>
      <c r="BG336" s="7" t="str">
        <f t="shared" si="221"/>
        <v/>
      </c>
      <c r="BH336" s="7" t="str">
        <f t="shared" si="268"/>
        <v/>
      </c>
      <c r="BI336" s="7" t="str">
        <f t="shared" si="269"/>
        <v/>
      </c>
      <c r="BJ336" s="7" t="str">
        <f t="shared" si="270"/>
        <v/>
      </c>
      <c r="BK336" s="7" t="str">
        <f t="shared" si="242"/>
        <v/>
      </c>
      <c r="BL336" s="7" t="str">
        <f t="shared" si="243"/>
        <v/>
      </c>
      <c r="BM336" s="7" t="str">
        <f t="shared" si="244"/>
        <v/>
      </c>
      <c r="BN336" s="7" t="str">
        <f t="shared" si="245"/>
        <v/>
      </c>
      <c r="BO336" s="7" t="str">
        <f t="shared" si="246"/>
        <v/>
      </c>
      <c r="BP336" s="7" t="str">
        <f t="shared" si="247"/>
        <v/>
      </c>
      <c r="BQ336" s="7" t="str">
        <f t="shared" si="248"/>
        <v/>
      </c>
      <c r="BR336" s="7" t="str">
        <f t="shared" si="249"/>
        <v/>
      </c>
      <c r="BS336" s="7" t="str">
        <f t="shared" si="250"/>
        <v/>
      </c>
      <c r="BT336" s="7" t="str">
        <f t="shared" si="251"/>
        <v/>
      </c>
      <c r="BU336" s="7" t="str">
        <f t="shared" si="252"/>
        <v/>
      </c>
      <c r="BV336" s="7" t="str">
        <f t="shared" si="253"/>
        <v/>
      </c>
      <c r="BW336" s="7" t="str">
        <f t="shared" si="228"/>
        <v/>
      </c>
      <c r="BX336" s="7" t="str">
        <f t="shared" si="254"/>
        <v/>
      </c>
      <c r="BY336" s="7" t="str">
        <f t="shared" si="255"/>
        <v/>
      </c>
      <c r="BZ336" s="7" t="str">
        <f t="shared" si="256"/>
        <v/>
      </c>
      <c r="CA336" s="7" t="str">
        <f t="shared" si="257"/>
        <v/>
      </c>
      <c r="CB336" s="54"/>
      <c r="CC336" s="13"/>
      <c r="CD336" s="13"/>
      <c r="CE336" s="13"/>
      <c r="CF336" s="13"/>
      <c r="CG336" s="13"/>
      <c r="CH336" s="13"/>
      <c r="CI336" s="13"/>
      <c r="CJ336" s="13"/>
      <c r="CL336" s="21"/>
    </row>
    <row r="337" spans="2:90" ht="16.5" customHeight="1" thickBot="1" x14ac:dyDescent="0.3">
      <c r="B337" s="114" t="s">
        <v>106</v>
      </c>
      <c r="C337" s="114" t="s">
        <v>326</v>
      </c>
      <c r="D337" s="115">
        <v>5</v>
      </c>
      <c r="E337" s="117">
        <f t="shared" si="258"/>
        <v>44454</v>
      </c>
      <c r="F337" s="118">
        <f t="shared" si="259"/>
        <v>0.64583333333333337</v>
      </c>
      <c r="G337" s="22">
        <v>0.74513888888888891</v>
      </c>
      <c r="H337" s="5">
        <f t="shared" si="229"/>
        <v>2.3833333332440816</v>
      </c>
      <c r="I337" s="6">
        <f t="shared" si="230"/>
        <v>44454.645833333336</v>
      </c>
      <c r="J337" s="6">
        <f t="shared" si="231"/>
        <v>44454.745138888888</v>
      </c>
      <c r="K337" s="23" t="s">
        <v>12</v>
      </c>
      <c r="L337" s="3">
        <f t="shared" si="260"/>
        <v>2.3833333332440816</v>
      </c>
      <c r="M337" s="2">
        <f>IF(OR(K337="Rota",K337="Desliza"),(IF((MAX(N$36:N336))&gt;F$17,(MAX(N$36:N336)),F$17)),N336)</f>
        <v>8088</v>
      </c>
      <c r="N337" s="42"/>
      <c r="O337" s="2" t="str">
        <f t="shared" si="261"/>
        <v/>
      </c>
      <c r="P337" s="3" t="str">
        <f t="shared" si="262"/>
        <v/>
      </c>
      <c r="Q337" s="24"/>
      <c r="R337" s="24"/>
      <c r="S337" s="24"/>
      <c r="T337" s="132" t="str">
        <f t="shared" si="222"/>
        <v/>
      </c>
      <c r="U337" s="25"/>
      <c r="V337" s="25"/>
      <c r="W337" s="24"/>
      <c r="X337" s="26"/>
      <c r="Y337" s="25"/>
      <c r="Z337" s="25"/>
      <c r="AA337" s="3" t="str">
        <f t="shared" si="263"/>
        <v/>
      </c>
      <c r="AB337" s="24"/>
      <c r="AC337" s="26"/>
      <c r="AD337" s="25"/>
      <c r="AE337" s="54"/>
      <c r="AF337" s="54"/>
      <c r="AG337" s="54"/>
      <c r="AH337" s="54"/>
      <c r="AI337" s="54"/>
      <c r="AJ337" s="54"/>
      <c r="AK337" s="25"/>
      <c r="AL337" s="54" t="str">
        <f t="shared" si="223"/>
        <v/>
      </c>
      <c r="AM337" s="200" t="str">
        <f t="shared" si="224"/>
        <v/>
      </c>
      <c r="AN337" s="201" t="str">
        <f t="shared" si="225"/>
        <v/>
      </c>
      <c r="AO337" s="200" t="str">
        <f t="shared" si="232"/>
        <v/>
      </c>
      <c r="AP337" s="200" t="str">
        <f t="shared" si="226"/>
        <v/>
      </c>
      <c r="AQ337" s="200" t="str">
        <f t="shared" si="227"/>
        <v/>
      </c>
      <c r="AR337" s="200" t="str">
        <f t="shared" si="233"/>
        <v/>
      </c>
      <c r="AS337" s="200" t="str">
        <f t="shared" si="234"/>
        <v/>
      </c>
      <c r="AT337" s="200" t="str">
        <f t="shared" si="235"/>
        <v/>
      </c>
      <c r="AU337" s="200">
        <f t="shared" si="236"/>
        <v>2.3833333332440816</v>
      </c>
      <c r="AV337" s="54"/>
      <c r="AW337" s="200" t="str">
        <f t="shared" si="237"/>
        <v/>
      </c>
      <c r="AX337" s="201" t="str">
        <f t="shared" si="238"/>
        <v/>
      </c>
      <c r="AY337" s="7" t="str">
        <f t="shared" si="239"/>
        <v/>
      </c>
      <c r="AZ337" s="7" t="str">
        <f t="shared" si="240"/>
        <v/>
      </c>
      <c r="BA337" s="7" t="str">
        <f t="shared" si="241"/>
        <v/>
      </c>
      <c r="BB337" s="7" t="str">
        <f t="shared" si="264"/>
        <v/>
      </c>
      <c r="BC337" s="7" t="str">
        <f t="shared" si="265"/>
        <v/>
      </c>
      <c r="BD337" s="7" t="str">
        <f t="shared" si="266"/>
        <v/>
      </c>
      <c r="BE337" s="7" t="str">
        <f t="shared" si="267"/>
        <v/>
      </c>
      <c r="BF337" s="7" t="str">
        <f t="shared" si="220"/>
        <v/>
      </c>
      <c r="BG337" s="7" t="str">
        <f t="shared" si="221"/>
        <v/>
      </c>
      <c r="BH337" s="7" t="str">
        <f t="shared" si="268"/>
        <v/>
      </c>
      <c r="BI337" s="7" t="str">
        <f t="shared" si="269"/>
        <v/>
      </c>
      <c r="BJ337" s="7" t="str">
        <f t="shared" si="270"/>
        <v/>
      </c>
      <c r="BK337" s="7" t="str">
        <f t="shared" si="242"/>
        <v/>
      </c>
      <c r="BL337" s="7" t="str">
        <f t="shared" si="243"/>
        <v/>
      </c>
      <c r="BM337" s="7" t="str">
        <f t="shared" si="244"/>
        <v/>
      </c>
      <c r="BN337" s="7" t="str">
        <f t="shared" si="245"/>
        <v/>
      </c>
      <c r="BO337" s="7" t="str">
        <f t="shared" si="246"/>
        <v/>
      </c>
      <c r="BP337" s="7" t="str">
        <f t="shared" si="247"/>
        <v/>
      </c>
      <c r="BQ337" s="7" t="str">
        <f t="shared" si="248"/>
        <v/>
      </c>
      <c r="BR337" s="7" t="str">
        <f t="shared" si="249"/>
        <v/>
      </c>
      <c r="BS337" s="7" t="str">
        <f t="shared" si="250"/>
        <v/>
      </c>
      <c r="BT337" s="7" t="str">
        <f t="shared" si="251"/>
        <v/>
      </c>
      <c r="BU337" s="7" t="str">
        <f t="shared" si="252"/>
        <v/>
      </c>
      <c r="BV337" s="7" t="str">
        <f t="shared" si="253"/>
        <v/>
      </c>
      <c r="BW337" s="7" t="str">
        <f t="shared" si="228"/>
        <v/>
      </c>
      <c r="BX337" s="7" t="str">
        <f t="shared" si="254"/>
        <v/>
      </c>
      <c r="BY337" s="7" t="str">
        <f t="shared" si="255"/>
        <v/>
      </c>
      <c r="BZ337" s="7" t="str">
        <f t="shared" si="256"/>
        <v/>
      </c>
      <c r="CA337" s="7" t="str">
        <f t="shared" si="257"/>
        <v/>
      </c>
      <c r="CB337" s="54"/>
      <c r="CC337" s="13"/>
      <c r="CD337" s="13"/>
      <c r="CE337" s="13"/>
      <c r="CF337" s="13"/>
      <c r="CG337" s="13"/>
      <c r="CH337" s="13"/>
      <c r="CI337" s="13"/>
      <c r="CJ337" s="13"/>
      <c r="CL337" s="21"/>
    </row>
    <row r="338" spans="2:90" ht="16.5" customHeight="1" thickBot="1" x14ac:dyDescent="0.3">
      <c r="B338" s="114" t="s">
        <v>106</v>
      </c>
      <c r="C338" s="114" t="s">
        <v>326</v>
      </c>
      <c r="D338" s="115">
        <v>5</v>
      </c>
      <c r="E338" s="117">
        <f t="shared" si="258"/>
        <v>44454</v>
      </c>
      <c r="F338" s="118">
        <f t="shared" si="259"/>
        <v>0.74513888888888891</v>
      </c>
      <c r="G338" s="22"/>
      <c r="H338" s="5" t="str">
        <f t="shared" si="229"/>
        <v/>
      </c>
      <c r="I338" s="6" t="str">
        <f t="shared" si="230"/>
        <v/>
      </c>
      <c r="J338" s="6" t="str">
        <f t="shared" si="231"/>
        <v/>
      </c>
      <c r="K338" s="23"/>
      <c r="L338" s="3" t="str">
        <f t="shared" si="260"/>
        <v/>
      </c>
      <c r="M338" s="2">
        <f>IF(OR(K338="Rota",K338="Desliza"),(IF((MAX(N$36:N337))&gt;F$17,(MAX(N$36:N337)),F$17)),N337)</f>
        <v>0</v>
      </c>
      <c r="N338" s="42"/>
      <c r="O338" s="2" t="str">
        <f t="shared" si="261"/>
        <v/>
      </c>
      <c r="P338" s="3" t="str">
        <f t="shared" si="262"/>
        <v/>
      </c>
      <c r="Q338" s="24"/>
      <c r="R338" s="24"/>
      <c r="S338" s="24"/>
      <c r="T338" s="132" t="str">
        <f t="shared" si="222"/>
        <v/>
      </c>
      <c r="U338" s="25"/>
      <c r="V338" s="25"/>
      <c r="W338" s="24"/>
      <c r="X338" s="26"/>
      <c r="Y338" s="25"/>
      <c r="Z338" s="25"/>
      <c r="AA338" s="3" t="str">
        <f t="shared" si="263"/>
        <v/>
      </c>
      <c r="AB338" s="24"/>
      <c r="AC338" s="26"/>
      <c r="AD338" s="25"/>
      <c r="AE338" s="54"/>
      <c r="AF338" s="54"/>
      <c r="AG338" s="54"/>
      <c r="AH338" s="54"/>
      <c r="AI338" s="54"/>
      <c r="AJ338" s="54"/>
      <c r="AK338" s="25"/>
      <c r="AL338" s="54" t="str">
        <f t="shared" si="223"/>
        <v/>
      </c>
      <c r="AM338" s="200" t="str">
        <f t="shared" si="224"/>
        <v/>
      </c>
      <c r="AN338" s="201" t="str">
        <f t="shared" si="225"/>
        <v/>
      </c>
      <c r="AO338" s="200" t="str">
        <f t="shared" si="232"/>
        <v/>
      </c>
      <c r="AP338" s="200" t="str">
        <f t="shared" si="226"/>
        <v/>
      </c>
      <c r="AQ338" s="200" t="str">
        <f t="shared" si="227"/>
        <v/>
      </c>
      <c r="AR338" s="200" t="str">
        <f t="shared" si="233"/>
        <v/>
      </c>
      <c r="AS338" s="200" t="str">
        <f t="shared" si="234"/>
        <v/>
      </c>
      <c r="AT338" s="200" t="str">
        <f t="shared" si="235"/>
        <v/>
      </c>
      <c r="AU338" s="200" t="str">
        <f t="shared" si="236"/>
        <v/>
      </c>
      <c r="AV338" s="54"/>
      <c r="AW338" s="200" t="str">
        <f t="shared" si="237"/>
        <v/>
      </c>
      <c r="AX338" s="201" t="str">
        <f t="shared" si="238"/>
        <v/>
      </c>
      <c r="AY338" s="7" t="str">
        <f t="shared" si="239"/>
        <v/>
      </c>
      <c r="AZ338" s="7" t="str">
        <f t="shared" si="240"/>
        <v/>
      </c>
      <c r="BA338" s="7" t="str">
        <f t="shared" si="241"/>
        <v/>
      </c>
      <c r="BB338" s="7" t="str">
        <f t="shared" si="264"/>
        <v/>
      </c>
      <c r="BC338" s="7" t="str">
        <f t="shared" si="265"/>
        <v/>
      </c>
      <c r="BD338" s="7" t="str">
        <f t="shared" si="266"/>
        <v/>
      </c>
      <c r="BE338" s="7" t="str">
        <f t="shared" si="267"/>
        <v/>
      </c>
      <c r="BF338" s="7" t="str">
        <f t="shared" si="220"/>
        <v/>
      </c>
      <c r="BG338" s="7" t="str">
        <f t="shared" si="221"/>
        <v/>
      </c>
      <c r="BH338" s="7" t="str">
        <f t="shared" si="268"/>
        <v/>
      </c>
      <c r="BI338" s="7" t="str">
        <f t="shared" si="269"/>
        <v/>
      </c>
      <c r="BJ338" s="7" t="str">
        <f t="shared" si="270"/>
        <v/>
      </c>
      <c r="BK338" s="7" t="str">
        <f t="shared" si="242"/>
        <v/>
      </c>
      <c r="BL338" s="7" t="str">
        <f t="shared" si="243"/>
        <v/>
      </c>
      <c r="BM338" s="7" t="str">
        <f t="shared" si="244"/>
        <v/>
      </c>
      <c r="BN338" s="7" t="str">
        <f t="shared" si="245"/>
        <v/>
      </c>
      <c r="BO338" s="7" t="str">
        <f t="shared" si="246"/>
        <v/>
      </c>
      <c r="BP338" s="7" t="str">
        <f t="shared" si="247"/>
        <v/>
      </c>
      <c r="BQ338" s="7" t="str">
        <f t="shared" si="248"/>
        <v/>
      </c>
      <c r="BR338" s="7" t="str">
        <f t="shared" si="249"/>
        <v/>
      </c>
      <c r="BS338" s="7" t="str">
        <f t="shared" si="250"/>
        <v/>
      </c>
      <c r="BT338" s="7" t="str">
        <f t="shared" si="251"/>
        <v/>
      </c>
      <c r="BU338" s="7" t="str">
        <f t="shared" si="252"/>
        <v/>
      </c>
      <c r="BV338" s="7" t="str">
        <f t="shared" si="253"/>
        <v/>
      </c>
      <c r="BW338" s="7" t="str">
        <f t="shared" si="228"/>
        <v/>
      </c>
      <c r="BX338" s="7" t="str">
        <f t="shared" si="254"/>
        <v/>
      </c>
      <c r="BY338" s="7" t="str">
        <f t="shared" si="255"/>
        <v/>
      </c>
      <c r="BZ338" s="7" t="str">
        <f t="shared" si="256"/>
        <v/>
      </c>
      <c r="CA338" s="7" t="str">
        <f t="shared" si="257"/>
        <v/>
      </c>
      <c r="CB338" s="54"/>
      <c r="CC338" s="13"/>
      <c r="CD338" s="13"/>
      <c r="CE338" s="13"/>
      <c r="CF338" s="13"/>
      <c r="CG338" s="13"/>
      <c r="CH338" s="13"/>
      <c r="CI338" s="13"/>
      <c r="CJ338" s="13"/>
      <c r="CL338" s="21"/>
    </row>
    <row r="339" spans="2:90" ht="16.5" customHeight="1" thickBot="1" x14ac:dyDescent="0.3">
      <c r="B339" s="114" t="s">
        <v>106</v>
      </c>
      <c r="C339" s="114" t="s">
        <v>326</v>
      </c>
      <c r="D339" s="115"/>
      <c r="E339" s="117" t="str">
        <f t="shared" si="258"/>
        <v/>
      </c>
      <c r="F339" s="118" t="str">
        <f t="shared" si="259"/>
        <v/>
      </c>
      <c r="G339" s="22"/>
      <c r="H339" s="5" t="str">
        <f t="shared" si="229"/>
        <v/>
      </c>
      <c r="I339" s="6" t="str">
        <f t="shared" si="230"/>
        <v/>
      </c>
      <c r="J339" s="6" t="str">
        <f t="shared" si="231"/>
        <v/>
      </c>
      <c r="K339" s="23"/>
      <c r="L339" s="3" t="str">
        <f t="shared" si="260"/>
        <v/>
      </c>
      <c r="M339" s="2">
        <f>IF(OR(K339="Rota",K339="Desliza"),(IF((MAX(N$36:N338))&gt;F$17,(MAX(N$36:N338)),F$17)),N338)</f>
        <v>0</v>
      </c>
      <c r="N339" s="42"/>
      <c r="O339" s="2" t="str">
        <f t="shared" si="261"/>
        <v/>
      </c>
      <c r="P339" s="3" t="str">
        <f t="shared" si="262"/>
        <v/>
      </c>
      <c r="Q339" s="24"/>
      <c r="R339" s="24"/>
      <c r="S339" s="24"/>
      <c r="T339" s="132" t="str">
        <f t="shared" si="222"/>
        <v/>
      </c>
      <c r="U339" s="25"/>
      <c r="V339" s="25"/>
      <c r="W339" s="24"/>
      <c r="X339" s="26"/>
      <c r="Y339" s="25"/>
      <c r="Z339" s="25"/>
      <c r="AA339" s="3" t="str">
        <f t="shared" si="263"/>
        <v/>
      </c>
      <c r="AB339" s="24"/>
      <c r="AC339" s="26"/>
      <c r="AD339" s="25"/>
      <c r="AE339" s="54"/>
      <c r="AF339" s="54"/>
      <c r="AG339" s="54"/>
      <c r="AH339" s="54"/>
      <c r="AI339" s="54"/>
      <c r="AJ339" s="54"/>
      <c r="AK339" s="25"/>
      <c r="AL339" s="54" t="str">
        <f t="shared" si="223"/>
        <v/>
      </c>
      <c r="AM339" s="200" t="str">
        <f t="shared" si="224"/>
        <v/>
      </c>
      <c r="AN339" s="201" t="str">
        <f t="shared" si="225"/>
        <v/>
      </c>
      <c r="AO339" s="200" t="str">
        <f t="shared" si="232"/>
        <v/>
      </c>
      <c r="AP339" s="200" t="str">
        <f t="shared" si="226"/>
        <v/>
      </c>
      <c r="AQ339" s="200" t="str">
        <f t="shared" si="227"/>
        <v/>
      </c>
      <c r="AR339" s="200" t="str">
        <f t="shared" si="233"/>
        <v/>
      </c>
      <c r="AS339" s="200" t="str">
        <f t="shared" si="234"/>
        <v/>
      </c>
      <c r="AT339" s="200" t="str">
        <f t="shared" si="235"/>
        <v/>
      </c>
      <c r="AU339" s="200" t="str">
        <f t="shared" si="236"/>
        <v/>
      </c>
      <c r="AV339" s="54"/>
      <c r="AW339" s="200" t="str">
        <f t="shared" si="237"/>
        <v/>
      </c>
      <c r="AX339" s="201" t="str">
        <f t="shared" si="238"/>
        <v/>
      </c>
      <c r="AY339" s="7" t="str">
        <f t="shared" si="239"/>
        <v/>
      </c>
      <c r="AZ339" s="7" t="str">
        <f t="shared" si="240"/>
        <v/>
      </c>
      <c r="BA339" s="7" t="str">
        <f t="shared" si="241"/>
        <v/>
      </c>
      <c r="BB339" s="7" t="str">
        <f t="shared" si="264"/>
        <v/>
      </c>
      <c r="BC339" s="7" t="str">
        <f t="shared" si="265"/>
        <v/>
      </c>
      <c r="BD339" s="7" t="str">
        <f t="shared" si="266"/>
        <v/>
      </c>
      <c r="BE339" s="7" t="str">
        <f t="shared" si="267"/>
        <v/>
      </c>
      <c r="BF339" s="7" t="str">
        <f t="shared" si="220"/>
        <v/>
      </c>
      <c r="BG339" s="7" t="str">
        <f t="shared" si="221"/>
        <v/>
      </c>
      <c r="BH339" s="7" t="str">
        <f t="shared" si="268"/>
        <v/>
      </c>
      <c r="BI339" s="7" t="str">
        <f t="shared" si="269"/>
        <v/>
      </c>
      <c r="BJ339" s="7" t="str">
        <f t="shared" si="270"/>
        <v/>
      </c>
      <c r="BK339" s="7" t="str">
        <f t="shared" si="242"/>
        <v/>
      </c>
      <c r="BL339" s="7" t="str">
        <f t="shared" si="243"/>
        <v/>
      </c>
      <c r="BM339" s="7" t="str">
        <f t="shared" si="244"/>
        <v/>
      </c>
      <c r="BN339" s="7" t="str">
        <f t="shared" si="245"/>
        <v/>
      </c>
      <c r="BO339" s="7" t="str">
        <f t="shared" si="246"/>
        <v/>
      </c>
      <c r="BP339" s="7" t="str">
        <f t="shared" si="247"/>
        <v/>
      </c>
      <c r="BQ339" s="7" t="str">
        <f t="shared" si="248"/>
        <v/>
      </c>
      <c r="BR339" s="7" t="str">
        <f t="shared" si="249"/>
        <v/>
      </c>
      <c r="BS339" s="7" t="str">
        <f t="shared" si="250"/>
        <v/>
      </c>
      <c r="BT339" s="7" t="str">
        <f t="shared" si="251"/>
        <v/>
      </c>
      <c r="BU339" s="7" t="str">
        <f t="shared" si="252"/>
        <v/>
      </c>
      <c r="BV339" s="7" t="str">
        <f t="shared" si="253"/>
        <v/>
      </c>
      <c r="BW339" s="7" t="str">
        <f t="shared" si="228"/>
        <v/>
      </c>
      <c r="BX339" s="7" t="str">
        <f t="shared" si="254"/>
        <v/>
      </c>
      <c r="BY339" s="7" t="str">
        <f t="shared" si="255"/>
        <v/>
      </c>
      <c r="BZ339" s="7" t="str">
        <f t="shared" si="256"/>
        <v/>
      </c>
      <c r="CA339" s="7" t="str">
        <f t="shared" si="257"/>
        <v/>
      </c>
      <c r="CB339" s="54"/>
      <c r="CC339" s="13"/>
      <c r="CD339" s="13"/>
      <c r="CE339" s="13"/>
      <c r="CF339" s="13"/>
      <c r="CG339" s="13"/>
      <c r="CH339" s="13"/>
      <c r="CI339" s="13"/>
      <c r="CJ339" s="13"/>
      <c r="CL339" s="21"/>
    </row>
    <row r="340" spans="2:90" ht="16.5" customHeight="1" thickBot="1" x14ac:dyDescent="0.3">
      <c r="B340" s="114" t="s">
        <v>106</v>
      </c>
      <c r="C340" s="114" t="s">
        <v>326</v>
      </c>
      <c r="D340" s="115"/>
      <c r="E340" s="117" t="str">
        <f t="shared" si="258"/>
        <v/>
      </c>
      <c r="F340" s="118" t="str">
        <f t="shared" si="259"/>
        <v/>
      </c>
      <c r="G340" s="22"/>
      <c r="H340" s="5" t="str">
        <f t="shared" si="229"/>
        <v/>
      </c>
      <c r="I340" s="6" t="str">
        <f t="shared" si="230"/>
        <v/>
      </c>
      <c r="J340" s="6" t="str">
        <f t="shared" si="231"/>
        <v/>
      </c>
      <c r="K340" s="23"/>
      <c r="L340" s="3" t="str">
        <f t="shared" si="260"/>
        <v/>
      </c>
      <c r="M340" s="2">
        <f>IF(OR(K340="Rota",K340="Desliza"),(IF((MAX(N$36:N339))&gt;F$17,(MAX(N$36:N339)),F$17)),N339)</f>
        <v>0</v>
      </c>
      <c r="N340" s="42"/>
      <c r="O340" s="2" t="str">
        <f t="shared" si="261"/>
        <v/>
      </c>
      <c r="P340" s="3" t="str">
        <f t="shared" si="262"/>
        <v/>
      </c>
      <c r="Q340" s="24"/>
      <c r="R340" s="24"/>
      <c r="S340" s="24"/>
      <c r="T340" s="132" t="str">
        <f t="shared" si="222"/>
        <v/>
      </c>
      <c r="U340" s="25"/>
      <c r="V340" s="25"/>
      <c r="W340" s="24"/>
      <c r="X340" s="26"/>
      <c r="Y340" s="25"/>
      <c r="Z340" s="25"/>
      <c r="AA340" s="3" t="str">
        <f t="shared" si="263"/>
        <v/>
      </c>
      <c r="AB340" s="24"/>
      <c r="AC340" s="26"/>
      <c r="AD340" s="25"/>
      <c r="AE340" s="54"/>
      <c r="AF340" s="54"/>
      <c r="AG340" s="54"/>
      <c r="AH340" s="54"/>
      <c r="AI340" s="54"/>
      <c r="AJ340" s="54"/>
      <c r="AK340" s="25"/>
      <c r="AL340" s="54" t="str">
        <f t="shared" si="223"/>
        <v/>
      </c>
      <c r="AM340" s="200" t="str">
        <f t="shared" si="224"/>
        <v/>
      </c>
      <c r="AN340" s="201" t="str">
        <f t="shared" si="225"/>
        <v/>
      </c>
      <c r="AO340" s="200" t="str">
        <f t="shared" si="232"/>
        <v/>
      </c>
      <c r="AP340" s="200" t="str">
        <f t="shared" si="226"/>
        <v/>
      </c>
      <c r="AQ340" s="200" t="str">
        <f t="shared" si="227"/>
        <v/>
      </c>
      <c r="AR340" s="200" t="str">
        <f t="shared" si="233"/>
        <v/>
      </c>
      <c r="AS340" s="200" t="str">
        <f t="shared" si="234"/>
        <v/>
      </c>
      <c r="AT340" s="200" t="str">
        <f t="shared" si="235"/>
        <v/>
      </c>
      <c r="AU340" s="200" t="str">
        <f t="shared" si="236"/>
        <v/>
      </c>
      <c r="AV340" s="54"/>
      <c r="AW340" s="200" t="str">
        <f t="shared" si="237"/>
        <v/>
      </c>
      <c r="AX340" s="201" t="str">
        <f t="shared" si="238"/>
        <v/>
      </c>
      <c r="AY340" s="7" t="str">
        <f t="shared" si="239"/>
        <v/>
      </c>
      <c r="AZ340" s="7" t="str">
        <f t="shared" si="240"/>
        <v/>
      </c>
      <c r="BA340" s="7" t="str">
        <f t="shared" si="241"/>
        <v/>
      </c>
      <c r="BB340" s="7" t="str">
        <f t="shared" si="264"/>
        <v/>
      </c>
      <c r="BC340" s="7" t="str">
        <f t="shared" si="265"/>
        <v/>
      </c>
      <c r="BD340" s="7" t="str">
        <f t="shared" si="266"/>
        <v/>
      </c>
      <c r="BE340" s="7" t="str">
        <f t="shared" si="267"/>
        <v/>
      </c>
      <c r="BF340" s="7" t="str">
        <f t="shared" si="220"/>
        <v/>
      </c>
      <c r="BG340" s="7" t="str">
        <f t="shared" si="221"/>
        <v/>
      </c>
      <c r="BH340" s="7" t="str">
        <f t="shared" si="268"/>
        <v/>
      </c>
      <c r="BI340" s="7" t="str">
        <f t="shared" si="269"/>
        <v/>
      </c>
      <c r="BJ340" s="7" t="str">
        <f t="shared" si="270"/>
        <v/>
      </c>
      <c r="BK340" s="7" t="str">
        <f t="shared" si="242"/>
        <v/>
      </c>
      <c r="BL340" s="7" t="str">
        <f t="shared" si="243"/>
        <v/>
      </c>
      <c r="BM340" s="7" t="str">
        <f t="shared" si="244"/>
        <v/>
      </c>
      <c r="BN340" s="7" t="str">
        <f t="shared" si="245"/>
        <v/>
      </c>
      <c r="BO340" s="7" t="str">
        <f t="shared" si="246"/>
        <v/>
      </c>
      <c r="BP340" s="7" t="str">
        <f t="shared" si="247"/>
        <v/>
      </c>
      <c r="BQ340" s="7" t="str">
        <f t="shared" si="248"/>
        <v/>
      </c>
      <c r="BR340" s="7" t="str">
        <f t="shared" si="249"/>
        <v/>
      </c>
      <c r="BS340" s="7" t="str">
        <f t="shared" si="250"/>
        <v/>
      </c>
      <c r="BT340" s="7" t="str">
        <f t="shared" si="251"/>
        <v/>
      </c>
      <c r="BU340" s="7" t="str">
        <f t="shared" si="252"/>
        <v/>
      </c>
      <c r="BV340" s="7" t="str">
        <f t="shared" si="253"/>
        <v/>
      </c>
      <c r="BW340" s="7" t="str">
        <f t="shared" si="228"/>
        <v/>
      </c>
      <c r="BX340" s="7" t="str">
        <f t="shared" si="254"/>
        <v/>
      </c>
      <c r="BY340" s="7" t="str">
        <f t="shared" si="255"/>
        <v/>
      </c>
      <c r="BZ340" s="7" t="str">
        <f t="shared" si="256"/>
        <v/>
      </c>
      <c r="CA340" s="7" t="str">
        <f t="shared" si="257"/>
        <v/>
      </c>
      <c r="CB340" s="54"/>
      <c r="CC340" s="13"/>
      <c r="CD340" s="13"/>
      <c r="CE340" s="13"/>
      <c r="CF340" s="13"/>
      <c r="CG340" s="13"/>
      <c r="CH340" s="13"/>
      <c r="CI340" s="13"/>
      <c r="CJ340" s="13"/>
      <c r="CL340" s="21"/>
    </row>
    <row r="341" spans="2:90" ht="16.5" customHeight="1" thickBot="1" x14ac:dyDescent="0.3">
      <c r="B341" s="114" t="s">
        <v>106</v>
      </c>
      <c r="C341" s="114" t="s">
        <v>326</v>
      </c>
      <c r="D341" s="115"/>
      <c r="E341" s="117" t="str">
        <f t="shared" si="258"/>
        <v/>
      </c>
      <c r="F341" s="118" t="str">
        <f t="shared" si="259"/>
        <v/>
      </c>
      <c r="G341" s="22"/>
      <c r="H341" s="5" t="str">
        <f t="shared" si="229"/>
        <v/>
      </c>
      <c r="I341" s="6" t="str">
        <f t="shared" si="230"/>
        <v/>
      </c>
      <c r="J341" s="6" t="str">
        <f t="shared" si="231"/>
        <v/>
      </c>
      <c r="K341" s="23"/>
      <c r="L341" s="3" t="str">
        <f t="shared" si="260"/>
        <v/>
      </c>
      <c r="M341" s="2">
        <f>IF(OR(K341="Rota",K341="Desliza"),(IF((MAX(N$36:N340))&gt;F$17,(MAX(N$36:N340)),F$17)),N340)</f>
        <v>0</v>
      </c>
      <c r="N341" s="42"/>
      <c r="O341" s="2" t="str">
        <f t="shared" si="261"/>
        <v/>
      </c>
      <c r="P341" s="3" t="str">
        <f t="shared" si="262"/>
        <v/>
      </c>
      <c r="Q341" s="24"/>
      <c r="R341" s="24"/>
      <c r="S341" s="24"/>
      <c r="T341" s="132" t="str">
        <f t="shared" si="222"/>
        <v/>
      </c>
      <c r="U341" s="25"/>
      <c r="V341" s="25"/>
      <c r="W341" s="24"/>
      <c r="X341" s="26"/>
      <c r="Y341" s="25"/>
      <c r="Z341" s="25"/>
      <c r="AA341" s="3" t="str">
        <f t="shared" si="263"/>
        <v/>
      </c>
      <c r="AB341" s="24"/>
      <c r="AC341" s="26"/>
      <c r="AD341" s="25"/>
      <c r="AE341" s="54"/>
      <c r="AF341" s="54"/>
      <c r="AG341" s="54"/>
      <c r="AH341" s="54"/>
      <c r="AI341" s="54"/>
      <c r="AJ341" s="54"/>
      <c r="AK341" s="25"/>
      <c r="AL341" s="54" t="str">
        <f t="shared" si="223"/>
        <v/>
      </c>
      <c r="AM341" s="200" t="str">
        <f t="shared" si="224"/>
        <v/>
      </c>
      <c r="AN341" s="201" t="str">
        <f t="shared" si="225"/>
        <v/>
      </c>
      <c r="AO341" s="200" t="str">
        <f t="shared" si="232"/>
        <v/>
      </c>
      <c r="AP341" s="200" t="str">
        <f t="shared" si="226"/>
        <v/>
      </c>
      <c r="AQ341" s="200" t="str">
        <f t="shared" si="227"/>
        <v/>
      </c>
      <c r="AR341" s="200" t="str">
        <f t="shared" si="233"/>
        <v/>
      </c>
      <c r="AS341" s="200" t="str">
        <f t="shared" si="234"/>
        <v/>
      </c>
      <c r="AT341" s="200" t="str">
        <f t="shared" si="235"/>
        <v/>
      </c>
      <c r="AU341" s="200" t="str">
        <f t="shared" si="236"/>
        <v/>
      </c>
      <c r="AV341" s="54"/>
      <c r="AW341" s="200" t="str">
        <f t="shared" si="237"/>
        <v/>
      </c>
      <c r="AX341" s="201" t="str">
        <f t="shared" si="238"/>
        <v/>
      </c>
      <c r="AY341" s="7" t="str">
        <f t="shared" si="239"/>
        <v/>
      </c>
      <c r="AZ341" s="7" t="str">
        <f t="shared" si="240"/>
        <v/>
      </c>
      <c r="BA341" s="7" t="str">
        <f t="shared" si="241"/>
        <v/>
      </c>
      <c r="BB341" s="7" t="str">
        <f t="shared" si="264"/>
        <v/>
      </c>
      <c r="BC341" s="7" t="str">
        <f t="shared" si="265"/>
        <v/>
      </c>
      <c r="BD341" s="7" t="str">
        <f t="shared" si="266"/>
        <v/>
      </c>
      <c r="BE341" s="7" t="str">
        <f t="shared" si="267"/>
        <v/>
      </c>
      <c r="BF341" s="7" t="str">
        <f t="shared" si="220"/>
        <v/>
      </c>
      <c r="BG341" s="7" t="str">
        <f t="shared" si="221"/>
        <v/>
      </c>
      <c r="BH341" s="7" t="str">
        <f t="shared" si="268"/>
        <v/>
      </c>
      <c r="BI341" s="7" t="str">
        <f t="shared" si="269"/>
        <v/>
      </c>
      <c r="BJ341" s="7" t="str">
        <f t="shared" si="270"/>
        <v/>
      </c>
      <c r="BK341" s="7" t="str">
        <f t="shared" si="242"/>
        <v/>
      </c>
      <c r="BL341" s="7" t="str">
        <f t="shared" si="243"/>
        <v/>
      </c>
      <c r="BM341" s="7" t="str">
        <f t="shared" si="244"/>
        <v/>
      </c>
      <c r="BN341" s="7" t="str">
        <f t="shared" si="245"/>
        <v/>
      </c>
      <c r="BO341" s="7" t="str">
        <f t="shared" si="246"/>
        <v/>
      </c>
      <c r="BP341" s="7" t="str">
        <f t="shared" si="247"/>
        <v/>
      </c>
      <c r="BQ341" s="7" t="str">
        <f t="shared" si="248"/>
        <v/>
      </c>
      <c r="BR341" s="7" t="str">
        <f t="shared" si="249"/>
        <v/>
      </c>
      <c r="BS341" s="7" t="str">
        <f t="shared" si="250"/>
        <v/>
      </c>
      <c r="BT341" s="7" t="str">
        <f t="shared" si="251"/>
        <v/>
      </c>
      <c r="BU341" s="7" t="str">
        <f t="shared" si="252"/>
        <v/>
      </c>
      <c r="BV341" s="7" t="str">
        <f t="shared" si="253"/>
        <v/>
      </c>
      <c r="BW341" s="7" t="str">
        <f t="shared" si="228"/>
        <v/>
      </c>
      <c r="BX341" s="7" t="str">
        <f t="shared" si="254"/>
        <v/>
      </c>
      <c r="BY341" s="7" t="str">
        <f t="shared" si="255"/>
        <v/>
      </c>
      <c r="BZ341" s="7" t="str">
        <f t="shared" si="256"/>
        <v/>
      </c>
      <c r="CA341" s="7" t="str">
        <f t="shared" si="257"/>
        <v/>
      </c>
      <c r="CB341" s="54"/>
      <c r="CC341" s="13"/>
      <c r="CD341" s="13"/>
      <c r="CE341" s="13"/>
      <c r="CF341" s="13"/>
      <c r="CG341" s="13"/>
      <c r="CH341" s="13"/>
      <c r="CI341" s="13"/>
      <c r="CJ341" s="13"/>
      <c r="CL341" s="21"/>
    </row>
    <row r="342" spans="2:90" ht="16.5" customHeight="1" thickBot="1" x14ac:dyDescent="0.3">
      <c r="B342" s="114" t="s">
        <v>106</v>
      </c>
      <c r="C342" s="114" t="s">
        <v>326</v>
      </c>
      <c r="D342" s="115"/>
      <c r="E342" s="117" t="str">
        <f t="shared" si="258"/>
        <v/>
      </c>
      <c r="F342" s="118" t="str">
        <f t="shared" si="259"/>
        <v/>
      </c>
      <c r="G342" s="22"/>
      <c r="H342" s="5" t="str">
        <f t="shared" si="229"/>
        <v/>
      </c>
      <c r="I342" s="6" t="str">
        <f t="shared" si="230"/>
        <v/>
      </c>
      <c r="J342" s="6" t="str">
        <f t="shared" si="231"/>
        <v/>
      </c>
      <c r="K342" s="23"/>
      <c r="L342" s="3" t="str">
        <f t="shared" si="260"/>
        <v/>
      </c>
      <c r="M342" s="2">
        <f>IF(OR(K342="Rota",K342="Desliza"),(IF((MAX(N$36:N341))&gt;F$17,(MAX(N$36:N341)),F$17)),N341)</f>
        <v>0</v>
      </c>
      <c r="N342" s="42"/>
      <c r="O342" s="2" t="str">
        <f t="shared" si="261"/>
        <v/>
      </c>
      <c r="P342" s="3" t="str">
        <f t="shared" si="262"/>
        <v/>
      </c>
      <c r="Q342" s="24"/>
      <c r="R342" s="24"/>
      <c r="S342" s="24"/>
      <c r="T342" s="132" t="str">
        <f t="shared" si="222"/>
        <v/>
      </c>
      <c r="U342" s="25"/>
      <c r="V342" s="25"/>
      <c r="W342" s="24"/>
      <c r="X342" s="26"/>
      <c r="Y342" s="25"/>
      <c r="Z342" s="25"/>
      <c r="AA342" s="3" t="str">
        <f t="shared" si="263"/>
        <v/>
      </c>
      <c r="AB342" s="24"/>
      <c r="AC342" s="26"/>
      <c r="AD342" s="25"/>
      <c r="AE342" s="54"/>
      <c r="AF342" s="54"/>
      <c r="AG342" s="54"/>
      <c r="AH342" s="54"/>
      <c r="AI342" s="54"/>
      <c r="AJ342" s="54"/>
      <c r="AK342" s="25"/>
      <c r="AL342" s="54" t="str">
        <f t="shared" si="223"/>
        <v/>
      </c>
      <c r="AM342" s="200" t="str">
        <f t="shared" si="224"/>
        <v/>
      </c>
      <c r="AN342" s="201" t="str">
        <f t="shared" si="225"/>
        <v/>
      </c>
      <c r="AO342" s="200" t="str">
        <f t="shared" si="232"/>
        <v/>
      </c>
      <c r="AP342" s="200" t="str">
        <f t="shared" si="226"/>
        <v/>
      </c>
      <c r="AQ342" s="200" t="str">
        <f t="shared" si="227"/>
        <v/>
      </c>
      <c r="AR342" s="200" t="str">
        <f t="shared" si="233"/>
        <v/>
      </c>
      <c r="AS342" s="200" t="str">
        <f t="shared" si="234"/>
        <v/>
      </c>
      <c r="AT342" s="200" t="str">
        <f t="shared" si="235"/>
        <v/>
      </c>
      <c r="AU342" s="200" t="str">
        <f t="shared" si="236"/>
        <v/>
      </c>
      <c r="AV342" s="54"/>
      <c r="AW342" s="200" t="str">
        <f t="shared" si="237"/>
        <v/>
      </c>
      <c r="AX342" s="201" t="str">
        <f t="shared" si="238"/>
        <v/>
      </c>
      <c r="AY342" s="7" t="str">
        <f t="shared" si="239"/>
        <v/>
      </c>
      <c r="AZ342" s="7" t="str">
        <f t="shared" si="240"/>
        <v/>
      </c>
      <c r="BA342" s="7" t="str">
        <f t="shared" si="241"/>
        <v/>
      </c>
      <c r="BB342" s="7" t="str">
        <f t="shared" si="264"/>
        <v/>
      </c>
      <c r="BC342" s="7" t="str">
        <f t="shared" si="265"/>
        <v/>
      </c>
      <c r="BD342" s="7" t="str">
        <f t="shared" si="266"/>
        <v/>
      </c>
      <c r="BE342" s="7" t="str">
        <f t="shared" si="267"/>
        <v/>
      </c>
      <c r="BF342" s="7" t="str">
        <f t="shared" si="220"/>
        <v/>
      </c>
      <c r="BG342" s="7" t="str">
        <f t="shared" si="221"/>
        <v/>
      </c>
      <c r="BH342" s="7" t="str">
        <f t="shared" si="268"/>
        <v/>
      </c>
      <c r="BI342" s="7" t="str">
        <f t="shared" si="269"/>
        <v/>
      </c>
      <c r="BJ342" s="7" t="str">
        <f t="shared" si="270"/>
        <v/>
      </c>
      <c r="BK342" s="7" t="str">
        <f t="shared" si="242"/>
        <v/>
      </c>
      <c r="BL342" s="7" t="str">
        <f t="shared" si="243"/>
        <v/>
      </c>
      <c r="BM342" s="7" t="str">
        <f t="shared" si="244"/>
        <v/>
      </c>
      <c r="BN342" s="7" t="str">
        <f t="shared" si="245"/>
        <v/>
      </c>
      <c r="BO342" s="7" t="str">
        <f t="shared" si="246"/>
        <v/>
      </c>
      <c r="BP342" s="7" t="str">
        <f t="shared" si="247"/>
        <v/>
      </c>
      <c r="BQ342" s="7" t="str">
        <f t="shared" si="248"/>
        <v/>
      </c>
      <c r="BR342" s="7" t="str">
        <f t="shared" si="249"/>
        <v/>
      </c>
      <c r="BS342" s="7" t="str">
        <f t="shared" si="250"/>
        <v/>
      </c>
      <c r="BT342" s="7" t="str">
        <f t="shared" si="251"/>
        <v/>
      </c>
      <c r="BU342" s="7" t="str">
        <f t="shared" si="252"/>
        <v/>
      </c>
      <c r="BV342" s="7" t="str">
        <f t="shared" si="253"/>
        <v/>
      </c>
      <c r="BW342" s="7" t="str">
        <f t="shared" si="228"/>
        <v/>
      </c>
      <c r="BX342" s="7" t="str">
        <f t="shared" si="254"/>
        <v/>
      </c>
      <c r="BY342" s="7" t="str">
        <f t="shared" si="255"/>
        <v/>
      </c>
      <c r="BZ342" s="7" t="str">
        <f t="shared" si="256"/>
        <v/>
      </c>
      <c r="CA342" s="7" t="str">
        <f t="shared" si="257"/>
        <v/>
      </c>
      <c r="CB342" s="54"/>
      <c r="CC342" s="13"/>
      <c r="CD342" s="13"/>
      <c r="CE342" s="13"/>
      <c r="CF342" s="13"/>
      <c r="CG342" s="13"/>
      <c r="CH342" s="13"/>
      <c r="CI342" s="13"/>
      <c r="CJ342" s="13"/>
      <c r="CL342" s="21"/>
    </row>
    <row r="343" spans="2:90" ht="16.5" customHeight="1" thickBot="1" x14ac:dyDescent="0.3">
      <c r="B343" s="114" t="s">
        <v>106</v>
      </c>
      <c r="C343" s="114" t="s">
        <v>326</v>
      </c>
      <c r="D343" s="115"/>
      <c r="E343" s="117" t="str">
        <f t="shared" si="258"/>
        <v/>
      </c>
      <c r="F343" s="118" t="str">
        <f t="shared" si="259"/>
        <v/>
      </c>
      <c r="G343" s="22"/>
      <c r="H343" s="5" t="str">
        <f t="shared" si="229"/>
        <v/>
      </c>
      <c r="I343" s="6" t="str">
        <f t="shared" si="230"/>
        <v/>
      </c>
      <c r="J343" s="6" t="str">
        <f t="shared" si="231"/>
        <v/>
      </c>
      <c r="K343" s="23"/>
      <c r="L343" s="3" t="str">
        <f t="shared" si="260"/>
        <v/>
      </c>
      <c r="M343" s="2">
        <f>IF(OR(K343="Rota",K343="Desliza"),(IF((MAX(N$36:N342))&gt;F$17,(MAX(N$36:N342)),F$17)),N342)</f>
        <v>0</v>
      </c>
      <c r="N343" s="42"/>
      <c r="O343" s="2" t="str">
        <f t="shared" si="261"/>
        <v/>
      </c>
      <c r="P343" s="3" t="str">
        <f t="shared" si="262"/>
        <v/>
      </c>
      <c r="Q343" s="24"/>
      <c r="R343" s="24"/>
      <c r="S343" s="24"/>
      <c r="T343" s="132" t="str">
        <f t="shared" si="222"/>
        <v/>
      </c>
      <c r="U343" s="25"/>
      <c r="V343" s="25"/>
      <c r="W343" s="24"/>
      <c r="X343" s="26"/>
      <c r="Y343" s="25"/>
      <c r="Z343" s="25"/>
      <c r="AA343" s="3" t="str">
        <f t="shared" si="263"/>
        <v/>
      </c>
      <c r="AB343" s="24"/>
      <c r="AC343" s="26"/>
      <c r="AD343" s="25"/>
      <c r="AE343" s="54"/>
      <c r="AF343" s="54"/>
      <c r="AG343" s="54"/>
      <c r="AH343" s="54"/>
      <c r="AI343" s="54"/>
      <c r="AJ343" s="54"/>
      <c r="AK343" s="25"/>
      <c r="AL343" s="54" t="str">
        <f t="shared" si="223"/>
        <v/>
      </c>
      <c r="AM343" s="200" t="str">
        <f t="shared" si="224"/>
        <v/>
      </c>
      <c r="AN343" s="201" t="str">
        <f t="shared" si="225"/>
        <v/>
      </c>
      <c r="AO343" s="200" t="str">
        <f t="shared" si="232"/>
        <v/>
      </c>
      <c r="AP343" s="200" t="str">
        <f t="shared" si="226"/>
        <v/>
      </c>
      <c r="AQ343" s="200" t="str">
        <f t="shared" si="227"/>
        <v/>
      </c>
      <c r="AR343" s="200" t="str">
        <f t="shared" si="233"/>
        <v/>
      </c>
      <c r="AS343" s="200" t="str">
        <f t="shared" si="234"/>
        <v/>
      </c>
      <c r="AT343" s="200" t="str">
        <f t="shared" si="235"/>
        <v/>
      </c>
      <c r="AU343" s="200" t="str">
        <f t="shared" si="236"/>
        <v/>
      </c>
      <c r="AV343" s="54"/>
      <c r="AW343" s="200" t="str">
        <f t="shared" si="237"/>
        <v/>
      </c>
      <c r="AX343" s="201" t="str">
        <f t="shared" si="238"/>
        <v/>
      </c>
      <c r="AY343" s="7" t="str">
        <f t="shared" si="239"/>
        <v/>
      </c>
      <c r="AZ343" s="7" t="str">
        <f t="shared" si="240"/>
        <v/>
      </c>
      <c r="BA343" s="7" t="str">
        <f t="shared" si="241"/>
        <v/>
      </c>
      <c r="BB343" s="7" t="str">
        <f t="shared" si="264"/>
        <v/>
      </c>
      <c r="BC343" s="7" t="str">
        <f t="shared" si="265"/>
        <v/>
      </c>
      <c r="BD343" s="7" t="str">
        <f t="shared" si="266"/>
        <v/>
      </c>
      <c r="BE343" s="7" t="str">
        <f t="shared" si="267"/>
        <v/>
      </c>
      <c r="BF343" s="7" t="str">
        <f t="shared" si="220"/>
        <v/>
      </c>
      <c r="BG343" s="7" t="str">
        <f t="shared" si="221"/>
        <v/>
      </c>
      <c r="BH343" s="7" t="str">
        <f t="shared" si="268"/>
        <v/>
      </c>
      <c r="BI343" s="7" t="str">
        <f t="shared" si="269"/>
        <v/>
      </c>
      <c r="BJ343" s="7" t="str">
        <f t="shared" si="270"/>
        <v/>
      </c>
      <c r="BK343" s="7" t="str">
        <f t="shared" si="242"/>
        <v/>
      </c>
      <c r="BL343" s="7" t="str">
        <f t="shared" si="243"/>
        <v/>
      </c>
      <c r="BM343" s="7" t="str">
        <f t="shared" si="244"/>
        <v/>
      </c>
      <c r="BN343" s="7" t="str">
        <f t="shared" si="245"/>
        <v/>
      </c>
      <c r="BO343" s="7" t="str">
        <f t="shared" si="246"/>
        <v/>
      </c>
      <c r="BP343" s="7" t="str">
        <f t="shared" si="247"/>
        <v/>
      </c>
      <c r="BQ343" s="7" t="str">
        <f t="shared" si="248"/>
        <v/>
      </c>
      <c r="BR343" s="7" t="str">
        <f t="shared" si="249"/>
        <v/>
      </c>
      <c r="BS343" s="7" t="str">
        <f t="shared" si="250"/>
        <v/>
      </c>
      <c r="BT343" s="7" t="str">
        <f t="shared" si="251"/>
        <v/>
      </c>
      <c r="BU343" s="7" t="str">
        <f t="shared" si="252"/>
        <v/>
      </c>
      <c r="BV343" s="7" t="str">
        <f t="shared" si="253"/>
        <v/>
      </c>
      <c r="BW343" s="7" t="str">
        <f t="shared" si="228"/>
        <v/>
      </c>
      <c r="BX343" s="7" t="str">
        <f t="shared" si="254"/>
        <v/>
      </c>
      <c r="BY343" s="7" t="str">
        <f t="shared" si="255"/>
        <v/>
      </c>
      <c r="BZ343" s="7" t="str">
        <f t="shared" si="256"/>
        <v/>
      </c>
      <c r="CA343" s="7" t="str">
        <f t="shared" si="257"/>
        <v/>
      </c>
      <c r="CB343" s="54"/>
      <c r="CC343" s="13"/>
      <c r="CD343" s="13"/>
      <c r="CE343" s="13"/>
      <c r="CF343" s="13"/>
      <c r="CG343" s="13"/>
      <c r="CH343" s="13"/>
      <c r="CI343" s="13"/>
      <c r="CJ343" s="13"/>
      <c r="CL343" s="21"/>
    </row>
    <row r="344" spans="2:90" ht="16.5" customHeight="1" thickBot="1" x14ac:dyDescent="0.3">
      <c r="B344" s="114" t="s">
        <v>106</v>
      </c>
      <c r="C344" s="114" t="s">
        <v>326</v>
      </c>
      <c r="D344" s="115"/>
      <c r="E344" s="117" t="str">
        <f t="shared" si="258"/>
        <v/>
      </c>
      <c r="F344" s="118" t="str">
        <f t="shared" si="259"/>
        <v/>
      </c>
      <c r="G344" s="22"/>
      <c r="H344" s="5" t="str">
        <f t="shared" si="229"/>
        <v/>
      </c>
      <c r="I344" s="6" t="str">
        <f t="shared" si="230"/>
        <v/>
      </c>
      <c r="J344" s="6" t="str">
        <f t="shared" si="231"/>
        <v/>
      </c>
      <c r="K344" s="23"/>
      <c r="L344" s="3" t="str">
        <f t="shared" si="260"/>
        <v/>
      </c>
      <c r="M344" s="2">
        <f>IF(OR(K344="Rota",K344="Desliza"),(IF((MAX(N$36:N343))&gt;F$17,(MAX(N$36:N343)),F$17)),N343)</f>
        <v>0</v>
      </c>
      <c r="N344" s="42"/>
      <c r="O344" s="2" t="str">
        <f t="shared" si="261"/>
        <v/>
      </c>
      <c r="P344" s="3" t="str">
        <f t="shared" si="262"/>
        <v/>
      </c>
      <c r="Q344" s="24"/>
      <c r="R344" s="24"/>
      <c r="S344" s="24"/>
      <c r="T344" s="132" t="str">
        <f t="shared" si="222"/>
        <v/>
      </c>
      <c r="U344" s="25"/>
      <c r="V344" s="25"/>
      <c r="W344" s="24"/>
      <c r="X344" s="26"/>
      <c r="Y344" s="25"/>
      <c r="Z344" s="25"/>
      <c r="AA344" s="3" t="str">
        <f t="shared" si="263"/>
        <v/>
      </c>
      <c r="AB344" s="24"/>
      <c r="AC344" s="26"/>
      <c r="AD344" s="25"/>
      <c r="AE344" s="54"/>
      <c r="AF344" s="54"/>
      <c r="AG344" s="54"/>
      <c r="AH344" s="54"/>
      <c r="AI344" s="54"/>
      <c r="AJ344" s="54"/>
      <c r="AK344" s="25"/>
      <c r="AL344" s="54" t="str">
        <f t="shared" si="223"/>
        <v/>
      </c>
      <c r="AM344" s="200" t="str">
        <f t="shared" si="224"/>
        <v/>
      </c>
      <c r="AN344" s="201" t="str">
        <f t="shared" si="225"/>
        <v/>
      </c>
      <c r="AO344" s="200" t="str">
        <f t="shared" si="232"/>
        <v/>
      </c>
      <c r="AP344" s="200" t="str">
        <f t="shared" si="226"/>
        <v/>
      </c>
      <c r="AQ344" s="200" t="str">
        <f t="shared" si="227"/>
        <v/>
      </c>
      <c r="AR344" s="200" t="str">
        <f t="shared" si="233"/>
        <v/>
      </c>
      <c r="AS344" s="200" t="str">
        <f t="shared" si="234"/>
        <v/>
      </c>
      <c r="AT344" s="200" t="str">
        <f t="shared" si="235"/>
        <v/>
      </c>
      <c r="AU344" s="200" t="str">
        <f t="shared" si="236"/>
        <v/>
      </c>
      <c r="AV344" s="54"/>
      <c r="AW344" s="200" t="str">
        <f t="shared" si="237"/>
        <v/>
      </c>
      <c r="AX344" s="201" t="str">
        <f t="shared" si="238"/>
        <v/>
      </c>
      <c r="AY344" s="7" t="str">
        <f t="shared" si="239"/>
        <v/>
      </c>
      <c r="AZ344" s="7" t="str">
        <f t="shared" si="240"/>
        <v/>
      </c>
      <c r="BA344" s="7" t="str">
        <f t="shared" si="241"/>
        <v/>
      </c>
      <c r="BB344" s="7" t="str">
        <f t="shared" si="264"/>
        <v/>
      </c>
      <c r="BC344" s="7" t="str">
        <f t="shared" si="265"/>
        <v/>
      </c>
      <c r="BD344" s="7" t="str">
        <f t="shared" si="266"/>
        <v/>
      </c>
      <c r="BE344" s="7" t="str">
        <f t="shared" si="267"/>
        <v/>
      </c>
      <c r="BF344" s="7" t="str">
        <f t="shared" si="220"/>
        <v/>
      </c>
      <c r="BG344" s="7" t="str">
        <f t="shared" si="221"/>
        <v/>
      </c>
      <c r="BH344" s="7" t="str">
        <f t="shared" si="268"/>
        <v/>
      </c>
      <c r="BI344" s="7" t="str">
        <f t="shared" si="269"/>
        <v/>
      </c>
      <c r="BJ344" s="7" t="str">
        <f t="shared" si="270"/>
        <v/>
      </c>
      <c r="BK344" s="7" t="str">
        <f t="shared" si="242"/>
        <v/>
      </c>
      <c r="BL344" s="7" t="str">
        <f t="shared" si="243"/>
        <v/>
      </c>
      <c r="BM344" s="7" t="str">
        <f t="shared" si="244"/>
        <v/>
      </c>
      <c r="BN344" s="7" t="str">
        <f t="shared" si="245"/>
        <v/>
      </c>
      <c r="BO344" s="7" t="str">
        <f t="shared" si="246"/>
        <v/>
      </c>
      <c r="BP344" s="7" t="str">
        <f t="shared" si="247"/>
        <v/>
      </c>
      <c r="BQ344" s="7" t="str">
        <f t="shared" si="248"/>
        <v/>
      </c>
      <c r="BR344" s="7" t="str">
        <f t="shared" si="249"/>
        <v/>
      </c>
      <c r="BS344" s="7" t="str">
        <f t="shared" si="250"/>
        <v/>
      </c>
      <c r="BT344" s="7" t="str">
        <f t="shared" si="251"/>
        <v/>
      </c>
      <c r="BU344" s="7" t="str">
        <f t="shared" si="252"/>
        <v/>
      </c>
      <c r="BV344" s="7" t="str">
        <f t="shared" si="253"/>
        <v/>
      </c>
      <c r="BW344" s="7" t="str">
        <f t="shared" si="228"/>
        <v/>
      </c>
      <c r="BX344" s="7" t="str">
        <f t="shared" si="254"/>
        <v/>
      </c>
      <c r="BY344" s="7" t="str">
        <f t="shared" si="255"/>
        <v/>
      </c>
      <c r="BZ344" s="7" t="str">
        <f t="shared" si="256"/>
        <v/>
      </c>
      <c r="CA344" s="7" t="str">
        <f t="shared" si="257"/>
        <v/>
      </c>
      <c r="CB344" s="54"/>
      <c r="CC344" s="13"/>
      <c r="CD344" s="13"/>
      <c r="CE344" s="13"/>
      <c r="CF344" s="13"/>
      <c r="CG344" s="13"/>
      <c r="CH344" s="13"/>
      <c r="CI344" s="13"/>
      <c r="CJ344" s="13"/>
      <c r="CL344" s="21"/>
    </row>
    <row r="345" spans="2:90" ht="16.5" customHeight="1" thickBot="1" x14ac:dyDescent="0.3">
      <c r="B345" s="114" t="s">
        <v>106</v>
      </c>
      <c r="C345" s="114" t="s">
        <v>326</v>
      </c>
      <c r="D345" s="115"/>
      <c r="E345" s="117" t="str">
        <f t="shared" si="258"/>
        <v/>
      </c>
      <c r="F345" s="118" t="str">
        <f t="shared" si="259"/>
        <v/>
      </c>
      <c r="G345" s="22"/>
      <c r="H345" s="5" t="str">
        <f t="shared" si="229"/>
        <v/>
      </c>
      <c r="I345" s="6" t="str">
        <f t="shared" si="230"/>
        <v/>
      </c>
      <c r="J345" s="6" t="str">
        <f t="shared" si="231"/>
        <v/>
      </c>
      <c r="K345" s="23"/>
      <c r="L345" s="3" t="str">
        <f t="shared" si="260"/>
        <v/>
      </c>
      <c r="M345" s="2">
        <f>IF(OR(K345="Rota",K345="Desliza"),(IF((MAX(N$36:N344))&gt;F$17,(MAX(N$36:N344)),F$17)),N344)</f>
        <v>0</v>
      </c>
      <c r="N345" s="42"/>
      <c r="O345" s="2" t="str">
        <f t="shared" si="261"/>
        <v/>
      </c>
      <c r="P345" s="3" t="str">
        <f t="shared" si="262"/>
        <v/>
      </c>
      <c r="Q345" s="24"/>
      <c r="R345" s="24"/>
      <c r="S345" s="24"/>
      <c r="T345" s="132" t="str">
        <f t="shared" si="222"/>
        <v/>
      </c>
      <c r="U345" s="25"/>
      <c r="V345" s="25"/>
      <c r="W345" s="24"/>
      <c r="X345" s="26"/>
      <c r="Y345" s="25"/>
      <c r="Z345" s="25"/>
      <c r="AA345" s="3" t="str">
        <f t="shared" si="263"/>
        <v/>
      </c>
      <c r="AB345" s="24"/>
      <c r="AC345" s="26"/>
      <c r="AD345" s="25"/>
      <c r="AE345" s="54"/>
      <c r="AF345" s="54"/>
      <c r="AG345" s="54"/>
      <c r="AH345" s="54"/>
      <c r="AI345" s="54"/>
      <c r="AJ345" s="54"/>
      <c r="AK345" s="25"/>
      <c r="AL345" s="54" t="str">
        <f t="shared" si="223"/>
        <v/>
      </c>
      <c r="AM345" s="200" t="str">
        <f t="shared" si="224"/>
        <v/>
      </c>
      <c r="AN345" s="201" t="str">
        <f t="shared" si="225"/>
        <v/>
      </c>
      <c r="AO345" s="200" t="str">
        <f t="shared" si="232"/>
        <v/>
      </c>
      <c r="AP345" s="200" t="str">
        <f t="shared" si="226"/>
        <v/>
      </c>
      <c r="AQ345" s="200" t="str">
        <f t="shared" si="227"/>
        <v/>
      </c>
      <c r="AR345" s="200" t="str">
        <f t="shared" si="233"/>
        <v/>
      </c>
      <c r="AS345" s="200" t="str">
        <f t="shared" si="234"/>
        <v/>
      </c>
      <c r="AT345" s="200" t="str">
        <f t="shared" si="235"/>
        <v/>
      </c>
      <c r="AU345" s="200" t="str">
        <f t="shared" si="236"/>
        <v/>
      </c>
      <c r="AV345" s="54"/>
      <c r="AW345" s="200" t="str">
        <f t="shared" si="237"/>
        <v/>
      </c>
      <c r="AX345" s="201" t="str">
        <f t="shared" si="238"/>
        <v/>
      </c>
      <c r="AY345" s="7" t="str">
        <f t="shared" si="239"/>
        <v/>
      </c>
      <c r="AZ345" s="7" t="str">
        <f t="shared" si="240"/>
        <v/>
      </c>
      <c r="BA345" s="7" t="str">
        <f t="shared" si="241"/>
        <v/>
      </c>
      <c r="BB345" s="7" t="str">
        <f t="shared" si="264"/>
        <v/>
      </c>
      <c r="BC345" s="7" t="str">
        <f t="shared" si="265"/>
        <v/>
      </c>
      <c r="BD345" s="7" t="str">
        <f t="shared" si="266"/>
        <v/>
      </c>
      <c r="BE345" s="7" t="str">
        <f t="shared" si="267"/>
        <v/>
      </c>
      <c r="BF345" s="7" t="str">
        <f t="shared" si="220"/>
        <v/>
      </c>
      <c r="BG345" s="7" t="str">
        <f t="shared" si="221"/>
        <v/>
      </c>
      <c r="BH345" s="7" t="str">
        <f t="shared" si="268"/>
        <v/>
      </c>
      <c r="BI345" s="7" t="str">
        <f t="shared" si="269"/>
        <v/>
      </c>
      <c r="BJ345" s="7" t="str">
        <f t="shared" si="270"/>
        <v/>
      </c>
      <c r="BK345" s="7" t="str">
        <f t="shared" si="242"/>
        <v/>
      </c>
      <c r="BL345" s="7" t="str">
        <f t="shared" si="243"/>
        <v/>
      </c>
      <c r="BM345" s="7" t="str">
        <f t="shared" si="244"/>
        <v/>
      </c>
      <c r="BN345" s="7" t="str">
        <f t="shared" si="245"/>
        <v/>
      </c>
      <c r="BO345" s="7" t="str">
        <f t="shared" si="246"/>
        <v/>
      </c>
      <c r="BP345" s="7" t="str">
        <f t="shared" si="247"/>
        <v/>
      </c>
      <c r="BQ345" s="7" t="str">
        <f t="shared" si="248"/>
        <v/>
      </c>
      <c r="BR345" s="7" t="str">
        <f t="shared" si="249"/>
        <v/>
      </c>
      <c r="BS345" s="7" t="str">
        <f t="shared" si="250"/>
        <v/>
      </c>
      <c r="BT345" s="7" t="str">
        <f t="shared" si="251"/>
        <v/>
      </c>
      <c r="BU345" s="7" t="str">
        <f t="shared" si="252"/>
        <v/>
      </c>
      <c r="BV345" s="7" t="str">
        <f t="shared" si="253"/>
        <v/>
      </c>
      <c r="BW345" s="7" t="str">
        <f t="shared" si="228"/>
        <v/>
      </c>
      <c r="BX345" s="7" t="str">
        <f t="shared" si="254"/>
        <v/>
      </c>
      <c r="BY345" s="7" t="str">
        <f t="shared" si="255"/>
        <v/>
      </c>
      <c r="BZ345" s="7" t="str">
        <f t="shared" si="256"/>
        <v/>
      </c>
      <c r="CA345" s="7" t="str">
        <f t="shared" si="257"/>
        <v/>
      </c>
      <c r="CB345" s="54"/>
      <c r="CC345" s="13"/>
      <c r="CD345" s="13"/>
      <c r="CE345" s="13"/>
      <c r="CF345" s="13"/>
      <c r="CG345" s="13"/>
      <c r="CH345" s="13"/>
      <c r="CI345" s="13"/>
      <c r="CJ345" s="13"/>
      <c r="CL345" s="21"/>
    </row>
    <row r="346" spans="2:90" ht="16.5" customHeight="1" thickBot="1" x14ac:dyDescent="0.3">
      <c r="B346" s="114" t="s">
        <v>106</v>
      </c>
      <c r="C346" s="114"/>
      <c r="D346" s="115"/>
      <c r="E346" s="117" t="str">
        <f t="shared" si="258"/>
        <v/>
      </c>
      <c r="F346" s="118" t="str">
        <f t="shared" si="259"/>
        <v/>
      </c>
      <c r="G346" s="22"/>
      <c r="H346" s="5" t="str">
        <f t="shared" si="229"/>
        <v/>
      </c>
      <c r="I346" s="6" t="str">
        <f t="shared" si="230"/>
        <v/>
      </c>
      <c r="J346" s="6" t="str">
        <f t="shared" si="231"/>
        <v/>
      </c>
      <c r="K346" s="23"/>
      <c r="L346" s="3" t="str">
        <f t="shared" si="260"/>
        <v/>
      </c>
      <c r="M346" s="2">
        <f>IF(OR(K346="Rota",K346="Desliza"),(IF((MAX(N$36:N345))&gt;F$17,(MAX(N$36:N345)),F$17)),N345)</f>
        <v>0</v>
      </c>
      <c r="N346" s="42"/>
      <c r="O346" s="2" t="str">
        <f t="shared" si="261"/>
        <v/>
      </c>
      <c r="P346" s="3" t="str">
        <f t="shared" si="262"/>
        <v/>
      </c>
      <c r="Q346" s="24"/>
      <c r="R346" s="24"/>
      <c r="S346" s="24"/>
      <c r="T346" s="132" t="str">
        <f t="shared" si="222"/>
        <v/>
      </c>
      <c r="U346" s="25"/>
      <c r="V346" s="25"/>
      <c r="W346" s="24"/>
      <c r="X346" s="26"/>
      <c r="Y346" s="25"/>
      <c r="Z346" s="25"/>
      <c r="AA346" s="3" t="str">
        <f t="shared" si="263"/>
        <v/>
      </c>
      <c r="AB346" s="24"/>
      <c r="AC346" s="26"/>
      <c r="AD346" s="25"/>
      <c r="AE346" s="54"/>
      <c r="AF346" s="54"/>
      <c r="AG346" s="54"/>
      <c r="AH346" s="54"/>
      <c r="AI346" s="54"/>
      <c r="AJ346" s="54"/>
      <c r="AK346" s="25"/>
      <c r="AL346" s="54" t="str">
        <f t="shared" si="223"/>
        <v/>
      </c>
      <c r="AM346" s="200" t="str">
        <f t="shared" si="224"/>
        <v/>
      </c>
      <c r="AN346" s="201" t="str">
        <f t="shared" si="225"/>
        <v/>
      </c>
      <c r="AO346" s="200" t="str">
        <f t="shared" si="232"/>
        <v/>
      </c>
      <c r="AP346" s="200" t="str">
        <f t="shared" si="226"/>
        <v/>
      </c>
      <c r="AQ346" s="200" t="str">
        <f t="shared" si="227"/>
        <v/>
      </c>
      <c r="AR346" s="200" t="str">
        <f t="shared" si="233"/>
        <v/>
      </c>
      <c r="AS346" s="200" t="str">
        <f t="shared" si="234"/>
        <v/>
      </c>
      <c r="AT346" s="200" t="str">
        <f t="shared" si="235"/>
        <v/>
      </c>
      <c r="AU346" s="200" t="str">
        <f t="shared" si="236"/>
        <v/>
      </c>
      <c r="AV346" s="54"/>
      <c r="AW346" s="200" t="str">
        <f t="shared" si="237"/>
        <v/>
      </c>
      <c r="AX346" s="201" t="str">
        <f t="shared" si="238"/>
        <v/>
      </c>
      <c r="AY346" s="7" t="str">
        <f t="shared" si="239"/>
        <v/>
      </c>
      <c r="AZ346" s="7" t="str">
        <f t="shared" si="240"/>
        <v/>
      </c>
      <c r="BA346" s="7" t="str">
        <f t="shared" si="241"/>
        <v/>
      </c>
      <c r="BB346" s="7" t="str">
        <f t="shared" si="264"/>
        <v/>
      </c>
      <c r="BC346" s="7" t="str">
        <f t="shared" si="265"/>
        <v/>
      </c>
      <c r="BD346" s="7" t="str">
        <f t="shared" si="266"/>
        <v/>
      </c>
      <c r="BE346" s="7" t="str">
        <f t="shared" si="267"/>
        <v/>
      </c>
      <c r="BF346" s="7" t="str">
        <f t="shared" si="220"/>
        <v/>
      </c>
      <c r="BG346" s="7" t="str">
        <f t="shared" si="221"/>
        <v/>
      </c>
      <c r="BH346" s="7" t="str">
        <f t="shared" si="268"/>
        <v/>
      </c>
      <c r="BI346" s="7" t="str">
        <f t="shared" si="269"/>
        <v/>
      </c>
      <c r="BJ346" s="7" t="str">
        <f t="shared" si="270"/>
        <v/>
      </c>
      <c r="BK346" s="7" t="str">
        <f t="shared" si="242"/>
        <v/>
      </c>
      <c r="BL346" s="7" t="str">
        <f t="shared" si="243"/>
        <v/>
      </c>
      <c r="BM346" s="7" t="str">
        <f t="shared" si="244"/>
        <v/>
      </c>
      <c r="BN346" s="7" t="str">
        <f t="shared" si="245"/>
        <v/>
      </c>
      <c r="BO346" s="7" t="str">
        <f t="shared" si="246"/>
        <v/>
      </c>
      <c r="BP346" s="7" t="str">
        <f t="shared" si="247"/>
        <v/>
      </c>
      <c r="BQ346" s="7" t="str">
        <f t="shared" si="248"/>
        <v/>
      </c>
      <c r="BR346" s="7" t="str">
        <f t="shared" si="249"/>
        <v/>
      </c>
      <c r="BS346" s="7" t="str">
        <f t="shared" si="250"/>
        <v/>
      </c>
      <c r="BT346" s="7" t="str">
        <f t="shared" si="251"/>
        <v/>
      </c>
      <c r="BU346" s="7" t="str">
        <f t="shared" si="252"/>
        <v/>
      </c>
      <c r="BV346" s="7" t="str">
        <f t="shared" si="253"/>
        <v/>
      </c>
      <c r="BW346" s="7" t="str">
        <f t="shared" si="228"/>
        <v/>
      </c>
      <c r="BX346" s="7" t="str">
        <f t="shared" si="254"/>
        <v/>
      </c>
      <c r="BY346" s="7" t="str">
        <f t="shared" si="255"/>
        <v/>
      </c>
      <c r="BZ346" s="7" t="str">
        <f t="shared" si="256"/>
        <v/>
      </c>
      <c r="CA346" s="7" t="str">
        <f t="shared" si="257"/>
        <v/>
      </c>
      <c r="CB346" s="54"/>
      <c r="CC346" s="13"/>
      <c r="CD346" s="13"/>
      <c r="CE346" s="13"/>
      <c r="CF346" s="13"/>
      <c r="CG346" s="13"/>
      <c r="CH346" s="13"/>
      <c r="CI346" s="13"/>
      <c r="CJ346" s="13"/>
      <c r="CL346" s="21"/>
    </row>
    <row r="347" spans="2:90" ht="16.5" customHeight="1" thickBot="1" x14ac:dyDescent="0.3">
      <c r="B347" s="114" t="s">
        <v>106</v>
      </c>
      <c r="C347" s="114"/>
      <c r="D347" s="115"/>
      <c r="E347" s="117" t="str">
        <f t="shared" si="258"/>
        <v/>
      </c>
      <c r="F347" s="118" t="str">
        <f t="shared" si="259"/>
        <v/>
      </c>
      <c r="G347" s="22"/>
      <c r="H347" s="5" t="str">
        <f t="shared" si="229"/>
        <v/>
      </c>
      <c r="I347" s="6" t="str">
        <f t="shared" si="230"/>
        <v/>
      </c>
      <c r="J347" s="6" t="str">
        <f t="shared" si="231"/>
        <v/>
      </c>
      <c r="K347" s="23"/>
      <c r="L347" s="3" t="str">
        <f t="shared" si="260"/>
        <v/>
      </c>
      <c r="M347" s="2">
        <f>IF(OR(K347="Rota",K347="Desliza"),(IF((MAX(N$36:N346))&gt;F$17,(MAX(N$36:N346)),F$17)),N346)</f>
        <v>0</v>
      </c>
      <c r="N347" s="42"/>
      <c r="O347" s="2" t="str">
        <f t="shared" si="261"/>
        <v/>
      </c>
      <c r="P347" s="3" t="str">
        <f t="shared" si="262"/>
        <v/>
      </c>
      <c r="Q347" s="24"/>
      <c r="R347" s="24"/>
      <c r="S347" s="24"/>
      <c r="T347" s="132" t="str">
        <f t="shared" si="222"/>
        <v/>
      </c>
      <c r="U347" s="25"/>
      <c r="V347" s="25"/>
      <c r="W347" s="24"/>
      <c r="X347" s="26"/>
      <c r="Y347" s="25"/>
      <c r="Z347" s="25"/>
      <c r="AA347" s="3" t="str">
        <f t="shared" si="263"/>
        <v/>
      </c>
      <c r="AB347" s="24"/>
      <c r="AC347" s="26"/>
      <c r="AD347" s="25"/>
      <c r="AE347" s="54"/>
      <c r="AF347" s="54"/>
      <c r="AG347" s="54"/>
      <c r="AH347" s="54"/>
      <c r="AI347" s="54"/>
      <c r="AJ347" s="54"/>
      <c r="AK347" s="25"/>
      <c r="AL347" s="54" t="str">
        <f t="shared" si="223"/>
        <v/>
      </c>
      <c r="AM347" s="200" t="str">
        <f t="shared" si="224"/>
        <v/>
      </c>
      <c r="AN347" s="201" t="str">
        <f t="shared" si="225"/>
        <v/>
      </c>
      <c r="AO347" s="200" t="str">
        <f t="shared" si="232"/>
        <v/>
      </c>
      <c r="AP347" s="200" t="str">
        <f t="shared" si="226"/>
        <v/>
      </c>
      <c r="AQ347" s="200" t="str">
        <f t="shared" si="227"/>
        <v/>
      </c>
      <c r="AR347" s="200" t="str">
        <f t="shared" si="233"/>
        <v/>
      </c>
      <c r="AS347" s="200" t="str">
        <f t="shared" si="234"/>
        <v/>
      </c>
      <c r="AT347" s="200" t="str">
        <f t="shared" si="235"/>
        <v/>
      </c>
      <c r="AU347" s="200" t="str">
        <f t="shared" si="236"/>
        <v/>
      </c>
      <c r="AV347" s="54"/>
      <c r="AW347" s="200" t="str">
        <f t="shared" si="237"/>
        <v/>
      </c>
      <c r="AX347" s="201" t="str">
        <f t="shared" si="238"/>
        <v/>
      </c>
      <c r="AY347" s="7" t="str">
        <f t="shared" si="239"/>
        <v/>
      </c>
      <c r="AZ347" s="7" t="str">
        <f t="shared" si="240"/>
        <v/>
      </c>
      <c r="BA347" s="7" t="str">
        <f t="shared" si="241"/>
        <v/>
      </c>
      <c r="BB347" s="7" t="str">
        <f t="shared" si="264"/>
        <v/>
      </c>
      <c r="BC347" s="7" t="str">
        <f t="shared" si="265"/>
        <v/>
      </c>
      <c r="BD347" s="7" t="str">
        <f t="shared" si="266"/>
        <v/>
      </c>
      <c r="BE347" s="7" t="str">
        <f t="shared" si="267"/>
        <v/>
      </c>
      <c r="BF347" s="7" t="str">
        <f t="shared" si="220"/>
        <v/>
      </c>
      <c r="BG347" s="7" t="str">
        <f t="shared" si="221"/>
        <v/>
      </c>
      <c r="BH347" s="7" t="str">
        <f t="shared" si="268"/>
        <v/>
      </c>
      <c r="BI347" s="7" t="str">
        <f t="shared" si="269"/>
        <v/>
      </c>
      <c r="BJ347" s="7" t="str">
        <f t="shared" si="270"/>
        <v/>
      </c>
      <c r="BK347" s="7" t="str">
        <f t="shared" si="242"/>
        <v/>
      </c>
      <c r="BL347" s="7" t="str">
        <f t="shared" si="243"/>
        <v/>
      </c>
      <c r="BM347" s="7" t="str">
        <f t="shared" si="244"/>
        <v/>
      </c>
      <c r="BN347" s="7" t="str">
        <f t="shared" si="245"/>
        <v/>
      </c>
      <c r="BO347" s="7" t="str">
        <f t="shared" si="246"/>
        <v/>
      </c>
      <c r="BP347" s="7" t="str">
        <f t="shared" si="247"/>
        <v/>
      </c>
      <c r="BQ347" s="7" t="str">
        <f t="shared" si="248"/>
        <v/>
      </c>
      <c r="BR347" s="7" t="str">
        <f t="shared" si="249"/>
        <v/>
      </c>
      <c r="BS347" s="7" t="str">
        <f t="shared" si="250"/>
        <v/>
      </c>
      <c r="BT347" s="7" t="str">
        <f t="shared" si="251"/>
        <v/>
      </c>
      <c r="BU347" s="7" t="str">
        <f t="shared" si="252"/>
        <v/>
      </c>
      <c r="BV347" s="7" t="str">
        <f t="shared" si="253"/>
        <v/>
      </c>
      <c r="BW347" s="7" t="str">
        <f t="shared" si="228"/>
        <v/>
      </c>
      <c r="BX347" s="7" t="str">
        <f t="shared" si="254"/>
        <v/>
      </c>
      <c r="BY347" s="7" t="str">
        <f t="shared" si="255"/>
        <v/>
      </c>
      <c r="BZ347" s="7" t="str">
        <f t="shared" si="256"/>
        <v/>
      </c>
      <c r="CA347" s="7" t="str">
        <f t="shared" si="257"/>
        <v/>
      </c>
      <c r="CB347" s="54"/>
      <c r="CC347" s="13"/>
      <c r="CD347" s="13"/>
      <c r="CE347" s="13"/>
      <c r="CF347" s="13"/>
      <c r="CG347" s="13"/>
      <c r="CH347" s="13"/>
      <c r="CI347" s="13"/>
      <c r="CJ347" s="13"/>
      <c r="CL347" s="21"/>
    </row>
    <row r="348" spans="2:90" ht="16.5" customHeight="1" thickBot="1" x14ac:dyDescent="0.3">
      <c r="B348" s="114" t="s">
        <v>106</v>
      </c>
      <c r="C348" s="114"/>
      <c r="D348" s="115"/>
      <c r="E348" s="117" t="str">
        <f t="shared" si="258"/>
        <v/>
      </c>
      <c r="F348" s="118" t="str">
        <f t="shared" si="259"/>
        <v/>
      </c>
      <c r="G348" s="22"/>
      <c r="H348" s="5" t="str">
        <f t="shared" si="229"/>
        <v/>
      </c>
      <c r="I348" s="6" t="str">
        <f t="shared" si="230"/>
        <v/>
      </c>
      <c r="J348" s="6" t="str">
        <f t="shared" si="231"/>
        <v/>
      </c>
      <c r="K348" s="23"/>
      <c r="L348" s="3" t="str">
        <f t="shared" si="260"/>
        <v/>
      </c>
      <c r="M348" s="2">
        <f>IF(OR(K348="Rota",K348="Desliza"),(IF((MAX(N$36:N347))&gt;F$17,(MAX(N$36:N347)),F$17)),N347)</f>
        <v>0</v>
      </c>
      <c r="N348" s="42"/>
      <c r="O348" s="2" t="str">
        <f t="shared" si="261"/>
        <v/>
      </c>
      <c r="P348" s="3" t="str">
        <f t="shared" si="262"/>
        <v/>
      </c>
      <c r="Q348" s="24"/>
      <c r="R348" s="24"/>
      <c r="S348" s="24"/>
      <c r="T348" s="132" t="str">
        <f t="shared" si="222"/>
        <v/>
      </c>
      <c r="U348" s="25"/>
      <c r="V348" s="25"/>
      <c r="W348" s="24"/>
      <c r="X348" s="26"/>
      <c r="Y348" s="25"/>
      <c r="Z348" s="25"/>
      <c r="AA348" s="3" t="str">
        <f t="shared" si="263"/>
        <v/>
      </c>
      <c r="AB348" s="24"/>
      <c r="AC348" s="26"/>
      <c r="AD348" s="25"/>
      <c r="AE348" s="54"/>
      <c r="AF348" s="54"/>
      <c r="AG348" s="54"/>
      <c r="AH348" s="54"/>
      <c r="AI348" s="54"/>
      <c r="AJ348" s="54"/>
      <c r="AK348" s="25"/>
      <c r="AL348" s="54" t="str">
        <f t="shared" si="223"/>
        <v/>
      </c>
      <c r="AM348" s="200" t="str">
        <f t="shared" si="224"/>
        <v/>
      </c>
      <c r="AN348" s="201" t="str">
        <f t="shared" si="225"/>
        <v/>
      </c>
      <c r="AO348" s="200" t="str">
        <f t="shared" si="232"/>
        <v/>
      </c>
      <c r="AP348" s="200" t="str">
        <f t="shared" si="226"/>
        <v/>
      </c>
      <c r="AQ348" s="200" t="str">
        <f t="shared" si="227"/>
        <v/>
      </c>
      <c r="AR348" s="200" t="str">
        <f t="shared" si="233"/>
        <v/>
      </c>
      <c r="AS348" s="200" t="str">
        <f t="shared" si="234"/>
        <v/>
      </c>
      <c r="AT348" s="200" t="str">
        <f t="shared" si="235"/>
        <v/>
      </c>
      <c r="AU348" s="200" t="str">
        <f t="shared" si="236"/>
        <v/>
      </c>
      <c r="AV348" s="54"/>
      <c r="AW348" s="200" t="str">
        <f t="shared" si="237"/>
        <v/>
      </c>
      <c r="AX348" s="201" t="str">
        <f t="shared" si="238"/>
        <v/>
      </c>
      <c r="AY348" s="7" t="str">
        <f t="shared" si="239"/>
        <v/>
      </c>
      <c r="AZ348" s="7" t="str">
        <f t="shared" si="240"/>
        <v/>
      </c>
      <c r="BA348" s="7" t="str">
        <f t="shared" si="241"/>
        <v/>
      </c>
      <c r="BB348" s="7" t="str">
        <f t="shared" si="264"/>
        <v/>
      </c>
      <c r="BC348" s="7" t="str">
        <f t="shared" si="265"/>
        <v/>
      </c>
      <c r="BD348" s="7" t="str">
        <f t="shared" si="266"/>
        <v/>
      </c>
      <c r="BE348" s="7" t="str">
        <f t="shared" si="267"/>
        <v/>
      </c>
      <c r="BF348" s="7" t="str">
        <f t="shared" si="220"/>
        <v/>
      </c>
      <c r="BG348" s="7" t="str">
        <f t="shared" si="221"/>
        <v/>
      </c>
      <c r="BH348" s="7" t="str">
        <f t="shared" si="268"/>
        <v/>
      </c>
      <c r="BI348" s="7" t="str">
        <f t="shared" si="269"/>
        <v/>
      </c>
      <c r="BJ348" s="7" t="str">
        <f t="shared" si="270"/>
        <v/>
      </c>
      <c r="BK348" s="7" t="str">
        <f t="shared" si="242"/>
        <v/>
      </c>
      <c r="BL348" s="7" t="str">
        <f t="shared" si="243"/>
        <v/>
      </c>
      <c r="BM348" s="7" t="str">
        <f t="shared" si="244"/>
        <v/>
      </c>
      <c r="BN348" s="7" t="str">
        <f t="shared" si="245"/>
        <v/>
      </c>
      <c r="BO348" s="7" t="str">
        <f t="shared" si="246"/>
        <v/>
      </c>
      <c r="BP348" s="7" t="str">
        <f t="shared" si="247"/>
        <v/>
      </c>
      <c r="BQ348" s="7" t="str">
        <f t="shared" si="248"/>
        <v/>
      </c>
      <c r="BR348" s="7" t="str">
        <f t="shared" si="249"/>
        <v/>
      </c>
      <c r="BS348" s="7" t="str">
        <f t="shared" si="250"/>
        <v/>
      </c>
      <c r="BT348" s="7" t="str">
        <f t="shared" si="251"/>
        <v/>
      </c>
      <c r="BU348" s="7" t="str">
        <f t="shared" si="252"/>
        <v/>
      </c>
      <c r="BV348" s="7" t="str">
        <f t="shared" si="253"/>
        <v/>
      </c>
      <c r="BW348" s="7" t="str">
        <f t="shared" si="228"/>
        <v/>
      </c>
      <c r="BX348" s="7" t="str">
        <f t="shared" si="254"/>
        <v/>
      </c>
      <c r="BY348" s="7" t="str">
        <f t="shared" si="255"/>
        <v/>
      </c>
      <c r="BZ348" s="7" t="str">
        <f t="shared" si="256"/>
        <v/>
      </c>
      <c r="CA348" s="7" t="str">
        <f t="shared" si="257"/>
        <v/>
      </c>
      <c r="CB348" s="54"/>
      <c r="CC348" s="13"/>
      <c r="CD348" s="13"/>
      <c r="CE348" s="13"/>
      <c r="CF348" s="13"/>
      <c r="CG348" s="13"/>
      <c r="CH348" s="13"/>
      <c r="CI348" s="13"/>
      <c r="CJ348" s="13"/>
      <c r="CL348" s="21"/>
    </row>
    <row r="349" spans="2:90" ht="16.5" customHeight="1" thickBot="1" x14ac:dyDescent="0.3">
      <c r="B349" s="114" t="s">
        <v>106</v>
      </c>
      <c r="C349" s="114"/>
      <c r="D349" s="115"/>
      <c r="E349" s="117" t="str">
        <f t="shared" si="258"/>
        <v/>
      </c>
      <c r="F349" s="118" t="str">
        <f t="shared" si="259"/>
        <v/>
      </c>
      <c r="G349" s="22"/>
      <c r="H349" s="5" t="str">
        <f t="shared" si="229"/>
        <v/>
      </c>
      <c r="I349" s="6" t="str">
        <f t="shared" si="230"/>
        <v/>
      </c>
      <c r="J349" s="6" t="str">
        <f t="shared" si="231"/>
        <v/>
      </c>
      <c r="K349" s="23"/>
      <c r="L349" s="3" t="str">
        <f t="shared" si="260"/>
        <v/>
      </c>
      <c r="M349" s="2">
        <f>IF(OR(K349="Rota",K349="Desliza"),(IF((MAX(N$36:N348))&gt;F$17,(MAX(N$36:N348)),F$17)),N348)</f>
        <v>0</v>
      </c>
      <c r="N349" s="42"/>
      <c r="O349" s="2" t="str">
        <f t="shared" si="261"/>
        <v/>
      </c>
      <c r="P349" s="3" t="str">
        <f t="shared" si="262"/>
        <v/>
      </c>
      <c r="Q349" s="24"/>
      <c r="R349" s="24"/>
      <c r="S349" s="24"/>
      <c r="T349" s="132" t="str">
        <f t="shared" si="222"/>
        <v/>
      </c>
      <c r="U349" s="25"/>
      <c r="V349" s="25"/>
      <c r="W349" s="24"/>
      <c r="X349" s="26"/>
      <c r="Y349" s="25"/>
      <c r="Z349" s="25"/>
      <c r="AA349" s="3" t="str">
        <f t="shared" si="263"/>
        <v/>
      </c>
      <c r="AB349" s="24"/>
      <c r="AC349" s="26"/>
      <c r="AD349" s="25"/>
      <c r="AE349" s="54"/>
      <c r="AF349" s="54"/>
      <c r="AG349" s="54"/>
      <c r="AH349" s="54"/>
      <c r="AI349" s="54"/>
      <c r="AJ349" s="54"/>
      <c r="AK349" s="25"/>
      <c r="AL349" s="54" t="str">
        <f t="shared" si="223"/>
        <v/>
      </c>
      <c r="AM349" s="200" t="str">
        <f t="shared" si="224"/>
        <v/>
      </c>
      <c r="AN349" s="201" t="str">
        <f t="shared" si="225"/>
        <v/>
      </c>
      <c r="AO349" s="200" t="str">
        <f t="shared" si="232"/>
        <v/>
      </c>
      <c r="AP349" s="200" t="str">
        <f t="shared" si="226"/>
        <v/>
      </c>
      <c r="AQ349" s="200" t="str">
        <f t="shared" si="227"/>
        <v/>
      </c>
      <c r="AR349" s="200" t="str">
        <f t="shared" si="233"/>
        <v/>
      </c>
      <c r="AS349" s="200" t="str">
        <f t="shared" si="234"/>
        <v/>
      </c>
      <c r="AT349" s="200" t="str">
        <f t="shared" si="235"/>
        <v/>
      </c>
      <c r="AU349" s="200" t="str">
        <f t="shared" si="236"/>
        <v/>
      </c>
      <c r="AV349" s="54"/>
      <c r="AW349" s="200" t="str">
        <f t="shared" si="237"/>
        <v/>
      </c>
      <c r="AX349" s="201" t="str">
        <f t="shared" si="238"/>
        <v/>
      </c>
      <c r="AY349" s="7" t="str">
        <f t="shared" si="239"/>
        <v/>
      </c>
      <c r="AZ349" s="7" t="str">
        <f t="shared" si="240"/>
        <v/>
      </c>
      <c r="BA349" s="7" t="str">
        <f t="shared" si="241"/>
        <v/>
      </c>
      <c r="BB349" s="7" t="str">
        <f t="shared" si="264"/>
        <v/>
      </c>
      <c r="BC349" s="7" t="str">
        <f t="shared" si="265"/>
        <v/>
      </c>
      <c r="BD349" s="7" t="str">
        <f t="shared" si="266"/>
        <v/>
      </c>
      <c r="BE349" s="7" t="str">
        <f t="shared" si="267"/>
        <v/>
      </c>
      <c r="BF349" s="7" t="str">
        <f t="shared" si="220"/>
        <v/>
      </c>
      <c r="BG349" s="7" t="str">
        <f t="shared" si="221"/>
        <v/>
      </c>
      <c r="BH349" s="7" t="str">
        <f t="shared" si="268"/>
        <v/>
      </c>
      <c r="BI349" s="7" t="str">
        <f t="shared" si="269"/>
        <v/>
      </c>
      <c r="BJ349" s="7" t="str">
        <f t="shared" si="270"/>
        <v/>
      </c>
      <c r="BK349" s="7" t="str">
        <f t="shared" si="242"/>
        <v/>
      </c>
      <c r="BL349" s="7" t="str">
        <f t="shared" si="243"/>
        <v/>
      </c>
      <c r="BM349" s="7" t="str">
        <f t="shared" si="244"/>
        <v/>
      </c>
      <c r="BN349" s="7" t="str">
        <f t="shared" si="245"/>
        <v/>
      </c>
      <c r="BO349" s="7" t="str">
        <f t="shared" si="246"/>
        <v/>
      </c>
      <c r="BP349" s="7" t="str">
        <f t="shared" si="247"/>
        <v/>
      </c>
      <c r="BQ349" s="7" t="str">
        <f t="shared" si="248"/>
        <v/>
      </c>
      <c r="BR349" s="7" t="str">
        <f t="shared" si="249"/>
        <v/>
      </c>
      <c r="BS349" s="7" t="str">
        <f t="shared" si="250"/>
        <v/>
      </c>
      <c r="BT349" s="7" t="str">
        <f t="shared" si="251"/>
        <v/>
      </c>
      <c r="BU349" s="7" t="str">
        <f t="shared" si="252"/>
        <v/>
      </c>
      <c r="BV349" s="7" t="str">
        <f t="shared" si="253"/>
        <v/>
      </c>
      <c r="BW349" s="7" t="str">
        <f t="shared" si="228"/>
        <v/>
      </c>
      <c r="BX349" s="7" t="str">
        <f t="shared" si="254"/>
        <v/>
      </c>
      <c r="BY349" s="7" t="str">
        <f t="shared" si="255"/>
        <v/>
      </c>
      <c r="BZ349" s="7" t="str">
        <f t="shared" si="256"/>
        <v/>
      </c>
      <c r="CA349" s="7" t="str">
        <f t="shared" si="257"/>
        <v/>
      </c>
      <c r="CB349" s="54"/>
      <c r="CC349" s="13"/>
      <c r="CD349" s="13"/>
      <c r="CE349" s="13"/>
      <c r="CF349" s="13"/>
      <c r="CG349" s="13"/>
      <c r="CH349" s="13"/>
      <c r="CI349" s="13"/>
      <c r="CJ349" s="13"/>
      <c r="CL349" s="21"/>
    </row>
    <row r="350" spans="2:90" ht="16.5" customHeight="1" thickBot="1" x14ac:dyDescent="0.3">
      <c r="B350" s="114"/>
      <c r="C350" s="114"/>
      <c r="D350" s="115"/>
      <c r="E350" s="117" t="str">
        <f t="shared" si="258"/>
        <v/>
      </c>
      <c r="F350" s="118" t="str">
        <f t="shared" si="259"/>
        <v/>
      </c>
      <c r="G350" s="22"/>
      <c r="H350" s="5" t="str">
        <f t="shared" si="229"/>
        <v/>
      </c>
      <c r="I350" s="6" t="str">
        <f t="shared" si="230"/>
        <v/>
      </c>
      <c r="J350" s="6" t="str">
        <f t="shared" si="231"/>
        <v/>
      </c>
      <c r="K350" s="23"/>
      <c r="L350" s="3" t="str">
        <f t="shared" si="260"/>
        <v/>
      </c>
      <c r="M350" s="2">
        <f>IF(OR(K350="Rota",K350="Desliza"),(IF((MAX(N$36:N349))&gt;F$17,(MAX(N$36:N349)),F$17)),N349)</f>
        <v>0</v>
      </c>
      <c r="N350" s="42"/>
      <c r="O350" s="2" t="str">
        <f t="shared" si="261"/>
        <v/>
      </c>
      <c r="P350" s="3" t="str">
        <f t="shared" si="262"/>
        <v/>
      </c>
      <c r="Q350" s="24"/>
      <c r="R350" s="24"/>
      <c r="S350" s="24"/>
      <c r="T350" s="132" t="str">
        <f t="shared" si="222"/>
        <v/>
      </c>
      <c r="U350" s="25"/>
      <c r="V350" s="25"/>
      <c r="W350" s="24"/>
      <c r="X350" s="26"/>
      <c r="Y350" s="25"/>
      <c r="Z350" s="25"/>
      <c r="AA350" s="3" t="str">
        <f t="shared" si="263"/>
        <v/>
      </c>
      <c r="AB350" s="24"/>
      <c r="AC350" s="26"/>
      <c r="AD350" s="25"/>
      <c r="AE350" s="54"/>
      <c r="AF350" s="54"/>
      <c r="AG350" s="54"/>
      <c r="AH350" s="54"/>
      <c r="AI350" s="54"/>
      <c r="AJ350" s="54"/>
      <c r="AK350" s="25"/>
      <c r="AL350" s="54" t="str">
        <f t="shared" si="223"/>
        <v/>
      </c>
      <c r="AM350" s="200" t="str">
        <f t="shared" si="224"/>
        <v/>
      </c>
      <c r="AN350" s="201" t="str">
        <f t="shared" si="225"/>
        <v/>
      </c>
      <c r="AO350" s="200" t="str">
        <f t="shared" si="232"/>
        <v/>
      </c>
      <c r="AP350" s="200" t="str">
        <f t="shared" si="226"/>
        <v/>
      </c>
      <c r="AQ350" s="200" t="str">
        <f t="shared" si="227"/>
        <v/>
      </c>
      <c r="AR350" s="200" t="str">
        <f t="shared" si="233"/>
        <v/>
      </c>
      <c r="AS350" s="200" t="str">
        <f t="shared" si="234"/>
        <v/>
      </c>
      <c r="AT350" s="200" t="str">
        <f t="shared" si="235"/>
        <v/>
      </c>
      <c r="AU350" s="200" t="str">
        <f t="shared" si="236"/>
        <v/>
      </c>
      <c r="AV350" s="54"/>
      <c r="AW350" s="200" t="str">
        <f t="shared" si="237"/>
        <v/>
      </c>
      <c r="AX350" s="201" t="str">
        <f t="shared" si="238"/>
        <v/>
      </c>
      <c r="AY350" s="7" t="str">
        <f t="shared" si="239"/>
        <v/>
      </c>
      <c r="AZ350" s="7" t="str">
        <f t="shared" si="240"/>
        <v/>
      </c>
      <c r="BA350" s="7" t="str">
        <f t="shared" si="241"/>
        <v/>
      </c>
      <c r="BB350" s="7" t="str">
        <f t="shared" si="264"/>
        <v/>
      </c>
      <c r="BC350" s="7" t="str">
        <f t="shared" si="265"/>
        <v/>
      </c>
      <c r="BD350" s="7" t="str">
        <f t="shared" si="266"/>
        <v/>
      </c>
      <c r="BE350" s="7" t="str">
        <f t="shared" si="267"/>
        <v/>
      </c>
      <c r="BF350" s="7" t="str">
        <f t="shared" si="220"/>
        <v/>
      </c>
      <c r="BG350" s="7" t="str">
        <f t="shared" si="221"/>
        <v/>
      </c>
      <c r="BH350" s="7" t="str">
        <f t="shared" si="268"/>
        <v/>
      </c>
      <c r="BI350" s="7" t="str">
        <f t="shared" si="269"/>
        <v/>
      </c>
      <c r="BJ350" s="7" t="str">
        <f t="shared" si="270"/>
        <v/>
      </c>
      <c r="BK350" s="7" t="str">
        <f t="shared" si="242"/>
        <v/>
      </c>
      <c r="BL350" s="7" t="str">
        <f t="shared" si="243"/>
        <v/>
      </c>
      <c r="BM350" s="7" t="str">
        <f t="shared" si="244"/>
        <v/>
      </c>
      <c r="BN350" s="7" t="str">
        <f t="shared" si="245"/>
        <v/>
      </c>
      <c r="BO350" s="7" t="str">
        <f t="shared" si="246"/>
        <v/>
      </c>
      <c r="BP350" s="7" t="str">
        <f t="shared" si="247"/>
        <v/>
      </c>
      <c r="BQ350" s="7" t="str">
        <f t="shared" si="248"/>
        <v/>
      </c>
      <c r="BR350" s="7" t="str">
        <f t="shared" si="249"/>
        <v/>
      </c>
      <c r="BS350" s="7" t="str">
        <f t="shared" si="250"/>
        <v/>
      </c>
      <c r="BT350" s="7" t="str">
        <f t="shared" si="251"/>
        <v/>
      </c>
      <c r="BU350" s="7" t="str">
        <f t="shared" si="252"/>
        <v/>
      </c>
      <c r="BV350" s="7" t="str">
        <f t="shared" si="253"/>
        <v/>
      </c>
      <c r="BW350" s="7" t="str">
        <f t="shared" si="228"/>
        <v/>
      </c>
      <c r="BX350" s="7" t="str">
        <f t="shared" si="254"/>
        <v/>
      </c>
      <c r="BY350" s="7" t="str">
        <f t="shared" si="255"/>
        <v/>
      </c>
      <c r="BZ350" s="7" t="str">
        <f t="shared" si="256"/>
        <v/>
      </c>
      <c r="CA350" s="7" t="str">
        <f t="shared" si="257"/>
        <v/>
      </c>
      <c r="CB350" s="54"/>
      <c r="CC350" s="13"/>
      <c r="CD350" s="13"/>
      <c r="CE350" s="13"/>
      <c r="CF350" s="13"/>
      <c r="CG350" s="13"/>
      <c r="CH350" s="13"/>
      <c r="CI350" s="13"/>
      <c r="CJ350" s="13"/>
      <c r="CL350" s="21"/>
    </row>
    <row r="351" spans="2:90" ht="16.5" customHeight="1" thickBot="1" x14ac:dyDescent="0.3">
      <c r="B351" s="114"/>
      <c r="C351" s="114"/>
      <c r="D351" s="115"/>
      <c r="E351" s="117" t="str">
        <f t="shared" si="258"/>
        <v/>
      </c>
      <c r="F351" s="118" t="str">
        <f t="shared" si="259"/>
        <v/>
      </c>
      <c r="G351" s="22"/>
      <c r="H351" s="5" t="str">
        <f t="shared" si="229"/>
        <v/>
      </c>
      <c r="I351" s="6" t="str">
        <f t="shared" si="230"/>
        <v/>
      </c>
      <c r="J351" s="6" t="str">
        <f t="shared" si="231"/>
        <v/>
      </c>
      <c r="K351" s="23"/>
      <c r="L351" s="3" t="str">
        <f t="shared" si="260"/>
        <v/>
      </c>
      <c r="M351" s="2">
        <f>IF(OR(K351="Rota",K351="Desliza"),(IF((MAX(N$36:N350))&gt;F$17,(MAX(N$36:N350)),F$17)),N350)</f>
        <v>0</v>
      </c>
      <c r="N351" s="42"/>
      <c r="O351" s="2" t="str">
        <f t="shared" si="261"/>
        <v/>
      </c>
      <c r="P351" s="3" t="str">
        <f t="shared" si="262"/>
        <v/>
      </c>
      <c r="Q351" s="24"/>
      <c r="R351" s="24"/>
      <c r="S351" s="24"/>
      <c r="T351" s="132" t="str">
        <f t="shared" si="222"/>
        <v/>
      </c>
      <c r="U351" s="25"/>
      <c r="V351" s="25"/>
      <c r="W351" s="24"/>
      <c r="X351" s="26"/>
      <c r="Y351" s="25"/>
      <c r="Z351" s="25"/>
      <c r="AA351" s="3" t="str">
        <f t="shared" si="263"/>
        <v/>
      </c>
      <c r="AB351" s="24"/>
      <c r="AC351" s="26"/>
      <c r="AD351" s="25"/>
      <c r="AE351" s="54"/>
      <c r="AF351" s="54"/>
      <c r="AG351" s="54"/>
      <c r="AH351" s="54"/>
      <c r="AI351" s="54"/>
      <c r="AJ351" s="54"/>
      <c r="AK351" s="25"/>
      <c r="AL351" s="54" t="str">
        <f t="shared" si="223"/>
        <v/>
      </c>
      <c r="AM351" s="200" t="str">
        <f t="shared" si="224"/>
        <v/>
      </c>
      <c r="AN351" s="201" t="str">
        <f t="shared" si="225"/>
        <v/>
      </c>
      <c r="AO351" s="200" t="str">
        <f t="shared" si="232"/>
        <v/>
      </c>
      <c r="AP351" s="200" t="str">
        <f t="shared" si="226"/>
        <v/>
      </c>
      <c r="AQ351" s="200" t="str">
        <f t="shared" si="227"/>
        <v/>
      </c>
      <c r="AR351" s="200" t="str">
        <f t="shared" si="233"/>
        <v/>
      </c>
      <c r="AS351" s="200" t="str">
        <f t="shared" si="234"/>
        <v/>
      </c>
      <c r="AT351" s="200" t="str">
        <f t="shared" si="235"/>
        <v/>
      </c>
      <c r="AU351" s="200" t="str">
        <f t="shared" si="236"/>
        <v/>
      </c>
      <c r="AV351" s="54"/>
      <c r="AW351" s="200" t="str">
        <f t="shared" si="237"/>
        <v/>
      </c>
      <c r="AX351" s="201" t="str">
        <f t="shared" si="238"/>
        <v/>
      </c>
      <c r="AY351" s="7" t="str">
        <f t="shared" si="239"/>
        <v/>
      </c>
      <c r="AZ351" s="7" t="str">
        <f t="shared" si="240"/>
        <v/>
      </c>
      <c r="BA351" s="7" t="str">
        <f t="shared" si="241"/>
        <v/>
      </c>
      <c r="BB351" s="7" t="str">
        <f t="shared" si="264"/>
        <v/>
      </c>
      <c r="BC351" s="7" t="str">
        <f t="shared" si="265"/>
        <v/>
      </c>
      <c r="BD351" s="7" t="str">
        <f t="shared" si="266"/>
        <v/>
      </c>
      <c r="BE351" s="7" t="str">
        <f t="shared" si="267"/>
        <v/>
      </c>
      <c r="BF351" s="7" t="str">
        <f t="shared" si="220"/>
        <v/>
      </c>
      <c r="BG351" s="7" t="str">
        <f t="shared" si="221"/>
        <v/>
      </c>
      <c r="BH351" s="7" t="str">
        <f t="shared" si="268"/>
        <v/>
      </c>
      <c r="BI351" s="7" t="str">
        <f t="shared" si="269"/>
        <v/>
      </c>
      <c r="BJ351" s="7" t="str">
        <f t="shared" si="270"/>
        <v/>
      </c>
      <c r="BK351" s="7" t="str">
        <f t="shared" si="242"/>
        <v/>
      </c>
      <c r="BL351" s="7" t="str">
        <f t="shared" si="243"/>
        <v/>
      </c>
      <c r="BM351" s="7" t="str">
        <f t="shared" si="244"/>
        <v/>
      </c>
      <c r="BN351" s="7" t="str">
        <f t="shared" si="245"/>
        <v/>
      </c>
      <c r="BO351" s="7" t="str">
        <f t="shared" si="246"/>
        <v/>
      </c>
      <c r="BP351" s="7" t="str">
        <f t="shared" si="247"/>
        <v/>
      </c>
      <c r="BQ351" s="7" t="str">
        <f t="shared" si="248"/>
        <v/>
      </c>
      <c r="BR351" s="7" t="str">
        <f t="shared" si="249"/>
        <v/>
      </c>
      <c r="BS351" s="7" t="str">
        <f t="shared" si="250"/>
        <v/>
      </c>
      <c r="BT351" s="7" t="str">
        <f t="shared" si="251"/>
        <v/>
      </c>
      <c r="BU351" s="7" t="str">
        <f t="shared" si="252"/>
        <v/>
      </c>
      <c r="BV351" s="7" t="str">
        <f t="shared" si="253"/>
        <v/>
      </c>
      <c r="BW351" s="7" t="str">
        <f t="shared" si="228"/>
        <v/>
      </c>
      <c r="BX351" s="7" t="str">
        <f t="shared" si="254"/>
        <v/>
      </c>
      <c r="BY351" s="7" t="str">
        <f t="shared" si="255"/>
        <v/>
      </c>
      <c r="BZ351" s="7" t="str">
        <f t="shared" si="256"/>
        <v/>
      </c>
      <c r="CA351" s="7" t="str">
        <f t="shared" si="257"/>
        <v/>
      </c>
      <c r="CB351" s="54"/>
      <c r="CC351" s="13"/>
      <c r="CD351" s="13"/>
      <c r="CE351" s="13"/>
      <c r="CF351" s="13"/>
      <c r="CG351" s="13"/>
      <c r="CH351" s="13"/>
      <c r="CI351" s="13"/>
      <c r="CJ351" s="13"/>
      <c r="CL351" s="21"/>
    </row>
    <row r="352" spans="2:90" ht="16.5" customHeight="1" thickBot="1" x14ac:dyDescent="0.3">
      <c r="B352" s="114"/>
      <c r="C352" s="114"/>
      <c r="D352" s="115"/>
      <c r="E352" s="117" t="str">
        <f t="shared" si="258"/>
        <v/>
      </c>
      <c r="F352" s="118" t="str">
        <f t="shared" si="259"/>
        <v/>
      </c>
      <c r="G352" s="22"/>
      <c r="H352" s="5" t="str">
        <f t="shared" si="229"/>
        <v/>
      </c>
      <c r="I352" s="6" t="str">
        <f t="shared" si="230"/>
        <v/>
      </c>
      <c r="J352" s="6" t="str">
        <f t="shared" si="231"/>
        <v/>
      </c>
      <c r="K352" s="23"/>
      <c r="L352" s="3" t="str">
        <f t="shared" si="260"/>
        <v/>
      </c>
      <c r="M352" s="2">
        <f>IF(OR(K352="Rota",K352="Desliza"),(IF((MAX(N$36:N351))&gt;F$17,(MAX(N$36:N351)),F$17)),N351)</f>
        <v>0</v>
      </c>
      <c r="N352" s="42"/>
      <c r="O352" s="2" t="str">
        <f t="shared" si="261"/>
        <v/>
      </c>
      <c r="P352" s="3" t="str">
        <f t="shared" si="262"/>
        <v/>
      </c>
      <c r="Q352" s="24"/>
      <c r="R352" s="24"/>
      <c r="S352" s="24"/>
      <c r="T352" s="132" t="str">
        <f t="shared" si="222"/>
        <v/>
      </c>
      <c r="U352" s="25"/>
      <c r="V352" s="25"/>
      <c r="W352" s="24"/>
      <c r="X352" s="26"/>
      <c r="Y352" s="25"/>
      <c r="Z352" s="25"/>
      <c r="AA352" s="3" t="str">
        <f t="shared" si="263"/>
        <v/>
      </c>
      <c r="AB352" s="24"/>
      <c r="AC352" s="26"/>
      <c r="AD352" s="25"/>
      <c r="AE352" s="54"/>
      <c r="AF352" s="54"/>
      <c r="AG352" s="54"/>
      <c r="AH352" s="54"/>
      <c r="AI352" s="54"/>
      <c r="AJ352" s="54"/>
      <c r="AK352" s="25"/>
      <c r="AL352" s="54" t="str">
        <f t="shared" si="223"/>
        <v/>
      </c>
      <c r="AM352" s="200" t="str">
        <f t="shared" si="224"/>
        <v/>
      </c>
      <c r="AN352" s="201" t="str">
        <f t="shared" si="225"/>
        <v/>
      </c>
      <c r="AO352" s="200" t="str">
        <f t="shared" si="232"/>
        <v/>
      </c>
      <c r="AP352" s="200" t="str">
        <f t="shared" si="226"/>
        <v/>
      </c>
      <c r="AQ352" s="200" t="str">
        <f t="shared" si="227"/>
        <v/>
      </c>
      <c r="AR352" s="200" t="str">
        <f t="shared" si="233"/>
        <v/>
      </c>
      <c r="AS352" s="200" t="str">
        <f t="shared" si="234"/>
        <v/>
      </c>
      <c r="AT352" s="200" t="str">
        <f t="shared" si="235"/>
        <v/>
      </c>
      <c r="AU352" s="200" t="str">
        <f t="shared" si="236"/>
        <v/>
      </c>
      <c r="AV352" s="54"/>
      <c r="AW352" s="200" t="str">
        <f t="shared" si="237"/>
        <v/>
      </c>
      <c r="AX352" s="201" t="str">
        <f t="shared" si="238"/>
        <v/>
      </c>
      <c r="AY352" s="7" t="str">
        <f t="shared" si="239"/>
        <v/>
      </c>
      <c r="AZ352" s="7" t="str">
        <f t="shared" si="240"/>
        <v/>
      </c>
      <c r="BA352" s="7" t="str">
        <f t="shared" si="241"/>
        <v/>
      </c>
      <c r="BB352" s="7" t="str">
        <f t="shared" si="264"/>
        <v/>
      </c>
      <c r="BC352" s="7" t="str">
        <f t="shared" si="265"/>
        <v/>
      </c>
      <c r="BD352" s="7" t="str">
        <f t="shared" si="266"/>
        <v/>
      </c>
      <c r="BE352" s="7" t="str">
        <f t="shared" si="267"/>
        <v/>
      </c>
      <c r="BF352" s="7" t="str">
        <f t="shared" si="220"/>
        <v/>
      </c>
      <c r="BG352" s="7" t="str">
        <f t="shared" si="221"/>
        <v/>
      </c>
      <c r="BH352" s="7" t="str">
        <f t="shared" si="268"/>
        <v/>
      </c>
      <c r="BI352" s="7" t="str">
        <f t="shared" si="269"/>
        <v/>
      </c>
      <c r="BJ352" s="7" t="str">
        <f t="shared" si="270"/>
        <v/>
      </c>
      <c r="BK352" s="7" t="str">
        <f t="shared" si="242"/>
        <v/>
      </c>
      <c r="BL352" s="7" t="str">
        <f t="shared" si="243"/>
        <v/>
      </c>
      <c r="BM352" s="7" t="str">
        <f t="shared" si="244"/>
        <v/>
      </c>
      <c r="BN352" s="7" t="str">
        <f t="shared" si="245"/>
        <v/>
      </c>
      <c r="BO352" s="7" t="str">
        <f t="shared" si="246"/>
        <v/>
      </c>
      <c r="BP352" s="7" t="str">
        <f t="shared" si="247"/>
        <v/>
      </c>
      <c r="BQ352" s="7" t="str">
        <f t="shared" si="248"/>
        <v/>
      </c>
      <c r="BR352" s="7" t="str">
        <f t="shared" si="249"/>
        <v/>
      </c>
      <c r="BS352" s="7" t="str">
        <f t="shared" si="250"/>
        <v/>
      </c>
      <c r="BT352" s="7" t="str">
        <f t="shared" si="251"/>
        <v/>
      </c>
      <c r="BU352" s="7" t="str">
        <f t="shared" si="252"/>
        <v/>
      </c>
      <c r="BV352" s="7" t="str">
        <f t="shared" si="253"/>
        <v/>
      </c>
      <c r="BW352" s="7" t="str">
        <f t="shared" si="228"/>
        <v/>
      </c>
      <c r="BX352" s="7" t="str">
        <f t="shared" si="254"/>
        <v/>
      </c>
      <c r="BY352" s="7" t="str">
        <f t="shared" si="255"/>
        <v/>
      </c>
      <c r="BZ352" s="7" t="str">
        <f t="shared" si="256"/>
        <v/>
      </c>
      <c r="CA352" s="7" t="str">
        <f t="shared" si="257"/>
        <v/>
      </c>
      <c r="CB352" s="54"/>
      <c r="CC352" s="13"/>
      <c r="CD352" s="13"/>
      <c r="CE352" s="13"/>
      <c r="CF352" s="13"/>
      <c r="CG352" s="13"/>
      <c r="CH352" s="13"/>
      <c r="CI352" s="13"/>
      <c r="CJ352" s="13"/>
      <c r="CL352" s="21"/>
    </row>
    <row r="353" spans="2:90" ht="16.5" customHeight="1" thickBot="1" x14ac:dyDescent="0.3">
      <c r="B353" s="114"/>
      <c r="C353" s="114"/>
      <c r="D353" s="115"/>
      <c r="E353" s="117" t="str">
        <f t="shared" si="258"/>
        <v/>
      </c>
      <c r="F353" s="118" t="str">
        <f t="shared" si="259"/>
        <v/>
      </c>
      <c r="G353" s="22"/>
      <c r="H353" s="5" t="str">
        <f t="shared" si="229"/>
        <v/>
      </c>
      <c r="I353" s="6" t="str">
        <f t="shared" si="230"/>
        <v/>
      </c>
      <c r="J353" s="6" t="str">
        <f t="shared" si="231"/>
        <v/>
      </c>
      <c r="K353" s="23"/>
      <c r="L353" s="3" t="str">
        <f t="shared" si="260"/>
        <v/>
      </c>
      <c r="M353" s="2">
        <f>IF(OR(K353="Rota",K353="Desliza"),(IF((MAX(N$36:N352))&gt;F$17,(MAX(N$36:N352)),F$17)),N352)</f>
        <v>0</v>
      </c>
      <c r="N353" s="42"/>
      <c r="O353" s="2" t="str">
        <f t="shared" si="261"/>
        <v/>
      </c>
      <c r="P353" s="3" t="str">
        <f t="shared" si="262"/>
        <v/>
      </c>
      <c r="Q353" s="24"/>
      <c r="R353" s="24"/>
      <c r="S353" s="24"/>
      <c r="T353" s="132" t="str">
        <f t="shared" si="222"/>
        <v/>
      </c>
      <c r="U353" s="25"/>
      <c r="V353" s="25"/>
      <c r="W353" s="24"/>
      <c r="X353" s="26"/>
      <c r="Y353" s="25"/>
      <c r="Z353" s="25"/>
      <c r="AA353" s="3" t="str">
        <f t="shared" si="263"/>
        <v/>
      </c>
      <c r="AB353" s="24"/>
      <c r="AC353" s="26"/>
      <c r="AD353" s="25"/>
      <c r="AE353" s="54"/>
      <c r="AF353" s="54"/>
      <c r="AG353" s="54"/>
      <c r="AH353" s="54"/>
      <c r="AI353" s="54"/>
      <c r="AJ353" s="54"/>
      <c r="AK353" s="25"/>
      <c r="AL353" s="54" t="str">
        <f t="shared" si="223"/>
        <v/>
      </c>
      <c r="AM353" s="200" t="str">
        <f t="shared" si="224"/>
        <v/>
      </c>
      <c r="AN353" s="201" t="str">
        <f t="shared" si="225"/>
        <v/>
      </c>
      <c r="AO353" s="200" t="str">
        <f t="shared" si="232"/>
        <v/>
      </c>
      <c r="AP353" s="200" t="str">
        <f t="shared" si="226"/>
        <v/>
      </c>
      <c r="AQ353" s="200" t="str">
        <f t="shared" si="227"/>
        <v/>
      </c>
      <c r="AR353" s="200" t="str">
        <f t="shared" si="233"/>
        <v/>
      </c>
      <c r="AS353" s="200" t="str">
        <f t="shared" si="234"/>
        <v/>
      </c>
      <c r="AT353" s="200" t="str">
        <f t="shared" si="235"/>
        <v/>
      </c>
      <c r="AU353" s="200" t="str">
        <f t="shared" si="236"/>
        <v/>
      </c>
      <c r="AV353" s="54"/>
      <c r="AW353" s="200" t="str">
        <f t="shared" si="237"/>
        <v/>
      </c>
      <c r="AX353" s="201" t="str">
        <f t="shared" si="238"/>
        <v/>
      </c>
      <c r="AY353" s="7" t="str">
        <f t="shared" si="239"/>
        <v/>
      </c>
      <c r="AZ353" s="7" t="str">
        <f t="shared" si="240"/>
        <v/>
      </c>
      <c r="BA353" s="7" t="str">
        <f t="shared" si="241"/>
        <v/>
      </c>
      <c r="BB353" s="7" t="str">
        <f t="shared" si="264"/>
        <v/>
      </c>
      <c r="BC353" s="7" t="str">
        <f t="shared" si="265"/>
        <v/>
      </c>
      <c r="BD353" s="7" t="str">
        <f t="shared" si="266"/>
        <v/>
      </c>
      <c r="BE353" s="7" t="str">
        <f t="shared" si="267"/>
        <v/>
      </c>
      <c r="BF353" s="7" t="str">
        <f t="shared" si="220"/>
        <v/>
      </c>
      <c r="BG353" s="7" t="str">
        <f t="shared" si="221"/>
        <v/>
      </c>
      <c r="BH353" s="7" t="str">
        <f t="shared" si="268"/>
        <v/>
      </c>
      <c r="BI353" s="7" t="str">
        <f t="shared" si="269"/>
        <v/>
      </c>
      <c r="BJ353" s="7" t="str">
        <f t="shared" si="270"/>
        <v/>
      </c>
      <c r="BK353" s="7" t="str">
        <f t="shared" si="242"/>
        <v/>
      </c>
      <c r="BL353" s="7" t="str">
        <f t="shared" si="243"/>
        <v/>
      </c>
      <c r="BM353" s="7" t="str">
        <f t="shared" si="244"/>
        <v/>
      </c>
      <c r="BN353" s="7" t="str">
        <f t="shared" si="245"/>
        <v/>
      </c>
      <c r="BO353" s="7" t="str">
        <f t="shared" si="246"/>
        <v/>
      </c>
      <c r="BP353" s="7" t="str">
        <f t="shared" si="247"/>
        <v/>
      </c>
      <c r="BQ353" s="7" t="str">
        <f t="shared" si="248"/>
        <v/>
      </c>
      <c r="BR353" s="7" t="str">
        <f t="shared" si="249"/>
        <v/>
      </c>
      <c r="BS353" s="7" t="str">
        <f t="shared" si="250"/>
        <v/>
      </c>
      <c r="BT353" s="7" t="str">
        <f t="shared" si="251"/>
        <v/>
      </c>
      <c r="BU353" s="7" t="str">
        <f t="shared" si="252"/>
        <v/>
      </c>
      <c r="BV353" s="7" t="str">
        <f t="shared" si="253"/>
        <v/>
      </c>
      <c r="BW353" s="7" t="str">
        <f t="shared" si="228"/>
        <v/>
      </c>
      <c r="BX353" s="7" t="str">
        <f t="shared" si="254"/>
        <v/>
      </c>
      <c r="BY353" s="7" t="str">
        <f t="shared" si="255"/>
        <v/>
      </c>
      <c r="BZ353" s="7" t="str">
        <f t="shared" si="256"/>
        <v/>
      </c>
      <c r="CA353" s="7" t="str">
        <f t="shared" si="257"/>
        <v/>
      </c>
      <c r="CB353" s="54"/>
      <c r="CC353" s="13"/>
      <c r="CD353" s="13"/>
      <c r="CE353" s="13"/>
      <c r="CF353" s="13"/>
      <c r="CG353" s="13"/>
      <c r="CH353" s="13"/>
      <c r="CI353" s="13"/>
      <c r="CJ353" s="13"/>
      <c r="CL353" s="21"/>
    </row>
    <row r="354" spans="2:90" ht="16.5" customHeight="1" thickBot="1" x14ac:dyDescent="0.3">
      <c r="B354" s="114"/>
      <c r="C354" s="114"/>
      <c r="D354" s="115"/>
      <c r="E354" s="117" t="str">
        <f t="shared" si="258"/>
        <v/>
      </c>
      <c r="F354" s="118" t="str">
        <f t="shared" si="259"/>
        <v/>
      </c>
      <c r="G354" s="22"/>
      <c r="H354" s="5" t="str">
        <f t="shared" si="229"/>
        <v/>
      </c>
      <c r="I354" s="6" t="str">
        <f t="shared" si="230"/>
        <v/>
      </c>
      <c r="J354" s="6" t="str">
        <f t="shared" si="231"/>
        <v/>
      </c>
      <c r="K354" s="23"/>
      <c r="L354" s="3" t="str">
        <f t="shared" si="260"/>
        <v/>
      </c>
      <c r="M354" s="2">
        <f>IF(OR(K354="Rota",K354="Desliza"),(IF((MAX(N$36:N353))&gt;F$17,(MAX(N$36:N353)),F$17)),N353)</f>
        <v>0</v>
      </c>
      <c r="N354" s="42"/>
      <c r="O354" s="2" t="str">
        <f t="shared" si="261"/>
        <v/>
      </c>
      <c r="P354" s="3" t="str">
        <f t="shared" si="262"/>
        <v/>
      </c>
      <c r="Q354" s="24"/>
      <c r="R354" s="24"/>
      <c r="S354" s="24"/>
      <c r="T354" s="132" t="str">
        <f t="shared" si="222"/>
        <v/>
      </c>
      <c r="U354" s="25"/>
      <c r="V354" s="25"/>
      <c r="W354" s="24"/>
      <c r="X354" s="26"/>
      <c r="Y354" s="25"/>
      <c r="Z354" s="25"/>
      <c r="AA354" s="3" t="str">
        <f t="shared" si="263"/>
        <v/>
      </c>
      <c r="AB354" s="24"/>
      <c r="AC354" s="26"/>
      <c r="AD354" s="25"/>
      <c r="AE354" s="54"/>
      <c r="AF354" s="54"/>
      <c r="AG354" s="54"/>
      <c r="AH354" s="54"/>
      <c r="AI354" s="54"/>
      <c r="AJ354" s="54"/>
      <c r="AK354" s="25"/>
      <c r="AL354" s="54" t="str">
        <f t="shared" si="223"/>
        <v/>
      </c>
      <c r="AM354" s="200" t="str">
        <f t="shared" si="224"/>
        <v/>
      </c>
      <c r="AN354" s="201" t="str">
        <f t="shared" si="225"/>
        <v/>
      </c>
      <c r="AO354" s="200" t="str">
        <f t="shared" si="232"/>
        <v/>
      </c>
      <c r="AP354" s="200" t="str">
        <f t="shared" si="226"/>
        <v/>
      </c>
      <c r="AQ354" s="200" t="str">
        <f t="shared" si="227"/>
        <v/>
      </c>
      <c r="AR354" s="200" t="str">
        <f t="shared" si="233"/>
        <v/>
      </c>
      <c r="AS354" s="200" t="str">
        <f t="shared" si="234"/>
        <v/>
      </c>
      <c r="AT354" s="200" t="str">
        <f t="shared" si="235"/>
        <v/>
      </c>
      <c r="AU354" s="200" t="str">
        <f t="shared" si="236"/>
        <v/>
      </c>
      <c r="AV354" s="54"/>
      <c r="AW354" s="200" t="str">
        <f t="shared" si="237"/>
        <v/>
      </c>
      <c r="AX354" s="201" t="str">
        <f t="shared" si="238"/>
        <v/>
      </c>
      <c r="AY354" s="7" t="str">
        <f t="shared" si="239"/>
        <v/>
      </c>
      <c r="AZ354" s="7" t="str">
        <f t="shared" si="240"/>
        <v/>
      </c>
      <c r="BA354" s="7" t="str">
        <f t="shared" si="241"/>
        <v/>
      </c>
      <c r="BB354" s="7" t="str">
        <f t="shared" si="264"/>
        <v/>
      </c>
      <c r="BC354" s="7" t="str">
        <f t="shared" si="265"/>
        <v/>
      </c>
      <c r="BD354" s="7" t="str">
        <f t="shared" si="266"/>
        <v/>
      </c>
      <c r="BE354" s="7" t="str">
        <f t="shared" si="267"/>
        <v/>
      </c>
      <c r="BF354" s="7" t="str">
        <f t="shared" ref="BF354:BF417" si="271">IF(AND(O354&gt;0,AF354="Día",OR(K354="Desliza",K354="Rota")),O354,"")</f>
        <v/>
      </c>
      <c r="BG354" s="7" t="str">
        <f t="shared" ref="BG354:BG417" si="272">IF(AND(O354&gt;0,AF354="Noche",OR(K354="Desliza",K354="Rota")),O354,"")</f>
        <v/>
      </c>
      <c r="BH354" s="7" t="str">
        <f t="shared" si="268"/>
        <v/>
      </c>
      <c r="BI354" s="7" t="str">
        <f t="shared" si="269"/>
        <v/>
      </c>
      <c r="BJ354" s="7" t="str">
        <f t="shared" si="270"/>
        <v/>
      </c>
      <c r="BK354" s="7" t="str">
        <f t="shared" si="242"/>
        <v/>
      </c>
      <c r="BL354" s="7" t="str">
        <f t="shared" si="243"/>
        <v/>
      </c>
      <c r="BM354" s="7" t="str">
        <f t="shared" si="244"/>
        <v/>
      </c>
      <c r="BN354" s="7" t="str">
        <f t="shared" si="245"/>
        <v/>
      </c>
      <c r="BO354" s="7" t="str">
        <f t="shared" si="246"/>
        <v/>
      </c>
      <c r="BP354" s="7" t="str">
        <f t="shared" si="247"/>
        <v/>
      </c>
      <c r="BQ354" s="7" t="str">
        <f t="shared" si="248"/>
        <v/>
      </c>
      <c r="BR354" s="7" t="str">
        <f t="shared" si="249"/>
        <v/>
      </c>
      <c r="BS354" s="7" t="str">
        <f t="shared" si="250"/>
        <v/>
      </c>
      <c r="BT354" s="7" t="str">
        <f t="shared" si="251"/>
        <v/>
      </c>
      <c r="BU354" s="7" t="str">
        <f t="shared" si="252"/>
        <v/>
      </c>
      <c r="BV354" s="7" t="str">
        <f t="shared" si="253"/>
        <v/>
      </c>
      <c r="BW354" s="7" t="str">
        <f t="shared" si="228"/>
        <v/>
      </c>
      <c r="BX354" s="7" t="str">
        <f t="shared" si="254"/>
        <v/>
      </c>
      <c r="BY354" s="7" t="str">
        <f t="shared" si="255"/>
        <v/>
      </c>
      <c r="BZ354" s="7" t="str">
        <f t="shared" si="256"/>
        <v/>
      </c>
      <c r="CA354" s="7" t="str">
        <f t="shared" si="257"/>
        <v/>
      </c>
      <c r="CB354" s="54"/>
      <c r="CC354" s="13"/>
      <c r="CD354" s="13"/>
      <c r="CE354" s="13"/>
      <c r="CF354" s="13"/>
      <c r="CG354" s="13"/>
      <c r="CH354" s="13"/>
      <c r="CI354" s="13"/>
      <c r="CJ354" s="13"/>
      <c r="CL354" s="21"/>
    </row>
    <row r="355" spans="2:90" ht="16.5" customHeight="1" thickBot="1" x14ac:dyDescent="0.3">
      <c r="B355" s="114"/>
      <c r="C355" s="114"/>
      <c r="D355" s="115"/>
      <c r="E355" s="117" t="str">
        <f t="shared" si="258"/>
        <v/>
      </c>
      <c r="F355" s="118" t="str">
        <f t="shared" si="259"/>
        <v/>
      </c>
      <c r="G355" s="22"/>
      <c r="H355" s="5" t="str">
        <f t="shared" si="229"/>
        <v/>
      </c>
      <c r="I355" s="6" t="str">
        <f t="shared" si="230"/>
        <v/>
      </c>
      <c r="J355" s="6" t="str">
        <f t="shared" si="231"/>
        <v/>
      </c>
      <c r="K355" s="23"/>
      <c r="L355" s="3" t="str">
        <f t="shared" si="260"/>
        <v/>
      </c>
      <c r="M355" s="2">
        <f>IF(OR(K355="Rota",K355="Desliza"),(IF((MAX(N$36:N354))&gt;F$17,(MAX(N$36:N354)),F$17)),N354)</f>
        <v>0</v>
      </c>
      <c r="N355" s="42"/>
      <c r="O355" s="2" t="str">
        <f t="shared" si="261"/>
        <v/>
      </c>
      <c r="P355" s="3" t="str">
        <f t="shared" si="262"/>
        <v/>
      </c>
      <c r="Q355" s="24"/>
      <c r="R355" s="24"/>
      <c r="S355" s="24"/>
      <c r="T355" s="132" t="str">
        <f t="shared" si="222"/>
        <v/>
      </c>
      <c r="U355" s="25"/>
      <c r="V355" s="25"/>
      <c r="W355" s="24"/>
      <c r="X355" s="26"/>
      <c r="Y355" s="25"/>
      <c r="Z355" s="25"/>
      <c r="AA355" s="3" t="str">
        <f t="shared" si="263"/>
        <v/>
      </c>
      <c r="AB355" s="24"/>
      <c r="AC355" s="26"/>
      <c r="AD355" s="25"/>
      <c r="AE355" s="54"/>
      <c r="AF355" s="54"/>
      <c r="AG355" s="54"/>
      <c r="AH355" s="54"/>
      <c r="AI355" s="54"/>
      <c r="AJ355" s="54"/>
      <c r="AK355" s="25"/>
      <c r="AL355" s="54" t="str">
        <f t="shared" si="223"/>
        <v/>
      </c>
      <c r="AM355" s="200" t="str">
        <f t="shared" si="224"/>
        <v/>
      </c>
      <c r="AN355" s="201" t="str">
        <f t="shared" si="225"/>
        <v/>
      </c>
      <c r="AO355" s="200" t="str">
        <f t="shared" si="232"/>
        <v/>
      </c>
      <c r="AP355" s="200" t="str">
        <f t="shared" si="226"/>
        <v/>
      </c>
      <c r="AQ355" s="200" t="str">
        <f t="shared" si="227"/>
        <v/>
      </c>
      <c r="AR355" s="200" t="str">
        <f t="shared" si="233"/>
        <v/>
      </c>
      <c r="AS355" s="200" t="str">
        <f t="shared" si="234"/>
        <v/>
      </c>
      <c r="AT355" s="200" t="str">
        <f t="shared" si="235"/>
        <v/>
      </c>
      <c r="AU355" s="200" t="str">
        <f t="shared" si="236"/>
        <v/>
      </c>
      <c r="AV355" s="54"/>
      <c r="AW355" s="200" t="str">
        <f t="shared" si="237"/>
        <v/>
      </c>
      <c r="AX355" s="201" t="str">
        <f t="shared" si="238"/>
        <v/>
      </c>
      <c r="AY355" s="7" t="str">
        <f t="shared" si="239"/>
        <v/>
      </c>
      <c r="AZ355" s="7" t="str">
        <f t="shared" si="240"/>
        <v/>
      </c>
      <c r="BA355" s="7" t="str">
        <f t="shared" si="241"/>
        <v/>
      </c>
      <c r="BB355" s="7" t="str">
        <f t="shared" si="264"/>
        <v/>
      </c>
      <c r="BC355" s="7" t="str">
        <f t="shared" si="265"/>
        <v/>
      </c>
      <c r="BD355" s="7" t="str">
        <f t="shared" si="266"/>
        <v/>
      </c>
      <c r="BE355" s="7" t="str">
        <f t="shared" si="267"/>
        <v/>
      </c>
      <c r="BF355" s="7" t="str">
        <f t="shared" si="271"/>
        <v/>
      </c>
      <c r="BG355" s="7" t="str">
        <f t="shared" si="272"/>
        <v/>
      </c>
      <c r="BH355" s="7" t="str">
        <f t="shared" si="268"/>
        <v/>
      </c>
      <c r="BI355" s="7" t="str">
        <f t="shared" si="269"/>
        <v/>
      </c>
      <c r="BJ355" s="7" t="str">
        <f t="shared" si="270"/>
        <v/>
      </c>
      <c r="BK355" s="7" t="str">
        <f t="shared" si="242"/>
        <v/>
      </c>
      <c r="BL355" s="7" t="str">
        <f t="shared" si="243"/>
        <v/>
      </c>
      <c r="BM355" s="7" t="str">
        <f t="shared" si="244"/>
        <v/>
      </c>
      <c r="BN355" s="7" t="str">
        <f t="shared" si="245"/>
        <v/>
      </c>
      <c r="BO355" s="7" t="str">
        <f t="shared" si="246"/>
        <v/>
      </c>
      <c r="BP355" s="7" t="str">
        <f t="shared" si="247"/>
        <v/>
      </c>
      <c r="BQ355" s="7" t="str">
        <f t="shared" si="248"/>
        <v/>
      </c>
      <c r="BR355" s="7" t="str">
        <f t="shared" si="249"/>
        <v/>
      </c>
      <c r="BS355" s="7" t="str">
        <f t="shared" si="250"/>
        <v/>
      </c>
      <c r="BT355" s="7" t="str">
        <f t="shared" si="251"/>
        <v/>
      </c>
      <c r="BU355" s="7" t="str">
        <f t="shared" si="252"/>
        <v/>
      </c>
      <c r="BV355" s="7" t="str">
        <f t="shared" si="253"/>
        <v/>
      </c>
      <c r="BW355" s="7" t="str">
        <f t="shared" si="228"/>
        <v/>
      </c>
      <c r="BX355" s="7" t="str">
        <f t="shared" si="254"/>
        <v/>
      </c>
      <c r="BY355" s="7" t="str">
        <f t="shared" si="255"/>
        <v/>
      </c>
      <c r="BZ355" s="7" t="str">
        <f t="shared" si="256"/>
        <v/>
      </c>
      <c r="CA355" s="7" t="str">
        <f t="shared" si="257"/>
        <v/>
      </c>
      <c r="CB355" s="54"/>
      <c r="CC355" s="13"/>
      <c r="CD355" s="13"/>
      <c r="CE355" s="13"/>
      <c r="CF355" s="13"/>
      <c r="CG355" s="13"/>
      <c r="CH355" s="13"/>
      <c r="CI355" s="13"/>
      <c r="CJ355" s="13"/>
      <c r="CL355" s="21"/>
    </row>
    <row r="356" spans="2:90" ht="16.5" customHeight="1" thickBot="1" x14ac:dyDescent="0.3">
      <c r="B356" s="114"/>
      <c r="C356" s="114"/>
      <c r="D356" s="115"/>
      <c r="E356" s="117" t="str">
        <f t="shared" si="258"/>
        <v/>
      </c>
      <c r="F356" s="118" t="str">
        <f t="shared" si="259"/>
        <v/>
      </c>
      <c r="G356" s="22"/>
      <c r="H356" s="5" t="str">
        <f t="shared" si="229"/>
        <v/>
      </c>
      <c r="I356" s="6" t="str">
        <f t="shared" si="230"/>
        <v/>
      </c>
      <c r="J356" s="6" t="str">
        <f t="shared" si="231"/>
        <v/>
      </c>
      <c r="K356" s="23"/>
      <c r="L356" s="3" t="str">
        <f t="shared" si="260"/>
        <v/>
      </c>
      <c r="M356" s="2">
        <f>IF(OR(K356="Rota",K356="Desliza"),(IF((MAX(N$36:N355))&gt;F$17,(MAX(N$36:N355)),F$17)),N355)</f>
        <v>0</v>
      </c>
      <c r="N356" s="42"/>
      <c r="O356" s="2" t="str">
        <f t="shared" si="261"/>
        <v/>
      </c>
      <c r="P356" s="3" t="str">
        <f t="shared" si="262"/>
        <v/>
      </c>
      <c r="Q356" s="24"/>
      <c r="R356" s="24"/>
      <c r="S356" s="24"/>
      <c r="T356" s="132" t="str">
        <f t="shared" ref="T356:T419" si="273">IF(K356="Comentario","",IF(D356="","",IF(D356=$L$8,IF(V356="",IF(S356="","",S356),(IF($L$11="",0,$L$11*V356))+IF(S356="",0,S356)),IF(D356=$P$8,IF(V356="",IF(S356="","",S356),IF(S356="",0,S356)+(IF($P$11="",0,$P$11*V356))),IF(D356=$T$8,IF(V356="",IF(S356="","",S356),S356+(IF($T$11="",0,$T$11*V356))),IF(D356=$P$8,IF(V356="",IF(S356="","",S356),IF(S356="",0,S356)+(IF($P$11="",0,$P$11*V356))),IF(D356=$L$24,IF(V356="",IF(S356="","",S356),IF(S356="",0,S356)+(IF($L$27="",0,$L$27*V356))),IF(D356=$P$24,IF(V356="",IF(S356="","",S356),IF(S356="",0,S356)+(IF($P$27="",0,$P$27*V356))),IF(D356=$AB$8,IF(V356="",IF(S356="","",S356),IF(S356="",0,S356)+(IF($AB$11="",0,$AB$11*V356))),IF(D356=$AG$8,IF(V356="",IF(S356="","",S356),IF(S356="",0,S356)+(IF($AG$11="",0,$AG$11*V356))),IF(D356=$AK$8,IF(V356="",IF(S356="","",S356),IF(S356="",0,S356)+(IF($AK$11="",0,$AK$11*V356))),IF(D356=$T$24,IF(V356="",IF(S356="","",S356),IF(S356="",0,S356)+(IF($T$27="",0,$T$27*V356))),IF(D356=$X$24,IF(V356="",IF(S356="","",S356),IF(S356="",0,S356)+(IF($X$27="",0,$X$27*V356))),IF(D356=$X$8,IF(V356="",IF(S356="","",S356),IF(S356="",0,S356)+(IF($X$11="",0,$X$11*V356)))))))))))))))))</f>
        <v/>
      </c>
      <c r="U356" s="25"/>
      <c r="V356" s="25"/>
      <c r="W356" s="24"/>
      <c r="X356" s="26"/>
      <c r="Y356" s="25"/>
      <c r="Z356" s="25"/>
      <c r="AA356" s="3" t="str">
        <f t="shared" si="263"/>
        <v/>
      </c>
      <c r="AB356" s="24"/>
      <c r="AC356" s="26"/>
      <c r="AD356" s="25"/>
      <c r="AE356" s="54"/>
      <c r="AF356" s="54"/>
      <c r="AG356" s="54"/>
      <c r="AH356" s="54"/>
      <c r="AI356" s="54"/>
      <c r="AJ356" s="54"/>
      <c r="AK356" s="25"/>
      <c r="AL356" s="54" t="str">
        <f t="shared" ref="AL356:AL419" si="274">IF(OR(K356="Rota",K356="Desliza"),IF(OR(M356="",N356=""),"",IF(K356="Comentario","",IF(M356=N356,"",LOOKUP(M356,CM$12:CM$23,CN$12:CN$23)))),"")</f>
        <v/>
      </c>
      <c r="AM356" s="200" t="str">
        <f t="shared" ref="AM356:AM419" si="275">IF(OR(K356="Rota",K356="Desliza"),IF(OR(M356="",N356=""),"",IF(K356="Comentario","",IF(M356=N356,"",LOOKUP(M356,CK$12:CK$23,CL$12:CL$23)))),"")</f>
        <v/>
      </c>
      <c r="AN356" s="201" t="str">
        <f t="shared" ref="AN356:AN419" si="276">IF(OR(K356="Rota",K356="Desliza",K356="Conexión",K356="Survey",K356="Extraordinario"),IF(OR(M356="",N356=""),"",IF(K356="Comentario","",IF(M356=N356,"",LOOKUP(M356,CM$12:CM$23,CN$12:CN$23)))),"")</f>
        <v/>
      </c>
      <c r="AO356" s="200" t="str">
        <f t="shared" si="232"/>
        <v/>
      </c>
      <c r="AP356" s="200" t="str">
        <f t="shared" ref="AP356:AP419" si="277">IF(OR(K356="RIH OH",K356="RIH CSG",K356="POOH OH",K356="POOH CSG"),IF(OR(M356="",N356=""),"",IF(K356="Comentario","",IF(M356=N356,"",LOOKUP(M356,CO$12:CO$23,CP$12:CP$23)))),"")</f>
        <v/>
      </c>
      <c r="AQ356" s="200" t="str">
        <f t="shared" ref="AQ356:AQ419" si="278">IF(K356="Conexión",IF(OR(M356="",N356=""),"",IF(K356="Comentario","",LOOKUP(M356,CQ$12:CQ$23,CR$12:CR$23))),"")</f>
        <v/>
      </c>
      <c r="AR356" s="200" t="str">
        <f t="shared" si="233"/>
        <v/>
      </c>
      <c r="AS356" s="200" t="str">
        <f t="shared" si="234"/>
        <v/>
      </c>
      <c r="AT356" s="200" t="str">
        <f t="shared" si="235"/>
        <v/>
      </c>
      <c r="AU356" s="200" t="str">
        <f t="shared" si="236"/>
        <v/>
      </c>
      <c r="AV356" s="54"/>
      <c r="AW356" s="200" t="str">
        <f t="shared" si="237"/>
        <v/>
      </c>
      <c r="AX356" s="201" t="str">
        <f t="shared" si="238"/>
        <v/>
      </c>
      <c r="AY356" s="7" t="str">
        <f t="shared" si="239"/>
        <v/>
      </c>
      <c r="AZ356" s="7" t="str">
        <f t="shared" si="240"/>
        <v/>
      </c>
      <c r="BA356" s="7" t="str">
        <f t="shared" si="241"/>
        <v/>
      </c>
      <c r="BB356" s="7" t="str">
        <f t="shared" si="264"/>
        <v/>
      </c>
      <c r="BC356" s="7" t="str">
        <f t="shared" si="265"/>
        <v/>
      </c>
      <c r="BD356" s="7" t="str">
        <f t="shared" si="266"/>
        <v/>
      </c>
      <c r="BE356" s="7" t="str">
        <f t="shared" si="267"/>
        <v/>
      </c>
      <c r="BF356" s="7" t="str">
        <f t="shared" si="271"/>
        <v/>
      </c>
      <c r="BG356" s="7" t="str">
        <f t="shared" si="272"/>
        <v/>
      </c>
      <c r="BH356" s="7" t="str">
        <f t="shared" si="268"/>
        <v/>
      </c>
      <c r="BI356" s="7" t="str">
        <f t="shared" si="269"/>
        <v/>
      </c>
      <c r="BJ356" s="7" t="str">
        <f t="shared" si="270"/>
        <v/>
      </c>
      <c r="BK356" s="7" t="str">
        <f t="shared" si="242"/>
        <v/>
      </c>
      <c r="BL356" s="7" t="str">
        <f t="shared" si="243"/>
        <v/>
      </c>
      <c r="BM356" s="7" t="str">
        <f t="shared" si="244"/>
        <v/>
      </c>
      <c r="BN356" s="7" t="str">
        <f t="shared" si="245"/>
        <v/>
      </c>
      <c r="BO356" s="7" t="str">
        <f t="shared" si="246"/>
        <v/>
      </c>
      <c r="BP356" s="7" t="str">
        <f t="shared" si="247"/>
        <v/>
      </c>
      <c r="BQ356" s="7" t="str">
        <f t="shared" si="248"/>
        <v/>
      </c>
      <c r="BR356" s="7" t="str">
        <f t="shared" si="249"/>
        <v/>
      </c>
      <c r="BS356" s="7" t="str">
        <f t="shared" si="250"/>
        <v/>
      </c>
      <c r="BT356" s="7" t="str">
        <f t="shared" si="251"/>
        <v/>
      </c>
      <c r="BU356" s="7" t="str">
        <f t="shared" si="252"/>
        <v/>
      </c>
      <c r="BV356" s="7" t="str">
        <f t="shared" si="253"/>
        <v/>
      </c>
      <c r="BW356" s="7" t="str">
        <f t="shared" ref="BW356:BW419" si="279">IF(AND(H356&gt;0,AF356="Noche",K356="Conexión"),H356,"")</f>
        <v/>
      </c>
      <c r="BX356" s="7" t="str">
        <f t="shared" si="254"/>
        <v/>
      </c>
      <c r="BY356" s="7" t="str">
        <f t="shared" si="255"/>
        <v/>
      </c>
      <c r="BZ356" s="7" t="str">
        <f t="shared" si="256"/>
        <v/>
      </c>
      <c r="CA356" s="7" t="str">
        <f t="shared" si="257"/>
        <v/>
      </c>
      <c r="CB356" s="54"/>
      <c r="CC356" s="13"/>
      <c r="CD356" s="13"/>
      <c r="CE356" s="13"/>
      <c r="CF356" s="13"/>
      <c r="CG356" s="13"/>
      <c r="CH356" s="13"/>
      <c r="CI356" s="13"/>
      <c r="CJ356" s="13"/>
      <c r="CL356" s="21"/>
    </row>
    <row r="357" spans="2:90" ht="16.5" customHeight="1" thickBot="1" x14ac:dyDescent="0.3">
      <c r="B357" s="114"/>
      <c r="C357" s="114"/>
      <c r="D357" s="115"/>
      <c r="E357" s="117" t="str">
        <f t="shared" si="258"/>
        <v/>
      </c>
      <c r="F357" s="118" t="str">
        <f t="shared" si="259"/>
        <v/>
      </c>
      <c r="G357" s="22"/>
      <c r="H357" s="5" t="str">
        <f t="shared" ref="H357:H420" si="280">IF(K357="Comentario","",IF(G357="","",(IF(I357&gt;I357,J357+1-I357,J357-I357)*24)))</f>
        <v/>
      </c>
      <c r="I357" s="6" t="str">
        <f t="shared" ref="I357:I420" si="281">IF(K357="","",IF(K357="Comentario","",F357+E357))</f>
        <v/>
      </c>
      <c r="J357" s="6" t="str">
        <f t="shared" ref="J357:J420" si="282">IF(K357="","",IF(K357="Comentario","",IF(G357=0,E357+1+G357,E357+G357)))</f>
        <v/>
      </c>
      <c r="K357" s="23"/>
      <c r="L357" s="3" t="str">
        <f t="shared" si="260"/>
        <v/>
      </c>
      <c r="M357" s="2">
        <f>IF(OR(K357="Rota",K357="Desliza"),(IF((MAX(N$36:N356))&gt;F$17,(MAX(N$36:N356)),F$17)),N356)</f>
        <v>0</v>
      </c>
      <c r="N357" s="42"/>
      <c r="O357" s="2" t="str">
        <f t="shared" si="261"/>
        <v/>
      </c>
      <c r="P357" s="3" t="str">
        <f t="shared" si="262"/>
        <v/>
      </c>
      <c r="Q357" s="24"/>
      <c r="R357" s="24"/>
      <c r="S357" s="24"/>
      <c r="T357" s="132" t="str">
        <f t="shared" si="273"/>
        <v/>
      </c>
      <c r="U357" s="25"/>
      <c r="V357" s="25"/>
      <c r="W357" s="24"/>
      <c r="X357" s="26"/>
      <c r="Y357" s="25"/>
      <c r="Z357" s="25"/>
      <c r="AA357" s="3" t="str">
        <f t="shared" si="263"/>
        <v/>
      </c>
      <c r="AB357" s="24"/>
      <c r="AC357" s="26"/>
      <c r="AD357" s="25"/>
      <c r="AE357" s="54"/>
      <c r="AF357" s="54"/>
      <c r="AG357" s="54"/>
      <c r="AH357" s="54"/>
      <c r="AI357" s="54"/>
      <c r="AJ357" s="54"/>
      <c r="AK357" s="25"/>
      <c r="AL357" s="54" t="str">
        <f t="shared" si="274"/>
        <v/>
      </c>
      <c r="AM357" s="200" t="str">
        <f t="shared" si="275"/>
        <v/>
      </c>
      <c r="AN357" s="201" t="str">
        <f t="shared" si="276"/>
        <v/>
      </c>
      <c r="AO357" s="200" t="str">
        <f t="shared" ref="AO357:AO420" si="283">IF(OR(K357="RIH CSG",K357="RIH OH",K357="POOH CSG",K357= "POOH OH"),IF(OR(K357="",K357=""),"",IF(K357="Comentario","",IF(M357=N357,"",ABS(O357/(H357))))),"")</f>
        <v/>
      </c>
      <c r="AP357" s="200" t="str">
        <f t="shared" si="277"/>
        <v/>
      </c>
      <c r="AQ357" s="200" t="str">
        <f t="shared" si="278"/>
        <v/>
      </c>
      <c r="AR357" s="200" t="str">
        <f t="shared" ref="AR357:AR420" si="284">IF(K357="Survey",IF(OR(M357="",N357=""),"",IF(K357="Comentario","",LOOKUP(M357,CQ$12:CQ$23,CT$12:CT$23))),"")</f>
        <v/>
      </c>
      <c r="AS357" s="200" t="str">
        <f t="shared" ref="AS357:AS420" si="285">IF(K357="Repasa",IF(OR(M357="",N357=""),"",IF(K357="Comentario","",LOOKUP(M357,CQ$12:CQ$23,CS$12:CS$23))),"")</f>
        <v/>
      </c>
      <c r="AT357" s="200" t="str">
        <f t="shared" ref="AT357:AT420" si="286">IF(OR(K357="Rota",K357="Desliza"),O357,"")</f>
        <v/>
      </c>
      <c r="AU357" s="200" t="str">
        <f t="shared" ref="AU357:AU420" si="287">IF(OR(K357="Rota",K357="Desliza",K357="Conexión",K357="Survey",K357="Circula",,K357="Repasa"),H357,"")</f>
        <v/>
      </c>
      <c r="AV357" s="54"/>
      <c r="AW357" s="200" t="str">
        <f t="shared" ref="AW357:AW365" si="288">IFERROR(IF(AT357&gt;0,AT357/AV357,""),"")</f>
        <v/>
      </c>
      <c r="AX357" s="201" t="str">
        <f t="shared" ref="AX357:AX420" si="289">IF(AND(P357&gt;0,AF357="Día"),P357,"")</f>
        <v/>
      </c>
      <c r="AY357" s="7" t="str">
        <f t="shared" ref="AY357:AY420" si="290">IF(AND(P357&gt;0,AF357="Noche"),P357,"")</f>
        <v/>
      </c>
      <c r="AZ357" s="7" t="str">
        <f t="shared" ref="AZ357:AZ420" si="291">IF(AND(AW357&gt;0,AF357="Día"),AW357,"")</f>
        <v/>
      </c>
      <c r="BA357" s="7" t="str">
        <f t="shared" ref="BA357:BA420" si="292">IF(AND(AW357&gt;0,AF357="Noche"),AW357,"")</f>
        <v/>
      </c>
      <c r="BB357" s="7" t="str">
        <f t="shared" si="264"/>
        <v/>
      </c>
      <c r="BC357" s="7" t="str">
        <f t="shared" si="265"/>
        <v/>
      </c>
      <c r="BD357" s="7" t="str">
        <f t="shared" si="266"/>
        <v/>
      </c>
      <c r="BE357" s="7" t="str">
        <f t="shared" si="267"/>
        <v/>
      </c>
      <c r="BF357" s="7" t="str">
        <f t="shared" si="271"/>
        <v/>
      </c>
      <c r="BG357" s="7" t="str">
        <f t="shared" si="272"/>
        <v/>
      </c>
      <c r="BH357" s="7" t="str">
        <f t="shared" si="268"/>
        <v/>
      </c>
      <c r="BI357" s="7" t="str">
        <f t="shared" si="269"/>
        <v/>
      </c>
      <c r="BJ357" s="7" t="str">
        <f t="shared" si="270"/>
        <v/>
      </c>
      <c r="BK357" s="7" t="str">
        <f t="shared" ref="BK357:BK420" si="293">IF(AND(AO357&gt;0,AF357="Noche",K357="RIH OH"),AO357,"")</f>
        <v/>
      </c>
      <c r="BL357" s="7" t="str">
        <f t="shared" ref="BL357:BL420" si="294">IF(AND(AO357&gt;0,AF357="Día",K357="POOH CSG"),AO357,"")</f>
        <v/>
      </c>
      <c r="BM357" s="7" t="str">
        <f t="shared" ref="BM357:BM420" si="295">IF(AND(AO357&gt;0,AF357="Noche",K357="POOH CSG"),AO357,"")</f>
        <v/>
      </c>
      <c r="BN357" s="7" t="str">
        <f t="shared" ref="BN357:BN420" si="296">IF(AND(AO357&gt;0,AF357="Día",K357="POOH OH"),AO357,"")</f>
        <v/>
      </c>
      <c r="BO357" s="7" t="str">
        <f t="shared" ref="BO357:BO420" si="297">IF(AND(AO357&gt;0,AF357="Noche",K357="POOH OH"),AO357,"")</f>
        <v/>
      </c>
      <c r="BP357" s="7" t="str">
        <f t="shared" ref="BP357:BP420" si="298">IF(AND(AO357&gt;0,AF357="Día",OR(K357="RIH CSG",K357="RIH OH")),AO357,"")</f>
        <v/>
      </c>
      <c r="BQ357" s="7" t="str">
        <f t="shared" ref="BQ357:BQ420" si="299">IF(AND(AO357&gt;0,AF357="Noche",OR(K357="RIH CSG",K357="RIH OH")),AO357,"")</f>
        <v/>
      </c>
      <c r="BR357" s="7" t="str">
        <f t="shared" ref="BR357:BR420" si="300">IF(AND(AO357&gt;0,AF357="Día",OR(K357="POOH CSG",K357="POOH OH")),AO357,"")</f>
        <v/>
      </c>
      <c r="BS357" s="7" t="str">
        <f t="shared" ref="BS357:BS420" si="301">IF(AND(AO357&gt;0,AF357="Noche",OR(K357="POOH CSG",K357="POOH OH")),AO357,"")</f>
        <v/>
      </c>
      <c r="BT357" s="7" t="str">
        <f t="shared" ref="BT357:BT420" si="302">IF(AND(AO357&gt;0,OR(AF357="Día",AF357="Noche"),OR(K357="RIH CSG",K357="RIH OH")),AO357,"")</f>
        <v/>
      </c>
      <c r="BU357" s="7" t="str">
        <f t="shared" ref="BU357:BU420" si="303">IF(AND(AO357&gt;0,OR(AF357="Día",AF357="Noche"),OR(K357="POOH CSG",K357="POOH OH")),AO357,"")</f>
        <v/>
      </c>
      <c r="BV357" s="7" t="str">
        <f t="shared" ref="BV357:BV420" si="304">IF(AND(H357&gt;0,AF357="Día",K357="Conexión"),H357,"")</f>
        <v/>
      </c>
      <c r="BW357" s="7" t="str">
        <f t="shared" si="279"/>
        <v/>
      </c>
      <c r="BX357" s="7" t="str">
        <f t="shared" ref="BX357:BX420" si="305">IF(AND(H357&gt;0,AF357="Día",K357="Repasa"),H357,"")</f>
        <v/>
      </c>
      <c r="BY357" s="7" t="str">
        <f t="shared" ref="BY357:BY420" si="306">IF(AND(H357&gt;0,AF357="Noche",K357="Repasa"),H357,"")</f>
        <v/>
      </c>
      <c r="BZ357" s="7" t="str">
        <f t="shared" ref="BZ357:BZ420" si="307">IF(AND(H357&gt;0,AF357="Día",K357="Survey"),H357,"")</f>
        <v/>
      </c>
      <c r="CA357" s="7" t="str">
        <f t="shared" ref="CA357:CA420" si="308">IF(AND(H357&gt;0,AF357="Noche",K357="Survey"),H357,"")</f>
        <v/>
      </c>
      <c r="CB357" s="54"/>
      <c r="CC357" s="13"/>
      <c r="CD357" s="13"/>
      <c r="CE357" s="13"/>
      <c r="CF357" s="13"/>
      <c r="CG357" s="13"/>
      <c r="CH357" s="13"/>
      <c r="CI357" s="13"/>
      <c r="CJ357" s="13"/>
      <c r="CL357" s="21"/>
    </row>
    <row r="358" spans="2:90" ht="16.5" customHeight="1" thickBot="1" x14ac:dyDescent="0.3">
      <c r="B358" s="114"/>
      <c r="C358" s="114"/>
      <c r="D358" s="115"/>
      <c r="E358" s="117" t="str">
        <f t="shared" si="258"/>
        <v/>
      </c>
      <c r="F358" s="118" t="str">
        <f t="shared" si="259"/>
        <v/>
      </c>
      <c r="G358" s="22"/>
      <c r="H358" s="5" t="str">
        <f t="shared" si="280"/>
        <v/>
      </c>
      <c r="I358" s="6" t="str">
        <f t="shared" si="281"/>
        <v/>
      </c>
      <c r="J358" s="6" t="str">
        <f t="shared" si="282"/>
        <v/>
      </c>
      <c r="K358" s="23"/>
      <c r="L358" s="3" t="str">
        <f t="shared" si="260"/>
        <v/>
      </c>
      <c r="M358" s="2">
        <f>IF(OR(K358="Rota",K358="Desliza"),(IF((MAX(N$36:N357))&gt;F$17,(MAX(N$36:N357)),F$17)),N357)</f>
        <v>0</v>
      </c>
      <c r="N358" s="42"/>
      <c r="O358" s="2" t="str">
        <f t="shared" si="261"/>
        <v/>
      </c>
      <c r="P358" s="3" t="str">
        <f t="shared" si="262"/>
        <v/>
      </c>
      <c r="Q358" s="24"/>
      <c r="R358" s="24"/>
      <c r="S358" s="24"/>
      <c r="T358" s="132" t="str">
        <f t="shared" si="273"/>
        <v/>
      </c>
      <c r="U358" s="25"/>
      <c r="V358" s="25"/>
      <c r="W358" s="24"/>
      <c r="X358" s="26"/>
      <c r="Y358" s="25"/>
      <c r="Z358" s="25"/>
      <c r="AA358" s="3" t="str">
        <f t="shared" si="263"/>
        <v/>
      </c>
      <c r="AB358" s="24"/>
      <c r="AC358" s="26"/>
      <c r="AD358" s="25"/>
      <c r="AE358" s="54"/>
      <c r="AF358" s="54"/>
      <c r="AG358" s="54"/>
      <c r="AH358" s="54"/>
      <c r="AI358" s="54"/>
      <c r="AJ358" s="54"/>
      <c r="AK358" s="25"/>
      <c r="AL358" s="54" t="str">
        <f t="shared" si="274"/>
        <v/>
      </c>
      <c r="AM358" s="200" t="str">
        <f t="shared" si="275"/>
        <v/>
      </c>
      <c r="AN358" s="201" t="str">
        <f t="shared" si="276"/>
        <v/>
      </c>
      <c r="AO358" s="200" t="str">
        <f t="shared" si="283"/>
        <v/>
      </c>
      <c r="AP358" s="200" t="str">
        <f t="shared" si="277"/>
        <v/>
      </c>
      <c r="AQ358" s="200" t="str">
        <f t="shared" si="278"/>
        <v/>
      </c>
      <c r="AR358" s="200" t="str">
        <f t="shared" si="284"/>
        <v/>
      </c>
      <c r="AS358" s="200" t="str">
        <f t="shared" si="285"/>
        <v/>
      </c>
      <c r="AT358" s="200" t="str">
        <f t="shared" si="286"/>
        <v/>
      </c>
      <c r="AU358" s="200" t="str">
        <f t="shared" si="287"/>
        <v/>
      </c>
      <c r="AV358" s="54"/>
      <c r="AW358" s="200" t="str">
        <f t="shared" si="288"/>
        <v/>
      </c>
      <c r="AX358" s="201" t="str">
        <f t="shared" si="289"/>
        <v/>
      </c>
      <c r="AY358" s="7" t="str">
        <f t="shared" si="290"/>
        <v/>
      </c>
      <c r="AZ358" s="7" t="str">
        <f t="shared" si="291"/>
        <v/>
      </c>
      <c r="BA358" s="7" t="str">
        <f t="shared" si="292"/>
        <v/>
      </c>
      <c r="BB358" s="7" t="str">
        <f t="shared" si="264"/>
        <v/>
      </c>
      <c r="BC358" s="7" t="str">
        <f t="shared" si="265"/>
        <v/>
      </c>
      <c r="BD358" s="7" t="str">
        <f t="shared" si="266"/>
        <v/>
      </c>
      <c r="BE358" s="7" t="str">
        <f t="shared" si="267"/>
        <v/>
      </c>
      <c r="BF358" s="7" t="str">
        <f t="shared" si="271"/>
        <v/>
      </c>
      <c r="BG358" s="7" t="str">
        <f t="shared" si="272"/>
        <v/>
      </c>
      <c r="BH358" s="7" t="str">
        <f t="shared" si="268"/>
        <v/>
      </c>
      <c r="BI358" s="7" t="str">
        <f t="shared" si="269"/>
        <v/>
      </c>
      <c r="BJ358" s="7" t="str">
        <f t="shared" si="270"/>
        <v/>
      </c>
      <c r="BK358" s="7" t="str">
        <f t="shared" si="293"/>
        <v/>
      </c>
      <c r="BL358" s="7" t="str">
        <f t="shared" si="294"/>
        <v/>
      </c>
      <c r="BM358" s="7" t="str">
        <f t="shared" si="295"/>
        <v/>
      </c>
      <c r="BN358" s="7" t="str">
        <f t="shared" si="296"/>
        <v/>
      </c>
      <c r="BO358" s="7" t="str">
        <f t="shared" si="297"/>
        <v/>
      </c>
      <c r="BP358" s="7" t="str">
        <f t="shared" si="298"/>
        <v/>
      </c>
      <c r="BQ358" s="7" t="str">
        <f t="shared" si="299"/>
        <v/>
      </c>
      <c r="BR358" s="7" t="str">
        <f t="shared" si="300"/>
        <v/>
      </c>
      <c r="BS358" s="7" t="str">
        <f t="shared" si="301"/>
        <v/>
      </c>
      <c r="BT358" s="7" t="str">
        <f t="shared" si="302"/>
        <v/>
      </c>
      <c r="BU358" s="7" t="str">
        <f t="shared" si="303"/>
        <v/>
      </c>
      <c r="BV358" s="7" t="str">
        <f t="shared" si="304"/>
        <v/>
      </c>
      <c r="BW358" s="7" t="str">
        <f t="shared" si="279"/>
        <v/>
      </c>
      <c r="BX358" s="7" t="str">
        <f t="shared" si="305"/>
        <v/>
      </c>
      <c r="BY358" s="7" t="str">
        <f t="shared" si="306"/>
        <v/>
      </c>
      <c r="BZ358" s="7" t="str">
        <f t="shared" si="307"/>
        <v/>
      </c>
      <c r="CA358" s="7" t="str">
        <f t="shared" si="308"/>
        <v/>
      </c>
      <c r="CB358" s="54"/>
      <c r="CC358" s="13"/>
      <c r="CD358" s="13"/>
      <c r="CE358" s="13"/>
      <c r="CF358" s="13"/>
      <c r="CG358" s="13"/>
      <c r="CH358" s="13"/>
      <c r="CI358" s="13"/>
      <c r="CJ358" s="13"/>
      <c r="CL358" s="21"/>
    </row>
    <row r="359" spans="2:90" ht="16.5" customHeight="1" thickBot="1" x14ac:dyDescent="0.3">
      <c r="B359" s="114"/>
      <c r="C359" s="114"/>
      <c r="D359" s="115"/>
      <c r="E359" s="117" t="str">
        <f t="shared" si="258"/>
        <v/>
      </c>
      <c r="F359" s="118" t="str">
        <f t="shared" si="259"/>
        <v/>
      </c>
      <c r="G359" s="22"/>
      <c r="H359" s="5" t="str">
        <f t="shared" si="280"/>
        <v/>
      </c>
      <c r="I359" s="6" t="str">
        <f t="shared" si="281"/>
        <v/>
      </c>
      <c r="J359" s="6" t="str">
        <f t="shared" si="282"/>
        <v/>
      </c>
      <c r="K359" s="23"/>
      <c r="L359" s="3" t="str">
        <f t="shared" si="260"/>
        <v/>
      </c>
      <c r="M359" s="2">
        <f>IF(OR(K359="Rota",K359="Desliza"),(IF((MAX(N$36:N358))&gt;F$17,(MAX(N$36:N358)),F$17)),N358)</f>
        <v>0</v>
      </c>
      <c r="N359" s="42"/>
      <c r="O359" s="2" t="str">
        <f t="shared" si="261"/>
        <v/>
      </c>
      <c r="P359" s="3" t="str">
        <f t="shared" si="262"/>
        <v/>
      </c>
      <c r="Q359" s="24"/>
      <c r="R359" s="24"/>
      <c r="S359" s="24"/>
      <c r="T359" s="132" t="str">
        <f t="shared" si="273"/>
        <v/>
      </c>
      <c r="U359" s="25"/>
      <c r="V359" s="25"/>
      <c r="W359" s="24"/>
      <c r="X359" s="26"/>
      <c r="Y359" s="25"/>
      <c r="Z359" s="25"/>
      <c r="AA359" s="3" t="str">
        <f t="shared" si="263"/>
        <v/>
      </c>
      <c r="AB359" s="24"/>
      <c r="AC359" s="26"/>
      <c r="AD359" s="25"/>
      <c r="AE359" s="54"/>
      <c r="AF359" s="54"/>
      <c r="AG359" s="54"/>
      <c r="AH359" s="54"/>
      <c r="AI359" s="54"/>
      <c r="AJ359" s="54"/>
      <c r="AK359" s="25"/>
      <c r="AL359" s="54" t="str">
        <f t="shared" si="274"/>
        <v/>
      </c>
      <c r="AM359" s="200" t="str">
        <f t="shared" si="275"/>
        <v/>
      </c>
      <c r="AN359" s="201" t="str">
        <f t="shared" si="276"/>
        <v/>
      </c>
      <c r="AO359" s="200" t="str">
        <f t="shared" si="283"/>
        <v/>
      </c>
      <c r="AP359" s="200" t="str">
        <f t="shared" si="277"/>
        <v/>
      </c>
      <c r="AQ359" s="200" t="str">
        <f t="shared" si="278"/>
        <v/>
      </c>
      <c r="AR359" s="200" t="str">
        <f t="shared" si="284"/>
        <v/>
      </c>
      <c r="AS359" s="200" t="str">
        <f t="shared" si="285"/>
        <v/>
      </c>
      <c r="AT359" s="200" t="str">
        <f t="shared" si="286"/>
        <v/>
      </c>
      <c r="AU359" s="200" t="str">
        <f t="shared" si="287"/>
        <v/>
      </c>
      <c r="AV359" s="54"/>
      <c r="AW359" s="200" t="str">
        <f t="shared" si="288"/>
        <v/>
      </c>
      <c r="AX359" s="201" t="str">
        <f t="shared" si="289"/>
        <v/>
      </c>
      <c r="AY359" s="7" t="str">
        <f t="shared" si="290"/>
        <v/>
      </c>
      <c r="AZ359" s="7" t="str">
        <f t="shared" si="291"/>
        <v/>
      </c>
      <c r="BA359" s="7" t="str">
        <f t="shared" si="292"/>
        <v/>
      </c>
      <c r="BB359" s="7" t="str">
        <f t="shared" si="264"/>
        <v/>
      </c>
      <c r="BC359" s="7" t="str">
        <f t="shared" si="265"/>
        <v/>
      </c>
      <c r="BD359" s="7" t="str">
        <f t="shared" si="266"/>
        <v/>
      </c>
      <c r="BE359" s="7" t="str">
        <f t="shared" si="267"/>
        <v/>
      </c>
      <c r="BF359" s="7" t="str">
        <f t="shared" si="271"/>
        <v/>
      </c>
      <c r="BG359" s="7" t="str">
        <f t="shared" si="272"/>
        <v/>
      </c>
      <c r="BH359" s="7" t="str">
        <f t="shared" si="268"/>
        <v/>
      </c>
      <c r="BI359" s="7" t="str">
        <f t="shared" si="269"/>
        <v/>
      </c>
      <c r="BJ359" s="7" t="str">
        <f t="shared" si="270"/>
        <v/>
      </c>
      <c r="BK359" s="7" t="str">
        <f t="shared" si="293"/>
        <v/>
      </c>
      <c r="BL359" s="7" t="str">
        <f t="shared" si="294"/>
        <v/>
      </c>
      <c r="BM359" s="7" t="str">
        <f t="shared" si="295"/>
        <v/>
      </c>
      <c r="BN359" s="7" t="str">
        <f t="shared" si="296"/>
        <v/>
      </c>
      <c r="BO359" s="7" t="str">
        <f t="shared" si="297"/>
        <v/>
      </c>
      <c r="BP359" s="7" t="str">
        <f t="shared" si="298"/>
        <v/>
      </c>
      <c r="BQ359" s="7" t="str">
        <f t="shared" si="299"/>
        <v/>
      </c>
      <c r="BR359" s="7" t="str">
        <f t="shared" si="300"/>
        <v/>
      </c>
      <c r="BS359" s="7" t="str">
        <f t="shared" si="301"/>
        <v/>
      </c>
      <c r="BT359" s="7" t="str">
        <f t="shared" si="302"/>
        <v/>
      </c>
      <c r="BU359" s="7" t="str">
        <f t="shared" si="303"/>
        <v/>
      </c>
      <c r="BV359" s="7" t="str">
        <f t="shared" si="304"/>
        <v/>
      </c>
      <c r="BW359" s="7" t="str">
        <f t="shared" si="279"/>
        <v/>
      </c>
      <c r="BX359" s="7" t="str">
        <f t="shared" si="305"/>
        <v/>
      </c>
      <c r="BY359" s="7" t="str">
        <f t="shared" si="306"/>
        <v/>
      </c>
      <c r="BZ359" s="7" t="str">
        <f t="shared" si="307"/>
        <v/>
      </c>
      <c r="CA359" s="7" t="str">
        <f t="shared" si="308"/>
        <v/>
      </c>
      <c r="CB359" s="54"/>
      <c r="CC359" s="13"/>
      <c r="CD359" s="13"/>
      <c r="CE359" s="13"/>
      <c r="CF359" s="13"/>
      <c r="CG359" s="13"/>
      <c r="CH359" s="13"/>
      <c r="CI359" s="13"/>
      <c r="CJ359" s="13"/>
      <c r="CL359" s="21"/>
    </row>
    <row r="360" spans="2:90" ht="16.5" thickBot="1" x14ac:dyDescent="0.3">
      <c r="B360" s="114"/>
      <c r="C360" s="114"/>
      <c r="D360" s="115"/>
      <c r="E360" s="117" t="str">
        <f t="shared" si="258"/>
        <v/>
      </c>
      <c r="F360" s="118" t="str">
        <f t="shared" si="259"/>
        <v/>
      </c>
      <c r="G360" s="22"/>
      <c r="H360" s="5" t="str">
        <f t="shared" si="280"/>
        <v/>
      </c>
      <c r="I360" s="6" t="str">
        <f t="shared" si="281"/>
        <v/>
      </c>
      <c r="J360" s="6" t="str">
        <f t="shared" si="282"/>
        <v/>
      </c>
      <c r="K360" s="23"/>
      <c r="L360" s="3" t="str">
        <f t="shared" si="260"/>
        <v/>
      </c>
      <c r="M360" s="2">
        <f>IF(OR(K360="Rota",K360="Desliza"),(IF((MAX(N$36:N359))&gt;F$17,(MAX(N$36:N359)),F$17)),N359)</f>
        <v>0</v>
      </c>
      <c r="N360" s="42"/>
      <c r="O360" s="2" t="str">
        <f t="shared" si="261"/>
        <v/>
      </c>
      <c r="P360" s="3" t="str">
        <f t="shared" si="262"/>
        <v/>
      </c>
      <c r="Q360" s="24"/>
      <c r="R360" s="24"/>
      <c r="S360" s="24"/>
      <c r="T360" s="132" t="str">
        <f t="shared" si="273"/>
        <v/>
      </c>
      <c r="U360" s="25"/>
      <c r="V360" s="25"/>
      <c r="W360" s="24"/>
      <c r="X360" s="26"/>
      <c r="Y360" s="25"/>
      <c r="Z360" s="25"/>
      <c r="AA360" s="3" t="str">
        <f t="shared" si="263"/>
        <v/>
      </c>
      <c r="AB360" s="24"/>
      <c r="AC360" s="26"/>
      <c r="AD360" s="25"/>
      <c r="AE360" s="54"/>
      <c r="AF360" s="54"/>
      <c r="AG360" s="54"/>
      <c r="AH360" s="54"/>
      <c r="AI360" s="54"/>
      <c r="AJ360" s="54"/>
      <c r="AK360" s="25"/>
      <c r="AL360" s="54" t="str">
        <f t="shared" si="274"/>
        <v/>
      </c>
      <c r="AM360" s="200" t="str">
        <f t="shared" si="275"/>
        <v/>
      </c>
      <c r="AN360" s="201" t="str">
        <f t="shared" si="276"/>
        <v/>
      </c>
      <c r="AO360" s="200" t="str">
        <f t="shared" si="283"/>
        <v/>
      </c>
      <c r="AP360" s="200" t="str">
        <f t="shared" si="277"/>
        <v/>
      </c>
      <c r="AQ360" s="200" t="str">
        <f t="shared" si="278"/>
        <v/>
      </c>
      <c r="AR360" s="200" t="str">
        <f t="shared" si="284"/>
        <v/>
      </c>
      <c r="AS360" s="200" t="str">
        <f t="shared" si="285"/>
        <v/>
      </c>
      <c r="AT360" s="200" t="str">
        <f t="shared" si="286"/>
        <v/>
      </c>
      <c r="AU360" s="200" t="str">
        <f t="shared" si="287"/>
        <v/>
      </c>
      <c r="AV360" s="54"/>
      <c r="AW360" s="200" t="str">
        <f t="shared" si="288"/>
        <v/>
      </c>
      <c r="AX360" s="201" t="str">
        <f t="shared" si="289"/>
        <v/>
      </c>
      <c r="AY360" s="7" t="str">
        <f t="shared" si="290"/>
        <v/>
      </c>
      <c r="AZ360" s="7" t="str">
        <f t="shared" si="291"/>
        <v/>
      </c>
      <c r="BA360" s="7" t="str">
        <f t="shared" si="292"/>
        <v/>
      </c>
      <c r="BB360" s="7" t="str">
        <f t="shared" si="264"/>
        <v/>
      </c>
      <c r="BC360" s="7" t="str">
        <f t="shared" si="265"/>
        <v/>
      </c>
      <c r="BD360" s="7" t="str">
        <f t="shared" si="266"/>
        <v/>
      </c>
      <c r="BE360" s="7" t="str">
        <f t="shared" si="267"/>
        <v/>
      </c>
      <c r="BF360" s="7" t="str">
        <f t="shared" si="271"/>
        <v/>
      </c>
      <c r="BG360" s="7" t="str">
        <f t="shared" si="272"/>
        <v/>
      </c>
      <c r="BH360" s="7" t="str">
        <f t="shared" si="268"/>
        <v/>
      </c>
      <c r="BI360" s="7" t="str">
        <f t="shared" si="269"/>
        <v/>
      </c>
      <c r="BJ360" s="7" t="str">
        <f t="shared" si="270"/>
        <v/>
      </c>
      <c r="BK360" s="7" t="str">
        <f t="shared" si="293"/>
        <v/>
      </c>
      <c r="BL360" s="7" t="str">
        <f t="shared" si="294"/>
        <v/>
      </c>
      <c r="BM360" s="7" t="str">
        <f t="shared" si="295"/>
        <v/>
      </c>
      <c r="BN360" s="7" t="str">
        <f t="shared" si="296"/>
        <v/>
      </c>
      <c r="BO360" s="7" t="str">
        <f t="shared" si="297"/>
        <v/>
      </c>
      <c r="BP360" s="7" t="str">
        <f t="shared" si="298"/>
        <v/>
      </c>
      <c r="BQ360" s="7" t="str">
        <f t="shared" si="299"/>
        <v/>
      </c>
      <c r="BR360" s="7" t="str">
        <f t="shared" si="300"/>
        <v/>
      </c>
      <c r="BS360" s="7" t="str">
        <f t="shared" si="301"/>
        <v/>
      </c>
      <c r="BT360" s="7" t="str">
        <f t="shared" si="302"/>
        <v/>
      </c>
      <c r="BU360" s="7" t="str">
        <f t="shared" si="303"/>
        <v/>
      </c>
      <c r="BV360" s="7" t="str">
        <f t="shared" si="304"/>
        <v/>
      </c>
      <c r="BW360" s="7" t="str">
        <f t="shared" si="279"/>
        <v/>
      </c>
      <c r="BX360" s="7" t="str">
        <f t="shared" si="305"/>
        <v/>
      </c>
      <c r="BY360" s="7" t="str">
        <f t="shared" si="306"/>
        <v/>
      </c>
      <c r="BZ360" s="7" t="str">
        <f t="shared" si="307"/>
        <v/>
      </c>
      <c r="CA360" s="7" t="str">
        <f t="shared" si="308"/>
        <v/>
      </c>
      <c r="CB360" s="54"/>
      <c r="CC360" s="13"/>
      <c r="CD360" s="13"/>
      <c r="CE360" s="13"/>
      <c r="CF360" s="13"/>
      <c r="CG360" s="13"/>
      <c r="CH360" s="13"/>
      <c r="CI360" s="13"/>
      <c r="CJ360" s="13"/>
      <c r="CL360" s="21"/>
    </row>
    <row r="361" spans="2:90" ht="16.5" thickBot="1" x14ac:dyDescent="0.3">
      <c r="B361" s="114"/>
      <c r="C361" s="114"/>
      <c r="D361" s="115"/>
      <c r="E361" s="117" t="str">
        <f t="shared" si="258"/>
        <v/>
      </c>
      <c r="F361" s="118" t="str">
        <f t="shared" si="259"/>
        <v/>
      </c>
      <c r="G361" s="22"/>
      <c r="H361" s="5" t="str">
        <f t="shared" si="280"/>
        <v/>
      </c>
      <c r="I361" s="6" t="str">
        <f t="shared" si="281"/>
        <v/>
      </c>
      <c r="J361" s="6" t="str">
        <f t="shared" si="282"/>
        <v/>
      </c>
      <c r="K361" s="23"/>
      <c r="L361" s="3" t="str">
        <f t="shared" si="260"/>
        <v/>
      </c>
      <c r="M361" s="2">
        <f>IF(OR(K361="Rota",K361="Desliza"),(IF((MAX(N$36:N360))&gt;F$17,(MAX(N$36:N360)),F$17)),N360)</f>
        <v>0</v>
      </c>
      <c r="N361" s="42"/>
      <c r="O361" s="2" t="str">
        <f t="shared" si="261"/>
        <v/>
      </c>
      <c r="P361" s="3" t="str">
        <f t="shared" si="262"/>
        <v/>
      </c>
      <c r="Q361" s="24"/>
      <c r="R361" s="24"/>
      <c r="S361" s="24"/>
      <c r="T361" s="132" t="str">
        <f t="shared" si="273"/>
        <v/>
      </c>
      <c r="U361" s="25"/>
      <c r="V361" s="25"/>
      <c r="W361" s="24"/>
      <c r="X361" s="26"/>
      <c r="Y361" s="25"/>
      <c r="Z361" s="25"/>
      <c r="AA361" s="3" t="str">
        <f t="shared" si="263"/>
        <v/>
      </c>
      <c r="AB361" s="24"/>
      <c r="AC361" s="26"/>
      <c r="AD361" s="25"/>
      <c r="AE361" s="54"/>
      <c r="AF361" s="54"/>
      <c r="AG361" s="54"/>
      <c r="AH361" s="54"/>
      <c r="AI361" s="54"/>
      <c r="AJ361" s="54"/>
      <c r="AK361" s="25"/>
      <c r="AL361" s="54" t="str">
        <f t="shared" si="274"/>
        <v/>
      </c>
      <c r="AM361" s="200" t="str">
        <f t="shared" si="275"/>
        <v/>
      </c>
      <c r="AN361" s="201" t="str">
        <f t="shared" si="276"/>
        <v/>
      </c>
      <c r="AO361" s="200" t="str">
        <f t="shared" si="283"/>
        <v/>
      </c>
      <c r="AP361" s="200" t="str">
        <f t="shared" si="277"/>
        <v/>
      </c>
      <c r="AQ361" s="200" t="str">
        <f t="shared" si="278"/>
        <v/>
      </c>
      <c r="AR361" s="200" t="str">
        <f t="shared" si="284"/>
        <v/>
      </c>
      <c r="AS361" s="200" t="str">
        <f t="shared" si="285"/>
        <v/>
      </c>
      <c r="AT361" s="200" t="str">
        <f t="shared" si="286"/>
        <v/>
      </c>
      <c r="AU361" s="200" t="str">
        <f t="shared" si="287"/>
        <v/>
      </c>
      <c r="AV361" s="54"/>
      <c r="AW361" s="200" t="str">
        <f t="shared" si="288"/>
        <v/>
      </c>
      <c r="AX361" s="201" t="str">
        <f t="shared" si="289"/>
        <v/>
      </c>
      <c r="AY361" s="7" t="str">
        <f t="shared" si="290"/>
        <v/>
      </c>
      <c r="AZ361" s="7" t="str">
        <f t="shared" si="291"/>
        <v/>
      </c>
      <c r="BA361" s="7" t="str">
        <f t="shared" si="292"/>
        <v/>
      </c>
      <c r="BB361" s="7" t="str">
        <f t="shared" si="264"/>
        <v/>
      </c>
      <c r="BC361" s="7" t="str">
        <f t="shared" si="265"/>
        <v/>
      </c>
      <c r="BD361" s="7" t="str">
        <f t="shared" si="266"/>
        <v/>
      </c>
      <c r="BE361" s="7" t="str">
        <f t="shared" si="267"/>
        <v/>
      </c>
      <c r="BF361" s="7" t="str">
        <f t="shared" si="271"/>
        <v/>
      </c>
      <c r="BG361" s="7" t="str">
        <f t="shared" si="272"/>
        <v/>
      </c>
      <c r="BH361" s="7" t="str">
        <f t="shared" si="268"/>
        <v/>
      </c>
      <c r="BI361" s="7" t="str">
        <f t="shared" si="269"/>
        <v/>
      </c>
      <c r="BJ361" s="7" t="str">
        <f t="shared" si="270"/>
        <v/>
      </c>
      <c r="BK361" s="7" t="str">
        <f t="shared" si="293"/>
        <v/>
      </c>
      <c r="BL361" s="7" t="str">
        <f t="shared" si="294"/>
        <v/>
      </c>
      <c r="BM361" s="7" t="str">
        <f t="shared" si="295"/>
        <v/>
      </c>
      <c r="BN361" s="7" t="str">
        <f t="shared" si="296"/>
        <v/>
      </c>
      <c r="BO361" s="7" t="str">
        <f t="shared" si="297"/>
        <v/>
      </c>
      <c r="BP361" s="7" t="str">
        <f t="shared" si="298"/>
        <v/>
      </c>
      <c r="BQ361" s="7" t="str">
        <f t="shared" si="299"/>
        <v/>
      </c>
      <c r="BR361" s="7" t="str">
        <f t="shared" si="300"/>
        <v/>
      </c>
      <c r="BS361" s="7" t="str">
        <f t="shared" si="301"/>
        <v/>
      </c>
      <c r="BT361" s="7" t="str">
        <f t="shared" si="302"/>
        <v/>
      </c>
      <c r="BU361" s="7" t="str">
        <f t="shared" si="303"/>
        <v/>
      </c>
      <c r="BV361" s="7" t="str">
        <f t="shared" si="304"/>
        <v/>
      </c>
      <c r="BW361" s="7" t="str">
        <f t="shared" si="279"/>
        <v/>
      </c>
      <c r="BX361" s="7" t="str">
        <f t="shared" si="305"/>
        <v/>
      </c>
      <c r="BY361" s="7" t="str">
        <f t="shared" si="306"/>
        <v/>
      </c>
      <c r="BZ361" s="7" t="str">
        <f t="shared" si="307"/>
        <v/>
      </c>
      <c r="CA361" s="7" t="str">
        <f t="shared" si="308"/>
        <v/>
      </c>
      <c r="CB361" s="54"/>
      <c r="CC361" s="13"/>
      <c r="CD361" s="13"/>
      <c r="CE361" s="13"/>
      <c r="CF361" s="13"/>
      <c r="CG361" s="13"/>
      <c r="CH361" s="13"/>
      <c r="CI361" s="13"/>
      <c r="CJ361" s="13"/>
      <c r="CL361" s="21"/>
    </row>
    <row r="362" spans="2:90" ht="16.5" thickBot="1" x14ac:dyDescent="0.3">
      <c r="B362" s="114"/>
      <c r="C362" s="114"/>
      <c r="D362" s="115"/>
      <c r="E362" s="117" t="str">
        <f t="shared" si="258"/>
        <v/>
      </c>
      <c r="F362" s="118" t="str">
        <f t="shared" si="259"/>
        <v/>
      </c>
      <c r="G362" s="22"/>
      <c r="H362" s="5" t="str">
        <f t="shared" si="280"/>
        <v/>
      </c>
      <c r="I362" s="6" t="str">
        <f t="shared" si="281"/>
        <v/>
      </c>
      <c r="J362" s="6" t="str">
        <f t="shared" si="282"/>
        <v/>
      </c>
      <c r="K362" s="23"/>
      <c r="L362" s="3" t="str">
        <f t="shared" si="260"/>
        <v/>
      </c>
      <c r="M362" s="2">
        <f>IF(OR(K362="Rota",K362="Desliza"),(IF((MAX(N$36:N361))&gt;F$17,(MAX(N$36:N361)),F$17)),N361)</f>
        <v>0</v>
      </c>
      <c r="N362" s="42"/>
      <c r="O362" s="2" t="str">
        <f t="shared" si="261"/>
        <v/>
      </c>
      <c r="P362" s="3" t="str">
        <f t="shared" si="262"/>
        <v/>
      </c>
      <c r="Q362" s="24"/>
      <c r="R362" s="24"/>
      <c r="S362" s="24"/>
      <c r="T362" s="132" t="str">
        <f t="shared" si="273"/>
        <v/>
      </c>
      <c r="U362" s="25"/>
      <c r="V362" s="25"/>
      <c r="W362" s="24"/>
      <c r="X362" s="26"/>
      <c r="Y362" s="25"/>
      <c r="Z362" s="25"/>
      <c r="AA362" s="3" t="str">
        <f t="shared" si="263"/>
        <v/>
      </c>
      <c r="AB362" s="24"/>
      <c r="AC362" s="26"/>
      <c r="AD362" s="25"/>
      <c r="AE362" s="54"/>
      <c r="AF362" s="54"/>
      <c r="AG362" s="54"/>
      <c r="AH362" s="54"/>
      <c r="AI362" s="54"/>
      <c r="AJ362" s="54"/>
      <c r="AK362" s="25"/>
      <c r="AL362" s="54" t="str">
        <f t="shared" si="274"/>
        <v/>
      </c>
      <c r="AM362" s="200" t="str">
        <f t="shared" si="275"/>
        <v/>
      </c>
      <c r="AN362" s="201" t="str">
        <f t="shared" si="276"/>
        <v/>
      </c>
      <c r="AO362" s="200" t="str">
        <f t="shared" si="283"/>
        <v/>
      </c>
      <c r="AP362" s="200" t="str">
        <f t="shared" si="277"/>
        <v/>
      </c>
      <c r="AQ362" s="200" t="str">
        <f t="shared" si="278"/>
        <v/>
      </c>
      <c r="AR362" s="200" t="str">
        <f t="shared" si="284"/>
        <v/>
      </c>
      <c r="AS362" s="200" t="str">
        <f t="shared" si="285"/>
        <v/>
      </c>
      <c r="AT362" s="200" t="str">
        <f t="shared" si="286"/>
        <v/>
      </c>
      <c r="AU362" s="200" t="str">
        <f t="shared" si="287"/>
        <v/>
      </c>
      <c r="AV362" s="54"/>
      <c r="AW362" s="200" t="str">
        <f t="shared" si="288"/>
        <v/>
      </c>
      <c r="AX362" s="201" t="str">
        <f t="shared" si="289"/>
        <v/>
      </c>
      <c r="AY362" s="7" t="str">
        <f t="shared" si="290"/>
        <v/>
      </c>
      <c r="AZ362" s="7" t="str">
        <f t="shared" si="291"/>
        <v/>
      </c>
      <c r="BA362" s="7" t="str">
        <f t="shared" si="292"/>
        <v/>
      </c>
      <c r="BB362" s="7" t="str">
        <f t="shared" si="264"/>
        <v/>
      </c>
      <c r="BC362" s="7" t="str">
        <f t="shared" si="265"/>
        <v/>
      </c>
      <c r="BD362" s="7" t="str">
        <f t="shared" si="266"/>
        <v/>
      </c>
      <c r="BE362" s="7" t="str">
        <f t="shared" si="267"/>
        <v/>
      </c>
      <c r="BF362" s="7" t="str">
        <f t="shared" si="271"/>
        <v/>
      </c>
      <c r="BG362" s="7" t="str">
        <f t="shared" si="272"/>
        <v/>
      </c>
      <c r="BH362" s="7" t="str">
        <f t="shared" si="268"/>
        <v/>
      </c>
      <c r="BI362" s="7" t="str">
        <f t="shared" si="269"/>
        <v/>
      </c>
      <c r="BJ362" s="7" t="str">
        <f t="shared" si="270"/>
        <v/>
      </c>
      <c r="BK362" s="7" t="str">
        <f t="shared" si="293"/>
        <v/>
      </c>
      <c r="BL362" s="7" t="str">
        <f t="shared" si="294"/>
        <v/>
      </c>
      <c r="BM362" s="7" t="str">
        <f t="shared" si="295"/>
        <v/>
      </c>
      <c r="BN362" s="7" t="str">
        <f t="shared" si="296"/>
        <v/>
      </c>
      <c r="BO362" s="7" t="str">
        <f t="shared" si="297"/>
        <v/>
      </c>
      <c r="BP362" s="7" t="str">
        <f t="shared" si="298"/>
        <v/>
      </c>
      <c r="BQ362" s="7" t="str">
        <f t="shared" si="299"/>
        <v/>
      </c>
      <c r="BR362" s="7" t="str">
        <f t="shared" si="300"/>
        <v/>
      </c>
      <c r="BS362" s="7" t="str">
        <f t="shared" si="301"/>
        <v/>
      </c>
      <c r="BT362" s="7" t="str">
        <f t="shared" si="302"/>
        <v/>
      </c>
      <c r="BU362" s="7" t="str">
        <f t="shared" si="303"/>
        <v/>
      </c>
      <c r="BV362" s="7" t="str">
        <f t="shared" si="304"/>
        <v/>
      </c>
      <c r="BW362" s="7" t="str">
        <f t="shared" si="279"/>
        <v/>
      </c>
      <c r="BX362" s="7" t="str">
        <f t="shared" si="305"/>
        <v/>
      </c>
      <c r="BY362" s="7" t="str">
        <f t="shared" si="306"/>
        <v/>
      </c>
      <c r="BZ362" s="7" t="str">
        <f t="shared" si="307"/>
        <v/>
      </c>
      <c r="CA362" s="7" t="str">
        <f t="shared" si="308"/>
        <v/>
      </c>
      <c r="CB362" s="54"/>
      <c r="CC362" s="13"/>
      <c r="CD362" s="13"/>
      <c r="CE362" s="13"/>
      <c r="CF362" s="13"/>
      <c r="CG362" s="13"/>
      <c r="CH362" s="13"/>
      <c r="CI362" s="13"/>
      <c r="CJ362" s="13"/>
      <c r="CL362" s="21"/>
    </row>
    <row r="363" spans="2:90" ht="16.5" thickBot="1" x14ac:dyDescent="0.3">
      <c r="B363" s="114"/>
      <c r="C363" s="114"/>
      <c r="D363" s="115"/>
      <c r="E363" s="117" t="str">
        <f t="shared" si="258"/>
        <v/>
      </c>
      <c r="F363" s="118" t="str">
        <f t="shared" si="259"/>
        <v/>
      </c>
      <c r="G363" s="22"/>
      <c r="H363" s="5" t="str">
        <f t="shared" si="280"/>
        <v/>
      </c>
      <c r="I363" s="6" t="str">
        <f t="shared" si="281"/>
        <v/>
      </c>
      <c r="J363" s="6" t="str">
        <f t="shared" si="282"/>
        <v/>
      </c>
      <c r="K363" s="23"/>
      <c r="L363" s="3" t="str">
        <f t="shared" si="260"/>
        <v/>
      </c>
      <c r="M363" s="2">
        <f>IF(OR(K363="Rota",K363="Desliza"),(IF((MAX(N$36:N362))&gt;F$17,(MAX(N$36:N362)),F$17)),N362)</f>
        <v>0</v>
      </c>
      <c r="N363" s="42"/>
      <c r="O363" s="2" t="str">
        <f t="shared" si="261"/>
        <v/>
      </c>
      <c r="P363" s="3" t="str">
        <f t="shared" si="262"/>
        <v/>
      </c>
      <c r="Q363" s="24"/>
      <c r="R363" s="24"/>
      <c r="S363" s="24"/>
      <c r="T363" s="132" t="str">
        <f t="shared" si="273"/>
        <v/>
      </c>
      <c r="U363" s="25"/>
      <c r="V363" s="25"/>
      <c r="W363" s="24"/>
      <c r="X363" s="26"/>
      <c r="Y363" s="25"/>
      <c r="Z363" s="25"/>
      <c r="AA363" s="3" t="str">
        <f t="shared" si="263"/>
        <v/>
      </c>
      <c r="AB363" s="24"/>
      <c r="AC363" s="26"/>
      <c r="AD363" s="25"/>
      <c r="AE363" s="54"/>
      <c r="AF363" s="54"/>
      <c r="AG363" s="54"/>
      <c r="AH363" s="54"/>
      <c r="AI363" s="54"/>
      <c r="AJ363" s="54"/>
      <c r="AK363" s="25"/>
      <c r="AL363" s="54" t="str">
        <f t="shared" si="274"/>
        <v/>
      </c>
      <c r="AM363" s="200" t="str">
        <f t="shared" si="275"/>
        <v/>
      </c>
      <c r="AN363" s="201" t="str">
        <f t="shared" si="276"/>
        <v/>
      </c>
      <c r="AO363" s="200" t="str">
        <f t="shared" si="283"/>
        <v/>
      </c>
      <c r="AP363" s="200" t="str">
        <f t="shared" si="277"/>
        <v/>
      </c>
      <c r="AQ363" s="200" t="str">
        <f t="shared" si="278"/>
        <v/>
      </c>
      <c r="AR363" s="200" t="str">
        <f t="shared" si="284"/>
        <v/>
      </c>
      <c r="AS363" s="200" t="str">
        <f t="shared" si="285"/>
        <v/>
      </c>
      <c r="AT363" s="200" t="str">
        <f t="shared" si="286"/>
        <v/>
      </c>
      <c r="AU363" s="200" t="str">
        <f t="shared" si="287"/>
        <v/>
      </c>
      <c r="AV363" s="54"/>
      <c r="AW363" s="200" t="str">
        <f t="shared" si="288"/>
        <v/>
      </c>
      <c r="AX363" s="201" t="str">
        <f t="shared" si="289"/>
        <v/>
      </c>
      <c r="AY363" s="7" t="str">
        <f t="shared" si="290"/>
        <v/>
      </c>
      <c r="AZ363" s="7" t="str">
        <f t="shared" si="291"/>
        <v/>
      </c>
      <c r="BA363" s="7" t="str">
        <f t="shared" si="292"/>
        <v/>
      </c>
      <c r="BB363" s="7" t="str">
        <f t="shared" si="264"/>
        <v/>
      </c>
      <c r="BC363" s="7" t="str">
        <f t="shared" si="265"/>
        <v/>
      </c>
      <c r="BD363" s="7" t="str">
        <f t="shared" si="266"/>
        <v/>
      </c>
      <c r="BE363" s="7" t="str">
        <f t="shared" si="267"/>
        <v/>
      </c>
      <c r="BF363" s="7" t="str">
        <f t="shared" si="271"/>
        <v/>
      </c>
      <c r="BG363" s="7" t="str">
        <f t="shared" si="272"/>
        <v/>
      </c>
      <c r="BH363" s="7" t="str">
        <f t="shared" si="268"/>
        <v/>
      </c>
      <c r="BI363" s="7" t="str">
        <f t="shared" si="269"/>
        <v/>
      </c>
      <c r="BJ363" s="7" t="str">
        <f t="shared" si="270"/>
        <v/>
      </c>
      <c r="BK363" s="7" t="str">
        <f t="shared" si="293"/>
        <v/>
      </c>
      <c r="BL363" s="7" t="str">
        <f t="shared" si="294"/>
        <v/>
      </c>
      <c r="BM363" s="7" t="str">
        <f t="shared" si="295"/>
        <v/>
      </c>
      <c r="BN363" s="7" t="str">
        <f t="shared" si="296"/>
        <v/>
      </c>
      <c r="BO363" s="7" t="str">
        <f t="shared" si="297"/>
        <v/>
      </c>
      <c r="BP363" s="7" t="str">
        <f t="shared" si="298"/>
        <v/>
      </c>
      <c r="BQ363" s="7" t="str">
        <f t="shared" si="299"/>
        <v/>
      </c>
      <c r="BR363" s="7" t="str">
        <f t="shared" si="300"/>
        <v/>
      </c>
      <c r="BS363" s="7" t="str">
        <f t="shared" si="301"/>
        <v/>
      </c>
      <c r="BT363" s="7" t="str">
        <f t="shared" si="302"/>
        <v/>
      </c>
      <c r="BU363" s="7" t="str">
        <f t="shared" si="303"/>
        <v/>
      </c>
      <c r="BV363" s="7" t="str">
        <f t="shared" si="304"/>
        <v/>
      </c>
      <c r="BW363" s="7" t="str">
        <f t="shared" si="279"/>
        <v/>
      </c>
      <c r="BX363" s="7" t="str">
        <f t="shared" si="305"/>
        <v/>
      </c>
      <c r="BY363" s="7" t="str">
        <f t="shared" si="306"/>
        <v/>
      </c>
      <c r="BZ363" s="7" t="str">
        <f t="shared" si="307"/>
        <v/>
      </c>
      <c r="CA363" s="7" t="str">
        <f t="shared" si="308"/>
        <v/>
      </c>
      <c r="CB363" s="54"/>
      <c r="CC363" s="13"/>
      <c r="CD363" s="13"/>
      <c r="CE363" s="13"/>
      <c r="CF363" s="13"/>
      <c r="CG363" s="13"/>
      <c r="CH363" s="13"/>
      <c r="CI363" s="13"/>
      <c r="CJ363" s="13"/>
      <c r="CL363" s="21"/>
    </row>
    <row r="364" spans="2:90" ht="16.5" thickBot="1" x14ac:dyDescent="0.3">
      <c r="B364" s="114"/>
      <c r="C364" s="114"/>
      <c r="D364" s="115"/>
      <c r="E364" s="117" t="str">
        <f t="shared" ref="E364:E427" si="309">IF(K364="Comentario","",IF(K363="Comentario",IF(G362="","",IF(G362=0,E362+1,E362)),IF(G363="","",IF(G363=0,E363+1,E363))))</f>
        <v/>
      </c>
      <c r="F364" s="118" t="str">
        <f t="shared" ref="F364:F427" si="310">IF(K364="Comentario","",IF(K363="Comentario",IF(G362="","",G362),IF(G363="","",G363)))</f>
        <v/>
      </c>
      <c r="G364" s="22"/>
      <c r="H364" s="5" t="str">
        <f t="shared" si="280"/>
        <v/>
      </c>
      <c r="I364" s="6" t="str">
        <f t="shared" si="281"/>
        <v/>
      </c>
      <c r="J364" s="6" t="str">
        <f t="shared" si="282"/>
        <v/>
      </c>
      <c r="K364" s="23"/>
      <c r="L364" s="3" t="str">
        <f t="shared" ref="L364:L427" si="311">IF(K364="Circula",H364,"")</f>
        <v/>
      </c>
      <c r="M364" s="2">
        <f>IF(OR(K364="Rota",K364="Desliza"),(IF((MAX(N$36:N363))&gt;F$17,(MAX(N$36:N363)),F$17)),N363)</f>
        <v>0</v>
      </c>
      <c r="N364" s="42"/>
      <c r="O364" s="2" t="str">
        <f t="shared" ref="O364:O427" si="312">IF(OR(M364="",N364=""),"",N364-M364)</f>
        <v/>
      </c>
      <c r="P364" s="3" t="str">
        <f t="shared" ref="P364:P427" si="313">IF(OR(K364="Rota",K364="Desliza"),IF(OR(M364="",N364=""),"",IF(K364="Comentario","",IF(M364=N364,"",(O364/(H364))))),"")</f>
        <v/>
      </c>
      <c r="Q364" s="24"/>
      <c r="R364" s="24"/>
      <c r="S364" s="24"/>
      <c r="T364" s="132" t="str">
        <f t="shared" si="273"/>
        <v/>
      </c>
      <c r="U364" s="25"/>
      <c r="V364" s="25"/>
      <c r="W364" s="24"/>
      <c r="X364" s="26"/>
      <c r="Y364" s="25"/>
      <c r="Z364" s="25"/>
      <c r="AA364" s="3" t="str">
        <f t="shared" ref="AA364:AA427" si="314">IF(OR(Y364="",Z364=""),"",IF(Y364=Z364,"",ABS(Y364-Z364)))</f>
        <v/>
      </c>
      <c r="AB364" s="24"/>
      <c r="AC364" s="26"/>
      <c r="AD364" s="25"/>
      <c r="AE364" s="54"/>
      <c r="AF364" s="54"/>
      <c r="AG364" s="54"/>
      <c r="AH364" s="54"/>
      <c r="AI364" s="54"/>
      <c r="AJ364" s="54"/>
      <c r="AK364" s="25"/>
      <c r="AL364" s="54" t="str">
        <f t="shared" si="274"/>
        <v/>
      </c>
      <c r="AM364" s="200" t="str">
        <f t="shared" si="275"/>
        <v/>
      </c>
      <c r="AN364" s="201" t="str">
        <f t="shared" si="276"/>
        <v/>
      </c>
      <c r="AO364" s="200" t="str">
        <f t="shared" si="283"/>
        <v/>
      </c>
      <c r="AP364" s="200" t="str">
        <f t="shared" si="277"/>
        <v/>
      </c>
      <c r="AQ364" s="200" t="str">
        <f t="shared" si="278"/>
        <v/>
      </c>
      <c r="AR364" s="200" t="str">
        <f t="shared" si="284"/>
        <v/>
      </c>
      <c r="AS364" s="200" t="str">
        <f t="shared" si="285"/>
        <v/>
      </c>
      <c r="AT364" s="200" t="str">
        <f t="shared" si="286"/>
        <v/>
      </c>
      <c r="AU364" s="200" t="str">
        <f t="shared" si="287"/>
        <v/>
      </c>
      <c r="AV364" s="54"/>
      <c r="AW364" s="200" t="str">
        <f t="shared" si="288"/>
        <v/>
      </c>
      <c r="AX364" s="201" t="str">
        <f t="shared" si="289"/>
        <v/>
      </c>
      <c r="AY364" s="7" t="str">
        <f t="shared" si="290"/>
        <v/>
      </c>
      <c r="AZ364" s="7" t="str">
        <f t="shared" si="291"/>
        <v/>
      </c>
      <c r="BA364" s="7" t="str">
        <f t="shared" si="292"/>
        <v/>
      </c>
      <c r="BB364" s="7" t="str">
        <f t="shared" si="264"/>
        <v/>
      </c>
      <c r="BC364" s="7" t="str">
        <f t="shared" si="265"/>
        <v/>
      </c>
      <c r="BD364" s="7" t="str">
        <f t="shared" si="266"/>
        <v/>
      </c>
      <c r="BE364" s="7" t="str">
        <f t="shared" si="267"/>
        <v/>
      </c>
      <c r="BF364" s="7" t="str">
        <f t="shared" si="271"/>
        <v/>
      </c>
      <c r="BG364" s="7" t="str">
        <f t="shared" si="272"/>
        <v/>
      </c>
      <c r="BH364" s="7" t="str">
        <f t="shared" si="268"/>
        <v/>
      </c>
      <c r="BI364" s="7" t="str">
        <f t="shared" si="269"/>
        <v/>
      </c>
      <c r="BJ364" s="7" t="str">
        <f t="shared" si="270"/>
        <v/>
      </c>
      <c r="BK364" s="7" t="str">
        <f t="shared" si="293"/>
        <v/>
      </c>
      <c r="BL364" s="7" t="str">
        <f t="shared" si="294"/>
        <v/>
      </c>
      <c r="BM364" s="7" t="str">
        <f t="shared" si="295"/>
        <v/>
      </c>
      <c r="BN364" s="7" t="str">
        <f t="shared" si="296"/>
        <v/>
      </c>
      <c r="BO364" s="7" t="str">
        <f t="shared" si="297"/>
        <v/>
      </c>
      <c r="BP364" s="7" t="str">
        <f t="shared" si="298"/>
        <v/>
      </c>
      <c r="BQ364" s="7" t="str">
        <f t="shared" si="299"/>
        <v/>
      </c>
      <c r="BR364" s="7" t="str">
        <f t="shared" si="300"/>
        <v/>
      </c>
      <c r="BS364" s="7" t="str">
        <f t="shared" si="301"/>
        <v/>
      </c>
      <c r="BT364" s="7" t="str">
        <f t="shared" si="302"/>
        <v/>
      </c>
      <c r="BU364" s="7" t="str">
        <f t="shared" si="303"/>
        <v/>
      </c>
      <c r="BV364" s="7" t="str">
        <f t="shared" si="304"/>
        <v/>
      </c>
      <c r="BW364" s="7" t="str">
        <f t="shared" si="279"/>
        <v/>
      </c>
      <c r="BX364" s="7" t="str">
        <f t="shared" si="305"/>
        <v/>
      </c>
      <c r="BY364" s="7" t="str">
        <f t="shared" si="306"/>
        <v/>
      </c>
      <c r="BZ364" s="7" t="str">
        <f t="shared" si="307"/>
        <v/>
      </c>
      <c r="CA364" s="7" t="str">
        <f t="shared" si="308"/>
        <v/>
      </c>
      <c r="CB364" s="54"/>
      <c r="CC364" s="13"/>
      <c r="CD364" s="13"/>
      <c r="CE364" s="13"/>
      <c r="CF364" s="13"/>
      <c r="CG364" s="13"/>
      <c r="CH364" s="13"/>
      <c r="CI364" s="13"/>
      <c r="CJ364" s="13"/>
      <c r="CL364" s="21"/>
    </row>
    <row r="365" spans="2:90" ht="16.5" thickBot="1" x14ac:dyDescent="0.3">
      <c r="B365" s="114"/>
      <c r="C365" s="114"/>
      <c r="D365" s="115"/>
      <c r="E365" s="117" t="str">
        <f t="shared" si="309"/>
        <v/>
      </c>
      <c r="F365" s="118" t="str">
        <f t="shared" si="310"/>
        <v/>
      </c>
      <c r="G365" s="22"/>
      <c r="H365" s="5" t="str">
        <f t="shared" si="280"/>
        <v/>
      </c>
      <c r="I365" s="6" t="str">
        <f t="shared" si="281"/>
        <v/>
      </c>
      <c r="J365" s="6" t="str">
        <f t="shared" si="282"/>
        <v/>
      </c>
      <c r="K365" s="23"/>
      <c r="L365" s="3" t="str">
        <f t="shared" si="311"/>
        <v/>
      </c>
      <c r="M365" s="2">
        <f>IF(OR(K365="Rota",K365="Desliza"),(IF((MAX(N$36:N364))&gt;F$17,(MAX(N$36:N364)),F$17)),N364)</f>
        <v>0</v>
      </c>
      <c r="N365" s="42"/>
      <c r="O365" s="2" t="str">
        <f t="shared" si="312"/>
        <v/>
      </c>
      <c r="P365" s="3" t="str">
        <f t="shared" si="313"/>
        <v/>
      </c>
      <c r="Q365" s="24"/>
      <c r="R365" s="24"/>
      <c r="S365" s="24"/>
      <c r="T365" s="132" t="str">
        <f t="shared" si="273"/>
        <v/>
      </c>
      <c r="U365" s="25"/>
      <c r="V365" s="25"/>
      <c r="W365" s="24"/>
      <c r="X365" s="26"/>
      <c r="Y365" s="25"/>
      <c r="Z365" s="25"/>
      <c r="AA365" s="3" t="str">
        <f t="shared" si="314"/>
        <v/>
      </c>
      <c r="AB365" s="24"/>
      <c r="AC365" s="26"/>
      <c r="AD365" s="25"/>
      <c r="AE365" s="54"/>
      <c r="AF365" s="54"/>
      <c r="AG365" s="54"/>
      <c r="AH365" s="54"/>
      <c r="AI365" s="54"/>
      <c r="AJ365" s="54"/>
      <c r="AK365" s="25"/>
      <c r="AL365" s="54" t="str">
        <f t="shared" si="274"/>
        <v/>
      </c>
      <c r="AM365" s="200" t="str">
        <f t="shared" si="275"/>
        <v/>
      </c>
      <c r="AN365" s="201" t="str">
        <f t="shared" si="276"/>
        <v/>
      </c>
      <c r="AO365" s="200" t="str">
        <f t="shared" si="283"/>
        <v/>
      </c>
      <c r="AP365" s="200" t="str">
        <f t="shared" si="277"/>
        <v/>
      </c>
      <c r="AQ365" s="200" t="str">
        <f t="shared" si="278"/>
        <v/>
      </c>
      <c r="AR365" s="200" t="str">
        <f t="shared" si="284"/>
        <v/>
      </c>
      <c r="AS365" s="200" t="str">
        <f t="shared" si="285"/>
        <v/>
      </c>
      <c r="AT365" s="200" t="str">
        <f t="shared" si="286"/>
        <v/>
      </c>
      <c r="AU365" s="200" t="str">
        <f t="shared" si="287"/>
        <v/>
      </c>
      <c r="AV365" s="54"/>
      <c r="AW365" s="200" t="str">
        <f t="shared" si="288"/>
        <v/>
      </c>
      <c r="AX365" s="201" t="str">
        <f t="shared" si="289"/>
        <v/>
      </c>
      <c r="AY365" s="7" t="str">
        <f t="shared" si="290"/>
        <v/>
      </c>
      <c r="AZ365" s="7" t="str">
        <f t="shared" si="291"/>
        <v/>
      </c>
      <c r="BA365" s="7" t="str">
        <f t="shared" si="292"/>
        <v/>
      </c>
      <c r="BB365" s="7" t="str">
        <f t="shared" ref="BB365:BB428" si="315">IF(AND(O365&gt;0,AF365="Día",K365="Rota"),O365,"")</f>
        <v/>
      </c>
      <c r="BC365" s="7" t="str">
        <f t="shared" ref="BC365:BC428" si="316">IF(AND(O365&gt;0,AF365="Noche",K365="Rota"),O365,"")</f>
        <v/>
      </c>
      <c r="BD365" s="7" t="str">
        <f t="shared" ref="BD365:BD428" si="317">IF(AND(O365&gt;0,AF365="Día",K365="Desliza"),O365,"")</f>
        <v/>
      </c>
      <c r="BE365" s="7" t="str">
        <f t="shared" ref="BE365:BE428" si="318">IF(AND(O365&gt;0,AF365="Noche",K365="Desliza"),O365,"")</f>
        <v/>
      </c>
      <c r="BF365" s="7" t="str">
        <f t="shared" si="271"/>
        <v/>
      </c>
      <c r="BG365" s="7" t="str">
        <f t="shared" si="272"/>
        <v/>
      </c>
      <c r="BH365" s="7" t="str">
        <f t="shared" si="268"/>
        <v/>
      </c>
      <c r="BI365" s="7" t="str">
        <f t="shared" si="269"/>
        <v/>
      </c>
      <c r="BJ365" s="7" t="str">
        <f t="shared" si="270"/>
        <v/>
      </c>
      <c r="BK365" s="7" t="str">
        <f t="shared" si="293"/>
        <v/>
      </c>
      <c r="BL365" s="7" t="str">
        <f t="shared" si="294"/>
        <v/>
      </c>
      <c r="BM365" s="7" t="str">
        <f t="shared" si="295"/>
        <v/>
      </c>
      <c r="BN365" s="7" t="str">
        <f t="shared" si="296"/>
        <v/>
      </c>
      <c r="BO365" s="7" t="str">
        <f t="shared" si="297"/>
        <v/>
      </c>
      <c r="BP365" s="7" t="str">
        <f t="shared" si="298"/>
        <v/>
      </c>
      <c r="BQ365" s="7" t="str">
        <f t="shared" si="299"/>
        <v/>
      </c>
      <c r="BR365" s="7" t="str">
        <f t="shared" si="300"/>
        <v/>
      </c>
      <c r="BS365" s="7" t="str">
        <f t="shared" si="301"/>
        <v/>
      </c>
      <c r="BT365" s="7" t="str">
        <f t="shared" si="302"/>
        <v/>
      </c>
      <c r="BU365" s="7" t="str">
        <f t="shared" si="303"/>
        <v/>
      </c>
      <c r="BV365" s="7" t="str">
        <f t="shared" si="304"/>
        <v/>
      </c>
      <c r="BW365" s="7" t="str">
        <f t="shared" si="279"/>
        <v/>
      </c>
      <c r="BX365" s="7" t="str">
        <f t="shared" si="305"/>
        <v/>
      </c>
      <c r="BY365" s="7" t="str">
        <f t="shared" si="306"/>
        <v/>
      </c>
      <c r="BZ365" s="7" t="str">
        <f t="shared" si="307"/>
        <v/>
      </c>
      <c r="CA365" s="7" t="str">
        <f t="shared" si="308"/>
        <v/>
      </c>
      <c r="CB365" s="54"/>
      <c r="CC365" s="13"/>
      <c r="CD365" s="13"/>
      <c r="CE365" s="13"/>
      <c r="CF365" s="13"/>
      <c r="CG365" s="13"/>
      <c r="CH365" s="13"/>
      <c r="CI365" s="13"/>
      <c r="CJ365" s="13"/>
      <c r="CL365" s="21"/>
    </row>
    <row r="366" spans="2:90" ht="16.5" thickBot="1" x14ac:dyDescent="0.3">
      <c r="B366" s="114"/>
      <c r="C366" s="114"/>
      <c r="D366" s="115"/>
      <c r="E366" s="117" t="str">
        <f t="shared" si="309"/>
        <v/>
      </c>
      <c r="F366" s="118" t="str">
        <f t="shared" si="310"/>
        <v/>
      </c>
      <c r="G366" s="22"/>
      <c r="H366" s="5" t="str">
        <f t="shared" si="280"/>
        <v/>
      </c>
      <c r="I366" s="6" t="str">
        <f t="shared" si="281"/>
        <v/>
      </c>
      <c r="J366" s="6" t="str">
        <f t="shared" si="282"/>
        <v/>
      </c>
      <c r="K366" s="23"/>
      <c r="L366" s="3" t="str">
        <f t="shared" si="311"/>
        <v/>
      </c>
      <c r="M366" s="2">
        <f>IF(OR(K366="Rota",K366="Desliza"),(IF((MAX(N$36:N365))&gt;F$17,(MAX(N$36:N365)),F$17)),N365)</f>
        <v>0</v>
      </c>
      <c r="N366" s="42"/>
      <c r="O366" s="2" t="str">
        <f t="shared" si="312"/>
        <v/>
      </c>
      <c r="P366" s="3" t="str">
        <f t="shared" si="313"/>
        <v/>
      </c>
      <c r="Q366" s="24"/>
      <c r="R366" s="24"/>
      <c r="S366" s="24"/>
      <c r="T366" s="132" t="str">
        <f t="shared" si="273"/>
        <v/>
      </c>
      <c r="U366" s="25"/>
      <c r="V366" s="25"/>
      <c r="W366" s="24"/>
      <c r="X366" s="26"/>
      <c r="Y366" s="25"/>
      <c r="Z366" s="25"/>
      <c r="AA366" s="3" t="str">
        <f t="shared" si="314"/>
        <v/>
      </c>
      <c r="AB366" s="24"/>
      <c r="AC366" s="26"/>
      <c r="AD366" s="25"/>
      <c r="AE366" s="54"/>
      <c r="AF366" s="54"/>
      <c r="AG366" s="54"/>
      <c r="AH366" s="54"/>
      <c r="AI366" s="54"/>
      <c r="AJ366" s="54"/>
      <c r="AK366" s="25"/>
      <c r="AL366" s="54" t="str">
        <f t="shared" si="274"/>
        <v/>
      </c>
      <c r="AM366" s="200" t="str">
        <f t="shared" si="275"/>
        <v/>
      </c>
      <c r="AN366" s="201" t="str">
        <f t="shared" si="276"/>
        <v/>
      </c>
      <c r="AO366" s="200" t="str">
        <f t="shared" si="283"/>
        <v/>
      </c>
      <c r="AP366" s="200" t="str">
        <f t="shared" si="277"/>
        <v/>
      </c>
      <c r="AQ366" s="200" t="str">
        <f t="shared" si="278"/>
        <v/>
      </c>
      <c r="AR366" s="200" t="str">
        <f t="shared" si="284"/>
        <v/>
      </c>
      <c r="AS366" s="200" t="str">
        <f t="shared" si="285"/>
        <v/>
      </c>
      <c r="AT366" s="200" t="str">
        <f t="shared" si="286"/>
        <v/>
      </c>
      <c r="AU366" s="200" t="str">
        <f t="shared" si="287"/>
        <v/>
      </c>
      <c r="AV366" s="54"/>
      <c r="AW366" s="200" t="str">
        <f t="shared" ref="AW366:AW420" si="319">IFERROR(IF(AT366&gt;0,AT366/AV366,""),"")</f>
        <v/>
      </c>
      <c r="AX366" s="201" t="str">
        <f t="shared" si="289"/>
        <v/>
      </c>
      <c r="AY366" s="7" t="str">
        <f t="shared" si="290"/>
        <v/>
      </c>
      <c r="AZ366" s="7" t="str">
        <f t="shared" si="291"/>
        <v/>
      </c>
      <c r="BA366" s="7" t="str">
        <f t="shared" si="292"/>
        <v/>
      </c>
      <c r="BB366" s="7" t="str">
        <f t="shared" si="315"/>
        <v/>
      </c>
      <c r="BC366" s="7" t="str">
        <f t="shared" si="316"/>
        <v/>
      </c>
      <c r="BD366" s="7" t="str">
        <f t="shared" si="317"/>
        <v/>
      </c>
      <c r="BE366" s="7" t="str">
        <f t="shared" si="318"/>
        <v/>
      </c>
      <c r="BF366" s="7" t="str">
        <f t="shared" si="271"/>
        <v/>
      </c>
      <c r="BG366" s="7" t="str">
        <f t="shared" si="272"/>
        <v/>
      </c>
      <c r="BH366" s="7" t="str">
        <f t="shared" ref="BH366:BH429" si="320">IF(AND(AO366&gt;0,AF366="Día",K366="RIH CSG"),AO366,"")</f>
        <v/>
      </c>
      <c r="BI366" s="7" t="str">
        <f t="shared" ref="BI366:BI429" si="321">IF(AND(AO366&gt;0,AF366="Noche",K366="RIH CSG"),AO366,"")</f>
        <v/>
      </c>
      <c r="BJ366" s="7" t="str">
        <f t="shared" ref="BJ366:BJ429" si="322">IF(AND(AO366&gt;0,AF366="Día",K366="RIH OH"),AO366,"")</f>
        <v/>
      </c>
      <c r="BK366" s="7" t="str">
        <f t="shared" si="293"/>
        <v/>
      </c>
      <c r="BL366" s="7" t="str">
        <f t="shared" si="294"/>
        <v/>
      </c>
      <c r="BM366" s="7" t="str">
        <f t="shared" si="295"/>
        <v/>
      </c>
      <c r="BN366" s="7" t="str">
        <f t="shared" si="296"/>
        <v/>
      </c>
      <c r="BO366" s="7" t="str">
        <f t="shared" si="297"/>
        <v/>
      </c>
      <c r="BP366" s="7" t="str">
        <f t="shared" si="298"/>
        <v/>
      </c>
      <c r="BQ366" s="7" t="str">
        <f t="shared" si="299"/>
        <v/>
      </c>
      <c r="BR366" s="7" t="str">
        <f t="shared" si="300"/>
        <v/>
      </c>
      <c r="BS366" s="7" t="str">
        <f t="shared" si="301"/>
        <v/>
      </c>
      <c r="BT366" s="7" t="str">
        <f t="shared" si="302"/>
        <v/>
      </c>
      <c r="BU366" s="7" t="str">
        <f t="shared" si="303"/>
        <v/>
      </c>
      <c r="BV366" s="7" t="str">
        <f t="shared" si="304"/>
        <v/>
      </c>
      <c r="BW366" s="7" t="str">
        <f t="shared" si="279"/>
        <v/>
      </c>
      <c r="BX366" s="7" t="str">
        <f t="shared" si="305"/>
        <v/>
      </c>
      <c r="BY366" s="7" t="str">
        <f t="shared" si="306"/>
        <v/>
      </c>
      <c r="BZ366" s="7" t="str">
        <f t="shared" si="307"/>
        <v/>
      </c>
      <c r="CA366" s="7" t="str">
        <f t="shared" si="308"/>
        <v/>
      </c>
      <c r="CB366" s="54"/>
      <c r="CC366" s="13"/>
      <c r="CD366" s="13"/>
      <c r="CE366" s="13"/>
      <c r="CF366" s="13"/>
      <c r="CG366" s="13"/>
      <c r="CH366" s="13"/>
      <c r="CI366" s="13"/>
      <c r="CJ366" s="13"/>
      <c r="CL366" s="21"/>
    </row>
    <row r="367" spans="2:90" ht="16.5" thickBot="1" x14ac:dyDescent="0.3">
      <c r="B367" s="114"/>
      <c r="C367" s="114"/>
      <c r="D367" s="115"/>
      <c r="E367" s="117" t="str">
        <f t="shared" si="309"/>
        <v/>
      </c>
      <c r="F367" s="118" t="str">
        <f t="shared" si="310"/>
        <v/>
      </c>
      <c r="G367" s="22"/>
      <c r="H367" s="5" t="str">
        <f t="shared" si="280"/>
        <v/>
      </c>
      <c r="I367" s="6" t="str">
        <f t="shared" si="281"/>
        <v/>
      </c>
      <c r="J367" s="6" t="str">
        <f t="shared" si="282"/>
        <v/>
      </c>
      <c r="K367" s="23"/>
      <c r="L367" s="3" t="str">
        <f t="shared" si="311"/>
        <v/>
      </c>
      <c r="M367" s="2">
        <f>IF(OR(K367="Rota",K367="Desliza"),(IF((MAX(N$36:N366))&gt;F$17,(MAX(N$36:N366)),F$17)),N366)</f>
        <v>0</v>
      </c>
      <c r="N367" s="42"/>
      <c r="O367" s="2" t="str">
        <f t="shared" si="312"/>
        <v/>
      </c>
      <c r="P367" s="3" t="str">
        <f t="shared" si="313"/>
        <v/>
      </c>
      <c r="Q367" s="24"/>
      <c r="R367" s="24"/>
      <c r="S367" s="24"/>
      <c r="T367" s="132" t="str">
        <f t="shared" si="273"/>
        <v/>
      </c>
      <c r="U367" s="25"/>
      <c r="V367" s="25"/>
      <c r="W367" s="24"/>
      <c r="X367" s="26"/>
      <c r="Y367" s="25"/>
      <c r="Z367" s="25"/>
      <c r="AA367" s="3" t="str">
        <f t="shared" si="314"/>
        <v/>
      </c>
      <c r="AB367" s="24"/>
      <c r="AC367" s="26"/>
      <c r="AD367" s="25"/>
      <c r="AE367" s="54"/>
      <c r="AF367" s="54"/>
      <c r="AG367" s="54"/>
      <c r="AH367" s="54"/>
      <c r="AI367" s="54"/>
      <c r="AJ367" s="54"/>
      <c r="AK367" s="25"/>
      <c r="AL367" s="54" t="str">
        <f t="shared" si="274"/>
        <v/>
      </c>
      <c r="AM367" s="200" t="str">
        <f t="shared" si="275"/>
        <v/>
      </c>
      <c r="AN367" s="201" t="str">
        <f t="shared" si="276"/>
        <v/>
      </c>
      <c r="AO367" s="200" t="str">
        <f t="shared" si="283"/>
        <v/>
      </c>
      <c r="AP367" s="200" t="str">
        <f t="shared" si="277"/>
        <v/>
      </c>
      <c r="AQ367" s="200" t="str">
        <f t="shared" si="278"/>
        <v/>
      </c>
      <c r="AR367" s="200" t="str">
        <f t="shared" si="284"/>
        <v/>
      </c>
      <c r="AS367" s="200" t="str">
        <f t="shared" si="285"/>
        <v/>
      </c>
      <c r="AT367" s="200" t="str">
        <f t="shared" si="286"/>
        <v/>
      </c>
      <c r="AU367" s="200" t="str">
        <f t="shared" si="287"/>
        <v/>
      </c>
      <c r="AV367" s="54"/>
      <c r="AW367" s="200" t="str">
        <f t="shared" si="319"/>
        <v/>
      </c>
      <c r="AX367" s="201" t="str">
        <f t="shared" si="289"/>
        <v/>
      </c>
      <c r="AY367" s="7" t="str">
        <f t="shared" si="290"/>
        <v/>
      </c>
      <c r="AZ367" s="7" t="str">
        <f t="shared" si="291"/>
        <v/>
      </c>
      <c r="BA367" s="7" t="str">
        <f t="shared" si="292"/>
        <v/>
      </c>
      <c r="BB367" s="7" t="str">
        <f t="shared" si="315"/>
        <v/>
      </c>
      <c r="BC367" s="7" t="str">
        <f t="shared" si="316"/>
        <v/>
      </c>
      <c r="BD367" s="7" t="str">
        <f t="shared" si="317"/>
        <v/>
      </c>
      <c r="BE367" s="7" t="str">
        <f t="shared" si="318"/>
        <v/>
      </c>
      <c r="BF367" s="7" t="str">
        <f t="shared" si="271"/>
        <v/>
      </c>
      <c r="BG367" s="7" t="str">
        <f t="shared" si="272"/>
        <v/>
      </c>
      <c r="BH367" s="7" t="str">
        <f t="shared" si="320"/>
        <v/>
      </c>
      <c r="BI367" s="7" t="str">
        <f t="shared" si="321"/>
        <v/>
      </c>
      <c r="BJ367" s="7" t="str">
        <f t="shared" si="322"/>
        <v/>
      </c>
      <c r="BK367" s="7" t="str">
        <f t="shared" si="293"/>
        <v/>
      </c>
      <c r="BL367" s="7" t="str">
        <f t="shared" si="294"/>
        <v/>
      </c>
      <c r="BM367" s="7" t="str">
        <f t="shared" si="295"/>
        <v/>
      </c>
      <c r="BN367" s="7" t="str">
        <f t="shared" si="296"/>
        <v/>
      </c>
      <c r="BO367" s="7" t="str">
        <f t="shared" si="297"/>
        <v/>
      </c>
      <c r="BP367" s="7" t="str">
        <f t="shared" si="298"/>
        <v/>
      </c>
      <c r="BQ367" s="7" t="str">
        <f t="shared" si="299"/>
        <v/>
      </c>
      <c r="BR367" s="7" t="str">
        <f t="shared" si="300"/>
        <v/>
      </c>
      <c r="BS367" s="7" t="str">
        <f t="shared" si="301"/>
        <v/>
      </c>
      <c r="BT367" s="7" t="str">
        <f t="shared" si="302"/>
        <v/>
      </c>
      <c r="BU367" s="7" t="str">
        <f t="shared" si="303"/>
        <v/>
      </c>
      <c r="BV367" s="7" t="str">
        <f t="shared" si="304"/>
        <v/>
      </c>
      <c r="BW367" s="7" t="str">
        <f t="shared" si="279"/>
        <v/>
      </c>
      <c r="BX367" s="7" t="str">
        <f t="shared" si="305"/>
        <v/>
      </c>
      <c r="BY367" s="7" t="str">
        <f t="shared" si="306"/>
        <v/>
      </c>
      <c r="BZ367" s="7" t="str">
        <f t="shared" si="307"/>
        <v/>
      </c>
      <c r="CA367" s="7" t="str">
        <f t="shared" si="308"/>
        <v/>
      </c>
      <c r="CB367" s="54"/>
      <c r="CC367" s="13"/>
      <c r="CD367" s="13"/>
      <c r="CE367" s="13"/>
      <c r="CF367" s="13"/>
      <c r="CG367" s="13"/>
      <c r="CH367" s="13"/>
      <c r="CI367" s="13"/>
      <c r="CJ367" s="13"/>
      <c r="CL367" s="21"/>
    </row>
    <row r="368" spans="2:90" ht="16.5" thickBot="1" x14ac:dyDescent="0.3">
      <c r="B368" s="114"/>
      <c r="C368" s="114"/>
      <c r="D368" s="115"/>
      <c r="E368" s="117" t="str">
        <f t="shared" si="309"/>
        <v/>
      </c>
      <c r="F368" s="118" t="str">
        <f t="shared" si="310"/>
        <v/>
      </c>
      <c r="G368" s="22"/>
      <c r="H368" s="5" t="str">
        <f t="shared" si="280"/>
        <v/>
      </c>
      <c r="I368" s="6" t="str">
        <f t="shared" si="281"/>
        <v/>
      </c>
      <c r="J368" s="6" t="str">
        <f t="shared" si="282"/>
        <v/>
      </c>
      <c r="K368" s="23"/>
      <c r="L368" s="3" t="str">
        <f t="shared" si="311"/>
        <v/>
      </c>
      <c r="M368" s="2">
        <f>IF(OR(K368="Rota",K368="Desliza"),(IF((MAX(N$36:N367))&gt;F$17,(MAX(N$36:N367)),F$17)),N367)</f>
        <v>0</v>
      </c>
      <c r="N368" s="42"/>
      <c r="O368" s="2" t="str">
        <f t="shared" si="312"/>
        <v/>
      </c>
      <c r="P368" s="3" t="str">
        <f t="shared" si="313"/>
        <v/>
      </c>
      <c r="Q368" s="24"/>
      <c r="R368" s="24"/>
      <c r="S368" s="24"/>
      <c r="T368" s="132" t="str">
        <f t="shared" si="273"/>
        <v/>
      </c>
      <c r="U368" s="25"/>
      <c r="V368" s="25"/>
      <c r="W368" s="24"/>
      <c r="X368" s="26"/>
      <c r="Y368" s="25"/>
      <c r="Z368" s="25"/>
      <c r="AA368" s="3" t="str">
        <f t="shared" si="314"/>
        <v/>
      </c>
      <c r="AB368" s="24"/>
      <c r="AC368" s="26"/>
      <c r="AD368" s="25"/>
      <c r="AE368" s="54"/>
      <c r="AF368" s="54"/>
      <c r="AG368" s="54"/>
      <c r="AH368" s="54"/>
      <c r="AI368" s="54"/>
      <c r="AJ368" s="54"/>
      <c r="AK368" s="25"/>
      <c r="AL368" s="54" t="str">
        <f t="shared" si="274"/>
        <v/>
      </c>
      <c r="AM368" s="200" t="str">
        <f t="shared" si="275"/>
        <v/>
      </c>
      <c r="AN368" s="201" t="str">
        <f t="shared" si="276"/>
        <v/>
      </c>
      <c r="AO368" s="200" t="str">
        <f t="shared" si="283"/>
        <v/>
      </c>
      <c r="AP368" s="200" t="str">
        <f t="shared" si="277"/>
        <v/>
      </c>
      <c r="AQ368" s="200" t="str">
        <f t="shared" si="278"/>
        <v/>
      </c>
      <c r="AR368" s="200" t="str">
        <f t="shared" si="284"/>
        <v/>
      </c>
      <c r="AS368" s="200" t="str">
        <f t="shared" si="285"/>
        <v/>
      </c>
      <c r="AT368" s="200" t="str">
        <f t="shared" si="286"/>
        <v/>
      </c>
      <c r="AU368" s="200" t="str">
        <f t="shared" si="287"/>
        <v/>
      </c>
      <c r="AV368" s="54"/>
      <c r="AW368" s="200" t="str">
        <f t="shared" si="319"/>
        <v/>
      </c>
      <c r="AX368" s="201" t="str">
        <f t="shared" si="289"/>
        <v/>
      </c>
      <c r="AY368" s="7" t="str">
        <f t="shared" si="290"/>
        <v/>
      </c>
      <c r="AZ368" s="7" t="str">
        <f t="shared" si="291"/>
        <v/>
      </c>
      <c r="BA368" s="7" t="str">
        <f t="shared" si="292"/>
        <v/>
      </c>
      <c r="BB368" s="7" t="str">
        <f t="shared" si="315"/>
        <v/>
      </c>
      <c r="BC368" s="7" t="str">
        <f t="shared" si="316"/>
        <v/>
      </c>
      <c r="BD368" s="7" t="str">
        <f t="shared" si="317"/>
        <v/>
      </c>
      <c r="BE368" s="7" t="str">
        <f t="shared" si="318"/>
        <v/>
      </c>
      <c r="BF368" s="7" t="str">
        <f t="shared" si="271"/>
        <v/>
      </c>
      <c r="BG368" s="7" t="str">
        <f t="shared" si="272"/>
        <v/>
      </c>
      <c r="BH368" s="7" t="str">
        <f t="shared" si="320"/>
        <v/>
      </c>
      <c r="BI368" s="7" t="str">
        <f t="shared" si="321"/>
        <v/>
      </c>
      <c r="BJ368" s="7" t="str">
        <f t="shared" si="322"/>
        <v/>
      </c>
      <c r="BK368" s="7" t="str">
        <f t="shared" si="293"/>
        <v/>
      </c>
      <c r="BL368" s="7" t="str">
        <f t="shared" si="294"/>
        <v/>
      </c>
      <c r="BM368" s="7" t="str">
        <f t="shared" si="295"/>
        <v/>
      </c>
      <c r="BN368" s="7" t="str">
        <f t="shared" si="296"/>
        <v/>
      </c>
      <c r="BO368" s="7" t="str">
        <f t="shared" si="297"/>
        <v/>
      </c>
      <c r="BP368" s="7" t="str">
        <f t="shared" si="298"/>
        <v/>
      </c>
      <c r="BQ368" s="7" t="str">
        <f t="shared" si="299"/>
        <v/>
      </c>
      <c r="BR368" s="7" t="str">
        <f t="shared" si="300"/>
        <v/>
      </c>
      <c r="BS368" s="7" t="str">
        <f t="shared" si="301"/>
        <v/>
      </c>
      <c r="BT368" s="7" t="str">
        <f t="shared" si="302"/>
        <v/>
      </c>
      <c r="BU368" s="7" t="str">
        <f t="shared" si="303"/>
        <v/>
      </c>
      <c r="BV368" s="7" t="str">
        <f t="shared" si="304"/>
        <v/>
      </c>
      <c r="BW368" s="7" t="str">
        <f t="shared" si="279"/>
        <v/>
      </c>
      <c r="BX368" s="7" t="str">
        <f t="shared" si="305"/>
        <v/>
      </c>
      <c r="BY368" s="7" t="str">
        <f t="shared" si="306"/>
        <v/>
      </c>
      <c r="BZ368" s="7" t="str">
        <f t="shared" si="307"/>
        <v/>
      </c>
      <c r="CA368" s="7" t="str">
        <f t="shared" si="308"/>
        <v/>
      </c>
      <c r="CB368" s="54"/>
      <c r="CC368" s="13"/>
      <c r="CD368" s="13"/>
      <c r="CE368" s="13"/>
      <c r="CF368" s="13"/>
      <c r="CG368" s="13"/>
      <c r="CH368" s="13"/>
      <c r="CI368" s="13"/>
      <c r="CJ368" s="13"/>
      <c r="CL368" s="21"/>
    </row>
    <row r="369" spans="2:90" ht="16.5" thickBot="1" x14ac:dyDescent="0.3">
      <c r="B369" s="114"/>
      <c r="C369" s="114"/>
      <c r="D369" s="115"/>
      <c r="E369" s="117" t="str">
        <f t="shared" si="309"/>
        <v/>
      </c>
      <c r="F369" s="118" t="str">
        <f t="shared" si="310"/>
        <v/>
      </c>
      <c r="G369" s="22"/>
      <c r="H369" s="5" t="str">
        <f t="shared" si="280"/>
        <v/>
      </c>
      <c r="I369" s="6" t="str">
        <f t="shared" si="281"/>
        <v/>
      </c>
      <c r="J369" s="6" t="str">
        <f t="shared" si="282"/>
        <v/>
      </c>
      <c r="K369" s="23"/>
      <c r="L369" s="3" t="str">
        <f t="shared" si="311"/>
        <v/>
      </c>
      <c r="M369" s="2">
        <f>IF(OR(K369="Rota",K369="Desliza"),(IF((MAX(N$36:N368))&gt;F$17,(MAX(N$36:N368)),F$17)),N368)</f>
        <v>0</v>
      </c>
      <c r="N369" s="42"/>
      <c r="O369" s="2" t="str">
        <f t="shared" si="312"/>
        <v/>
      </c>
      <c r="P369" s="3" t="str">
        <f t="shared" si="313"/>
        <v/>
      </c>
      <c r="Q369" s="24"/>
      <c r="R369" s="24"/>
      <c r="S369" s="24"/>
      <c r="T369" s="132" t="str">
        <f t="shared" si="273"/>
        <v/>
      </c>
      <c r="U369" s="25"/>
      <c r="V369" s="25"/>
      <c r="W369" s="24"/>
      <c r="X369" s="26"/>
      <c r="Y369" s="25"/>
      <c r="Z369" s="25"/>
      <c r="AA369" s="3" t="str">
        <f t="shared" si="314"/>
        <v/>
      </c>
      <c r="AB369" s="24"/>
      <c r="AC369" s="26"/>
      <c r="AD369" s="25"/>
      <c r="AE369" s="54"/>
      <c r="AF369" s="54"/>
      <c r="AG369" s="54"/>
      <c r="AH369" s="54"/>
      <c r="AI369" s="54"/>
      <c r="AJ369" s="54"/>
      <c r="AK369" s="25"/>
      <c r="AL369" s="54" t="str">
        <f t="shared" si="274"/>
        <v/>
      </c>
      <c r="AM369" s="200" t="str">
        <f t="shared" si="275"/>
        <v/>
      </c>
      <c r="AN369" s="201" t="str">
        <f t="shared" si="276"/>
        <v/>
      </c>
      <c r="AO369" s="200" t="str">
        <f t="shared" si="283"/>
        <v/>
      </c>
      <c r="AP369" s="200" t="str">
        <f t="shared" si="277"/>
        <v/>
      </c>
      <c r="AQ369" s="200" t="str">
        <f t="shared" si="278"/>
        <v/>
      </c>
      <c r="AR369" s="200" t="str">
        <f t="shared" si="284"/>
        <v/>
      </c>
      <c r="AS369" s="200" t="str">
        <f t="shared" si="285"/>
        <v/>
      </c>
      <c r="AT369" s="200" t="str">
        <f t="shared" si="286"/>
        <v/>
      </c>
      <c r="AU369" s="200" t="str">
        <f t="shared" si="287"/>
        <v/>
      </c>
      <c r="AV369" s="54"/>
      <c r="AW369" s="200" t="str">
        <f t="shared" si="319"/>
        <v/>
      </c>
      <c r="AX369" s="201" t="str">
        <f t="shared" si="289"/>
        <v/>
      </c>
      <c r="AY369" s="7" t="str">
        <f t="shared" si="290"/>
        <v/>
      </c>
      <c r="AZ369" s="7" t="str">
        <f t="shared" si="291"/>
        <v/>
      </c>
      <c r="BA369" s="7" t="str">
        <f t="shared" si="292"/>
        <v/>
      </c>
      <c r="BB369" s="7" t="str">
        <f t="shared" si="315"/>
        <v/>
      </c>
      <c r="BC369" s="7" t="str">
        <f t="shared" si="316"/>
        <v/>
      </c>
      <c r="BD369" s="7" t="str">
        <f t="shared" si="317"/>
        <v/>
      </c>
      <c r="BE369" s="7" t="str">
        <f t="shared" si="318"/>
        <v/>
      </c>
      <c r="BF369" s="7" t="str">
        <f t="shared" si="271"/>
        <v/>
      </c>
      <c r="BG369" s="7" t="str">
        <f t="shared" si="272"/>
        <v/>
      </c>
      <c r="BH369" s="7" t="str">
        <f t="shared" si="320"/>
        <v/>
      </c>
      <c r="BI369" s="7" t="str">
        <f t="shared" si="321"/>
        <v/>
      </c>
      <c r="BJ369" s="7" t="str">
        <f t="shared" si="322"/>
        <v/>
      </c>
      <c r="BK369" s="7" t="str">
        <f t="shared" si="293"/>
        <v/>
      </c>
      <c r="BL369" s="7" t="str">
        <f t="shared" si="294"/>
        <v/>
      </c>
      <c r="BM369" s="7" t="str">
        <f t="shared" si="295"/>
        <v/>
      </c>
      <c r="BN369" s="7" t="str">
        <f t="shared" si="296"/>
        <v/>
      </c>
      <c r="BO369" s="7" t="str">
        <f t="shared" si="297"/>
        <v/>
      </c>
      <c r="BP369" s="7" t="str">
        <f t="shared" si="298"/>
        <v/>
      </c>
      <c r="BQ369" s="7" t="str">
        <f t="shared" si="299"/>
        <v/>
      </c>
      <c r="BR369" s="7" t="str">
        <f t="shared" si="300"/>
        <v/>
      </c>
      <c r="BS369" s="7" t="str">
        <f t="shared" si="301"/>
        <v/>
      </c>
      <c r="BT369" s="7" t="str">
        <f t="shared" si="302"/>
        <v/>
      </c>
      <c r="BU369" s="7" t="str">
        <f t="shared" si="303"/>
        <v/>
      </c>
      <c r="BV369" s="7" t="str">
        <f t="shared" si="304"/>
        <v/>
      </c>
      <c r="BW369" s="7" t="str">
        <f t="shared" si="279"/>
        <v/>
      </c>
      <c r="BX369" s="7" t="str">
        <f t="shared" si="305"/>
        <v/>
      </c>
      <c r="BY369" s="7" t="str">
        <f t="shared" si="306"/>
        <v/>
      </c>
      <c r="BZ369" s="7" t="str">
        <f t="shared" si="307"/>
        <v/>
      </c>
      <c r="CA369" s="7" t="str">
        <f t="shared" si="308"/>
        <v/>
      </c>
      <c r="CB369" s="54"/>
      <c r="CC369" s="13"/>
      <c r="CD369" s="13"/>
      <c r="CE369" s="13"/>
      <c r="CF369" s="13"/>
      <c r="CG369" s="13"/>
      <c r="CH369" s="13"/>
      <c r="CI369" s="13"/>
      <c r="CJ369" s="13"/>
      <c r="CL369" s="21"/>
    </row>
    <row r="370" spans="2:90" ht="16.5" thickBot="1" x14ac:dyDescent="0.3">
      <c r="B370" s="114"/>
      <c r="C370" s="114"/>
      <c r="D370" s="115"/>
      <c r="E370" s="117" t="str">
        <f t="shared" si="309"/>
        <v/>
      </c>
      <c r="F370" s="118" t="str">
        <f t="shared" si="310"/>
        <v/>
      </c>
      <c r="G370" s="22"/>
      <c r="H370" s="5" t="str">
        <f t="shared" si="280"/>
        <v/>
      </c>
      <c r="I370" s="6" t="str">
        <f t="shared" si="281"/>
        <v/>
      </c>
      <c r="J370" s="6" t="str">
        <f t="shared" si="282"/>
        <v/>
      </c>
      <c r="K370" s="23"/>
      <c r="L370" s="3" t="str">
        <f t="shared" si="311"/>
        <v/>
      </c>
      <c r="M370" s="2">
        <f>IF(OR(K370="Rota",K370="Desliza"),(IF((MAX(N$36:N369))&gt;F$17,(MAX(N$36:N369)),F$17)),N369)</f>
        <v>0</v>
      </c>
      <c r="N370" s="42"/>
      <c r="O370" s="2" t="str">
        <f t="shared" si="312"/>
        <v/>
      </c>
      <c r="P370" s="3" t="str">
        <f t="shared" si="313"/>
        <v/>
      </c>
      <c r="Q370" s="24"/>
      <c r="R370" s="24"/>
      <c r="S370" s="24"/>
      <c r="T370" s="132" t="str">
        <f t="shared" si="273"/>
        <v/>
      </c>
      <c r="U370" s="25"/>
      <c r="V370" s="25"/>
      <c r="W370" s="24"/>
      <c r="X370" s="26"/>
      <c r="Y370" s="25"/>
      <c r="Z370" s="25"/>
      <c r="AA370" s="3" t="str">
        <f t="shared" si="314"/>
        <v/>
      </c>
      <c r="AB370" s="24"/>
      <c r="AC370" s="26"/>
      <c r="AD370" s="25"/>
      <c r="AE370" s="54"/>
      <c r="AF370" s="54"/>
      <c r="AG370" s="54"/>
      <c r="AH370" s="54"/>
      <c r="AI370" s="54"/>
      <c r="AJ370" s="54"/>
      <c r="AK370" s="25"/>
      <c r="AL370" s="54" t="str">
        <f t="shared" si="274"/>
        <v/>
      </c>
      <c r="AM370" s="200" t="str">
        <f t="shared" si="275"/>
        <v/>
      </c>
      <c r="AN370" s="201" t="str">
        <f t="shared" si="276"/>
        <v/>
      </c>
      <c r="AO370" s="200" t="str">
        <f t="shared" si="283"/>
        <v/>
      </c>
      <c r="AP370" s="200" t="str">
        <f t="shared" si="277"/>
        <v/>
      </c>
      <c r="AQ370" s="200" t="str">
        <f t="shared" si="278"/>
        <v/>
      </c>
      <c r="AR370" s="200" t="str">
        <f t="shared" si="284"/>
        <v/>
      </c>
      <c r="AS370" s="200" t="str">
        <f t="shared" si="285"/>
        <v/>
      </c>
      <c r="AT370" s="200" t="str">
        <f t="shared" si="286"/>
        <v/>
      </c>
      <c r="AU370" s="200" t="str">
        <f t="shared" si="287"/>
        <v/>
      </c>
      <c r="AV370" s="54"/>
      <c r="AW370" s="200" t="str">
        <f t="shared" si="319"/>
        <v/>
      </c>
      <c r="AX370" s="201" t="str">
        <f t="shared" si="289"/>
        <v/>
      </c>
      <c r="AY370" s="7" t="str">
        <f t="shared" si="290"/>
        <v/>
      </c>
      <c r="AZ370" s="7" t="str">
        <f t="shared" si="291"/>
        <v/>
      </c>
      <c r="BA370" s="7" t="str">
        <f t="shared" si="292"/>
        <v/>
      </c>
      <c r="BB370" s="7" t="str">
        <f t="shared" si="315"/>
        <v/>
      </c>
      <c r="BC370" s="7" t="str">
        <f t="shared" si="316"/>
        <v/>
      </c>
      <c r="BD370" s="7" t="str">
        <f t="shared" si="317"/>
        <v/>
      </c>
      <c r="BE370" s="7" t="str">
        <f t="shared" si="318"/>
        <v/>
      </c>
      <c r="BF370" s="7" t="str">
        <f t="shared" si="271"/>
        <v/>
      </c>
      <c r="BG370" s="7" t="str">
        <f t="shared" si="272"/>
        <v/>
      </c>
      <c r="BH370" s="7" t="str">
        <f t="shared" si="320"/>
        <v/>
      </c>
      <c r="BI370" s="7" t="str">
        <f t="shared" si="321"/>
        <v/>
      </c>
      <c r="BJ370" s="7" t="str">
        <f t="shared" si="322"/>
        <v/>
      </c>
      <c r="BK370" s="7" t="str">
        <f t="shared" si="293"/>
        <v/>
      </c>
      <c r="BL370" s="7" t="str">
        <f t="shared" si="294"/>
        <v/>
      </c>
      <c r="BM370" s="7" t="str">
        <f t="shared" si="295"/>
        <v/>
      </c>
      <c r="BN370" s="7" t="str">
        <f t="shared" si="296"/>
        <v/>
      </c>
      <c r="BO370" s="7" t="str">
        <f t="shared" si="297"/>
        <v/>
      </c>
      <c r="BP370" s="7" t="str">
        <f t="shared" si="298"/>
        <v/>
      </c>
      <c r="BQ370" s="7" t="str">
        <f t="shared" si="299"/>
        <v/>
      </c>
      <c r="BR370" s="7" t="str">
        <f t="shared" si="300"/>
        <v/>
      </c>
      <c r="BS370" s="7" t="str">
        <f t="shared" si="301"/>
        <v/>
      </c>
      <c r="BT370" s="7" t="str">
        <f t="shared" si="302"/>
        <v/>
      </c>
      <c r="BU370" s="7" t="str">
        <f t="shared" si="303"/>
        <v/>
      </c>
      <c r="BV370" s="7" t="str">
        <f t="shared" si="304"/>
        <v/>
      </c>
      <c r="BW370" s="7" t="str">
        <f t="shared" si="279"/>
        <v/>
      </c>
      <c r="BX370" s="7" t="str">
        <f t="shared" si="305"/>
        <v/>
      </c>
      <c r="BY370" s="7" t="str">
        <f t="shared" si="306"/>
        <v/>
      </c>
      <c r="BZ370" s="7" t="str">
        <f t="shared" si="307"/>
        <v/>
      </c>
      <c r="CA370" s="7" t="str">
        <f t="shared" si="308"/>
        <v/>
      </c>
      <c r="CB370" s="54"/>
      <c r="CC370" s="13"/>
      <c r="CD370" s="13"/>
      <c r="CE370" s="13"/>
      <c r="CF370" s="13"/>
      <c r="CG370" s="13"/>
      <c r="CH370" s="13"/>
      <c r="CI370" s="13"/>
      <c r="CJ370" s="13"/>
      <c r="CL370" s="21"/>
    </row>
    <row r="371" spans="2:90" ht="16.5" thickBot="1" x14ac:dyDescent="0.3">
      <c r="B371" s="114"/>
      <c r="C371" s="114"/>
      <c r="D371" s="115"/>
      <c r="E371" s="117" t="str">
        <f t="shared" si="309"/>
        <v/>
      </c>
      <c r="F371" s="118" t="str">
        <f t="shared" si="310"/>
        <v/>
      </c>
      <c r="G371" s="22"/>
      <c r="H371" s="5" t="str">
        <f t="shared" si="280"/>
        <v/>
      </c>
      <c r="I371" s="6" t="str">
        <f t="shared" si="281"/>
        <v/>
      </c>
      <c r="J371" s="6" t="str">
        <f t="shared" si="282"/>
        <v/>
      </c>
      <c r="K371" s="23"/>
      <c r="L371" s="3" t="str">
        <f t="shared" si="311"/>
        <v/>
      </c>
      <c r="M371" s="2">
        <f>IF(OR(K371="Rota",K371="Desliza"),(IF((MAX(N$36:N370))&gt;F$17,(MAX(N$36:N370)),F$17)),N370)</f>
        <v>0</v>
      </c>
      <c r="N371" s="42"/>
      <c r="O371" s="2" t="str">
        <f t="shared" si="312"/>
        <v/>
      </c>
      <c r="P371" s="3" t="str">
        <f t="shared" si="313"/>
        <v/>
      </c>
      <c r="Q371" s="24"/>
      <c r="R371" s="24"/>
      <c r="S371" s="24"/>
      <c r="T371" s="132" t="str">
        <f t="shared" si="273"/>
        <v/>
      </c>
      <c r="U371" s="25"/>
      <c r="V371" s="25"/>
      <c r="W371" s="24"/>
      <c r="X371" s="26"/>
      <c r="Y371" s="25"/>
      <c r="Z371" s="25"/>
      <c r="AA371" s="3" t="str">
        <f t="shared" si="314"/>
        <v/>
      </c>
      <c r="AB371" s="24"/>
      <c r="AC371" s="26"/>
      <c r="AD371" s="25"/>
      <c r="AE371" s="54"/>
      <c r="AF371" s="54"/>
      <c r="AG371" s="54"/>
      <c r="AH371" s="54"/>
      <c r="AI371" s="54"/>
      <c r="AJ371" s="54"/>
      <c r="AK371" s="25"/>
      <c r="AL371" s="54" t="str">
        <f t="shared" si="274"/>
        <v/>
      </c>
      <c r="AM371" s="200" t="str">
        <f t="shared" si="275"/>
        <v/>
      </c>
      <c r="AN371" s="201" t="str">
        <f t="shared" si="276"/>
        <v/>
      </c>
      <c r="AO371" s="200" t="str">
        <f t="shared" si="283"/>
        <v/>
      </c>
      <c r="AP371" s="200" t="str">
        <f t="shared" si="277"/>
        <v/>
      </c>
      <c r="AQ371" s="200" t="str">
        <f t="shared" si="278"/>
        <v/>
      </c>
      <c r="AR371" s="200" t="str">
        <f t="shared" si="284"/>
        <v/>
      </c>
      <c r="AS371" s="200" t="str">
        <f t="shared" si="285"/>
        <v/>
      </c>
      <c r="AT371" s="200" t="str">
        <f t="shared" si="286"/>
        <v/>
      </c>
      <c r="AU371" s="200" t="str">
        <f t="shared" si="287"/>
        <v/>
      </c>
      <c r="AV371" s="54"/>
      <c r="AW371" s="200" t="str">
        <f t="shared" si="319"/>
        <v/>
      </c>
      <c r="AX371" s="201" t="str">
        <f t="shared" si="289"/>
        <v/>
      </c>
      <c r="AY371" s="7" t="str">
        <f t="shared" si="290"/>
        <v/>
      </c>
      <c r="AZ371" s="7" t="str">
        <f t="shared" si="291"/>
        <v/>
      </c>
      <c r="BA371" s="7" t="str">
        <f t="shared" si="292"/>
        <v/>
      </c>
      <c r="BB371" s="7" t="str">
        <f t="shared" si="315"/>
        <v/>
      </c>
      <c r="BC371" s="7" t="str">
        <f t="shared" si="316"/>
        <v/>
      </c>
      <c r="BD371" s="7" t="str">
        <f t="shared" si="317"/>
        <v/>
      </c>
      <c r="BE371" s="7" t="str">
        <f t="shared" si="318"/>
        <v/>
      </c>
      <c r="BF371" s="7" t="str">
        <f t="shared" si="271"/>
        <v/>
      </c>
      <c r="BG371" s="7" t="str">
        <f t="shared" si="272"/>
        <v/>
      </c>
      <c r="BH371" s="7" t="str">
        <f t="shared" si="320"/>
        <v/>
      </c>
      <c r="BI371" s="7" t="str">
        <f t="shared" si="321"/>
        <v/>
      </c>
      <c r="BJ371" s="7" t="str">
        <f t="shared" si="322"/>
        <v/>
      </c>
      <c r="BK371" s="7" t="str">
        <f t="shared" si="293"/>
        <v/>
      </c>
      <c r="BL371" s="7" t="str">
        <f t="shared" si="294"/>
        <v/>
      </c>
      <c r="BM371" s="7" t="str">
        <f t="shared" si="295"/>
        <v/>
      </c>
      <c r="BN371" s="7" t="str">
        <f t="shared" si="296"/>
        <v/>
      </c>
      <c r="BO371" s="7" t="str">
        <f t="shared" si="297"/>
        <v/>
      </c>
      <c r="BP371" s="7" t="str">
        <f t="shared" si="298"/>
        <v/>
      </c>
      <c r="BQ371" s="7" t="str">
        <f t="shared" si="299"/>
        <v/>
      </c>
      <c r="BR371" s="7" t="str">
        <f t="shared" si="300"/>
        <v/>
      </c>
      <c r="BS371" s="7" t="str">
        <f t="shared" si="301"/>
        <v/>
      </c>
      <c r="BT371" s="7" t="str">
        <f t="shared" si="302"/>
        <v/>
      </c>
      <c r="BU371" s="7" t="str">
        <f t="shared" si="303"/>
        <v/>
      </c>
      <c r="BV371" s="7" t="str">
        <f t="shared" si="304"/>
        <v/>
      </c>
      <c r="BW371" s="7" t="str">
        <f t="shared" si="279"/>
        <v/>
      </c>
      <c r="BX371" s="7" t="str">
        <f t="shared" si="305"/>
        <v/>
      </c>
      <c r="BY371" s="7" t="str">
        <f t="shared" si="306"/>
        <v/>
      </c>
      <c r="BZ371" s="7" t="str">
        <f t="shared" si="307"/>
        <v/>
      </c>
      <c r="CA371" s="7" t="str">
        <f t="shared" si="308"/>
        <v/>
      </c>
      <c r="CB371" s="54"/>
      <c r="CC371" s="13"/>
      <c r="CD371" s="13"/>
      <c r="CE371" s="13"/>
      <c r="CF371" s="13"/>
      <c r="CG371" s="13"/>
      <c r="CH371" s="13"/>
      <c r="CI371" s="13"/>
      <c r="CJ371" s="13"/>
      <c r="CL371" s="21"/>
    </row>
    <row r="372" spans="2:90" ht="16.5" thickBot="1" x14ac:dyDescent="0.3">
      <c r="B372" s="114"/>
      <c r="C372" s="114"/>
      <c r="D372" s="115"/>
      <c r="E372" s="117" t="str">
        <f t="shared" si="309"/>
        <v/>
      </c>
      <c r="F372" s="118" t="str">
        <f t="shared" si="310"/>
        <v/>
      </c>
      <c r="G372" s="22"/>
      <c r="H372" s="5" t="str">
        <f t="shared" si="280"/>
        <v/>
      </c>
      <c r="I372" s="6" t="str">
        <f t="shared" si="281"/>
        <v/>
      </c>
      <c r="J372" s="6" t="str">
        <f t="shared" si="282"/>
        <v/>
      </c>
      <c r="K372" s="23"/>
      <c r="L372" s="3" t="str">
        <f t="shared" si="311"/>
        <v/>
      </c>
      <c r="M372" s="2">
        <f>IF(OR(K372="Rota",K372="Desliza"),(IF((MAX(N$36:N371))&gt;F$17,(MAX(N$36:N371)),F$17)),N371)</f>
        <v>0</v>
      </c>
      <c r="N372" s="42"/>
      <c r="O372" s="2" t="str">
        <f t="shared" si="312"/>
        <v/>
      </c>
      <c r="P372" s="3" t="str">
        <f t="shared" si="313"/>
        <v/>
      </c>
      <c r="Q372" s="24"/>
      <c r="R372" s="24"/>
      <c r="S372" s="24"/>
      <c r="T372" s="132" t="str">
        <f t="shared" si="273"/>
        <v/>
      </c>
      <c r="U372" s="25"/>
      <c r="V372" s="25"/>
      <c r="W372" s="24"/>
      <c r="X372" s="26"/>
      <c r="Y372" s="25"/>
      <c r="Z372" s="25"/>
      <c r="AA372" s="3" t="str">
        <f t="shared" si="314"/>
        <v/>
      </c>
      <c r="AB372" s="24"/>
      <c r="AC372" s="26"/>
      <c r="AD372" s="25"/>
      <c r="AE372" s="54"/>
      <c r="AF372" s="54"/>
      <c r="AG372" s="54"/>
      <c r="AH372" s="54"/>
      <c r="AI372" s="54"/>
      <c r="AJ372" s="54"/>
      <c r="AK372" s="25"/>
      <c r="AL372" s="54" t="str">
        <f t="shared" si="274"/>
        <v/>
      </c>
      <c r="AM372" s="200" t="str">
        <f t="shared" si="275"/>
        <v/>
      </c>
      <c r="AN372" s="201" t="str">
        <f t="shared" si="276"/>
        <v/>
      </c>
      <c r="AO372" s="200" t="str">
        <f t="shared" si="283"/>
        <v/>
      </c>
      <c r="AP372" s="200" t="str">
        <f t="shared" si="277"/>
        <v/>
      </c>
      <c r="AQ372" s="200" t="str">
        <f t="shared" si="278"/>
        <v/>
      </c>
      <c r="AR372" s="200" t="str">
        <f t="shared" si="284"/>
        <v/>
      </c>
      <c r="AS372" s="200" t="str">
        <f t="shared" si="285"/>
        <v/>
      </c>
      <c r="AT372" s="200" t="str">
        <f t="shared" si="286"/>
        <v/>
      </c>
      <c r="AU372" s="200" t="str">
        <f t="shared" si="287"/>
        <v/>
      </c>
      <c r="AV372" s="54"/>
      <c r="AW372" s="200" t="str">
        <f t="shared" si="319"/>
        <v/>
      </c>
      <c r="AX372" s="201" t="str">
        <f t="shared" si="289"/>
        <v/>
      </c>
      <c r="AY372" s="7" t="str">
        <f t="shared" si="290"/>
        <v/>
      </c>
      <c r="AZ372" s="7" t="str">
        <f t="shared" si="291"/>
        <v/>
      </c>
      <c r="BA372" s="7" t="str">
        <f t="shared" si="292"/>
        <v/>
      </c>
      <c r="BB372" s="7" t="str">
        <f t="shared" si="315"/>
        <v/>
      </c>
      <c r="BC372" s="7" t="str">
        <f t="shared" si="316"/>
        <v/>
      </c>
      <c r="BD372" s="7" t="str">
        <f t="shared" si="317"/>
        <v/>
      </c>
      <c r="BE372" s="7" t="str">
        <f t="shared" si="318"/>
        <v/>
      </c>
      <c r="BF372" s="7" t="str">
        <f t="shared" si="271"/>
        <v/>
      </c>
      <c r="BG372" s="7" t="str">
        <f t="shared" si="272"/>
        <v/>
      </c>
      <c r="BH372" s="7" t="str">
        <f t="shared" si="320"/>
        <v/>
      </c>
      <c r="BI372" s="7" t="str">
        <f t="shared" si="321"/>
        <v/>
      </c>
      <c r="BJ372" s="7" t="str">
        <f t="shared" si="322"/>
        <v/>
      </c>
      <c r="BK372" s="7" t="str">
        <f t="shared" si="293"/>
        <v/>
      </c>
      <c r="BL372" s="7" t="str">
        <f t="shared" si="294"/>
        <v/>
      </c>
      <c r="BM372" s="7" t="str">
        <f t="shared" si="295"/>
        <v/>
      </c>
      <c r="BN372" s="7" t="str">
        <f t="shared" si="296"/>
        <v/>
      </c>
      <c r="BO372" s="7" t="str">
        <f t="shared" si="297"/>
        <v/>
      </c>
      <c r="BP372" s="7" t="str">
        <f t="shared" si="298"/>
        <v/>
      </c>
      <c r="BQ372" s="7" t="str">
        <f t="shared" si="299"/>
        <v/>
      </c>
      <c r="BR372" s="7" t="str">
        <f t="shared" si="300"/>
        <v/>
      </c>
      <c r="BS372" s="7" t="str">
        <f t="shared" si="301"/>
        <v/>
      </c>
      <c r="BT372" s="7" t="str">
        <f t="shared" si="302"/>
        <v/>
      </c>
      <c r="BU372" s="7" t="str">
        <f t="shared" si="303"/>
        <v/>
      </c>
      <c r="BV372" s="7" t="str">
        <f t="shared" si="304"/>
        <v/>
      </c>
      <c r="BW372" s="7" t="str">
        <f t="shared" si="279"/>
        <v/>
      </c>
      <c r="BX372" s="7" t="str">
        <f t="shared" si="305"/>
        <v/>
      </c>
      <c r="BY372" s="7" t="str">
        <f t="shared" si="306"/>
        <v/>
      </c>
      <c r="BZ372" s="7" t="str">
        <f t="shared" si="307"/>
        <v/>
      </c>
      <c r="CA372" s="7" t="str">
        <f t="shared" si="308"/>
        <v/>
      </c>
      <c r="CB372" s="54"/>
      <c r="CC372" s="13"/>
      <c r="CD372" s="13"/>
      <c r="CE372" s="13"/>
      <c r="CF372" s="13"/>
      <c r="CG372" s="13"/>
      <c r="CH372" s="13"/>
      <c r="CI372" s="13"/>
      <c r="CJ372" s="13"/>
      <c r="CL372" s="21"/>
    </row>
    <row r="373" spans="2:90" ht="16.5" thickBot="1" x14ac:dyDescent="0.3">
      <c r="B373" s="114"/>
      <c r="C373" s="114"/>
      <c r="D373" s="115"/>
      <c r="E373" s="117" t="str">
        <f t="shared" si="309"/>
        <v/>
      </c>
      <c r="F373" s="118" t="str">
        <f t="shared" si="310"/>
        <v/>
      </c>
      <c r="G373" s="22"/>
      <c r="H373" s="5" t="str">
        <f t="shared" si="280"/>
        <v/>
      </c>
      <c r="I373" s="6" t="str">
        <f t="shared" si="281"/>
        <v/>
      </c>
      <c r="J373" s="6" t="str">
        <f t="shared" si="282"/>
        <v/>
      </c>
      <c r="K373" s="23"/>
      <c r="L373" s="3" t="str">
        <f t="shared" si="311"/>
        <v/>
      </c>
      <c r="M373" s="2">
        <f>IF(OR(K373="Rota",K373="Desliza"),(IF((MAX(N$36:N372))&gt;F$17,(MAX(N$36:N372)),F$17)),N372)</f>
        <v>0</v>
      </c>
      <c r="N373" s="42"/>
      <c r="O373" s="2" t="str">
        <f t="shared" si="312"/>
        <v/>
      </c>
      <c r="P373" s="3" t="str">
        <f t="shared" si="313"/>
        <v/>
      </c>
      <c r="Q373" s="24"/>
      <c r="R373" s="24"/>
      <c r="S373" s="24"/>
      <c r="T373" s="132" t="str">
        <f t="shared" si="273"/>
        <v/>
      </c>
      <c r="U373" s="25"/>
      <c r="V373" s="25"/>
      <c r="W373" s="24"/>
      <c r="X373" s="26"/>
      <c r="Y373" s="25"/>
      <c r="Z373" s="25"/>
      <c r="AA373" s="3" t="str">
        <f t="shared" si="314"/>
        <v/>
      </c>
      <c r="AB373" s="24"/>
      <c r="AC373" s="26"/>
      <c r="AD373" s="25"/>
      <c r="AE373" s="54"/>
      <c r="AF373" s="54"/>
      <c r="AG373" s="54"/>
      <c r="AH373" s="54"/>
      <c r="AI373" s="54"/>
      <c r="AJ373" s="54"/>
      <c r="AK373" s="25"/>
      <c r="AL373" s="54" t="str">
        <f t="shared" si="274"/>
        <v/>
      </c>
      <c r="AM373" s="200" t="str">
        <f t="shared" si="275"/>
        <v/>
      </c>
      <c r="AN373" s="201" t="str">
        <f t="shared" si="276"/>
        <v/>
      </c>
      <c r="AO373" s="200" t="str">
        <f t="shared" si="283"/>
        <v/>
      </c>
      <c r="AP373" s="200" t="str">
        <f t="shared" si="277"/>
        <v/>
      </c>
      <c r="AQ373" s="200" t="str">
        <f t="shared" si="278"/>
        <v/>
      </c>
      <c r="AR373" s="200" t="str">
        <f t="shared" si="284"/>
        <v/>
      </c>
      <c r="AS373" s="200" t="str">
        <f t="shared" si="285"/>
        <v/>
      </c>
      <c r="AT373" s="200" t="str">
        <f t="shared" si="286"/>
        <v/>
      </c>
      <c r="AU373" s="200" t="str">
        <f t="shared" si="287"/>
        <v/>
      </c>
      <c r="AV373" s="54"/>
      <c r="AW373" s="200" t="str">
        <f t="shared" si="319"/>
        <v/>
      </c>
      <c r="AX373" s="201" t="str">
        <f t="shared" si="289"/>
        <v/>
      </c>
      <c r="AY373" s="7" t="str">
        <f t="shared" si="290"/>
        <v/>
      </c>
      <c r="AZ373" s="7" t="str">
        <f t="shared" si="291"/>
        <v/>
      </c>
      <c r="BA373" s="7" t="str">
        <f t="shared" si="292"/>
        <v/>
      </c>
      <c r="BB373" s="7" t="str">
        <f t="shared" si="315"/>
        <v/>
      </c>
      <c r="BC373" s="7" t="str">
        <f t="shared" si="316"/>
        <v/>
      </c>
      <c r="BD373" s="7" t="str">
        <f t="shared" si="317"/>
        <v/>
      </c>
      <c r="BE373" s="7" t="str">
        <f t="shared" si="318"/>
        <v/>
      </c>
      <c r="BF373" s="7" t="str">
        <f t="shared" si="271"/>
        <v/>
      </c>
      <c r="BG373" s="7" t="str">
        <f t="shared" si="272"/>
        <v/>
      </c>
      <c r="BH373" s="7" t="str">
        <f t="shared" si="320"/>
        <v/>
      </c>
      <c r="BI373" s="7" t="str">
        <f t="shared" si="321"/>
        <v/>
      </c>
      <c r="BJ373" s="7" t="str">
        <f t="shared" si="322"/>
        <v/>
      </c>
      <c r="BK373" s="7" t="str">
        <f t="shared" si="293"/>
        <v/>
      </c>
      <c r="BL373" s="7" t="str">
        <f t="shared" si="294"/>
        <v/>
      </c>
      <c r="BM373" s="7" t="str">
        <f t="shared" si="295"/>
        <v/>
      </c>
      <c r="BN373" s="7" t="str">
        <f t="shared" si="296"/>
        <v/>
      </c>
      <c r="BO373" s="7" t="str">
        <f t="shared" si="297"/>
        <v/>
      </c>
      <c r="BP373" s="7" t="str">
        <f t="shared" si="298"/>
        <v/>
      </c>
      <c r="BQ373" s="7" t="str">
        <f t="shared" si="299"/>
        <v/>
      </c>
      <c r="BR373" s="7" t="str">
        <f t="shared" si="300"/>
        <v/>
      </c>
      <c r="BS373" s="7" t="str">
        <f t="shared" si="301"/>
        <v/>
      </c>
      <c r="BT373" s="7" t="str">
        <f t="shared" si="302"/>
        <v/>
      </c>
      <c r="BU373" s="7" t="str">
        <f t="shared" si="303"/>
        <v/>
      </c>
      <c r="BV373" s="7" t="str">
        <f t="shared" si="304"/>
        <v/>
      </c>
      <c r="BW373" s="7" t="str">
        <f t="shared" si="279"/>
        <v/>
      </c>
      <c r="BX373" s="7" t="str">
        <f t="shared" si="305"/>
        <v/>
      </c>
      <c r="BY373" s="7" t="str">
        <f t="shared" si="306"/>
        <v/>
      </c>
      <c r="BZ373" s="7" t="str">
        <f t="shared" si="307"/>
        <v/>
      </c>
      <c r="CA373" s="7" t="str">
        <f t="shared" si="308"/>
        <v/>
      </c>
      <c r="CB373" s="54"/>
      <c r="CC373" s="13"/>
      <c r="CD373" s="13"/>
      <c r="CE373" s="13"/>
      <c r="CF373" s="13"/>
      <c r="CG373" s="13"/>
      <c r="CH373" s="13"/>
      <c r="CI373" s="13"/>
      <c r="CJ373" s="13"/>
      <c r="CL373" s="21"/>
    </row>
    <row r="374" spans="2:90" ht="16.5" thickBot="1" x14ac:dyDescent="0.3">
      <c r="B374" s="114"/>
      <c r="C374" s="114"/>
      <c r="D374" s="115"/>
      <c r="E374" s="117" t="str">
        <f t="shared" si="309"/>
        <v/>
      </c>
      <c r="F374" s="118" t="str">
        <f t="shared" si="310"/>
        <v/>
      </c>
      <c r="G374" s="22"/>
      <c r="H374" s="5" t="str">
        <f t="shared" si="280"/>
        <v/>
      </c>
      <c r="I374" s="6" t="str">
        <f t="shared" si="281"/>
        <v/>
      </c>
      <c r="J374" s="6" t="str">
        <f t="shared" si="282"/>
        <v/>
      </c>
      <c r="K374" s="23"/>
      <c r="L374" s="3" t="str">
        <f t="shared" si="311"/>
        <v/>
      </c>
      <c r="M374" s="2">
        <f>IF(OR(K374="Rota",K374="Desliza"),(IF((MAX(N$36:N373))&gt;F$17,(MAX(N$36:N373)),F$17)),N373)</f>
        <v>0</v>
      </c>
      <c r="N374" s="42"/>
      <c r="O374" s="2" t="str">
        <f t="shared" si="312"/>
        <v/>
      </c>
      <c r="P374" s="3" t="str">
        <f t="shared" si="313"/>
        <v/>
      </c>
      <c r="Q374" s="24"/>
      <c r="R374" s="24"/>
      <c r="S374" s="24"/>
      <c r="T374" s="132" t="str">
        <f t="shared" si="273"/>
        <v/>
      </c>
      <c r="U374" s="25"/>
      <c r="V374" s="25"/>
      <c r="W374" s="24"/>
      <c r="X374" s="26"/>
      <c r="Y374" s="25"/>
      <c r="Z374" s="25"/>
      <c r="AA374" s="3" t="str">
        <f t="shared" si="314"/>
        <v/>
      </c>
      <c r="AB374" s="24"/>
      <c r="AC374" s="26"/>
      <c r="AD374" s="25"/>
      <c r="AE374" s="54"/>
      <c r="AF374" s="54"/>
      <c r="AG374" s="54"/>
      <c r="AH374" s="54"/>
      <c r="AI374" s="54"/>
      <c r="AJ374" s="54"/>
      <c r="AK374" s="25"/>
      <c r="AL374" s="54" t="str">
        <f t="shared" si="274"/>
        <v/>
      </c>
      <c r="AM374" s="200" t="str">
        <f t="shared" si="275"/>
        <v/>
      </c>
      <c r="AN374" s="201" t="str">
        <f t="shared" si="276"/>
        <v/>
      </c>
      <c r="AO374" s="200" t="str">
        <f t="shared" si="283"/>
        <v/>
      </c>
      <c r="AP374" s="200" t="str">
        <f t="shared" si="277"/>
        <v/>
      </c>
      <c r="AQ374" s="200" t="str">
        <f t="shared" si="278"/>
        <v/>
      </c>
      <c r="AR374" s="200" t="str">
        <f t="shared" si="284"/>
        <v/>
      </c>
      <c r="AS374" s="200" t="str">
        <f t="shared" si="285"/>
        <v/>
      </c>
      <c r="AT374" s="200" t="str">
        <f t="shared" si="286"/>
        <v/>
      </c>
      <c r="AU374" s="200" t="str">
        <f t="shared" si="287"/>
        <v/>
      </c>
      <c r="AV374" s="54"/>
      <c r="AW374" s="200" t="str">
        <f t="shared" si="319"/>
        <v/>
      </c>
      <c r="AX374" s="201" t="str">
        <f t="shared" si="289"/>
        <v/>
      </c>
      <c r="AY374" s="7" t="str">
        <f t="shared" si="290"/>
        <v/>
      </c>
      <c r="AZ374" s="7" t="str">
        <f t="shared" si="291"/>
        <v/>
      </c>
      <c r="BA374" s="7" t="str">
        <f t="shared" si="292"/>
        <v/>
      </c>
      <c r="BB374" s="7" t="str">
        <f t="shared" si="315"/>
        <v/>
      </c>
      <c r="BC374" s="7" t="str">
        <f t="shared" si="316"/>
        <v/>
      </c>
      <c r="BD374" s="7" t="str">
        <f t="shared" si="317"/>
        <v/>
      </c>
      <c r="BE374" s="7" t="str">
        <f t="shared" si="318"/>
        <v/>
      </c>
      <c r="BF374" s="7" t="str">
        <f t="shared" si="271"/>
        <v/>
      </c>
      <c r="BG374" s="7" t="str">
        <f t="shared" si="272"/>
        <v/>
      </c>
      <c r="BH374" s="7" t="str">
        <f t="shared" si="320"/>
        <v/>
      </c>
      <c r="BI374" s="7" t="str">
        <f t="shared" si="321"/>
        <v/>
      </c>
      <c r="BJ374" s="7" t="str">
        <f t="shared" si="322"/>
        <v/>
      </c>
      <c r="BK374" s="7" t="str">
        <f t="shared" si="293"/>
        <v/>
      </c>
      <c r="BL374" s="7" t="str">
        <f t="shared" si="294"/>
        <v/>
      </c>
      <c r="BM374" s="7" t="str">
        <f t="shared" si="295"/>
        <v/>
      </c>
      <c r="BN374" s="7" t="str">
        <f t="shared" si="296"/>
        <v/>
      </c>
      <c r="BO374" s="7" t="str">
        <f t="shared" si="297"/>
        <v/>
      </c>
      <c r="BP374" s="7" t="str">
        <f t="shared" si="298"/>
        <v/>
      </c>
      <c r="BQ374" s="7" t="str">
        <f t="shared" si="299"/>
        <v/>
      </c>
      <c r="BR374" s="7" t="str">
        <f t="shared" si="300"/>
        <v/>
      </c>
      <c r="BS374" s="7" t="str">
        <f t="shared" si="301"/>
        <v/>
      </c>
      <c r="BT374" s="7" t="str">
        <f t="shared" si="302"/>
        <v/>
      </c>
      <c r="BU374" s="7" t="str">
        <f t="shared" si="303"/>
        <v/>
      </c>
      <c r="BV374" s="7" t="str">
        <f t="shared" si="304"/>
        <v/>
      </c>
      <c r="BW374" s="7" t="str">
        <f t="shared" si="279"/>
        <v/>
      </c>
      <c r="BX374" s="7" t="str">
        <f t="shared" si="305"/>
        <v/>
      </c>
      <c r="BY374" s="7" t="str">
        <f t="shared" si="306"/>
        <v/>
      </c>
      <c r="BZ374" s="7" t="str">
        <f t="shared" si="307"/>
        <v/>
      </c>
      <c r="CA374" s="7" t="str">
        <f t="shared" si="308"/>
        <v/>
      </c>
      <c r="CB374" s="54"/>
      <c r="CC374" s="13"/>
      <c r="CD374" s="13"/>
      <c r="CE374" s="13"/>
      <c r="CF374" s="13"/>
      <c r="CG374" s="13"/>
      <c r="CH374" s="13"/>
      <c r="CI374" s="13"/>
      <c r="CJ374" s="13"/>
      <c r="CL374" s="21"/>
    </row>
    <row r="375" spans="2:90" ht="16.5" thickBot="1" x14ac:dyDescent="0.3">
      <c r="B375" s="114"/>
      <c r="C375" s="114"/>
      <c r="D375" s="115"/>
      <c r="E375" s="117" t="str">
        <f t="shared" si="309"/>
        <v/>
      </c>
      <c r="F375" s="118" t="str">
        <f t="shared" si="310"/>
        <v/>
      </c>
      <c r="G375" s="22"/>
      <c r="H375" s="5" t="str">
        <f t="shared" si="280"/>
        <v/>
      </c>
      <c r="I375" s="6" t="str">
        <f t="shared" si="281"/>
        <v/>
      </c>
      <c r="J375" s="6" t="str">
        <f t="shared" si="282"/>
        <v/>
      </c>
      <c r="K375" s="23"/>
      <c r="L375" s="3" t="str">
        <f t="shared" si="311"/>
        <v/>
      </c>
      <c r="M375" s="2">
        <f>IF(OR(K375="Rota",K375="Desliza"),(IF((MAX(N$36:N374))&gt;F$17,(MAX(N$36:N374)),F$17)),N374)</f>
        <v>0</v>
      </c>
      <c r="N375" s="42"/>
      <c r="O375" s="2" t="str">
        <f t="shared" si="312"/>
        <v/>
      </c>
      <c r="P375" s="3" t="str">
        <f t="shared" si="313"/>
        <v/>
      </c>
      <c r="Q375" s="24"/>
      <c r="R375" s="24"/>
      <c r="S375" s="24"/>
      <c r="T375" s="132" t="str">
        <f t="shared" si="273"/>
        <v/>
      </c>
      <c r="U375" s="25"/>
      <c r="V375" s="25"/>
      <c r="W375" s="24"/>
      <c r="X375" s="26"/>
      <c r="Y375" s="25"/>
      <c r="Z375" s="25"/>
      <c r="AA375" s="3" t="str">
        <f t="shared" si="314"/>
        <v/>
      </c>
      <c r="AB375" s="24"/>
      <c r="AC375" s="26"/>
      <c r="AD375" s="25"/>
      <c r="AE375" s="54"/>
      <c r="AF375" s="54"/>
      <c r="AG375" s="54"/>
      <c r="AH375" s="54"/>
      <c r="AI375" s="54"/>
      <c r="AJ375" s="54"/>
      <c r="AK375" s="25"/>
      <c r="AL375" s="54" t="str">
        <f t="shared" si="274"/>
        <v/>
      </c>
      <c r="AM375" s="200" t="str">
        <f t="shared" si="275"/>
        <v/>
      </c>
      <c r="AN375" s="201" t="str">
        <f t="shared" si="276"/>
        <v/>
      </c>
      <c r="AO375" s="200" t="str">
        <f t="shared" si="283"/>
        <v/>
      </c>
      <c r="AP375" s="200" t="str">
        <f t="shared" si="277"/>
        <v/>
      </c>
      <c r="AQ375" s="200" t="str">
        <f t="shared" si="278"/>
        <v/>
      </c>
      <c r="AR375" s="200" t="str">
        <f t="shared" si="284"/>
        <v/>
      </c>
      <c r="AS375" s="200" t="str">
        <f t="shared" si="285"/>
        <v/>
      </c>
      <c r="AT375" s="200" t="str">
        <f t="shared" si="286"/>
        <v/>
      </c>
      <c r="AU375" s="200" t="str">
        <f t="shared" si="287"/>
        <v/>
      </c>
      <c r="AV375" s="54"/>
      <c r="AW375" s="200" t="str">
        <f t="shared" si="319"/>
        <v/>
      </c>
      <c r="AX375" s="201" t="str">
        <f t="shared" si="289"/>
        <v/>
      </c>
      <c r="AY375" s="7" t="str">
        <f t="shared" si="290"/>
        <v/>
      </c>
      <c r="AZ375" s="7" t="str">
        <f t="shared" si="291"/>
        <v/>
      </c>
      <c r="BA375" s="7" t="str">
        <f t="shared" si="292"/>
        <v/>
      </c>
      <c r="BB375" s="7" t="str">
        <f t="shared" si="315"/>
        <v/>
      </c>
      <c r="BC375" s="7" t="str">
        <f t="shared" si="316"/>
        <v/>
      </c>
      <c r="BD375" s="7" t="str">
        <f t="shared" si="317"/>
        <v/>
      </c>
      <c r="BE375" s="7" t="str">
        <f t="shared" si="318"/>
        <v/>
      </c>
      <c r="BF375" s="7" t="str">
        <f t="shared" si="271"/>
        <v/>
      </c>
      <c r="BG375" s="7" t="str">
        <f t="shared" si="272"/>
        <v/>
      </c>
      <c r="BH375" s="7" t="str">
        <f t="shared" si="320"/>
        <v/>
      </c>
      <c r="BI375" s="7" t="str">
        <f t="shared" si="321"/>
        <v/>
      </c>
      <c r="BJ375" s="7" t="str">
        <f t="shared" si="322"/>
        <v/>
      </c>
      <c r="BK375" s="7" t="str">
        <f t="shared" si="293"/>
        <v/>
      </c>
      <c r="BL375" s="7" t="str">
        <f t="shared" si="294"/>
        <v/>
      </c>
      <c r="BM375" s="7" t="str">
        <f t="shared" si="295"/>
        <v/>
      </c>
      <c r="BN375" s="7" t="str">
        <f t="shared" si="296"/>
        <v/>
      </c>
      <c r="BO375" s="7" t="str">
        <f t="shared" si="297"/>
        <v/>
      </c>
      <c r="BP375" s="7" t="str">
        <f t="shared" si="298"/>
        <v/>
      </c>
      <c r="BQ375" s="7" t="str">
        <f t="shared" si="299"/>
        <v/>
      </c>
      <c r="BR375" s="7" t="str">
        <f t="shared" si="300"/>
        <v/>
      </c>
      <c r="BS375" s="7" t="str">
        <f t="shared" si="301"/>
        <v/>
      </c>
      <c r="BT375" s="7" t="str">
        <f t="shared" si="302"/>
        <v/>
      </c>
      <c r="BU375" s="7" t="str">
        <f t="shared" si="303"/>
        <v/>
      </c>
      <c r="BV375" s="7" t="str">
        <f t="shared" si="304"/>
        <v/>
      </c>
      <c r="BW375" s="7" t="str">
        <f t="shared" si="279"/>
        <v/>
      </c>
      <c r="BX375" s="7" t="str">
        <f t="shared" si="305"/>
        <v/>
      </c>
      <c r="BY375" s="7" t="str">
        <f t="shared" si="306"/>
        <v/>
      </c>
      <c r="BZ375" s="7" t="str">
        <f t="shared" si="307"/>
        <v/>
      </c>
      <c r="CA375" s="7" t="str">
        <f t="shared" si="308"/>
        <v/>
      </c>
      <c r="CB375" s="54"/>
      <c r="CC375" s="13"/>
      <c r="CD375" s="13"/>
      <c r="CE375" s="13"/>
      <c r="CF375" s="13"/>
      <c r="CG375" s="13"/>
      <c r="CH375" s="13"/>
      <c r="CI375" s="13"/>
      <c r="CJ375" s="13"/>
      <c r="CL375" s="21"/>
    </row>
    <row r="376" spans="2:90" ht="16.5" thickBot="1" x14ac:dyDescent="0.3">
      <c r="B376" s="114"/>
      <c r="C376" s="114"/>
      <c r="D376" s="115"/>
      <c r="E376" s="117" t="str">
        <f t="shared" si="309"/>
        <v/>
      </c>
      <c r="F376" s="118" t="str">
        <f t="shared" si="310"/>
        <v/>
      </c>
      <c r="G376" s="22"/>
      <c r="H376" s="5" t="str">
        <f t="shared" si="280"/>
        <v/>
      </c>
      <c r="I376" s="6" t="str">
        <f t="shared" si="281"/>
        <v/>
      </c>
      <c r="J376" s="6" t="str">
        <f t="shared" si="282"/>
        <v/>
      </c>
      <c r="K376" s="23"/>
      <c r="L376" s="3" t="str">
        <f t="shared" si="311"/>
        <v/>
      </c>
      <c r="M376" s="2">
        <f>IF(OR(K376="Rota",K376="Desliza"),(IF((MAX(N$36:N375))&gt;F$17,(MAX(N$36:N375)),F$17)),N375)</f>
        <v>0</v>
      </c>
      <c r="N376" s="42"/>
      <c r="O376" s="2" t="str">
        <f t="shared" si="312"/>
        <v/>
      </c>
      <c r="P376" s="3" t="str">
        <f t="shared" si="313"/>
        <v/>
      </c>
      <c r="Q376" s="24"/>
      <c r="R376" s="24"/>
      <c r="S376" s="24"/>
      <c r="T376" s="132" t="str">
        <f t="shared" si="273"/>
        <v/>
      </c>
      <c r="U376" s="25"/>
      <c r="V376" s="25"/>
      <c r="W376" s="24"/>
      <c r="X376" s="26"/>
      <c r="Y376" s="25"/>
      <c r="Z376" s="25"/>
      <c r="AA376" s="3" t="str">
        <f t="shared" si="314"/>
        <v/>
      </c>
      <c r="AB376" s="24"/>
      <c r="AC376" s="26"/>
      <c r="AD376" s="25"/>
      <c r="AE376" s="54"/>
      <c r="AF376" s="54"/>
      <c r="AG376" s="54"/>
      <c r="AH376" s="54"/>
      <c r="AI376" s="54"/>
      <c r="AJ376" s="54"/>
      <c r="AK376" s="25"/>
      <c r="AL376" s="54" t="str">
        <f t="shared" si="274"/>
        <v/>
      </c>
      <c r="AM376" s="200" t="str">
        <f t="shared" si="275"/>
        <v/>
      </c>
      <c r="AN376" s="201" t="str">
        <f t="shared" si="276"/>
        <v/>
      </c>
      <c r="AO376" s="200" t="str">
        <f t="shared" si="283"/>
        <v/>
      </c>
      <c r="AP376" s="200" t="str">
        <f t="shared" si="277"/>
        <v/>
      </c>
      <c r="AQ376" s="200" t="str">
        <f t="shared" si="278"/>
        <v/>
      </c>
      <c r="AR376" s="200" t="str">
        <f t="shared" si="284"/>
        <v/>
      </c>
      <c r="AS376" s="200" t="str">
        <f t="shared" si="285"/>
        <v/>
      </c>
      <c r="AT376" s="200" t="str">
        <f t="shared" si="286"/>
        <v/>
      </c>
      <c r="AU376" s="200" t="str">
        <f t="shared" si="287"/>
        <v/>
      </c>
      <c r="AV376" s="54"/>
      <c r="AW376" s="200" t="str">
        <f t="shared" si="319"/>
        <v/>
      </c>
      <c r="AX376" s="201" t="str">
        <f t="shared" si="289"/>
        <v/>
      </c>
      <c r="AY376" s="7" t="str">
        <f t="shared" si="290"/>
        <v/>
      </c>
      <c r="AZ376" s="7" t="str">
        <f t="shared" si="291"/>
        <v/>
      </c>
      <c r="BA376" s="7" t="str">
        <f t="shared" si="292"/>
        <v/>
      </c>
      <c r="BB376" s="7" t="str">
        <f t="shared" si="315"/>
        <v/>
      </c>
      <c r="BC376" s="7" t="str">
        <f t="shared" si="316"/>
        <v/>
      </c>
      <c r="BD376" s="7" t="str">
        <f t="shared" si="317"/>
        <v/>
      </c>
      <c r="BE376" s="7" t="str">
        <f t="shared" si="318"/>
        <v/>
      </c>
      <c r="BF376" s="7" t="str">
        <f t="shared" si="271"/>
        <v/>
      </c>
      <c r="BG376" s="7" t="str">
        <f t="shared" si="272"/>
        <v/>
      </c>
      <c r="BH376" s="7" t="str">
        <f t="shared" si="320"/>
        <v/>
      </c>
      <c r="BI376" s="7" t="str">
        <f t="shared" si="321"/>
        <v/>
      </c>
      <c r="BJ376" s="7" t="str">
        <f t="shared" si="322"/>
        <v/>
      </c>
      <c r="BK376" s="7" t="str">
        <f t="shared" si="293"/>
        <v/>
      </c>
      <c r="BL376" s="7" t="str">
        <f t="shared" si="294"/>
        <v/>
      </c>
      <c r="BM376" s="7" t="str">
        <f t="shared" si="295"/>
        <v/>
      </c>
      <c r="BN376" s="7" t="str">
        <f t="shared" si="296"/>
        <v/>
      </c>
      <c r="BO376" s="7" t="str">
        <f t="shared" si="297"/>
        <v/>
      </c>
      <c r="BP376" s="7" t="str">
        <f t="shared" si="298"/>
        <v/>
      </c>
      <c r="BQ376" s="7" t="str">
        <f t="shared" si="299"/>
        <v/>
      </c>
      <c r="BR376" s="7" t="str">
        <f t="shared" si="300"/>
        <v/>
      </c>
      <c r="BS376" s="7" t="str">
        <f t="shared" si="301"/>
        <v/>
      </c>
      <c r="BT376" s="7" t="str">
        <f t="shared" si="302"/>
        <v/>
      </c>
      <c r="BU376" s="7" t="str">
        <f t="shared" si="303"/>
        <v/>
      </c>
      <c r="BV376" s="7" t="str">
        <f t="shared" si="304"/>
        <v/>
      </c>
      <c r="BW376" s="7" t="str">
        <f t="shared" si="279"/>
        <v/>
      </c>
      <c r="BX376" s="7" t="str">
        <f t="shared" si="305"/>
        <v/>
      </c>
      <c r="BY376" s="7" t="str">
        <f t="shared" si="306"/>
        <v/>
      </c>
      <c r="BZ376" s="7" t="str">
        <f t="shared" si="307"/>
        <v/>
      </c>
      <c r="CA376" s="7" t="str">
        <f t="shared" si="308"/>
        <v/>
      </c>
      <c r="CB376" s="54"/>
      <c r="CC376" s="13"/>
      <c r="CD376" s="13"/>
      <c r="CE376" s="13"/>
      <c r="CF376" s="13"/>
      <c r="CG376" s="13"/>
      <c r="CH376" s="13"/>
      <c r="CI376" s="13"/>
      <c r="CJ376" s="13"/>
      <c r="CL376" s="21"/>
    </row>
    <row r="377" spans="2:90" ht="16.5" thickBot="1" x14ac:dyDescent="0.3">
      <c r="B377" s="114"/>
      <c r="C377" s="114"/>
      <c r="D377" s="115"/>
      <c r="E377" s="117" t="str">
        <f t="shared" si="309"/>
        <v/>
      </c>
      <c r="F377" s="118" t="str">
        <f t="shared" si="310"/>
        <v/>
      </c>
      <c r="G377" s="22"/>
      <c r="H377" s="5" t="str">
        <f t="shared" si="280"/>
        <v/>
      </c>
      <c r="I377" s="6" t="str">
        <f t="shared" si="281"/>
        <v/>
      </c>
      <c r="J377" s="6" t="str">
        <f t="shared" si="282"/>
        <v/>
      </c>
      <c r="K377" s="23"/>
      <c r="L377" s="3" t="str">
        <f t="shared" si="311"/>
        <v/>
      </c>
      <c r="M377" s="2">
        <f>IF(OR(K377="Rota",K377="Desliza"),(IF((MAX(N$36:N376))&gt;F$17,(MAX(N$36:N376)),F$17)),N376)</f>
        <v>0</v>
      </c>
      <c r="N377" s="42"/>
      <c r="O377" s="2" t="str">
        <f t="shared" si="312"/>
        <v/>
      </c>
      <c r="P377" s="3" t="str">
        <f t="shared" si="313"/>
        <v/>
      </c>
      <c r="Q377" s="24"/>
      <c r="R377" s="24"/>
      <c r="S377" s="24"/>
      <c r="T377" s="132" t="str">
        <f t="shared" si="273"/>
        <v/>
      </c>
      <c r="U377" s="25"/>
      <c r="V377" s="25"/>
      <c r="W377" s="24"/>
      <c r="X377" s="26"/>
      <c r="Y377" s="25"/>
      <c r="Z377" s="25"/>
      <c r="AA377" s="3" t="str">
        <f t="shared" si="314"/>
        <v/>
      </c>
      <c r="AB377" s="24"/>
      <c r="AC377" s="26"/>
      <c r="AD377" s="25"/>
      <c r="AE377" s="54"/>
      <c r="AF377" s="54"/>
      <c r="AG377" s="54"/>
      <c r="AH377" s="54"/>
      <c r="AI377" s="54"/>
      <c r="AJ377" s="54"/>
      <c r="AK377" s="25"/>
      <c r="AL377" s="54" t="str">
        <f t="shared" si="274"/>
        <v/>
      </c>
      <c r="AM377" s="200" t="str">
        <f t="shared" si="275"/>
        <v/>
      </c>
      <c r="AN377" s="201" t="str">
        <f t="shared" si="276"/>
        <v/>
      </c>
      <c r="AO377" s="200" t="str">
        <f t="shared" si="283"/>
        <v/>
      </c>
      <c r="AP377" s="200" t="str">
        <f t="shared" si="277"/>
        <v/>
      </c>
      <c r="AQ377" s="200" t="str">
        <f t="shared" si="278"/>
        <v/>
      </c>
      <c r="AR377" s="200" t="str">
        <f t="shared" si="284"/>
        <v/>
      </c>
      <c r="AS377" s="200" t="str">
        <f t="shared" si="285"/>
        <v/>
      </c>
      <c r="AT377" s="200" t="str">
        <f t="shared" si="286"/>
        <v/>
      </c>
      <c r="AU377" s="200" t="str">
        <f t="shared" si="287"/>
        <v/>
      </c>
      <c r="AV377" s="54"/>
      <c r="AW377" s="200" t="str">
        <f t="shared" si="319"/>
        <v/>
      </c>
      <c r="AX377" s="201" t="str">
        <f t="shared" si="289"/>
        <v/>
      </c>
      <c r="AY377" s="7" t="str">
        <f t="shared" si="290"/>
        <v/>
      </c>
      <c r="AZ377" s="7" t="str">
        <f t="shared" si="291"/>
        <v/>
      </c>
      <c r="BA377" s="7" t="str">
        <f t="shared" si="292"/>
        <v/>
      </c>
      <c r="BB377" s="7" t="str">
        <f t="shared" si="315"/>
        <v/>
      </c>
      <c r="BC377" s="7" t="str">
        <f t="shared" si="316"/>
        <v/>
      </c>
      <c r="BD377" s="7" t="str">
        <f t="shared" si="317"/>
        <v/>
      </c>
      <c r="BE377" s="7" t="str">
        <f t="shared" si="318"/>
        <v/>
      </c>
      <c r="BF377" s="7" t="str">
        <f t="shared" si="271"/>
        <v/>
      </c>
      <c r="BG377" s="7" t="str">
        <f t="shared" si="272"/>
        <v/>
      </c>
      <c r="BH377" s="7" t="str">
        <f t="shared" si="320"/>
        <v/>
      </c>
      <c r="BI377" s="7" t="str">
        <f t="shared" si="321"/>
        <v/>
      </c>
      <c r="BJ377" s="7" t="str">
        <f t="shared" si="322"/>
        <v/>
      </c>
      <c r="BK377" s="7" t="str">
        <f t="shared" si="293"/>
        <v/>
      </c>
      <c r="BL377" s="7" t="str">
        <f t="shared" si="294"/>
        <v/>
      </c>
      <c r="BM377" s="7" t="str">
        <f t="shared" si="295"/>
        <v/>
      </c>
      <c r="BN377" s="7" t="str">
        <f t="shared" si="296"/>
        <v/>
      </c>
      <c r="BO377" s="7" t="str">
        <f t="shared" si="297"/>
        <v/>
      </c>
      <c r="BP377" s="7" t="str">
        <f t="shared" si="298"/>
        <v/>
      </c>
      <c r="BQ377" s="7" t="str">
        <f t="shared" si="299"/>
        <v/>
      </c>
      <c r="BR377" s="7" t="str">
        <f t="shared" si="300"/>
        <v/>
      </c>
      <c r="BS377" s="7" t="str">
        <f t="shared" si="301"/>
        <v/>
      </c>
      <c r="BT377" s="7" t="str">
        <f t="shared" si="302"/>
        <v/>
      </c>
      <c r="BU377" s="7" t="str">
        <f t="shared" si="303"/>
        <v/>
      </c>
      <c r="BV377" s="7" t="str">
        <f t="shared" si="304"/>
        <v/>
      </c>
      <c r="BW377" s="7" t="str">
        <f t="shared" si="279"/>
        <v/>
      </c>
      <c r="BX377" s="7" t="str">
        <f t="shared" si="305"/>
        <v/>
      </c>
      <c r="BY377" s="7" t="str">
        <f t="shared" si="306"/>
        <v/>
      </c>
      <c r="BZ377" s="7" t="str">
        <f t="shared" si="307"/>
        <v/>
      </c>
      <c r="CA377" s="7" t="str">
        <f t="shared" si="308"/>
        <v/>
      </c>
      <c r="CB377" s="54"/>
      <c r="CC377" s="13"/>
      <c r="CD377" s="13"/>
      <c r="CE377" s="13"/>
      <c r="CF377" s="13"/>
      <c r="CG377" s="13"/>
      <c r="CH377" s="13"/>
      <c r="CI377" s="13"/>
      <c r="CJ377" s="13"/>
      <c r="CL377" s="21"/>
    </row>
    <row r="378" spans="2:90" ht="16.5" thickBot="1" x14ac:dyDescent="0.3">
      <c r="B378" s="114"/>
      <c r="C378" s="114"/>
      <c r="D378" s="115"/>
      <c r="E378" s="117" t="str">
        <f t="shared" si="309"/>
        <v/>
      </c>
      <c r="F378" s="118" t="str">
        <f t="shared" si="310"/>
        <v/>
      </c>
      <c r="G378" s="22"/>
      <c r="H378" s="5" t="str">
        <f t="shared" si="280"/>
        <v/>
      </c>
      <c r="I378" s="6" t="str">
        <f t="shared" si="281"/>
        <v/>
      </c>
      <c r="J378" s="6" t="str">
        <f t="shared" si="282"/>
        <v/>
      </c>
      <c r="K378" s="23"/>
      <c r="L378" s="3" t="str">
        <f t="shared" si="311"/>
        <v/>
      </c>
      <c r="M378" s="2">
        <f>IF(OR(K378="Rota",K378="Desliza"),(IF((MAX(N$36:N377))&gt;F$17,(MAX(N$36:N377)),F$17)),N377)</f>
        <v>0</v>
      </c>
      <c r="N378" s="42"/>
      <c r="O378" s="2" t="str">
        <f t="shared" si="312"/>
        <v/>
      </c>
      <c r="P378" s="3" t="str">
        <f t="shared" si="313"/>
        <v/>
      </c>
      <c r="Q378" s="24"/>
      <c r="R378" s="24"/>
      <c r="S378" s="24"/>
      <c r="T378" s="132" t="str">
        <f t="shared" si="273"/>
        <v/>
      </c>
      <c r="U378" s="25"/>
      <c r="V378" s="25"/>
      <c r="W378" s="24"/>
      <c r="X378" s="26"/>
      <c r="Y378" s="25"/>
      <c r="Z378" s="25"/>
      <c r="AA378" s="3" t="str">
        <f t="shared" si="314"/>
        <v/>
      </c>
      <c r="AB378" s="24"/>
      <c r="AC378" s="26"/>
      <c r="AD378" s="25"/>
      <c r="AE378" s="54"/>
      <c r="AF378" s="54"/>
      <c r="AG378" s="54"/>
      <c r="AH378" s="54"/>
      <c r="AI378" s="54"/>
      <c r="AJ378" s="54"/>
      <c r="AK378" s="25"/>
      <c r="AL378" s="54" t="str">
        <f t="shared" si="274"/>
        <v/>
      </c>
      <c r="AM378" s="200" t="str">
        <f t="shared" si="275"/>
        <v/>
      </c>
      <c r="AN378" s="201" t="str">
        <f t="shared" si="276"/>
        <v/>
      </c>
      <c r="AO378" s="200" t="str">
        <f t="shared" si="283"/>
        <v/>
      </c>
      <c r="AP378" s="200" t="str">
        <f t="shared" si="277"/>
        <v/>
      </c>
      <c r="AQ378" s="200" t="str">
        <f t="shared" si="278"/>
        <v/>
      </c>
      <c r="AR378" s="200" t="str">
        <f t="shared" si="284"/>
        <v/>
      </c>
      <c r="AS378" s="200" t="str">
        <f t="shared" si="285"/>
        <v/>
      </c>
      <c r="AT378" s="200" t="str">
        <f t="shared" si="286"/>
        <v/>
      </c>
      <c r="AU378" s="200" t="str">
        <f t="shared" si="287"/>
        <v/>
      </c>
      <c r="AV378" s="54"/>
      <c r="AW378" s="200" t="str">
        <f t="shared" si="319"/>
        <v/>
      </c>
      <c r="AX378" s="201" t="str">
        <f t="shared" si="289"/>
        <v/>
      </c>
      <c r="AY378" s="7" t="str">
        <f t="shared" si="290"/>
        <v/>
      </c>
      <c r="AZ378" s="7" t="str">
        <f t="shared" si="291"/>
        <v/>
      </c>
      <c r="BA378" s="7" t="str">
        <f t="shared" si="292"/>
        <v/>
      </c>
      <c r="BB378" s="7" t="str">
        <f t="shared" si="315"/>
        <v/>
      </c>
      <c r="BC378" s="7" t="str">
        <f t="shared" si="316"/>
        <v/>
      </c>
      <c r="BD378" s="7" t="str">
        <f t="shared" si="317"/>
        <v/>
      </c>
      <c r="BE378" s="7" t="str">
        <f t="shared" si="318"/>
        <v/>
      </c>
      <c r="BF378" s="7" t="str">
        <f t="shared" si="271"/>
        <v/>
      </c>
      <c r="BG378" s="7" t="str">
        <f t="shared" si="272"/>
        <v/>
      </c>
      <c r="BH378" s="7" t="str">
        <f t="shared" si="320"/>
        <v/>
      </c>
      <c r="BI378" s="7" t="str">
        <f t="shared" si="321"/>
        <v/>
      </c>
      <c r="BJ378" s="7" t="str">
        <f t="shared" si="322"/>
        <v/>
      </c>
      <c r="BK378" s="7" t="str">
        <f t="shared" si="293"/>
        <v/>
      </c>
      <c r="BL378" s="7" t="str">
        <f t="shared" si="294"/>
        <v/>
      </c>
      <c r="BM378" s="7" t="str">
        <f t="shared" si="295"/>
        <v/>
      </c>
      <c r="BN378" s="7" t="str">
        <f t="shared" si="296"/>
        <v/>
      </c>
      <c r="BO378" s="7" t="str">
        <f t="shared" si="297"/>
        <v/>
      </c>
      <c r="BP378" s="7" t="str">
        <f t="shared" si="298"/>
        <v/>
      </c>
      <c r="BQ378" s="7" t="str">
        <f t="shared" si="299"/>
        <v/>
      </c>
      <c r="BR378" s="7" t="str">
        <f t="shared" si="300"/>
        <v/>
      </c>
      <c r="BS378" s="7" t="str">
        <f t="shared" si="301"/>
        <v/>
      </c>
      <c r="BT378" s="7" t="str">
        <f t="shared" si="302"/>
        <v/>
      </c>
      <c r="BU378" s="7" t="str">
        <f t="shared" si="303"/>
        <v/>
      </c>
      <c r="BV378" s="7" t="str">
        <f t="shared" si="304"/>
        <v/>
      </c>
      <c r="BW378" s="7" t="str">
        <f t="shared" si="279"/>
        <v/>
      </c>
      <c r="BX378" s="7" t="str">
        <f t="shared" si="305"/>
        <v/>
      </c>
      <c r="BY378" s="7" t="str">
        <f t="shared" si="306"/>
        <v/>
      </c>
      <c r="BZ378" s="7" t="str">
        <f t="shared" si="307"/>
        <v/>
      </c>
      <c r="CA378" s="7" t="str">
        <f t="shared" si="308"/>
        <v/>
      </c>
      <c r="CB378" s="54"/>
      <c r="CC378" s="13"/>
      <c r="CD378" s="13"/>
      <c r="CE378" s="13"/>
      <c r="CF378" s="13"/>
      <c r="CG378" s="13"/>
      <c r="CH378" s="13"/>
      <c r="CI378" s="13"/>
      <c r="CJ378" s="13"/>
      <c r="CL378" s="21"/>
    </row>
    <row r="379" spans="2:90" ht="16.5" thickBot="1" x14ac:dyDescent="0.3">
      <c r="B379" s="114"/>
      <c r="C379" s="114"/>
      <c r="D379" s="115"/>
      <c r="E379" s="117" t="str">
        <f t="shared" si="309"/>
        <v/>
      </c>
      <c r="F379" s="118" t="str">
        <f t="shared" si="310"/>
        <v/>
      </c>
      <c r="G379" s="22"/>
      <c r="H379" s="5" t="str">
        <f t="shared" si="280"/>
        <v/>
      </c>
      <c r="I379" s="6" t="str">
        <f t="shared" si="281"/>
        <v/>
      </c>
      <c r="J379" s="6" t="str">
        <f t="shared" si="282"/>
        <v/>
      </c>
      <c r="K379" s="23"/>
      <c r="L379" s="3" t="str">
        <f t="shared" si="311"/>
        <v/>
      </c>
      <c r="M379" s="2">
        <f>IF(OR(K379="Rota",K379="Desliza"),(IF((MAX(N$36:N378))&gt;F$17,(MAX(N$36:N378)),F$17)),N378)</f>
        <v>0</v>
      </c>
      <c r="N379" s="42"/>
      <c r="O379" s="2" t="str">
        <f t="shared" si="312"/>
        <v/>
      </c>
      <c r="P379" s="3" t="str">
        <f t="shared" si="313"/>
        <v/>
      </c>
      <c r="Q379" s="24"/>
      <c r="R379" s="24"/>
      <c r="S379" s="24"/>
      <c r="T379" s="132" t="str">
        <f t="shared" si="273"/>
        <v/>
      </c>
      <c r="U379" s="25"/>
      <c r="V379" s="25"/>
      <c r="W379" s="24"/>
      <c r="X379" s="26"/>
      <c r="Y379" s="25"/>
      <c r="Z379" s="25"/>
      <c r="AA379" s="3" t="str">
        <f t="shared" si="314"/>
        <v/>
      </c>
      <c r="AB379" s="24"/>
      <c r="AC379" s="26"/>
      <c r="AD379" s="25"/>
      <c r="AE379" s="54"/>
      <c r="AF379" s="54"/>
      <c r="AG379" s="54"/>
      <c r="AH379" s="54"/>
      <c r="AI379" s="54"/>
      <c r="AJ379" s="54"/>
      <c r="AK379" s="25"/>
      <c r="AL379" s="54" t="str">
        <f t="shared" si="274"/>
        <v/>
      </c>
      <c r="AM379" s="200" t="str">
        <f t="shared" si="275"/>
        <v/>
      </c>
      <c r="AN379" s="201" t="str">
        <f t="shared" si="276"/>
        <v/>
      </c>
      <c r="AO379" s="200" t="str">
        <f t="shared" si="283"/>
        <v/>
      </c>
      <c r="AP379" s="200" t="str">
        <f t="shared" si="277"/>
        <v/>
      </c>
      <c r="AQ379" s="200" t="str">
        <f t="shared" si="278"/>
        <v/>
      </c>
      <c r="AR379" s="200" t="str">
        <f t="shared" si="284"/>
        <v/>
      </c>
      <c r="AS379" s="200" t="str">
        <f t="shared" si="285"/>
        <v/>
      </c>
      <c r="AT379" s="200" t="str">
        <f t="shared" si="286"/>
        <v/>
      </c>
      <c r="AU379" s="200" t="str">
        <f t="shared" si="287"/>
        <v/>
      </c>
      <c r="AV379" s="54"/>
      <c r="AW379" s="200" t="str">
        <f t="shared" si="319"/>
        <v/>
      </c>
      <c r="AX379" s="201" t="str">
        <f t="shared" si="289"/>
        <v/>
      </c>
      <c r="AY379" s="7" t="str">
        <f t="shared" si="290"/>
        <v/>
      </c>
      <c r="AZ379" s="7" t="str">
        <f t="shared" si="291"/>
        <v/>
      </c>
      <c r="BA379" s="7" t="str">
        <f t="shared" si="292"/>
        <v/>
      </c>
      <c r="BB379" s="7" t="str">
        <f t="shared" si="315"/>
        <v/>
      </c>
      <c r="BC379" s="7" t="str">
        <f t="shared" si="316"/>
        <v/>
      </c>
      <c r="BD379" s="7" t="str">
        <f t="shared" si="317"/>
        <v/>
      </c>
      <c r="BE379" s="7" t="str">
        <f t="shared" si="318"/>
        <v/>
      </c>
      <c r="BF379" s="7" t="str">
        <f t="shared" si="271"/>
        <v/>
      </c>
      <c r="BG379" s="7" t="str">
        <f t="shared" si="272"/>
        <v/>
      </c>
      <c r="BH379" s="7" t="str">
        <f t="shared" si="320"/>
        <v/>
      </c>
      <c r="BI379" s="7" t="str">
        <f t="shared" si="321"/>
        <v/>
      </c>
      <c r="BJ379" s="7" t="str">
        <f t="shared" si="322"/>
        <v/>
      </c>
      <c r="BK379" s="7" t="str">
        <f t="shared" si="293"/>
        <v/>
      </c>
      <c r="BL379" s="7" t="str">
        <f t="shared" si="294"/>
        <v/>
      </c>
      <c r="BM379" s="7" t="str">
        <f t="shared" si="295"/>
        <v/>
      </c>
      <c r="BN379" s="7" t="str">
        <f t="shared" si="296"/>
        <v/>
      </c>
      <c r="BO379" s="7" t="str">
        <f t="shared" si="297"/>
        <v/>
      </c>
      <c r="BP379" s="7" t="str">
        <f t="shared" si="298"/>
        <v/>
      </c>
      <c r="BQ379" s="7" t="str">
        <f t="shared" si="299"/>
        <v/>
      </c>
      <c r="BR379" s="7" t="str">
        <f t="shared" si="300"/>
        <v/>
      </c>
      <c r="BS379" s="7" t="str">
        <f t="shared" si="301"/>
        <v/>
      </c>
      <c r="BT379" s="7" t="str">
        <f t="shared" si="302"/>
        <v/>
      </c>
      <c r="BU379" s="7" t="str">
        <f t="shared" si="303"/>
        <v/>
      </c>
      <c r="BV379" s="7" t="str">
        <f t="shared" si="304"/>
        <v/>
      </c>
      <c r="BW379" s="7" t="str">
        <f t="shared" si="279"/>
        <v/>
      </c>
      <c r="BX379" s="7" t="str">
        <f t="shared" si="305"/>
        <v/>
      </c>
      <c r="BY379" s="7" t="str">
        <f t="shared" si="306"/>
        <v/>
      </c>
      <c r="BZ379" s="7" t="str">
        <f t="shared" si="307"/>
        <v/>
      </c>
      <c r="CA379" s="7" t="str">
        <f t="shared" si="308"/>
        <v/>
      </c>
      <c r="CB379" s="54"/>
      <c r="CC379" s="13"/>
      <c r="CD379" s="13"/>
      <c r="CE379" s="13"/>
      <c r="CF379" s="13"/>
      <c r="CG379" s="13"/>
      <c r="CH379" s="13"/>
      <c r="CI379" s="13"/>
      <c r="CJ379" s="13"/>
      <c r="CL379" s="21"/>
    </row>
    <row r="380" spans="2:90" ht="16.5" thickBot="1" x14ac:dyDescent="0.3">
      <c r="B380" s="114"/>
      <c r="C380" s="114"/>
      <c r="D380" s="115"/>
      <c r="E380" s="117" t="str">
        <f t="shared" si="309"/>
        <v/>
      </c>
      <c r="F380" s="118" t="str">
        <f t="shared" si="310"/>
        <v/>
      </c>
      <c r="G380" s="22"/>
      <c r="H380" s="5" t="str">
        <f t="shared" si="280"/>
        <v/>
      </c>
      <c r="I380" s="6" t="str">
        <f t="shared" si="281"/>
        <v/>
      </c>
      <c r="J380" s="6" t="str">
        <f t="shared" si="282"/>
        <v/>
      </c>
      <c r="K380" s="23"/>
      <c r="L380" s="3" t="str">
        <f t="shared" si="311"/>
        <v/>
      </c>
      <c r="M380" s="2">
        <f>IF(OR(K380="Rota",K380="Desliza"),(IF((MAX(N$36:N379))&gt;F$17,(MAX(N$36:N379)),F$17)),N379)</f>
        <v>0</v>
      </c>
      <c r="N380" s="42"/>
      <c r="O380" s="2" t="str">
        <f t="shared" si="312"/>
        <v/>
      </c>
      <c r="P380" s="3" t="str">
        <f t="shared" si="313"/>
        <v/>
      </c>
      <c r="Q380" s="24"/>
      <c r="R380" s="24"/>
      <c r="S380" s="24"/>
      <c r="T380" s="132" t="str">
        <f t="shared" si="273"/>
        <v/>
      </c>
      <c r="U380" s="25"/>
      <c r="V380" s="25"/>
      <c r="W380" s="24"/>
      <c r="X380" s="26"/>
      <c r="Y380" s="25"/>
      <c r="Z380" s="25"/>
      <c r="AA380" s="3" t="str">
        <f t="shared" si="314"/>
        <v/>
      </c>
      <c r="AB380" s="24"/>
      <c r="AC380" s="26"/>
      <c r="AD380" s="25"/>
      <c r="AE380" s="54"/>
      <c r="AF380" s="54"/>
      <c r="AG380" s="54"/>
      <c r="AH380" s="54"/>
      <c r="AI380" s="54"/>
      <c r="AJ380" s="54"/>
      <c r="AK380" s="25"/>
      <c r="AL380" s="54" t="str">
        <f t="shared" si="274"/>
        <v/>
      </c>
      <c r="AM380" s="200" t="str">
        <f t="shared" si="275"/>
        <v/>
      </c>
      <c r="AN380" s="201" t="str">
        <f t="shared" si="276"/>
        <v/>
      </c>
      <c r="AO380" s="200" t="str">
        <f t="shared" si="283"/>
        <v/>
      </c>
      <c r="AP380" s="200" t="str">
        <f t="shared" si="277"/>
        <v/>
      </c>
      <c r="AQ380" s="200" t="str">
        <f t="shared" si="278"/>
        <v/>
      </c>
      <c r="AR380" s="200" t="str">
        <f t="shared" si="284"/>
        <v/>
      </c>
      <c r="AS380" s="200" t="str">
        <f t="shared" si="285"/>
        <v/>
      </c>
      <c r="AT380" s="200" t="str">
        <f t="shared" si="286"/>
        <v/>
      </c>
      <c r="AU380" s="200" t="str">
        <f t="shared" si="287"/>
        <v/>
      </c>
      <c r="AV380" s="54"/>
      <c r="AW380" s="200" t="str">
        <f t="shared" si="319"/>
        <v/>
      </c>
      <c r="AX380" s="201" t="str">
        <f t="shared" si="289"/>
        <v/>
      </c>
      <c r="AY380" s="7" t="str">
        <f t="shared" si="290"/>
        <v/>
      </c>
      <c r="AZ380" s="7" t="str">
        <f t="shared" si="291"/>
        <v/>
      </c>
      <c r="BA380" s="7" t="str">
        <f t="shared" si="292"/>
        <v/>
      </c>
      <c r="BB380" s="7" t="str">
        <f t="shared" si="315"/>
        <v/>
      </c>
      <c r="BC380" s="7" t="str">
        <f t="shared" si="316"/>
        <v/>
      </c>
      <c r="BD380" s="7" t="str">
        <f t="shared" si="317"/>
        <v/>
      </c>
      <c r="BE380" s="7" t="str">
        <f t="shared" si="318"/>
        <v/>
      </c>
      <c r="BF380" s="7" t="str">
        <f t="shared" si="271"/>
        <v/>
      </c>
      <c r="BG380" s="7" t="str">
        <f t="shared" si="272"/>
        <v/>
      </c>
      <c r="BH380" s="7" t="str">
        <f t="shared" si="320"/>
        <v/>
      </c>
      <c r="BI380" s="7" t="str">
        <f t="shared" si="321"/>
        <v/>
      </c>
      <c r="BJ380" s="7" t="str">
        <f t="shared" si="322"/>
        <v/>
      </c>
      <c r="BK380" s="7" t="str">
        <f t="shared" si="293"/>
        <v/>
      </c>
      <c r="BL380" s="7" t="str">
        <f t="shared" si="294"/>
        <v/>
      </c>
      <c r="BM380" s="7" t="str">
        <f t="shared" si="295"/>
        <v/>
      </c>
      <c r="BN380" s="7" t="str">
        <f t="shared" si="296"/>
        <v/>
      </c>
      <c r="BO380" s="7" t="str">
        <f t="shared" si="297"/>
        <v/>
      </c>
      <c r="BP380" s="7" t="str">
        <f t="shared" si="298"/>
        <v/>
      </c>
      <c r="BQ380" s="7" t="str">
        <f t="shared" si="299"/>
        <v/>
      </c>
      <c r="BR380" s="7" t="str">
        <f t="shared" si="300"/>
        <v/>
      </c>
      <c r="BS380" s="7" t="str">
        <f t="shared" si="301"/>
        <v/>
      </c>
      <c r="BT380" s="7" t="str">
        <f t="shared" si="302"/>
        <v/>
      </c>
      <c r="BU380" s="7" t="str">
        <f t="shared" si="303"/>
        <v/>
      </c>
      <c r="BV380" s="7" t="str">
        <f t="shared" si="304"/>
        <v/>
      </c>
      <c r="BW380" s="7" t="str">
        <f t="shared" si="279"/>
        <v/>
      </c>
      <c r="BX380" s="7" t="str">
        <f t="shared" si="305"/>
        <v/>
      </c>
      <c r="BY380" s="7" t="str">
        <f t="shared" si="306"/>
        <v/>
      </c>
      <c r="BZ380" s="7" t="str">
        <f t="shared" si="307"/>
        <v/>
      </c>
      <c r="CA380" s="7" t="str">
        <f t="shared" si="308"/>
        <v/>
      </c>
      <c r="CB380" s="54"/>
      <c r="CC380" s="13"/>
      <c r="CD380" s="13"/>
      <c r="CE380" s="13"/>
      <c r="CF380" s="13"/>
      <c r="CG380" s="13"/>
      <c r="CH380" s="13"/>
      <c r="CI380" s="13"/>
      <c r="CJ380" s="13"/>
      <c r="CL380" s="21"/>
    </row>
    <row r="381" spans="2:90" ht="16.5" thickBot="1" x14ac:dyDescent="0.3">
      <c r="B381" s="114"/>
      <c r="C381" s="114"/>
      <c r="D381" s="115"/>
      <c r="E381" s="117" t="str">
        <f t="shared" si="309"/>
        <v/>
      </c>
      <c r="F381" s="118" t="str">
        <f t="shared" si="310"/>
        <v/>
      </c>
      <c r="G381" s="22"/>
      <c r="H381" s="5" t="str">
        <f t="shared" si="280"/>
        <v/>
      </c>
      <c r="I381" s="6" t="str">
        <f t="shared" si="281"/>
        <v/>
      </c>
      <c r="J381" s="6" t="str">
        <f t="shared" si="282"/>
        <v/>
      </c>
      <c r="K381" s="23"/>
      <c r="L381" s="3" t="str">
        <f t="shared" si="311"/>
        <v/>
      </c>
      <c r="M381" s="2">
        <f>IF(OR(K381="Rota",K381="Desliza"),(IF((MAX(N$36:N380))&gt;F$17,(MAX(N$36:N380)),F$17)),N380)</f>
        <v>0</v>
      </c>
      <c r="N381" s="42"/>
      <c r="O381" s="2" t="str">
        <f t="shared" si="312"/>
        <v/>
      </c>
      <c r="P381" s="3" t="str">
        <f t="shared" si="313"/>
        <v/>
      </c>
      <c r="Q381" s="24"/>
      <c r="R381" s="24"/>
      <c r="S381" s="24"/>
      <c r="T381" s="132" t="str">
        <f t="shared" si="273"/>
        <v/>
      </c>
      <c r="U381" s="25"/>
      <c r="V381" s="25"/>
      <c r="W381" s="24"/>
      <c r="X381" s="26"/>
      <c r="Y381" s="25"/>
      <c r="Z381" s="25"/>
      <c r="AA381" s="3" t="str">
        <f t="shared" si="314"/>
        <v/>
      </c>
      <c r="AB381" s="24"/>
      <c r="AC381" s="26"/>
      <c r="AD381" s="25"/>
      <c r="AE381" s="54"/>
      <c r="AF381" s="54"/>
      <c r="AG381" s="54"/>
      <c r="AH381" s="54"/>
      <c r="AI381" s="54"/>
      <c r="AJ381" s="54"/>
      <c r="AK381" s="25"/>
      <c r="AL381" s="54" t="str">
        <f t="shared" si="274"/>
        <v/>
      </c>
      <c r="AM381" s="200" t="str">
        <f t="shared" si="275"/>
        <v/>
      </c>
      <c r="AN381" s="201" t="str">
        <f t="shared" si="276"/>
        <v/>
      </c>
      <c r="AO381" s="200" t="str">
        <f t="shared" si="283"/>
        <v/>
      </c>
      <c r="AP381" s="200" t="str">
        <f t="shared" si="277"/>
        <v/>
      </c>
      <c r="AQ381" s="200" t="str">
        <f t="shared" si="278"/>
        <v/>
      </c>
      <c r="AR381" s="200" t="str">
        <f t="shared" si="284"/>
        <v/>
      </c>
      <c r="AS381" s="200" t="str">
        <f t="shared" si="285"/>
        <v/>
      </c>
      <c r="AT381" s="200" t="str">
        <f t="shared" si="286"/>
        <v/>
      </c>
      <c r="AU381" s="200" t="str">
        <f t="shared" si="287"/>
        <v/>
      </c>
      <c r="AV381" s="54"/>
      <c r="AW381" s="200" t="str">
        <f t="shared" si="319"/>
        <v/>
      </c>
      <c r="AX381" s="201" t="str">
        <f t="shared" si="289"/>
        <v/>
      </c>
      <c r="AY381" s="7" t="str">
        <f t="shared" si="290"/>
        <v/>
      </c>
      <c r="AZ381" s="7" t="str">
        <f t="shared" si="291"/>
        <v/>
      </c>
      <c r="BA381" s="7" t="str">
        <f t="shared" si="292"/>
        <v/>
      </c>
      <c r="BB381" s="7" t="str">
        <f t="shared" si="315"/>
        <v/>
      </c>
      <c r="BC381" s="7" t="str">
        <f t="shared" si="316"/>
        <v/>
      </c>
      <c r="BD381" s="7" t="str">
        <f t="shared" si="317"/>
        <v/>
      </c>
      <c r="BE381" s="7" t="str">
        <f t="shared" si="318"/>
        <v/>
      </c>
      <c r="BF381" s="7" t="str">
        <f t="shared" si="271"/>
        <v/>
      </c>
      <c r="BG381" s="7" t="str">
        <f t="shared" si="272"/>
        <v/>
      </c>
      <c r="BH381" s="7" t="str">
        <f t="shared" si="320"/>
        <v/>
      </c>
      <c r="BI381" s="7" t="str">
        <f t="shared" si="321"/>
        <v/>
      </c>
      <c r="BJ381" s="7" t="str">
        <f t="shared" si="322"/>
        <v/>
      </c>
      <c r="BK381" s="7" t="str">
        <f t="shared" si="293"/>
        <v/>
      </c>
      <c r="BL381" s="7" t="str">
        <f t="shared" si="294"/>
        <v/>
      </c>
      <c r="BM381" s="7" t="str">
        <f t="shared" si="295"/>
        <v/>
      </c>
      <c r="BN381" s="7" t="str">
        <f t="shared" si="296"/>
        <v/>
      </c>
      <c r="BO381" s="7" t="str">
        <f t="shared" si="297"/>
        <v/>
      </c>
      <c r="BP381" s="7" t="str">
        <f t="shared" si="298"/>
        <v/>
      </c>
      <c r="BQ381" s="7" t="str">
        <f t="shared" si="299"/>
        <v/>
      </c>
      <c r="BR381" s="7" t="str">
        <f t="shared" si="300"/>
        <v/>
      </c>
      <c r="BS381" s="7" t="str">
        <f t="shared" si="301"/>
        <v/>
      </c>
      <c r="BT381" s="7" t="str">
        <f t="shared" si="302"/>
        <v/>
      </c>
      <c r="BU381" s="7" t="str">
        <f t="shared" si="303"/>
        <v/>
      </c>
      <c r="BV381" s="7" t="str">
        <f t="shared" si="304"/>
        <v/>
      </c>
      <c r="BW381" s="7" t="str">
        <f t="shared" si="279"/>
        <v/>
      </c>
      <c r="BX381" s="7" t="str">
        <f t="shared" si="305"/>
        <v/>
      </c>
      <c r="BY381" s="7" t="str">
        <f t="shared" si="306"/>
        <v/>
      </c>
      <c r="BZ381" s="7" t="str">
        <f t="shared" si="307"/>
        <v/>
      </c>
      <c r="CA381" s="7" t="str">
        <f t="shared" si="308"/>
        <v/>
      </c>
      <c r="CB381" s="54"/>
      <c r="CC381" s="13"/>
      <c r="CD381" s="13"/>
      <c r="CE381" s="13"/>
      <c r="CF381" s="13"/>
      <c r="CG381" s="13"/>
      <c r="CH381" s="13"/>
      <c r="CI381" s="13"/>
      <c r="CJ381" s="13"/>
      <c r="CL381" s="21"/>
    </row>
    <row r="382" spans="2:90" ht="16.5" thickBot="1" x14ac:dyDescent="0.3">
      <c r="B382" s="114"/>
      <c r="C382" s="114"/>
      <c r="D382" s="115"/>
      <c r="E382" s="117" t="str">
        <f t="shared" si="309"/>
        <v/>
      </c>
      <c r="F382" s="118" t="str">
        <f t="shared" si="310"/>
        <v/>
      </c>
      <c r="G382" s="22"/>
      <c r="H382" s="5" t="str">
        <f t="shared" si="280"/>
        <v/>
      </c>
      <c r="I382" s="6" t="str">
        <f t="shared" si="281"/>
        <v/>
      </c>
      <c r="J382" s="6" t="str">
        <f t="shared" si="282"/>
        <v/>
      </c>
      <c r="K382" s="23"/>
      <c r="L382" s="3" t="str">
        <f t="shared" si="311"/>
        <v/>
      </c>
      <c r="M382" s="2">
        <f>IF(OR(K382="Rota",K382="Desliza"),(IF((MAX(N$36:N381))&gt;F$17,(MAX(N$36:N381)),F$17)),N381)</f>
        <v>0</v>
      </c>
      <c r="N382" s="42"/>
      <c r="O382" s="2" t="str">
        <f t="shared" si="312"/>
        <v/>
      </c>
      <c r="P382" s="3" t="str">
        <f t="shared" si="313"/>
        <v/>
      </c>
      <c r="Q382" s="24"/>
      <c r="R382" s="24"/>
      <c r="S382" s="24"/>
      <c r="T382" s="132" t="str">
        <f t="shared" si="273"/>
        <v/>
      </c>
      <c r="U382" s="25"/>
      <c r="V382" s="25"/>
      <c r="W382" s="24"/>
      <c r="X382" s="26"/>
      <c r="Y382" s="25"/>
      <c r="Z382" s="25"/>
      <c r="AA382" s="3" t="str">
        <f t="shared" si="314"/>
        <v/>
      </c>
      <c r="AB382" s="24"/>
      <c r="AC382" s="26"/>
      <c r="AD382" s="25"/>
      <c r="AE382" s="54"/>
      <c r="AF382" s="54"/>
      <c r="AG382" s="54"/>
      <c r="AH382" s="54"/>
      <c r="AI382" s="54"/>
      <c r="AJ382" s="54"/>
      <c r="AK382" s="25"/>
      <c r="AL382" s="54" t="str">
        <f t="shared" si="274"/>
        <v/>
      </c>
      <c r="AM382" s="200" t="str">
        <f t="shared" si="275"/>
        <v/>
      </c>
      <c r="AN382" s="201" t="str">
        <f t="shared" si="276"/>
        <v/>
      </c>
      <c r="AO382" s="200" t="str">
        <f t="shared" si="283"/>
        <v/>
      </c>
      <c r="AP382" s="200" t="str">
        <f t="shared" si="277"/>
        <v/>
      </c>
      <c r="AQ382" s="200" t="str">
        <f t="shared" si="278"/>
        <v/>
      </c>
      <c r="AR382" s="200" t="str">
        <f t="shared" si="284"/>
        <v/>
      </c>
      <c r="AS382" s="200" t="str">
        <f t="shared" si="285"/>
        <v/>
      </c>
      <c r="AT382" s="200" t="str">
        <f t="shared" si="286"/>
        <v/>
      </c>
      <c r="AU382" s="200" t="str">
        <f t="shared" si="287"/>
        <v/>
      </c>
      <c r="AV382" s="54"/>
      <c r="AW382" s="200" t="str">
        <f t="shared" si="319"/>
        <v/>
      </c>
      <c r="AX382" s="201" t="str">
        <f t="shared" si="289"/>
        <v/>
      </c>
      <c r="AY382" s="7" t="str">
        <f t="shared" si="290"/>
        <v/>
      </c>
      <c r="AZ382" s="7" t="str">
        <f t="shared" si="291"/>
        <v/>
      </c>
      <c r="BA382" s="7" t="str">
        <f t="shared" si="292"/>
        <v/>
      </c>
      <c r="BB382" s="7" t="str">
        <f t="shared" si="315"/>
        <v/>
      </c>
      <c r="BC382" s="7" t="str">
        <f t="shared" si="316"/>
        <v/>
      </c>
      <c r="BD382" s="7" t="str">
        <f t="shared" si="317"/>
        <v/>
      </c>
      <c r="BE382" s="7" t="str">
        <f t="shared" si="318"/>
        <v/>
      </c>
      <c r="BF382" s="7" t="str">
        <f t="shared" si="271"/>
        <v/>
      </c>
      <c r="BG382" s="7" t="str">
        <f t="shared" si="272"/>
        <v/>
      </c>
      <c r="BH382" s="7" t="str">
        <f t="shared" si="320"/>
        <v/>
      </c>
      <c r="BI382" s="7" t="str">
        <f t="shared" si="321"/>
        <v/>
      </c>
      <c r="BJ382" s="7" t="str">
        <f t="shared" si="322"/>
        <v/>
      </c>
      <c r="BK382" s="7" t="str">
        <f t="shared" si="293"/>
        <v/>
      </c>
      <c r="BL382" s="7" t="str">
        <f t="shared" si="294"/>
        <v/>
      </c>
      <c r="BM382" s="7" t="str">
        <f t="shared" si="295"/>
        <v/>
      </c>
      <c r="BN382" s="7" t="str">
        <f t="shared" si="296"/>
        <v/>
      </c>
      <c r="BO382" s="7" t="str">
        <f t="shared" si="297"/>
        <v/>
      </c>
      <c r="BP382" s="7" t="str">
        <f t="shared" si="298"/>
        <v/>
      </c>
      <c r="BQ382" s="7" t="str">
        <f t="shared" si="299"/>
        <v/>
      </c>
      <c r="BR382" s="7" t="str">
        <f t="shared" si="300"/>
        <v/>
      </c>
      <c r="BS382" s="7" t="str">
        <f t="shared" si="301"/>
        <v/>
      </c>
      <c r="BT382" s="7" t="str">
        <f t="shared" si="302"/>
        <v/>
      </c>
      <c r="BU382" s="7" t="str">
        <f t="shared" si="303"/>
        <v/>
      </c>
      <c r="BV382" s="7" t="str">
        <f t="shared" si="304"/>
        <v/>
      </c>
      <c r="BW382" s="7" t="str">
        <f t="shared" si="279"/>
        <v/>
      </c>
      <c r="BX382" s="7" t="str">
        <f t="shared" si="305"/>
        <v/>
      </c>
      <c r="BY382" s="7" t="str">
        <f t="shared" si="306"/>
        <v/>
      </c>
      <c r="BZ382" s="7" t="str">
        <f t="shared" si="307"/>
        <v/>
      </c>
      <c r="CA382" s="7" t="str">
        <f t="shared" si="308"/>
        <v/>
      </c>
      <c r="CB382" s="54"/>
      <c r="CC382" s="13"/>
      <c r="CD382" s="13"/>
      <c r="CE382" s="13"/>
      <c r="CF382" s="13"/>
      <c r="CG382" s="13"/>
      <c r="CH382" s="13"/>
      <c r="CI382" s="13"/>
      <c r="CJ382" s="13"/>
      <c r="CL382" s="21"/>
    </row>
    <row r="383" spans="2:90" ht="16.5" thickBot="1" x14ac:dyDescent="0.3">
      <c r="B383" s="114"/>
      <c r="C383" s="114"/>
      <c r="D383" s="115"/>
      <c r="E383" s="117" t="str">
        <f t="shared" si="309"/>
        <v/>
      </c>
      <c r="F383" s="118" t="str">
        <f t="shared" si="310"/>
        <v/>
      </c>
      <c r="G383" s="22"/>
      <c r="H383" s="5" t="str">
        <f t="shared" si="280"/>
        <v/>
      </c>
      <c r="I383" s="6" t="str">
        <f t="shared" si="281"/>
        <v/>
      </c>
      <c r="J383" s="6" t="str">
        <f t="shared" si="282"/>
        <v/>
      </c>
      <c r="K383" s="23"/>
      <c r="L383" s="3" t="str">
        <f t="shared" si="311"/>
        <v/>
      </c>
      <c r="M383" s="2">
        <f>IF(OR(K383="Rota",K383="Desliza"),(IF((MAX(N$36:N382))&gt;F$17,(MAX(N$36:N382)),F$17)),N382)</f>
        <v>0</v>
      </c>
      <c r="N383" s="42"/>
      <c r="O383" s="2" t="str">
        <f t="shared" si="312"/>
        <v/>
      </c>
      <c r="P383" s="3" t="str">
        <f t="shared" si="313"/>
        <v/>
      </c>
      <c r="Q383" s="24"/>
      <c r="R383" s="24"/>
      <c r="S383" s="24"/>
      <c r="T383" s="132" t="str">
        <f t="shared" si="273"/>
        <v/>
      </c>
      <c r="U383" s="25"/>
      <c r="V383" s="25"/>
      <c r="W383" s="24"/>
      <c r="X383" s="26"/>
      <c r="Y383" s="25"/>
      <c r="Z383" s="25"/>
      <c r="AA383" s="3" t="str">
        <f t="shared" si="314"/>
        <v/>
      </c>
      <c r="AB383" s="24"/>
      <c r="AC383" s="26"/>
      <c r="AD383" s="25"/>
      <c r="AE383" s="54"/>
      <c r="AF383" s="54"/>
      <c r="AG383" s="54"/>
      <c r="AH383" s="54"/>
      <c r="AI383" s="54"/>
      <c r="AJ383" s="54"/>
      <c r="AK383" s="25"/>
      <c r="AL383" s="54" t="str">
        <f t="shared" si="274"/>
        <v/>
      </c>
      <c r="AM383" s="200" t="str">
        <f t="shared" si="275"/>
        <v/>
      </c>
      <c r="AN383" s="201" t="str">
        <f t="shared" si="276"/>
        <v/>
      </c>
      <c r="AO383" s="200" t="str">
        <f t="shared" si="283"/>
        <v/>
      </c>
      <c r="AP383" s="200" t="str">
        <f t="shared" si="277"/>
        <v/>
      </c>
      <c r="AQ383" s="200" t="str">
        <f t="shared" si="278"/>
        <v/>
      </c>
      <c r="AR383" s="200" t="str">
        <f t="shared" si="284"/>
        <v/>
      </c>
      <c r="AS383" s="200" t="str">
        <f t="shared" si="285"/>
        <v/>
      </c>
      <c r="AT383" s="200" t="str">
        <f t="shared" si="286"/>
        <v/>
      </c>
      <c r="AU383" s="200" t="str">
        <f t="shared" si="287"/>
        <v/>
      </c>
      <c r="AV383" s="54"/>
      <c r="AW383" s="200" t="str">
        <f t="shared" si="319"/>
        <v/>
      </c>
      <c r="AX383" s="201" t="str">
        <f t="shared" si="289"/>
        <v/>
      </c>
      <c r="AY383" s="7" t="str">
        <f t="shared" si="290"/>
        <v/>
      </c>
      <c r="AZ383" s="7" t="str">
        <f t="shared" si="291"/>
        <v/>
      </c>
      <c r="BA383" s="7" t="str">
        <f t="shared" si="292"/>
        <v/>
      </c>
      <c r="BB383" s="7" t="str">
        <f t="shared" si="315"/>
        <v/>
      </c>
      <c r="BC383" s="7" t="str">
        <f t="shared" si="316"/>
        <v/>
      </c>
      <c r="BD383" s="7" t="str">
        <f t="shared" si="317"/>
        <v/>
      </c>
      <c r="BE383" s="7" t="str">
        <f t="shared" si="318"/>
        <v/>
      </c>
      <c r="BF383" s="7" t="str">
        <f t="shared" si="271"/>
        <v/>
      </c>
      <c r="BG383" s="7" t="str">
        <f t="shared" si="272"/>
        <v/>
      </c>
      <c r="BH383" s="7" t="str">
        <f t="shared" si="320"/>
        <v/>
      </c>
      <c r="BI383" s="7" t="str">
        <f t="shared" si="321"/>
        <v/>
      </c>
      <c r="BJ383" s="7" t="str">
        <f t="shared" si="322"/>
        <v/>
      </c>
      <c r="BK383" s="7" t="str">
        <f t="shared" si="293"/>
        <v/>
      </c>
      <c r="BL383" s="7" t="str">
        <f t="shared" si="294"/>
        <v/>
      </c>
      <c r="BM383" s="7" t="str">
        <f t="shared" si="295"/>
        <v/>
      </c>
      <c r="BN383" s="7" t="str">
        <f t="shared" si="296"/>
        <v/>
      </c>
      <c r="BO383" s="7" t="str">
        <f t="shared" si="297"/>
        <v/>
      </c>
      <c r="BP383" s="7" t="str">
        <f t="shared" si="298"/>
        <v/>
      </c>
      <c r="BQ383" s="7" t="str">
        <f t="shared" si="299"/>
        <v/>
      </c>
      <c r="BR383" s="7" t="str">
        <f t="shared" si="300"/>
        <v/>
      </c>
      <c r="BS383" s="7" t="str">
        <f t="shared" si="301"/>
        <v/>
      </c>
      <c r="BT383" s="7" t="str">
        <f t="shared" si="302"/>
        <v/>
      </c>
      <c r="BU383" s="7" t="str">
        <f t="shared" si="303"/>
        <v/>
      </c>
      <c r="BV383" s="7" t="str">
        <f t="shared" si="304"/>
        <v/>
      </c>
      <c r="BW383" s="7" t="str">
        <f t="shared" si="279"/>
        <v/>
      </c>
      <c r="BX383" s="7" t="str">
        <f t="shared" si="305"/>
        <v/>
      </c>
      <c r="BY383" s="7" t="str">
        <f t="shared" si="306"/>
        <v/>
      </c>
      <c r="BZ383" s="7" t="str">
        <f t="shared" si="307"/>
        <v/>
      </c>
      <c r="CA383" s="7" t="str">
        <f t="shared" si="308"/>
        <v/>
      </c>
      <c r="CB383" s="54"/>
      <c r="CC383" s="13"/>
      <c r="CD383" s="13"/>
      <c r="CE383" s="13"/>
      <c r="CF383" s="13"/>
      <c r="CG383" s="13"/>
      <c r="CH383" s="13"/>
      <c r="CI383" s="13"/>
      <c r="CJ383" s="13"/>
      <c r="CL383" s="21"/>
    </row>
    <row r="384" spans="2:90" ht="16.5" thickBot="1" x14ac:dyDescent="0.3">
      <c r="B384" s="114"/>
      <c r="C384" s="114"/>
      <c r="D384" s="115"/>
      <c r="E384" s="117" t="str">
        <f t="shared" si="309"/>
        <v/>
      </c>
      <c r="F384" s="118" t="str">
        <f t="shared" si="310"/>
        <v/>
      </c>
      <c r="G384" s="22"/>
      <c r="H384" s="5" t="str">
        <f t="shared" si="280"/>
        <v/>
      </c>
      <c r="I384" s="6" t="str">
        <f t="shared" si="281"/>
        <v/>
      </c>
      <c r="J384" s="6" t="str">
        <f t="shared" si="282"/>
        <v/>
      </c>
      <c r="K384" s="23"/>
      <c r="L384" s="3" t="str">
        <f t="shared" si="311"/>
        <v/>
      </c>
      <c r="M384" s="2">
        <f>IF(OR(K384="Rota",K384="Desliza"),(IF((MAX(N$36:N383))&gt;F$17,(MAX(N$36:N383)),F$17)),N383)</f>
        <v>0</v>
      </c>
      <c r="N384" s="42"/>
      <c r="O384" s="2" t="str">
        <f t="shared" si="312"/>
        <v/>
      </c>
      <c r="P384" s="3" t="str">
        <f t="shared" si="313"/>
        <v/>
      </c>
      <c r="Q384" s="24"/>
      <c r="R384" s="24"/>
      <c r="S384" s="24"/>
      <c r="T384" s="132" t="str">
        <f t="shared" si="273"/>
        <v/>
      </c>
      <c r="U384" s="25"/>
      <c r="V384" s="25"/>
      <c r="W384" s="24"/>
      <c r="X384" s="26"/>
      <c r="Y384" s="25"/>
      <c r="Z384" s="25"/>
      <c r="AA384" s="3" t="str">
        <f t="shared" si="314"/>
        <v/>
      </c>
      <c r="AB384" s="24"/>
      <c r="AC384" s="26"/>
      <c r="AD384" s="25"/>
      <c r="AE384" s="54"/>
      <c r="AF384" s="54"/>
      <c r="AG384" s="54"/>
      <c r="AH384" s="54"/>
      <c r="AI384" s="54"/>
      <c r="AJ384" s="54"/>
      <c r="AK384" s="25"/>
      <c r="AL384" s="54" t="str">
        <f t="shared" si="274"/>
        <v/>
      </c>
      <c r="AM384" s="200" t="str">
        <f t="shared" si="275"/>
        <v/>
      </c>
      <c r="AN384" s="201" t="str">
        <f t="shared" si="276"/>
        <v/>
      </c>
      <c r="AO384" s="200" t="str">
        <f t="shared" si="283"/>
        <v/>
      </c>
      <c r="AP384" s="200" t="str">
        <f t="shared" si="277"/>
        <v/>
      </c>
      <c r="AQ384" s="200" t="str">
        <f t="shared" si="278"/>
        <v/>
      </c>
      <c r="AR384" s="200" t="str">
        <f t="shared" si="284"/>
        <v/>
      </c>
      <c r="AS384" s="200" t="str">
        <f t="shared" si="285"/>
        <v/>
      </c>
      <c r="AT384" s="200" t="str">
        <f t="shared" si="286"/>
        <v/>
      </c>
      <c r="AU384" s="200" t="str">
        <f t="shared" si="287"/>
        <v/>
      </c>
      <c r="AV384" s="54"/>
      <c r="AW384" s="200" t="str">
        <f t="shared" si="319"/>
        <v/>
      </c>
      <c r="AX384" s="201" t="str">
        <f t="shared" si="289"/>
        <v/>
      </c>
      <c r="AY384" s="7" t="str">
        <f t="shared" si="290"/>
        <v/>
      </c>
      <c r="AZ384" s="7" t="str">
        <f t="shared" si="291"/>
        <v/>
      </c>
      <c r="BA384" s="7" t="str">
        <f t="shared" si="292"/>
        <v/>
      </c>
      <c r="BB384" s="7" t="str">
        <f t="shared" si="315"/>
        <v/>
      </c>
      <c r="BC384" s="7" t="str">
        <f t="shared" si="316"/>
        <v/>
      </c>
      <c r="BD384" s="7" t="str">
        <f t="shared" si="317"/>
        <v/>
      </c>
      <c r="BE384" s="7" t="str">
        <f t="shared" si="318"/>
        <v/>
      </c>
      <c r="BF384" s="7" t="str">
        <f t="shared" si="271"/>
        <v/>
      </c>
      <c r="BG384" s="7" t="str">
        <f t="shared" si="272"/>
        <v/>
      </c>
      <c r="BH384" s="7" t="str">
        <f t="shared" si="320"/>
        <v/>
      </c>
      <c r="BI384" s="7" t="str">
        <f t="shared" si="321"/>
        <v/>
      </c>
      <c r="BJ384" s="7" t="str">
        <f t="shared" si="322"/>
        <v/>
      </c>
      <c r="BK384" s="7" t="str">
        <f t="shared" si="293"/>
        <v/>
      </c>
      <c r="BL384" s="7" t="str">
        <f t="shared" si="294"/>
        <v/>
      </c>
      <c r="BM384" s="7" t="str">
        <f t="shared" si="295"/>
        <v/>
      </c>
      <c r="BN384" s="7" t="str">
        <f t="shared" si="296"/>
        <v/>
      </c>
      <c r="BO384" s="7" t="str">
        <f t="shared" si="297"/>
        <v/>
      </c>
      <c r="BP384" s="7" t="str">
        <f t="shared" si="298"/>
        <v/>
      </c>
      <c r="BQ384" s="7" t="str">
        <f t="shared" si="299"/>
        <v/>
      </c>
      <c r="BR384" s="7" t="str">
        <f t="shared" si="300"/>
        <v/>
      </c>
      <c r="BS384" s="7" t="str">
        <f t="shared" si="301"/>
        <v/>
      </c>
      <c r="BT384" s="7" t="str">
        <f t="shared" si="302"/>
        <v/>
      </c>
      <c r="BU384" s="7" t="str">
        <f t="shared" si="303"/>
        <v/>
      </c>
      <c r="BV384" s="7" t="str">
        <f t="shared" si="304"/>
        <v/>
      </c>
      <c r="BW384" s="7" t="str">
        <f t="shared" si="279"/>
        <v/>
      </c>
      <c r="BX384" s="7" t="str">
        <f t="shared" si="305"/>
        <v/>
      </c>
      <c r="BY384" s="7" t="str">
        <f t="shared" si="306"/>
        <v/>
      </c>
      <c r="BZ384" s="7" t="str">
        <f t="shared" si="307"/>
        <v/>
      </c>
      <c r="CA384" s="7" t="str">
        <f t="shared" si="308"/>
        <v/>
      </c>
      <c r="CB384" s="54"/>
      <c r="CC384" s="13"/>
      <c r="CD384" s="13"/>
      <c r="CE384" s="13"/>
      <c r="CF384" s="13"/>
      <c r="CG384" s="13"/>
      <c r="CH384" s="13"/>
      <c r="CI384" s="13"/>
      <c r="CJ384" s="13"/>
      <c r="CL384" s="21"/>
    </row>
    <row r="385" spans="2:90" ht="16.5" thickBot="1" x14ac:dyDescent="0.3">
      <c r="B385" s="114"/>
      <c r="C385" s="114"/>
      <c r="D385" s="115"/>
      <c r="E385" s="117" t="str">
        <f t="shared" si="309"/>
        <v/>
      </c>
      <c r="F385" s="118" t="str">
        <f t="shared" si="310"/>
        <v/>
      </c>
      <c r="G385" s="22"/>
      <c r="H385" s="5" t="str">
        <f t="shared" si="280"/>
        <v/>
      </c>
      <c r="I385" s="6" t="str">
        <f t="shared" si="281"/>
        <v/>
      </c>
      <c r="J385" s="6" t="str">
        <f t="shared" si="282"/>
        <v/>
      </c>
      <c r="K385" s="23"/>
      <c r="L385" s="3" t="str">
        <f t="shared" si="311"/>
        <v/>
      </c>
      <c r="M385" s="2">
        <f>IF(OR(K385="Rota",K385="Desliza"),(IF((MAX(N$36:N384))&gt;F$17,(MAX(N$36:N384)),F$17)),N384)</f>
        <v>0</v>
      </c>
      <c r="N385" s="42"/>
      <c r="O385" s="2" t="str">
        <f t="shared" si="312"/>
        <v/>
      </c>
      <c r="P385" s="3" t="str">
        <f t="shared" si="313"/>
        <v/>
      </c>
      <c r="Q385" s="24"/>
      <c r="R385" s="24"/>
      <c r="S385" s="24"/>
      <c r="T385" s="132" t="str">
        <f t="shared" si="273"/>
        <v/>
      </c>
      <c r="U385" s="25"/>
      <c r="V385" s="25"/>
      <c r="W385" s="24"/>
      <c r="X385" s="26"/>
      <c r="Y385" s="25"/>
      <c r="Z385" s="25"/>
      <c r="AA385" s="3" t="str">
        <f t="shared" si="314"/>
        <v/>
      </c>
      <c r="AB385" s="24"/>
      <c r="AC385" s="26"/>
      <c r="AD385" s="25"/>
      <c r="AE385" s="54"/>
      <c r="AF385" s="54"/>
      <c r="AG385" s="54"/>
      <c r="AH385" s="54"/>
      <c r="AI385" s="54"/>
      <c r="AJ385" s="54"/>
      <c r="AK385" s="25"/>
      <c r="AL385" s="54" t="str">
        <f t="shared" si="274"/>
        <v/>
      </c>
      <c r="AM385" s="200" t="str">
        <f t="shared" si="275"/>
        <v/>
      </c>
      <c r="AN385" s="201" t="str">
        <f t="shared" si="276"/>
        <v/>
      </c>
      <c r="AO385" s="200" t="str">
        <f t="shared" si="283"/>
        <v/>
      </c>
      <c r="AP385" s="200" t="str">
        <f t="shared" si="277"/>
        <v/>
      </c>
      <c r="AQ385" s="200" t="str">
        <f t="shared" si="278"/>
        <v/>
      </c>
      <c r="AR385" s="200" t="str">
        <f t="shared" si="284"/>
        <v/>
      </c>
      <c r="AS385" s="200" t="str">
        <f t="shared" si="285"/>
        <v/>
      </c>
      <c r="AT385" s="200" t="str">
        <f t="shared" si="286"/>
        <v/>
      </c>
      <c r="AU385" s="200" t="str">
        <f t="shared" si="287"/>
        <v/>
      </c>
      <c r="AV385" s="54"/>
      <c r="AW385" s="200" t="str">
        <f t="shared" si="319"/>
        <v/>
      </c>
      <c r="AX385" s="201" t="str">
        <f t="shared" si="289"/>
        <v/>
      </c>
      <c r="AY385" s="7" t="str">
        <f t="shared" si="290"/>
        <v/>
      </c>
      <c r="AZ385" s="7" t="str">
        <f t="shared" si="291"/>
        <v/>
      </c>
      <c r="BA385" s="7" t="str">
        <f t="shared" si="292"/>
        <v/>
      </c>
      <c r="BB385" s="7" t="str">
        <f t="shared" si="315"/>
        <v/>
      </c>
      <c r="BC385" s="7" t="str">
        <f t="shared" si="316"/>
        <v/>
      </c>
      <c r="BD385" s="7" t="str">
        <f t="shared" si="317"/>
        <v/>
      </c>
      <c r="BE385" s="7" t="str">
        <f t="shared" si="318"/>
        <v/>
      </c>
      <c r="BF385" s="7" t="str">
        <f t="shared" si="271"/>
        <v/>
      </c>
      <c r="BG385" s="7" t="str">
        <f t="shared" si="272"/>
        <v/>
      </c>
      <c r="BH385" s="7" t="str">
        <f t="shared" si="320"/>
        <v/>
      </c>
      <c r="BI385" s="7" t="str">
        <f t="shared" si="321"/>
        <v/>
      </c>
      <c r="BJ385" s="7" t="str">
        <f t="shared" si="322"/>
        <v/>
      </c>
      <c r="BK385" s="7" t="str">
        <f t="shared" si="293"/>
        <v/>
      </c>
      <c r="BL385" s="7" t="str">
        <f t="shared" si="294"/>
        <v/>
      </c>
      <c r="BM385" s="7" t="str">
        <f t="shared" si="295"/>
        <v/>
      </c>
      <c r="BN385" s="7" t="str">
        <f t="shared" si="296"/>
        <v/>
      </c>
      <c r="BO385" s="7" t="str">
        <f t="shared" si="297"/>
        <v/>
      </c>
      <c r="BP385" s="7" t="str">
        <f t="shared" si="298"/>
        <v/>
      </c>
      <c r="BQ385" s="7" t="str">
        <f t="shared" si="299"/>
        <v/>
      </c>
      <c r="BR385" s="7" t="str">
        <f t="shared" si="300"/>
        <v/>
      </c>
      <c r="BS385" s="7" t="str">
        <f t="shared" si="301"/>
        <v/>
      </c>
      <c r="BT385" s="7" t="str">
        <f t="shared" si="302"/>
        <v/>
      </c>
      <c r="BU385" s="7" t="str">
        <f t="shared" si="303"/>
        <v/>
      </c>
      <c r="BV385" s="7" t="str">
        <f t="shared" si="304"/>
        <v/>
      </c>
      <c r="BW385" s="7" t="str">
        <f t="shared" si="279"/>
        <v/>
      </c>
      <c r="BX385" s="7" t="str">
        <f t="shared" si="305"/>
        <v/>
      </c>
      <c r="BY385" s="7" t="str">
        <f t="shared" si="306"/>
        <v/>
      </c>
      <c r="BZ385" s="7" t="str">
        <f t="shared" si="307"/>
        <v/>
      </c>
      <c r="CA385" s="7" t="str">
        <f t="shared" si="308"/>
        <v/>
      </c>
      <c r="CB385" s="54"/>
      <c r="CC385" s="13"/>
      <c r="CD385" s="13"/>
      <c r="CE385" s="13"/>
      <c r="CF385" s="13"/>
      <c r="CG385" s="13"/>
      <c r="CH385" s="13"/>
      <c r="CI385" s="13"/>
      <c r="CJ385" s="13"/>
      <c r="CL385" s="21"/>
    </row>
    <row r="386" spans="2:90" ht="16.5" thickBot="1" x14ac:dyDescent="0.3">
      <c r="B386" s="114"/>
      <c r="C386" s="114"/>
      <c r="D386" s="115"/>
      <c r="E386" s="117" t="str">
        <f t="shared" si="309"/>
        <v/>
      </c>
      <c r="F386" s="118" t="str">
        <f t="shared" si="310"/>
        <v/>
      </c>
      <c r="G386" s="22"/>
      <c r="H386" s="5" t="str">
        <f t="shared" si="280"/>
        <v/>
      </c>
      <c r="I386" s="6" t="str">
        <f t="shared" si="281"/>
        <v/>
      </c>
      <c r="J386" s="6" t="str">
        <f t="shared" si="282"/>
        <v/>
      </c>
      <c r="K386" s="23"/>
      <c r="L386" s="3" t="str">
        <f t="shared" si="311"/>
        <v/>
      </c>
      <c r="M386" s="2">
        <f>IF(OR(K386="Rota",K386="Desliza"),(IF((MAX(N$36:N385))&gt;F$17,(MAX(N$36:N385)),F$17)),N385)</f>
        <v>0</v>
      </c>
      <c r="N386" s="42"/>
      <c r="O386" s="2" t="str">
        <f t="shared" si="312"/>
        <v/>
      </c>
      <c r="P386" s="3" t="str">
        <f t="shared" si="313"/>
        <v/>
      </c>
      <c r="Q386" s="24"/>
      <c r="R386" s="24"/>
      <c r="S386" s="24"/>
      <c r="T386" s="132" t="str">
        <f t="shared" si="273"/>
        <v/>
      </c>
      <c r="U386" s="25"/>
      <c r="V386" s="25"/>
      <c r="W386" s="24"/>
      <c r="X386" s="26"/>
      <c r="Y386" s="25"/>
      <c r="Z386" s="25"/>
      <c r="AA386" s="3" t="str">
        <f t="shared" si="314"/>
        <v/>
      </c>
      <c r="AB386" s="24"/>
      <c r="AC386" s="26"/>
      <c r="AD386" s="25"/>
      <c r="AE386" s="54"/>
      <c r="AF386" s="54"/>
      <c r="AG386" s="54"/>
      <c r="AH386" s="54"/>
      <c r="AI386" s="54"/>
      <c r="AJ386" s="54"/>
      <c r="AK386" s="25"/>
      <c r="AL386" s="54" t="str">
        <f t="shared" si="274"/>
        <v/>
      </c>
      <c r="AM386" s="200" t="str">
        <f t="shared" si="275"/>
        <v/>
      </c>
      <c r="AN386" s="201" t="str">
        <f t="shared" si="276"/>
        <v/>
      </c>
      <c r="AO386" s="200" t="str">
        <f t="shared" si="283"/>
        <v/>
      </c>
      <c r="AP386" s="200" t="str">
        <f t="shared" si="277"/>
        <v/>
      </c>
      <c r="AQ386" s="200" t="str">
        <f t="shared" si="278"/>
        <v/>
      </c>
      <c r="AR386" s="200" t="str">
        <f t="shared" si="284"/>
        <v/>
      </c>
      <c r="AS386" s="200" t="str">
        <f t="shared" si="285"/>
        <v/>
      </c>
      <c r="AT386" s="200" t="str">
        <f t="shared" si="286"/>
        <v/>
      </c>
      <c r="AU386" s="200" t="str">
        <f t="shared" si="287"/>
        <v/>
      </c>
      <c r="AV386" s="54"/>
      <c r="AW386" s="200" t="str">
        <f t="shared" si="319"/>
        <v/>
      </c>
      <c r="AX386" s="201" t="str">
        <f t="shared" si="289"/>
        <v/>
      </c>
      <c r="AY386" s="7" t="str">
        <f t="shared" si="290"/>
        <v/>
      </c>
      <c r="AZ386" s="7" t="str">
        <f t="shared" si="291"/>
        <v/>
      </c>
      <c r="BA386" s="7" t="str">
        <f t="shared" si="292"/>
        <v/>
      </c>
      <c r="BB386" s="7" t="str">
        <f t="shared" si="315"/>
        <v/>
      </c>
      <c r="BC386" s="7" t="str">
        <f t="shared" si="316"/>
        <v/>
      </c>
      <c r="BD386" s="7" t="str">
        <f t="shared" si="317"/>
        <v/>
      </c>
      <c r="BE386" s="7" t="str">
        <f t="shared" si="318"/>
        <v/>
      </c>
      <c r="BF386" s="7" t="str">
        <f t="shared" si="271"/>
        <v/>
      </c>
      <c r="BG386" s="7" t="str">
        <f t="shared" si="272"/>
        <v/>
      </c>
      <c r="BH386" s="7" t="str">
        <f t="shared" si="320"/>
        <v/>
      </c>
      <c r="BI386" s="7" t="str">
        <f t="shared" si="321"/>
        <v/>
      </c>
      <c r="BJ386" s="7" t="str">
        <f t="shared" si="322"/>
        <v/>
      </c>
      <c r="BK386" s="7" t="str">
        <f t="shared" si="293"/>
        <v/>
      </c>
      <c r="BL386" s="7" t="str">
        <f t="shared" si="294"/>
        <v/>
      </c>
      <c r="BM386" s="7" t="str">
        <f t="shared" si="295"/>
        <v/>
      </c>
      <c r="BN386" s="7" t="str">
        <f t="shared" si="296"/>
        <v/>
      </c>
      <c r="BO386" s="7" t="str">
        <f t="shared" si="297"/>
        <v/>
      </c>
      <c r="BP386" s="7" t="str">
        <f t="shared" si="298"/>
        <v/>
      </c>
      <c r="BQ386" s="7" t="str">
        <f t="shared" si="299"/>
        <v/>
      </c>
      <c r="BR386" s="7" t="str">
        <f t="shared" si="300"/>
        <v/>
      </c>
      <c r="BS386" s="7" t="str">
        <f t="shared" si="301"/>
        <v/>
      </c>
      <c r="BT386" s="7" t="str">
        <f t="shared" si="302"/>
        <v/>
      </c>
      <c r="BU386" s="7" t="str">
        <f t="shared" si="303"/>
        <v/>
      </c>
      <c r="BV386" s="7" t="str">
        <f t="shared" si="304"/>
        <v/>
      </c>
      <c r="BW386" s="7" t="str">
        <f t="shared" si="279"/>
        <v/>
      </c>
      <c r="BX386" s="7" t="str">
        <f t="shared" si="305"/>
        <v/>
      </c>
      <c r="BY386" s="7" t="str">
        <f t="shared" si="306"/>
        <v/>
      </c>
      <c r="BZ386" s="7" t="str">
        <f t="shared" si="307"/>
        <v/>
      </c>
      <c r="CA386" s="7" t="str">
        <f t="shared" si="308"/>
        <v/>
      </c>
      <c r="CB386" s="54"/>
      <c r="CC386" s="13"/>
      <c r="CD386" s="13"/>
      <c r="CE386" s="13"/>
      <c r="CF386" s="13"/>
      <c r="CG386" s="13"/>
      <c r="CH386" s="13"/>
      <c r="CI386" s="13"/>
      <c r="CJ386" s="13"/>
      <c r="CL386" s="21"/>
    </row>
    <row r="387" spans="2:90" ht="16.5" thickBot="1" x14ac:dyDescent="0.3">
      <c r="B387" s="114"/>
      <c r="C387" s="114"/>
      <c r="D387" s="115"/>
      <c r="E387" s="117" t="str">
        <f t="shared" si="309"/>
        <v/>
      </c>
      <c r="F387" s="118" t="str">
        <f t="shared" si="310"/>
        <v/>
      </c>
      <c r="G387" s="22"/>
      <c r="H387" s="5" t="str">
        <f t="shared" si="280"/>
        <v/>
      </c>
      <c r="I387" s="6" t="str">
        <f t="shared" si="281"/>
        <v/>
      </c>
      <c r="J387" s="6" t="str">
        <f t="shared" si="282"/>
        <v/>
      </c>
      <c r="K387" s="23"/>
      <c r="L387" s="3" t="str">
        <f t="shared" si="311"/>
        <v/>
      </c>
      <c r="M387" s="2">
        <f>IF(OR(K387="Rota",K387="Desliza"),(IF((MAX(N$36:N386))&gt;F$17,(MAX(N$36:N386)),F$17)),N386)</f>
        <v>0</v>
      </c>
      <c r="N387" s="42"/>
      <c r="O387" s="2" t="str">
        <f t="shared" si="312"/>
        <v/>
      </c>
      <c r="P387" s="3" t="str">
        <f t="shared" si="313"/>
        <v/>
      </c>
      <c r="Q387" s="24"/>
      <c r="R387" s="24"/>
      <c r="S387" s="24"/>
      <c r="T387" s="132" t="str">
        <f t="shared" si="273"/>
        <v/>
      </c>
      <c r="U387" s="25"/>
      <c r="V387" s="25"/>
      <c r="W387" s="24"/>
      <c r="X387" s="26"/>
      <c r="Y387" s="25"/>
      <c r="Z387" s="25"/>
      <c r="AA387" s="3" t="str">
        <f t="shared" si="314"/>
        <v/>
      </c>
      <c r="AB387" s="24"/>
      <c r="AC387" s="26"/>
      <c r="AD387" s="25"/>
      <c r="AE387" s="54"/>
      <c r="AF387" s="54"/>
      <c r="AG387" s="54"/>
      <c r="AH387" s="54"/>
      <c r="AI387" s="54"/>
      <c r="AJ387" s="54"/>
      <c r="AK387" s="25"/>
      <c r="AL387" s="54" t="str">
        <f t="shared" si="274"/>
        <v/>
      </c>
      <c r="AM387" s="200" t="str">
        <f t="shared" si="275"/>
        <v/>
      </c>
      <c r="AN387" s="201" t="str">
        <f t="shared" si="276"/>
        <v/>
      </c>
      <c r="AO387" s="200" t="str">
        <f t="shared" si="283"/>
        <v/>
      </c>
      <c r="AP387" s="200" t="str">
        <f t="shared" si="277"/>
        <v/>
      </c>
      <c r="AQ387" s="200" t="str">
        <f t="shared" si="278"/>
        <v/>
      </c>
      <c r="AR387" s="200" t="str">
        <f t="shared" si="284"/>
        <v/>
      </c>
      <c r="AS387" s="200" t="str">
        <f t="shared" si="285"/>
        <v/>
      </c>
      <c r="AT387" s="200" t="str">
        <f t="shared" si="286"/>
        <v/>
      </c>
      <c r="AU387" s="200" t="str">
        <f t="shared" si="287"/>
        <v/>
      </c>
      <c r="AV387" s="54"/>
      <c r="AW387" s="200" t="str">
        <f t="shared" si="319"/>
        <v/>
      </c>
      <c r="AX387" s="201" t="str">
        <f t="shared" si="289"/>
        <v/>
      </c>
      <c r="AY387" s="7" t="str">
        <f t="shared" si="290"/>
        <v/>
      </c>
      <c r="AZ387" s="7" t="str">
        <f t="shared" si="291"/>
        <v/>
      </c>
      <c r="BA387" s="7" t="str">
        <f t="shared" si="292"/>
        <v/>
      </c>
      <c r="BB387" s="7" t="str">
        <f t="shared" si="315"/>
        <v/>
      </c>
      <c r="BC387" s="7" t="str">
        <f t="shared" si="316"/>
        <v/>
      </c>
      <c r="BD387" s="7" t="str">
        <f t="shared" si="317"/>
        <v/>
      </c>
      <c r="BE387" s="7" t="str">
        <f t="shared" si="318"/>
        <v/>
      </c>
      <c r="BF387" s="7" t="str">
        <f t="shared" si="271"/>
        <v/>
      </c>
      <c r="BG387" s="7" t="str">
        <f t="shared" si="272"/>
        <v/>
      </c>
      <c r="BH387" s="7" t="str">
        <f t="shared" si="320"/>
        <v/>
      </c>
      <c r="BI387" s="7" t="str">
        <f t="shared" si="321"/>
        <v/>
      </c>
      <c r="BJ387" s="7" t="str">
        <f t="shared" si="322"/>
        <v/>
      </c>
      <c r="BK387" s="7" t="str">
        <f t="shared" si="293"/>
        <v/>
      </c>
      <c r="BL387" s="7" t="str">
        <f t="shared" si="294"/>
        <v/>
      </c>
      <c r="BM387" s="7" t="str">
        <f t="shared" si="295"/>
        <v/>
      </c>
      <c r="BN387" s="7" t="str">
        <f t="shared" si="296"/>
        <v/>
      </c>
      <c r="BO387" s="7" t="str">
        <f t="shared" si="297"/>
        <v/>
      </c>
      <c r="BP387" s="7" t="str">
        <f t="shared" si="298"/>
        <v/>
      </c>
      <c r="BQ387" s="7" t="str">
        <f t="shared" si="299"/>
        <v/>
      </c>
      <c r="BR387" s="7" t="str">
        <f t="shared" si="300"/>
        <v/>
      </c>
      <c r="BS387" s="7" t="str">
        <f t="shared" si="301"/>
        <v/>
      </c>
      <c r="BT387" s="7" t="str">
        <f t="shared" si="302"/>
        <v/>
      </c>
      <c r="BU387" s="7" t="str">
        <f t="shared" si="303"/>
        <v/>
      </c>
      <c r="BV387" s="7" t="str">
        <f t="shared" si="304"/>
        <v/>
      </c>
      <c r="BW387" s="7" t="str">
        <f t="shared" si="279"/>
        <v/>
      </c>
      <c r="BX387" s="7" t="str">
        <f t="shared" si="305"/>
        <v/>
      </c>
      <c r="BY387" s="7" t="str">
        <f t="shared" si="306"/>
        <v/>
      </c>
      <c r="BZ387" s="7" t="str">
        <f t="shared" si="307"/>
        <v/>
      </c>
      <c r="CA387" s="7" t="str">
        <f t="shared" si="308"/>
        <v/>
      </c>
      <c r="CB387" s="54"/>
      <c r="CC387" s="13"/>
      <c r="CD387" s="13"/>
      <c r="CE387" s="13"/>
      <c r="CF387" s="13"/>
      <c r="CG387" s="13"/>
      <c r="CH387" s="13"/>
      <c r="CI387" s="13"/>
      <c r="CJ387" s="13"/>
      <c r="CL387" s="21"/>
    </row>
    <row r="388" spans="2:90" ht="16.5" thickBot="1" x14ac:dyDescent="0.3">
      <c r="B388" s="114"/>
      <c r="C388" s="114"/>
      <c r="D388" s="115"/>
      <c r="E388" s="117" t="str">
        <f t="shared" si="309"/>
        <v/>
      </c>
      <c r="F388" s="118" t="str">
        <f t="shared" si="310"/>
        <v/>
      </c>
      <c r="G388" s="22"/>
      <c r="H388" s="5" t="str">
        <f t="shared" si="280"/>
        <v/>
      </c>
      <c r="I388" s="6" t="str">
        <f t="shared" si="281"/>
        <v/>
      </c>
      <c r="J388" s="6" t="str">
        <f t="shared" si="282"/>
        <v/>
      </c>
      <c r="K388" s="23"/>
      <c r="L388" s="3" t="str">
        <f t="shared" si="311"/>
        <v/>
      </c>
      <c r="M388" s="2">
        <f>IF(OR(K388="Rota",K388="Desliza"),(IF((MAX(N$36:N387))&gt;F$17,(MAX(N$36:N387)),F$17)),N387)</f>
        <v>0</v>
      </c>
      <c r="N388" s="42"/>
      <c r="O388" s="2" t="str">
        <f t="shared" si="312"/>
        <v/>
      </c>
      <c r="P388" s="3" t="str">
        <f t="shared" si="313"/>
        <v/>
      </c>
      <c r="Q388" s="24"/>
      <c r="R388" s="24"/>
      <c r="S388" s="24"/>
      <c r="T388" s="132" t="str">
        <f t="shared" si="273"/>
        <v/>
      </c>
      <c r="U388" s="25"/>
      <c r="V388" s="25"/>
      <c r="W388" s="24"/>
      <c r="X388" s="26"/>
      <c r="Y388" s="25"/>
      <c r="Z388" s="25"/>
      <c r="AA388" s="3" t="str">
        <f t="shared" si="314"/>
        <v/>
      </c>
      <c r="AB388" s="24"/>
      <c r="AC388" s="26"/>
      <c r="AD388" s="25"/>
      <c r="AE388" s="54"/>
      <c r="AF388" s="54"/>
      <c r="AG388" s="54"/>
      <c r="AH388" s="54"/>
      <c r="AI388" s="54"/>
      <c r="AJ388" s="54"/>
      <c r="AK388" s="25"/>
      <c r="AL388" s="54" t="str">
        <f t="shared" si="274"/>
        <v/>
      </c>
      <c r="AM388" s="200" t="str">
        <f t="shared" si="275"/>
        <v/>
      </c>
      <c r="AN388" s="201" t="str">
        <f t="shared" si="276"/>
        <v/>
      </c>
      <c r="AO388" s="200" t="str">
        <f t="shared" si="283"/>
        <v/>
      </c>
      <c r="AP388" s="200" t="str">
        <f t="shared" si="277"/>
        <v/>
      </c>
      <c r="AQ388" s="200" t="str">
        <f t="shared" si="278"/>
        <v/>
      </c>
      <c r="AR388" s="200" t="str">
        <f t="shared" si="284"/>
        <v/>
      </c>
      <c r="AS388" s="200" t="str">
        <f t="shared" si="285"/>
        <v/>
      </c>
      <c r="AT388" s="200" t="str">
        <f t="shared" si="286"/>
        <v/>
      </c>
      <c r="AU388" s="200" t="str">
        <f t="shared" si="287"/>
        <v/>
      </c>
      <c r="AV388" s="54"/>
      <c r="AW388" s="200" t="str">
        <f t="shared" si="319"/>
        <v/>
      </c>
      <c r="AX388" s="201" t="str">
        <f t="shared" si="289"/>
        <v/>
      </c>
      <c r="AY388" s="7" t="str">
        <f t="shared" si="290"/>
        <v/>
      </c>
      <c r="AZ388" s="7" t="str">
        <f t="shared" si="291"/>
        <v/>
      </c>
      <c r="BA388" s="7" t="str">
        <f t="shared" si="292"/>
        <v/>
      </c>
      <c r="BB388" s="7" t="str">
        <f t="shared" si="315"/>
        <v/>
      </c>
      <c r="BC388" s="7" t="str">
        <f t="shared" si="316"/>
        <v/>
      </c>
      <c r="BD388" s="7" t="str">
        <f t="shared" si="317"/>
        <v/>
      </c>
      <c r="BE388" s="7" t="str">
        <f t="shared" si="318"/>
        <v/>
      </c>
      <c r="BF388" s="7" t="str">
        <f t="shared" si="271"/>
        <v/>
      </c>
      <c r="BG388" s="7" t="str">
        <f t="shared" si="272"/>
        <v/>
      </c>
      <c r="BH388" s="7" t="str">
        <f t="shared" si="320"/>
        <v/>
      </c>
      <c r="BI388" s="7" t="str">
        <f t="shared" si="321"/>
        <v/>
      </c>
      <c r="BJ388" s="7" t="str">
        <f t="shared" si="322"/>
        <v/>
      </c>
      <c r="BK388" s="7" t="str">
        <f t="shared" si="293"/>
        <v/>
      </c>
      <c r="BL388" s="7" t="str">
        <f t="shared" si="294"/>
        <v/>
      </c>
      <c r="BM388" s="7" t="str">
        <f t="shared" si="295"/>
        <v/>
      </c>
      <c r="BN388" s="7" t="str">
        <f t="shared" si="296"/>
        <v/>
      </c>
      <c r="BO388" s="7" t="str">
        <f t="shared" si="297"/>
        <v/>
      </c>
      <c r="BP388" s="7" t="str">
        <f t="shared" si="298"/>
        <v/>
      </c>
      <c r="BQ388" s="7" t="str">
        <f t="shared" si="299"/>
        <v/>
      </c>
      <c r="BR388" s="7" t="str">
        <f t="shared" si="300"/>
        <v/>
      </c>
      <c r="BS388" s="7" t="str">
        <f t="shared" si="301"/>
        <v/>
      </c>
      <c r="BT388" s="7" t="str">
        <f t="shared" si="302"/>
        <v/>
      </c>
      <c r="BU388" s="7" t="str">
        <f t="shared" si="303"/>
        <v/>
      </c>
      <c r="BV388" s="7" t="str">
        <f t="shared" si="304"/>
        <v/>
      </c>
      <c r="BW388" s="7" t="str">
        <f t="shared" si="279"/>
        <v/>
      </c>
      <c r="BX388" s="7" t="str">
        <f t="shared" si="305"/>
        <v/>
      </c>
      <c r="BY388" s="7" t="str">
        <f t="shared" si="306"/>
        <v/>
      </c>
      <c r="BZ388" s="7" t="str">
        <f t="shared" si="307"/>
        <v/>
      </c>
      <c r="CA388" s="7" t="str">
        <f t="shared" si="308"/>
        <v/>
      </c>
      <c r="CB388" s="54"/>
      <c r="CC388" s="13"/>
      <c r="CD388" s="13"/>
      <c r="CE388" s="13"/>
      <c r="CF388" s="13"/>
      <c r="CG388" s="13"/>
      <c r="CH388" s="13"/>
      <c r="CI388" s="13"/>
      <c r="CJ388" s="13"/>
      <c r="CL388" s="21"/>
    </row>
    <row r="389" spans="2:90" ht="16.5" thickBot="1" x14ac:dyDescent="0.3">
      <c r="B389" s="114"/>
      <c r="C389" s="114"/>
      <c r="D389" s="115"/>
      <c r="E389" s="117" t="str">
        <f t="shared" si="309"/>
        <v/>
      </c>
      <c r="F389" s="118" t="str">
        <f t="shared" si="310"/>
        <v/>
      </c>
      <c r="G389" s="22"/>
      <c r="H389" s="5" t="str">
        <f t="shared" si="280"/>
        <v/>
      </c>
      <c r="I389" s="6" t="str">
        <f t="shared" si="281"/>
        <v/>
      </c>
      <c r="J389" s="6" t="str">
        <f t="shared" si="282"/>
        <v/>
      </c>
      <c r="K389" s="23"/>
      <c r="L389" s="3" t="str">
        <f t="shared" si="311"/>
        <v/>
      </c>
      <c r="M389" s="2">
        <f>IF(OR(K389="Rota",K389="Desliza"),(IF((MAX(N$36:N388))&gt;F$17,(MAX(N$36:N388)),F$17)),N388)</f>
        <v>0</v>
      </c>
      <c r="N389" s="42"/>
      <c r="O389" s="2" t="str">
        <f t="shared" si="312"/>
        <v/>
      </c>
      <c r="P389" s="3" t="str">
        <f t="shared" si="313"/>
        <v/>
      </c>
      <c r="Q389" s="24"/>
      <c r="R389" s="24"/>
      <c r="S389" s="24"/>
      <c r="T389" s="132" t="str">
        <f t="shared" si="273"/>
        <v/>
      </c>
      <c r="U389" s="25"/>
      <c r="V389" s="25"/>
      <c r="W389" s="24"/>
      <c r="X389" s="26"/>
      <c r="Y389" s="25"/>
      <c r="Z389" s="25"/>
      <c r="AA389" s="3" t="str">
        <f t="shared" si="314"/>
        <v/>
      </c>
      <c r="AB389" s="24"/>
      <c r="AC389" s="26"/>
      <c r="AD389" s="25"/>
      <c r="AE389" s="54"/>
      <c r="AF389" s="54"/>
      <c r="AG389" s="54"/>
      <c r="AH389" s="54"/>
      <c r="AI389" s="54"/>
      <c r="AJ389" s="54"/>
      <c r="AK389" s="25"/>
      <c r="AL389" s="54" t="str">
        <f t="shared" si="274"/>
        <v/>
      </c>
      <c r="AM389" s="200" t="str">
        <f t="shared" si="275"/>
        <v/>
      </c>
      <c r="AN389" s="201" t="str">
        <f t="shared" si="276"/>
        <v/>
      </c>
      <c r="AO389" s="200" t="str">
        <f t="shared" si="283"/>
        <v/>
      </c>
      <c r="AP389" s="200" t="str">
        <f t="shared" si="277"/>
        <v/>
      </c>
      <c r="AQ389" s="200" t="str">
        <f t="shared" si="278"/>
        <v/>
      </c>
      <c r="AR389" s="200" t="str">
        <f t="shared" si="284"/>
        <v/>
      </c>
      <c r="AS389" s="200" t="str">
        <f t="shared" si="285"/>
        <v/>
      </c>
      <c r="AT389" s="200" t="str">
        <f t="shared" si="286"/>
        <v/>
      </c>
      <c r="AU389" s="200" t="str">
        <f t="shared" si="287"/>
        <v/>
      </c>
      <c r="AV389" s="54"/>
      <c r="AW389" s="200" t="str">
        <f t="shared" si="319"/>
        <v/>
      </c>
      <c r="AX389" s="201" t="str">
        <f t="shared" si="289"/>
        <v/>
      </c>
      <c r="AY389" s="7" t="str">
        <f t="shared" si="290"/>
        <v/>
      </c>
      <c r="AZ389" s="7" t="str">
        <f t="shared" si="291"/>
        <v/>
      </c>
      <c r="BA389" s="7" t="str">
        <f t="shared" si="292"/>
        <v/>
      </c>
      <c r="BB389" s="7" t="str">
        <f t="shared" si="315"/>
        <v/>
      </c>
      <c r="BC389" s="7" t="str">
        <f t="shared" si="316"/>
        <v/>
      </c>
      <c r="BD389" s="7" t="str">
        <f t="shared" si="317"/>
        <v/>
      </c>
      <c r="BE389" s="7" t="str">
        <f t="shared" si="318"/>
        <v/>
      </c>
      <c r="BF389" s="7" t="str">
        <f t="shared" si="271"/>
        <v/>
      </c>
      <c r="BG389" s="7" t="str">
        <f t="shared" si="272"/>
        <v/>
      </c>
      <c r="BH389" s="7" t="str">
        <f t="shared" si="320"/>
        <v/>
      </c>
      <c r="BI389" s="7" t="str">
        <f t="shared" si="321"/>
        <v/>
      </c>
      <c r="BJ389" s="7" t="str">
        <f t="shared" si="322"/>
        <v/>
      </c>
      <c r="BK389" s="7" t="str">
        <f t="shared" si="293"/>
        <v/>
      </c>
      <c r="BL389" s="7" t="str">
        <f t="shared" si="294"/>
        <v/>
      </c>
      <c r="BM389" s="7" t="str">
        <f t="shared" si="295"/>
        <v/>
      </c>
      <c r="BN389" s="7" t="str">
        <f t="shared" si="296"/>
        <v/>
      </c>
      <c r="BO389" s="7" t="str">
        <f t="shared" si="297"/>
        <v/>
      </c>
      <c r="BP389" s="7" t="str">
        <f t="shared" si="298"/>
        <v/>
      </c>
      <c r="BQ389" s="7" t="str">
        <f t="shared" si="299"/>
        <v/>
      </c>
      <c r="BR389" s="7" t="str">
        <f t="shared" si="300"/>
        <v/>
      </c>
      <c r="BS389" s="7" t="str">
        <f t="shared" si="301"/>
        <v/>
      </c>
      <c r="BT389" s="7" t="str">
        <f t="shared" si="302"/>
        <v/>
      </c>
      <c r="BU389" s="7" t="str">
        <f t="shared" si="303"/>
        <v/>
      </c>
      <c r="BV389" s="7" t="str">
        <f t="shared" si="304"/>
        <v/>
      </c>
      <c r="BW389" s="7" t="str">
        <f t="shared" si="279"/>
        <v/>
      </c>
      <c r="BX389" s="7" t="str">
        <f t="shared" si="305"/>
        <v/>
      </c>
      <c r="BY389" s="7" t="str">
        <f t="shared" si="306"/>
        <v/>
      </c>
      <c r="BZ389" s="7" t="str">
        <f t="shared" si="307"/>
        <v/>
      </c>
      <c r="CA389" s="7" t="str">
        <f t="shared" si="308"/>
        <v/>
      </c>
      <c r="CB389" s="54"/>
      <c r="CC389" s="13"/>
      <c r="CD389" s="13"/>
      <c r="CE389" s="13"/>
      <c r="CF389" s="13"/>
      <c r="CG389" s="13"/>
      <c r="CH389" s="13"/>
      <c r="CI389" s="13"/>
      <c r="CJ389" s="13"/>
      <c r="CL389" s="21"/>
    </row>
    <row r="390" spans="2:90" ht="16.5" thickBot="1" x14ac:dyDescent="0.3">
      <c r="B390" s="114"/>
      <c r="C390" s="114"/>
      <c r="D390" s="115"/>
      <c r="E390" s="117" t="str">
        <f t="shared" si="309"/>
        <v/>
      </c>
      <c r="F390" s="118" t="str">
        <f t="shared" si="310"/>
        <v/>
      </c>
      <c r="G390" s="22"/>
      <c r="H390" s="5" t="str">
        <f t="shared" si="280"/>
        <v/>
      </c>
      <c r="I390" s="6" t="str">
        <f t="shared" si="281"/>
        <v/>
      </c>
      <c r="J390" s="6" t="str">
        <f t="shared" si="282"/>
        <v/>
      </c>
      <c r="K390" s="23"/>
      <c r="L390" s="3" t="str">
        <f t="shared" si="311"/>
        <v/>
      </c>
      <c r="M390" s="2">
        <f>IF(OR(K390="Rota",K390="Desliza"),(IF((MAX(N$36:N389))&gt;F$17,(MAX(N$36:N389)),F$17)),N389)</f>
        <v>0</v>
      </c>
      <c r="N390" s="42"/>
      <c r="O390" s="2" t="str">
        <f t="shared" si="312"/>
        <v/>
      </c>
      <c r="P390" s="3" t="str">
        <f t="shared" si="313"/>
        <v/>
      </c>
      <c r="Q390" s="24"/>
      <c r="R390" s="24"/>
      <c r="S390" s="24"/>
      <c r="T390" s="132" t="str">
        <f t="shared" si="273"/>
        <v/>
      </c>
      <c r="U390" s="25"/>
      <c r="V390" s="25"/>
      <c r="W390" s="24"/>
      <c r="X390" s="26"/>
      <c r="Y390" s="25"/>
      <c r="Z390" s="25"/>
      <c r="AA390" s="3" t="str">
        <f t="shared" si="314"/>
        <v/>
      </c>
      <c r="AB390" s="24"/>
      <c r="AC390" s="26"/>
      <c r="AD390" s="25"/>
      <c r="AE390" s="54"/>
      <c r="AF390" s="54"/>
      <c r="AG390" s="54"/>
      <c r="AH390" s="54"/>
      <c r="AI390" s="54"/>
      <c r="AJ390" s="54"/>
      <c r="AK390" s="25"/>
      <c r="AL390" s="54" t="str">
        <f t="shared" si="274"/>
        <v/>
      </c>
      <c r="AM390" s="200" t="str">
        <f t="shared" si="275"/>
        <v/>
      </c>
      <c r="AN390" s="201" t="str">
        <f t="shared" si="276"/>
        <v/>
      </c>
      <c r="AO390" s="200" t="str">
        <f t="shared" si="283"/>
        <v/>
      </c>
      <c r="AP390" s="200" t="str">
        <f t="shared" si="277"/>
        <v/>
      </c>
      <c r="AQ390" s="200" t="str">
        <f t="shared" si="278"/>
        <v/>
      </c>
      <c r="AR390" s="200" t="str">
        <f t="shared" si="284"/>
        <v/>
      </c>
      <c r="AS390" s="200" t="str">
        <f t="shared" si="285"/>
        <v/>
      </c>
      <c r="AT390" s="200" t="str">
        <f t="shared" si="286"/>
        <v/>
      </c>
      <c r="AU390" s="200" t="str">
        <f t="shared" si="287"/>
        <v/>
      </c>
      <c r="AV390" s="54"/>
      <c r="AW390" s="200" t="str">
        <f t="shared" si="319"/>
        <v/>
      </c>
      <c r="AX390" s="201" t="str">
        <f t="shared" si="289"/>
        <v/>
      </c>
      <c r="AY390" s="7" t="str">
        <f t="shared" si="290"/>
        <v/>
      </c>
      <c r="AZ390" s="7" t="str">
        <f t="shared" si="291"/>
        <v/>
      </c>
      <c r="BA390" s="7" t="str">
        <f t="shared" si="292"/>
        <v/>
      </c>
      <c r="BB390" s="7" t="str">
        <f t="shared" si="315"/>
        <v/>
      </c>
      <c r="BC390" s="7" t="str">
        <f t="shared" si="316"/>
        <v/>
      </c>
      <c r="BD390" s="7" t="str">
        <f t="shared" si="317"/>
        <v/>
      </c>
      <c r="BE390" s="7" t="str">
        <f t="shared" si="318"/>
        <v/>
      </c>
      <c r="BF390" s="7" t="str">
        <f t="shared" si="271"/>
        <v/>
      </c>
      <c r="BG390" s="7" t="str">
        <f t="shared" si="272"/>
        <v/>
      </c>
      <c r="BH390" s="7" t="str">
        <f t="shared" si="320"/>
        <v/>
      </c>
      <c r="BI390" s="7" t="str">
        <f t="shared" si="321"/>
        <v/>
      </c>
      <c r="BJ390" s="7" t="str">
        <f t="shared" si="322"/>
        <v/>
      </c>
      <c r="BK390" s="7" t="str">
        <f t="shared" si="293"/>
        <v/>
      </c>
      <c r="BL390" s="7" t="str">
        <f t="shared" si="294"/>
        <v/>
      </c>
      <c r="BM390" s="7" t="str">
        <f t="shared" si="295"/>
        <v/>
      </c>
      <c r="BN390" s="7" t="str">
        <f t="shared" si="296"/>
        <v/>
      </c>
      <c r="BO390" s="7" t="str">
        <f t="shared" si="297"/>
        <v/>
      </c>
      <c r="BP390" s="7" t="str">
        <f t="shared" si="298"/>
        <v/>
      </c>
      <c r="BQ390" s="7" t="str">
        <f t="shared" si="299"/>
        <v/>
      </c>
      <c r="BR390" s="7" t="str">
        <f t="shared" si="300"/>
        <v/>
      </c>
      <c r="BS390" s="7" t="str">
        <f t="shared" si="301"/>
        <v/>
      </c>
      <c r="BT390" s="7" t="str">
        <f t="shared" si="302"/>
        <v/>
      </c>
      <c r="BU390" s="7" t="str">
        <f t="shared" si="303"/>
        <v/>
      </c>
      <c r="BV390" s="7" t="str">
        <f t="shared" si="304"/>
        <v/>
      </c>
      <c r="BW390" s="7" t="str">
        <f t="shared" si="279"/>
        <v/>
      </c>
      <c r="BX390" s="7" t="str">
        <f t="shared" si="305"/>
        <v/>
      </c>
      <c r="BY390" s="7" t="str">
        <f t="shared" si="306"/>
        <v/>
      </c>
      <c r="BZ390" s="7" t="str">
        <f t="shared" si="307"/>
        <v/>
      </c>
      <c r="CA390" s="7" t="str">
        <f t="shared" si="308"/>
        <v/>
      </c>
      <c r="CB390" s="54"/>
      <c r="CC390" s="13"/>
      <c r="CD390" s="13"/>
      <c r="CE390" s="13"/>
      <c r="CF390" s="13"/>
      <c r="CG390" s="13"/>
      <c r="CH390" s="13"/>
      <c r="CI390" s="13"/>
      <c r="CJ390" s="13"/>
      <c r="CL390" s="21"/>
    </row>
    <row r="391" spans="2:90" ht="16.5" thickBot="1" x14ac:dyDescent="0.3">
      <c r="B391" s="114"/>
      <c r="C391" s="114"/>
      <c r="D391" s="115"/>
      <c r="E391" s="117" t="str">
        <f t="shared" si="309"/>
        <v/>
      </c>
      <c r="F391" s="118" t="str">
        <f t="shared" si="310"/>
        <v/>
      </c>
      <c r="G391" s="22"/>
      <c r="H391" s="5" t="str">
        <f t="shared" si="280"/>
        <v/>
      </c>
      <c r="I391" s="6" t="str">
        <f t="shared" si="281"/>
        <v/>
      </c>
      <c r="J391" s="6" t="str">
        <f t="shared" si="282"/>
        <v/>
      </c>
      <c r="K391" s="23"/>
      <c r="L391" s="3" t="str">
        <f t="shared" si="311"/>
        <v/>
      </c>
      <c r="M391" s="2">
        <f>IF(OR(K391="Rota",K391="Desliza"),(IF((MAX(N$36:N390))&gt;F$17,(MAX(N$36:N390)),F$17)),N390)</f>
        <v>0</v>
      </c>
      <c r="N391" s="42"/>
      <c r="O391" s="2" t="str">
        <f t="shared" si="312"/>
        <v/>
      </c>
      <c r="P391" s="3" t="str">
        <f t="shared" si="313"/>
        <v/>
      </c>
      <c r="Q391" s="24"/>
      <c r="R391" s="24"/>
      <c r="S391" s="24"/>
      <c r="T391" s="132" t="str">
        <f t="shared" si="273"/>
        <v/>
      </c>
      <c r="U391" s="25"/>
      <c r="V391" s="25"/>
      <c r="W391" s="24"/>
      <c r="X391" s="26"/>
      <c r="Y391" s="25"/>
      <c r="Z391" s="25"/>
      <c r="AA391" s="3" t="str">
        <f t="shared" si="314"/>
        <v/>
      </c>
      <c r="AB391" s="24"/>
      <c r="AC391" s="26"/>
      <c r="AD391" s="25"/>
      <c r="AE391" s="54"/>
      <c r="AF391" s="54"/>
      <c r="AG391" s="54"/>
      <c r="AH391" s="54"/>
      <c r="AI391" s="54"/>
      <c r="AJ391" s="54"/>
      <c r="AK391" s="25"/>
      <c r="AL391" s="54" t="str">
        <f t="shared" si="274"/>
        <v/>
      </c>
      <c r="AM391" s="200" t="str">
        <f t="shared" si="275"/>
        <v/>
      </c>
      <c r="AN391" s="201" t="str">
        <f t="shared" si="276"/>
        <v/>
      </c>
      <c r="AO391" s="200" t="str">
        <f t="shared" si="283"/>
        <v/>
      </c>
      <c r="AP391" s="200" t="str">
        <f t="shared" si="277"/>
        <v/>
      </c>
      <c r="AQ391" s="200" t="str">
        <f t="shared" si="278"/>
        <v/>
      </c>
      <c r="AR391" s="200" t="str">
        <f t="shared" si="284"/>
        <v/>
      </c>
      <c r="AS391" s="200" t="str">
        <f t="shared" si="285"/>
        <v/>
      </c>
      <c r="AT391" s="200" t="str">
        <f t="shared" si="286"/>
        <v/>
      </c>
      <c r="AU391" s="200" t="str">
        <f t="shared" si="287"/>
        <v/>
      </c>
      <c r="AV391" s="54"/>
      <c r="AW391" s="200" t="str">
        <f t="shared" si="319"/>
        <v/>
      </c>
      <c r="AX391" s="201" t="str">
        <f t="shared" si="289"/>
        <v/>
      </c>
      <c r="AY391" s="7" t="str">
        <f t="shared" si="290"/>
        <v/>
      </c>
      <c r="AZ391" s="7" t="str">
        <f t="shared" si="291"/>
        <v/>
      </c>
      <c r="BA391" s="7" t="str">
        <f t="shared" si="292"/>
        <v/>
      </c>
      <c r="BB391" s="7" t="str">
        <f t="shared" si="315"/>
        <v/>
      </c>
      <c r="BC391" s="7" t="str">
        <f t="shared" si="316"/>
        <v/>
      </c>
      <c r="BD391" s="7" t="str">
        <f t="shared" si="317"/>
        <v/>
      </c>
      <c r="BE391" s="7" t="str">
        <f t="shared" si="318"/>
        <v/>
      </c>
      <c r="BF391" s="7" t="str">
        <f t="shared" si="271"/>
        <v/>
      </c>
      <c r="BG391" s="7" t="str">
        <f t="shared" si="272"/>
        <v/>
      </c>
      <c r="BH391" s="7" t="str">
        <f t="shared" si="320"/>
        <v/>
      </c>
      <c r="BI391" s="7" t="str">
        <f t="shared" si="321"/>
        <v/>
      </c>
      <c r="BJ391" s="7" t="str">
        <f t="shared" si="322"/>
        <v/>
      </c>
      <c r="BK391" s="7" t="str">
        <f t="shared" si="293"/>
        <v/>
      </c>
      <c r="BL391" s="7" t="str">
        <f t="shared" si="294"/>
        <v/>
      </c>
      <c r="BM391" s="7" t="str">
        <f t="shared" si="295"/>
        <v/>
      </c>
      <c r="BN391" s="7" t="str">
        <f t="shared" si="296"/>
        <v/>
      </c>
      <c r="BO391" s="7" t="str">
        <f t="shared" si="297"/>
        <v/>
      </c>
      <c r="BP391" s="7" t="str">
        <f t="shared" si="298"/>
        <v/>
      </c>
      <c r="BQ391" s="7" t="str">
        <f t="shared" si="299"/>
        <v/>
      </c>
      <c r="BR391" s="7" t="str">
        <f t="shared" si="300"/>
        <v/>
      </c>
      <c r="BS391" s="7" t="str">
        <f t="shared" si="301"/>
        <v/>
      </c>
      <c r="BT391" s="7" t="str">
        <f t="shared" si="302"/>
        <v/>
      </c>
      <c r="BU391" s="7" t="str">
        <f t="shared" si="303"/>
        <v/>
      </c>
      <c r="BV391" s="7" t="str">
        <f t="shared" si="304"/>
        <v/>
      </c>
      <c r="BW391" s="7" t="str">
        <f t="shared" si="279"/>
        <v/>
      </c>
      <c r="BX391" s="7" t="str">
        <f t="shared" si="305"/>
        <v/>
      </c>
      <c r="BY391" s="7" t="str">
        <f t="shared" si="306"/>
        <v/>
      </c>
      <c r="BZ391" s="7" t="str">
        <f t="shared" si="307"/>
        <v/>
      </c>
      <c r="CA391" s="7" t="str">
        <f t="shared" si="308"/>
        <v/>
      </c>
      <c r="CB391" s="54"/>
      <c r="CC391" s="13"/>
      <c r="CD391" s="13"/>
      <c r="CE391" s="13"/>
      <c r="CF391" s="13"/>
      <c r="CG391" s="13"/>
      <c r="CH391" s="13"/>
      <c r="CI391" s="13"/>
      <c r="CJ391" s="13"/>
      <c r="CL391" s="21"/>
    </row>
    <row r="392" spans="2:90" ht="16.5" thickBot="1" x14ac:dyDescent="0.3">
      <c r="B392" s="114"/>
      <c r="C392" s="114"/>
      <c r="D392" s="115"/>
      <c r="E392" s="117" t="str">
        <f t="shared" si="309"/>
        <v/>
      </c>
      <c r="F392" s="118" t="str">
        <f t="shared" si="310"/>
        <v/>
      </c>
      <c r="G392" s="22"/>
      <c r="H392" s="5" t="str">
        <f t="shared" si="280"/>
        <v/>
      </c>
      <c r="I392" s="6" t="str">
        <f t="shared" si="281"/>
        <v/>
      </c>
      <c r="J392" s="6" t="str">
        <f t="shared" si="282"/>
        <v/>
      </c>
      <c r="K392" s="23"/>
      <c r="L392" s="3" t="str">
        <f t="shared" si="311"/>
        <v/>
      </c>
      <c r="M392" s="2">
        <f>IF(OR(K392="Rota",K392="Desliza"),(IF((MAX(N$36:N391))&gt;F$17,(MAX(N$36:N391)),F$17)),N391)</f>
        <v>0</v>
      </c>
      <c r="N392" s="42"/>
      <c r="O392" s="2" t="str">
        <f t="shared" si="312"/>
        <v/>
      </c>
      <c r="P392" s="3" t="str">
        <f t="shared" si="313"/>
        <v/>
      </c>
      <c r="Q392" s="24"/>
      <c r="R392" s="24"/>
      <c r="S392" s="24"/>
      <c r="T392" s="132" t="str">
        <f t="shared" si="273"/>
        <v/>
      </c>
      <c r="U392" s="25"/>
      <c r="V392" s="25"/>
      <c r="W392" s="24"/>
      <c r="X392" s="26"/>
      <c r="Y392" s="25"/>
      <c r="Z392" s="25"/>
      <c r="AA392" s="3" t="str">
        <f t="shared" si="314"/>
        <v/>
      </c>
      <c r="AB392" s="24"/>
      <c r="AC392" s="26"/>
      <c r="AD392" s="25"/>
      <c r="AE392" s="54"/>
      <c r="AF392" s="54"/>
      <c r="AG392" s="54"/>
      <c r="AH392" s="54"/>
      <c r="AI392" s="54"/>
      <c r="AJ392" s="54"/>
      <c r="AK392" s="25"/>
      <c r="AL392" s="54" t="str">
        <f t="shared" si="274"/>
        <v/>
      </c>
      <c r="AM392" s="200" t="str">
        <f t="shared" si="275"/>
        <v/>
      </c>
      <c r="AN392" s="201" t="str">
        <f t="shared" si="276"/>
        <v/>
      </c>
      <c r="AO392" s="200" t="str">
        <f t="shared" si="283"/>
        <v/>
      </c>
      <c r="AP392" s="200" t="str">
        <f t="shared" si="277"/>
        <v/>
      </c>
      <c r="AQ392" s="200" t="str">
        <f t="shared" si="278"/>
        <v/>
      </c>
      <c r="AR392" s="200" t="str">
        <f t="shared" si="284"/>
        <v/>
      </c>
      <c r="AS392" s="200" t="str">
        <f t="shared" si="285"/>
        <v/>
      </c>
      <c r="AT392" s="200" t="str">
        <f t="shared" si="286"/>
        <v/>
      </c>
      <c r="AU392" s="200" t="str">
        <f t="shared" si="287"/>
        <v/>
      </c>
      <c r="AV392" s="54"/>
      <c r="AW392" s="200" t="str">
        <f t="shared" si="319"/>
        <v/>
      </c>
      <c r="AX392" s="201" t="str">
        <f t="shared" si="289"/>
        <v/>
      </c>
      <c r="AY392" s="7" t="str">
        <f t="shared" si="290"/>
        <v/>
      </c>
      <c r="AZ392" s="7" t="str">
        <f t="shared" si="291"/>
        <v/>
      </c>
      <c r="BA392" s="7" t="str">
        <f t="shared" si="292"/>
        <v/>
      </c>
      <c r="BB392" s="7" t="str">
        <f t="shared" si="315"/>
        <v/>
      </c>
      <c r="BC392" s="7" t="str">
        <f t="shared" si="316"/>
        <v/>
      </c>
      <c r="BD392" s="7" t="str">
        <f t="shared" si="317"/>
        <v/>
      </c>
      <c r="BE392" s="7" t="str">
        <f t="shared" si="318"/>
        <v/>
      </c>
      <c r="BF392" s="7" t="str">
        <f t="shared" si="271"/>
        <v/>
      </c>
      <c r="BG392" s="7" t="str">
        <f t="shared" si="272"/>
        <v/>
      </c>
      <c r="BH392" s="7" t="str">
        <f t="shared" si="320"/>
        <v/>
      </c>
      <c r="BI392" s="7" t="str">
        <f t="shared" si="321"/>
        <v/>
      </c>
      <c r="BJ392" s="7" t="str">
        <f t="shared" si="322"/>
        <v/>
      </c>
      <c r="BK392" s="7" t="str">
        <f t="shared" si="293"/>
        <v/>
      </c>
      <c r="BL392" s="7" t="str">
        <f t="shared" si="294"/>
        <v/>
      </c>
      <c r="BM392" s="7" t="str">
        <f t="shared" si="295"/>
        <v/>
      </c>
      <c r="BN392" s="7" t="str">
        <f t="shared" si="296"/>
        <v/>
      </c>
      <c r="BO392" s="7" t="str">
        <f t="shared" si="297"/>
        <v/>
      </c>
      <c r="BP392" s="7" t="str">
        <f t="shared" si="298"/>
        <v/>
      </c>
      <c r="BQ392" s="7" t="str">
        <f t="shared" si="299"/>
        <v/>
      </c>
      <c r="BR392" s="7" t="str">
        <f t="shared" si="300"/>
        <v/>
      </c>
      <c r="BS392" s="7" t="str">
        <f t="shared" si="301"/>
        <v/>
      </c>
      <c r="BT392" s="7" t="str">
        <f t="shared" si="302"/>
        <v/>
      </c>
      <c r="BU392" s="7" t="str">
        <f t="shared" si="303"/>
        <v/>
      </c>
      <c r="BV392" s="7" t="str">
        <f t="shared" si="304"/>
        <v/>
      </c>
      <c r="BW392" s="7" t="str">
        <f t="shared" si="279"/>
        <v/>
      </c>
      <c r="BX392" s="7" t="str">
        <f t="shared" si="305"/>
        <v/>
      </c>
      <c r="BY392" s="7" t="str">
        <f t="shared" si="306"/>
        <v/>
      </c>
      <c r="BZ392" s="7" t="str">
        <f t="shared" si="307"/>
        <v/>
      </c>
      <c r="CA392" s="7" t="str">
        <f t="shared" si="308"/>
        <v/>
      </c>
      <c r="CB392" s="54"/>
      <c r="CC392" s="13"/>
      <c r="CD392" s="13"/>
      <c r="CE392" s="13"/>
      <c r="CF392" s="13"/>
      <c r="CG392" s="13"/>
      <c r="CH392" s="13"/>
      <c r="CI392" s="13"/>
      <c r="CJ392" s="13"/>
      <c r="CL392" s="21"/>
    </row>
    <row r="393" spans="2:90" ht="16.5" thickBot="1" x14ac:dyDescent="0.3">
      <c r="B393" s="114"/>
      <c r="C393" s="114"/>
      <c r="D393" s="115"/>
      <c r="E393" s="117" t="str">
        <f t="shared" si="309"/>
        <v/>
      </c>
      <c r="F393" s="118" t="str">
        <f t="shared" si="310"/>
        <v/>
      </c>
      <c r="G393" s="22"/>
      <c r="H393" s="5" t="str">
        <f t="shared" si="280"/>
        <v/>
      </c>
      <c r="I393" s="6" t="str">
        <f t="shared" si="281"/>
        <v/>
      </c>
      <c r="J393" s="6" t="str">
        <f t="shared" si="282"/>
        <v/>
      </c>
      <c r="K393" s="23"/>
      <c r="L393" s="3" t="str">
        <f t="shared" si="311"/>
        <v/>
      </c>
      <c r="M393" s="2">
        <f>IF(OR(K393="Rota",K393="Desliza"),(IF((MAX(N$36:N392))&gt;F$17,(MAX(N$36:N392)),F$17)),N392)</f>
        <v>0</v>
      </c>
      <c r="N393" s="42"/>
      <c r="O393" s="2" t="str">
        <f t="shared" si="312"/>
        <v/>
      </c>
      <c r="P393" s="3" t="str">
        <f t="shared" si="313"/>
        <v/>
      </c>
      <c r="Q393" s="24"/>
      <c r="R393" s="24"/>
      <c r="S393" s="24"/>
      <c r="T393" s="132" t="str">
        <f t="shared" si="273"/>
        <v/>
      </c>
      <c r="U393" s="25"/>
      <c r="V393" s="25"/>
      <c r="W393" s="24"/>
      <c r="X393" s="26"/>
      <c r="Y393" s="25"/>
      <c r="Z393" s="25"/>
      <c r="AA393" s="3" t="str">
        <f t="shared" si="314"/>
        <v/>
      </c>
      <c r="AB393" s="24"/>
      <c r="AC393" s="26"/>
      <c r="AD393" s="25"/>
      <c r="AE393" s="54"/>
      <c r="AF393" s="54"/>
      <c r="AG393" s="54"/>
      <c r="AH393" s="54"/>
      <c r="AI393" s="54"/>
      <c r="AJ393" s="54"/>
      <c r="AK393" s="25"/>
      <c r="AL393" s="54" t="str">
        <f t="shared" si="274"/>
        <v/>
      </c>
      <c r="AM393" s="200" t="str">
        <f t="shared" si="275"/>
        <v/>
      </c>
      <c r="AN393" s="201" t="str">
        <f t="shared" si="276"/>
        <v/>
      </c>
      <c r="AO393" s="200" t="str">
        <f t="shared" si="283"/>
        <v/>
      </c>
      <c r="AP393" s="200" t="str">
        <f t="shared" si="277"/>
        <v/>
      </c>
      <c r="AQ393" s="200" t="str">
        <f t="shared" si="278"/>
        <v/>
      </c>
      <c r="AR393" s="200" t="str">
        <f t="shared" si="284"/>
        <v/>
      </c>
      <c r="AS393" s="200" t="str">
        <f t="shared" si="285"/>
        <v/>
      </c>
      <c r="AT393" s="200" t="str">
        <f t="shared" si="286"/>
        <v/>
      </c>
      <c r="AU393" s="200" t="str">
        <f t="shared" si="287"/>
        <v/>
      </c>
      <c r="AV393" s="54"/>
      <c r="AW393" s="200" t="str">
        <f t="shared" si="319"/>
        <v/>
      </c>
      <c r="AX393" s="201" t="str">
        <f t="shared" si="289"/>
        <v/>
      </c>
      <c r="AY393" s="7" t="str">
        <f t="shared" si="290"/>
        <v/>
      </c>
      <c r="AZ393" s="7" t="str">
        <f t="shared" si="291"/>
        <v/>
      </c>
      <c r="BA393" s="7" t="str">
        <f t="shared" si="292"/>
        <v/>
      </c>
      <c r="BB393" s="7" t="str">
        <f t="shared" si="315"/>
        <v/>
      </c>
      <c r="BC393" s="7" t="str">
        <f t="shared" si="316"/>
        <v/>
      </c>
      <c r="BD393" s="7" t="str">
        <f t="shared" si="317"/>
        <v/>
      </c>
      <c r="BE393" s="7" t="str">
        <f t="shared" si="318"/>
        <v/>
      </c>
      <c r="BF393" s="7" t="str">
        <f t="shared" si="271"/>
        <v/>
      </c>
      <c r="BG393" s="7" t="str">
        <f t="shared" si="272"/>
        <v/>
      </c>
      <c r="BH393" s="7" t="str">
        <f t="shared" si="320"/>
        <v/>
      </c>
      <c r="BI393" s="7" t="str">
        <f t="shared" si="321"/>
        <v/>
      </c>
      <c r="BJ393" s="7" t="str">
        <f t="shared" si="322"/>
        <v/>
      </c>
      <c r="BK393" s="7" t="str">
        <f t="shared" si="293"/>
        <v/>
      </c>
      <c r="BL393" s="7" t="str">
        <f t="shared" si="294"/>
        <v/>
      </c>
      <c r="BM393" s="7" t="str">
        <f t="shared" si="295"/>
        <v/>
      </c>
      <c r="BN393" s="7" t="str">
        <f t="shared" si="296"/>
        <v/>
      </c>
      <c r="BO393" s="7" t="str">
        <f t="shared" si="297"/>
        <v/>
      </c>
      <c r="BP393" s="7" t="str">
        <f t="shared" si="298"/>
        <v/>
      </c>
      <c r="BQ393" s="7" t="str">
        <f t="shared" si="299"/>
        <v/>
      </c>
      <c r="BR393" s="7" t="str">
        <f t="shared" si="300"/>
        <v/>
      </c>
      <c r="BS393" s="7" t="str">
        <f t="shared" si="301"/>
        <v/>
      </c>
      <c r="BT393" s="7" t="str">
        <f t="shared" si="302"/>
        <v/>
      </c>
      <c r="BU393" s="7" t="str">
        <f t="shared" si="303"/>
        <v/>
      </c>
      <c r="BV393" s="7" t="str">
        <f t="shared" si="304"/>
        <v/>
      </c>
      <c r="BW393" s="7" t="str">
        <f t="shared" si="279"/>
        <v/>
      </c>
      <c r="BX393" s="7" t="str">
        <f t="shared" si="305"/>
        <v/>
      </c>
      <c r="BY393" s="7" t="str">
        <f t="shared" si="306"/>
        <v/>
      </c>
      <c r="BZ393" s="7" t="str">
        <f t="shared" si="307"/>
        <v/>
      </c>
      <c r="CA393" s="7" t="str">
        <f t="shared" si="308"/>
        <v/>
      </c>
      <c r="CB393" s="54"/>
      <c r="CC393" s="13"/>
      <c r="CD393" s="13"/>
      <c r="CE393" s="13"/>
      <c r="CF393" s="13"/>
      <c r="CG393" s="13"/>
      <c r="CH393" s="13"/>
      <c r="CI393" s="13"/>
      <c r="CJ393" s="13"/>
      <c r="CL393" s="21"/>
    </row>
    <row r="394" spans="2:90" ht="16.5" thickBot="1" x14ac:dyDescent="0.3">
      <c r="B394" s="114"/>
      <c r="C394" s="114"/>
      <c r="D394" s="115"/>
      <c r="E394" s="117" t="str">
        <f t="shared" si="309"/>
        <v/>
      </c>
      <c r="F394" s="118" t="str">
        <f t="shared" si="310"/>
        <v/>
      </c>
      <c r="G394" s="22"/>
      <c r="H394" s="5" t="str">
        <f t="shared" si="280"/>
        <v/>
      </c>
      <c r="I394" s="6" t="str">
        <f t="shared" si="281"/>
        <v/>
      </c>
      <c r="J394" s="6" t="str">
        <f t="shared" si="282"/>
        <v/>
      </c>
      <c r="K394" s="23"/>
      <c r="L394" s="3" t="str">
        <f t="shared" si="311"/>
        <v/>
      </c>
      <c r="M394" s="2">
        <f>IF(OR(K394="Rota",K394="Desliza"),(IF((MAX(N$36:N393))&gt;F$17,(MAX(N$36:N393)),F$17)),N393)</f>
        <v>0</v>
      </c>
      <c r="N394" s="42"/>
      <c r="O394" s="2" t="str">
        <f t="shared" si="312"/>
        <v/>
      </c>
      <c r="P394" s="3" t="str">
        <f t="shared" si="313"/>
        <v/>
      </c>
      <c r="Q394" s="24"/>
      <c r="R394" s="24"/>
      <c r="S394" s="24"/>
      <c r="T394" s="132" t="str">
        <f t="shared" si="273"/>
        <v/>
      </c>
      <c r="U394" s="25"/>
      <c r="V394" s="25"/>
      <c r="W394" s="24"/>
      <c r="X394" s="26"/>
      <c r="Y394" s="25"/>
      <c r="Z394" s="25"/>
      <c r="AA394" s="3" t="str">
        <f t="shared" si="314"/>
        <v/>
      </c>
      <c r="AB394" s="24"/>
      <c r="AC394" s="26"/>
      <c r="AD394" s="25"/>
      <c r="AE394" s="54"/>
      <c r="AF394" s="54"/>
      <c r="AG394" s="54"/>
      <c r="AH394" s="54"/>
      <c r="AI394" s="54"/>
      <c r="AJ394" s="54"/>
      <c r="AK394" s="25"/>
      <c r="AL394" s="54" t="str">
        <f t="shared" si="274"/>
        <v/>
      </c>
      <c r="AM394" s="200" t="str">
        <f t="shared" si="275"/>
        <v/>
      </c>
      <c r="AN394" s="201" t="str">
        <f t="shared" si="276"/>
        <v/>
      </c>
      <c r="AO394" s="200" t="str">
        <f t="shared" si="283"/>
        <v/>
      </c>
      <c r="AP394" s="200" t="str">
        <f t="shared" si="277"/>
        <v/>
      </c>
      <c r="AQ394" s="200" t="str">
        <f t="shared" si="278"/>
        <v/>
      </c>
      <c r="AR394" s="200" t="str">
        <f t="shared" si="284"/>
        <v/>
      </c>
      <c r="AS394" s="200" t="str">
        <f t="shared" si="285"/>
        <v/>
      </c>
      <c r="AT394" s="200" t="str">
        <f t="shared" si="286"/>
        <v/>
      </c>
      <c r="AU394" s="200" t="str">
        <f t="shared" si="287"/>
        <v/>
      </c>
      <c r="AV394" s="54"/>
      <c r="AW394" s="200" t="str">
        <f t="shared" si="319"/>
        <v/>
      </c>
      <c r="AX394" s="201" t="str">
        <f t="shared" si="289"/>
        <v/>
      </c>
      <c r="AY394" s="7" t="str">
        <f t="shared" si="290"/>
        <v/>
      </c>
      <c r="AZ394" s="7" t="str">
        <f t="shared" si="291"/>
        <v/>
      </c>
      <c r="BA394" s="7" t="str">
        <f t="shared" si="292"/>
        <v/>
      </c>
      <c r="BB394" s="7" t="str">
        <f t="shared" si="315"/>
        <v/>
      </c>
      <c r="BC394" s="7" t="str">
        <f t="shared" si="316"/>
        <v/>
      </c>
      <c r="BD394" s="7" t="str">
        <f t="shared" si="317"/>
        <v/>
      </c>
      <c r="BE394" s="7" t="str">
        <f t="shared" si="318"/>
        <v/>
      </c>
      <c r="BF394" s="7" t="str">
        <f t="shared" si="271"/>
        <v/>
      </c>
      <c r="BG394" s="7" t="str">
        <f t="shared" si="272"/>
        <v/>
      </c>
      <c r="BH394" s="7" t="str">
        <f t="shared" si="320"/>
        <v/>
      </c>
      <c r="BI394" s="7" t="str">
        <f t="shared" si="321"/>
        <v/>
      </c>
      <c r="BJ394" s="7" t="str">
        <f t="shared" si="322"/>
        <v/>
      </c>
      <c r="BK394" s="7" t="str">
        <f t="shared" si="293"/>
        <v/>
      </c>
      <c r="BL394" s="7" t="str">
        <f t="shared" si="294"/>
        <v/>
      </c>
      <c r="BM394" s="7" t="str">
        <f t="shared" si="295"/>
        <v/>
      </c>
      <c r="BN394" s="7" t="str">
        <f t="shared" si="296"/>
        <v/>
      </c>
      <c r="BO394" s="7" t="str">
        <f t="shared" si="297"/>
        <v/>
      </c>
      <c r="BP394" s="7" t="str">
        <f t="shared" si="298"/>
        <v/>
      </c>
      <c r="BQ394" s="7" t="str">
        <f t="shared" si="299"/>
        <v/>
      </c>
      <c r="BR394" s="7" t="str">
        <f t="shared" si="300"/>
        <v/>
      </c>
      <c r="BS394" s="7" t="str">
        <f t="shared" si="301"/>
        <v/>
      </c>
      <c r="BT394" s="7" t="str">
        <f t="shared" si="302"/>
        <v/>
      </c>
      <c r="BU394" s="7" t="str">
        <f t="shared" si="303"/>
        <v/>
      </c>
      <c r="BV394" s="7" t="str">
        <f t="shared" si="304"/>
        <v/>
      </c>
      <c r="BW394" s="7" t="str">
        <f t="shared" si="279"/>
        <v/>
      </c>
      <c r="BX394" s="7" t="str">
        <f t="shared" si="305"/>
        <v/>
      </c>
      <c r="BY394" s="7" t="str">
        <f t="shared" si="306"/>
        <v/>
      </c>
      <c r="BZ394" s="7" t="str">
        <f t="shared" si="307"/>
        <v/>
      </c>
      <c r="CA394" s="7" t="str">
        <f t="shared" si="308"/>
        <v/>
      </c>
      <c r="CB394" s="54"/>
      <c r="CC394" s="13"/>
      <c r="CD394" s="13"/>
      <c r="CE394" s="13"/>
      <c r="CF394" s="13"/>
      <c r="CG394" s="13"/>
      <c r="CH394" s="13"/>
      <c r="CI394" s="13"/>
      <c r="CJ394" s="13"/>
      <c r="CL394" s="21"/>
    </row>
    <row r="395" spans="2:90" ht="16.5" thickBot="1" x14ac:dyDescent="0.3">
      <c r="B395" s="114"/>
      <c r="C395" s="114"/>
      <c r="D395" s="115"/>
      <c r="E395" s="117" t="str">
        <f t="shared" si="309"/>
        <v/>
      </c>
      <c r="F395" s="118" t="str">
        <f t="shared" si="310"/>
        <v/>
      </c>
      <c r="G395" s="22"/>
      <c r="H395" s="5" t="str">
        <f t="shared" si="280"/>
        <v/>
      </c>
      <c r="I395" s="6" t="str">
        <f t="shared" si="281"/>
        <v/>
      </c>
      <c r="J395" s="6" t="str">
        <f t="shared" si="282"/>
        <v/>
      </c>
      <c r="K395" s="23"/>
      <c r="L395" s="3" t="str">
        <f t="shared" si="311"/>
        <v/>
      </c>
      <c r="M395" s="2">
        <f>IF(OR(K395="Rota",K395="Desliza"),(IF((MAX(N$36:N394))&gt;F$17,(MAX(N$36:N394)),F$17)),N394)</f>
        <v>0</v>
      </c>
      <c r="N395" s="42"/>
      <c r="O395" s="2" t="str">
        <f t="shared" si="312"/>
        <v/>
      </c>
      <c r="P395" s="3" t="str">
        <f t="shared" si="313"/>
        <v/>
      </c>
      <c r="Q395" s="24"/>
      <c r="R395" s="24"/>
      <c r="S395" s="24"/>
      <c r="T395" s="132" t="str">
        <f t="shared" si="273"/>
        <v/>
      </c>
      <c r="U395" s="25"/>
      <c r="V395" s="25"/>
      <c r="W395" s="24"/>
      <c r="X395" s="26"/>
      <c r="Y395" s="25"/>
      <c r="Z395" s="25"/>
      <c r="AA395" s="3" t="str">
        <f t="shared" si="314"/>
        <v/>
      </c>
      <c r="AB395" s="24"/>
      <c r="AC395" s="26"/>
      <c r="AD395" s="25"/>
      <c r="AE395" s="54"/>
      <c r="AF395" s="54"/>
      <c r="AG395" s="54"/>
      <c r="AH395" s="54"/>
      <c r="AI395" s="54"/>
      <c r="AJ395" s="54"/>
      <c r="AK395" s="25"/>
      <c r="AL395" s="54" t="str">
        <f t="shared" si="274"/>
        <v/>
      </c>
      <c r="AM395" s="200" t="str">
        <f t="shared" si="275"/>
        <v/>
      </c>
      <c r="AN395" s="201" t="str">
        <f t="shared" si="276"/>
        <v/>
      </c>
      <c r="AO395" s="200" t="str">
        <f t="shared" si="283"/>
        <v/>
      </c>
      <c r="AP395" s="200" t="str">
        <f t="shared" si="277"/>
        <v/>
      </c>
      <c r="AQ395" s="200" t="str">
        <f t="shared" si="278"/>
        <v/>
      </c>
      <c r="AR395" s="200" t="str">
        <f t="shared" si="284"/>
        <v/>
      </c>
      <c r="AS395" s="200" t="str">
        <f t="shared" si="285"/>
        <v/>
      </c>
      <c r="AT395" s="200" t="str">
        <f t="shared" si="286"/>
        <v/>
      </c>
      <c r="AU395" s="200" t="str">
        <f t="shared" si="287"/>
        <v/>
      </c>
      <c r="AV395" s="54"/>
      <c r="AW395" s="200" t="str">
        <f t="shared" si="319"/>
        <v/>
      </c>
      <c r="AX395" s="201" t="str">
        <f t="shared" si="289"/>
        <v/>
      </c>
      <c r="AY395" s="7" t="str">
        <f t="shared" si="290"/>
        <v/>
      </c>
      <c r="AZ395" s="7" t="str">
        <f t="shared" si="291"/>
        <v/>
      </c>
      <c r="BA395" s="7" t="str">
        <f t="shared" si="292"/>
        <v/>
      </c>
      <c r="BB395" s="7" t="str">
        <f t="shared" si="315"/>
        <v/>
      </c>
      <c r="BC395" s="7" t="str">
        <f t="shared" si="316"/>
        <v/>
      </c>
      <c r="BD395" s="7" t="str">
        <f t="shared" si="317"/>
        <v/>
      </c>
      <c r="BE395" s="7" t="str">
        <f t="shared" si="318"/>
        <v/>
      </c>
      <c r="BF395" s="7" t="str">
        <f t="shared" si="271"/>
        <v/>
      </c>
      <c r="BG395" s="7" t="str">
        <f t="shared" si="272"/>
        <v/>
      </c>
      <c r="BH395" s="7" t="str">
        <f t="shared" si="320"/>
        <v/>
      </c>
      <c r="BI395" s="7" t="str">
        <f t="shared" si="321"/>
        <v/>
      </c>
      <c r="BJ395" s="7" t="str">
        <f t="shared" si="322"/>
        <v/>
      </c>
      <c r="BK395" s="7" t="str">
        <f t="shared" si="293"/>
        <v/>
      </c>
      <c r="BL395" s="7" t="str">
        <f t="shared" si="294"/>
        <v/>
      </c>
      <c r="BM395" s="7" t="str">
        <f t="shared" si="295"/>
        <v/>
      </c>
      <c r="BN395" s="7" t="str">
        <f t="shared" si="296"/>
        <v/>
      </c>
      <c r="BO395" s="7" t="str">
        <f t="shared" si="297"/>
        <v/>
      </c>
      <c r="BP395" s="7" t="str">
        <f t="shared" si="298"/>
        <v/>
      </c>
      <c r="BQ395" s="7" t="str">
        <f t="shared" si="299"/>
        <v/>
      </c>
      <c r="BR395" s="7" t="str">
        <f t="shared" si="300"/>
        <v/>
      </c>
      <c r="BS395" s="7" t="str">
        <f t="shared" si="301"/>
        <v/>
      </c>
      <c r="BT395" s="7" t="str">
        <f t="shared" si="302"/>
        <v/>
      </c>
      <c r="BU395" s="7" t="str">
        <f t="shared" si="303"/>
        <v/>
      </c>
      <c r="BV395" s="7" t="str">
        <f t="shared" si="304"/>
        <v/>
      </c>
      <c r="BW395" s="7" t="str">
        <f t="shared" si="279"/>
        <v/>
      </c>
      <c r="BX395" s="7" t="str">
        <f t="shared" si="305"/>
        <v/>
      </c>
      <c r="BY395" s="7" t="str">
        <f t="shared" si="306"/>
        <v/>
      </c>
      <c r="BZ395" s="7" t="str">
        <f t="shared" si="307"/>
        <v/>
      </c>
      <c r="CA395" s="7" t="str">
        <f t="shared" si="308"/>
        <v/>
      </c>
      <c r="CB395" s="54"/>
      <c r="CC395" s="13"/>
      <c r="CD395" s="13"/>
      <c r="CE395" s="13"/>
      <c r="CF395" s="13"/>
      <c r="CG395" s="13"/>
      <c r="CH395" s="13"/>
      <c r="CI395" s="13"/>
      <c r="CJ395" s="13"/>
      <c r="CL395" s="21"/>
    </row>
    <row r="396" spans="2:90" ht="16.5" thickBot="1" x14ac:dyDescent="0.3">
      <c r="B396" s="114"/>
      <c r="C396" s="114"/>
      <c r="D396" s="115"/>
      <c r="E396" s="117" t="str">
        <f t="shared" si="309"/>
        <v/>
      </c>
      <c r="F396" s="118" t="str">
        <f t="shared" si="310"/>
        <v/>
      </c>
      <c r="G396" s="22"/>
      <c r="H396" s="5" t="str">
        <f t="shared" si="280"/>
        <v/>
      </c>
      <c r="I396" s="6" t="str">
        <f t="shared" si="281"/>
        <v/>
      </c>
      <c r="J396" s="6" t="str">
        <f t="shared" si="282"/>
        <v/>
      </c>
      <c r="K396" s="23"/>
      <c r="L396" s="3" t="str">
        <f t="shared" si="311"/>
        <v/>
      </c>
      <c r="M396" s="2">
        <f>IF(OR(K396="Rota",K396="Desliza"),(IF((MAX(N$36:N395))&gt;F$17,(MAX(N$36:N395)),F$17)),N395)</f>
        <v>0</v>
      </c>
      <c r="N396" s="42"/>
      <c r="O396" s="2" t="str">
        <f t="shared" si="312"/>
        <v/>
      </c>
      <c r="P396" s="3" t="str">
        <f t="shared" si="313"/>
        <v/>
      </c>
      <c r="Q396" s="24"/>
      <c r="R396" s="24"/>
      <c r="S396" s="24"/>
      <c r="T396" s="132" t="str">
        <f t="shared" si="273"/>
        <v/>
      </c>
      <c r="U396" s="25"/>
      <c r="V396" s="25"/>
      <c r="W396" s="24"/>
      <c r="X396" s="26"/>
      <c r="Y396" s="25"/>
      <c r="Z396" s="25"/>
      <c r="AA396" s="3" t="str">
        <f t="shared" si="314"/>
        <v/>
      </c>
      <c r="AB396" s="24"/>
      <c r="AC396" s="26"/>
      <c r="AD396" s="25"/>
      <c r="AE396" s="54"/>
      <c r="AF396" s="54"/>
      <c r="AG396" s="54"/>
      <c r="AH396" s="54"/>
      <c r="AI396" s="54"/>
      <c r="AJ396" s="54"/>
      <c r="AK396" s="25"/>
      <c r="AL396" s="54" t="str">
        <f t="shared" si="274"/>
        <v/>
      </c>
      <c r="AM396" s="200" t="str">
        <f t="shared" si="275"/>
        <v/>
      </c>
      <c r="AN396" s="201" t="str">
        <f t="shared" si="276"/>
        <v/>
      </c>
      <c r="AO396" s="200" t="str">
        <f t="shared" si="283"/>
        <v/>
      </c>
      <c r="AP396" s="200" t="str">
        <f t="shared" si="277"/>
        <v/>
      </c>
      <c r="AQ396" s="200" t="str">
        <f t="shared" si="278"/>
        <v/>
      </c>
      <c r="AR396" s="200" t="str">
        <f t="shared" si="284"/>
        <v/>
      </c>
      <c r="AS396" s="200" t="str">
        <f t="shared" si="285"/>
        <v/>
      </c>
      <c r="AT396" s="200" t="str">
        <f t="shared" si="286"/>
        <v/>
      </c>
      <c r="AU396" s="200" t="str">
        <f t="shared" si="287"/>
        <v/>
      </c>
      <c r="AV396" s="54"/>
      <c r="AW396" s="200" t="str">
        <f t="shared" si="319"/>
        <v/>
      </c>
      <c r="AX396" s="201" t="str">
        <f t="shared" si="289"/>
        <v/>
      </c>
      <c r="AY396" s="7" t="str">
        <f t="shared" si="290"/>
        <v/>
      </c>
      <c r="AZ396" s="7" t="str">
        <f t="shared" si="291"/>
        <v/>
      </c>
      <c r="BA396" s="7" t="str">
        <f t="shared" si="292"/>
        <v/>
      </c>
      <c r="BB396" s="7" t="str">
        <f t="shared" si="315"/>
        <v/>
      </c>
      <c r="BC396" s="7" t="str">
        <f t="shared" si="316"/>
        <v/>
      </c>
      <c r="BD396" s="7" t="str">
        <f t="shared" si="317"/>
        <v/>
      </c>
      <c r="BE396" s="7" t="str">
        <f t="shared" si="318"/>
        <v/>
      </c>
      <c r="BF396" s="7" t="str">
        <f t="shared" si="271"/>
        <v/>
      </c>
      <c r="BG396" s="7" t="str">
        <f t="shared" si="272"/>
        <v/>
      </c>
      <c r="BH396" s="7" t="str">
        <f t="shared" si="320"/>
        <v/>
      </c>
      <c r="BI396" s="7" t="str">
        <f t="shared" si="321"/>
        <v/>
      </c>
      <c r="BJ396" s="7" t="str">
        <f t="shared" si="322"/>
        <v/>
      </c>
      <c r="BK396" s="7" t="str">
        <f t="shared" si="293"/>
        <v/>
      </c>
      <c r="BL396" s="7" t="str">
        <f t="shared" si="294"/>
        <v/>
      </c>
      <c r="BM396" s="7" t="str">
        <f t="shared" si="295"/>
        <v/>
      </c>
      <c r="BN396" s="7" t="str">
        <f t="shared" si="296"/>
        <v/>
      </c>
      <c r="BO396" s="7" t="str">
        <f t="shared" si="297"/>
        <v/>
      </c>
      <c r="BP396" s="7" t="str">
        <f t="shared" si="298"/>
        <v/>
      </c>
      <c r="BQ396" s="7" t="str">
        <f t="shared" si="299"/>
        <v/>
      </c>
      <c r="BR396" s="7" t="str">
        <f t="shared" si="300"/>
        <v/>
      </c>
      <c r="BS396" s="7" t="str">
        <f t="shared" si="301"/>
        <v/>
      </c>
      <c r="BT396" s="7" t="str">
        <f t="shared" si="302"/>
        <v/>
      </c>
      <c r="BU396" s="7" t="str">
        <f t="shared" si="303"/>
        <v/>
      </c>
      <c r="BV396" s="7" t="str">
        <f t="shared" si="304"/>
        <v/>
      </c>
      <c r="BW396" s="7" t="str">
        <f t="shared" si="279"/>
        <v/>
      </c>
      <c r="BX396" s="7" t="str">
        <f t="shared" si="305"/>
        <v/>
      </c>
      <c r="BY396" s="7" t="str">
        <f t="shared" si="306"/>
        <v/>
      </c>
      <c r="BZ396" s="7" t="str">
        <f t="shared" si="307"/>
        <v/>
      </c>
      <c r="CA396" s="7" t="str">
        <f t="shared" si="308"/>
        <v/>
      </c>
      <c r="CB396" s="54"/>
      <c r="CC396" s="13"/>
      <c r="CD396" s="13"/>
      <c r="CE396" s="13"/>
      <c r="CF396" s="13"/>
      <c r="CG396" s="13"/>
      <c r="CH396" s="13"/>
      <c r="CI396" s="13"/>
      <c r="CJ396" s="13"/>
      <c r="CL396" s="21"/>
    </row>
    <row r="397" spans="2:90" ht="16.5" thickBot="1" x14ac:dyDescent="0.3">
      <c r="B397" s="114"/>
      <c r="C397" s="114"/>
      <c r="D397" s="115"/>
      <c r="E397" s="117" t="str">
        <f t="shared" si="309"/>
        <v/>
      </c>
      <c r="F397" s="118" t="str">
        <f t="shared" si="310"/>
        <v/>
      </c>
      <c r="G397" s="22"/>
      <c r="H397" s="5" t="str">
        <f t="shared" si="280"/>
        <v/>
      </c>
      <c r="I397" s="6" t="str">
        <f t="shared" si="281"/>
        <v/>
      </c>
      <c r="J397" s="6" t="str">
        <f t="shared" si="282"/>
        <v/>
      </c>
      <c r="K397" s="23"/>
      <c r="L397" s="3" t="str">
        <f t="shared" si="311"/>
        <v/>
      </c>
      <c r="M397" s="2">
        <f>IF(OR(K397="Rota",K397="Desliza"),(IF((MAX(N$36:N396))&gt;F$17,(MAX(N$36:N396)),F$17)),N396)</f>
        <v>0</v>
      </c>
      <c r="N397" s="42"/>
      <c r="O397" s="2" t="str">
        <f t="shared" si="312"/>
        <v/>
      </c>
      <c r="P397" s="3" t="str">
        <f t="shared" si="313"/>
        <v/>
      </c>
      <c r="Q397" s="24"/>
      <c r="R397" s="24"/>
      <c r="S397" s="24"/>
      <c r="T397" s="132" t="str">
        <f t="shared" si="273"/>
        <v/>
      </c>
      <c r="U397" s="25"/>
      <c r="V397" s="25"/>
      <c r="W397" s="24"/>
      <c r="X397" s="26"/>
      <c r="Y397" s="25"/>
      <c r="Z397" s="25"/>
      <c r="AA397" s="3" t="str">
        <f t="shared" si="314"/>
        <v/>
      </c>
      <c r="AB397" s="24"/>
      <c r="AC397" s="26"/>
      <c r="AD397" s="25"/>
      <c r="AE397" s="54"/>
      <c r="AF397" s="54"/>
      <c r="AG397" s="54"/>
      <c r="AH397" s="54"/>
      <c r="AI397" s="54"/>
      <c r="AJ397" s="54"/>
      <c r="AK397" s="25"/>
      <c r="AL397" s="54" t="str">
        <f t="shared" si="274"/>
        <v/>
      </c>
      <c r="AM397" s="200" t="str">
        <f t="shared" si="275"/>
        <v/>
      </c>
      <c r="AN397" s="201" t="str">
        <f t="shared" si="276"/>
        <v/>
      </c>
      <c r="AO397" s="200" t="str">
        <f t="shared" si="283"/>
        <v/>
      </c>
      <c r="AP397" s="200" t="str">
        <f t="shared" si="277"/>
        <v/>
      </c>
      <c r="AQ397" s="200" t="str">
        <f t="shared" si="278"/>
        <v/>
      </c>
      <c r="AR397" s="200" t="str">
        <f t="shared" si="284"/>
        <v/>
      </c>
      <c r="AS397" s="200" t="str">
        <f t="shared" si="285"/>
        <v/>
      </c>
      <c r="AT397" s="200" t="str">
        <f t="shared" si="286"/>
        <v/>
      </c>
      <c r="AU397" s="200" t="str">
        <f t="shared" si="287"/>
        <v/>
      </c>
      <c r="AV397" s="54"/>
      <c r="AW397" s="200" t="str">
        <f t="shared" si="319"/>
        <v/>
      </c>
      <c r="AX397" s="201" t="str">
        <f t="shared" si="289"/>
        <v/>
      </c>
      <c r="AY397" s="7" t="str">
        <f t="shared" si="290"/>
        <v/>
      </c>
      <c r="AZ397" s="7" t="str">
        <f t="shared" si="291"/>
        <v/>
      </c>
      <c r="BA397" s="7" t="str">
        <f t="shared" si="292"/>
        <v/>
      </c>
      <c r="BB397" s="7" t="str">
        <f t="shared" si="315"/>
        <v/>
      </c>
      <c r="BC397" s="7" t="str">
        <f t="shared" si="316"/>
        <v/>
      </c>
      <c r="BD397" s="7" t="str">
        <f t="shared" si="317"/>
        <v/>
      </c>
      <c r="BE397" s="7" t="str">
        <f t="shared" si="318"/>
        <v/>
      </c>
      <c r="BF397" s="7" t="str">
        <f t="shared" si="271"/>
        <v/>
      </c>
      <c r="BG397" s="7" t="str">
        <f t="shared" si="272"/>
        <v/>
      </c>
      <c r="BH397" s="7" t="str">
        <f t="shared" si="320"/>
        <v/>
      </c>
      <c r="BI397" s="7" t="str">
        <f t="shared" si="321"/>
        <v/>
      </c>
      <c r="BJ397" s="7" t="str">
        <f t="shared" si="322"/>
        <v/>
      </c>
      <c r="BK397" s="7" t="str">
        <f t="shared" si="293"/>
        <v/>
      </c>
      <c r="BL397" s="7" t="str">
        <f t="shared" si="294"/>
        <v/>
      </c>
      <c r="BM397" s="7" t="str">
        <f t="shared" si="295"/>
        <v/>
      </c>
      <c r="BN397" s="7" t="str">
        <f t="shared" si="296"/>
        <v/>
      </c>
      <c r="BO397" s="7" t="str">
        <f t="shared" si="297"/>
        <v/>
      </c>
      <c r="BP397" s="7" t="str">
        <f t="shared" si="298"/>
        <v/>
      </c>
      <c r="BQ397" s="7" t="str">
        <f t="shared" si="299"/>
        <v/>
      </c>
      <c r="BR397" s="7" t="str">
        <f t="shared" si="300"/>
        <v/>
      </c>
      <c r="BS397" s="7" t="str">
        <f t="shared" si="301"/>
        <v/>
      </c>
      <c r="BT397" s="7" t="str">
        <f t="shared" si="302"/>
        <v/>
      </c>
      <c r="BU397" s="7" t="str">
        <f t="shared" si="303"/>
        <v/>
      </c>
      <c r="BV397" s="7" t="str">
        <f t="shared" si="304"/>
        <v/>
      </c>
      <c r="BW397" s="7" t="str">
        <f t="shared" si="279"/>
        <v/>
      </c>
      <c r="BX397" s="7" t="str">
        <f t="shared" si="305"/>
        <v/>
      </c>
      <c r="BY397" s="7" t="str">
        <f t="shared" si="306"/>
        <v/>
      </c>
      <c r="BZ397" s="7" t="str">
        <f t="shared" si="307"/>
        <v/>
      </c>
      <c r="CA397" s="7" t="str">
        <f t="shared" si="308"/>
        <v/>
      </c>
      <c r="CB397" s="54"/>
      <c r="CC397" s="13"/>
      <c r="CD397" s="13"/>
      <c r="CE397" s="13"/>
      <c r="CF397" s="13"/>
      <c r="CG397" s="13"/>
      <c r="CH397" s="13"/>
      <c r="CI397" s="13"/>
      <c r="CJ397" s="13"/>
      <c r="CL397" s="21"/>
    </row>
    <row r="398" spans="2:90" ht="16.5" thickBot="1" x14ac:dyDescent="0.3">
      <c r="B398" s="114"/>
      <c r="C398" s="114"/>
      <c r="D398" s="115"/>
      <c r="E398" s="117" t="str">
        <f t="shared" si="309"/>
        <v/>
      </c>
      <c r="F398" s="118" t="str">
        <f t="shared" si="310"/>
        <v/>
      </c>
      <c r="G398" s="22"/>
      <c r="H398" s="5" t="str">
        <f t="shared" si="280"/>
        <v/>
      </c>
      <c r="I398" s="6" t="str">
        <f t="shared" si="281"/>
        <v/>
      </c>
      <c r="J398" s="6" t="str">
        <f t="shared" si="282"/>
        <v/>
      </c>
      <c r="K398" s="23"/>
      <c r="L398" s="3" t="str">
        <f t="shared" si="311"/>
        <v/>
      </c>
      <c r="M398" s="2">
        <f>IF(OR(K398="Rota",K398="Desliza"),(IF((MAX(N$36:N397))&gt;F$17,(MAX(N$36:N397)),F$17)),N397)</f>
        <v>0</v>
      </c>
      <c r="N398" s="42"/>
      <c r="O398" s="2" t="str">
        <f t="shared" si="312"/>
        <v/>
      </c>
      <c r="P398" s="3" t="str">
        <f t="shared" si="313"/>
        <v/>
      </c>
      <c r="Q398" s="24"/>
      <c r="R398" s="24"/>
      <c r="S398" s="24"/>
      <c r="T398" s="132" t="str">
        <f t="shared" si="273"/>
        <v/>
      </c>
      <c r="U398" s="25"/>
      <c r="V398" s="25"/>
      <c r="W398" s="24"/>
      <c r="X398" s="26"/>
      <c r="Y398" s="25"/>
      <c r="Z398" s="25"/>
      <c r="AA398" s="3" t="str">
        <f t="shared" si="314"/>
        <v/>
      </c>
      <c r="AB398" s="24"/>
      <c r="AC398" s="26"/>
      <c r="AD398" s="25"/>
      <c r="AE398" s="54"/>
      <c r="AF398" s="54"/>
      <c r="AG398" s="54"/>
      <c r="AH398" s="54"/>
      <c r="AI398" s="54"/>
      <c r="AJ398" s="54"/>
      <c r="AK398" s="25"/>
      <c r="AL398" s="54" t="str">
        <f t="shared" si="274"/>
        <v/>
      </c>
      <c r="AM398" s="200" t="str">
        <f t="shared" si="275"/>
        <v/>
      </c>
      <c r="AN398" s="201" t="str">
        <f t="shared" si="276"/>
        <v/>
      </c>
      <c r="AO398" s="200" t="str">
        <f t="shared" si="283"/>
        <v/>
      </c>
      <c r="AP398" s="200" t="str">
        <f t="shared" si="277"/>
        <v/>
      </c>
      <c r="AQ398" s="200" t="str">
        <f t="shared" si="278"/>
        <v/>
      </c>
      <c r="AR398" s="200" t="str">
        <f t="shared" si="284"/>
        <v/>
      </c>
      <c r="AS398" s="200" t="str">
        <f t="shared" si="285"/>
        <v/>
      </c>
      <c r="AT398" s="200" t="str">
        <f t="shared" si="286"/>
        <v/>
      </c>
      <c r="AU398" s="200" t="str">
        <f t="shared" si="287"/>
        <v/>
      </c>
      <c r="AV398" s="54"/>
      <c r="AW398" s="200" t="str">
        <f t="shared" si="319"/>
        <v/>
      </c>
      <c r="AX398" s="201" t="str">
        <f t="shared" si="289"/>
        <v/>
      </c>
      <c r="AY398" s="7" t="str">
        <f t="shared" si="290"/>
        <v/>
      </c>
      <c r="AZ398" s="7" t="str">
        <f t="shared" si="291"/>
        <v/>
      </c>
      <c r="BA398" s="7" t="str">
        <f t="shared" si="292"/>
        <v/>
      </c>
      <c r="BB398" s="7" t="str">
        <f t="shared" si="315"/>
        <v/>
      </c>
      <c r="BC398" s="7" t="str">
        <f t="shared" si="316"/>
        <v/>
      </c>
      <c r="BD398" s="7" t="str">
        <f t="shared" si="317"/>
        <v/>
      </c>
      <c r="BE398" s="7" t="str">
        <f t="shared" si="318"/>
        <v/>
      </c>
      <c r="BF398" s="7" t="str">
        <f t="shared" si="271"/>
        <v/>
      </c>
      <c r="BG398" s="7" t="str">
        <f t="shared" si="272"/>
        <v/>
      </c>
      <c r="BH398" s="7" t="str">
        <f t="shared" si="320"/>
        <v/>
      </c>
      <c r="BI398" s="7" t="str">
        <f t="shared" si="321"/>
        <v/>
      </c>
      <c r="BJ398" s="7" t="str">
        <f t="shared" si="322"/>
        <v/>
      </c>
      <c r="BK398" s="7" t="str">
        <f t="shared" si="293"/>
        <v/>
      </c>
      <c r="BL398" s="7" t="str">
        <f t="shared" si="294"/>
        <v/>
      </c>
      <c r="BM398" s="7" t="str">
        <f t="shared" si="295"/>
        <v/>
      </c>
      <c r="BN398" s="7" t="str">
        <f t="shared" si="296"/>
        <v/>
      </c>
      <c r="BO398" s="7" t="str">
        <f t="shared" si="297"/>
        <v/>
      </c>
      <c r="BP398" s="7" t="str">
        <f t="shared" si="298"/>
        <v/>
      </c>
      <c r="BQ398" s="7" t="str">
        <f t="shared" si="299"/>
        <v/>
      </c>
      <c r="BR398" s="7" t="str">
        <f t="shared" si="300"/>
        <v/>
      </c>
      <c r="BS398" s="7" t="str">
        <f t="shared" si="301"/>
        <v/>
      </c>
      <c r="BT398" s="7" t="str">
        <f t="shared" si="302"/>
        <v/>
      </c>
      <c r="BU398" s="7" t="str">
        <f t="shared" si="303"/>
        <v/>
      </c>
      <c r="BV398" s="7" t="str">
        <f t="shared" si="304"/>
        <v/>
      </c>
      <c r="BW398" s="7" t="str">
        <f t="shared" si="279"/>
        <v/>
      </c>
      <c r="BX398" s="7" t="str">
        <f t="shared" si="305"/>
        <v/>
      </c>
      <c r="BY398" s="7" t="str">
        <f t="shared" si="306"/>
        <v/>
      </c>
      <c r="BZ398" s="7" t="str">
        <f t="shared" si="307"/>
        <v/>
      </c>
      <c r="CA398" s="7" t="str">
        <f t="shared" si="308"/>
        <v/>
      </c>
      <c r="CB398" s="54"/>
      <c r="CC398" s="13"/>
      <c r="CD398" s="13"/>
      <c r="CE398" s="13"/>
      <c r="CF398" s="13"/>
      <c r="CG398" s="13"/>
      <c r="CH398" s="13"/>
      <c r="CI398" s="13"/>
      <c r="CJ398" s="13"/>
      <c r="CL398" s="21"/>
    </row>
    <row r="399" spans="2:90" ht="16.5" thickBot="1" x14ac:dyDescent="0.3">
      <c r="B399" s="114"/>
      <c r="C399" s="114"/>
      <c r="D399" s="115"/>
      <c r="E399" s="117" t="str">
        <f t="shared" si="309"/>
        <v/>
      </c>
      <c r="F399" s="118" t="str">
        <f t="shared" si="310"/>
        <v/>
      </c>
      <c r="G399" s="22"/>
      <c r="H399" s="5" t="str">
        <f t="shared" si="280"/>
        <v/>
      </c>
      <c r="I399" s="6" t="str">
        <f t="shared" si="281"/>
        <v/>
      </c>
      <c r="J399" s="6" t="str">
        <f t="shared" si="282"/>
        <v/>
      </c>
      <c r="K399" s="23"/>
      <c r="L399" s="3" t="str">
        <f t="shared" si="311"/>
        <v/>
      </c>
      <c r="M399" s="2">
        <f>IF(OR(K399="Rota",K399="Desliza"),(IF((MAX(N$36:N398))&gt;F$17,(MAX(N$36:N398)),F$17)),N398)</f>
        <v>0</v>
      </c>
      <c r="N399" s="42"/>
      <c r="O399" s="2" t="str">
        <f t="shared" si="312"/>
        <v/>
      </c>
      <c r="P399" s="3" t="str">
        <f t="shared" si="313"/>
        <v/>
      </c>
      <c r="Q399" s="24"/>
      <c r="R399" s="24"/>
      <c r="S399" s="24"/>
      <c r="T399" s="132" t="str">
        <f t="shared" si="273"/>
        <v/>
      </c>
      <c r="U399" s="25"/>
      <c r="V399" s="25"/>
      <c r="W399" s="24"/>
      <c r="X399" s="26"/>
      <c r="Y399" s="25"/>
      <c r="Z399" s="25"/>
      <c r="AA399" s="3" t="str">
        <f t="shared" si="314"/>
        <v/>
      </c>
      <c r="AB399" s="24"/>
      <c r="AC399" s="26"/>
      <c r="AD399" s="25"/>
      <c r="AE399" s="54"/>
      <c r="AF399" s="54"/>
      <c r="AG399" s="54"/>
      <c r="AH399" s="54"/>
      <c r="AI399" s="54"/>
      <c r="AJ399" s="54"/>
      <c r="AK399" s="25"/>
      <c r="AL399" s="54" t="str">
        <f t="shared" si="274"/>
        <v/>
      </c>
      <c r="AM399" s="200" t="str">
        <f t="shared" si="275"/>
        <v/>
      </c>
      <c r="AN399" s="201" t="str">
        <f t="shared" si="276"/>
        <v/>
      </c>
      <c r="AO399" s="200" t="str">
        <f t="shared" si="283"/>
        <v/>
      </c>
      <c r="AP399" s="200" t="str">
        <f t="shared" si="277"/>
        <v/>
      </c>
      <c r="AQ399" s="200" t="str">
        <f t="shared" si="278"/>
        <v/>
      </c>
      <c r="AR399" s="200" t="str">
        <f t="shared" si="284"/>
        <v/>
      </c>
      <c r="AS399" s="200" t="str">
        <f t="shared" si="285"/>
        <v/>
      </c>
      <c r="AT399" s="200" t="str">
        <f t="shared" si="286"/>
        <v/>
      </c>
      <c r="AU399" s="200" t="str">
        <f t="shared" si="287"/>
        <v/>
      </c>
      <c r="AV399" s="54"/>
      <c r="AW399" s="200" t="str">
        <f t="shared" si="319"/>
        <v/>
      </c>
      <c r="AX399" s="201" t="str">
        <f t="shared" si="289"/>
        <v/>
      </c>
      <c r="AY399" s="7" t="str">
        <f t="shared" si="290"/>
        <v/>
      </c>
      <c r="AZ399" s="7" t="str">
        <f t="shared" si="291"/>
        <v/>
      </c>
      <c r="BA399" s="7" t="str">
        <f t="shared" si="292"/>
        <v/>
      </c>
      <c r="BB399" s="7" t="str">
        <f t="shared" si="315"/>
        <v/>
      </c>
      <c r="BC399" s="7" t="str">
        <f t="shared" si="316"/>
        <v/>
      </c>
      <c r="BD399" s="7" t="str">
        <f t="shared" si="317"/>
        <v/>
      </c>
      <c r="BE399" s="7" t="str">
        <f t="shared" si="318"/>
        <v/>
      </c>
      <c r="BF399" s="7" t="str">
        <f t="shared" si="271"/>
        <v/>
      </c>
      <c r="BG399" s="7" t="str">
        <f t="shared" si="272"/>
        <v/>
      </c>
      <c r="BH399" s="7" t="str">
        <f t="shared" si="320"/>
        <v/>
      </c>
      <c r="BI399" s="7" t="str">
        <f t="shared" si="321"/>
        <v/>
      </c>
      <c r="BJ399" s="7" t="str">
        <f t="shared" si="322"/>
        <v/>
      </c>
      <c r="BK399" s="7" t="str">
        <f t="shared" si="293"/>
        <v/>
      </c>
      <c r="BL399" s="7" t="str">
        <f t="shared" si="294"/>
        <v/>
      </c>
      <c r="BM399" s="7" t="str">
        <f t="shared" si="295"/>
        <v/>
      </c>
      <c r="BN399" s="7" t="str">
        <f t="shared" si="296"/>
        <v/>
      </c>
      <c r="BO399" s="7" t="str">
        <f t="shared" si="297"/>
        <v/>
      </c>
      <c r="BP399" s="7" t="str">
        <f t="shared" si="298"/>
        <v/>
      </c>
      <c r="BQ399" s="7" t="str">
        <f t="shared" si="299"/>
        <v/>
      </c>
      <c r="BR399" s="7" t="str">
        <f t="shared" si="300"/>
        <v/>
      </c>
      <c r="BS399" s="7" t="str">
        <f t="shared" si="301"/>
        <v/>
      </c>
      <c r="BT399" s="7" t="str">
        <f t="shared" si="302"/>
        <v/>
      </c>
      <c r="BU399" s="7" t="str">
        <f t="shared" si="303"/>
        <v/>
      </c>
      <c r="BV399" s="7" t="str">
        <f t="shared" si="304"/>
        <v/>
      </c>
      <c r="BW399" s="7" t="str">
        <f t="shared" si="279"/>
        <v/>
      </c>
      <c r="BX399" s="7" t="str">
        <f t="shared" si="305"/>
        <v/>
      </c>
      <c r="BY399" s="7" t="str">
        <f t="shared" si="306"/>
        <v/>
      </c>
      <c r="BZ399" s="7" t="str">
        <f t="shared" si="307"/>
        <v/>
      </c>
      <c r="CA399" s="7" t="str">
        <f t="shared" si="308"/>
        <v/>
      </c>
      <c r="CB399" s="54"/>
      <c r="CC399" s="13"/>
      <c r="CD399" s="13"/>
      <c r="CE399" s="13"/>
      <c r="CF399" s="13"/>
      <c r="CG399" s="13"/>
      <c r="CH399" s="13"/>
      <c r="CI399" s="13"/>
      <c r="CJ399" s="13"/>
      <c r="CL399" s="21"/>
    </row>
    <row r="400" spans="2:90" ht="16.5" thickBot="1" x14ac:dyDescent="0.3">
      <c r="B400" s="114"/>
      <c r="C400" s="114"/>
      <c r="D400" s="115"/>
      <c r="E400" s="117" t="str">
        <f t="shared" si="309"/>
        <v/>
      </c>
      <c r="F400" s="118" t="str">
        <f t="shared" si="310"/>
        <v/>
      </c>
      <c r="G400" s="22"/>
      <c r="H400" s="5" t="str">
        <f t="shared" si="280"/>
        <v/>
      </c>
      <c r="I400" s="6" t="str">
        <f t="shared" si="281"/>
        <v/>
      </c>
      <c r="J400" s="6" t="str">
        <f t="shared" si="282"/>
        <v/>
      </c>
      <c r="K400" s="23"/>
      <c r="L400" s="3" t="str">
        <f t="shared" si="311"/>
        <v/>
      </c>
      <c r="M400" s="2">
        <f>IF(OR(K400="Rota",K400="Desliza"),(IF((MAX(N$36:N399))&gt;F$17,(MAX(N$36:N399)),F$17)),N399)</f>
        <v>0</v>
      </c>
      <c r="N400" s="42"/>
      <c r="O400" s="2" t="str">
        <f t="shared" si="312"/>
        <v/>
      </c>
      <c r="P400" s="3" t="str">
        <f t="shared" si="313"/>
        <v/>
      </c>
      <c r="Q400" s="24"/>
      <c r="R400" s="24"/>
      <c r="S400" s="24"/>
      <c r="T400" s="132" t="str">
        <f t="shared" si="273"/>
        <v/>
      </c>
      <c r="U400" s="25"/>
      <c r="V400" s="25"/>
      <c r="W400" s="24"/>
      <c r="X400" s="26"/>
      <c r="Y400" s="25"/>
      <c r="Z400" s="25"/>
      <c r="AA400" s="3" t="str">
        <f t="shared" si="314"/>
        <v/>
      </c>
      <c r="AB400" s="24"/>
      <c r="AC400" s="26"/>
      <c r="AD400" s="25"/>
      <c r="AE400" s="54"/>
      <c r="AF400" s="54"/>
      <c r="AG400" s="54"/>
      <c r="AH400" s="54"/>
      <c r="AI400" s="54"/>
      <c r="AJ400" s="54"/>
      <c r="AK400" s="25"/>
      <c r="AL400" s="54" t="str">
        <f t="shared" si="274"/>
        <v/>
      </c>
      <c r="AM400" s="200" t="str">
        <f t="shared" si="275"/>
        <v/>
      </c>
      <c r="AN400" s="201" t="str">
        <f t="shared" si="276"/>
        <v/>
      </c>
      <c r="AO400" s="200" t="str">
        <f t="shared" si="283"/>
        <v/>
      </c>
      <c r="AP400" s="200" t="str">
        <f t="shared" si="277"/>
        <v/>
      </c>
      <c r="AQ400" s="200" t="str">
        <f t="shared" si="278"/>
        <v/>
      </c>
      <c r="AR400" s="200" t="str">
        <f t="shared" si="284"/>
        <v/>
      </c>
      <c r="AS400" s="200" t="str">
        <f t="shared" si="285"/>
        <v/>
      </c>
      <c r="AT400" s="200" t="str">
        <f t="shared" si="286"/>
        <v/>
      </c>
      <c r="AU400" s="200" t="str">
        <f t="shared" si="287"/>
        <v/>
      </c>
      <c r="AV400" s="54"/>
      <c r="AW400" s="200" t="str">
        <f t="shared" si="319"/>
        <v/>
      </c>
      <c r="AX400" s="201" t="str">
        <f t="shared" si="289"/>
        <v/>
      </c>
      <c r="AY400" s="7" t="str">
        <f t="shared" si="290"/>
        <v/>
      </c>
      <c r="AZ400" s="7" t="str">
        <f t="shared" si="291"/>
        <v/>
      </c>
      <c r="BA400" s="7" t="str">
        <f t="shared" si="292"/>
        <v/>
      </c>
      <c r="BB400" s="7" t="str">
        <f t="shared" si="315"/>
        <v/>
      </c>
      <c r="BC400" s="7" t="str">
        <f t="shared" si="316"/>
        <v/>
      </c>
      <c r="BD400" s="7" t="str">
        <f t="shared" si="317"/>
        <v/>
      </c>
      <c r="BE400" s="7" t="str">
        <f t="shared" si="318"/>
        <v/>
      </c>
      <c r="BF400" s="7" t="str">
        <f t="shared" si="271"/>
        <v/>
      </c>
      <c r="BG400" s="7" t="str">
        <f t="shared" si="272"/>
        <v/>
      </c>
      <c r="BH400" s="7" t="str">
        <f t="shared" si="320"/>
        <v/>
      </c>
      <c r="BI400" s="7" t="str">
        <f t="shared" si="321"/>
        <v/>
      </c>
      <c r="BJ400" s="7" t="str">
        <f t="shared" si="322"/>
        <v/>
      </c>
      <c r="BK400" s="7" t="str">
        <f t="shared" si="293"/>
        <v/>
      </c>
      <c r="BL400" s="7" t="str">
        <f t="shared" si="294"/>
        <v/>
      </c>
      <c r="BM400" s="7" t="str">
        <f t="shared" si="295"/>
        <v/>
      </c>
      <c r="BN400" s="7" t="str">
        <f t="shared" si="296"/>
        <v/>
      </c>
      <c r="BO400" s="7" t="str">
        <f t="shared" si="297"/>
        <v/>
      </c>
      <c r="BP400" s="7" t="str">
        <f t="shared" si="298"/>
        <v/>
      </c>
      <c r="BQ400" s="7" t="str">
        <f t="shared" si="299"/>
        <v/>
      </c>
      <c r="BR400" s="7" t="str">
        <f t="shared" si="300"/>
        <v/>
      </c>
      <c r="BS400" s="7" t="str">
        <f t="shared" si="301"/>
        <v/>
      </c>
      <c r="BT400" s="7" t="str">
        <f t="shared" si="302"/>
        <v/>
      </c>
      <c r="BU400" s="7" t="str">
        <f t="shared" si="303"/>
        <v/>
      </c>
      <c r="BV400" s="7" t="str">
        <f t="shared" si="304"/>
        <v/>
      </c>
      <c r="BW400" s="7" t="str">
        <f t="shared" si="279"/>
        <v/>
      </c>
      <c r="BX400" s="7" t="str">
        <f t="shared" si="305"/>
        <v/>
      </c>
      <c r="BY400" s="7" t="str">
        <f t="shared" si="306"/>
        <v/>
      </c>
      <c r="BZ400" s="7" t="str">
        <f t="shared" si="307"/>
        <v/>
      </c>
      <c r="CA400" s="7" t="str">
        <f t="shared" si="308"/>
        <v/>
      </c>
      <c r="CB400" s="54"/>
      <c r="CC400" s="13"/>
      <c r="CD400" s="13"/>
      <c r="CE400" s="13"/>
      <c r="CF400" s="13"/>
      <c r="CG400" s="13"/>
      <c r="CH400" s="13"/>
      <c r="CI400" s="13"/>
      <c r="CJ400" s="13"/>
      <c r="CL400" s="21"/>
    </row>
    <row r="401" spans="2:90" ht="16.5" thickBot="1" x14ac:dyDescent="0.3">
      <c r="B401" s="114"/>
      <c r="C401" s="114"/>
      <c r="D401" s="115"/>
      <c r="E401" s="117" t="str">
        <f t="shared" si="309"/>
        <v/>
      </c>
      <c r="F401" s="118" t="str">
        <f t="shared" si="310"/>
        <v/>
      </c>
      <c r="G401" s="22"/>
      <c r="H401" s="5" t="str">
        <f t="shared" si="280"/>
        <v/>
      </c>
      <c r="I401" s="6" t="str">
        <f t="shared" si="281"/>
        <v/>
      </c>
      <c r="J401" s="6" t="str">
        <f t="shared" si="282"/>
        <v/>
      </c>
      <c r="K401" s="23"/>
      <c r="L401" s="3" t="str">
        <f t="shared" si="311"/>
        <v/>
      </c>
      <c r="M401" s="2">
        <f>IF(OR(K401="Rota",K401="Desliza"),(IF((MAX(N$36:N400))&gt;F$17,(MAX(N$36:N400)),F$17)),N400)</f>
        <v>0</v>
      </c>
      <c r="N401" s="42"/>
      <c r="O401" s="2" t="str">
        <f t="shared" si="312"/>
        <v/>
      </c>
      <c r="P401" s="3" t="str">
        <f t="shared" si="313"/>
        <v/>
      </c>
      <c r="Q401" s="24"/>
      <c r="R401" s="24"/>
      <c r="S401" s="24"/>
      <c r="T401" s="132" t="str">
        <f t="shared" si="273"/>
        <v/>
      </c>
      <c r="U401" s="25"/>
      <c r="V401" s="25"/>
      <c r="W401" s="24"/>
      <c r="X401" s="26"/>
      <c r="Y401" s="25"/>
      <c r="Z401" s="25"/>
      <c r="AA401" s="3" t="str">
        <f t="shared" si="314"/>
        <v/>
      </c>
      <c r="AB401" s="24"/>
      <c r="AC401" s="26"/>
      <c r="AD401" s="25"/>
      <c r="AE401" s="54"/>
      <c r="AF401" s="54"/>
      <c r="AG401" s="54"/>
      <c r="AH401" s="54"/>
      <c r="AI401" s="54"/>
      <c r="AJ401" s="54"/>
      <c r="AK401" s="25"/>
      <c r="AL401" s="54" t="str">
        <f t="shared" si="274"/>
        <v/>
      </c>
      <c r="AM401" s="200" t="str">
        <f t="shared" si="275"/>
        <v/>
      </c>
      <c r="AN401" s="201" t="str">
        <f t="shared" si="276"/>
        <v/>
      </c>
      <c r="AO401" s="200" t="str">
        <f t="shared" si="283"/>
        <v/>
      </c>
      <c r="AP401" s="200" t="str">
        <f t="shared" si="277"/>
        <v/>
      </c>
      <c r="AQ401" s="200" t="str">
        <f t="shared" si="278"/>
        <v/>
      </c>
      <c r="AR401" s="200" t="str">
        <f t="shared" si="284"/>
        <v/>
      </c>
      <c r="AS401" s="200" t="str">
        <f t="shared" si="285"/>
        <v/>
      </c>
      <c r="AT401" s="200" t="str">
        <f t="shared" si="286"/>
        <v/>
      </c>
      <c r="AU401" s="200" t="str">
        <f t="shared" si="287"/>
        <v/>
      </c>
      <c r="AV401" s="54"/>
      <c r="AW401" s="200" t="str">
        <f t="shared" si="319"/>
        <v/>
      </c>
      <c r="AX401" s="201" t="str">
        <f t="shared" si="289"/>
        <v/>
      </c>
      <c r="AY401" s="7" t="str">
        <f t="shared" si="290"/>
        <v/>
      </c>
      <c r="AZ401" s="7" t="str">
        <f t="shared" si="291"/>
        <v/>
      </c>
      <c r="BA401" s="7" t="str">
        <f t="shared" si="292"/>
        <v/>
      </c>
      <c r="BB401" s="7" t="str">
        <f t="shared" si="315"/>
        <v/>
      </c>
      <c r="BC401" s="7" t="str">
        <f t="shared" si="316"/>
        <v/>
      </c>
      <c r="BD401" s="7" t="str">
        <f t="shared" si="317"/>
        <v/>
      </c>
      <c r="BE401" s="7" t="str">
        <f t="shared" si="318"/>
        <v/>
      </c>
      <c r="BF401" s="7" t="str">
        <f t="shared" si="271"/>
        <v/>
      </c>
      <c r="BG401" s="7" t="str">
        <f t="shared" si="272"/>
        <v/>
      </c>
      <c r="BH401" s="7" t="str">
        <f t="shared" si="320"/>
        <v/>
      </c>
      <c r="BI401" s="7" t="str">
        <f t="shared" si="321"/>
        <v/>
      </c>
      <c r="BJ401" s="7" t="str">
        <f t="shared" si="322"/>
        <v/>
      </c>
      <c r="BK401" s="7" t="str">
        <f t="shared" si="293"/>
        <v/>
      </c>
      <c r="BL401" s="7" t="str">
        <f t="shared" si="294"/>
        <v/>
      </c>
      <c r="BM401" s="7" t="str">
        <f t="shared" si="295"/>
        <v/>
      </c>
      <c r="BN401" s="7" t="str">
        <f t="shared" si="296"/>
        <v/>
      </c>
      <c r="BO401" s="7" t="str">
        <f t="shared" si="297"/>
        <v/>
      </c>
      <c r="BP401" s="7" t="str">
        <f t="shared" si="298"/>
        <v/>
      </c>
      <c r="BQ401" s="7" t="str">
        <f t="shared" si="299"/>
        <v/>
      </c>
      <c r="BR401" s="7" t="str">
        <f t="shared" si="300"/>
        <v/>
      </c>
      <c r="BS401" s="7" t="str">
        <f t="shared" si="301"/>
        <v/>
      </c>
      <c r="BT401" s="7" t="str">
        <f t="shared" si="302"/>
        <v/>
      </c>
      <c r="BU401" s="7" t="str">
        <f t="shared" si="303"/>
        <v/>
      </c>
      <c r="BV401" s="7" t="str">
        <f t="shared" si="304"/>
        <v/>
      </c>
      <c r="BW401" s="7" t="str">
        <f t="shared" si="279"/>
        <v/>
      </c>
      <c r="BX401" s="7" t="str">
        <f t="shared" si="305"/>
        <v/>
      </c>
      <c r="BY401" s="7" t="str">
        <f t="shared" si="306"/>
        <v/>
      </c>
      <c r="BZ401" s="7" t="str">
        <f t="shared" si="307"/>
        <v/>
      </c>
      <c r="CA401" s="7" t="str">
        <f t="shared" si="308"/>
        <v/>
      </c>
      <c r="CB401" s="54"/>
      <c r="CC401" s="13"/>
      <c r="CD401" s="13"/>
      <c r="CE401" s="13"/>
      <c r="CF401" s="13"/>
      <c r="CG401" s="13"/>
      <c r="CH401" s="13"/>
      <c r="CI401" s="13"/>
      <c r="CJ401" s="13"/>
      <c r="CL401" s="21"/>
    </row>
    <row r="402" spans="2:90" ht="16.5" thickBot="1" x14ac:dyDescent="0.3">
      <c r="B402" s="114"/>
      <c r="C402" s="114"/>
      <c r="D402" s="115"/>
      <c r="E402" s="117" t="str">
        <f t="shared" si="309"/>
        <v/>
      </c>
      <c r="F402" s="118" t="str">
        <f t="shared" si="310"/>
        <v/>
      </c>
      <c r="G402" s="22"/>
      <c r="H402" s="5" t="str">
        <f t="shared" si="280"/>
        <v/>
      </c>
      <c r="I402" s="6" t="str">
        <f t="shared" si="281"/>
        <v/>
      </c>
      <c r="J402" s="6" t="str">
        <f t="shared" si="282"/>
        <v/>
      </c>
      <c r="K402" s="23"/>
      <c r="L402" s="3" t="str">
        <f t="shared" si="311"/>
        <v/>
      </c>
      <c r="M402" s="2">
        <f>IF(OR(K402="Rota",K402="Desliza"),(IF((MAX(N$36:N401))&gt;F$17,(MAX(N$36:N401)),F$17)),N401)</f>
        <v>0</v>
      </c>
      <c r="N402" s="42"/>
      <c r="O402" s="2" t="str">
        <f t="shared" si="312"/>
        <v/>
      </c>
      <c r="P402" s="3" t="str">
        <f t="shared" si="313"/>
        <v/>
      </c>
      <c r="Q402" s="24"/>
      <c r="R402" s="24"/>
      <c r="S402" s="24"/>
      <c r="T402" s="132" t="str">
        <f t="shared" si="273"/>
        <v/>
      </c>
      <c r="U402" s="25"/>
      <c r="V402" s="25"/>
      <c r="W402" s="24"/>
      <c r="X402" s="26"/>
      <c r="Y402" s="25"/>
      <c r="Z402" s="25"/>
      <c r="AA402" s="3" t="str">
        <f t="shared" si="314"/>
        <v/>
      </c>
      <c r="AB402" s="24"/>
      <c r="AC402" s="26"/>
      <c r="AD402" s="25"/>
      <c r="AE402" s="54"/>
      <c r="AF402" s="54"/>
      <c r="AG402" s="54"/>
      <c r="AH402" s="54"/>
      <c r="AI402" s="54"/>
      <c r="AJ402" s="54"/>
      <c r="AK402" s="25"/>
      <c r="AL402" s="54" t="str">
        <f t="shared" si="274"/>
        <v/>
      </c>
      <c r="AM402" s="200" t="str">
        <f t="shared" si="275"/>
        <v/>
      </c>
      <c r="AN402" s="201" t="str">
        <f t="shared" si="276"/>
        <v/>
      </c>
      <c r="AO402" s="200" t="str">
        <f t="shared" si="283"/>
        <v/>
      </c>
      <c r="AP402" s="200" t="str">
        <f t="shared" si="277"/>
        <v/>
      </c>
      <c r="AQ402" s="200" t="str">
        <f t="shared" si="278"/>
        <v/>
      </c>
      <c r="AR402" s="200" t="str">
        <f t="shared" si="284"/>
        <v/>
      </c>
      <c r="AS402" s="200" t="str">
        <f t="shared" si="285"/>
        <v/>
      </c>
      <c r="AT402" s="200" t="str">
        <f t="shared" si="286"/>
        <v/>
      </c>
      <c r="AU402" s="200" t="str">
        <f t="shared" si="287"/>
        <v/>
      </c>
      <c r="AV402" s="54"/>
      <c r="AW402" s="200" t="str">
        <f t="shared" si="319"/>
        <v/>
      </c>
      <c r="AX402" s="201" t="str">
        <f t="shared" si="289"/>
        <v/>
      </c>
      <c r="AY402" s="7" t="str">
        <f t="shared" si="290"/>
        <v/>
      </c>
      <c r="AZ402" s="7" t="str">
        <f t="shared" si="291"/>
        <v/>
      </c>
      <c r="BA402" s="7" t="str">
        <f t="shared" si="292"/>
        <v/>
      </c>
      <c r="BB402" s="7" t="str">
        <f t="shared" si="315"/>
        <v/>
      </c>
      <c r="BC402" s="7" t="str">
        <f t="shared" si="316"/>
        <v/>
      </c>
      <c r="BD402" s="7" t="str">
        <f t="shared" si="317"/>
        <v/>
      </c>
      <c r="BE402" s="7" t="str">
        <f t="shared" si="318"/>
        <v/>
      </c>
      <c r="BF402" s="7" t="str">
        <f t="shared" si="271"/>
        <v/>
      </c>
      <c r="BG402" s="7" t="str">
        <f t="shared" si="272"/>
        <v/>
      </c>
      <c r="BH402" s="7" t="str">
        <f t="shared" si="320"/>
        <v/>
      </c>
      <c r="BI402" s="7" t="str">
        <f t="shared" si="321"/>
        <v/>
      </c>
      <c r="BJ402" s="7" t="str">
        <f t="shared" si="322"/>
        <v/>
      </c>
      <c r="BK402" s="7" t="str">
        <f t="shared" si="293"/>
        <v/>
      </c>
      <c r="BL402" s="7" t="str">
        <f t="shared" si="294"/>
        <v/>
      </c>
      <c r="BM402" s="7" t="str">
        <f t="shared" si="295"/>
        <v/>
      </c>
      <c r="BN402" s="7" t="str">
        <f t="shared" si="296"/>
        <v/>
      </c>
      <c r="BO402" s="7" t="str">
        <f t="shared" si="297"/>
        <v/>
      </c>
      <c r="BP402" s="7" t="str">
        <f t="shared" si="298"/>
        <v/>
      </c>
      <c r="BQ402" s="7" t="str">
        <f t="shared" si="299"/>
        <v/>
      </c>
      <c r="BR402" s="7" t="str">
        <f t="shared" si="300"/>
        <v/>
      </c>
      <c r="BS402" s="7" t="str">
        <f t="shared" si="301"/>
        <v/>
      </c>
      <c r="BT402" s="7" t="str">
        <f t="shared" si="302"/>
        <v/>
      </c>
      <c r="BU402" s="7" t="str">
        <f t="shared" si="303"/>
        <v/>
      </c>
      <c r="BV402" s="7" t="str">
        <f t="shared" si="304"/>
        <v/>
      </c>
      <c r="BW402" s="7" t="str">
        <f t="shared" si="279"/>
        <v/>
      </c>
      <c r="BX402" s="7" t="str">
        <f t="shared" si="305"/>
        <v/>
      </c>
      <c r="BY402" s="7" t="str">
        <f t="shared" si="306"/>
        <v/>
      </c>
      <c r="BZ402" s="7" t="str">
        <f t="shared" si="307"/>
        <v/>
      </c>
      <c r="CA402" s="7" t="str">
        <f t="shared" si="308"/>
        <v/>
      </c>
      <c r="CB402" s="54"/>
      <c r="CC402" s="13"/>
      <c r="CD402" s="13"/>
      <c r="CE402" s="13"/>
      <c r="CF402" s="13"/>
      <c r="CG402" s="13"/>
      <c r="CH402" s="13"/>
      <c r="CI402" s="13"/>
      <c r="CJ402" s="13"/>
      <c r="CL402" s="21"/>
    </row>
    <row r="403" spans="2:90" ht="16.5" thickBot="1" x14ac:dyDescent="0.3">
      <c r="B403" s="114"/>
      <c r="C403" s="114"/>
      <c r="D403" s="115"/>
      <c r="E403" s="117" t="str">
        <f t="shared" si="309"/>
        <v/>
      </c>
      <c r="F403" s="118" t="str">
        <f t="shared" si="310"/>
        <v/>
      </c>
      <c r="G403" s="22"/>
      <c r="H403" s="5" t="str">
        <f t="shared" si="280"/>
        <v/>
      </c>
      <c r="I403" s="6" t="str">
        <f t="shared" si="281"/>
        <v/>
      </c>
      <c r="J403" s="6" t="str">
        <f t="shared" si="282"/>
        <v/>
      </c>
      <c r="K403" s="23"/>
      <c r="L403" s="3" t="str">
        <f t="shared" si="311"/>
        <v/>
      </c>
      <c r="M403" s="2">
        <f>IF(OR(K403="Rota",K403="Desliza"),(IF((MAX(N$36:N402))&gt;F$17,(MAX(N$36:N402)),F$17)),N402)</f>
        <v>0</v>
      </c>
      <c r="N403" s="42"/>
      <c r="O403" s="2" t="str">
        <f t="shared" si="312"/>
        <v/>
      </c>
      <c r="P403" s="3" t="str">
        <f t="shared" si="313"/>
        <v/>
      </c>
      <c r="Q403" s="24"/>
      <c r="R403" s="24"/>
      <c r="S403" s="24"/>
      <c r="T403" s="132" t="str">
        <f t="shared" si="273"/>
        <v/>
      </c>
      <c r="U403" s="25"/>
      <c r="V403" s="25"/>
      <c r="W403" s="24"/>
      <c r="X403" s="26"/>
      <c r="Y403" s="25"/>
      <c r="Z403" s="25"/>
      <c r="AA403" s="3" t="str">
        <f t="shared" si="314"/>
        <v/>
      </c>
      <c r="AB403" s="24"/>
      <c r="AC403" s="26"/>
      <c r="AD403" s="25"/>
      <c r="AE403" s="54"/>
      <c r="AF403" s="54"/>
      <c r="AG403" s="54"/>
      <c r="AH403" s="54"/>
      <c r="AI403" s="54"/>
      <c r="AJ403" s="54"/>
      <c r="AK403" s="25"/>
      <c r="AL403" s="54" t="str">
        <f t="shared" si="274"/>
        <v/>
      </c>
      <c r="AM403" s="200" t="str">
        <f t="shared" si="275"/>
        <v/>
      </c>
      <c r="AN403" s="201" t="str">
        <f t="shared" si="276"/>
        <v/>
      </c>
      <c r="AO403" s="200" t="str">
        <f t="shared" si="283"/>
        <v/>
      </c>
      <c r="AP403" s="200" t="str">
        <f t="shared" si="277"/>
        <v/>
      </c>
      <c r="AQ403" s="200" t="str">
        <f t="shared" si="278"/>
        <v/>
      </c>
      <c r="AR403" s="200" t="str">
        <f t="shared" si="284"/>
        <v/>
      </c>
      <c r="AS403" s="200" t="str">
        <f t="shared" si="285"/>
        <v/>
      </c>
      <c r="AT403" s="200" t="str">
        <f t="shared" si="286"/>
        <v/>
      </c>
      <c r="AU403" s="200" t="str">
        <f t="shared" si="287"/>
        <v/>
      </c>
      <c r="AV403" s="54"/>
      <c r="AW403" s="200" t="str">
        <f t="shared" si="319"/>
        <v/>
      </c>
      <c r="AX403" s="201" t="str">
        <f t="shared" si="289"/>
        <v/>
      </c>
      <c r="AY403" s="7" t="str">
        <f t="shared" si="290"/>
        <v/>
      </c>
      <c r="AZ403" s="7" t="str">
        <f t="shared" si="291"/>
        <v/>
      </c>
      <c r="BA403" s="7" t="str">
        <f t="shared" si="292"/>
        <v/>
      </c>
      <c r="BB403" s="7" t="str">
        <f t="shared" si="315"/>
        <v/>
      </c>
      <c r="BC403" s="7" t="str">
        <f t="shared" si="316"/>
        <v/>
      </c>
      <c r="BD403" s="7" t="str">
        <f t="shared" si="317"/>
        <v/>
      </c>
      <c r="BE403" s="7" t="str">
        <f t="shared" si="318"/>
        <v/>
      </c>
      <c r="BF403" s="7" t="str">
        <f t="shared" si="271"/>
        <v/>
      </c>
      <c r="BG403" s="7" t="str">
        <f t="shared" si="272"/>
        <v/>
      </c>
      <c r="BH403" s="7" t="str">
        <f t="shared" si="320"/>
        <v/>
      </c>
      <c r="BI403" s="7" t="str">
        <f t="shared" si="321"/>
        <v/>
      </c>
      <c r="BJ403" s="7" t="str">
        <f t="shared" si="322"/>
        <v/>
      </c>
      <c r="BK403" s="7" t="str">
        <f t="shared" si="293"/>
        <v/>
      </c>
      <c r="BL403" s="7" t="str">
        <f t="shared" si="294"/>
        <v/>
      </c>
      <c r="BM403" s="7" t="str">
        <f t="shared" si="295"/>
        <v/>
      </c>
      <c r="BN403" s="7" t="str">
        <f t="shared" si="296"/>
        <v/>
      </c>
      <c r="BO403" s="7" t="str">
        <f t="shared" si="297"/>
        <v/>
      </c>
      <c r="BP403" s="7" t="str">
        <f t="shared" si="298"/>
        <v/>
      </c>
      <c r="BQ403" s="7" t="str">
        <f t="shared" si="299"/>
        <v/>
      </c>
      <c r="BR403" s="7" t="str">
        <f t="shared" si="300"/>
        <v/>
      </c>
      <c r="BS403" s="7" t="str">
        <f t="shared" si="301"/>
        <v/>
      </c>
      <c r="BT403" s="7" t="str">
        <f t="shared" si="302"/>
        <v/>
      </c>
      <c r="BU403" s="7" t="str">
        <f t="shared" si="303"/>
        <v/>
      </c>
      <c r="BV403" s="7" t="str">
        <f t="shared" si="304"/>
        <v/>
      </c>
      <c r="BW403" s="7" t="str">
        <f t="shared" si="279"/>
        <v/>
      </c>
      <c r="BX403" s="7" t="str">
        <f t="shared" si="305"/>
        <v/>
      </c>
      <c r="BY403" s="7" t="str">
        <f t="shared" si="306"/>
        <v/>
      </c>
      <c r="BZ403" s="7" t="str">
        <f t="shared" si="307"/>
        <v/>
      </c>
      <c r="CA403" s="7" t="str">
        <f t="shared" si="308"/>
        <v/>
      </c>
      <c r="CB403" s="54"/>
      <c r="CC403" s="13"/>
      <c r="CD403" s="13"/>
      <c r="CE403" s="13"/>
      <c r="CF403" s="13"/>
      <c r="CG403" s="13"/>
      <c r="CH403" s="13"/>
      <c r="CI403" s="13"/>
      <c r="CJ403" s="13"/>
      <c r="CL403" s="21"/>
    </row>
    <row r="404" spans="2:90" ht="16.5" thickBot="1" x14ac:dyDescent="0.3">
      <c r="B404" s="114"/>
      <c r="C404" s="114"/>
      <c r="D404" s="115"/>
      <c r="E404" s="117" t="str">
        <f t="shared" si="309"/>
        <v/>
      </c>
      <c r="F404" s="118" t="str">
        <f t="shared" si="310"/>
        <v/>
      </c>
      <c r="G404" s="22"/>
      <c r="H404" s="5" t="str">
        <f t="shared" si="280"/>
        <v/>
      </c>
      <c r="I404" s="6" t="str">
        <f t="shared" si="281"/>
        <v/>
      </c>
      <c r="J404" s="6" t="str">
        <f t="shared" si="282"/>
        <v/>
      </c>
      <c r="K404" s="23"/>
      <c r="L404" s="3" t="str">
        <f t="shared" si="311"/>
        <v/>
      </c>
      <c r="M404" s="2">
        <f>IF(OR(K404="Rota",K404="Desliza"),(IF((MAX(N$36:N403))&gt;F$17,(MAX(N$36:N403)),F$17)),N403)</f>
        <v>0</v>
      </c>
      <c r="N404" s="42"/>
      <c r="O404" s="2" t="str">
        <f t="shared" si="312"/>
        <v/>
      </c>
      <c r="P404" s="3" t="str">
        <f t="shared" si="313"/>
        <v/>
      </c>
      <c r="Q404" s="24"/>
      <c r="R404" s="24"/>
      <c r="S404" s="24"/>
      <c r="T404" s="132" t="str">
        <f t="shared" si="273"/>
        <v/>
      </c>
      <c r="U404" s="25"/>
      <c r="V404" s="25"/>
      <c r="W404" s="24"/>
      <c r="X404" s="26"/>
      <c r="Y404" s="25"/>
      <c r="Z404" s="25"/>
      <c r="AA404" s="3" t="str">
        <f t="shared" si="314"/>
        <v/>
      </c>
      <c r="AB404" s="24"/>
      <c r="AC404" s="26"/>
      <c r="AD404" s="25"/>
      <c r="AE404" s="54"/>
      <c r="AF404" s="54"/>
      <c r="AG404" s="54"/>
      <c r="AH404" s="54"/>
      <c r="AI404" s="54"/>
      <c r="AJ404" s="54"/>
      <c r="AK404" s="25"/>
      <c r="AL404" s="54" t="str">
        <f t="shared" si="274"/>
        <v/>
      </c>
      <c r="AM404" s="200" t="str">
        <f t="shared" si="275"/>
        <v/>
      </c>
      <c r="AN404" s="201" t="str">
        <f t="shared" si="276"/>
        <v/>
      </c>
      <c r="AO404" s="200" t="str">
        <f t="shared" si="283"/>
        <v/>
      </c>
      <c r="AP404" s="200" t="str">
        <f t="shared" si="277"/>
        <v/>
      </c>
      <c r="AQ404" s="200" t="str">
        <f t="shared" si="278"/>
        <v/>
      </c>
      <c r="AR404" s="200" t="str">
        <f t="shared" si="284"/>
        <v/>
      </c>
      <c r="AS404" s="200" t="str">
        <f t="shared" si="285"/>
        <v/>
      </c>
      <c r="AT404" s="200" t="str">
        <f t="shared" si="286"/>
        <v/>
      </c>
      <c r="AU404" s="200" t="str">
        <f t="shared" si="287"/>
        <v/>
      </c>
      <c r="AV404" s="54"/>
      <c r="AW404" s="200" t="str">
        <f t="shared" si="319"/>
        <v/>
      </c>
      <c r="AX404" s="201" t="str">
        <f t="shared" si="289"/>
        <v/>
      </c>
      <c r="AY404" s="7" t="str">
        <f t="shared" si="290"/>
        <v/>
      </c>
      <c r="AZ404" s="7" t="str">
        <f t="shared" si="291"/>
        <v/>
      </c>
      <c r="BA404" s="7" t="str">
        <f t="shared" si="292"/>
        <v/>
      </c>
      <c r="BB404" s="7" t="str">
        <f t="shared" si="315"/>
        <v/>
      </c>
      <c r="BC404" s="7" t="str">
        <f t="shared" si="316"/>
        <v/>
      </c>
      <c r="BD404" s="7" t="str">
        <f t="shared" si="317"/>
        <v/>
      </c>
      <c r="BE404" s="7" t="str">
        <f t="shared" si="318"/>
        <v/>
      </c>
      <c r="BF404" s="7" t="str">
        <f t="shared" si="271"/>
        <v/>
      </c>
      <c r="BG404" s="7" t="str">
        <f t="shared" si="272"/>
        <v/>
      </c>
      <c r="BH404" s="7" t="str">
        <f t="shared" si="320"/>
        <v/>
      </c>
      <c r="BI404" s="7" t="str">
        <f t="shared" si="321"/>
        <v/>
      </c>
      <c r="BJ404" s="7" t="str">
        <f t="shared" si="322"/>
        <v/>
      </c>
      <c r="BK404" s="7" t="str">
        <f t="shared" si="293"/>
        <v/>
      </c>
      <c r="BL404" s="7" t="str">
        <f t="shared" si="294"/>
        <v/>
      </c>
      <c r="BM404" s="7" t="str">
        <f t="shared" si="295"/>
        <v/>
      </c>
      <c r="BN404" s="7" t="str">
        <f t="shared" si="296"/>
        <v/>
      </c>
      <c r="BO404" s="7" t="str">
        <f t="shared" si="297"/>
        <v/>
      </c>
      <c r="BP404" s="7" t="str">
        <f t="shared" si="298"/>
        <v/>
      </c>
      <c r="BQ404" s="7" t="str">
        <f t="shared" si="299"/>
        <v/>
      </c>
      <c r="BR404" s="7" t="str">
        <f t="shared" si="300"/>
        <v/>
      </c>
      <c r="BS404" s="7" t="str">
        <f t="shared" si="301"/>
        <v/>
      </c>
      <c r="BT404" s="7" t="str">
        <f t="shared" si="302"/>
        <v/>
      </c>
      <c r="BU404" s="7" t="str">
        <f t="shared" si="303"/>
        <v/>
      </c>
      <c r="BV404" s="7" t="str">
        <f t="shared" si="304"/>
        <v/>
      </c>
      <c r="BW404" s="7" t="str">
        <f t="shared" si="279"/>
        <v/>
      </c>
      <c r="BX404" s="7" t="str">
        <f t="shared" si="305"/>
        <v/>
      </c>
      <c r="BY404" s="7" t="str">
        <f t="shared" si="306"/>
        <v/>
      </c>
      <c r="BZ404" s="7" t="str">
        <f t="shared" si="307"/>
        <v/>
      </c>
      <c r="CA404" s="7" t="str">
        <f t="shared" si="308"/>
        <v/>
      </c>
      <c r="CB404" s="54"/>
      <c r="CC404" s="13"/>
      <c r="CD404" s="13"/>
      <c r="CE404" s="13"/>
      <c r="CF404" s="13"/>
      <c r="CG404" s="13"/>
      <c r="CH404" s="13"/>
      <c r="CI404" s="13"/>
      <c r="CJ404" s="13"/>
      <c r="CL404" s="21"/>
    </row>
    <row r="405" spans="2:90" ht="16.5" thickBot="1" x14ac:dyDescent="0.3">
      <c r="B405" s="114"/>
      <c r="C405" s="114"/>
      <c r="D405" s="115"/>
      <c r="E405" s="117" t="str">
        <f t="shared" si="309"/>
        <v/>
      </c>
      <c r="F405" s="118" t="str">
        <f t="shared" si="310"/>
        <v/>
      </c>
      <c r="G405" s="22"/>
      <c r="H405" s="5" t="str">
        <f t="shared" si="280"/>
        <v/>
      </c>
      <c r="I405" s="6" t="str">
        <f t="shared" si="281"/>
        <v/>
      </c>
      <c r="J405" s="6" t="str">
        <f t="shared" si="282"/>
        <v/>
      </c>
      <c r="K405" s="23"/>
      <c r="L405" s="3" t="str">
        <f t="shared" si="311"/>
        <v/>
      </c>
      <c r="M405" s="2">
        <f>IF(OR(K405="Rota",K405="Desliza"),(IF((MAX(N$36:N404))&gt;F$17,(MAX(N$36:N404)),F$17)),N404)</f>
        <v>0</v>
      </c>
      <c r="N405" s="42"/>
      <c r="O405" s="2" t="str">
        <f t="shared" si="312"/>
        <v/>
      </c>
      <c r="P405" s="3" t="str">
        <f t="shared" si="313"/>
        <v/>
      </c>
      <c r="Q405" s="24"/>
      <c r="R405" s="24"/>
      <c r="S405" s="24"/>
      <c r="T405" s="132" t="str">
        <f t="shared" si="273"/>
        <v/>
      </c>
      <c r="U405" s="25"/>
      <c r="V405" s="25"/>
      <c r="W405" s="24"/>
      <c r="X405" s="26"/>
      <c r="Y405" s="25"/>
      <c r="Z405" s="25"/>
      <c r="AA405" s="3" t="str">
        <f t="shared" si="314"/>
        <v/>
      </c>
      <c r="AB405" s="24"/>
      <c r="AC405" s="26"/>
      <c r="AD405" s="25"/>
      <c r="AE405" s="54"/>
      <c r="AF405" s="54"/>
      <c r="AG405" s="54"/>
      <c r="AH405" s="54"/>
      <c r="AI405" s="54"/>
      <c r="AJ405" s="54"/>
      <c r="AK405" s="25"/>
      <c r="AL405" s="54" t="str">
        <f t="shared" si="274"/>
        <v/>
      </c>
      <c r="AM405" s="200" t="str">
        <f t="shared" si="275"/>
        <v/>
      </c>
      <c r="AN405" s="201" t="str">
        <f t="shared" si="276"/>
        <v/>
      </c>
      <c r="AO405" s="200" t="str">
        <f t="shared" si="283"/>
        <v/>
      </c>
      <c r="AP405" s="200" t="str">
        <f t="shared" si="277"/>
        <v/>
      </c>
      <c r="AQ405" s="200" t="str">
        <f t="shared" si="278"/>
        <v/>
      </c>
      <c r="AR405" s="200" t="str">
        <f t="shared" si="284"/>
        <v/>
      </c>
      <c r="AS405" s="200" t="str">
        <f t="shared" si="285"/>
        <v/>
      </c>
      <c r="AT405" s="200" t="str">
        <f t="shared" si="286"/>
        <v/>
      </c>
      <c r="AU405" s="200" t="str">
        <f t="shared" si="287"/>
        <v/>
      </c>
      <c r="AV405" s="54"/>
      <c r="AW405" s="200" t="str">
        <f t="shared" si="319"/>
        <v/>
      </c>
      <c r="AX405" s="201" t="str">
        <f t="shared" si="289"/>
        <v/>
      </c>
      <c r="AY405" s="7" t="str">
        <f t="shared" si="290"/>
        <v/>
      </c>
      <c r="AZ405" s="7" t="str">
        <f t="shared" si="291"/>
        <v/>
      </c>
      <c r="BA405" s="7" t="str">
        <f t="shared" si="292"/>
        <v/>
      </c>
      <c r="BB405" s="7" t="str">
        <f t="shared" si="315"/>
        <v/>
      </c>
      <c r="BC405" s="7" t="str">
        <f t="shared" si="316"/>
        <v/>
      </c>
      <c r="BD405" s="7" t="str">
        <f t="shared" si="317"/>
        <v/>
      </c>
      <c r="BE405" s="7" t="str">
        <f t="shared" si="318"/>
        <v/>
      </c>
      <c r="BF405" s="7" t="str">
        <f t="shared" si="271"/>
        <v/>
      </c>
      <c r="BG405" s="7" t="str">
        <f t="shared" si="272"/>
        <v/>
      </c>
      <c r="BH405" s="7" t="str">
        <f t="shared" si="320"/>
        <v/>
      </c>
      <c r="BI405" s="7" t="str">
        <f t="shared" si="321"/>
        <v/>
      </c>
      <c r="BJ405" s="7" t="str">
        <f t="shared" si="322"/>
        <v/>
      </c>
      <c r="BK405" s="7" t="str">
        <f t="shared" si="293"/>
        <v/>
      </c>
      <c r="BL405" s="7" t="str">
        <f t="shared" si="294"/>
        <v/>
      </c>
      <c r="BM405" s="7" t="str">
        <f t="shared" si="295"/>
        <v/>
      </c>
      <c r="BN405" s="7" t="str">
        <f t="shared" si="296"/>
        <v/>
      </c>
      <c r="BO405" s="7" t="str">
        <f t="shared" si="297"/>
        <v/>
      </c>
      <c r="BP405" s="7" t="str">
        <f t="shared" si="298"/>
        <v/>
      </c>
      <c r="BQ405" s="7" t="str">
        <f t="shared" si="299"/>
        <v/>
      </c>
      <c r="BR405" s="7" t="str">
        <f t="shared" si="300"/>
        <v/>
      </c>
      <c r="BS405" s="7" t="str">
        <f t="shared" si="301"/>
        <v/>
      </c>
      <c r="BT405" s="7" t="str">
        <f t="shared" si="302"/>
        <v/>
      </c>
      <c r="BU405" s="7" t="str">
        <f t="shared" si="303"/>
        <v/>
      </c>
      <c r="BV405" s="7" t="str">
        <f t="shared" si="304"/>
        <v/>
      </c>
      <c r="BW405" s="7" t="str">
        <f t="shared" si="279"/>
        <v/>
      </c>
      <c r="BX405" s="7" t="str">
        <f t="shared" si="305"/>
        <v/>
      </c>
      <c r="BY405" s="7" t="str">
        <f t="shared" si="306"/>
        <v/>
      </c>
      <c r="BZ405" s="7" t="str">
        <f t="shared" si="307"/>
        <v/>
      </c>
      <c r="CA405" s="7" t="str">
        <f t="shared" si="308"/>
        <v/>
      </c>
      <c r="CB405" s="54"/>
      <c r="CC405" s="13"/>
      <c r="CD405" s="13"/>
      <c r="CE405" s="13"/>
      <c r="CF405" s="13"/>
      <c r="CG405" s="13"/>
      <c r="CH405" s="13"/>
      <c r="CI405" s="13"/>
      <c r="CJ405" s="13"/>
      <c r="CL405" s="21"/>
    </row>
    <row r="406" spans="2:90" ht="16.5" thickBot="1" x14ac:dyDescent="0.3">
      <c r="B406" s="114"/>
      <c r="C406" s="114"/>
      <c r="D406" s="115"/>
      <c r="E406" s="117" t="str">
        <f t="shared" si="309"/>
        <v/>
      </c>
      <c r="F406" s="118" t="str">
        <f t="shared" si="310"/>
        <v/>
      </c>
      <c r="G406" s="22"/>
      <c r="H406" s="5" t="str">
        <f t="shared" si="280"/>
        <v/>
      </c>
      <c r="I406" s="6" t="str">
        <f t="shared" si="281"/>
        <v/>
      </c>
      <c r="J406" s="6" t="str">
        <f t="shared" si="282"/>
        <v/>
      </c>
      <c r="K406" s="23"/>
      <c r="L406" s="3" t="str">
        <f t="shared" si="311"/>
        <v/>
      </c>
      <c r="M406" s="2">
        <f>IF(OR(K406="Rota",K406="Desliza"),(IF((MAX(N$36:N405))&gt;F$17,(MAX(N$36:N405)),F$17)),N405)</f>
        <v>0</v>
      </c>
      <c r="N406" s="42"/>
      <c r="O406" s="2" t="str">
        <f t="shared" si="312"/>
        <v/>
      </c>
      <c r="P406" s="3" t="str">
        <f t="shared" si="313"/>
        <v/>
      </c>
      <c r="Q406" s="24"/>
      <c r="R406" s="24"/>
      <c r="S406" s="24"/>
      <c r="T406" s="132" t="str">
        <f t="shared" si="273"/>
        <v/>
      </c>
      <c r="U406" s="25"/>
      <c r="V406" s="25"/>
      <c r="W406" s="24"/>
      <c r="X406" s="26"/>
      <c r="Y406" s="25"/>
      <c r="Z406" s="25"/>
      <c r="AA406" s="3" t="str">
        <f t="shared" si="314"/>
        <v/>
      </c>
      <c r="AB406" s="24"/>
      <c r="AC406" s="26"/>
      <c r="AD406" s="25"/>
      <c r="AE406" s="54"/>
      <c r="AF406" s="54"/>
      <c r="AG406" s="54"/>
      <c r="AH406" s="54"/>
      <c r="AI406" s="54"/>
      <c r="AJ406" s="54"/>
      <c r="AK406" s="25"/>
      <c r="AL406" s="54" t="str">
        <f t="shared" si="274"/>
        <v/>
      </c>
      <c r="AM406" s="200" t="str">
        <f t="shared" si="275"/>
        <v/>
      </c>
      <c r="AN406" s="201" t="str">
        <f t="shared" si="276"/>
        <v/>
      </c>
      <c r="AO406" s="200" t="str">
        <f t="shared" si="283"/>
        <v/>
      </c>
      <c r="AP406" s="200" t="str">
        <f t="shared" si="277"/>
        <v/>
      </c>
      <c r="AQ406" s="200" t="str">
        <f t="shared" si="278"/>
        <v/>
      </c>
      <c r="AR406" s="200" t="str">
        <f t="shared" si="284"/>
        <v/>
      </c>
      <c r="AS406" s="200" t="str">
        <f t="shared" si="285"/>
        <v/>
      </c>
      <c r="AT406" s="200" t="str">
        <f t="shared" si="286"/>
        <v/>
      </c>
      <c r="AU406" s="200" t="str">
        <f t="shared" si="287"/>
        <v/>
      </c>
      <c r="AV406" s="54"/>
      <c r="AW406" s="200" t="str">
        <f t="shared" si="319"/>
        <v/>
      </c>
      <c r="AX406" s="201" t="str">
        <f t="shared" si="289"/>
        <v/>
      </c>
      <c r="AY406" s="7" t="str">
        <f t="shared" si="290"/>
        <v/>
      </c>
      <c r="AZ406" s="7" t="str">
        <f t="shared" si="291"/>
        <v/>
      </c>
      <c r="BA406" s="7" t="str">
        <f t="shared" si="292"/>
        <v/>
      </c>
      <c r="BB406" s="7" t="str">
        <f t="shared" si="315"/>
        <v/>
      </c>
      <c r="BC406" s="7" t="str">
        <f t="shared" si="316"/>
        <v/>
      </c>
      <c r="BD406" s="7" t="str">
        <f t="shared" si="317"/>
        <v/>
      </c>
      <c r="BE406" s="7" t="str">
        <f t="shared" si="318"/>
        <v/>
      </c>
      <c r="BF406" s="7" t="str">
        <f t="shared" si="271"/>
        <v/>
      </c>
      <c r="BG406" s="7" t="str">
        <f t="shared" si="272"/>
        <v/>
      </c>
      <c r="BH406" s="7" t="str">
        <f t="shared" si="320"/>
        <v/>
      </c>
      <c r="BI406" s="7" t="str">
        <f t="shared" si="321"/>
        <v/>
      </c>
      <c r="BJ406" s="7" t="str">
        <f t="shared" si="322"/>
        <v/>
      </c>
      <c r="BK406" s="7" t="str">
        <f t="shared" si="293"/>
        <v/>
      </c>
      <c r="BL406" s="7" t="str">
        <f t="shared" si="294"/>
        <v/>
      </c>
      <c r="BM406" s="7" t="str">
        <f t="shared" si="295"/>
        <v/>
      </c>
      <c r="BN406" s="7" t="str">
        <f t="shared" si="296"/>
        <v/>
      </c>
      <c r="BO406" s="7" t="str">
        <f t="shared" si="297"/>
        <v/>
      </c>
      <c r="BP406" s="7" t="str">
        <f t="shared" si="298"/>
        <v/>
      </c>
      <c r="BQ406" s="7" t="str">
        <f t="shared" si="299"/>
        <v/>
      </c>
      <c r="BR406" s="7" t="str">
        <f t="shared" si="300"/>
        <v/>
      </c>
      <c r="BS406" s="7" t="str">
        <f t="shared" si="301"/>
        <v/>
      </c>
      <c r="BT406" s="7" t="str">
        <f t="shared" si="302"/>
        <v/>
      </c>
      <c r="BU406" s="7" t="str">
        <f t="shared" si="303"/>
        <v/>
      </c>
      <c r="BV406" s="7" t="str">
        <f t="shared" si="304"/>
        <v/>
      </c>
      <c r="BW406" s="7" t="str">
        <f t="shared" si="279"/>
        <v/>
      </c>
      <c r="BX406" s="7" t="str">
        <f t="shared" si="305"/>
        <v/>
      </c>
      <c r="BY406" s="7" t="str">
        <f t="shared" si="306"/>
        <v/>
      </c>
      <c r="BZ406" s="7" t="str">
        <f t="shared" si="307"/>
        <v/>
      </c>
      <c r="CA406" s="7" t="str">
        <f t="shared" si="308"/>
        <v/>
      </c>
      <c r="CB406" s="54"/>
      <c r="CC406" s="13"/>
      <c r="CD406" s="13"/>
      <c r="CE406" s="13"/>
      <c r="CF406" s="13"/>
      <c r="CG406" s="13"/>
      <c r="CH406" s="13"/>
      <c r="CI406" s="13"/>
      <c r="CJ406" s="13"/>
      <c r="CL406" s="21"/>
    </row>
    <row r="407" spans="2:90" ht="16.5" thickBot="1" x14ac:dyDescent="0.3">
      <c r="B407" s="114"/>
      <c r="C407" s="114"/>
      <c r="D407" s="115"/>
      <c r="E407" s="117" t="str">
        <f t="shared" si="309"/>
        <v/>
      </c>
      <c r="F407" s="118" t="str">
        <f t="shared" si="310"/>
        <v/>
      </c>
      <c r="G407" s="22"/>
      <c r="H407" s="5" t="str">
        <f t="shared" si="280"/>
        <v/>
      </c>
      <c r="I407" s="6" t="str">
        <f t="shared" si="281"/>
        <v/>
      </c>
      <c r="J407" s="6" t="str">
        <f t="shared" si="282"/>
        <v/>
      </c>
      <c r="K407" s="23"/>
      <c r="L407" s="3" t="str">
        <f t="shared" si="311"/>
        <v/>
      </c>
      <c r="M407" s="2">
        <f>IF(OR(K407="Rota",K407="Desliza"),(IF((MAX(N$36:N406))&gt;F$17,(MAX(N$36:N406)),F$17)),N406)</f>
        <v>0</v>
      </c>
      <c r="N407" s="42"/>
      <c r="O407" s="2" t="str">
        <f t="shared" si="312"/>
        <v/>
      </c>
      <c r="P407" s="3" t="str">
        <f t="shared" si="313"/>
        <v/>
      </c>
      <c r="Q407" s="24"/>
      <c r="R407" s="24"/>
      <c r="S407" s="24"/>
      <c r="T407" s="132" t="str">
        <f t="shared" si="273"/>
        <v/>
      </c>
      <c r="U407" s="25"/>
      <c r="V407" s="25"/>
      <c r="W407" s="24"/>
      <c r="X407" s="26"/>
      <c r="Y407" s="25"/>
      <c r="Z407" s="25"/>
      <c r="AA407" s="3" t="str">
        <f t="shared" si="314"/>
        <v/>
      </c>
      <c r="AB407" s="24"/>
      <c r="AC407" s="26"/>
      <c r="AD407" s="25"/>
      <c r="AE407" s="54"/>
      <c r="AF407" s="54"/>
      <c r="AG407" s="54"/>
      <c r="AH407" s="54"/>
      <c r="AI407" s="54"/>
      <c r="AJ407" s="54"/>
      <c r="AK407" s="25"/>
      <c r="AL407" s="54" t="str">
        <f t="shared" si="274"/>
        <v/>
      </c>
      <c r="AM407" s="200" t="str">
        <f t="shared" si="275"/>
        <v/>
      </c>
      <c r="AN407" s="201" t="str">
        <f t="shared" si="276"/>
        <v/>
      </c>
      <c r="AO407" s="200" t="str">
        <f t="shared" si="283"/>
        <v/>
      </c>
      <c r="AP407" s="200" t="str">
        <f t="shared" si="277"/>
        <v/>
      </c>
      <c r="AQ407" s="200" t="str">
        <f t="shared" si="278"/>
        <v/>
      </c>
      <c r="AR407" s="200" t="str">
        <f t="shared" si="284"/>
        <v/>
      </c>
      <c r="AS407" s="200" t="str">
        <f t="shared" si="285"/>
        <v/>
      </c>
      <c r="AT407" s="200" t="str">
        <f t="shared" si="286"/>
        <v/>
      </c>
      <c r="AU407" s="200" t="str">
        <f t="shared" si="287"/>
        <v/>
      </c>
      <c r="AV407" s="54"/>
      <c r="AW407" s="200" t="str">
        <f t="shared" si="319"/>
        <v/>
      </c>
      <c r="AX407" s="201" t="str">
        <f t="shared" si="289"/>
        <v/>
      </c>
      <c r="AY407" s="7" t="str">
        <f t="shared" si="290"/>
        <v/>
      </c>
      <c r="AZ407" s="7" t="str">
        <f t="shared" si="291"/>
        <v/>
      </c>
      <c r="BA407" s="7" t="str">
        <f t="shared" si="292"/>
        <v/>
      </c>
      <c r="BB407" s="7" t="str">
        <f t="shared" si="315"/>
        <v/>
      </c>
      <c r="BC407" s="7" t="str">
        <f t="shared" si="316"/>
        <v/>
      </c>
      <c r="BD407" s="7" t="str">
        <f t="shared" si="317"/>
        <v/>
      </c>
      <c r="BE407" s="7" t="str">
        <f t="shared" si="318"/>
        <v/>
      </c>
      <c r="BF407" s="7" t="str">
        <f t="shared" si="271"/>
        <v/>
      </c>
      <c r="BG407" s="7" t="str">
        <f t="shared" si="272"/>
        <v/>
      </c>
      <c r="BH407" s="7" t="str">
        <f t="shared" si="320"/>
        <v/>
      </c>
      <c r="BI407" s="7" t="str">
        <f t="shared" si="321"/>
        <v/>
      </c>
      <c r="BJ407" s="7" t="str">
        <f t="shared" si="322"/>
        <v/>
      </c>
      <c r="BK407" s="7" t="str">
        <f t="shared" si="293"/>
        <v/>
      </c>
      <c r="BL407" s="7" t="str">
        <f t="shared" si="294"/>
        <v/>
      </c>
      <c r="BM407" s="7" t="str">
        <f t="shared" si="295"/>
        <v/>
      </c>
      <c r="BN407" s="7" t="str">
        <f t="shared" si="296"/>
        <v/>
      </c>
      <c r="BO407" s="7" t="str">
        <f t="shared" si="297"/>
        <v/>
      </c>
      <c r="BP407" s="7" t="str">
        <f t="shared" si="298"/>
        <v/>
      </c>
      <c r="BQ407" s="7" t="str">
        <f t="shared" si="299"/>
        <v/>
      </c>
      <c r="BR407" s="7" t="str">
        <f t="shared" si="300"/>
        <v/>
      </c>
      <c r="BS407" s="7" t="str">
        <f t="shared" si="301"/>
        <v/>
      </c>
      <c r="BT407" s="7" t="str">
        <f t="shared" si="302"/>
        <v/>
      </c>
      <c r="BU407" s="7" t="str">
        <f t="shared" si="303"/>
        <v/>
      </c>
      <c r="BV407" s="7" t="str">
        <f t="shared" si="304"/>
        <v/>
      </c>
      <c r="BW407" s="7" t="str">
        <f t="shared" si="279"/>
        <v/>
      </c>
      <c r="BX407" s="7" t="str">
        <f t="shared" si="305"/>
        <v/>
      </c>
      <c r="BY407" s="7" t="str">
        <f t="shared" si="306"/>
        <v/>
      </c>
      <c r="BZ407" s="7" t="str">
        <f t="shared" si="307"/>
        <v/>
      </c>
      <c r="CA407" s="7" t="str">
        <f t="shared" si="308"/>
        <v/>
      </c>
      <c r="CB407" s="54"/>
      <c r="CC407" s="13"/>
      <c r="CD407" s="13"/>
      <c r="CE407" s="13"/>
      <c r="CF407" s="13"/>
      <c r="CG407" s="13"/>
      <c r="CH407" s="13"/>
      <c r="CI407" s="13"/>
      <c r="CJ407" s="13"/>
      <c r="CL407" s="21"/>
    </row>
    <row r="408" spans="2:90" ht="16.5" thickBot="1" x14ac:dyDescent="0.3">
      <c r="B408" s="114"/>
      <c r="C408" s="114"/>
      <c r="D408" s="115"/>
      <c r="E408" s="117" t="str">
        <f t="shared" si="309"/>
        <v/>
      </c>
      <c r="F408" s="118" t="str">
        <f t="shared" si="310"/>
        <v/>
      </c>
      <c r="G408" s="22"/>
      <c r="H408" s="5" t="str">
        <f t="shared" si="280"/>
        <v/>
      </c>
      <c r="I408" s="6" t="str">
        <f t="shared" si="281"/>
        <v/>
      </c>
      <c r="J408" s="6" t="str">
        <f t="shared" si="282"/>
        <v/>
      </c>
      <c r="K408" s="23"/>
      <c r="L408" s="3" t="str">
        <f t="shared" si="311"/>
        <v/>
      </c>
      <c r="M408" s="2">
        <f>IF(OR(K408="Rota",K408="Desliza"),(IF((MAX(N$36:N407))&gt;F$17,(MAX(N$36:N407)),F$17)),N407)</f>
        <v>0</v>
      </c>
      <c r="N408" s="42"/>
      <c r="O408" s="2" t="str">
        <f t="shared" si="312"/>
        <v/>
      </c>
      <c r="P408" s="3" t="str">
        <f t="shared" si="313"/>
        <v/>
      </c>
      <c r="Q408" s="24"/>
      <c r="R408" s="24"/>
      <c r="S408" s="24"/>
      <c r="T408" s="132" t="str">
        <f t="shared" si="273"/>
        <v/>
      </c>
      <c r="U408" s="25"/>
      <c r="V408" s="25"/>
      <c r="W408" s="24"/>
      <c r="X408" s="26"/>
      <c r="Y408" s="25"/>
      <c r="Z408" s="25"/>
      <c r="AA408" s="3" t="str">
        <f t="shared" si="314"/>
        <v/>
      </c>
      <c r="AB408" s="24"/>
      <c r="AC408" s="26"/>
      <c r="AD408" s="25"/>
      <c r="AE408" s="54"/>
      <c r="AF408" s="54"/>
      <c r="AG408" s="54"/>
      <c r="AH408" s="54"/>
      <c r="AI408" s="54"/>
      <c r="AJ408" s="54"/>
      <c r="AK408" s="25"/>
      <c r="AL408" s="54" t="str">
        <f t="shared" si="274"/>
        <v/>
      </c>
      <c r="AM408" s="200" t="str">
        <f t="shared" si="275"/>
        <v/>
      </c>
      <c r="AN408" s="201" t="str">
        <f t="shared" si="276"/>
        <v/>
      </c>
      <c r="AO408" s="200" t="str">
        <f t="shared" si="283"/>
        <v/>
      </c>
      <c r="AP408" s="200" t="str">
        <f t="shared" si="277"/>
        <v/>
      </c>
      <c r="AQ408" s="200" t="str">
        <f t="shared" si="278"/>
        <v/>
      </c>
      <c r="AR408" s="200" t="str">
        <f t="shared" si="284"/>
        <v/>
      </c>
      <c r="AS408" s="200" t="str">
        <f t="shared" si="285"/>
        <v/>
      </c>
      <c r="AT408" s="200" t="str">
        <f t="shared" si="286"/>
        <v/>
      </c>
      <c r="AU408" s="200" t="str">
        <f t="shared" si="287"/>
        <v/>
      </c>
      <c r="AV408" s="54"/>
      <c r="AW408" s="200" t="str">
        <f t="shared" si="319"/>
        <v/>
      </c>
      <c r="AX408" s="201" t="str">
        <f t="shared" si="289"/>
        <v/>
      </c>
      <c r="AY408" s="7" t="str">
        <f t="shared" si="290"/>
        <v/>
      </c>
      <c r="AZ408" s="7" t="str">
        <f t="shared" si="291"/>
        <v/>
      </c>
      <c r="BA408" s="7" t="str">
        <f t="shared" si="292"/>
        <v/>
      </c>
      <c r="BB408" s="7" t="str">
        <f t="shared" si="315"/>
        <v/>
      </c>
      <c r="BC408" s="7" t="str">
        <f t="shared" si="316"/>
        <v/>
      </c>
      <c r="BD408" s="7" t="str">
        <f t="shared" si="317"/>
        <v/>
      </c>
      <c r="BE408" s="7" t="str">
        <f t="shared" si="318"/>
        <v/>
      </c>
      <c r="BF408" s="7" t="str">
        <f t="shared" si="271"/>
        <v/>
      </c>
      <c r="BG408" s="7" t="str">
        <f t="shared" si="272"/>
        <v/>
      </c>
      <c r="BH408" s="7" t="str">
        <f t="shared" si="320"/>
        <v/>
      </c>
      <c r="BI408" s="7" t="str">
        <f t="shared" si="321"/>
        <v/>
      </c>
      <c r="BJ408" s="7" t="str">
        <f t="shared" si="322"/>
        <v/>
      </c>
      <c r="BK408" s="7" t="str">
        <f t="shared" si="293"/>
        <v/>
      </c>
      <c r="BL408" s="7" t="str">
        <f t="shared" si="294"/>
        <v/>
      </c>
      <c r="BM408" s="7" t="str">
        <f t="shared" si="295"/>
        <v/>
      </c>
      <c r="BN408" s="7" t="str">
        <f t="shared" si="296"/>
        <v/>
      </c>
      <c r="BO408" s="7" t="str">
        <f t="shared" si="297"/>
        <v/>
      </c>
      <c r="BP408" s="7" t="str">
        <f t="shared" si="298"/>
        <v/>
      </c>
      <c r="BQ408" s="7" t="str">
        <f t="shared" si="299"/>
        <v/>
      </c>
      <c r="BR408" s="7" t="str">
        <f t="shared" si="300"/>
        <v/>
      </c>
      <c r="BS408" s="7" t="str">
        <f t="shared" si="301"/>
        <v/>
      </c>
      <c r="BT408" s="7" t="str">
        <f t="shared" si="302"/>
        <v/>
      </c>
      <c r="BU408" s="7" t="str">
        <f t="shared" si="303"/>
        <v/>
      </c>
      <c r="BV408" s="7" t="str">
        <f t="shared" si="304"/>
        <v/>
      </c>
      <c r="BW408" s="7" t="str">
        <f t="shared" si="279"/>
        <v/>
      </c>
      <c r="BX408" s="7" t="str">
        <f t="shared" si="305"/>
        <v/>
      </c>
      <c r="BY408" s="7" t="str">
        <f t="shared" si="306"/>
        <v/>
      </c>
      <c r="BZ408" s="7" t="str">
        <f t="shared" si="307"/>
        <v/>
      </c>
      <c r="CA408" s="7" t="str">
        <f t="shared" si="308"/>
        <v/>
      </c>
      <c r="CB408" s="54"/>
      <c r="CC408" s="13"/>
      <c r="CD408" s="13"/>
      <c r="CE408" s="13"/>
      <c r="CF408" s="13"/>
      <c r="CG408" s="13"/>
      <c r="CH408" s="13"/>
      <c r="CI408" s="13"/>
      <c r="CJ408" s="13"/>
      <c r="CL408" s="21"/>
    </row>
    <row r="409" spans="2:90" ht="16.5" thickBot="1" x14ac:dyDescent="0.3">
      <c r="B409" s="114"/>
      <c r="C409" s="114"/>
      <c r="D409" s="115"/>
      <c r="E409" s="117" t="str">
        <f t="shared" si="309"/>
        <v/>
      </c>
      <c r="F409" s="118" t="str">
        <f t="shared" si="310"/>
        <v/>
      </c>
      <c r="G409" s="22"/>
      <c r="H409" s="5" t="str">
        <f t="shared" si="280"/>
        <v/>
      </c>
      <c r="I409" s="6" t="str">
        <f t="shared" si="281"/>
        <v/>
      </c>
      <c r="J409" s="6" t="str">
        <f t="shared" si="282"/>
        <v/>
      </c>
      <c r="K409" s="23"/>
      <c r="L409" s="3" t="str">
        <f t="shared" si="311"/>
        <v/>
      </c>
      <c r="M409" s="2">
        <f>IF(OR(K409="Rota",K409="Desliza"),(IF((MAX(N$36:N408))&gt;F$17,(MAX(N$36:N408)),F$17)),N408)</f>
        <v>0</v>
      </c>
      <c r="N409" s="42"/>
      <c r="O409" s="2" t="str">
        <f t="shared" si="312"/>
        <v/>
      </c>
      <c r="P409" s="3" t="str">
        <f t="shared" si="313"/>
        <v/>
      </c>
      <c r="Q409" s="24"/>
      <c r="R409" s="24"/>
      <c r="S409" s="24"/>
      <c r="T409" s="132" t="str">
        <f t="shared" si="273"/>
        <v/>
      </c>
      <c r="U409" s="25"/>
      <c r="V409" s="25"/>
      <c r="W409" s="24"/>
      <c r="X409" s="26"/>
      <c r="Y409" s="25"/>
      <c r="Z409" s="25"/>
      <c r="AA409" s="3" t="str">
        <f t="shared" si="314"/>
        <v/>
      </c>
      <c r="AB409" s="24"/>
      <c r="AC409" s="26"/>
      <c r="AD409" s="25"/>
      <c r="AE409" s="54"/>
      <c r="AF409" s="54"/>
      <c r="AG409" s="54"/>
      <c r="AH409" s="54"/>
      <c r="AI409" s="54"/>
      <c r="AJ409" s="54"/>
      <c r="AK409" s="25"/>
      <c r="AL409" s="54" t="str">
        <f t="shared" si="274"/>
        <v/>
      </c>
      <c r="AM409" s="200" t="str">
        <f t="shared" si="275"/>
        <v/>
      </c>
      <c r="AN409" s="201" t="str">
        <f t="shared" si="276"/>
        <v/>
      </c>
      <c r="AO409" s="200" t="str">
        <f t="shared" si="283"/>
        <v/>
      </c>
      <c r="AP409" s="200" t="str">
        <f t="shared" si="277"/>
        <v/>
      </c>
      <c r="AQ409" s="200" t="str">
        <f t="shared" si="278"/>
        <v/>
      </c>
      <c r="AR409" s="200" t="str">
        <f t="shared" si="284"/>
        <v/>
      </c>
      <c r="AS409" s="200" t="str">
        <f t="shared" si="285"/>
        <v/>
      </c>
      <c r="AT409" s="200" t="str">
        <f t="shared" si="286"/>
        <v/>
      </c>
      <c r="AU409" s="200" t="str">
        <f t="shared" si="287"/>
        <v/>
      </c>
      <c r="AV409" s="54"/>
      <c r="AW409" s="200" t="str">
        <f t="shared" si="319"/>
        <v/>
      </c>
      <c r="AX409" s="201" t="str">
        <f t="shared" si="289"/>
        <v/>
      </c>
      <c r="AY409" s="7" t="str">
        <f t="shared" si="290"/>
        <v/>
      </c>
      <c r="AZ409" s="7" t="str">
        <f t="shared" si="291"/>
        <v/>
      </c>
      <c r="BA409" s="7" t="str">
        <f t="shared" si="292"/>
        <v/>
      </c>
      <c r="BB409" s="7" t="str">
        <f t="shared" si="315"/>
        <v/>
      </c>
      <c r="BC409" s="7" t="str">
        <f t="shared" si="316"/>
        <v/>
      </c>
      <c r="BD409" s="7" t="str">
        <f t="shared" si="317"/>
        <v/>
      </c>
      <c r="BE409" s="7" t="str">
        <f t="shared" si="318"/>
        <v/>
      </c>
      <c r="BF409" s="7" t="str">
        <f t="shared" si="271"/>
        <v/>
      </c>
      <c r="BG409" s="7" t="str">
        <f t="shared" si="272"/>
        <v/>
      </c>
      <c r="BH409" s="7" t="str">
        <f t="shared" si="320"/>
        <v/>
      </c>
      <c r="BI409" s="7" t="str">
        <f t="shared" si="321"/>
        <v/>
      </c>
      <c r="BJ409" s="7" t="str">
        <f t="shared" si="322"/>
        <v/>
      </c>
      <c r="BK409" s="7" t="str">
        <f t="shared" si="293"/>
        <v/>
      </c>
      <c r="BL409" s="7" t="str">
        <f t="shared" si="294"/>
        <v/>
      </c>
      <c r="BM409" s="7" t="str">
        <f t="shared" si="295"/>
        <v/>
      </c>
      <c r="BN409" s="7" t="str">
        <f t="shared" si="296"/>
        <v/>
      </c>
      <c r="BO409" s="7" t="str">
        <f t="shared" si="297"/>
        <v/>
      </c>
      <c r="BP409" s="7" t="str">
        <f t="shared" si="298"/>
        <v/>
      </c>
      <c r="BQ409" s="7" t="str">
        <f t="shared" si="299"/>
        <v/>
      </c>
      <c r="BR409" s="7" t="str">
        <f t="shared" si="300"/>
        <v/>
      </c>
      <c r="BS409" s="7" t="str">
        <f t="shared" si="301"/>
        <v/>
      </c>
      <c r="BT409" s="7" t="str">
        <f t="shared" si="302"/>
        <v/>
      </c>
      <c r="BU409" s="7" t="str">
        <f t="shared" si="303"/>
        <v/>
      </c>
      <c r="BV409" s="7" t="str">
        <f t="shared" si="304"/>
        <v/>
      </c>
      <c r="BW409" s="7" t="str">
        <f t="shared" si="279"/>
        <v/>
      </c>
      <c r="BX409" s="7" t="str">
        <f t="shared" si="305"/>
        <v/>
      </c>
      <c r="BY409" s="7" t="str">
        <f t="shared" si="306"/>
        <v/>
      </c>
      <c r="BZ409" s="7" t="str">
        <f t="shared" si="307"/>
        <v/>
      </c>
      <c r="CA409" s="7" t="str">
        <f t="shared" si="308"/>
        <v/>
      </c>
      <c r="CB409" s="54"/>
      <c r="CC409" s="13"/>
      <c r="CD409" s="13"/>
      <c r="CE409" s="13"/>
      <c r="CF409" s="13"/>
      <c r="CG409" s="13"/>
      <c r="CH409" s="13"/>
      <c r="CI409" s="13"/>
      <c r="CJ409" s="13"/>
      <c r="CL409" s="21"/>
    </row>
    <row r="410" spans="2:90" ht="16.5" thickBot="1" x14ac:dyDescent="0.3">
      <c r="B410" s="114"/>
      <c r="C410" s="114"/>
      <c r="D410" s="115"/>
      <c r="E410" s="117" t="str">
        <f t="shared" si="309"/>
        <v/>
      </c>
      <c r="F410" s="118" t="str">
        <f t="shared" si="310"/>
        <v/>
      </c>
      <c r="G410" s="22"/>
      <c r="H410" s="5" t="str">
        <f t="shared" si="280"/>
        <v/>
      </c>
      <c r="I410" s="6" t="str">
        <f t="shared" si="281"/>
        <v/>
      </c>
      <c r="J410" s="6" t="str">
        <f t="shared" si="282"/>
        <v/>
      </c>
      <c r="K410" s="23"/>
      <c r="L410" s="3" t="str">
        <f t="shared" si="311"/>
        <v/>
      </c>
      <c r="M410" s="2">
        <f>IF(OR(K410="Rota",K410="Desliza"),(IF((MAX(N$36:N409))&gt;F$17,(MAX(N$36:N409)),F$17)),N409)</f>
        <v>0</v>
      </c>
      <c r="N410" s="42"/>
      <c r="O410" s="2" t="str">
        <f t="shared" si="312"/>
        <v/>
      </c>
      <c r="P410" s="3" t="str">
        <f t="shared" si="313"/>
        <v/>
      </c>
      <c r="Q410" s="24"/>
      <c r="R410" s="24"/>
      <c r="S410" s="24"/>
      <c r="T410" s="132" t="str">
        <f t="shared" si="273"/>
        <v/>
      </c>
      <c r="U410" s="25"/>
      <c r="V410" s="25"/>
      <c r="W410" s="24"/>
      <c r="X410" s="26"/>
      <c r="Y410" s="25"/>
      <c r="Z410" s="25"/>
      <c r="AA410" s="3" t="str">
        <f t="shared" si="314"/>
        <v/>
      </c>
      <c r="AB410" s="24"/>
      <c r="AC410" s="26"/>
      <c r="AD410" s="25"/>
      <c r="AE410" s="54"/>
      <c r="AF410" s="54"/>
      <c r="AG410" s="54"/>
      <c r="AH410" s="54"/>
      <c r="AI410" s="54"/>
      <c r="AJ410" s="54"/>
      <c r="AK410" s="25"/>
      <c r="AL410" s="54" t="str">
        <f t="shared" si="274"/>
        <v/>
      </c>
      <c r="AM410" s="200" t="str">
        <f t="shared" si="275"/>
        <v/>
      </c>
      <c r="AN410" s="201" t="str">
        <f t="shared" si="276"/>
        <v/>
      </c>
      <c r="AO410" s="200" t="str">
        <f t="shared" si="283"/>
        <v/>
      </c>
      <c r="AP410" s="200" t="str">
        <f t="shared" si="277"/>
        <v/>
      </c>
      <c r="AQ410" s="200" t="str">
        <f t="shared" si="278"/>
        <v/>
      </c>
      <c r="AR410" s="200" t="str">
        <f t="shared" si="284"/>
        <v/>
      </c>
      <c r="AS410" s="200" t="str">
        <f t="shared" si="285"/>
        <v/>
      </c>
      <c r="AT410" s="200" t="str">
        <f t="shared" si="286"/>
        <v/>
      </c>
      <c r="AU410" s="200" t="str">
        <f t="shared" si="287"/>
        <v/>
      </c>
      <c r="AV410" s="54"/>
      <c r="AW410" s="200" t="str">
        <f t="shared" si="319"/>
        <v/>
      </c>
      <c r="AX410" s="201" t="str">
        <f t="shared" si="289"/>
        <v/>
      </c>
      <c r="AY410" s="7" t="str">
        <f t="shared" si="290"/>
        <v/>
      </c>
      <c r="AZ410" s="7" t="str">
        <f t="shared" si="291"/>
        <v/>
      </c>
      <c r="BA410" s="7" t="str">
        <f t="shared" si="292"/>
        <v/>
      </c>
      <c r="BB410" s="7" t="str">
        <f t="shared" si="315"/>
        <v/>
      </c>
      <c r="BC410" s="7" t="str">
        <f t="shared" si="316"/>
        <v/>
      </c>
      <c r="BD410" s="7" t="str">
        <f t="shared" si="317"/>
        <v/>
      </c>
      <c r="BE410" s="7" t="str">
        <f t="shared" si="318"/>
        <v/>
      </c>
      <c r="BF410" s="7" t="str">
        <f t="shared" si="271"/>
        <v/>
      </c>
      <c r="BG410" s="7" t="str">
        <f t="shared" si="272"/>
        <v/>
      </c>
      <c r="BH410" s="7" t="str">
        <f t="shared" si="320"/>
        <v/>
      </c>
      <c r="BI410" s="7" t="str">
        <f t="shared" si="321"/>
        <v/>
      </c>
      <c r="BJ410" s="7" t="str">
        <f t="shared" si="322"/>
        <v/>
      </c>
      <c r="BK410" s="7" t="str">
        <f t="shared" si="293"/>
        <v/>
      </c>
      <c r="BL410" s="7" t="str">
        <f t="shared" si="294"/>
        <v/>
      </c>
      <c r="BM410" s="7" t="str">
        <f t="shared" si="295"/>
        <v/>
      </c>
      <c r="BN410" s="7" t="str">
        <f t="shared" si="296"/>
        <v/>
      </c>
      <c r="BO410" s="7" t="str">
        <f t="shared" si="297"/>
        <v/>
      </c>
      <c r="BP410" s="7" t="str">
        <f t="shared" si="298"/>
        <v/>
      </c>
      <c r="BQ410" s="7" t="str">
        <f t="shared" si="299"/>
        <v/>
      </c>
      <c r="BR410" s="7" t="str">
        <f t="shared" si="300"/>
        <v/>
      </c>
      <c r="BS410" s="7" t="str">
        <f t="shared" si="301"/>
        <v/>
      </c>
      <c r="BT410" s="7" t="str">
        <f t="shared" si="302"/>
        <v/>
      </c>
      <c r="BU410" s="7" t="str">
        <f t="shared" si="303"/>
        <v/>
      </c>
      <c r="BV410" s="7" t="str">
        <f t="shared" si="304"/>
        <v/>
      </c>
      <c r="BW410" s="7" t="str">
        <f t="shared" si="279"/>
        <v/>
      </c>
      <c r="BX410" s="7" t="str">
        <f t="shared" si="305"/>
        <v/>
      </c>
      <c r="BY410" s="7" t="str">
        <f t="shared" si="306"/>
        <v/>
      </c>
      <c r="BZ410" s="7" t="str">
        <f t="shared" si="307"/>
        <v/>
      </c>
      <c r="CA410" s="7" t="str">
        <f t="shared" si="308"/>
        <v/>
      </c>
      <c r="CB410" s="54"/>
      <c r="CC410" s="13"/>
      <c r="CD410" s="13"/>
      <c r="CE410" s="13"/>
      <c r="CF410" s="13"/>
      <c r="CG410" s="13"/>
      <c r="CH410" s="13"/>
      <c r="CI410" s="13"/>
      <c r="CJ410" s="13"/>
      <c r="CL410" s="21"/>
    </row>
    <row r="411" spans="2:90" ht="16.5" thickBot="1" x14ac:dyDescent="0.3">
      <c r="B411" s="114"/>
      <c r="C411" s="114"/>
      <c r="D411" s="115"/>
      <c r="E411" s="117" t="str">
        <f t="shared" si="309"/>
        <v/>
      </c>
      <c r="F411" s="118" t="str">
        <f t="shared" si="310"/>
        <v/>
      </c>
      <c r="G411" s="22"/>
      <c r="H411" s="5" t="str">
        <f t="shared" si="280"/>
        <v/>
      </c>
      <c r="I411" s="6" t="str">
        <f t="shared" si="281"/>
        <v/>
      </c>
      <c r="J411" s="6" t="str">
        <f t="shared" si="282"/>
        <v/>
      </c>
      <c r="K411" s="23"/>
      <c r="L411" s="3" t="str">
        <f t="shared" si="311"/>
        <v/>
      </c>
      <c r="M411" s="2">
        <f>IF(OR(K411="Rota",K411="Desliza"),(IF((MAX(N$36:N410))&gt;F$17,(MAX(N$36:N410)),F$17)),N410)</f>
        <v>0</v>
      </c>
      <c r="N411" s="42"/>
      <c r="O411" s="2" t="str">
        <f t="shared" si="312"/>
        <v/>
      </c>
      <c r="P411" s="3" t="str">
        <f t="shared" si="313"/>
        <v/>
      </c>
      <c r="Q411" s="24"/>
      <c r="R411" s="24"/>
      <c r="S411" s="24"/>
      <c r="T411" s="132" t="str">
        <f t="shared" si="273"/>
        <v/>
      </c>
      <c r="U411" s="25"/>
      <c r="V411" s="25"/>
      <c r="W411" s="24"/>
      <c r="X411" s="26"/>
      <c r="Y411" s="25"/>
      <c r="Z411" s="25"/>
      <c r="AA411" s="3" t="str">
        <f t="shared" si="314"/>
        <v/>
      </c>
      <c r="AB411" s="24"/>
      <c r="AC411" s="26"/>
      <c r="AD411" s="25"/>
      <c r="AE411" s="54"/>
      <c r="AF411" s="54"/>
      <c r="AG411" s="54"/>
      <c r="AH411" s="54"/>
      <c r="AI411" s="54"/>
      <c r="AJ411" s="54"/>
      <c r="AK411" s="25"/>
      <c r="AL411" s="54" t="str">
        <f t="shared" si="274"/>
        <v/>
      </c>
      <c r="AM411" s="200" t="str">
        <f t="shared" si="275"/>
        <v/>
      </c>
      <c r="AN411" s="201" t="str">
        <f t="shared" si="276"/>
        <v/>
      </c>
      <c r="AO411" s="200" t="str">
        <f t="shared" si="283"/>
        <v/>
      </c>
      <c r="AP411" s="200" t="str">
        <f t="shared" si="277"/>
        <v/>
      </c>
      <c r="AQ411" s="200" t="str">
        <f t="shared" si="278"/>
        <v/>
      </c>
      <c r="AR411" s="200" t="str">
        <f t="shared" si="284"/>
        <v/>
      </c>
      <c r="AS411" s="200" t="str">
        <f t="shared" si="285"/>
        <v/>
      </c>
      <c r="AT411" s="200" t="str">
        <f t="shared" si="286"/>
        <v/>
      </c>
      <c r="AU411" s="200" t="str">
        <f t="shared" si="287"/>
        <v/>
      </c>
      <c r="AV411" s="54"/>
      <c r="AW411" s="200" t="str">
        <f t="shared" si="319"/>
        <v/>
      </c>
      <c r="AX411" s="201" t="str">
        <f t="shared" si="289"/>
        <v/>
      </c>
      <c r="AY411" s="7" t="str">
        <f t="shared" si="290"/>
        <v/>
      </c>
      <c r="AZ411" s="7" t="str">
        <f t="shared" si="291"/>
        <v/>
      </c>
      <c r="BA411" s="7" t="str">
        <f t="shared" si="292"/>
        <v/>
      </c>
      <c r="BB411" s="7" t="str">
        <f t="shared" si="315"/>
        <v/>
      </c>
      <c r="BC411" s="7" t="str">
        <f t="shared" si="316"/>
        <v/>
      </c>
      <c r="BD411" s="7" t="str">
        <f t="shared" si="317"/>
        <v/>
      </c>
      <c r="BE411" s="7" t="str">
        <f t="shared" si="318"/>
        <v/>
      </c>
      <c r="BF411" s="7" t="str">
        <f t="shared" si="271"/>
        <v/>
      </c>
      <c r="BG411" s="7" t="str">
        <f t="shared" si="272"/>
        <v/>
      </c>
      <c r="BH411" s="7" t="str">
        <f t="shared" si="320"/>
        <v/>
      </c>
      <c r="BI411" s="7" t="str">
        <f t="shared" si="321"/>
        <v/>
      </c>
      <c r="BJ411" s="7" t="str">
        <f t="shared" si="322"/>
        <v/>
      </c>
      <c r="BK411" s="7" t="str">
        <f t="shared" si="293"/>
        <v/>
      </c>
      <c r="BL411" s="7" t="str">
        <f t="shared" si="294"/>
        <v/>
      </c>
      <c r="BM411" s="7" t="str">
        <f t="shared" si="295"/>
        <v/>
      </c>
      <c r="BN411" s="7" t="str">
        <f t="shared" si="296"/>
        <v/>
      </c>
      <c r="BO411" s="7" t="str">
        <f t="shared" si="297"/>
        <v/>
      </c>
      <c r="BP411" s="7" t="str">
        <f t="shared" si="298"/>
        <v/>
      </c>
      <c r="BQ411" s="7" t="str">
        <f t="shared" si="299"/>
        <v/>
      </c>
      <c r="BR411" s="7" t="str">
        <f t="shared" si="300"/>
        <v/>
      </c>
      <c r="BS411" s="7" t="str">
        <f t="shared" si="301"/>
        <v/>
      </c>
      <c r="BT411" s="7" t="str">
        <f t="shared" si="302"/>
        <v/>
      </c>
      <c r="BU411" s="7" t="str">
        <f t="shared" si="303"/>
        <v/>
      </c>
      <c r="BV411" s="7" t="str">
        <f t="shared" si="304"/>
        <v/>
      </c>
      <c r="BW411" s="7" t="str">
        <f t="shared" si="279"/>
        <v/>
      </c>
      <c r="BX411" s="7" t="str">
        <f t="shared" si="305"/>
        <v/>
      </c>
      <c r="BY411" s="7" t="str">
        <f t="shared" si="306"/>
        <v/>
      </c>
      <c r="BZ411" s="7" t="str">
        <f t="shared" si="307"/>
        <v/>
      </c>
      <c r="CA411" s="7" t="str">
        <f t="shared" si="308"/>
        <v/>
      </c>
      <c r="CB411" s="54"/>
      <c r="CC411" s="13"/>
      <c r="CD411" s="13"/>
      <c r="CE411" s="13"/>
      <c r="CF411" s="13"/>
      <c r="CG411" s="13"/>
      <c r="CH411" s="13"/>
      <c r="CI411" s="13"/>
      <c r="CJ411" s="13"/>
      <c r="CL411" s="21"/>
    </row>
    <row r="412" spans="2:90" ht="16.5" thickBot="1" x14ac:dyDescent="0.3">
      <c r="B412" s="114"/>
      <c r="C412" s="114"/>
      <c r="D412" s="115"/>
      <c r="E412" s="117" t="str">
        <f t="shared" si="309"/>
        <v/>
      </c>
      <c r="F412" s="118" t="str">
        <f t="shared" si="310"/>
        <v/>
      </c>
      <c r="G412" s="22"/>
      <c r="H412" s="5" t="str">
        <f t="shared" si="280"/>
        <v/>
      </c>
      <c r="I412" s="6" t="str">
        <f t="shared" si="281"/>
        <v/>
      </c>
      <c r="J412" s="6" t="str">
        <f t="shared" si="282"/>
        <v/>
      </c>
      <c r="K412" s="23"/>
      <c r="L412" s="3" t="str">
        <f t="shared" si="311"/>
        <v/>
      </c>
      <c r="M412" s="2">
        <f>IF(OR(K412="Rota",K412="Desliza"),(IF((MAX(N$36:N411))&gt;F$17,(MAX(N$36:N411)),F$17)),N411)</f>
        <v>0</v>
      </c>
      <c r="N412" s="42"/>
      <c r="O412" s="2" t="str">
        <f t="shared" si="312"/>
        <v/>
      </c>
      <c r="P412" s="3" t="str">
        <f t="shared" si="313"/>
        <v/>
      </c>
      <c r="Q412" s="24"/>
      <c r="R412" s="24"/>
      <c r="S412" s="24"/>
      <c r="T412" s="132" t="str">
        <f t="shared" si="273"/>
        <v/>
      </c>
      <c r="U412" s="25"/>
      <c r="V412" s="25"/>
      <c r="W412" s="24"/>
      <c r="X412" s="26"/>
      <c r="Y412" s="25"/>
      <c r="Z412" s="25"/>
      <c r="AA412" s="3" t="str">
        <f t="shared" si="314"/>
        <v/>
      </c>
      <c r="AB412" s="24"/>
      <c r="AC412" s="26"/>
      <c r="AD412" s="25"/>
      <c r="AE412" s="54"/>
      <c r="AF412" s="54"/>
      <c r="AG412" s="54"/>
      <c r="AH412" s="54"/>
      <c r="AI412" s="54"/>
      <c r="AJ412" s="54"/>
      <c r="AK412" s="25"/>
      <c r="AL412" s="54" t="str">
        <f t="shared" si="274"/>
        <v/>
      </c>
      <c r="AM412" s="200" t="str">
        <f t="shared" si="275"/>
        <v/>
      </c>
      <c r="AN412" s="201" t="str">
        <f t="shared" si="276"/>
        <v/>
      </c>
      <c r="AO412" s="200" t="str">
        <f t="shared" si="283"/>
        <v/>
      </c>
      <c r="AP412" s="200" t="str">
        <f t="shared" si="277"/>
        <v/>
      </c>
      <c r="AQ412" s="200" t="str">
        <f t="shared" si="278"/>
        <v/>
      </c>
      <c r="AR412" s="200" t="str">
        <f t="shared" si="284"/>
        <v/>
      </c>
      <c r="AS412" s="200" t="str">
        <f t="shared" si="285"/>
        <v/>
      </c>
      <c r="AT412" s="200" t="str">
        <f t="shared" si="286"/>
        <v/>
      </c>
      <c r="AU412" s="200" t="str">
        <f t="shared" si="287"/>
        <v/>
      </c>
      <c r="AV412" s="54"/>
      <c r="AW412" s="200" t="str">
        <f t="shared" si="319"/>
        <v/>
      </c>
      <c r="AX412" s="201" t="str">
        <f t="shared" si="289"/>
        <v/>
      </c>
      <c r="AY412" s="7" t="str">
        <f t="shared" si="290"/>
        <v/>
      </c>
      <c r="AZ412" s="7" t="str">
        <f t="shared" si="291"/>
        <v/>
      </c>
      <c r="BA412" s="7" t="str">
        <f t="shared" si="292"/>
        <v/>
      </c>
      <c r="BB412" s="7" t="str">
        <f t="shared" si="315"/>
        <v/>
      </c>
      <c r="BC412" s="7" t="str">
        <f t="shared" si="316"/>
        <v/>
      </c>
      <c r="BD412" s="7" t="str">
        <f t="shared" si="317"/>
        <v/>
      </c>
      <c r="BE412" s="7" t="str">
        <f t="shared" si="318"/>
        <v/>
      </c>
      <c r="BF412" s="7" t="str">
        <f t="shared" si="271"/>
        <v/>
      </c>
      <c r="BG412" s="7" t="str">
        <f t="shared" si="272"/>
        <v/>
      </c>
      <c r="BH412" s="7" t="str">
        <f t="shared" si="320"/>
        <v/>
      </c>
      <c r="BI412" s="7" t="str">
        <f t="shared" si="321"/>
        <v/>
      </c>
      <c r="BJ412" s="7" t="str">
        <f t="shared" si="322"/>
        <v/>
      </c>
      <c r="BK412" s="7" t="str">
        <f t="shared" si="293"/>
        <v/>
      </c>
      <c r="BL412" s="7" t="str">
        <f t="shared" si="294"/>
        <v/>
      </c>
      <c r="BM412" s="7" t="str">
        <f t="shared" si="295"/>
        <v/>
      </c>
      <c r="BN412" s="7" t="str">
        <f t="shared" si="296"/>
        <v/>
      </c>
      <c r="BO412" s="7" t="str">
        <f t="shared" si="297"/>
        <v/>
      </c>
      <c r="BP412" s="7" t="str">
        <f t="shared" si="298"/>
        <v/>
      </c>
      <c r="BQ412" s="7" t="str">
        <f t="shared" si="299"/>
        <v/>
      </c>
      <c r="BR412" s="7" t="str">
        <f t="shared" si="300"/>
        <v/>
      </c>
      <c r="BS412" s="7" t="str">
        <f t="shared" si="301"/>
        <v/>
      </c>
      <c r="BT412" s="7" t="str">
        <f t="shared" si="302"/>
        <v/>
      </c>
      <c r="BU412" s="7" t="str">
        <f t="shared" si="303"/>
        <v/>
      </c>
      <c r="BV412" s="7" t="str">
        <f t="shared" si="304"/>
        <v/>
      </c>
      <c r="BW412" s="7" t="str">
        <f t="shared" si="279"/>
        <v/>
      </c>
      <c r="BX412" s="7" t="str">
        <f t="shared" si="305"/>
        <v/>
      </c>
      <c r="BY412" s="7" t="str">
        <f t="shared" si="306"/>
        <v/>
      </c>
      <c r="BZ412" s="7" t="str">
        <f t="shared" si="307"/>
        <v/>
      </c>
      <c r="CA412" s="7" t="str">
        <f t="shared" si="308"/>
        <v/>
      </c>
      <c r="CB412" s="54"/>
      <c r="CC412" s="13"/>
      <c r="CD412" s="13"/>
      <c r="CE412" s="13"/>
      <c r="CF412" s="13"/>
      <c r="CG412" s="13"/>
      <c r="CH412" s="13"/>
      <c r="CI412" s="13"/>
      <c r="CJ412" s="13"/>
      <c r="CL412" s="21"/>
    </row>
    <row r="413" spans="2:90" ht="16.5" thickBot="1" x14ac:dyDescent="0.3">
      <c r="B413" s="114"/>
      <c r="C413" s="114"/>
      <c r="D413" s="115"/>
      <c r="E413" s="117" t="str">
        <f t="shared" si="309"/>
        <v/>
      </c>
      <c r="F413" s="118" t="str">
        <f t="shared" si="310"/>
        <v/>
      </c>
      <c r="G413" s="22"/>
      <c r="H413" s="5" t="str">
        <f t="shared" si="280"/>
        <v/>
      </c>
      <c r="I413" s="6" t="str">
        <f t="shared" si="281"/>
        <v/>
      </c>
      <c r="J413" s="6" t="str">
        <f t="shared" si="282"/>
        <v/>
      </c>
      <c r="K413" s="23"/>
      <c r="L413" s="3" t="str">
        <f t="shared" si="311"/>
        <v/>
      </c>
      <c r="M413" s="2">
        <f>IF(OR(K413="Rota",K413="Desliza"),(IF((MAX(N$36:N412))&gt;F$17,(MAX(N$36:N412)),F$17)),N412)</f>
        <v>0</v>
      </c>
      <c r="N413" s="42"/>
      <c r="O413" s="2" t="str">
        <f t="shared" si="312"/>
        <v/>
      </c>
      <c r="P413" s="3" t="str">
        <f t="shared" si="313"/>
        <v/>
      </c>
      <c r="Q413" s="24"/>
      <c r="R413" s="24"/>
      <c r="S413" s="24"/>
      <c r="T413" s="132" t="str">
        <f t="shared" si="273"/>
        <v/>
      </c>
      <c r="U413" s="25"/>
      <c r="V413" s="25"/>
      <c r="W413" s="24"/>
      <c r="X413" s="26"/>
      <c r="Y413" s="25"/>
      <c r="Z413" s="25"/>
      <c r="AA413" s="3" t="str">
        <f t="shared" si="314"/>
        <v/>
      </c>
      <c r="AB413" s="24"/>
      <c r="AC413" s="26"/>
      <c r="AD413" s="25"/>
      <c r="AE413" s="54"/>
      <c r="AF413" s="54"/>
      <c r="AG413" s="54"/>
      <c r="AH413" s="54"/>
      <c r="AI413" s="54"/>
      <c r="AJ413" s="54"/>
      <c r="AK413" s="25"/>
      <c r="AL413" s="54" t="str">
        <f t="shared" si="274"/>
        <v/>
      </c>
      <c r="AM413" s="200" t="str">
        <f t="shared" si="275"/>
        <v/>
      </c>
      <c r="AN413" s="201" t="str">
        <f t="shared" si="276"/>
        <v/>
      </c>
      <c r="AO413" s="200" t="str">
        <f t="shared" si="283"/>
        <v/>
      </c>
      <c r="AP413" s="200" t="str">
        <f t="shared" si="277"/>
        <v/>
      </c>
      <c r="AQ413" s="200" t="str">
        <f t="shared" si="278"/>
        <v/>
      </c>
      <c r="AR413" s="200" t="str">
        <f t="shared" si="284"/>
        <v/>
      </c>
      <c r="AS413" s="200" t="str">
        <f t="shared" si="285"/>
        <v/>
      </c>
      <c r="AT413" s="200" t="str">
        <f t="shared" si="286"/>
        <v/>
      </c>
      <c r="AU413" s="200" t="str">
        <f t="shared" si="287"/>
        <v/>
      </c>
      <c r="AV413" s="54"/>
      <c r="AW413" s="200" t="str">
        <f t="shared" si="319"/>
        <v/>
      </c>
      <c r="AX413" s="201" t="str">
        <f t="shared" si="289"/>
        <v/>
      </c>
      <c r="AY413" s="7" t="str">
        <f t="shared" si="290"/>
        <v/>
      </c>
      <c r="AZ413" s="7" t="str">
        <f t="shared" si="291"/>
        <v/>
      </c>
      <c r="BA413" s="7" t="str">
        <f t="shared" si="292"/>
        <v/>
      </c>
      <c r="BB413" s="7" t="str">
        <f t="shared" si="315"/>
        <v/>
      </c>
      <c r="BC413" s="7" t="str">
        <f t="shared" si="316"/>
        <v/>
      </c>
      <c r="BD413" s="7" t="str">
        <f t="shared" si="317"/>
        <v/>
      </c>
      <c r="BE413" s="7" t="str">
        <f t="shared" si="318"/>
        <v/>
      </c>
      <c r="BF413" s="7" t="str">
        <f t="shared" si="271"/>
        <v/>
      </c>
      <c r="BG413" s="7" t="str">
        <f t="shared" si="272"/>
        <v/>
      </c>
      <c r="BH413" s="7" t="str">
        <f t="shared" si="320"/>
        <v/>
      </c>
      <c r="BI413" s="7" t="str">
        <f t="shared" si="321"/>
        <v/>
      </c>
      <c r="BJ413" s="7" t="str">
        <f t="shared" si="322"/>
        <v/>
      </c>
      <c r="BK413" s="7" t="str">
        <f t="shared" si="293"/>
        <v/>
      </c>
      <c r="BL413" s="7" t="str">
        <f t="shared" si="294"/>
        <v/>
      </c>
      <c r="BM413" s="7" t="str">
        <f t="shared" si="295"/>
        <v/>
      </c>
      <c r="BN413" s="7" t="str">
        <f t="shared" si="296"/>
        <v/>
      </c>
      <c r="BO413" s="7" t="str">
        <f t="shared" si="297"/>
        <v/>
      </c>
      <c r="BP413" s="7" t="str">
        <f t="shared" si="298"/>
        <v/>
      </c>
      <c r="BQ413" s="7" t="str">
        <f t="shared" si="299"/>
        <v/>
      </c>
      <c r="BR413" s="7" t="str">
        <f t="shared" si="300"/>
        <v/>
      </c>
      <c r="BS413" s="7" t="str">
        <f t="shared" si="301"/>
        <v/>
      </c>
      <c r="BT413" s="7" t="str">
        <f t="shared" si="302"/>
        <v/>
      </c>
      <c r="BU413" s="7" t="str">
        <f t="shared" si="303"/>
        <v/>
      </c>
      <c r="BV413" s="7" t="str">
        <f t="shared" si="304"/>
        <v/>
      </c>
      <c r="BW413" s="7" t="str">
        <f t="shared" si="279"/>
        <v/>
      </c>
      <c r="BX413" s="7" t="str">
        <f t="shared" si="305"/>
        <v/>
      </c>
      <c r="BY413" s="7" t="str">
        <f t="shared" si="306"/>
        <v/>
      </c>
      <c r="BZ413" s="7" t="str">
        <f t="shared" si="307"/>
        <v/>
      </c>
      <c r="CA413" s="7" t="str">
        <f t="shared" si="308"/>
        <v/>
      </c>
      <c r="CB413" s="54"/>
      <c r="CC413" s="13"/>
      <c r="CD413" s="13"/>
      <c r="CE413" s="13"/>
      <c r="CF413" s="13"/>
      <c r="CG413" s="13"/>
      <c r="CH413" s="13"/>
      <c r="CI413" s="13"/>
      <c r="CJ413" s="13"/>
      <c r="CL413" s="21"/>
    </row>
    <row r="414" spans="2:90" ht="16.5" thickBot="1" x14ac:dyDescent="0.3">
      <c r="B414" s="114"/>
      <c r="C414" s="114"/>
      <c r="D414" s="115"/>
      <c r="E414" s="117" t="str">
        <f t="shared" si="309"/>
        <v/>
      </c>
      <c r="F414" s="118" t="str">
        <f t="shared" si="310"/>
        <v/>
      </c>
      <c r="G414" s="22"/>
      <c r="H414" s="5" t="str">
        <f t="shared" si="280"/>
        <v/>
      </c>
      <c r="I414" s="6" t="str">
        <f t="shared" si="281"/>
        <v/>
      </c>
      <c r="J414" s="6" t="str">
        <f t="shared" si="282"/>
        <v/>
      </c>
      <c r="K414" s="23"/>
      <c r="L414" s="3" t="str">
        <f t="shared" si="311"/>
        <v/>
      </c>
      <c r="M414" s="2">
        <f>IF(OR(K414="Rota",K414="Desliza"),(IF((MAX(N$36:N413))&gt;F$17,(MAX(N$36:N413)),F$17)),N413)</f>
        <v>0</v>
      </c>
      <c r="N414" s="42"/>
      <c r="O414" s="2" t="str">
        <f t="shared" si="312"/>
        <v/>
      </c>
      <c r="P414" s="3" t="str">
        <f t="shared" si="313"/>
        <v/>
      </c>
      <c r="Q414" s="24"/>
      <c r="R414" s="24"/>
      <c r="S414" s="24"/>
      <c r="T414" s="132" t="str">
        <f t="shared" si="273"/>
        <v/>
      </c>
      <c r="U414" s="25"/>
      <c r="V414" s="25"/>
      <c r="W414" s="24"/>
      <c r="X414" s="26"/>
      <c r="Y414" s="25"/>
      <c r="Z414" s="25"/>
      <c r="AA414" s="3" t="str">
        <f t="shared" si="314"/>
        <v/>
      </c>
      <c r="AB414" s="24"/>
      <c r="AC414" s="26"/>
      <c r="AD414" s="25"/>
      <c r="AE414" s="54"/>
      <c r="AF414" s="54"/>
      <c r="AG414" s="54"/>
      <c r="AH414" s="54"/>
      <c r="AI414" s="54"/>
      <c r="AJ414" s="54"/>
      <c r="AK414" s="25"/>
      <c r="AL414" s="54" t="str">
        <f t="shared" si="274"/>
        <v/>
      </c>
      <c r="AM414" s="200" t="str">
        <f t="shared" si="275"/>
        <v/>
      </c>
      <c r="AN414" s="201" t="str">
        <f t="shared" si="276"/>
        <v/>
      </c>
      <c r="AO414" s="200" t="str">
        <f t="shared" si="283"/>
        <v/>
      </c>
      <c r="AP414" s="200" t="str">
        <f t="shared" si="277"/>
        <v/>
      </c>
      <c r="AQ414" s="200" t="str">
        <f t="shared" si="278"/>
        <v/>
      </c>
      <c r="AR414" s="200" t="str">
        <f t="shared" si="284"/>
        <v/>
      </c>
      <c r="AS414" s="200" t="str">
        <f t="shared" si="285"/>
        <v/>
      </c>
      <c r="AT414" s="200" t="str">
        <f t="shared" si="286"/>
        <v/>
      </c>
      <c r="AU414" s="200" t="str">
        <f t="shared" si="287"/>
        <v/>
      </c>
      <c r="AV414" s="54"/>
      <c r="AW414" s="200" t="str">
        <f t="shared" si="319"/>
        <v/>
      </c>
      <c r="AX414" s="201" t="str">
        <f t="shared" si="289"/>
        <v/>
      </c>
      <c r="AY414" s="7" t="str">
        <f t="shared" si="290"/>
        <v/>
      </c>
      <c r="AZ414" s="7" t="str">
        <f t="shared" si="291"/>
        <v/>
      </c>
      <c r="BA414" s="7" t="str">
        <f t="shared" si="292"/>
        <v/>
      </c>
      <c r="BB414" s="7" t="str">
        <f t="shared" si="315"/>
        <v/>
      </c>
      <c r="BC414" s="7" t="str">
        <f t="shared" si="316"/>
        <v/>
      </c>
      <c r="BD414" s="7" t="str">
        <f t="shared" si="317"/>
        <v/>
      </c>
      <c r="BE414" s="7" t="str">
        <f t="shared" si="318"/>
        <v/>
      </c>
      <c r="BF414" s="7" t="str">
        <f t="shared" si="271"/>
        <v/>
      </c>
      <c r="BG414" s="7" t="str">
        <f t="shared" si="272"/>
        <v/>
      </c>
      <c r="BH414" s="7" t="str">
        <f t="shared" si="320"/>
        <v/>
      </c>
      <c r="BI414" s="7" t="str">
        <f t="shared" si="321"/>
        <v/>
      </c>
      <c r="BJ414" s="7" t="str">
        <f t="shared" si="322"/>
        <v/>
      </c>
      <c r="BK414" s="7" t="str">
        <f t="shared" si="293"/>
        <v/>
      </c>
      <c r="BL414" s="7" t="str">
        <f t="shared" si="294"/>
        <v/>
      </c>
      <c r="BM414" s="7" t="str">
        <f t="shared" si="295"/>
        <v/>
      </c>
      <c r="BN414" s="7" t="str">
        <f t="shared" si="296"/>
        <v/>
      </c>
      <c r="BO414" s="7" t="str">
        <f t="shared" si="297"/>
        <v/>
      </c>
      <c r="BP414" s="7" t="str">
        <f t="shared" si="298"/>
        <v/>
      </c>
      <c r="BQ414" s="7" t="str">
        <f t="shared" si="299"/>
        <v/>
      </c>
      <c r="BR414" s="7" t="str">
        <f t="shared" si="300"/>
        <v/>
      </c>
      <c r="BS414" s="7" t="str">
        <f t="shared" si="301"/>
        <v/>
      </c>
      <c r="BT414" s="7" t="str">
        <f t="shared" si="302"/>
        <v/>
      </c>
      <c r="BU414" s="7" t="str">
        <f t="shared" si="303"/>
        <v/>
      </c>
      <c r="BV414" s="7" t="str">
        <f t="shared" si="304"/>
        <v/>
      </c>
      <c r="BW414" s="7" t="str">
        <f t="shared" si="279"/>
        <v/>
      </c>
      <c r="BX414" s="7" t="str">
        <f t="shared" si="305"/>
        <v/>
      </c>
      <c r="BY414" s="7" t="str">
        <f t="shared" si="306"/>
        <v/>
      </c>
      <c r="BZ414" s="7" t="str">
        <f t="shared" si="307"/>
        <v/>
      </c>
      <c r="CA414" s="7" t="str">
        <f t="shared" si="308"/>
        <v/>
      </c>
      <c r="CB414" s="54"/>
      <c r="CC414" s="13"/>
      <c r="CD414" s="13"/>
      <c r="CE414" s="13"/>
      <c r="CF414" s="13"/>
      <c r="CG414" s="13"/>
      <c r="CH414" s="13"/>
      <c r="CI414" s="13"/>
      <c r="CJ414" s="13"/>
      <c r="CL414" s="21"/>
    </row>
    <row r="415" spans="2:90" ht="16.5" thickBot="1" x14ac:dyDescent="0.3">
      <c r="B415" s="114"/>
      <c r="C415" s="114"/>
      <c r="D415" s="115"/>
      <c r="E415" s="117" t="str">
        <f t="shared" si="309"/>
        <v/>
      </c>
      <c r="F415" s="118" t="str">
        <f t="shared" si="310"/>
        <v/>
      </c>
      <c r="G415" s="22"/>
      <c r="H415" s="5" t="str">
        <f t="shared" si="280"/>
        <v/>
      </c>
      <c r="I415" s="6" t="str">
        <f t="shared" si="281"/>
        <v/>
      </c>
      <c r="J415" s="6" t="str">
        <f t="shared" si="282"/>
        <v/>
      </c>
      <c r="K415" s="23"/>
      <c r="L415" s="3" t="str">
        <f t="shared" si="311"/>
        <v/>
      </c>
      <c r="M415" s="2">
        <f>IF(OR(K415="Rota",K415="Desliza"),(IF((MAX(N$36:N414))&gt;F$17,(MAX(N$36:N414)),F$17)),N414)</f>
        <v>0</v>
      </c>
      <c r="N415" s="42"/>
      <c r="O415" s="2" t="str">
        <f t="shared" si="312"/>
        <v/>
      </c>
      <c r="P415" s="3" t="str">
        <f t="shared" si="313"/>
        <v/>
      </c>
      <c r="Q415" s="24"/>
      <c r="R415" s="24"/>
      <c r="S415" s="24"/>
      <c r="T415" s="132" t="str">
        <f t="shared" si="273"/>
        <v/>
      </c>
      <c r="U415" s="25"/>
      <c r="V415" s="25"/>
      <c r="W415" s="24"/>
      <c r="X415" s="26"/>
      <c r="Y415" s="25"/>
      <c r="Z415" s="25"/>
      <c r="AA415" s="3" t="str">
        <f t="shared" si="314"/>
        <v/>
      </c>
      <c r="AB415" s="24"/>
      <c r="AC415" s="26"/>
      <c r="AD415" s="25"/>
      <c r="AE415" s="54"/>
      <c r="AF415" s="54"/>
      <c r="AG415" s="54"/>
      <c r="AH415" s="54"/>
      <c r="AI415" s="54"/>
      <c r="AJ415" s="54"/>
      <c r="AK415" s="25"/>
      <c r="AL415" s="54" t="str">
        <f t="shared" si="274"/>
        <v/>
      </c>
      <c r="AM415" s="200" t="str">
        <f t="shared" si="275"/>
        <v/>
      </c>
      <c r="AN415" s="201" t="str">
        <f t="shared" si="276"/>
        <v/>
      </c>
      <c r="AO415" s="200" t="str">
        <f t="shared" si="283"/>
        <v/>
      </c>
      <c r="AP415" s="200" t="str">
        <f t="shared" si="277"/>
        <v/>
      </c>
      <c r="AQ415" s="200" t="str">
        <f t="shared" si="278"/>
        <v/>
      </c>
      <c r="AR415" s="200" t="str">
        <f t="shared" si="284"/>
        <v/>
      </c>
      <c r="AS415" s="200" t="str">
        <f t="shared" si="285"/>
        <v/>
      </c>
      <c r="AT415" s="200" t="str">
        <f t="shared" si="286"/>
        <v/>
      </c>
      <c r="AU415" s="200" t="str">
        <f t="shared" si="287"/>
        <v/>
      </c>
      <c r="AV415" s="54"/>
      <c r="AW415" s="200" t="str">
        <f t="shared" si="319"/>
        <v/>
      </c>
      <c r="AX415" s="201" t="str">
        <f t="shared" si="289"/>
        <v/>
      </c>
      <c r="AY415" s="7" t="str">
        <f t="shared" si="290"/>
        <v/>
      </c>
      <c r="AZ415" s="7" t="str">
        <f t="shared" si="291"/>
        <v/>
      </c>
      <c r="BA415" s="7" t="str">
        <f t="shared" si="292"/>
        <v/>
      </c>
      <c r="BB415" s="7" t="str">
        <f t="shared" si="315"/>
        <v/>
      </c>
      <c r="BC415" s="7" t="str">
        <f t="shared" si="316"/>
        <v/>
      </c>
      <c r="BD415" s="7" t="str">
        <f t="shared" si="317"/>
        <v/>
      </c>
      <c r="BE415" s="7" t="str">
        <f t="shared" si="318"/>
        <v/>
      </c>
      <c r="BF415" s="7" t="str">
        <f t="shared" si="271"/>
        <v/>
      </c>
      <c r="BG415" s="7" t="str">
        <f t="shared" si="272"/>
        <v/>
      </c>
      <c r="BH415" s="7" t="str">
        <f t="shared" si="320"/>
        <v/>
      </c>
      <c r="BI415" s="7" t="str">
        <f t="shared" si="321"/>
        <v/>
      </c>
      <c r="BJ415" s="7" t="str">
        <f t="shared" si="322"/>
        <v/>
      </c>
      <c r="BK415" s="7" t="str">
        <f t="shared" si="293"/>
        <v/>
      </c>
      <c r="BL415" s="7" t="str">
        <f t="shared" si="294"/>
        <v/>
      </c>
      <c r="BM415" s="7" t="str">
        <f t="shared" si="295"/>
        <v/>
      </c>
      <c r="BN415" s="7" t="str">
        <f t="shared" si="296"/>
        <v/>
      </c>
      <c r="BO415" s="7" t="str">
        <f t="shared" si="297"/>
        <v/>
      </c>
      <c r="BP415" s="7" t="str">
        <f t="shared" si="298"/>
        <v/>
      </c>
      <c r="BQ415" s="7" t="str">
        <f t="shared" si="299"/>
        <v/>
      </c>
      <c r="BR415" s="7" t="str">
        <f t="shared" si="300"/>
        <v/>
      </c>
      <c r="BS415" s="7" t="str">
        <f t="shared" si="301"/>
        <v/>
      </c>
      <c r="BT415" s="7" t="str">
        <f t="shared" si="302"/>
        <v/>
      </c>
      <c r="BU415" s="7" t="str">
        <f t="shared" si="303"/>
        <v/>
      </c>
      <c r="BV415" s="7" t="str">
        <f t="shared" si="304"/>
        <v/>
      </c>
      <c r="BW415" s="7" t="str">
        <f t="shared" si="279"/>
        <v/>
      </c>
      <c r="BX415" s="7" t="str">
        <f t="shared" si="305"/>
        <v/>
      </c>
      <c r="BY415" s="7" t="str">
        <f t="shared" si="306"/>
        <v/>
      </c>
      <c r="BZ415" s="7" t="str">
        <f t="shared" si="307"/>
        <v/>
      </c>
      <c r="CA415" s="7" t="str">
        <f t="shared" si="308"/>
        <v/>
      </c>
      <c r="CB415" s="54"/>
      <c r="CC415" s="13"/>
      <c r="CD415" s="13"/>
      <c r="CE415" s="13"/>
      <c r="CF415" s="13"/>
      <c r="CG415" s="13"/>
      <c r="CH415" s="13"/>
      <c r="CI415" s="13"/>
      <c r="CJ415" s="13"/>
      <c r="CL415" s="21"/>
    </row>
    <row r="416" spans="2:90" ht="16.5" thickBot="1" x14ac:dyDescent="0.3">
      <c r="B416" s="114"/>
      <c r="C416" s="114"/>
      <c r="D416" s="115"/>
      <c r="E416" s="117" t="str">
        <f t="shared" si="309"/>
        <v/>
      </c>
      <c r="F416" s="118" t="str">
        <f t="shared" si="310"/>
        <v/>
      </c>
      <c r="G416" s="22"/>
      <c r="H416" s="5" t="str">
        <f t="shared" si="280"/>
        <v/>
      </c>
      <c r="I416" s="6" t="str">
        <f t="shared" si="281"/>
        <v/>
      </c>
      <c r="J416" s="6" t="str">
        <f t="shared" si="282"/>
        <v/>
      </c>
      <c r="K416" s="23"/>
      <c r="L416" s="3" t="str">
        <f t="shared" si="311"/>
        <v/>
      </c>
      <c r="M416" s="2">
        <f>IF(OR(K416="Rota",K416="Desliza"),(IF((MAX(N$36:N415))&gt;F$17,(MAX(N$36:N415)),F$17)),N415)</f>
        <v>0</v>
      </c>
      <c r="N416" s="42"/>
      <c r="O416" s="2" t="str">
        <f t="shared" si="312"/>
        <v/>
      </c>
      <c r="P416" s="3" t="str">
        <f t="shared" si="313"/>
        <v/>
      </c>
      <c r="Q416" s="24"/>
      <c r="R416" s="24"/>
      <c r="S416" s="24"/>
      <c r="T416" s="132" t="str">
        <f t="shared" si="273"/>
        <v/>
      </c>
      <c r="U416" s="25"/>
      <c r="V416" s="25"/>
      <c r="W416" s="24"/>
      <c r="X416" s="26"/>
      <c r="Y416" s="25"/>
      <c r="Z416" s="25"/>
      <c r="AA416" s="3" t="str">
        <f t="shared" si="314"/>
        <v/>
      </c>
      <c r="AB416" s="24"/>
      <c r="AC416" s="26"/>
      <c r="AD416" s="25"/>
      <c r="AE416" s="54"/>
      <c r="AF416" s="54"/>
      <c r="AG416" s="54"/>
      <c r="AH416" s="54"/>
      <c r="AI416" s="54"/>
      <c r="AJ416" s="54"/>
      <c r="AK416" s="25"/>
      <c r="AL416" s="54" t="str">
        <f t="shared" si="274"/>
        <v/>
      </c>
      <c r="AM416" s="200" t="str">
        <f t="shared" si="275"/>
        <v/>
      </c>
      <c r="AN416" s="201" t="str">
        <f t="shared" si="276"/>
        <v/>
      </c>
      <c r="AO416" s="200" t="str">
        <f t="shared" si="283"/>
        <v/>
      </c>
      <c r="AP416" s="200" t="str">
        <f t="shared" si="277"/>
        <v/>
      </c>
      <c r="AQ416" s="200" t="str">
        <f t="shared" si="278"/>
        <v/>
      </c>
      <c r="AR416" s="200" t="str">
        <f t="shared" si="284"/>
        <v/>
      </c>
      <c r="AS416" s="200" t="str">
        <f t="shared" si="285"/>
        <v/>
      </c>
      <c r="AT416" s="200" t="str">
        <f t="shared" si="286"/>
        <v/>
      </c>
      <c r="AU416" s="200" t="str">
        <f t="shared" si="287"/>
        <v/>
      </c>
      <c r="AV416" s="54"/>
      <c r="AW416" s="200" t="str">
        <f t="shared" si="319"/>
        <v/>
      </c>
      <c r="AX416" s="201" t="str">
        <f t="shared" si="289"/>
        <v/>
      </c>
      <c r="AY416" s="7" t="str">
        <f t="shared" si="290"/>
        <v/>
      </c>
      <c r="AZ416" s="7" t="str">
        <f t="shared" si="291"/>
        <v/>
      </c>
      <c r="BA416" s="7" t="str">
        <f t="shared" si="292"/>
        <v/>
      </c>
      <c r="BB416" s="7" t="str">
        <f t="shared" si="315"/>
        <v/>
      </c>
      <c r="BC416" s="7" t="str">
        <f t="shared" si="316"/>
        <v/>
      </c>
      <c r="BD416" s="7" t="str">
        <f t="shared" si="317"/>
        <v/>
      </c>
      <c r="BE416" s="7" t="str">
        <f t="shared" si="318"/>
        <v/>
      </c>
      <c r="BF416" s="7" t="str">
        <f t="shared" si="271"/>
        <v/>
      </c>
      <c r="BG416" s="7" t="str">
        <f t="shared" si="272"/>
        <v/>
      </c>
      <c r="BH416" s="7" t="str">
        <f t="shared" si="320"/>
        <v/>
      </c>
      <c r="BI416" s="7" t="str">
        <f t="shared" si="321"/>
        <v/>
      </c>
      <c r="BJ416" s="7" t="str">
        <f t="shared" si="322"/>
        <v/>
      </c>
      <c r="BK416" s="7" t="str">
        <f t="shared" si="293"/>
        <v/>
      </c>
      <c r="BL416" s="7" t="str">
        <f t="shared" si="294"/>
        <v/>
      </c>
      <c r="BM416" s="7" t="str">
        <f t="shared" si="295"/>
        <v/>
      </c>
      <c r="BN416" s="7" t="str">
        <f t="shared" si="296"/>
        <v/>
      </c>
      <c r="BO416" s="7" t="str">
        <f t="shared" si="297"/>
        <v/>
      </c>
      <c r="BP416" s="7" t="str">
        <f t="shared" si="298"/>
        <v/>
      </c>
      <c r="BQ416" s="7" t="str">
        <f t="shared" si="299"/>
        <v/>
      </c>
      <c r="BR416" s="7" t="str">
        <f t="shared" si="300"/>
        <v/>
      </c>
      <c r="BS416" s="7" t="str">
        <f t="shared" si="301"/>
        <v/>
      </c>
      <c r="BT416" s="7" t="str">
        <f t="shared" si="302"/>
        <v/>
      </c>
      <c r="BU416" s="7" t="str">
        <f t="shared" si="303"/>
        <v/>
      </c>
      <c r="BV416" s="7" t="str">
        <f t="shared" si="304"/>
        <v/>
      </c>
      <c r="BW416" s="7" t="str">
        <f t="shared" si="279"/>
        <v/>
      </c>
      <c r="BX416" s="7" t="str">
        <f t="shared" si="305"/>
        <v/>
      </c>
      <c r="BY416" s="7" t="str">
        <f t="shared" si="306"/>
        <v/>
      </c>
      <c r="BZ416" s="7" t="str">
        <f t="shared" si="307"/>
        <v/>
      </c>
      <c r="CA416" s="7" t="str">
        <f t="shared" si="308"/>
        <v/>
      </c>
      <c r="CB416" s="54"/>
      <c r="CC416" s="13"/>
      <c r="CD416" s="13"/>
      <c r="CE416" s="13"/>
      <c r="CF416" s="13"/>
      <c r="CG416" s="13"/>
      <c r="CH416" s="13"/>
      <c r="CI416" s="13"/>
      <c r="CJ416" s="13"/>
      <c r="CL416" s="21"/>
    </row>
    <row r="417" spans="2:90" ht="16.5" thickBot="1" x14ac:dyDescent="0.3">
      <c r="B417" s="114"/>
      <c r="C417" s="114"/>
      <c r="D417" s="115"/>
      <c r="E417" s="117" t="str">
        <f t="shared" si="309"/>
        <v/>
      </c>
      <c r="F417" s="118" t="str">
        <f t="shared" si="310"/>
        <v/>
      </c>
      <c r="G417" s="22"/>
      <c r="H417" s="5" t="str">
        <f t="shared" si="280"/>
        <v/>
      </c>
      <c r="I417" s="6" t="str">
        <f t="shared" si="281"/>
        <v/>
      </c>
      <c r="J417" s="6" t="str">
        <f t="shared" si="282"/>
        <v/>
      </c>
      <c r="K417" s="23"/>
      <c r="L417" s="3" t="str">
        <f t="shared" si="311"/>
        <v/>
      </c>
      <c r="M417" s="2">
        <f>IF(OR(K417="Rota",K417="Desliza"),(IF((MAX(N$36:N416))&gt;F$17,(MAX(N$36:N416)),F$17)),N416)</f>
        <v>0</v>
      </c>
      <c r="N417" s="42"/>
      <c r="O417" s="2" t="str">
        <f t="shared" si="312"/>
        <v/>
      </c>
      <c r="P417" s="3" t="str">
        <f t="shared" si="313"/>
        <v/>
      </c>
      <c r="Q417" s="24"/>
      <c r="R417" s="24"/>
      <c r="S417" s="24"/>
      <c r="T417" s="132" t="str">
        <f t="shared" si="273"/>
        <v/>
      </c>
      <c r="U417" s="25"/>
      <c r="V417" s="25"/>
      <c r="W417" s="24"/>
      <c r="X417" s="26"/>
      <c r="Y417" s="25"/>
      <c r="Z417" s="25"/>
      <c r="AA417" s="3" t="str">
        <f t="shared" si="314"/>
        <v/>
      </c>
      <c r="AB417" s="24"/>
      <c r="AC417" s="26"/>
      <c r="AD417" s="25"/>
      <c r="AE417" s="54"/>
      <c r="AF417" s="54"/>
      <c r="AG417" s="54"/>
      <c r="AH417" s="54"/>
      <c r="AI417" s="54"/>
      <c r="AJ417" s="54"/>
      <c r="AK417" s="25"/>
      <c r="AL417" s="54" t="str">
        <f t="shared" si="274"/>
        <v/>
      </c>
      <c r="AM417" s="200" t="str">
        <f t="shared" si="275"/>
        <v/>
      </c>
      <c r="AN417" s="201" t="str">
        <f t="shared" si="276"/>
        <v/>
      </c>
      <c r="AO417" s="200" t="str">
        <f t="shared" si="283"/>
        <v/>
      </c>
      <c r="AP417" s="200" t="str">
        <f t="shared" si="277"/>
        <v/>
      </c>
      <c r="AQ417" s="200" t="str">
        <f t="shared" si="278"/>
        <v/>
      </c>
      <c r="AR417" s="200" t="str">
        <f t="shared" si="284"/>
        <v/>
      </c>
      <c r="AS417" s="200" t="str">
        <f t="shared" si="285"/>
        <v/>
      </c>
      <c r="AT417" s="200" t="str">
        <f t="shared" si="286"/>
        <v/>
      </c>
      <c r="AU417" s="200" t="str">
        <f t="shared" si="287"/>
        <v/>
      </c>
      <c r="AV417" s="54"/>
      <c r="AW417" s="200" t="str">
        <f t="shared" si="319"/>
        <v/>
      </c>
      <c r="AX417" s="201" t="str">
        <f t="shared" si="289"/>
        <v/>
      </c>
      <c r="AY417" s="7" t="str">
        <f t="shared" si="290"/>
        <v/>
      </c>
      <c r="AZ417" s="7" t="str">
        <f t="shared" si="291"/>
        <v/>
      </c>
      <c r="BA417" s="7" t="str">
        <f t="shared" si="292"/>
        <v/>
      </c>
      <c r="BB417" s="7" t="str">
        <f t="shared" si="315"/>
        <v/>
      </c>
      <c r="BC417" s="7" t="str">
        <f t="shared" si="316"/>
        <v/>
      </c>
      <c r="BD417" s="7" t="str">
        <f t="shared" si="317"/>
        <v/>
      </c>
      <c r="BE417" s="7" t="str">
        <f t="shared" si="318"/>
        <v/>
      </c>
      <c r="BF417" s="7" t="str">
        <f t="shared" si="271"/>
        <v/>
      </c>
      <c r="BG417" s="7" t="str">
        <f t="shared" si="272"/>
        <v/>
      </c>
      <c r="BH417" s="7" t="str">
        <f t="shared" si="320"/>
        <v/>
      </c>
      <c r="BI417" s="7" t="str">
        <f t="shared" si="321"/>
        <v/>
      </c>
      <c r="BJ417" s="7" t="str">
        <f t="shared" si="322"/>
        <v/>
      </c>
      <c r="BK417" s="7" t="str">
        <f t="shared" si="293"/>
        <v/>
      </c>
      <c r="BL417" s="7" t="str">
        <f t="shared" si="294"/>
        <v/>
      </c>
      <c r="BM417" s="7" t="str">
        <f t="shared" si="295"/>
        <v/>
      </c>
      <c r="BN417" s="7" t="str">
        <f t="shared" si="296"/>
        <v/>
      </c>
      <c r="BO417" s="7" t="str">
        <f t="shared" si="297"/>
        <v/>
      </c>
      <c r="BP417" s="7" t="str">
        <f t="shared" si="298"/>
        <v/>
      </c>
      <c r="BQ417" s="7" t="str">
        <f t="shared" si="299"/>
        <v/>
      </c>
      <c r="BR417" s="7" t="str">
        <f t="shared" si="300"/>
        <v/>
      </c>
      <c r="BS417" s="7" t="str">
        <f t="shared" si="301"/>
        <v/>
      </c>
      <c r="BT417" s="7" t="str">
        <f t="shared" si="302"/>
        <v/>
      </c>
      <c r="BU417" s="7" t="str">
        <f t="shared" si="303"/>
        <v/>
      </c>
      <c r="BV417" s="7" t="str">
        <f t="shared" si="304"/>
        <v/>
      </c>
      <c r="BW417" s="7" t="str">
        <f t="shared" si="279"/>
        <v/>
      </c>
      <c r="BX417" s="7" t="str">
        <f t="shared" si="305"/>
        <v/>
      </c>
      <c r="BY417" s="7" t="str">
        <f t="shared" si="306"/>
        <v/>
      </c>
      <c r="BZ417" s="7" t="str">
        <f t="shared" si="307"/>
        <v/>
      </c>
      <c r="CA417" s="7" t="str">
        <f t="shared" si="308"/>
        <v/>
      </c>
      <c r="CB417" s="54"/>
      <c r="CC417" s="13"/>
      <c r="CD417" s="13"/>
      <c r="CE417" s="13"/>
      <c r="CF417" s="13"/>
      <c r="CG417" s="13"/>
      <c r="CH417" s="13"/>
      <c r="CI417" s="13"/>
      <c r="CJ417" s="13"/>
      <c r="CL417" s="21"/>
    </row>
    <row r="418" spans="2:90" ht="16.5" thickBot="1" x14ac:dyDescent="0.3">
      <c r="B418" s="114"/>
      <c r="C418" s="114"/>
      <c r="D418" s="115"/>
      <c r="E418" s="117" t="str">
        <f t="shared" si="309"/>
        <v/>
      </c>
      <c r="F418" s="118" t="str">
        <f t="shared" si="310"/>
        <v/>
      </c>
      <c r="G418" s="22"/>
      <c r="H418" s="5" t="str">
        <f t="shared" si="280"/>
        <v/>
      </c>
      <c r="I418" s="6" t="str">
        <f t="shared" si="281"/>
        <v/>
      </c>
      <c r="J418" s="6" t="str">
        <f t="shared" si="282"/>
        <v/>
      </c>
      <c r="K418" s="23"/>
      <c r="L418" s="3" t="str">
        <f t="shared" si="311"/>
        <v/>
      </c>
      <c r="M418" s="2">
        <f>IF(OR(K418="Rota",K418="Desliza"),(IF((MAX(N$36:N417))&gt;F$17,(MAX(N$36:N417)),F$17)),N417)</f>
        <v>0</v>
      </c>
      <c r="N418" s="42"/>
      <c r="O418" s="2" t="str">
        <f t="shared" si="312"/>
        <v/>
      </c>
      <c r="P418" s="3" t="str">
        <f t="shared" si="313"/>
        <v/>
      </c>
      <c r="Q418" s="24"/>
      <c r="R418" s="24"/>
      <c r="S418" s="24"/>
      <c r="T418" s="132" t="str">
        <f t="shared" si="273"/>
        <v/>
      </c>
      <c r="U418" s="25"/>
      <c r="V418" s="25"/>
      <c r="W418" s="24"/>
      <c r="X418" s="26"/>
      <c r="Y418" s="25"/>
      <c r="Z418" s="25"/>
      <c r="AA418" s="3" t="str">
        <f t="shared" si="314"/>
        <v/>
      </c>
      <c r="AB418" s="24"/>
      <c r="AC418" s="26"/>
      <c r="AD418" s="25"/>
      <c r="AE418" s="54"/>
      <c r="AF418" s="54"/>
      <c r="AG418" s="54"/>
      <c r="AH418" s="54"/>
      <c r="AI418" s="54"/>
      <c r="AJ418" s="54"/>
      <c r="AK418" s="25"/>
      <c r="AL418" s="54" t="str">
        <f t="shared" si="274"/>
        <v/>
      </c>
      <c r="AM418" s="200" t="str">
        <f t="shared" si="275"/>
        <v/>
      </c>
      <c r="AN418" s="201" t="str">
        <f t="shared" si="276"/>
        <v/>
      </c>
      <c r="AO418" s="200" t="str">
        <f t="shared" si="283"/>
        <v/>
      </c>
      <c r="AP418" s="200" t="str">
        <f t="shared" si="277"/>
        <v/>
      </c>
      <c r="AQ418" s="200" t="str">
        <f t="shared" si="278"/>
        <v/>
      </c>
      <c r="AR418" s="200" t="str">
        <f t="shared" si="284"/>
        <v/>
      </c>
      <c r="AS418" s="200" t="str">
        <f t="shared" si="285"/>
        <v/>
      </c>
      <c r="AT418" s="200" t="str">
        <f t="shared" si="286"/>
        <v/>
      </c>
      <c r="AU418" s="200" t="str">
        <f t="shared" si="287"/>
        <v/>
      </c>
      <c r="AV418" s="54"/>
      <c r="AW418" s="200" t="str">
        <f t="shared" si="319"/>
        <v/>
      </c>
      <c r="AX418" s="201" t="str">
        <f t="shared" si="289"/>
        <v/>
      </c>
      <c r="AY418" s="7" t="str">
        <f t="shared" si="290"/>
        <v/>
      </c>
      <c r="AZ418" s="7" t="str">
        <f t="shared" si="291"/>
        <v/>
      </c>
      <c r="BA418" s="7" t="str">
        <f t="shared" si="292"/>
        <v/>
      </c>
      <c r="BB418" s="7" t="str">
        <f t="shared" si="315"/>
        <v/>
      </c>
      <c r="BC418" s="7" t="str">
        <f t="shared" si="316"/>
        <v/>
      </c>
      <c r="BD418" s="7" t="str">
        <f t="shared" si="317"/>
        <v/>
      </c>
      <c r="BE418" s="7" t="str">
        <f t="shared" si="318"/>
        <v/>
      </c>
      <c r="BF418" s="7" t="str">
        <f t="shared" ref="BF418:BF481" si="323">IF(AND(O418&gt;0,AF418="Día",OR(K418="Desliza",K418="Rota")),O418,"")</f>
        <v/>
      </c>
      <c r="BG418" s="7" t="str">
        <f t="shared" ref="BG418:BG481" si="324">IF(AND(O418&gt;0,AF418="Noche",OR(K418="Desliza",K418="Rota")),O418,"")</f>
        <v/>
      </c>
      <c r="BH418" s="7" t="str">
        <f t="shared" si="320"/>
        <v/>
      </c>
      <c r="BI418" s="7" t="str">
        <f t="shared" si="321"/>
        <v/>
      </c>
      <c r="BJ418" s="7" t="str">
        <f t="shared" si="322"/>
        <v/>
      </c>
      <c r="BK418" s="7" t="str">
        <f t="shared" si="293"/>
        <v/>
      </c>
      <c r="BL418" s="7" t="str">
        <f t="shared" si="294"/>
        <v/>
      </c>
      <c r="BM418" s="7" t="str">
        <f t="shared" si="295"/>
        <v/>
      </c>
      <c r="BN418" s="7" t="str">
        <f t="shared" si="296"/>
        <v/>
      </c>
      <c r="BO418" s="7" t="str">
        <f t="shared" si="297"/>
        <v/>
      </c>
      <c r="BP418" s="7" t="str">
        <f t="shared" si="298"/>
        <v/>
      </c>
      <c r="BQ418" s="7" t="str">
        <f t="shared" si="299"/>
        <v/>
      </c>
      <c r="BR418" s="7" t="str">
        <f t="shared" si="300"/>
        <v/>
      </c>
      <c r="BS418" s="7" t="str">
        <f t="shared" si="301"/>
        <v/>
      </c>
      <c r="BT418" s="7" t="str">
        <f t="shared" si="302"/>
        <v/>
      </c>
      <c r="BU418" s="7" t="str">
        <f t="shared" si="303"/>
        <v/>
      </c>
      <c r="BV418" s="7" t="str">
        <f t="shared" si="304"/>
        <v/>
      </c>
      <c r="BW418" s="7" t="str">
        <f t="shared" si="279"/>
        <v/>
      </c>
      <c r="BX418" s="7" t="str">
        <f t="shared" si="305"/>
        <v/>
      </c>
      <c r="BY418" s="7" t="str">
        <f t="shared" si="306"/>
        <v/>
      </c>
      <c r="BZ418" s="7" t="str">
        <f t="shared" si="307"/>
        <v/>
      </c>
      <c r="CA418" s="7" t="str">
        <f t="shared" si="308"/>
        <v/>
      </c>
      <c r="CB418" s="54"/>
      <c r="CC418" s="13"/>
      <c r="CD418" s="13"/>
      <c r="CE418" s="13"/>
      <c r="CF418" s="13"/>
      <c r="CG418" s="13"/>
      <c r="CH418" s="13"/>
      <c r="CI418" s="13"/>
      <c r="CJ418" s="13"/>
      <c r="CL418" s="21"/>
    </row>
    <row r="419" spans="2:90" ht="16.5" thickBot="1" x14ac:dyDescent="0.3">
      <c r="B419" s="114"/>
      <c r="C419" s="114"/>
      <c r="D419" s="115"/>
      <c r="E419" s="117" t="str">
        <f t="shared" si="309"/>
        <v/>
      </c>
      <c r="F419" s="118" t="str">
        <f t="shared" si="310"/>
        <v/>
      </c>
      <c r="G419" s="22"/>
      <c r="H419" s="5" t="str">
        <f t="shared" si="280"/>
        <v/>
      </c>
      <c r="I419" s="6" t="str">
        <f t="shared" si="281"/>
        <v/>
      </c>
      <c r="J419" s="6" t="str">
        <f t="shared" si="282"/>
        <v/>
      </c>
      <c r="K419" s="23"/>
      <c r="L419" s="3" t="str">
        <f t="shared" si="311"/>
        <v/>
      </c>
      <c r="M419" s="2">
        <f>IF(OR(K419="Rota",K419="Desliza"),(IF((MAX(N$36:N418))&gt;F$17,(MAX(N$36:N418)),F$17)),N418)</f>
        <v>0</v>
      </c>
      <c r="N419" s="42"/>
      <c r="O419" s="2" t="str">
        <f t="shared" si="312"/>
        <v/>
      </c>
      <c r="P419" s="3" t="str">
        <f t="shared" si="313"/>
        <v/>
      </c>
      <c r="Q419" s="24"/>
      <c r="R419" s="24"/>
      <c r="S419" s="24"/>
      <c r="T419" s="132" t="str">
        <f t="shared" si="273"/>
        <v/>
      </c>
      <c r="U419" s="25"/>
      <c r="V419" s="25"/>
      <c r="W419" s="24"/>
      <c r="X419" s="26"/>
      <c r="Y419" s="25"/>
      <c r="Z419" s="25"/>
      <c r="AA419" s="3" t="str">
        <f t="shared" si="314"/>
        <v/>
      </c>
      <c r="AB419" s="24"/>
      <c r="AC419" s="26"/>
      <c r="AD419" s="25"/>
      <c r="AE419" s="54"/>
      <c r="AF419" s="54"/>
      <c r="AG419" s="54"/>
      <c r="AH419" s="54"/>
      <c r="AI419" s="54"/>
      <c r="AJ419" s="54"/>
      <c r="AK419" s="25"/>
      <c r="AL419" s="54" t="str">
        <f t="shared" si="274"/>
        <v/>
      </c>
      <c r="AM419" s="200" t="str">
        <f t="shared" si="275"/>
        <v/>
      </c>
      <c r="AN419" s="201" t="str">
        <f t="shared" si="276"/>
        <v/>
      </c>
      <c r="AO419" s="200" t="str">
        <f t="shared" si="283"/>
        <v/>
      </c>
      <c r="AP419" s="200" t="str">
        <f t="shared" si="277"/>
        <v/>
      </c>
      <c r="AQ419" s="200" t="str">
        <f t="shared" si="278"/>
        <v/>
      </c>
      <c r="AR419" s="200" t="str">
        <f t="shared" si="284"/>
        <v/>
      </c>
      <c r="AS419" s="200" t="str">
        <f t="shared" si="285"/>
        <v/>
      </c>
      <c r="AT419" s="200" t="str">
        <f t="shared" si="286"/>
        <v/>
      </c>
      <c r="AU419" s="200" t="str">
        <f t="shared" si="287"/>
        <v/>
      </c>
      <c r="AV419" s="54"/>
      <c r="AW419" s="200" t="str">
        <f t="shared" si="319"/>
        <v/>
      </c>
      <c r="AX419" s="201" t="str">
        <f t="shared" si="289"/>
        <v/>
      </c>
      <c r="AY419" s="7" t="str">
        <f t="shared" si="290"/>
        <v/>
      </c>
      <c r="AZ419" s="7" t="str">
        <f t="shared" si="291"/>
        <v/>
      </c>
      <c r="BA419" s="7" t="str">
        <f t="shared" si="292"/>
        <v/>
      </c>
      <c r="BB419" s="7" t="str">
        <f t="shared" si="315"/>
        <v/>
      </c>
      <c r="BC419" s="7" t="str">
        <f t="shared" si="316"/>
        <v/>
      </c>
      <c r="BD419" s="7" t="str">
        <f t="shared" si="317"/>
        <v/>
      </c>
      <c r="BE419" s="7" t="str">
        <f t="shared" si="318"/>
        <v/>
      </c>
      <c r="BF419" s="7" t="str">
        <f t="shared" si="323"/>
        <v/>
      </c>
      <c r="BG419" s="7" t="str">
        <f t="shared" si="324"/>
        <v/>
      </c>
      <c r="BH419" s="7" t="str">
        <f t="shared" si="320"/>
        <v/>
      </c>
      <c r="BI419" s="7" t="str">
        <f t="shared" si="321"/>
        <v/>
      </c>
      <c r="BJ419" s="7" t="str">
        <f t="shared" si="322"/>
        <v/>
      </c>
      <c r="BK419" s="7" t="str">
        <f t="shared" si="293"/>
        <v/>
      </c>
      <c r="BL419" s="7" t="str">
        <f t="shared" si="294"/>
        <v/>
      </c>
      <c r="BM419" s="7" t="str">
        <f t="shared" si="295"/>
        <v/>
      </c>
      <c r="BN419" s="7" t="str">
        <f t="shared" si="296"/>
        <v/>
      </c>
      <c r="BO419" s="7" t="str">
        <f t="shared" si="297"/>
        <v/>
      </c>
      <c r="BP419" s="7" t="str">
        <f t="shared" si="298"/>
        <v/>
      </c>
      <c r="BQ419" s="7" t="str">
        <f t="shared" si="299"/>
        <v/>
      </c>
      <c r="BR419" s="7" t="str">
        <f t="shared" si="300"/>
        <v/>
      </c>
      <c r="BS419" s="7" t="str">
        <f t="shared" si="301"/>
        <v/>
      </c>
      <c r="BT419" s="7" t="str">
        <f t="shared" si="302"/>
        <v/>
      </c>
      <c r="BU419" s="7" t="str">
        <f t="shared" si="303"/>
        <v/>
      </c>
      <c r="BV419" s="7" t="str">
        <f t="shared" si="304"/>
        <v/>
      </c>
      <c r="BW419" s="7" t="str">
        <f t="shared" si="279"/>
        <v/>
      </c>
      <c r="BX419" s="7" t="str">
        <f t="shared" si="305"/>
        <v/>
      </c>
      <c r="BY419" s="7" t="str">
        <f t="shared" si="306"/>
        <v/>
      </c>
      <c r="BZ419" s="7" t="str">
        <f t="shared" si="307"/>
        <v/>
      </c>
      <c r="CA419" s="7" t="str">
        <f t="shared" si="308"/>
        <v/>
      </c>
      <c r="CB419" s="54"/>
      <c r="CC419" s="13"/>
      <c r="CD419" s="13"/>
      <c r="CE419" s="13"/>
      <c r="CF419" s="13"/>
      <c r="CG419" s="13"/>
      <c r="CH419" s="13"/>
      <c r="CI419" s="13"/>
      <c r="CJ419" s="13"/>
      <c r="CL419" s="21"/>
    </row>
    <row r="420" spans="2:90" ht="16.5" thickBot="1" x14ac:dyDescent="0.3">
      <c r="B420" s="114"/>
      <c r="C420" s="114"/>
      <c r="D420" s="115"/>
      <c r="E420" s="117" t="str">
        <f t="shared" si="309"/>
        <v/>
      </c>
      <c r="F420" s="118" t="str">
        <f t="shared" si="310"/>
        <v/>
      </c>
      <c r="G420" s="22"/>
      <c r="H420" s="5" t="str">
        <f t="shared" si="280"/>
        <v/>
      </c>
      <c r="I420" s="6" t="str">
        <f t="shared" si="281"/>
        <v/>
      </c>
      <c r="J420" s="6" t="str">
        <f t="shared" si="282"/>
        <v/>
      </c>
      <c r="K420" s="23"/>
      <c r="L420" s="3" t="str">
        <f t="shared" si="311"/>
        <v/>
      </c>
      <c r="M420" s="2">
        <f>IF(OR(K420="Rota",K420="Desliza"),(IF((MAX(N$36:N419))&gt;F$17,(MAX(N$36:N419)),F$17)),N419)</f>
        <v>0</v>
      </c>
      <c r="N420" s="42"/>
      <c r="O420" s="2" t="str">
        <f t="shared" si="312"/>
        <v/>
      </c>
      <c r="P420" s="3" t="str">
        <f t="shared" si="313"/>
        <v/>
      </c>
      <c r="Q420" s="24"/>
      <c r="R420" s="24"/>
      <c r="S420" s="24"/>
      <c r="T420" s="132" t="str">
        <f t="shared" ref="T420:T483" si="325">IF(K420="Comentario","",IF(D420="","",IF(D420=$L$8,IF(V420="",IF(S420="","",S420),(IF($L$11="",0,$L$11*V420))+IF(S420="",0,S420)),IF(D420=$P$8,IF(V420="",IF(S420="","",S420),IF(S420="",0,S420)+(IF($P$11="",0,$P$11*V420))),IF(D420=$T$8,IF(V420="",IF(S420="","",S420),S420+(IF($T$11="",0,$T$11*V420))),IF(D420=$P$8,IF(V420="",IF(S420="","",S420),IF(S420="",0,S420)+(IF($P$11="",0,$P$11*V420))),IF(D420=$L$24,IF(V420="",IF(S420="","",S420),IF(S420="",0,S420)+(IF($L$27="",0,$L$27*V420))),IF(D420=$P$24,IF(V420="",IF(S420="","",S420),IF(S420="",0,S420)+(IF($P$27="",0,$P$27*V420))),IF(D420=$AB$8,IF(V420="",IF(S420="","",S420),IF(S420="",0,S420)+(IF($AB$11="",0,$AB$11*V420))),IF(D420=$AG$8,IF(V420="",IF(S420="","",S420),IF(S420="",0,S420)+(IF($AG$11="",0,$AG$11*V420))),IF(D420=$AK$8,IF(V420="",IF(S420="","",S420),IF(S420="",0,S420)+(IF($AK$11="",0,$AK$11*V420))),IF(D420=$T$24,IF(V420="",IF(S420="","",S420),IF(S420="",0,S420)+(IF($T$27="",0,$T$27*V420))),IF(D420=$X$24,IF(V420="",IF(S420="","",S420),IF(S420="",0,S420)+(IF($X$27="",0,$X$27*V420))),IF(D420=$X$8,IF(V420="",IF(S420="","",S420),IF(S420="",0,S420)+(IF($X$11="",0,$X$11*V420)))))))))))))))))</f>
        <v/>
      </c>
      <c r="U420" s="25"/>
      <c r="V420" s="25"/>
      <c r="W420" s="24"/>
      <c r="X420" s="26"/>
      <c r="Y420" s="25"/>
      <c r="Z420" s="25"/>
      <c r="AA420" s="3" t="str">
        <f t="shared" si="314"/>
        <v/>
      </c>
      <c r="AB420" s="24"/>
      <c r="AC420" s="26"/>
      <c r="AD420" s="25"/>
      <c r="AE420" s="54"/>
      <c r="AF420" s="54"/>
      <c r="AG420" s="54"/>
      <c r="AH420" s="54"/>
      <c r="AI420" s="54"/>
      <c r="AJ420" s="54"/>
      <c r="AK420" s="25"/>
      <c r="AL420" s="54" t="str">
        <f t="shared" ref="AL420:AL483" si="326">IF(OR(K420="Rota",K420="Desliza"),IF(OR(M420="",N420=""),"",IF(K420="Comentario","",IF(M420=N420,"",LOOKUP(M420,CM$12:CM$23,CN$12:CN$23)))),"")</f>
        <v/>
      </c>
      <c r="AM420" s="200" t="str">
        <f t="shared" ref="AM420:AM483" si="327">IF(OR(K420="Rota",K420="Desliza"),IF(OR(M420="",N420=""),"",IF(K420="Comentario","",IF(M420=N420,"",LOOKUP(M420,CK$12:CK$23,CL$12:CL$23)))),"")</f>
        <v/>
      </c>
      <c r="AN420" s="201" t="str">
        <f t="shared" ref="AN420:AN483" si="328">IF(OR(K420="Rota",K420="Desliza",K420="Conexión",K420="Survey",K420="Extraordinario"),IF(OR(M420="",N420=""),"",IF(K420="Comentario","",IF(M420=N420,"",LOOKUP(M420,CM$12:CM$23,CN$12:CN$23)))),"")</f>
        <v/>
      </c>
      <c r="AO420" s="200" t="str">
        <f t="shared" si="283"/>
        <v/>
      </c>
      <c r="AP420" s="200" t="str">
        <f t="shared" ref="AP420:AP483" si="329">IF(OR(K420="RIH OH",K420="RIH CSG",K420="POOH OH",K420="POOH CSG"),IF(OR(M420="",N420=""),"",IF(K420="Comentario","",IF(M420=N420,"",LOOKUP(M420,CO$12:CO$23,CP$12:CP$23)))),"")</f>
        <v/>
      </c>
      <c r="AQ420" s="200" t="str">
        <f t="shared" ref="AQ420:AQ483" si="330">IF(K420="Conexión",IF(OR(M420="",N420=""),"",IF(K420="Comentario","",LOOKUP(M420,CQ$12:CQ$23,CR$12:CR$23))),"")</f>
        <v/>
      </c>
      <c r="AR420" s="200" t="str">
        <f t="shared" si="284"/>
        <v/>
      </c>
      <c r="AS420" s="200" t="str">
        <f t="shared" si="285"/>
        <v/>
      </c>
      <c r="AT420" s="200" t="str">
        <f t="shared" si="286"/>
        <v/>
      </c>
      <c r="AU420" s="200" t="str">
        <f t="shared" si="287"/>
        <v/>
      </c>
      <c r="AV420" s="54"/>
      <c r="AW420" s="200" t="str">
        <f t="shared" si="319"/>
        <v/>
      </c>
      <c r="AX420" s="201" t="str">
        <f t="shared" si="289"/>
        <v/>
      </c>
      <c r="AY420" s="7" t="str">
        <f t="shared" si="290"/>
        <v/>
      </c>
      <c r="AZ420" s="7" t="str">
        <f t="shared" si="291"/>
        <v/>
      </c>
      <c r="BA420" s="7" t="str">
        <f t="shared" si="292"/>
        <v/>
      </c>
      <c r="BB420" s="7" t="str">
        <f t="shared" si="315"/>
        <v/>
      </c>
      <c r="BC420" s="7" t="str">
        <f t="shared" si="316"/>
        <v/>
      </c>
      <c r="BD420" s="7" t="str">
        <f t="shared" si="317"/>
        <v/>
      </c>
      <c r="BE420" s="7" t="str">
        <f t="shared" si="318"/>
        <v/>
      </c>
      <c r="BF420" s="7" t="str">
        <f t="shared" si="323"/>
        <v/>
      </c>
      <c r="BG420" s="7" t="str">
        <f t="shared" si="324"/>
        <v/>
      </c>
      <c r="BH420" s="7" t="str">
        <f t="shared" si="320"/>
        <v/>
      </c>
      <c r="BI420" s="7" t="str">
        <f t="shared" si="321"/>
        <v/>
      </c>
      <c r="BJ420" s="7" t="str">
        <f t="shared" si="322"/>
        <v/>
      </c>
      <c r="BK420" s="7" t="str">
        <f t="shared" si="293"/>
        <v/>
      </c>
      <c r="BL420" s="7" t="str">
        <f t="shared" si="294"/>
        <v/>
      </c>
      <c r="BM420" s="7" t="str">
        <f t="shared" si="295"/>
        <v/>
      </c>
      <c r="BN420" s="7" t="str">
        <f t="shared" si="296"/>
        <v/>
      </c>
      <c r="BO420" s="7" t="str">
        <f t="shared" si="297"/>
        <v/>
      </c>
      <c r="BP420" s="7" t="str">
        <f t="shared" si="298"/>
        <v/>
      </c>
      <c r="BQ420" s="7" t="str">
        <f t="shared" si="299"/>
        <v/>
      </c>
      <c r="BR420" s="7" t="str">
        <f t="shared" si="300"/>
        <v/>
      </c>
      <c r="BS420" s="7" t="str">
        <f t="shared" si="301"/>
        <v/>
      </c>
      <c r="BT420" s="7" t="str">
        <f t="shared" si="302"/>
        <v/>
      </c>
      <c r="BU420" s="7" t="str">
        <f t="shared" si="303"/>
        <v/>
      </c>
      <c r="BV420" s="7" t="str">
        <f t="shared" si="304"/>
        <v/>
      </c>
      <c r="BW420" s="7" t="str">
        <f t="shared" ref="BW420:BW483" si="331">IF(AND(H420&gt;0,AF420="Noche",K420="Conexión"),H420,"")</f>
        <v/>
      </c>
      <c r="BX420" s="7" t="str">
        <f t="shared" si="305"/>
        <v/>
      </c>
      <c r="BY420" s="7" t="str">
        <f t="shared" si="306"/>
        <v/>
      </c>
      <c r="BZ420" s="7" t="str">
        <f t="shared" si="307"/>
        <v/>
      </c>
      <c r="CA420" s="7" t="str">
        <f t="shared" si="308"/>
        <v/>
      </c>
      <c r="CB420" s="54"/>
      <c r="CC420" s="13"/>
      <c r="CD420" s="13"/>
      <c r="CE420" s="13"/>
      <c r="CF420" s="13"/>
      <c r="CG420" s="13"/>
      <c r="CH420" s="13"/>
      <c r="CI420" s="13"/>
      <c r="CJ420" s="13"/>
      <c r="CL420" s="21"/>
    </row>
    <row r="421" spans="2:90" ht="16.5" thickBot="1" x14ac:dyDescent="0.3">
      <c r="B421" s="114"/>
      <c r="C421" s="114"/>
      <c r="D421" s="115"/>
      <c r="E421" s="117" t="str">
        <f t="shared" si="309"/>
        <v/>
      </c>
      <c r="F421" s="118" t="str">
        <f t="shared" si="310"/>
        <v/>
      </c>
      <c r="G421" s="22"/>
      <c r="H421" s="5" t="str">
        <f t="shared" ref="H421:H484" si="332">IF(K421="Comentario","",IF(G421="","",(IF(I421&gt;I421,J421+1-I421,J421-I421)*24)))</f>
        <v/>
      </c>
      <c r="I421" s="6" t="str">
        <f t="shared" ref="I421:I484" si="333">IF(K421="","",IF(K421="Comentario","",F421+E421))</f>
        <v/>
      </c>
      <c r="J421" s="6" t="str">
        <f t="shared" ref="J421:J484" si="334">IF(K421="","",IF(K421="Comentario","",IF(G421=0,E421+1+G421,E421+G421)))</f>
        <v/>
      </c>
      <c r="K421" s="23"/>
      <c r="L421" s="3" t="str">
        <f t="shared" si="311"/>
        <v/>
      </c>
      <c r="M421" s="2">
        <f>IF(OR(K421="Rota",K421="Desliza"),(IF((MAX(N$36:N420))&gt;F$17,(MAX(N$36:N420)),F$17)),N420)</f>
        <v>0</v>
      </c>
      <c r="N421" s="42"/>
      <c r="O421" s="2" t="str">
        <f t="shared" si="312"/>
        <v/>
      </c>
      <c r="P421" s="3" t="str">
        <f t="shared" si="313"/>
        <v/>
      </c>
      <c r="Q421" s="24"/>
      <c r="R421" s="24"/>
      <c r="S421" s="24"/>
      <c r="T421" s="132" t="str">
        <f t="shared" si="325"/>
        <v/>
      </c>
      <c r="U421" s="25"/>
      <c r="V421" s="25"/>
      <c r="W421" s="24"/>
      <c r="X421" s="26"/>
      <c r="Y421" s="25"/>
      <c r="Z421" s="25"/>
      <c r="AA421" s="3" t="str">
        <f t="shared" si="314"/>
        <v/>
      </c>
      <c r="AB421" s="24"/>
      <c r="AC421" s="26"/>
      <c r="AD421" s="25"/>
      <c r="AE421" s="54"/>
      <c r="AF421" s="54"/>
      <c r="AG421" s="54"/>
      <c r="AH421" s="54"/>
      <c r="AI421" s="54"/>
      <c r="AJ421" s="54"/>
      <c r="AK421" s="25"/>
      <c r="AL421" s="54" t="str">
        <f t="shared" si="326"/>
        <v/>
      </c>
      <c r="AM421" s="200" t="str">
        <f t="shared" si="327"/>
        <v/>
      </c>
      <c r="AN421" s="201" t="str">
        <f t="shared" si="328"/>
        <v/>
      </c>
      <c r="AO421" s="200" t="str">
        <f t="shared" ref="AO421:AO484" si="335">IF(OR(K421="RIH CSG",K421="RIH OH",K421="POOH CSG",K421= "POOH OH"),IF(OR(K421="",K421=""),"",IF(K421="Comentario","",IF(M421=N421,"",ABS(O421/(H421))))),"")</f>
        <v/>
      </c>
      <c r="AP421" s="200" t="str">
        <f t="shared" si="329"/>
        <v/>
      </c>
      <c r="AQ421" s="200" t="str">
        <f t="shared" si="330"/>
        <v/>
      </c>
      <c r="AR421" s="200" t="str">
        <f t="shared" ref="AR421:AR484" si="336">IF(K421="Survey",IF(OR(M421="",N421=""),"",IF(K421="Comentario","",LOOKUP(M421,CQ$12:CQ$23,CT$12:CT$23))),"")</f>
        <v/>
      </c>
      <c r="AS421" s="200" t="str">
        <f t="shared" ref="AS421:AS484" si="337">IF(K421="Repasa",IF(OR(M421="",N421=""),"",IF(K421="Comentario","",LOOKUP(M421,CQ$12:CQ$23,CS$12:CS$23))),"")</f>
        <v/>
      </c>
      <c r="AT421" s="200" t="str">
        <f t="shared" ref="AT421:AT484" si="338">IF(OR(K421="Rota",K421="Desliza"),O421,"")</f>
        <v/>
      </c>
      <c r="AU421" s="200" t="str">
        <f t="shared" ref="AU421:AU484" si="339">IF(OR(K421="Rota",K421="Desliza",K421="Conexión",K421="Survey",K421="Circula",,K421="Repasa"),H421,"")</f>
        <v/>
      </c>
      <c r="AV421" s="54"/>
      <c r="AW421" s="200" t="str">
        <f t="shared" ref="AW421:AW484" si="340">IFERROR(IF(AT421&gt;0,AT421/AV421,""),"")</f>
        <v/>
      </c>
      <c r="AX421" s="201" t="str">
        <f t="shared" ref="AX421:AX484" si="341">IF(AND(P421&gt;0,AF421="Día"),P421,"")</f>
        <v/>
      </c>
      <c r="AY421" s="7" t="str">
        <f t="shared" ref="AY421:AY484" si="342">IF(AND(P421&gt;0,AF421="Noche"),P421,"")</f>
        <v/>
      </c>
      <c r="AZ421" s="7" t="str">
        <f t="shared" ref="AZ421:AZ484" si="343">IF(AND(AW421&gt;0,AF421="Día"),AW421,"")</f>
        <v/>
      </c>
      <c r="BA421" s="7" t="str">
        <f t="shared" ref="BA421:BA484" si="344">IF(AND(AW421&gt;0,AF421="Noche"),AW421,"")</f>
        <v/>
      </c>
      <c r="BB421" s="7" t="str">
        <f t="shared" si="315"/>
        <v/>
      </c>
      <c r="BC421" s="7" t="str">
        <f t="shared" si="316"/>
        <v/>
      </c>
      <c r="BD421" s="7" t="str">
        <f t="shared" si="317"/>
        <v/>
      </c>
      <c r="BE421" s="7" t="str">
        <f t="shared" si="318"/>
        <v/>
      </c>
      <c r="BF421" s="7" t="str">
        <f t="shared" si="323"/>
        <v/>
      </c>
      <c r="BG421" s="7" t="str">
        <f t="shared" si="324"/>
        <v/>
      </c>
      <c r="BH421" s="7" t="str">
        <f t="shared" si="320"/>
        <v/>
      </c>
      <c r="BI421" s="7" t="str">
        <f t="shared" si="321"/>
        <v/>
      </c>
      <c r="BJ421" s="7" t="str">
        <f t="shared" si="322"/>
        <v/>
      </c>
      <c r="BK421" s="7" t="str">
        <f t="shared" ref="BK421:BK484" si="345">IF(AND(AO421&gt;0,AF421="Noche",K421="RIH OH"),AO421,"")</f>
        <v/>
      </c>
      <c r="BL421" s="7" t="str">
        <f t="shared" ref="BL421:BL484" si="346">IF(AND(AO421&gt;0,AF421="Día",K421="POOH CSG"),AO421,"")</f>
        <v/>
      </c>
      <c r="BM421" s="7" t="str">
        <f t="shared" ref="BM421:BM484" si="347">IF(AND(AO421&gt;0,AF421="Noche",K421="POOH CSG"),AO421,"")</f>
        <v/>
      </c>
      <c r="BN421" s="7" t="str">
        <f t="shared" ref="BN421:BN484" si="348">IF(AND(AO421&gt;0,AF421="Día",K421="POOH OH"),AO421,"")</f>
        <v/>
      </c>
      <c r="BO421" s="7" t="str">
        <f t="shared" ref="BO421:BO484" si="349">IF(AND(AO421&gt;0,AF421="Noche",K421="POOH OH"),AO421,"")</f>
        <v/>
      </c>
      <c r="BP421" s="7" t="str">
        <f t="shared" ref="BP421:BP484" si="350">IF(AND(AO421&gt;0,AF421="Día",OR(K421="RIH CSG",K421="RIH OH")),AO421,"")</f>
        <v/>
      </c>
      <c r="BQ421" s="7" t="str">
        <f t="shared" ref="BQ421:BQ484" si="351">IF(AND(AO421&gt;0,AF421="Noche",OR(K421="RIH CSG",K421="RIH OH")),AO421,"")</f>
        <v/>
      </c>
      <c r="BR421" s="7" t="str">
        <f t="shared" ref="BR421:BR484" si="352">IF(AND(AO421&gt;0,AF421="Día",OR(K421="POOH CSG",K421="POOH OH")),AO421,"")</f>
        <v/>
      </c>
      <c r="BS421" s="7" t="str">
        <f t="shared" ref="BS421:BS484" si="353">IF(AND(AO421&gt;0,AF421="Noche",OR(K421="POOH CSG",K421="POOH OH")),AO421,"")</f>
        <v/>
      </c>
      <c r="BT421" s="7" t="str">
        <f t="shared" ref="BT421:BT484" si="354">IF(AND(AO421&gt;0,OR(AF421="Día",AF421="Noche"),OR(K421="RIH CSG",K421="RIH OH")),AO421,"")</f>
        <v/>
      </c>
      <c r="BU421" s="7" t="str">
        <f t="shared" ref="BU421:BU484" si="355">IF(AND(AO421&gt;0,OR(AF421="Día",AF421="Noche"),OR(K421="POOH CSG",K421="POOH OH")),AO421,"")</f>
        <v/>
      </c>
      <c r="BV421" s="7" t="str">
        <f t="shared" ref="BV421:BV484" si="356">IF(AND(H421&gt;0,AF421="Día",K421="Conexión"),H421,"")</f>
        <v/>
      </c>
      <c r="BW421" s="7" t="str">
        <f t="shared" si="331"/>
        <v/>
      </c>
      <c r="BX421" s="7" t="str">
        <f t="shared" ref="BX421:BX484" si="357">IF(AND(H421&gt;0,AF421="Día",K421="Repasa"),H421,"")</f>
        <v/>
      </c>
      <c r="BY421" s="7" t="str">
        <f t="shared" ref="BY421:BY484" si="358">IF(AND(H421&gt;0,AF421="Noche",K421="Repasa"),H421,"")</f>
        <v/>
      </c>
      <c r="BZ421" s="7" t="str">
        <f t="shared" ref="BZ421:BZ484" si="359">IF(AND(H421&gt;0,AF421="Día",K421="Survey"),H421,"")</f>
        <v/>
      </c>
      <c r="CA421" s="7" t="str">
        <f t="shared" ref="CA421:CA484" si="360">IF(AND(H421&gt;0,AF421="Noche",K421="Survey"),H421,"")</f>
        <v/>
      </c>
      <c r="CB421" s="54"/>
      <c r="CC421" s="13"/>
      <c r="CD421" s="13"/>
      <c r="CE421" s="13"/>
      <c r="CF421" s="13"/>
      <c r="CG421" s="13"/>
      <c r="CH421" s="13"/>
      <c r="CI421" s="13"/>
      <c r="CJ421" s="13"/>
      <c r="CL421" s="21"/>
    </row>
    <row r="422" spans="2:90" ht="16.5" thickBot="1" x14ac:dyDescent="0.3">
      <c r="B422" s="114"/>
      <c r="C422" s="114"/>
      <c r="D422" s="115"/>
      <c r="E422" s="117" t="str">
        <f t="shared" si="309"/>
        <v/>
      </c>
      <c r="F422" s="118" t="str">
        <f t="shared" si="310"/>
        <v/>
      </c>
      <c r="G422" s="22"/>
      <c r="H422" s="5" t="str">
        <f t="shared" si="332"/>
        <v/>
      </c>
      <c r="I422" s="6" t="str">
        <f t="shared" si="333"/>
        <v/>
      </c>
      <c r="J422" s="6" t="str">
        <f t="shared" si="334"/>
        <v/>
      </c>
      <c r="K422" s="23"/>
      <c r="L422" s="3" t="str">
        <f t="shared" si="311"/>
        <v/>
      </c>
      <c r="M422" s="2">
        <f>IF(OR(K422="Rota",K422="Desliza"),(IF((MAX(N$36:N421))&gt;F$17,(MAX(N$36:N421)),F$17)),N421)</f>
        <v>0</v>
      </c>
      <c r="N422" s="42"/>
      <c r="O422" s="2" t="str">
        <f t="shared" si="312"/>
        <v/>
      </c>
      <c r="P422" s="3" t="str">
        <f t="shared" si="313"/>
        <v/>
      </c>
      <c r="Q422" s="24"/>
      <c r="R422" s="24"/>
      <c r="S422" s="24"/>
      <c r="T422" s="132" t="str">
        <f t="shared" si="325"/>
        <v/>
      </c>
      <c r="U422" s="25"/>
      <c r="V422" s="25"/>
      <c r="W422" s="24"/>
      <c r="X422" s="26"/>
      <c r="Y422" s="25"/>
      <c r="Z422" s="25"/>
      <c r="AA422" s="3" t="str">
        <f t="shared" si="314"/>
        <v/>
      </c>
      <c r="AB422" s="24"/>
      <c r="AC422" s="26"/>
      <c r="AD422" s="25"/>
      <c r="AE422" s="54"/>
      <c r="AF422" s="54"/>
      <c r="AG422" s="54"/>
      <c r="AH422" s="54"/>
      <c r="AI422" s="54"/>
      <c r="AJ422" s="54"/>
      <c r="AK422" s="25"/>
      <c r="AL422" s="54" t="str">
        <f t="shared" si="326"/>
        <v/>
      </c>
      <c r="AM422" s="200" t="str">
        <f t="shared" si="327"/>
        <v/>
      </c>
      <c r="AN422" s="201" t="str">
        <f t="shared" si="328"/>
        <v/>
      </c>
      <c r="AO422" s="200" t="str">
        <f t="shared" si="335"/>
        <v/>
      </c>
      <c r="AP422" s="200" t="str">
        <f t="shared" si="329"/>
        <v/>
      </c>
      <c r="AQ422" s="200" t="str">
        <f t="shared" si="330"/>
        <v/>
      </c>
      <c r="AR422" s="200" t="str">
        <f t="shared" si="336"/>
        <v/>
      </c>
      <c r="AS422" s="200" t="str">
        <f t="shared" si="337"/>
        <v/>
      </c>
      <c r="AT422" s="200" t="str">
        <f t="shared" si="338"/>
        <v/>
      </c>
      <c r="AU422" s="200" t="str">
        <f t="shared" si="339"/>
        <v/>
      </c>
      <c r="AV422" s="54"/>
      <c r="AW422" s="200" t="str">
        <f t="shared" si="340"/>
        <v/>
      </c>
      <c r="AX422" s="201" t="str">
        <f t="shared" si="341"/>
        <v/>
      </c>
      <c r="AY422" s="7" t="str">
        <f t="shared" si="342"/>
        <v/>
      </c>
      <c r="AZ422" s="7" t="str">
        <f t="shared" si="343"/>
        <v/>
      </c>
      <c r="BA422" s="7" t="str">
        <f t="shared" si="344"/>
        <v/>
      </c>
      <c r="BB422" s="7" t="str">
        <f t="shared" si="315"/>
        <v/>
      </c>
      <c r="BC422" s="7" t="str">
        <f t="shared" si="316"/>
        <v/>
      </c>
      <c r="BD422" s="7" t="str">
        <f t="shared" si="317"/>
        <v/>
      </c>
      <c r="BE422" s="7" t="str">
        <f t="shared" si="318"/>
        <v/>
      </c>
      <c r="BF422" s="7" t="str">
        <f t="shared" si="323"/>
        <v/>
      </c>
      <c r="BG422" s="7" t="str">
        <f t="shared" si="324"/>
        <v/>
      </c>
      <c r="BH422" s="7" t="str">
        <f t="shared" si="320"/>
        <v/>
      </c>
      <c r="BI422" s="7" t="str">
        <f t="shared" si="321"/>
        <v/>
      </c>
      <c r="BJ422" s="7" t="str">
        <f t="shared" si="322"/>
        <v/>
      </c>
      <c r="BK422" s="7" t="str">
        <f t="shared" si="345"/>
        <v/>
      </c>
      <c r="BL422" s="7" t="str">
        <f t="shared" si="346"/>
        <v/>
      </c>
      <c r="BM422" s="7" t="str">
        <f t="shared" si="347"/>
        <v/>
      </c>
      <c r="BN422" s="7" t="str">
        <f t="shared" si="348"/>
        <v/>
      </c>
      <c r="BO422" s="7" t="str">
        <f t="shared" si="349"/>
        <v/>
      </c>
      <c r="BP422" s="7" t="str">
        <f t="shared" si="350"/>
        <v/>
      </c>
      <c r="BQ422" s="7" t="str">
        <f t="shared" si="351"/>
        <v/>
      </c>
      <c r="BR422" s="7" t="str">
        <f t="shared" si="352"/>
        <v/>
      </c>
      <c r="BS422" s="7" t="str">
        <f t="shared" si="353"/>
        <v/>
      </c>
      <c r="BT422" s="7" t="str">
        <f t="shared" si="354"/>
        <v/>
      </c>
      <c r="BU422" s="7" t="str">
        <f t="shared" si="355"/>
        <v/>
      </c>
      <c r="BV422" s="7" t="str">
        <f t="shared" si="356"/>
        <v/>
      </c>
      <c r="BW422" s="7" t="str">
        <f t="shared" si="331"/>
        <v/>
      </c>
      <c r="BX422" s="7" t="str">
        <f t="shared" si="357"/>
        <v/>
      </c>
      <c r="BY422" s="7" t="str">
        <f t="shared" si="358"/>
        <v/>
      </c>
      <c r="BZ422" s="7" t="str">
        <f t="shared" si="359"/>
        <v/>
      </c>
      <c r="CA422" s="7" t="str">
        <f t="shared" si="360"/>
        <v/>
      </c>
      <c r="CB422" s="54"/>
      <c r="CC422" s="13"/>
      <c r="CD422" s="13"/>
      <c r="CE422" s="13"/>
      <c r="CF422" s="13"/>
      <c r="CG422" s="13"/>
      <c r="CH422" s="13"/>
      <c r="CI422" s="13"/>
      <c r="CJ422" s="13"/>
      <c r="CL422" s="21"/>
    </row>
    <row r="423" spans="2:90" ht="16.5" thickBot="1" x14ac:dyDescent="0.3">
      <c r="B423" s="114"/>
      <c r="C423" s="114"/>
      <c r="D423" s="115"/>
      <c r="E423" s="117" t="str">
        <f t="shared" si="309"/>
        <v/>
      </c>
      <c r="F423" s="118" t="str">
        <f t="shared" si="310"/>
        <v/>
      </c>
      <c r="G423" s="22"/>
      <c r="H423" s="5" t="str">
        <f t="shared" si="332"/>
        <v/>
      </c>
      <c r="I423" s="6" t="str">
        <f t="shared" si="333"/>
        <v/>
      </c>
      <c r="J423" s="6" t="str">
        <f t="shared" si="334"/>
        <v/>
      </c>
      <c r="K423" s="23"/>
      <c r="L423" s="3" t="str">
        <f t="shared" si="311"/>
        <v/>
      </c>
      <c r="M423" s="2">
        <f>IF(OR(K423="Rota",K423="Desliza"),(IF((MAX(N$36:N422))&gt;F$17,(MAX(N$36:N422)),F$17)),N422)</f>
        <v>0</v>
      </c>
      <c r="N423" s="42"/>
      <c r="O423" s="2" t="str">
        <f t="shared" si="312"/>
        <v/>
      </c>
      <c r="P423" s="3" t="str">
        <f t="shared" si="313"/>
        <v/>
      </c>
      <c r="Q423" s="24"/>
      <c r="R423" s="24"/>
      <c r="S423" s="24"/>
      <c r="T423" s="132" t="str">
        <f t="shared" si="325"/>
        <v/>
      </c>
      <c r="U423" s="25"/>
      <c r="V423" s="25"/>
      <c r="W423" s="24"/>
      <c r="X423" s="26"/>
      <c r="Y423" s="25"/>
      <c r="Z423" s="25"/>
      <c r="AA423" s="3" t="str">
        <f t="shared" si="314"/>
        <v/>
      </c>
      <c r="AB423" s="24"/>
      <c r="AC423" s="26"/>
      <c r="AD423" s="25"/>
      <c r="AE423" s="54"/>
      <c r="AF423" s="54"/>
      <c r="AG423" s="54"/>
      <c r="AH423" s="54"/>
      <c r="AI423" s="54"/>
      <c r="AJ423" s="54"/>
      <c r="AK423" s="25"/>
      <c r="AL423" s="54" t="str">
        <f t="shared" si="326"/>
        <v/>
      </c>
      <c r="AM423" s="200" t="str">
        <f t="shared" si="327"/>
        <v/>
      </c>
      <c r="AN423" s="201" t="str">
        <f t="shared" si="328"/>
        <v/>
      </c>
      <c r="AO423" s="200" t="str">
        <f t="shared" si="335"/>
        <v/>
      </c>
      <c r="AP423" s="200" t="str">
        <f t="shared" si="329"/>
        <v/>
      </c>
      <c r="AQ423" s="200" t="str">
        <f t="shared" si="330"/>
        <v/>
      </c>
      <c r="AR423" s="200" t="str">
        <f t="shared" si="336"/>
        <v/>
      </c>
      <c r="AS423" s="200" t="str">
        <f t="shared" si="337"/>
        <v/>
      </c>
      <c r="AT423" s="200" t="str">
        <f t="shared" si="338"/>
        <v/>
      </c>
      <c r="AU423" s="200" t="str">
        <f t="shared" si="339"/>
        <v/>
      </c>
      <c r="AV423" s="54"/>
      <c r="AW423" s="200" t="str">
        <f t="shared" si="340"/>
        <v/>
      </c>
      <c r="AX423" s="201" t="str">
        <f t="shared" si="341"/>
        <v/>
      </c>
      <c r="AY423" s="7" t="str">
        <f t="shared" si="342"/>
        <v/>
      </c>
      <c r="AZ423" s="7" t="str">
        <f t="shared" si="343"/>
        <v/>
      </c>
      <c r="BA423" s="7" t="str">
        <f t="shared" si="344"/>
        <v/>
      </c>
      <c r="BB423" s="7" t="str">
        <f t="shared" si="315"/>
        <v/>
      </c>
      <c r="BC423" s="7" t="str">
        <f t="shared" si="316"/>
        <v/>
      </c>
      <c r="BD423" s="7" t="str">
        <f t="shared" si="317"/>
        <v/>
      </c>
      <c r="BE423" s="7" t="str">
        <f t="shared" si="318"/>
        <v/>
      </c>
      <c r="BF423" s="7" t="str">
        <f t="shared" si="323"/>
        <v/>
      </c>
      <c r="BG423" s="7" t="str">
        <f t="shared" si="324"/>
        <v/>
      </c>
      <c r="BH423" s="7" t="str">
        <f t="shared" si="320"/>
        <v/>
      </c>
      <c r="BI423" s="7" t="str">
        <f t="shared" si="321"/>
        <v/>
      </c>
      <c r="BJ423" s="7" t="str">
        <f t="shared" si="322"/>
        <v/>
      </c>
      <c r="BK423" s="7" t="str">
        <f t="shared" si="345"/>
        <v/>
      </c>
      <c r="BL423" s="7" t="str">
        <f t="shared" si="346"/>
        <v/>
      </c>
      <c r="BM423" s="7" t="str">
        <f t="shared" si="347"/>
        <v/>
      </c>
      <c r="BN423" s="7" t="str">
        <f t="shared" si="348"/>
        <v/>
      </c>
      <c r="BO423" s="7" t="str">
        <f t="shared" si="349"/>
        <v/>
      </c>
      <c r="BP423" s="7" t="str">
        <f t="shared" si="350"/>
        <v/>
      </c>
      <c r="BQ423" s="7" t="str">
        <f t="shared" si="351"/>
        <v/>
      </c>
      <c r="BR423" s="7" t="str">
        <f t="shared" si="352"/>
        <v/>
      </c>
      <c r="BS423" s="7" t="str">
        <f t="shared" si="353"/>
        <v/>
      </c>
      <c r="BT423" s="7" t="str">
        <f t="shared" si="354"/>
        <v/>
      </c>
      <c r="BU423" s="7" t="str">
        <f t="shared" si="355"/>
        <v/>
      </c>
      <c r="BV423" s="7" t="str">
        <f t="shared" si="356"/>
        <v/>
      </c>
      <c r="BW423" s="7" t="str">
        <f t="shared" si="331"/>
        <v/>
      </c>
      <c r="BX423" s="7" t="str">
        <f t="shared" si="357"/>
        <v/>
      </c>
      <c r="BY423" s="7" t="str">
        <f t="shared" si="358"/>
        <v/>
      </c>
      <c r="BZ423" s="7" t="str">
        <f t="shared" si="359"/>
        <v/>
      </c>
      <c r="CA423" s="7" t="str">
        <f t="shared" si="360"/>
        <v/>
      </c>
      <c r="CB423" s="54"/>
      <c r="CC423" s="13"/>
      <c r="CD423" s="13"/>
      <c r="CE423" s="13"/>
      <c r="CF423" s="13"/>
      <c r="CG423" s="13"/>
      <c r="CH423" s="13"/>
      <c r="CI423" s="13"/>
      <c r="CJ423" s="13"/>
      <c r="CL423" s="21"/>
    </row>
    <row r="424" spans="2:90" ht="16.5" thickBot="1" x14ac:dyDescent="0.3">
      <c r="B424" s="114"/>
      <c r="C424" s="114"/>
      <c r="D424" s="115"/>
      <c r="E424" s="117" t="str">
        <f t="shared" si="309"/>
        <v/>
      </c>
      <c r="F424" s="118" t="str">
        <f t="shared" si="310"/>
        <v/>
      </c>
      <c r="G424" s="22"/>
      <c r="H424" s="5" t="str">
        <f t="shared" si="332"/>
        <v/>
      </c>
      <c r="I424" s="6" t="str">
        <f t="shared" si="333"/>
        <v/>
      </c>
      <c r="J424" s="6" t="str">
        <f t="shared" si="334"/>
        <v/>
      </c>
      <c r="K424" s="23"/>
      <c r="L424" s="3" t="str">
        <f t="shared" si="311"/>
        <v/>
      </c>
      <c r="M424" s="2">
        <f>IF(OR(K424="Rota",K424="Desliza"),(IF((MAX(N$36:N423))&gt;F$17,(MAX(N$36:N423)),F$17)),N423)</f>
        <v>0</v>
      </c>
      <c r="N424" s="42"/>
      <c r="O424" s="2" t="str">
        <f t="shared" si="312"/>
        <v/>
      </c>
      <c r="P424" s="3" t="str">
        <f t="shared" si="313"/>
        <v/>
      </c>
      <c r="Q424" s="24"/>
      <c r="R424" s="24"/>
      <c r="S424" s="24"/>
      <c r="T424" s="132" t="str">
        <f t="shared" si="325"/>
        <v/>
      </c>
      <c r="U424" s="25"/>
      <c r="V424" s="25"/>
      <c r="W424" s="24"/>
      <c r="X424" s="26"/>
      <c r="Y424" s="25"/>
      <c r="Z424" s="25"/>
      <c r="AA424" s="3" t="str">
        <f t="shared" si="314"/>
        <v/>
      </c>
      <c r="AB424" s="24"/>
      <c r="AC424" s="26"/>
      <c r="AD424" s="25"/>
      <c r="AE424" s="54"/>
      <c r="AF424" s="54"/>
      <c r="AG424" s="54"/>
      <c r="AH424" s="54"/>
      <c r="AI424" s="54"/>
      <c r="AJ424" s="54"/>
      <c r="AK424" s="25"/>
      <c r="AL424" s="54" t="str">
        <f t="shared" si="326"/>
        <v/>
      </c>
      <c r="AM424" s="200" t="str">
        <f t="shared" si="327"/>
        <v/>
      </c>
      <c r="AN424" s="201" t="str">
        <f t="shared" si="328"/>
        <v/>
      </c>
      <c r="AO424" s="200" t="str">
        <f t="shared" si="335"/>
        <v/>
      </c>
      <c r="AP424" s="200" t="str">
        <f t="shared" si="329"/>
        <v/>
      </c>
      <c r="AQ424" s="200" t="str">
        <f t="shared" si="330"/>
        <v/>
      </c>
      <c r="AR424" s="200" t="str">
        <f t="shared" si="336"/>
        <v/>
      </c>
      <c r="AS424" s="200" t="str">
        <f t="shared" si="337"/>
        <v/>
      </c>
      <c r="AT424" s="200" t="str">
        <f t="shared" si="338"/>
        <v/>
      </c>
      <c r="AU424" s="200" t="str">
        <f t="shared" si="339"/>
        <v/>
      </c>
      <c r="AV424" s="54"/>
      <c r="AW424" s="200" t="str">
        <f t="shared" si="340"/>
        <v/>
      </c>
      <c r="AX424" s="201" t="str">
        <f t="shared" si="341"/>
        <v/>
      </c>
      <c r="AY424" s="7" t="str">
        <f t="shared" si="342"/>
        <v/>
      </c>
      <c r="AZ424" s="7" t="str">
        <f t="shared" si="343"/>
        <v/>
      </c>
      <c r="BA424" s="7" t="str">
        <f t="shared" si="344"/>
        <v/>
      </c>
      <c r="BB424" s="7" t="str">
        <f t="shared" si="315"/>
        <v/>
      </c>
      <c r="BC424" s="7" t="str">
        <f t="shared" si="316"/>
        <v/>
      </c>
      <c r="BD424" s="7" t="str">
        <f t="shared" si="317"/>
        <v/>
      </c>
      <c r="BE424" s="7" t="str">
        <f t="shared" si="318"/>
        <v/>
      </c>
      <c r="BF424" s="7" t="str">
        <f t="shared" si="323"/>
        <v/>
      </c>
      <c r="BG424" s="7" t="str">
        <f t="shared" si="324"/>
        <v/>
      </c>
      <c r="BH424" s="7" t="str">
        <f t="shared" si="320"/>
        <v/>
      </c>
      <c r="BI424" s="7" t="str">
        <f t="shared" si="321"/>
        <v/>
      </c>
      <c r="BJ424" s="7" t="str">
        <f t="shared" si="322"/>
        <v/>
      </c>
      <c r="BK424" s="7" t="str">
        <f t="shared" si="345"/>
        <v/>
      </c>
      <c r="BL424" s="7" t="str">
        <f t="shared" si="346"/>
        <v/>
      </c>
      <c r="BM424" s="7" t="str">
        <f t="shared" si="347"/>
        <v/>
      </c>
      <c r="BN424" s="7" t="str">
        <f t="shared" si="348"/>
        <v/>
      </c>
      <c r="BO424" s="7" t="str">
        <f t="shared" si="349"/>
        <v/>
      </c>
      <c r="BP424" s="7" t="str">
        <f t="shared" si="350"/>
        <v/>
      </c>
      <c r="BQ424" s="7" t="str">
        <f t="shared" si="351"/>
        <v/>
      </c>
      <c r="BR424" s="7" t="str">
        <f t="shared" si="352"/>
        <v/>
      </c>
      <c r="BS424" s="7" t="str">
        <f t="shared" si="353"/>
        <v/>
      </c>
      <c r="BT424" s="7" t="str">
        <f t="shared" si="354"/>
        <v/>
      </c>
      <c r="BU424" s="7" t="str">
        <f t="shared" si="355"/>
        <v/>
      </c>
      <c r="BV424" s="7" t="str">
        <f t="shared" si="356"/>
        <v/>
      </c>
      <c r="BW424" s="7" t="str">
        <f t="shared" si="331"/>
        <v/>
      </c>
      <c r="BX424" s="7" t="str">
        <f t="shared" si="357"/>
        <v/>
      </c>
      <c r="BY424" s="7" t="str">
        <f t="shared" si="358"/>
        <v/>
      </c>
      <c r="BZ424" s="7" t="str">
        <f t="shared" si="359"/>
        <v/>
      </c>
      <c r="CA424" s="7" t="str">
        <f t="shared" si="360"/>
        <v/>
      </c>
      <c r="CB424" s="54"/>
      <c r="CC424" s="13"/>
      <c r="CD424" s="13"/>
      <c r="CE424" s="13"/>
      <c r="CF424" s="13"/>
      <c r="CG424" s="13"/>
      <c r="CH424" s="13"/>
      <c r="CI424" s="13"/>
      <c r="CJ424" s="13"/>
      <c r="CL424" s="21"/>
    </row>
    <row r="425" spans="2:90" ht="16.5" thickBot="1" x14ac:dyDescent="0.3">
      <c r="B425" s="114"/>
      <c r="C425" s="114"/>
      <c r="D425" s="115"/>
      <c r="E425" s="117" t="str">
        <f t="shared" si="309"/>
        <v/>
      </c>
      <c r="F425" s="118" t="str">
        <f t="shared" si="310"/>
        <v/>
      </c>
      <c r="G425" s="22"/>
      <c r="H425" s="5" t="str">
        <f t="shared" si="332"/>
        <v/>
      </c>
      <c r="I425" s="6" t="str">
        <f t="shared" si="333"/>
        <v/>
      </c>
      <c r="J425" s="6" t="str">
        <f t="shared" si="334"/>
        <v/>
      </c>
      <c r="K425" s="23"/>
      <c r="L425" s="3" t="str">
        <f t="shared" si="311"/>
        <v/>
      </c>
      <c r="M425" s="2">
        <f>IF(OR(K425="Rota",K425="Desliza"),(IF((MAX(N$36:N424))&gt;F$17,(MAX(N$36:N424)),F$17)),N424)</f>
        <v>0</v>
      </c>
      <c r="N425" s="42"/>
      <c r="O425" s="2" t="str">
        <f t="shared" si="312"/>
        <v/>
      </c>
      <c r="P425" s="3" t="str">
        <f t="shared" si="313"/>
        <v/>
      </c>
      <c r="Q425" s="24"/>
      <c r="R425" s="24"/>
      <c r="S425" s="24"/>
      <c r="T425" s="132" t="str">
        <f t="shared" si="325"/>
        <v/>
      </c>
      <c r="U425" s="25"/>
      <c r="V425" s="25"/>
      <c r="W425" s="24"/>
      <c r="X425" s="26"/>
      <c r="Y425" s="25"/>
      <c r="Z425" s="25"/>
      <c r="AA425" s="3" t="str">
        <f t="shared" si="314"/>
        <v/>
      </c>
      <c r="AB425" s="24"/>
      <c r="AC425" s="26"/>
      <c r="AD425" s="25"/>
      <c r="AE425" s="54"/>
      <c r="AF425" s="54"/>
      <c r="AG425" s="54"/>
      <c r="AH425" s="54"/>
      <c r="AI425" s="54"/>
      <c r="AJ425" s="54"/>
      <c r="AK425" s="25"/>
      <c r="AL425" s="54" t="str">
        <f t="shared" si="326"/>
        <v/>
      </c>
      <c r="AM425" s="200" t="str">
        <f t="shared" si="327"/>
        <v/>
      </c>
      <c r="AN425" s="201" t="str">
        <f t="shared" si="328"/>
        <v/>
      </c>
      <c r="AO425" s="200" t="str">
        <f t="shared" si="335"/>
        <v/>
      </c>
      <c r="AP425" s="200" t="str">
        <f t="shared" si="329"/>
        <v/>
      </c>
      <c r="AQ425" s="200" t="str">
        <f t="shared" si="330"/>
        <v/>
      </c>
      <c r="AR425" s="200" t="str">
        <f t="shared" si="336"/>
        <v/>
      </c>
      <c r="AS425" s="200" t="str">
        <f t="shared" si="337"/>
        <v/>
      </c>
      <c r="AT425" s="200" t="str">
        <f t="shared" si="338"/>
        <v/>
      </c>
      <c r="AU425" s="200" t="str">
        <f t="shared" si="339"/>
        <v/>
      </c>
      <c r="AV425" s="54"/>
      <c r="AW425" s="200" t="str">
        <f t="shared" si="340"/>
        <v/>
      </c>
      <c r="AX425" s="201" t="str">
        <f t="shared" si="341"/>
        <v/>
      </c>
      <c r="AY425" s="7" t="str">
        <f t="shared" si="342"/>
        <v/>
      </c>
      <c r="AZ425" s="7" t="str">
        <f t="shared" si="343"/>
        <v/>
      </c>
      <c r="BA425" s="7" t="str">
        <f t="shared" si="344"/>
        <v/>
      </c>
      <c r="BB425" s="7" t="str">
        <f t="shared" si="315"/>
        <v/>
      </c>
      <c r="BC425" s="7" t="str">
        <f t="shared" si="316"/>
        <v/>
      </c>
      <c r="BD425" s="7" t="str">
        <f t="shared" si="317"/>
        <v/>
      </c>
      <c r="BE425" s="7" t="str">
        <f t="shared" si="318"/>
        <v/>
      </c>
      <c r="BF425" s="7" t="str">
        <f t="shared" si="323"/>
        <v/>
      </c>
      <c r="BG425" s="7" t="str">
        <f t="shared" si="324"/>
        <v/>
      </c>
      <c r="BH425" s="7" t="str">
        <f t="shared" si="320"/>
        <v/>
      </c>
      <c r="BI425" s="7" t="str">
        <f t="shared" si="321"/>
        <v/>
      </c>
      <c r="BJ425" s="7" t="str">
        <f t="shared" si="322"/>
        <v/>
      </c>
      <c r="BK425" s="7" t="str">
        <f t="shared" si="345"/>
        <v/>
      </c>
      <c r="BL425" s="7" t="str">
        <f t="shared" si="346"/>
        <v/>
      </c>
      <c r="BM425" s="7" t="str">
        <f t="shared" si="347"/>
        <v/>
      </c>
      <c r="BN425" s="7" t="str">
        <f t="shared" si="348"/>
        <v/>
      </c>
      <c r="BO425" s="7" t="str">
        <f t="shared" si="349"/>
        <v/>
      </c>
      <c r="BP425" s="7" t="str">
        <f t="shared" si="350"/>
        <v/>
      </c>
      <c r="BQ425" s="7" t="str">
        <f t="shared" si="351"/>
        <v/>
      </c>
      <c r="BR425" s="7" t="str">
        <f t="shared" si="352"/>
        <v/>
      </c>
      <c r="BS425" s="7" t="str">
        <f t="shared" si="353"/>
        <v/>
      </c>
      <c r="BT425" s="7" t="str">
        <f t="shared" si="354"/>
        <v/>
      </c>
      <c r="BU425" s="7" t="str">
        <f t="shared" si="355"/>
        <v/>
      </c>
      <c r="BV425" s="7" t="str">
        <f t="shared" si="356"/>
        <v/>
      </c>
      <c r="BW425" s="7" t="str">
        <f t="shared" si="331"/>
        <v/>
      </c>
      <c r="BX425" s="7" t="str">
        <f t="shared" si="357"/>
        <v/>
      </c>
      <c r="BY425" s="7" t="str">
        <f t="shared" si="358"/>
        <v/>
      </c>
      <c r="BZ425" s="7" t="str">
        <f t="shared" si="359"/>
        <v/>
      </c>
      <c r="CA425" s="7" t="str">
        <f t="shared" si="360"/>
        <v/>
      </c>
      <c r="CB425" s="54"/>
      <c r="CC425" s="13"/>
      <c r="CD425" s="13"/>
      <c r="CE425" s="13"/>
      <c r="CF425" s="13"/>
      <c r="CG425" s="13"/>
      <c r="CH425" s="13"/>
      <c r="CI425" s="13"/>
      <c r="CJ425" s="13"/>
      <c r="CL425" s="21"/>
    </row>
    <row r="426" spans="2:90" ht="16.5" thickBot="1" x14ac:dyDescent="0.3">
      <c r="B426" s="114"/>
      <c r="C426" s="114"/>
      <c r="D426" s="115"/>
      <c r="E426" s="117" t="str">
        <f t="shared" si="309"/>
        <v/>
      </c>
      <c r="F426" s="118" t="str">
        <f t="shared" si="310"/>
        <v/>
      </c>
      <c r="G426" s="22"/>
      <c r="H426" s="5" t="str">
        <f t="shared" si="332"/>
        <v/>
      </c>
      <c r="I426" s="6" t="str">
        <f t="shared" si="333"/>
        <v/>
      </c>
      <c r="J426" s="6" t="str">
        <f t="shared" si="334"/>
        <v/>
      </c>
      <c r="K426" s="23"/>
      <c r="L426" s="3" t="str">
        <f t="shared" si="311"/>
        <v/>
      </c>
      <c r="M426" s="2">
        <f>IF(OR(K426="Rota",K426="Desliza"),(IF((MAX(N$36:N425))&gt;F$17,(MAX(N$36:N425)),F$17)),N425)</f>
        <v>0</v>
      </c>
      <c r="N426" s="42"/>
      <c r="O426" s="2" t="str">
        <f t="shared" si="312"/>
        <v/>
      </c>
      <c r="P426" s="3" t="str">
        <f t="shared" si="313"/>
        <v/>
      </c>
      <c r="Q426" s="24"/>
      <c r="R426" s="24"/>
      <c r="S426" s="24"/>
      <c r="T426" s="132" t="str">
        <f t="shared" si="325"/>
        <v/>
      </c>
      <c r="U426" s="25"/>
      <c r="V426" s="25"/>
      <c r="W426" s="24"/>
      <c r="X426" s="26"/>
      <c r="Y426" s="25"/>
      <c r="Z426" s="25"/>
      <c r="AA426" s="3" t="str">
        <f t="shared" si="314"/>
        <v/>
      </c>
      <c r="AB426" s="24"/>
      <c r="AC426" s="26"/>
      <c r="AD426" s="25"/>
      <c r="AE426" s="54"/>
      <c r="AF426" s="54"/>
      <c r="AG426" s="54"/>
      <c r="AH426" s="54"/>
      <c r="AI426" s="54"/>
      <c r="AJ426" s="54"/>
      <c r="AK426" s="25"/>
      <c r="AL426" s="54" t="str">
        <f t="shared" si="326"/>
        <v/>
      </c>
      <c r="AM426" s="200" t="str">
        <f t="shared" si="327"/>
        <v/>
      </c>
      <c r="AN426" s="201" t="str">
        <f t="shared" si="328"/>
        <v/>
      </c>
      <c r="AO426" s="200" t="str">
        <f t="shared" si="335"/>
        <v/>
      </c>
      <c r="AP426" s="200" t="str">
        <f t="shared" si="329"/>
        <v/>
      </c>
      <c r="AQ426" s="200" t="str">
        <f t="shared" si="330"/>
        <v/>
      </c>
      <c r="AR426" s="200" t="str">
        <f t="shared" si="336"/>
        <v/>
      </c>
      <c r="AS426" s="200" t="str">
        <f t="shared" si="337"/>
        <v/>
      </c>
      <c r="AT426" s="200" t="str">
        <f t="shared" si="338"/>
        <v/>
      </c>
      <c r="AU426" s="200" t="str">
        <f t="shared" si="339"/>
        <v/>
      </c>
      <c r="AV426" s="54"/>
      <c r="AW426" s="200" t="str">
        <f t="shared" si="340"/>
        <v/>
      </c>
      <c r="AX426" s="201" t="str">
        <f t="shared" si="341"/>
        <v/>
      </c>
      <c r="AY426" s="7" t="str">
        <f t="shared" si="342"/>
        <v/>
      </c>
      <c r="AZ426" s="7" t="str">
        <f t="shared" si="343"/>
        <v/>
      </c>
      <c r="BA426" s="7" t="str">
        <f t="shared" si="344"/>
        <v/>
      </c>
      <c r="BB426" s="7" t="str">
        <f t="shared" si="315"/>
        <v/>
      </c>
      <c r="BC426" s="7" t="str">
        <f t="shared" si="316"/>
        <v/>
      </c>
      <c r="BD426" s="7" t="str">
        <f t="shared" si="317"/>
        <v/>
      </c>
      <c r="BE426" s="7" t="str">
        <f t="shared" si="318"/>
        <v/>
      </c>
      <c r="BF426" s="7" t="str">
        <f t="shared" si="323"/>
        <v/>
      </c>
      <c r="BG426" s="7" t="str">
        <f t="shared" si="324"/>
        <v/>
      </c>
      <c r="BH426" s="7" t="str">
        <f t="shared" si="320"/>
        <v/>
      </c>
      <c r="BI426" s="7" t="str">
        <f t="shared" si="321"/>
        <v/>
      </c>
      <c r="BJ426" s="7" t="str">
        <f t="shared" si="322"/>
        <v/>
      </c>
      <c r="BK426" s="7" t="str">
        <f t="shared" si="345"/>
        <v/>
      </c>
      <c r="BL426" s="7" t="str">
        <f t="shared" si="346"/>
        <v/>
      </c>
      <c r="BM426" s="7" t="str">
        <f t="shared" si="347"/>
        <v/>
      </c>
      <c r="BN426" s="7" t="str">
        <f t="shared" si="348"/>
        <v/>
      </c>
      <c r="BO426" s="7" t="str">
        <f t="shared" si="349"/>
        <v/>
      </c>
      <c r="BP426" s="7" t="str">
        <f t="shared" si="350"/>
        <v/>
      </c>
      <c r="BQ426" s="7" t="str">
        <f t="shared" si="351"/>
        <v/>
      </c>
      <c r="BR426" s="7" t="str">
        <f t="shared" si="352"/>
        <v/>
      </c>
      <c r="BS426" s="7" t="str">
        <f t="shared" si="353"/>
        <v/>
      </c>
      <c r="BT426" s="7" t="str">
        <f t="shared" si="354"/>
        <v/>
      </c>
      <c r="BU426" s="7" t="str">
        <f t="shared" si="355"/>
        <v/>
      </c>
      <c r="BV426" s="7" t="str">
        <f t="shared" si="356"/>
        <v/>
      </c>
      <c r="BW426" s="7" t="str">
        <f t="shared" si="331"/>
        <v/>
      </c>
      <c r="BX426" s="7" t="str">
        <f t="shared" si="357"/>
        <v/>
      </c>
      <c r="BY426" s="7" t="str">
        <f t="shared" si="358"/>
        <v/>
      </c>
      <c r="BZ426" s="7" t="str">
        <f t="shared" si="359"/>
        <v/>
      </c>
      <c r="CA426" s="7" t="str">
        <f t="shared" si="360"/>
        <v/>
      </c>
      <c r="CB426" s="54"/>
      <c r="CC426" s="13"/>
      <c r="CD426" s="13"/>
      <c r="CE426" s="13"/>
      <c r="CF426" s="13"/>
      <c r="CG426" s="13"/>
      <c r="CH426" s="13"/>
      <c r="CI426" s="13"/>
      <c r="CJ426" s="13"/>
      <c r="CL426" s="21"/>
    </row>
    <row r="427" spans="2:90" ht="16.5" thickBot="1" x14ac:dyDescent="0.3">
      <c r="B427" s="114"/>
      <c r="C427" s="114"/>
      <c r="D427" s="115"/>
      <c r="E427" s="117" t="str">
        <f t="shared" si="309"/>
        <v/>
      </c>
      <c r="F427" s="118" t="str">
        <f t="shared" si="310"/>
        <v/>
      </c>
      <c r="G427" s="22"/>
      <c r="H427" s="5" t="str">
        <f t="shared" si="332"/>
        <v/>
      </c>
      <c r="I427" s="6" t="str">
        <f t="shared" si="333"/>
        <v/>
      </c>
      <c r="J427" s="6" t="str">
        <f t="shared" si="334"/>
        <v/>
      </c>
      <c r="K427" s="23"/>
      <c r="L427" s="3" t="str">
        <f t="shared" si="311"/>
        <v/>
      </c>
      <c r="M427" s="2">
        <f>IF(OR(K427="Rota",K427="Desliza"),(IF((MAX(N$36:N426))&gt;F$17,(MAX(N$36:N426)),F$17)),N426)</f>
        <v>0</v>
      </c>
      <c r="N427" s="42"/>
      <c r="O427" s="2" t="str">
        <f t="shared" si="312"/>
        <v/>
      </c>
      <c r="P427" s="3" t="str">
        <f t="shared" si="313"/>
        <v/>
      </c>
      <c r="Q427" s="24"/>
      <c r="R427" s="24"/>
      <c r="S427" s="24"/>
      <c r="T427" s="132" t="str">
        <f t="shared" si="325"/>
        <v/>
      </c>
      <c r="U427" s="25"/>
      <c r="V427" s="25"/>
      <c r="W427" s="24"/>
      <c r="X427" s="26"/>
      <c r="Y427" s="25"/>
      <c r="Z427" s="25"/>
      <c r="AA427" s="3" t="str">
        <f t="shared" si="314"/>
        <v/>
      </c>
      <c r="AB427" s="24"/>
      <c r="AC427" s="26"/>
      <c r="AD427" s="25"/>
      <c r="AE427" s="54"/>
      <c r="AF427" s="54"/>
      <c r="AG427" s="54"/>
      <c r="AH427" s="54"/>
      <c r="AI427" s="54"/>
      <c r="AJ427" s="54"/>
      <c r="AK427" s="25"/>
      <c r="AL427" s="54" t="str">
        <f t="shared" si="326"/>
        <v/>
      </c>
      <c r="AM427" s="200" t="str">
        <f t="shared" si="327"/>
        <v/>
      </c>
      <c r="AN427" s="201" t="str">
        <f t="shared" si="328"/>
        <v/>
      </c>
      <c r="AO427" s="200" t="str">
        <f t="shared" si="335"/>
        <v/>
      </c>
      <c r="AP427" s="200" t="str">
        <f t="shared" si="329"/>
        <v/>
      </c>
      <c r="AQ427" s="200" t="str">
        <f t="shared" si="330"/>
        <v/>
      </c>
      <c r="AR427" s="200" t="str">
        <f t="shared" si="336"/>
        <v/>
      </c>
      <c r="AS427" s="200" t="str">
        <f t="shared" si="337"/>
        <v/>
      </c>
      <c r="AT427" s="200" t="str">
        <f t="shared" si="338"/>
        <v/>
      </c>
      <c r="AU427" s="200" t="str">
        <f t="shared" si="339"/>
        <v/>
      </c>
      <c r="AV427" s="54"/>
      <c r="AW427" s="200" t="str">
        <f t="shared" si="340"/>
        <v/>
      </c>
      <c r="AX427" s="201" t="str">
        <f t="shared" si="341"/>
        <v/>
      </c>
      <c r="AY427" s="7" t="str">
        <f t="shared" si="342"/>
        <v/>
      </c>
      <c r="AZ427" s="7" t="str">
        <f t="shared" si="343"/>
        <v/>
      </c>
      <c r="BA427" s="7" t="str">
        <f t="shared" si="344"/>
        <v/>
      </c>
      <c r="BB427" s="7" t="str">
        <f t="shared" si="315"/>
        <v/>
      </c>
      <c r="BC427" s="7" t="str">
        <f t="shared" si="316"/>
        <v/>
      </c>
      <c r="BD427" s="7" t="str">
        <f t="shared" si="317"/>
        <v/>
      </c>
      <c r="BE427" s="7" t="str">
        <f t="shared" si="318"/>
        <v/>
      </c>
      <c r="BF427" s="7" t="str">
        <f t="shared" si="323"/>
        <v/>
      </c>
      <c r="BG427" s="7" t="str">
        <f t="shared" si="324"/>
        <v/>
      </c>
      <c r="BH427" s="7" t="str">
        <f t="shared" si="320"/>
        <v/>
      </c>
      <c r="BI427" s="7" t="str">
        <f t="shared" si="321"/>
        <v/>
      </c>
      <c r="BJ427" s="7" t="str">
        <f t="shared" si="322"/>
        <v/>
      </c>
      <c r="BK427" s="7" t="str">
        <f t="shared" si="345"/>
        <v/>
      </c>
      <c r="BL427" s="7" t="str">
        <f t="shared" si="346"/>
        <v/>
      </c>
      <c r="BM427" s="7" t="str">
        <f t="shared" si="347"/>
        <v/>
      </c>
      <c r="BN427" s="7" t="str">
        <f t="shared" si="348"/>
        <v/>
      </c>
      <c r="BO427" s="7" t="str">
        <f t="shared" si="349"/>
        <v/>
      </c>
      <c r="BP427" s="7" t="str">
        <f t="shared" si="350"/>
        <v/>
      </c>
      <c r="BQ427" s="7" t="str">
        <f t="shared" si="351"/>
        <v/>
      </c>
      <c r="BR427" s="7" t="str">
        <f t="shared" si="352"/>
        <v/>
      </c>
      <c r="BS427" s="7" t="str">
        <f t="shared" si="353"/>
        <v/>
      </c>
      <c r="BT427" s="7" t="str">
        <f t="shared" si="354"/>
        <v/>
      </c>
      <c r="BU427" s="7" t="str">
        <f t="shared" si="355"/>
        <v/>
      </c>
      <c r="BV427" s="7" t="str">
        <f t="shared" si="356"/>
        <v/>
      </c>
      <c r="BW427" s="7" t="str">
        <f t="shared" si="331"/>
        <v/>
      </c>
      <c r="BX427" s="7" t="str">
        <f t="shared" si="357"/>
        <v/>
      </c>
      <c r="BY427" s="7" t="str">
        <f t="shared" si="358"/>
        <v/>
      </c>
      <c r="BZ427" s="7" t="str">
        <f t="shared" si="359"/>
        <v/>
      </c>
      <c r="CA427" s="7" t="str">
        <f t="shared" si="360"/>
        <v/>
      </c>
      <c r="CB427" s="54"/>
      <c r="CC427" s="13"/>
      <c r="CD427" s="13"/>
      <c r="CE427" s="13"/>
      <c r="CF427" s="13"/>
      <c r="CG427" s="13"/>
      <c r="CH427" s="13"/>
      <c r="CI427" s="13"/>
      <c r="CJ427" s="13"/>
      <c r="CL427" s="21"/>
    </row>
    <row r="428" spans="2:90" ht="16.5" thickBot="1" x14ac:dyDescent="0.3">
      <c r="B428" s="114"/>
      <c r="C428" s="114"/>
      <c r="D428" s="115"/>
      <c r="E428" s="117" t="str">
        <f t="shared" ref="E428:E491" si="361">IF(K428="Comentario","",IF(K427="Comentario",IF(G426="","",IF(G426=0,E426+1,E426)),IF(G427="","",IF(G427=0,E427+1,E427))))</f>
        <v/>
      </c>
      <c r="F428" s="118" t="str">
        <f t="shared" ref="F428:F481" si="362">IF(K428="Comentario","",IF(K427="Comentario",IF(G426="","",G426),IF(G427="","",G427)))</f>
        <v/>
      </c>
      <c r="G428" s="22"/>
      <c r="H428" s="5" t="str">
        <f t="shared" si="332"/>
        <v/>
      </c>
      <c r="I428" s="6" t="str">
        <f t="shared" si="333"/>
        <v/>
      </c>
      <c r="J428" s="6" t="str">
        <f t="shared" si="334"/>
        <v/>
      </c>
      <c r="K428" s="23"/>
      <c r="L428" s="3" t="str">
        <f t="shared" ref="L428:L481" si="363">IF(K428="Circula",H428,"")</f>
        <v/>
      </c>
      <c r="M428" s="2">
        <f>IF(OR(K428="Rota",K428="Desliza"),(IF((MAX(N$36:N427))&gt;F$17,(MAX(N$36:N427)),F$17)),N427)</f>
        <v>0</v>
      </c>
      <c r="N428" s="42"/>
      <c r="O428" s="2" t="str">
        <f t="shared" ref="O428:O481" si="364">IF(OR(M428="",N428=""),"",N428-M428)</f>
        <v/>
      </c>
      <c r="P428" s="3" t="str">
        <f t="shared" ref="P428:P481" si="365">IF(OR(K428="Rota",K428="Desliza"),IF(OR(M428="",N428=""),"",IF(K428="Comentario","",IF(M428=N428,"",(O428/(H428))))),"")</f>
        <v/>
      </c>
      <c r="Q428" s="24"/>
      <c r="R428" s="24"/>
      <c r="S428" s="24"/>
      <c r="T428" s="132" t="str">
        <f t="shared" si="325"/>
        <v/>
      </c>
      <c r="U428" s="25"/>
      <c r="V428" s="25"/>
      <c r="W428" s="24"/>
      <c r="X428" s="26"/>
      <c r="Y428" s="25"/>
      <c r="Z428" s="25"/>
      <c r="AA428" s="3" t="str">
        <f t="shared" ref="AA428:AA481" si="366">IF(OR(Y428="",Z428=""),"",IF(Y428=Z428,"",ABS(Y428-Z428)))</f>
        <v/>
      </c>
      <c r="AB428" s="24"/>
      <c r="AC428" s="26"/>
      <c r="AD428" s="25"/>
      <c r="AE428" s="54"/>
      <c r="AF428" s="54"/>
      <c r="AG428" s="54"/>
      <c r="AH428" s="54"/>
      <c r="AI428" s="54"/>
      <c r="AJ428" s="54"/>
      <c r="AK428" s="25"/>
      <c r="AL428" s="54" t="str">
        <f t="shared" si="326"/>
        <v/>
      </c>
      <c r="AM428" s="200" t="str">
        <f t="shared" si="327"/>
        <v/>
      </c>
      <c r="AN428" s="201" t="str">
        <f t="shared" si="328"/>
        <v/>
      </c>
      <c r="AO428" s="200" t="str">
        <f t="shared" si="335"/>
        <v/>
      </c>
      <c r="AP428" s="200" t="str">
        <f t="shared" si="329"/>
        <v/>
      </c>
      <c r="AQ428" s="200" t="str">
        <f t="shared" si="330"/>
        <v/>
      </c>
      <c r="AR428" s="200" t="str">
        <f t="shared" si="336"/>
        <v/>
      </c>
      <c r="AS428" s="200" t="str">
        <f t="shared" si="337"/>
        <v/>
      </c>
      <c r="AT428" s="200" t="str">
        <f t="shared" si="338"/>
        <v/>
      </c>
      <c r="AU428" s="200" t="str">
        <f t="shared" si="339"/>
        <v/>
      </c>
      <c r="AV428" s="54"/>
      <c r="AW428" s="200" t="str">
        <f t="shared" si="340"/>
        <v/>
      </c>
      <c r="AX428" s="201" t="str">
        <f t="shared" si="341"/>
        <v/>
      </c>
      <c r="AY428" s="7" t="str">
        <f t="shared" si="342"/>
        <v/>
      </c>
      <c r="AZ428" s="7" t="str">
        <f t="shared" si="343"/>
        <v/>
      </c>
      <c r="BA428" s="7" t="str">
        <f t="shared" si="344"/>
        <v/>
      </c>
      <c r="BB428" s="7" t="str">
        <f t="shared" si="315"/>
        <v/>
      </c>
      <c r="BC428" s="7" t="str">
        <f t="shared" si="316"/>
        <v/>
      </c>
      <c r="BD428" s="7" t="str">
        <f t="shared" si="317"/>
        <v/>
      </c>
      <c r="BE428" s="7" t="str">
        <f t="shared" si="318"/>
        <v/>
      </c>
      <c r="BF428" s="7" t="str">
        <f t="shared" si="323"/>
        <v/>
      </c>
      <c r="BG428" s="7" t="str">
        <f t="shared" si="324"/>
        <v/>
      </c>
      <c r="BH428" s="7" t="str">
        <f t="shared" si="320"/>
        <v/>
      </c>
      <c r="BI428" s="7" t="str">
        <f t="shared" si="321"/>
        <v/>
      </c>
      <c r="BJ428" s="7" t="str">
        <f t="shared" si="322"/>
        <v/>
      </c>
      <c r="BK428" s="7" t="str">
        <f t="shared" si="345"/>
        <v/>
      </c>
      <c r="BL428" s="7" t="str">
        <f t="shared" si="346"/>
        <v/>
      </c>
      <c r="BM428" s="7" t="str">
        <f t="shared" si="347"/>
        <v/>
      </c>
      <c r="BN428" s="7" t="str">
        <f t="shared" si="348"/>
        <v/>
      </c>
      <c r="BO428" s="7" t="str">
        <f t="shared" si="349"/>
        <v/>
      </c>
      <c r="BP428" s="7" t="str">
        <f t="shared" si="350"/>
        <v/>
      </c>
      <c r="BQ428" s="7" t="str">
        <f t="shared" si="351"/>
        <v/>
      </c>
      <c r="BR428" s="7" t="str">
        <f t="shared" si="352"/>
        <v/>
      </c>
      <c r="BS428" s="7" t="str">
        <f t="shared" si="353"/>
        <v/>
      </c>
      <c r="BT428" s="7" t="str">
        <f t="shared" si="354"/>
        <v/>
      </c>
      <c r="BU428" s="7" t="str">
        <f t="shared" si="355"/>
        <v/>
      </c>
      <c r="BV428" s="7" t="str">
        <f t="shared" si="356"/>
        <v/>
      </c>
      <c r="BW428" s="7" t="str">
        <f t="shared" si="331"/>
        <v/>
      </c>
      <c r="BX428" s="7" t="str">
        <f t="shared" si="357"/>
        <v/>
      </c>
      <c r="BY428" s="7" t="str">
        <f t="shared" si="358"/>
        <v/>
      </c>
      <c r="BZ428" s="7" t="str">
        <f t="shared" si="359"/>
        <v/>
      </c>
      <c r="CA428" s="7" t="str">
        <f t="shared" si="360"/>
        <v/>
      </c>
      <c r="CB428" s="54"/>
      <c r="CC428" s="13"/>
      <c r="CD428" s="13"/>
      <c r="CE428" s="13"/>
      <c r="CF428" s="13"/>
      <c r="CG428" s="13"/>
      <c r="CH428" s="13"/>
      <c r="CI428" s="13"/>
      <c r="CJ428" s="13"/>
      <c r="CL428" s="21"/>
    </row>
    <row r="429" spans="2:90" ht="16.5" thickBot="1" x14ac:dyDescent="0.3">
      <c r="B429" s="114"/>
      <c r="C429" s="114"/>
      <c r="D429" s="115"/>
      <c r="E429" s="117" t="str">
        <f t="shared" si="361"/>
        <v/>
      </c>
      <c r="F429" s="118" t="str">
        <f t="shared" si="362"/>
        <v/>
      </c>
      <c r="G429" s="22"/>
      <c r="H429" s="5" t="str">
        <f t="shared" si="332"/>
        <v/>
      </c>
      <c r="I429" s="6" t="str">
        <f t="shared" si="333"/>
        <v/>
      </c>
      <c r="J429" s="6" t="str">
        <f t="shared" si="334"/>
        <v/>
      </c>
      <c r="K429" s="23"/>
      <c r="L429" s="3" t="str">
        <f t="shared" si="363"/>
        <v/>
      </c>
      <c r="M429" s="2">
        <f>IF(OR(K429="Rota",K429="Desliza"),(IF((MAX(N$36:N428))&gt;F$17,(MAX(N$36:N428)),F$17)),N428)</f>
        <v>0</v>
      </c>
      <c r="N429" s="42"/>
      <c r="O429" s="2" t="str">
        <f t="shared" si="364"/>
        <v/>
      </c>
      <c r="P429" s="3" t="str">
        <f t="shared" si="365"/>
        <v/>
      </c>
      <c r="Q429" s="24"/>
      <c r="R429" s="24"/>
      <c r="S429" s="24"/>
      <c r="T429" s="132" t="str">
        <f t="shared" si="325"/>
        <v/>
      </c>
      <c r="U429" s="25"/>
      <c r="V429" s="25"/>
      <c r="W429" s="24"/>
      <c r="X429" s="26"/>
      <c r="Y429" s="25"/>
      <c r="Z429" s="25"/>
      <c r="AA429" s="3" t="str">
        <f t="shared" si="366"/>
        <v/>
      </c>
      <c r="AB429" s="24"/>
      <c r="AC429" s="26"/>
      <c r="AD429" s="25"/>
      <c r="AE429" s="54"/>
      <c r="AF429" s="54"/>
      <c r="AG429" s="54"/>
      <c r="AH429" s="54"/>
      <c r="AI429" s="54"/>
      <c r="AJ429" s="54"/>
      <c r="AK429" s="25"/>
      <c r="AL429" s="54" t="str">
        <f t="shared" si="326"/>
        <v/>
      </c>
      <c r="AM429" s="200" t="str">
        <f t="shared" si="327"/>
        <v/>
      </c>
      <c r="AN429" s="201" t="str">
        <f t="shared" si="328"/>
        <v/>
      </c>
      <c r="AO429" s="200" t="str">
        <f t="shared" si="335"/>
        <v/>
      </c>
      <c r="AP429" s="200" t="str">
        <f t="shared" si="329"/>
        <v/>
      </c>
      <c r="AQ429" s="200" t="str">
        <f t="shared" si="330"/>
        <v/>
      </c>
      <c r="AR429" s="200" t="str">
        <f t="shared" si="336"/>
        <v/>
      </c>
      <c r="AS429" s="200" t="str">
        <f t="shared" si="337"/>
        <v/>
      </c>
      <c r="AT429" s="200" t="str">
        <f t="shared" si="338"/>
        <v/>
      </c>
      <c r="AU429" s="200" t="str">
        <f t="shared" si="339"/>
        <v/>
      </c>
      <c r="AV429" s="54"/>
      <c r="AW429" s="200" t="str">
        <f t="shared" si="340"/>
        <v/>
      </c>
      <c r="AX429" s="201" t="str">
        <f t="shared" si="341"/>
        <v/>
      </c>
      <c r="AY429" s="7" t="str">
        <f t="shared" si="342"/>
        <v/>
      </c>
      <c r="AZ429" s="7" t="str">
        <f t="shared" si="343"/>
        <v/>
      </c>
      <c r="BA429" s="7" t="str">
        <f t="shared" si="344"/>
        <v/>
      </c>
      <c r="BB429" s="7" t="str">
        <f t="shared" ref="BB429:BB492" si="367">IF(AND(O429&gt;0,AF429="Día",K429="Rota"),O429,"")</f>
        <v/>
      </c>
      <c r="BC429" s="7" t="str">
        <f t="shared" ref="BC429:BC492" si="368">IF(AND(O429&gt;0,AF429="Noche",K429="Rota"),O429,"")</f>
        <v/>
      </c>
      <c r="BD429" s="7" t="str">
        <f t="shared" ref="BD429:BD492" si="369">IF(AND(O429&gt;0,AF429="Día",K429="Desliza"),O429,"")</f>
        <v/>
      </c>
      <c r="BE429" s="7" t="str">
        <f t="shared" ref="BE429:BE492" si="370">IF(AND(O429&gt;0,AF429="Noche",K429="Desliza"),O429,"")</f>
        <v/>
      </c>
      <c r="BF429" s="7" t="str">
        <f t="shared" si="323"/>
        <v/>
      </c>
      <c r="BG429" s="7" t="str">
        <f t="shared" si="324"/>
        <v/>
      </c>
      <c r="BH429" s="7" t="str">
        <f t="shared" si="320"/>
        <v/>
      </c>
      <c r="BI429" s="7" t="str">
        <f t="shared" si="321"/>
        <v/>
      </c>
      <c r="BJ429" s="7" t="str">
        <f t="shared" si="322"/>
        <v/>
      </c>
      <c r="BK429" s="7" t="str">
        <f t="shared" si="345"/>
        <v/>
      </c>
      <c r="BL429" s="7" t="str">
        <f t="shared" si="346"/>
        <v/>
      </c>
      <c r="BM429" s="7" t="str">
        <f t="shared" si="347"/>
        <v/>
      </c>
      <c r="BN429" s="7" t="str">
        <f t="shared" si="348"/>
        <v/>
      </c>
      <c r="BO429" s="7" t="str">
        <f t="shared" si="349"/>
        <v/>
      </c>
      <c r="BP429" s="7" t="str">
        <f t="shared" si="350"/>
        <v/>
      </c>
      <c r="BQ429" s="7" t="str">
        <f t="shared" si="351"/>
        <v/>
      </c>
      <c r="BR429" s="7" t="str">
        <f t="shared" si="352"/>
        <v/>
      </c>
      <c r="BS429" s="7" t="str">
        <f t="shared" si="353"/>
        <v/>
      </c>
      <c r="BT429" s="7" t="str">
        <f t="shared" si="354"/>
        <v/>
      </c>
      <c r="BU429" s="7" t="str">
        <f t="shared" si="355"/>
        <v/>
      </c>
      <c r="BV429" s="7" t="str">
        <f t="shared" si="356"/>
        <v/>
      </c>
      <c r="BW429" s="7" t="str">
        <f t="shared" si="331"/>
        <v/>
      </c>
      <c r="BX429" s="7" t="str">
        <f t="shared" si="357"/>
        <v/>
      </c>
      <c r="BY429" s="7" t="str">
        <f t="shared" si="358"/>
        <v/>
      </c>
      <c r="BZ429" s="7" t="str">
        <f t="shared" si="359"/>
        <v/>
      </c>
      <c r="CA429" s="7" t="str">
        <f t="shared" si="360"/>
        <v/>
      </c>
      <c r="CB429" s="54"/>
      <c r="CC429" s="13"/>
      <c r="CD429" s="13"/>
      <c r="CE429" s="13"/>
      <c r="CF429" s="13"/>
      <c r="CG429" s="13"/>
      <c r="CH429" s="13"/>
      <c r="CI429" s="13"/>
      <c r="CJ429" s="13"/>
      <c r="CL429" s="21"/>
    </row>
    <row r="430" spans="2:90" ht="16.5" thickBot="1" x14ac:dyDescent="0.3">
      <c r="B430" s="114"/>
      <c r="C430" s="114"/>
      <c r="D430" s="115"/>
      <c r="E430" s="117" t="str">
        <f t="shared" si="361"/>
        <v/>
      </c>
      <c r="F430" s="118" t="str">
        <f t="shared" si="362"/>
        <v/>
      </c>
      <c r="G430" s="22"/>
      <c r="H430" s="5" t="str">
        <f t="shared" si="332"/>
        <v/>
      </c>
      <c r="I430" s="6" t="str">
        <f t="shared" si="333"/>
        <v/>
      </c>
      <c r="J430" s="6" t="str">
        <f t="shared" si="334"/>
        <v/>
      </c>
      <c r="K430" s="23"/>
      <c r="L430" s="3" t="str">
        <f t="shared" si="363"/>
        <v/>
      </c>
      <c r="M430" s="2">
        <f>IF(OR(K430="Rota",K430="Desliza"),(IF((MAX(N$36:N429))&gt;F$17,(MAX(N$36:N429)),F$17)),N429)</f>
        <v>0</v>
      </c>
      <c r="N430" s="42"/>
      <c r="O430" s="2" t="str">
        <f t="shared" si="364"/>
        <v/>
      </c>
      <c r="P430" s="3" t="str">
        <f t="shared" si="365"/>
        <v/>
      </c>
      <c r="Q430" s="24"/>
      <c r="R430" s="24"/>
      <c r="S430" s="24"/>
      <c r="T430" s="132" t="str">
        <f t="shared" si="325"/>
        <v/>
      </c>
      <c r="U430" s="25"/>
      <c r="V430" s="25"/>
      <c r="W430" s="24"/>
      <c r="X430" s="26"/>
      <c r="Y430" s="25"/>
      <c r="Z430" s="25"/>
      <c r="AA430" s="3" t="str">
        <f t="shared" si="366"/>
        <v/>
      </c>
      <c r="AB430" s="24"/>
      <c r="AC430" s="26"/>
      <c r="AD430" s="25"/>
      <c r="AE430" s="54"/>
      <c r="AF430" s="54"/>
      <c r="AG430" s="54"/>
      <c r="AH430" s="54"/>
      <c r="AI430" s="54"/>
      <c r="AJ430" s="54"/>
      <c r="AK430" s="25"/>
      <c r="AL430" s="54" t="str">
        <f t="shared" si="326"/>
        <v/>
      </c>
      <c r="AM430" s="200" t="str">
        <f t="shared" si="327"/>
        <v/>
      </c>
      <c r="AN430" s="201" t="str">
        <f t="shared" si="328"/>
        <v/>
      </c>
      <c r="AO430" s="200" t="str">
        <f t="shared" si="335"/>
        <v/>
      </c>
      <c r="AP430" s="200" t="str">
        <f t="shared" si="329"/>
        <v/>
      </c>
      <c r="AQ430" s="200" t="str">
        <f t="shared" si="330"/>
        <v/>
      </c>
      <c r="AR430" s="200" t="str">
        <f t="shared" si="336"/>
        <v/>
      </c>
      <c r="AS430" s="200" t="str">
        <f t="shared" si="337"/>
        <v/>
      </c>
      <c r="AT430" s="200" t="str">
        <f t="shared" si="338"/>
        <v/>
      </c>
      <c r="AU430" s="200" t="str">
        <f t="shared" si="339"/>
        <v/>
      </c>
      <c r="AV430" s="54"/>
      <c r="AW430" s="200" t="str">
        <f t="shared" si="340"/>
        <v/>
      </c>
      <c r="AX430" s="201" t="str">
        <f t="shared" si="341"/>
        <v/>
      </c>
      <c r="AY430" s="7" t="str">
        <f t="shared" si="342"/>
        <v/>
      </c>
      <c r="AZ430" s="7" t="str">
        <f t="shared" si="343"/>
        <v/>
      </c>
      <c r="BA430" s="7" t="str">
        <f t="shared" si="344"/>
        <v/>
      </c>
      <c r="BB430" s="7" t="str">
        <f t="shared" si="367"/>
        <v/>
      </c>
      <c r="BC430" s="7" t="str">
        <f t="shared" si="368"/>
        <v/>
      </c>
      <c r="BD430" s="7" t="str">
        <f t="shared" si="369"/>
        <v/>
      </c>
      <c r="BE430" s="7" t="str">
        <f t="shared" si="370"/>
        <v/>
      </c>
      <c r="BF430" s="7" t="str">
        <f t="shared" si="323"/>
        <v/>
      </c>
      <c r="BG430" s="7" t="str">
        <f t="shared" si="324"/>
        <v/>
      </c>
      <c r="BH430" s="7" t="str">
        <f t="shared" ref="BH430:BH493" si="371">IF(AND(AO430&gt;0,AF430="Día",K430="RIH CSG"),AO430,"")</f>
        <v/>
      </c>
      <c r="BI430" s="7" t="str">
        <f t="shared" ref="BI430:BI493" si="372">IF(AND(AO430&gt;0,AF430="Noche",K430="RIH CSG"),AO430,"")</f>
        <v/>
      </c>
      <c r="BJ430" s="7" t="str">
        <f t="shared" ref="BJ430:BJ493" si="373">IF(AND(AO430&gt;0,AF430="Día",K430="RIH OH"),AO430,"")</f>
        <v/>
      </c>
      <c r="BK430" s="7" t="str">
        <f t="shared" si="345"/>
        <v/>
      </c>
      <c r="BL430" s="7" t="str">
        <f t="shared" si="346"/>
        <v/>
      </c>
      <c r="BM430" s="7" t="str">
        <f t="shared" si="347"/>
        <v/>
      </c>
      <c r="BN430" s="7" t="str">
        <f t="shared" si="348"/>
        <v/>
      </c>
      <c r="BO430" s="7" t="str">
        <f t="shared" si="349"/>
        <v/>
      </c>
      <c r="BP430" s="7" t="str">
        <f t="shared" si="350"/>
        <v/>
      </c>
      <c r="BQ430" s="7" t="str">
        <f t="shared" si="351"/>
        <v/>
      </c>
      <c r="BR430" s="7" t="str">
        <f t="shared" si="352"/>
        <v/>
      </c>
      <c r="BS430" s="7" t="str">
        <f t="shared" si="353"/>
        <v/>
      </c>
      <c r="BT430" s="7" t="str">
        <f t="shared" si="354"/>
        <v/>
      </c>
      <c r="BU430" s="7" t="str">
        <f t="shared" si="355"/>
        <v/>
      </c>
      <c r="BV430" s="7" t="str">
        <f t="shared" si="356"/>
        <v/>
      </c>
      <c r="BW430" s="7" t="str">
        <f t="shared" si="331"/>
        <v/>
      </c>
      <c r="BX430" s="7" t="str">
        <f t="shared" si="357"/>
        <v/>
      </c>
      <c r="BY430" s="7" t="str">
        <f t="shared" si="358"/>
        <v/>
      </c>
      <c r="BZ430" s="7" t="str">
        <f t="shared" si="359"/>
        <v/>
      </c>
      <c r="CA430" s="7" t="str">
        <f t="shared" si="360"/>
        <v/>
      </c>
      <c r="CB430" s="54"/>
      <c r="CC430" s="13"/>
      <c r="CD430" s="13"/>
      <c r="CE430" s="13"/>
      <c r="CF430" s="13"/>
      <c r="CG430" s="13"/>
      <c r="CH430" s="13"/>
      <c r="CI430" s="13"/>
      <c r="CJ430" s="13"/>
      <c r="CL430" s="21"/>
    </row>
    <row r="431" spans="2:90" ht="16.5" thickBot="1" x14ac:dyDescent="0.3">
      <c r="B431" s="114"/>
      <c r="C431" s="114"/>
      <c r="D431" s="115"/>
      <c r="E431" s="117" t="str">
        <f t="shared" si="361"/>
        <v/>
      </c>
      <c r="F431" s="118" t="str">
        <f t="shared" si="362"/>
        <v/>
      </c>
      <c r="G431" s="22"/>
      <c r="H431" s="5" t="str">
        <f t="shared" si="332"/>
        <v/>
      </c>
      <c r="I431" s="6" t="str">
        <f t="shared" si="333"/>
        <v/>
      </c>
      <c r="J431" s="6" t="str">
        <f t="shared" si="334"/>
        <v/>
      </c>
      <c r="K431" s="23"/>
      <c r="L431" s="3" t="str">
        <f t="shared" si="363"/>
        <v/>
      </c>
      <c r="M431" s="2">
        <f>IF(OR(K431="Rota",K431="Desliza"),(IF((MAX(N$36:N430))&gt;F$17,(MAX(N$36:N430)),F$17)),N430)</f>
        <v>0</v>
      </c>
      <c r="N431" s="42"/>
      <c r="O431" s="2" t="str">
        <f t="shared" si="364"/>
        <v/>
      </c>
      <c r="P431" s="3" t="str">
        <f t="shared" si="365"/>
        <v/>
      </c>
      <c r="Q431" s="24"/>
      <c r="R431" s="24"/>
      <c r="S431" s="24"/>
      <c r="T431" s="132" t="str">
        <f t="shared" si="325"/>
        <v/>
      </c>
      <c r="U431" s="25"/>
      <c r="V431" s="25"/>
      <c r="W431" s="24"/>
      <c r="X431" s="26"/>
      <c r="Y431" s="25"/>
      <c r="Z431" s="25"/>
      <c r="AA431" s="3" t="str">
        <f t="shared" si="366"/>
        <v/>
      </c>
      <c r="AB431" s="24"/>
      <c r="AC431" s="26"/>
      <c r="AD431" s="25"/>
      <c r="AE431" s="54"/>
      <c r="AF431" s="54"/>
      <c r="AG431" s="54"/>
      <c r="AH431" s="54"/>
      <c r="AI431" s="54"/>
      <c r="AJ431" s="54"/>
      <c r="AK431" s="25"/>
      <c r="AL431" s="54" t="str">
        <f t="shared" si="326"/>
        <v/>
      </c>
      <c r="AM431" s="200" t="str">
        <f t="shared" si="327"/>
        <v/>
      </c>
      <c r="AN431" s="201" t="str">
        <f t="shared" si="328"/>
        <v/>
      </c>
      <c r="AO431" s="200" t="str">
        <f t="shared" si="335"/>
        <v/>
      </c>
      <c r="AP431" s="200" t="str">
        <f t="shared" si="329"/>
        <v/>
      </c>
      <c r="AQ431" s="200" t="str">
        <f t="shared" si="330"/>
        <v/>
      </c>
      <c r="AR431" s="200" t="str">
        <f t="shared" si="336"/>
        <v/>
      </c>
      <c r="AS431" s="200" t="str">
        <f t="shared" si="337"/>
        <v/>
      </c>
      <c r="AT431" s="200" t="str">
        <f t="shared" si="338"/>
        <v/>
      </c>
      <c r="AU431" s="200" t="str">
        <f t="shared" si="339"/>
        <v/>
      </c>
      <c r="AV431" s="54"/>
      <c r="AW431" s="200" t="str">
        <f t="shared" si="340"/>
        <v/>
      </c>
      <c r="AX431" s="201" t="str">
        <f t="shared" si="341"/>
        <v/>
      </c>
      <c r="AY431" s="7" t="str">
        <f t="shared" si="342"/>
        <v/>
      </c>
      <c r="AZ431" s="7" t="str">
        <f t="shared" si="343"/>
        <v/>
      </c>
      <c r="BA431" s="7" t="str">
        <f t="shared" si="344"/>
        <v/>
      </c>
      <c r="BB431" s="7" t="str">
        <f t="shared" si="367"/>
        <v/>
      </c>
      <c r="BC431" s="7" t="str">
        <f t="shared" si="368"/>
        <v/>
      </c>
      <c r="BD431" s="7" t="str">
        <f t="shared" si="369"/>
        <v/>
      </c>
      <c r="BE431" s="7" t="str">
        <f t="shared" si="370"/>
        <v/>
      </c>
      <c r="BF431" s="7" t="str">
        <f t="shared" si="323"/>
        <v/>
      </c>
      <c r="BG431" s="7" t="str">
        <f t="shared" si="324"/>
        <v/>
      </c>
      <c r="BH431" s="7" t="str">
        <f t="shared" si="371"/>
        <v/>
      </c>
      <c r="BI431" s="7" t="str">
        <f t="shared" si="372"/>
        <v/>
      </c>
      <c r="BJ431" s="7" t="str">
        <f t="shared" si="373"/>
        <v/>
      </c>
      <c r="BK431" s="7" t="str">
        <f t="shared" si="345"/>
        <v/>
      </c>
      <c r="BL431" s="7" t="str">
        <f t="shared" si="346"/>
        <v/>
      </c>
      <c r="BM431" s="7" t="str">
        <f t="shared" si="347"/>
        <v/>
      </c>
      <c r="BN431" s="7" t="str">
        <f t="shared" si="348"/>
        <v/>
      </c>
      <c r="BO431" s="7" t="str">
        <f t="shared" si="349"/>
        <v/>
      </c>
      <c r="BP431" s="7" t="str">
        <f t="shared" si="350"/>
        <v/>
      </c>
      <c r="BQ431" s="7" t="str">
        <f t="shared" si="351"/>
        <v/>
      </c>
      <c r="BR431" s="7" t="str">
        <f t="shared" si="352"/>
        <v/>
      </c>
      <c r="BS431" s="7" t="str">
        <f t="shared" si="353"/>
        <v/>
      </c>
      <c r="BT431" s="7" t="str">
        <f t="shared" si="354"/>
        <v/>
      </c>
      <c r="BU431" s="7" t="str">
        <f t="shared" si="355"/>
        <v/>
      </c>
      <c r="BV431" s="7" t="str">
        <f t="shared" si="356"/>
        <v/>
      </c>
      <c r="BW431" s="7" t="str">
        <f t="shared" si="331"/>
        <v/>
      </c>
      <c r="BX431" s="7" t="str">
        <f t="shared" si="357"/>
        <v/>
      </c>
      <c r="BY431" s="7" t="str">
        <f t="shared" si="358"/>
        <v/>
      </c>
      <c r="BZ431" s="7" t="str">
        <f t="shared" si="359"/>
        <v/>
      </c>
      <c r="CA431" s="7" t="str">
        <f t="shared" si="360"/>
        <v/>
      </c>
      <c r="CB431" s="54"/>
      <c r="CC431" s="13"/>
      <c r="CD431" s="13"/>
      <c r="CE431" s="13"/>
      <c r="CF431" s="13"/>
      <c r="CG431" s="13"/>
      <c r="CH431" s="13"/>
      <c r="CI431" s="13"/>
      <c r="CJ431" s="13"/>
      <c r="CL431" s="21"/>
    </row>
    <row r="432" spans="2:90" ht="16.5" thickBot="1" x14ac:dyDescent="0.3">
      <c r="B432" s="114"/>
      <c r="C432" s="114"/>
      <c r="D432" s="115"/>
      <c r="E432" s="117" t="str">
        <f t="shared" si="361"/>
        <v/>
      </c>
      <c r="F432" s="118" t="str">
        <f t="shared" si="362"/>
        <v/>
      </c>
      <c r="G432" s="22"/>
      <c r="H432" s="5" t="str">
        <f t="shared" si="332"/>
        <v/>
      </c>
      <c r="I432" s="6" t="str">
        <f t="shared" si="333"/>
        <v/>
      </c>
      <c r="J432" s="6" t="str">
        <f t="shared" si="334"/>
        <v/>
      </c>
      <c r="K432" s="23"/>
      <c r="L432" s="3" t="str">
        <f t="shared" si="363"/>
        <v/>
      </c>
      <c r="M432" s="2">
        <f>IF(OR(K432="Rota",K432="Desliza"),(IF((MAX(N$36:N431))&gt;F$17,(MAX(N$36:N431)),F$17)),N431)</f>
        <v>0</v>
      </c>
      <c r="N432" s="42"/>
      <c r="O432" s="2" t="str">
        <f t="shared" si="364"/>
        <v/>
      </c>
      <c r="P432" s="3" t="str">
        <f t="shared" si="365"/>
        <v/>
      </c>
      <c r="Q432" s="24"/>
      <c r="R432" s="24"/>
      <c r="S432" s="24"/>
      <c r="T432" s="132" t="str">
        <f t="shared" si="325"/>
        <v/>
      </c>
      <c r="U432" s="25"/>
      <c r="V432" s="25"/>
      <c r="W432" s="24"/>
      <c r="X432" s="26"/>
      <c r="Y432" s="25"/>
      <c r="Z432" s="25"/>
      <c r="AA432" s="3" t="str">
        <f t="shared" si="366"/>
        <v/>
      </c>
      <c r="AB432" s="24"/>
      <c r="AC432" s="26"/>
      <c r="AD432" s="25"/>
      <c r="AE432" s="54"/>
      <c r="AF432" s="54"/>
      <c r="AG432" s="54"/>
      <c r="AH432" s="54"/>
      <c r="AI432" s="54"/>
      <c r="AJ432" s="54"/>
      <c r="AK432" s="25"/>
      <c r="AL432" s="54" t="str">
        <f t="shared" si="326"/>
        <v/>
      </c>
      <c r="AM432" s="200" t="str">
        <f t="shared" si="327"/>
        <v/>
      </c>
      <c r="AN432" s="201" t="str">
        <f t="shared" si="328"/>
        <v/>
      </c>
      <c r="AO432" s="200" t="str">
        <f t="shared" si="335"/>
        <v/>
      </c>
      <c r="AP432" s="200" t="str">
        <f t="shared" si="329"/>
        <v/>
      </c>
      <c r="AQ432" s="200" t="str">
        <f t="shared" si="330"/>
        <v/>
      </c>
      <c r="AR432" s="200" t="str">
        <f t="shared" si="336"/>
        <v/>
      </c>
      <c r="AS432" s="200" t="str">
        <f t="shared" si="337"/>
        <v/>
      </c>
      <c r="AT432" s="200" t="str">
        <f t="shared" si="338"/>
        <v/>
      </c>
      <c r="AU432" s="200" t="str">
        <f t="shared" si="339"/>
        <v/>
      </c>
      <c r="AV432" s="54"/>
      <c r="AW432" s="200" t="str">
        <f t="shared" si="340"/>
        <v/>
      </c>
      <c r="AX432" s="201" t="str">
        <f t="shared" si="341"/>
        <v/>
      </c>
      <c r="AY432" s="7" t="str">
        <f t="shared" si="342"/>
        <v/>
      </c>
      <c r="AZ432" s="7" t="str">
        <f t="shared" si="343"/>
        <v/>
      </c>
      <c r="BA432" s="7" t="str">
        <f t="shared" si="344"/>
        <v/>
      </c>
      <c r="BB432" s="7" t="str">
        <f t="shared" si="367"/>
        <v/>
      </c>
      <c r="BC432" s="7" t="str">
        <f t="shared" si="368"/>
        <v/>
      </c>
      <c r="BD432" s="7" t="str">
        <f t="shared" si="369"/>
        <v/>
      </c>
      <c r="BE432" s="7" t="str">
        <f t="shared" si="370"/>
        <v/>
      </c>
      <c r="BF432" s="7" t="str">
        <f t="shared" si="323"/>
        <v/>
      </c>
      <c r="BG432" s="7" t="str">
        <f t="shared" si="324"/>
        <v/>
      </c>
      <c r="BH432" s="7" t="str">
        <f t="shared" si="371"/>
        <v/>
      </c>
      <c r="BI432" s="7" t="str">
        <f t="shared" si="372"/>
        <v/>
      </c>
      <c r="BJ432" s="7" t="str">
        <f t="shared" si="373"/>
        <v/>
      </c>
      <c r="BK432" s="7" t="str">
        <f t="shared" si="345"/>
        <v/>
      </c>
      <c r="BL432" s="7" t="str">
        <f t="shared" si="346"/>
        <v/>
      </c>
      <c r="BM432" s="7" t="str">
        <f t="shared" si="347"/>
        <v/>
      </c>
      <c r="BN432" s="7" t="str">
        <f t="shared" si="348"/>
        <v/>
      </c>
      <c r="BO432" s="7" t="str">
        <f t="shared" si="349"/>
        <v/>
      </c>
      <c r="BP432" s="7" t="str">
        <f t="shared" si="350"/>
        <v/>
      </c>
      <c r="BQ432" s="7" t="str">
        <f t="shared" si="351"/>
        <v/>
      </c>
      <c r="BR432" s="7" t="str">
        <f t="shared" si="352"/>
        <v/>
      </c>
      <c r="BS432" s="7" t="str">
        <f t="shared" si="353"/>
        <v/>
      </c>
      <c r="BT432" s="7" t="str">
        <f t="shared" si="354"/>
        <v/>
      </c>
      <c r="BU432" s="7" t="str">
        <f t="shared" si="355"/>
        <v/>
      </c>
      <c r="BV432" s="7" t="str">
        <f t="shared" si="356"/>
        <v/>
      </c>
      <c r="BW432" s="7" t="str">
        <f t="shared" si="331"/>
        <v/>
      </c>
      <c r="BX432" s="7" t="str">
        <f t="shared" si="357"/>
        <v/>
      </c>
      <c r="BY432" s="7" t="str">
        <f t="shared" si="358"/>
        <v/>
      </c>
      <c r="BZ432" s="7" t="str">
        <f t="shared" si="359"/>
        <v/>
      </c>
      <c r="CA432" s="7" t="str">
        <f t="shared" si="360"/>
        <v/>
      </c>
      <c r="CB432" s="54"/>
      <c r="CC432" s="13"/>
      <c r="CD432" s="13"/>
      <c r="CE432" s="13"/>
      <c r="CF432" s="13"/>
      <c r="CG432" s="13"/>
      <c r="CH432" s="13"/>
      <c r="CI432" s="13"/>
      <c r="CJ432" s="13"/>
      <c r="CL432" s="21"/>
    </row>
    <row r="433" spans="2:90" ht="16.5" thickBot="1" x14ac:dyDescent="0.3">
      <c r="B433" s="114"/>
      <c r="C433" s="114"/>
      <c r="D433" s="115"/>
      <c r="E433" s="117" t="str">
        <f t="shared" si="361"/>
        <v/>
      </c>
      <c r="F433" s="118" t="str">
        <f t="shared" si="362"/>
        <v/>
      </c>
      <c r="G433" s="22"/>
      <c r="H433" s="5" t="str">
        <f t="shared" si="332"/>
        <v/>
      </c>
      <c r="I433" s="6" t="str">
        <f t="shared" si="333"/>
        <v/>
      </c>
      <c r="J433" s="6" t="str">
        <f t="shared" si="334"/>
        <v/>
      </c>
      <c r="K433" s="23"/>
      <c r="L433" s="3" t="str">
        <f t="shared" si="363"/>
        <v/>
      </c>
      <c r="M433" s="2">
        <f>IF(OR(K433="Rota",K433="Desliza"),(IF((MAX(N$36:N432))&gt;F$17,(MAX(N$36:N432)),F$17)),N432)</f>
        <v>0</v>
      </c>
      <c r="N433" s="42"/>
      <c r="O433" s="2" t="str">
        <f t="shared" si="364"/>
        <v/>
      </c>
      <c r="P433" s="3" t="str">
        <f t="shared" si="365"/>
        <v/>
      </c>
      <c r="Q433" s="24"/>
      <c r="R433" s="24"/>
      <c r="S433" s="24"/>
      <c r="T433" s="132" t="str">
        <f t="shared" si="325"/>
        <v/>
      </c>
      <c r="U433" s="25"/>
      <c r="V433" s="25"/>
      <c r="W433" s="24"/>
      <c r="X433" s="26"/>
      <c r="Y433" s="25"/>
      <c r="Z433" s="25"/>
      <c r="AA433" s="3" t="str">
        <f t="shared" si="366"/>
        <v/>
      </c>
      <c r="AB433" s="24"/>
      <c r="AC433" s="26"/>
      <c r="AD433" s="25"/>
      <c r="AE433" s="54"/>
      <c r="AF433" s="54"/>
      <c r="AG433" s="54"/>
      <c r="AH433" s="54"/>
      <c r="AI433" s="54"/>
      <c r="AJ433" s="54"/>
      <c r="AK433" s="25"/>
      <c r="AL433" s="54" t="str">
        <f t="shared" si="326"/>
        <v/>
      </c>
      <c r="AM433" s="200" t="str">
        <f t="shared" si="327"/>
        <v/>
      </c>
      <c r="AN433" s="201" t="str">
        <f t="shared" si="328"/>
        <v/>
      </c>
      <c r="AO433" s="200" t="str">
        <f t="shared" si="335"/>
        <v/>
      </c>
      <c r="AP433" s="200" t="str">
        <f t="shared" si="329"/>
        <v/>
      </c>
      <c r="AQ433" s="200" t="str">
        <f t="shared" si="330"/>
        <v/>
      </c>
      <c r="AR433" s="200" t="str">
        <f t="shared" si="336"/>
        <v/>
      </c>
      <c r="AS433" s="200" t="str">
        <f t="shared" si="337"/>
        <v/>
      </c>
      <c r="AT433" s="200" t="str">
        <f t="shared" si="338"/>
        <v/>
      </c>
      <c r="AU433" s="200" t="str">
        <f t="shared" si="339"/>
        <v/>
      </c>
      <c r="AV433" s="54"/>
      <c r="AW433" s="200" t="str">
        <f t="shared" si="340"/>
        <v/>
      </c>
      <c r="AX433" s="201" t="str">
        <f t="shared" si="341"/>
        <v/>
      </c>
      <c r="AY433" s="7" t="str">
        <f t="shared" si="342"/>
        <v/>
      </c>
      <c r="AZ433" s="7" t="str">
        <f t="shared" si="343"/>
        <v/>
      </c>
      <c r="BA433" s="7" t="str">
        <f t="shared" si="344"/>
        <v/>
      </c>
      <c r="BB433" s="7" t="str">
        <f t="shared" si="367"/>
        <v/>
      </c>
      <c r="BC433" s="7" t="str">
        <f t="shared" si="368"/>
        <v/>
      </c>
      <c r="BD433" s="7" t="str">
        <f t="shared" si="369"/>
        <v/>
      </c>
      <c r="BE433" s="7" t="str">
        <f t="shared" si="370"/>
        <v/>
      </c>
      <c r="BF433" s="7" t="str">
        <f t="shared" si="323"/>
        <v/>
      </c>
      <c r="BG433" s="7" t="str">
        <f t="shared" si="324"/>
        <v/>
      </c>
      <c r="BH433" s="7" t="str">
        <f t="shared" si="371"/>
        <v/>
      </c>
      <c r="BI433" s="7" t="str">
        <f t="shared" si="372"/>
        <v/>
      </c>
      <c r="BJ433" s="7" t="str">
        <f t="shared" si="373"/>
        <v/>
      </c>
      <c r="BK433" s="7" t="str">
        <f t="shared" si="345"/>
        <v/>
      </c>
      <c r="BL433" s="7" t="str">
        <f t="shared" si="346"/>
        <v/>
      </c>
      <c r="BM433" s="7" t="str">
        <f t="shared" si="347"/>
        <v/>
      </c>
      <c r="BN433" s="7" t="str">
        <f t="shared" si="348"/>
        <v/>
      </c>
      <c r="BO433" s="7" t="str">
        <f t="shared" si="349"/>
        <v/>
      </c>
      <c r="BP433" s="7" t="str">
        <f t="shared" si="350"/>
        <v/>
      </c>
      <c r="BQ433" s="7" t="str">
        <f t="shared" si="351"/>
        <v/>
      </c>
      <c r="BR433" s="7" t="str">
        <f t="shared" si="352"/>
        <v/>
      </c>
      <c r="BS433" s="7" t="str">
        <f t="shared" si="353"/>
        <v/>
      </c>
      <c r="BT433" s="7" t="str">
        <f t="shared" si="354"/>
        <v/>
      </c>
      <c r="BU433" s="7" t="str">
        <f t="shared" si="355"/>
        <v/>
      </c>
      <c r="BV433" s="7" t="str">
        <f t="shared" si="356"/>
        <v/>
      </c>
      <c r="BW433" s="7" t="str">
        <f t="shared" si="331"/>
        <v/>
      </c>
      <c r="BX433" s="7" t="str">
        <f t="shared" si="357"/>
        <v/>
      </c>
      <c r="BY433" s="7" t="str">
        <f t="shared" si="358"/>
        <v/>
      </c>
      <c r="BZ433" s="7" t="str">
        <f t="shared" si="359"/>
        <v/>
      </c>
      <c r="CA433" s="7" t="str">
        <f t="shared" si="360"/>
        <v/>
      </c>
      <c r="CB433" s="54"/>
      <c r="CC433" s="13"/>
      <c r="CD433" s="13"/>
      <c r="CE433" s="13"/>
      <c r="CF433" s="13"/>
      <c r="CG433" s="13"/>
      <c r="CH433" s="13"/>
      <c r="CI433" s="13"/>
      <c r="CJ433" s="13"/>
      <c r="CL433" s="21"/>
    </row>
    <row r="434" spans="2:90" ht="16.5" thickBot="1" x14ac:dyDescent="0.3">
      <c r="B434" s="114"/>
      <c r="C434" s="114"/>
      <c r="D434" s="115"/>
      <c r="E434" s="117" t="str">
        <f t="shared" si="361"/>
        <v/>
      </c>
      <c r="F434" s="118" t="str">
        <f t="shared" si="362"/>
        <v/>
      </c>
      <c r="G434" s="22"/>
      <c r="H434" s="5" t="str">
        <f t="shared" si="332"/>
        <v/>
      </c>
      <c r="I434" s="6" t="str">
        <f t="shared" si="333"/>
        <v/>
      </c>
      <c r="J434" s="6" t="str">
        <f t="shared" si="334"/>
        <v/>
      </c>
      <c r="K434" s="23"/>
      <c r="L434" s="3" t="str">
        <f t="shared" si="363"/>
        <v/>
      </c>
      <c r="M434" s="2">
        <f>IF(OR(K434="Rota",K434="Desliza"),(IF((MAX(N$36:N433))&gt;F$17,(MAX(N$36:N433)),F$17)),N433)</f>
        <v>0</v>
      </c>
      <c r="N434" s="42"/>
      <c r="O434" s="2" t="str">
        <f t="shared" si="364"/>
        <v/>
      </c>
      <c r="P434" s="3" t="str">
        <f t="shared" si="365"/>
        <v/>
      </c>
      <c r="Q434" s="24"/>
      <c r="R434" s="24"/>
      <c r="S434" s="24"/>
      <c r="T434" s="132" t="str">
        <f t="shared" si="325"/>
        <v/>
      </c>
      <c r="U434" s="25"/>
      <c r="V434" s="25"/>
      <c r="W434" s="24"/>
      <c r="X434" s="26"/>
      <c r="Y434" s="25"/>
      <c r="Z434" s="25"/>
      <c r="AA434" s="3" t="str">
        <f t="shared" si="366"/>
        <v/>
      </c>
      <c r="AB434" s="24"/>
      <c r="AC434" s="26"/>
      <c r="AD434" s="25"/>
      <c r="AE434" s="54"/>
      <c r="AF434" s="54"/>
      <c r="AG434" s="54"/>
      <c r="AH434" s="54"/>
      <c r="AI434" s="54"/>
      <c r="AJ434" s="54"/>
      <c r="AK434" s="25"/>
      <c r="AL434" s="54" t="str">
        <f t="shared" si="326"/>
        <v/>
      </c>
      <c r="AM434" s="200" t="str">
        <f t="shared" si="327"/>
        <v/>
      </c>
      <c r="AN434" s="201" t="str">
        <f t="shared" si="328"/>
        <v/>
      </c>
      <c r="AO434" s="200" t="str">
        <f t="shared" si="335"/>
        <v/>
      </c>
      <c r="AP434" s="200" t="str">
        <f t="shared" si="329"/>
        <v/>
      </c>
      <c r="AQ434" s="200" t="str">
        <f t="shared" si="330"/>
        <v/>
      </c>
      <c r="AR434" s="200" t="str">
        <f t="shared" si="336"/>
        <v/>
      </c>
      <c r="AS434" s="200" t="str">
        <f t="shared" si="337"/>
        <v/>
      </c>
      <c r="AT434" s="200" t="str">
        <f t="shared" si="338"/>
        <v/>
      </c>
      <c r="AU434" s="200" t="str">
        <f t="shared" si="339"/>
        <v/>
      </c>
      <c r="AV434" s="54"/>
      <c r="AW434" s="200" t="str">
        <f t="shared" si="340"/>
        <v/>
      </c>
      <c r="AX434" s="201" t="str">
        <f t="shared" si="341"/>
        <v/>
      </c>
      <c r="AY434" s="7" t="str">
        <f t="shared" si="342"/>
        <v/>
      </c>
      <c r="AZ434" s="7" t="str">
        <f t="shared" si="343"/>
        <v/>
      </c>
      <c r="BA434" s="7" t="str">
        <f t="shared" si="344"/>
        <v/>
      </c>
      <c r="BB434" s="7" t="str">
        <f t="shared" si="367"/>
        <v/>
      </c>
      <c r="BC434" s="7" t="str">
        <f t="shared" si="368"/>
        <v/>
      </c>
      <c r="BD434" s="7" t="str">
        <f t="shared" si="369"/>
        <v/>
      </c>
      <c r="BE434" s="7" t="str">
        <f t="shared" si="370"/>
        <v/>
      </c>
      <c r="BF434" s="7" t="str">
        <f t="shared" si="323"/>
        <v/>
      </c>
      <c r="BG434" s="7" t="str">
        <f t="shared" si="324"/>
        <v/>
      </c>
      <c r="BH434" s="7" t="str">
        <f t="shared" si="371"/>
        <v/>
      </c>
      <c r="BI434" s="7" t="str">
        <f t="shared" si="372"/>
        <v/>
      </c>
      <c r="BJ434" s="7" t="str">
        <f t="shared" si="373"/>
        <v/>
      </c>
      <c r="BK434" s="7" t="str">
        <f t="shared" si="345"/>
        <v/>
      </c>
      <c r="BL434" s="7" t="str">
        <f t="shared" si="346"/>
        <v/>
      </c>
      <c r="BM434" s="7" t="str">
        <f t="shared" si="347"/>
        <v/>
      </c>
      <c r="BN434" s="7" t="str">
        <f t="shared" si="348"/>
        <v/>
      </c>
      <c r="BO434" s="7" t="str">
        <f t="shared" si="349"/>
        <v/>
      </c>
      <c r="BP434" s="7" t="str">
        <f t="shared" si="350"/>
        <v/>
      </c>
      <c r="BQ434" s="7" t="str">
        <f t="shared" si="351"/>
        <v/>
      </c>
      <c r="BR434" s="7" t="str">
        <f t="shared" si="352"/>
        <v/>
      </c>
      <c r="BS434" s="7" t="str">
        <f t="shared" si="353"/>
        <v/>
      </c>
      <c r="BT434" s="7" t="str">
        <f t="shared" si="354"/>
        <v/>
      </c>
      <c r="BU434" s="7" t="str">
        <f t="shared" si="355"/>
        <v/>
      </c>
      <c r="BV434" s="7" t="str">
        <f t="shared" si="356"/>
        <v/>
      </c>
      <c r="BW434" s="7" t="str">
        <f t="shared" si="331"/>
        <v/>
      </c>
      <c r="BX434" s="7" t="str">
        <f t="shared" si="357"/>
        <v/>
      </c>
      <c r="BY434" s="7" t="str">
        <f t="shared" si="358"/>
        <v/>
      </c>
      <c r="BZ434" s="7" t="str">
        <f t="shared" si="359"/>
        <v/>
      </c>
      <c r="CA434" s="7" t="str">
        <f t="shared" si="360"/>
        <v/>
      </c>
      <c r="CB434" s="54"/>
      <c r="CC434" s="13"/>
      <c r="CD434" s="13"/>
      <c r="CE434" s="13"/>
      <c r="CF434" s="13"/>
      <c r="CG434" s="13"/>
      <c r="CH434" s="13"/>
      <c r="CI434" s="13"/>
      <c r="CJ434" s="13"/>
      <c r="CL434" s="21"/>
    </row>
    <row r="435" spans="2:90" ht="16.5" thickBot="1" x14ac:dyDescent="0.3">
      <c r="B435" s="114"/>
      <c r="C435" s="114"/>
      <c r="D435" s="115"/>
      <c r="E435" s="117" t="str">
        <f t="shared" si="361"/>
        <v/>
      </c>
      <c r="F435" s="118" t="str">
        <f t="shared" si="362"/>
        <v/>
      </c>
      <c r="G435" s="22"/>
      <c r="H435" s="5" t="str">
        <f t="shared" si="332"/>
        <v/>
      </c>
      <c r="I435" s="6" t="str">
        <f t="shared" si="333"/>
        <v/>
      </c>
      <c r="J435" s="6" t="str">
        <f t="shared" si="334"/>
        <v/>
      </c>
      <c r="K435" s="23"/>
      <c r="L435" s="3" t="str">
        <f t="shared" si="363"/>
        <v/>
      </c>
      <c r="M435" s="2">
        <f>IF(OR(K435="Rota",K435="Desliza"),(IF((MAX(N$36:N434))&gt;F$17,(MAX(N$36:N434)),F$17)),N434)</f>
        <v>0</v>
      </c>
      <c r="N435" s="42"/>
      <c r="O435" s="2" t="str">
        <f t="shared" si="364"/>
        <v/>
      </c>
      <c r="P435" s="3" t="str">
        <f t="shared" si="365"/>
        <v/>
      </c>
      <c r="Q435" s="24"/>
      <c r="R435" s="24"/>
      <c r="S435" s="24"/>
      <c r="T435" s="132" t="str">
        <f t="shared" si="325"/>
        <v/>
      </c>
      <c r="U435" s="25"/>
      <c r="V435" s="25"/>
      <c r="W435" s="24"/>
      <c r="X435" s="26"/>
      <c r="Y435" s="25"/>
      <c r="Z435" s="25"/>
      <c r="AA435" s="3" t="str">
        <f t="shared" si="366"/>
        <v/>
      </c>
      <c r="AB435" s="24"/>
      <c r="AC435" s="26"/>
      <c r="AD435" s="25"/>
      <c r="AE435" s="54"/>
      <c r="AF435" s="54"/>
      <c r="AG435" s="54"/>
      <c r="AH435" s="54"/>
      <c r="AI435" s="54"/>
      <c r="AJ435" s="54"/>
      <c r="AK435" s="25"/>
      <c r="AL435" s="54" t="str">
        <f t="shared" si="326"/>
        <v/>
      </c>
      <c r="AM435" s="200" t="str">
        <f t="shared" si="327"/>
        <v/>
      </c>
      <c r="AN435" s="201" t="str">
        <f t="shared" si="328"/>
        <v/>
      </c>
      <c r="AO435" s="200" t="str">
        <f t="shared" si="335"/>
        <v/>
      </c>
      <c r="AP435" s="200" t="str">
        <f t="shared" si="329"/>
        <v/>
      </c>
      <c r="AQ435" s="200" t="str">
        <f t="shared" si="330"/>
        <v/>
      </c>
      <c r="AR435" s="200" t="str">
        <f t="shared" si="336"/>
        <v/>
      </c>
      <c r="AS435" s="200" t="str">
        <f t="shared" si="337"/>
        <v/>
      </c>
      <c r="AT435" s="200" t="str">
        <f t="shared" si="338"/>
        <v/>
      </c>
      <c r="AU435" s="200" t="str">
        <f t="shared" si="339"/>
        <v/>
      </c>
      <c r="AV435" s="54"/>
      <c r="AW435" s="200" t="str">
        <f t="shared" si="340"/>
        <v/>
      </c>
      <c r="AX435" s="201" t="str">
        <f t="shared" si="341"/>
        <v/>
      </c>
      <c r="AY435" s="7" t="str">
        <f t="shared" si="342"/>
        <v/>
      </c>
      <c r="AZ435" s="7" t="str">
        <f t="shared" si="343"/>
        <v/>
      </c>
      <c r="BA435" s="7" t="str">
        <f t="shared" si="344"/>
        <v/>
      </c>
      <c r="BB435" s="7" t="str">
        <f t="shared" si="367"/>
        <v/>
      </c>
      <c r="BC435" s="7" t="str">
        <f t="shared" si="368"/>
        <v/>
      </c>
      <c r="BD435" s="7" t="str">
        <f t="shared" si="369"/>
        <v/>
      </c>
      <c r="BE435" s="7" t="str">
        <f t="shared" si="370"/>
        <v/>
      </c>
      <c r="BF435" s="7" t="str">
        <f t="shared" si="323"/>
        <v/>
      </c>
      <c r="BG435" s="7" t="str">
        <f t="shared" si="324"/>
        <v/>
      </c>
      <c r="BH435" s="7" t="str">
        <f t="shared" si="371"/>
        <v/>
      </c>
      <c r="BI435" s="7" t="str">
        <f t="shared" si="372"/>
        <v/>
      </c>
      <c r="BJ435" s="7" t="str">
        <f t="shared" si="373"/>
        <v/>
      </c>
      <c r="BK435" s="7" t="str">
        <f t="shared" si="345"/>
        <v/>
      </c>
      <c r="BL435" s="7" t="str">
        <f t="shared" si="346"/>
        <v/>
      </c>
      <c r="BM435" s="7" t="str">
        <f t="shared" si="347"/>
        <v/>
      </c>
      <c r="BN435" s="7" t="str">
        <f t="shared" si="348"/>
        <v/>
      </c>
      <c r="BO435" s="7" t="str">
        <f t="shared" si="349"/>
        <v/>
      </c>
      <c r="BP435" s="7" t="str">
        <f t="shared" si="350"/>
        <v/>
      </c>
      <c r="BQ435" s="7" t="str">
        <f t="shared" si="351"/>
        <v/>
      </c>
      <c r="BR435" s="7" t="str">
        <f t="shared" si="352"/>
        <v/>
      </c>
      <c r="BS435" s="7" t="str">
        <f t="shared" si="353"/>
        <v/>
      </c>
      <c r="BT435" s="7" t="str">
        <f t="shared" si="354"/>
        <v/>
      </c>
      <c r="BU435" s="7" t="str">
        <f t="shared" si="355"/>
        <v/>
      </c>
      <c r="BV435" s="7" t="str">
        <f t="shared" si="356"/>
        <v/>
      </c>
      <c r="BW435" s="7" t="str">
        <f t="shared" si="331"/>
        <v/>
      </c>
      <c r="BX435" s="7" t="str">
        <f t="shared" si="357"/>
        <v/>
      </c>
      <c r="BY435" s="7" t="str">
        <f t="shared" si="358"/>
        <v/>
      </c>
      <c r="BZ435" s="7" t="str">
        <f t="shared" si="359"/>
        <v/>
      </c>
      <c r="CA435" s="7" t="str">
        <f t="shared" si="360"/>
        <v/>
      </c>
      <c r="CB435" s="54"/>
      <c r="CC435" s="13"/>
      <c r="CD435" s="13"/>
      <c r="CE435" s="13"/>
      <c r="CF435" s="13"/>
      <c r="CG435" s="13"/>
      <c r="CH435" s="13"/>
      <c r="CI435" s="13"/>
      <c r="CJ435" s="13"/>
      <c r="CL435" s="21"/>
    </row>
    <row r="436" spans="2:90" ht="16.5" thickBot="1" x14ac:dyDescent="0.3">
      <c r="B436" s="114"/>
      <c r="C436" s="114"/>
      <c r="D436" s="115"/>
      <c r="E436" s="117" t="str">
        <f t="shared" si="361"/>
        <v/>
      </c>
      <c r="F436" s="118" t="str">
        <f t="shared" si="362"/>
        <v/>
      </c>
      <c r="G436" s="22"/>
      <c r="H436" s="5" t="str">
        <f t="shared" si="332"/>
        <v/>
      </c>
      <c r="I436" s="6" t="str">
        <f t="shared" si="333"/>
        <v/>
      </c>
      <c r="J436" s="6" t="str">
        <f t="shared" si="334"/>
        <v/>
      </c>
      <c r="K436" s="23"/>
      <c r="L436" s="3" t="str">
        <f t="shared" si="363"/>
        <v/>
      </c>
      <c r="M436" s="2">
        <f>IF(OR(K436="Rota",K436="Desliza"),(IF((MAX(N$36:N435))&gt;F$17,(MAX(N$36:N435)),F$17)),N435)</f>
        <v>0</v>
      </c>
      <c r="N436" s="42"/>
      <c r="O436" s="2" t="str">
        <f t="shared" si="364"/>
        <v/>
      </c>
      <c r="P436" s="3" t="str">
        <f t="shared" si="365"/>
        <v/>
      </c>
      <c r="Q436" s="24"/>
      <c r="R436" s="24"/>
      <c r="S436" s="24"/>
      <c r="T436" s="132" t="str">
        <f t="shared" si="325"/>
        <v/>
      </c>
      <c r="U436" s="25"/>
      <c r="V436" s="25"/>
      <c r="W436" s="24"/>
      <c r="X436" s="26"/>
      <c r="Y436" s="25"/>
      <c r="Z436" s="25"/>
      <c r="AA436" s="3" t="str">
        <f t="shared" si="366"/>
        <v/>
      </c>
      <c r="AB436" s="24"/>
      <c r="AC436" s="26"/>
      <c r="AD436" s="25"/>
      <c r="AE436" s="54"/>
      <c r="AF436" s="54"/>
      <c r="AG436" s="54"/>
      <c r="AH436" s="54"/>
      <c r="AI436" s="54"/>
      <c r="AJ436" s="54"/>
      <c r="AK436" s="25"/>
      <c r="AL436" s="54" t="str">
        <f t="shared" si="326"/>
        <v/>
      </c>
      <c r="AM436" s="200" t="str">
        <f t="shared" si="327"/>
        <v/>
      </c>
      <c r="AN436" s="201" t="str">
        <f t="shared" si="328"/>
        <v/>
      </c>
      <c r="AO436" s="200" t="str">
        <f t="shared" si="335"/>
        <v/>
      </c>
      <c r="AP436" s="200" t="str">
        <f t="shared" si="329"/>
        <v/>
      </c>
      <c r="AQ436" s="200" t="str">
        <f t="shared" si="330"/>
        <v/>
      </c>
      <c r="AR436" s="200" t="str">
        <f t="shared" si="336"/>
        <v/>
      </c>
      <c r="AS436" s="200" t="str">
        <f t="shared" si="337"/>
        <v/>
      </c>
      <c r="AT436" s="200" t="str">
        <f t="shared" si="338"/>
        <v/>
      </c>
      <c r="AU436" s="200" t="str">
        <f t="shared" si="339"/>
        <v/>
      </c>
      <c r="AV436" s="54"/>
      <c r="AW436" s="200" t="str">
        <f t="shared" si="340"/>
        <v/>
      </c>
      <c r="AX436" s="201" t="str">
        <f t="shared" si="341"/>
        <v/>
      </c>
      <c r="AY436" s="7" t="str">
        <f t="shared" si="342"/>
        <v/>
      </c>
      <c r="AZ436" s="7" t="str">
        <f t="shared" si="343"/>
        <v/>
      </c>
      <c r="BA436" s="7" t="str">
        <f t="shared" si="344"/>
        <v/>
      </c>
      <c r="BB436" s="7" t="str">
        <f t="shared" si="367"/>
        <v/>
      </c>
      <c r="BC436" s="7" t="str">
        <f t="shared" si="368"/>
        <v/>
      </c>
      <c r="BD436" s="7" t="str">
        <f t="shared" si="369"/>
        <v/>
      </c>
      <c r="BE436" s="7" t="str">
        <f t="shared" si="370"/>
        <v/>
      </c>
      <c r="BF436" s="7" t="str">
        <f t="shared" si="323"/>
        <v/>
      </c>
      <c r="BG436" s="7" t="str">
        <f t="shared" si="324"/>
        <v/>
      </c>
      <c r="BH436" s="7" t="str">
        <f t="shared" si="371"/>
        <v/>
      </c>
      <c r="BI436" s="7" t="str">
        <f t="shared" si="372"/>
        <v/>
      </c>
      <c r="BJ436" s="7" t="str">
        <f t="shared" si="373"/>
        <v/>
      </c>
      <c r="BK436" s="7" t="str">
        <f t="shared" si="345"/>
        <v/>
      </c>
      <c r="BL436" s="7" t="str">
        <f t="shared" si="346"/>
        <v/>
      </c>
      <c r="BM436" s="7" t="str">
        <f t="shared" si="347"/>
        <v/>
      </c>
      <c r="BN436" s="7" t="str">
        <f t="shared" si="348"/>
        <v/>
      </c>
      <c r="BO436" s="7" t="str">
        <f t="shared" si="349"/>
        <v/>
      </c>
      <c r="BP436" s="7" t="str">
        <f t="shared" si="350"/>
        <v/>
      </c>
      <c r="BQ436" s="7" t="str">
        <f t="shared" si="351"/>
        <v/>
      </c>
      <c r="BR436" s="7" t="str">
        <f t="shared" si="352"/>
        <v/>
      </c>
      <c r="BS436" s="7" t="str">
        <f t="shared" si="353"/>
        <v/>
      </c>
      <c r="BT436" s="7" t="str">
        <f t="shared" si="354"/>
        <v/>
      </c>
      <c r="BU436" s="7" t="str">
        <f t="shared" si="355"/>
        <v/>
      </c>
      <c r="BV436" s="7" t="str">
        <f t="shared" si="356"/>
        <v/>
      </c>
      <c r="BW436" s="7" t="str">
        <f t="shared" si="331"/>
        <v/>
      </c>
      <c r="BX436" s="7" t="str">
        <f t="shared" si="357"/>
        <v/>
      </c>
      <c r="BY436" s="7" t="str">
        <f t="shared" si="358"/>
        <v/>
      </c>
      <c r="BZ436" s="7" t="str">
        <f t="shared" si="359"/>
        <v/>
      </c>
      <c r="CA436" s="7" t="str">
        <f t="shared" si="360"/>
        <v/>
      </c>
      <c r="CB436" s="54"/>
      <c r="CC436" s="13"/>
      <c r="CD436" s="13"/>
      <c r="CE436" s="13"/>
      <c r="CF436" s="13"/>
      <c r="CG436" s="13"/>
      <c r="CH436" s="13"/>
      <c r="CI436" s="13"/>
      <c r="CJ436" s="13"/>
      <c r="CL436" s="21"/>
    </row>
    <row r="437" spans="2:90" ht="16.5" thickBot="1" x14ac:dyDescent="0.3">
      <c r="B437" s="114"/>
      <c r="C437" s="114"/>
      <c r="D437" s="115"/>
      <c r="E437" s="117" t="str">
        <f t="shared" si="361"/>
        <v/>
      </c>
      <c r="F437" s="118" t="str">
        <f t="shared" si="362"/>
        <v/>
      </c>
      <c r="G437" s="22"/>
      <c r="H437" s="5" t="str">
        <f t="shared" si="332"/>
        <v/>
      </c>
      <c r="I437" s="6" t="str">
        <f t="shared" si="333"/>
        <v/>
      </c>
      <c r="J437" s="6" t="str">
        <f t="shared" si="334"/>
        <v/>
      </c>
      <c r="K437" s="23"/>
      <c r="L437" s="3" t="str">
        <f t="shared" si="363"/>
        <v/>
      </c>
      <c r="M437" s="2">
        <f>IF(OR(K437="Rota",K437="Desliza"),(IF((MAX(N$36:N436))&gt;F$17,(MAX(N$36:N436)),F$17)),N436)</f>
        <v>0</v>
      </c>
      <c r="N437" s="42"/>
      <c r="O437" s="2" t="str">
        <f t="shared" si="364"/>
        <v/>
      </c>
      <c r="P437" s="3" t="str">
        <f t="shared" si="365"/>
        <v/>
      </c>
      <c r="Q437" s="24"/>
      <c r="R437" s="24"/>
      <c r="S437" s="24"/>
      <c r="T437" s="132" t="str">
        <f t="shared" si="325"/>
        <v/>
      </c>
      <c r="U437" s="25"/>
      <c r="V437" s="25"/>
      <c r="W437" s="24"/>
      <c r="X437" s="26"/>
      <c r="Y437" s="25"/>
      <c r="Z437" s="25"/>
      <c r="AA437" s="3" t="str">
        <f t="shared" si="366"/>
        <v/>
      </c>
      <c r="AB437" s="24"/>
      <c r="AC437" s="26"/>
      <c r="AD437" s="25"/>
      <c r="AE437" s="54"/>
      <c r="AF437" s="54"/>
      <c r="AG437" s="54"/>
      <c r="AH437" s="54"/>
      <c r="AI437" s="54"/>
      <c r="AJ437" s="54"/>
      <c r="AK437" s="25"/>
      <c r="AL437" s="54" t="str">
        <f t="shared" si="326"/>
        <v/>
      </c>
      <c r="AM437" s="200" t="str">
        <f t="shared" si="327"/>
        <v/>
      </c>
      <c r="AN437" s="201" t="str">
        <f t="shared" si="328"/>
        <v/>
      </c>
      <c r="AO437" s="200" t="str">
        <f t="shared" si="335"/>
        <v/>
      </c>
      <c r="AP437" s="200" t="str">
        <f t="shared" si="329"/>
        <v/>
      </c>
      <c r="AQ437" s="200" t="str">
        <f t="shared" si="330"/>
        <v/>
      </c>
      <c r="AR437" s="200" t="str">
        <f t="shared" si="336"/>
        <v/>
      </c>
      <c r="AS437" s="200" t="str">
        <f t="shared" si="337"/>
        <v/>
      </c>
      <c r="AT437" s="200" t="str">
        <f t="shared" si="338"/>
        <v/>
      </c>
      <c r="AU437" s="200" t="str">
        <f t="shared" si="339"/>
        <v/>
      </c>
      <c r="AV437" s="54"/>
      <c r="AW437" s="200" t="str">
        <f t="shared" si="340"/>
        <v/>
      </c>
      <c r="AX437" s="201" t="str">
        <f t="shared" si="341"/>
        <v/>
      </c>
      <c r="AY437" s="7" t="str">
        <f t="shared" si="342"/>
        <v/>
      </c>
      <c r="AZ437" s="7" t="str">
        <f t="shared" si="343"/>
        <v/>
      </c>
      <c r="BA437" s="7" t="str">
        <f t="shared" si="344"/>
        <v/>
      </c>
      <c r="BB437" s="7" t="str">
        <f t="shared" si="367"/>
        <v/>
      </c>
      <c r="BC437" s="7" t="str">
        <f t="shared" si="368"/>
        <v/>
      </c>
      <c r="BD437" s="7" t="str">
        <f t="shared" si="369"/>
        <v/>
      </c>
      <c r="BE437" s="7" t="str">
        <f t="shared" si="370"/>
        <v/>
      </c>
      <c r="BF437" s="7" t="str">
        <f t="shared" si="323"/>
        <v/>
      </c>
      <c r="BG437" s="7" t="str">
        <f t="shared" si="324"/>
        <v/>
      </c>
      <c r="BH437" s="7" t="str">
        <f t="shared" si="371"/>
        <v/>
      </c>
      <c r="BI437" s="7" t="str">
        <f t="shared" si="372"/>
        <v/>
      </c>
      <c r="BJ437" s="7" t="str">
        <f t="shared" si="373"/>
        <v/>
      </c>
      <c r="BK437" s="7" t="str">
        <f t="shared" si="345"/>
        <v/>
      </c>
      <c r="BL437" s="7" t="str">
        <f t="shared" si="346"/>
        <v/>
      </c>
      <c r="BM437" s="7" t="str">
        <f t="shared" si="347"/>
        <v/>
      </c>
      <c r="BN437" s="7" t="str">
        <f t="shared" si="348"/>
        <v/>
      </c>
      <c r="BO437" s="7" t="str">
        <f t="shared" si="349"/>
        <v/>
      </c>
      <c r="BP437" s="7" t="str">
        <f t="shared" si="350"/>
        <v/>
      </c>
      <c r="BQ437" s="7" t="str">
        <f t="shared" si="351"/>
        <v/>
      </c>
      <c r="BR437" s="7" t="str">
        <f t="shared" si="352"/>
        <v/>
      </c>
      <c r="BS437" s="7" t="str">
        <f t="shared" si="353"/>
        <v/>
      </c>
      <c r="BT437" s="7" t="str">
        <f t="shared" si="354"/>
        <v/>
      </c>
      <c r="BU437" s="7" t="str">
        <f t="shared" si="355"/>
        <v/>
      </c>
      <c r="BV437" s="7" t="str">
        <f t="shared" si="356"/>
        <v/>
      </c>
      <c r="BW437" s="7" t="str">
        <f t="shared" si="331"/>
        <v/>
      </c>
      <c r="BX437" s="7" t="str">
        <f t="shared" si="357"/>
        <v/>
      </c>
      <c r="BY437" s="7" t="str">
        <f t="shared" si="358"/>
        <v/>
      </c>
      <c r="BZ437" s="7" t="str">
        <f t="shared" si="359"/>
        <v/>
      </c>
      <c r="CA437" s="7" t="str">
        <f t="shared" si="360"/>
        <v/>
      </c>
      <c r="CB437" s="54"/>
      <c r="CC437" s="13"/>
      <c r="CD437" s="13"/>
      <c r="CE437" s="13"/>
      <c r="CF437" s="13"/>
      <c r="CG437" s="13"/>
      <c r="CH437" s="13"/>
      <c r="CI437" s="13"/>
      <c r="CJ437" s="13"/>
      <c r="CL437" s="21"/>
    </row>
    <row r="438" spans="2:90" ht="16.5" thickBot="1" x14ac:dyDescent="0.3">
      <c r="B438" s="114"/>
      <c r="C438" s="114"/>
      <c r="D438" s="115"/>
      <c r="E438" s="117" t="str">
        <f t="shared" si="361"/>
        <v/>
      </c>
      <c r="F438" s="118" t="str">
        <f t="shared" si="362"/>
        <v/>
      </c>
      <c r="G438" s="22"/>
      <c r="H438" s="5" t="str">
        <f t="shared" si="332"/>
        <v/>
      </c>
      <c r="I438" s="6" t="str">
        <f t="shared" si="333"/>
        <v/>
      </c>
      <c r="J438" s="6" t="str">
        <f t="shared" si="334"/>
        <v/>
      </c>
      <c r="K438" s="23"/>
      <c r="L438" s="3" t="str">
        <f t="shared" si="363"/>
        <v/>
      </c>
      <c r="M438" s="2">
        <f>IF(OR(K438="Rota",K438="Desliza"),(IF((MAX(N$36:N437))&gt;F$17,(MAX(N$36:N437)),F$17)),N437)</f>
        <v>0</v>
      </c>
      <c r="N438" s="42"/>
      <c r="O438" s="2" t="str">
        <f t="shared" si="364"/>
        <v/>
      </c>
      <c r="P438" s="3" t="str">
        <f t="shared" si="365"/>
        <v/>
      </c>
      <c r="Q438" s="24"/>
      <c r="R438" s="24"/>
      <c r="S438" s="24"/>
      <c r="T438" s="132" t="str">
        <f t="shared" si="325"/>
        <v/>
      </c>
      <c r="U438" s="25"/>
      <c r="V438" s="25"/>
      <c r="W438" s="24"/>
      <c r="X438" s="26"/>
      <c r="Y438" s="25"/>
      <c r="Z438" s="25"/>
      <c r="AA438" s="3" t="str">
        <f t="shared" si="366"/>
        <v/>
      </c>
      <c r="AB438" s="24"/>
      <c r="AC438" s="26"/>
      <c r="AD438" s="25"/>
      <c r="AE438" s="54"/>
      <c r="AF438" s="54"/>
      <c r="AG438" s="54"/>
      <c r="AH438" s="54"/>
      <c r="AI438" s="54"/>
      <c r="AJ438" s="54"/>
      <c r="AK438" s="25"/>
      <c r="AL438" s="54" t="str">
        <f t="shared" si="326"/>
        <v/>
      </c>
      <c r="AM438" s="200" t="str">
        <f t="shared" si="327"/>
        <v/>
      </c>
      <c r="AN438" s="201" t="str">
        <f t="shared" si="328"/>
        <v/>
      </c>
      <c r="AO438" s="200" t="str">
        <f t="shared" si="335"/>
        <v/>
      </c>
      <c r="AP438" s="200" t="str">
        <f t="shared" si="329"/>
        <v/>
      </c>
      <c r="AQ438" s="200" t="str">
        <f t="shared" si="330"/>
        <v/>
      </c>
      <c r="AR438" s="200" t="str">
        <f t="shared" si="336"/>
        <v/>
      </c>
      <c r="AS438" s="200" t="str">
        <f t="shared" si="337"/>
        <v/>
      </c>
      <c r="AT438" s="200" t="str">
        <f t="shared" si="338"/>
        <v/>
      </c>
      <c r="AU438" s="200" t="str">
        <f t="shared" si="339"/>
        <v/>
      </c>
      <c r="AV438" s="54"/>
      <c r="AW438" s="200" t="str">
        <f t="shared" si="340"/>
        <v/>
      </c>
      <c r="AX438" s="201" t="str">
        <f t="shared" si="341"/>
        <v/>
      </c>
      <c r="AY438" s="7" t="str">
        <f t="shared" si="342"/>
        <v/>
      </c>
      <c r="AZ438" s="7" t="str">
        <f t="shared" si="343"/>
        <v/>
      </c>
      <c r="BA438" s="7" t="str">
        <f t="shared" si="344"/>
        <v/>
      </c>
      <c r="BB438" s="7" t="str">
        <f t="shared" si="367"/>
        <v/>
      </c>
      <c r="BC438" s="7" t="str">
        <f t="shared" si="368"/>
        <v/>
      </c>
      <c r="BD438" s="7" t="str">
        <f t="shared" si="369"/>
        <v/>
      </c>
      <c r="BE438" s="7" t="str">
        <f t="shared" si="370"/>
        <v/>
      </c>
      <c r="BF438" s="7" t="str">
        <f t="shared" si="323"/>
        <v/>
      </c>
      <c r="BG438" s="7" t="str">
        <f t="shared" si="324"/>
        <v/>
      </c>
      <c r="BH438" s="7" t="str">
        <f t="shared" si="371"/>
        <v/>
      </c>
      <c r="BI438" s="7" t="str">
        <f t="shared" si="372"/>
        <v/>
      </c>
      <c r="BJ438" s="7" t="str">
        <f t="shared" si="373"/>
        <v/>
      </c>
      <c r="BK438" s="7" t="str">
        <f t="shared" si="345"/>
        <v/>
      </c>
      <c r="BL438" s="7" t="str">
        <f t="shared" si="346"/>
        <v/>
      </c>
      <c r="BM438" s="7" t="str">
        <f t="shared" si="347"/>
        <v/>
      </c>
      <c r="BN438" s="7" t="str">
        <f t="shared" si="348"/>
        <v/>
      </c>
      <c r="BO438" s="7" t="str">
        <f t="shared" si="349"/>
        <v/>
      </c>
      <c r="BP438" s="7" t="str">
        <f t="shared" si="350"/>
        <v/>
      </c>
      <c r="BQ438" s="7" t="str">
        <f t="shared" si="351"/>
        <v/>
      </c>
      <c r="BR438" s="7" t="str">
        <f t="shared" si="352"/>
        <v/>
      </c>
      <c r="BS438" s="7" t="str">
        <f t="shared" si="353"/>
        <v/>
      </c>
      <c r="BT438" s="7" t="str">
        <f t="shared" si="354"/>
        <v/>
      </c>
      <c r="BU438" s="7" t="str">
        <f t="shared" si="355"/>
        <v/>
      </c>
      <c r="BV438" s="7" t="str">
        <f t="shared" si="356"/>
        <v/>
      </c>
      <c r="BW438" s="7" t="str">
        <f t="shared" si="331"/>
        <v/>
      </c>
      <c r="BX438" s="7" t="str">
        <f t="shared" si="357"/>
        <v/>
      </c>
      <c r="BY438" s="7" t="str">
        <f t="shared" si="358"/>
        <v/>
      </c>
      <c r="BZ438" s="7" t="str">
        <f t="shared" si="359"/>
        <v/>
      </c>
      <c r="CA438" s="7" t="str">
        <f t="shared" si="360"/>
        <v/>
      </c>
      <c r="CB438" s="54"/>
      <c r="CC438" s="13"/>
      <c r="CD438" s="13"/>
      <c r="CE438" s="13"/>
      <c r="CF438" s="13"/>
      <c r="CG438" s="13"/>
      <c r="CH438" s="13"/>
      <c r="CI438" s="13"/>
      <c r="CJ438" s="13"/>
      <c r="CL438" s="21"/>
    </row>
    <row r="439" spans="2:90" ht="16.5" thickBot="1" x14ac:dyDescent="0.3">
      <c r="B439" s="114"/>
      <c r="C439" s="114"/>
      <c r="D439" s="115"/>
      <c r="E439" s="117" t="str">
        <f t="shared" si="361"/>
        <v/>
      </c>
      <c r="F439" s="118" t="str">
        <f t="shared" si="362"/>
        <v/>
      </c>
      <c r="G439" s="22"/>
      <c r="H439" s="5" t="str">
        <f t="shared" si="332"/>
        <v/>
      </c>
      <c r="I439" s="6" t="str">
        <f t="shared" si="333"/>
        <v/>
      </c>
      <c r="J439" s="6" t="str">
        <f t="shared" si="334"/>
        <v/>
      </c>
      <c r="K439" s="23"/>
      <c r="L439" s="3" t="str">
        <f t="shared" si="363"/>
        <v/>
      </c>
      <c r="M439" s="2">
        <f>IF(OR(K439="Rota",K439="Desliza"),(IF((MAX(N$36:N438))&gt;F$17,(MAX(N$36:N438)),F$17)),N438)</f>
        <v>0</v>
      </c>
      <c r="N439" s="42"/>
      <c r="O439" s="2" t="str">
        <f t="shared" si="364"/>
        <v/>
      </c>
      <c r="P439" s="3" t="str">
        <f t="shared" si="365"/>
        <v/>
      </c>
      <c r="Q439" s="24"/>
      <c r="R439" s="24"/>
      <c r="S439" s="24"/>
      <c r="T439" s="132" t="str">
        <f t="shared" si="325"/>
        <v/>
      </c>
      <c r="U439" s="25"/>
      <c r="V439" s="25"/>
      <c r="W439" s="24"/>
      <c r="X439" s="26"/>
      <c r="Y439" s="25"/>
      <c r="Z439" s="25"/>
      <c r="AA439" s="3" t="str">
        <f t="shared" si="366"/>
        <v/>
      </c>
      <c r="AB439" s="24"/>
      <c r="AC439" s="26"/>
      <c r="AD439" s="25"/>
      <c r="AE439" s="54"/>
      <c r="AF439" s="54"/>
      <c r="AG439" s="54"/>
      <c r="AH439" s="54"/>
      <c r="AI439" s="54"/>
      <c r="AJ439" s="54"/>
      <c r="AK439" s="25"/>
      <c r="AL439" s="54" t="str">
        <f t="shared" si="326"/>
        <v/>
      </c>
      <c r="AM439" s="200" t="str">
        <f t="shared" si="327"/>
        <v/>
      </c>
      <c r="AN439" s="201" t="str">
        <f t="shared" si="328"/>
        <v/>
      </c>
      <c r="AO439" s="200" t="str">
        <f t="shared" si="335"/>
        <v/>
      </c>
      <c r="AP439" s="200" t="str">
        <f t="shared" si="329"/>
        <v/>
      </c>
      <c r="AQ439" s="200" t="str">
        <f t="shared" si="330"/>
        <v/>
      </c>
      <c r="AR439" s="200" t="str">
        <f t="shared" si="336"/>
        <v/>
      </c>
      <c r="AS439" s="200" t="str">
        <f t="shared" si="337"/>
        <v/>
      </c>
      <c r="AT439" s="200" t="str">
        <f t="shared" si="338"/>
        <v/>
      </c>
      <c r="AU439" s="200" t="str">
        <f t="shared" si="339"/>
        <v/>
      </c>
      <c r="AV439" s="54"/>
      <c r="AW439" s="200" t="str">
        <f t="shared" si="340"/>
        <v/>
      </c>
      <c r="AX439" s="201" t="str">
        <f t="shared" si="341"/>
        <v/>
      </c>
      <c r="AY439" s="7" t="str">
        <f t="shared" si="342"/>
        <v/>
      </c>
      <c r="AZ439" s="7" t="str">
        <f t="shared" si="343"/>
        <v/>
      </c>
      <c r="BA439" s="7" t="str">
        <f t="shared" si="344"/>
        <v/>
      </c>
      <c r="BB439" s="7" t="str">
        <f t="shared" si="367"/>
        <v/>
      </c>
      <c r="BC439" s="7" t="str">
        <f t="shared" si="368"/>
        <v/>
      </c>
      <c r="BD439" s="7" t="str">
        <f t="shared" si="369"/>
        <v/>
      </c>
      <c r="BE439" s="7" t="str">
        <f t="shared" si="370"/>
        <v/>
      </c>
      <c r="BF439" s="7" t="str">
        <f t="shared" si="323"/>
        <v/>
      </c>
      <c r="BG439" s="7" t="str">
        <f t="shared" si="324"/>
        <v/>
      </c>
      <c r="BH439" s="7" t="str">
        <f t="shared" si="371"/>
        <v/>
      </c>
      <c r="BI439" s="7" t="str">
        <f t="shared" si="372"/>
        <v/>
      </c>
      <c r="BJ439" s="7" t="str">
        <f t="shared" si="373"/>
        <v/>
      </c>
      <c r="BK439" s="7" t="str">
        <f t="shared" si="345"/>
        <v/>
      </c>
      <c r="BL439" s="7" t="str">
        <f t="shared" si="346"/>
        <v/>
      </c>
      <c r="BM439" s="7" t="str">
        <f t="shared" si="347"/>
        <v/>
      </c>
      <c r="BN439" s="7" t="str">
        <f t="shared" si="348"/>
        <v/>
      </c>
      <c r="BO439" s="7" t="str">
        <f t="shared" si="349"/>
        <v/>
      </c>
      <c r="BP439" s="7" t="str">
        <f t="shared" si="350"/>
        <v/>
      </c>
      <c r="BQ439" s="7" t="str">
        <f t="shared" si="351"/>
        <v/>
      </c>
      <c r="BR439" s="7" t="str">
        <f t="shared" si="352"/>
        <v/>
      </c>
      <c r="BS439" s="7" t="str">
        <f t="shared" si="353"/>
        <v/>
      </c>
      <c r="BT439" s="7" t="str">
        <f t="shared" si="354"/>
        <v/>
      </c>
      <c r="BU439" s="7" t="str">
        <f t="shared" si="355"/>
        <v/>
      </c>
      <c r="BV439" s="7" t="str">
        <f t="shared" si="356"/>
        <v/>
      </c>
      <c r="BW439" s="7" t="str">
        <f t="shared" si="331"/>
        <v/>
      </c>
      <c r="BX439" s="7" t="str">
        <f t="shared" si="357"/>
        <v/>
      </c>
      <c r="BY439" s="7" t="str">
        <f t="shared" si="358"/>
        <v/>
      </c>
      <c r="BZ439" s="7" t="str">
        <f t="shared" si="359"/>
        <v/>
      </c>
      <c r="CA439" s="7" t="str">
        <f t="shared" si="360"/>
        <v/>
      </c>
      <c r="CB439" s="54"/>
      <c r="CC439" s="13"/>
      <c r="CD439" s="13"/>
      <c r="CE439" s="13"/>
      <c r="CF439" s="13"/>
      <c r="CG439" s="13"/>
      <c r="CH439" s="13"/>
      <c r="CI439" s="13"/>
      <c r="CJ439" s="13"/>
      <c r="CL439" s="21"/>
    </row>
    <row r="440" spans="2:90" ht="16.5" thickBot="1" x14ac:dyDescent="0.3">
      <c r="B440" s="114"/>
      <c r="C440" s="114"/>
      <c r="D440" s="115"/>
      <c r="E440" s="117" t="str">
        <f t="shared" si="361"/>
        <v/>
      </c>
      <c r="F440" s="118" t="str">
        <f t="shared" si="362"/>
        <v/>
      </c>
      <c r="G440" s="22"/>
      <c r="H440" s="5" t="str">
        <f t="shared" si="332"/>
        <v/>
      </c>
      <c r="I440" s="6" t="str">
        <f t="shared" si="333"/>
        <v/>
      </c>
      <c r="J440" s="6" t="str">
        <f t="shared" si="334"/>
        <v/>
      </c>
      <c r="K440" s="23"/>
      <c r="L440" s="3" t="str">
        <f t="shared" si="363"/>
        <v/>
      </c>
      <c r="M440" s="2">
        <f>IF(OR(K440="Rota",K440="Desliza"),(IF((MAX(N$36:N439))&gt;F$17,(MAX(N$36:N439)),F$17)),N439)</f>
        <v>0</v>
      </c>
      <c r="N440" s="42"/>
      <c r="O440" s="2" t="str">
        <f t="shared" si="364"/>
        <v/>
      </c>
      <c r="P440" s="3" t="str">
        <f t="shared" si="365"/>
        <v/>
      </c>
      <c r="Q440" s="24"/>
      <c r="R440" s="24"/>
      <c r="S440" s="24"/>
      <c r="T440" s="132" t="str">
        <f t="shared" si="325"/>
        <v/>
      </c>
      <c r="U440" s="25"/>
      <c r="V440" s="25"/>
      <c r="W440" s="24"/>
      <c r="X440" s="26"/>
      <c r="Y440" s="25"/>
      <c r="Z440" s="25"/>
      <c r="AA440" s="3" t="str">
        <f t="shared" si="366"/>
        <v/>
      </c>
      <c r="AB440" s="24"/>
      <c r="AC440" s="26"/>
      <c r="AD440" s="25"/>
      <c r="AE440" s="54"/>
      <c r="AF440" s="54"/>
      <c r="AG440" s="54"/>
      <c r="AH440" s="54"/>
      <c r="AI440" s="54"/>
      <c r="AJ440" s="54"/>
      <c r="AK440" s="25"/>
      <c r="AL440" s="54" t="str">
        <f t="shared" si="326"/>
        <v/>
      </c>
      <c r="AM440" s="200" t="str">
        <f t="shared" si="327"/>
        <v/>
      </c>
      <c r="AN440" s="201" t="str">
        <f t="shared" si="328"/>
        <v/>
      </c>
      <c r="AO440" s="200" t="str">
        <f t="shared" si="335"/>
        <v/>
      </c>
      <c r="AP440" s="200" t="str">
        <f t="shared" si="329"/>
        <v/>
      </c>
      <c r="AQ440" s="200" t="str">
        <f t="shared" si="330"/>
        <v/>
      </c>
      <c r="AR440" s="200" t="str">
        <f t="shared" si="336"/>
        <v/>
      </c>
      <c r="AS440" s="200" t="str">
        <f t="shared" si="337"/>
        <v/>
      </c>
      <c r="AT440" s="200" t="str">
        <f t="shared" si="338"/>
        <v/>
      </c>
      <c r="AU440" s="200" t="str">
        <f t="shared" si="339"/>
        <v/>
      </c>
      <c r="AV440" s="54"/>
      <c r="AW440" s="200" t="str">
        <f t="shared" si="340"/>
        <v/>
      </c>
      <c r="AX440" s="201" t="str">
        <f t="shared" si="341"/>
        <v/>
      </c>
      <c r="AY440" s="7" t="str">
        <f t="shared" si="342"/>
        <v/>
      </c>
      <c r="AZ440" s="7" t="str">
        <f t="shared" si="343"/>
        <v/>
      </c>
      <c r="BA440" s="7" t="str">
        <f t="shared" si="344"/>
        <v/>
      </c>
      <c r="BB440" s="7" t="str">
        <f t="shared" si="367"/>
        <v/>
      </c>
      <c r="BC440" s="7" t="str">
        <f t="shared" si="368"/>
        <v/>
      </c>
      <c r="BD440" s="7" t="str">
        <f t="shared" si="369"/>
        <v/>
      </c>
      <c r="BE440" s="7" t="str">
        <f t="shared" si="370"/>
        <v/>
      </c>
      <c r="BF440" s="7" t="str">
        <f t="shared" si="323"/>
        <v/>
      </c>
      <c r="BG440" s="7" t="str">
        <f t="shared" si="324"/>
        <v/>
      </c>
      <c r="BH440" s="7" t="str">
        <f t="shared" si="371"/>
        <v/>
      </c>
      <c r="BI440" s="7" t="str">
        <f t="shared" si="372"/>
        <v/>
      </c>
      <c r="BJ440" s="7" t="str">
        <f t="shared" si="373"/>
        <v/>
      </c>
      <c r="BK440" s="7" t="str">
        <f t="shared" si="345"/>
        <v/>
      </c>
      <c r="BL440" s="7" t="str">
        <f t="shared" si="346"/>
        <v/>
      </c>
      <c r="BM440" s="7" t="str">
        <f t="shared" si="347"/>
        <v/>
      </c>
      <c r="BN440" s="7" t="str">
        <f t="shared" si="348"/>
        <v/>
      </c>
      <c r="BO440" s="7" t="str">
        <f t="shared" si="349"/>
        <v/>
      </c>
      <c r="BP440" s="7" t="str">
        <f t="shared" si="350"/>
        <v/>
      </c>
      <c r="BQ440" s="7" t="str">
        <f t="shared" si="351"/>
        <v/>
      </c>
      <c r="BR440" s="7" t="str">
        <f t="shared" si="352"/>
        <v/>
      </c>
      <c r="BS440" s="7" t="str">
        <f t="shared" si="353"/>
        <v/>
      </c>
      <c r="BT440" s="7" t="str">
        <f t="shared" si="354"/>
        <v/>
      </c>
      <c r="BU440" s="7" t="str">
        <f t="shared" si="355"/>
        <v/>
      </c>
      <c r="BV440" s="7" t="str">
        <f t="shared" si="356"/>
        <v/>
      </c>
      <c r="BW440" s="7" t="str">
        <f t="shared" si="331"/>
        <v/>
      </c>
      <c r="BX440" s="7" t="str">
        <f t="shared" si="357"/>
        <v/>
      </c>
      <c r="BY440" s="7" t="str">
        <f t="shared" si="358"/>
        <v/>
      </c>
      <c r="BZ440" s="7" t="str">
        <f t="shared" si="359"/>
        <v/>
      </c>
      <c r="CA440" s="7" t="str">
        <f t="shared" si="360"/>
        <v/>
      </c>
      <c r="CB440" s="54"/>
      <c r="CC440" s="13"/>
      <c r="CD440" s="13"/>
      <c r="CE440" s="13"/>
      <c r="CF440" s="13"/>
      <c r="CG440" s="13"/>
      <c r="CH440" s="13"/>
      <c r="CI440" s="13"/>
      <c r="CJ440" s="13"/>
      <c r="CL440" s="21"/>
    </row>
    <row r="441" spans="2:90" ht="16.5" thickBot="1" x14ac:dyDescent="0.3">
      <c r="B441" s="114"/>
      <c r="C441" s="114"/>
      <c r="D441" s="115"/>
      <c r="E441" s="117" t="str">
        <f t="shared" si="361"/>
        <v/>
      </c>
      <c r="F441" s="118" t="str">
        <f t="shared" si="362"/>
        <v/>
      </c>
      <c r="G441" s="22"/>
      <c r="H441" s="5" t="str">
        <f t="shared" si="332"/>
        <v/>
      </c>
      <c r="I441" s="6" t="str">
        <f t="shared" si="333"/>
        <v/>
      </c>
      <c r="J441" s="6" t="str">
        <f t="shared" si="334"/>
        <v/>
      </c>
      <c r="K441" s="23"/>
      <c r="L441" s="3" t="str">
        <f t="shared" si="363"/>
        <v/>
      </c>
      <c r="M441" s="2">
        <f>IF(OR(K441="Rota",K441="Desliza"),(IF((MAX(N$36:N440))&gt;F$17,(MAX(N$36:N440)),F$17)),N440)</f>
        <v>0</v>
      </c>
      <c r="N441" s="42"/>
      <c r="O441" s="2" t="str">
        <f t="shared" si="364"/>
        <v/>
      </c>
      <c r="P441" s="3" t="str">
        <f t="shared" si="365"/>
        <v/>
      </c>
      <c r="Q441" s="24"/>
      <c r="R441" s="24"/>
      <c r="S441" s="24"/>
      <c r="T441" s="132" t="str">
        <f t="shared" si="325"/>
        <v/>
      </c>
      <c r="U441" s="25"/>
      <c r="V441" s="25"/>
      <c r="W441" s="24"/>
      <c r="X441" s="26"/>
      <c r="Y441" s="25"/>
      <c r="Z441" s="25"/>
      <c r="AA441" s="3" t="str">
        <f t="shared" si="366"/>
        <v/>
      </c>
      <c r="AB441" s="24"/>
      <c r="AC441" s="26"/>
      <c r="AD441" s="25"/>
      <c r="AE441" s="54"/>
      <c r="AF441" s="54"/>
      <c r="AG441" s="54"/>
      <c r="AH441" s="54"/>
      <c r="AI441" s="54"/>
      <c r="AJ441" s="54"/>
      <c r="AK441" s="25"/>
      <c r="AL441" s="54" t="str">
        <f t="shared" si="326"/>
        <v/>
      </c>
      <c r="AM441" s="200" t="str">
        <f t="shared" si="327"/>
        <v/>
      </c>
      <c r="AN441" s="201" t="str">
        <f t="shared" si="328"/>
        <v/>
      </c>
      <c r="AO441" s="200" t="str">
        <f t="shared" si="335"/>
        <v/>
      </c>
      <c r="AP441" s="200" t="str">
        <f t="shared" si="329"/>
        <v/>
      </c>
      <c r="AQ441" s="200" t="str">
        <f t="shared" si="330"/>
        <v/>
      </c>
      <c r="AR441" s="200" t="str">
        <f t="shared" si="336"/>
        <v/>
      </c>
      <c r="AS441" s="200" t="str">
        <f t="shared" si="337"/>
        <v/>
      </c>
      <c r="AT441" s="200" t="str">
        <f t="shared" si="338"/>
        <v/>
      </c>
      <c r="AU441" s="200" t="str">
        <f t="shared" si="339"/>
        <v/>
      </c>
      <c r="AV441" s="54"/>
      <c r="AW441" s="200" t="str">
        <f t="shared" si="340"/>
        <v/>
      </c>
      <c r="AX441" s="201" t="str">
        <f t="shared" si="341"/>
        <v/>
      </c>
      <c r="AY441" s="7" t="str">
        <f t="shared" si="342"/>
        <v/>
      </c>
      <c r="AZ441" s="7" t="str">
        <f t="shared" si="343"/>
        <v/>
      </c>
      <c r="BA441" s="7" t="str">
        <f t="shared" si="344"/>
        <v/>
      </c>
      <c r="BB441" s="7" t="str">
        <f t="shared" si="367"/>
        <v/>
      </c>
      <c r="BC441" s="7" t="str">
        <f t="shared" si="368"/>
        <v/>
      </c>
      <c r="BD441" s="7" t="str">
        <f t="shared" si="369"/>
        <v/>
      </c>
      <c r="BE441" s="7" t="str">
        <f t="shared" si="370"/>
        <v/>
      </c>
      <c r="BF441" s="7" t="str">
        <f t="shared" si="323"/>
        <v/>
      </c>
      <c r="BG441" s="7" t="str">
        <f t="shared" si="324"/>
        <v/>
      </c>
      <c r="BH441" s="7" t="str">
        <f t="shared" si="371"/>
        <v/>
      </c>
      <c r="BI441" s="7" t="str">
        <f t="shared" si="372"/>
        <v/>
      </c>
      <c r="BJ441" s="7" t="str">
        <f t="shared" si="373"/>
        <v/>
      </c>
      <c r="BK441" s="7" t="str">
        <f t="shared" si="345"/>
        <v/>
      </c>
      <c r="BL441" s="7" t="str">
        <f t="shared" si="346"/>
        <v/>
      </c>
      <c r="BM441" s="7" t="str">
        <f t="shared" si="347"/>
        <v/>
      </c>
      <c r="BN441" s="7" t="str">
        <f t="shared" si="348"/>
        <v/>
      </c>
      <c r="BO441" s="7" t="str">
        <f t="shared" si="349"/>
        <v/>
      </c>
      <c r="BP441" s="7" t="str">
        <f t="shared" si="350"/>
        <v/>
      </c>
      <c r="BQ441" s="7" t="str">
        <f t="shared" si="351"/>
        <v/>
      </c>
      <c r="BR441" s="7" t="str">
        <f t="shared" si="352"/>
        <v/>
      </c>
      <c r="BS441" s="7" t="str">
        <f t="shared" si="353"/>
        <v/>
      </c>
      <c r="BT441" s="7" t="str">
        <f t="shared" si="354"/>
        <v/>
      </c>
      <c r="BU441" s="7" t="str">
        <f t="shared" si="355"/>
        <v/>
      </c>
      <c r="BV441" s="7" t="str">
        <f t="shared" si="356"/>
        <v/>
      </c>
      <c r="BW441" s="7" t="str">
        <f t="shared" si="331"/>
        <v/>
      </c>
      <c r="BX441" s="7" t="str">
        <f t="shared" si="357"/>
        <v/>
      </c>
      <c r="BY441" s="7" t="str">
        <f t="shared" si="358"/>
        <v/>
      </c>
      <c r="BZ441" s="7" t="str">
        <f t="shared" si="359"/>
        <v/>
      </c>
      <c r="CA441" s="7" t="str">
        <f t="shared" si="360"/>
        <v/>
      </c>
      <c r="CB441" s="54"/>
      <c r="CC441" s="13"/>
      <c r="CD441" s="13"/>
      <c r="CE441" s="13"/>
      <c r="CF441" s="13"/>
      <c r="CG441" s="13"/>
      <c r="CH441" s="13"/>
      <c r="CI441" s="13"/>
      <c r="CJ441" s="13"/>
      <c r="CL441" s="21"/>
    </row>
    <row r="442" spans="2:90" ht="16.5" thickBot="1" x14ac:dyDescent="0.3">
      <c r="B442" s="114"/>
      <c r="C442" s="114"/>
      <c r="D442" s="115"/>
      <c r="E442" s="117" t="str">
        <f t="shared" si="361"/>
        <v/>
      </c>
      <c r="F442" s="118" t="str">
        <f t="shared" si="362"/>
        <v/>
      </c>
      <c r="G442" s="22"/>
      <c r="H442" s="5" t="str">
        <f t="shared" si="332"/>
        <v/>
      </c>
      <c r="I442" s="6" t="str">
        <f t="shared" si="333"/>
        <v/>
      </c>
      <c r="J442" s="6" t="str">
        <f t="shared" si="334"/>
        <v/>
      </c>
      <c r="K442" s="23"/>
      <c r="L442" s="3" t="str">
        <f t="shared" si="363"/>
        <v/>
      </c>
      <c r="M442" s="2">
        <f>IF(OR(K442="Rota",K442="Desliza"),(IF((MAX(N$36:N441))&gt;F$17,(MAX(N$36:N441)),F$17)),N441)</f>
        <v>0</v>
      </c>
      <c r="N442" s="42"/>
      <c r="O442" s="2" t="str">
        <f t="shared" si="364"/>
        <v/>
      </c>
      <c r="P442" s="3" t="str">
        <f t="shared" si="365"/>
        <v/>
      </c>
      <c r="Q442" s="24"/>
      <c r="R442" s="24"/>
      <c r="S442" s="24"/>
      <c r="T442" s="132" t="str">
        <f t="shared" si="325"/>
        <v/>
      </c>
      <c r="U442" s="25"/>
      <c r="V442" s="25"/>
      <c r="W442" s="24"/>
      <c r="X442" s="26"/>
      <c r="Y442" s="25"/>
      <c r="Z442" s="25"/>
      <c r="AA442" s="3" t="str">
        <f t="shared" si="366"/>
        <v/>
      </c>
      <c r="AB442" s="24"/>
      <c r="AC442" s="26"/>
      <c r="AD442" s="25"/>
      <c r="AE442" s="54"/>
      <c r="AF442" s="54"/>
      <c r="AG442" s="54"/>
      <c r="AH442" s="54"/>
      <c r="AI442" s="54"/>
      <c r="AJ442" s="54"/>
      <c r="AK442" s="25"/>
      <c r="AL442" s="54" t="str">
        <f t="shared" si="326"/>
        <v/>
      </c>
      <c r="AM442" s="200" t="str">
        <f t="shared" si="327"/>
        <v/>
      </c>
      <c r="AN442" s="201" t="str">
        <f t="shared" si="328"/>
        <v/>
      </c>
      <c r="AO442" s="200" t="str">
        <f t="shared" si="335"/>
        <v/>
      </c>
      <c r="AP442" s="200" t="str">
        <f t="shared" si="329"/>
        <v/>
      </c>
      <c r="AQ442" s="200" t="str">
        <f t="shared" si="330"/>
        <v/>
      </c>
      <c r="AR442" s="200" t="str">
        <f t="shared" si="336"/>
        <v/>
      </c>
      <c r="AS442" s="200" t="str">
        <f t="shared" si="337"/>
        <v/>
      </c>
      <c r="AT442" s="200" t="str">
        <f t="shared" si="338"/>
        <v/>
      </c>
      <c r="AU442" s="200" t="str">
        <f t="shared" si="339"/>
        <v/>
      </c>
      <c r="AV442" s="54"/>
      <c r="AW442" s="200" t="str">
        <f t="shared" si="340"/>
        <v/>
      </c>
      <c r="AX442" s="201" t="str">
        <f t="shared" si="341"/>
        <v/>
      </c>
      <c r="AY442" s="7" t="str">
        <f t="shared" si="342"/>
        <v/>
      </c>
      <c r="AZ442" s="7" t="str">
        <f t="shared" si="343"/>
        <v/>
      </c>
      <c r="BA442" s="7" t="str">
        <f t="shared" si="344"/>
        <v/>
      </c>
      <c r="BB442" s="7" t="str">
        <f t="shared" si="367"/>
        <v/>
      </c>
      <c r="BC442" s="7" t="str">
        <f t="shared" si="368"/>
        <v/>
      </c>
      <c r="BD442" s="7" t="str">
        <f t="shared" si="369"/>
        <v/>
      </c>
      <c r="BE442" s="7" t="str">
        <f t="shared" si="370"/>
        <v/>
      </c>
      <c r="BF442" s="7" t="str">
        <f t="shared" si="323"/>
        <v/>
      </c>
      <c r="BG442" s="7" t="str">
        <f t="shared" si="324"/>
        <v/>
      </c>
      <c r="BH442" s="7" t="str">
        <f t="shared" si="371"/>
        <v/>
      </c>
      <c r="BI442" s="7" t="str">
        <f t="shared" si="372"/>
        <v/>
      </c>
      <c r="BJ442" s="7" t="str">
        <f t="shared" si="373"/>
        <v/>
      </c>
      <c r="BK442" s="7" t="str">
        <f t="shared" si="345"/>
        <v/>
      </c>
      <c r="BL442" s="7" t="str">
        <f t="shared" si="346"/>
        <v/>
      </c>
      <c r="BM442" s="7" t="str">
        <f t="shared" si="347"/>
        <v/>
      </c>
      <c r="BN442" s="7" t="str">
        <f t="shared" si="348"/>
        <v/>
      </c>
      <c r="BO442" s="7" t="str">
        <f t="shared" si="349"/>
        <v/>
      </c>
      <c r="BP442" s="7" t="str">
        <f t="shared" si="350"/>
        <v/>
      </c>
      <c r="BQ442" s="7" t="str">
        <f t="shared" si="351"/>
        <v/>
      </c>
      <c r="BR442" s="7" t="str">
        <f t="shared" si="352"/>
        <v/>
      </c>
      <c r="BS442" s="7" t="str">
        <f t="shared" si="353"/>
        <v/>
      </c>
      <c r="BT442" s="7" t="str">
        <f t="shared" si="354"/>
        <v/>
      </c>
      <c r="BU442" s="7" t="str">
        <f t="shared" si="355"/>
        <v/>
      </c>
      <c r="BV442" s="7" t="str">
        <f t="shared" si="356"/>
        <v/>
      </c>
      <c r="BW442" s="7" t="str">
        <f t="shared" si="331"/>
        <v/>
      </c>
      <c r="BX442" s="7" t="str">
        <f t="shared" si="357"/>
        <v/>
      </c>
      <c r="BY442" s="7" t="str">
        <f t="shared" si="358"/>
        <v/>
      </c>
      <c r="BZ442" s="7" t="str">
        <f t="shared" si="359"/>
        <v/>
      </c>
      <c r="CA442" s="7" t="str">
        <f t="shared" si="360"/>
        <v/>
      </c>
      <c r="CB442" s="54"/>
      <c r="CC442" s="13"/>
      <c r="CD442" s="13"/>
      <c r="CE442" s="13"/>
      <c r="CF442" s="13"/>
      <c r="CG442" s="13"/>
      <c r="CH442" s="13"/>
      <c r="CI442" s="13"/>
      <c r="CJ442" s="13"/>
      <c r="CL442" s="21"/>
    </row>
    <row r="443" spans="2:90" ht="16.5" thickBot="1" x14ac:dyDescent="0.3">
      <c r="B443" s="114"/>
      <c r="C443" s="114"/>
      <c r="D443" s="115"/>
      <c r="E443" s="117" t="str">
        <f t="shared" si="361"/>
        <v/>
      </c>
      <c r="F443" s="118" t="str">
        <f t="shared" si="362"/>
        <v/>
      </c>
      <c r="G443" s="22"/>
      <c r="H443" s="5" t="str">
        <f t="shared" si="332"/>
        <v/>
      </c>
      <c r="I443" s="6" t="str">
        <f t="shared" si="333"/>
        <v/>
      </c>
      <c r="J443" s="6" t="str">
        <f t="shared" si="334"/>
        <v/>
      </c>
      <c r="K443" s="23"/>
      <c r="L443" s="3" t="str">
        <f t="shared" si="363"/>
        <v/>
      </c>
      <c r="M443" s="2">
        <f>IF(OR(K443="Rota",K443="Desliza"),(IF((MAX(N$36:N442))&gt;F$17,(MAX(N$36:N442)),F$17)),N442)</f>
        <v>0</v>
      </c>
      <c r="N443" s="42"/>
      <c r="O443" s="2" t="str">
        <f t="shared" si="364"/>
        <v/>
      </c>
      <c r="P443" s="3" t="str">
        <f t="shared" si="365"/>
        <v/>
      </c>
      <c r="Q443" s="24"/>
      <c r="R443" s="24"/>
      <c r="S443" s="24"/>
      <c r="T443" s="132" t="str">
        <f t="shared" si="325"/>
        <v/>
      </c>
      <c r="U443" s="25"/>
      <c r="V443" s="25"/>
      <c r="W443" s="24"/>
      <c r="X443" s="26"/>
      <c r="Y443" s="25"/>
      <c r="Z443" s="25"/>
      <c r="AA443" s="3" t="str">
        <f t="shared" si="366"/>
        <v/>
      </c>
      <c r="AB443" s="24"/>
      <c r="AC443" s="26"/>
      <c r="AD443" s="25"/>
      <c r="AE443" s="54"/>
      <c r="AF443" s="54"/>
      <c r="AG443" s="54"/>
      <c r="AH443" s="54"/>
      <c r="AI443" s="54"/>
      <c r="AJ443" s="54"/>
      <c r="AK443" s="25"/>
      <c r="AL443" s="54" t="str">
        <f t="shared" si="326"/>
        <v/>
      </c>
      <c r="AM443" s="200" t="str">
        <f t="shared" si="327"/>
        <v/>
      </c>
      <c r="AN443" s="201" t="str">
        <f t="shared" si="328"/>
        <v/>
      </c>
      <c r="AO443" s="200" t="str">
        <f t="shared" si="335"/>
        <v/>
      </c>
      <c r="AP443" s="200" t="str">
        <f t="shared" si="329"/>
        <v/>
      </c>
      <c r="AQ443" s="200" t="str">
        <f t="shared" si="330"/>
        <v/>
      </c>
      <c r="AR443" s="200" t="str">
        <f t="shared" si="336"/>
        <v/>
      </c>
      <c r="AS443" s="200" t="str">
        <f t="shared" si="337"/>
        <v/>
      </c>
      <c r="AT443" s="200" t="str">
        <f t="shared" si="338"/>
        <v/>
      </c>
      <c r="AU443" s="200" t="str">
        <f t="shared" si="339"/>
        <v/>
      </c>
      <c r="AV443" s="54"/>
      <c r="AW443" s="200" t="str">
        <f t="shared" si="340"/>
        <v/>
      </c>
      <c r="AX443" s="201" t="str">
        <f t="shared" si="341"/>
        <v/>
      </c>
      <c r="AY443" s="7" t="str">
        <f t="shared" si="342"/>
        <v/>
      </c>
      <c r="AZ443" s="7" t="str">
        <f t="shared" si="343"/>
        <v/>
      </c>
      <c r="BA443" s="7" t="str">
        <f t="shared" si="344"/>
        <v/>
      </c>
      <c r="BB443" s="7" t="str">
        <f t="shared" si="367"/>
        <v/>
      </c>
      <c r="BC443" s="7" t="str">
        <f t="shared" si="368"/>
        <v/>
      </c>
      <c r="BD443" s="7" t="str">
        <f t="shared" si="369"/>
        <v/>
      </c>
      <c r="BE443" s="7" t="str">
        <f t="shared" si="370"/>
        <v/>
      </c>
      <c r="BF443" s="7" t="str">
        <f t="shared" si="323"/>
        <v/>
      </c>
      <c r="BG443" s="7" t="str">
        <f t="shared" si="324"/>
        <v/>
      </c>
      <c r="BH443" s="7" t="str">
        <f t="shared" si="371"/>
        <v/>
      </c>
      <c r="BI443" s="7" t="str">
        <f t="shared" si="372"/>
        <v/>
      </c>
      <c r="BJ443" s="7" t="str">
        <f t="shared" si="373"/>
        <v/>
      </c>
      <c r="BK443" s="7" t="str">
        <f t="shared" si="345"/>
        <v/>
      </c>
      <c r="BL443" s="7" t="str">
        <f t="shared" si="346"/>
        <v/>
      </c>
      <c r="BM443" s="7" t="str">
        <f t="shared" si="347"/>
        <v/>
      </c>
      <c r="BN443" s="7" t="str">
        <f t="shared" si="348"/>
        <v/>
      </c>
      <c r="BO443" s="7" t="str">
        <f t="shared" si="349"/>
        <v/>
      </c>
      <c r="BP443" s="7" t="str">
        <f t="shared" si="350"/>
        <v/>
      </c>
      <c r="BQ443" s="7" t="str">
        <f t="shared" si="351"/>
        <v/>
      </c>
      <c r="BR443" s="7" t="str">
        <f t="shared" si="352"/>
        <v/>
      </c>
      <c r="BS443" s="7" t="str">
        <f t="shared" si="353"/>
        <v/>
      </c>
      <c r="BT443" s="7" t="str">
        <f t="shared" si="354"/>
        <v/>
      </c>
      <c r="BU443" s="7" t="str">
        <f t="shared" si="355"/>
        <v/>
      </c>
      <c r="BV443" s="7" t="str">
        <f t="shared" si="356"/>
        <v/>
      </c>
      <c r="BW443" s="7" t="str">
        <f t="shared" si="331"/>
        <v/>
      </c>
      <c r="BX443" s="7" t="str">
        <f t="shared" si="357"/>
        <v/>
      </c>
      <c r="BY443" s="7" t="str">
        <f t="shared" si="358"/>
        <v/>
      </c>
      <c r="BZ443" s="7" t="str">
        <f t="shared" si="359"/>
        <v/>
      </c>
      <c r="CA443" s="7" t="str">
        <f t="shared" si="360"/>
        <v/>
      </c>
      <c r="CB443" s="54"/>
      <c r="CC443" s="13"/>
      <c r="CD443" s="13"/>
      <c r="CE443" s="13"/>
      <c r="CF443" s="13"/>
      <c r="CG443" s="13"/>
      <c r="CH443" s="13"/>
      <c r="CI443" s="13"/>
      <c r="CJ443" s="13"/>
      <c r="CL443" s="21"/>
    </row>
    <row r="444" spans="2:90" ht="16.5" thickBot="1" x14ac:dyDescent="0.3">
      <c r="B444" s="114"/>
      <c r="C444" s="114"/>
      <c r="D444" s="115"/>
      <c r="E444" s="117" t="str">
        <f t="shared" si="361"/>
        <v/>
      </c>
      <c r="F444" s="118" t="str">
        <f t="shared" si="362"/>
        <v/>
      </c>
      <c r="G444" s="22"/>
      <c r="H444" s="5" t="str">
        <f t="shared" si="332"/>
        <v/>
      </c>
      <c r="I444" s="6" t="str">
        <f t="shared" si="333"/>
        <v/>
      </c>
      <c r="J444" s="6" t="str">
        <f t="shared" si="334"/>
        <v/>
      </c>
      <c r="K444" s="23"/>
      <c r="L444" s="3" t="str">
        <f t="shared" si="363"/>
        <v/>
      </c>
      <c r="M444" s="2">
        <f>IF(OR(K444="Rota",K444="Desliza"),(IF((MAX(N$36:N443))&gt;F$17,(MAX(N$36:N443)),F$17)),N443)</f>
        <v>0</v>
      </c>
      <c r="N444" s="42"/>
      <c r="O444" s="2" t="str">
        <f t="shared" si="364"/>
        <v/>
      </c>
      <c r="P444" s="3" t="str">
        <f t="shared" si="365"/>
        <v/>
      </c>
      <c r="Q444" s="24"/>
      <c r="R444" s="24"/>
      <c r="S444" s="24"/>
      <c r="T444" s="132" t="str">
        <f t="shared" si="325"/>
        <v/>
      </c>
      <c r="U444" s="25"/>
      <c r="V444" s="25"/>
      <c r="W444" s="24"/>
      <c r="X444" s="26"/>
      <c r="Y444" s="25"/>
      <c r="Z444" s="25"/>
      <c r="AA444" s="3" t="str">
        <f t="shared" si="366"/>
        <v/>
      </c>
      <c r="AB444" s="24"/>
      <c r="AC444" s="26"/>
      <c r="AD444" s="25"/>
      <c r="AE444" s="54"/>
      <c r="AF444" s="54"/>
      <c r="AG444" s="54"/>
      <c r="AH444" s="54"/>
      <c r="AI444" s="54"/>
      <c r="AJ444" s="54"/>
      <c r="AK444" s="25"/>
      <c r="AL444" s="54" t="str">
        <f t="shared" si="326"/>
        <v/>
      </c>
      <c r="AM444" s="200" t="str">
        <f t="shared" si="327"/>
        <v/>
      </c>
      <c r="AN444" s="201" t="str">
        <f t="shared" si="328"/>
        <v/>
      </c>
      <c r="AO444" s="200" t="str">
        <f t="shared" si="335"/>
        <v/>
      </c>
      <c r="AP444" s="200" t="str">
        <f t="shared" si="329"/>
        <v/>
      </c>
      <c r="AQ444" s="200" t="str">
        <f t="shared" si="330"/>
        <v/>
      </c>
      <c r="AR444" s="200" t="str">
        <f t="shared" si="336"/>
        <v/>
      </c>
      <c r="AS444" s="200" t="str">
        <f t="shared" si="337"/>
        <v/>
      </c>
      <c r="AT444" s="200" t="str">
        <f t="shared" si="338"/>
        <v/>
      </c>
      <c r="AU444" s="200" t="str">
        <f t="shared" si="339"/>
        <v/>
      </c>
      <c r="AV444" s="54"/>
      <c r="AW444" s="200" t="str">
        <f t="shared" si="340"/>
        <v/>
      </c>
      <c r="AX444" s="201" t="str">
        <f t="shared" si="341"/>
        <v/>
      </c>
      <c r="AY444" s="7" t="str">
        <f t="shared" si="342"/>
        <v/>
      </c>
      <c r="AZ444" s="7" t="str">
        <f t="shared" si="343"/>
        <v/>
      </c>
      <c r="BA444" s="7" t="str">
        <f t="shared" si="344"/>
        <v/>
      </c>
      <c r="BB444" s="7" t="str">
        <f t="shared" si="367"/>
        <v/>
      </c>
      <c r="BC444" s="7" t="str">
        <f t="shared" si="368"/>
        <v/>
      </c>
      <c r="BD444" s="7" t="str">
        <f t="shared" si="369"/>
        <v/>
      </c>
      <c r="BE444" s="7" t="str">
        <f t="shared" si="370"/>
        <v/>
      </c>
      <c r="BF444" s="7" t="str">
        <f t="shared" si="323"/>
        <v/>
      </c>
      <c r="BG444" s="7" t="str">
        <f t="shared" si="324"/>
        <v/>
      </c>
      <c r="BH444" s="7" t="str">
        <f t="shared" si="371"/>
        <v/>
      </c>
      <c r="BI444" s="7" t="str">
        <f t="shared" si="372"/>
        <v/>
      </c>
      <c r="BJ444" s="7" t="str">
        <f t="shared" si="373"/>
        <v/>
      </c>
      <c r="BK444" s="7" t="str">
        <f t="shared" si="345"/>
        <v/>
      </c>
      <c r="BL444" s="7" t="str">
        <f t="shared" si="346"/>
        <v/>
      </c>
      <c r="BM444" s="7" t="str">
        <f t="shared" si="347"/>
        <v/>
      </c>
      <c r="BN444" s="7" t="str">
        <f t="shared" si="348"/>
        <v/>
      </c>
      <c r="BO444" s="7" t="str">
        <f t="shared" si="349"/>
        <v/>
      </c>
      <c r="BP444" s="7" t="str">
        <f t="shared" si="350"/>
        <v/>
      </c>
      <c r="BQ444" s="7" t="str">
        <f t="shared" si="351"/>
        <v/>
      </c>
      <c r="BR444" s="7" t="str">
        <f t="shared" si="352"/>
        <v/>
      </c>
      <c r="BS444" s="7" t="str">
        <f t="shared" si="353"/>
        <v/>
      </c>
      <c r="BT444" s="7" t="str">
        <f t="shared" si="354"/>
        <v/>
      </c>
      <c r="BU444" s="7" t="str">
        <f t="shared" si="355"/>
        <v/>
      </c>
      <c r="BV444" s="7" t="str">
        <f t="shared" si="356"/>
        <v/>
      </c>
      <c r="BW444" s="7" t="str">
        <f t="shared" si="331"/>
        <v/>
      </c>
      <c r="BX444" s="7" t="str">
        <f t="shared" si="357"/>
        <v/>
      </c>
      <c r="BY444" s="7" t="str">
        <f t="shared" si="358"/>
        <v/>
      </c>
      <c r="BZ444" s="7" t="str">
        <f t="shared" si="359"/>
        <v/>
      </c>
      <c r="CA444" s="7" t="str">
        <f t="shared" si="360"/>
        <v/>
      </c>
      <c r="CB444" s="54"/>
      <c r="CC444" s="13"/>
      <c r="CD444" s="13"/>
      <c r="CE444" s="13"/>
      <c r="CF444" s="13"/>
      <c r="CG444" s="13"/>
      <c r="CH444" s="13"/>
      <c r="CI444" s="13"/>
      <c r="CJ444" s="13"/>
      <c r="CL444" s="21"/>
    </row>
    <row r="445" spans="2:90" ht="16.5" thickBot="1" x14ac:dyDescent="0.3">
      <c r="B445" s="114"/>
      <c r="C445" s="114"/>
      <c r="D445" s="115"/>
      <c r="E445" s="117" t="str">
        <f t="shared" si="361"/>
        <v/>
      </c>
      <c r="F445" s="118" t="str">
        <f t="shared" si="362"/>
        <v/>
      </c>
      <c r="G445" s="22"/>
      <c r="H445" s="5" t="str">
        <f t="shared" si="332"/>
        <v/>
      </c>
      <c r="I445" s="6" t="str">
        <f t="shared" si="333"/>
        <v/>
      </c>
      <c r="J445" s="6" t="str">
        <f t="shared" si="334"/>
        <v/>
      </c>
      <c r="K445" s="23"/>
      <c r="L445" s="3" t="str">
        <f t="shared" si="363"/>
        <v/>
      </c>
      <c r="M445" s="2">
        <f>IF(OR(K445="Rota",K445="Desliza"),(IF((MAX(N$36:N444))&gt;F$17,(MAX(N$36:N444)),F$17)),N444)</f>
        <v>0</v>
      </c>
      <c r="N445" s="42"/>
      <c r="O445" s="2" t="str">
        <f t="shared" si="364"/>
        <v/>
      </c>
      <c r="P445" s="3" t="str">
        <f t="shared" si="365"/>
        <v/>
      </c>
      <c r="Q445" s="24"/>
      <c r="R445" s="24"/>
      <c r="S445" s="24"/>
      <c r="T445" s="132" t="str">
        <f t="shared" si="325"/>
        <v/>
      </c>
      <c r="U445" s="25"/>
      <c r="V445" s="25"/>
      <c r="W445" s="24"/>
      <c r="X445" s="26"/>
      <c r="Y445" s="25"/>
      <c r="Z445" s="25"/>
      <c r="AA445" s="3" t="str">
        <f t="shared" si="366"/>
        <v/>
      </c>
      <c r="AB445" s="24"/>
      <c r="AC445" s="26"/>
      <c r="AD445" s="25"/>
      <c r="AE445" s="54"/>
      <c r="AF445" s="54"/>
      <c r="AG445" s="54"/>
      <c r="AH445" s="54"/>
      <c r="AI445" s="54"/>
      <c r="AJ445" s="54"/>
      <c r="AK445" s="25"/>
      <c r="AL445" s="54" t="str">
        <f t="shared" si="326"/>
        <v/>
      </c>
      <c r="AM445" s="200" t="str">
        <f t="shared" si="327"/>
        <v/>
      </c>
      <c r="AN445" s="201" t="str">
        <f t="shared" si="328"/>
        <v/>
      </c>
      <c r="AO445" s="200" t="str">
        <f t="shared" si="335"/>
        <v/>
      </c>
      <c r="AP445" s="200" t="str">
        <f t="shared" si="329"/>
        <v/>
      </c>
      <c r="AQ445" s="200" t="str">
        <f t="shared" si="330"/>
        <v/>
      </c>
      <c r="AR445" s="200" t="str">
        <f t="shared" si="336"/>
        <v/>
      </c>
      <c r="AS445" s="200" t="str">
        <f t="shared" si="337"/>
        <v/>
      </c>
      <c r="AT445" s="200" t="str">
        <f t="shared" si="338"/>
        <v/>
      </c>
      <c r="AU445" s="200" t="str">
        <f t="shared" si="339"/>
        <v/>
      </c>
      <c r="AV445" s="54"/>
      <c r="AW445" s="200" t="str">
        <f t="shared" si="340"/>
        <v/>
      </c>
      <c r="AX445" s="201" t="str">
        <f t="shared" si="341"/>
        <v/>
      </c>
      <c r="AY445" s="7" t="str">
        <f t="shared" si="342"/>
        <v/>
      </c>
      <c r="AZ445" s="7" t="str">
        <f t="shared" si="343"/>
        <v/>
      </c>
      <c r="BA445" s="7" t="str">
        <f t="shared" si="344"/>
        <v/>
      </c>
      <c r="BB445" s="7" t="str">
        <f t="shared" si="367"/>
        <v/>
      </c>
      <c r="BC445" s="7" t="str">
        <f t="shared" si="368"/>
        <v/>
      </c>
      <c r="BD445" s="7" t="str">
        <f t="shared" si="369"/>
        <v/>
      </c>
      <c r="BE445" s="7" t="str">
        <f t="shared" si="370"/>
        <v/>
      </c>
      <c r="BF445" s="7" t="str">
        <f t="shared" si="323"/>
        <v/>
      </c>
      <c r="BG445" s="7" t="str">
        <f t="shared" si="324"/>
        <v/>
      </c>
      <c r="BH445" s="7" t="str">
        <f t="shared" si="371"/>
        <v/>
      </c>
      <c r="BI445" s="7" t="str">
        <f t="shared" si="372"/>
        <v/>
      </c>
      <c r="BJ445" s="7" t="str">
        <f t="shared" si="373"/>
        <v/>
      </c>
      <c r="BK445" s="7" t="str">
        <f t="shared" si="345"/>
        <v/>
      </c>
      <c r="BL445" s="7" t="str">
        <f t="shared" si="346"/>
        <v/>
      </c>
      <c r="BM445" s="7" t="str">
        <f t="shared" si="347"/>
        <v/>
      </c>
      <c r="BN445" s="7" t="str">
        <f t="shared" si="348"/>
        <v/>
      </c>
      <c r="BO445" s="7" t="str">
        <f t="shared" si="349"/>
        <v/>
      </c>
      <c r="BP445" s="7" t="str">
        <f t="shared" si="350"/>
        <v/>
      </c>
      <c r="BQ445" s="7" t="str">
        <f t="shared" si="351"/>
        <v/>
      </c>
      <c r="BR445" s="7" t="str">
        <f t="shared" si="352"/>
        <v/>
      </c>
      <c r="BS445" s="7" t="str">
        <f t="shared" si="353"/>
        <v/>
      </c>
      <c r="BT445" s="7" t="str">
        <f t="shared" si="354"/>
        <v/>
      </c>
      <c r="BU445" s="7" t="str">
        <f t="shared" si="355"/>
        <v/>
      </c>
      <c r="BV445" s="7" t="str">
        <f t="shared" si="356"/>
        <v/>
      </c>
      <c r="BW445" s="7" t="str">
        <f t="shared" si="331"/>
        <v/>
      </c>
      <c r="BX445" s="7" t="str">
        <f t="shared" si="357"/>
        <v/>
      </c>
      <c r="BY445" s="7" t="str">
        <f t="shared" si="358"/>
        <v/>
      </c>
      <c r="BZ445" s="7" t="str">
        <f t="shared" si="359"/>
        <v/>
      </c>
      <c r="CA445" s="7" t="str">
        <f t="shared" si="360"/>
        <v/>
      </c>
      <c r="CB445" s="54"/>
      <c r="CC445" s="13"/>
      <c r="CD445" s="13"/>
      <c r="CE445" s="13"/>
      <c r="CF445" s="13"/>
      <c r="CG445" s="13"/>
      <c r="CH445" s="13"/>
      <c r="CI445" s="13"/>
      <c r="CJ445" s="13"/>
      <c r="CL445" s="21"/>
    </row>
    <row r="446" spans="2:90" ht="16.5" thickBot="1" x14ac:dyDescent="0.3">
      <c r="B446" s="114"/>
      <c r="C446" s="114"/>
      <c r="D446" s="115"/>
      <c r="E446" s="117" t="str">
        <f t="shared" si="361"/>
        <v/>
      </c>
      <c r="F446" s="118" t="str">
        <f t="shared" si="362"/>
        <v/>
      </c>
      <c r="G446" s="22"/>
      <c r="H446" s="5" t="str">
        <f t="shared" si="332"/>
        <v/>
      </c>
      <c r="I446" s="6" t="str">
        <f t="shared" si="333"/>
        <v/>
      </c>
      <c r="J446" s="6" t="str">
        <f t="shared" si="334"/>
        <v/>
      </c>
      <c r="K446" s="23"/>
      <c r="L446" s="3" t="str">
        <f t="shared" si="363"/>
        <v/>
      </c>
      <c r="M446" s="2">
        <f>IF(OR(K446="Rota",K446="Desliza"),(IF((MAX(N$36:N445))&gt;F$17,(MAX(N$36:N445)),F$17)),N445)</f>
        <v>0</v>
      </c>
      <c r="N446" s="42"/>
      <c r="O446" s="2" t="str">
        <f t="shared" si="364"/>
        <v/>
      </c>
      <c r="P446" s="3" t="str">
        <f t="shared" si="365"/>
        <v/>
      </c>
      <c r="Q446" s="24"/>
      <c r="R446" s="24"/>
      <c r="S446" s="24"/>
      <c r="T446" s="132" t="str">
        <f t="shared" si="325"/>
        <v/>
      </c>
      <c r="U446" s="25"/>
      <c r="V446" s="25"/>
      <c r="W446" s="24"/>
      <c r="X446" s="26"/>
      <c r="Y446" s="25"/>
      <c r="Z446" s="25"/>
      <c r="AA446" s="3" t="str">
        <f t="shared" si="366"/>
        <v/>
      </c>
      <c r="AB446" s="24"/>
      <c r="AC446" s="26"/>
      <c r="AD446" s="25"/>
      <c r="AE446" s="54"/>
      <c r="AF446" s="54"/>
      <c r="AG446" s="54"/>
      <c r="AH446" s="54"/>
      <c r="AI446" s="54"/>
      <c r="AJ446" s="54"/>
      <c r="AK446" s="25"/>
      <c r="AL446" s="54" t="str">
        <f t="shared" si="326"/>
        <v/>
      </c>
      <c r="AM446" s="200" t="str">
        <f t="shared" si="327"/>
        <v/>
      </c>
      <c r="AN446" s="201" t="str">
        <f t="shared" si="328"/>
        <v/>
      </c>
      <c r="AO446" s="200" t="str">
        <f t="shared" si="335"/>
        <v/>
      </c>
      <c r="AP446" s="200" t="str">
        <f t="shared" si="329"/>
        <v/>
      </c>
      <c r="AQ446" s="200" t="str">
        <f t="shared" si="330"/>
        <v/>
      </c>
      <c r="AR446" s="200" t="str">
        <f t="shared" si="336"/>
        <v/>
      </c>
      <c r="AS446" s="200" t="str">
        <f t="shared" si="337"/>
        <v/>
      </c>
      <c r="AT446" s="200" t="str">
        <f t="shared" si="338"/>
        <v/>
      </c>
      <c r="AU446" s="200" t="str">
        <f t="shared" si="339"/>
        <v/>
      </c>
      <c r="AV446" s="54"/>
      <c r="AW446" s="200" t="str">
        <f t="shared" si="340"/>
        <v/>
      </c>
      <c r="AX446" s="201" t="str">
        <f t="shared" si="341"/>
        <v/>
      </c>
      <c r="AY446" s="7" t="str">
        <f t="shared" si="342"/>
        <v/>
      </c>
      <c r="AZ446" s="7" t="str">
        <f t="shared" si="343"/>
        <v/>
      </c>
      <c r="BA446" s="7" t="str">
        <f t="shared" si="344"/>
        <v/>
      </c>
      <c r="BB446" s="7" t="str">
        <f t="shared" si="367"/>
        <v/>
      </c>
      <c r="BC446" s="7" t="str">
        <f t="shared" si="368"/>
        <v/>
      </c>
      <c r="BD446" s="7" t="str">
        <f t="shared" si="369"/>
        <v/>
      </c>
      <c r="BE446" s="7" t="str">
        <f t="shared" si="370"/>
        <v/>
      </c>
      <c r="BF446" s="7" t="str">
        <f t="shared" si="323"/>
        <v/>
      </c>
      <c r="BG446" s="7" t="str">
        <f t="shared" si="324"/>
        <v/>
      </c>
      <c r="BH446" s="7" t="str">
        <f t="shared" si="371"/>
        <v/>
      </c>
      <c r="BI446" s="7" t="str">
        <f t="shared" si="372"/>
        <v/>
      </c>
      <c r="BJ446" s="7" t="str">
        <f t="shared" si="373"/>
        <v/>
      </c>
      <c r="BK446" s="7" t="str">
        <f t="shared" si="345"/>
        <v/>
      </c>
      <c r="BL446" s="7" t="str">
        <f t="shared" si="346"/>
        <v/>
      </c>
      <c r="BM446" s="7" t="str">
        <f t="shared" si="347"/>
        <v/>
      </c>
      <c r="BN446" s="7" t="str">
        <f t="shared" si="348"/>
        <v/>
      </c>
      <c r="BO446" s="7" t="str">
        <f t="shared" si="349"/>
        <v/>
      </c>
      <c r="BP446" s="7" t="str">
        <f t="shared" si="350"/>
        <v/>
      </c>
      <c r="BQ446" s="7" t="str">
        <f t="shared" si="351"/>
        <v/>
      </c>
      <c r="BR446" s="7" t="str">
        <f t="shared" si="352"/>
        <v/>
      </c>
      <c r="BS446" s="7" t="str">
        <f t="shared" si="353"/>
        <v/>
      </c>
      <c r="BT446" s="7" t="str">
        <f t="shared" si="354"/>
        <v/>
      </c>
      <c r="BU446" s="7" t="str">
        <f t="shared" si="355"/>
        <v/>
      </c>
      <c r="BV446" s="7" t="str">
        <f t="shared" si="356"/>
        <v/>
      </c>
      <c r="BW446" s="7" t="str">
        <f t="shared" si="331"/>
        <v/>
      </c>
      <c r="BX446" s="7" t="str">
        <f t="shared" si="357"/>
        <v/>
      </c>
      <c r="BY446" s="7" t="str">
        <f t="shared" si="358"/>
        <v/>
      </c>
      <c r="BZ446" s="7" t="str">
        <f t="shared" si="359"/>
        <v/>
      </c>
      <c r="CA446" s="7" t="str">
        <f t="shared" si="360"/>
        <v/>
      </c>
      <c r="CB446" s="54"/>
      <c r="CC446" s="13"/>
      <c r="CD446" s="13"/>
      <c r="CE446" s="13"/>
      <c r="CF446" s="13"/>
      <c r="CG446" s="13"/>
      <c r="CH446" s="13"/>
      <c r="CI446" s="13"/>
      <c r="CJ446" s="13"/>
      <c r="CL446" s="21"/>
    </row>
    <row r="447" spans="2:90" ht="16.5" thickBot="1" x14ac:dyDescent="0.3">
      <c r="B447" s="114"/>
      <c r="C447" s="114"/>
      <c r="D447" s="115"/>
      <c r="E447" s="117" t="str">
        <f t="shared" si="361"/>
        <v/>
      </c>
      <c r="F447" s="118" t="str">
        <f t="shared" si="362"/>
        <v/>
      </c>
      <c r="G447" s="22"/>
      <c r="H447" s="5" t="str">
        <f t="shared" si="332"/>
        <v/>
      </c>
      <c r="I447" s="6" t="str">
        <f t="shared" si="333"/>
        <v/>
      </c>
      <c r="J447" s="6" t="str">
        <f t="shared" si="334"/>
        <v/>
      </c>
      <c r="K447" s="23"/>
      <c r="L447" s="3" t="str">
        <f t="shared" si="363"/>
        <v/>
      </c>
      <c r="M447" s="2">
        <f>IF(OR(K447="Rota",K447="Desliza"),(IF((MAX(N$36:N446))&gt;F$17,(MAX(N$36:N446)),F$17)),N446)</f>
        <v>0</v>
      </c>
      <c r="N447" s="42"/>
      <c r="O447" s="2" t="str">
        <f t="shared" si="364"/>
        <v/>
      </c>
      <c r="P447" s="3" t="str">
        <f t="shared" si="365"/>
        <v/>
      </c>
      <c r="Q447" s="24"/>
      <c r="R447" s="24"/>
      <c r="S447" s="24"/>
      <c r="T447" s="132" t="str">
        <f t="shared" si="325"/>
        <v/>
      </c>
      <c r="U447" s="25"/>
      <c r="V447" s="25"/>
      <c r="W447" s="24"/>
      <c r="X447" s="26"/>
      <c r="Y447" s="25"/>
      <c r="Z447" s="25"/>
      <c r="AA447" s="3" t="str">
        <f t="shared" si="366"/>
        <v/>
      </c>
      <c r="AB447" s="24"/>
      <c r="AC447" s="26"/>
      <c r="AD447" s="25"/>
      <c r="AE447" s="54"/>
      <c r="AF447" s="54"/>
      <c r="AG447" s="54"/>
      <c r="AH447" s="54"/>
      <c r="AI447" s="54"/>
      <c r="AJ447" s="54"/>
      <c r="AK447" s="25"/>
      <c r="AL447" s="54" t="str">
        <f t="shared" si="326"/>
        <v/>
      </c>
      <c r="AM447" s="200" t="str">
        <f t="shared" si="327"/>
        <v/>
      </c>
      <c r="AN447" s="201" t="str">
        <f t="shared" si="328"/>
        <v/>
      </c>
      <c r="AO447" s="200" t="str">
        <f t="shared" si="335"/>
        <v/>
      </c>
      <c r="AP447" s="200" t="str">
        <f t="shared" si="329"/>
        <v/>
      </c>
      <c r="AQ447" s="200" t="str">
        <f t="shared" si="330"/>
        <v/>
      </c>
      <c r="AR447" s="200" t="str">
        <f t="shared" si="336"/>
        <v/>
      </c>
      <c r="AS447" s="200" t="str">
        <f t="shared" si="337"/>
        <v/>
      </c>
      <c r="AT447" s="200" t="str">
        <f t="shared" si="338"/>
        <v/>
      </c>
      <c r="AU447" s="200" t="str">
        <f t="shared" si="339"/>
        <v/>
      </c>
      <c r="AV447" s="54"/>
      <c r="AW447" s="200" t="str">
        <f t="shared" si="340"/>
        <v/>
      </c>
      <c r="AX447" s="201" t="str">
        <f t="shared" si="341"/>
        <v/>
      </c>
      <c r="AY447" s="7" t="str">
        <f t="shared" si="342"/>
        <v/>
      </c>
      <c r="AZ447" s="7" t="str">
        <f t="shared" si="343"/>
        <v/>
      </c>
      <c r="BA447" s="7" t="str">
        <f t="shared" si="344"/>
        <v/>
      </c>
      <c r="BB447" s="7" t="str">
        <f t="shared" si="367"/>
        <v/>
      </c>
      <c r="BC447" s="7" t="str">
        <f t="shared" si="368"/>
        <v/>
      </c>
      <c r="BD447" s="7" t="str">
        <f t="shared" si="369"/>
        <v/>
      </c>
      <c r="BE447" s="7" t="str">
        <f t="shared" si="370"/>
        <v/>
      </c>
      <c r="BF447" s="7" t="str">
        <f t="shared" si="323"/>
        <v/>
      </c>
      <c r="BG447" s="7" t="str">
        <f t="shared" si="324"/>
        <v/>
      </c>
      <c r="BH447" s="7" t="str">
        <f t="shared" si="371"/>
        <v/>
      </c>
      <c r="BI447" s="7" t="str">
        <f t="shared" si="372"/>
        <v/>
      </c>
      <c r="BJ447" s="7" t="str">
        <f t="shared" si="373"/>
        <v/>
      </c>
      <c r="BK447" s="7" t="str">
        <f t="shared" si="345"/>
        <v/>
      </c>
      <c r="BL447" s="7" t="str">
        <f t="shared" si="346"/>
        <v/>
      </c>
      <c r="BM447" s="7" t="str">
        <f t="shared" si="347"/>
        <v/>
      </c>
      <c r="BN447" s="7" t="str">
        <f t="shared" si="348"/>
        <v/>
      </c>
      <c r="BO447" s="7" t="str">
        <f t="shared" si="349"/>
        <v/>
      </c>
      <c r="BP447" s="7" t="str">
        <f t="shared" si="350"/>
        <v/>
      </c>
      <c r="BQ447" s="7" t="str">
        <f t="shared" si="351"/>
        <v/>
      </c>
      <c r="BR447" s="7" t="str">
        <f t="shared" si="352"/>
        <v/>
      </c>
      <c r="BS447" s="7" t="str">
        <f t="shared" si="353"/>
        <v/>
      </c>
      <c r="BT447" s="7" t="str">
        <f t="shared" si="354"/>
        <v/>
      </c>
      <c r="BU447" s="7" t="str">
        <f t="shared" si="355"/>
        <v/>
      </c>
      <c r="BV447" s="7" t="str">
        <f t="shared" si="356"/>
        <v/>
      </c>
      <c r="BW447" s="7" t="str">
        <f t="shared" si="331"/>
        <v/>
      </c>
      <c r="BX447" s="7" t="str">
        <f t="shared" si="357"/>
        <v/>
      </c>
      <c r="BY447" s="7" t="str">
        <f t="shared" si="358"/>
        <v/>
      </c>
      <c r="BZ447" s="7" t="str">
        <f t="shared" si="359"/>
        <v/>
      </c>
      <c r="CA447" s="7" t="str">
        <f t="shared" si="360"/>
        <v/>
      </c>
      <c r="CB447" s="54"/>
      <c r="CC447" s="13"/>
      <c r="CD447" s="13"/>
      <c r="CE447" s="13"/>
      <c r="CF447" s="13"/>
      <c r="CG447" s="13"/>
      <c r="CH447" s="13"/>
      <c r="CI447" s="13"/>
      <c r="CJ447" s="13"/>
      <c r="CL447" s="21"/>
    </row>
    <row r="448" spans="2:90" ht="16.5" thickBot="1" x14ac:dyDescent="0.3">
      <c r="B448" s="114"/>
      <c r="C448" s="114"/>
      <c r="D448" s="115"/>
      <c r="E448" s="117" t="str">
        <f t="shared" si="361"/>
        <v/>
      </c>
      <c r="F448" s="118" t="str">
        <f t="shared" si="362"/>
        <v/>
      </c>
      <c r="G448" s="22"/>
      <c r="H448" s="5" t="str">
        <f t="shared" si="332"/>
        <v/>
      </c>
      <c r="I448" s="6" t="str">
        <f t="shared" si="333"/>
        <v/>
      </c>
      <c r="J448" s="6" t="str">
        <f t="shared" si="334"/>
        <v/>
      </c>
      <c r="K448" s="23"/>
      <c r="L448" s="3" t="str">
        <f t="shared" si="363"/>
        <v/>
      </c>
      <c r="M448" s="2">
        <f>IF(OR(K448="Rota",K448="Desliza"),(IF((MAX(N$36:N447))&gt;F$17,(MAX(N$36:N447)),F$17)),N447)</f>
        <v>0</v>
      </c>
      <c r="N448" s="42"/>
      <c r="O448" s="2" t="str">
        <f t="shared" si="364"/>
        <v/>
      </c>
      <c r="P448" s="3" t="str">
        <f t="shared" si="365"/>
        <v/>
      </c>
      <c r="Q448" s="24"/>
      <c r="R448" s="24"/>
      <c r="S448" s="24"/>
      <c r="T448" s="132" t="str">
        <f t="shared" si="325"/>
        <v/>
      </c>
      <c r="U448" s="25"/>
      <c r="V448" s="25"/>
      <c r="W448" s="24"/>
      <c r="X448" s="26"/>
      <c r="Y448" s="25"/>
      <c r="Z448" s="25"/>
      <c r="AA448" s="3" t="str">
        <f t="shared" si="366"/>
        <v/>
      </c>
      <c r="AB448" s="24"/>
      <c r="AC448" s="26"/>
      <c r="AD448" s="25"/>
      <c r="AE448" s="54"/>
      <c r="AF448" s="54"/>
      <c r="AG448" s="54"/>
      <c r="AH448" s="54"/>
      <c r="AI448" s="54"/>
      <c r="AJ448" s="54"/>
      <c r="AK448" s="25"/>
      <c r="AL448" s="54" t="str">
        <f t="shared" si="326"/>
        <v/>
      </c>
      <c r="AM448" s="200" t="str">
        <f t="shared" si="327"/>
        <v/>
      </c>
      <c r="AN448" s="201" t="str">
        <f t="shared" si="328"/>
        <v/>
      </c>
      <c r="AO448" s="200" t="str">
        <f t="shared" si="335"/>
        <v/>
      </c>
      <c r="AP448" s="200" t="str">
        <f t="shared" si="329"/>
        <v/>
      </c>
      <c r="AQ448" s="200" t="str">
        <f t="shared" si="330"/>
        <v/>
      </c>
      <c r="AR448" s="200" t="str">
        <f t="shared" si="336"/>
        <v/>
      </c>
      <c r="AS448" s="200" t="str">
        <f t="shared" si="337"/>
        <v/>
      </c>
      <c r="AT448" s="200" t="str">
        <f t="shared" si="338"/>
        <v/>
      </c>
      <c r="AU448" s="200" t="str">
        <f t="shared" si="339"/>
        <v/>
      </c>
      <c r="AV448" s="54"/>
      <c r="AW448" s="200" t="str">
        <f t="shared" si="340"/>
        <v/>
      </c>
      <c r="AX448" s="201" t="str">
        <f t="shared" si="341"/>
        <v/>
      </c>
      <c r="AY448" s="7" t="str">
        <f t="shared" si="342"/>
        <v/>
      </c>
      <c r="AZ448" s="7" t="str">
        <f t="shared" si="343"/>
        <v/>
      </c>
      <c r="BA448" s="7" t="str">
        <f t="shared" si="344"/>
        <v/>
      </c>
      <c r="BB448" s="7" t="str">
        <f t="shared" si="367"/>
        <v/>
      </c>
      <c r="BC448" s="7" t="str">
        <f t="shared" si="368"/>
        <v/>
      </c>
      <c r="BD448" s="7" t="str">
        <f t="shared" si="369"/>
        <v/>
      </c>
      <c r="BE448" s="7" t="str">
        <f t="shared" si="370"/>
        <v/>
      </c>
      <c r="BF448" s="7" t="str">
        <f t="shared" si="323"/>
        <v/>
      </c>
      <c r="BG448" s="7" t="str">
        <f t="shared" si="324"/>
        <v/>
      </c>
      <c r="BH448" s="7" t="str">
        <f t="shared" si="371"/>
        <v/>
      </c>
      <c r="BI448" s="7" t="str">
        <f t="shared" si="372"/>
        <v/>
      </c>
      <c r="BJ448" s="7" t="str">
        <f t="shared" si="373"/>
        <v/>
      </c>
      <c r="BK448" s="7" t="str">
        <f t="shared" si="345"/>
        <v/>
      </c>
      <c r="BL448" s="7" t="str">
        <f t="shared" si="346"/>
        <v/>
      </c>
      <c r="BM448" s="7" t="str">
        <f t="shared" si="347"/>
        <v/>
      </c>
      <c r="BN448" s="7" t="str">
        <f t="shared" si="348"/>
        <v/>
      </c>
      <c r="BO448" s="7" t="str">
        <f t="shared" si="349"/>
        <v/>
      </c>
      <c r="BP448" s="7" t="str">
        <f t="shared" si="350"/>
        <v/>
      </c>
      <c r="BQ448" s="7" t="str">
        <f t="shared" si="351"/>
        <v/>
      </c>
      <c r="BR448" s="7" t="str">
        <f t="shared" si="352"/>
        <v/>
      </c>
      <c r="BS448" s="7" t="str">
        <f t="shared" si="353"/>
        <v/>
      </c>
      <c r="BT448" s="7" t="str">
        <f t="shared" si="354"/>
        <v/>
      </c>
      <c r="BU448" s="7" t="str">
        <f t="shared" si="355"/>
        <v/>
      </c>
      <c r="BV448" s="7" t="str">
        <f t="shared" si="356"/>
        <v/>
      </c>
      <c r="BW448" s="7" t="str">
        <f t="shared" si="331"/>
        <v/>
      </c>
      <c r="BX448" s="7" t="str">
        <f t="shared" si="357"/>
        <v/>
      </c>
      <c r="BY448" s="7" t="str">
        <f t="shared" si="358"/>
        <v/>
      </c>
      <c r="BZ448" s="7" t="str">
        <f t="shared" si="359"/>
        <v/>
      </c>
      <c r="CA448" s="7" t="str">
        <f t="shared" si="360"/>
        <v/>
      </c>
      <c r="CB448" s="54"/>
      <c r="CC448" s="13"/>
      <c r="CD448" s="13"/>
      <c r="CE448" s="13"/>
      <c r="CF448" s="13"/>
      <c r="CG448" s="13"/>
      <c r="CH448" s="13"/>
      <c r="CI448" s="13"/>
      <c r="CJ448" s="13"/>
      <c r="CL448" s="21"/>
    </row>
    <row r="449" spans="2:90" ht="16.5" thickBot="1" x14ac:dyDescent="0.3">
      <c r="B449" s="114"/>
      <c r="C449" s="114"/>
      <c r="D449" s="115"/>
      <c r="E449" s="117" t="str">
        <f t="shared" si="361"/>
        <v/>
      </c>
      <c r="F449" s="118" t="str">
        <f t="shared" si="362"/>
        <v/>
      </c>
      <c r="G449" s="22"/>
      <c r="H449" s="5" t="str">
        <f t="shared" si="332"/>
        <v/>
      </c>
      <c r="I449" s="6" t="str">
        <f t="shared" si="333"/>
        <v/>
      </c>
      <c r="J449" s="6" t="str">
        <f t="shared" si="334"/>
        <v/>
      </c>
      <c r="K449" s="23"/>
      <c r="L449" s="3" t="str">
        <f t="shared" si="363"/>
        <v/>
      </c>
      <c r="M449" s="2">
        <f>IF(OR(K449="Rota",K449="Desliza"),(IF((MAX(N$36:N448))&gt;F$17,(MAX(N$36:N448)),F$17)),N448)</f>
        <v>0</v>
      </c>
      <c r="N449" s="42"/>
      <c r="O449" s="2" t="str">
        <f t="shared" si="364"/>
        <v/>
      </c>
      <c r="P449" s="3" t="str">
        <f t="shared" si="365"/>
        <v/>
      </c>
      <c r="Q449" s="24"/>
      <c r="R449" s="24"/>
      <c r="S449" s="24"/>
      <c r="T449" s="132" t="str">
        <f t="shared" si="325"/>
        <v/>
      </c>
      <c r="U449" s="25"/>
      <c r="V449" s="25"/>
      <c r="W449" s="24"/>
      <c r="X449" s="26"/>
      <c r="Y449" s="25"/>
      <c r="Z449" s="25"/>
      <c r="AA449" s="3" t="str">
        <f t="shared" si="366"/>
        <v/>
      </c>
      <c r="AB449" s="24"/>
      <c r="AC449" s="26"/>
      <c r="AD449" s="25"/>
      <c r="AE449" s="54"/>
      <c r="AF449" s="54"/>
      <c r="AG449" s="54"/>
      <c r="AH449" s="54"/>
      <c r="AI449" s="54"/>
      <c r="AJ449" s="54"/>
      <c r="AK449" s="25"/>
      <c r="AL449" s="54" t="str">
        <f t="shared" si="326"/>
        <v/>
      </c>
      <c r="AM449" s="200" t="str">
        <f t="shared" si="327"/>
        <v/>
      </c>
      <c r="AN449" s="201" t="str">
        <f t="shared" si="328"/>
        <v/>
      </c>
      <c r="AO449" s="200" t="str">
        <f t="shared" si="335"/>
        <v/>
      </c>
      <c r="AP449" s="200" t="str">
        <f t="shared" si="329"/>
        <v/>
      </c>
      <c r="AQ449" s="200" t="str">
        <f t="shared" si="330"/>
        <v/>
      </c>
      <c r="AR449" s="200" t="str">
        <f t="shared" si="336"/>
        <v/>
      </c>
      <c r="AS449" s="200" t="str">
        <f t="shared" si="337"/>
        <v/>
      </c>
      <c r="AT449" s="200" t="str">
        <f t="shared" si="338"/>
        <v/>
      </c>
      <c r="AU449" s="200" t="str">
        <f t="shared" si="339"/>
        <v/>
      </c>
      <c r="AV449" s="54"/>
      <c r="AW449" s="200" t="str">
        <f t="shared" si="340"/>
        <v/>
      </c>
      <c r="AX449" s="201" t="str">
        <f t="shared" si="341"/>
        <v/>
      </c>
      <c r="AY449" s="7" t="str">
        <f t="shared" si="342"/>
        <v/>
      </c>
      <c r="AZ449" s="7" t="str">
        <f t="shared" si="343"/>
        <v/>
      </c>
      <c r="BA449" s="7" t="str">
        <f t="shared" si="344"/>
        <v/>
      </c>
      <c r="BB449" s="7" t="str">
        <f t="shared" si="367"/>
        <v/>
      </c>
      <c r="BC449" s="7" t="str">
        <f t="shared" si="368"/>
        <v/>
      </c>
      <c r="BD449" s="7" t="str">
        <f t="shared" si="369"/>
        <v/>
      </c>
      <c r="BE449" s="7" t="str">
        <f t="shared" si="370"/>
        <v/>
      </c>
      <c r="BF449" s="7" t="str">
        <f t="shared" si="323"/>
        <v/>
      </c>
      <c r="BG449" s="7" t="str">
        <f t="shared" si="324"/>
        <v/>
      </c>
      <c r="BH449" s="7" t="str">
        <f t="shared" si="371"/>
        <v/>
      </c>
      <c r="BI449" s="7" t="str">
        <f t="shared" si="372"/>
        <v/>
      </c>
      <c r="BJ449" s="7" t="str">
        <f t="shared" si="373"/>
        <v/>
      </c>
      <c r="BK449" s="7" t="str">
        <f t="shared" si="345"/>
        <v/>
      </c>
      <c r="BL449" s="7" t="str">
        <f t="shared" si="346"/>
        <v/>
      </c>
      <c r="BM449" s="7" t="str">
        <f t="shared" si="347"/>
        <v/>
      </c>
      <c r="BN449" s="7" t="str">
        <f t="shared" si="348"/>
        <v/>
      </c>
      <c r="BO449" s="7" t="str">
        <f t="shared" si="349"/>
        <v/>
      </c>
      <c r="BP449" s="7" t="str">
        <f t="shared" si="350"/>
        <v/>
      </c>
      <c r="BQ449" s="7" t="str">
        <f t="shared" si="351"/>
        <v/>
      </c>
      <c r="BR449" s="7" t="str">
        <f t="shared" si="352"/>
        <v/>
      </c>
      <c r="BS449" s="7" t="str">
        <f t="shared" si="353"/>
        <v/>
      </c>
      <c r="BT449" s="7" t="str">
        <f t="shared" si="354"/>
        <v/>
      </c>
      <c r="BU449" s="7" t="str">
        <f t="shared" si="355"/>
        <v/>
      </c>
      <c r="BV449" s="7" t="str">
        <f t="shared" si="356"/>
        <v/>
      </c>
      <c r="BW449" s="7" t="str">
        <f t="shared" si="331"/>
        <v/>
      </c>
      <c r="BX449" s="7" t="str">
        <f t="shared" si="357"/>
        <v/>
      </c>
      <c r="BY449" s="7" t="str">
        <f t="shared" si="358"/>
        <v/>
      </c>
      <c r="BZ449" s="7" t="str">
        <f t="shared" si="359"/>
        <v/>
      </c>
      <c r="CA449" s="7" t="str">
        <f t="shared" si="360"/>
        <v/>
      </c>
      <c r="CB449" s="54"/>
      <c r="CC449" s="13"/>
      <c r="CD449" s="13"/>
      <c r="CE449" s="13"/>
      <c r="CF449" s="13"/>
      <c r="CG449" s="13"/>
      <c r="CH449" s="13"/>
      <c r="CI449" s="13"/>
      <c r="CJ449" s="13"/>
      <c r="CL449" s="21"/>
    </row>
    <row r="450" spans="2:90" ht="16.5" thickBot="1" x14ac:dyDescent="0.3">
      <c r="B450" s="114"/>
      <c r="C450" s="114"/>
      <c r="D450" s="115"/>
      <c r="E450" s="117" t="str">
        <f t="shared" si="361"/>
        <v/>
      </c>
      <c r="F450" s="118" t="str">
        <f t="shared" si="362"/>
        <v/>
      </c>
      <c r="G450" s="22"/>
      <c r="H450" s="5" t="str">
        <f t="shared" si="332"/>
        <v/>
      </c>
      <c r="I450" s="6" t="str">
        <f t="shared" si="333"/>
        <v/>
      </c>
      <c r="J450" s="6" t="str">
        <f t="shared" si="334"/>
        <v/>
      </c>
      <c r="K450" s="23"/>
      <c r="L450" s="3" t="str">
        <f t="shared" si="363"/>
        <v/>
      </c>
      <c r="M450" s="2">
        <f>IF(OR(K450="Rota",K450="Desliza"),(IF((MAX(N$36:N449))&gt;F$17,(MAX(N$36:N449)),F$17)),N449)</f>
        <v>0</v>
      </c>
      <c r="N450" s="42"/>
      <c r="O450" s="2" t="str">
        <f t="shared" si="364"/>
        <v/>
      </c>
      <c r="P450" s="3" t="str">
        <f t="shared" si="365"/>
        <v/>
      </c>
      <c r="Q450" s="24"/>
      <c r="R450" s="24"/>
      <c r="S450" s="24"/>
      <c r="T450" s="132" t="str">
        <f t="shared" si="325"/>
        <v/>
      </c>
      <c r="U450" s="25"/>
      <c r="V450" s="25"/>
      <c r="W450" s="24"/>
      <c r="X450" s="26"/>
      <c r="Y450" s="25"/>
      <c r="Z450" s="25"/>
      <c r="AA450" s="3" t="str">
        <f t="shared" si="366"/>
        <v/>
      </c>
      <c r="AB450" s="24"/>
      <c r="AC450" s="26"/>
      <c r="AD450" s="25"/>
      <c r="AE450" s="54"/>
      <c r="AF450" s="54"/>
      <c r="AG450" s="54"/>
      <c r="AH450" s="54"/>
      <c r="AI450" s="54"/>
      <c r="AJ450" s="54"/>
      <c r="AK450" s="25"/>
      <c r="AL450" s="54" t="str">
        <f t="shared" si="326"/>
        <v/>
      </c>
      <c r="AM450" s="200" t="str">
        <f t="shared" si="327"/>
        <v/>
      </c>
      <c r="AN450" s="201" t="str">
        <f t="shared" si="328"/>
        <v/>
      </c>
      <c r="AO450" s="200" t="str">
        <f t="shared" si="335"/>
        <v/>
      </c>
      <c r="AP450" s="200" t="str">
        <f t="shared" si="329"/>
        <v/>
      </c>
      <c r="AQ450" s="200" t="str">
        <f t="shared" si="330"/>
        <v/>
      </c>
      <c r="AR450" s="200" t="str">
        <f t="shared" si="336"/>
        <v/>
      </c>
      <c r="AS450" s="200" t="str">
        <f t="shared" si="337"/>
        <v/>
      </c>
      <c r="AT450" s="200" t="str">
        <f t="shared" si="338"/>
        <v/>
      </c>
      <c r="AU450" s="200" t="str">
        <f t="shared" si="339"/>
        <v/>
      </c>
      <c r="AV450" s="54"/>
      <c r="AW450" s="200" t="str">
        <f t="shared" si="340"/>
        <v/>
      </c>
      <c r="AX450" s="201" t="str">
        <f t="shared" si="341"/>
        <v/>
      </c>
      <c r="AY450" s="7" t="str">
        <f t="shared" si="342"/>
        <v/>
      </c>
      <c r="AZ450" s="7" t="str">
        <f t="shared" si="343"/>
        <v/>
      </c>
      <c r="BA450" s="7" t="str">
        <f t="shared" si="344"/>
        <v/>
      </c>
      <c r="BB450" s="7" t="str">
        <f t="shared" si="367"/>
        <v/>
      </c>
      <c r="BC450" s="7" t="str">
        <f t="shared" si="368"/>
        <v/>
      </c>
      <c r="BD450" s="7" t="str">
        <f t="shared" si="369"/>
        <v/>
      </c>
      <c r="BE450" s="7" t="str">
        <f t="shared" si="370"/>
        <v/>
      </c>
      <c r="BF450" s="7" t="str">
        <f t="shared" si="323"/>
        <v/>
      </c>
      <c r="BG450" s="7" t="str">
        <f t="shared" si="324"/>
        <v/>
      </c>
      <c r="BH450" s="7" t="str">
        <f t="shared" si="371"/>
        <v/>
      </c>
      <c r="BI450" s="7" t="str">
        <f t="shared" si="372"/>
        <v/>
      </c>
      <c r="BJ450" s="7" t="str">
        <f t="shared" si="373"/>
        <v/>
      </c>
      <c r="BK450" s="7" t="str">
        <f t="shared" si="345"/>
        <v/>
      </c>
      <c r="BL450" s="7" t="str">
        <f t="shared" si="346"/>
        <v/>
      </c>
      <c r="BM450" s="7" t="str">
        <f t="shared" si="347"/>
        <v/>
      </c>
      <c r="BN450" s="7" t="str">
        <f t="shared" si="348"/>
        <v/>
      </c>
      <c r="BO450" s="7" t="str">
        <f t="shared" si="349"/>
        <v/>
      </c>
      <c r="BP450" s="7" t="str">
        <f t="shared" si="350"/>
        <v/>
      </c>
      <c r="BQ450" s="7" t="str">
        <f t="shared" si="351"/>
        <v/>
      </c>
      <c r="BR450" s="7" t="str">
        <f t="shared" si="352"/>
        <v/>
      </c>
      <c r="BS450" s="7" t="str">
        <f t="shared" si="353"/>
        <v/>
      </c>
      <c r="BT450" s="7" t="str">
        <f t="shared" si="354"/>
        <v/>
      </c>
      <c r="BU450" s="7" t="str">
        <f t="shared" si="355"/>
        <v/>
      </c>
      <c r="BV450" s="7" t="str">
        <f t="shared" si="356"/>
        <v/>
      </c>
      <c r="BW450" s="7" t="str">
        <f t="shared" si="331"/>
        <v/>
      </c>
      <c r="BX450" s="7" t="str">
        <f t="shared" si="357"/>
        <v/>
      </c>
      <c r="BY450" s="7" t="str">
        <f t="shared" si="358"/>
        <v/>
      </c>
      <c r="BZ450" s="7" t="str">
        <f t="shared" si="359"/>
        <v/>
      </c>
      <c r="CA450" s="7" t="str">
        <f t="shared" si="360"/>
        <v/>
      </c>
      <c r="CB450" s="54"/>
      <c r="CC450" s="13"/>
      <c r="CD450" s="13"/>
      <c r="CE450" s="13"/>
      <c r="CF450" s="13"/>
      <c r="CG450" s="13"/>
      <c r="CH450" s="13"/>
      <c r="CI450" s="13"/>
      <c r="CJ450" s="13"/>
      <c r="CL450" s="21"/>
    </row>
    <row r="451" spans="2:90" ht="16.5" thickBot="1" x14ac:dyDescent="0.3">
      <c r="B451" s="114"/>
      <c r="C451" s="114"/>
      <c r="D451" s="115"/>
      <c r="E451" s="117" t="str">
        <f t="shared" si="361"/>
        <v/>
      </c>
      <c r="F451" s="118" t="str">
        <f t="shared" si="362"/>
        <v/>
      </c>
      <c r="G451" s="22"/>
      <c r="H451" s="5" t="str">
        <f t="shared" si="332"/>
        <v/>
      </c>
      <c r="I451" s="6" t="str">
        <f t="shared" si="333"/>
        <v/>
      </c>
      <c r="J451" s="6" t="str">
        <f t="shared" si="334"/>
        <v/>
      </c>
      <c r="K451" s="23"/>
      <c r="L451" s="3" t="str">
        <f t="shared" si="363"/>
        <v/>
      </c>
      <c r="M451" s="2">
        <f>IF(OR(K451="Rota",K451="Desliza"),(IF((MAX(N$36:N450))&gt;F$17,(MAX(N$36:N450)),F$17)),N450)</f>
        <v>0</v>
      </c>
      <c r="N451" s="42"/>
      <c r="O451" s="2" t="str">
        <f t="shared" si="364"/>
        <v/>
      </c>
      <c r="P451" s="3" t="str">
        <f t="shared" si="365"/>
        <v/>
      </c>
      <c r="Q451" s="24"/>
      <c r="R451" s="24"/>
      <c r="S451" s="24"/>
      <c r="T451" s="132" t="str">
        <f t="shared" si="325"/>
        <v/>
      </c>
      <c r="U451" s="25"/>
      <c r="V451" s="25"/>
      <c r="W451" s="24"/>
      <c r="X451" s="26"/>
      <c r="Y451" s="25"/>
      <c r="Z451" s="25"/>
      <c r="AA451" s="3" t="str">
        <f t="shared" si="366"/>
        <v/>
      </c>
      <c r="AB451" s="24"/>
      <c r="AC451" s="26"/>
      <c r="AD451" s="25"/>
      <c r="AE451" s="54"/>
      <c r="AF451" s="54"/>
      <c r="AG451" s="54"/>
      <c r="AH451" s="54"/>
      <c r="AI451" s="54"/>
      <c r="AJ451" s="54"/>
      <c r="AK451" s="25"/>
      <c r="AL451" s="54" t="str">
        <f t="shared" si="326"/>
        <v/>
      </c>
      <c r="AM451" s="200" t="str">
        <f t="shared" si="327"/>
        <v/>
      </c>
      <c r="AN451" s="201" t="str">
        <f t="shared" si="328"/>
        <v/>
      </c>
      <c r="AO451" s="200" t="str">
        <f t="shared" si="335"/>
        <v/>
      </c>
      <c r="AP451" s="200" t="str">
        <f t="shared" si="329"/>
        <v/>
      </c>
      <c r="AQ451" s="200" t="str">
        <f t="shared" si="330"/>
        <v/>
      </c>
      <c r="AR451" s="200" t="str">
        <f t="shared" si="336"/>
        <v/>
      </c>
      <c r="AS451" s="200" t="str">
        <f t="shared" si="337"/>
        <v/>
      </c>
      <c r="AT451" s="200" t="str">
        <f t="shared" si="338"/>
        <v/>
      </c>
      <c r="AU451" s="200" t="str">
        <f t="shared" si="339"/>
        <v/>
      </c>
      <c r="AV451" s="54"/>
      <c r="AW451" s="200" t="str">
        <f t="shared" si="340"/>
        <v/>
      </c>
      <c r="AX451" s="201" t="str">
        <f t="shared" si="341"/>
        <v/>
      </c>
      <c r="AY451" s="7" t="str">
        <f t="shared" si="342"/>
        <v/>
      </c>
      <c r="AZ451" s="7" t="str">
        <f t="shared" si="343"/>
        <v/>
      </c>
      <c r="BA451" s="7" t="str">
        <f t="shared" si="344"/>
        <v/>
      </c>
      <c r="BB451" s="7" t="str">
        <f t="shared" si="367"/>
        <v/>
      </c>
      <c r="BC451" s="7" t="str">
        <f t="shared" si="368"/>
        <v/>
      </c>
      <c r="BD451" s="7" t="str">
        <f t="shared" si="369"/>
        <v/>
      </c>
      <c r="BE451" s="7" t="str">
        <f t="shared" si="370"/>
        <v/>
      </c>
      <c r="BF451" s="7" t="str">
        <f t="shared" si="323"/>
        <v/>
      </c>
      <c r="BG451" s="7" t="str">
        <f t="shared" si="324"/>
        <v/>
      </c>
      <c r="BH451" s="7" t="str">
        <f t="shared" si="371"/>
        <v/>
      </c>
      <c r="BI451" s="7" t="str">
        <f t="shared" si="372"/>
        <v/>
      </c>
      <c r="BJ451" s="7" t="str">
        <f t="shared" si="373"/>
        <v/>
      </c>
      <c r="BK451" s="7" t="str">
        <f t="shared" si="345"/>
        <v/>
      </c>
      <c r="BL451" s="7" t="str">
        <f t="shared" si="346"/>
        <v/>
      </c>
      <c r="BM451" s="7" t="str">
        <f t="shared" si="347"/>
        <v/>
      </c>
      <c r="BN451" s="7" t="str">
        <f t="shared" si="348"/>
        <v/>
      </c>
      <c r="BO451" s="7" t="str">
        <f t="shared" si="349"/>
        <v/>
      </c>
      <c r="BP451" s="7" t="str">
        <f t="shared" si="350"/>
        <v/>
      </c>
      <c r="BQ451" s="7" t="str">
        <f t="shared" si="351"/>
        <v/>
      </c>
      <c r="BR451" s="7" t="str">
        <f t="shared" si="352"/>
        <v/>
      </c>
      <c r="BS451" s="7" t="str">
        <f t="shared" si="353"/>
        <v/>
      </c>
      <c r="BT451" s="7" t="str">
        <f t="shared" si="354"/>
        <v/>
      </c>
      <c r="BU451" s="7" t="str">
        <f t="shared" si="355"/>
        <v/>
      </c>
      <c r="BV451" s="7" t="str">
        <f t="shared" si="356"/>
        <v/>
      </c>
      <c r="BW451" s="7" t="str">
        <f t="shared" si="331"/>
        <v/>
      </c>
      <c r="BX451" s="7" t="str">
        <f t="shared" si="357"/>
        <v/>
      </c>
      <c r="BY451" s="7" t="str">
        <f t="shared" si="358"/>
        <v/>
      </c>
      <c r="BZ451" s="7" t="str">
        <f t="shared" si="359"/>
        <v/>
      </c>
      <c r="CA451" s="7" t="str">
        <f t="shared" si="360"/>
        <v/>
      </c>
      <c r="CB451" s="54"/>
      <c r="CC451" s="13"/>
      <c r="CD451" s="13"/>
      <c r="CE451" s="13"/>
      <c r="CF451" s="13"/>
      <c r="CG451" s="13"/>
      <c r="CH451" s="13"/>
      <c r="CI451" s="13"/>
      <c r="CJ451" s="13"/>
      <c r="CL451" s="21"/>
    </row>
    <row r="452" spans="2:90" ht="16.5" thickBot="1" x14ac:dyDescent="0.3">
      <c r="B452" s="114"/>
      <c r="C452" s="114"/>
      <c r="D452" s="115"/>
      <c r="E452" s="117" t="str">
        <f t="shared" si="361"/>
        <v/>
      </c>
      <c r="F452" s="118" t="str">
        <f t="shared" si="362"/>
        <v/>
      </c>
      <c r="G452" s="22"/>
      <c r="H452" s="5" t="str">
        <f t="shared" si="332"/>
        <v/>
      </c>
      <c r="I452" s="6" t="str">
        <f t="shared" si="333"/>
        <v/>
      </c>
      <c r="J452" s="6" t="str">
        <f t="shared" si="334"/>
        <v/>
      </c>
      <c r="K452" s="23"/>
      <c r="L452" s="3" t="str">
        <f t="shared" si="363"/>
        <v/>
      </c>
      <c r="M452" s="2">
        <f>IF(OR(K452="Rota",K452="Desliza"),(IF((MAX(N$36:N451))&gt;F$17,(MAX(N$36:N451)),F$17)),N451)</f>
        <v>0</v>
      </c>
      <c r="N452" s="42"/>
      <c r="O452" s="2" t="str">
        <f t="shared" si="364"/>
        <v/>
      </c>
      <c r="P452" s="3" t="str">
        <f t="shared" si="365"/>
        <v/>
      </c>
      <c r="Q452" s="24"/>
      <c r="R452" s="24"/>
      <c r="S452" s="24"/>
      <c r="T452" s="132" t="str">
        <f t="shared" si="325"/>
        <v/>
      </c>
      <c r="U452" s="25"/>
      <c r="V452" s="25"/>
      <c r="W452" s="24"/>
      <c r="X452" s="26"/>
      <c r="Y452" s="25"/>
      <c r="Z452" s="25"/>
      <c r="AA452" s="3" t="str">
        <f t="shared" si="366"/>
        <v/>
      </c>
      <c r="AB452" s="24"/>
      <c r="AC452" s="26"/>
      <c r="AD452" s="25"/>
      <c r="AE452" s="54"/>
      <c r="AF452" s="54"/>
      <c r="AG452" s="54"/>
      <c r="AH452" s="54"/>
      <c r="AI452" s="54"/>
      <c r="AJ452" s="54"/>
      <c r="AK452" s="25"/>
      <c r="AL452" s="54" t="str">
        <f t="shared" si="326"/>
        <v/>
      </c>
      <c r="AM452" s="200" t="str">
        <f t="shared" si="327"/>
        <v/>
      </c>
      <c r="AN452" s="201" t="str">
        <f t="shared" si="328"/>
        <v/>
      </c>
      <c r="AO452" s="200" t="str">
        <f t="shared" si="335"/>
        <v/>
      </c>
      <c r="AP452" s="200" t="str">
        <f t="shared" si="329"/>
        <v/>
      </c>
      <c r="AQ452" s="200" t="str">
        <f t="shared" si="330"/>
        <v/>
      </c>
      <c r="AR452" s="200" t="str">
        <f t="shared" si="336"/>
        <v/>
      </c>
      <c r="AS452" s="200" t="str">
        <f t="shared" si="337"/>
        <v/>
      </c>
      <c r="AT452" s="200" t="str">
        <f t="shared" si="338"/>
        <v/>
      </c>
      <c r="AU452" s="200" t="str">
        <f t="shared" si="339"/>
        <v/>
      </c>
      <c r="AV452" s="54"/>
      <c r="AW452" s="200" t="str">
        <f t="shared" si="340"/>
        <v/>
      </c>
      <c r="AX452" s="201" t="str">
        <f t="shared" si="341"/>
        <v/>
      </c>
      <c r="AY452" s="7" t="str">
        <f t="shared" si="342"/>
        <v/>
      </c>
      <c r="AZ452" s="7" t="str">
        <f t="shared" si="343"/>
        <v/>
      </c>
      <c r="BA452" s="7" t="str">
        <f t="shared" si="344"/>
        <v/>
      </c>
      <c r="BB452" s="7" t="str">
        <f t="shared" si="367"/>
        <v/>
      </c>
      <c r="BC452" s="7" t="str">
        <f t="shared" si="368"/>
        <v/>
      </c>
      <c r="BD452" s="7" t="str">
        <f t="shared" si="369"/>
        <v/>
      </c>
      <c r="BE452" s="7" t="str">
        <f t="shared" si="370"/>
        <v/>
      </c>
      <c r="BF452" s="7" t="str">
        <f t="shared" si="323"/>
        <v/>
      </c>
      <c r="BG452" s="7" t="str">
        <f t="shared" si="324"/>
        <v/>
      </c>
      <c r="BH452" s="7" t="str">
        <f t="shared" si="371"/>
        <v/>
      </c>
      <c r="BI452" s="7" t="str">
        <f t="shared" si="372"/>
        <v/>
      </c>
      <c r="BJ452" s="7" t="str">
        <f t="shared" si="373"/>
        <v/>
      </c>
      <c r="BK452" s="7" t="str">
        <f t="shared" si="345"/>
        <v/>
      </c>
      <c r="BL452" s="7" t="str">
        <f t="shared" si="346"/>
        <v/>
      </c>
      <c r="BM452" s="7" t="str">
        <f t="shared" si="347"/>
        <v/>
      </c>
      <c r="BN452" s="7" t="str">
        <f t="shared" si="348"/>
        <v/>
      </c>
      <c r="BO452" s="7" t="str">
        <f t="shared" si="349"/>
        <v/>
      </c>
      <c r="BP452" s="7" t="str">
        <f t="shared" si="350"/>
        <v/>
      </c>
      <c r="BQ452" s="7" t="str">
        <f t="shared" si="351"/>
        <v/>
      </c>
      <c r="BR452" s="7" t="str">
        <f t="shared" si="352"/>
        <v/>
      </c>
      <c r="BS452" s="7" t="str">
        <f t="shared" si="353"/>
        <v/>
      </c>
      <c r="BT452" s="7" t="str">
        <f t="shared" si="354"/>
        <v/>
      </c>
      <c r="BU452" s="7" t="str">
        <f t="shared" si="355"/>
        <v/>
      </c>
      <c r="BV452" s="7" t="str">
        <f t="shared" si="356"/>
        <v/>
      </c>
      <c r="BW452" s="7" t="str">
        <f t="shared" si="331"/>
        <v/>
      </c>
      <c r="BX452" s="7" t="str">
        <f t="shared" si="357"/>
        <v/>
      </c>
      <c r="BY452" s="7" t="str">
        <f t="shared" si="358"/>
        <v/>
      </c>
      <c r="BZ452" s="7" t="str">
        <f t="shared" si="359"/>
        <v/>
      </c>
      <c r="CA452" s="7" t="str">
        <f t="shared" si="360"/>
        <v/>
      </c>
      <c r="CB452" s="54"/>
      <c r="CC452" s="13"/>
      <c r="CD452" s="13"/>
      <c r="CE452" s="13"/>
      <c r="CF452" s="13"/>
      <c r="CG452" s="13"/>
      <c r="CH452" s="13"/>
      <c r="CI452" s="13"/>
      <c r="CJ452" s="13"/>
      <c r="CL452" s="21"/>
    </row>
    <row r="453" spans="2:90" ht="16.5" thickBot="1" x14ac:dyDescent="0.3">
      <c r="B453" s="114"/>
      <c r="C453" s="114"/>
      <c r="D453" s="115"/>
      <c r="E453" s="117" t="str">
        <f t="shared" si="361"/>
        <v/>
      </c>
      <c r="F453" s="118" t="str">
        <f t="shared" si="362"/>
        <v/>
      </c>
      <c r="G453" s="22"/>
      <c r="H453" s="5" t="str">
        <f t="shared" si="332"/>
        <v/>
      </c>
      <c r="I453" s="6" t="str">
        <f t="shared" si="333"/>
        <v/>
      </c>
      <c r="J453" s="6" t="str">
        <f t="shared" si="334"/>
        <v/>
      </c>
      <c r="K453" s="23"/>
      <c r="L453" s="3" t="str">
        <f t="shared" si="363"/>
        <v/>
      </c>
      <c r="M453" s="2">
        <f>IF(OR(K453="Rota",K453="Desliza"),(IF((MAX(N$36:N452))&gt;F$17,(MAX(N$36:N452)),F$17)),N452)</f>
        <v>0</v>
      </c>
      <c r="N453" s="42"/>
      <c r="O453" s="2" t="str">
        <f t="shared" si="364"/>
        <v/>
      </c>
      <c r="P453" s="3" t="str">
        <f t="shared" si="365"/>
        <v/>
      </c>
      <c r="Q453" s="24"/>
      <c r="R453" s="24"/>
      <c r="S453" s="24"/>
      <c r="T453" s="132" t="str">
        <f t="shared" si="325"/>
        <v/>
      </c>
      <c r="U453" s="25"/>
      <c r="V453" s="25"/>
      <c r="W453" s="24"/>
      <c r="X453" s="26"/>
      <c r="Y453" s="25"/>
      <c r="Z453" s="25"/>
      <c r="AA453" s="3" t="str">
        <f t="shared" si="366"/>
        <v/>
      </c>
      <c r="AB453" s="24"/>
      <c r="AC453" s="26"/>
      <c r="AD453" s="25"/>
      <c r="AE453" s="54"/>
      <c r="AF453" s="54"/>
      <c r="AG453" s="54"/>
      <c r="AH453" s="54"/>
      <c r="AI453" s="54"/>
      <c r="AJ453" s="54"/>
      <c r="AK453" s="25"/>
      <c r="AL453" s="54" t="str">
        <f t="shared" si="326"/>
        <v/>
      </c>
      <c r="AM453" s="200" t="str">
        <f t="shared" si="327"/>
        <v/>
      </c>
      <c r="AN453" s="201" t="str">
        <f t="shared" si="328"/>
        <v/>
      </c>
      <c r="AO453" s="200" t="str">
        <f t="shared" si="335"/>
        <v/>
      </c>
      <c r="AP453" s="200" t="str">
        <f t="shared" si="329"/>
        <v/>
      </c>
      <c r="AQ453" s="200" t="str">
        <f t="shared" si="330"/>
        <v/>
      </c>
      <c r="AR453" s="200" t="str">
        <f t="shared" si="336"/>
        <v/>
      </c>
      <c r="AS453" s="200" t="str">
        <f t="shared" si="337"/>
        <v/>
      </c>
      <c r="AT453" s="200" t="str">
        <f t="shared" si="338"/>
        <v/>
      </c>
      <c r="AU453" s="200" t="str">
        <f t="shared" si="339"/>
        <v/>
      </c>
      <c r="AV453" s="54"/>
      <c r="AW453" s="200" t="str">
        <f t="shared" si="340"/>
        <v/>
      </c>
      <c r="AX453" s="201" t="str">
        <f t="shared" si="341"/>
        <v/>
      </c>
      <c r="AY453" s="7" t="str">
        <f t="shared" si="342"/>
        <v/>
      </c>
      <c r="AZ453" s="7" t="str">
        <f t="shared" si="343"/>
        <v/>
      </c>
      <c r="BA453" s="7" t="str">
        <f t="shared" si="344"/>
        <v/>
      </c>
      <c r="BB453" s="7" t="str">
        <f t="shared" si="367"/>
        <v/>
      </c>
      <c r="BC453" s="7" t="str">
        <f t="shared" si="368"/>
        <v/>
      </c>
      <c r="BD453" s="7" t="str">
        <f t="shared" si="369"/>
        <v/>
      </c>
      <c r="BE453" s="7" t="str">
        <f t="shared" si="370"/>
        <v/>
      </c>
      <c r="BF453" s="7" t="str">
        <f t="shared" si="323"/>
        <v/>
      </c>
      <c r="BG453" s="7" t="str">
        <f t="shared" si="324"/>
        <v/>
      </c>
      <c r="BH453" s="7" t="str">
        <f t="shared" si="371"/>
        <v/>
      </c>
      <c r="BI453" s="7" t="str">
        <f t="shared" si="372"/>
        <v/>
      </c>
      <c r="BJ453" s="7" t="str">
        <f t="shared" si="373"/>
        <v/>
      </c>
      <c r="BK453" s="7" t="str">
        <f t="shared" si="345"/>
        <v/>
      </c>
      <c r="BL453" s="7" t="str">
        <f t="shared" si="346"/>
        <v/>
      </c>
      <c r="BM453" s="7" t="str">
        <f t="shared" si="347"/>
        <v/>
      </c>
      <c r="BN453" s="7" t="str">
        <f t="shared" si="348"/>
        <v/>
      </c>
      <c r="BO453" s="7" t="str">
        <f t="shared" si="349"/>
        <v/>
      </c>
      <c r="BP453" s="7" t="str">
        <f t="shared" si="350"/>
        <v/>
      </c>
      <c r="BQ453" s="7" t="str">
        <f t="shared" si="351"/>
        <v/>
      </c>
      <c r="BR453" s="7" t="str">
        <f t="shared" si="352"/>
        <v/>
      </c>
      <c r="BS453" s="7" t="str">
        <f t="shared" si="353"/>
        <v/>
      </c>
      <c r="BT453" s="7" t="str">
        <f t="shared" si="354"/>
        <v/>
      </c>
      <c r="BU453" s="7" t="str">
        <f t="shared" si="355"/>
        <v/>
      </c>
      <c r="BV453" s="7" t="str">
        <f t="shared" si="356"/>
        <v/>
      </c>
      <c r="BW453" s="7" t="str">
        <f t="shared" si="331"/>
        <v/>
      </c>
      <c r="BX453" s="7" t="str">
        <f t="shared" si="357"/>
        <v/>
      </c>
      <c r="BY453" s="7" t="str">
        <f t="shared" si="358"/>
        <v/>
      </c>
      <c r="BZ453" s="7" t="str">
        <f t="shared" si="359"/>
        <v/>
      </c>
      <c r="CA453" s="7" t="str">
        <f t="shared" si="360"/>
        <v/>
      </c>
      <c r="CB453" s="54"/>
      <c r="CC453" s="13"/>
      <c r="CD453" s="13"/>
      <c r="CE453" s="13"/>
      <c r="CF453" s="13"/>
      <c r="CG453" s="13"/>
      <c r="CH453" s="13"/>
      <c r="CI453" s="13"/>
      <c r="CJ453" s="13"/>
      <c r="CL453" s="21"/>
    </row>
    <row r="454" spans="2:90" ht="16.5" thickBot="1" x14ac:dyDescent="0.3">
      <c r="B454" s="114"/>
      <c r="C454" s="114"/>
      <c r="D454" s="115"/>
      <c r="E454" s="117" t="str">
        <f t="shared" si="361"/>
        <v/>
      </c>
      <c r="F454" s="118" t="str">
        <f t="shared" si="362"/>
        <v/>
      </c>
      <c r="G454" s="22"/>
      <c r="H454" s="5" t="str">
        <f t="shared" si="332"/>
        <v/>
      </c>
      <c r="I454" s="6" t="str">
        <f t="shared" si="333"/>
        <v/>
      </c>
      <c r="J454" s="6" t="str">
        <f t="shared" si="334"/>
        <v/>
      </c>
      <c r="K454" s="23"/>
      <c r="L454" s="3" t="str">
        <f t="shared" si="363"/>
        <v/>
      </c>
      <c r="M454" s="2">
        <f>IF(OR(K454="Rota",K454="Desliza"),(IF((MAX(N$36:N453))&gt;F$17,(MAX(N$36:N453)),F$17)),N453)</f>
        <v>0</v>
      </c>
      <c r="N454" s="42"/>
      <c r="O454" s="2" t="str">
        <f t="shared" si="364"/>
        <v/>
      </c>
      <c r="P454" s="3" t="str">
        <f t="shared" si="365"/>
        <v/>
      </c>
      <c r="Q454" s="24"/>
      <c r="R454" s="24"/>
      <c r="S454" s="24"/>
      <c r="T454" s="132" t="str">
        <f t="shared" si="325"/>
        <v/>
      </c>
      <c r="U454" s="25"/>
      <c r="V454" s="25"/>
      <c r="W454" s="24"/>
      <c r="X454" s="26"/>
      <c r="Y454" s="25"/>
      <c r="Z454" s="25"/>
      <c r="AA454" s="3" t="str">
        <f t="shared" si="366"/>
        <v/>
      </c>
      <c r="AB454" s="24"/>
      <c r="AC454" s="26"/>
      <c r="AD454" s="25"/>
      <c r="AE454" s="54"/>
      <c r="AF454" s="54"/>
      <c r="AG454" s="54"/>
      <c r="AH454" s="54"/>
      <c r="AI454" s="54"/>
      <c r="AJ454" s="54"/>
      <c r="AK454" s="25"/>
      <c r="AL454" s="54" t="str">
        <f t="shared" si="326"/>
        <v/>
      </c>
      <c r="AM454" s="200" t="str">
        <f t="shared" si="327"/>
        <v/>
      </c>
      <c r="AN454" s="201" t="str">
        <f t="shared" si="328"/>
        <v/>
      </c>
      <c r="AO454" s="200" t="str">
        <f t="shared" si="335"/>
        <v/>
      </c>
      <c r="AP454" s="200" t="str">
        <f t="shared" si="329"/>
        <v/>
      </c>
      <c r="AQ454" s="200" t="str">
        <f t="shared" si="330"/>
        <v/>
      </c>
      <c r="AR454" s="200" t="str">
        <f t="shared" si="336"/>
        <v/>
      </c>
      <c r="AS454" s="200" t="str">
        <f t="shared" si="337"/>
        <v/>
      </c>
      <c r="AT454" s="200" t="str">
        <f t="shared" si="338"/>
        <v/>
      </c>
      <c r="AU454" s="200" t="str">
        <f t="shared" si="339"/>
        <v/>
      </c>
      <c r="AV454" s="54"/>
      <c r="AW454" s="200" t="str">
        <f t="shared" si="340"/>
        <v/>
      </c>
      <c r="AX454" s="201" t="str">
        <f t="shared" si="341"/>
        <v/>
      </c>
      <c r="AY454" s="7" t="str">
        <f t="shared" si="342"/>
        <v/>
      </c>
      <c r="AZ454" s="7" t="str">
        <f t="shared" si="343"/>
        <v/>
      </c>
      <c r="BA454" s="7" t="str">
        <f t="shared" si="344"/>
        <v/>
      </c>
      <c r="BB454" s="7" t="str">
        <f t="shared" si="367"/>
        <v/>
      </c>
      <c r="BC454" s="7" t="str">
        <f t="shared" si="368"/>
        <v/>
      </c>
      <c r="BD454" s="7" t="str">
        <f t="shared" si="369"/>
        <v/>
      </c>
      <c r="BE454" s="7" t="str">
        <f t="shared" si="370"/>
        <v/>
      </c>
      <c r="BF454" s="7" t="str">
        <f t="shared" si="323"/>
        <v/>
      </c>
      <c r="BG454" s="7" t="str">
        <f t="shared" si="324"/>
        <v/>
      </c>
      <c r="BH454" s="7" t="str">
        <f t="shared" si="371"/>
        <v/>
      </c>
      <c r="BI454" s="7" t="str">
        <f t="shared" si="372"/>
        <v/>
      </c>
      <c r="BJ454" s="7" t="str">
        <f t="shared" si="373"/>
        <v/>
      </c>
      <c r="BK454" s="7" t="str">
        <f t="shared" si="345"/>
        <v/>
      </c>
      <c r="BL454" s="7" t="str">
        <f t="shared" si="346"/>
        <v/>
      </c>
      <c r="BM454" s="7" t="str">
        <f t="shared" si="347"/>
        <v/>
      </c>
      <c r="BN454" s="7" t="str">
        <f t="shared" si="348"/>
        <v/>
      </c>
      <c r="BO454" s="7" t="str">
        <f t="shared" si="349"/>
        <v/>
      </c>
      <c r="BP454" s="7" t="str">
        <f t="shared" si="350"/>
        <v/>
      </c>
      <c r="BQ454" s="7" t="str">
        <f t="shared" si="351"/>
        <v/>
      </c>
      <c r="BR454" s="7" t="str">
        <f t="shared" si="352"/>
        <v/>
      </c>
      <c r="BS454" s="7" t="str">
        <f t="shared" si="353"/>
        <v/>
      </c>
      <c r="BT454" s="7" t="str">
        <f t="shared" si="354"/>
        <v/>
      </c>
      <c r="BU454" s="7" t="str">
        <f t="shared" si="355"/>
        <v/>
      </c>
      <c r="BV454" s="7" t="str">
        <f t="shared" si="356"/>
        <v/>
      </c>
      <c r="BW454" s="7" t="str">
        <f t="shared" si="331"/>
        <v/>
      </c>
      <c r="BX454" s="7" t="str">
        <f t="shared" si="357"/>
        <v/>
      </c>
      <c r="BY454" s="7" t="str">
        <f t="shared" si="358"/>
        <v/>
      </c>
      <c r="BZ454" s="7" t="str">
        <f t="shared" si="359"/>
        <v/>
      </c>
      <c r="CA454" s="7" t="str">
        <f t="shared" si="360"/>
        <v/>
      </c>
      <c r="CB454" s="54"/>
      <c r="CC454" s="13"/>
      <c r="CD454" s="13"/>
      <c r="CE454" s="13"/>
      <c r="CF454" s="13"/>
      <c r="CG454" s="13"/>
      <c r="CH454" s="13"/>
      <c r="CI454" s="13"/>
      <c r="CJ454" s="13"/>
      <c r="CL454" s="21"/>
    </row>
    <row r="455" spans="2:90" ht="16.5" thickBot="1" x14ac:dyDescent="0.3">
      <c r="B455" s="114"/>
      <c r="C455" s="114"/>
      <c r="D455" s="115"/>
      <c r="E455" s="117" t="str">
        <f t="shared" si="361"/>
        <v/>
      </c>
      <c r="F455" s="118" t="str">
        <f t="shared" si="362"/>
        <v/>
      </c>
      <c r="G455" s="22"/>
      <c r="H455" s="5" t="str">
        <f t="shared" si="332"/>
        <v/>
      </c>
      <c r="I455" s="6" t="str">
        <f t="shared" si="333"/>
        <v/>
      </c>
      <c r="J455" s="6" t="str">
        <f t="shared" si="334"/>
        <v/>
      </c>
      <c r="K455" s="23"/>
      <c r="L455" s="3" t="str">
        <f t="shared" si="363"/>
        <v/>
      </c>
      <c r="M455" s="2">
        <f>IF(OR(K455="Rota",K455="Desliza"),(IF((MAX(N$36:N454))&gt;F$17,(MAX(N$36:N454)),F$17)),N454)</f>
        <v>0</v>
      </c>
      <c r="N455" s="42"/>
      <c r="O455" s="2" t="str">
        <f t="shared" si="364"/>
        <v/>
      </c>
      <c r="P455" s="3" t="str">
        <f t="shared" si="365"/>
        <v/>
      </c>
      <c r="Q455" s="24"/>
      <c r="R455" s="24"/>
      <c r="S455" s="24"/>
      <c r="T455" s="132" t="str">
        <f t="shared" si="325"/>
        <v/>
      </c>
      <c r="U455" s="25"/>
      <c r="V455" s="25"/>
      <c r="W455" s="24"/>
      <c r="X455" s="26"/>
      <c r="Y455" s="25"/>
      <c r="Z455" s="25"/>
      <c r="AA455" s="3" t="str">
        <f t="shared" si="366"/>
        <v/>
      </c>
      <c r="AB455" s="24"/>
      <c r="AC455" s="26"/>
      <c r="AD455" s="25"/>
      <c r="AE455" s="54"/>
      <c r="AF455" s="54"/>
      <c r="AG455" s="54"/>
      <c r="AH455" s="54"/>
      <c r="AI455" s="54"/>
      <c r="AJ455" s="54"/>
      <c r="AK455" s="25"/>
      <c r="AL455" s="54" t="str">
        <f t="shared" si="326"/>
        <v/>
      </c>
      <c r="AM455" s="200" t="str">
        <f t="shared" si="327"/>
        <v/>
      </c>
      <c r="AN455" s="201" t="str">
        <f t="shared" si="328"/>
        <v/>
      </c>
      <c r="AO455" s="200" t="str">
        <f t="shared" si="335"/>
        <v/>
      </c>
      <c r="AP455" s="200" t="str">
        <f t="shared" si="329"/>
        <v/>
      </c>
      <c r="AQ455" s="200" t="str">
        <f t="shared" si="330"/>
        <v/>
      </c>
      <c r="AR455" s="200" t="str">
        <f t="shared" si="336"/>
        <v/>
      </c>
      <c r="AS455" s="200" t="str">
        <f t="shared" si="337"/>
        <v/>
      </c>
      <c r="AT455" s="200" t="str">
        <f t="shared" si="338"/>
        <v/>
      </c>
      <c r="AU455" s="200" t="str">
        <f t="shared" si="339"/>
        <v/>
      </c>
      <c r="AV455" s="54"/>
      <c r="AW455" s="200" t="str">
        <f t="shared" si="340"/>
        <v/>
      </c>
      <c r="AX455" s="201" t="str">
        <f t="shared" si="341"/>
        <v/>
      </c>
      <c r="AY455" s="7" t="str">
        <f t="shared" si="342"/>
        <v/>
      </c>
      <c r="AZ455" s="7" t="str">
        <f t="shared" si="343"/>
        <v/>
      </c>
      <c r="BA455" s="7" t="str">
        <f t="shared" si="344"/>
        <v/>
      </c>
      <c r="BB455" s="7" t="str">
        <f t="shared" si="367"/>
        <v/>
      </c>
      <c r="BC455" s="7" t="str">
        <f t="shared" si="368"/>
        <v/>
      </c>
      <c r="BD455" s="7" t="str">
        <f t="shared" si="369"/>
        <v/>
      </c>
      <c r="BE455" s="7" t="str">
        <f t="shared" si="370"/>
        <v/>
      </c>
      <c r="BF455" s="7" t="str">
        <f t="shared" si="323"/>
        <v/>
      </c>
      <c r="BG455" s="7" t="str">
        <f t="shared" si="324"/>
        <v/>
      </c>
      <c r="BH455" s="7" t="str">
        <f t="shared" si="371"/>
        <v/>
      </c>
      <c r="BI455" s="7" t="str">
        <f t="shared" si="372"/>
        <v/>
      </c>
      <c r="BJ455" s="7" t="str">
        <f t="shared" si="373"/>
        <v/>
      </c>
      <c r="BK455" s="7" t="str">
        <f t="shared" si="345"/>
        <v/>
      </c>
      <c r="BL455" s="7" t="str">
        <f t="shared" si="346"/>
        <v/>
      </c>
      <c r="BM455" s="7" t="str">
        <f t="shared" si="347"/>
        <v/>
      </c>
      <c r="BN455" s="7" t="str">
        <f t="shared" si="348"/>
        <v/>
      </c>
      <c r="BO455" s="7" t="str">
        <f t="shared" si="349"/>
        <v/>
      </c>
      <c r="BP455" s="7" t="str">
        <f t="shared" si="350"/>
        <v/>
      </c>
      <c r="BQ455" s="7" t="str">
        <f t="shared" si="351"/>
        <v/>
      </c>
      <c r="BR455" s="7" t="str">
        <f t="shared" si="352"/>
        <v/>
      </c>
      <c r="BS455" s="7" t="str">
        <f t="shared" si="353"/>
        <v/>
      </c>
      <c r="BT455" s="7" t="str">
        <f t="shared" si="354"/>
        <v/>
      </c>
      <c r="BU455" s="7" t="str">
        <f t="shared" si="355"/>
        <v/>
      </c>
      <c r="BV455" s="7" t="str">
        <f t="shared" si="356"/>
        <v/>
      </c>
      <c r="BW455" s="7" t="str">
        <f t="shared" si="331"/>
        <v/>
      </c>
      <c r="BX455" s="7" t="str">
        <f t="shared" si="357"/>
        <v/>
      </c>
      <c r="BY455" s="7" t="str">
        <f t="shared" si="358"/>
        <v/>
      </c>
      <c r="BZ455" s="7" t="str">
        <f t="shared" si="359"/>
        <v/>
      </c>
      <c r="CA455" s="7" t="str">
        <f t="shared" si="360"/>
        <v/>
      </c>
      <c r="CB455" s="54"/>
      <c r="CC455" s="13"/>
      <c r="CD455" s="13"/>
      <c r="CE455" s="13"/>
      <c r="CF455" s="13"/>
      <c r="CG455" s="13"/>
      <c r="CH455" s="13"/>
      <c r="CI455" s="13"/>
      <c r="CJ455" s="13"/>
      <c r="CL455" s="21"/>
    </row>
    <row r="456" spans="2:90" ht="16.5" thickBot="1" x14ac:dyDescent="0.3">
      <c r="B456" s="114"/>
      <c r="C456" s="114"/>
      <c r="D456" s="115"/>
      <c r="E456" s="117" t="str">
        <f t="shared" si="361"/>
        <v/>
      </c>
      <c r="F456" s="118" t="str">
        <f t="shared" si="362"/>
        <v/>
      </c>
      <c r="G456" s="22"/>
      <c r="H456" s="5" t="str">
        <f t="shared" si="332"/>
        <v/>
      </c>
      <c r="I456" s="6" t="str">
        <f t="shared" si="333"/>
        <v/>
      </c>
      <c r="J456" s="6" t="str">
        <f t="shared" si="334"/>
        <v/>
      </c>
      <c r="K456" s="23"/>
      <c r="L456" s="3" t="str">
        <f t="shared" si="363"/>
        <v/>
      </c>
      <c r="M456" s="2">
        <f>IF(OR(K456="Rota",K456="Desliza"),(IF((MAX(N$36:N455))&gt;F$17,(MAX(N$36:N455)),F$17)),N455)</f>
        <v>0</v>
      </c>
      <c r="N456" s="42"/>
      <c r="O456" s="2" t="str">
        <f t="shared" si="364"/>
        <v/>
      </c>
      <c r="P456" s="3" t="str">
        <f t="shared" si="365"/>
        <v/>
      </c>
      <c r="Q456" s="24"/>
      <c r="R456" s="24"/>
      <c r="S456" s="24"/>
      <c r="T456" s="132" t="str">
        <f t="shared" si="325"/>
        <v/>
      </c>
      <c r="U456" s="25"/>
      <c r="V456" s="25"/>
      <c r="W456" s="24"/>
      <c r="X456" s="26"/>
      <c r="Y456" s="25"/>
      <c r="Z456" s="25"/>
      <c r="AA456" s="3" t="str">
        <f t="shared" si="366"/>
        <v/>
      </c>
      <c r="AB456" s="24"/>
      <c r="AC456" s="26"/>
      <c r="AD456" s="25"/>
      <c r="AE456" s="54"/>
      <c r="AF456" s="54"/>
      <c r="AG456" s="54"/>
      <c r="AH456" s="54"/>
      <c r="AI456" s="54"/>
      <c r="AJ456" s="54"/>
      <c r="AK456" s="25"/>
      <c r="AL456" s="54" t="str">
        <f t="shared" si="326"/>
        <v/>
      </c>
      <c r="AM456" s="200" t="str">
        <f t="shared" si="327"/>
        <v/>
      </c>
      <c r="AN456" s="201" t="str">
        <f t="shared" si="328"/>
        <v/>
      </c>
      <c r="AO456" s="200" t="str">
        <f t="shared" si="335"/>
        <v/>
      </c>
      <c r="AP456" s="200" t="str">
        <f t="shared" si="329"/>
        <v/>
      </c>
      <c r="AQ456" s="200" t="str">
        <f t="shared" si="330"/>
        <v/>
      </c>
      <c r="AR456" s="200" t="str">
        <f t="shared" si="336"/>
        <v/>
      </c>
      <c r="AS456" s="200" t="str">
        <f t="shared" si="337"/>
        <v/>
      </c>
      <c r="AT456" s="200" t="str">
        <f t="shared" si="338"/>
        <v/>
      </c>
      <c r="AU456" s="200" t="str">
        <f t="shared" si="339"/>
        <v/>
      </c>
      <c r="AV456" s="54"/>
      <c r="AW456" s="200" t="str">
        <f t="shared" si="340"/>
        <v/>
      </c>
      <c r="AX456" s="201" t="str">
        <f t="shared" si="341"/>
        <v/>
      </c>
      <c r="AY456" s="7" t="str">
        <f t="shared" si="342"/>
        <v/>
      </c>
      <c r="AZ456" s="7" t="str">
        <f t="shared" si="343"/>
        <v/>
      </c>
      <c r="BA456" s="7" t="str">
        <f t="shared" si="344"/>
        <v/>
      </c>
      <c r="BB456" s="7" t="str">
        <f t="shared" si="367"/>
        <v/>
      </c>
      <c r="BC456" s="7" t="str">
        <f t="shared" si="368"/>
        <v/>
      </c>
      <c r="BD456" s="7" t="str">
        <f t="shared" si="369"/>
        <v/>
      </c>
      <c r="BE456" s="7" t="str">
        <f t="shared" si="370"/>
        <v/>
      </c>
      <c r="BF456" s="7" t="str">
        <f t="shared" si="323"/>
        <v/>
      </c>
      <c r="BG456" s="7" t="str">
        <f t="shared" si="324"/>
        <v/>
      </c>
      <c r="BH456" s="7" t="str">
        <f t="shared" si="371"/>
        <v/>
      </c>
      <c r="BI456" s="7" t="str">
        <f t="shared" si="372"/>
        <v/>
      </c>
      <c r="BJ456" s="7" t="str">
        <f t="shared" si="373"/>
        <v/>
      </c>
      <c r="BK456" s="7" t="str">
        <f t="shared" si="345"/>
        <v/>
      </c>
      <c r="BL456" s="7" t="str">
        <f t="shared" si="346"/>
        <v/>
      </c>
      <c r="BM456" s="7" t="str">
        <f t="shared" si="347"/>
        <v/>
      </c>
      <c r="BN456" s="7" t="str">
        <f t="shared" si="348"/>
        <v/>
      </c>
      <c r="BO456" s="7" t="str">
        <f t="shared" si="349"/>
        <v/>
      </c>
      <c r="BP456" s="7" t="str">
        <f t="shared" si="350"/>
        <v/>
      </c>
      <c r="BQ456" s="7" t="str">
        <f t="shared" si="351"/>
        <v/>
      </c>
      <c r="BR456" s="7" t="str">
        <f t="shared" si="352"/>
        <v/>
      </c>
      <c r="BS456" s="7" t="str">
        <f t="shared" si="353"/>
        <v/>
      </c>
      <c r="BT456" s="7" t="str">
        <f t="shared" si="354"/>
        <v/>
      </c>
      <c r="BU456" s="7" t="str">
        <f t="shared" si="355"/>
        <v/>
      </c>
      <c r="BV456" s="7" t="str">
        <f t="shared" si="356"/>
        <v/>
      </c>
      <c r="BW456" s="7" t="str">
        <f t="shared" si="331"/>
        <v/>
      </c>
      <c r="BX456" s="7" t="str">
        <f t="shared" si="357"/>
        <v/>
      </c>
      <c r="BY456" s="7" t="str">
        <f t="shared" si="358"/>
        <v/>
      </c>
      <c r="BZ456" s="7" t="str">
        <f t="shared" si="359"/>
        <v/>
      </c>
      <c r="CA456" s="7" t="str">
        <f t="shared" si="360"/>
        <v/>
      </c>
      <c r="CB456" s="54"/>
      <c r="CC456" s="13"/>
      <c r="CD456" s="13"/>
      <c r="CE456" s="13"/>
      <c r="CF456" s="13"/>
      <c r="CG456" s="13"/>
      <c r="CH456" s="13"/>
      <c r="CI456" s="13"/>
      <c r="CJ456" s="13"/>
      <c r="CL456" s="21"/>
    </row>
    <row r="457" spans="2:90" ht="16.5" thickBot="1" x14ac:dyDescent="0.3">
      <c r="B457" s="114"/>
      <c r="C457" s="114"/>
      <c r="D457" s="115"/>
      <c r="E457" s="117" t="str">
        <f t="shared" si="361"/>
        <v/>
      </c>
      <c r="F457" s="118" t="str">
        <f t="shared" si="362"/>
        <v/>
      </c>
      <c r="G457" s="22"/>
      <c r="H457" s="5" t="str">
        <f t="shared" si="332"/>
        <v/>
      </c>
      <c r="I457" s="6" t="str">
        <f t="shared" si="333"/>
        <v/>
      </c>
      <c r="J457" s="6" t="str">
        <f t="shared" si="334"/>
        <v/>
      </c>
      <c r="K457" s="23"/>
      <c r="L457" s="3" t="str">
        <f t="shared" si="363"/>
        <v/>
      </c>
      <c r="M457" s="2">
        <f>IF(OR(K457="Rota",K457="Desliza"),(IF((MAX(N$36:N456))&gt;F$17,(MAX(N$36:N456)),F$17)),N456)</f>
        <v>0</v>
      </c>
      <c r="N457" s="42"/>
      <c r="O457" s="2" t="str">
        <f t="shared" si="364"/>
        <v/>
      </c>
      <c r="P457" s="3" t="str">
        <f t="shared" si="365"/>
        <v/>
      </c>
      <c r="Q457" s="24"/>
      <c r="R457" s="24"/>
      <c r="S457" s="24"/>
      <c r="T457" s="132" t="str">
        <f t="shared" si="325"/>
        <v/>
      </c>
      <c r="U457" s="25"/>
      <c r="V457" s="25"/>
      <c r="W457" s="24"/>
      <c r="X457" s="26"/>
      <c r="Y457" s="25"/>
      <c r="Z457" s="25"/>
      <c r="AA457" s="3" t="str">
        <f t="shared" si="366"/>
        <v/>
      </c>
      <c r="AB457" s="24"/>
      <c r="AC457" s="26"/>
      <c r="AD457" s="25"/>
      <c r="AE457" s="54"/>
      <c r="AF457" s="54"/>
      <c r="AG457" s="54"/>
      <c r="AH457" s="54"/>
      <c r="AI457" s="54"/>
      <c r="AJ457" s="54"/>
      <c r="AK457" s="25"/>
      <c r="AL457" s="54" t="str">
        <f t="shared" si="326"/>
        <v/>
      </c>
      <c r="AM457" s="200" t="str">
        <f t="shared" si="327"/>
        <v/>
      </c>
      <c r="AN457" s="201" t="str">
        <f t="shared" si="328"/>
        <v/>
      </c>
      <c r="AO457" s="200" t="str">
        <f t="shared" si="335"/>
        <v/>
      </c>
      <c r="AP457" s="200" t="str">
        <f t="shared" si="329"/>
        <v/>
      </c>
      <c r="AQ457" s="200" t="str">
        <f t="shared" si="330"/>
        <v/>
      </c>
      <c r="AR457" s="200" t="str">
        <f t="shared" si="336"/>
        <v/>
      </c>
      <c r="AS457" s="200" t="str">
        <f t="shared" si="337"/>
        <v/>
      </c>
      <c r="AT457" s="200" t="str">
        <f t="shared" si="338"/>
        <v/>
      </c>
      <c r="AU457" s="200" t="str">
        <f t="shared" si="339"/>
        <v/>
      </c>
      <c r="AV457" s="54"/>
      <c r="AW457" s="200" t="str">
        <f t="shared" si="340"/>
        <v/>
      </c>
      <c r="AX457" s="201" t="str">
        <f t="shared" si="341"/>
        <v/>
      </c>
      <c r="AY457" s="7" t="str">
        <f t="shared" si="342"/>
        <v/>
      </c>
      <c r="AZ457" s="7" t="str">
        <f t="shared" si="343"/>
        <v/>
      </c>
      <c r="BA457" s="7" t="str">
        <f t="shared" si="344"/>
        <v/>
      </c>
      <c r="BB457" s="7" t="str">
        <f t="shared" si="367"/>
        <v/>
      </c>
      <c r="BC457" s="7" t="str">
        <f t="shared" si="368"/>
        <v/>
      </c>
      <c r="BD457" s="7" t="str">
        <f t="shared" si="369"/>
        <v/>
      </c>
      <c r="BE457" s="7" t="str">
        <f t="shared" si="370"/>
        <v/>
      </c>
      <c r="BF457" s="7" t="str">
        <f t="shared" si="323"/>
        <v/>
      </c>
      <c r="BG457" s="7" t="str">
        <f t="shared" si="324"/>
        <v/>
      </c>
      <c r="BH457" s="7" t="str">
        <f t="shared" si="371"/>
        <v/>
      </c>
      <c r="BI457" s="7" t="str">
        <f t="shared" si="372"/>
        <v/>
      </c>
      <c r="BJ457" s="7" t="str">
        <f t="shared" si="373"/>
        <v/>
      </c>
      <c r="BK457" s="7" t="str">
        <f t="shared" si="345"/>
        <v/>
      </c>
      <c r="BL457" s="7" t="str">
        <f t="shared" si="346"/>
        <v/>
      </c>
      <c r="BM457" s="7" t="str">
        <f t="shared" si="347"/>
        <v/>
      </c>
      <c r="BN457" s="7" t="str">
        <f t="shared" si="348"/>
        <v/>
      </c>
      <c r="BO457" s="7" t="str">
        <f t="shared" si="349"/>
        <v/>
      </c>
      <c r="BP457" s="7" t="str">
        <f t="shared" si="350"/>
        <v/>
      </c>
      <c r="BQ457" s="7" t="str">
        <f t="shared" si="351"/>
        <v/>
      </c>
      <c r="BR457" s="7" t="str">
        <f t="shared" si="352"/>
        <v/>
      </c>
      <c r="BS457" s="7" t="str">
        <f t="shared" si="353"/>
        <v/>
      </c>
      <c r="BT457" s="7" t="str">
        <f t="shared" si="354"/>
        <v/>
      </c>
      <c r="BU457" s="7" t="str">
        <f t="shared" si="355"/>
        <v/>
      </c>
      <c r="BV457" s="7" t="str">
        <f t="shared" si="356"/>
        <v/>
      </c>
      <c r="BW457" s="7" t="str">
        <f t="shared" si="331"/>
        <v/>
      </c>
      <c r="BX457" s="7" t="str">
        <f t="shared" si="357"/>
        <v/>
      </c>
      <c r="BY457" s="7" t="str">
        <f t="shared" si="358"/>
        <v/>
      </c>
      <c r="BZ457" s="7" t="str">
        <f t="shared" si="359"/>
        <v/>
      </c>
      <c r="CA457" s="7" t="str">
        <f t="shared" si="360"/>
        <v/>
      </c>
      <c r="CB457" s="54"/>
      <c r="CC457" s="13"/>
      <c r="CD457" s="13"/>
      <c r="CE457" s="13"/>
      <c r="CF457" s="13"/>
      <c r="CG457" s="13"/>
      <c r="CH457" s="13"/>
      <c r="CI457" s="13"/>
      <c r="CJ457" s="13"/>
      <c r="CL457" s="21"/>
    </row>
    <row r="458" spans="2:90" ht="16.5" thickBot="1" x14ac:dyDescent="0.3">
      <c r="B458" s="114"/>
      <c r="C458" s="114"/>
      <c r="D458" s="115"/>
      <c r="E458" s="117" t="str">
        <f t="shared" si="361"/>
        <v/>
      </c>
      <c r="F458" s="118" t="str">
        <f t="shared" si="362"/>
        <v/>
      </c>
      <c r="G458" s="22"/>
      <c r="H458" s="5" t="str">
        <f t="shared" si="332"/>
        <v/>
      </c>
      <c r="I458" s="6" t="str">
        <f t="shared" si="333"/>
        <v/>
      </c>
      <c r="J458" s="6" t="str">
        <f t="shared" si="334"/>
        <v/>
      </c>
      <c r="K458" s="23"/>
      <c r="L458" s="3" t="str">
        <f t="shared" si="363"/>
        <v/>
      </c>
      <c r="M458" s="2">
        <f>IF(OR(K458="Rota",K458="Desliza"),(IF((MAX(N$36:N457))&gt;F$17,(MAX(N$36:N457)),F$17)),N457)</f>
        <v>0</v>
      </c>
      <c r="N458" s="42"/>
      <c r="O458" s="2" t="str">
        <f t="shared" si="364"/>
        <v/>
      </c>
      <c r="P458" s="3" t="str">
        <f t="shared" si="365"/>
        <v/>
      </c>
      <c r="Q458" s="24"/>
      <c r="R458" s="24"/>
      <c r="S458" s="24"/>
      <c r="T458" s="132" t="str">
        <f t="shared" si="325"/>
        <v/>
      </c>
      <c r="U458" s="25"/>
      <c r="V458" s="25"/>
      <c r="W458" s="24"/>
      <c r="X458" s="26"/>
      <c r="Y458" s="25"/>
      <c r="Z458" s="25"/>
      <c r="AA458" s="3" t="str">
        <f t="shared" si="366"/>
        <v/>
      </c>
      <c r="AB458" s="24"/>
      <c r="AC458" s="26"/>
      <c r="AD458" s="25"/>
      <c r="AE458" s="54"/>
      <c r="AF458" s="54"/>
      <c r="AG458" s="54"/>
      <c r="AH458" s="54"/>
      <c r="AI458" s="54"/>
      <c r="AJ458" s="54"/>
      <c r="AK458" s="25"/>
      <c r="AL458" s="54" t="str">
        <f t="shared" si="326"/>
        <v/>
      </c>
      <c r="AM458" s="200" t="str">
        <f t="shared" si="327"/>
        <v/>
      </c>
      <c r="AN458" s="201" t="str">
        <f t="shared" si="328"/>
        <v/>
      </c>
      <c r="AO458" s="200" t="str">
        <f t="shared" si="335"/>
        <v/>
      </c>
      <c r="AP458" s="200" t="str">
        <f t="shared" si="329"/>
        <v/>
      </c>
      <c r="AQ458" s="200" t="str">
        <f t="shared" si="330"/>
        <v/>
      </c>
      <c r="AR458" s="200" t="str">
        <f t="shared" si="336"/>
        <v/>
      </c>
      <c r="AS458" s="200" t="str">
        <f t="shared" si="337"/>
        <v/>
      </c>
      <c r="AT458" s="200" t="str">
        <f t="shared" si="338"/>
        <v/>
      </c>
      <c r="AU458" s="200" t="str">
        <f t="shared" si="339"/>
        <v/>
      </c>
      <c r="AV458" s="54"/>
      <c r="AW458" s="200" t="str">
        <f t="shared" si="340"/>
        <v/>
      </c>
      <c r="AX458" s="201" t="str">
        <f t="shared" si="341"/>
        <v/>
      </c>
      <c r="AY458" s="7" t="str">
        <f t="shared" si="342"/>
        <v/>
      </c>
      <c r="AZ458" s="7" t="str">
        <f t="shared" si="343"/>
        <v/>
      </c>
      <c r="BA458" s="7" t="str">
        <f t="shared" si="344"/>
        <v/>
      </c>
      <c r="BB458" s="7" t="str">
        <f t="shared" si="367"/>
        <v/>
      </c>
      <c r="BC458" s="7" t="str">
        <f t="shared" si="368"/>
        <v/>
      </c>
      <c r="BD458" s="7" t="str">
        <f t="shared" si="369"/>
        <v/>
      </c>
      <c r="BE458" s="7" t="str">
        <f t="shared" si="370"/>
        <v/>
      </c>
      <c r="BF458" s="7" t="str">
        <f t="shared" si="323"/>
        <v/>
      </c>
      <c r="BG458" s="7" t="str">
        <f t="shared" si="324"/>
        <v/>
      </c>
      <c r="BH458" s="7" t="str">
        <f t="shared" si="371"/>
        <v/>
      </c>
      <c r="BI458" s="7" t="str">
        <f t="shared" si="372"/>
        <v/>
      </c>
      <c r="BJ458" s="7" t="str">
        <f t="shared" si="373"/>
        <v/>
      </c>
      <c r="BK458" s="7" t="str">
        <f t="shared" si="345"/>
        <v/>
      </c>
      <c r="BL458" s="7" t="str">
        <f t="shared" si="346"/>
        <v/>
      </c>
      <c r="BM458" s="7" t="str">
        <f t="shared" si="347"/>
        <v/>
      </c>
      <c r="BN458" s="7" t="str">
        <f t="shared" si="348"/>
        <v/>
      </c>
      <c r="BO458" s="7" t="str">
        <f t="shared" si="349"/>
        <v/>
      </c>
      <c r="BP458" s="7" t="str">
        <f t="shared" si="350"/>
        <v/>
      </c>
      <c r="BQ458" s="7" t="str">
        <f t="shared" si="351"/>
        <v/>
      </c>
      <c r="BR458" s="7" t="str">
        <f t="shared" si="352"/>
        <v/>
      </c>
      <c r="BS458" s="7" t="str">
        <f t="shared" si="353"/>
        <v/>
      </c>
      <c r="BT458" s="7" t="str">
        <f t="shared" si="354"/>
        <v/>
      </c>
      <c r="BU458" s="7" t="str">
        <f t="shared" si="355"/>
        <v/>
      </c>
      <c r="BV458" s="7" t="str">
        <f t="shared" si="356"/>
        <v/>
      </c>
      <c r="BW458" s="7" t="str">
        <f t="shared" si="331"/>
        <v/>
      </c>
      <c r="BX458" s="7" t="str">
        <f t="shared" si="357"/>
        <v/>
      </c>
      <c r="BY458" s="7" t="str">
        <f t="shared" si="358"/>
        <v/>
      </c>
      <c r="BZ458" s="7" t="str">
        <f t="shared" si="359"/>
        <v/>
      </c>
      <c r="CA458" s="7" t="str">
        <f t="shared" si="360"/>
        <v/>
      </c>
      <c r="CB458" s="54"/>
      <c r="CC458" s="13"/>
      <c r="CD458" s="13"/>
      <c r="CE458" s="13"/>
      <c r="CF458" s="13"/>
      <c r="CG458" s="13"/>
      <c r="CH458" s="13"/>
      <c r="CI458" s="13"/>
      <c r="CJ458" s="13"/>
      <c r="CL458" s="21"/>
    </row>
    <row r="459" spans="2:90" ht="16.5" thickBot="1" x14ac:dyDescent="0.3">
      <c r="B459" s="114"/>
      <c r="C459" s="114"/>
      <c r="D459" s="115"/>
      <c r="E459" s="117" t="str">
        <f t="shared" si="361"/>
        <v/>
      </c>
      <c r="F459" s="118" t="str">
        <f t="shared" si="362"/>
        <v/>
      </c>
      <c r="G459" s="22"/>
      <c r="H459" s="5" t="str">
        <f t="shared" si="332"/>
        <v/>
      </c>
      <c r="I459" s="6" t="str">
        <f t="shared" si="333"/>
        <v/>
      </c>
      <c r="J459" s="6" t="str">
        <f t="shared" si="334"/>
        <v/>
      </c>
      <c r="K459" s="23"/>
      <c r="L459" s="3" t="str">
        <f t="shared" si="363"/>
        <v/>
      </c>
      <c r="M459" s="2">
        <f>IF(OR(K459="Rota",K459="Desliza"),(IF((MAX(N$36:N458))&gt;F$17,(MAX(N$36:N458)),F$17)),N458)</f>
        <v>0</v>
      </c>
      <c r="N459" s="42"/>
      <c r="O459" s="2" t="str">
        <f t="shared" si="364"/>
        <v/>
      </c>
      <c r="P459" s="3" t="str">
        <f t="shared" si="365"/>
        <v/>
      </c>
      <c r="Q459" s="24"/>
      <c r="R459" s="24"/>
      <c r="S459" s="24"/>
      <c r="T459" s="132" t="str">
        <f t="shared" si="325"/>
        <v/>
      </c>
      <c r="U459" s="25"/>
      <c r="V459" s="25"/>
      <c r="W459" s="24"/>
      <c r="X459" s="26"/>
      <c r="Y459" s="25"/>
      <c r="Z459" s="25"/>
      <c r="AA459" s="3" t="str">
        <f t="shared" si="366"/>
        <v/>
      </c>
      <c r="AB459" s="24"/>
      <c r="AC459" s="26"/>
      <c r="AD459" s="25"/>
      <c r="AE459" s="54"/>
      <c r="AF459" s="54"/>
      <c r="AG459" s="54"/>
      <c r="AH459" s="54"/>
      <c r="AI459" s="54"/>
      <c r="AJ459" s="54"/>
      <c r="AK459" s="25"/>
      <c r="AL459" s="54" t="str">
        <f t="shared" si="326"/>
        <v/>
      </c>
      <c r="AM459" s="200" t="str">
        <f t="shared" si="327"/>
        <v/>
      </c>
      <c r="AN459" s="201" t="str">
        <f t="shared" si="328"/>
        <v/>
      </c>
      <c r="AO459" s="200" t="str">
        <f t="shared" si="335"/>
        <v/>
      </c>
      <c r="AP459" s="200" t="str">
        <f t="shared" si="329"/>
        <v/>
      </c>
      <c r="AQ459" s="200" t="str">
        <f t="shared" si="330"/>
        <v/>
      </c>
      <c r="AR459" s="200" t="str">
        <f t="shared" si="336"/>
        <v/>
      </c>
      <c r="AS459" s="200" t="str">
        <f t="shared" si="337"/>
        <v/>
      </c>
      <c r="AT459" s="200" t="str">
        <f t="shared" si="338"/>
        <v/>
      </c>
      <c r="AU459" s="200" t="str">
        <f t="shared" si="339"/>
        <v/>
      </c>
      <c r="AV459" s="54"/>
      <c r="AW459" s="200" t="str">
        <f t="shared" si="340"/>
        <v/>
      </c>
      <c r="AX459" s="201" t="str">
        <f t="shared" si="341"/>
        <v/>
      </c>
      <c r="AY459" s="7" t="str">
        <f t="shared" si="342"/>
        <v/>
      </c>
      <c r="AZ459" s="7" t="str">
        <f t="shared" si="343"/>
        <v/>
      </c>
      <c r="BA459" s="7" t="str">
        <f t="shared" si="344"/>
        <v/>
      </c>
      <c r="BB459" s="7" t="str">
        <f t="shared" si="367"/>
        <v/>
      </c>
      <c r="BC459" s="7" t="str">
        <f t="shared" si="368"/>
        <v/>
      </c>
      <c r="BD459" s="7" t="str">
        <f t="shared" si="369"/>
        <v/>
      </c>
      <c r="BE459" s="7" t="str">
        <f t="shared" si="370"/>
        <v/>
      </c>
      <c r="BF459" s="7" t="str">
        <f t="shared" si="323"/>
        <v/>
      </c>
      <c r="BG459" s="7" t="str">
        <f t="shared" si="324"/>
        <v/>
      </c>
      <c r="BH459" s="7" t="str">
        <f t="shared" si="371"/>
        <v/>
      </c>
      <c r="BI459" s="7" t="str">
        <f t="shared" si="372"/>
        <v/>
      </c>
      <c r="BJ459" s="7" t="str">
        <f t="shared" si="373"/>
        <v/>
      </c>
      <c r="BK459" s="7" t="str">
        <f t="shared" si="345"/>
        <v/>
      </c>
      <c r="BL459" s="7" t="str">
        <f t="shared" si="346"/>
        <v/>
      </c>
      <c r="BM459" s="7" t="str">
        <f t="shared" si="347"/>
        <v/>
      </c>
      <c r="BN459" s="7" t="str">
        <f t="shared" si="348"/>
        <v/>
      </c>
      <c r="BO459" s="7" t="str">
        <f t="shared" si="349"/>
        <v/>
      </c>
      <c r="BP459" s="7" t="str">
        <f t="shared" si="350"/>
        <v/>
      </c>
      <c r="BQ459" s="7" t="str">
        <f t="shared" si="351"/>
        <v/>
      </c>
      <c r="BR459" s="7" t="str">
        <f t="shared" si="352"/>
        <v/>
      </c>
      <c r="BS459" s="7" t="str">
        <f t="shared" si="353"/>
        <v/>
      </c>
      <c r="BT459" s="7" t="str">
        <f t="shared" si="354"/>
        <v/>
      </c>
      <c r="BU459" s="7" t="str">
        <f t="shared" si="355"/>
        <v/>
      </c>
      <c r="BV459" s="7" t="str">
        <f t="shared" si="356"/>
        <v/>
      </c>
      <c r="BW459" s="7" t="str">
        <f t="shared" si="331"/>
        <v/>
      </c>
      <c r="BX459" s="7" t="str">
        <f t="shared" si="357"/>
        <v/>
      </c>
      <c r="BY459" s="7" t="str">
        <f t="shared" si="358"/>
        <v/>
      </c>
      <c r="BZ459" s="7" t="str">
        <f t="shared" si="359"/>
        <v/>
      </c>
      <c r="CA459" s="7" t="str">
        <f t="shared" si="360"/>
        <v/>
      </c>
      <c r="CB459" s="54"/>
      <c r="CC459" s="13"/>
      <c r="CD459" s="13"/>
      <c r="CE459" s="13"/>
      <c r="CF459" s="13"/>
      <c r="CG459" s="13"/>
      <c r="CH459" s="13"/>
      <c r="CI459" s="13"/>
      <c r="CJ459" s="13"/>
      <c r="CL459" s="21"/>
    </row>
    <row r="460" spans="2:90" ht="16.5" thickBot="1" x14ac:dyDescent="0.3">
      <c r="B460" s="114"/>
      <c r="C460" s="114"/>
      <c r="D460" s="115"/>
      <c r="E460" s="117" t="str">
        <f t="shared" si="361"/>
        <v/>
      </c>
      <c r="F460" s="118" t="str">
        <f t="shared" si="362"/>
        <v/>
      </c>
      <c r="G460" s="22"/>
      <c r="H460" s="5" t="str">
        <f t="shared" si="332"/>
        <v/>
      </c>
      <c r="I460" s="6" t="str">
        <f t="shared" si="333"/>
        <v/>
      </c>
      <c r="J460" s="6" t="str">
        <f t="shared" si="334"/>
        <v/>
      </c>
      <c r="K460" s="23"/>
      <c r="L460" s="3" t="str">
        <f t="shared" si="363"/>
        <v/>
      </c>
      <c r="M460" s="2">
        <f>IF(OR(K460="Rota",K460="Desliza"),(IF((MAX(N$36:N459))&gt;F$17,(MAX(N$36:N459)),F$17)),N459)</f>
        <v>0</v>
      </c>
      <c r="N460" s="42"/>
      <c r="O460" s="2" t="str">
        <f t="shared" si="364"/>
        <v/>
      </c>
      <c r="P460" s="3" t="str">
        <f t="shared" si="365"/>
        <v/>
      </c>
      <c r="Q460" s="24"/>
      <c r="R460" s="24"/>
      <c r="S460" s="24"/>
      <c r="T460" s="132" t="str">
        <f t="shared" si="325"/>
        <v/>
      </c>
      <c r="U460" s="25"/>
      <c r="V460" s="25"/>
      <c r="W460" s="24"/>
      <c r="X460" s="26"/>
      <c r="Y460" s="25"/>
      <c r="Z460" s="25"/>
      <c r="AA460" s="3" t="str">
        <f t="shared" si="366"/>
        <v/>
      </c>
      <c r="AB460" s="24"/>
      <c r="AC460" s="26"/>
      <c r="AD460" s="25"/>
      <c r="AE460" s="54"/>
      <c r="AF460" s="54"/>
      <c r="AG460" s="54"/>
      <c r="AH460" s="54"/>
      <c r="AI460" s="54"/>
      <c r="AJ460" s="54"/>
      <c r="AK460" s="25"/>
      <c r="AL460" s="54" t="str">
        <f t="shared" si="326"/>
        <v/>
      </c>
      <c r="AM460" s="200" t="str">
        <f t="shared" si="327"/>
        <v/>
      </c>
      <c r="AN460" s="201" t="str">
        <f t="shared" si="328"/>
        <v/>
      </c>
      <c r="AO460" s="200" t="str">
        <f t="shared" si="335"/>
        <v/>
      </c>
      <c r="AP460" s="200" t="str">
        <f t="shared" si="329"/>
        <v/>
      </c>
      <c r="AQ460" s="200" t="str">
        <f t="shared" si="330"/>
        <v/>
      </c>
      <c r="AR460" s="200" t="str">
        <f t="shared" si="336"/>
        <v/>
      </c>
      <c r="AS460" s="200" t="str">
        <f t="shared" si="337"/>
        <v/>
      </c>
      <c r="AT460" s="200" t="str">
        <f t="shared" si="338"/>
        <v/>
      </c>
      <c r="AU460" s="200" t="str">
        <f t="shared" si="339"/>
        <v/>
      </c>
      <c r="AV460" s="54"/>
      <c r="AW460" s="200" t="str">
        <f t="shared" si="340"/>
        <v/>
      </c>
      <c r="AX460" s="201" t="str">
        <f t="shared" si="341"/>
        <v/>
      </c>
      <c r="AY460" s="7" t="str">
        <f t="shared" si="342"/>
        <v/>
      </c>
      <c r="AZ460" s="7" t="str">
        <f t="shared" si="343"/>
        <v/>
      </c>
      <c r="BA460" s="7" t="str">
        <f t="shared" si="344"/>
        <v/>
      </c>
      <c r="BB460" s="7" t="str">
        <f t="shared" si="367"/>
        <v/>
      </c>
      <c r="BC460" s="7" t="str">
        <f t="shared" si="368"/>
        <v/>
      </c>
      <c r="BD460" s="7" t="str">
        <f t="shared" si="369"/>
        <v/>
      </c>
      <c r="BE460" s="7" t="str">
        <f t="shared" si="370"/>
        <v/>
      </c>
      <c r="BF460" s="7" t="str">
        <f t="shared" si="323"/>
        <v/>
      </c>
      <c r="BG460" s="7" t="str">
        <f t="shared" si="324"/>
        <v/>
      </c>
      <c r="BH460" s="7" t="str">
        <f t="shared" si="371"/>
        <v/>
      </c>
      <c r="BI460" s="7" t="str">
        <f t="shared" si="372"/>
        <v/>
      </c>
      <c r="BJ460" s="7" t="str">
        <f t="shared" si="373"/>
        <v/>
      </c>
      <c r="BK460" s="7" t="str">
        <f t="shared" si="345"/>
        <v/>
      </c>
      <c r="BL460" s="7" t="str">
        <f t="shared" si="346"/>
        <v/>
      </c>
      <c r="BM460" s="7" t="str">
        <f t="shared" si="347"/>
        <v/>
      </c>
      <c r="BN460" s="7" t="str">
        <f t="shared" si="348"/>
        <v/>
      </c>
      <c r="BO460" s="7" t="str">
        <f t="shared" si="349"/>
        <v/>
      </c>
      <c r="BP460" s="7" t="str">
        <f t="shared" si="350"/>
        <v/>
      </c>
      <c r="BQ460" s="7" t="str">
        <f t="shared" si="351"/>
        <v/>
      </c>
      <c r="BR460" s="7" t="str">
        <f t="shared" si="352"/>
        <v/>
      </c>
      <c r="BS460" s="7" t="str">
        <f t="shared" si="353"/>
        <v/>
      </c>
      <c r="BT460" s="7" t="str">
        <f t="shared" si="354"/>
        <v/>
      </c>
      <c r="BU460" s="7" t="str">
        <f t="shared" si="355"/>
        <v/>
      </c>
      <c r="BV460" s="7" t="str">
        <f t="shared" si="356"/>
        <v/>
      </c>
      <c r="BW460" s="7" t="str">
        <f t="shared" si="331"/>
        <v/>
      </c>
      <c r="BX460" s="7" t="str">
        <f t="shared" si="357"/>
        <v/>
      </c>
      <c r="BY460" s="7" t="str">
        <f t="shared" si="358"/>
        <v/>
      </c>
      <c r="BZ460" s="7" t="str">
        <f t="shared" si="359"/>
        <v/>
      </c>
      <c r="CA460" s="7" t="str">
        <f t="shared" si="360"/>
        <v/>
      </c>
      <c r="CB460" s="54"/>
      <c r="CC460" s="13"/>
      <c r="CD460" s="13"/>
      <c r="CE460" s="13"/>
      <c r="CF460" s="13"/>
      <c r="CG460" s="13"/>
      <c r="CH460" s="13"/>
      <c r="CI460" s="13"/>
      <c r="CJ460" s="13"/>
      <c r="CL460" s="21"/>
    </row>
    <row r="461" spans="2:90" ht="16.5" thickBot="1" x14ac:dyDescent="0.3">
      <c r="B461" s="114"/>
      <c r="C461" s="114"/>
      <c r="D461" s="115"/>
      <c r="E461" s="117" t="str">
        <f t="shared" si="361"/>
        <v/>
      </c>
      <c r="F461" s="118" t="str">
        <f t="shared" si="362"/>
        <v/>
      </c>
      <c r="G461" s="22"/>
      <c r="H461" s="5" t="str">
        <f t="shared" si="332"/>
        <v/>
      </c>
      <c r="I461" s="6" t="str">
        <f t="shared" si="333"/>
        <v/>
      </c>
      <c r="J461" s="6" t="str">
        <f t="shared" si="334"/>
        <v/>
      </c>
      <c r="K461" s="23"/>
      <c r="L461" s="3" t="str">
        <f t="shared" si="363"/>
        <v/>
      </c>
      <c r="M461" s="2">
        <f>IF(OR(K461="Rota",K461="Desliza"),(IF((MAX(N$36:N460))&gt;F$17,(MAX(N$36:N460)),F$17)),N460)</f>
        <v>0</v>
      </c>
      <c r="N461" s="42"/>
      <c r="O461" s="2" t="str">
        <f t="shared" si="364"/>
        <v/>
      </c>
      <c r="P461" s="3" t="str">
        <f t="shared" si="365"/>
        <v/>
      </c>
      <c r="Q461" s="24"/>
      <c r="R461" s="24"/>
      <c r="S461" s="24"/>
      <c r="T461" s="132" t="str">
        <f t="shared" si="325"/>
        <v/>
      </c>
      <c r="U461" s="25"/>
      <c r="V461" s="25"/>
      <c r="W461" s="24"/>
      <c r="X461" s="26"/>
      <c r="Y461" s="25"/>
      <c r="Z461" s="25"/>
      <c r="AA461" s="3" t="str">
        <f t="shared" si="366"/>
        <v/>
      </c>
      <c r="AB461" s="24"/>
      <c r="AC461" s="26"/>
      <c r="AD461" s="25"/>
      <c r="AE461" s="54"/>
      <c r="AF461" s="54"/>
      <c r="AG461" s="54"/>
      <c r="AH461" s="54"/>
      <c r="AI461" s="54"/>
      <c r="AJ461" s="54"/>
      <c r="AK461" s="25"/>
      <c r="AL461" s="54" t="str">
        <f t="shared" si="326"/>
        <v/>
      </c>
      <c r="AM461" s="200" t="str">
        <f t="shared" si="327"/>
        <v/>
      </c>
      <c r="AN461" s="201" t="str">
        <f t="shared" si="328"/>
        <v/>
      </c>
      <c r="AO461" s="200" t="str">
        <f t="shared" si="335"/>
        <v/>
      </c>
      <c r="AP461" s="200" t="str">
        <f t="shared" si="329"/>
        <v/>
      </c>
      <c r="AQ461" s="200" t="str">
        <f t="shared" si="330"/>
        <v/>
      </c>
      <c r="AR461" s="200" t="str">
        <f t="shared" si="336"/>
        <v/>
      </c>
      <c r="AS461" s="200" t="str">
        <f t="shared" si="337"/>
        <v/>
      </c>
      <c r="AT461" s="200" t="str">
        <f t="shared" si="338"/>
        <v/>
      </c>
      <c r="AU461" s="200" t="str">
        <f t="shared" si="339"/>
        <v/>
      </c>
      <c r="AV461" s="54"/>
      <c r="AW461" s="200" t="str">
        <f t="shared" si="340"/>
        <v/>
      </c>
      <c r="AX461" s="201" t="str">
        <f t="shared" si="341"/>
        <v/>
      </c>
      <c r="AY461" s="7" t="str">
        <f t="shared" si="342"/>
        <v/>
      </c>
      <c r="AZ461" s="7" t="str">
        <f t="shared" si="343"/>
        <v/>
      </c>
      <c r="BA461" s="7" t="str">
        <f t="shared" si="344"/>
        <v/>
      </c>
      <c r="BB461" s="7" t="str">
        <f t="shared" si="367"/>
        <v/>
      </c>
      <c r="BC461" s="7" t="str">
        <f t="shared" si="368"/>
        <v/>
      </c>
      <c r="BD461" s="7" t="str">
        <f t="shared" si="369"/>
        <v/>
      </c>
      <c r="BE461" s="7" t="str">
        <f t="shared" si="370"/>
        <v/>
      </c>
      <c r="BF461" s="7" t="str">
        <f t="shared" si="323"/>
        <v/>
      </c>
      <c r="BG461" s="7" t="str">
        <f t="shared" si="324"/>
        <v/>
      </c>
      <c r="BH461" s="7" t="str">
        <f t="shared" si="371"/>
        <v/>
      </c>
      <c r="BI461" s="7" t="str">
        <f t="shared" si="372"/>
        <v/>
      </c>
      <c r="BJ461" s="7" t="str">
        <f t="shared" si="373"/>
        <v/>
      </c>
      <c r="BK461" s="7" t="str">
        <f t="shared" si="345"/>
        <v/>
      </c>
      <c r="BL461" s="7" t="str">
        <f t="shared" si="346"/>
        <v/>
      </c>
      <c r="BM461" s="7" t="str">
        <f t="shared" si="347"/>
        <v/>
      </c>
      <c r="BN461" s="7" t="str">
        <f t="shared" si="348"/>
        <v/>
      </c>
      <c r="BO461" s="7" t="str">
        <f t="shared" si="349"/>
        <v/>
      </c>
      <c r="BP461" s="7" t="str">
        <f t="shared" si="350"/>
        <v/>
      </c>
      <c r="BQ461" s="7" t="str">
        <f t="shared" si="351"/>
        <v/>
      </c>
      <c r="BR461" s="7" t="str">
        <f t="shared" si="352"/>
        <v/>
      </c>
      <c r="BS461" s="7" t="str">
        <f t="shared" si="353"/>
        <v/>
      </c>
      <c r="BT461" s="7" t="str">
        <f t="shared" si="354"/>
        <v/>
      </c>
      <c r="BU461" s="7" t="str">
        <f t="shared" si="355"/>
        <v/>
      </c>
      <c r="BV461" s="7" t="str">
        <f t="shared" si="356"/>
        <v/>
      </c>
      <c r="BW461" s="7" t="str">
        <f t="shared" si="331"/>
        <v/>
      </c>
      <c r="BX461" s="7" t="str">
        <f t="shared" si="357"/>
        <v/>
      </c>
      <c r="BY461" s="7" t="str">
        <f t="shared" si="358"/>
        <v/>
      </c>
      <c r="BZ461" s="7" t="str">
        <f t="shared" si="359"/>
        <v/>
      </c>
      <c r="CA461" s="7" t="str">
        <f t="shared" si="360"/>
        <v/>
      </c>
      <c r="CB461" s="54"/>
      <c r="CC461" s="13"/>
      <c r="CD461" s="13"/>
      <c r="CE461" s="13"/>
      <c r="CF461" s="13"/>
      <c r="CG461" s="13"/>
      <c r="CH461" s="13"/>
      <c r="CI461" s="13"/>
      <c r="CJ461" s="13"/>
      <c r="CL461" s="21"/>
    </row>
    <row r="462" spans="2:90" ht="16.5" thickBot="1" x14ac:dyDescent="0.3">
      <c r="B462" s="114"/>
      <c r="C462" s="114"/>
      <c r="D462" s="115"/>
      <c r="E462" s="117" t="str">
        <f t="shared" si="361"/>
        <v/>
      </c>
      <c r="F462" s="118" t="str">
        <f t="shared" si="362"/>
        <v/>
      </c>
      <c r="G462" s="22"/>
      <c r="H462" s="5" t="str">
        <f t="shared" si="332"/>
        <v/>
      </c>
      <c r="I462" s="6" t="str">
        <f t="shared" si="333"/>
        <v/>
      </c>
      <c r="J462" s="6" t="str">
        <f t="shared" si="334"/>
        <v/>
      </c>
      <c r="K462" s="23"/>
      <c r="L462" s="3" t="str">
        <f t="shared" si="363"/>
        <v/>
      </c>
      <c r="M462" s="2">
        <f>IF(OR(K462="Rota",K462="Desliza"),(IF((MAX(N$36:N461))&gt;F$17,(MAX(N$36:N461)),F$17)),N461)</f>
        <v>0</v>
      </c>
      <c r="N462" s="42"/>
      <c r="O462" s="2" t="str">
        <f t="shared" si="364"/>
        <v/>
      </c>
      <c r="P462" s="3" t="str">
        <f t="shared" si="365"/>
        <v/>
      </c>
      <c r="Q462" s="24"/>
      <c r="R462" s="24"/>
      <c r="S462" s="24"/>
      <c r="T462" s="132" t="str">
        <f t="shared" si="325"/>
        <v/>
      </c>
      <c r="U462" s="25"/>
      <c r="V462" s="25"/>
      <c r="W462" s="24"/>
      <c r="X462" s="26"/>
      <c r="Y462" s="25"/>
      <c r="Z462" s="25"/>
      <c r="AA462" s="3" t="str">
        <f t="shared" si="366"/>
        <v/>
      </c>
      <c r="AB462" s="24"/>
      <c r="AC462" s="26"/>
      <c r="AD462" s="25"/>
      <c r="AE462" s="54"/>
      <c r="AF462" s="54"/>
      <c r="AG462" s="54"/>
      <c r="AH462" s="54"/>
      <c r="AI462" s="54"/>
      <c r="AJ462" s="54"/>
      <c r="AK462" s="25"/>
      <c r="AL462" s="54" t="str">
        <f t="shared" si="326"/>
        <v/>
      </c>
      <c r="AM462" s="200" t="str">
        <f t="shared" si="327"/>
        <v/>
      </c>
      <c r="AN462" s="201" t="str">
        <f t="shared" si="328"/>
        <v/>
      </c>
      <c r="AO462" s="200" t="str">
        <f t="shared" si="335"/>
        <v/>
      </c>
      <c r="AP462" s="200" t="str">
        <f t="shared" si="329"/>
        <v/>
      </c>
      <c r="AQ462" s="200" t="str">
        <f t="shared" si="330"/>
        <v/>
      </c>
      <c r="AR462" s="200" t="str">
        <f t="shared" si="336"/>
        <v/>
      </c>
      <c r="AS462" s="200" t="str">
        <f t="shared" si="337"/>
        <v/>
      </c>
      <c r="AT462" s="200" t="str">
        <f t="shared" si="338"/>
        <v/>
      </c>
      <c r="AU462" s="200" t="str">
        <f t="shared" si="339"/>
        <v/>
      </c>
      <c r="AV462" s="54"/>
      <c r="AW462" s="200" t="str">
        <f t="shared" si="340"/>
        <v/>
      </c>
      <c r="AX462" s="201" t="str">
        <f t="shared" si="341"/>
        <v/>
      </c>
      <c r="AY462" s="7" t="str">
        <f t="shared" si="342"/>
        <v/>
      </c>
      <c r="AZ462" s="7" t="str">
        <f t="shared" si="343"/>
        <v/>
      </c>
      <c r="BA462" s="7" t="str">
        <f t="shared" si="344"/>
        <v/>
      </c>
      <c r="BB462" s="7" t="str">
        <f t="shared" si="367"/>
        <v/>
      </c>
      <c r="BC462" s="7" t="str">
        <f t="shared" si="368"/>
        <v/>
      </c>
      <c r="BD462" s="7" t="str">
        <f t="shared" si="369"/>
        <v/>
      </c>
      <c r="BE462" s="7" t="str">
        <f t="shared" si="370"/>
        <v/>
      </c>
      <c r="BF462" s="7" t="str">
        <f t="shared" si="323"/>
        <v/>
      </c>
      <c r="BG462" s="7" t="str">
        <f t="shared" si="324"/>
        <v/>
      </c>
      <c r="BH462" s="7" t="str">
        <f t="shared" si="371"/>
        <v/>
      </c>
      <c r="BI462" s="7" t="str">
        <f t="shared" si="372"/>
        <v/>
      </c>
      <c r="BJ462" s="7" t="str">
        <f t="shared" si="373"/>
        <v/>
      </c>
      <c r="BK462" s="7" t="str">
        <f t="shared" si="345"/>
        <v/>
      </c>
      <c r="BL462" s="7" t="str">
        <f t="shared" si="346"/>
        <v/>
      </c>
      <c r="BM462" s="7" t="str">
        <f t="shared" si="347"/>
        <v/>
      </c>
      <c r="BN462" s="7" t="str">
        <f t="shared" si="348"/>
        <v/>
      </c>
      <c r="BO462" s="7" t="str">
        <f t="shared" si="349"/>
        <v/>
      </c>
      <c r="BP462" s="7" t="str">
        <f t="shared" si="350"/>
        <v/>
      </c>
      <c r="BQ462" s="7" t="str">
        <f t="shared" si="351"/>
        <v/>
      </c>
      <c r="BR462" s="7" t="str">
        <f t="shared" si="352"/>
        <v/>
      </c>
      <c r="BS462" s="7" t="str">
        <f t="shared" si="353"/>
        <v/>
      </c>
      <c r="BT462" s="7" t="str">
        <f t="shared" si="354"/>
        <v/>
      </c>
      <c r="BU462" s="7" t="str">
        <f t="shared" si="355"/>
        <v/>
      </c>
      <c r="BV462" s="7" t="str">
        <f t="shared" si="356"/>
        <v/>
      </c>
      <c r="BW462" s="7" t="str">
        <f t="shared" si="331"/>
        <v/>
      </c>
      <c r="BX462" s="7" t="str">
        <f t="shared" si="357"/>
        <v/>
      </c>
      <c r="BY462" s="7" t="str">
        <f t="shared" si="358"/>
        <v/>
      </c>
      <c r="BZ462" s="7" t="str">
        <f t="shared" si="359"/>
        <v/>
      </c>
      <c r="CA462" s="7" t="str">
        <f t="shared" si="360"/>
        <v/>
      </c>
      <c r="CB462" s="54"/>
      <c r="CC462" s="13"/>
      <c r="CD462" s="13"/>
      <c r="CE462" s="13"/>
      <c r="CF462" s="13"/>
      <c r="CG462" s="13"/>
      <c r="CH462" s="13"/>
      <c r="CI462" s="13"/>
      <c r="CJ462" s="13"/>
      <c r="CL462" s="21"/>
    </row>
    <row r="463" spans="2:90" ht="16.5" thickBot="1" x14ac:dyDescent="0.3">
      <c r="B463" s="114"/>
      <c r="C463" s="114"/>
      <c r="D463" s="115"/>
      <c r="E463" s="117" t="str">
        <f t="shared" si="361"/>
        <v/>
      </c>
      <c r="F463" s="118" t="str">
        <f t="shared" si="362"/>
        <v/>
      </c>
      <c r="G463" s="22"/>
      <c r="H463" s="5" t="str">
        <f t="shared" si="332"/>
        <v/>
      </c>
      <c r="I463" s="6" t="str">
        <f t="shared" si="333"/>
        <v/>
      </c>
      <c r="J463" s="6" t="str">
        <f t="shared" si="334"/>
        <v/>
      </c>
      <c r="K463" s="23"/>
      <c r="L463" s="3" t="str">
        <f t="shared" si="363"/>
        <v/>
      </c>
      <c r="M463" s="2">
        <f>IF(OR(K463="Rota",K463="Desliza"),(IF((MAX(N$36:N462))&gt;F$17,(MAX(N$36:N462)),F$17)),N462)</f>
        <v>0</v>
      </c>
      <c r="N463" s="42"/>
      <c r="O463" s="2" t="str">
        <f t="shared" si="364"/>
        <v/>
      </c>
      <c r="P463" s="3" t="str">
        <f t="shared" si="365"/>
        <v/>
      </c>
      <c r="Q463" s="24"/>
      <c r="R463" s="24"/>
      <c r="S463" s="24"/>
      <c r="T463" s="132" t="str">
        <f t="shared" si="325"/>
        <v/>
      </c>
      <c r="U463" s="25"/>
      <c r="V463" s="25"/>
      <c r="W463" s="24"/>
      <c r="X463" s="26"/>
      <c r="Y463" s="25"/>
      <c r="Z463" s="25"/>
      <c r="AA463" s="3" t="str">
        <f t="shared" si="366"/>
        <v/>
      </c>
      <c r="AB463" s="24"/>
      <c r="AC463" s="26"/>
      <c r="AD463" s="25"/>
      <c r="AE463" s="54"/>
      <c r="AF463" s="54"/>
      <c r="AG463" s="54"/>
      <c r="AH463" s="54"/>
      <c r="AI463" s="54"/>
      <c r="AJ463" s="54"/>
      <c r="AK463" s="25"/>
      <c r="AL463" s="54" t="str">
        <f t="shared" si="326"/>
        <v/>
      </c>
      <c r="AM463" s="200" t="str">
        <f t="shared" si="327"/>
        <v/>
      </c>
      <c r="AN463" s="201" t="str">
        <f t="shared" si="328"/>
        <v/>
      </c>
      <c r="AO463" s="200" t="str">
        <f t="shared" si="335"/>
        <v/>
      </c>
      <c r="AP463" s="200" t="str">
        <f t="shared" si="329"/>
        <v/>
      </c>
      <c r="AQ463" s="200" t="str">
        <f t="shared" si="330"/>
        <v/>
      </c>
      <c r="AR463" s="200" t="str">
        <f t="shared" si="336"/>
        <v/>
      </c>
      <c r="AS463" s="200" t="str">
        <f t="shared" si="337"/>
        <v/>
      </c>
      <c r="AT463" s="200" t="str">
        <f t="shared" si="338"/>
        <v/>
      </c>
      <c r="AU463" s="200" t="str">
        <f t="shared" si="339"/>
        <v/>
      </c>
      <c r="AV463" s="54"/>
      <c r="AW463" s="200" t="str">
        <f t="shared" si="340"/>
        <v/>
      </c>
      <c r="AX463" s="201" t="str">
        <f t="shared" si="341"/>
        <v/>
      </c>
      <c r="AY463" s="7" t="str">
        <f t="shared" si="342"/>
        <v/>
      </c>
      <c r="AZ463" s="7" t="str">
        <f t="shared" si="343"/>
        <v/>
      </c>
      <c r="BA463" s="7" t="str">
        <f t="shared" si="344"/>
        <v/>
      </c>
      <c r="BB463" s="7" t="str">
        <f t="shared" si="367"/>
        <v/>
      </c>
      <c r="BC463" s="7" t="str">
        <f t="shared" si="368"/>
        <v/>
      </c>
      <c r="BD463" s="7" t="str">
        <f t="shared" si="369"/>
        <v/>
      </c>
      <c r="BE463" s="7" t="str">
        <f t="shared" si="370"/>
        <v/>
      </c>
      <c r="BF463" s="7" t="str">
        <f t="shared" si="323"/>
        <v/>
      </c>
      <c r="BG463" s="7" t="str">
        <f t="shared" si="324"/>
        <v/>
      </c>
      <c r="BH463" s="7" t="str">
        <f t="shared" si="371"/>
        <v/>
      </c>
      <c r="BI463" s="7" t="str">
        <f t="shared" si="372"/>
        <v/>
      </c>
      <c r="BJ463" s="7" t="str">
        <f t="shared" si="373"/>
        <v/>
      </c>
      <c r="BK463" s="7" t="str">
        <f t="shared" si="345"/>
        <v/>
      </c>
      <c r="BL463" s="7" t="str">
        <f t="shared" si="346"/>
        <v/>
      </c>
      <c r="BM463" s="7" t="str">
        <f t="shared" si="347"/>
        <v/>
      </c>
      <c r="BN463" s="7" t="str">
        <f t="shared" si="348"/>
        <v/>
      </c>
      <c r="BO463" s="7" t="str">
        <f t="shared" si="349"/>
        <v/>
      </c>
      <c r="BP463" s="7" t="str">
        <f t="shared" si="350"/>
        <v/>
      </c>
      <c r="BQ463" s="7" t="str">
        <f t="shared" si="351"/>
        <v/>
      </c>
      <c r="BR463" s="7" t="str">
        <f t="shared" si="352"/>
        <v/>
      </c>
      <c r="BS463" s="7" t="str">
        <f t="shared" si="353"/>
        <v/>
      </c>
      <c r="BT463" s="7" t="str">
        <f t="shared" si="354"/>
        <v/>
      </c>
      <c r="BU463" s="7" t="str">
        <f t="shared" si="355"/>
        <v/>
      </c>
      <c r="BV463" s="7" t="str">
        <f t="shared" si="356"/>
        <v/>
      </c>
      <c r="BW463" s="7" t="str">
        <f t="shared" si="331"/>
        <v/>
      </c>
      <c r="BX463" s="7" t="str">
        <f t="shared" si="357"/>
        <v/>
      </c>
      <c r="BY463" s="7" t="str">
        <f t="shared" si="358"/>
        <v/>
      </c>
      <c r="BZ463" s="7" t="str">
        <f t="shared" si="359"/>
        <v/>
      </c>
      <c r="CA463" s="7" t="str">
        <f t="shared" si="360"/>
        <v/>
      </c>
      <c r="CB463" s="54"/>
      <c r="CC463" s="13"/>
      <c r="CD463" s="13"/>
      <c r="CE463" s="13"/>
      <c r="CF463" s="13"/>
      <c r="CG463" s="13"/>
      <c r="CH463" s="13"/>
      <c r="CI463" s="13"/>
      <c r="CJ463" s="13"/>
      <c r="CL463" s="21"/>
    </row>
    <row r="464" spans="2:90" ht="16.5" thickBot="1" x14ac:dyDescent="0.3">
      <c r="B464" s="114"/>
      <c r="C464" s="114"/>
      <c r="D464" s="115"/>
      <c r="E464" s="117" t="str">
        <f t="shared" si="361"/>
        <v/>
      </c>
      <c r="F464" s="118" t="str">
        <f t="shared" si="362"/>
        <v/>
      </c>
      <c r="G464" s="22"/>
      <c r="H464" s="5" t="str">
        <f t="shared" si="332"/>
        <v/>
      </c>
      <c r="I464" s="6" t="str">
        <f t="shared" si="333"/>
        <v/>
      </c>
      <c r="J464" s="6" t="str">
        <f t="shared" si="334"/>
        <v/>
      </c>
      <c r="K464" s="23"/>
      <c r="L464" s="3" t="str">
        <f t="shared" si="363"/>
        <v/>
      </c>
      <c r="M464" s="2">
        <f>IF(OR(K464="Rota",K464="Desliza"),(IF((MAX(N$36:N463))&gt;F$17,(MAX(N$36:N463)),F$17)),N463)</f>
        <v>0</v>
      </c>
      <c r="N464" s="42"/>
      <c r="O464" s="2" t="str">
        <f t="shared" si="364"/>
        <v/>
      </c>
      <c r="P464" s="3" t="str">
        <f t="shared" si="365"/>
        <v/>
      </c>
      <c r="Q464" s="24"/>
      <c r="R464" s="24"/>
      <c r="S464" s="24"/>
      <c r="T464" s="132" t="str">
        <f t="shared" si="325"/>
        <v/>
      </c>
      <c r="U464" s="25"/>
      <c r="V464" s="25"/>
      <c r="W464" s="24"/>
      <c r="X464" s="26"/>
      <c r="Y464" s="25"/>
      <c r="Z464" s="25"/>
      <c r="AA464" s="3" t="str">
        <f t="shared" si="366"/>
        <v/>
      </c>
      <c r="AB464" s="24"/>
      <c r="AC464" s="26"/>
      <c r="AD464" s="25"/>
      <c r="AE464" s="54"/>
      <c r="AF464" s="54"/>
      <c r="AG464" s="54"/>
      <c r="AH464" s="54"/>
      <c r="AI464" s="54"/>
      <c r="AJ464" s="54"/>
      <c r="AK464" s="25"/>
      <c r="AL464" s="54" t="str">
        <f t="shared" si="326"/>
        <v/>
      </c>
      <c r="AM464" s="200" t="str">
        <f t="shared" si="327"/>
        <v/>
      </c>
      <c r="AN464" s="201" t="str">
        <f t="shared" si="328"/>
        <v/>
      </c>
      <c r="AO464" s="200" t="str">
        <f t="shared" si="335"/>
        <v/>
      </c>
      <c r="AP464" s="200" t="str">
        <f t="shared" si="329"/>
        <v/>
      </c>
      <c r="AQ464" s="200" t="str">
        <f t="shared" si="330"/>
        <v/>
      </c>
      <c r="AR464" s="200" t="str">
        <f t="shared" si="336"/>
        <v/>
      </c>
      <c r="AS464" s="200" t="str">
        <f t="shared" si="337"/>
        <v/>
      </c>
      <c r="AT464" s="200" t="str">
        <f t="shared" si="338"/>
        <v/>
      </c>
      <c r="AU464" s="200" t="str">
        <f t="shared" si="339"/>
        <v/>
      </c>
      <c r="AV464" s="54"/>
      <c r="AW464" s="200" t="str">
        <f t="shared" si="340"/>
        <v/>
      </c>
      <c r="AX464" s="201" t="str">
        <f t="shared" si="341"/>
        <v/>
      </c>
      <c r="AY464" s="7" t="str">
        <f t="shared" si="342"/>
        <v/>
      </c>
      <c r="AZ464" s="7" t="str">
        <f t="shared" si="343"/>
        <v/>
      </c>
      <c r="BA464" s="7" t="str">
        <f t="shared" si="344"/>
        <v/>
      </c>
      <c r="BB464" s="7" t="str">
        <f t="shared" si="367"/>
        <v/>
      </c>
      <c r="BC464" s="7" t="str">
        <f t="shared" si="368"/>
        <v/>
      </c>
      <c r="BD464" s="7" t="str">
        <f t="shared" si="369"/>
        <v/>
      </c>
      <c r="BE464" s="7" t="str">
        <f t="shared" si="370"/>
        <v/>
      </c>
      <c r="BF464" s="7" t="str">
        <f t="shared" si="323"/>
        <v/>
      </c>
      <c r="BG464" s="7" t="str">
        <f t="shared" si="324"/>
        <v/>
      </c>
      <c r="BH464" s="7" t="str">
        <f t="shared" si="371"/>
        <v/>
      </c>
      <c r="BI464" s="7" t="str">
        <f t="shared" si="372"/>
        <v/>
      </c>
      <c r="BJ464" s="7" t="str">
        <f t="shared" si="373"/>
        <v/>
      </c>
      <c r="BK464" s="7" t="str">
        <f t="shared" si="345"/>
        <v/>
      </c>
      <c r="BL464" s="7" t="str">
        <f t="shared" si="346"/>
        <v/>
      </c>
      <c r="BM464" s="7" t="str">
        <f t="shared" si="347"/>
        <v/>
      </c>
      <c r="BN464" s="7" t="str">
        <f t="shared" si="348"/>
        <v/>
      </c>
      <c r="BO464" s="7" t="str">
        <f t="shared" si="349"/>
        <v/>
      </c>
      <c r="BP464" s="7" t="str">
        <f t="shared" si="350"/>
        <v/>
      </c>
      <c r="BQ464" s="7" t="str">
        <f t="shared" si="351"/>
        <v/>
      </c>
      <c r="BR464" s="7" t="str">
        <f t="shared" si="352"/>
        <v/>
      </c>
      <c r="BS464" s="7" t="str">
        <f t="shared" si="353"/>
        <v/>
      </c>
      <c r="BT464" s="7" t="str">
        <f t="shared" si="354"/>
        <v/>
      </c>
      <c r="BU464" s="7" t="str">
        <f t="shared" si="355"/>
        <v/>
      </c>
      <c r="BV464" s="7" t="str">
        <f t="shared" si="356"/>
        <v/>
      </c>
      <c r="BW464" s="7" t="str">
        <f t="shared" si="331"/>
        <v/>
      </c>
      <c r="BX464" s="7" t="str">
        <f t="shared" si="357"/>
        <v/>
      </c>
      <c r="BY464" s="7" t="str">
        <f t="shared" si="358"/>
        <v/>
      </c>
      <c r="BZ464" s="7" t="str">
        <f t="shared" si="359"/>
        <v/>
      </c>
      <c r="CA464" s="7" t="str">
        <f t="shared" si="360"/>
        <v/>
      </c>
      <c r="CB464" s="54"/>
      <c r="CC464" s="13"/>
      <c r="CD464" s="13"/>
      <c r="CE464" s="13"/>
      <c r="CF464" s="13"/>
      <c r="CG464" s="13"/>
      <c r="CH464" s="13"/>
      <c r="CI464" s="13"/>
      <c r="CJ464" s="13"/>
      <c r="CL464" s="21"/>
    </row>
    <row r="465" spans="2:90" ht="16.5" thickBot="1" x14ac:dyDescent="0.3">
      <c r="B465" s="114"/>
      <c r="C465" s="114"/>
      <c r="D465" s="115"/>
      <c r="E465" s="117" t="str">
        <f t="shared" si="361"/>
        <v/>
      </c>
      <c r="F465" s="118" t="str">
        <f t="shared" si="362"/>
        <v/>
      </c>
      <c r="G465" s="22"/>
      <c r="H465" s="5" t="str">
        <f t="shared" si="332"/>
        <v/>
      </c>
      <c r="I465" s="6" t="str">
        <f t="shared" si="333"/>
        <v/>
      </c>
      <c r="J465" s="6" t="str">
        <f t="shared" si="334"/>
        <v/>
      </c>
      <c r="K465" s="23"/>
      <c r="L465" s="3" t="str">
        <f t="shared" si="363"/>
        <v/>
      </c>
      <c r="M465" s="2">
        <f>IF(OR(K465="Rota",K465="Desliza"),(IF((MAX(N$36:N464))&gt;F$17,(MAX(N$36:N464)),F$17)),N464)</f>
        <v>0</v>
      </c>
      <c r="N465" s="42"/>
      <c r="O465" s="2" t="str">
        <f t="shared" si="364"/>
        <v/>
      </c>
      <c r="P465" s="3" t="str">
        <f t="shared" si="365"/>
        <v/>
      </c>
      <c r="Q465" s="24"/>
      <c r="R465" s="24"/>
      <c r="S465" s="24"/>
      <c r="T465" s="132" t="str">
        <f t="shared" si="325"/>
        <v/>
      </c>
      <c r="U465" s="25"/>
      <c r="V465" s="25"/>
      <c r="W465" s="24"/>
      <c r="X465" s="26"/>
      <c r="Y465" s="25"/>
      <c r="Z465" s="25"/>
      <c r="AA465" s="3" t="str">
        <f t="shared" si="366"/>
        <v/>
      </c>
      <c r="AB465" s="24"/>
      <c r="AC465" s="26"/>
      <c r="AD465" s="25"/>
      <c r="AE465" s="54"/>
      <c r="AF465" s="54"/>
      <c r="AG465" s="54"/>
      <c r="AH465" s="54"/>
      <c r="AI465" s="54"/>
      <c r="AJ465" s="54"/>
      <c r="AK465" s="25"/>
      <c r="AL465" s="54" t="str">
        <f t="shared" si="326"/>
        <v/>
      </c>
      <c r="AM465" s="200" t="str">
        <f t="shared" si="327"/>
        <v/>
      </c>
      <c r="AN465" s="201" t="str">
        <f t="shared" si="328"/>
        <v/>
      </c>
      <c r="AO465" s="200" t="str">
        <f t="shared" si="335"/>
        <v/>
      </c>
      <c r="AP465" s="200" t="str">
        <f t="shared" si="329"/>
        <v/>
      </c>
      <c r="AQ465" s="200" t="str">
        <f t="shared" si="330"/>
        <v/>
      </c>
      <c r="AR465" s="200" t="str">
        <f t="shared" si="336"/>
        <v/>
      </c>
      <c r="AS465" s="200" t="str">
        <f t="shared" si="337"/>
        <v/>
      </c>
      <c r="AT465" s="200" t="str">
        <f t="shared" si="338"/>
        <v/>
      </c>
      <c r="AU465" s="200" t="str">
        <f t="shared" si="339"/>
        <v/>
      </c>
      <c r="AV465" s="54"/>
      <c r="AW465" s="200" t="str">
        <f t="shared" si="340"/>
        <v/>
      </c>
      <c r="AX465" s="201" t="str">
        <f t="shared" si="341"/>
        <v/>
      </c>
      <c r="AY465" s="7" t="str">
        <f t="shared" si="342"/>
        <v/>
      </c>
      <c r="AZ465" s="7" t="str">
        <f t="shared" si="343"/>
        <v/>
      </c>
      <c r="BA465" s="7" t="str">
        <f t="shared" si="344"/>
        <v/>
      </c>
      <c r="BB465" s="7" t="str">
        <f t="shared" si="367"/>
        <v/>
      </c>
      <c r="BC465" s="7" t="str">
        <f t="shared" si="368"/>
        <v/>
      </c>
      <c r="BD465" s="7" t="str">
        <f t="shared" si="369"/>
        <v/>
      </c>
      <c r="BE465" s="7" t="str">
        <f t="shared" si="370"/>
        <v/>
      </c>
      <c r="BF465" s="7" t="str">
        <f t="shared" si="323"/>
        <v/>
      </c>
      <c r="BG465" s="7" t="str">
        <f t="shared" si="324"/>
        <v/>
      </c>
      <c r="BH465" s="7" t="str">
        <f t="shared" si="371"/>
        <v/>
      </c>
      <c r="BI465" s="7" t="str">
        <f t="shared" si="372"/>
        <v/>
      </c>
      <c r="BJ465" s="7" t="str">
        <f t="shared" si="373"/>
        <v/>
      </c>
      <c r="BK465" s="7" t="str">
        <f t="shared" si="345"/>
        <v/>
      </c>
      <c r="BL465" s="7" t="str">
        <f t="shared" si="346"/>
        <v/>
      </c>
      <c r="BM465" s="7" t="str">
        <f t="shared" si="347"/>
        <v/>
      </c>
      <c r="BN465" s="7" t="str">
        <f t="shared" si="348"/>
        <v/>
      </c>
      <c r="BO465" s="7" t="str">
        <f t="shared" si="349"/>
        <v/>
      </c>
      <c r="BP465" s="7" t="str">
        <f t="shared" si="350"/>
        <v/>
      </c>
      <c r="BQ465" s="7" t="str">
        <f t="shared" si="351"/>
        <v/>
      </c>
      <c r="BR465" s="7" t="str">
        <f t="shared" si="352"/>
        <v/>
      </c>
      <c r="BS465" s="7" t="str">
        <f t="shared" si="353"/>
        <v/>
      </c>
      <c r="BT465" s="7" t="str">
        <f t="shared" si="354"/>
        <v/>
      </c>
      <c r="BU465" s="7" t="str">
        <f t="shared" si="355"/>
        <v/>
      </c>
      <c r="BV465" s="7" t="str">
        <f t="shared" si="356"/>
        <v/>
      </c>
      <c r="BW465" s="7" t="str">
        <f t="shared" si="331"/>
        <v/>
      </c>
      <c r="BX465" s="7" t="str">
        <f t="shared" si="357"/>
        <v/>
      </c>
      <c r="BY465" s="7" t="str">
        <f t="shared" si="358"/>
        <v/>
      </c>
      <c r="BZ465" s="7" t="str">
        <f t="shared" si="359"/>
        <v/>
      </c>
      <c r="CA465" s="7" t="str">
        <f t="shared" si="360"/>
        <v/>
      </c>
      <c r="CB465" s="54"/>
      <c r="CC465" s="13"/>
      <c r="CD465" s="13"/>
      <c r="CE465" s="13"/>
      <c r="CF465" s="13"/>
      <c r="CG465" s="13"/>
      <c r="CH465" s="13"/>
      <c r="CI465" s="13"/>
      <c r="CJ465" s="13"/>
      <c r="CL465" s="21"/>
    </row>
    <row r="466" spans="2:90" ht="16.5" thickBot="1" x14ac:dyDescent="0.3">
      <c r="B466" s="114"/>
      <c r="C466" s="114"/>
      <c r="D466" s="115"/>
      <c r="E466" s="117" t="str">
        <f t="shared" si="361"/>
        <v/>
      </c>
      <c r="F466" s="118" t="str">
        <f t="shared" si="362"/>
        <v/>
      </c>
      <c r="G466" s="22"/>
      <c r="H466" s="5" t="str">
        <f t="shared" si="332"/>
        <v/>
      </c>
      <c r="I466" s="6" t="str">
        <f t="shared" si="333"/>
        <v/>
      </c>
      <c r="J466" s="6" t="str">
        <f t="shared" si="334"/>
        <v/>
      </c>
      <c r="K466" s="23"/>
      <c r="L466" s="3" t="str">
        <f t="shared" si="363"/>
        <v/>
      </c>
      <c r="M466" s="2">
        <f>IF(OR(K466="Rota",K466="Desliza"),(IF((MAX(N$36:N465))&gt;F$17,(MAX(N$36:N465)),F$17)),N465)</f>
        <v>0</v>
      </c>
      <c r="N466" s="42"/>
      <c r="O466" s="2" t="str">
        <f t="shared" si="364"/>
        <v/>
      </c>
      <c r="P466" s="3" t="str">
        <f t="shared" si="365"/>
        <v/>
      </c>
      <c r="Q466" s="24"/>
      <c r="R466" s="24"/>
      <c r="S466" s="24"/>
      <c r="T466" s="132" t="str">
        <f t="shared" si="325"/>
        <v/>
      </c>
      <c r="U466" s="25"/>
      <c r="V466" s="25"/>
      <c r="W466" s="24"/>
      <c r="X466" s="26"/>
      <c r="Y466" s="25"/>
      <c r="Z466" s="25"/>
      <c r="AA466" s="3" t="str">
        <f t="shared" si="366"/>
        <v/>
      </c>
      <c r="AB466" s="24"/>
      <c r="AC466" s="26"/>
      <c r="AD466" s="25"/>
      <c r="AE466" s="54"/>
      <c r="AF466" s="54"/>
      <c r="AG466" s="54"/>
      <c r="AH466" s="54"/>
      <c r="AI466" s="54"/>
      <c r="AJ466" s="54"/>
      <c r="AK466" s="25"/>
      <c r="AL466" s="54" t="str">
        <f t="shared" si="326"/>
        <v/>
      </c>
      <c r="AM466" s="200" t="str">
        <f t="shared" si="327"/>
        <v/>
      </c>
      <c r="AN466" s="201" t="str">
        <f t="shared" si="328"/>
        <v/>
      </c>
      <c r="AO466" s="200" t="str">
        <f t="shared" si="335"/>
        <v/>
      </c>
      <c r="AP466" s="200" t="str">
        <f t="shared" si="329"/>
        <v/>
      </c>
      <c r="AQ466" s="200" t="str">
        <f t="shared" si="330"/>
        <v/>
      </c>
      <c r="AR466" s="200" t="str">
        <f t="shared" si="336"/>
        <v/>
      </c>
      <c r="AS466" s="200" t="str">
        <f t="shared" si="337"/>
        <v/>
      </c>
      <c r="AT466" s="200" t="str">
        <f t="shared" si="338"/>
        <v/>
      </c>
      <c r="AU466" s="200" t="str">
        <f t="shared" si="339"/>
        <v/>
      </c>
      <c r="AV466" s="54"/>
      <c r="AW466" s="200" t="str">
        <f t="shared" si="340"/>
        <v/>
      </c>
      <c r="AX466" s="201" t="str">
        <f t="shared" si="341"/>
        <v/>
      </c>
      <c r="AY466" s="7" t="str">
        <f t="shared" si="342"/>
        <v/>
      </c>
      <c r="AZ466" s="7" t="str">
        <f t="shared" si="343"/>
        <v/>
      </c>
      <c r="BA466" s="7" t="str">
        <f t="shared" si="344"/>
        <v/>
      </c>
      <c r="BB466" s="7" t="str">
        <f t="shared" si="367"/>
        <v/>
      </c>
      <c r="BC466" s="7" t="str">
        <f t="shared" si="368"/>
        <v/>
      </c>
      <c r="BD466" s="7" t="str">
        <f t="shared" si="369"/>
        <v/>
      </c>
      <c r="BE466" s="7" t="str">
        <f t="shared" si="370"/>
        <v/>
      </c>
      <c r="BF466" s="7" t="str">
        <f t="shared" si="323"/>
        <v/>
      </c>
      <c r="BG466" s="7" t="str">
        <f t="shared" si="324"/>
        <v/>
      </c>
      <c r="BH466" s="7" t="str">
        <f t="shared" si="371"/>
        <v/>
      </c>
      <c r="BI466" s="7" t="str">
        <f t="shared" si="372"/>
        <v/>
      </c>
      <c r="BJ466" s="7" t="str">
        <f t="shared" si="373"/>
        <v/>
      </c>
      <c r="BK466" s="7" t="str">
        <f t="shared" si="345"/>
        <v/>
      </c>
      <c r="BL466" s="7" t="str">
        <f t="shared" si="346"/>
        <v/>
      </c>
      <c r="BM466" s="7" t="str">
        <f t="shared" si="347"/>
        <v/>
      </c>
      <c r="BN466" s="7" t="str">
        <f t="shared" si="348"/>
        <v/>
      </c>
      <c r="BO466" s="7" t="str">
        <f t="shared" si="349"/>
        <v/>
      </c>
      <c r="BP466" s="7" t="str">
        <f t="shared" si="350"/>
        <v/>
      </c>
      <c r="BQ466" s="7" t="str">
        <f t="shared" si="351"/>
        <v/>
      </c>
      <c r="BR466" s="7" t="str">
        <f t="shared" si="352"/>
        <v/>
      </c>
      <c r="BS466" s="7" t="str">
        <f t="shared" si="353"/>
        <v/>
      </c>
      <c r="BT466" s="7" t="str">
        <f t="shared" si="354"/>
        <v/>
      </c>
      <c r="BU466" s="7" t="str">
        <f t="shared" si="355"/>
        <v/>
      </c>
      <c r="BV466" s="7" t="str">
        <f t="shared" si="356"/>
        <v/>
      </c>
      <c r="BW466" s="7" t="str">
        <f t="shared" si="331"/>
        <v/>
      </c>
      <c r="BX466" s="7" t="str">
        <f t="shared" si="357"/>
        <v/>
      </c>
      <c r="BY466" s="7" t="str">
        <f t="shared" si="358"/>
        <v/>
      </c>
      <c r="BZ466" s="7" t="str">
        <f t="shared" si="359"/>
        <v/>
      </c>
      <c r="CA466" s="7" t="str">
        <f t="shared" si="360"/>
        <v/>
      </c>
      <c r="CB466" s="54"/>
      <c r="CC466" s="13"/>
      <c r="CD466" s="13"/>
      <c r="CE466" s="13"/>
      <c r="CF466" s="13"/>
      <c r="CG466" s="13"/>
      <c r="CH466" s="13"/>
      <c r="CI466" s="13"/>
      <c r="CJ466" s="13"/>
      <c r="CL466" s="21"/>
    </row>
    <row r="467" spans="2:90" ht="16.5" thickBot="1" x14ac:dyDescent="0.3">
      <c r="B467" s="114"/>
      <c r="C467" s="114"/>
      <c r="D467" s="115"/>
      <c r="E467" s="117" t="str">
        <f t="shared" si="361"/>
        <v/>
      </c>
      <c r="F467" s="118" t="str">
        <f t="shared" si="362"/>
        <v/>
      </c>
      <c r="G467" s="22"/>
      <c r="H467" s="5" t="str">
        <f t="shared" si="332"/>
        <v/>
      </c>
      <c r="I467" s="6" t="str">
        <f t="shared" si="333"/>
        <v/>
      </c>
      <c r="J467" s="6" t="str">
        <f t="shared" si="334"/>
        <v/>
      </c>
      <c r="K467" s="23"/>
      <c r="L467" s="3" t="str">
        <f t="shared" si="363"/>
        <v/>
      </c>
      <c r="M467" s="2">
        <f>IF(OR(K467="Rota",K467="Desliza"),(IF((MAX(N$36:N466))&gt;F$17,(MAX(N$36:N466)),F$17)),N466)</f>
        <v>0</v>
      </c>
      <c r="N467" s="42"/>
      <c r="O467" s="2" t="str">
        <f t="shared" si="364"/>
        <v/>
      </c>
      <c r="P467" s="3" t="str">
        <f t="shared" si="365"/>
        <v/>
      </c>
      <c r="Q467" s="24"/>
      <c r="R467" s="24"/>
      <c r="S467" s="24"/>
      <c r="T467" s="132" t="str">
        <f t="shared" si="325"/>
        <v/>
      </c>
      <c r="U467" s="25"/>
      <c r="V467" s="25"/>
      <c r="W467" s="24"/>
      <c r="X467" s="26"/>
      <c r="Y467" s="25"/>
      <c r="Z467" s="25"/>
      <c r="AA467" s="3" t="str">
        <f t="shared" si="366"/>
        <v/>
      </c>
      <c r="AB467" s="24"/>
      <c r="AC467" s="26"/>
      <c r="AD467" s="25"/>
      <c r="AE467" s="54"/>
      <c r="AF467" s="54"/>
      <c r="AG467" s="54"/>
      <c r="AH467" s="54"/>
      <c r="AI467" s="54"/>
      <c r="AJ467" s="54"/>
      <c r="AK467" s="25"/>
      <c r="AL467" s="54" t="str">
        <f t="shared" si="326"/>
        <v/>
      </c>
      <c r="AM467" s="200" t="str">
        <f t="shared" si="327"/>
        <v/>
      </c>
      <c r="AN467" s="201" t="str">
        <f t="shared" si="328"/>
        <v/>
      </c>
      <c r="AO467" s="200" t="str">
        <f t="shared" si="335"/>
        <v/>
      </c>
      <c r="AP467" s="200" t="str">
        <f t="shared" si="329"/>
        <v/>
      </c>
      <c r="AQ467" s="200" t="str">
        <f t="shared" si="330"/>
        <v/>
      </c>
      <c r="AR467" s="200" t="str">
        <f t="shared" si="336"/>
        <v/>
      </c>
      <c r="AS467" s="200" t="str">
        <f t="shared" si="337"/>
        <v/>
      </c>
      <c r="AT467" s="200" t="str">
        <f t="shared" si="338"/>
        <v/>
      </c>
      <c r="AU467" s="200" t="str">
        <f t="shared" si="339"/>
        <v/>
      </c>
      <c r="AV467" s="54"/>
      <c r="AW467" s="200" t="str">
        <f t="shared" si="340"/>
        <v/>
      </c>
      <c r="AX467" s="201" t="str">
        <f t="shared" si="341"/>
        <v/>
      </c>
      <c r="AY467" s="7" t="str">
        <f t="shared" si="342"/>
        <v/>
      </c>
      <c r="AZ467" s="7" t="str">
        <f t="shared" si="343"/>
        <v/>
      </c>
      <c r="BA467" s="7" t="str">
        <f t="shared" si="344"/>
        <v/>
      </c>
      <c r="BB467" s="7" t="str">
        <f t="shared" si="367"/>
        <v/>
      </c>
      <c r="BC467" s="7" t="str">
        <f t="shared" si="368"/>
        <v/>
      </c>
      <c r="BD467" s="7" t="str">
        <f t="shared" si="369"/>
        <v/>
      </c>
      <c r="BE467" s="7" t="str">
        <f t="shared" si="370"/>
        <v/>
      </c>
      <c r="BF467" s="7" t="str">
        <f t="shared" si="323"/>
        <v/>
      </c>
      <c r="BG467" s="7" t="str">
        <f t="shared" si="324"/>
        <v/>
      </c>
      <c r="BH467" s="7" t="str">
        <f t="shared" si="371"/>
        <v/>
      </c>
      <c r="BI467" s="7" t="str">
        <f t="shared" si="372"/>
        <v/>
      </c>
      <c r="BJ467" s="7" t="str">
        <f t="shared" si="373"/>
        <v/>
      </c>
      <c r="BK467" s="7" t="str">
        <f t="shared" si="345"/>
        <v/>
      </c>
      <c r="BL467" s="7" t="str">
        <f t="shared" si="346"/>
        <v/>
      </c>
      <c r="BM467" s="7" t="str">
        <f t="shared" si="347"/>
        <v/>
      </c>
      <c r="BN467" s="7" t="str">
        <f t="shared" si="348"/>
        <v/>
      </c>
      <c r="BO467" s="7" t="str">
        <f t="shared" si="349"/>
        <v/>
      </c>
      <c r="BP467" s="7" t="str">
        <f t="shared" si="350"/>
        <v/>
      </c>
      <c r="BQ467" s="7" t="str">
        <f t="shared" si="351"/>
        <v/>
      </c>
      <c r="BR467" s="7" t="str">
        <f t="shared" si="352"/>
        <v/>
      </c>
      <c r="BS467" s="7" t="str">
        <f t="shared" si="353"/>
        <v/>
      </c>
      <c r="BT467" s="7" t="str">
        <f t="shared" si="354"/>
        <v/>
      </c>
      <c r="BU467" s="7" t="str">
        <f t="shared" si="355"/>
        <v/>
      </c>
      <c r="BV467" s="7" t="str">
        <f t="shared" si="356"/>
        <v/>
      </c>
      <c r="BW467" s="7" t="str">
        <f t="shared" si="331"/>
        <v/>
      </c>
      <c r="BX467" s="7" t="str">
        <f t="shared" si="357"/>
        <v/>
      </c>
      <c r="BY467" s="7" t="str">
        <f t="shared" si="358"/>
        <v/>
      </c>
      <c r="BZ467" s="7" t="str">
        <f t="shared" si="359"/>
        <v/>
      </c>
      <c r="CA467" s="7" t="str">
        <f t="shared" si="360"/>
        <v/>
      </c>
      <c r="CB467" s="54"/>
      <c r="CC467" s="13"/>
      <c r="CD467" s="13"/>
      <c r="CE467" s="13"/>
      <c r="CF467" s="13"/>
      <c r="CG467" s="13"/>
      <c r="CH467" s="13"/>
      <c r="CI467" s="13"/>
      <c r="CJ467" s="13"/>
      <c r="CL467" s="21"/>
    </row>
    <row r="468" spans="2:90" ht="16.5" thickBot="1" x14ac:dyDescent="0.3">
      <c r="B468" s="114"/>
      <c r="C468" s="114"/>
      <c r="D468" s="115"/>
      <c r="E468" s="117" t="str">
        <f t="shared" si="361"/>
        <v/>
      </c>
      <c r="F468" s="118" t="str">
        <f t="shared" si="362"/>
        <v/>
      </c>
      <c r="G468" s="22"/>
      <c r="H468" s="5" t="str">
        <f t="shared" si="332"/>
        <v/>
      </c>
      <c r="I468" s="6" t="str">
        <f t="shared" si="333"/>
        <v/>
      </c>
      <c r="J468" s="6" t="str">
        <f t="shared" si="334"/>
        <v/>
      </c>
      <c r="K468" s="23"/>
      <c r="L468" s="3" t="str">
        <f t="shared" si="363"/>
        <v/>
      </c>
      <c r="M468" s="2">
        <f>IF(OR(K468="Rota",K468="Desliza"),(IF((MAX(N$36:N467))&gt;F$17,(MAX(N$36:N467)),F$17)),N467)</f>
        <v>0</v>
      </c>
      <c r="N468" s="42"/>
      <c r="O468" s="2" t="str">
        <f t="shared" si="364"/>
        <v/>
      </c>
      <c r="P468" s="3" t="str">
        <f t="shared" si="365"/>
        <v/>
      </c>
      <c r="Q468" s="24"/>
      <c r="R468" s="24"/>
      <c r="S468" s="24"/>
      <c r="T468" s="132" t="str">
        <f t="shared" si="325"/>
        <v/>
      </c>
      <c r="U468" s="25"/>
      <c r="V468" s="25"/>
      <c r="W468" s="24"/>
      <c r="X468" s="26"/>
      <c r="Y468" s="25"/>
      <c r="Z468" s="25"/>
      <c r="AA468" s="3" t="str">
        <f t="shared" si="366"/>
        <v/>
      </c>
      <c r="AB468" s="24"/>
      <c r="AC468" s="26"/>
      <c r="AD468" s="25"/>
      <c r="AE468" s="54"/>
      <c r="AF468" s="54"/>
      <c r="AG468" s="54"/>
      <c r="AH468" s="54"/>
      <c r="AI468" s="54"/>
      <c r="AJ468" s="54"/>
      <c r="AK468" s="25"/>
      <c r="AL468" s="54" t="str">
        <f t="shared" si="326"/>
        <v/>
      </c>
      <c r="AM468" s="200" t="str">
        <f t="shared" si="327"/>
        <v/>
      </c>
      <c r="AN468" s="201" t="str">
        <f t="shared" si="328"/>
        <v/>
      </c>
      <c r="AO468" s="200" t="str">
        <f t="shared" si="335"/>
        <v/>
      </c>
      <c r="AP468" s="200" t="str">
        <f t="shared" si="329"/>
        <v/>
      </c>
      <c r="AQ468" s="200" t="str">
        <f t="shared" si="330"/>
        <v/>
      </c>
      <c r="AR468" s="200" t="str">
        <f t="shared" si="336"/>
        <v/>
      </c>
      <c r="AS468" s="200" t="str">
        <f t="shared" si="337"/>
        <v/>
      </c>
      <c r="AT468" s="200" t="str">
        <f t="shared" si="338"/>
        <v/>
      </c>
      <c r="AU468" s="200" t="str">
        <f t="shared" si="339"/>
        <v/>
      </c>
      <c r="AV468" s="54"/>
      <c r="AW468" s="200" t="str">
        <f t="shared" si="340"/>
        <v/>
      </c>
      <c r="AX468" s="201" t="str">
        <f t="shared" si="341"/>
        <v/>
      </c>
      <c r="AY468" s="7" t="str">
        <f t="shared" si="342"/>
        <v/>
      </c>
      <c r="AZ468" s="7" t="str">
        <f t="shared" si="343"/>
        <v/>
      </c>
      <c r="BA468" s="7" t="str">
        <f t="shared" si="344"/>
        <v/>
      </c>
      <c r="BB468" s="7" t="str">
        <f t="shared" si="367"/>
        <v/>
      </c>
      <c r="BC468" s="7" t="str">
        <f t="shared" si="368"/>
        <v/>
      </c>
      <c r="BD468" s="7" t="str">
        <f t="shared" si="369"/>
        <v/>
      </c>
      <c r="BE468" s="7" t="str">
        <f t="shared" si="370"/>
        <v/>
      </c>
      <c r="BF468" s="7" t="str">
        <f t="shared" si="323"/>
        <v/>
      </c>
      <c r="BG468" s="7" t="str">
        <f t="shared" si="324"/>
        <v/>
      </c>
      <c r="BH468" s="7" t="str">
        <f t="shared" si="371"/>
        <v/>
      </c>
      <c r="BI468" s="7" t="str">
        <f t="shared" si="372"/>
        <v/>
      </c>
      <c r="BJ468" s="7" t="str">
        <f t="shared" si="373"/>
        <v/>
      </c>
      <c r="BK468" s="7" t="str">
        <f t="shared" si="345"/>
        <v/>
      </c>
      <c r="BL468" s="7" t="str">
        <f t="shared" si="346"/>
        <v/>
      </c>
      <c r="BM468" s="7" t="str">
        <f t="shared" si="347"/>
        <v/>
      </c>
      <c r="BN468" s="7" t="str">
        <f t="shared" si="348"/>
        <v/>
      </c>
      <c r="BO468" s="7" t="str">
        <f t="shared" si="349"/>
        <v/>
      </c>
      <c r="BP468" s="7" t="str">
        <f t="shared" si="350"/>
        <v/>
      </c>
      <c r="BQ468" s="7" t="str">
        <f t="shared" si="351"/>
        <v/>
      </c>
      <c r="BR468" s="7" t="str">
        <f t="shared" si="352"/>
        <v/>
      </c>
      <c r="BS468" s="7" t="str">
        <f t="shared" si="353"/>
        <v/>
      </c>
      <c r="BT468" s="7" t="str">
        <f t="shared" si="354"/>
        <v/>
      </c>
      <c r="BU468" s="7" t="str">
        <f t="shared" si="355"/>
        <v/>
      </c>
      <c r="BV468" s="7" t="str">
        <f t="shared" si="356"/>
        <v/>
      </c>
      <c r="BW468" s="7" t="str">
        <f t="shared" si="331"/>
        <v/>
      </c>
      <c r="BX468" s="7" t="str">
        <f t="shared" si="357"/>
        <v/>
      </c>
      <c r="BY468" s="7" t="str">
        <f t="shared" si="358"/>
        <v/>
      </c>
      <c r="BZ468" s="7" t="str">
        <f t="shared" si="359"/>
        <v/>
      </c>
      <c r="CA468" s="7" t="str">
        <f t="shared" si="360"/>
        <v/>
      </c>
      <c r="CB468" s="54"/>
      <c r="CC468" s="13"/>
      <c r="CD468" s="13"/>
      <c r="CE468" s="13"/>
      <c r="CF468" s="13"/>
      <c r="CG468" s="13"/>
      <c r="CH468" s="13"/>
      <c r="CI468" s="13"/>
      <c r="CJ468" s="13"/>
      <c r="CL468" s="21"/>
    </row>
    <row r="469" spans="2:90" ht="16.5" thickBot="1" x14ac:dyDescent="0.3">
      <c r="B469" s="114"/>
      <c r="C469" s="114"/>
      <c r="D469" s="115"/>
      <c r="E469" s="117" t="str">
        <f t="shared" si="361"/>
        <v/>
      </c>
      <c r="F469" s="118" t="str">
        <f t="shared" si="362"/>
        <v/>
      </c>
      <c r="G469" s="22"/>
      <c r="H469" s="5" t="str">
        <f t="shared" si="332"/>
        <v/>
      </c>
      <c r="I469" s="6" t="str">
        <f t="shared" si="333"/>
        <v/>
      </c>
      <c r="J469" s="6" t="str">
        <f t="shared" si="334"/>
        <v/>
      </c>
      <c r="K469" s="23"/>
      <c r="L469" s="3" t="str">
        <f t="shared" si="363"/>
        <v/>
      </c>
      <c r="M469" s="2">
        <f>IF(OR(K469="Rota",K469="Desliza"),(IF((MAX(N$36:N468))&gt;F$17,(MAX(N$36:N468)),F$17)),N468)</f>
        <v>0</v>
      </c>
      <c r="N469" s="42"/>
      <c r="O469" s="2" t="str">
        <f t="shared" si="364"/>
        <v/>
      </c>
      <c r="P469" s="3" t="str">
        <f t="shared" si="365"/>
        <v/>
      </c>
      <c r="Q469" s="24"/>
      <c r="R469" s="24"/>
      <c r="S469" s="24"/>
      <c r="T469" s="132" t="str">
        <f t="shared" si="325"/>
        <v/>
      </c>
      <c r="U469" s="25"/>
      <c r="V469" s="25"/>
      <c r="W469" s="24"/>
      <c r="X469" s="26"/>
      <c r="Y469" s="25"/>
      <c r="Z469" s="25"/>
      <c r="AA469" s="3" t="str">
        <f t="shared" si="366"/>
        <v/>
      </c>
      <c r="AB469" s="24"/>
      <c r="AC469" s="26"/>
      <c r="AD469" s="25"/>
      <c r="AE469" s="54"/>
      <c r="AF469" s="54"/>
      <c r="AG469" s="54"/>
      <c r="AH469" s="54"/>
      <c r="AI469" s="54"/>
      <c r="AJ469" s="54"/>
      <c r="AK469" s="25"/>
      <c r="AL469" s="54" t="str">
        <f t="shared" si="326"/>
        <v/>
      </c>
      <c r="AM469" s="200" t="str">
        <f t="shared" si="327"/>
        <v/>
      </c>
      <c r="AN469" s="201" t="str">
        <f t="shared" si="328"/>
        <v/>
      </c>
      <c r="AO469" s="200" t="str">
        <f t="shared" si="335"/>
        <v/>
      </c>
      <c r="AP469" s="200" t="str">
        <f t="shared" si="329"/>
        <v/>
      </c>
      <c r="AQ469" s="200" t="str">
        <f t="shared" si="330"/>
        <v/>
      </c>
      <c r="AR469" s="200" t="str">
        <f t="shared" si="336"/>
        <v/>
      </c>
      <c r="AS469" s="200" t="str">
        <f t="shared" si="337"/>
        <v/>
      </c>
      <c r="AT469" s="200" t="str">
        <f t="shared" si="338"/>
        <v/>
      </c>
      <c r="AU469" s="200" t="str">
        <f t="shared" si="339"/>
        <v/>
      </c>
      <c r="AV469" s="54"/>
      <c r="AW469" s="200" t="str">
        <f t="shared" si="340"/>
        <v/>
      </c>
      <c r="AX469" s="201" t="str">
        <f t="shared" si="341"/>
        <v/>
      </c>
      <c r="AY469" s="7" t="str">
        <f t="shared" si="342"/>
        <v/>
      </c>
      <c r="AZ469" s="7" t="str">
        <f t="shared" si="343"/>
        <v/>
      </c>
      <c r="BA469" s="7" t="str">
        <f t="shared" si="344"/>
        <v/>
      </c>
      <c r="BB469" s="7" t="str">
        <f t="shared" si="367"/>
        <v/>
      </c>
      <c r="BC469" s="7" t="str">
        <f t="shared" si="368"/>
        <v/>
      </c>
      <c r="BD469" s="7" t="str">
        <f t="shared" si="369"/>
        <v/>
      </c>
      <c r="BE469" s="7" t="str">
        <f t="shared" si="370"/>
        <v/>
      </c>
      <c r="BF469" s="7" t="str">
        <f t="shared" si="323"/>
        <v/>
      </c>
      <c r="BG469" s="7" t="str">
        <f t="shared" si="324"/>
        <v/>
      </c>
      <c r="BH469" s="7" t="str">
        <f t="shared" si="371"/>
        <v/>
      </c>
      <c r="BI469" s="7" t="str">
        <f t="shared" si="372"/>
        <v/>
      </c>
      <c r="BJ469" s="7" t="str">
        <f t="shared" si="373"/>
        <v/>
      </c>
      <c r="BK469" s="7" t="str">
        <f t="shared" si="345"/>
        <v/>
      </c>
      <c r="BL469" s="7" t="str">
        <f t="shared" si="346"/>
        <v/>
      </c>
      <c r="BM469" s="7" t="str">
        <f t="shared" si="347"/>
        <v/>
      </c>
      <c r="BN469" s="7" t="str">
        <f t="shared" si="348"/>
        <v/>
      </c>
      <c r="BO469" s="7" t="str">
        <f t="shared" si="349"/>
        <v/>
      </c>
      <c r="BP469" s="7" t="str">
        <f t="shared" si="350"/>
        <v/>
      </c>
      <c r="BQ469" s="7" t="str">
        <f t="shared" si="351"/>
        <v/>
      </c>
      <c r="BR469" s="7" t="str">
        <f t="shared" si="352"/>
        <v/>
      </c>
      <c r="BS469" s="7" t="str">
        <f t="shared" si="353"/>
        <v/>
      </c>
      <c r="BT469" s="7" t="str">
        <f t="shared" si="354"/>
        <v/>
      </c>
      <c r="BU469" s="7" t="str">
        <f t="shared" si="355"/>
        <v/>
      </c>
      <c r="BV469" s="7" t="str">
        <f t="shared" si="356"/>
        <v/>
      </c>
      <c r="BW469" s="7" t="str">
        <f t="shared" si="331"/>
        <v/>
      </c>
      <c r="BX469" s="7" t="str">
        <f t="shared" si="357"/>
        <v/>
      </c>
      <c r="BY469" s="7" t="str">
        <f t="shared" si="358"/>
        <v/>
      </c>
      <c r="BZ469" s="7" t="str">
        <f t="shared" si="359"/>
        <v/>
      </c>
      <c r="CA469" s="7" t="str">
        <f t="shared" si="360"/>
        <v/>
      </c>
      <c r="CB469" s="54"/>
      <c r="CC469" s="13"/>
      <c r="CD469" s="13"/>
      <c r="CE469" s="13"/>
      <c r="CF469" s="13"/>
      <c r="CG469" s="13"/>
      <c r="CH469" s="13"/>
      <c r="CI469" s="13"/>
      <c r="CJ469" s="13"/>
      <c r="CL469" s="21"/>
    </row>
    <row r="470" spans="2:90" ht="16.5" thickBot="1" x14ac:dyDescent="0.3">
      <c r="B470" s="114"/>
      <c r="C470" s="114"/>
      <c r="D470" s="115"/>
      <c r="E470" s="117" t="str">
        <f t="shared" si="361"/>
        <v/>
      </c>
      <c r="F470" s="118" t="str">
        <f t="shared" si="362"/>
        <v/>
      </c>
      <c r="G470" s="22"/>
      <c r="H470" s="5" t="str">
        <f t="shared" si="332"/>
        <v/>
      </c>
      <c r="I470" s="6" t="str">
        <f t="shared" si="333"/>
        <v/>
      </c>
      <c r="J470" s="6" t="str">
        <f t="shared" si="334"/>
        <v/>
      </c>
      <c r="K470" s="23"/>
      <c r="L470" s="3" t="str">
        <f t="shared" si="363"/>
        <v/>
      </c>
      <c r="M470" s="2">
        <f>IF(OR(K470="Rota",K470="Desliza"),(IF((MAX(N$36:N469))&gt;F$17,(MAX(N$36:N469)),F$17)),N469)</f>
        <v>0</v>
      </c>
      <c r="N470" s="42"/>
      <c r="O470" s="2" t="str">
        <f t="shared" si="364"/>
        <v/>
      </c>
      <c r="P470" s="3" t="str">
        <f t="shared" si="365"/>
        <v/>
      </c>
      <c r="Q470" s="24"/>
      <c r="R470" s="24"/>
      <c r="S470" s="24"/>
      <c r="T470" s="132" t="str">
        <f t="shared" si="325"/>
        <v/>
      </c>
      <c r="U470" s="25"/>
      <c r="V470" s="25"/>
      <c r="W470" s="24"/>
      <c r="X470" s="26"/>
      <c r="Y470" s="25"/>
      <c r="Z470" s="25"/>
      <c r="AA470" s="3" t="str">
        <f t="shared" si="366"/>
        <v/>
      </c>
      <c r="AB470" s="24"/>
      <c r="AC470" s="26"/>
      <c r="AD470" s="25"/>
      <c r="AE470" s="54"/>
      <c r="AF470" s="54"/>
      <c r="AG470" s="54"/>
      <c r="AH470" s="54"/>
      <c r="AI470" s="54"/>
      <c r="AJ470" s="54"/>
      <c r="AK470" s="25"/>
      <c r="AL470" s="54" t="str">
        <f t="shared" si="326"/>
        <v/>
      </c>
      <c r="AM470" s="200" t="str">
        <f t="shared" si="327"/>
        <v/>
      </c>
      <c r="AN470" s="201" t="str">
        <f t="shared" si="328"/>
        <v/>
      </c>
      <c r="AO470" s="200" t="str">
        <f t="shared" si="335"/>
        <v/>
      </c>
      <c r="AP470" s="200" t="str">
        <f t="shared" si="329"/>
        <v/>
      </c>
      <c r="AQ470" s="200" t="str">
        <f t="shared" si="330"/>
        <v/>
      </c>
      <c r="AR470" s="200" t="str">
        <f t="shared" si="336"/>
        <v/>
      </c>
      <c r="AS470" s="200" t="str">
        <f t="shared" si="337"/>
        <v/>
      </c>
      <c r="AT470" s="200" t="str">
        <f t="shared" si="338"/>
        <v/>
      </c>
      <c r="AU470" s="200" t="str">
        <f t="shared" si="339"/>
        <v/>
      </c>
      <c r="AV470" s="54"/>
      <c r="AW470" s="200" t="str">
        <f t="shared" si="340"/>
        <v/>
      </c>
      <c r="AX470" s="201" t="str">
        <f t="shared" si="341"/>
        <v/>
      </c>
      <c r="AY470" s="7" t="str">
        <f t="shared" si="342"/>
        <v/>
      </c>
      <c r="AZ470" s="7" t="str">
        <f t="shared" si="343"/>
        <v/>
      </c>
      <c r="BA470" s="7" t="str">
        <f t="shared" si="344"/>
        <v/>
      </c>
      <c r="BB470" s="7" t="str">
        <f t="shared" si="367"/>
        <v/>
      </c>
      <c r="BC470" s="7" t="str">
        <f t="shared" si="368"/>
        <v/>
      </c>
      <c r="BD470" s="7" t="str">
        <f t="shared" si="369"/>
        <v/>
      </c>
      <c r="BE470" s="7" t="str">
        <f t="shared" si="370"/>
        <v/>
      </c>
      <c r="BF470" s="7" t="str">
        <f t="shared" si="323"/>
        <v/>
      </c>
      <c r="BG470" s="7" t="str">
        <f t="shared" si="324"/>
        <v/>
      </c>
      <c r="BH470" s="7" t="str">
        <f t="shared" si="371"/>
        <v/>
      </c>
      <c r="BI470" s="7" t="str">
        <f t="shared" si="372"/>
        <v/>
      </c>
      <c r="BJ470" s="7" t="str">
        <f t="shared" si="373"/>
        <v/>
      </c>
      <c r="BK470" s="7" t="str">
        <f t="shared" si="345"/>
        <v/>
      </c>
      <c r="BL470" s="7" t="str">
        <f t="shared" si="346"/>
        <v/>
      </c>
      <c r="BM470" s="7" t="str">
        <f t="shared" si="347"/>
        <v/>
      </c>
      <c r="BN470" s="7" t="str">
        <f t="shared" si="348"/>
        <v/>
      </c>
      <c r="BO470" s="7" t="str">
        <f t="shared" si="349"/>
        <v/>
      </c>
      <c r="BP470" s="7" t="str">
        <f t="shared" si="350"/>
        <v/>
      </c>
      <c r="BQ470" s="7" t="str">
        <f t="shared" si="351"/>
        <v/>
      </c>
      <c r="BR470" s="7" t="str">
        <f t="shared" si="352"/>
        <v/>
      </c>
      <c r="BS470" s="7" t="str">
        <f t="shared" si="353"/>
        <v/>
      </c>
      <c r="BT470" s="7" t="str">
        <f t="shared" si="354"/>
        <v/>
      </c>
      <c r="BU470" s="7" t="str">
        <f t="shared" si="355"/>
        <v/>
      </c>
      <c r="BV470" s="7" t="str">
        <f t="shared" si="356"/>
        <v/>
      </c>
      <c r="BW470" s="7" t="str">
        <f t="shared" si="331"/>
        <v/>
      </c>
      <c r="BX470" s="7" t="str">
        <f t="shared" si="357"/>
        <v/>
      </c>
      <c r="BY470" s="7" t="str">
        <f t="shared" si="358"/>
        <v/>
      </c>
      <c r="BZ470" s="7" t="str">
        <f t="shared" si="359"/>
        <v/>
      </c>
      <c r="CA470" s="7" t="str">
        <f t="shared" si="360"/>
        <v/>
      </c>
      <c r="CB470" s="54"/>
      <c r="CC470" s="13"/>
      <c r="CD470" s="13"/>
      <c r="CE470" s="13"/>
      <c r="CF470" s="13"/>
      <c r="CG470" s="13"/>
      <c r="CH470" s="13"/>
      <c r="CI470" s="13"/>
      <c r="CJ470" s="13"/>
      <c r="CL470" s="21"/>
    </row>
    <row r="471" spans="2:90" ht="16.5" thickBot="1" x14ac:dyDescent="0.3">
      <c r="B471" s="114"/>
      <c r="C471" s="114"/>
      <c r="D471" s="115"/>
      <c r="E471" s="117" t="str">
        <f t="shared" si="361"/>
        <v/>
      </c>
      <c r="F471" s="118" t="str">
        <f t="shared" si="362"/>
        <v/>
      </c>
      <c r="G471" s="22"/>
      <c r="H471" s="5" t="str">
        <f t="shared" si="332"/>
        <v/>
      </c>
      <c r="I471" s="6" t="str">
        <f t="shared" si="333"/>
        <v/>
      </c>
      <c r="J471" s="6" t="str">
        <f t="shared" si="334"/>
        <v/>
      </c>
      <c r="K471" s="23"/>
      <c r="L471" s="3" t="str">
        <f t="shared" si="363"/>
        <v/>
      </c>
      <c r="M471" s="2">
        <f>IF(OR(K471="Rota",K471="Desliza"),(IF((MAX(N$36:N470))&gt;F$17,(MAX(N$36:N470)),F$17)),N470)</f>
        <v>0</v>
      </c>
      <c r="N471" s="42"/>
      <c r="O471" s="2" t="str">
        <f t="shared" si="364"/>
        <v/>
      </c>
      <c r="P471" s="3" t="str">
        <f t="shared" si="365"/>
        <v/>
      </c>
      <c r="Q471" s="24"/>
      <c r="R471" s="24"/>
      <c r="S471" s="24"/>
      <c r="T471" s="132" t="str">
        <f t="shared" si="325"/>
        <v/>
      </c>
      <c r="U471" s="25"/>
      <c r="V471" s="25"/>
      <c r="W471" s="24"/>
      <c r="X471" s="26"/>
      <c r="Y471" s="25"/>
      <c r="Z471" s="25"/>
      <c r="AA471" s="3" t="str">
        <f t="shared" si="366"/>
        <v/>
      </c>
      <c r="AB471" s="24"/>
      <c r="AC471" s="26"/>
      <c r="AD471" s="25"/>
      <c r="AE471" s="54"/>
      <c r="AF471" s="54"/>
      <c r="AG471" s="54"/>
      <c r="AH471" s="54"/>
      <c r="AI471" s="54"/>
      <c r="AJ471" s="54"/>
      <c r="AK471" s="25"/>
      <c r="AL471" s="54" t="str">
        <f t="shared" si="326"/>
        <v/>
      </c>
      <c r="AM471" s="200" t="str">
        <f t="shared" si="327"/>
        <v/>
      </c>
      <c r="AN471" s="201" t="str">
        <f t="shared" si="328"/>
        <v/>
      </c>
      <c r="AO471" s="200" t="str">
        <f t="shared" si="335"/>
        <v/>
      </c>
      <c r="AP471" s="200" t="str">
        <f t="shared" si="329"/>
        <v/>
      </c>
      <c r="AQ471" s="200" t="str">
        <f t="shared" si="330"/>
        <v/>
      </c>
      <c r="AR471" s="200" t="str">
        <f t="shared" si="336"/>
        <v/>
      </c>
      <c r="AS471" s="200" t="str">
        <f t="shared" si="337"/>
        <v/>
      </c>
      <c r="AT471" s="200" t="str">
        <f t="shared" si="338"/>
        <v/>
      </c>
      <c r="AU471" s="200" t="str">
        <f t="shared" si="339"/>
        <v/>
      </c>
      <c r="AV471" s="54"/>
      <c r="AW471" s="200" t="str">
        <f t="shared" si="340"/>
        <v/>
      </c>
      <c r="AX471" s="201" t="str">
        <f t="shared" si="341"/>
        <v/>
      </c>
      <c r="AY471" s="7" t="str">
        <f t="shared" si="342"/>
        <v/>
      </c>
      <c r="AZ471" s="7" t="str">
        <f t="shared" si="343"/>
        <v/>
      </c>
      <c r="BA471" s="7" t="str">
        <f t="shared" si="344"/>
        <v/>
      </c>
      <c r="BB471" s="7" t="str">
        <f t="shared" si="367"/>
        <v/>
      </c>
      <c r="BC471" s="7" t="str">
        <f t="shared" si="368"/>
        <v/>
      </c>
      <c r="BD471" s="7" t="str">
        <f t="shared" si="369"/>
        <v/>
      </c>
      <c r="BE471" s="7" t="str">
        <f t="shared" si="370"/>
        <v/>
      </c>
      <c r="BF471" s="7" t="str">
        <f t="shared" si="323"/>
        <v/>
      </c>
      <c r="BG471" s="7" t="str">
        <f t="shared" si="324"/>
        <v/>
      </c>
      <c r="BH471" s="7" t="str">
        <f t="shared" si="371"/>
        <v/>
      </c>
      <c r="BI471" s="7" t="str">
        <f t="shared" si="372"/>
        <v/>
      </c>
      <c r="BJ471" s="7" t="str">
        <f t="shared" si="373"/>
        <v/>
      </c>
      <c r="BK471" s="7" t="str">
        <f t="shared" si="345"/>
        <v/>
      </c>
      <c r="BL471" s="7" t="str">
        <f t="shared" si="346"/>
        <v/>
      </c>
      <c r="BM471" s="7" t="str">
        <f t="shared" si="347"/>
        <v/>
      </c>
      <c r="BN471" s="7" t="str">
        <f t="shared" si="348"/>
        <v/>
      </c>
      <c r="BO471" s="7" t="str">
        <f t="shared" si="349"/>
        <v/>
      </c>
      <c r="BP471" s="7" t="str">
        <f t="shared" si="350"/>
        <v/>
      </c>
      <c r="BQ471" s="7" t="str">
        <f t="shared" si="351"/>
        <v/>
      </c>
      <c r="BR471" s="7" t="str">
        <f t="shared" si="352"/>
        <v/>
      </c>
      <c r="BS471" s="7" t="str">
        <f t="shared" si="353"/>
        <v/>
      </c>
      <c r="BT471" s="7" t="str">
        <f t="shared" si="354"/>
        <v/>
      </c>
      <c r="BU471" s="7" t="str">
        <f t="shared" si="355"/>
        <v/>
      </c>
      <c r="BV471" s="7" t="str">
        <f t="shared" si="356"/>
        <v/>
      </c>
      <c r="BW471" s="7" t="str">
        <f t="shared" si="331"/>
        <v/>
      </c>
      <c r="BX471" s="7" t="str">
        <f t="shared" si="357"/>
        <v/>
      </c>
      <c r="BY471" s="7" t="str">
        <f t="shared" si="358"/>
        <v/>
      </c>
      <c r="BZ471" s="7" t="str">
        <f t="shared" si="359"/>
        <v/>
      </c>
      <c r="CA471" s="7" t="str">
        <f t="shared" si="360"/>
        <v/>
      </c>
      <c r="CB471" s="54"/>
      <c r="CC471" s="13"/>
      <c r="CD471" s="13"/>
      <c r="CE471" s="13"/>
      <c r="CF471" s="13"/>
      <c r="CG471" s="13"/>
      <c r="CH471" s="13"/>
      <c r="CI471" s="13"/>
      <c r="CJ471" s="13"/>
      <c r="CL471" s="21"/>
    </row>
    <row r="472" spans="2:90" ht="16.5" thickBot="1" x14ac:dyDescent="0.3">
      <c r="B472" s="114"/>
      <c r="C472" s="114"/>
      <c r="D472" s="115"/>
      <c r="E472" s="117" t="str">
        <f t="shared" si="361"/>
        <v/>
      </c>
      <c r="F472" s="118" t="str">
        <f t="shared" si="362"/>
        <v/>
      </c>
      <c r="G472" s="22"/>
      <c r="H472" s="5" t="str">
        <f t="shared" si="332"/>
        <v/>
      </c>
      <c r="I472" s="6" t="str">
        <f t="shared" si="333"/>
        <v/>
      </c>
      <c r="J472" s="6" t="str">
        <f t="shared" si="334"/>
        <v/>
      </c>
      <c r="K472" s="23"/>
      <c r="L472" s="3" t="str">
        <f t="shared" si="363"/>
        <v/>
      </c>
      <c r="M472" s="2">
        <f>IF(OR(K472="Rota",K472="Desliza"),(IF((MAX(N$36:N471))&gt;F$17,(MAX(N$36:N471)),F$17)),N471)</f>
        <v>0</v>
      </c>
      <c r="N472" s="42"/>
      <c r="O472" s="2" t="str">
        <f t="shared" si="364"/>
        <v/>
      </c>
      <c r="P472" s="3" t="str">
        <f t="shared" si="365"/>
        <v/>
      </c>
      <c r="Q472" s="24"/>
      <c r="R472" s="24"/>
      <c r="S472" s="24"/>
      <c r="T472" s="132" t="str">
        <f t="shared" si="325"/>
        <v/>
      </c>
      <c r="U472" s="25"/>
      <c r="V472" s="25"/>
      <c r="W472" s="24"/>
      <c r="X472" s="26"/>
      <c r="Y472" s="25"/>
      <c r="Z472" s="25"/>
      <c r="AA472" s="3" t="str">
        <f t="shared" si="366"/>
        <v/>
      </c>
      <c r="AB472" s="24"/>
      <c r="AC472" s="26"/>
      <c r="AD472" s="25"/>
      <c r="AE472" s="54"/>
      <c r="AF472" s="54"/>
      <c r="AG472" s="54"/>
      <c r="AH472" s="54"/>
      <c r="AI472" s="54"/>
      <c r="AJ472" s="54"/>
      <c r="AK472" s="25"/>
      <c r="AL472" s="54" t="str">
        <f t="shared" si="326"/>
        <v/>
      </c>
      <c r="AM472" s="200" t="str">
        <f t="shared" si="327"/>
        <v/>
      </c>
      <c r="AN472" s="201" t="str">
        <f t="shared" si="328"/>
        <v/>
      </c>
      <c r="AO472" s="200" t="str">
        <f t="shared" si="335"/>
        <v/>
      </c>
      <c r="AP472" s="200" t="str">
        <f t="shared" si="329"/>
        <v/>
      </c>
      <c r="AQ472" s="200" t="str">
        <f t="shared" si="330"/>
        <v/>
      </c>
      <c r="AR472" s="200" t="str">
        <f t="shared" si="336"/>
        <v/>
      </c>
      <c r="AS472" s="200" t="str">
        <f t="shared" si="337"/>
        <v/>
      </c>
      <c r="AT472" s="200" t="str">
        <f t="shared" si="338"/>
        <v/>
      </c>
      <c r="AU472" s="200" t="str">
        <f t="shared" si="339"/>
        <v/>
      </c>
      <c r="AV472" s="54"/>
      <c r="AW472" s="200" t="str">
        <f t="shared" si="340"/>
        <v/>
      </c>
      <c r="AX472" s="201" t="str">
        <f t="shared" si="341"/>
        <v/>
      </c>
      <c r="AY472" s="7" t="str">
        <f t="shared" si="342"/>
        <v/>
      </c>
      <c r="AZ472" s="7" t="str">
        <f t="shared" si="343"/>
        <v/>
      </c>
      <c r="BA472" s="7" t="str">
        <f t="shared" si="344"/>
        <v/>
      </c>
      <c r="BB472" s="7" t="str">
        <f t="shared" si="367"/>
        <v/>
      </c>
      <c r="BC472" s="7" t="str">
        <f t="shared" si="368"/>
        <v/>
      </c>
      <c r="BD472" s="7" t="str">
        <f t="shared" si="369"/>
        <v/>
      </c>
      <c r="BE472" s="7" t="str">
        <f t="shared" si="370"/>
        <v/>
      </c>
      <c r="BF472" s="7" t="str">
        <f t="shared" si="323"/>
        <v/>
      </c>
      <c r="BG472" s="7" t="str">
        <f t="shared" si="324"/>
        <v/>
      </c>
      <c r="BH472" s="7" t="str">
        <f t="shared" si="371"/>
        <v/>
      </c>
      <c r="BI472" s="7" t="str">
        <f t="shared" si="372"/>
        <v/>
      </c>
      <c r="BJ472" s="7" t="str">
        <f t="shared" si="373"/>
        <v/>
      </c>
      <c r="BK472" s="7" t="str">
        <f t="shared" si="345"/>
        <v/>
      </c>
      <c r="BL472" s="7" t="str">
        <f t="shared" si="346"/>
        <v/>
      </c>
      <c r="BM472" s="7" t="str">
        <f t="shared" si="347"/>
        <v/>
      </c>
      <c r="BN472" s="7" t="str">
        <f t="shared" si="348"/>
        <v/>
      </c>
      <c r="BO472" s="7" t="str">
        <f t="shared" si="349"/>
        <v/>
      </c>
      <c r="BP472" s="7" t="str">
        <f t="shared" si="350"/>
        <v/>
      </c>
      <c r="BQ472" s="7" t="str">
        <f t="shared" si="351"/>
        <v/>
      </c>
      <c r="BR472" s="7" t="str">
        <f t="shared" si="352"/>
        <v/>
      </c>
      <c r="BS472" s="7" t="str">
        <f t="shared" si="353"/>
        <v/>
      </c>
      <c r="BT472" s="7" t="str">
        <f t="shared" si="354"/>
        <v/>
      </c>
      <c r="BU472" s="7" t="str">
        <f t="shared" si="355"/>
        <v/>
      </c>
      <c r="BV472" s="7" t="str">
        <f t="shared" si="356"/>
        <v/>
      </c>
      <c r="BW472" s="7" t="str">
        <f t="shared" si="331"/>
        <v/>
      </c>
      <c r="BX472" s="7" t="str">
        <f t="shared" si="357"/>
        <v/>
      </c>
      <c r="BY472" s="7" t="str">
        <f t="shared" si="358"/>
        <v/>
      </c>
      <c r="BZ472" s="7" t="str">
        <f t="shared" si="359"/>
        <v/>
      </c>
      <c r="CA472" s="7" t="str">
        <f t="shared" si="360"/>
        <v/>
      </c>
      <c r="CB472" s="54"/>
      <c r="CC472" s="13"/>
      <c r="CD472" s="13"/>
      <c r="CE472" s="13"/>
      <c r="CF472" s="13"/>
      <c r="CG472" s="13"/>
      <c r="CH472" s="13"/>
      <c r="CI472" s="13"/>
      <c r="CJ472" s="13"/>
      <c r="CL472" s="21"/>
    </row>
    <row r="473" spans="2:90" ht="16.5" thickBot="1" x14ac:dyDescent="0.3">
      <c r="B473" s="114"/>
      <c r="C473" s="114"/>
      <c r="D473" s="115"/>
      <c r="E473" s="117" t="str">
        <f t="shared" si="361"/>
        <v/>
      </c>
      <c r="F473" s="118" t="str">
        <f t="shared" si="362"/>
        <v/>
      </c>
      <c r="G473" s="22"/>
      <c r="H473" s="5" t="str">
        <f t="shared" si="332"/>
        <v/>
      </c>
      <c r="I473" s="6" t="str">
        <f t="shared" si="333"/>
        <v/>
      </c>
      <c r="J473" s="6" t="str">
        <f t="shared" si="334"/>
        <v/>
      </c>
      <c r="K473" s="23"/>
      <c r="L473" s="3" t="str">
        <f t="shared" si="363"/>
        <v/>
      </c>
      <c r="M473" s="2">
        <f>IF(OR(K473="Rota",K473="Desliza"),(IF((MAX(N$36:N472))&gt;F$17,(MAX(N$36:N472)),F$17)),N472)</f>
        <v>0</v>
      </c>
      <c r="N473" s="42"/>
      <c r="O473" s="2" t="str">
        <f t="shared" si="364"/>
        <v/>
      </c>
      <c r="P473" s="3" t="str">
        <f t="shared" si="365"/>
        <v/>
      </c>
      <c r="Q473" s="24"/>
      <c r="R473" s="24"/>
      <c r="S473" s="24"/>
      <c r="T473" s="132" t="str">
        <f t="shared" si="325"/>
        <v/>
      </c>
      <c r="U473" s="25"/>
      <c r="V473" s="25"/>
      <c r="W473" s="24"/>
      <c r="X473" s="26"/>
      <c r="Y473" s="25"/>
      <c r="Z473" s="25"/>
      <c r="AA473" s="3" t="str">
        <f t="shared" si="366"/>
        <v/>
      </c>
      <c r="AB473" s="24"/>
      <c r="AC473" s="26"/>
      <c r="AD473" s="25"/>
      <c r="AE473" s="54"/>
      <c r="AF473" s="54"/>
      <c r="AG473" s="54"/>
      <c r="AH473" s="54"/>
      <c r="AI473" s="54"/>
      <c r="AJ473" s="54"/>
      <c r="AK473" s="25"/>
      <c r="AL473" s="54" t="str">
        <f t="shared" si="326"/>
        <v/>
      </c>
      <c r="AM473" s="200" t="str">
        <f t="shared" si="327"/>
        <v/>
      </c>
      <c r="AN473" s="201" t="str">
        <f t="shared" si="328"/>
        <v/>
      </c>
      <c r="AO473" s="200" t="str">
        <f t="shared" si="335"/>
        <v/>
      </c>
      <c r="AP473" s="200" t="str">
        <f t="shared" si="329"/>
        <v/>
      </c>
      <c r="AQ473" s="200" t="str">
        <f t="shared" si="330"/>
        <v/>
      </c>
      <c r="AR473" s="200" t="str">
        <f t="shared" si="336"/>
        <v/>
      </c>
      <c r="AS473" s="200" t="str">
        <f t="shared" si="337"/>
        <v/>
      </c>
      <c r="AT473" s="200" t="str">
        <f t="shared" si="338"/>
        <v/>
      </c>
      <c r="AU473" s="200" t="str">
        <f t="shared" si="339"/>
        <v/>
      </c>
      <c r="AV473" s="54"/>
      <c r="AW473" s="200" t="str">
        <f t="shared" si="340"/>
        <v/>
      </c>
      <c r="AX473" s="201" t="str">
        <f t="shared" si="341"/>
        <v/>
      </c>
      <c r="AY473" s="7" t="str">
        <f t="shared" si="342"/>
        <v/>
      </c>
      <c r="AZ473" s="7" t="str">
        <f t="shared" si="343"/>
        <v/>
      </c>
      <c r="BA473" s="7" t="str">
        <f t="shared" si="344"/>
        <v/>
      </c>
      <c r="BB473" s="7" t="str">
        <f t="shared" si="367"/>
        <v/>
      </c>
      <c r="BC473" s="7" t="str">
        <f t="shared" si="368"/>
        <v/>
      </c>
      <c r="BD473" s="7" t="str">
        <f t="shared" si="369"/>
        <v/>
      </c>
      <c r="BE473" s="7" t="str">
        <f t="shared" si="370"/>
        <v/>
      </c>
      <c r="BF473" s="7" t="str">
        <f t="shared" si="323"/>
        <v/>
      </c>
      <c r="BG473" s="7" t="str">
        <f t="shared" si="324"/>
        <v/>
      </c>
      <c r="BH473" s="7" t="str">
        <f t="shared" si="371"/>
        <v/>
      </c>
      <c r="BI473" s="7" t="str">
        <f t="shared" si="372"/>
        <v/>
      </c>
      <c r="BJ473" s="7" t="str">
        <f t="shared" si="373"/>
        <v/>
      </c>
      <c r="BK473" s="7" t="str">
        <f t="shared" si="345"/>
        <v/>
      </c>
      <c r="BL473" s="7" t="str">
        <f t="shared" si="346"/>
        <v/>
      </c>
      <c r="BM473" s="7" t="str">
        <f t="shared" si="347"/>
        <v/>
      </c>
      <c r="BN473" s="7" t="str">
        <f t="shared" si="348"/>
        <v/>
      </c>
      <c r="BO473" s="7" t="str">
        <f t="shared" si="349"/>
        <v/>
      </c>
      <c r="BP473" s="7" t="str">
        <f t="shared" si="350"/>
        <v/>
      </c>
      <c r="BQ473" s="7" t="str">
        <f t="shared" si="351"/>
        <v/>
      </c>
      <c r="BR473" s="7" t="str">
        <f t="shared" si="352"/>
        <v/>
      </c>
      <c r="BS473" s="7" t="str">
        <f t="shared" si="353"/>
        <v/>
      </c>
      <c r="BT473" s="7" t="str">
        <f t="shared" si="354"/>
        <v/>
      </c>
      <c r="BU473" s="7" t="str">
        <f t="shared" si="355"/>
        <v/>
      </c>
      <c r="BV473" s="7" t="str">
        <f t="shared" si="356"/>
        <v/>
      </c>
      <c r="BW473" s="7" t="str">
        <f t="shared" si="331"/>
        <v/>
      </c>
      <c r="BX473" s="7" t="str">
        <f t="shared" si="357"/>
        <v/>
      </c>
      <c r="BY473" s="7" t="str">
        <f t="shared" si="358"/>
        <v/>
      </c>
      <c r="BZ473" s="7" t="str">
        <f t="shared" si="359"/>
        <v/>
      </c>
      <c r="CA473" s="7" t="str">
        <f t="shared" si="360"/>
        <v/>
      </c>
      <c r="CB473" s="54"/>
      <c r="CC473" s="13"/>
      <c r="CD473" s="13"/>
      <c r="CE473" s="13"/>
      <c r="CF473" s="13"/>
      <c r="CG473" s="13"/>
      <c r="CH473" s="13"/>
      <c r="CI473" s="13"/>
      <c r="CJ473" s="13"/>
      <c r="CL473" s="21"/>
    </row>
    <row r="474" spans="2:90" ht="16.5" thickBot="1" x14ac:dyDescent="0.3">
      <c r="B474" s="114"/>
      <c r="C474" s="114"/>
      <c r="D474" s="115"/>
      <c r="E474" s="117" t="str">
        <f t="shared" si="361"/>
        <v/>
      </c>
      <c r="F474" s="118" t="str">
        <f t="shared" si="362"/>
        <v/>
      </c>
      <c r="G474" s="22"/>
      <c r="H474" s="5" t="str">
        <f t="shared" si="332"/>
        <v/>
      </c>
      <c r="I474" s="6" t="str">
        <f t="shared" si="333"/>
        <v/>
      </c>
      <c r="J474" s="6" t="str">
        <f t="shared" si="334"/>
        <v/>
      </c>
      <c r="K474" s="23"/>
      <c r="L474" s="3" t="str">
        <f t="shared" si="363"/>
        <v/>
      </c>
      <c r="M474" s="2">
        <f>IF(OR(K474="Rota",K474="Desliza"),(IF((MAX(N$36:N473))&gt;F$17,(MAX(N$36:N473)),F$17)),N473)</f>
        <v>0</v>
      </c>
      <c r="N474" s="42"/>
      <c r="O474" s="2" t="str">
        <f t="shared" si="364"/>
        <v/>
      </c>
      <c r="P474" s="3" t="str">
        <f t="shared" si="365"/>
        <v/>
      </c>
      <c r="Q474" s="24"/>
      <c r="R474" s="24"/>
      <c r="S474" s="24"/>
      <c r="T474" s="132" t="str">
        <f t="shared" si="325"/>
        <v/>
      </c>
      <c r="U474" s="25"/>
      <c r="V474" s="25"/>
      <c r="W474" s="24"/>
      <c r="X474" s="26"/>
      <c r="Y474" s="25"/>
      <c r="Z474" s="25"/>
      <c r="AA474" s="3" t="str">
        <f t="shared" si="366"/>
        <v/>
      </c>
      <c r="AB474" s="24"/>
      <c r="AC474" s="26"/>
      <c r="AD474" s="25"/>
      <c r="AE474" s="54"/>
      <c r="AF474" s="54"/>
      <c r="AG474" s="54"/>
      <c r="AH474" s="54"/>
      <c r="AI474" s="54"/>
      <c r="AJ474" s="54"/>
      <c r="AK474" s="25"/>
      <c r="AL474" s="54" t="str">
        <f t="shared" si="326"/>
        <v/>
      </c>
      <c r="AM474" s="200" t="str">
        <f t="shared" si="327"/>
        <v/>
      </c>
      <c r="AN474" s="201" t="str">
        <f t="shared" si="328"/>
        <v/>
      </c>
      <c r="AO474" s="200" t="str">
        <f t="shared" si="335"/>
        <v/>
      </c>
      <c r="AP474" s="200" t="str">
        <f t="shared" si="329"/>
        <v/>
      </c>
      <c r="AQ474" s="200" t="str">
        <f t="shared" si="330"/>
        <v/>
      </c>
      <c r="AR474" s="200" t="str">
        <f t="shared" si="336"/>
        <v/>
      </c>
      <c r="AS474" s="200" t="str">
        <f t="shared" si="337"/>
        <v/>
      </c>
      <c r="AT474" s="200" t="str">
        <f t="shared" si="338"/>
        <v/>
      </c>
      <c r="AU474" s="200" t="str">
        <f t="shared" si="339"/>
        <v/>
      </c>
      <c r="AV474" s="54"/>
      <c r="AW474" s="200" t="str">
        <f t="shared" si="340"/>
        <v/>
      </c>
      <c r="AX474" s="201" t="str">
        <f t="shared" si="341"/>
        <v/>
      </c>
      <c r="AY474" s="7" t="str">
        <f t="shared" si="342"/>
        <v/>
      </c>
      <c r="AZ474" s="7" t="str">
        <f t="shared" si="343"/>
        <v/>
      </c>
      <c r="BA474" s="7" t="str">
        <f t="shared" si="344"/>
        <v/>
      </c>
      <c r="BB474" s="7" t="str">
        <f t="shared" si="367"/>
        <v/>
      </c>
      <c r="BC474" s="7" t="str">
        <f t="shared" si="368"/>
        <v/>
      </c>
      <c r="BD474" s="7" t="str">
        <f t="shared" si="369"/>
        <v/>
      </c>
      <c r="BE474" s="7" t="str">
        <f t="shared" si="370"/>
        <v/>
      </c>
      <c r="BF474" s="7" t="str">
        <f t="shared" si="323"/>
        <v/>
      </c>
      <c r="BG474" s="7" t="str">
        <f t="shared" si="324"/>
        <v/>
      </c>
      <c r="BH474" s="7" t="str">
        <f t="shared" si="371"/>
        <v/>
      </c>
      <c r="BI474" s="7" t="str">
        <f t="shared" si="372"/>
        <v/>
      </c>
      <c r="BJ474" s="7" t="str">
        <f t="shared" si="373"/>
        <v/>
      </c>
      <c r="BK474" s="7" t="str">
        <f t="shared" si="345"/>
        <v/>
      </c>
      <c r="BL474" s="7" t="str">
        <f t="shared" si="346"/>
        <v/>
      </c>
      <c r="BM474" s="7" t="str">
        <f t="shared" si="347"/>
        <v/>
      </c>
      <c r="BN474" s="7" t="str">
        <f t="shared" si="348"/>
        <v/>
      </c>
      <c r="BO474" s="7" t="str">
        <f t="shared" si="349"/>
        <v/>
      </c>
      <c r="BP474" s="7" t="str">
        <f t="shared" si="350"/>
        <v/>
      </c>
      <c r="BQ474" s="7" t="str">
        <f t="shared" si="351"/>
        <v/>
      </c>
      <c r="BR474" s="7" t="str">
        <f t="shared" si="352"/>
        <v/>
      </c>
      <c r="BS474" s="7" t="str">
        <f t="shared" si="353"/>
        <v/>
      </c>
      <c r="BT474" s="7" t="str">
        <f t="shared" si="354"/>
        <v/>
      </c>
      <c r="BU474" s="7" t="str">
        <f t="shared" si="355"/>
        <v/>
      </c>
      <c r="BV474" s="7" t="str">
        <f t="shared" si="356"/>
        <v/>
      </c>
      <c r="BW474" s="7" t="str">
        <f t="shared" si="331"/>
        <v/>
      </c>
      <c r="BX474" s="7" t="str">
        <f t="shared" si="357"/>
        <v/>
      </c>
      <c r="BY474" s="7" t="str">
        <f t="shared" si="358"/>
        <v/>
      </c>
      <c r="BZ474" s="7" t="str">
        <f t="shared" si="359"/>
        <v/>
      </c>
      <c r="CA474" s="7" t="str">
        <f t="shared" si="360"/>
        <v/>
      </c>
      <c r="CB474" s="54"/>
      <c r="CC474" s="13"/>
      <c r="CD474" s="13"/>
      <c r="CE474" s="13"/>
      <c r="CF474" s="13"/>
      <c r="CG474" s="13"/>
      <c r="CH474" s="13"/>
      <c r="CI474" s="13"/>
      <c r="CJ474" s="13"/>
      <c r="CL474" s="21"/>
    </row>
    <row r="475" spans="2:90" ht="16.5" thickBot="1" x14ac:dyDescent="0.3">
      <c r="B475" s="114"/>
      <c r="C475" s="114"/>
      <c r="D475" s="115"/>
      <c r="E475" s="117" t="str">
        <f t="shared" si="361"/>
        <v/>
      </c>
      <c r="F475" s="118" t="str">
        <f t="shared" si="362"/>
        <v/>
      </c>
      <c r="G475" s="22"/>
      <c r="H475" s="5" t="str">
        <f t="shared" si="332"/>
        <v/>
      </c>
      <c r="I475" s="6" t="str">
        <f t="shared" si="333"/>
        <v/>
      </c>
      <c r="J475" s="6" t="str">
        <f t="shared" si="334"/>
        <v/>
      </c>
      <c r="K475" s="23"/>
      <c r="L475" s="3" t="str">
        <f t="shared" si="363"/>
        <v/>
      </c>
      <c r="M475" s="2">
        <f>IF(OR(K475="Rota",K475="Desliza"),(IF((MAX(N$36:N474))&gt;F$17,(MAX(N$36:N474)),F$17)),N474)</f>
        <v>0</v>
      </c>
      <c r="N475" s="42"/>
      <c r="O475" s="2" t="str">
        <f t="shared" si="364"/>
        <v/>
      </c>
      <c r="P475" s="3" t="str">
        <f t="shared" si="365"/>
        <v/>
      </c>
      <c r="Q475" s="24"/>
      <c r="R475" s="24"/>
      <c r="S475" s="24"/>
      <c r="T475" s="132" t="str">
        <f t="shared" si="325"/>
        <v/>
      </c>
      <c r="U475" s="25"/>
      <c r="V475" s="25"/>
      <c r="W475" s="24"/>
      <c r="X475" s="26"/>
      <c r="Y475" s="25"/>
      <c r="Z475" s="25"/>
      <c r="AA475" s="3" t="str">
        <f t="shared" si="366"/>
        <v/>
      </c>
      <c r="AB475" s="24"/>
      <c r="AC475" s="26"/>
      <c r="AD475" s="25"/>
      <c r="AE475" s="54"/>
      <c r="AF475" s="54"/>
      <c r="AG475" s="54"/>
      <c r="AH475" s="54"/>
      <c r="AI475" s="54"/>
      <c r="AJ475" s="54"/>
      <c r="AK475" s="25"/>
      <c r="AL475" s="54" t="str">
        <f t="shared" si="326"/>
        <v/>
      </c>
      <c r="AM475" s="200" t="str">
        <f t="shared" si="327"/>
        <v/>
      </c>
      <c r="AN475" s="201" t="str">
        <f t="shared" si="328"/>
        <v/>
      </c>
      <c r="AO475" s="200" t="str">
        <f t="shared" si="335"/>
        <v/>
      </c>
      <c r="AP475" s="200" t="str">
        <f t="shared" si="329"/>
        <v/>
      </c>
      <c r="AQ475" s="200" t="str">
        <f t="shared" si="330"/>
        <v/>
      </c>
      <c r="AR475" s="200" t="str">
        <f t="shared" si="336"/>
        <v/>
      </c>
      <c r="AS475" s="200" t="str">
        <f t="shared" si="337"/>
        <v/>
      </c>
      <c r="AT475" s="200" t="str">
        <f t="shared" si="338"/>
        <v/>
      </c>
      <c r="AU475" s="200" t="str">
        <f t="shared" si="339"/>
        <v/>
      </c>
      <c r="AV475" s="54"/>
      <c r="AW475" s="200" t="str">
        <f t="shared" si="340"/>
        <v/>
      </c>
      <c r="AX475" s="201" t="str">
        <f t="shared" si="341"/>
        <v/>
      </c>
      <c r="AY475" s="7" t="str">
        <f t="shared" si="342"/>
        <v/>
      </c>
      <c r="AZ475" s="7" t="str">
        <f t="shared" si="343"/>
        <v/>
      </c>
      <c r="BA475" s="7" t="str">
        <f t="shared" si="344"/>
        <v/>
      </c>
      <c r="BB475" s="7" t="str">
        <f t="shared" si="367"/>
        <v/>
      </c>
      <c r="BC475" s="7" t="str">
        <f t="shared" si="368"/>
        <v/>
      </c>
      <c r="BD475" s="7" t="str">
        <f t="shared" si="369"/>
        <v/>
      </c>
      <c r="BE475" s="7" t="str">
        <f t="shared" si="370"/>
        <v/>
      </c>
      <c r="BF475" s="7" t="str">
        <f t="shared" si="323"/>
        <v/>
      </c>
      <c r="BG475" s="7" t="str">
        <f t="shared" si="324"/>
        <v/>
      </c>
      <c r="BH475" s="7" t="str">
        <f t="shared" si="371"/>
        <v/>
      </c>
      <c r="BI475" s="7" t="str">
        <f t="shared" si="372"/>
        <v/>
      </c>
      <c r="BJ475" s="7" t="str">
        <f t="shared" si="373"/>
        <v/>
      </c>
      <c r="BK475" s="7" t="str">
        <f t="shared" si="345"/>
        <v/>
      </c>
      <c r="BL475" s="7" t="str">
        <f t="shared" si="346"/>
        <v/>
      </c>
      <c r="BM475" s="7" t="str">
        <f t="shared" si="347"/>
        <v/>
      </c>
      <c r="BN475" s="7" t="str">
        <f t="shared" si="348"/>
        <v/>
      </c>
      <c r="BO475" s="7" t="str">
        <f t="shared" si="349"/>
        <v/>
      </c>
      <c r="BP475" s="7" t="str">
        <f t="shared" si="350"/>
        <v/>
      </c>
      <c r="BQ475" s="7" t="str">
        <f t="shared" si="351"/>
        <v/>
      </c>
      <c r="BR475" s="7" t="str">
        <f t="shared" si="352"/>
        <v/>
      </c>
      <c r="BS475" s="7" t="str">
        <f t="shared" si="353"/>
        <v/>
      </c>
      <c r="BT475" s="7" t="str">
        <f t="shared" si="354"/>
        <v/>
      </c>
      <c r="BU475" s="7" t="str">
        <f t="shared" si="355"/>
        <v/>
      </c>
      <c r="BV475" s="7" t="str">
        <f t="shared" si="356"/>
        <v/>
      </c>
      <c r="BW475" s="7" t="str">
        <f t="shared" si="331"/>
        <v/>
      </c>
      <c r="BX475" s="7" t="str">
        <f t="shared" si="357"/>
        <v/>
      </c>
      <c r="BY475" s="7" t="str">
        <f t="shared" si="358"/>
        <v/>
      </c>
      <c r="BZ475" s="7" t="str">
        <f t="shared" si="359"/>
        <v/>
      </c>
      <c r="CA475" s="7" t="str">
        <f t="shared" si="360"/>
        <v/>
      </c>
      <c r="CB475" s="54"/>
      <c r="CC475" s="13"/>
      <c r="CD475" s="13"/>
      <c r="CE475" s="13"/>
      <c r="CF475" s="13"/>
      <c r="CG475" s="13"/>
      <c r="CH475" s="13"/>
      <c r="CI475" s="13"/>
      <c r="CJ475" s="13"/>
      <c r="CL475" s="21"/>
    </row>
    <row r="476" spans="2:90" ht="16.5" thickBot="1" x14ac:dyDescent="0.3">
      <c r="B476" s="114"/>
      <c r="C476" s="114"/>
      <c r="D476" s="115"/>
      <c r="E476" s="117" t="str">
        <f t="shared" si="361"/>
        <v/>
      </c>
      <c r="F476" s="118" t="str">
        <f t="shared" si="362"/>
        <v/>
      </c>
      <c r="G476" s="22"/>
      <c r="H476" s="5" t="str">
        <f t="shared" si="332"/>
        <v/>
      </c>
      <c r="I476" s="6" t="str">
        <f t="shared" si="333"/>
        <v/>
      </c>
      <c r="J476" s="6" t="str">
        <f t="shared" si="334"/>
        <v/>
      </c>
      <c r="K476" s="23"/>
      <c r="L476" s="3" t="str">
        <f t="shared" si="363"/>
        <v/>
      </c>
      <c r="M476" s="2">
        <f>IF(OR(K476="Rota",K476="Desliza"),(IF((MAX(N$36:N475))&gt;F$17,(MAX(N$36:N475)),F$17)),N475)</f>
        <v>0</v>
      </c>
      <c r="N476" s="42"/>
      <c r="O476" s="2" t="str">
        <f t="shared" si="364"/>
        <v/>
      </c>
      <c r="P476" s="3" t="str">
        <f t="shared" si="365"/>
        <v/>
      </c>
      <c r="Q476" s="24"/>
      <c r="R476" s="24"/>
      <c r="S476" s="24"/>
      <c r="T476" s="132" t="str">
        <f t="shared" si="325"/>
        <v/>
      </c>
      <c r="U476" s="25"/>
      <c r="V476" s="25"/>
      <c r="W476" s="24"/>
      <c r="X476" s="26"/>
      <c r="Y476" s="25"/>
      <c r="Z476" s="25"/>
      <c r="AA476" s="3" t="str">
        <f t="shared" si="366"/>
        <v/>
      </c>
      <c r="AB476" s="24"/>
      <c r="AC476" s="26"/>
      <c r="AD476" s="25"/>
      <c r="AE476" s="54"/>
      <c r="AF476" s="54"/>
      <c r="AG476" s="54"/>
      <c r="AH476" s="54"/>
      <c r="AI476" s="54"/>
      <c r="AJ476" s="54"/>
      <c r="AK476" s="25"/>
      <c r="AL476" s="54" t="str">
        <f t="shared" si="326"/>
        <v/>
      </c>
      <c r="AM476" s="200" t="str">
        <f t="shared" si="327"/>
        <v/>
      </c>
      <c r="AN476" s="201" t="str">
        <f t="shared" si="328"/>
        <v/>
      </c>
      <c r="AO476" s="200" t="str">
        <f t="shared" si="335"/>
        <v/>
      </c>
      <c r="AP476" s="200" t="str">
        <f t="shared" si="329"/>
        <v/>
      </c>
      <c r="AQ476" s="200" t="str">
        <f t="shared" si="330"/>
        <v/>
      </c>
      <c r="AR476" s="200" t="str">
        <f t="shared" si="336"/>
        <v/>
      </c>
      <c r="AS476" s="200" t="str">
        <f t="shared" si="337"/>
        <v/>
      </c>
      <c r="AT476" s="200" t="str">
        <f t="shared" si="338"/>
        <v/>
      </c>
      <c r="AU476" s="200" t="str">
        <f t="shared" si="339"/>
        <v/>
      </c>
      <c r="AV476" s="54"/>
      <c r="AW476" s="200" t="str">
        <f t="shared" si="340"/>
        <v/>
      </c>
      <c r="AX476" s="201" t="str">
        <f t="shared" si="341"/>
        <v/>
      </c>
      <c r="AY476" s="7" t="str">
        <f t="shared" si="342"/>
        <v/>
      </c>
      <c r="AZ476" s="7" t="str">
        <f t="shared" si="343"/>
        <v/>
      </c>
      <c r="BA476" s="7" t="str">
        <f t="shared" si="344"/>
        <v/>
      </c>
      <c r="BB476" s="7" t="str">
        <f t="shared" si="367"/>
        <v/>
      </c>
      <c r="BC476" s="7" t="str">
        <f t="shared" si="368"/>
        <v/>
      </c>
      <c r="BD476" s="7" t="str">
        <f t="shared" si="369"/>
        <v/>
      </c>
      <c r="BE476" s="7" t="str">
        <f t="shared" si="370"/>
        <v/>
      </c>
      <c r="BF476" s="7" t="str">
        <f t="shared" si="323"/>
        <v/>
      </c>
      <c r="BG476" s="7" t="str">
        <f t="shared" si="324"/>
        <v/>
      </c>
      <c r="BH476" s="7" t="str">
        <f t="shared" si="371"/>
        <v/>
      </c>
      <c r="BI476" s="7" t="str">
        <f t="shared" si="372"/>
        <v/>
      </c>
      <c r="BJ476" s="7" t="str">
        <f t="shared" si="373"/>
        <v/>
      </c>
      <c r="BK476" s="7" t="str">
        <f t="shared" si="345"/>
        <v/>
      </c>
      <c r="BL476" s="7" t="str">
        <f t="shared" si="346"/>
        <v/>
      </c>
      <c r="BM476" s="7" t="str">
        <f t="shared" si="347"/>
        <v/>
      </c>
      <c r="BN476" s="7" t="str">
        <f t="shared" si="348"/>
        <v/>
      </c>
      <c r="BO476" s="7" t="str">
        <f t="shared" si="349"/>
        <v/>
      </c>
      <c r="BP476" s="7" t="str">
        <f t="shared" si="350"/>
        <v/>
      </c>
      <c r="BQ476" s="7" t="str">
        <f t="shared" si="351"/>
        <v/>
      </c>
      <c r="BR476" s="7" t="str">
        <f t="shared" si="352"/>
        <v/>
      </c>
      <c r="BS476" s="7" t="str">
        <f t="shared" si="353"/>
        <v/>
      </c>
      <c r="BT476" s="7" t="str">
        <f t="shared" si="354"/>
        <v/>
      </c>
      <c r="BU476" s="7" t="str">
        <f t="shared" si="355"/>
        <v/>
      </c>
      <c r="BV476" s="7" t="str">
        <f t="shared" si="356"/>
        <v/>
      </c>
      <c r="BW476" s="7" t="str">
        <f t="shared" si="331"/>
        <v/>
      </c>
      <c r="BX476" s="7" t="str">
        <f t="shared" si="357"/>
        <v/>
      </c>
      <c r="BY476" s="7" t="str">
        <f t="shared" si="358"/>
        <v/>
      </c>
      <c r="BZ476" s="7" t="str">
        <f t="shared" si="359"/>
        <v/>
      </c>
      <c r="CA476" s="7" t="str">
        <f t="shared" si="360"/>
        <v/>
      </c>
      <c r="CB476" s="54"/>
      <c r="CC476" s="13"/>
      <c r="CD476" s="13"/>
      <c r="CE476" s="13"/>
      <c r="CF476" s="13"/>
      <c r="CG476" s="13"/>
      <c r="CH476" s="13"/>
      <c r="CI476" s="13"/>
      <c r="CJ476" s="13"/>
      <c r="CL476" s="21"/>
    </row>
    <row r="477" spans="2:90" ht="16.5" thickBot="1" x14ac:dyDescent="0.3">
      <c r="B477" s="114"/>
      <c r="C477" s="114"/>
      <c r="D477" s="115"/>
      <c r="E477" s="117" t="str">
        <f t="shared" si="361"/>
        <v/>
      </c>
      <c r="F477" s="118" t="str">
        <f t="shared" si="362"/>
        <v/>
      </c>
      <c r="G477" s="22"/>
      <c r="H477" s="5" t="str">
        <f t="shared" si="332"/>
        <v/>
      </c>
      <c r="I477" s="6" t="str">
        <f t="shared" si="333"/>
        <v/>
      </c>
      <c r="J477" s="6" t="str">
        <f t="shared" si="334"/>
        <v/>
      </c>
      <c r="K477" s="23"/>
      <c r="L477" s="3" t="str">
        <f t="shared" si="363"/>
        <v/>
      </c>
      <c r="M477" s="2">
        <f>IF(OR(K477="Rota",K477="Desliza"),(IF((MAX(N$36:N476))&gt;F$17,(MAX(N$36:N476)),F$17)),N476)</f>
        <v>0</v>
      </c>
      <c r="N477" s="42"/>
      <c r="O477" s="2" t="str">
        <f t="shared" si="364"/>
        <v/>
      </c>
      <c r="P477" s="3" t="str">
        <f t="shared" si="365"/>
        <v/>
      </c>
      <c r="Q477" s="24"/>
      <c r="R477" s="24"/>
      <c r="S477" s="24"/>
      <c r="T477" s="132" t="str">
        <f t="shared" si="325"/>
        <v/>
      </c>
      <c r="U477" s="25"/>
      <c r="V477" s="25"/>
      <c r="W477" s="24"/>
      <c r="X477" s="26"/>
      <c r="Y477" s="25"/>
      <c r="Z477" s="25"/>
      <c r="AA477" s="3" t="str">
        <f t="shared" si="366"/>
        <v/>
      </c>
      <c r="AB477" s="24"/>
      <c r="AC477" s="26"/>
      <c r="AD477" s="25"/>
      <c r="AE477" s="54"/>
      <c r="AF477" s="54"/>
      <c r="AG477" s="54"/>
      <c r="AH477" s="54"/>
      <c r="AI477" s="54"/>
      <c r="AJ477" s="54"/>
      <c r="AK477" s="25"/>
      <c r="AL477" s="54" t="str">
        <f t="shared" si="326"/>
        <v/>
      </c>
      <c r="AM477" s="200" t="str">
        <f t="shared" si="327"/>
        <v/>
      </c>
      <c r="AN477" s="201" t="str">
        <f t="shared" si="328"/>
        <v/>
      </c>
      <c r="AO477" s="200" t="str">
        <f t="shared" si="335"/>
        <v/>
      </c>
      <c r="AP477" s="200" t="str">
        <f t="shared" si="329"/>
        <v/>
      </c>
      <c r="AQ477" s="200" t="str">
        <f t="shared" si="330"/>
        <v/>
      </c>
      <c r="AR477" s="200" t="str">
        <f t="shared" si="336"/>
        <v/>
      </c>
      <c r="AS477" s="200" t="str">
        <f t="shared" si="337"/>
        <v/>
      </c>
      <c r="AT477" s="200" t="str">
        <f t="shared" si="338"/>
        <v/>
      </c>
      <c r="AU477" s="200" t="str">
        <f t="shared" si="339"/>
        <v/>
      </c>
      <c r="AV477" s="54"/>
      <c r="AW477" s="200" t="str">
        <f t="shared" si="340"/>
        <v/>
      </c>
      <c r="AX477" s="201" t="str">
        <f t="shared" si="341"/>
        <v/>
      </c>
      <c r="AY477" s="7" t="str">
        <f t="shared" si="342"/>
        <v/>
      </c>
      <c r="AZ477" s="7" t="str">
        <f t="shared" si="343"/>
        <v/>
      </c>
      <c r="BA477" s="7" t="str">
        <f t="shared" si="344"/>
        <v/>
      </c>
      <c r="BB477" s="7" t="str">
        <f t="shared" si="367"/>
        <v/>
      </c>
      <c r="BC477" s="7" t="str">
        <f t="shared" si="368"/>
        <v/>
      </c>
      <c r="BD477" s="7" t="str">
        <f t="shared" si="369"/>
        <v/>
      </c>
      <c r="BE477" s="7" t="str">
        <f t="shared" si="370"/>
        <v/>
      </c>
      <c r="BF477" s="7" t="str">
        <f t="shared" si="323"/>
        <v/>
      </c>
      <c r="BG477" s="7" t="str">
        <f t="shared" si="324"/>
        <v/>
      </c>
      <c r="BH477" s="7" t="str">
        <f t="shared" si="371"/>
        <v/>
      </c>
      <c r="BI477" s="7" t="str">
        <f t="shared" si="372"/>
        <v/>
      </c>
      <c r="BJ477" s="7" t="str">
        <f t="shared" si="373"/>
        <v/>
      </c>
      <c r="BK477" s="7" t="str">
        <f t="shared" si="345"/>
        <v/>
      </c>
      <c r="BL477" s="7" t="str">
        <f t="shared" si="346"/>
        <v/>
      </c>
      <c r="BM477" s="7" t="str">
        <f t="shared" si="347"/>
        <v/>
      </c>
      <c r="BN477" s="7" t="str">
        <f t="shared" si="348"/>
        <v/>
      </c>
      <c r="BO477" s="7" t="str">
        <f t="shared" si="349"/>
        <v/>
      </c>
      <c r="BP477" s="7" t="str">
        <f t="shared" si="350"/>
        <v/>
      </c>
      <c r="BQ477" s="7" t="str">
        <f t="shared" si="351"/>
        <v/>
      </c>
      <c r="BR477" s="7" t="str">
        <f t="shared" si="352"/>
        <v/>
      </c>
      <c r="BS477" s="7" t="str">
        <f t="shared" si="353"/>
        <v/>
      </c>
      <c r="BT477" s="7" t="str">
        <f t="shared" si="354"/>
        <v/>
      </c>
      <c r="BU477" s="7" t="str">
        <f t="shared" si="355"/>
        <v/>
      </c>
      <c r="BV477" s="7" t="str">
        <f t="shared" si="356"/>
        <v/>
      </c>
      <c r="BW477" s="7" t="str">
        <f t="shared" si="331"/>
        <v/>
      </c>
      <c r="BX477" s="7" t="str">
        <f t="shared" si="357"/>
        <v/>
      </c>
      <c r="BY477" s="7" t="str">
        <f t="shared" si="358"/>
        <v/>
      </c>
      <c r="BZ477" s="7" t="str">
        <f t="shared" si="359"/>
        <v/>
      </c>
      <c r="CA477" s="7" t="str">
        <f t="shared" si="360"/>
        <v/>
      </c>
      <c r="CB477" s="54"/>
      <c r="CC477" s="13"/>
      <c r="CD477" s="13"/>
      <c r="CE477" s="13"/>
      <c r="CF477" s="13"/>
      <c r="CG477" s="13"/>
      <c r="CH477" s="13"/>
      <c r="CI477" s="13"/>
      <c r="CJ477" s="13"/>
      <c r="CL477" s="21"/>
    </row>
    <row r="478" spans="2:90" ht="16.5" thickBot="1" x14ac:dyDescent="0.3">
      <c r="B478" s="114"/>
      <c r="C478" s="114"/>
      <c r="D478" s="115"/>
      <c r="E478" s="117" t="str">
        <f t="shared" si="361"/>
        <v/>
      </c>
      <c r="F478" s="118" t="str">
        <f t="shared" si="362"/>
        <v/>
      </c>
      <c r="G478" s="22"/>
      <c r="H478" s="5" t="str">
        <f t="shared" si="332"/>
        <v/>
      </c>
      <c r="I478" s="6" t="str">
        <f t="shared" si="333"/>
        <v/>
      </c>
      <c r="J478" s="6" t="str">
        <f t="shared" si="334"/>
        <v/>
      </c>
      <c r="K478" s="23"/>
      <c r="L478" s="3" t="str">
        <f t="shared" si="363"/>
        <v/>
      </c>
      <c r="M478" s="2">
        <f>IF(OR(K478="Rota",K478="Desliza"),(IF((MAX(N$36:N477))&gt;F$17,(MAX(N$36:N477)),F$17)),N477)</f>
        <v>0</v>
      </c>
      <c r="N478" s="42"/>
      <c r="O478" s="2" t="str">
        <f t="shared" si="364"/>
        <v/>
      </c>
      <c r="P478" s="3" t="str">
        <f t="shared" si="365"/>
        <v/>
      </c>
      <c r="Q478" s="24"/>
      <c r="R478" s="24"/>
      <c r="S478" s="24"/>
      <c r="T478" s="132" t="str">
        <f t="shared" si="325"/>
        <v/>
      </c>
      <c r="U478" s="25"/>
      <c r="V478" s="25"/>
      <c r="W478" s="24"/>
      <c r="X478" s="26"/>
      <c r="Y478" s="25"/>
      <c r="Z478" s="25"/>
      <c r="AA478" s="3" t="str">
        <f t="shared" si="366"/>
        <v/>
      </c>
      <c r="AB478" s="24"/>
      <c r="AC478" s="26"/>
      <c r="AD478" s="25"/>
      <c r="AE478" s="54"/>
      <c r="AF478" s="54"/>
      <c r="AG478" s="54"/>
      <c r="AH478" s="54"/>
      <c r="AI478" s="54"/>
      <c r="AJ478" s="54"/>
      <c r="AK478" s="25"/>
      <c r="AL478" s="54" t="str">
        <f t="shared" si="326"/>
        <v/>
      </c>
      <c r="AM478" s="200" t="str">
        <f t="shared" si="327"/>
        <v/>
      </c>
      <c r="AN478" s="201" t="str">
        <f t="shared" si="328"/>
        <v/>
      </c>
      <c r="AO478" s="200" t="str">
        <f t="shared" si="335"/>
        <v/>
      </c>
      <c r="AP478" s="200" t="str">
        <f t="shared" si="329"/>
        <v/>
      </c>
      <c r="AQ478" s="200" t="str">
        <f t="shared" si="330"/>
        <v/>
      </c>
      <c r="AR478" s="200" t="str">
        <f t="shared" si="336"/>
        <v/>
      </c>
      <c r="AS478" s="200" t="str">
        <f t="shared" si="337"/>
        <v/>
      </c>
      <c r="AT478" s="200" t="str">
        <f t="shared" si="338"/>
        <v/>
      </c>
      <c r="AU478" s="200" t="str">
        <f t="shared" si="339"/>
        <v/>
      </c>
      <c r="AV478" s="54"/>
      <c r="AW478" s="200" t="str">
        <f t="shared" si="340"/>
        <v/>
      </c>
      <c r="AX478" s="201" t="str">
        <f t="shared" si="341"/>
        <v/>
      </c>
      <c r="AY478" s="7" t="str">
        <f t="shared" si="342"/>
        <v/>
      </c>
      <c r="AZ478" s="7" t="str">
        <f t="shared" si="343"/>
        <v/>
      </c>
      <c r="BA478" s="7" t="str">
        <f t="shared" si="344"/>
        <v/>
      </c>
      <c r="BB478" s="7" t="str">
        <f t="shared" si="367"/>
        <v/>
      </c>
      <c r="BC478" s="7" t="str">
        <f t="shared" si="368"/>
        <v/>
      </c>
      <c r="BD478" s="7" t="str">
        <f t="shared" si="369"/>
        <v/>
      </c>
      <c r="BE478" s="7" t="str">
        <f t="shared" si="370"/>
        <v/>
      </c>
      <c r="BF478" s="7" t="str">
        <f t="shared" si="323"/>
        <v/>
      </c>
      <c r="BG478" s="7" t="str">
        <f t="shared" si="324"/>
        <v/>
      </c>
      <c r="BH478" s="7" t="str">
        <f t="shared" si="371"/>
        <v/>
      </c>
      <c r="BI478" s="7" t="str">
        <f t="shared" si="372"/>
        <v/>
      </c>
      <c r="BJ478" s="7" t="str">
        <f t="shared" si="373"/>
        <v/>
      </c>
      <c r="BK478" s="7" t="str">
        <f t="shared" si="345"/>
        <v/>
      </c>
      <c r="BL478" s="7" t="str">
        <f t="shared" si="346"/>
        <v/>
      </c>
      <c r="BM478" s="7" t="str">
        <f t="shared" si="347"/>
        <v/>
      </c>
      <c r="BN478" s="7" t="str">
        <f t="shared" si="348"/>
        <v/>
      </c>
      <c r="BO478" s="7" t="str">
        <f t="shared" si="349"/>
        <v/>
      </c>
      <c r="BP478" s="7" t="str">
        <f t="shared" si="350"/>
        <v/>
      </c>
      <c r="BQ478" s="7" t="str">
        <f t="shared" si="351"/>
        <v/>
      </c>
      <c r="BR478" s="7" t="str">
        <f t="shared" si="352"/>
        <v/>
      </c>
      <c r="BS478" s="7" t="str">
        <f t="shared" si="353"/>
        <v/>
      </c>
      <c r="BT478" s="7" t="str">
        <f t="shared" si="354"/>
        <v/>
      </c>
      <c r="BU478" s="7" t="str">
        <f t="shared" si="355"/>
        <v/>
      </c>
      <c r="BV478" s="7" t="str">
        <f t="shared" si="356"/>
        <v/>
      </c>
      <c r="BW478" s="7" t="str">
        <f t="shared" si="331"/>
        <v/>
      </c>
      <c r="BX478" s="7" t="str">
        <f t="shared" si="357"/>
        <v/>
      </c>
      <c r="BY478" s="7" t="str">
        <f t="shared" si="358"/>
        <v/>
      </c>
      <c r="BZ478" s="7" t="str">
        <f t="shared" si="359"/>
        <v/>
      </c>
      <c r="CA478" s="7" t="str">
        <f t="shared" si="360"/>
        <v/>
      </c>
      <c r="CB478" s="54"/>
      <c r="CC478" s="13"/>
      <c r="CD478" s="13"/>
      <c r="CE478" s="13"/>
      <c r="CF478" s="13"/>
      <c r="CG478" s="13"/>
      <c r="CH478" s="13"/>
      <c r="CI478" s="13"/>
      <c r="CJ478" s="13"/>
      <c r="CL478" s="21"/>
    </row>
    <row r="479" spans="2:90" ht="16.5" thickBot="1" x14ac:dyDescent="0.3">
      <c r="B479" s="114"/>
      <c r="C479" s="114"/>
      <c r="D479" s="115"/>
      <c r="E479" s="117" t="str">
        <f t="shared" si="361"/>
        <v/>
      </c>
      <c r="F479" s="118" t="str">
        <f t="shared" si="362"/>
        <v/>
      </c>
      <c r="G479" s="22"/>
      <c r="H479" s="5" t="str">
        <f t="shared" si="332"/>
        <v/>
      </c>
      <c r="I479" s="6" t="str">
        <f t="shared" si="333"/>
        <v/>
      </c>
      <c r="J479" s="6" t="str">
        <f t="shared" si="334"/>
        <v/>
      </c>
      <c r="K479" s="23"/>
      <c r="L479" s="3" t="str">
        <f t="shared" si="363"/>
        <v/>
      </c>
      <c r="M479" s="2">
        <f>IF(OR(K479="Rota",K479="Desliza"),(IF((MAX(N$36:N478))&gt;F$17,(MAX(N$36:N478)),F$17)),N478)</f>
        <v>0</v>
      </c>
      <c r="N479" s="42"/>
      <c r="O479" s="2" t="str">
        <f t="shared" si="364"/>
        <v/>
      </c>
      <c r="P479" s="3" t="str">
        <f t="shared" si="365"/>
        <v/>
      </c>
      <c r="Q479" s="24"/>
      <c r="R479" s="24"/>
      <c r="S479" s="24"/>
      <c r="T479" s="132" t="str">
        <f t="shared" si="325"/>
        <v/>
      </c>
      <c r="U479" s="25"/>
      <c r="V479" s="25"/>
      <c r="W479" s="24"/>
      <c r="X479" s="26"/>
      <c r="Y479" s="25"/>
      <c r="Z479" s="25"/>
      <c r="AA479" s="3" t="str">
        <f t="shared" si="366"/>
        <v/>
      </c>
      <c r="AB479" s="24"/>
      <c r="AC479" s="26"/>
      <c r="AD479" s="25"/>
      <c r="AE479" s="54"/>
      <c r="AF479" s="54"/>
      <c r="AG479" s="54"/>
      <c r="AH479" s="54"/>
      <c r="AI479" s="54"/>
      <c r="AJ479" s="54"/>
      <c r="AK479" s="25"/>
      <c r="AL479" s="54" t="str">
        <f t="shared" si="326"/>
        <v/>
      </c>
      <c r="AM479" s="200" t="str">
        <f t="shared" si="327"/>
        <v/>
      </c>
      <c r="AN479" s="201" t="str">
        <f t="shared" si="328"/>
        <v/>
      </c>
      <c r="AO479" s="200" t="str">
        <f t="shared" si="335"/>
        <v/>
      </c>
      <c r="AP479" s="200" t="str">
        <f t="shared" si="329"/>
        <v/>
      </c>
      <c r="AQ479" s="200" t="str">
        <f t="shared" si="330"/>
        <v/>
      </c>
      <c r="AR479" s="200" t="str">
        <f t="shared" si="336"/>
        <v/>
      </c>
      <c r="AS479" s="200" t="str">
        <f t="shared" si="337"/>
        <v/>
      </c>
      <c r="AT479" s="200" t="str">
        <f t="shared" si="338"/>
        <v/>
      </c>
      <c r="AU479" s="200" t="str">
        <f t="shared" si="339"/>
        <v/>
      </c>
      <c r="AV479" s="54"/>
      <c r="AW479" s="200" t="str">
        <f t="shared" si="340"/>
        <v/>
      </c>
      <c r="AX479" s="201" t="str">
        <f t="shared" si="341"/>
        <v/>
      </c>
      <c r="AY479" s="7" t="str">
        <f t="shared" si="342"/>
        <v/>
      </c>
      <c r="AZ479" s="7" t="str">
        <f t="shared" si="343"/>
        <v/>
      </c>
      <c r="BA479" s="7" t="str">
        <f t="shared" si="344"/>
        <v/>
      </c>
      <c r="BB479" s="7" t="str">
        <f t="shared" si="367"/>
        <v/>
      </c>
      <c r="BC479" s="7" t="str">
        <f t="shared" si="368"/>
        <v/>
      </c>
      <c r="BD479" s="7" t="str">
        <f t="shared" si="369"/>
        <v/>
      </c>
      <c r="BE479" s="7" t="str">
        <f t="shared" si="370"/>
        <v/>
      </c>
      <c r="BF479" s="7" t="str">
        <f t="shared" si="323"/>
        <v/>
      </c>
      <c r="BG479" s="7" t="str">
        <f t="shared" si="324"/>
        <v/>
      </c>
      <c r="BH479" s="7" t="str">
        <f t="shared" si="371"/>
        <v/>
      </c>
      <c r="BI479" s="7" t="str">
        <f t="shared" si="372"/>
        <v/>
      </c>
      <c r="BJ479" s="7" t="str">
        <f t="shared" si="373"/>
        <v/>
      </c>
      <c r="BK479" s="7" t="str">
        <f t="shared" si="345"/>
        <v/>
      </c>
      <c r="BL479" s="7" t="str">
        <f t="shared" si="346"/>
        <v/>
      </c>
      <c r="BM479" s="7" t="str">
        <f t="shared" si="347"/>
        <v/>
      </c>
      <c r="BN479" s="7" t="str">
        <f t="shared" si="348"/>
        <v/>
      </c>
      <c r="BO479" s="7" t="str">
        <f t="shared" si="349"/>
        <v/>
      </c>
      <c r="BP479" s="7" t="str">
        <f t="shared" si="350"/>
        <v/>
      </c>
      <c r="BQ479" s="7" t="str">
        <f t="shared" si="351"/>
        <v/>
      </c>
      <c r="BR479" s="7" t="str">
        <f t="shared" si="352"/>
        <v/>
      </c>
      <c r="BS479" s="7" t="str">
        <f t="shared" si="353"/>
        <v/>
      </c>
      <c r="BT479" s="7" t="str">
        <f t="shared" si="354"/>
        <v/>
      </c>
      <c r="BU479" s="7" t="str">
        <f t="shared" si="355"/>
        <v/>
      </c>
      <c r="BV479" s="7" t="str">
        <f t="shared" si="356"/>
        <v/>
      </c>
      <c r="BW479" s="7" t="str">
        <f t="shared" si="331"/>
        <v/>
      </c>
      <c r="BX479" s="7" t="str">
        <f t="shared" si="357"/>
        <v/>
      </c>
      <c r="BY479" s="7" t="str">
        <f t="shared" si="358"/>
        <v/>
      </c>
      <c r="BZ479" s="7" t="str">
        <f t="shared" si="359"/>
        <v/>
      </c>
      <c r="CA479" s="7" t="str">
        <f t="shared" si="360"/>
        <v/>
      </c>
      <c r="CB479" s="54"/>
      <c r="CC479" s="13"/>
      <c r="CD479" s="13"/>
      <c r="CE479" s="13"/>
      <c r="CF479" s="13"/>
      <c r="CG479" s="13"/>
      <c r="CH479" s="13"/>
      <c r="CI479" s="13"/>
      <c r="CJ479" s="13"/>
      <c r="CL479" s="21"/>
    </row>
    <row r="480" spans="2:90" ht="16.5" thickBot="1" x14ac:dyDescent="0.3">
      <c r="B480" s="114"/>
      <c r="C480" s="114"/>
      <c r="D480" s="115"/>
      <c r="E480" s="117" t="str">
        <f t="shared" si="361"/>
        <v/>
      </c>
      <c r="F480" s="118" t="str">
        <f t="shared" si="362"/>
        <v/>
      </c>
      <c r="G480" s="22"/>
      <c r="H480" s="5" t="str">
        <f t="shared" si="332"/>
        <v/>
      </c>
      <c r="I480" s="6" t="str">
        <f t="shared" si="333"/>
        <v/>
      </c>
      <c r="J480" s="6" t="str">
        <f t="shared" si="334"/>
        <v/>
      </c>
      <c r="K480" s="23"/>
      <c r="L480" s="3" t="str">
        <f t="shared" si="363"/>
        <v/>
      </c>
      <c r="M480" s="2">
        <f>IF(OR(K480="Rota",K480="Desliza"),(IF((MAX(N$36:N479))&gt;F$17,(MAX(N$36:N479)),F$17)),N479)</f>
        <v>0</v>
      </c>
      <c r="N480" s="42"/>
      <c r="O480" s="2" t="str">
        <f t="shared" si="364"/>
        <v/>
      </c>
      <c r="P480" s="3" t="str">
        <f t="shared" si="365"/>
        <v/>
      </c>
      <c r="Q480" s="24"/>
      <c r="R480" s="24"/>
      <c r="S480" s="24"/>
      <c r="T480" s="132" t="str">
        <f t="shared" si="325"/>
        <v/>
      </c>
      <c r="U480" s="25"/>
      <c r="V480" s="25"/>
      <c r="W480" s="24"/>
      <c r="X480" s="26"/>
      <c r="Y480" s="25"/>
      <c r="Z480" s="25"/>
      <c r="AA480" s="3" t="str">
        <f t="shared" si="366"/>
        <v/>
      </c>
      <c r="AB480" s="24"/>
      <c r="AC480" s="26"/>
      <c r="AD480" s="25"/>
      <c r="AE480" s="54"/>
      <c r="AF480" s="54"/>
      <c r="AG480" s="54"/>
      <c r="AH480" s="54"/>
      <c r="AI480" s="54"/>
      <c r="AJ480" s="54"/>
      <c r="AK480" s="25"/>
      <c r="AL480" s="54" t="str">
        <f t="shared" si="326"/>
        <v/>
      </c>
      <c r="AM480" s="200" t="str">
        <f t="shared" si="327"/>
        <v/>
      </c>
      <c r="AN480" s="201" t="str">
        <f t="shared" si="328"/>
        <v/>
      </c>
      <c r="AO480" s="200" t="str">
        <f t="shared" si="335"/>
        <v/>
      </c>
      <c r="AP480" s="200" t="str">
        <f t="shared" si="329"/>
        <v/>
      </c>
      <c r="AQ480" s="200" t="str">
        <f t="shared" si="330"/>
        <v/>
      </c>
      <c r="AR480" s="200" t="str">
        <f t="shared" si="336"/>
        <v/>
      </c>
      <c r="AS480" s="200" t="str">
        <f t="shared" si="337"/>
        <v/>
      </c>
      <c r="AT480" s="200" t="str">
        <f t="shared" si="338"/>
        <v/>
      </c>
      <c r="AU480" s="200" t="str">
        <f t="shared" si="339"/>
        <v/>
      </c>
      <c r="AV480" s="54"/>
      <c r="AW480" s="200" t="str">
        <f t="shared" si="340"/>
        <v/>
      </c>
      <c r="AX480" s="201" t="str">
        <f t="shared" si="341"/>
        <v/>
      </c>
      <c r="AY480" s="7" t="str">
        <f t="shared" si="342"/>
        <v/>
      </c>
      <c r="AZ480" s="7" t="str">
        <f t="shared" si="343"/>
        <v/>
      </c>
      <c r="BA480" s="7" t="str">
        <f t="shared" si="344"/>
        <v/>
      </c>
      <c r="BB480" s="7" t="str">
        <f t="shared" si="367"/>
        <v/>
      </c>
      <c r="BC480" s="7" t="str">
        <f t="shared" si="368"/>
        <v/>
      </c>
      <c r="BD480" s="7" t="str">
        <f t="shared" si="369"/>
        <v/>
      </c>
      <c r="BE480" s="7" t="str">
        <f t="shared" si="370"/>
        <v/>
      </c>
      <c r="BF480" s="7" t="str">
        <f t="shared" si="323"/>
        <v/>
      </c>
      <c r="BG480" s="7" t="str">
        <f t="shared" si="324"/>
        <v/>
      </c>
      <c r="BH480" s="7" t="str">
        <f t="shared" si="371"/>
        <v/>
      </c>
      <c r="BI480" s="7" t="str">
        <f t="shared" si="372"/>
        <v/>
      </c>
      <c r="BJ480" s="7" t="str">
        <f t="shared" si="373"/>
        <v/>
      </c>
      <c r="BK480" s="7" t="str">
        <f t="shared" si="345"/>
        <v/>
      </c>
      <c r="BL480" s="7" t="str">
        <f t="shared" si="346"/>
        <v/>
      </c>
      <c r="BM480" s="7" t="str">
        <f t="shared" si="347"/>
        <v/>
      </c>
      <c r="BN480" s="7" t="str">
        <f t="shared" si="348"/>
        <v/>
      </c>
      <c r="BO480" s="7" t="str">
        <f t="shared" si="349"/>
        <v/>
      </c>
      <c r="BP480" s="7" t="str">
        <f t="shared" si="350"/>
        <v/>
      </c>
      <c r="BQ480" s="7" t="str">
        <f t="shared" si="351"/>
        <v/>
      </c>
      <c r="BR480" s="7" t="str">
        <f t="shared" si="352"/>
        <v/>
      </c>
      <c r="BS480" s="7" t="str">
        <f t="shared" si="353"/>
        <v/>
      </c>
      <c r="BT480" s="7" t="str">
        <f t="shared" si="354"/>
        <v/>
      </c>
      <c r="BU480" s="7" t="str">
        <f t="shared" si="355"/>
        <v/>
      </c>
      <c r="BV480" s="7" t="str">
        <f t="shared" si="356"/>
        <v/>
      </c>
      <c r="BW480" s="7" t="str">
        <f t="shared" si="331"/>
        <v/>
      </c>
      <c r="BX480" s="7" t="str">
        <f t="shared" si="357"/>
        <v/>
      </c>
      <c r="BY480" s="7" t="str">
        <f t="shared" si="358"/>
        <v/>
      </c>
      <c r="BZ480" s="7" t="str">
        <f t="shared" si="359"/>
        <v/>
      </c>
      <c r="CA480" s="7" t="str">
        <f t="shared" si="360"/>
        <v/>
      </c>
      <c r="CB480" s="54"/>
      <c r="CC480" s="13"/>
      <c r="CD480" s="13"/>
      <c r="CE480" s="13"/>
      <c r="CF480" s="13"/>
      <c r="CG480" s="13"/>
      <c r="CH480" s="13"/>
      <c r="CI480" s="13"/>
      <c r="CJ480" s="13"/>
      <c r="CL480" s="21"/>
    </row>
    <row r="481" spans="2:90" ht="16.5" thickBot="1" x14ac:dyDescent="0.3">
      <c r="B481" s="114"/>
      <c r="C481" s="114"/>
      <c r="D481" s="115"/>
      <c r="E481" s="117" t="str">
        <f t="shared" si="361"/>
        <v/>
      </c>
      <c r="F481" s="118" t="str">
        <f t="shared" si="362"/>
        <v/>
      </c>
      <c r="G481" s="22"/>
      <c r="H481" s="5" t="str">
        <f t="shared" si="332"/>
        <v/>
      </c>
      <c r="I481" s="6" t="str">
        <f t="shared" si="333"/>
        <v/>
      </c>
      <c r="J481" s="6" t="str">
        <f t="shared" si="334"/>
        <v/>
      </c>
      <c r="K481" s="23"/>
      <c r="L481" s="3" t="str">
        <f t="shared" si="363"/>
        <v/>
      </c>
      <c r="M481" s="2">
        <f>IF(OR(K481="Rota",K481="Desliza"),(IF((MAX(N$36:N480))&gt;F$17,(MAX(N$36:N480)),F$17)),N480)</f>
        <v>0</v>
      </c>
      <c r="N481" s="42"/>
      <c r="O481" s="2" t="str">
        <f t="shared" si="364"/>
        <v/>
      </c>
      <c r="P481" s="3" t="str">
        <f t="shared" si="365"/>
        <v/>
      </c>
      <c r="Q481" s="24"/>
      <c r="R481" s="24"/>
      <c r="S481" s="24"/>
      <c r="T481" s="132" t="str">
        <f t="shared" si="325"/>
        <v/>
      </c>
      <c r="U481" s="25"/>
      <c r="V481" s="25"/>
      <c r="W481" s="24"/>
      <c r="X481" s="26"/>
      <c r="Y481" s="25"/>
      <c r="Z481" s="25"/>
      <c r="AA481" s="3" t="str">
        <f t="shared" si="366"/>
        <v/>
      </c>
      <c r="AB481" s="24"/>
      <c r="AC481" s="26"/>
      <c r="AD481" s="25"/>
      <c r="AE481" s="54"/>
      <c r="AF481" s="54"/>
      <c r="AG481" s="54"/>
      <c r="AH481" s="54"/>
      <c r="AI481" s="54"/>
      <c r="AJ481" s="54"/>
      <c r="AK481" s="25"/>
      <c r="AL481" s="54" t="str">
        <f t="shared" si="326"/>
        <v/>
      </c>
      <c r="AM481" s="200" t="str">
        <f t="shared" si="327"/>
        <v/>
      </c>
      <c r="AN481" s="201" t="str">
        <f t="shared" si="328"/>
        <v/>
      </c>
      <c r="AO481" s="200" t="str">
        <f t="shared" si="335"/>
        <v/>
      </c>
      <c r="AP481" s="200" t="str">
        <f t="shared" si="329"/>
        <v/>
      </c>
      <c r="AQ481" s="200" t="str">
        <f t="shared" si="330"/>
        <v/>
      </c>
      <c r="AR481" s="200" t="str">
        <f t="shared" si="336"/>
        <v/>
      </c>
      <c r="AS481" s="200" t="str">
        <f t="shared" si="337"/>
        <v/>
      </c>
      <c r="AT481" s="200" t="str">
        <f t="shared" si="338"/>
        <v/>
      </c>
      <c r="AU481" s="200" t="str">
        <f t="shared" si="339"/>
        <v/>
      </c>
      <c r="AV481" s="54"/>
      <c r="AW481" s="200" t="str">
        <f t="shared" si="340"/>
        <v/>
      </c>
      <c r="AX481" s="201" t="str">
        <f t="shared" si="341"/>
        <v/>
      </c>
      <c r="AY481" s="7" t="str">
        <f t="shared" si="342"/>
        <v/>
      </c>
      <c r="AZ481" s="7" t="str">
        <f t="shared" si="343"/>
        <v/>
      </c>
      <c r="BA481" s="7" t="str">
        <f t="shared" si="344"/>
        <v/>
      </c>
      <c r="BB481" s="7" t="str">
        <f t="shared" si="367"/>
        <v/>
      </c>
      <c r="BC481" s="7" t="str">
        <f t="shared" si="368"/>
        <v/>
      </c>
      <c r="BD481" s="7" t="str">
        <f t="shared" si="369"/>
        <v/>
      </c>
      <c r="BE481" s="7" t="str">
        <f t="shared" si="370"/>
        <v/>
      </c>
      <c r="BF481" s="7" t="str">
        <f t="shared" si="323"/>
        <v/>
      </c>
      <c r="BG481" s="7" t="str">
        <f t="shared" si="324"/>
        <v/>
      </c>
      <c r="BH481" s="7" t="str">
        <f t="shared" si="371"/>
        <v/>
      </c>
      <c r="BI481" s="7" t="str">
        <f t="shared" si="372"/>
        <v/>
      </c>
      <c r="BJ481" s="7" t="str">
        <f t="shared" si="373"/>
        <v/>
      </c>
      <c r="BK481" s="7" t="str">
        <f t="shared" si="345"/>
        <v/>
      </c>
      <c r="BL481" s="7" t="str">
        <f t="shared" si="346"/>
        <v/>
      </c>
      <c r="BM481" s="7" t="str">
        <f t="shared" si="347"/>
        <v/>
      </c>
      <c r="BN481" s="7" t="str">
        <f t="shared" si="348"/>
        <v/>
      </c>
      <c r="BO481" s="7" t="str">
        <f t="shared" si="349"/>
        <v/>
      </c>
      <c r="BP481" s="7" t="str">
        <f t="shared" si="350"/>
        <v/>
      </c>
      <c r="BQ481" s="7" t="str">
        <f t="shared" si="351"/>
        <v/>
      </c>
      <c r="BR481" s="7" t="str">
        <f t="shared" si="352"/>
        <v/>
      </c>
      <c r="BS481" s="7" t="str">
        <f t="shared" si="353"/>
        <v/>
      </c>
      <c r="BT481" s="7" t="str">
        <f t="shared" si="354"/>
        <v/>
      </c>
      <c r="BU481" s="7" t="str">
        <f t="shared" si="355"/>
        <v/>
      </c>
      <c r="BV481" s="7" t="str">
        <f t="shared" si="356"/>
        <v/>
      </c>
      <c r="BW481" s="7" t="str">
        <f t="shared" si="331"/>
        <v/>
      </c>
      <c r="BX481" s="7" t="str">
        <f t="shared" si="357"/>
        <v/>
      </c>
      <c r="BY481" s="7" t="str">
        <f t="shared" si="358"/>
        <v/>
      </c>
      <c r="BZ481" s="7" t="str">
        <f t="shared" si="359"/>
        <v/>
      </c>
      <c r="CA481" s="7" t="str">
        <f t="shared" si="360"/>
        <v/>
      </c>
      <c r="CB481" s="54"/>
      <c r="CC481" s="13"/>
      <c r="CD481" s="13"/>
      <c r="CE481" s="13"/>
      <c r="CF481" s="13"/>
      <c r="CG481" s="13"/>
      <c r="CH481" s="13"/>
      <c r="CI481" s="13"/>
      <c r="CJ481" s="13"/>
      <c r="CL481" s="21"/>
    </row>
    <row r="482" spans="2:90" ht="16.5" thickBot="1" x14ac:dyDescent="0.3">
      <c r="B482" s="114"/>
      <c r="C482" s="114"/>
      <c r="D482" s="115"/>
      <c r="E482" s="117" t="str">
        <f t="shared" si="361"/>
        <v/>
      </c>
      <c r="F482" s="118" t="str">
        <f>IF(K482="Comentario","",IF(K481="Comentario",IF(G480="","",G480),IF(G481="","",G481)))</f>
        <v/>
      </c>
      <c r="G482" s="22"/>
      <c r="H482" s="5" t="str">
        <f t="shared" si="332"/>
        <v/>
      </c>
      <c r="I482" s="6" t="str">
        <f t="shared" si="333"/>
        <v/>
      </c>
      <c r="J482" s="6" t="str">
        <f t="shared" si="334"/>
        <v/>
      </c>
      <c r="K482" s="23"/>
      <c r="L482" s="3" t="str">
        <f>IF(K482="Circula",H482,"")</f>
        <v/>
      </c>
      <c r="M482" s="2">
        <f>IF(OR(K482="Rota",K482="Desliza"),(IF((MAX(N$36:N481))&gt;F$17,(MAX(N$36:N481)),F$17)),N481)</f>
        <v>0</v>
      </c>
      <c r="N482" s="42"/>
      <c r="O482" s="2" t="str">
        <f>IF(OR(M482="",N482=""),"",N482-M482)</f>
        <v/>
      </c>
      <c r="P482" s="3" t="str">
        <f>IF(OR(K482="Rota",K482="Desliza"),IF(OR(M482="",N482=""),"",IF(K482="Comentario","",IF(M482=N482,"",(O482/(H482))))),"")</f>
        <v/>
      </c>
      <c r="Q482" s="24"/>
      <c r="R482" s="24"/>
      <c r="S482" s="24"/>
      <c r="T482" s="132" t="str">
        <f t="shared" si="325"/>
        <v/>
      </c>
      <c r="U482" s="25"/>
      <c r="V482" s="25"/>
      <c r="W482" s="24"/>
      <c r="X482" s="26"/>
      <c r="Y482" s="25"/>
      <c r="Z482" s="25"/>
      <c r="AA482" s="3" t="str">
        <f>IF(OR(Y482="",Z482=""),"",IF(Y482=Z482,"",ABS(Y482-Z482)))</f>
        <v/>
      </c>
      <c r="AB482" s="24"/>
      <c r="AC482" s="26"/>
      <c r="AD482" s="25"/>
      <c r="AE482" s="54"/>
      <c r="AF482" s="54"/>
      <c r="AG482" s="54"/>
      <c r="AH482" s="54"/>
      <c r="AI482" s="54"/>
      <c r="AJ482" s="54"/>
      <c r="AK482" s="25"/>
      <c r="AL482" s="54" t="str">
        <f t="shared" si="326"/>
        <v/>
      </c>
      <c r="AM482" s="200" t="str">
        <f t="shared" si="327"/>
        <v/>
      </c>
      <c r="AN482" s="201" t="str">
        <f t="shared" si="328"/>
        <v/>
      </c>
      <c r="AO482" s="200" t="str">
        <f t="shared" si="335"/>
        <v/>
      </c>
      <c r="AP482" s="200" t="str">
        <f t="shared" si="329"/>
        <v/>
      </c>
      <c r="AQ482" s="200" t="str">
        <f t="shared" si="330"/>
        <v/>
      </c>
      <c r="AR482" s="200" t="str">
        <f t="shared" si="336"/>
        <v/>
      </c>
      <c r="AS482" s="200" t="str">
        <f t="shared" si="337"/>
        <v/>
      </c>
      <c r="AT482" s="200" t="str">
        <f t="shared" si="338"/>
        <v/>
      </c>
      <c r="AU482" s="200" t="str">
        <f t="shared" si="339"/>
        <v/>
      </c>
      <c r="AV482" s="54"/>
      <c r="AW482" s="200" t="str">
        <f t="shared" si="340"/>
        <v/>
      </c>
      <c r="AX482" s="201" t="str">
        <f t="shared" si="341"/>
        <v/>
      </c>
      <c r="AY482" s="7" t="str">
        <f t="shared" si="342"/>
        <v/>
      </c>
      <c r="AZ482" s="7" t="str">
        <f t="shared" si="343"/>
        <v/>
      </c>
      <c r="BA482" s="7" t="str">
        <f t="shared" si="344"/>
        <v/>
      </c>
      <c r="BB482" s="7" t="str">
        <f t="shared" si="367"/>
        <v/>
      </c>
      <c r="BC482" s="7" t="str">
        <f t="shared" si="368"/>
        <v/>
      </c>
      <c r="BD482" s="7" t="str">
        <f t="shared" si="369"/>
        <v/>
      </c>
      <c r="BE482" s="7" t="str">
        <f t="shared" si="370"/>
        <v/>
      </c>
      <c r="BF482" s="7" t="str">
        <f t="shared" ref="BF482:BF545" si="374">IF(AND(O482&gt;0,AF482="Día",OR(K482="Desliza",K482="Rota")),O482,"")</f>
        <v/>
      </c>
      <c r="BG482" s="7" t="str">
        <f t="shared" ref="BG482:BG545" si="375">IF(AND(O482&gt;0,AF482="Noche",OR(K482="Desliza",K482="Rota")),O482,"")</f>
        <v/>
      </c>
      <c r="BH482" s="7" t="str">
        <f t="shared" si="371"/>
        <v/>
      </c>
      <c r="BI482" s="7" t="str">
        <f t="shared" si="372"/>
        <v/>
      </c>
      <c r="BJ482" s="7" t="str">
        <f t="shared" si="373"/>
        <v/>
      </c>
      <c r="BK482" s="7" t="str">
        <f t="shared" si="345"/>
        <v/>
      </c>
      <c r="BL482" s="7" t="str">
        <f t="shared" si="346"/>
        <v/>
      </c>
      <c r="BM482" s="7" t="str">
        <f t="shared" si="347"/>
        <v/>
      </c>
      <c r="BN482" s="7" t="str">
        <f t="shared" si="348"/>
        <v/>
      </c>
      <c r="BO482" s="7" t="str">
        <f t="shared" si="349"/>
        <v/>
      </c>
      <c r="BP482" s="7" t="str">
        <f t="shared" si="350"/>
        <v/>
      </c>
      <c r="BQ482" s="7" t="str">
        <f t="shared" si="351"/>
        <v/>
      </c>
      <c r="BR482" s="7" t="str">
        <f t="shared" si="352"/>
        <v/>
      </c>
      <c r="BS482" s="7" t="str">
        <f t="shared" si="353"/>
        <v/>
      </c>
      <c r="BT482" s="7" t="str">
        <f t="shared" si="354"/>
        <v/>
      </c>
      <c r="BU482" s="7" t="str">
        <f t="shared" si="355"/>
        <v/>
      </c>
      <c r="BV482" s="7" t="str">
        <f t="shared" si="356"/>
        <v/>
      </c>
      <c r="BW482" s="7" t="str">
        <f t="shared" si="331"/>
        <v/>
      </c>
      <c r="BX482" s="7" t="str">
        <f t="shared" si="357"/>
        <v/>
      </c>
      <c r="BY482" s="7" t="str">
        <f t="shared" si="358"/>
        <v/>
      </c>
      <c r="BZ482" s="7" t="str">
        <f t="shared" si="359"/>
        <v/>
      </c>
      <c r="CA482" s="7" t="str">
        <f t="shared" si="360"/>
        <v/>
      </c>
      <c r="CB482" s="54"/>
      <c r="CC482" s="13"/>
      <c r="CD482" s="13"/>
      <c r="CE482" s="13"/>
      <c r="CF482" s="13"/>
      <c r="CG482" s="13"/>
      <c r="CH482" s="13"/>
      <c r="CI482" s="13"/>
      <c r="CJ482" s="13"/>
      <c r="CL482" s="21"/>
    </row>
    <row r="483" spans="2:90" ht="16.5" thickBot="1" x14ac:dyDescent="0.3">
      <c r="B483" s="114"/>
      <c r="C483" s="114"/>
      <c r="D483" s="115"/>
      <c r="E483" s="117" t="str">
        <f t="shared" si="361"/>
        <v/>
      </c>
      <c r="F483" s="118" t="str">
        <f>IF(K483="Comentario","",IF(K482="Comentario",IF(G481="","",G481),IF(G482="","",G482)))</f>
        <v/>
      </c>
      <c r="G483" s="22"/>
      <c r="H483" s="5" t="str">
        <f t="shared" si="332"/>
        <v/>
      </c>
      <c r="I483" s="6" t="str">
        <f t="shared" si="333"/>
        <v/>
      </c>
      <c r="J483" s="6" t="str">
        <f t="shared" si="334"/>
        <v/>
      </c>
      <c r="K483" s="23"/>
      <c r="L483" s="3" t="str">
        <f>IF(K483="Circula",H483,"")</f>
        <v/>
      </c>
      <c r="M483" s="2">
        <f>IF(OR(K483="Rota",K483="Desliza"),(IF((MAX(N$36:N482))&gt;F$17,(MAX(N$36:N482)),F$17)),N482)</f>
        <v>0</v>
      </c>
      <c r="N483" s="42"/>
      <c r="O483" s="2" t="str">
        <f>IF(OR(M483="",N483=""),"",N483-M483)</f>
        <v/>
      </c>
      <c r="P483" s="3" t="str">
        <f>IF(OR(K483="Rota",K483="Desliza"),IF(OR(M483="",N483=""),"",IF(K483="Comentario","",IF(M483=N483,"",(O483/(H483))))),"")</f>
        <v/>
      </c>
      <c r="Q483" s="24"/>
      <c r="R483" s="24"/>
      <c r="S483" s="24"/>
      <c r="T483" s="132" t="str">
        <f t="shared" si="325"/>
        <v/>
      </c>
      <c r="U483" s="25"/>
      <c r="V483" s="25"/>
      <c r="W483" s="24"/>
      <c r="X483" s="26"/>
      <c r="Y483" s="25"/>
      <c r="Z483" s="25"/>
      <c r="AA483" s="3" t="str">
        <f>IF(OR(Y483="",Z483=""),"",IF(Y483=Z483,"",ABS(Y483-Z483)))</f>
        <v/>
      </c>
      <c r="AB483" s="24"/>
      <c r="AC483" s="26"/>
      <c r="AD483" s="25"/>
      <c r="AE483" s="54"/>
      <c r="AF483" s="54"/>
      <c r="AG483" s="54"/>
      <c r="AH483" s="54"/>
      <c r="AI483" s="54"/>
      <c r="AJ483" s="54"/>
      <c r="AK483" s="25"/>
      <c r="AL483" s="54" t="str">
        <f t="shared" si="326"/>
        <v/>
      </c>
      <c r="AM483" s="200" t="str">
        <f t="shared" si="327"/>
        <v/>
      </c>
      <c r="AN483" s="201" t="str">
        <f t="shared" si="328"/>
        <v/>
      </c>
      <c r="AO483" s="200" t="str">
        <f t="shared" si="335"/>
        <v/>
      </c>
      <c r="AP483" s="200" t="str">
        <f t="shared" si="329"/>
        <v/>
      </c>
      <c r="AQ483" s="200" t="str">
        <f t="shared" si="330"/>
        <v/>
      </c>
      <c r="AR483" s="200" t="str">
        <f t="shared" si="336"/>
        <v/>
      </c>
      <c r="AS483" s="200" t="str">
        <f t="shared" si="337"/>
        <v/>
      </c>
      <c r="AT483" s="200" t="str">
        <f t="shared" si="338"/>
        <v/>
      </c>
      <c r="AU483" s="200" t="str">
        <f t="shared" si="339"/>
        <v/>
      </c>
      <c r="AV483" s="54"/>
      <c r="AW483" s="200" t="str">
        <f t="shared" si="340"/>
        <v/>
      </c>
      <c r="AX483" s="201" t="str">
        <f t="shared" si="341"/>
        <v/>
      </c>
      <c r="AY483" s="7" t="str">
        <f t="shared" si="342"/>
        <v/>
      </c>
      <c r="AZ483" s="7" t="str">
        <f t="shared" si="343"/>
        <v/>
      </c>
      <c r="BA483" s="7" t="str">
        <f t="shared" si="344"/>
        <v/>
      </c>
      <c r="BB483" s="7" t="str">
        <f t="shared" si="367"/>
        <v/>
      </c>
      <c r="BC483" s="7" t="str">
        <f t="shared" si="368"/>
        <v/>
      </c>
      <c r="BD483" s="7" t="str">
        <f t="shared" si="369"/>
        <v/>
      </c>
      <c r="BE483" s="7" t="str">
        <f t="shared" si="370"/>
        <v/>
      </c>
      <c r="BF483" s="7" t="str">
        <f t="shared" si="374"/>
        <v/>
      </c>
      <c r="BG483" s="7" t="str">
        <f t="shared" si="375"/>
        <v/>
      </c>
      <c r="BH483" s="7" t="str">
        <f t="shared" si="371"/>
        <v/>
      </c>
      <c r="BI483" s="7" t="str">
        <f t="shared" si="372"/>
        <v/>
      </c>
      <c r="BJ483" s="7" t="str">
        <f t="shared" si="373"/>
        <v/>
      </c>
      <c r="BK483" s="7" t="str">
        <f t="shared" si="345"/>
        <v/>
      </c>
      <c r="BL483" s="7" t="str">
        <f t="shared" si="346"/>
        <v/>
      </c>
      <c r="BM483" s="7" t="str">
        <f t="shared" si="347"/>
        <v/>
      </c>
      <c r="BN483" s="7" t="str">
        <f t="shared" si="348"/>
        <v/>
      </c>
      <c r="BO483" s="7" t="str">
        <f t="shared" si="349"/>
        <v/>
      </c>
      <c r="BP483" s="7" t="str">
        <f t="shared" si="350"/>
        <v/>
      </c>
      <c r="BQ483" s="7" t="str">
        <f t="shared" si="351"/>
        <v/>
      </c>
      <c r="BR483" s="7" t="str">
        <f t="shared" si="352"/>
        <v/>
      </c>
      <c r="BS483" s="7" t="str">
        <f t="shared" si="353"/>
        <v/>
      </c>
      <c r="BT483" s="7" t="str">
        <f t="shared" si="354"/>
        <v/>
      </c>
      <c r="BU483" s="7" t="str">
        <f t="shared" si="355"/>
        <v/>
      </c>
      <c r="BV483" s="7" t="str">
        <f t="shared" si="356"/>
        <v/>
      </c>
      <c r="BW483" s="7" t="str">
        <f t="shared" si="331"/>
        <v/>
      </c>
      <c r="BX483" s="7" t="str">
        <f t="shared" si="357"/>
        <v/>
      </c>
      <c r="BY483" s="7" t="str">
        <f t="shared" si="358"/>
        <v/>
      </c>
      <c r="BZ483" s="7" t="str">
        <f t="shared" si="359"/>
        <v/>
      </c>
      <c r="CA483" s="7" t="str">
        <f t="shared" si="360"/>
        <v/>
      </c>
      <c r="CB483" s="54"/>
      <c r="CC483" s="13"/>
      <c r="CD483" s="13"/>
      <c r="CE483" s="13"/>
      <c r="CF483" s="13"/>
      <c r="CG483" s="13"/>
      <c r="CH483" s="13"/>
      <c r="CI483" s="13"/>
      <c r="CJ483" s="13"/>
      <c r="CL483" s="21"/>
    </row>
    <row r="484" spans="2:90" ht="16.5" thickBot="1" x14ac:dyDescent="0.3">
      <c r="B484" s="114"/>
      <c r="C484" s="114"/>
      <c r="D484" s="115"/>
      <c r="E484" s="117" t="str">
        <f t="shared" si="361"/>
        <v/>
      </c>
      <c r="F484" s="118" t="str">
        <f>IF(K484="Comentario","",IF(K483="Comentario",IF(G482="","",G482),IF(G483="","",G483)))</f>
        <v/>
      </c>
      <c r="G484" s="22"/>
      <c r="H484" s="5" t="str">
        <f t="shared" si="332"/>
        <v/>
      </c>
      <c r="I484" s="6" t="str">
        <f t="shared" si="333"/>
        <v/>
      </c>
      <c r="J484" s="6" t="str">
        <f t="shared" si="334"/>
        <v/>
      </c>
      <c r="K484" s="23"/>
      <c r="L484" s="3" t="str">
        <f>IF(K484="Circula",H484,"")</f>
        <v/>
      </c>
      <c r="M484" s="2">
        <f>IF(OR(K484="Rota",K484="Desliza"),(IF((MAX(N$36:N483))&gt;F$17,(MAX(N$36:N483)),F$17)),N483)</f>
        <v>0</v>
      </c>
      <c r="N484" s="42"/>
      <c r="O484" s="2" t="str">
        <f>IF(OR(M484="",N484=""),"",N484-M484)</f>
        <v/>
      </c>
      <c r="P484" s="3" t="str">
        <f>IF(OR(K484="Rota",K484="Desliza"),IF(OR(M484="",N484=""),"",IF(K484="Comentario","",IF(M484=N484,"",(O484/(H484))))),"")</f>
        <v/>
      </c>
      <c r="Q484" s="24"/>
      <c r="R484" s="24"/>
      <c r="S484" s="24"/>
      <c r="T484" s="132" t="str">
        <f t="shared" ref="T484:T547" si="376">IF(K484="Comentario","",IF(D484="","",IF(D484=$L$8,IF(V484="",IF(S484="","",S484),(IF($L$11="",0,$L$11*V484))+IF(S484="",0,S484)),IF(D484=$P$8,IF(V484="",IF(S484="","",S484),IF(S484="",0,S484)+(IF($P$11="",0,$P$11*V484))),IF(D484=$T$8,IF(V484="",IF(S484="","",S484),S484+(IF($T$11="",0,$T$11*V484))),IF(D484=$P$8,IF(V484="",IF(S484="","",S484),IF(S484="",0,S484)+(IF($P$11="",0,$P$11*V484))),IF(D484=$L$24,IF(V484="",IF(S484="","",S484),IF(S484="",0,S484)+(IF($L$27="",0,$L$27*V484))),IF(D484=$P$24,IF(V484="",IF(S484="","",S484),IF(S484="",0,S484)+(IF($P$27="",0,$P$27*V484))),IF(D484=$AB$8,IF(V484="",IF(S484="","",S484),IF(S484="",0,S484)+(IF($AB$11="",0,$AB$11*V484))),IF(D484=$AG$8,IF(V484="",IF(S484="","",S484),IF(S484="",0,S484)+(IF($AG$11="",0,$AG$11*V484))),IF(D484=$AK$8,IF(V484="",IF(S484="","",S484),IF(S484="",0,S484)+(IF($AK$11="",0,$AK$11*V484))),IF(D484=$T$24,IF(V484="",IF(S484="","",S484),IF(S484="",0,S484)+(IF($T$27="",0,$T$27*V484))),IF(D484=$X$24,IF(V484="",IF(S484="","",S484),IF(S484="",0,S484)+(IF($X$27="",0,$X$27*V484))),IF(D484=$X$8,IF(V484="",IF(S484="","",S484),IF(S484="",0,S484)+(IF($X$11="",0,$X$11*V484)))))))))))))))))</f>
        <v/>
      </c>
      <c r="U484" s="25"/>
      <c r="V484" s="25"/>
      <c r="W484" s="24"/>
      <c r="X484" s="26"/>
      <c r="Y484" s="25"/>
      <c r="Z484" s="25"/>
      <c r="AA484" s="3" t="str">
        <f>IF(OR(Y484="",Z484=""),"",IF(Y484=Z484,"",ABS(Y484-Z484)))</f>
        <v/>
      </c>
      <c r="AB484" s="24"/>
      <c r="AC484" s="26"/>
      <c r="AD484" s="25"/>
      <c r="AE484" s="54"/>
      <c r="AF484" s="54"/>
      <c r="AG484" s="54"/>
      <c r="AH484" s="54"/>
      <c r="AI484" s="54"/>
      <c r="AJ484" s="54"/>
      <c r="AK484" s="25"/>
      <c r="AL484" s="54" t="str">
        <f t="shared" ref="AL484:AL547" si="377">IF(OR(K484="Rota",K484="Desliza"),IF(OR(M484="",N484=""),"",IF(K484="Comentario","",IF(M484=N484,"",LOOKUP(M484,CM$12:CM$23,CN$12:CN$23)))),"")</f>
        <v/>
      </c>
      <c r="AM484" s="200" t="str">
        <f t="shared" ref="AM484:AM547" si="378">IF(OR(K484="Rota",K484="Desliza"),IF(OR(M484="",N484=""),"",IF(K484="Comentario","",IF(M484=N484,"",LOOKUP(M484,CK$12:CK$23,CL$12:CL$23)))),"")</f>
        <v/>
      </c>
      <c r="AN484" s="201" t="str">
        <f t="shared" ref="AN484:AN547" si="379">IF(OR(K484="Rota",K484="Desliza",K484="Conexión",K484="Survey",K484="Extraordinario"),IF(OR(M484="",N484=""),"",IF(K484="Comentario","",IF(M484=N484,"",LOOKUP(M484,CM$12:CM$23,CN$12:CN$23)))),"")</f>
        <v/>
      </c>
      <c r="AO484" s="200" t="str">
        <f t="shared" si="335"/>
        <v/>
      </c>
      <c r="AP484" s="200" t="str">
        <f t="shared" ref="AP484:AP547" si="380">IF(OR(K484="RIH OH",K484="RIH CSG",K484="POOH OH",K484="POOH CSG"),IF(OR(M484="",N484=""),"",IF(K484="Comentario","",IF(M484=N484,"",LOOKUP(M484,CO$12:CO$23,CP$12:CP$23)))),"")</f>
        <v/>
      </c>
      <c r="AQ484" s="200" t="str">
        <f t="shared" ref="AQ484:AQ547" si="381">IF(K484="Conexión",IF(OR(M484="",N484=""),"",IF(K484="Comentario","",LOOKUP(M484,CQ$12:CQ$23,CR$12:CR$23))),"")</f>
        <v/>
      </c>
      <c r="AR484" s="200" t="str">
        <f t="shared" si="336"/>
        <v/>
      </c>
      <c r="AS484" s="200" t="str">
        <f t="shared" si="337"/>
        <v/>
      </c>
      <c r="AT484" s="200" t="str">
        <f t="shared" si="338"/>
        <v/>
      </c>
      <c r="AU484" s="200" t="str">
        <f t="shared" si="339"/>
        <v/>
      </c>
      <c r="AV484" s="54"/>
      <c r="AW484" s="200" t="str">
        <f t="shared" si="340"/>
        <v/>
      </c>
      <c r="AX484" s="201" t="str">
        <f t="shared" si="341"/>
        <v/>
      </c>
      <c r="AY484" s="7" t="str">
        <f t="shared" si="342"/>
        <v/>
      </c>
      <c r="AZ484" s="7" t="str">
        <f t="shared" si="343"/>
        <v/>
      </c>
      <c r="BA484" s="7" t="str">
        <f t="shared" si="344"/>
        <v/>
      </c>
      <c r="BB484" s="7" t="str">
        <f t="shared" si="367"/>
        <v/>
      </c>
      <c r="BC484" s="7" t="str">
        <f t="shared" si="368"/>
        <v/>
      </c>
      <c r="BD484" s="7" t="str">
        <f t="shared" si="369"/>
        <v/>
      </c>
      <c r="BE484" s="7" t="str">
        <f t="shared" si="370"/>
        <v/>
      </c>
      <c r="BF484" s="7" t="str">
        <f t="shared" si="374"/>
        <v/>
      </c>
      <c r="BG484" s="7" t="str">
        <f t="shared" si="375"/>
        <v/>
      </c>
      <c r="BH484" s="7" t="str">
        <f t="shared" si="371"/>
        <v/>
      </c>
      <c r="BI484" s="7" t="str">
        <f t="shared" si="372"/>
        <v/>
      </c>
      <c r="BJ484" s="7" t="str">
        <f t="shared" si="373"/>
        <v/>
      </c>
      <c r="BK484" s="7" t="str">
        <f t="shared" si="345"/>
        <v/>
      </c>
      <c r="BL484" s="7" t="str">
        <f t="shared" si="346"/>
        <v/>
      </c>
      <c r="BM484" s="7" t="str">
        <f t="shared" si="347"/>
        <v/>
      </c>
      <c r="BN484" s="7" t="str">
        <f t="shared" si="348"/>
        <v/>
      </c>
      <c r="BO484" s="7" t="str">
        <f t="shared" si="349"/>
        <v/>
      </c>
      <c r="BP484" s="7" t="str">
        <f t="shared" si="350"/>
        <v/>
      </c>
      <c r="BQ484" s="7" t="str">
        <f t="shared" si="351"/>
        <v/>
      </c>
      <c r="BR484" s="7" t="str">
        <f t="shared" si="352"/>
        <v/>
      </c>
      <c r="BS484" s="7" t="str">
        <f t="shared" si="353"/>
        <v/>
      </c>
      <c r="BT484" s="7" t="str">
        <f t="shared" si="354"/>
        <v/>
      </c>
      <c r="BU484" s="7" t="str">
        <f t="shared" si="355"/>
        <v/>
      </c>
      <c r="BV484" s="7" t="str">
        <f t="shared" si="356"/>
        <v/>
      </c>
      <c r="BW484" s="7" t="str">
        <f t="shared" ref="BW484:BW547" si="382">IF(AND(H484&gt;0,AF484="Noche",K484="Conexión"),H484,"")</f>
        <v/>
      </c>
      <c r="BX484" s="7" t="str">
        <f t="shared" si="357"/>
        <v/>
      </c>
      <c r="BY484" s="7" t="str">
        <f t="shared" si="358"/>
        <v/>
      </c>
      <c r="BZ484" s="7" t="str">
        <f t="shared" si="359"/>
        <v/>
      </c>
      <c r="CA484" s="7" t="str">
        <f t="shared" si="360"/>
        <v/>
      </c>
      <c r="CB484" s="54"/>
      <c r="CC484" s="13"/>
      <c r="CD484" s="13"/>
      <c r="CE484" s="13"/>
      <c r="CF484" s="13"/>
      <c r="CG484" s="13"/>
      <c r="CH484" s="13"/>
      <c r="CI484" s="13"/>
      <c r="CJ484" s="13"/>
      <c r="CL484" s="21"/>
    </row>
    <row r="485" spans="2:90" ht="16.5" thickBot="1" x14ac:dyDescent="0.3">
      <c r="B485" s="114"/>
      <c r="C485" s="114"/>
      <c r="D485" s="115"/>
      <c r="E485" s="117" t="str">
        <f t="shared" si="361"/>
        <v/>
      </c>
      <c r="F485" s="118" t="str">
        <f>IF(K485="Comentario","",IF(K484="Comentario",IF(G483="","",G483),IF(G484="","",G484)))</f>
        <v/>
      </c>
      <c r="G485" s="22"/>
      <c r="H485" s="5" t="str">
        <f t="shared" ref="H485:H548" si="383">IF(K485="Comentario","",IF(G485="","",(IF(I485&gt;I485,J485+1-I485,J485-I485)*24)))</f>
        <v/>
      </c>
      <c r="I485" s="6" t="str">
        <f t="shared" ref="I485:I548" si="384">IF(K485="","",IF(K485="Comentario","",F485+E485))</f>
        <v/>
      </c>
      <c r="J485" s="6" t="str">
        <f t="shared" ref="J485:J548" si="385">IF(K485="","",IF(K485="Comentario","",IF(G485=0,E485+1+G485,E485+G485)))</f>
        <v/>
      </c>
      <c r="K485" s="23"/>
      <c r="L485" s="3" t="str">
        <f>IF(K485="Circula",H485,"")</f>
        <v/>
      </c>
      <c r="M485" s="2">
        <f>IF(OR(K485="Rota",K485="Desliza"),(IF((MAX(N$36:N484))&gt;F$17,(MAX(N$36:N484)),F$17)),N484)</f>
        <v>0</v>
      </c>
      <c r="N485" s="42"/>
      <c r="O485" s="2" t="str">
        <f>IF(OR(M485="",N485=""),"",N485-M485)</f>
        <v/>
      </c>
      <c r="P485" s="3" t="str">
        <f>IF(OR(K485="Rota",K485="Desliza"),IF(OR(M485="",N485=""),"",IF(K485="Comentario","",IF(M485=N485,"",(O485/(H485))))),"")</f>
        <v/>
      </c>
      <c r="Q485" s="24"/>
      <c r="R485" s="24"/>
      <c r="S485" s="24"/>
      <c r="T485" s="132" t="str">
        <f t="shared" si="376"/>
        <v/>
      </c>
      <c r="U485" s="25"/>
      <c r="V485" s="25"/>
      <c r="W485" s="24"/>
      <c r="X485" s="26"/>
      <c r="Y485" s="25"/>
      <c r="Z485" s="25"/>
      <c r="AA485" s="3" t="str">
        <f>IF(OR(Y485="",Z485=""),"",IF(Y485=Z485,"",ABS(Y485-Z485)))</f>
        <v/>
      </c>
      <c r="AB485" s="24"/>
      <c r="AC485" s="26"/>
      <c r="AD485" s="25"/>
      <c r="AE485" s="54"/>
      <c r="AF485" s="54"/>
      <c r="AG485" s="54"/>
      <c r="AH485" s="54"/>
      <c r="AI485" s="54"/>
      <c r="AJ485" s="54"/>
      <c r="AK485" s="25"/>
      <c r="AL485" s="54" t="str">
        <f t="shared" si="377"/>
        <v/>
      </c>
      <c r="AM485" s="200" t="str">
        <f t="shared" si="378"/>
        <v/>
      </c>
      <c r="AN485" s="201" t="str">
        <f t="shared" si="379"/>
        <v/>
      </c>
      <c r="AO485" s="200" t="str">
        <f t="shared" ref="AO485:AO548" si="386">IF(OR(K485="RIH CSG",K485="RIH OH",K485="POOH CSG",K485= "POOH OH"),IF(OR(K485="",K485=""),"",IF(K485="Comentario","",IF(M485=N485,"",ABS(O485/(H485))))),"")</f>
        <v/>
      </c>
      <c r="AP485" s="200" t="str">
        <f t="shared" si="380"/>
        <v/>
      </c>
      <c r="AQ485" s="200" t="str">
        <f t="shared" si="381"/>
        <v/>
      </c>
      <c r="AR485" s="200" t="str">
        <f t="shared" ref="AR485:AR548" si="387">IF(K485="Survey",IF(OR(M485="",N485=""),"",IF(K485="Comentario","",LOOKUP(M485,CQ$12:CQ$23,CT$12:CT$23))),"")</f>
        <v/>
      </c>
      <c r="AS485" s="200" t="str">
        <f t="shared" ref="AS485:AS548" si="388">IF(K485="Repasa",IF(OR(M485="",N485=""),"",IF(K485="Comentario","",LOOKUP(M485,CQ$12:CQ$23,CS$12:CS$23))),"")</f>
        <v/>
      </c>
      <c r="AT485" s="200" t="str">
        <f t="shared" ref="AT485:AT548" si="389">IF(OR(K485="Rota",K485="Desliza"),O485,"")</f>
        <v/>
      </c>
      <c r="AU485" s="200" t="str">
        <f t="shared" ref="AU485:AU548" si="390">IF(OR(K485="Rota",K485="Desliza",K485="Conexión",K485="Survey",K485="Circula",,K485="Repasa"),H485,"")</f>
        <v/>
      </c>
      <c r="AV485" s="54"/>
      <c r="AW485" s="200" t="str">
        <f t="shared" ref="AW485:AW548" si="391">IFERROR(IF(AT485&gt;0,AT485/AV485,""),"")</f>
        <v/>
      </c>
      <c r="AX485" s="201" t="str">
        <f t="shared" ref="AX485:AX548" si="392">IF(AND(P485&gt;0,AF485="Día"),P485,"")</f>
        <v/>
      </c>
      <c r="AY485" s="7" t="str">
        <f t="shared" ref="AY485:AY548" si="393">IF(AND(P485&gt;0,AF485="Noche"),P485,"")</f>
        <v/>
      </c>
      <c r="AZ485" s="7" t="str">
        <f t="shared" ref="AZ485:AZ548" si="394">IF(AND(AW485&gt;0,AF485="Día"),AW485,"")</f>
        <v/>
      </c>
      <c r="BA485" s="7" t="str">
        <f t="shared" ref="BA485:BA548" si="395">IF(AND(AW485&gt;0,AF485="Noche"),AW485,"")</f>
        <v/>
      </c>
      <c r="BB485" s="7" t="str">
        <f t="shared" si="367"/>
        <v/>
      </c>
      <c r="BC485" s="7" t="str">
        <f t="shared" si="368"/>
        <v/>
      </c>
      <c r="BD485" s="7" t="str">
        <f t="shared" si="369"/>
        <v/>
      </c>
      <c r="BE485" s="7" t="str">
        <f t="shared" si="370"/>
        <v/>
      </c>
      <c r="BF485" s="7" t="str">
        <f t="shared" si="374"/>
        <v/>
      </c>
      <c r="BG485" s="7" t="str">
        <f t="shared" si="375"/>
        <v/>
      </c>
      <c r="BH485" s="7" t="str">
        <f t="shared" si="371"/>
        <v/>
      </c>
      <c r="BI485" s="7" t="str">
        <f t="shared" si="372"/>
        <v/>
      </c>
      <c r="BJ485" s="7" t="str">
        <f t="shared" si="373"/>
        <v/>
      </c>
      <c r="BK485" s="7" t="str">
        <f t="shared" ref="BK485:BK548" si="396">IF(AND(AO485&gt;0,AF485="Noche",K485="RIH OH"),AO485,"")</f>
        <v/>
      </c>
      <c r="BL485" s="7" t="str">
        <f t="shared" ref="BL485:BL548" si="397">IF(AND(AO485&gt;0,AF485="Día",K485="POOH CSG"),AO485,"")</f>
        <v/>
      </c>
      <c r="BM485" s="7" t="str">
        <f t="shared" ref="BM485:BM548" si="398">IF(AND(AO485&gt;0,AF485="Noche",K485="POOH CSG"),AO485,"")</f>
        <v/>
      </c>
      <c r="BN485" s="7" t="str">
        <f t="shared" ref="BN485:BN548" si="399">IF(AND(AO485&gt;0,AF485="Día",K485="POOH OH"),AO485,"")</f>
        <v/>
      </c>
      <c r="BO485" s="7" t="str">
        <f t="shared" ref="BO485:BO548" si="400">IF(AND(AO485&gt;0,AF485="Noche",K485="POOH OH"),AO485,"")</f>
        <v/>
      </c>
      <c r="BP485" s="7" t="str">
        <f t="shared" ref="BP485:BP548" si="401">IF(AND(AO485&gt;0,AF485="Día",OR(K485="RIH CSG",K485="RIH OH")),AO485,"")</f>
        <v/>
      </c>
      <c r="BQ485" s="7" t="str">
        <f t="shared" ref="BQ485:BQ548" si="402">IF(AND(AO485&gt;0,AF485="Noche",OR(K485="RIH CSG",K485="RIH OH")),AO485,"")</f>
        <v/>
      </c>
      <c r="BR485" s="7" t="str">
        <f t="shared" ref="BR485:BR548" si="403">IF(AND(AO485&gt;0,AF485="Día",OR(K485="POOH CSG",K485="POOH OH")),AO485,"")</f>
        <v/>
      </c>
      <c r="BS485" s="7" t="str">
        <f t="shared" ref="BS485:BS548" si="404">IF(AND(AO485&gt;0,AF485="Noche",OR(K485="POOH CSG",K485="POOH OH")),AO485,"")</f>
        <v/>
      </c>
      <c r="BT485" s="7" t="str">
        <f t="shared" ref="BT485:BT548" si="405">IF(AND(AO485&gt;0,OR(AF485="Día",AF485="Noche"),OR(K485="RIH CSG",K485="RIH OH")),AO485,"")</f>
        <v/>
      </c>
      <c r="BU485" s="7" t="str">
        <f t="shared" ref="BU485:BU548" si="406">IF(AND(AO485&gt;0,OR(AF485="Día",AF485="Noche"),OR(K485="POOH CSG",K485="POOH OH")),AO485,"")</f>
        <v/>
      </c>
      <c r="BV485" s="7" t="str">
        <f t="shared" ref="BV485:BV548" si="407">IF(AND(H485&gt;0,AF485="Día",K485="Conexión"),H485,"")</f>
        <v/>
      </c>
      <c r="BW485" s="7" t="str">
        <f t="shared" si="382"/>
        <v/>
      </c>
      <c r="BX485" s="7" t="str">
        <f t="shared" ref="BX485:BX548" si="408">IF(AND(H485&gt;0,AF485="Día",K485="Repasa"),H485,"")</f>
        <v/>
      </c>
      <c r="BY485" s="7" t="str">
        <f t="shared" ref="BY485:BY548" si="409">IF(AND(H485&gt;0,AF485="Noche",K485="Repasa"),H485,"")</f>
        <v/>
      </c>
      <c r="BZ485" s="7" t="str">
        <f t="shared" ref="BZ485:BZ548" si="410">IF(AND(H485&gt;0,AF485="Día",K485="Survey"),H485,"")</f>
        <v/>
      </c>
      <c r="CA485" s="7" t="str">
        <f t="shared" ref="CA485:CA548" si="411">IF(AND(H485&gt;0,AF485="Noche",K485="Survey"),H485,"")</f>
        <v/>
      </c>
      <c r="CB485" s="54"/>
      <c r="CC485" s="13"/>
      <c r="CD485" s="13"/>
      <c r="CE485" s="13"/>
      <c r="CF485" s="13"/>
      <c r="CG485" s="13"/>
      <c r="CH485" s="13"/>
      <c r="CI485" s="13"/>
      <c r="CJ485" s="13"/>
      <c r="CL485" s="21"/>
    </row>
    <row r="486" spans="2:90" ht="16.5" thickBot="1" x14ac:dyDescent="0.3">
      <c r="B486" s="114"/>
      <c r="C486" s="114"/>
      <c r="D486" s="115"/>
      <c r="E486" s="117" t="str">
        <f t="shared" si="361"/>
        <v/>
      </c>
      <c r="F486" s="118" t="str">
        <f t="shared" ref="F486:F547" si="412">IF(K486="Comentario","",IF(K485="Comentario",IF(G484="","",G484),IF(G485="","",G485)))</f>
        <v/>
      </c>
      <c r="G486" s="22"/>
      <c r="H486" s="5" t="str">
        <f t="shared" si="383"/>
        <v/>
      </c>
      <c r="I486" s="6" t="str">
        <f t="shared" si="384"/>
        <v/>
      </c>
      <c r="J486" s="6" t="str">
        <f t="shared" si="385"/>
        <v/>
      </c>
      <c r="K486" s="23"/>
      <c r="L486" s="3" t="str">
        <f t="shared" ref="L486:L549" si="413">IF(K486="Circula",H486,"")</f>
        <v/>
      </c>
      <c r="M486" s="2">
        <f>IF(OR(K486="Rota",K486="Desliza"),(IF((MAX(N$36:N485))&gt;F$17,(MAX(N$36:N485)),F$17)),N485)</f>
        <v>0</v>
      </c>
      <c r="N486" s="42"/>
      <c r="O486" s="2" t="str">
        <f t="shared" ref="O486:O549" si="414">IF(OR(M486="",N486=""),"",N486-M486)</f>
        <v/>
      </c>
      <c r="P486" s="3" t="str">
        <f t="shared" ref="P486:P549" si="415">IF(OR(K486="Rota",K486="Desliza"),IF(OR(M486="",N486=""),"",IF(K486="Comentario","",IF(M486=N486,"",(O486/(H486))))),"")</f>
        <v/>
      </c>
      <c r="Q486" s="24"/>
      <c r="R486" s="24"/>
      <c r="S486" s="24"/>
      <c r="T486" s="132" t="str">
        <f t="shared" si="376"/>
        <v/>
      </c>
      <c r="U486" s="25"/>
      <c r="V486" s="25"/>
      <c r="W486" s="24"/>
      <c r="X486" s="26"/>
      <c r="Y486" s="25"/>
      <c r="Z486" s="25"/>
      <c r="AA486" s="3" t="str">
        <f t="shared" ref="AA486:AA549" si="416">IF(OR(Y486="",Z486=""),"",IF(Y486=Z486,"",ABS(Y486-Z486)))</f>
        <v/>
      </c>
      <c r="AB486" s="24"/>
      <c r="AC486" s="26"/>
      <c r="AD486" s="25"/>
      <c r="AE486" s="54"/>
      <c r="AF486" s="54"/>
      <c r="AG486" s="54"/>
      <c r="AH486" s="54"/>
      <c r="AI486" s="54"/>
      <c r="AJ486" s="54"/>
      <c r="AK486" s="25"/>
      <c r="AL486" s="54" t="str">
        <f t="shared" si="377"/>
        <v/>
      </c>
      <c r="AM486" s="200" t="str">
        <f t="shared" si="378"/>
        <v/>
      </c>
      <c r="AN486" s="201" t="str">
        <f t="shared" si="379"/>
        <v/>
      </c>
      <c r="AO486" s="200" t="str">
        <f t="shared" si="386"/>
        <v/>
      </c>
      <c r="AP486" s="200" t="str">
        <f t="shared" si="380"/>
        <v/>
      </c>
      <c r="AQ486" s="200" t="str">
        <f t="shared" si="381"/>
        <v/>
      </c>
      <c r="AR486" s="200" t="str">
        <f t="shared" si="387"/>
        <v/>
      </c>
      <c r="AS486" s="200" t="str">
        <f t="shared" si="388"/>
        <v/>
      </c>
      <c r="AT486" s="200" t="str">
        <f t="shared" si="389"/>
        <v/>
      </c>
      <c r="AU486" s="200" t="str">
        <f t="shared" si="390"/>
        <v/>
      </c>
      <c r="AV486" s="54"/>
      <c r="AW486" s="200" t="str">
        <f t="shared" si="391"/>
        <v/>
      </c>
      <c r="AX486" s="201" t="str">
        <f t="shared" si="392"/>
        <v/>
      </c>
      <c r="AY486" s="7" t="str">
        <f t="shared" si="393"/>
        <v/>
      </c>
      <c r="AZ486" s="7" t="str">
        <f t="shared" si="394"/>
        <v/>
      </c>
      <c r="BA486" s="7" t="str">
        <f t="shared" si="395"/>
        <v/>
      </c>
      <c r="BB486" s="7" t="str">
        <f t="shared" si="367"/>
        <v/>
      </c>
      <c r="BC486" s="7" t="str">
        <f t="shared" si="368"/>
        <v/>
      </c>
      <c r="BD486" s="7" t="str">
        <f t="shared" si="369"/>
        <v/>
      </c>
      <c r="BE486" s="7" t="str">
        <f t="shared" si="370"/>
        <v/>
      </c>
      <c r="BF486" s="7" t="str">
        <f t="shared" si="374"/>
        <v/>
      </c>
      <c r="BG486" s="7" t="str">
        <f t="shared" si="375"/>
        <v/>
      </c>
      <c r="BH486" s="7" t="str">
        <f t="shared" si="371"/>
        <v/>
      </c>
      <c r="BI486" s="7" t="str">
        <f t="shared" si="372"/>
        <v/>
      </c>
      <c r="BJ486" s="7" t="str">
        <f t="shared" si="373"/>
        <v/>
      </c>
      <c r="BK486" s="7" t="str">
        <f t="shared" si="396"/>
        <v/>
      </c>
      <c r="BL486" s="7" t="str">
        <f t="shared" si="397"/>
        <v/>
      </c>
      <c r="BM486" s="7" t="str">
        <f t="shared" si="398"/>
        <v/>
      </c>
      <c r="BN486" s="7" t="str">
        <f t="shared" si="399"/>
        <v/>
      </c>
      <c r="BO486" s="7" t="str">
        <f t="shared" si="400"/>
        <v/>
      </c>
      <c r="BP486" s="7" t="str">
        <f t="shared" si="401"/>
        <v/>
      </c>
      <c r="BQ486" s="7" t="str">
        <f t="shared" si="402"/>
        <v/>
      </c>
      <c r="BR486" s="7" t="str">
        <f t="shared" si="403"/>
        <v/>
      </c>
      <c r="BS486" s="7" t="str">
        <f t="shared" si="404"/>
        <v/>
      </c>
      <c r="BT486" s="7" t="str">
        <f t="shared" si="405"/>
        <v/>
      </c>
      <c r="BU486" s="7" t="str">
        <f t="shared" si="406"/>
        <v/>
      </c>
      <c r="BV486" s="7" t="str">
        <f t="shared" si="407"/>
        <v/>
      </c>
      <c r="BW486" s="7" t="str">
        <f t="shared" si="382"/>
        <v/>
      </c>
      <c r="BX486" s="7" t="str">
        <f t="shared" si="408"/>
        <v/>
      </c>
      <c r="BY486" s="7" t="str">
        <f t="shared" si="409"/>
        <v/>
      </c>
      <c r="BZ486" s="7" t="str">
        <f t="shared" si="410"/>
        <v/>
      </c>
      <c r="CA486" s="7" t="str">
        <f t="shared" si="411"/>
        <v/>
      </c>
      <c r="CB486" s="54"/>
      <c r="CC486" s="13"/>
      <c r="CD486" s="13"/>
      <c r="CE486" s="13"/>
      <c r="CF486" s="13"/>
      <c r="CG486" s="13"/>
      <c r="CH486" s="13"/>
      <c r="CI486" s="13"/>
      <c r="CJ486" s="13"/>
      <c r="CL486" s="21"/>
    </row>
    <row r="487" spans="2:90" ht="16.5" thickBot="1" x14ac:dyDescent="0.3">
      <c r="B487" s="114"/>
      <c r="C487" s="114"/>
      <c r="D487" s="115"/>
      <c r="E487" s="117" t="str">
        <f t="shared" si="361"/>
        <v/>
      </c>
      <c r="F487" s="118" t="str">
        <f t="shared" si="412"/>
        <v/>
      </c>
      <c r="G487" s="22"/>
      <c r="H487" s="5" t="str">
        <f t="shared" si="383"/>
        <v/>
      </c>
      <c r="I487" s="6" t="str">
        <f t="shared" si="384"/>
        <v/>
      </c>
      <c r="J487" s="6" t="str">
        <f t="shared" si="385"/>
        <v/>
      </c>
      <c r="K487" s="23"/>
      <c r="L487" s="3" t="str">
        <f t="shared" si="413"/>
        <v/>
      </c>
      <c r="M487" s="2">
        <f>IF(OR(K487="Rota",K487="Desliza"),(IF((MAX(N$36:N486))&gt;F$17,(MAX(N$36:N486)),F$17)),N486)</f>
        <v>0</v>
      </c>
      <c r="N487" s="42"/>
      <c r="O487" s="2" t="str">
        <f t="shared" si="414"/>
        <v/>
      </c>
      <c r="P487" s="3" t="str">
        <f t="shared" si="415"/>
        <v/>
      </c>
      <c r="Q487" s="24"/>
      <c r="R487" s="24"/>
      <c r="S487" s="24"/>
      <c r="T487" s="132" t="str">
        <f t="shared" si="376"/>
        <v/>
      </c>
      <c r="U487" s="25"/>
      <c r="V487" s="25"/>
      <c r="W487" s="24"/>
      <c r="X487" s="26"/>
      <c r="Y487" s="25"/>
      <c r="Z487" s="25"/>
      <c r="AA487" s="3" t="str">
        <f t="shared" si="416"/>
        <v/>
      </c>
      <c r="AB487" s="24"/>
      <c r="AC487" s="26"/>
      <c r="AD487" s="25"/>
      <c r="AE487" s="54"/>
      <c r="AF487" s="54"/>
      <c r="AG487" s="54"/>
      <c r="AH487" s="54"/>
      <c r="AI487" s="54"/>
      <c r="AJ487" s="54"/>
      <c r="AK487" s="25"/>
      <c r="AL487" s="54" t="str">
        <f t="shared" si="377"/>
        <v/>
      </c>
      <c r="AM487" s="200" t="str">
        <f t="shared" si="378"/>
        <v/>
      </c>
      <c r="AN487" s="201" t="str">
        <f t="shared" si="379"/>
        <v/>
      </c>
      <c r="AO487" s="200" t="str">
        <f t="shared" si="386"/>
        <v/>
      </c>
      <c r="AP487" s="200" t="str">
        <f t="shared" si="380"/>
        <v/>
      </c>
      <c r="AQ487" s="200" t="str">
        <f t="shared" si="381"/>
        <v/>
      </c>
      <c r="AR487" s="200" t="str">
        <f t="shared" si="387"/>
        <v/>
      </c>
      <c r="AS487" s="200" t="str">
        <f t="shared" si="388"/>
        <v/>
      </c>
      <c r="AT487" s="200" t="str">
        <f t="shared" si="389"/>
        <v/>
      </c>
      <c r="AU487" s="200" t="str">
        <f t="shared" si="390"/>
        <v/>
      </c>
      <c r="AV487" s="54"/>
      <c r="AW487" s="200" t="str">
        <f t="shared" si="391"/>
        <v/>
      </c>
      <c r="AX487" s="201" t="str">
        <f t="shared" si="392"/>
        <v/>
      </c>
      <c r="AY487" s="7" t="str">
        <f t="shared" si="393"/>
        <v/>
      </c>
      <c r="AZ487" s="7" t="str">
        <f t="shared" si="394"/>
        <v/>
      </c>
      <c r="BA487" s="7" t="str">
        <f t="shared" si="395"/>
        <v/>
      </c>
      <c r="BB487" s="7" t="str">
        <f t="shared" si="367"/>
        <v/>
      </c>
      <c r="BC487" s="7" t="str">
        <f t="shared" si="368"/>
        <v/>
      </c>
      <c r="BD487" s="7" t="str">
        <f t="shared" si="369"/>
        <v/>
      </c>
      <c r="BE487" s="7" t="str">
        <f t="shared" si="370"/>
        <v/>
      </c>
      <c r="BF487" s="7" t="str">
        <f t="shared" si="374"/>
        <v/>
      </c>
      <c r="BG487" s="7" t="str">
        <f t="shared" si="375"/>
        <v/>
      </c>
      <c r="BH487" s="7" t="str">
        <f t="shared" si="371"/>
        <v/>
      </c>
      <c r="BI487" s="7" t="str">
        <f t="shared" si="372"/>
        <v/>
      </c>
      <c r="BJ487" s="7" t="str">
        <f t="shared" si="373"/>
        <v/>
      </c>
      <c r="BK487" s="7" t="str">
        <f t="shared" si="396"/>
        <v/>
      </c>
      <c r="BL487" s="7" t="str">
        <f t="shared" si="397"/>
        <v/>
      </c>
      <c r="BM487" s="7" t="str">
        <f t="shared" si="398"/>
        <v/>
      </c>
      <c r="BN487" s="7" t="str">
        <f t="shared" si="399"/>
        <v/>
      </c>
      <c r="BO487" s="7" t="str">
        <f t="shared" si="400"/>
        <v/>
      </c>
      <c r="BP487" s="7" t="str">
        <f t="shared" si="401"/>
        <v/>
      </c>
      <c r="BQ487" s="7" t="str">
        <f t="shared" si="402"/>
        <v/>
      </c>
      <c r="BR487" s="7" t="str">
        <f t="shared" si="403"/>
        <v/>
      </c>
      <c r="BS487" s="7" t="str">
        <f t="shared" si="404"/>
        <v/>
      </c>
      <c r="BT487" s="7" t="str">
        <f t="shared" si="405"/>
        <v/>
      </c>
      <c r="BU487" s="7" t="str">
        <f t="shared" si="406"/>
        <v/>
      </c>
      <c r="BV487" s="7" t="str">
        <f t="shared" si="407"/>
        <v/>
      </c>
      <c r="BW487" s="7" t="str">
        <f t="shared" si="382"/>
        <v/>
      </c>
      <c r="BX487" s="7" t="str">
        <f t="shared" si="408"/>
        <v/>
      </c>
      <c r="BY487" s="7" t="str">
        <f t="shared" si="409"/>
        <v/>
      </c>
      <c r="BZ487" s="7" t="str">
        <f t="shared" si="410"/>
        <v/>
      </c>
      <c r="CA487" s="7" t="str">
        <f t="shared" si="411"/>
        <v/>
      </c>
      <c r="CB487" s="54"/>
      <c r="CC487" s="13"/>
      <c r="CD487" s="13"/>
      <c r="CE487" s="13"/>
      <c r="CF487" s="13"/>
      <c r="CG487" s="13"/>
      <c r="CH487" s="13"/>
      <c r="CI487" s="13"/>
      <c r="CJ487" s="13"/>
      <c r="CL487" s="21"/>
    </row>
    <row r="488" spans="2:90" ht="16.5" thickBot="1" x14ac:dyDescent="0.3">
      <c r="B488" s="114"/>
      <c r="C488" s="114"/>
      <c r="D488" s="115"/>
      <c r="E488" s="117" t="str">
        <f t="shared" si="361"/>
        <v/>
      </c>
      <c r="F488" s="118" t="str">
        <f t="shared" si="412"/>
        <v/>
      </c>
      <c r="G488" s="22"/>
      <c r="H488" s="5" t="str">
        <f t="shared" si="383"/>
        <v/>
      </c>
      <c r="I488" s="6" t="str">
        <f t="shared" si="384"/>
        <v/>
      </c>
      <c r="J488" s="6" t="str">
        <f t="shared" si="385"/>
        <v/>
      </c>
      <c r="K488" s="23"/>
      <c r="L488" s="3" t="str">
        <f t="shared" si="413"/>
        <v/>
      </c>
      <c r="M488" s="2">
        <f>IF(OR(K488="Rota",K488="Desliza"),(IF((MAX(N$36:N487))&gt;F$17,(MAX(N$36:N487)),F$17)),N487)</f>
        <v>0</v>
      </c>
      <c r="N488" s="42"/>
      <c r="O488" s="2" t="str">
        <f t="shared" si="414"/>
        <v/>
      </c>
      <c r="P488" s="3" t="str">
        <f t="shared" si="415"/>
        <v/>
      </c>
      <c r="Q488" s="24"/>
      <c r="R488" s="24"/>
      <c r="S488" s="24"/>
      <c r="T488" s="132" t="str">
        <f t="shared" si="376"/>
        <v/>
      </c>
      <c r="U488" s="25"/>
      <c r="V488" s="25"/>
      <c r="W488" s="24"/>
      <c r="X488" s="26"/>
      <c r="Y488" s="25"/>
      <c r="Z488" s="25"/>
      <c r="AA488" s="3" t="str">
        <f t="shared" si="416"/>
        <v/>
      </c>
      <c r="AB488" s="24"/>
      <c r="AC488" s="26"/>
      <c r="AD488" s="25"/>
      <c r="AE488" s="54"/>
      <c r="AF488" s="54"/>
      <c r="AG488" s="54"/>
      <c r="AH488" s="54"/>
      <c r="AI488" s="54"/>
      <c r="AJ488" s="54"/>
      <c r="AK488" s="25"/>
      <c r="AL488" s="54" t="str">
        <f t="shared" si="377"/>
        <v/>
      </c>
      <c r="AM488" s="200" t="str">
        <f t="shared" si="378"/>
        <v/>
      </c>
      <c r="AN488" s="201" t="str">
        <f t="shared" si="379"/>
        <v/>
      </c>
      <c r="AO488" s="200" t="str">
        <f t="shared" si="386"/>
        <v/>
      </c>
      <c r="AP488" s="200" t="str">
        <f t="shared" si="380"/>
        <v/>
      </c>
      <c r="AQ488" s="200" t="str">
        <f t="shared" si="381"/>
        <v/>
      </c>
      <c r="AR488" s="200" t="str">
        <f t="shared" si="387"/>
        <v/>
      </c>
      <c r="AS488" s="200" t="str">
        <f t="shared" si="388"/>
        <v/>
      </c>
      <c r="AT488" s="200" t="str">
        <f t="shared" si="389"/>
        <v/>
      </c>
      <c r="AU488" s="200" t="str">
        <f t="shared" si="390"/>
        <v/>
      </c>
      <c r="AV488" s="54"/>
      <c r="AW488" s="200" t="str">
        <f t="shared" si="391"/>
        <v/>
      </c>
      <c r="AX488" s="201" t="str">
        <f t="shared" si="392"/>
        <v/>
      </c>
      <c r="AY488" s="7" t="str">
        <f t="shared" si="393"/>
        <v/>
      </c>
      <c r="AZ488" s="7" t="str">
        <f t="shared" si="394"/>
        <v/>
      </c>
      <c r="BA488" s="7" t="str">
        <f t="shared" si="395"/>
        <v/>
      </c>
      <c r="BB488" s="7" t="str">
        <f t="shared" si="367"/>
        <v/>
      </c>
      <c r="BC488" s="7" t="str">
        <f t="shared" si="368"/>
        <v/>
      </c>
      <c r="BD488" s="7" t="str">
        <f t="shared" si="369"/>
        <v/>
      </c>
      <c r="BE488" s="7" t="str">
        <f t="shared" si="370"/>
        <v/>
      </c>
      <c r="BF488" s="7" t="str">
        <f t="shared" si="374"/>
        <v/>
      </c>
      <c r="BG488" s="7" t="str">
        <f t="shared" si="375"/>
        <v/>
      </c>
      <c r="BH488" s="7" t="str">
        <f t="shared" si="371"/>
        <v/>
      </c>
      <c r="BI488" s="7" t="str">
        <f t="shared" si="372"/>
        <v/>
      </c>
      <c r="BJ488" s="7" t="str">
        <f t="shared" si="373"/>
        <v/>
      </c>
      <c r="BK488" s="7" t="str">
        <f t="shared" si="396"/>
        <v/>
      </c>
      <c r="BL488" s="7" t="str">
        <f t="shared" si="397"/>
        <v/>
      </c>
      <c r="BM488" s="7" t="str">
        <f t="shared" si="398"/>
        <v/>
      </c>
      <c r="BN488" s="7" t="str">
        <f t="shared" si="399"/>
        <v/>
      </c>
      <c r="BO488" s="7" t="str">
        <f t="shared" si="400"/>
        <v/>
      </c>
      <c r="BP488" s="7" t="str">
        <f t="shared" si="401"/>
        <v/>
      </c>
      <c r="BQ488" s="7" t="str">
        <f t="shared" si="402"/>
        <v/>
      </c>
      <c r="BR488" s="7" t="str">
        <f t="shared" si="403"/>
        <v/>
      </c>
      <c r="BS488" s="7" t="str">
        <f t="shared" si="404"/>
        <v/>
      </c>
      <c r="BT488" s="7" t="str">
        <f t="shared" si="405"/>
        <v/>
      </c>
      <c r="BU488" s="7" t="str">
        <f t="shared" si="406"/>
        <v/>
      </c>
      <c r="BV488" s="7" t="str">
        <f t="shared" si="407"/>
        <v/>
      </c>
      <c r="BW488" s="7" t="str">
        <f t="shared" si="382"/>
        <v/>
      </c>
      <c r="BX488" s="7" t="str">
        <f t="shared" si="408"/>
        <v/>
      </c>
      <c r="BY488" s="7" t="str">
        <f t="shared" si="409"/>
        <v/>
      </c>
      <c r="BZ488" s="7" t="str">
        <f t="shared" si="410"/>
        <v/>
      </c>
      <c r="CA488" s="7" t="str">
        <f t="shared" si="411"/>
        <v/>
      </c>
      <c r="CB488" s="54"/>
      <c r="CC488" s="13"/>
      <c r="CD488" s="13"/>
      <c r="CE488" s="13"/>
      <c r="CF488" s="13"/>
      <c r="CG488" s="13"/>
      <c r="CH488" s="13"/>
      <c r="CI488" s="13"/>
      <c r="CJ488" s="13"/>
      <c r="CL488" s="21"/>
    </row>
    <row r="489" spans="2:90" ht="16.5" thickBot="1" x14ac:dyDescent="0.3">
      <c r="B489" s="114"/>
      <c r="C489" s="114"/>
      <c r="D489" s="115"/>
      <c r="E489" s="117" t="str">
        <f t="shared" si="361"/>
        <v/>
      </c>
      <c r="F489" s="118" t="str">
        <f t="shared" si="412"/>
        <v/>
      </c>
      <c r="G489" s="22"/>
      <c r="H489" s="5" t="str">
        <f t="shared" si="383"/>
        <v/>
      </c>
      <c r="I489" s="6" t="str">
        <f t="shared" si="384"/>
        <v/>
      </c>
      <c r="J489" s="6" t="str">
        <f t="shared" si="385"/>
        <v/>
      </c>
      <c r="K489" s="23"/>
      <c r="L489" s="3" t="str">
        <f t="shared" si="413"/>
        <v/>
      </c>
      <c r="M489" s="2">
        <f>IF(OR(K489="Rota",K489="Desliza"),(IF((MAX(N$36:N488))&gt;F$17,(MAX(N$36:N488)),F$17)),N488)</f>
        <v>0</v>
      </c>
      <c r="N489" s="42"/>
      <c r="O489" s="2" t="str">
        <f t="shared" si="414"/>
        <v/>
      </c>
      <c r="P489" s="3" t="str">
        <f t="shared" si="415"/>
        <v/>
      </c>
      <c r="Q489" s="24"/>
      <c r="R489" s="24"/>
      <c r="S489" s="24"/>
      <c r="T489" s="132" t="str">
        <f t="shared" si="376"/>
        <v/>
      </c>
      <c r="U489" s="25"/>
      <c r="V489" s="25"/>
      <c r="W489" s="24"/>
      <c r="X489" s="26"/>
      <c r="Y489" s="25"/>
      <c r="Z489" s="25"/>
      <c r="AA489" s="3" t="str">
        <f t="shared" si="416"/>
        <v/>
      </c>
      <c r="AB489" s="24"/>
      <c r="AC489" s="26"/>
      <c r="AD489" s="25"/>
      <c r="AE489" s="54"/>
      <c r="AF489" s="54"/>
      <c r="AG489" s="54"/>
      <c r="AH489" s="54"/>
      <c r="AI489" s="54"/>
      <c r="AJ489" s="54"/>
      <c r="AK489" s="25"/>
      <c r="AL489" s="54" t="str">
        <f t="shared" si="377"/>
        <v/>
      </c>
      <c r="AM489" s="200" t="str">
        <f t="shared" si="378"/>
        <v/>
      </c>
      <c r="AN489" s="201" t="str">
        <f t="shared" si="379"/>
        <v/>
      </c>
      <c r="AO489" s="200" t="str">
        <f t="shared" si="386"/>
        <v/>
      </c>
      <c r="AP489" s="200" t="str">
        <f t="shared" si="380"/>
        <v/>
      </c>
      <c r="AQ489" s="200" t="str">
        <f t="shared" si="381"/>
        <v/>
      </c>
      <c r="AR489" s="200" t="str">
        <f t="shared" si="387"/>
        <v/>
      </c>
      <c r="AS489" s="200" t="str">
        <f t="shared" si="388"/>
        <v/>
      </c>
      <c r="AT489" s="200" t="str">
        <f t="shared" si="389"/>
        <v/>
      </c>
      <c r="AU489" s="200" t="str">
        <f t="shared" si="390"/>
        <v/>
      </c>
      <c r="AV489" s="54"/>
      <c r="AW489" s="200" t="str">
        <f t="shared" si="391"/>
        <v/>
      </c>
      <c r="AX489" s="201" t="str">
        <f t="shared" si="392"/>
        <v/>
      </c>
      <c r="AY489" s="7" t="str">
        <f t="shared" si="393"/>
        <v/>
      </c>
      <c r="AZ489" s="7" t="str">
        <f t="shared" si="394"/>
        <v/>
      </c>
      <c r="BA489" s="7" t="str">
        <f t="shared" si="395"/>
        <v/>
      </c>
      <c r="BB489" s="7" t="str">
        <f t="shared" si="367"/>
        <v/>
      </c>
      <c r="BC489" s="7" t="str">
        <f t="shared" si="368"/>
        <v/>
      </c>
      <c r="BD489" s="7" t="str">
        <f t="shared" si="369"/>
        <v/>
      </c>
      <c r="BE489" s="7" t="str">
        <f t="shared" si="370"/>
        <v/>
      </c>
      <c r="BF489" s="7" t="str">
        <f t="shared" si="374"/>
        <v/>
      </c>
      <c r="BG489" s="7" t="str">
        <f t="shared" si="375"/>
        <v/>
      </c>
      <c r="BH489" s="7" t="str">
        <f t="shared" si="371"/>
        <v/>
      </c>
      <c r="BI489" s="7" t="str">
        <f t="shared" si="372"/>
        <v/>
      </c>
      <c r="BJ489" s="7" t="str">
        <f t="shared" si="373"/>
        <v/>
      </c>
      <c r="BK489" s="7" t="str">
        <f t="shared" si="396"/>
        <v/>
      </c>
      <c r="BL489" s="7" t="str">
        <f t="shared" si="397"/>
        <v/>
      </c>
      <c r="BM489" s="7" t="str">
        <f t="shared" si="398"/>
        <v/>
      </c>
      <c r="BN489" s="7" t="str">
        <f t="shared" si="399"/>
        <v/>
      </c>
      <c r="BO489" s="7" t="str">
        <f t="shared" si="400"/>
        <v/>
      </c>
      <c r="BP489" s="7" t="str">
        <f t="shared" si="401"/>
        <v/>
      </c>
      <c r="BQ489" s="7" t="str">
        <f t="shared" si="402"/>
        <v/>
      </c>
      <c r="BR489" s="7" t="str">
        <f t="shared" si="403"/>
        <v/>
      </c>
      <c r="BS489" s="7" t="str">
        <f t="shared" si="404"/>
        <v/>
      </c>
      <c r="BT489" s="7" t="str">
        <f t="shared" si="405"/>
        <v/>
      </c>
      <c r="BU489" s="7" t="str">
        <f t="shared" si="406"/>
        <v/>
      </c>
      <c r="BV489" s="7" t="str">
        <f t="shared" si="407"/>
        <v/>
      </c>
      <c r="BW489" s="7" t="str">
        <f t="shared" si="382"/>
        <v/>
      </c>
      <c r="BX489" s="7" t="str">
        <f t="shared" si="408"/>
        <v/>
      </c>
      <c r="BY489" s="7" t="str">
        <f t="shared" si="409"/>
        <v/>
      </c>
      <c r="BZ489" s="7" t="str">
        <f t="shared" si="410"/>
        <v/>
      </c>
      <c r="CA489" s="7" t="str">
        <f t="shared" si="411"/>
        <v/>
      </c>
      <c r="CB489" s="54"/>
      <c r="CC489" s="13"/>
      <c r="CD489" s="13"/>
      <c r="CE489" s="13"/>
      <c r="CF489" s="13"/>
      <c r="CG489" s="13"/>
      <c r="CH489" s="13"/>
      <c r="CI489" s="13"/>
      <c r="CJ489" s="13"/>
      <c r="CL489" s="21"/>
    </row>
    <row r="490" spans="2:90" ht="16.5" thickBot="1" x14ac:dyDescent="0.3">
      <c r="B490" s="114"/>
      <c r="C490" s="114"/>
      <c r="D490" s="115"/>
      <c r="E490" s="117" t="str">
        <f t="shared" si="361"/>
        <v/>
      </c>
      <c r="F490" s="118" t="str">
        <f t="shared" si="412"/>
        <v/>
      </c>
      <c r="G490" s="22"/>
      <c r="H490" s="5" t="str">
        <f t="shared" si="383"/>
        <v/>
      </c>
      <c r="I490" s="6" t="str">
        <f t="shared" si="384"/>
        <v/>
      </c>
      <c r="J490" s="6" t="str">
        <f t="shared" si="385"/>
        <v/>
      </c>
      <c r="K490" s="23"/>
      <c r="L490" s="3" t="str">
        <f t="shared" si="413"/>
        <v/>
      </c>
      <c r="M490" s="2">
        <f>IF(OR(K490="Rota",K490="Desliza"),(IF((MAX(N$36:N489))&gt;F$17,(MAX(N$36:N489)),F$17)),N489)</f>
        <v>0</v>
      </c>
      <c r="N490" s="42"/>
      <c r="O490" s="2" t="str">
        <f t="shared" si="414"/>
        <v/>
      </c>
      <c r="P490" s="3" t="str">
        <f t="shared" si="415"/>
        <v/>
      </c>
      <c r="Q490" s="24"/>
      <c r="R490" s="24"/>
      <c r="S490" s="24"/>
      <c r="T490" s="132" t="str">
        <f t="shared" si="376"/>
        <v/>
      </c>
      <c r="U490" s="25"/>
      <c r="V490" s="25"/>
      <c r="W490" s="24"/>
      <c r="X490" s="26"/>
      <c r="Y490" s="25"/>
      <c r="Z490" s="25"/>
      <c r="AA490" s="3" t="str">
        <f t="shared" si="416"/>
        <v/>
      </c>
      <c r="AB490" s="24"/>
      <c r="AC490" s="26"/>
      <c r="AD490" s="25"/>
      <c r="AE490" s="54"/>
      <c r="AF490" s="54"/>
      <c r="AG490" s="54"/>
      <c r="AH490" s="54"/>
      <c r="AI490" s="54"/>
      <c r="AJ490" s="54"/>
      <c r="AK490" s="25"/>
      <c r="AL490" s="54" t="str">
        <f t="shared" si="377"/>
        <v/>
      </c>
      <c r="AM490" s="200" t="str">
        <f t="shared" si="378"/>
        <v/>
      </c>
      <c r="AN490" s="201" t="str">
        <f t="shared" si="379"/>
        <v/>
      </c>
      <c r="AO490" s="200" t="str">
        <f t="shared" si="386"/>
        <v/>
      </c>
      <c r="AP490" s="200" t="str">
        <f t="shared" si="380"/>
        <v/>
      </c>
      <c r="AQ490" s="200" t="str">
        <f t="shared" si="381"/>
        <v/>
      </c>
      <c r="AR490" s="200" t="str">
        <f t="shared" si="387"/>
        <v/>
      </c>
      <c r="AS490" s="200" t="str">
        <f t="shared" si="388"/>
        <v/>
      </c>
      <c r="AT490" s="200" t="str">
        <f t="shared" si="389"/>
        <v/>
      </c>
      <c r="AU490" s="200" t="str">
        <f t="shared" si="390"/>
        <v/>
      </c>
      <c r="AV490" s="54"/>
      <c r="AW490" s="200" t="str">
        <f t="shared" si="391"/>
        <v/>
      </c>
      <c r="AX490" s="201" t="str">
        <f t="shared" si="392"/>
        <v/>
      </c>
      <c r="AY490" s="7" t="str">
        <f t="shared" si="393"/>
        <v/>
      </c>
      <c r="AZ490" s="7" t="str">
        <f t="shared" si="394"/>
        <v/>
      </c>
      <c r="BA490" s="7" t="str">
        <f t="shared" si="395"/>
        <v/>
      </c>
      <c r="BB490" s="7" t="str">
        <f t="shared" si="367"/>
        <v/>
      </c>
      <c r="BC490" s="7" t="str">
        <f t="shared" si="368"/>
        <v/>
      </c>
      <c r="BD490" s="7" t="str">
        <f t="shared" si="369"/>
        <v/>
      </c>
      <c r="BE490" s="7" t="str">
        <f t="shared" si="370"/>
        <v/>
      </c>
      <c r="BF490" s="7" t="str">
        <f t="shared" si="374"/>
        <v/>
      </c>
      <c r="BG490" s="7" t="str">
        <f t="shared" si="375"/>
        <v/>
      </c>
      <c r="BH490" s="7" t="str">
        <f t="shared" si="371"/>
        <v/>
      </c>
      <c r="BI490" s="7" t="str">
        <f t="shared" si="372"/>
        <v/>
      </c>
      <c r="BJ490" s="7" t="str">
        <f t="shared" si="373"/>
        <v/>
      </c>
      <c r="BK490" s="7" t="str">
        <f t="shared" si="396"/>
        <v/>
      </c>
      <c r="BL490" s="7" t="str">
        <f t="shared" si="397"/>
        <v/>
      </c>
      <c r="BM490" s="7" t="str">
        <f t="shared" si="398"/>
        <v/>
      </c>
      <c r="BN490" s="7" t="str">
        <f t="shared" si="399"/>
        <v/>
      </c>
      <c r="BO490" s="7" t="str">
        <f t="shared" si="400"/>
        <v/>
      </c>
      <c r="BP490" s="7" t="str">
        <f t="shared" si="401"/>
        <v/>
      </c>
      <c r="BQ490" s="7" t="str">
        <f t="shared" si="402"/>
        <v/>
      </c>
      <c r="BR490" s="7" t="str">
        <f t="shared" si="403"/>
        <v/>
      </c>
      <c r="BS490" s="7" t="str">
        <f t="shared" si="404"/>
        <v/>
      </c>
      <c r="BT490" s="7" t="str">
        <f t="shared" si="405"/>
        <v/>
      </c>
      <c r="BU490" s="7" t="str">
        <f t="shared" si="406"/>
        <v/>
      </c>
      <c r="BV490" s="7" t="str">
        <f t="shared" si="407"/>
        <v/>
      </c>
      <c r="BW490" s="7" t="str">
        <f t="shared" si="382"/>
        <v/>
      </c>
      <c r="BX490" s="7" t="str">
        <f t="shared" si="408"/>
        <v/>
      </c>
      <c r="BY490" s="7" t="str">
        <f t="shared" si="409"/>
        <v/>
      </c>
      <c r="BZ490" s="7" t="str">
        <f t="shared" si="410"/>
        <v/>
      </c>
      <c r="CA490" s="7" t="str">
        <f t="shared" si="411"/>
        <v/>
      </c>
      <c r="CB490" s="54"/>
      <c r="CC490" s="13"/>
      <c r="CD490" s="13"/>
      <c r="CE490" s="13"/>
      <c r="CF490" s="13"/>
      <c r="CG490" s="13"/>
      <c r="CH490" s="13"/>
      <c r="CI490" s="13"/>
      <c r="CJ490" s="13"/>
      <c r="CL490" s="21"/>
    </row>
    <row r="491" spans="2:90" ht="16.5" thickBot="1" x14ac:dyDescent="0.3">
      <c r="B491" s="114"/>
      <c r="C491" s="114"/>
      <c r="D491" s="115"/>
      <c r="E491" s="117" t="str">
        <f t="shared" si="361"/>
        <v/>
      </c>
      <c r="F491" s="118" t="str">
        <f t="shared" si="412"/>
        <v/>
      </c>
      <c r="G491" s="22"/>
      <c r="H491" s="5" t="str">
        <f t="shared" si="383"/>
        <v/>
      </c>
      <c r="I491" s="6" t="str">
        <f t="shared" si="384"/>
        <v/>
      </c>
      <c r="J491" s="6" t="str">
        <f t="shared" si="385"/>
        <v/>
      </c>
      <c r="K491" s="23"/>
      <c r="L491" s="3" t="str">
        <f t="shared" si="413"/>
        <v/>
      </c>
      <c r="M491" s="2">
        <f>IF(OR(K491="Rota",K491="Desliza"),(IF((MAX(N$36:N490))&gt;F$17,(MAX(N$36:N490)),F$17)),N490)</f>
        <v>0</v>
      </c>
      <c r="N491" s="42"/>
      <c r="O491" s="2" t="str">
        <f t="shared" si="414"/>
        <v/>
      </c>
      <c r="P491" s="3" t="str">
        <f t="shared" si="415"/>
        <v/>
      </c>
      <c r="Q491" s="24"/>
      <c r="R491" s="24"/>
      <c r="S491" s="24"/>
      <c r="T491" s="132" t="str">
        <f t="shared" si="376"/>
        <v/>
      </c>
      <c r="U491" s="25"/>
      <c r="V491" s="25"/>
      <c r="W491" s="24"/>
      <c r="X491" s="26"/>
      <c r="Y491" s="25"/>
      <c r="Z491" s="25"/>
      <c r="AA491" s="3" t="str">
        <f t="shared" si="416"/>
        <v/>
      </c>
      <c r="AB491" s="24"/>
      <c r="AC491" s="26"/>
      <c r="AD491" s="25"/>
      <c r="AE491" s="54"/>
      <c r="AF491" s="54"/>
      <c r="AG491" s="54"/>
      <c r="AH491" s="54"/>
      <c r="AI491" s="54"/>
      <c r="AJ491" s="54"/>
      <c r="AK491" s="25"/>
      <c r="AL491" s="54" t="str">
        <f t="shared" si="377"/>
        <v/>
      </c>
      <c r="AM491" s="200" t="str">
        <f t="shared" si="378"/>
        <v/>
      </c>
      <c r="AN491" s="201" t="str">
        <f t="shared" si="379"/>
        <v/>
      </c>
      <c r="AO491" s="200" t="str">
        <f t="shared" si="386"/>
        <v/>
      </c>
      <c r="AP491" s="200" t="str">
        <f t="shared" si="380"/>
        <v/>
      </c>
      <c r="AQ491" s="200" t="str">
        <f t="shared" si="381"/>
        <v/>
      </c>
      <c r="AR491" s="200" t="str">
        <f t="shared" si="387"/>
        <v/>
      </c>
      <c r="AS491" s="200" t="str">
        <f t="shared" si="388"/>
        <v/>
      </c>
      <c r="AT491" s="200" t="str">
        <f t="shared" si="389"/>
        <v/>
      </c>
      <c r="AU491" s="200" t="str">
        <f t="shared" si="390"/>
        <v/>
      </c>
      <c r="AV491" s="54"/>
      <c r="AW491" s="200" t="str">
        <f t="shared" si="391"/>
        <v/>
      </c>
      <c r="AX491" s="201" t="str">
        <f t="shared" si="392"/>
        <v/>
      </c>
      <c r="AY491" s="7" t="str">
        <f t="shared" si="393"/>
        <v/>
      </c>
      <c r="AZ491" s="7" t="str">
        <f t="shared" si="394"/>
        <v/>
      </c>
      <c r="BA491" s="7" t="str">
        <f t="shared" si="395"/>
        <v/>
      </c>
      <c r="BB491" s="7" t="str">
        <f t="shared" si="367"/>
        <v/>
      </c>
      <c r="BC491" s="7" t="str">
        <f t="shared" si="368"/>
        <v/>
      </c>
      <c r="BD491" s="7" t="str">
        <f t="shared" si="369"/>
        <v/>
      </c>
      <c r="BE491" s="7" t="str">
        <f t="shared" si="370"/>
        <v/>
      </c>
      <c r="BF491" s="7" t="str">
        <f t="shared" si="374"/>
        <v/>
      </c>
      <c r="BG491" s="7" t="str">
        <f t="shared" si="375"/>
        <v/>
      </c>
      <c r="BH491" s="7" t="str">
        <f t="shared" si="371"/>
        <v/>
      </c>
      <c r="BI491" s="7" t="str">
        <f t="shared" si="372"/>
        <v/>
      </c>
      <c r="BJ491" s="7" t="str">
        <f t="shared" si="373"/>
        <v/>
      </c>
      <c r="BK491" s="7" t="str">
        <f t="shared" si="396"/>
        <v/>
      </c>
      <c r="BL491" s="7" t="str">
        <f t="shared" si="397"/>
        <v/>
      </c>
      <c r="BM491" s="7" t="str">
        <f t="shared" si="398"/>
        <v/>
      </c>
      <c r="BN491" s="7" t="str">
        <f t="shared" si="399"/>
        <v/>
      </c>
      <c r="BO491" s="7" t="str">
        <f t="shared" si="400"/>
        <v/>
      </c>
      <c r="BP491" s="7" t="str">
        <f t="shared" si="401"/>
        <v/>
      </c>
      <c r="BQ491" s="7" t="str">
        <f t="shared" si="402"/>
        <v/>
      </c>
      <c r="BR491" s="7" t="str">
        <f t="shared" si="403"/>
        <v/>
      </c>
      <c r="BS491" s="7" t="str">
        <f t="shared" si="404"/>
        <v/>
      </c>
      <c r="BT491" s="7" t="str">
        <f t="shared" si="405"/>
        <v/>
      </c>
      <c r="BU491" s="7" t="str">
        <f t="shared" si="406"/>
        <v/>
      </c>
      <c r="BV491" s="7" t="str">
        <f t="shared" si="407"/>
        <v/>
      </c>
      <c r="BW491" s="7" t="str">
        <f t="shared" si="382"/>
        <v/>
      </c>
      <c r="BX491" s="7" t="str">
        <f t="shared" si="408"/>
        <v/>
      </c>
      <c r="BY491" s="7" t="str">
        <f t="shared" si="409"/>
        <v/>
      </c>
      <c r="BZ491" s="7" t="str">
        <f t="shared" si="410"/>
        <v/>
      </c>
      <c r="CA491" s="7" t="str">
        <f t="shared" si="411"/>
        <v/>
      </c>
      <c r="CB491" s="54"/>
      <c r="CC491" s="13"/>
      <c r="CD491" s="13"/>
      <c r="CE491" s="13"/>
      <c r="CF491" s="13"/>
      <c r="CG491" s="13"/>
      <c r="CH491" s="13"/>
      <c r="CI491" s="13"/>
      <c r="CJ491" s="13"/>
      <c r="CL491" s="21"/>
    </row>
    <row r="492" spans="2:90" ht="16.5" thickBot="1" x14ac:dyDescent="0.3">
      <c r="B492" s="114"/>
      <c r="C492" s="114"/>
      <c r="D492" s="115"/>
      <c r="E492" s="117" t="str">
        <f t="shared" ref="E492:E555" si="417">IF(K492="Comentario","",IF(K491="Comentario",IF(G490="","",IF(G490=0,E490+1,E490)),IF(G491="","",IF(G491=0,E491+1,E491))))</f>
        <v/>
      </c>
      <c r="F492" s="118" t="str">
        <f t="shared" si="412"/>
        <v/>
      </c>
      <c r="G492" s="22"/>
      <c r="H492" s="5" t="str">
        <f t="shared" si="383"/>
        <v/>
      </c>
      <c r="I492" s="6" t="str">
        <f t="shared" si="384"/>
        <v/>
      </c>
      <c r="J492" s="6" t="str">
        <f t="shared" si="385"/>
        <v/>
      </c>
      <c r="K492" s="23"/>
      <c r="L492" s="3" t="str">
        <f t="shared" si="413"/>
        <v/>
      </c>
      <c r="M492" s="2">
        <f>IF(OR(K492="Rota",K492="Desliza"),(IF((MAX(N$36:N491))&gt;F$17,(MAX(N$36:N491)),F$17)),N491)</f>
        <v>0</v>
      </c>
      <c r="N492" s="42"/>
      <c r="O492" s="2" t="str">
        <f t="shared" si="414"/>
        <v/>
      </c>
      <c r="P492" s="3" t="str">
        <f t="shared" si="415"/>
        <v/>
      </c>
      <c r="Q492" s="24"/>
      <c r="R492" s="24"/>
      <c r="S492" s="24"/>
      <c r="T492" s="132" t="str">
        <f t="shared" si="376"/>
        <v/>
      </c>
      <c r="U492" s="25"/>
      <c r="V492" s="25"/>
      <c r="W492" s="24"/>
      <c r="X492" s="26"/>
      <c r="Y492" s="25"/>
      <c r="Z492" s="25"/>
      <c r="AA492" s="3" t="str">
        <f t="shared" si="416"/>
        <v/>
      </c>
      <c r="AB492" s="24"/>
      <c r="AC492" s="26"/>
      <c r="AD492" s="25"/>
      <c r="AE492" s="54"/>
      <c r="AF492" s="54"/>
      <c r="AG492" s="54"/>
      <c r="AH492" s="54"/>
      <c r="AI492" s="54"/>
      <c r="AJ492" s="54"/>
      <c r="AK492" s="25"/>
      <c r="AL492" s="54" t="str">
        <f t="shared" si="377"/>
        <v/>
      </c>
      <c r="AM492" s="200" t="str">
        <f t="shared" si="378"/>
        <v/>
      </c>
      <c r="AN492" s="201" t="str">
        <f t="shared" si="379"/>
        <v/>
      </c>
      <c r="AO492" s="200" t="str">
        <f t="shared" si="386"/>
        <v/>
      </c>
      <c r="AP492" s="200" t="str">
        <f t="shared" si="380"/>
        <v/>
      </c>
      <c r="AQ492" s="200" t="str">
        <f t="shared" si="381"/>
        <v/>
      </c>
      <c r="AR492" s="200" t="str">
        <f t="shared" si="387"/>
        <v/>
      </c>
      <c r="AS492" s="200" t="str">
        <f t="shared" si="388"/>
        <v/>
      </c>
      <c r="AT492" s="200" t="str">
        <f t="shared" si="389"/>
        <v/>
      </c>
      <c r="AU492" s="200" t="str">
        <f t="shared" si="390"/>
        <v/>
      </c>
      <c r="AV492" s="54"/>
      <c r="AW492" s="200" t="str">
        <f t="shared" si="391"/>
        <v/>
      </c>
      <c r="AX492" s="201" t="str">
        <f t="shared" si="392"/>
        <v/>
      </c>
      <c r="AY492" s="7" t="str">
        <f t="shared" si="393"/>
        <v/>
      </c>
      <c r="AZ492" s="7" t="str">
        <f t="shared" si="394"/>
        <v/>
      </c>
      <c r="BA492" s="7" t="str">
        <f t="shared" si="395"/>
        <v/>
      </c>
      <c r="BB492" s="7" t="str">
        <f t="shared" si="367"/>
        <v/>
      </c>
      <c r="BC492" s="7" t="str">
        <f t="shared" si="368"/>
        <v/>
      </c>
      <c r="BD492" s="7" t="str">
        <f t="shared" si="369"/>
        <v/>
      </c>
      <c r="BE492" s="7" t="str">
        <f t="shared" si="370"/>
        <v/>
      </c>
      <c r="BF492" s="7" t="str">
        <f t="shared" si="374"/>
        <v/>
      </c>
      <c r="BG492" s="7" t="str">
        <f t="shared" si="375"/>
        <v/>
      </c>
      <c r="BH492" s="7" t="str">
        <f t="shared" si="371"/>
        <v/>
      </c>
      <c r="BI492" s="7" t="str">
        <f t="shared" si="372"/>
        <v/>
      </c>
      <c r="BJ492" s="7" t="str">
        <f t="shared" si="373"/>
        <v/>
      </c>
      <c r="BK492" s="7" t="str">
        <f t="shared" si="396"/>
        <v/>
      </c>
      <c r="BL492" s="7" t="str">
        <f t="shared" si="397"/>
        <v/>
      </c>
      <c r="BM492" s="7" t="str">
        <f t="shared" si="398"/>
        <v/>
      </c>
      <c r="BN492" s="7" t="str">
        <f t="shared" si="399"/>
        <v/>
      </c>
      <c r="BO492" s="7" t="str">
        <f t="shared" si="400"/>
        <v/>
      </c>
      <c r="BP492" s="7" t="str">
        <f t="shared" si="401"/>
        <v/>
      </c>
      <c r="BQ492" s="7" t="str">
        <f t="shared" si="402"/>
        <v/>
      </c>
      <c r="BR492" s="7" t="str">
        <f t="shared" si="403"/>
        <v/>
      </c>
      <c r="BS492" s="7" t="str">
        <f t="shared" si="404"/>
        <v/>
      </c>
      <c r="BT492" s="7" t="str">
        <f t="shared" si="405"/>
        <v/>
      </c>
      <c r="BU492" s="7" t="str">
        <f t="shared" si="406"/>
        <v/>
      </c>
      <c r="BV492" s="7" t="str">
        <f t="shared" si="407"/>
        <v/>
      </c>
      <c r="BW492" s="7" t="str">
        <f t="shared" si="382"/>
        <v/>
      </c>
      <c r="BX492" s="7" t="str">
        <f t="shared" si="408"/>
        <v/>
      </c>
      <c r="BY492" s="7" t="str">
        <f t="shared" si="409"/>
        <v/>
      </c>
      <c r="BZ492" s="7" t="str">
        <f t="shared" si="410"/>
        <v/>
      </c>
      <c r="CA492" s="7" t="str">
        <f t="shared" si="411"/>
        <v/>
      </c>
      <c r="CB492" s="54"/>
      <c r="CC492" s="13"/>
      <c r="CD492" s="13"/>
      <c r="CE492" s="13"/>
      <c r="CF492" s="13"/>
      <c r="CG492" s="13"/>
      <c r="CH492" s="13"/>
      <c r="CI492" s="13"/>
      <c r="CJ492" s="13"/>
      <c r="CL492" s="21"/>
    </row>
    <row r="493" spans="2:90" ht="16.5" thickBot="1" x14ac:dyDescent="0.3">
      <c r="B493" s="114"/>
      <c r="C493" s="114"/>
      <c r="D493" s="115"/>
      <c r="E493" s="117" t="str">
        <f t="shared" si="417"/>
        <v/>
      </c>
      <c r="F493" s="118" t="str">
        <f t="shared" si="412"/>
        <v/>
      </c>
      <c r="G493" s="22"/>
      <c r="H493" s="5" t="str">
        <f t="shared" si="383"/>
        <v/>
      </c>
      <c r="I493" s="6" t="str">
        <f t="shared" si="384"/>
        <v/>
      </c>
      <c r="J493" s="6" t="str">
        <f t="shared" si="385"/>
        <v/>
      </c>
      <c r="K493" s="23"/>
      <c r="L493" s="3" t="str">
        <f t="shared" si="413"/>
        <v/>
      </c>
      <c r="M493" s="2">
        <f>IF(OR(K493="Rota",K493="Desliza"),(IF((MAX(N$36:N492))&gt;F$17,(MAX(N$36:N492)),F$17)),N492)</f>
        <v>0</v>
      </c>
      <c r="N493" s="42"/>
      <c r="O493" s="2" t="str">
        <f t="shared" si="414"/>
        <v/>
      </c>
      <c r="P493" s="3" t="str">
        <f t="shared" si="415"/>
        <v/>
      </c>
      <c r="Q493" s="24"/>
      <c r="R493" s="24"/>
      <c r="S493" s="24"/>
      <c r="T493" s="132" t="str">
        <f t="shared" si="376"/>
        <v/>
      </c>
      <c r="U493" s="25"/>
      <c r="V493" s="25"/>
      <c r="W493" s="24"/>
      <c r="X493" s="26"/>
      <c r="Y493" s="25"/>
      <c r="Z493" s="25"/>
      <c r="AA493" s="3" t="str">
        <f t="shared" si="416"/>
        <v/>
      </c>
      <c r="AB493" s="24"/>
      <c r="AC493" s="26"/>
      <c r="AD493" s="25"/>
      <c r="AE493" s="54"/>
      <c r="AF493" s="54"/>
      <c r="AG493" s="54"/>
      <c r="AH493" s="54"/>
      <c r="AI493" s="54"/>
      <c r="AJ493" s="54"/>
      <c r="AK493" s="25"/>
      <c r="AL493" s="54" t="str">
        <f t="shared" si="377"/>
        <v/>
      </c>
      <c r="AM493" s="200" t="str">
        <f t="shared" si="378"/>
        <v/>
      </c>
      <c r="AN493" s="201" t="str">
        <f t="shared" si="379"/>
        <v/>
      </c>
      <c r="AO493" s="200" t="str">
        <f t="shared" si="386"/>
        <v/>
      </c>
      <c r="AP493" s="200" t="str">
        <f t="shared" si="380"/>
        <v/>
      </c>
      <c r="AQ493" s="200" t="str">
        <f t="shared" si="381"/>
        <v/>
      </c>
      <c r="AR493" s="200" t="str">
        <f t="shared" si="387"/>
        <v/>
      </c>
      <c r="AS493" s="200" t="str">
        <f t="shared" si="388"/>
        <v/>
      </c>
      <c r="AT493" s="200" t="str">
        <f t="shared" si="389"/>
        <v/>
      </c>
      <c r="AU493" s="200" t="str">
        <f t="shared" si="390"/>
        <v/>
      </c>
      <c r="AV493" s="54"/>
      <c r="AW493" s="200" t="str">
        <f t="shared" si="391"/>
        <v/>
      </c>
      <c r="AX493" s="201" t="str">
        <f t="shared" si="392"/>
        <v/>
      </c>
      <c r="AY493" s="7" t="str">
        <f t="shared" si="393"/>
        <v/>
      </c>
      <c r="AZ493" s="7" t="str">
        <f t="shared" si="394"/>
        <v/>
      </c>
      <c r="BA493" s="7" t="str">
        <f t="shared" si="395"/>
        <v/>
      </c>
      <c r="BB493" s="7" t="str">
        <f t="shared" ref="BB493:BB556" si="418">IF(AND(O493&gt;0,AF493="Día",K493="Rota"),O493,"")</f>
        <v/>
      </c>
      <c r="BC493" s="7" t="str">
        <f t="shared" ref="BC493:BC556" si="419">IF(AND(O493&gt;0,AF493="Noche",K493="Rota"),O493,"")</f>
        <v/>
      </c>
      <c r="BD493" s="7" t="str">
        <f t="shared" ref="BD493:BD556" si="420">IF(AND(O493&gt;0,AF493="Día",K493="Desliza"),O493,"")</f>
        <v/>
      </c>
      <c r="BE493" s="7" t="str">
        <f t="shared" ref="BE493:BE556" si="421">IF(AND(O493&gt;0,AF493="Noche",K493="Desliza"),O493,"")</f>
        <v/>
      </c>
      <c r="BF493" s="7" t="str">
        <f t="shared" si="374"/>
        <v/>
      </c>
      <c r="BG493" s="7" t="str">
        <f t="shared" si="375"/>
        <v/>
      </c>
      <c r="BH493" s="7" t="str">
        <f t="shared" si="371"/>
        <v/>
      </c>
      <c r="BI493" s="7" t="str">
        <f t="shared" si="372"/>
        <v/>
      </c>
      <c r="BJ493" s="7" t="str">
        <f t="shared" si="373"/>
        <v/>
      </c>
      <c r="BK493" s="7" t="str">
        <f t="shared" si="396"/>
        <v/>
      </c>
      <c r="BL493" s="7" t="str">
        <f t="shared" si="397"/>
        <v/>
      </c>
      <c r="BM493" s="7" t="str">
        <f t="shared" si="398"/>
        <v/>
      </c>
      <c r="BN493" s="7" t="str">
        <f t="shared" si="399"/>
        <v/>
      </c>
      <c r="BO493" s="7" t="str">
        <f t="shared" si="400"/>
        <v/>
      </c>
      <c r="BP493" s="7" t="str">
        <f t="shared" si="401"/>
        <v/>
      </c>
      <c r="BQ493" s="7" t="str">
        <f t="shared" si="402"/>
        <v/>
      </c>
      <c r="BR493" s="7" t="str">
        <f t="shared" si="403"/>
        <v/>
      </c>
      <c r="BS493" s="7" t="str">
        <f t="shared" si="404"/>
        <v/>
      </c>
      <c r="BT493" s="7" t="str">
        <f t="shared" si="405"/>
        <v/>
      </c>
      <c r="BU493" s="7" t="str">
        <f t="shared" si="406"/>
        <v/>
      </c>
      <c r="BV493" s="7" t="str">
        <f t="shared" si="407"/>
        <v/>
      </c>
      <c r="BW493" s="7" t="str">
        <f t="shared" si="382"/>
        <v/>
      </c>
      <c r="BX493" s="7" t="str">
        <f t="shared" si="408"/>
        <v/>
      </c>
      <c r="BY493" s="7" t="str">
        <f t="shared" si="409"/>
        <v/>
      </c>
      <c r="BZ493" s="7" t="str">
        <f t="shared" si="410"/>
        <v/>
      </c>
      <c r="CA493" s="7" t="str">
        <f t="shared" si="411"/>
        <v/>
      </c>
      <c r="CB493" s="54"/>
      <c r="CC493" s="13"/>
      <c r="CD493" s="13"/>
      <c r="CE493" s="13"/>
      <c r="CF493" s="13"/>
      <c r="CG493" s="13"/>
      <c r="CH493" s="13"/>
      <c r="CI493" s="13"/>
      <c r="CJ493" s="13"/>
      <c r="CL493" s="21"/>
    </row>
    <row r="494" spans="2:90" ht="16.5" thickBot="1" x14ac:dyDescent="0.3">
      <c r="B494" s="114"/>
      <c r="C494" s="114"/>
      <c r="D494" s="115"/>
      <c r="E494" s="117" t="str">
        <f t="shared" si="417"/>
        <v/>
      </c>
      <c r="F494" s="118" t="str">
        <f t="shared" si="412"/>
        <v/>
      </c>
      <c r="G494" s="22"/>
      <c r="H494" s="5" t="str">
        <f t="shared" si="383"/>
        <v/>
      </c>
      <c r="I494" s="6" t="str">
        <f t="shared" si="384"/>
        <v/>
      </c>
      <c r="J494" s="6" t="str">
        <f t="shared" si="385"/>
        <v/>
      </c>
      <c r="K494" s="23"/>
      <c r="L494" s="3" t="str">
        <f t="shared" si="413"/>
        <v/>
      </c>
      <c r="M494" s="2">
        <f>IF(OR(K494="Rota",K494="Desliza"),(IF((MAX(N$36:N493))&gt;F$17,(MAX(N$36:N493)),F$17)),N493)</f>
        <v>0</v>
      </c>
      <c r="N494" s="42"/>
      <c r="O494" s="2" t="str">
        <f t="shared" si="414"/>
        <v/>
      </c>
      <c r="P494" s="3" t="str">
        <f t="shared" si="415"/>
        <v/>
      </c>
      <c r="Q494" s="24"/>
      <c r="R494" s="24"/>
      <c r="S494" s="24"/>
      <c r="T494" s="132" t="str">
        <f t="shared" si="376"/>
        <v/>
      </c>
      <c r="U494" s="25"/>
      <c r="V494" s="25"/>
      <c r="W494" s="24"/>
      <c r="X494" s="26"/>
      <c r="Y494" s="25"/>
      <c r="Z494" s="25"/>
      <c r="AA494" s="3" t="str">
        <f t="shared" si="416"/>
        <v/>
      </c>
      <c r="AB494" s="24"/>
      <c r="AC494" s="26"/>
      <c r="AD494" s="25"/>
      <c r="AE494" s="54"/>
      <c r="AF494" s="54"/>
      <c r="AG494" s="54"/>
      <c r="AH494" s="54"/>
      <c r="AI494" s="54"/>
      <c r="AJ494" s="54"/>
      <c r="AK494" s="25"/>
      <c r="AL494" s="54" t="str">
        <f t="shared" si="377"/>
        <v/>
      </c>
      <c r="AM494" s="200" t="str">
        <f t="shared" si="378"/>
        <v/>
      </c>
      <c r="AN494" s="201" t="str">
        <f t="shared" si="379"/>
        <v/>
      </c>
      <c r="AO494" s="200" t="str">
        <f t="shared" si="386"/>
        <v/>
      </c>
      <c r="AP494" s="200" t="str">
        <f t="shared" si="380"/>
        <v/>
      </c>
      <c r="AQ494" s="200" t="str">
        <f t="shared" si="381"/>
        <v/>
      </c>
      <c r="AR494" s="200" t="str">
        <f t="shared" si="387"/>
        <v/>
      </c>
      <c r="AS494" s="200" t="str">
        <f t="shared" si="388"/>
        <v/>
      </c>
      <c r="AT494" s="200" t="str">
        <f t="shared" si="389"/>
        <v/>
      </c>
      <c r="AU494" s="200" t="str">
        <f t="shared" si="390"/>
        <v/>
      </c>
      <c r="AV494" s="54"/>
      <c r="AW494" s="200" t="str">
        <f t="shared" si="391"/>
        <v/>
      </c>
      <c r="AX494" s="201" t="str">
        <f t="shared" si="392"/>
        <v/>
      </c>
      <c r="AY494" s="7" t="str">
        <f t="shared" si="393"/>
        <v/>
      </c>
      <c r="AZ494" s="7" t="str">
        <f t="shared" si="394"/>
        <v/>
      </c>
      <c r="BA494" s="7" t="str">
        <f t="shared" si="395"/>
        <v/>
      </c>
      <c r="BB494" s="7" t="str">
        <f t="shared" si="418"/>
        <v/>
      </c>
      <c r="BC494" s="7" t="str">
        <f t="shared" si="419"/>
        <v/>
      </c>
      <c r="BD494" s="7" t="str">
        <f t="shared" si="420"/>
        <v/>
      </c>
      <c r="BE494" s="7" t="str">
        <f t="shared" si="421"/>
        <v/>
      </c>
      <c r="BF494" s="7" t="str">
        <f t="shared" si="374"/>
        <v/>
      </c>
      <c r="BG494" s="7" t="str">
        <f t="shared" si="375"/>
        <v/>
      </c>
      <c r="BH494" s="7" t="str">
        <f t="shared" ref="BH494:BH557" si="422">IF(AND(AO494&gt;0,AF494="Día",K494="RIH CSG"),AO494,"")</f>
        <v/>
      </c>
      <c r="BI494" s="7" t="str">
        <f t="shared" ref="BI494:BI557" si="423">IF(AND(AO494&gt;0,AF494="Noche",K494="RIH CSG"),AO494,"")</f>
        <v/>
      </c>
      <c r="BJ494" s="7" t="str">
        <f t="shared" ref="BJ494:BJ557" si="424">IF(AND(AO494&gt;0,AF494="Día",K494="RIH OH"),AO494,"")</f>
        <v/>
      </c>
      <c r="BK494" s="7" t="str">
        <f t="shared" si="396"/>
        <v/>
      </c>
      <c r="BL494" s="7" t="str">
        <f t="shared" si="397"/>
        <v/>
      </c>
      <c r="BM494" s="7" t="str">
        <f t="shared" si="398"/>
        <v/>
      </c>
      <c r="BN494" s="7" t="str">
        <f t="shared" si="399"/>
        <v/>
      </c>
      <c r="BO494" s="7" t="str">
        <f t="shared" si="400"/>
        <v/>
      </c>
      <c r="BP494" s="7" t="str">
        <f t="shared" si="401"/>
        <v/>
      </c>
      <c r="BQ494" s="7" t="str">
        <f t="shared" si="402"/>
        <v/>
      </c>
      <c r="BR494" s="7" t="str">
        <f t="shared" si="403"/>
        <v/>
      </c>
      <c r="BS494" s="7" t="str">
        <f t="shared" si="404"/>
        <v/>
      </c>
      <c r="BT494" s="7" t="str">
        <f t="shared" si="405"/>
        <v/>
      </c>
      <c r="BU494" s="7" t="str">
        <f t="shared" si="406"/>
        <v/>
      </c>
      <c r="BV494" s="7" t="str">
        <f t="shared" si="407"/>
        <v/>
      </c>
      <c r="BW494" s="7" t="str">
        <f t="shared" si="382"/>
        <v/>
      </c>
      <c r="BX494" s="7" t="str">
        <f t="shared" si="408"/>
        <v/>
      </c>
      <c r="BY494" s="7" t="str">
        <f t="shared" si="409"/>
        <v/>
      </c>
      <c r="BZ494" s="7" t="str">
        <f t="shared" si="410"/>
        <v/>
      </c>
      <c r="CA494" s="7" t="str">
        <f t="shared" si="411"/>
        <v/>
      </c>
      <c r="CB494" s="54"/>
      <c r="CC494" s="13"/>
      <c r="CD494" s="13"/>
      <c r="CE494" s="13"/>
      <c r="CF494" s="13"/>
      <c r="CG494" s="13"/>
      <c r="CH494" s="13"/>
      <c r="CI494" s="13"/>
      <c r="CJ494" s="13"/>
      <c r="CL494" s="21"/>
    </row>
    <row r="495" spans="2:90" ht="16.5" thickBot="1" x14ac:dyDescent="0.3">
      <c r="B495" s="114"/>
      <c r="C495" s="114"/>
      <c r="D495" s="115"/>
      <c r="E495" s="117" t="str">
        <f t="shared" si="417"/>
        <v/>
      </c>
      <c r="F495" s="118" t="str">
        <f t="shared" si="412"/>
        <v/>
      </c>
      <c r="G495" s="22"/>
      <c r="H495" s="5" t="str">
        <f t="shared" si="383"/>
        <v/>
      </c>
      <c r="I495" s="6" t="str">
        <f t="shared" si="384"/>
        <v/>
      </c>
      <c r="J495" s="6" t="str">
        <f t="shared" si="385"/>
        <v/>
      </c>
      <c r="K495" s="23"/>
      <c r="L495" s="3" t="str">
        <f t="shared" si="413"/>
        <v/>
      </c>
      <c r="M495" s="2">
        <f>IF(OR(K495="Rota",K495="Desliza"),(IF((MAX(N$36:N494))&gt;F$17,(MAX(N$36:N494)),F$17)),N494)</f>
        <v>0</v>
      </c>
      <c r="N495" s="42"/>
      <c r="O495" s="2" t="str">
        <f t="shared" si="414"/>
        <v/>
      </c>
      <c r="P495" s="3" t="str">
        <f t="shared" si="415"/>
        <v/>
      </c>
      <c r="Q495" s="24"/>
      <c r="R495" s="24"/>
      <c r="S495" s="24"/>
      <c r="T495" s="132" t="str">
        <f t="shared" si="376"/>
        <v/>
      </c>
      <c r="U495" s="25"/>
      <c r="V495" s="25"/>
      <c r="W495" s="24"/>
      <c r="X495" s="26"/>
      <c r="Y495" s="25"/>
      <c r="Z495" s="25"/>
      <c r="AA495" s="3" t="str">
        <f t="shared" si="416"/>
        <v/>
      </c>
      <c r="AB495" s="24"/>
      <c r="AC495" s="26"/>
      <c r="AD495" s="25"/>
      <c r="AE495" s="54"/>
      <c r="AF495" s="54"/>
      <c r="AG495" s="54"/>
      <c r="AH495" s="54"/>
      <c r="AI495" s="54"/>
      <c r="AJ495" s="54"/>
      <c r="AK495" s="25"/>
      <c r="AL495" s="54" t="str">
        <f t="shared" si="377"/>
        <v/>
      </c>
      <c r="AM495" s="200" t="str">
        <f t="shared" si="378"/>
        <v/>
      </c>
      <c r="AN495" s="201" t="str">
        <f t="shared" si="379"/>
        <v/>
      </c>
      <c r="AO495" s="200" t="str">
        <f t="shared" si="386"/>
        <v/>
      </c>
      <c r="AP495" s="200" t="str">
        <f t="shared" si="380"/>
        <v/>
      </c>
      <c r="AQ495" s="200" t="str">
        <f t="shared" si="381"/>
        <v/>
      </c>
      <c r="AR495" s="200" t="str">
        <f t="shared" si="387"/>
        <v/>
      </c>
      <c r="AS495" s="200" t="str">
        <f t="shared" si="388"/>
        <v/>
      </c>
      <c r="AT495" s="200" t="str">
        <f t="shared" si="389"/>
        <v/>
      </c>
      <c r="AU495" s="200" t="str">
        <f t="shared" si="390"/>
        <v/>
      </c>
      <c r="AV495" s="54"/>
      <c r="AW495" s="200" t="str">
        <f t="shared" si="391"/>
        <v/>
      </c>
      <c r="AX495" s="201" t="str">
        <f t="shared" si="392"/>
        <v/>
      </c>
      <c r="AY495" s="7" t="str">
        <f t="shared" si="393"/>
        <v/>
      </c>
      <c r="AZ495" s="7" t="str">
        <f t="shared" si="394"/>
        <v/>
      </c>
      <c r="BA495" s="7" t="str">
        <f t="shared" si="395"/>
        <v/>
      </c>
      <c r="BB495" s="7" t="str">
        <f t="shared" si="418"/>
        <v/>
      </c>
      <c r="BC495" s="7" t="str">
        <f t="shared" si="419"/>
        <v/>
      </c>
      <c r="BD495" s="7" t="str">
        <f t="shared" si="420"/>
        <v/>
      </c>
      <c r="BE495" s="7" t="str">
        <f t="shared" si="421"/>
        <v/>
      </c>
      <c r="BF495" s="7" t="str">
        <f t="shared" si="374"/>
        <v/>
      </c>
      <c r="BG495" s="7" t="str">
        <f t="shared" si="375"/>
        <v/>
      </c>
      <c r="BH495" s="7" t="str">
        <f t="shared" si="422"/>
        <v/>
      </c>
      <c r="BI495" s="7" t="str">
        <f t="shared" si="423"/>
        <v/>
      </c>
      <c r="BJ495" s="7" t="str">
        <f t="shared" si="424"/>
        <v/>
      </c>
      <c r="BK495" s="7" t="str">
        <f t="shared" si="396"/>
        <v/>
      </c>
      <c r="BL495" s="7" t="str">
        <f t="shared" si="397"/>
        <v/>
      </c>
      <c r="BM495" s="7" t="str">
        <f t="shared" si="398"/>
        <v/>
      </c>
      <c r="BN495" s="7" t="str">
        <f t="shared" si="399"/>
        <v/>
      </c>
      <c r="BO495" s="7" t="str">
        <f t="shared" si="400"/>
        <v/>
      </c>
      <c r="BP495" s="7" t="str">
        <f t="shared" si="401"/>
        <v/>
      </c>
      <c r="BQ495" s="7" t="str">
        <f t="shared" si="402"/>
        <v/>
      </c>
      <c r="BR495" s="7" t="str">
        <f t="shared" si="403"/>
        <v/>
      </c>
      <c r="BS495" s="7" t="str">
        <f t="shared" si="404"/>
        <v/>
      </c>
      <c r="BT495" s="7" t="str">
        <f t="shared" si="405"/>
        <v/>
      </c>
      <c r="BU495" s="7" t="str">
        <f t="shared" si="406"/>
        <v/>
      </c>
      <c r="BV495" s="7" t="str">
        <f t="shared" si="407"/>
        <v/>
      </c>
      <c r="BW495" s="7" t="str">
        <f t="shared" si="382"/>
        <v/>
      </c>
      <c r="BX495" s="7" t="str">
        <f t="shared" si="408"/>
        <v/>
      </c>
      <c r="BY495" s="7" t="str">
        <f t="shared" si="409"/>
        <v/>
      </c>
      <c r="BZ495" s="7" t="str">
        <f t="shared" si="410"/>
        <v/>
      </c>
      <c r="CA495" s="7" t="str">
        <f t="shared" si="411"/>
        <v/>
      </c>
      <c r="CB495" s="54"/>
      <c r="CC495" s="13"/>
      <c r="CD495" s="13"/>
      <c r="CE495" s="13"/>
      <c r="CF495" s="13"/>
      <c r="CG495" s="13"/>
      <c r="CH495" s="13"/>
      <c r="CI495" s="13"/>
      <c r="CJ495" s="13"/>
      <c r="CL495" s="21"/>
    </row>
    <row r="496" spans="2:90" ht="16.5" thickBot="1" x14ac:dyDescent="0.3">
      <c r="B496" s="114"/>
      <c r="C496" s="114"/>
      <c r="D496" s="115"/>
      <c r="E496" s="117" t="str">
        <f t="shared" si="417"/>
        <v/>
      </c>
      <c r="F496" s="118" t="str">
        <f t="shared" si="412"/>
        <v/>
      </c>
      <c r="G496" s="22"/>
      <c r="H496" s="5" t="str">
        <f t="shared" si="383"/>
        <v/>
      </c>
      <c r="I496" s="6" t="str">
        <f t="shared" si="384"/>
        <v/>
      </c>
      <c r="J496" s="6" t="str">
        <f t="shared" si="385"/>
        <v/>
      </c>
      <c r="K496" s="23"/>
      <c r="L496" s="3" t="str">
        <f t="shared" si="413"/>
        <v/>
      </c>
      <c r="M496" s="2">
        <f>IF(OR(K496="Rota",K496="Desliza"),(IF((MAX(N$36:N495))&gt;F$17,(MAX(N$36:N495)),F$17)),N495)</f>
        <v>0</v>
      </c>
      <c r="N496" s="42"/>
      <c r="O496" s="2" t="str">
        <f t="shared" si="414"/>
        <v/>
      </c>
      <c r="P496" s="3" t="str">
        <f t="shared" si="415"/>
        <v/>
      </c>
      <c r="Q496" s="24"/>
      <c r="R496" s="24"/>
      <c r="S496" s="24"/>
      <c r="T496" s="132" t="str">
        <f t="shared" si="376"/>
        <v/>
      </c>
      <c r="U496" s="25"/>
      <c r="V496" s="25"/>
      <c r="W496" s="24"/>
      <c r="X496" s="26"/>
      <c r="Y496" s="25"/>
      <c r="Z496" s="25"/>
      <c r="AA496" s="3" t="str">
        <f t="shared" si="416"/>
        <v/>
      </c>
      <c r="AB496" s="24"/>
      <c r="AC496" s="26"/>
      <c r="AD496" s="25"/>
      <c r="AE496" s="54"/>
      <c r="AF496" s="54"/>
      <c r="AG496" s="54"/>
      <c r="AH496" s="54"/>
      <c r="AI496" s="54"/>
      <c r="AJ496" s="54"/>
      <c r="AK496" s="25"/>
      <c r="AL496" s="54" t="str">
        <f t="shared" si="377"/>
        <v/>
      </c>
      <c r="AM496" s="200" t="str">
        <f t="shared" si="378"/>
        <v/>
      </c>
      <c r="AN496" s="201" t="str">
        <f t="shared" si="379"/>
        <v/>
      </c>
      <c r="AO496" s="200" t="str">
        <f t="shared" si="386"/>
        <v/>
      </c>
      <c r="AP496" s="200" t="str">
        <f t="shared" si="380"/>
        <v/>
      </c>
      <c r="AQ496" s="200" t="str">
        <f t="shared" si="381"/>
        <v/>
      </c>
      <c r="AR496" s="200" t="str">
        <f t="shared" si="387"/>
        <v/>
      </c>
      <c r="AS496" s="200" t="str">
        <f t="shared" si="388"/>
        <v/>
      </c>
      <c r="AT496" s="200" t="str">
        <f t="shared" si="389"/>
        <v/>
      </c>
      <c r="AU496" s="200" t="str">
        <f t="shared" si="390"/>
        <v/>
      </c>
      <c r="AV496" s="54"/>
      <c r="AW496" s="200" t="str">
        <f t="shared" si="391"/>
        <v/>
      </c>
      <c r="AX496" s="201" t="str">
        <f t="shared" si="392"/>
        <v/>
      </c>
      <c r="AY496" s="7" t="str">
        <f t="shared" si="393"/>
        <v/>
      </c>
      <c r="AZ496" s="7" t="str">
        <f t="shared" si="394"/>
        <v/>
      </c>
      <c r="BA496" s="7" t="str">
        <f t="shared" si="395"/>
        <v/>
      </c>
      <c r="BB496" s="7" t="str">
        <f t="shared" si="418"/>
        <v/>
      </c>
      <c r="BC496" s="7" t="str">
        <f t="shared" si="419"/>
        <v/>
      </c>
      <c r="BD496" s="7" t="str">
        <f t="shared" si="420"/>
        <v/>
      </c>
      <c r="BE496" s="7" t="str">
        <f t="shared" si="421"/>
        <v/>
      </c>
      <c r="BF496" s="7" t="str">
        <f t="shared" si="374"/>
        <v/>
      </c>
      <c r="BG496" s="7" t="str">
        <f t="shared" si="375"/>
        <v/>
      </c>
      <c r="BH496" s="7" t="str">
        <f t="shared" si="422"/>
        <v/>
      </c>
      <c r="BI496" s="7" t="str">
        <f t="shared" si="423"/>
        <v/>
      </c>
      <c r="BJ496" s="7" t="str">
        <f t="shared" si="424"/>
        <v/>
      </c>
      <c r="BK496" s="7" t="str">
        <f t="shared" si="396"/>
        <v/>
      </c>
      <c r="BL496" s="7" t="str">
        <f t="shared" si="397"/>
        <v/>
      </c>
      <c r="BM496" s="7" t="str">
        <f t="shared" si="398"/>
        <v/>
      </c>
      <c r="BN496" s="7" t="str">
        <f t="shared" si="399"/>
        <v/>
      </c>
      <c r="BO496" s="7" t="str">
        <f t="shared" si="400"/>
        <v/>
      </c>
      <c r="BP496" s="7" t="str">
        <f t="shared" si="401"/>
        <v/>
      </c>
      <c r="BQ496" s="7" t="str">
        <f t="shared" si="402"/>
        <v/>
      </c>
      <c r="BR496" s="7" t="str">
        <f t="shared" si="403"/>
        <v/>
      </c>
      <c r="BS496" s="7" t="str">
        <f t="shared" si="404"/>
        <v/>
      </c>
      <c r="BT496" s="7" t="str">
        <f t="shared" si="405"/>
        <v/>
      </c>
      <c r="BU496" s="7" t="str">
        <f t="shared" si="406"/>
        <v/>
      </c>
      <c r="BV496" s="7" t="str">
        <f t="shared" si="407"/>
        <v/>
      </c>
      <c r="BW496" s="7" t="str">
        <f t="shared" si="382"/>
        <v/>
      </c>
      <c r="BX496" s="7" t="str">
        <f t="shared" si="408"/>
        <v/>
      </c>
      <c r="BY496" s="7" t="str">
        <f t="shared" si="409"/>
        <v/>
      </c>
      <c r="BZ496" s="7" t="str">
        <f t="shared" si="410"/>
        <v/>
      </c>
      <c r="CA496" s="7" t="str">
        <f t="shared" si="411"/>
        <v/>
      </c>
      <c r="CB496" s="54"/>
      <c r="CC496" s="13"/>
      <c r="CD496" s="13"/>
      <c r="CE496" s="13"/>
      <c r="CF496" s="13"/>
      <c r="CG496" s="13"/>
      <c r="CH496" s="13"/>
      <c r="CI496" s="13"/>
      <c r="CJ496" s="13"/>
      <c r="CL496" s="21"/>
    </row>
    <row r="497" spans="2:90" ht="16.5" thickBot="1" x14ac:dyDescent="0.3">
      <c r="B497" s="114"/>
      <c r="C497" s="114"/>
      <c r="D497" s="115"/>
      <c r="E497" s="117" t="str">
        <f t="shared" si="417"/>
        <v/>
      </c>
      <c r="F497" s="118" t="str">
        <f t="shared" si="412"/>
        <v/>
      </c>
      <c r="G497" s="22"/>
      <c r="H497" s="5" t="str">
        <f t="shared" si="383"/>
        <v/>
      </c>
      <c r="I497" s="6" t="str">
        <f t="shared" si="384"/>
        <v/>
      </c>
      <c r="J497" s="6" t="str">
        <f t="shared" si="385"/>
        <v/>
      </c>
      <c r="K497" s="23"/>
      <c r="L497" s="3" t="str">
        <f t="shared" si="413"/>
        <v/>
      </c>
      <c r="M497" s="2">
        <f>IF(OR(K497="Rota",K497="Desliza"),(IF((MAX(N$36:N496))&gt;F$17,(MAX(N$36:N496)),F$17)),N496)</f>
        <v>0</v>
      </c>
      <c r="N497" s="42"/>
      <c r="O497" s="2" t="str">
        <f t="shared" si="414"/>
        <v/>
      </c>
      <c r="P497" s="3" t="str">
        <f t="shared" si="415"/>
        <v/>
      </c>
      <c r="Q497" s="24"/>
      <c r="R497" s="24"/>
      <c r="S497" s="24"/>
      <c r="T497" s="132" t="str">
        <f t="shared" si="376"/>
        <v/>
      </c>
      <c r="U497" s="25"/>
      <c r="V497" s="25"/>
      <c r="W497" s="24"/>
      <c r="X497" s="26"/>
      <c r="Y497" s="25"/>
      <c r="Z497" s="25"/>
      <c r="AA497" s="3" t="str">
        <f t="shared" si="416"/>
        <v/>
      </c>
      <c r="AB497" s="24"/>
      <c r="AC497" s="26"/>
      <c r="AD497" s="25"/>
      <c r="AE497" s="54"/>
      <c r="AF497" s="54"/>
      <c r="AG497" s="54"/>
      <c r="AH497" s="54"/>
      <c r="AI497" s="54"/>
      <c r="AJ497" s="54"/>
      <c r="AK497" s="25"/>
      <c r="AL497" s="54" t="str">
        <f t="shared" si="377"/>
        <v/>
      </c>
      <c r="AM497" s="200" t="str">
        <f t="shared" si="378"/>
        <v/>
      </c>
      <c r="AN497" s="201" t="str">
        <f t="shared" si="379"/>
        <v/>
      </c>
      <c r="AO497" s="200" t="str">
        <f t="shared" si="386"/>
        <v/>
      </c>
      <c r="AP497" s="200" t="str">
        <f t="shared" si="380"/>
        <v/>
      </c>
      <c r="AQ497" s="200" t="str">
        <f t="shared" si="381"/>
        <v/>
      </c>
      <c r="AR497" s="200" t="str">
        <f t="shared" si="387"/>
        <v/>
      </c>
      <c r="AS497" s="200" t="str">
        <f t="shared" si="388"/>
        <v/>
      </c>
      <c r="AT497" s="200" t="str">
        <f t="shared" si="389"/>
        <v/>
      </c>
      <c r="AU497" s="200" t="str">
        <f t="shared" si="390"/>
        <v/>
      </c>
      <c r="AV497" s="54"/>
      <c r="AW497" s="200" t="str">
        <f t="shared" si="391"/>
        <v/>
      </c>
      <c r="AX497" s="201" t="str">
        <f t="shared" si="392"/>
        <v/>
      </c>
      <c r="AY497" s="7" t="str">
        <f t="shared" si="393"/>
        <v/>
      </c>
      <c r="AZ497" s="7" t="str">
        <f t="shared" si="394"/>
        <v/>
      </c>
      <c r="BA497" s="7" t="str">
        <f t="shared" si="395"/>
        <v/>
      </c>
      <c r="BB497" s="7" t="str">
        <f t="shared" si="418"/>
        <v/>
      </c>
      <c r="BC497" s="7" t="str">
        <f t="shared" si="419"/>
        <v/>
      </c>
      <c r="BD497" s="7" t="str">
        <f t="shared" si="420"/>
        <v/>
      </c>
      <c r="BE497" s="7" t="str">
        <f t="shared" si="421"/>
        <v/>
      </c>
      <c r="BF497" s="7" t="str">
        <f t="shared" si="374"/>
        <v/>
      </c>
      <c r="BG497" s="7" t="str">
        <f t="shared" si="375"/>
        <v/>
      </c>
      <c r="BH497" s="7" t="str">
        <f t="shared" si="422"/>
        <v/>
      </c>
      <c r="BI497" s="7" t="str">
        <f t="shared" si="423"/>
        <v/>
      </c>
      <c r="BJ497" s="7" t="str">
        <f t="shared" si="424"/>
        <v/>
      </c>
      <c r="BK497" s="7" t="str">
        <f t="shared" si="396"/>
        <v/>
      </c>
      <c r="BL497" s="7" t="str">
        <f t="shared" si="397"/>
        <v/>
      </c>
      <c r="BM497" s="7" t="str">
        <f t="shared" si="398"/>
        <v/>
      </c>
      <c r="BN497" s="7" t="str">
        <f t="shared" si="399"/>
        <v/>
      </c>
      <c r="BO497" s="7" t="str">
        <f t="shared" si="400"/>
        <v/>
      </c>
      <c r="BP497" s="7" t="str">
        <f t="shared" si="401"/>
        <v/>
      </c>
      <c r="BQ497" s="7" t="str">
        <f t="shared" si="402"/>
        <v/>
      </c>
      <c r="BR497" s="7" t="str">
        <f t="shared" si="403"/>
        <v/>
      </c>
      <c r="BS497" s="7" t="str">
        <f t="shared" si="404"/>
        <v/>
      </c>
      <c r="BT497" s="7" t="str">
        <f t="shared" si="405"/>
        <v/>
      </c>
      <c r="BU497" s="7" t="str">
        <f t="shared" si="406"/>
        <v/>
      </c>
      <c r="BV497" s="7" t="str">
        <f t="shared" si="407"/>
        <v/>
      </c>
      <c r="BW497" s="7" t="str">
        <f t="shared" si="382"/>
        <v/>
      </c>
      <c r="BX497" s="7" t="str">
        <f t="shared" si="408"/>
        <v/>
      </c>
      <c r="BY497" s="7" t="str">
        <f t="shared" si="409"/>
        <v/>
      </c>
      <c r="BZ497" s="7" t="str">
        <f t="shared" si="410"/>
        <v/>
      </c>
      <c r="CA497" s="7" t="str">
        <f t="shared" si="411"/>
        <v/>
      </c>
      <c r="CB497" s="54"/>
      <c r="CC497" s="13"/>
      <c r="CD497" s="13"/>
      <c r="CE497" s="13"/>
      <c r="CF497" s="13"/>
      <c r="CG497" s="13"/>
      <c r="CH497" s="13"/>
      <c r="CI497" s="13"/>
      <c r="CJ497" s="13"/>
      <c r="CL497" s="21"/>
    </row>
    <row r="498" spans="2:90" ht="16.5" thickBot="1" x14ac:dyDescent="0.3">
      <c r="B498" s="114"/>
      <c r="C498" s="114"/>
      <c r="D498" s="115"/>
      <c r="E498" s="117" t="str">
        <f t="shared" si="417"/>
        <v/>
      </c>
      <c r="F498" s="118" t="str">
        <f t="shared" si="412"/>
        <v/>
      </c>
      <c r="G498" s="22"/>
      <c r="H498" s="5" t="str">
        <f t="shared" si="383"/>
        <v/>
      </c>
      <c r="I498" s="6" t="str">
        <f t="shared" si="384"/>
        <v/>
      </c>
      <c r="J498" s="6" t="str">
        <f t="shared" si="385"/>
        <v/>
      </c>
      <c r="K498" s="23"/>
      <c r="L498" s="3" t="str">
        <f t="shared" si="413"/>
        <v/>
      </c>
      <c r="M498" s="2">
        <f>IF(OR(K498="Rota",K498="Desliza"),(IF((MAX(N$36:N497))&gt;F$17,(MAX(N$36:N497)),F$17)),N497)</f>
        <v>0</v>
      </c>
      <c r="N498" s="42"/>
      <c r="O498" s="2" t="str">
        <f t="shared" si="414"/>
        <v/>
      </c>
      <c r="P498" s="3" t="str">
        <f t="shared" si="415"/>
        <v/>
      </c>
      <c r="Q498" s="24"/>
      <c r="R498" s="24"/>
      <c r="S498" s="24"/>
      <c r="T498" s="132" t="str">
        <f t="shared" si="376"/>
        <v/>
      </c>
      <c r="U498" s="25"/>
      <c r="V498" s="25"/>
      <c r="W498" s="24"/>
      <c r="X498" s="26"/>
      <c r="Y498" s="25"/>
      <c r="Z498" s="25"/>
      <c r="AA498" s="3" t="str">
        <f t="shared" si="416"/>
        <v/>
      </c>
      <c r="AB498" s="24"/>
      <c r="AC498" s="26"/>
      <c r="AD498" s="25"/>
      <c r="AE498" s="54"/>
      <c r="AF498" s="54"/>
      <c r="AG498" s="54"/>
      <c r="AH498" s="54"/>
      <c r="AI498" s="54"/>
      <c r="AJ498" s="54"/>
      <c r="AK498" s="25"/>
      <c r="AL498" s="54" t="str">
        <f t="shared" si="377"/>
        <v/>
      </c>
      <c r="AM498" s="200" t="str">
        <f t="shared" si="378"/>
        <v/>
      </c>
      <c r="AN498" s="201" t="str">
        <f t="shared" si="379"/>
        <v/>
      </c>
      <c r="AO498" s="200" t="str">
        <f t="shared" si="386"/>
        <v/>
      </c>
      <c r="AP498" s="200" t="str">
        <f t="shared" si="380"/>
        <v/>
      </c>
      <c r="AQ498" s="200" t="str">
        <f t="shared" si="381"/>
        <v/>
      </c>
      <c r="AR498" s="200" t="str">
        <f t="shared" si="387"/>
        <v/>
      </c>
      <c r="AS498" s="200" t="str">
        <f t="shared" si="388"/>
        <v/>
      </c>
      <c r="AT498" s="200" t="str">
        <f t="shared" si="389"/>
        <v/>
      </c>
      <c r="AU498" s="200" t="str">
        <f t="shared" si="390"/>
        <v/>
      </c>
      <c r="AV498" s="54"/>
      <c r="AW498" s="200" t="str">
        <f t="shared" si="391"/>
        <v/>
      </c>
      <c r="AX498" s="201" t="str">
        <f t="shared" si="392"/>
        <v/>
      </c>
      <c r="AY498" s="7" t="str">
        <f t="shared" si="393"/>
        <v/>
      </c>
      <c r="AZ498" s="7" t="str">
        <f t="shared" si="394"/>
        <v/>
      </c>
      <c r="BA498" s="7" t="str">
        <f t="shared" si="395"/>
        <v/>
      </c>
      <c r="BB498" s="7" t="str">
        <f t="shared" si="418"/>
        <v/>
      </c>
      <c r="BC498" s="7" t="str">
        <f t="shared" si="419"/>
        <v/>
      </c>
      <c r="BD498" s="7" t="str">
        <f t="shared" si="420"/>
        <v/>
      </c>
      <c r="BE498" s="7" t="str">
        <f t="shared" si="421"/>
        <v/>
      </c>
      <c r="BF498" s="7" t="str">
        <f t="shared" si="374"/>
        <v/>
      </c>
      <c r="BG498" s="7" t="str">
        <f t="shared" si="375"/>
        <v/>
      </c>
      <c r="BH498" s="7" t="str">
        <f t="shared" si="422"/>
        <v/>
      </c>
      <c r="BI498" s="7" t="str">
        <f t="shared" si="423"/>
        <v/>
      </c>
      <c r="BJ498" s="7" t="str">
        <f t="shared" si="424"/>
        <v/>
      </c>
      <c r="BK498" s="7" t="str">
        <f t="shared" si="396"/>
        <v/>
      </c>
      <c r="BL498" s="7" t="str">
        <f t="shared" si="397"/>
        <v/>
      </c>
      <c r="BM498" s="7" t="str">
        <f t="shared" si="398"/>
        <v/>
      </c>
      <c r="BN498" s="7" t="str">
        <f t="shared" si="399"/>
        <v/>
      </c>
      <c r="BO498" s="7" t="str">
        <f t="shared" si="400"/>
        <v/>
      </c>
      <c r="BP498" s="7" t="str">
        <f t="shared" si="401"/>
        <v/>
      </c>
      <c r="BQ498" s="7" t="str">
        <f t="shared" si="402"/>
        <v/>
      </c>
      <c r="BR498" s="7" t="str">
        <f t="shared" si="403"/>
        <v/>
      </c>
      <c r="BS498" s="7" t="str">
        <f t="shared" si="404"/>
        <v/>
      </c>
      <c r="BT498" s="7" t="str">
        <f t="shared" si="405"/>
        <v/>
      </c>
      <c r="BU498" s="7" t="str">
        <f t="shared" si="406"/>
        <v/>
      </c>
      <c r="BV498" s="7" t="str">
        <f t="shared" si="407"/>
        <v/>
      </c>
      <c r="BW498" s="7" t="str">
        <f t="shared" si="382"/>
        <v/>
      </c>
      <c r="BX498" s="7" t="str">
        <f t="shared" si="408"/>
        <v/>
      </c>
      <c r="BY498" s="7" t="str">
        <f t="shared" si="409"/>
        <v/>
      </c>
      <c r="BZ498" s="7" t="str">
        <f t="shared" si="410"/>
        <v/>
      </c>
      <c r="CA498" s="7" t="str">
        <f t="shared" si="411"/>
        <v/>
      </c>
      <c r="CB498" s="54"/>
      <c r="CC498" s="13"/>
      <c r="CD498" s="13"/>
      <c r="CE498" s="13"/>
      <c r="CF498" s="13"/>
      <c r="CG498" s="13"/>
      <c r="CH498" s="13"/>
      <c r="CI498" s="13"/>
      <c r="CJ498" s="13"/>
      <c r="CL498" s="21"/>
    </row>
    <row r="499" spans="2:90" ht="16.5" thickBot="1" x14ac:dyDescent="0.3">
      <c r="B499" s="114"/>
      <c r="C499" s="114"/>
      <c r="D499" s="115"/>
      <c r="E499" s="117" t="str">
        <f t="shared" si="417"/>
        <v/>
      </c>
      <c r="F499" s="118" t="str">
        <f t="shared" si="412"/>
        <v/>
      </c>
      <c r="G499" s="22"/>
      <c r="H499" s="5" t="str">
        <f t="shared" si="383"/>
        <v/>
      </c>
      <c r="I499" s="6" t="str">
        <f t="shared" si="384"/>
        <v/>
      </c>
      <c r="J499" s="6" t="str">
        <f t="shared" si="385"/>
        <v/>
      </c>
      <c r="K499" s="23"/>
      <c r="L499" s="3" t="str">
        <f t="shared" si="413"/>
        <v/>
      </c>
      <c r="M499" s="2">
        <f>IF(OR(K499="Rota",K499="Desliza"),(IF((MAX(N$36:N498))&gt;F$17,(MAX(N$36:N498)),F$17)),N498)</f>
        <v>0</v>
      </c>
      <c r="N499" s="42"/>
      <c r="O499" s="2" t="str">
        <f t="shared" si="414"/>
        <v/>
      </c>
      <c r="P499" s="3" t="str">
        <f t="shared" si="415"/>
        <v/>
      </c>
      <c r="Q499" s="24"/>
      <c r="R499" s="24"/>
      <c r="S499" s="24"/>
      <c r="T499" s="132" t="str">
        <f t="shared" si="376"/>
        <v/>
      </c>
      <c r="U499" s="25"/>
      <c r="V499" s="25"/>
      <c r="W499" s="24"/>
      <c r="X499" s="26"/>
      <c r="Y499" s="25"/>
      <c r="Z499" s="25"/>
      <c r="AA499" s="3" t="str">
        <f t="shared" si="416"/>
        <v/>
      </c>
      <c r="AB499" s="24"/>
      <c r="AC499" s="26"/>
      <c r="AD499" s="25"/>
      <c r="AE499" s="54"/>
      <c r="AF499" s="54"/>
      <c r="AG499" s="54"/>
      <c r="AH499" s="54"/>
      <c r="AI499" s="54"/>
      <c r="AJ499" s="54"/>
      <c r="AK499" s="25"/>
      <c r="AL499" s="54" t="str">
        <f t="shared" si="377"/>
        <v/>
      </c>
      <c r="AM499" s="200" t="str">
        <f t="shared" si="378"/>
        <v/>
      </c>
      <c r="AN499" s="201" t="str">
        <f t="shared" si="379"/>
        <v/>
      </c>
      <c r="AO499" s="200" t="str">
        <f t="shared" si="386"/>
        <v/>
      </c>
      <c r="AP499" s="200" t="str">
        <f t="shared" si="380"/>
        <v/>
      </c>
      <c r="AQ499" s="200" t="str">
        <f t="shared" si="381"/>
        <v/>
      </c>
      <c r="AR499" s="200" t="str">
        <f t="shared" si="387"/>
        <v/>
      </c>
      <c r="AS499" s="200" t="str">
        <f t="shared" si="388"/>
        <v/>
      </c>
      <c r="AT499" s="200" t="str">
        <f t="shared" si="389"/>
        <v/>
      </c>
      <c r="AU499" s="200" t="str">
        <f t="shared" si="390"/>
        <v/>
      </c>
      <c r="AV499" s="54"/>
      <c r="AW499" s="200" t="str">
        <f t="shared" si="391"/>
        <v/>
      </c>
      <c r="AX499" s="201" t="str">
        <f t="shared" si="392"/>
        <v/>
      </c>
      <c r="AY499" s="7" t="str">
        <f t="shared" si="393"/>
        <v/>
      </c>
      <c r="AZ499" s="7" t="str">
        <f t="shared" si="394"/>
        <v/>
      </c>
      <c r="BA499" s="7" t="str">
        <f t="shared" si="395"/>
        <v/>
      </c>
      <c r="BB499" s="7" t="str">
        <f t="shared" si="418"/>
        <v/>
      </c>
      <c r="BC499" s="7" t="str">
        <f t="shared" si="419"/>
        <v/>
      </c>
      <c r="BD499" s="7" t="str">
        <f t="shared" si="420"/>
        <v/>
      </c>
      <c r="BE499" s="7" t="str">
        <f t="shared" si="421"/>
        <v/>
      </c>
      <c r="BF499" s="7" t="str">
        <f t="shared" si="374"/>
        <v/>
      </c>
      <c r="BG499" s="7" t="str">
        <f t="shared" si="375"/>
        <v/>
      </c>
      <c r="BH499" s="7" t="str">
        <f t="shared" si="422"/>
        <v/>
      </c>
      <c r="BI499" s="7" t="str">
        <f t="shared" si="423"/>
        <v/>
      </c>
      <c r="BJ499" s="7" t="str">
        <f t="shared" si="424"/>
        <v/>
      </c>
      <c r="BK499" s="7" t="str">
        <f t="shared" si="396"/>
        <v/>
      </c>
      <c r="BL499" s="7" t="str">
        <f t="shared" si="397"/>
        <v/>
      </c>
      <c r="BM499" s="7" t="str">
        <f t="shared" si="398"/>
        <v/>
      </c>
      <c r="BN499" s="7" t="str">
        <f t="shared" si="399"/>
        <v/>
      </c>
      <c r="BO499" s="7" t="str">
        <f t="shared" si="400"/>
        <v/>
      </c>
      <c r="BP499" s="7" t="str">
        <f t="shared" si="401"/>
        <v/>
      </c>
      <c r="BQ499" s="7" t="str">
        <f t="shared" si="402"/>
        <v/>
      </c>
      <c r="BR499" s="7" t="str">
        <f t="shared" si="403"/>
        <v/>
      </c>
      <c r="BS499" s="7" t="str">
        <f t="shared" si="404"/>
        <v/>
      </c>
      <c r="BT499" s="7" t="str">
        <f t="shared" si="405"/>
        <v/>
      </c>
      <c r="BU499" s="7" t="str">
        <f t="shared" si="406"/>
        <v/>
      </c>
      <c r="BV499" s="7" t="str">
        <f t="shared" si="407"/>
        <v/>
      </c>
      <c r="BW499" s="7" t="str">
        <f t="shared" si="382"/>
        <v/>
      </c>
      <c r="BX499" s="7" t="str">
        <f t="shared" si="408"/>
        <v/>
      </c>
      <c r="BY499" s="7" t="str">
        <f t="shared" si="409"/>
        <v/>
      </c>
      <c r="BZ499" s="7" t="str">
        <f t="shared" si="410"/>
        <v/>
      </c>
      <c r="CA499" s="7" t="str">
        <f t="shared" si="411"/>
        <v/>
      </c>
      <c r="CB499" s="54"/>
      <c r="CC499" s="13"/>
      <c r="CD499" s="13"/>
      <c r="CE499" s="13"/>
      <c r="CF499" s="13"/>
      <c r="CG499" s="13"/>
      <c r="CH499" s="13"/>
      <c r="CI499" s="13"/>
      <c r="CJ499" s="13"/>
      <c r="CL499" s="21"/>
    </row>
    <row r="500" spans="2:90" ht="16.5" thickBot="1" x14ac:dyDescent="0.3">
      <c r="B500" s="114"/>
      <c r="C500" s="114"/>
      <c r="D500" s="115"/>
      <c r="E500" s="117" t="str">
        <f t="shared" si="417"/>
        <v/>
      </c>
      <c r="F500" s="118" t="str">
        <f t="shared" si="412"/>
        <v/>
      </c>
      <c r="G500" s="22"/>
      <c r="H500" s="5" t="str">
        <f t="shared" si="383"/>
        <v/>
      </c>
      <c r="I500" s="6" t="str">
        <f t="shared" si="384"/>
        <v/>
      </c>
      <c r="J500" s="6" t="str">
        <f t="shared" si="385"/>
        <v/>
      </c>
      <c r="K500" s="23"/>
      <c r="L500" s="3" t="str">
        <f t="shared" si="413"/>
        <v/>
      </c>
      <c r="M500" s="2">
        <f>IF(OR(K500="Rota",K500="Desliza"),(IF((MAX(N$36:N499))&gt;F$17,(MAX(N$36:N499)),F$17)),N499)</f>
        <v>0</v>
      </c>
      <c r="N500" s="42"/>
      <c r="O500" s="2" t="str">
        <f t="shared" si="414"/>
        <v/>
      </c>
      <c r="P500" s="3" t="str">
        <f t="shared" si="415"/>
        <v/>
      </c>
      <c r="Q500" s="24"/>
      <c r="R500" s="24"/>
      <c r="S500" s="24"/>
      <c r="T500" s="132" t="str">
        <f t="shared" si="376"/>
        <v/>
      </c>
      <c r="U500" s="25"/>
      <c r="V500" s="25"/>
      <c r="W500" s="24"/>
      <c r="X500" s="26"/>
      <c r="Y500" s="25"/>
      <c r="Z500" s="25"/>
      <c r="AA500" s="3" t="str">
        <f t="shared" si="416"/>
        <v/>
      </c>
      <c r="AB500" s="24"/>
      <c r="AC500" s="26"/>
      <c r="AD500" s="25"/>
      <c r="AE500" s="54"/>
      <c r="AF500" s="54"/>
      <c r="AG500" s="54"/>
      <c r="AH500" s="54"/>
      <c r="AI500" s="54"/>
      <c r="AJ500" s="54"/>
      <c r="AK500" s="25"/>
      <c r="AL500" s="54" t="str">
        <f t="shared" si="377"/>
        <v/>
      </c>
      <c r="AM500" s="200" t="str">
        <f t="shared" si="378"/>
        <v/>
      </c>
      <c r="AN500" s="201" t="str">
        <f t="shared" si="379"/>
        <v/>
      </c>
      <c r="AO500" s="200" t="str">
        <f t="shared" si="386"/>
        <v/>
      </c>
      <c r="AP500" s="200" t="str">
        <f t="shared" si="380"/>
        <v/>
      </c>
      <c r="AQ500" s="200" t="str">
        <f t="shared" si="381"/>
        <v/>
      </c>
      <c r="AR500" s="200" t="str">
        <f t="shared" si="387"/>
        <v/>
      </c>
      <c r="AS500" s="200" t="str">
        <f t="shared" si="388"/>
        <v/>
      </c>
      <c r="AT500" s="200" t="str">
        <f t="shared" si="389"/>
        <v/>
      </c>
      <c r="AU500" s="200" t="str">
        <f t="shared" si="390"/>
        <v/>
      </c>
      <c r="AV500" s="54"/>
      <c r="AW500" s="200" t="str">
        <f t="shared" si="391"/>
        <v/>
      </c>
      <c r="AX500" s="201" t="str">
        <f t="shared" si="392"/>
        <v/>
      </c>
      <c r="AY500" s="7" t="str">
        <f t="shared" si="393"/>
        <v/>
      </c>
      <c r="AZ500" s="7" t="str">
        <f t="shared" si="394"/>
        <v/>
      </c>
      <c r="BA500" s="7" t="str">
        <f t="shared" si="395"/>
        <v/>
      </c>
      <c r="BB500" s="7" t="str">
        <f t="shared" si="418"/>
        <v/>
      </c>
      <c r="BC500" s="7" t="str">
        <f t="shared" si="419"/>
        <v/>
      </c>
      <c r="BD500" s="7" t="str">
        <f t="shared" si="420"/>
        <v/>
      </c>
      <c r="BE500" s="7" t="str">
        <f t="shared" si="421"/>
        <v/>
      </c>
      <c r="BF500" s="7" t="str">
        <f t="shared" si="374"/>
        <v/>
      </c>
      <c r="BG500" s="7" t="str">
        <f t="shared" si="375"/>
        <v/>
      </c>
      <c r="BH500" s="7" t="str">
        <f t="shared" si="422"/>
        <v/>
      </c>
      <c r="BI500" s="7" t="str">
        <f t="shared" si="423"/>
        <v/>
      </c>
      <c r="BJ500" s="7" t="str">
        <f t="shared" si="424"/>
        <v/>
      </c>
      <c r="BK500" s="7" t="str">
        <f t="shared" si="396"/>
        <v/>
      </c>
      <c r="BL500" s="7" t="str">
        <f t="shared" si="397"/>
        <v/>
      </c>
      <c r="BM500" s="7" t="str">
        <f t="shared" si="398"/>
        <v/>
      </c>
      <c r="BN500" s="7" t="str">
        <f t="shared" si="399"/>
        <v/>
      </c>
      <c r="BO500" s="7" t="str">
        <f t="shared" si="400"/>
        <v/>
      </c>
      <c r="BP500" s="7" t="str">
        <f t="shared" si="401"/>
        <v/>
      </c>
      <c r="BQ500" s="7" t="str">
        <f t="shared" si="402"/>
        <v/>
      </c>
      <c r="BR500" s="7" t="str">
        <f t="shared" si="403"/>
        <v/>
      </c>
      <c r="BS500" s="7" t="str">
        <f t="shared" si="404"/>
        <v/>
      </c>
      <c r="BT500" s="7" t="str">
        <f t="shared" si="405"/>
        <v/>
      </c>
      <c r="BU500" s="7" t="str">
        <f t="shared" si="406"/>
        <v/>
      </c>
      <c r="BV500" s="7" t="str">
        <f t="shared" si="407"/>
        <v/>
      </c>
      <c r="BW500" s="7" t="str">
        <f t="shared" si="382"/>
        <v/>
      </c>
      <c r="BX500" s="7" t="str">
        <f t="shared" si="408"/>
        <v/>
      </c>
      <c r="BY500" s="7" t="str">
        <f t="shared" si="409"/>
        <v/>
      </c>
      <c r="BZ500" s="7" t="str">
        <f t="shared" si="410"/>
        <v/>
      </c>
      <c r="CA500" s="7" t="str">
        <f t="shared" si="411"/>
        <v/>
      </c>
      <c r="CB500" s="54"/>
      <c r="CC500" s="13"/>
      <c r="CD500" s="13"/>
      <c r="CE500" s="13"/>
      <c r="CF500" s="13"/>
      <c r="CG500" s="13"/>
      <c r="CH500" s="13"/>
      <c r="CI500" s="13"/>
      <c r="CJ500" s="13"/>
      <c r="CL500" s="21"/>
    </row>
    <row r="501" spans="2:90" ht="16.5" thickBot="1" x14ac:dyDescent="0.3">
      <c r="B501" s="114"/>
      <c r="C501" s="114"/>
      <c r="D501" s="115"/>
      <c r="E501" s="117" t="str">
        <f t="shared" si="417"/>
        <v/>
      </c>
      <c r="F501" s="118" t="str">
        <f t="shared" si="412"/>
        <v/>
      </c>
      <c r="G501" s="22"/>
      <c r="H501" s="5" t="str">
        <f t="shared" si="383"/>
        <v/>
      </c>
      <c r="I501" s="6" t="str">
        <f t="shared" si="384"/>
        <v/>
      </c>
      <c r="J501" s="6" t="str">
        <f t="shared" si="385"/>
        <v/>
      </c>
      <c r="K501" s="23"/>
      <c r="L501" s="3" t="str">
        <f t="shared" si="413"/>
        <v/>
      </c>
      <c r="M501" s="2">
        <f>IF(OR(K501="Rota",K501="Desliza"),(IF((MAX(N$36:N500))&gt;F$17,(MAX(N$36:N500)),F$17)),N500)</f>
        <v>0</v>
      </c>
      <c r="N501" s="42"/>
      <c r="O501" s="2" t="str">
        <f t="shared" si="414"/>
        <v/>
      </c>
      <c r="P501" s="3" t="str">
        <f t="shared" si="415"/>
        <v/>
      </c>
      <c r="Q501" s="24"/>
      <c r="R501" s="24"/>
      <c r="S501" s="24"/>
      <c r="T501" s="132" t="str">
        <f t="shared" si="376"/>
        <v/>
      </c>
      <c r="U501" s="25"/>
      <c r="V501" s="25"/>
      <c r="W501" s="24"/>
      <c r="X501" s="26"/>
      <c r="Y501" s="25"/>
      <c r="Z501" s="25"/>
      <c r="AA501" s="3" t="str">
        <f t="shared" si="416"/>
        <v/>
      </c>
      <c r="AB501" s="24"/>
      <c r="AC501" s="26"/>
      <c r="AD501" s="25"/>
      <c r="AE501" s="54"/>
      <c r="AF501" s="54"/>
      <c r="AG501" s="54"/>
      <c r="AH501" s="54"/>
      <c r="AI501" s="54"/>
      <c r="AJ501" s="54"/>
      <c r="AK501" s="25"/>
      <c r="AL501" s="54" t="str">
        <f t="shared" si="377"/>
        <v/>
      </c>
      <c r="AM501" s="200" t="str">
        <f t="shared" si="378"/>
        <v/>
      </c>
      <c r="AN501" s="201" t="str">
        <f t="shared" si="379"/>
        <v/>
      </c>
      <c r="AO501" s="200" t="str">
        <f t="shared" si="386"/>
        <v/>
      </c>
      <c r="AP501" s="200" t="str">
        <f t="shared" si="380"/>
        <v/>
      </c>
      <c r="AQ501" s="200" t="str">
        <f t="shared" si="381"/>
        <v/>
      </c>
      <c r="AR501" s="200" t="str">
        <f t="shared" si="387"/>
        <v/>
      </c>
      <c r="AS501" s="200" t="str">
        <f t="shared" si="388"/>
        <v/>
      </c>
      <c r="AT501" s="200" t="str">
        <f t="shared" si="389"/>
        <v/>
      </c>
      <c r="AU501" s="200" t="str">
        <f t="shared" si="390"/>
        <v/>
      </c>
      <c r="AV501" s="54"/>
      <c r="AW501" s="200" t="str">
        <f t="shared" si="391"/>
        <v/>
      </c>
      <c r="AX501" s="201" t="str">
        <f t="shared" si="392"/>
        <v/>
      </c>
      <c r="AY501" s="7" t="str">
        <f t="shared" si="393"/>
        <v/>
      </c>
      <c r="AZ501" s="7" t="str">
        <f t="shared" si="394"/>
        <v/>
      </c>
      <c r="BA501" s="7" t="str">
        <f t="shared" si="395"/>
        <v/>
      </c>
      <c r="BB501" s="7" t="str">
        <f t="shared" si="418"/>
        <v/>
      </c>
      <c r="BC501" s="7" t="str">
        <f t="shared" si="419"/>
        <v/>
      </c>
      <c r="BD501" s="7" t="str">
        <f t="shared" si="420"/>
        <v/>
      </c>
      <c r="BE501" s="7" t="str">
        <f t="shared" si="421"/>
        <v/>
      </c>
      <c r="BF501" s="7" t="str">
        <f t="shared" si="374"/>
        <v/>
      </c>
      <c r="BG501" s="7" t="str">
        <f t="shared" si="375"/>
        <v/>
      </c>
      <c r="BH501" s="7" t="str">
        <f t="shared" si="422"/>
        <v/>
      </c>
      <c r="BI501" s="7" t="str">
        <f t="shared" si="423"/>
        <v/>
      </c>
      <c r="BJ501" s="7" t="str">
        <f t="shared" si="424"/>
        <v/>
      </c>
      <c r="BK501" s="7" t="str">
        <f t="shared" si="396"/>
        <v/>
      </c>
      <c r="BL501" s="7" t="str">
        <f t="shared" si="397"/>
        <v/>
      </c>
      <c r="BM501" s="7" t="str">
        <f t="shared" si="398"/>
        <v/>
      </c>
      <c r="BN501" s="7" t="str">
        <f t="shared" si="399"/>
        <v/>
      </c>
      <c r="BO501" s="7" t="str">
        <f t="shared" si="400"/>
        <v/>
      </c>
      <c r="BP501" s="7" t="str">
        <f t="shared" si="401"/>
        <v/>
      </c>
      <c r="BQ501" s="7" t="str">
        <f t="shared" si="402"/>
        <v/>
      </c>
      <c r="BR501" s="7" t="str">
        <f t="shared" si="403"/>
        <v/>
      </c>
      <c r="BS501" s="7" t="str">
        <f t="shared" si="404"/>
        <v/>
      </c>
      <c r="BT501" s="7" t="str">
        <f t="shared" si="405"/>
        <v/>
      </c>
      <c r="BU501" s="7" t="str">
        <f t="shared" si="406"/>
        <v/>
      </c>
      <c r="BV501" s="7" t="str">
        <f t="shared" si="407"/>
        <v/>
      </c>
      <c r="BW501" s="7" t="str">
        <f t="shared" si="382"/>
        <v/>
      </c>
      <c r="BX501" s="7" t="str">
        <f t="shared" si="408"/>
        <v/>
      </c>
      <c r="BY501" s="7" t="str">
        <f t="shared" si="409"/>
        <v/>
      </c>
      <c r="BZ501" s="7" t="str">
        <f t="shared" si="410"/>
        <v/>
      </c>
      <c r="CA501" s="7" t="str">
        <f t="shared" si="411"/>
        <v/>
      </c>
      <c r="CB501" s="54"/>
      <c r="CC501" s="13"/>
      <c r="CD501" s="13"/>
      <c r="CE501" s="13"/>
      <c r="CF501" s="13"/>
      <c r="CG501" s="13"/>
      <c r="CH501" s="13"/>
      <c r="CI501" s="13"/>
      <c r="CJ501" s="13"/>
      <c r="CL501" s="21"/>
    </row>
    <row r="502" spans="2:90" ht="16.5" thickBot="1" x14ac:dyDescent="0.3">
      <c r="B502" s="114"/>
      <c r="C502" s="114"/>
      <c r="D502" s="115"/>
      <c r="E502" s="117" t="str">
        <f t="shared" si="417"/>
        <v/>
      </c>
      <c r="F502" s="118" t="str">
        <f t="shared" si="412"/>
        <v/>
      </c>
      <c r="G502" s="22"/>
      <c r="H502" s="5" t="str">
        <f t="shared" si="383"/>
        <v/>
      </c>
      <c r="I502" s="6" t="str">
        <f t="shared" si="384"/>
        <v/>
      </c>
      <c r="J502" s="6" t="str">
        <f t="shared" si="385"/>
        <v/>
      </c>
      <c r="K502" s="23"/>
      <c r="L502" s="3" t="str">
        <f t="shared" si="413"/>
        <v/>
      </c>
      <c r="M502" s="2">
        <f>IF(OR(K502="Rota",K502="Desliza"),(IF((MAX(N$36:N501))&gt;F$17,(MAX(N$36:N501)),F$17)),N501)</f>
        <v>0</v>
      </c>
      <c r="N502" s="42"/>
      <c r="O502" s="2" t="str">
        <f t="shared" si="414"/>
        <v/>
      </c>
      <c r="P502" s="3" t="str">
        <f t="shared" si="415"/>
        <v/>
      </c>
      <c r="Q502" s="24"/>
      <c r="R502" s="24"/>
      <c r="S502" s="24"/>
      <c r="T502" s="132" t="str">
        <f t="shared" si="376"/>
        <v/>
      </c>
      <c r="U502" s="25"/>
      <c r="V502" s="25"/>
      <c r="W502" s="24"/>
      <c r="X502" s="26"/>
      <c r="Y502" s="25"/>
      <c r="Z502" s="25"/>
      <c r="AA502" s="3" t="str">
        <f t="shared" si="416"/>
        <v/>
      </c>
      <c r="AB502" s="24"/>
      <c r="AC502" s="26"/>
      <c r="AD502" s="25"/>
      <c r="AE502" s="54"/>
      <c r="AF502" s="54"/>
      <c r="AG502" s="54"/>
      <c r="AH502" s="54"/>
      <c r="AI502" s="54"/>
      <c r="AJ502" s="54"/>
      <c r="AK502" s="25"/>
      <c r="AL502" s="54" t="str">
        <f t="shared" si="377"/>
        <v/>
      </c>
      <c r="AM502" s="200" t="str">
        <f t="shared" si="378"/>
        <v/>
      </c>
      <c r="AN502" s="201" t="str">
        <f t="shared" si="379"/>
        <v/>
      </c>
      <c r="AO502" s="200" t="str">
        <f t="shared" si="386"/>
        <v/>
      </c>
      <c r="AP502" s="200" t="str">
        <f t="shared" si="380"/>
        <v/>
      </c>
      <c r="AQ502" s="200" t="str">
        <f t="shared" si="381"/>
        <v/>
      </c>
      <c r="AR502" s="200" t="str">
        <f t="shared" si="387"/>
        <v/>
      </c>
      <c r="AS502" s="200" t="str">
        <f t="shared" si="388"/>
        <v/>
      </c>
      <c r="AT502" s="200" t="str">
        <f t="shared" si="389"/>
        <v/>
      </c>
      <c r="AU502" s="200" t="str">
        <f t="shared" si="390"/>
        <v/>
      </c>
      <c r="AV502" s="54"/>
      <c r="AW502" s="200" t="str">
        <f t="shared" si="391"/>
        <v/>
      </c>
      <c r="AX502" s="201" t="str">
        <f t="shared" si="392"/>
        <v/>
      </c>
      <c r="AY502" s="7" t="str">
        <f t="shared" si="393"/>
        <v/>
      </c>
      <c r="AZ502" s="7" t="str">
        <f t="shared" si="394"/>
        <v/>
      </c>
      <c r="BA502" s="7" t="str">
        <f t="shared" si="395"/>
        <v/>
      </c>
      <c r="BB502" s="7" t="str">
        <f t="shared" si="418"/>
        <v/>
      </c>
      <c r="BC502" s="7" t="str">
        <f t="shared" si="419"/>
        <v/>
      </c>
      <c r="BD502" s="7" t="str">
        <f t="shared" si="420"/>
        <v/>
      </c>
      <c r="BE502" s="7" t="str">
        <f t="shared" si="421"/>
        <v/>
      </c>
      <c r="BF502" s="7" t="str">
        <f t="shared" si="374"/>
        <v/>
      </c>
      <c r="BG502" s="7" t="str">
        <f t="shared" si="375"/>
        <v/>
      </c>
      <c r="BH502" s="7" t="str">
        <f t="shared" si="422"/>
        <v/>
      </c>
      <c r="BI502" s="7" t="str">
        <f t="shared" si="423"/>
        <v/>
      </c>
      <c r="BJ502" s="7" t="str">
        <f t="shared" si="424"/>
        <v/>
      </c>
      <c r="BK502" s="7" t="str">
        <f t="shared" si="396"/>
        <v/>
      </c>
      <c r="BL502" s="7" t="str">
        <f t="shared" si="397"/>
        <v/>
      </c>
      <c r="BM502" s="7" t="str">
        <f t="shared" si="398"/>
        <v/>
      </c>
      <c r="BN502" s="7" t="str">
        <f t="shared" si="399"/>
        <v/>
      </c>
      <c r="BO502" s="7" t="str">
        <f t="shared" si="400"/>
        <v/>
      </c>
      <c r="BP502" s="7" t="str">
        <f t="shared" si="401"/>
        <v/>
      </c>
      <c r="BQ502" s="7" t="str">
        <f t="shared" si="402"/>
        <v/>
      </c>
      <c r="BR502" s="7" t="str">
        <f t="shared" si="403"/>
        <v/>
      </c>
      <c r="BS502" s="7" t="str">
        <f t="shared" si="404"/>
        <v/>
      </c>
      <c r="BT502" s="7" t="str">
        <f t="shared" si="405"/>
        <v/>
      </c>
      <c r="BU502" s="7" t="str">
        <f t="shared" si="406"/>
        <v/>
      </c>
      <c r="BV502" s="7" t="str">
        <f t="shared" si="407"/>
        <v/>
      </c>
      <c r="BW502" s="7" t="str">
        <f t="shared" si="382"/>
        <v/>
      </c>
      <c r="BX502" s="7" t="str">
        <f t="shared" si="408"/>
        <v/>
      </c>
      <c r="BY502" s="7" t="str">
        <f t="shared" si="409"/>
        <v/>
      </c>
      <c r="BZ502" s="7" t="str">
        <f t="shared" si="410"/>
        <v/>
      </c>
      <c r="CA502" s="7" t="str">
        <f t="shared" si="411"/>
        <v/>
      </c>
      <c r="CB502" s="54"/>
      <c r="CC502" s="13"/>
      <c r="CD502" s="13"/>
      <c r="CE502" s="13"/>
      <c r="CF502" s="13"/>
      <c r="CG502" s="13"/>
      <c r="CH502" s="13"/>
      <c r="CI502" s="13"/>
      <c r="CJ502" s="13"/>
      <c r="CL502" s="21"/>
    </row>
    <row r="503" spans="2:90" ht="16.5" thickBot="1" x14ac:dyDescent="0.3">
      <c r="B503" s="114"/>
      <c r="C503" s="114"/>
      <c r="D503" s="115"/>
      <c r="E503" s="117" t="str">
        <f t="shared" si="417"/>
        <v/>
      </c>
      <c r="F503" s="118" t="str">
        <f t="shared" si="412"/>
        <v/>
      </c>
      <c r="G503" s="22"/>
      <c r="H503" s="5" t="str">
        <f t="shared" si="383"/>
        <v/>
      </c>
      <c r="I503" s="6" t="str">
        <f t="shared" si="384"/>
        <v/>
      </c>
      <c r="J503" s="6" t="str">
        <f t="shared" si="385"/>
        <v/>
      </c>
      <c r="K503" s="23"/>
      <c r="L503" s="3" t="str">
        <f t="shared" si="413"/>
        <v/>
      </c>
      <c r="M503" s="2">
        <f>IF(OR(K503="Rota",K503="Desliza"),(IF((MAX(N$36:N502))&gt;F$17,(MAX(N$36:N502)),F$17)),N502)</f>
        <v>0</v>
      </c>
      <c r="N503" s="42"/>
      <c r="O503" s="2" t="str">
        <f t="shared" si="414"/>
        <v/>
      </c>
      <c r="P503" s="3" t="str">
        <f t="shared" si="415"/>
        <v/>
      </c>
      <c r="Q503" s="24"/>
      <c r="R503" s="24"/>
      <c r="S503" s="24"/>
      <c r="T503" s="132" t="str">
        <f t="shared" si="376"/>
        <v/>
      </c>
      <c r="U503" s="25"/>
      <c r="V503" s="25"/>
      <c r="W503" s="24"/>
      <c r="X503" s="26"/>
      <c r="Y503" s="25"/>
      <c r="Z503" s="25"/>
      <c r="AA503" s="3" t="str">
        <f t="shared" si="416"/>
        <v/>
      </c>
      <c r="AB503" s="24"/>
      <c r="AC503" s="26"/>
      <c r="AD503" s="25"/>
      <c r="AE503" s="54"/>
      <c r="AF503" s="54"/>
      <c r="AG503" s="54"/>
      <c r="AH503" s="54"/>
      <c r="AI503" s="54"/>
      <c r="AJ503" s="54"/>
      <c r="AK503" s="25"/>
      <c r="AL503" s="54" t="str">
        <f t="shared" si="377"/>
        <v/>
      </c>
      <c r="AM503" s="200" t="str">
        <f t="shared" si="378"/>
        <v/>
      </c>
      <c r="AN503" s="201" t="str">
        <f t="shared" si="379"/>
        <v/>
      </c>
      <c r="AO503" s="200" t="str">
        <f t="shared" si="386"/>
        <v/>
      </c>
      <c r="AP503" s="200" t="str">
        <f t="shared" si="380"/>
        <v/>
      </c>
      <c r="AQ503" s="200" t="str">
        <f t="shared" si="381"/>
        <v/>
      </c>
      <c r="AR503" s="200" t="str">
        <f t="shared" si="387"/>
        <v/>
      </c>
      <c r="AS503" s="200" t="str">
        <f t="shared" si="388"/>
        <v/>
      </c>
      <c r="AT503" s="200" t="str">
        <f t="shared" si="389"/>
        <v/>
      </c>
      <c r="AU503" s="200" t="str">
        <f t="shared" si="390"/>
        <v/>
      </c>
      <c r="AV503" s="54"/>
      <c r="AW503" s="200" t="str">
        <f t="shared" si="391"/>
        <v/>
      </c>
      <c r="AX503" s="201" t="str">
        <f t="shared" si="392"/>
        <v/>
      </c>
      <c r="AY503" s="7" t="str">
        <f t="shared" si="393"/>
        <v/>
      </c>
      <c r="AZ503" s="7" t="str">
        <f t="shared" si="394"/>
        <v/>
      </c>
      <c r="BA503" s="7" t="str">
        <f t="shared" si="395"/>
        <v/>
      </c>
      <c r="BB503" s="7" t="str">
        <f t="shared" si="418"/>
        <v/>
      </c>
      <c r="BC503" s="7" t="str">
        <f t="shared" si="419"/>
        <v/>
      </c>
      <c r="BD503" s="7" t="str">
        <f t="shared" si="420"/>
        <v/>
      </c>
      <c r="BE503" s="7" t="str">
        <f t="shared" si="421"/>
        <v/>
      </c>
      <c r="BF503" s="7" t="str">
        <f t="shared" si="374"/>
        <v/>
      </c>
      <c r="BG503" s="7" t="str">
        <f t="shared" si="375"/>
        <v/>
      </c>
      <c r="BH503" s="7" t="str">
        <f t="shared" si="422"/>
        <v/>
      </c>
      <c r="BI503" s="7" t="str">
        <f t="shared" si="423"/>
        <v/>
      </c>
      <c r="BJ503" s="7" t="str">
        <f t="shared" si="424"/>
        <v/>
      </c>
      <c r="BK503" s="7" t="str">
        <f t="shared" si="396"/>
        <v/>
      </c>
      <c r="BL503" s="7" t="str">
        <f t="shared" si="397"/>
        <v/>
      </c>
      <c r="BM503" s="7" t="str">
        <f t="shared" si="398"/>
        <v/>
      </c>
      <c r="BN503" s="7" t="str">
        <f t="shared" si="399"/>
        <v/>
      </c>
      <c r="BO503" s="7" t="str">
        <f t="shared" si="400"/>
        <v/>
      </c>
      <c r="BP503" s="7" t="str">
        <f t="shared" si="401"/>
        <v/>
      </c>
      <c r="BQ503" s="7" t="str">
        <f t="shared" si="402"/>
        <v/>
      </c>
      <c r="BR503" s="7" t="str">
        <f t="shared" si="403"/>
        <v/>
      </c>
      <c r="BS503" s="7" t="str">
        <f t="shared" si="404"/>
        <v/>
      </c>
      <c r="BT503" s="7" t="str">
        <f t="shared" si="405"/>
        <v/>
      </c>
      <c r="BU503" s="7" t="str">
        <f t="shared" si="406"/>
        <v/>
      </c>
      <c r="BV503" s="7" t="str">
        <f t="shared" si="407"/>
        <v/>
      </c>
      <c r="BW503" s="7" t="str">
        <f t="shared" si="382"/>
        <v/>
      </c>
      <c r="BX503" s="7" t="str">
        <f t="shared" si="408"/>
        <v/>
      </c>
      <c r="BY503" s="7" t="str">
        <f t="shared" si="409"/>
        <v/>
      </c>
      <c r="BZ503" s="7" t="str">
        <f t="shared" si="410"/>
        <v/>
      </c>
      <c r="CA503" s="7" t="str">
        <f t="shared" si="411"/>
        <v/>
      </c>
      <c r="CB503" s="54"/>
      <c r="CC503" s="13"/>
      <c r="CD503" s="13"/>
      <c r="CE503" s="13"/>
      <c r="CF503" s="13"/>
      <c r="CG503" s="13"/>
      <c r="CH503" s="13"/>
      <c r="CI503" s="13"/>
      <c r="CJ503" s="13"/>
      <c r="CL503" s="21"/>
    </row>
    <row r="504" spans="2:90" ht="16.5" thickBot="1" x14ac:dyDescent="0.3">
      <c r="B504" s="114"/>
      <c r="C504" s="114"/>
      <c r="D504" s="115"/>
      <c r="E504" s="117" t="str">
        <f t="shared" si="417"/>
        <v/>
      </c>
      <c r="F504" s="118" t="str">
        <f t="shared" si="412"/>
        <v/>
      </c>
      <c r="G504" s="22"/>
      <c r="H504" s="5" t="str">
        <f t="shared" si="383"/>
        <v/>
      </c>
      <c r="I504" s="6" t="str">
        <f t="shared" si="384"/>
        <v/>
      </c>
      <c r="J504" s="6" t="str">
        <f t="shared" si="385"/>
        <v/>
      </c>
      <c r="K504" s="23"/>
      <c r="L504" s="3" t="str">
        <f t="shared" si="413"/>
        <v/>
      </c>
      <c r="M504" s="2">
        <f>IF(OR(K504="Rota",K504="Desliza"),(IF((MAX(N$36:N503))&gt;F$17,(MAX(N$36:N503)),F$17)),N503)</f>
        <v>0</v>
      </c>
      <c r="N504" s="42"/>
      <c r="O504" s="2" t="str">
        <f t="shared" si="414"/>
        <v/>
      </c>
      <c r="P504" s="3" t="str">
        <f t="shared" si="415"/>
        <v/>
      </c>
      <c r="Q504" s="24"/>
      <c r="R504" s="24"/>
      <c r="S504" s="24"/>
      <c r="T504" s="132" t="str">
        <f t="shared" si="376"/>
        <v/>
      </c>
      <c r="U504" s="25"/>
      <c r="V504" s="25"/>
      <c r="W504" s="24"/>
      <c r="X504" s="26"/>
      <c r="Y504" s="25"/>
      <c r="Z504" s="25"/>
      <c r="AA504" s="3" t="str">
        <f t="shared" si="416"/>
        <v/>
      </c>
      <c r="AB504" s="24"/>
      <c r="AC504" s="26"/>
      <c r="AD504" s="25"/>
      <c r="AE504" s="54"/>
      <c r="AF504" s="54"/>
      <c r="AG504" s="54"/>
      <c r="AH504" s="54"/>
      <c r="AI504" s="54"/>
      <c r="AJ504" s="54"/>
      <c r="AK504" s="25"/>
      <c r="AL504" s="54" t="str">
        <f t="shared" si="377"/>
        <v/>
      </c>
      <c r="AM504" s="200" t="str">
        <f t="shared" si="378"/>
        <v/>
      </c>
      <c r="AN504" s="201" t="str">
        <f t="shared" si="379"/>
        <v/>
      </c>
      <c r="AO504" s="200" t="str">
        <f t="shared" si="386"/>
        <v/>
      </c>
      <c r="AP504" s="200" t="str">
        <f t="shared" si="380"/>
        <v/>
      </c>
      <c r="AQ504" s="200" t="str">
        <f t="shared" si="381"/>
        <v/>
      </c>
      <c r="AR504" s="200" t="str">
        <f t="shared" si="387"/>
        <v/>
      </c>
      <c r="AS504" s="200" t="str">
        <f t="shared" si="388"/>
        <v/>
      </c>
      <c r="AT504" s="200" t="str">
        <f t="shared" si="389"/>
        <v/>
      </c>
      <c r="AU504" s="200" t="str">
        <f t="shared" si="390"/>
        <v/>
      </c>
      <c r="AV504" s="54"/>
      <c r="AW504" s="200" t="str">
        <f t="shared" si="391"/>
        <v/>
      </c>
      <c r="AX504" s="201" t="str">
        <f t="shared" si="392"/>
        <v/>
      </c>
      <c r="AY504" s="7" t="str">
        <f t="shared" si="393"/>
        <v/>
      </c>
      <c r="AZ504" s="7" t="str">
        <f t="shared" si="394"/>
        <v/>
      </c>
      <c r="BA504" s="7" t="str">
        <f t="shared" si="395"/>
        <v/>
      </c>
      <c r="BB504" s="7" t="str">
        <f t="shared" si="418"/>
        <v/>
      </c>
      <c r="BC504" s="7" t="str">
        <f t="shared" si="419"/>
        <v/>
      </c>
      <c r="BD504" s="7" t="str">
        <f t="shared" si="420"/>
        <v/>
      </c>
      <c r="BE504" s="7" t="str">
        <f t="shared" si="421"/>
        <v/>
      </c>
      <c r="BF504" s="7" t="str">
        <f t="shared" si="374"/>
        <v/>
      </c>
      <c r="BG504" s="7" t="str">
        <f t="shared" si="375"/>
        <v/>
      </c>
      <c r="BH504" s="7" t="str">
        <f t="shared" si="422"/>
        <v/>
      </c>
      <c r="BI504" s="7" t="str">
        <f t="shared" si="423"/>
        <v/>
      </c>
      <c r="BJ504" s="7" t="str">
        <f t="shared" si="424"/>
        <v/>
      </c>
      <c r="BK504" s="7" t="str">
        <f t="shared" si="396"/>
        <v/>
      </c>
      <c r="BL504" s="7" t="str">
        <f t="shared" si="397"/>
        <v/>
      </c>
      <c r="BM504" s="7" t="str">
        <f t="shared" si="398"/>
        <v/>
      </c>
      <c r="BN504" s="7" t="str">
        <f t="shared" si="399"/>
        <v/>
      </c>
      <c r="BO504" s="7" t="str">
        <f t="shared" si="400"/>
        <v/>
      </c>
      <c r="BP504" s="7" t="str">
        <f t="shared" si="401"/>
        <v/>
      </c>
      <c r="BQ504" s="7" t="str">
        <f t="shared" si="402"/>
        <v/>
      </c>
      <c r="BR504" s="7" t="str">
        <f t="shared" si="403"/>
        <v/>
      </c>
      <c r="BS504" s="7" t="str">
        <f t="shared" si="404"/>
        <v/>
      </c>
      <c r="BT504" s="7" t="str">
        <f t="shared" si="405"/>
        <v/>
      </c>
      <c r="BU504" s="7" t="str">
        <f t="shared" si="406"/>
        <v/>
      </c>
      <c r="BV504" s="7" t="str">
        <f t="shared" si="407"/>
        <v/>
      </c>
      <c r="BW504" s="7" t="str">
        <f t="shared" si="382"/>
        <v/>
      </c>
      <c r="BX504" s="7" t="str">
        <f t="shared" si="408"/>
        <v/>
      </c>
      <c r="BY504" s="7" t="str">
        <f t="shared" si="409"/>
        <v/>
      </c>
      <c r="BZ504" s="7" t="str">
        <f t="shared" si="410"/>
        <v/>
      </c>
      <c r="CA504" s="7" t="str">
        <f t="shared" si="411"/>
        <v/>
      </c>
      <c r="CB504" s="54"/>
      <c r="CC504" s="13"/>
      <c r="CD504" s="13"/>
      <c r="CE504" s="13"/>
      <c r="CF504" s="13"/>
      <c r="CG504" s="13"/>
      <c r="CH504" s="13"/>
      <c r="CI504" s="13"/>
      <c r="CJ504" s="13"/>
      <c r="CL504" s="21"/>
    </row>
    <row r="505" spans="2:90" ht="16.5" thickBot="1" x14ac:dyDescent="0.3">
      <c r="B505" s="114"/>
      <c r="C505" s="114"/>
      <c r="D505" s="115"/>
      <c r="E505" s="117" t="str">
        <f t="shared" si="417"/>
        <v/>
      </c>
      <c r="F505" s="118" t="str">
        <f t="shared" si="412"/>
        <v/>
      </c>
      <c r="G505" s="22"/>
      <c r="H505" s="5" t="str">
        <f t="shared" si="383"/>
        <v/>
      </c>
      <c r="I505" s="6" t="str">
        <f t="shared" si="384"/>
        <v/>
      </c>
      <c r="J505" s="6" t="str">
        <f t="shared" si="385"/>
        <v/>
      </c>
      <c r="K505" s="23"/>
      <c r="L505" s="3" t="str">
        <f t="shared" si="413"/>
        <v/>
      </c>
      <c r="M505" s="2">
        <f>IF(OR(K505="Rota",K505="Desliza"),(IF((MAX(N$36:N504))&gt;F$17,(MAX(N$36:N504)),F$17)),N504)</f>
        <v>0</v>
      </c>
      <c r="N505" s="42"/>
      <c r="O505" s="2" t="str">
        <f t="shared" si="414"/>
        <v/>
      </c>
      <c r="P505" s="3" t="str">
        <f t="shared" si="415"/>
        <v/>
      </c>
      <c r="Q505" s="24"/>
      <c r="R505" s="24"/>
      <c r="S505" s="24"/>
      <c r="T505" s="132" t="str">
        <f t="shared" si="376"/>
        <v/>
      </c>
      <c r="U505" s="25"/>
      <c r="V505" s="25"/>
      <c r="W505" s="24"/>
      <c r="X505" s="26"/>
      <c r="Y505" s="25"/>
      <c r="Z505" s="25"/>
      <c r="AA505" s="3" t="str">
        <f t="shared" si="416"/>
        <v/>
      </c>
      <c r="AB505" s="24"/>
      <c r="AC505" s="26"/>
      <c r="AD505" s="25"/>
      <c r="AE505" s="54"/>
      <c r="AF505" s="54"/>
      <c r="AG505" s="54"/>
      <c r="AH505" s="54"/>
      <c r="AI505" s="54"/>
      <c r="AJ505" s="54"/>
      <c r="AK505" s="25"/>
      <c r="AL505" s="54" t="str">
        <f t="shared" si="377"/>
        <v/>
      </c>
      <c r="AM505" s="200" t="str">
        <f t="shared" si="378"/>
        <v/>
      </c>
      <c r="AN505" s="201" t="str">
        <f t="shared" si="379"/>
        <v/>
      </c>
      <c r="AO505" s="200" t="str">
        <f t="shared" si="386"/>
        <v/>
      </c>
      <c r="AP505" s="200" t="str">
        <f t="shared" si="380"/>
        <v/>
      </c>
      <c r="AQ505" s="200" t="str">
        <f t="shared" si="381"/>
        <v/>
      </c>
      <c r="AR505" s="200" t="str">
        <f t="shared" si="387"/>
        <v/>
      </c>
      <c r="AS505" s="200" t="str">
        <f t="shared" si="388"/>
        <v/>
      </c>
      <c r="AT505" s="200" t="str">
        <f t="shared" si="389"/>
        <v/>
      </c>
      <c r="AU505" s="200" t="str">
        <f t="shared" si="390"/>
        <v/>
      </c>
      <c r="AV505" s="54"/>
      <c r="AW505" s="200" t="str">
        <f t="shared" si="391"/>
        <v/>
      </c>
      <c r="AX505" s="201" t="str">
        <f t="shared" si="392"/>
        <v/>
      </c>
      <c r="AY505" s="7" t="str">
        <f t="shared" si="393"/>
        <v/>
      </c>
      <c r="AZ505" s="7" t="str">
        <f t="shared" si="394"/>
        <v/>
      </c>
      <c r="BA505" s="7" t="str">
        <f t="shared" si="395"/>
        <v/>
      </c>
      <c r="BB505" s="7" t="str">
        <f t="shared" si="418"/>
        <v/>
      </c>
      <c r="BC505" s="7" t="str">
        <f t="shared" si="419"/>
        <v/>
      </c>
      <c r="BD505" s="7" t="str">
        <f t="shared" si="420"/>
        <v/>
      </c>
      <c r="BE505" s="7" t="str">
        <f t="shared" si="421"/>
        <v/>
      </c>
      <c r="BF505" s="7" t="str">
        <f t="shared" si="374"/>
        <v/>
      </c>
      <c r="BG505" s="7" t="str">
        <f t="shared" si="375"/>
        <v/>
      </c>
      <c r="BH505" s="7" t="str">
        <f t="shared" si="422"/>
        <v/>
      </c>
      <c r="BI505" s="7" t="str">
        <f t="shared" si="423"/>
        <v/>
      </c>
      <c r="BJ505" s="7" t="str">
        <f t="shared" si="424"/>
        <v/>
      </c>
      <c r="BK505" s="7" t="str">
        <f t="shared" si="396"/>
        <v/>
      </c>
      <c r="BL505" s="7" t="str">
        <f t="shared" si="397"/>
        <v/>
      </c>
      <c r="BM505" s="7" t="str">
        <f t="shared" si="398"/>
        <v/>
      </c>
      <c r="BN505" s="7" t="str">
        <f t="shared" si="399"/>
        <v/>
      </c>
      <c r="BO505" s="7" t="str">
        <f t="shared" si="400"/>
        <v/>
      </c>
      <c r="BP505" s="7" t="str">
        <f t="shared" si="401"/>
        <v/>
      </c>
      <c r="BQ505" s="7" t="str">
        <f t="shared" si="402"/>
        <v/>
      </c>
      <c r="BR505" s="7" t="str">
        <f t="shared" si="403"/>
        <v/>
      </c>
      <c r="BS505" s="7" t="str">
        <f t="shared" si="404"/>
        <v/>
      </c>
      <c r="BT505" s="7" t="str">
        <f t="shared" si="405"/>
        <v/>
      </c>
      <c r="BU505" s="7" t="str">
        <f t="shared" si="406"/>
        <v/>
      </c>
      <c r="BV505" s="7" t="str">
        <f t="shared" si="407"/>
        <v/>
      </c>
      <c r="BW505" s="7" t="str">
        <f t="shared" si="382"/>
        <v/>
      </c>
      <c r="BX505" s="7" t="str">
        <f t="shared" si="408"/>
        <v/>
      </c>
      <c r="BY505" s="7" t="str">
        <f t="shared" si="409"/>
        <v/>
      </c>
      <c r="BZ505" s="7" t="str">
        <f t="shared" si="410"/>
        <v/>
      </c>
      <c r="CA505" s="7" t="str">
        <f t="shared" si="411"/>
        <v/>
      </c>
      <c r="CB505" s="54"/>
      <c r="CC505" s="13"/>
      <c r="CD505" s="13"/>
      <c r="CE505" s="13"/>
      <c r="CF505" s="13"/>
      <c r="CG505" s="13"/>
      <c r="CH505" s="13"/>
      <c r="CI505" s="13"/>
      <c r="CJ505" s="13"/>
      <c r="CL505" s="21"/>
    </row>
    <row r="506" spans="2:90" ht="16.5" thickBot="1" x14ac:dyDescent="0.3">
      <c r="B506" s="114"/>
      <c r="C506" s="114"/>
      <c r="D506" s="115"/>
      <c r="E506" s="117" t="str">
        <f t="shared" si="417"/>
        <v/>
      </c>
      <c r="F506" s="118" t="str">
        <f t="shared" si="412"/>
        <v/>
      </c>
      <c r="G506" s="22"/>
      <c r="H506" s="5" t="str">
        <f t="shared" si="383"/>
        <v/>
      </c>
      <c r="I506" s="6" t="str">
        <f t="shared" si="384"/>
        <v/>
      </c>
      <c r="J506" s="6" t="str">
        <f t="shared" si="385"/>
        <v/>
      </c>
      <c r="K506" s="23"/>
      <c r="L506" s="3" t="str">
        <f t="shared" si="413"/>
        <v/>
      </c>
      <c r="M506" s="2">
        <f>IF(OR(K506="Rota",K506="Desliza"),(IF((MAX(N$36:N505))&gt;F$17,(MAX(N$36:N505)),F$17)),N505)</f>
        <v>0</v>
      </c>
      <c r="N506" s="42"/>
      <c r="O506" s="2" t="str">
        <f t="shared" si="414"/>
        <v/>
      </c>
      <c r="P506" s="3" t="str">
        <f t="shared" si="415"/>
        <v/>
      </c>
      <c r="Q506" s="24"/>
      <c r="R506" s="24"/>
      <c r="S506" s="24"/>
      <c r="T506" s="132" t="str">
        <f t="shared" si="376"/>
        <v/>
      </c>
      <c r="U506" s="25"/>
      <c r="V506" s="25"/>
      <c r="W506" s="24"/>
      <c r="X506" s="26"/>
      <c r="Y506" s="25"/>
      <c r="Z506" s="25"/>
      <c r="AA506" s="3" t="str">
        <f t="shared" si="416"/>
        <v/>
      </c>
      <c r="AB506" s="24"/>
      <c r="AC506" s="26"/>
      <c r="AD506" s="25"/>
      <c r="AE506" s="54"/>
      <c r="AF506" s="54"/>
      <c r="AG506" s="54"/>
      <c r="AH506" s="54"/>
      <c r="AI506" s="54"/>
      <c r="AJ506" s="54"/>
      <c r="AK506" s="25"/>
      <c r="AL506" s="54" t="str">
        <f t="shared" si="377"/>
        <v/>
      </c>
      <c r="AM506" s="200" t="str">
        <f t="shared" si="378"/>
        <v/>
      </c>
      <c r="AN506" s="201" t="str">
        <f t="shared" si="379"/>
        <v/>
      </c>
      <c r="AO506" s="200" t="str">
        <f t="shared" si="386"/>
        <v/>
      </c>
      <c r="AP506" s="200" t="str">
        <f t="shared" si="380"/>
        <v/>
      </c>
      <c r="AQ506" s="200" t="str">
        <f t="shared" si="381"/>
        <v/>
      </c>
      <c r="AR506" s="200" t="str">
        <f t="shared" si="387"/>
        <v/>
      </c>
      <c r="AS506" s="200" t="str">
        <f t="shared" si="388"/>
        <v/>
      </c>
      <c r="AT506" s="200" t="str">
        <f t="shared" si="389"/>
        <v/>
      </c>
      <c r="AU506" s="200" t="str">
        <f t="shared" si="390"/>
        <v/>
      </c>
      <c r="AV506" s="54"/>
      <c r="AW506" s="200" t="str">
        <f t="shared" si="391"/>
        <v/>
      </c>
      <c r="AX506" s="201" t="str">
        <f t="shared" si="392"/>
        <v/>
      </c>
      <c r="AY506" s="7" t="str">
        <f t="shared" si="393"/>
        <v/>
      </c>
      <c r="AZ506" s="7" t="str">
        <f t="shared" si="394"/>
        <v/>
      </c>
      <c r="BA506" s="7" t="str">
        <f t="shared" si="395"/>
        <v/>
      </c>
      <c r="BB506" s="7" t="str">
        <f t="shared" si="418"/>
        <v/>
      </c>
      <c r="BC506" s="7" t="str">
        <f t="shared" si="419"/>
        <v/>
      </c>
      <c r="BD506" s="7" t="str">
        <f t="shared" si="420"/>
        <v/>
      </c>
      <c r="BE506" s="7" t="str">
        <f t="shared" si="421"/>
        <v/>
      </c>
      <c r="BF506" s="7" t="str">
        <f t="shared" si="374"/>
        <v/>
      </c>
      <c r="BG506" s="7" t="str">
        <f t="shared" si="375"/>
        <v/>
      </c>
      <c r="BH506" s="7" t="str">
        <f t="shared" si="422"/>
        <v/>
      </c>
      <c r="BI506" s="7" t="str">
        <f t="shared" si="423"/>
        <v/>
      </c>
      <c r="BJ506" s="7" t="str">
        <f t="shared" si="424"/>
        <v/>
      </c>
      <c r="BK506" s="7" t="str">
        <f t="shared" si="396"/>
        <v/>
      </c>
      <c r="BL506" s="7" t="str">
        <f t="shared" si="397"/>
        <v/>
      </c>
      <c r="BM506" s="7" t="str">
        <f t="shared" si="398"/>
        <v/>
      </c>
      <c r="BN506" s="7" t="str">
        <f t="shared" si="399"/>
        <v/>
      </c>
      <c r="BO506" s="7" t="str">
        <f t="shared" si="400"/>
        <v/>
      </c>
      <c r="BP506" s="7" t="str">
        <f t="shared" si="401"/>
        <v/>
      </c>
      <c r="BQ506" s="7" t="str">
        <f t="shared" si="402"/>
        <v/>
      </c>
      <c r="BR506" s="7" t="str">
        <f t="shared" si="403"/>
        <v/>
      </c>
      <c r="BS506" s="7" t="str">
        <f t="shared" si="404"/>
        <v/>
      </c>
      <c r="BT506" s="7" t="str">
        <f t="shared" si="405"/>
        <v/>
      </c>
      <c r="BU506" s="7" t="str">
        <f t="shared" si="406"/>
        <v/>
      </c>
      <c r="BV506" s="7" t="str">
        <f t="shared" si="407"/>
        <v/>
      </c>
      <c r="BW506" s="7" t="str">
        <f t="shared" si="382"/>
        <v/>
      </c>
      <c r="BX506" s="7" t="str">
        <f t="shared" si="408"/>
        <v/>
      </c>
      <c r="BY506" s="7" t="str">
        <f t="shared" si="409"/>
        <v/>
      </c>
      <c r="BZ506" s="7" t="str">
        <f t="shared" si="410"/>
        <v/>
      </c>
      <c r="CA506" s="7" t="str">
        <f t="shared" si="411"/>
        <v/>
      </c>
      <c r="CB506" s="54"/>
      <c r="CC506" s="13"/>
      <c r="CD506" s="13"/>
      <c r="CE506" s="13"/>
      <c r="CF506" s="13"/>
      <c r="CG506" s="13"/>
      <c r="CH506" s="13"/>
      <c r="CI506" s="13"/>
      <c r="CJ506" s="13"/>
      <c r="CL506" s="21"/>
    </row>
    <row r="507" spans="2:90" ht="16.5" thickBot="1" x14ac:dyDescent="0.3">
      <c r="B507" s="114"/>
      <c r="C507" s="114"/>
      <c r="D507" s="115"/>
      <c r="E507" s="117" t="str">
        <f t="shared" si="417"/>
        <v/>
      </c>
      <c r="F507" s="118" t="str">
        <f t="shared" si="412"/>
        <v/>
      </c>
      <c r="G507" s="22"/>
      <c r="H507" s="5" t="str">
        <f t="shared" si="383"/>
        <v/>
      </c>
      <c r="I507" s="6" t="str">
        <f t="shared" si="384"/>
        <v/>
      </c>
      <c r="J507" s="6" t="str">
        <f t="shared" si="385"/>
        <v/>
      </c>
      <c r="K507" s="23"/>
      <c r="L507" s="3" t="str">
        <f t="shared" si="413"/>
        <v/>
      </c>
      <c r="M507" s="2">
        <f>IF(OR(K507="Rota",K507="Desliza"),(IF((MAX(N$36:N506))&gt;F$17,(MAX(N$36:N506)),F$17)),N506)</f>
        <v>0</v>
      </c>
      <c r="N507" s="42"/>
      <c r="O507" s="2" t="str">
        <f t="shared" si="414"/>
        <v/>
      </c>
      <c r="P507" s="3" t="str">
        <f t="shared" si="415"/>
        <v/>
      </c>
      <c r="Q507" s="24"/>
      <c r="R507" s="24"/>
      <c r="S507" s="24"/>
      <c r="T507" s="132" t="str">
        <f t="shared" si="376"/>
        <v/>
      </c>
      <c r="U507" s="25"/>
      <c r="V507" s="25"/>
      <c r="W507" s="24"/>
      <c r="X507" s="26"/>
      <c r="Y507" s="25"/>
      <c r="Z507" s="25"/>
      <c r="AA507" s="3" t="str">
        <f t="shared" si="416"/>
        <v/>
      </c>
      <c r="AB507" s="24"/>
      <c r="AC507" s="26"/>
      <c r="AD507" s="25"/>
      <c r="AE507" s="54"/>
      <c r="AF507" s="54"/>
      <c r="AG507" s="54"/>
      <c r="AH507" s="54"/>
      <c r="AI507" s="54"/>
      <c r="AJ507" s="54"/>
      <c r="AK507" s="25"/>
      <c r="AL507" s="54" t="str">
        <f t="shared" si="377"/>
        <v/>
      </c>
      <c r="AM507" s="200" t="str">
        <f t="shared" si="378"/>
        <v/>
      </c>
      <c r="AN507" s="201" t="str">
        <f t="shared" si="379"/>
        <v/>
      </c>
      <c r="AO507" s="200" t="str">
        <f t="shared" si="386"/>
        <v/>
      </c>
      <c r="AP507" s="200" t="str">
        <f t="shared" si="380"/>
        <v/>
      </c>
      <c r="AQ507" s="200" t="str">
        <f t="shared" si="381"/>
        <v/>
      </c>
      <c r="AR507" s="200" t="str">
        <f t="shared" si="387"/>
        <v/>
      </c>
      <c r="AS507" s="200" t="str">
        <f t="shared" si="388"/>
        <v/>
      </c>
      <c r="AT507" s="200" t="str">
        <f t="shared" si="389"/>
        <v/>
      </c>
      <c r="AU507" s="200" t="str">
        <f t="shared" si="390"/>
        <v/>
      </c>
      <c r="AV507" s="54"/>
      <c r="AW507" s="200" t="str">
        <f t="shared" si="391"/>
        <v/>
      </c>
      <c r="AX507" s="201" t="str">
        <f t="shared" si="392"/>
        <v/>
      </c>
      <c r="AY507" s="7" t="str">
        <f t="shared" si="393"/>
        <v/>
      </c>
      <c r="AZ507" s="7" t="str">
        <f t="shared" si="394"/>
        <v/>
      </c>
      <c r="BA507" s="7" t="str">
        <f t="shared" si="395"/>
        <v/>
      </c>
      <c r="BB507" s="7" t="str">
        <f t="shared" si="418"/>
        <v/>
      </c>
      <c r="BC507" s="7" t="str">
        <f t="shared" si="419"/>
        <v/>
      </c>
      <c r="BD507" s="7" t="str">
        <f t="shared" si="420"/>
        <v/>
      </c>
      <c r="BE507" s="7" t="str">
        <f t="shared" si="421"/>
        <v/>
      </c>
      <c r="BF507" s="7" t="str">
        <f t="shared" si="374"/>
        <v/>
      </c>
      <c r="BG507" s="7" t="str">
        <f t="shared" si="375"/>
        <v/>
      </c>
      <c r="BH507" s="7" t="str">
        <f t="shared" si="422"/>
        <v/>
      </c>
      <c r="BI507" s="7" t="str">
        <f t="shared" si="423"/>
        <v/>
      </c>
      <c r="BJ507" s="7" t="str">
        <f t="shared" si="424"/>
        <v/>
      </c>
      <c r="BK507" s="7" t="str">
        <f t="shared" si="396"/>
        <v/>
      </c>
      <c r="BL507" s="7" t="str">
        <f t="shared" si="397"/>
        <v/>
      </c>
      <c r="BM507" s="7" t="str">
        <f t="shared" si="398"/>
        <v/>
      </c>
      <c r="BN507" s="7" t="str">
        <f t="shared" si="399"/>
        <v/>
      </c>
      <c r="BO507" s="7" t="str">
        <f t="shared" si="400"/>
        <v/>
      </c>
      <c r="BP507" s="7" t="str">
        <f t="shared" si="401"/>
        <v/>
      </c>
      <c r="BQ507" s="7" t="str">
        <f t="shared" si="402"/>
        <v/>
      </c>
      <c r="BR507" s="7" t="str">
        <f t="shared" si="403"/>
        <v/>
      </c>
      <c r="BS507" s="7" t="str">
        <f t="shared" si="404"/>
        <v/>
      </c>
      <c r="BT507" s="7" t="str">
        <f t="shared" si="405"/>
        <v/>
      </c>
      <c r="BU507" s="7" t="str">
        <f t="shared" si="406"/>
        <v/>
      </c>
      <c r="BV507" s="7" t="str">
        <f t="shared" si="407"/>
        <v/>
      </c>
      <c r="BW507" s="7" t="str">
        <f t="shared" si="382"/>
        <v/>
      </c>
      <c r="BX507" s="7" t="str">
        <f t="shared" si="408"/>
        <v/>
      </c>
      <c r="BY507" s="7" t="str">
        <f t="shared" si="409"/>
        <v/>
      </c>
      <c r="BZ507" s="7" t="str">
        <f t="shared" si="410"/>
        <v/>
      </c>
      <c r="CA507" s="7" t="str">
        <f t="shared" si="411"/>
        <v/>
      </c>
      <c r="CB507" s="54"/>
      <c r="CC507" s="13"/>
      <c r="CD507" s="13"/>
      <c r="CE507" s="13"/>
      <c r="CF507" s="13"/>
      <c r="CG507" s="13"/>
      <c r="CH507" s="13"/>
      <c r="CI507" s="13"/>
      <c r="CJ507" s="13"/>
      <c r="CL507" s="21"/>
    </row>
    <row r="508" spans="2:90" ht="16.5" thickBot="1" x14ac:dyDescent="0.3">
      <c r="B508" s="114"/>
      <c r="C508" s="114"/>
      <c r="D508" s="115"/>
      <c r="E508" s="117" t="str">
        <f t="shared" si="417"/>
        <v/>
      </c>
      <c r="F508" s="118" t="str">
        <f t="shared" si="412"/>
        <v/>
      </c>
      <c r="G508" s="22"/>
      <c r="H508" s="5" t="str">
        <f t="shared" si="383"/>
        <v/>
      </c>
      <c r="I508" s="6" t="str">
        <f t="shared" si="384"/>
        <v/>
      </c>
      <c r="J508" s="6" t="str">
        <f t="shared" si="385"/>
        <v/>
      </c>
      <c r="K508" s="23"/>
      <c r="L508" s="3" t="str">
        <f t="shared" si="413"/>
        <v/>
      </c>
      <c r="M508" s="2">
        <f>IF(OR(K508="Rota",K508="Desliza"),(IF((MAX(N$36:N507))&gt;F$17,(MAX(N$36:N507)),F$17)),N507)</f>
        <v>0</v>
      </c>
      <c r="N508" s="42"/>
      <c r="O508" s="2" t="str">
        <f t="shared" si="414"/>
        <v/>
      </c>
      <c r="P508" s="3" t="str">
        <f t="shared" si="415"/>
        <v/>
      </c>
      <c r="Q508" s="24"/>
      <c r="R508" s="24"/>
      <c r="S508" s="24"/>
      <c r="T508" s="132" t="str">
        <f t="shared" si="376"/>
        <v/>
      </c>
      <c r="U508" s="25"/>
      <c r="V508" s="25"/>
      <c r="W508" s="24"/>
      <c r="X508" s="26"/>
      <c r="Y508" s="25"/>
      <c r="Z508" s="25"/>
      <c r="AA508" s="3" t="str">
        <f t="shared" si="416"/>
        <v/>
      </c>
      <c r="AB508" s="24"/>
      <c r="AC508" s="26"/>
      <c r="AD508" s="25"/>
      <c r="AE508" s="54"/>
      <c r="AF508" s="54"/>
      <c r="AG508" s="54"/>
      <c r="AH508" s="54"/>
      <c r="AI508" s="54"/>
      <c r="AJ508" s="54"/>
      <c r="AK508" s="25"/>
      <c r="AL508" s="54" t="str">
        <f t="shared" si="377"/>
        <v/>
      </c>
      <c r="AM508" s="200" t="str">
        <f t="shared" si="378"/>
        <v/>
      </c>
      <c r="AN508" s="201" t="str">
        <f t="shared" si="379"/>
        <v/>
      </c>
      <c r="AO508" s="200" t="str">
        <f t="shared" si="386"/>
        <v/>
      </c>
      <c r="AP508" s="200" t="str">
        <f t="shared" si="380"/>
        <v/>
      </c>
      <c r="AQ508" s="200" t="str">
        <f t="shared" si="381"/>
        <v/>
      </c>
      <c r="AR508" s="200" t="str">
        <f t="shared" si="387"/>
        <v/>
      </c>
      <c r="AS508" s="200" t="str">
        <f t="shared" si="388"/>
        <v/>
      </c>
      <c r="AT508" s="200" t="str">
        <f t="shared" si="389"/>
        <v/>
      </c>
      <c r="AU508" s="200" t="str">
        <f t="shared" si="390"/>
        <v/>
      </c>
      <c r="AV508" s="54"/>
      <c r="AW508" s="200" t="str">
        <f t="shared" si="391"/>
        <v/>
      </c>
      <c r="AX508" s="201" t="str">
        <f t="shared" si="392"/>
        <v/>
      </c>
      <c r="AY508" s="7" t="str">
        <f t="shared" si="393"/>
        <v/>
      </c>
      <c r="AZ508" s="7" t="str">
        <f t="shared" si="394"/>
        <v/>
      </c>
      <c r="BA508" s="7" t="str">
        <f t="shared" si="395"/>
        <v/>
      </c>
      <c r="BB508" s="7" t="str">
        <f t="shared" si="418"/>
        <v/>
      </c>
      <c r="BC508" s="7" t="str">
        <f t="shared" si="419"/>
        <v/>
      </c>
      <c r="BD508" s="7" t="str">
        <f t="shared" si="420"/>
        <v/>
      </c>
      <c r="BE508" s="7" t="str">
        <f t="shared" si="421"/>
        <v/>
      </c>
      <c r="BF508" s="7" t="str">
        <f t="shared" si="374"/>
        <v/>
      </c>
      <c r="BG508" s="7" t="str">
        <f t="shared" si="375"/>
        <v/>
      </c>
      <c r="BH508" s="7" t="str">
        <f t="shared" si="422"/>
        <v/>
      </c>
      <c r="BI508" s="7" t="str">
        <f t="shared" si="423"/>
        <v/>
      </c>
      <c r="BJ508" s="7" t="str">
        <f t="shared" si="424"/>
        <v/>
      </c>
      <c r="BK508" s="7" t="str">
        <f t="shared" si="396"/>
        <v/>
      </c>
      <c r="BL508" s="7" t="str">
        <f t="shared" si="397"/>
        <v/>
      </c>
      <c r="BM508" s="7" t="str">
        <f t="shared" si="398"/>
        <v/>
      </c>
      <c r="BN508" s="7" t="str">
        <f t="shared" si="399"/>
        <v/>
      </c>
      <c r="BO508" s="7" t="str">
        <f t="shared" si="400"/>
        <v/>
      </c>
      <c r="BP508" s="7" t="str">
        <f t="shared" si="401"/>
        <v/>
      </c>
      <c r="BQ508" s="7" t="str">
        <f t="shared" si="402"/>
        <v/>
      </c>
      <c r="BR508" s="7" t="str">
        <f t="shared" si="403"/>
        <v/>
      </c>
      <c r="BS508" s="7" t="str">
        <f t="shared" si="404"/>
        <v/>
      </c>
      <c r="BT508" s="7" t="str">
        <f t="shared" si="405"/>
        <v/>
      </c>
      <c r="BU508" s="7" t="str">
        <f t="shared" si="406"/>
        <v/>
      </c>
      <c r="BV508" s="7" t="str">
        <f t="shared" si="407"/>
        <v/>
      </c>
      <c r="BW508" s="7" t="str">
        <f t="shared" si="382"/>
        <v/>
      </c>
      <c r="BX508" s="7" t="str">
        <f t="shared" si="408"/>
        <v/>
      </c>
      <c r="BY508" s="7" t="str">
        <f t="shared" si="409"/>
        <v/>
      </c>
      <c r="BZ508" s="7" t="str">
        <f t="shared" si="410"/>
        <v/>
      </c>
      <c r="CA508" s="7" t="str">
        <f t="shared" si="411"/>
        <v/>
      </c>
      <c r="CB508" s="54"/>
      <c r="CH508" s="13"/>
      <c r="CJ508" s="13"/>
    </row>
    <row r="509" spans="2:90" ht="16.5" thickBot="1" x14ac:dyDescent="0.3">
      <c r="B509" s="114"/>
      <c r="C509" s="114"/>
      <c r="D509" s="115"/>
      <c r="E509" s="117" t="str">
        <f t="shared" si="417"/>
        <v/>
      </c>
      <c r="F509" s="118" t="str">
        <f t="shared" si="412"/>
        <v/>
      </c>
      <c r="G509" s="22"/>
      <c r="H509" s="5" t="str">
        <f t="shared" si="383"/>
        <v/>
      </c>
      <c r="I509" s="6" t="str">
        <f t="shared" si="384"/>
        <v/>
      </c>
      <c r="J509" s="6" t="str">
        <f t="shared" si="385"/>
        <v/>
      </c>
      <c r="K509" s="23"/>
      <c r="L509" s="3" t="str">
        <f t="shared" si="413"/>
        <v/>
      </c>
      <c r="M509" s="2">
        <f>IF(OR(K509="Rota",K509="Desliza"),(IF((MAX(N$36:N508))&gt;F$17,(MAX(N$36:N508)),F$17)),N508)</f>
        <v>0</v>
      </c>
      <c r="N509" s="42"/>
      <c r="O509" s="2" t="str">
        <f t="shared" si="414"/>
        <v/>
      </c>
      <c r="P509" s="3" t="str">
        <f t="shared" si="415"/>
        <v/>
      </c>
      <c r="Q509" s="24"/>
      <c r="R509" s="24"/>
      <c r="S509" s="24"/>
      <c r="T509" s="132" t="str">
        <f t="shared" si="376"/>
        <v/>
      </c>
      <c r="U509" s="25"/>
      <c r="V509" s="25"/>
      <c r="W509" s="24"/>
      <c r="X509" s="26"/>
      <c r="Y509" s="25"/>
      <c r="Z509" s="25"/>
      <c r="AA509" s="3" t="str">
        <f t="shared" si="416"/>
        <v/>
      </c>
      <c r="AB509" s="24"/>
      <c r="AC509" s="26"/>
      <c r="AD509" s="25"/>
      <c r="AE509" s="54"/>
      <c r="AF509" s="54"/>
      <c r="AG509" s="54"/>
      <c r="AH509" s="54"/>
      <c r="AI509" s="54"/>
      <c r="AJ509" s="54"/>
      <c r="AK509" s="25"/>
      <c r="AL509" s="54" t="str">
        <f t="shared" si="377"/>
        <v/>
      </c>
      <c r="AM509" s="200" t="str">
        <f t="shared" si="378"/>
        <v/>
      </c>
      <c r="AN509" s="201" t="str">
        <f t="shared" si="379"/>
        <v/>
      </c>
      <c r="AO509" s="200" t="str">
        <f t="shared" si="386"/>
        <v/>
      </c>
      <c r="AP509" s="200" t="str">
        <f t="shared" si="380"/>
        <v/>
      </c>
      <c r="AQ509" s="200" t="str">
        <f t="shared" si="381"/>
        <v/>
      </c>
      <c r="AR509" s="200" t="str">
        <f t="shared" si="387"/>
        <v/>
      </c>
      <c r="AS509" s="200" t="str">
        <f t="shared" si="388"/>
        <v/>
      </c>
      <c r="AT509" s="200" t="str">
        <f t="shared" si="389"/>
        <v/>
      </c>
      <c r="AU509" s="200" t="str">
        <f t="shared" si="390"/>
        <v/>
      </c>
      <c r="AV509" s="54"/>
      <c r="AW509" s="200" t="str">
        <f t="shared" si="391"/>
        <v/>
      </c>
      <c r="AX509" s="201" t="str">
        <f t="shared" si="392"/>
        <v/>
      </c>
      <c r="AY509" s="7" t="str">
        <f t="shared" si="393"/>
        <v/>
      </c>
      <c r="AZ509" s="7" t="str">
        <f t="shared" si="394"/>
        <v/>
      </c>
      <c r="BA509" s="7" t="str">
        <f t="shared" si="395"/>
        <v/>
      </c>
      <c r="BB509" s="7" t="str">
        <f t="shared" si="418"/>
        <v/>
      </c>
      <c r="BC509" s="7" t="str">
        <f t="shared" si="419"/>
        <v/>
      </c>
      <c r="BD509" s="7" t="str">
        <f t="shared" si="420"/>
        <v/>
      </c>
      <c r="BE509" s="7" t="str">
        <f t="shared" si="421"/>
        <v/>
      </c>
      <c r="BF509" s="7" t="str">
        <f t="shared" si="374"/>
        <v/>
      </c>
      <c r="BG509" s="7" t="str">
        <f t="shared" si="375"/>
        <v/>
      </c>
      <c r="BH509" s="7" t="str">
        <f t="shared" si="422"/>
        <v/>
      </c>
      <c r="BI509" s="7" t="str">
        <f t="shared" si="423"/>
        <v/>
      </c>
      <c r="BJ509" s="7" t="str">
        <f t="shared" si="424"/>
        <v/>
      </c>
      <c r="BK509" s="7" t="str">
        <f t="shared" si="396"/>
        <v/>
      </c>
      <c r="BL509" s="7" t="str">
        <f t="shared" si="397"/>
        <v/>
      </c>
      <c r="BM509" s="7" t="str">
        <f t="shared" si="398"/>
        <v/>
      </c>
      <c r="BN509" s="7" t="str">
        <f t="shared" si="399"/>
        <v/>
      </c>
      <c r="BO509" s="7" t="str">
        <f t="shared" si="400"/>
        <v/>
      </c>
      <c r="BP509" s="7" t="str">
        <f t="shared" si="401"/>
        <v/>
      </c>
      <c r="BQ509" s="7" t="str">
        <f t="shared" si="402"/>
        <v/>
      </c>
      <c r="BR509" s="7" t="str">
        <f t="shared" si="403"/>
        <v/>
      </c>
      <c r="BS509" s="7" t="str">
        <f t="shared" si="404"/>
        <v/>
      </c>
      <c r="BT509" s="7" t="str">
        <f t="shared" si="405"/>
        <v/>
      </c>
      <c r="BU509" s="7" t="str">
        <f t="shared" si="406"/>
        <v/>
      </c>
      <c r="BV509" s="7" t="str">
        <f t="shared" si="407"/>
        <v/>
      </c>
      <c r="BW509" s="7" t="str">
        <f t="shared" si="382"/>
        <v/>
      </c>
      <c r="BX509" s="7" t="str">
        <f t="shared" si="408"/>
        <v/>
      </c>
      <c r="BY509" s="7" t="str">
        <f t="shared" si="409"/>
        <v/>
      </c>
      <c r="BZ509" s="7" t="str">
        <f t="shared" si="410"/>
        <v/>
      </c>
      <c r="CA509" s="7" t="str">
        <f t="shared" si="411"/>
        <v/>
      </c>
      <c r="CB509" s="54"/>
      <c r="CH509" s="13"/>
      <c r="CJ509" s="13"/>
    </row>
    <row r="510" spans="2:90" ht="16.5" thickBot="1" x14ac:dyDescent="0.3">
      <c r="B510" s="114"/>
      <c r="C510" s="114"/>
      <c r="D510" s="115"/>
      <c r="E510" s="117" t="str">
        <f t="shared" si="417"/>
        <v/>
      </c>
      <c r="F510" s="118" t="str">
        <f t="shared" si="412"/>
        <v/>
      </c>
      <c r="G510" s="22"/>
      <c r="H510" s="5" t="str">
        <f t="shared" si="383"/>
        <v/>
      </c>
      <c r="I510" s="6" t="str">
        <f t="shared" si="384"/>
        <v/>
      </c>
      <c r="J510" s="6" t="str">
        <f t="shared" si="385"/>
        <v/>
      </c>
      <c r="K510" s="23"/>
      <c r="L510" s="3" t="str">
        <f t="shared" si="413"/>
        <v/>
      </c>
      <c r="M510" s="2">
        <f>IF(OR(K510="Rota",K510="Desliza"),(IF((MAX(N$36:N509))&gt;F$17,(MAX(N$36:N509)),F$17)),N509)</f>
        <v>0</v>
      </c>
      <c r="N510" s="42"/>
      <c r="O510" s="2" t="str">
        <f t="shared" si="414"/>
        <v/>
      </c>
      <c r="P510" s="3" t="str">
        <f t="shared" si="415"/>
        <v/>
      </c>
      <c r="Q510" s="24"/>
      <c r="R510" s="24"/>
      <c r="S510" s="24"/>
      <c r="T510" s="132" t="str">
        <f t="shared" si="376"/>
        <v/>
      </c>
      <c r="U510" s="25"/>
      <c r="V510" s="25"/>
      <c r="W510" s="24"/>
      <c r="X510" s="26"/>
      <c r="Y510" s="25"/>
      <c r="Z510" s="25"/>
      <c r="AA510" s="3" t="str">
        <f t="shared" si="416"/>
        <v/>
      </c>
      <c r="AB510" s="24"/>
      <c r="AC510" s="26"/>
      <c r="AD510" s="25"/>
      <c r="AE510" s="54"/>
      <c r="AF510" s="54"/>
      <c r="AG510" s="54"/>
      <c r="AH510" s="54"/>
      <c r="AI510" s="54"/>
      <c r="AJ510" s="54"/>
      <c r="AK510" s="25"/>
      <c r="AL510" s="54" t="str">
        <f t="shared" si="377"/>
        <v/>
      </c>
      <c r="AM510" s="200" t="str">
        <f t="shared" si="378"/>
        <v/>
      </c>
      <c r="AN510" s="201" t="str">
        <f t="shared" si="379"/>
        <v/>
      </c>
      <c r="AO510" s="200" t="str">
        <f t="shared" si="386"/>
        <v/>
      </c>
      <c r="AP510" s="200" t="str">
        <f t="shared" si="380"/>
        <v/>
      </c>
      <c r="AQ510" s="200" t="str">
        <f t="shared" si="381"/>
        <v/>
      </c>
      <c r="AR510" s="200" t="str">
        <f t="shared" si="387"/>
        <v/>
      </c>
      <c r="AS510" s="200" t="str">
        <f t="shared" si="388"/>
        <v/>
      </c>
      <c r="AT510" s="200" t="str">
        <f t="shared" si="389"/>
        <v/>
      </c>
      <c r="AU510" s="200" t="str">
        <f t="shared" si="390"/>
        <v/>
      </c>
      <c r="AV510" s="54"/>
      <c r="AW510" s="200" t="str">
        <f t="shared" si="391"/>
        <v/>
      </c>
      <c r="AX510" s="201" t="str">
        <f t="shared" si="392"/>
        <v/>
      </c>
      <c r="AY510" s="7" t="str">
        <f t="shared" si="393"/>
        <v/>
      </c>
      <c r="AZ510" s="7" t="str">
        <f t="shared" si="394"/>
        <v/>
      </c>
      <c r="BA510" s="7" t="str">
        <f t="shared" si="395"/>
        <v/>
      </c>
      <c r="BB510" s="7" t="str">
        <f t="shared" si="418"/>
        <v/>
      </c>
      <c r="BC510" s="7" t="str">
        <f t="shared" si="419"/>
        <v/>
      </c>
      <c r="BD510" s="7" t="str">
        <f t="shared" si="420"/>
        <v/>
      </c>
      <c r="BE510" s="7" t="str">
        <f t="shared" si="421"/>
        <v/>
      </c>
      <c r="BF510" s="7" t="str">
        <f t="shared" si="374"/>
        <v/>
      </c>
      <c r="BG510" s="7" t="str">
        <f t="shared" si="375"/>
        <v/>
      </c>
      <c r="BH510" s="7" t="str">
        <f t="shared" si="422"/>
        <v/>
      </c>
      <c r="BI510" s="7" t="str">
        <f t="shared" si="423"/>
        <v/>
      </c>
      <c r="BJ510" s="7" t="str">
        <f t="shared" si="424"/>
        <v/>
      </c>
      <c r="BK510" s="7" t="str">
        <f t="shared" si="396"/>
        <v/>
      </c>
      <c r="BL510" s="7" t="str">
        <f t="shared" si="397"/>
        <v/>
      </c>
      <c r="BM510" s="7" t="str">
        <f t="shared" si="398"/>
        <v/>
      </c>
      <c r="BN510" s="7" t="str">
        <f t="shared" si="399"/>
        <v/>
      </c>
      <c r="BO510" s="7" t="str">
        <f t="shared" si="400"/>
        <v/>
      </c>
      <c r="BP510" s="7" t="str">
        <f t="shared" si="401"/>
        <v/>
      </c>
      <c r="BQ510" s="7" t="str">
        <f t="shared" si="402"/>
        <v/>
      </c>
      <c r="BR510" s="7" t="str">
        <f t="shared" si="403"/>
        <v/>
      </c>
      <c r="BS510" s="7" t="str">
        <f t="shared" si="404"/>
        <v/>
      </c>
      <c r="BT510" s="7" t="str">
        <f t="shared" si="405"/>
        <v/>
      </c>
      <c r="BU510" s="7" t="str">
        <f t="shared" si="406"/>
        <v/>
      </c>
      <c r="BV510" s="7" t="str">
        <f t="shared" si="407"/>
        <v/>
      </c>
      <c r="BW510" s="7" t="str">
        <f t="shared" si="382"/>
        <v/>
      </c>
      <c r="BX510" s="7" t="str">
        <f t="shared" si="408"/>
        <v/>
      </c>
      <c r="BY510" s="7" t="str">
        <f t="shared" si="409"/>
        <v/>
      </c>
      <c r="BZ510" s="7" t="str">
        <f t="shared" si="410"/>
        <v/>
      </c>
      <c r="CA510" s="7" t="str">
        <f t="shared" si="411"/>
        <v/>
      </c>
      <c r="CB510" s="54"/>
      <c r="CH510" s="13"/>
      <c r="CJ510" s="13"/>
    </row>
    <row r="511" spans="2:90" ht="16.5" thickBot="1" x14ac:dyDescent="0.3">
      <c r="B511" s="114"/>
      <c r="C511" s="114"/>
      <c r="D511" s="115"/>
      <c r="E511" s="117" t="str">
        <f t="shared" si="417"/>
        <v/>
      </c>
      <c r="F511" s="118" t="str">
        <f t="shared" si="412"/>
        <v/>
      </c>
      <c r="G511" s="22"/>
      <c r="H511" s="5" t="str">
        <f t="shared" si="383"/>
        <v/>
      </c>
      <c r="I511" s="6" t="str">
        <f t="shared" si="384"/>
        <v/>
      </c>
      <c r="J511" s="6" t="str">
        <f t="shared" si="385"/>
        <v/>
      </c>
      <c r="K511" s="23"/>
      <c r="L511" s="3" t="str">
        <f t="shared" si="413"/>
        <v/>
      </c>
      <c r="M511" s="2">
        <f>IF(OR(K511="Rota",K511="Desliza"),(IF((MAX(N$36:N510))&gt;F$17,(MAX(N$36:N510)),F$17)),N510)</f>
        <v>0</v>
      </c>
      <c r="N511" s="42"/>
      <c r="O511" s="2" t="str">
        <f t="shared" si="414"/>
        <v/>
      </c>
      <c r="P511" s="3" t="str">
        <f t="shared" si="415"/>
        <v/>
      </c>
      <c r="Q511" s="24"/>
      <c r="R511" s="24"/>
      <c r="S511" s="24"/>
      <c r="T511" s="132" t="str">
        <f t="shared" si="376"/>
        <v/>
      </c>
      <c r="U511" s="25"/>
      <c r="V511" s="25"/>
      <c r="W511" s="24"/>
      <c r="X511" s="26"/>
      <c r="Y511" s="25"/>
      <c r="Z511" s="25"/>
      <c r="AA511" s="3" t="str">
        <f t="shared" si="416"/>
        <v/>
      </c>
      <c r="AB511" s="24"/>
      <c r="AC511" s="26"/>
      <c r="AD511" s="25"/>
      <c r="AE511" s="54"/>
      <c r="AF511" s="54"/>
      <c r="AG511" s="54"/>
      <c r="AH511" s="54"/>
      <c r="AI511" s="54"/>
      <c r="AJ511" s="54"/>
      <c r="AK511" s="25"/>
      <c r="AL511" s="54" t="str">
        <f t="shared" si="377"/>
        <v/>
      </c>
      <c r="AM511" s="200" t="str">
        <f t="shared" si="378"/>
        <v/>
      </c>
      <c r="AN511" s="201" t="str">
        <f t="shared" si="379"/>
        <v/>
      </c>
      <c r="AO511" s="200" t="str">
        <f t="shared" si="386"/>
        <v/>
      </c>
      <c r="AP511" s="200" t="str">
        <f t="shared" si="380"/>
        <v/>
      </c>
      <c r="AQ511" s="200" t="str">
        <f t="shared" si="381"/>
        <v/>
      </c>
      <c r="AR511" s="200" t="str">
        <f t="shared" si="387"/>
        <v/>
      </c>
      <c r="AS511" s="200" t="str">
        <f t="shared" si="388"/>
        <v/>
      </c>
      <c r="AT511" s="200" t="str">
        <f t="shared" si="389"/>
        <v/>
      </c>
      <c r="AU511" s="200" t="str">
        <f t="shared" si="390"/>
        <v/>
      </c>
      <c r="AV511" s="54"/>
      <c r="AW511" s="200" t="str">
        <f t="shared" si="391"/>
        <v/>
      </c>
      <c r="AX511" s="201" t="str">
        <f t="shared" si="392"/>
        <v/>
      </c>
      <c r="AY511" s="7" t="str">
        <f t="shared" si="393"/>
        <v/>
      </c>
      <c r="AZ511" s="7" t="str">
        <f t="shared" si="394"/>
        <v/>
      </c>
      <c r="BA511" s="7" t="str">
        <f t="shared" si="395"/>
        <v/>
      </c>
      <c r="BB511" s="7" t="str">
        <f t="shared" si="418"/>
        <v/>
      </c>
      <c r="BC511" s="7" t="str">
        <f t="shared" si="419"/>
        <v/>
      </c>
      <c r="BD511" s="7" t="str">
        <f t="shared" si="420"/>
        <v/>
      </c>
      <c r="BE511" s="7" t="str">
        <f t="shared" si="421"/>
        <v/>
      </c>
      <c r="BF511" s="7" t="str">
        <f t="shared" si="374"/>
        <v/>
      </c>
      <c r="BG511" s="7" t="str">
        <f t="shared" si="375"/>
        <v/>
      </c>
      <c r="BH511" s="7" t="str">
        <f t="shared" si="422"/>
        <v/>
      </c>
      <c r="BI511" s="7" t="str">
        <f t="shared" si="423"/>
        <v/>
      </c>
      <c r="BJ511" s="7" t="str">
        <f t="shared" si="424"/>
        <v/>
      </c>
      <c r="BK511" s="7" t="str">
        <f t="shared" si="396"/>
        <v/>
      </c>
      <c r="BL511" s="7" t="str">
        <f t="shared" si="397"/>
        <v/>
      </c>
      <c r="BM511" s="7" t="str">
        <f t="shared" si="398"/>
        <v/>
      </c>
      <c r="BN511" s="7" t="str">
        <f t="shared" si="399"/>
        <v/>
      </c>
      <c r="BO511" s="7" t="str">
        <f t="shared" si="400"/>
        <v/>
      </c>
      <c r="BP511" s="7" t="str">
        <f t="shared" si="401"/>
        <v/>
      </c>
      <c r="BQ511" s="7" t="str">
        <f t="shared" si="402"/>
        <v/>
      </c>
      <c r="BR511" s="7" t="str">
        <f t="shared" si="403"/>
        <v/>
      </c>
      <c r="BS511" s="7" t="str">
        <f t="shared" si="404"/>
        <v/>
      </c>
      <c r="BT511" s="7" t="str">
        <f t="shared" si="405"/>
        <v/>
      </c>
      <c r="BU511" s="7" t="str">
        <f t="shared" si="406"/>
        <v/>
      </c>
      <c r="BV511" s="7" t="str">
        <f t="shared" si="407"/>
        <v/>
      </c>
      <c r="BW511" s="7" t="str">
        <f t="shared" si="382"/>
        <v/>
      </c>
      <c r="BX511" s="7" t="str">
        <f t="shared" si="408"/>
        <v/>
      </c>
      <c r="BY511" s="7" t="str">
        <f t="shared" si="409"/>
        <v/>
      </c>
      <c r="BZ511" s="7" t="str">
        <f t="shared" si="410"/>
        <v/>
      </c>
      <c r="CA511" s="7" t="str">
        <f t="shared" si="411"/>
        <v/>
      </c>
      <c r="CB511" s="54"/>
      <c r="CH511" s="13"/>
      <c r="CJ511" s="13"/>
    </row>
    <row r="512" spans="2:90" ht="16.5" thickBot="1" x14ac:dyDescent="0.3">
      <c r="B512" s="114"/>
      <c r="C512" s="114"/>
      <c r="D512" s="115"/>
      <c r="E512" s="117" t="str">
        <f t="shared" si="417"/>
        <v/>
      </c>
      <c r="F512" s="118" t="str">
        <f t="shared" si="412"/>
        <v/>
      </c>
      <c r="G512" s="22"/>
      <c r="H512" s="5" t="str">
        <f t="shared" si="383"/>
        <v/>
      </c>
      <c r="I512" s="6" t="str">
        <f t="shared" si="384"/>
        <v/>
      </c>
      <c r="J512" s="6" t="str">
        <f t="shared" si="385"/>
        <v/>
      </c>
      <c r="K512" s="23"/>
      <c r="L512" s="3" t="str">
        <f t="shared" si="413"/>
        <v/>
      </c>
      <c r="M512" s="2">
        <f>IF(OR(K512="Rota",K512="Desliza"),(IF((MAX(N$36:N511))&gt;F$17,(MAX(N$36:N511)),F$17)),N511)</f>
        <v>0</v>
      </c>
      <c r="N512" s="42"/>
      <c r="O512" s="2" t="str">
        <f t="shared" si="414"/>
        <v/>
      </c>
      <c r="P512" s="3" t="str">
        <f t="shared" si="415"/>
        <v/>
      </c>
      <c r="Q512" s="24"/>
      <c r="R512" s="24"/>
      <c r="S512" s="24"/>
      <c r="T512" s="132" t="str">
        <f t="shared" si="376"/>
        <v/>
      </c>
      <c r="U512" s="25"/>
      <c r="V512" s="25"/>
      <c r="W512" s="24"/>
      <c r="X512" s="26"/>
      <c r="Y512" s="25"/>
      <c r="Z512" s="25"/>
      <c r="AA512" s="3" t="str">
        <f t="shared" si="416"/>
        <v/>
      </c>
      <c r="AB512" s="24"/>
      <c r="AC512" s="26"/>
      <c r="AD512" s="25"/>
      <c r="AE512" s="54"/>
      <c r="AF512" s="54"/>
      <c r="AG512" s="54"/>
      <c r="AH512" s="54"/>
      <c r="AI512" s="54"/>
      <c r="AJ512" s="54"/>
      <c r="AK512" s="25"/>
      <c r="AL512" s="54" t="str">
        <f t="shared" si="377"/>
        <v/>
      </c>
      <c r="AM512" s="200" t="str">
        <f t="shared" si="378"/>
        <v/>
      </c>
      <c r="AN512" s="201" t="str">
        <f t="shared" si="379"/>
        <v/>
      </c>
      <c r="AO512" s="200" t="str">
        <f t="shared" si="386"/>
        <v/>
      </c>
      <c r="AP512" s="200" t="str">
        <f t="shared" si="380"/>
        <v/>
      </c>
      <c r="AQ512" s="200" t="str">
        <f t="shared" si="381"/>
        <v/>
      </c>
      <c r="AR512" s="200" t="str">
        <f t="shared" si="387"/>
        <v/>
      </c>
      <c r="AS512" s="200" t="str">
        <f t="shared" si="388"/>
        <v/>
      </c>
      <c r="AT512" s="200" t="str">
        <f t="shared" si="389"/>
        <v/>
      </c>
      <c r="AU512" s="200" t="str">
        <f t="shared" si="390"/>
        <v/>
      </c>
      <c r="AV512" s="54"/>
      <c r="AW512" s="200" t="str">
        <f t="shared" si="391"/>
        <v/>
      </c>
      <c r="AX512" s="201" t="str">
        <f t="shared" si="392"/>
        <v/>
      </c>
      <c r="AY512" s="7" t="str">
        <f t="shared" si="393"/>
        <v/>
      </c>
      <c r="AZ512" s="7" t="str">
        <f t="shared" si="394"/>
        <v/>
      </c>
      <c r="BA512" s="7" t="str">
        <f t="shared" si="395"/>
        <v/>
      </c>
      <c r="BB512" s="7" t="str">
        <f t="shared" si="418"/>
        <v/>
      </c>
      <c r="BC512" s="7" t="str">
        <f t="shared" si="419"/>
        <v/>
      </c>
      <c r="BD512" s="7" t="str">
        <f t="shared" si="420"/>
        <v/>
      </c>
      <c r="BE512" s="7" t="str">
        <f t="shared" si="421"/>
        <v/>
      </c>
      <c r="BF512" s="7" t="str">
        <f t="shared" si="374"/>
        <v/>
      </c>
      <c r="BG512" s="7" t="str">
        <f t="shared" si="375"/>
        <v/>
      </c>
      <c r="BH512" s="7" t="str">
        <f t="shared" si="422"/>
        <v/>
      </c>
      <c r="BI512" s="7" t="str">
        <f t="shared" si="423"/>
        <v/>
      </c>
      <c r="BJ512" s="7" t="str">
        <f t="shared" si="424"/>
        <v/>
      </c>
      <c r="BK512" s="7" t="str">
        <f t="shared" si="396"/>
        <v/>
      </c>
      <c r="BL512" s="7" t="str">
        <f t="shared" si="397"/>
        <v/>
      </c>
      <c r="BM512" s="7" t="str">
        <f t="shared" si="398"/>
        <v/>
      </c>
      <c r="BN512" s="7" t="str">
        <f t="shared" si="399"/>
        <v/>
      </c>
      <c r="BO512" s="7" t="str">
        <f t="shared" si="400"/>
        <v/>
      </c>
      <c r="BP512" s="7" t="str">
        <f t="shared" si="401"/>
        <v/>
      </c>
      <c r="BQ512" s="7" t="str">
        <f t="shared" si="402"/>
        <v/>
      </c>
      <c r="BR512" s="7" t="str">
        <f t="shared" si="403"/>
        <v/>
      </c>
      <c r="BS512" s="7" t="str">
        <f t="shared" si="404"/>
        <v/>
      </c>
      <c r="BT512" s="7" t="str">
        <f t="shared" si="405"/>
        <v/>
      </c>
      <c r="BU512" s="7" t="str">
        <f t="shared" si="406"/>
        <v/>
      </c>
      <c r="BV512" s="7" t="str">
        <f t="shared" si="407"/>
        <v/>
      </c>
      <c r="BW512" s="7" t="str">
        <f t="shared" si="382"/>
        <v/>
      </c>
      <c r="BX512" s="7" t="str">
        <f t="shared" si="408"/>
        <v/>
      </c>
      <c r="BY512" s="7" t="str">
        <f t="shared" si="409"/>
        <v/>
      </c>
      <c r="BZ512" s="7" t="str">
        <f t="shared" si="410"/>
        <v/>
      </c>
      <c r="CA512" s="7" t="str">
        <f t="shared" si="411"/>
        <v/>
      </c>
      <c r="CB512" s="54"/>
      <c r="CH512" s="13"/>
      <c r="CJ512" s="13"/>
    </row>
    <row r="513" spans="2:88" ht="16.5" thickBot="1" x14ac:dyDescent="0.3">
      <c r="B513" s="114"/>
      <c r="C513" s="114"/>
      <c r="D513" s="115"/>
      <c r="E513" s="117" t="str">
        <f t="shared" si="417"/>
        <v/>
      </c>
      <c r="F513" s="118" t="str">
        <f t="shared" si="412"/>
        <v/>
      </c>
      <c r="G513" s="22"/>
      <c r="H513" s="5" t="str">
        <f t="shared" si="383"/>
        <v/>
      </c>
      <c r="I513" s="6" t="str">
        <f t="shared" si="384"/>
        <v/>
      </c>
      <c r="J513" s="6" t="str">
        <f t="shared" si="385"/>
        <v/>
      </c>
      <c r="K513" s="23"/>
      <c r="L513" s="3" t="str">
        <f t="shared" si="413"/>
        <v/>
      </c>
      <c r="M513" s="2">
        <f>IF(OR(K513="Rota",K513="Desliza"),(IF((MAX(N$36:N512))&gt;F$17,(MAX(N$36:N512)),F$17)),N512)</f>
        <v>0</v>
      </c>
      <c r="N513" s="42"/>
      <c r="O513" s="2" t="str">
        <f t="shared" si="414"/>
        <v/>
      </c>
      <c r="P513" s="3" t="str">
        <f t="shared" si="415"/>
        <v/>
      </c>
      <c r="Q513" s="24"/>
      <c r="R513" s="24"/>
      <c r="S513" s="24"/>
      <c r="T513" s="132" t="str">
        <f t="shared" si="376"/>
        <v/>
      </c>
      <c r="U513" s="25"/>
      <c r="V513" s="25"/>
      <c r="W513" s="24"/>
      <c r="X513" s="26"/>
      <c r="Y513" s="25"/>
      <c r="Z513" s="25"/>
      <c r="AA513" s="3" t="str">
        <f t="shared" si="416"/>
        <v/>
      </c>
      <c r="AB513" s="24"/>
      <c r="AC513" s="26"/>
      <c r="AD513" s="25"/>
      <c r="AE513" s="54"/>
      <c r="AF513" s="54"/>
      <c r="AG513" s="54"/>
      <c r="AH513" s="54"/>
      <c r="AI513" s="54"/>
      <c r="AJ513" s="54"/>
      <c r="AK513" s="25"/>
      <c r="AL513" s="54" t="str">
        <f t="shared" si="377"/>
        <v/>
      </c>
      <c r="AM513" s="200" t="str">
        <f t="shared" si="378"/>
        <v/>
      </c>
      <c r="AN513" s="201" t="str">
        <f t="shared" si="379"/>
        <v/>
      </c>
      <c r="AO513" s="200" t="str">
        <f t="shared" si="386"/>
        <v/>
      </c>
      <c r="AP513" s="200" t="str">
        <f t="shared" si="380"/>
        <v/>
      </c>
      <c r="AQ513" s="200" t="str">
        <f t="shared" si="381"/>
        <v/>
      </c>
      <c r="AR513" s="200" t="str">
        <f t="shared" si="387"/>
        <v/>
      </c>
      <c r="AS513" s="200" t="str">
        <f t="shared" si="388"/>
        <v/>
      </c>
      <c r="AT513" s="200" t="str">
        <f t="shared" si="389"/>
        <v/>
      </c>
      <c r="AU513" s="200" t="str">
        <f t="shared" si="390"/>
        <v/>
      </c>
      <c r="AV513" s="54"/>
      <c r="AW513" s="200" t="str">
        <f t="shared" si="391"/>
        <v/>
      </c>
      <c r="AX513" s="201" t="str">
        <f t="shared" si="392"/>
        <v/>
      </c>
      <c r="AY513" s="7" t="str">
        <f t="shared" si="393"/>
        <v/>
      </c>
      <c r="AZ513" s="7" t="str">
        <f t="shared" si="394"/>
        <v/>
      </c>
      <c r="BA513" s="7" t="str">
        <f t="shared" si="395"/>
        <v/>
      </c>
      <c r="BB513" s="7" t="str">
        <f t="shared" si="418"/>
        <v/>
      </c>
      <c r="BC513" s="7" t="str">
        <f t="shared" si="419"/>
        <v/>
      </c>
      <c r="BD513" s="7" t="str">
        <f t="shared" si="420"/>
        <v/>
      </c>
      <c r="BE513" s="7" t="str">
        <f t="shared" si="421"/>
        <v/>
      </c>
      <c r="BF513" s="7" t="str">
        <f t="shared" si="374"/>
        <v/>
      </c>
      <c r="BG513" s="7" t="str">
        <f t="shared" si="375"/>
        <v/>
      </c>
      <c r="BH513" s="7" t="str">
        <f t="shared" si="422"/>
        <v/>
      </c>
      <c r="BI513" s="7" t="str">
        <f t="shared" si="423"/>
        <v/>
      </c>
      <c r="BJ513" s="7" t="str">
        <f t="shared" si="424"/>
        <v/>
      </c>
      <c r="BK513" s="7" t="str">
        <f t="shared" si="396"/>
        <v/>
      </c>
      <c r="BL513" s="7" t="str">
        <f t="shared" si="397"/>
        <v/>
      </c>
      <c r="BM513" s="7" t="str">
        <f t="shared" si="398"/>
        <v/>
      </c>
      <c r="BN513" s="7" t="str">
        <f t="shared" si="399"/>
        <v/>
      </c>
      <c r="BO513" s="7" t="str">
        <f t="shared" si="400"/>
        <v/>
      </c>
      <c r="BP513" s="7" t="str">
        <f t="shared" si="401"/>
        <v/>
      </c>
      <c r="BQ513" s="7" t="str">
        <f t="shared" si="402"/>
        <v/>
      </c>
      <c r="BR513" s="7" t="str">
        <f t="shared" si="403"/>
        <v/>
      </c>
      <c r="BS513" s="7" t="str">
        <f t="shared" si="404"/>
        <v/>
      </c>
      <c r="BT513" s="7" t="str">
        <f t="shared" si="405"/>
        <v/>
      </c>
      <c r="BU513" s="7" t="str">
        <f t="shared" si="406"/>
        <v/>
      </c>
      <c r="BV513" s="7" t="str">
        <f t="shared" si="407"/>
        <v/>
      </c>
      <c r="BW513" s="7" t="str">
        <f t="shared" si="382"/>
        <v/>
      </c>
      <c r="BX513" s="7" t="str">
        <f t="shared" si="408"/>
        <v/>
      </c>
      <c r="BY513" s="7" t="str">
        <f t="shared" si="409"/>
        <v/>
      </c>
      <c r="BZ513" s="7" t="str">
        <f t="shared" si="410"/>
        <v/>
      </c>
      <c r="CA513" s="7" t="str">
        <f t="shared" si="411"/>
        <v/>
      </c>
      <c r="CB513" s="54"/>
      <c r="CH513" s="13"/>
      <c r="CJ513" s="13"/>
    </row>
    <row r="514" spans="2:88" ht="16.5" thickBot="1" x14ac:dyDescent="0.3">
      <c r="B514" s="114"/>
      <c r="C514" s="114"/>
      <c r="D514" s="115"/>
      <c r="E514" s="117" t="str">
        <f t="shared" si="417"/>
        <v/>
      </c>
      <c r="F514" s="118" t="str">
        <f t="shared" si="412"/>
        <v/>
      </c>
      <c r="G514" s="22"/>
      <c r="H514" s="5" t="str">
        <f t="shared" si="383"/>
        <v/>
      </c>
      <c r="I514" s="6" t="str">
        <f t="shared" si="384"/>
        <v/>
      </c>
      <c r="J514" s="6" t="str">
        <f t="shared" si="385"/>
        <v/>
      </c>
      <c r="K514" s="23"/>
      <c r="L514" s="3" t="str">
        <f t="shared" si="413"/>
        <v/>
      </c>
      <c r="M514" s="2">
        <f>IF(OR(K514="Rota",K514="Desliza"),(IF((MAX(N$36:N513))&gt;F$17,(MAX(N$36:N513)),F$17)),N513)</f>
        <v>0</v>
      </c>
      <c r="N514" s="42"/>
      <c r="O514" s="2" t="str">
        <f t="shared" si="414"/>
        <v/>
      </c>
      <c r="P514" s="3" t="str">
        <f t="shared" si="415"/>
        <v/>
      </c>
      <c r="Q514" s="24"/>
      <c r="R514" s="24"/>
      <c r="S514" s="24"/>
      <c r="T514" s="132" t="str">
        <f t="shared" si="376"/>
        <v/>
      </c>
      <c r="U514" s="25"/>
      <c r="V514" s="25"/>
      <c r="W514" s="24"/>
      <c r="X514" s="26"/>
      <c r="Y514" s="25"/>
      <c r="Z514" s="25"/>
      <c r="AA514" s="3" t="str">
        <f t="shared" si="416"/>
        <v/>
      </c>
      <c r="AB514" s="24"/>
      <c r="AC514" s="26"/>
      <c r="AD514" s="25"/>
      <c r="AE514" s="54"/>
      <c r="AF514" s="54"/>
      <c r="AG514" s="54"/>
      <c r="AH514" s="54"/>
      <c r="AI514" s="54"/>
      <c r="AJ514" s="54"/>
      <c r="AK514" s="25"/>
      <c r="AL514" s="54" t="str">
        <f t="shared" si="377"/>
        <v/>
      </c>
      <c r="AM514" s="200" t="str">
        <f t="shared" si="378"/>
        <v/>
      </c>
      <c r="AN514" s="201" t="str">
        <f t="shared" si="379"/>
        <v/>
      </c>
      <c r="AO514" s="200" t="str">
        <f t="shared" si="386"/>
        <v/>
      </c>
      <c r="AP514" s="200" t="str">
        <f t="shared" si="380"/>
        <v/>
      </c>
      <c r="AQ514" s="200" t="str">
        <f t="shared" si="381"/>
        <v/>
      </c>
      <c r="AR514" s="200" t="str">
        <f t="shared" si="387"/>
        <v/>
      </c>
      <c r="AS514" s="200" t="str">
        <f t="shared" si="388"/>
        <v/>
      </c>
      <c r="AT514" s="200" t="str">
        <f t="shared" si="389"/>
        <v/>
      </c>
      <c r="AU514" s="200" t="str">
        <f t="shared" si="390"/>
        <v/>
      </c>
      <c r="AV514" s="54"/>
      <c r="AW514" s="200" t="str">
        <f t="shared" si="391"/>
        <v/>
      </c>
      <c r="AX514" s="201" t="str">
        <f t="shared" si="392"/>
        <v/>
      </c>
      <c r="AY514" s="7" t="str">
        <f t="shared" si="393"/>
        <v/>
      </c>
      <c r="AZ514" s="7" t="str">
        <f t="shared" si="394"/>
        <v/>
      </c>
      <c r="BA514" s="7" t="str">
        <f t="shared" si="395"/>
        <v/>
      </c>
      <c r="BB514" s="7" t="str">
        <f t="shared" si="418"/>
        <v/>
      </c>
      <c r="BC514" s="7" t="str">
        <f t="shared" si="419"/>
        <v/>
      </c>
      <c r="BD514" s="7" t="str">
        <f t="shared" si="420"/>
        <v/>
      </c>
      <c r="BE514" s="7" t="str">
        <f t="shared" si="421"/>
        <v/>
      </c>
      <c r="BF514" s="7" t="str">
        <f t="shared" si="374"/>
        <v/>
      </c>
      <c r="BG514" s="7" t="str">
        <f t="shared" si="375"/>
        <v/>
      </c>
      <c r="BH514" s="7" t="str">
        <f t="shared" si="422"/>
        <v/>
      </c>
      <c r="BI514" s="7" t="str">
        <f t="shared" si="423"/>
        <v/>
      </c>
      <c r="BJ514" s="7" t="str">
        <f t="shared" si="424"/>
        <v/>
      </c>
      <c r="BK514" s="7" t="str">
        <f t="shared" si="396"/>
        <v/>
      </c>
      <c r="BL514" s="7" t="str">
        <f t="shared" si="397"/>
        <v/>
      </c>
      <c r="BM514" s="7" t="str">
        <f t="shared" si="398"/>
        <v/>
      </c>
      <c r="BN514" s="7" t="str">
        <f t="shared" si="399"/>
        <v/>
      </c>
      <c r="BO514" s="7" t="str">
        <f t="shared" si="400"/>
        <v/>
      </c>
      <c r="BP514" s="7" t="str">
        <f t="shared" si="401"/>
        <v/>
      </c>
      <c r="BQ514" s="7" t="str">
        <f t="shared" si="402"/>
        <v/>
      </c>
      <c r="BR514" s="7" t="str">
        <f t="shared" si="403"/>
        <v/>
      </c>
      <c r="BS514" s="7" t="str">
        <f t="shared" si="404"/>
        <v/>
      </c>
      <c r="BT514" s="7" t="str">
        <f t="shared" si="405"/>
        <v/>
      </c>
      <c r="BU514" s="7" t="str">
        <f t="shared" si="406"/>
        <v/>
      </c>
      <c r="BV514" s="7" t="str">
        <f t="shared" si="407"/>
        <v/>
      </c>
      <c r="BW514" s="7" t="str">
        <f t="shared" si="382"/>
        <v/>
      </c>
      <c r="BX514" s="7" t="str">
        <f t="shared" si="408"/>
        <v/>
      </c>
      <c r="BY514" s="7" t="str">
        <f t="shared" si="409"/>
        <v/>
      </c>
      <c r="BZ514" s="7" t="str">
        <f t="shared" si="410"/>
        <v/>
      </c>
      <c r="CA514" s="7" t="str">
        <f t="shared" si="411"/>
        <v/>
      </c>
      <c r="CB514" s="54"/>
      <c r="CH514" s="13"/>
      <c r="CJ514" s="13"/>
    </row>
    <row r="515" spans="2:88" ht="16.5" thickBot="1" x14ac:dyDescent="0.3">
      <c r="B515" s="114"/>
      <c r="C515" s="114"/>
      <c r="D515" s="115"/>
      <c r="E515" s="117" t="str">
        <f t="shared" si="417"/>
        <v/>
      </c>
      <c r="F515" s="118" t="str">
        <f t="shared" si="412"/>
        <v/>
      </c>
      <c r="G515" s="22"/>
      <c r="H515" s="5" t="str">
        <f t="shared" si="383"/>
        <v/>
      </c>
      <c r="I515" s="6" t="str">
        <f t="shared" si="384"/>
        <v/>
      </c>
      <c r="J515" s="6" t="str">
        <f t="shared" si="385"/>
        <v/>
      </c>
      <c r="K515" s="23"/>
      <c r="L515" s="3" t="str">
        <f t="shared" si="413"/>
        <v/>
      </c>
      <c r="M515" s="2">
        <f>IF(OR(K515="Rota",K515="Desliza"),(IF((MAX(N$36:N514))&gt;F$17,(MAX(N$36:N514)),F$17)),N514)</f>
        <v>0</v>
      </c>
      <c r="N515" s="42"/>
      <c r="O515" s="2" t="str">
        <f t="shared" si="414"/>
        <v/>
      </c>
      <c r="P515" s="3" t="str">
        <f t="shared" si="415"/>
        <v/>
      </c>
      <c r="Q515" s="24"/>
      <c r="R515" s="24"/>
      <c r="S515" s="24"/>
      <c r="T515" s="132" t="str">
        <f t="shared" si="376"/>
        <v/>
      </c>
      <c r="U515" s="25"/>
      <c r="V515" s="25"/>
      <c r="W515" s="24"/>
      <c r="X515" s="26"/>
      <c r="Y515" s="25"/>
      <c r="Z515" s="25"/>
      <c r="AA515" s="3" t="str">
        <f t="shared" si="416"/>
        <v/>
      </c>
      <c r="AB515" s="24"/>
      <c r="AC515" s="26"/>
      <c r="AD515" s="25"/>
      <c r="AE515" s="54"/>
      <c r="AF515" s="54"/>
      <c r="AG515" s="54"/>
      <c r="AH515" s="54"/>
      <c r="AI515" s="54"/>
      <c r="AJ515" s="54"/>
      <c r="AK515" s="25"/>
      <c r="AL515" s="54" t="str">
        <f t="shared" si="377"/>
        <v/>
      </c>
      <c r="AM515" s="200" t="str">
        <f t="shared" si="378"/>
        <v/>
      </c>
      <c r="AN515" s="201" t="str">
        <f t="shared" si="379"/>
        <v/>
      </c>
      <c r="AO515" s="200" t="str">
        <f t="shared" si="386"/>
        <v/>
      </c>
      <c r="AP515" s="200" t="str">
        <f t="shared" si="380"/>
        <v/>
      </c>
      <c r="AQ515" s="200" t="str">
        <f t="shared" si="381"/>
        <v/>
      </c>
      <c r="AR515" s="200" t="str">
        <f t="shared" si="387"/>
        <v/>
      </c>
      <c r="AS515" s="200" t="str">
        <f t="shared" si="388"/>
        <v/>
      </c>
      <c r="AT515" s="200" t="str">
        <f t="shared" si="389"/>
        <v/>
      </c>
      <c r="AU515" s="200" t="str">
        <f t="shared" si="390"/>
        <v/>
      </c>
      <c r="AV515" s="54"/>
      <c r="AW515" s="200" t="str">
        <f t="shared" si="391"/>
        <v/>
      </c>
      <c r="AX515" s="201" t="str">
        <f t="shared" si="392"/>
        <v/>
      </c>
      <c r="AY515" s="7" t="str">
        <f t="shared" si="393"/>
        <v/>
      </c>
      <c r="AZ515" s="7" t="str">
        <f t="shared" si="394"/>
        <v/>
      </c>
      <c r="BA515" s="7" t="str">
        <f t="shared" si="395"/>
        <v/>
      </c>
      <c r="BB515" s="7" t="str">
        <f t="shared" si="418"/>
        <v/>
      </c>
      <c r="BC515" s="7" t="str">
        <f t="shared" si="419"/>
        <v/>
      </c>
      <c r="BD515" s="7" t="str">
        <f t="shared" si="420"/>
        <v/>
      </c>
      <c r="BE515" s="7" t="str">
        <f t="shared" si="421"/>
        <v/>
      </c>
      <c r="BF515" s="7" t="str">
        <f t="shared" si="374"/>
        <v/>
      </c>
      <c r="BG515" s="7" t="str">
        <f t="shared" si="375"/>
        <v/>
      </c>
      <c r="BH515" s="7" t="str">
        <f t="shared" si="422"/>
        <v/>
      </c>
      <c r="BI515" s="7" t="str">
        <f t="shared" si="423"/>
        <v/>
      </c>
      <c r="BJ515" s="7" t="str">
        <f t="shared" si="424"/>
        <v/>
      </c>
      <c r="BK515" s="7" t="str">
        <f t="shared" si="396"/>
        <v/>
      </c>
      <c r="BL515" s="7" t="str">
        <f t="shared" si="397"/>
        <v/>
      </c>
      <c r="BM515" s="7" t="str">
        <f t="shared" si="398"/>
        <v/>
      </c>
      <c r="BN515" s="7" t="str">
        <f t="shared" si="399"/>
        <v/>
      </c>
      <c r="BO515" s="7" t="str">
        <f t="shared" si="400"/>
        <v/>
      </c>
      <c r="BP515" s="7" t="str">
        <f t="shared" si="401"/>
        <v/>
      </c>
      <c r="BQ515" s="7" t="str">
        <f t="shared" si="402"/>
        <v/>
      </c>
      <c r="BR515" s="7" t="str">
        <f t="shared" si="403"/>
        <v/>
      </c>
      <c r="BS515" s="7" t="str">
        <f t="shared" si="404"/>
        <v/>
      </c>
      <c r="BT515" s="7" t="str">
        <f t="shared" si="405"/>
        <v/>
      </c>
      <c r="BU515" s="7" t="str">
        <f t="shared" si="406"/>
        <v/>
      </c>
      <c r="BV515" s="7" t="str">
        <f t="shared" si="407"/>
        <v/>
      </c>
      <c r="BW515" s="7" t="str">
        <f t="shared" si="382"/>
        <v/>
      </c>
      <c r="BX515" s="7" t="str">
        <f t="shared" si="408"/>
        <v/>
      </c>
      <c r="BY515" s="7" t="str">
        <f t="shared" si="409"/>
        <v/>
      </c>
      <c r="BZ515" s="7" t="str">
        <f t="shared" si="410"/>
        <v/>
      </c>
      <c r="CA515" s="7" t="str">
        <f t="shared" si="411"/>
        <v/>
      </c>
      <c r="CB515" s="54"/>
      <c r="CH515" s="13"/>
      <c r="CJ515" s="13"/>
    </row>
    <row r="516" spans="2:88" ht="16.5" thickBot="1" x14ac:dyDescent="0.3">
      <c r="B516" s="114"/>
      <c r="C516" s="114"/>
      <c r="D516" s="115"/>
      <c r="E516" s="117" t="str">
        <f t="shared" si="417"/>
        <v/>
      </c>
      <c r="F516" s="118" t="str">
        <f t="shared" si="412"/>
        <v/>
      </c>
      <c r="G516" s="22"/>
      <c r="H516" s="5" t="str">
        <f t="shared" si="383"/>
        <v/>
      </c>
      <c r="I516" s="6" t="str">
        <f t="shared" si="384"/>
        <v/>
      </c>
      <c r="J516" s="6" t="str">
        <f t="shared" si="385"/>
        <v/>
      </c>
      <c r="K516" s="23"/>
      <c r="L516" s="3" t="str">
        <f t="shared" si="413"/>
        <v/>
      </c>
      <c r="M516" s="2">
        <f>IF(OR(K516="Rota",K516="Desliza"),(IF((MAX(N$36:N515))&gt;F$17,(MAX(N$36:N515)),F$17)),N515)</f>
        <v>0</v>
      </c>
      <c r="N516" s="42"/>
      <c r="O516" s="2" t="str">
        <f t="shared" si="414"/>
        <v/>
      </c>
      <c r="P516" s="3" t="str">
        <f t="shared" si="415"/>
        <v/>
      </c>
      <c r="Q516" s="24"/>
      <c r="R516" s="24"/>
      <c r="S516" s="24"/>
      <c r="T516" s="132" t="str">
        <f t="shared" si="376"/>
        <v/>
      </c>
      <c r="U516" s="25"/>
      <c r="V516" s="25"/>
      <c r="W516" s="24"/>
      <c r="X516" s="26"/>
      <c r="Y516" s="25"/>
      <c r="Z516" s="25"/>
      <c r="AA516" s="3" t="str">
        <f t="shared" si="416"/>
        <v/>
      </c>
      <c r="AB516" s="24"/>
      <c r="AC516" s="26"/>
      <c r="AD516" s="25"/>
      <c r="AE516" s="54"/>
      <c r="AF516" s="54"/>
      <c r="AG516" s="54"/>
      <c r="AH516" s="54"/>
      <c r="AI516" s="54"/>
      <c r="AJ516" s="54"/>
      <c r="AK516" s="25"/>
      <c r="AL516" s="54" t="str">
        <f t="shared" si="377"/>
        <v/>
      </c>
      <c r="AM516" s="200" t="str">
        <f t="shared" si="378"/>
        <v/>
      </c>
      <c r="AN516" s="201" t="str">
        <f t="shared" si="379"/>
        <v/>
      </c>
      <c r="AO516" s="200" t="str">
        <f t="shared" si="386"/>
        <v/>
      </c>
      <c r="AP516" s="200" t="str">
        <f t="shared" si="380"/>
        <v/>
      </c>
      <c r="AQ516" s="200" t="str">
        <f t="shared" si="381"/>
        <v/>
      </c>
      <c r="AR516" s="200" t="str">
        <f t="shared" si="387"/>
        <v/>
      </c>
      <c r="AS516" s="200" t="str">
        <f t="shared" si="388"/>
        <v/>
      </c>
      <c r="AT516" s="200" t="str">
        <f t="shared" si="389"/>
        <v/>
      </c>
      <c r="AU516" s="200" t="str">
        <f t="shared" si="390"/>
        <v/>
      </c>
      <c r="AV516" s="54"/>
      <c r="AW516" s="200" t="str">
        <f t="shared" si="391"/>
        <v/>
      </c>
      <c r="AX516" s="201" t="str">
        <f t="shared" si="392"/>
        <v/>
      </c>
      <c r="AY516" s="7" t="str">
        <f t="shared" si="393"/>
        <v/>
      </c>
      <c r="AZ516" s="7" t="str">
        <f t="shared" si="394"/>
        <v/>
      </c>
      <c r="BA516" s="7" t="str">
        <f t="shared" si="395"/>
        <v/>
      </c>
      <c r="BB516" s="7" t="str">
        <f t="shared" si="418"/>
        <v/>
      </c>
      <c r="BC516" s="7" t="str">
        <f t="shared" si="419"/>
        <v/>
      </c>
      <c r="BD516" s="7" t="str">
        <f t="shared" si="420"/>
        <v/>
      </c>
      <c r="BE516" s="7" t="str">
        <f t="shared" si="421"/>
        <v/>
      </c>
      <c r="BF516" s="7" t="str">
        <f t="shared" si="374"/>
        <v/>
      </c>
      <c r="BG516" s="7" t="str">
        <f t="shared" si="375"/>
        <v/>
      </c>
      <c r="BH516" s="7" t="str">
        <f t="shared" si="422"/>
        <v/>
      </c>
      <c r="BI516" s="7" t="str">
        <f t="shared" si="423"/>
        <v/>
      </c>
      <c r="BJ516" s="7" t="str">
        <f t="shared" si="424"/>
        <v/>
      </c>
      <c r="BK516" s="7" t="str">
        <f t="shared" si="396"/>
        <v/>
      </c>
      <c r="BL516" s="7" t="str">
        <f t="shared" si="397"/>
        <v/>
      </c>
      <c r="BM516" s="7" t="str">
        <f t="shared" si="398"/>
        <v/>
      </c>
      <c r="BN516" s="7" t="str">
        <f t="shared" si="399"/>
        <v/>
      </c>
      <c r="BO516" s="7" t="str">
        <f t="shared" si="400"/>
        <v/>
      </c>
      <c r="BP516" s="7" t="str">
        <f t="shared" si="401"/>
        <v/>
      </c>
      <c r="BQ516" s="7" t="str">
        <f t="shared" si="402"/>
        <v/>
      </c>
      <c r="BR516" s="7" t="str">
        <f t="shared" si="403"/>
        <v/>
      </c>
      <c r="BS516" s="7" t="str">
        <f t="shared" si="404"/>
        <v/>
      </c>
      <c r="BT516" s="7" t="str">
        <f t="shared" si="405"/>
        <v/>
      </c>
      <c r="BU516" s="7" t="str">
        <f t="shared" si="406"/>
        <v/>
      </c>
      <c r="BV516" s="7" t="str">
        <f t="shared" si="407"/>
        <v/>
      </c>
      <c r="BW516" s="7" t="str">
        <f t="shared" si="382"/>
        <v/>
      </c>
      <c r="BX516" s="7" t="str">
        <f t="shared" si="408"/>
        <v/>
      </c>
      <c r="BY516" s="7" t="str">
        <f t="shared" si="409"/>
        <v/>
      </c>
      <c r="BZ516" s="7" t="str">
        <f t="shared" si="410"/>
        <v/>
      </c>
      <c r="CA516" s="7" t="str">
        <f t="shared" si="411"/>
        <v/>
      </c>
      <c r="CB516" s="54"/>
      <c r="CH516" s="13"/>
      <c r="CJ516" s="13"/>
    </row>
    <row r="517" spans="2:88" ht="16.5" thickBot="1" x14ac:dyDescent="0.3">
      <c r="B517" s="114"/>
      <c r="C517" s="114"/>
      <c r="D517" s="115"/>
      <c r="E517" s="117" t="str">
        <f t="shared" si="417"/>
        <v/>
      </c>
      <c r="F517" s="118" t="str">
        <f t="shared" si="412"/>
        <v/>
      </c>
      <c r="G517" s="22"/>
      <c r="H517" s="5" t="str">
        <f t="shared" si="383"/>
        <v/>
      </c>
      <c r="I517" s="6" t="str">
        <f t="shared" si="384"/>
        <v/>
      </c>
      <c r="J517" s="6" t="str">
        <f t="shared" si="385"/>
        <v/>
      </c>
      <c r="K517" s="23"/>
      <c r="L517" s="3" t="str">
        <f t="shared" si="413"/>
        <v/>
      </c>
      <c r="M517" s="2">
        <f>IF(OR(K517="Rota",K517="Desliza"),(IF((MAX(N$36:N516))&gt;F$17,(MAX(N$36:N516)),F$17)),N516)</f>
        <v>0</v>
      </c>
      <c r="N517" s="42"/>
      <c r="O517" s="2" t="str">
        <f t="shared" si="414"/>
        <v/>
      </c>
      <c r="P517" s="3" t="str">
        <f t="shared" si="415"/>
        <v/>
      </c>
      <c r="Q517" s="24"/>
      <c r="R517" s="24"/>
      <c r="S517" s="24"/>
      <c r="T517" s="132" t="str">
        <f t="shared" si="376"/>
        <v/>
      </c>
      <c r="U517" s="25"/>
      <c r="V517" s="25"/>
      <c r="W517" s="24"/>
      <c r="X517" s="26"/>
      <c r="Y517" s="25"/>
      <c r="Z517" s="25"/>
      <c r="AA517" s="3" t="str">
        <f t="shared" si="416"/>
        <v/>
      </c>
      <c r="AB517" s="24"/>
      <c r="AC517" s="26"/>
      <c r="AD517" s="25"/>
      <c r="AE517" s="54"/>
      <c r="AF517" s="54"/>
      <c r="AG517" s="54"/>
      <c r="AH517" s="54"/>
      <c r="AI517" s="54"/>
      <c r="AJ517" s="54"/>
      <c r="AK517" s="25"/>
      <c r="AL517" s="54" t="str">
        <f t="shared" si="377"/>
        <v/>
      </c>
      <c r="AM517" s="200" t="str">
        <f t="shared" si="378"/>
        <v/>
      </c>
      <c r="AN517" s="201" t="str">
        <f t="shared" si="379"/>
        <v/>
      </c>
      <c r="AO517" s="200" t="str">
        <f t="shared" si="386"/>
        <v/>
      </c>
      <c r="AP517" s="200" t="str">
        <f t="shared" si="380"/>
        <v/>
      </c>
      <c r="AQ517" s="200" t="str">
        <f t="shared" si="381"/>
        <v/>
      </c>
      <c r="AR517" s="200" t="str">
        <f t="shared" si="387"/>
        <v/>
      </c>
      <c r="AS517" s="200" t="str">
        <f t="shared" si="388"/>
        <v/>
      </c>
      <c r="AT517" s="200" t="str">
        <f t="shared" si="389"/>
        <v/>
      </c>
      <c r="AU517" s="200" t="str">
        <f t="shared" si="390"/>
        <v/>
      </c>
      <c r="AV517" s="54"/>
      <c r="AW517" s="200" t="str">
        <f t="shared" si="391"/>
        <v/>
      </c>
      <c r="AX517" s="201" t="str">
        <f t="shared" si="392"/>
        <v/>
      </c>
      <c r="AY517" s="7" t="str">
        <f t="shared" si="393"/>
        <v/>
      </c>
      <c r="AZ517" s="7" t="str">
        <f t="shared" si="394"/>
        <v/>
      </c>
      <c r="BA517" s="7" t="str">
        <f t="shared" si="395"/>
        <v/>
      </c>
      <c r="BB517" s="7" t="str">
        <f t="shared" si="418"/>
        <v/>
      </c>
      <c r="BC517" s="7" t="str">
        <f t="shared" si="419"/>
        <v/>
      </c>
      <c r="BD517" s="7" t="str">
        <f t="shared" si="420"/>
        <v/>
      </c>
      <c r="BE517" s="7" t="str">
        <f t="shared" si="421"/>
        <v/>
      </c>
      <c r="BF517" s="7" t="str">
        <f t="shared" si="374"/>
        <v/>
      </c>
      <c r="BG517" s="7" t="str">
        <f t="shared" si="375"/>
        <v/>
      </c>
      <c r="BH517" s="7" t="str">
        <f t="shared" si="422"/>
        <v/>
      </c>
      <c r="BI517" s="7" t="str">
        <f t="shared" si="423"/>
        <v/>
      </c>
      <c r="BJ517" s="7" t="str">
        <f t="shared" si="424"/>
        <v/>
      </c>
      <c r="BK517" s="7" t="str">
        <f t="shared" si="396"/>
        <v/>
      </c>
      <c r="BL517" s="7" t="str">
        <f t="shared" si="397"/>
        <v/>
      </c>
      <c r="BM517" s="7" t="str">
        <f t="shared" si="398"/>
        <v/>
      </c>
      <c r="BN517" s="7" t="str">
        <f t="shared" si="399"/>
        <v/>
      </c>
      <c r="BO517" s="7" t="str">
        <f t="shared" si="400"/>
        <v/>
      </c>
      <c r="BP517" s="7" t="str">
        <f t="shared" si="401"/>
        <v/>
      </c>
      <c r="BQ517" s="7" t="str">
        <f t="shared" si="402"/>
        <v/>
      </c>
      <c r="BR517" s="7" t="str">
        <f t="shared" si="403"/>
        <v/>
      </c>
      <c r="BS517" s="7" t="str">
        <f t="shared" si="404"/>
        <v/>
      </c>
      <c r="BT517" s="7" t="str">
        <f t="shared" si="405"/>
        <v/>
      </c>
      <c r="BU517" s="7" t="str">
        <f t="shared" si="406"/>
        <v/>
      </c>
      <c r="BV517" s="7" t="str">
        <f t="shared" si="407"/>
        <v/>
      </c>
      <c r="BW517" s="7" t="str">
        <f t="shared" si="382"/>
        <v/>
      </c>
      <c r="BX517" s="7" t="str">
        <f t="shared" si="408"/>
        <v/>
      </c>
      <c r="BY517" s="7" t="str">
        <f t="shared" si="409"/>
        <v/>
      </c>
      <c r="BZ517" s="7" t="str">
        <f t="shared" si="410"/>
        <v/>
      </c>
      <c r="CA517" s="7" t="str">
        <f t="shared" si="411"/>
        <v/>
      </c>
      <c r="CB517" s="54"/>
      <c r="CH517" s="13"/>
      <c r="CJ517" s="13"/>
    </row>
    <row r="518" spans="2:88" ht="16.5" thickBot="1" x14ac:dyDescent="0.3">
      <c r="B518" s="114"/>
      <c r="C518" s="114"/>
      <c r="D518" s="115"/>
      <c r="E518" s="117" t="str">
        <f t="shared" si="417"/>
        <v/>
      </c>
      <c r="F518" s="118" t="str">
        <f t="shared" si="412"/>
        <v/>
      </c>
      <c r="G518" s="22"/>
      <c r="H518" s="5" t="str">
        <f t="shared" si="383"/>
        <v/>
      </c>
      <c r="I518" s="6" t="str">
        <f t="shared" si="384"/>
        <v/>
      </c>
      <c r="J518" s="6" t="str">
        <f t="shared" si="385"/>
        <v/>
      </c>
      <c r="K518" s="23"/>
      <c r="L518" s="3" t="str">
        <f t="shared" si="413"/>
        <v/>
      </c>
      <c r="M518" s="2">
        <f>IF(OR(K518="Rota",K518="Desliza"),(IF((MAX(N$36:N517))&gt;F$17,(MAX(N$36:N517)),F$17)),N517)</f>
        <v>0</v>
      </c>
      <c r="N518" s="42"/>
      <c r="O518" s="2" t="str">
        <f t="shared" si="414"/>
        <v/>
      </c>
      <c r="P518" s="3" t="str">
        <f t="shared" si="415"/>
        <v/>
      </c>
      <c r="Q518" s="24"/>
      <c r="R518" s="24"/>
      <c r="S518" s="24"/>
      <c r="T518" s="132" t="str">
        <f t="shared" si="376"/>
        <v/>
      </c>
      <c r="U518" s="25"/>
      <c r="V518" s="25"/>
      <c r="W518" s="24"/>
      <c r="X518" s="26"/>
      <c r="Y518" s="25"/>
      <c r="Z518" s="25"/>
      <c r="AA518" s="3" t="str">
        <f t="shared" si="416"/>
        <v/>
      </c>
      <c r="AB518" s="24"/>
      <c r="AC518" s="26"/>
      <c r="AD518" s="25"/>
      <c r="AE518" s="54"/>
      <c r="AF518" s="54"/>
      <c r="AG518" s="54"/>
      <c r="AH518" s="54"/>
      <c r="AI518" s="54"/>
      <c r="AJ518" s="54"/>
      <c r="AK518" s="25"/>
      <c r="AL518" s="54" t="str">
        <f t="shared" si="377"/>
        <v/>
      </c>
      <c r="AM518" s="200" t="str">
        <f t="shared" si="378"/>
        <v/>
      </c>
      <c r="AN518" s="201" t="str">
        <f t="shared" si="379"/>
        <v/>
      </c>
      <c r="AO518" s="200" t="str">
        <f t="shared" si="386"/>
        <v/>
      </c>
      <c r="AP518" s="200" t="str">
        <f t="shared" si="380"/>
        <v/>
      </c>
      <c r="AQ518" s="200" t="str">
        <f t="shared" si="381"/>
        <v/>
      </c>
      <c r="AR518" s="200" t="str">
        <f t="shared" si="387"/>
        <v/>
      </c>
      <c r="AS518" s="200" t="str">
        <f t="shared" si="388"/>
        <v/>
      </c>
      <c r="AT518" s="200" t="str">
        <f t="shared" si="389"/>
        <v/>
      </c>
      <c r="AU518" s="200" t="str">
        <f t="shared" si="390"/>
        <v/>
      </c>
      <c r="AV518" s="54"/>
      <c r="AW518" s="200" t="str">
        <f t="shared" si="391"/>
        <v/>
      </c>
      <c r="AX518" s="201" t="str">
        <f t="shared" si="392"/>
        <v/>
      </c>
      <c r="AY518" s="7" t="str">
        <f t="shared" si="393"/>
        <v/>
      </c>
      <c r="AZ518" s="7" t="str">
        <f t="shared" si="394"/>
        <v/>
      </c>
      <c r="BA518" s="7" t="str">
        <f t="shared" si="395"/>
        <v/>
      </c>
      <c r="BB518" s="7" t="str">
        <f t="shared" si="418"/>
        <v/>
      </c>
      <c r="BC518" s="7" t="str">
        <f t="shared" si="419"/>
        <v/>
      </c>
      <c r="BD518" s="7" t="str">
        <f t="shared" si="420"/>
        <v/>
      </c>
      <c r="BE518" s="7" t="str">
        <f t="shared" si="421"/>
        <v/>
      </c>
      <c r="BF518" s="7" t="str">
        <f t="shared" si="374"/>
        <v/>
      </c>
      <c r="BG518" s="7" t="str">
        <f t="shared" si="375"/>
        <v/>
      </c>
      <c r="BH518" s="7" t="str">
        <f t="shared" si="422"/>
        <v/>
      </c>
      <c r="BI518" s="7" t="str">
        <f t="shared" si="423"/>
        <v/>
      </c>
      <c r="BJ518" s="7" t="str">
        <f t="shared" si="424"/>
        <v/>
      </c>
      <c r="BK518" s="7" t="str">
        <f t="shared" si="396"/>
        <v/>
      </c>
      <c r="BL518" s="7" t="str">
        <f t="shared" si="397"/>
        <v/>
      </c>
      <c r="BM518" s="7" t="str">
        <f t="shared" si="398"/>
        <v/>
      </c>
      <c r="BN518" s="7" t="str">
        <f t="shared" si="399"/>
        <v/>
      </c>
      <c r="BO518" s="7" t="str">
        <f t="shared" si="400"/>
        <v/>
      </c>
      <c r="BP518" s="7" t="str">
        <f t="shared" si="401"/>
        <v/>
      </c>
      <c r="BQ518" s="7" t="str">
        <f t="shared" si="402"/>
        <v/>
      </c>
      <c r="BR518" s="7" t="str">
        <f t="shared" si="403"/>
        <v/>
      </c>
      <c r="BS518" s="7" t="str">
        <f t="shared" si="404"/>
        <v/>
      </c>
      <c r="BT518" s="7" t="str">
        <f t="shared" si="405"/>
        <v/>
      </c>
      <c r="BU518" s="7" t="str">
        <f t="shared" si="406"/>
        <v/>
      </c>
      <c r="BV518" s="7" t="str">
        <f t="shared" si="407"/>
        <v/>
      </c>
      <c r="BW518" s="7" t="str">
        <f t="shared" si="382"/>
        <v/>
      </c>
      <c r="BX518" s="7" t="str">
        <f t="shared" si="408"/>
        <v/>
      </c>
      <c r="BY518" s="7" t="str">
        <f t="shared" si="409"/>
        <v/>
      </c>
      <c r="BZ518" s="7" t="str">
        <f t="shared" si="410"/>
        <v/>
      </c>
      <c r="CA518" s="7" t="str">
        <f t="shared" si="411"/>
        <v/>
      </c>
      <c r="CB518" s="54"/>
      <c r="CH518" s="13"/>
      <c r="CJ518" s="13"/>
    </row>
    <row r="519" spans="2:88" ht="16.5" thickBot="1" x14ac:dyDescent="0.3">
      <c r="B519" s="114"/>
      <c r="C519" s="114"/>
      <c r="D519" s="115"/>
      <c r="E519" s="117" t="str">
        <f t="shared" si="417"/>
        <v/>
      </c>
      <c r="F519" s="118" t="str">
        <f t="shared" si="412"/>
        <v/>
      </c>
      <c r="G519" s="22"/>
      <c r="H519" s="5" t="str">
        <f t="shared" si="383"/>
        <v/>
      </c>
      <c r="I519" s="6" t="str">
        <f t="shared" si="384"/>
        <v/>
      </c>
      <c r="J519" s="6" t="str">
        <f t="shared" si="385"/>
        <v/>
      </c>
      <c r="K519" s="23"/>
      <c r="L519" s="3" t="str">
        <f t="shared" si="413"/>
        <v/>
      </c>
      <c r="M519" s="2">
        <f>IF(OR(K519="Rota",K519="Desliza"),(IF((MAX(N$36:N518))&gt;F$17,(MAX(N$36:N518)),F$17)),N518)</f>
        <v>0</v>
      </c>
      <c r="N519" s="42"/>
      <c r="O519" s="2" t="str">
        <f t="shared" si="414"/>
        <v/>
      </c>
      <c r="P519" s="3" t="str">
        <f t="shared" si="415"/>
        <v/>
      </c>
      <c r="Q519" s="24"/>
      <c r="R519" s="24"/>
      <c r="S519" s="24"/>
      <c r="T519" s="132" t="str">
        <f t="shared" si="376"/>
        <v/>
      </c>
      <c r="U519" s="25"/>
      <c r="V519" s="25"/>
      <c r="W519" s="24"/>
      <c r="X519" s="26"/>
      <c r="Y519" s="25"/>
      <c r="Z519" s="25"/>
      <c r="AA519" s="3" t="str">
        <f t="shared" si="416"/>
        <v/>
      </c>
      <c r="AB519" s="24"/>
      <c r="AC519" s="26"/>
      <c r="AD519" s="25"/>
      <c r="AE519" s="54"/>
      <c r="AF519" s="54"/>
      <c r="AG519" s="54"/>
      <c r="AH519" s="54"/>
      <c r="AI519" s="54"/>
      <c r="AJ519" s="54"/>
      <c r="AK519" s="25"/>
      <c r="AL519" s="54" t="str">
        <f t="shared" si="377"/>
        <v/>
      </c>
      <c r="AM519" s="200" t="str">
        <f t="shared" si="378"/>
        <v/>
      </c>
      <c r="AN519" s="201" t="str">
        <f t="shared" si="379"/>
        <v/>
      </c>
      <c r="AO519" s="200" t="str">
        <f t="shared" si="386"/>
        <v/>
      </c>
      <c r="AP519" s="200" t="str">
        <f t="shared" si="380"/>
        <v/>
      </c>
      <c r="AQ519" s="200" t="str">
        <f t="shared" si="381"/>
        <v/>
      </c>
      <c r="AR519" s="200" t="str">
        <f t="shared" si="387"/>
        <v/>
      </c>
      <c r="AS519" s="200" t="str">
        <f t="shared" si="388"/>
        <v/>
      </c>
      <c r="AT519" s="200" t="str">
        <f t="shared" si="389"/>
        <v/>
      </c>
      <c r="AU519" s="200" t="str">
        <f t="shared" si="390"/>
        <v/>
      </c>
      <c r="AV519" s="54"/>
      <c r="AW519" s="200" t="str">
        <f t="shared" si="391"/>
        <v/>
      </c>
      <c r="AX519" s="201" t="str">
        <f t="shared" si="392"/>
        <v/>
      </c>
      <c r="AY519" s="7" t="str">
        <f t="shared" si="393"/>
        <v/>
      </c>
      <c r="AZ519" s="7" t="str">
        <f t="shared" si="394"/>
        <v/>
      </c>
      <c r="BA519" s="7" t="str">
        <f t="shared" si="395"/>
        <v/>
      </c>
      <c r="BB519" s="7" t="str">
        <f t="shared" si="418"/>
        <v/>
      </c>
      <c r="BC519" s="7" t="str">
        <f t="shared" si="419"/>
        <v/>
      </c>
      <c r="BD519" s="7" t="str">
        <f t="shared" si="420"/>
        <v/>
      </c>
      <c r="BE519" s="7" t="str">
        <f t="shared" si="421"/>
        <v/>
      </c>
      <c r="BF519" s="7" t="str">
        <f t="shared" si="374"/>
        <v/>
      </c>
      <c r="BG519" s="7" t="str">
        <f t="shared" si="375"/>
        <v/>
      </c>
      <c r="BH519" s="7" t="str">
        <f t="shared" si="422"/>
        <v/>
      </c>
      <c r="BI519" s="7" t="str">
        <f t="shared" si="423"/>
        <v/>
      </c>
      <c r="BJ519" s="7" t="str">
        <f t="shared" si="424"/>
        <v/>
      </c>
      <c r="BK519" s="7" t="str">
        <f t="shared" si="396"/>
        <v/>
      </c>
      <c r="BL519" s="7" t="str">
        <f t="shared" si="397"/>
        <v/>
      </c>
      <c r="BM519" s="7" t="str">
        <f t="shared" si="398"/>
        <v/>
      </c>
      <c r="BN519" s="7" t="str">
        <f t="shared" si="399"/>
        <v/>
      </c>
      <c r="BO519" s="7" t="str">
        <f t="shared" si="400"/>
        <v/>
      </c>
      <c r="BP519" s="7" t="str">
        <f t="shared" si="401"/>
        <v/>
      </c>
      <c r="BQ519" s="7" t="str">
        <f t="shared" si="402"/>
        <v/>
      </c>
      <c r="BR519" s="7" t="str">
        <f t="shared" si="403"/>
        <v/>
      </c>
      <c r="BS519" s="7" t="str">
        <f t="shared" si="404"/>
        <v/>
      </c>
      <c r="BT519" s="7" t="str">
        <f t="shared" si="405"/>
        <v/>
      </c>
      <c r="BU519" s="7" t="str">
        <f t="shared" si="406"/>
        <v/>
      </c>
      <c r="BV519" s="7" t="str">
        <f t="shared" si="407"/>
        <v/>
      </c>
      <c r="BW519" s="7" t="str">
        <f t="shared" si="382"/>
        <v/>
      </c>
      <c r="BX519" s="7" t="str">
        <f t="shared" si="408"/>
        <v/>
      </c>
      <c r="BY519" s="7" t="str">
        <f t="shared" si="409"/>
        <v/>
      </c>
      <c r="BZ519" s="7" t="str">
        <f t="shared" si="410"/>
        <v/>
      </c>
      <c r="CA519" s="7" t="str">
        <f t="shared" si="411"/>
        <v/>
      </c>
      <c r="CB519" s="54"/>
      <c r="CH519" s="13"/>
      <c r="CJ519" s="13"/>
    </row>
    <row r="520" spans="2:88" ht="16.5" thickBot="1" x14ac:dyDescent="0.3">
      <c r="B520" s="114"/>
      <c r="C520" s="114"/>
      <c r="D520" s="115"/>
      <c r="E520" s="117" t="str">
        <f t="shared" si="417"/>
        <v/>
      </c>
      <c r="F520" s="118" t="str">
        <f t="shared" si="412"/>
        <v/>
      </c>
      <c r="G520" s="22"/>
      <c r="H520" s="5" t="str">
        <f t="shared" si="383"/>
        <v/>
      </c>
      <c r="I520" s="6" t="str">
        <f t="shared" si="384"/>
        <v/>
      </c>
      <c r="J520" s="6" t="str">
        <f t="shared" si="385"/>
        <v/>
      </c>
      <c r="K520" s="23"/>
      <c r="L520" s="3" t="str">
        <f t="shared" si="413"/>
        <v/>
      </c>
      <c r="M520" s="2">
        <f>IF(OR(K520="Rota",K520="Desliza"),(IF((MAX(N$36:N519))&gt;F$17,(MAX(N$36:N519)),F$17)),N519)</f>
        <v>0</v>
      </c>
      <c r="N520" s="42"/>
      <c r="O520" s="2" t="str">
        <f t="shared" si="414"/>
        <v/>
      </c>
      <c r="P520" s="3" t="str">
        <f t="shared" si="415"/>
        <v/>
      </c>
      <c r="Q520" s="24"/>
      <c r="R520" s="24"/>
      <c r="S520" s="24"/>
      <c r="T520" s="132" t="str">
        <f t="shared" si="376"/>
        <v/>
      </c>
      <c r="U520" s="25"/>
      <c r="V520" s="25"/>
      <c r="W520" s="24"/>
      <c r="X520" s="26"/>
      <c r="Y520" s="25"/>
      <c r="Z520" s="25"/>
      <c r="AA520" s="3" t="str">
        <f t="shared" si="416"/>
        <v/>
      </c>
      <c r="AB520" s="24"/>
      <c r="AC520" s="26"/>
      <c r="AD520" s="25"/>
      <c r="AE520" s="54"/>
      <c r="AF520" s="54"/>
      <c r="AG520" s="54"/>
      <c r="AH520" s="54"/>
      <c r="AI520" s="54"/>
      <c r="AJ520" s="54"/>
      <c r="AK520" s="25"/>
      <c r="AL520" s="54" t="str">
        <f t="shared" si="377"/>
        <v/>
      </c>
      <c r="AM520" s="200" t="str">
        <f t="shared" si="378"/>
        <v/>
      </c>
      <c r="AN520" s="201" t="str">
        <f t="shared" si="379"/>
        <v/>
      </c>
      <c r="AO520" s="200" t="str">
        <f t="shared" si="386"/>
        <v/>
      </c>
      <c r="AP520" s="200" t="str">
        <f t="shared" si="380"/>
        <v/>
      </c>
      <c r="AQ520" s="200" t="str">
        <f t="shared" si="381"/>
        <v/>
      </c>
      <c r="AR520" s="200" t="str">
        <f t="shared" si="387"/>
        <v/>
      </c>
      <c r="AS520" s="200" t="str">
        <f t="shared" si="388"/>
        <v/>
      </c>
      <c r="AT520" s="200" t="str">
        <f t="shared" si="389"/>
        <v/>
      </c>
      <c r="AU520" s="200" t="str">
        <f t="shared" si="390"/>
        <v/>
      </c>
      <c r="AV520" s="54"/>
      <c r="AW520" s="200" t="str">
        <f t="shared" si="391"/>
        <v/>
      </c>
      <c r="AX520" s="201" t="str">
        <f t="shared" si="392"/>
        <v/>
      </c>
      <c r="AY520" s="7" t="str">
        <f t="shared" si="393"/>
        <v/>
      </c>
      <c r="AZ520" s="7" t="str">
        <f t="shared" si="394"/>
        <v/>
      </c>
      <c r="BA520" s="7" t="str">
        <f t="shared" si="395"/>
        <v/>
      </c>
      <c r="BB520" s="7" t="str">
        <f t="shared" si="418"/>
        <v/>
      </c>
      <c r="BC520" s="7" t="str">
        <f t="shared" si="419"/>
        <v/>
      </c>
      <c r="BD520" s="7" t="str">
        <f t="shared" si="420"/>
        <v/>
      </c>
      <c r="BE520" s="7" t="str">
        <f t="shared" si="421"/>
        <v/>
      </c>
      <c r="BF520" s="7" t="str">
        <f t="shared" si="374"/>
        <v/>
      </c>
      <c r="BG520" s="7" t="str">
        <f t="shared" si="375"/>
        <v/>
      </c>
      <c r="BH520" s="7" t="str">
        <f t="shared" si="422"/>
        <v/>
      </c>
      <c r="BI520" s="7" t="str">
        <f t="shared" si="423"/>
        <v/>
      </c>
      <c r="BJ520" s="7" t="str">
        <f t="shared" si="424"/>
        <v/>
      </c>
      <c r="BK520" s="7" t="str">
        <f t="shared" si="396"/>
        <v/>
      </c>
      <c r="BL520" s="7" t="str">
        <f t="shared" si="397"/>
        <v/>
      </c>
      <c r="BM520" s="7" t="str">
        <f t="shared" si="398"/>
        <v/>
      </c>
      <c r="BN520" s="7" t="str">
        <f t="shared" si="399"/>
        <v/>
      </c>
      <c r="BO520" s="7" t="str">
        <f t="shared" si="400"/>
        <v/>
      </c>
      <c r="BP520" s="7" t="str">
        <f t="shared" si="401"/>
        <v/>
      </c>
      <c r="BQ520" s="7" t="str">
        <f t="shared" si="402"/>
        <v/>
      </c>
      <c r="BR520" s="7" t="str">
        <f t="shared" si="403"/>
        <v/>
      </c>
      <c r="BS520" s="7" t="str">
        <f t="shared" si="404"/>
        <v/>
      </c>
      <c r="BT520" s="7" t="str">
        <f t="shared" si="405"/>
        <v/>
      </c>
      <c r="BU520" s="7" t="str">
        <f t="shared" si="406"/>
        <v/>
      </c>
      <c r="BV520" s="7" t="str">
        <f t="shared" si="407"/>
        <v/>
      </c>
      <c r="BW520" s="7" t="str">
        <f t="shared" si="382"/>
        <v/>
      </c>
      <c r="BX520" s="7" t="str">
        <f t="shared" si="408"/>
        <v/>
      </c>
      <c r="BY520" s="7" t="str">
        <f t="shared" si="409"/>
        <v/>
      </c>
      <c r="BZ520" s="7" t="str">
        <f t="shared" si="410"/>
        <v/>
      </c>
      <c r="CA520" s="7" t="str">
        <f t="shared" si="411"/>
        <v/>
      </c>
      <c r="CB520" s="54"/>
      <c r="CH520" s="13"/>
      <c r="CJ520" s="13"/>
    </row>
    <row r="521" spans="2:88" ht="16.5" thickBot="1" x14ac:dyDescent="0.3">
      <c r="B521" s="114"/>
      <c r="C521" s="114"/>
      <c r="D521" s="115"/>
      <c r="E521" s="117" t="str">
        <f t="shared" si="417"/>
        <v/>
      </c>
      <c r="F521" s="118" t="str">
        <f t="shared" si="412"/>
        <v/>
      </c>
      <c r="G521" s="22"/>
      <c r="H521" s="5" t="str">
        <f t="shared" si="383"/>
        <v/>
      </c>
      <c r="I521" s="6" t="str">
        <f t="shared" si="384"/>
        <v/>
      </c>
      <c r="J521" s="6" t="str">
        <f t="shared" si="385"/>
        <v/>
      </c>
      <c r="K521" s="23"/>
      <c r="L521" s="3" t="str">
        <f t="shared" si="413"/>
        <v/>
      </c>
      <c r="M521" s="2">
        <f>IF(OR(K521="Rota",K521="Desliza"),(IF((MAX(N$36:N520))&gt;F$17,(MAX(N$36:N520)),F$17)),N520)</f>
        <v>0</v>
      </c>
      <c r="N521" s="42"/>
      <c r="O521" s="2" t="str">
        <f t="shared" si="414"/>
        <v/>
      </c>
      <c r="P521" s="3" t="str">
        <f t="shared" si="415"/>
        <v/>
      </c>
      <c r="Q521" s="24"/>
      <c r="R521" s="24"/>
      <c r="S521" s="24"/>
      <c r="T521" s="132" t="str">
        <f t="shared" si="376"/>
        <v/>
      </c>
      <c r="U521" s="25"/>
      <c r="V521" s="25"/>
      <c r="W521" s="24"/>
      <c r="X521" s="26"/>
      <c r="Y521" s="25"/>
      <c r="Z521" s="25"/>
      <c r="AA521" s="3" t="str">
        <f t="shared" si="416"/>
        <v/>
      </c>
      <c r="AB521" s="24"/>
      <c r="AC521" s="26"/>
      <c r="AD521" s="25"/>
      <c r="AE521" s="54"/>
      <c r="AF521" s="54"/>
      <c r="AG521" s="54"/>
      <c r="AH521" s="54"/>
      <c r="AI521" s="54"/>
      <c r="AJ521" s="54"/>
      <c r="AK521" s="25"/>
      <c r="AL521" s="54" t="str">
        <f t="shared" si="377"/>
        <v/>
      </c>
      <c r="AM521" s="200" t="str">
        <f t="shared" si="378"/>
        <v/>
      </c>
      <c r="AN521" s="201" t="str">
        <f t="shared" si="379"/>
        <v/>
      </c>
      <c r="AO521" s="200" t="str">
        <f t="shared" si="386"/>
        <v/>
      </c>
      <c r="AP521" s="200" t="str">
        <f t="shared" si="380"/>
        <v/>
      </c>
      <c r="AQ521" s="200" t="str">
        <f t="shared" si="381"/>
        <v/>
      </c>
      <c r="AR521" s="200" t="str">
        <f t="shared" si="387"/>
        <v/>
      </c>
      <c r="AS521" s="200" t="str">
        <f t="shared" si="388"/>
        <v/>
      </c>
      <c r="AT521" s="200" t="str">
        <f t="shared" si="389"/>
        <v/>
      </c>
      <c r="AU521" s="200" t="str">
        <f t="shared" si="390"/>
        <v/>
      </c>
      <c r="AV521" s="54"/>
      <c r="AW521" s="200" t="str">
        <f t="shared" si="391"/>
        <v/>
      </c>
      <c r="AX521" s="201" t="str">
        <f t="shared" si="392"/>
        <v/>
      </c>
      <c r="AY521" s="7" t="str">
        <f t="shared" si="393"/>
        <v/>
      </c>
      <c r="AZ521" s="7" t="str">
        <f t="shared" si="394"/>
        <v/>
      </c>
      <c r="BA521" s="7" t="str">
        <f t="shared" si="395"/>
        <v/>
      </c>
      <c r="BB521" s="7" t="str">
        <f t="shared" si="418"/>
        <v/>
      </c>
      <c r="BC521" s="7" t="str">
        <f t="shared" si="419"/>
        <v/>
      </c>
      <c r="BD521" s="7" t="str">
        <f t="shared" si="420"/>
        <v/>
      </c>
      <c r="BE521" s="7" t="str">
        <f t="shared" si="421"/>
        <v/>
      </c>
      <c r="BF521" s="7" t="str">
        <f t="shared" si="374"/>
        <v/>
      </c>
      <c r="BG521" s="7" t="str">
        <f t="shared" si="375"/>
        <v/>
      </c>
      <c r="BH521" s="7" t="str">
        <f t="shared" si="422"/>
        <v/>
      </c>
      <c r="BI521" s="7" t="str">
        <f t="shared" si="423"/>
        <v/>
      </c>
      <c r="BJ521" s="7" t="str">
        <f t="shared" si="424"/>
        <v/>
      </c>
      <c r="BK521" s="7" t="str">
        <f t="shared" si="396"/>
        <v/>
      </c>
      <c r="BL521" s="7" t="str">
        <f t="shared" si="397"/>
        <v/>
      </c>
      <c r="BM521" s="7" t="str">
        <f t="shared" si="398"/>
        <v/>
      </c>
      <c r="BN521" s="7" t="str">
        <f t="shared" si="399"/>
        <v/>
      </c>
      <c r="BO521" s="7" t="str">
        <f t="shared" si="400"/>
        <v/>
      </c>
      <c r="BP521" s="7" t="str">
        <f t="shared" si="401"/>
        <v/>
      </c>
      <c r="BQ521" s="7" t="str">
        <f t="shared" si="402"/>
        <v/>
      </c>
      <c r="BR521" s="7" t="str">
        <f t="shared" si="403"/>
        <v/>
      </c>
      <c r="BS521" s="7" t="str">
        <f t="shared" si="404"/>
        <v/>
      </c>
      <c r="BT521" s="7" t="str">
        <f t="shared" si="405"/>
        <v/>
      </c>
      <c r="BU521" s="7" t="str">
        <f t="shared" si="406"/>
        <v/>
      </c>
      <c r="BV521" s="7" t="str">
        <f t="shared" si="407"/>
        <v/>
      </c>
      <c r="BW521" s="7" t="str">
        <f t="shared" si="382"/>
        <v/>
      </c>
      <c r="BX521" s="7" t="str">
        <f t="shared" si="408"/>
        <v/>
      </c>
      <c r="BY521" s="7" t="str">
        <f t="shared" si="409"/>
        <v/>
      </c>
      <c r="BZ521" s="7" t="str">
        <f t="shared" si="410"/>
        <v/>
      </c>
      <c r="CA521" s="7" t="str">
        <f t="shared" si="411"/>
        <v/>
      </c>
      <c r="CB521" s="54"/>
      <c r="CH521" s="13"/>
      <c r="CJ521" s="13"/>
    </row>
    <row r="522" spans="2:88" ht="16.5" thickBot="1" x14ac:dyDescent="0.3">
      <c r="B522" s="114"/>
      <c r="C522" s="114"/>
      <c r="D522" s="115"/>
      <c r="E522" s="117" t="str">
        <f t="shared" si="417"/>
        <v/>
      </c>
      <c r="F522" s="118" t="str">
        <f t="shared" si="412"/>
        <v/>
      </c>
      <c r="G522" s="22"/>
      <c r="H522" s="5" t="str">
        <f t="shared" si="383"/>
        <v/>
      </c>
      <c r="I522" s="6" t="str">
        <f t="shared" si="384"/>
        <v/>
      </c>
      <c r="J522" s="6" t="str">
        <f t="shared" si="385"/>
        <v/>
      </c>
      <c r="K522" s="23"/>
      <c r="L522" s="3" t="str">
        <f t="shared" si="413"/>
        <v/>
      </c>
      <c r="M522" s="2">
        <f>IF(OR(K522="Rota",K522="Desliza"),(IF((MAX(N$36:N521))&gt;F$17,(MAX(N$36:N521)),F$17)),N521)</f>
        <v>0</v>
      </c>
      <c r="N522" s="42"/>
      <c r="O522" s="2" t="str">
        <f t="shared" si="414"/>
        <v/>
      </c>
      <c r="P522" s="3" t="str">
        <f t="shared" si="415"/>
        <v/>
      </c>
      <c r="Q522" s="24"/>
      <c r="R522" s="24"/>
      <c r="S522" s="24"/>
      <c r="T522" s="132" t="str">
        <f t="shared" si="376"/>
        <v/>
      </c>
      <c r="U522" s="25"/>
      <c r="V522" s="25"/>
      <c r="W522" s="24"/>
      <c r="X522" s="26"/>
      <c r="Y522" s="25"/>
      <c r="Z522" s="25"/>
      <c r="AA522" s="3" t="str">
        <f t="shared" si="416"/>
        <v/>
      </c>
      <c r="AB522" s="24"/>
      <c r="AC522" s="26"/>
      <c r="AD522" s="25"/>
      <c r="AE522" s="54"/>
      <c r="AF522" s="54"/>
      <c r="AG522" s="54"/>
      <c r="AH522" s="54"/>
      <c r="AI522" s="54"/>
      <c r="AJ522" s="54"/>
      <c r="AK522" s="25"/>
      <c r="AL522" s="54" t="str">
        <f t="shared" si="377"/>
        <v/>
      </c>
      <c r="AM522" s="200" t="str">
        <f t="shared" si="378"/>
        <v/>
      </c>
      <c r="AN522" s="201" t="str">
        <f t="shared" si="379"/>
        <v/>
      </c>
      <c r="AO522" s="200" t="str">
        <f t="shared" si="386"/>
        <v/>
      </c>
      <c r="AP522" s="200" t="str">
        <f t="shared" si="380"/>
        <v/>
      </c>
      <c r="AQ522" s="200" t="str">
        <f t="shared" si="381"/>
        <v/>
      </c>
      <c r="AR522" s="200" t="str">
        <f t="shared" si="387"/>
        <v/>
      </c>
      <c r="AS522" s="200" t="str">
        <f t="shared" si="388"/>
        <v/>
      </c>
      <c r="AT522" s="200" t="str">
        <f t="shared" si="389"/>
        <v/>
      </c>
      <c r="AU522" s="200" t="str">
        <f t="shared" si="390"/>
        <v/>
      </c>
      <c r="AV522" s="54"/>
      <c r="AW522" s="200" t="str">
        <f t="shared" si="391"/>
        <v/>
      </c>
      <c r="AX522" s="201" t="str">
        <f t="shared" si="392"/>
        <v/>
      </c>
      <c r="AY522" s="7" t="str">
        <f t="shared" si="393"/>
        <v/>
      </c>
      <c r="AZ522" s="7" t="str">
        <f t="shared" si="394"/>
        <v/>
      </c>
      <c r="BA522" s="7" t="str">
        <f t="shared" si="395"/>
        <v/>
      </c>
      <c r="BB522" s="7" t="str">
        <f t="shared" si="418"/>
        <v/>
      </c>
      <c r="BC522" s="7" t="str">
        <f t="shared" si="419"/>
        <v/>
      </c>
      <c r="BD522" s="7" t="str">
        <f t="shared" si="420"/>
        <v/>
      </c>
      <c r="BE522" s="7" t="str">
        <f t="shared" si="421"/>
        <v/>
      </c>
      <c r="BF522" s="7" t="str">
        <f t="shared" si="374"/>
        <v/>
      </c>
      <c r="BG522" s="7" t="str">
        <f t="shared" si="375"/>
        <v/>
      </c>
      <c r="BH522" s="7" t="str">
        <f t="shared" si="422"/>
        <v/>
      </c>
      <c r="BI522" s="7" t="str">
        <f t="shared" si="423"/>
        <v/>
      </c>
      <c r="BJ522" s="7" t="str">
        <f t="shared" si="424"/>
        <v/>
      </c>
      <c r="BK522" s="7" t="str">
        <f t="shared" si="396"/>
        <v/>
      </c>
      <c r="BL522" s="7" t="str">
        <f t="shared" si="397"/>
        <v/>
      </c>
      <c r="BM522" s="7" t="str">
        <f t="shared" si="398"/>
        <v/>
      </c>
      <c r="BN522" s="7" t="str">
        <f t="shared" si="399"/>
        <v/>
      </c>
      <c r="BO522" s="7" t="str">
        <f t="shared" si="400"/>
        <v/>
      </c>
      <c r="BP522" s="7" t="str">
        <f t="shared" si="401"/>
        <v/>
      </c>
      <c r="BQ522" s="7" t="str">
        <f t="shared" si="402"/>
        <v/>
      </c>
      <c r="BR522" s="7" t="str">
        <f t="shared" si="403"/>
        <v/>
      </c>
      <c r="BS522" s="7" t="str">
        <f t="shared" si="404"/>
        <v/>
      </c>
      <c r="BT522" s="7" t="str">
        <f t="shared" si="405"/>
        <v/>
      </c>
      <c r="BU522" s="7" t="str">
        <f t="shared" si="406"/>
        <v/>
      </c>
      <c r="BV522" s="7" t="str">
        <f t="shared" si="407"/>
        <v/>
      </c>
      <c r="BW522" s="7" t="str">
        <f t="shared" si="382"/>
        <v/>
      </c>
      <c r="BX522" s="7" t="str">
        <f t="shared" si="408"/>
        <v/>
      </c>
      <c r="BY522" s="7" t="str">
        <f t="shared" si="409"/>
        <v/>
      </c>
      <c r="BZ522" s="7" t="str">
        <f t="shared" si="410"/>
        <v/>
      </c>
      <c r="CA522" s="7" t="str">
        <f t="shared" si="411"/>
        <v/>
      </c>
      <c r="CB522" s="54"/>
      <c r="CH522" s="13"/>
      <c r="CJ522" s="13"/>
    </row>
    <row r="523" spans="2:88" ht="16.5" thickBot="1" x14ac:dyDescent="0.3">
      <c r="B523" s="114"/>
      <c r="C523" s="114"/>
      <c r="D523" s="115"/>
      <c r="E523" s="117" t="str">
        <f t="shared" si="417"/>
        <v/>
      </c>
      <c r="F523" s="118" t="str">
        <f t="shared" si="412"/>
        <v/>
      </c>
      <c r="G523" s="22"/>
      <c r="H523" s="5" t="str">
        <f t="shared" si="383"/>
        <v/>
      </c>
      <c r="I523" s="6" t="str">
        <f t="shared" si="384"/>
        <v/>
      </c>
      <c r="J523" s="6" t="str">
        <f t="shared" si="385"/>
        <v/>
      </c>
      <c r="K523" s="23"/>
      <c r="L523" s="3" t="str">
        <f t="shared" si="413"/>
        <v/>
      </c>
      <c r="M523" s="2">
        <f>IF(OR(K523="Rota",K523="Desliza"),(IF((MAX(N$36:N522))&gt;F$17,(MAX(N$36:N522)),F$17)),N522)</f>
        <v>0</v>
      </c>
      <c r="N523" s="42"/>
      <c r="O523" s="2" t="str">
        <f t="shared" si="414"/>
        <v/>
      </c>
      <c r="P523" s="3" t="str">
        <f t="shared" si="415"/>
        <v/>
      </c>
      <c r="Q523" s="24"/>
      <c r="R523" s="24"/>
      <c r="S523" s="24"/>
      <c r="T523" s="132" t="str">
        <f t="shared" si="376"/>
        <v/>
      </c>
      <c r="U523" s="25"/>
      <c r="V523" s="25"/>
      <c r="W523" s="24"/>
      <c r="X523" s="26"/>
      <c r="Y523" s="25"/>
      <c r="Z523" s="25"/>
      <c r="AA523" s="3" t="str">
        <f t="shared" si="416"/>
        <v/>
      </c>
      <c r="AB523" s="24"/>
      <c r="AC523" s="26"/>
      <c r="AD523" s="25"/>
      <c r="AE523" s="54"/>
      <c r="AF523" s="54"/>
      <c r="AG523" s="54"/>
      <c r="AH523" s="54"/>
      <c r="AI523" s="54"/>
      <c r="AJ523" s="54"/>
      <c r="AK523" s="25"/>
      <c r="AL523" s="54" t="str">
        <f t="shared" si="377"/>
        <v/>
      </c>
      <c r="AM523" s="200" t="str">
        <f t="shared" si="378"/>
        <v/>
      </c>
      <c r="AN523" s="201" t="str">
        <f t="shared" si="379"/>
        <v/>
      </c>
      <c r="AO523" s="200" t="str">
        <f t="shared" si="386"/>
        <v/>
      </c>
      <c r="AP523" s="200" t="str">
        <f t="shared" si="380"/>
        <v/>
      </c>
      <c r="AQ523" s="200" t="str">
        <f t="shared" si="381"/>
        <v/>
      </c>
      <c r="AR523" s="200" t="str">
        <f t="shared" si="387"/>
        <v/>
      </c>
      <c r="AS523" s="200" t="str">
        <f t="shared" si="388"/>
        <v/>
      </c>
      <c r="AT523" s="200" t="str">
        <f t="shared" si="389"/>
        <v/>
      </c>
      <c r="AU523" s="200" t="str">
        <f t="shared" si="390"/>
        <v/>
      </c>
      <c r="AV523" s="54"/>
      <c r="AW523" s="200" t="str">
        <f t="shared" si="391"/>
        <v/>
      </c>
      <c r="AX523" s="201" t="str">
        <f t="shared" si="392"/>
        <v/>
      </c>
      <c r="AY523" s="7" t="str">
        <f t="shared" si="393"/>
        <v/>
      </c>
      <c r="AZ523" s="7" t="str">
        <f t="shared" si="394"/>
        <v/>
      </c>
      <c r="BA523" s="7" t="str">
        <f t="shared" si="395"/>
        <v/>
      </c>
      <c r="BB523" s="7" t="str">
        <f t="shared" si="418"/>
        <v/>
      </c>
      <c r="BC523" s="7" t="str">
        <f t="shared" si="419"/>
        <v/>
      </c>
      <c r="BD523" s="7" t="str">
        <f t="shared" si="420"/>
        <v/>
      </c>
      <c r="BE523" s="7" t="str">
        <f t="shared" si="421"/>
        <v/>
      </c>
      <c r="BF523" s="7" t="str">
        <f t="shared" si="374"/>
        <v/>
      </c>
      <c r="BG523" s="7" t="str">
        <f t="shared" si="375"/>
        <v/>
      </c>
      <c r="BH523" s="7" t="str">
        <f t="shared" si="422"/>
        <v/>
      </c>
      <c r="BI523" s="7" t="str">
        <f t="shared" si="423"/>
        <v/>
      </c>
      <c r="BJ523" s="7" t="str">
        <f t="shared" si="424"/>
        <v/>
      </c>
      <c r="BK523" s="7" t="str">
        <f t="shared" si="396"/>
        <v/>
      </c>
      <c r="BL523" s="7" t="str">
        <f t="shared" si="397"/>
        <v/>
      </c>
      <c r="BM523" s="7" t="str">
        <f t="shared" si="398"/>
        <v/>
      </c>
      <c r="BN523" s="7" t="str">
        <f t="shared" si="399"/>
        <v/>
      </c>
      <c r="BO523" s="7" t="str">
        <f t="shared" si="400"/>
        <v/>
      </c>
      <c r="BP523" s="7" t="str">
        <f t="shared" si="401"/>
        <v/>
      </c>
      <c r="BQ523" s="7" t="str">
        <f t="shared" si="402"/>
        <v/>
      </c>
      <c r="BR523" s="7" t="str">
        <f t="shared" si="403"/>
        <v/>
      </c>
      <c r="BS523" s="7" t="str">
        <f t="shared" si="404"/>
        <v/>
      </c>
      <c r="BT523" s="7" t="str">
        <f t="shared" si="405"/>
        <v/>
      </c>
      <c r="BU523" s="7" t="str">
        <f t="shared" si="406"/>
        <v/>
      </c>
      <c r="BV523" s="7" t="str">
        <f t="shared" si="407"/>
        <v/>
      </c>
      <c r="BW523" s="7" t="str">
        <f t="shared" si="382"/>
        <v/>
      </c>
      <c r="BX523" s="7" t="str">
        <f t="shared" si="408"/>
        <v/>
      </c>
      <c r="BY523" s="7" t="str">
        <f t="shared" si="409"/>
        <v/>
      </c>
      <c r="BZ523" s="7" t="str">
        <f t="shared" si="410"/>
        <v/>
      </c>
      <c r="CA523" s="7" t="str">
        <f t="shared" si="411"/>
        <v/>
      </c>
      <c r="CB523" s="54"/>
      <c r="CH523" s="13"/>
      <c r="CJ523" s="13"/>
    </row>
    <row r="524" spans="2:88" ht="16.5" thickBot="1" x14ac:dyDescent="0.3">
      <c r="B524" s="114"/>
      <c r="C524" s="114"/>
      <c r="D524" s="115"/>
      <c r="E524" s="117" t="str">
        <f t="shared" si="417"/>
        <v/>
      </c>
      <c r="F524" s="118" t="str">
        <f t="shared" si="412"/>
        <v/>
      </c>
      <c r="G524" s="22"/>
      <c r="H524" s="5" t="str">
        <f t="shared" si="383"/>
        <v/>
      </c>
      <c r="I524" s="6" t="str">
        <f t="shared" si="384"/>
        <v/>
      </c>
      <c r="J524" s="6" t="str">
        <f t="shared" si="385"/>
        <v/>
      </c>
      <c r="K524" s="23"/>
      <c r="L524" s="3" t="str">
        <f t="shared" si="413"/>
        <v/>
      </c>
      <c r="M524" s="2">
        <f>IF(OR(K524="Rota",K524="Desliza"),(IF((MAX(N$36:N523))&gt;F$17,(MAX(N$36:N523)),F$17)),N523)</f>
        <v>0</v>
      </c>
      <c r="N524" s="42"/>
      <c r="O524" s="2" t="str">
        <f t="shared" si="414"/>
        <v/>
      </c>
      <c r="P524" s="3" t="str">
        <f t="shared" si="415"/>
        <v/>
      </c>
      <c r="Q524" s="24"/>
      <c r="R524" s="24"/>
      <c r="S524" s="24"/>
      <c r="T524" s="132" t="str">
        <f t="shared" si="376"/>
        <v/>
      </c>
      <c r="U524" s="25"/>
      <c r="V524" s="25"/>
      <c r="W524" s="24"/>
      <c r="X524" s="26"/>
      <c r="Y524" s="25"/>
      <c r="Z524" s="25"/>
      <c r="AA524" s="3" t="str">
        <f t="shared" si="416"/>
        <v/>
      </c>
      <c r="AB524" s="24"/>
      <c r="AC524" s="26"/>
      <c r="AD524" s="25"/>
      <c r="AE524" s="54"/>
      <c r="AF524" s="54"/>
      <c r="AG524" s="54"/>
      <c r="AH524" s="54"/>
      <c r="AI524" s="54"/>
      <c r="AJ524" s="54"/>
      <c r="AK524" s="25"/>
      <c r="AL524" s="54" t="str">
        <f t="shared" si="377"/>
        <v/>
      </c>
      <c r="AM524" s="200" t="str">
        <f t="shared" si="378"/>
        <v/>
      </c>
      <c r="AN524" s="201" t="str">
        <f t="shared" si="379"/>
        <v/>
      </c>
      <c r="AO524" s="200" t="str">
        <f t="shared" si="386"/>
        <v/>
      </c>
      <c r="AP524" s="200" t="str">
        <f t="shared" si="380"/>
        <v/>
      </c>
      <c r="AQ524" s="200" t="str">
        <f t="shared" si="381"/>
        <v/>
      </c>
      <c r="AR524" s="200" t="str">
        <f t="shared" si="387"/>
        <v/>
      </c>
      <c r="AS524" s="200" t="str">
        <f t="shared" si="388"/>
        <v/>
      </c>
      <c r="AT524" s="200" t="str">
        <f t="shared" si="389"/>
        <v/>
      </c>
      <c r="AU524" s="200" t="str">
        <f t="shared" si="390"/>
        <v/>
      </c>
      <c r="AV524" s="54"/>
      <c r="AW524" s="200" t="str">
        <f t="shared" si="391"/>
        <v/>
      </c>
      <c r="AX524" s="201" t="str">
        <f t="shared" si="392"/>
        <v/>
      </c>
      <c r="AY524" s="7" t="str">
        <f t="shared" si="393"/>
        <v/>
      </c>
      <c r="AZ524" s="7" t="str">
        <f t="shared" si="394"/>
        <v/>
      </c>
      <c r="BA524" s="7" t="str">
        <f t="shared" si="395"/>
        <v/>
      </c>
      <c r="BB524" s="7" t="str">
        <f t="shared" si="418"/>
        <v/>
      </c>
      <c r="BC524" s="7" t="str">
        <f t="shared" si="419"/>
        <v/>
      </c>
      <c r="BD524" s="7" t="str">
        <f t="shared" si="420"/>
        <v/>
      </c>
      <c r="BE524" s="7" t="str">
        <f t="shared" si="421"/>
        <v/>
      </c>
      <c r="BF524" s="7" t="str">
        <f t="shared" si="374"/>
        <v/>
      </c>
      <c r="BG524" s="7" t="str">
        <f t="shared" si="375"/>
        <v/>
      </c>
      <c r="BH524" s="7" t="str">
        <f t="shared" si="422"/>
        <v/>
      </c>
      <c r="BI524" s="7" t="str">
        <f t="shared" si="423"/>
        <v/>
      </c>
      <c r="BJ524" s="7" t="str">
        <f t="shared" si="424"/>
        <v/>
      </c>
      <c r="BK524" s="7" t="str">
        <f t="shared" si="396"/>
        <v/>
      </c>
      <c r="BL524" s="7" t="str">
        <f t="shared" si="397"/>
        <v/>
      </c>
      <c r="BM524" s="7" t="str">
        <f t="shared" si="398"/>
        <v/>
      </c>
      <c r="BN524" s="7" t="str">
        <f t="shared" si="399"/>
        <v/>
      </c>
      <c r="BO524" s="7" t="str">
        <f t="shared" si="400"/>
        <v/>
      </c>
      <c r="BP524" s="7" t="str">
        <f t="shared" si="401"/>
        <v/>
      </c>
      <c r="BQ524" s="7" t="str">
        <f t="shared" si="402"/>
        <v/>
      </c>
      <c r="BR524" s="7" t="str">
        <f t="shared" si="403"/>
        <v/>
      </c>
      <c r="BS524" s="7" t="str">
        <f t="shared" si="404"/>
        <v/>
      </c>
      <c r="BT524" s="7" t="str">
        <f t="shared" si="405"/>
        <v/>
      </c>
      <c r="BU524" s="7" t="str">
        <f t="shared" si="406"/>
        <v/>
      </c>
      <c r="BV524" s="7" t="str">
        <f t="shared" si="407"/>
        <v/>
      </c>
      <c r="BW524" s="7" t="str">
        <f t="shared" si="382"/>
        <v/>
      </c>
      <c r="BX524" s="7" t="str">
        <f t="shared" si="408"/>
        <v/>
      </c>
      <c r="BY524" s="7" t="str">
        <f t="shared" si="409"/>
        <v/>
      </c>
      <c r="BZ524" s="7" t="str">
        <f t="shared" si="410"/>
        <v/>
      </c>
      <c r="CA524" s="7" t="str">
        <f t="shared" si="411"/>
        <v/>
      </c>
      <c r="CB524" s="54"/>
      <c r="CH524" s="13"/>
      <c r="CJ524" s="13"/>
    </row>
    <row r="525" spans="2:88" ht="16.5" thickBot="1" x14ac:dyDescent="0.3">
      <c r="B525" s="114"/>
      <c r="C525" s="114"/>
      <c r="D525" s="115"/>
      <c r="E525" s="117" t="str">
        <f t="shared" si="417"/>
        <v/>
      </c>
      <c r="F525" s="118" t="str">
        <f t="shared" si="412"/>
        <v/>
      </c>
      <c r="G525" s="22"/>
      <c r="H525" s="5" t="str">
        <f t="shared" si="383"/>
        <v/>
      </c>
      <c r="I525" s="6" t="str">
        <f t="shared" si="384"/>
        <v/>
      </c>
      <c r="J525" s="6" t="str">
        <f t="shared" si="385"/>
        <v/>
      </c>
      <c r="K525" s="23"/>
      <c r="L525" s="3" t="str">
        <f t="shared" si="413"/>
        <v/>
      </c>
      <c r="M525" s="2">
        <f>IF(OR(K525="Rota",K525="Desliza"),(IF((MAX(N$36:N524))&gt;F$17,(MAX(N$36:N524)),F$17)),N524)</f>
        <v>0</v>
      </c>
      <c r="N525" s="42"/>
      <c r="O525" s="2" t="str">
        <f t="shared" si="414"/>
        <v/>
      </c>
      <c r="P525" s="3" t="str">
        <f t="shared" si="415"/>
        <v/>
      </c>
      <c r="Q525" s="24"/>
      <c r="R525" s="24"/>
      <c r="S525" s="24"/>
      <c r="T525" s="132" t="str">
        <f t="shared" si="376"/>
        <v/>
      </c>
      <c r="U525" s="25"/>
      <c r="V525" s="25"/>
      <c r="W525" s="24"/>
      <c r="X525" s="26"/>
      <c r="Y525" s="25"/>
      <c r="Z525" s="25"/>
      <c r="AA525" s="3" t="str">
        <f t="shared" si="416"/>
        <v/>
      </c>
      <c r="AB525" s="24"/>
      <c r="AC525" s="26"/>
      <c r="AD525" s="25"/>
      <c r="AE525" s="54"/>
      <c r="AF525" s="54"/>
      <c r="AG525" s="54"/>
      <c r="AH525" s="54"/>
      <c r="AI525" s="54"/>
      <c r="AJ525" s="54"/>
      <c r="AK525" s="25"/>
      <c r="AL525" s="54" t="str">
        <f t="shared" si="377"/>
        <v/>
      </c>
      <c r="AM525" s="200" t="str">
        <f t="shared" si="378"/>
        <v/>
      </c>
      <c r="AN525" s="201" t="str">
        <f t="shared" si="379"/>
        <v/>
      </c>
      <c r="AO525" s="200" t="str">
        <f t="shared" si="386"/>
        <v/>
      </c>
      <c r="AP525" s="200" t="str">
        <f t="shared" si="380"/>
        <v/>
      </c>
      <c r="AQ525" s="200" t="str">
        <f t="shared" si="381"/>
        <v/>
      </c>
      <c r="AR525" s="200" t="str">
        <f t="shared" si="387"/>
        <v/>
      </c>
      <c r="AS525" s="200" t="str">
        <f t="shared" si="388"/>
        <v/>
      </c>
      <c r="AT525" s="200" t="str">
        <f t="shared" si="389"/>
        <v/>
      </c>
      <c r="AU525" s="200" t="str">
        <f t="shared" si="390"/>
        <v/>
      </c>
      <c r="AV525" s="54"/>
      <c r="AW525" s="200" t="str">
        <f t="shared" si="391"/>
        <v/>
      </c>
      <c r="AX525" s="201" t="str">
        <f t="shared" si="392"/>
        <v/>
      </c>
      <c r="AY525" s="7" t="str">
        <f t="shared" si="393"/>
        <v/>
      </c>
      <c r="AZ525" s="7" t="str">
        <f t="shared" si="394"/>
        <v/>
      </c>
      <c r="BA525" s="7" t="str">
        <f t="shared" si="395"/>
        <v/>
      </c>
      <c r="BB525" s="7" t="str">
        <f t="shared" si="418"/>
        <v/>
      </c>
      <c r="BC525" s="7" t="str">
        <f t="shared" si="419"/>
        <v/>
      </c>
      <c r="BD525" s="7" t="str">
        <f t="shared" si="420"/>
        <v/>
      </c>
      <c r="BE525" s="7" t="str">
        <f t="shared" si="421"/>
        <v/>
      </c>
      <c r="BF525" s="7" t="str">
        <f t="shared" si="374"/>
        <v/>
      </c>
      <c r="BG525" s="7" t="str">
        <f t="shared" si="375"/>
        <v/>
      </c>
      <c r="BH525" s="7" t="str">
        <f t="shared" si="422"/>
        <v/>
      </c>
      <c r="BI525" s="7" t="str">
        <f t="shared" si="423"/>
        <v/>
      </c>
      <c r="BJ525" s="7" t="str">
        <f t="shared" si="424"/>
        <v/>
      </c>
      <c r="BK525" s="7" t="str">
        <f t="shared" si="396"/>
        <v/>
      </c>
      <c r="BL525" s="7" t="str">
        <f t="shared" si="397"/>
        <v/>
      </c>
      <c r="BM525" s="7" t="str">
        <f t="shared" si="398"/>
        <v/>
      </c>
      <c r="BN525" s="7" t="str">
        <f t="shared" si="399"/>
        <v/>
      </c>
      <c r="BO525" s="7" t="str">
        <f t="shared" si="400"/>
        <v/>
      </c>
      <c r="BP525" s="7" t="str">
        <f t="shared" si="401"/>
        <v/>
      </c>
      <c r="BQ525" s="7" t="str">
        <f t="shared" si="402"/>
        <v/>
      </c>
      <c r="BR525" s="7" t="str">
        <f t="shared" si="403"/>
        <v/>
      </c>
      <c r="BS525" s="7" t="str">
        <f t="shared" si="404"/>
        <v/>
      </c>
      <c r="BT525" s="7" t="str">
        <f t="shared" si="405"/>
        <v/>
      </c>
      <c r="BU525" s="7" t="str">
        <f t="shared" si="406"/>
        <v/>
      </c>
      <c r="BV525" s="7" t="str">
        <f t="shared" si="407"/>
        <v/>
      </c>
      <c r="BW525" s="7" t="str">
        <f t="shared" si="382"/>
        <v/>
      </c>
      <c r="BX525" s="7" t="str">
        <f t="shared" si="408"/>
        <v/>
      </c>
      <c r="BY525" s="7" t="str">
        <f t="shared" si="409"/>
        <v/>
      </c>
      <c r="BZ525" s="7" t="str">
        <f t="shared" si="410"/>
        <v/>
      </c>
      <c r="CA525" s="7" t="str">
        <f t="shared" si="411"/>
        <v/>
      </c>
      <c r="CB525" s="54"/>
      <c r="CH525" s="13"/>
      <c r="CJ525" s="13"/>
    </row>
    <row r="526" spans="2:88" ht="16.5" thickBot="1" x14ac:dyDescent="0.3">
      <c r="B526" s="114"/>
      <c r="C526" s="114"/>
      <c r="D526" s="115"/>
      <c r="E526" s="117" t="str">
        <f t="shared" si="417"/>
        <v/>
      </c>
      <c r="F526" s="118" t="str">
        <f t="shared" si="412"/>
        <v/>
      </c>
      <c r="G526" s="22"/>
      <c r="H526" s="5" t="str">
        <f t="shared" si="383"/>
        <v/>
      </c>
      <c r="I526" s="6" t="str">
        <f t="shared" si="384"/>
        <v/>
      </c>
      <c r="J526" s="6" t="str">
        <f t="shared" si="385"/>
        <v/>
      </c>
      <c r="K526" s="23"/>
      <c r="L526" s="3" t="str">
        <f t="shared" si="413"/>
        <v/>
      </c>
      <c r="M526" s="2">
        <f>IF(OR(K526="Rota",K526="Desliza"),(IF((MAX(N$36:N525))&gt;F$17,(MAX(N$36:N525)),F$17)),N525)</f>
        <v>0</v>
      </c>
      <c r="N526" s="42"/>
      <c r="O526" s="2" t="str">
        <f t="shared" si="414"/>
        <v/>
      </c>
      <c r="P526" s="3" t="str">
        <f t="shared" si="415"/>
        <v/>
      </c>
      <c r="Q526" s="24"/>
      <c r="R526" s="24"/>
      <c r="S526" s="24"/>
      <c r="T526" s="132" t="str">
        <f t="shared" si="376"/>
        <v/>
      </c>
      <c r="U526" s="25"/>
      <c r="V526" s="25"/>
      <c r="W526" s="24"/>
      <c r="X526" s="26"/>
      <c r="Y526" s="25"/>
      <c r="Z526" s="25"/>
      <c r="AA526" s="3" t="str">
        <f t="shared" si="416"/>
        <v/>
      </c>
      <c r="AB526" s="24"/>
      <c r="AC526" s="26"/>
      <c r="AD526" s="25"/>
      <c r="AE526" s="54"/>
      <c r="AF526" s="54"/>
      <c r="AG526" s="54"/>
      <c r="AH526" s="54"/>
      <c r="AI526" s="54"/>
      <c r="AJ526" s="54"/>
      <c r="AK526" s="25"/>
      <c r="AL526" s="54" t="str">
        <f t="shared" si="377"/>
        <v/>
      </c>
      <c r="AM526" s="200" t="str">
        <f t="shared" si="378"/>
        <v/>
      </c>
      <c r="AN526" s="201" t="str">
        <f t="shared" si="379"/>
        <v/>
      </c>
      <c r="AO526" s="200" t="str">
        <f t="shared" si="386"/>
        <v/>
      </c>
      <c r="AP526" s="200" t="str">
        <f t="shared" si="380"/>
        <v/>
      </c>
      <c r="AQ526" s="200" t="str">
        <f t="shared" si="381"/>
        <v/>
      </c>
      <c r="AR526" s="200" t="str">
        <f t="shared" si="387"/>
        <v/>
      </c>
      <c r="AS526" s="200" t="str">
        <f t="shared" si="388"/>
        <v/>
      </c>
      <c r="AT526" s="200" t="str">
        <f t="shared" si="389"/>
        <v/>
      </c>
      <c r="AU526" s="200" t="str">
        <f t="shared" si="390"/>
        <v/>
      </c>
      <c r="AV526" s="54"/>
      <c r="AW526" s="200" t="str">
        <f t="shared" si="391"/>
        <v/>
      </c>
      <c r="AX526" s="201" t="str">
        <f t="shared" si="392"/>
        <v/>
      </c>
      <c r="AY526" s="7" t="str">
        <f t="shared" si="393"/>
        <v/>
      </c>
      <c r="AZ526" s="7" t="str">
        <f t="shared" si="394"/>
        <v/>
      </c>
      <c r="BA526" s="7" t="str">
        <f t="shared" si="395"/>
        <v/>
      </c>
      <c r="BB526" s="7" t="str">
        <f t="shared" si="418"/>
        <v/>
      </c>
      <c r="BC526" s="7" t="str">
        <f t="shared" si="419"/>
        <v/>
      </c>
      <c r="BD526" s="7" t="str">
        <f t="shared" si="420"/>
        <v/>
      </c>
      <c r="BE526" s="7" t="str">
        <f t="shared" si="421"/>
        <v/>
      </c>
      <c r="BF526" s="7" t="str">
        <f t="shared" si="374"/>
        <v/>
      </c>
      <c r="BG526" s="7" t="str">
        <f t="shared" si="375"/>
        <v/>
      </c>
      <c r="BH526" s="7" t="str">
        <f t="shared" si="422"/>
        <v/>
      </c>
      <c r="BI526" s="7" t="str">
        <f t="shared" si="423"/>
        <v/>
      </c>
      <c r="BJ526" s="7" t="str">
        <f t="shared" si="424"/>
        <v/>
      </c>
      <c r="BK526" s="7" t="str">
        <f t="shared" si="396"/>
        <v/>
      </c>
      <c r="BL526" s="7" t="str">
        <f t="shared" si="397"/>
        <v/>
      </c>
      <c r="BM526" s="7" t="str">
        <f t="shared" si="398"/>
        <v/>
      </c>
      <c r="BN526" s="7" t="str">
        <f t="shared" si="399"/>
        <v/>
      </c>
      <c r="BO526" s="7" t="str">
        <f t="shared" si="400"/>
        <v/>
      </c>
      <c r="BP526" s="7" t="str">
        <f t="shared" si="401"/>
        <v/>
      </c>
      <c r="BQ526" s="7" t="str">
        <f t="shared" si="402"/>
        <v/>
      </c>
      <c r="BR526" s="7" t="str">
        <f t="shared" si="403"/>
        <v/>
      </c>
      <c r="BS526" s="7" t="str">
        <f t="shared" si="404"/>
        <v/>
      </c>
      <c r="BT526" s="7" t="str">
        <f t="shared" si="405"/>
        <v/>
      </c>
      <c r="BU526" s="7" t="str">
        <f t="shared" si="406"/>
        <v/>
      </c>
      <c r="BV526" s="7" t="str">
        <f t="shared" si="407"/>
        <v/>
      </c>
      <c r="BW526" s="7" t="str">
        <f t="shared" si="382"/>
        <v/>
      </c>
      <c r="BX526" s="7" t="str">
        <f t="shared" si="408"/>
        <v/>
      </c>
      <c r="BY526" s="7" t="str">
        <f t="shared" si="409"/>
        <v/>
      </c>
      <c r="BZ526" s="7" t="str">
        <f t="shared" si="410"/>
        <v/>
      </c>
      <c r="CA526" s="7" t="str">
        <f t="shared" si="411"/>
        <v/>
      </c>
      <c r="CB526" s="54"/>
      <c r="CH526" s="13"/>
      <c r="CJ526" s="13"/>
    </row>
    <row r="527" spans="2:88" ht="16.5" thickBot="1" x14ac:dyDescent="0.3">
      <c r="B527" s="114"/>
      <c r="C527" s="114"/>
      <c r="D527" s="115"/>
      <c r="E527" s="117" t="str">
        <f t="shared" si="417"/>
        <v/>
      </c>
      <c r="F527" s="118" t="str">
        <f t="shared" si="412"/>
        <v/>
      </c>
      <c r="G527" s="22"/>
      <c r="H527" s="5" t="str">
        <f t="shared" si="383"/>
        <v/>
      </c>
      <c r="I527" s="6" t="str">
        <f t="shared" si="384"/>
        <v/>
      </c>
      <c r="J527" s="6" t="str">
        <f t="shared" si="385"/>
        <v/>
      </c>
      <c r="K527" s="23"/>
      <c r="L527" s="3" t="str">
        <f t="shared" si="413"/>
        <v/>
      </c>
      <c r="M527" s="2">
        <f>IF(OR(K527="Rota",K527="Desliza"),(IF((MAX(N$36:N526))&gt;F$17,(MAX(N$36:N526)),F$17)),N526)</f>
        <v>0</v>
      </c>
      <c r="N527" s="42"/>
      <c r="O527" s="2" t="str">
        <f t="shared" si="414"/>
        <v/>
      </c>
      <c r="P527" s="3" t="str">
        <f t="shared" si="415"/>
        <v/>
      </c>
      <c r="Q527" s="24"/>
      <c r="R527" s="24"/>
      <c r="S527" s="24"/>
      <c r="T527" s="132" t="str">
        <f t="shared" si="376"/>
        <v/>
      </c>
      <c r="U527" s="25"/>
      <c r="V527" s="25"/>
      <c r="W527" s="24"/>
      <c r="X527" s="26"/>
      <c r="Y527" s="25"/>
      <c r="Z527" s="25"/>
      <c r="AA527" s="3" t="str">
        <f t="shared" si="416"/>
        <v/>
      </c>
      <c r="AB527" s="24"/>
      <c r="AC527" s="26"/>
      <c r="AD527" s="25"/>
      <c r="AE527" s="54"/>
      <c r="AF527" s="54"/>
      <c r="AG527" s="54"/>
      <c r="AH527" s="54"/>
      <c r="AI527" s="54"/>
      <c r="AJ527" s="54"/>
      <c r="AK527" s="25"/>
      <c r="AL527" s="54" t="str">
        <f t="shared" si="377"/>
        <v/>
      </c>
      <c r="AM527" s="200" t="str">
        <f t="shared" si="378"/>
        <v/>
      </c>
      <c r="AN527" s="201" t="str">
        <f t="shared" si="379"/>
        <v/>
      </c>
      <c r="AO527" s="200" t="str">
        <f t="shared" si="386"/>
        <v/>
      </c>
      <c r="AP527" s="200" t="str">
        <f t="shared" si="380"/>
        <v/>
      </c>
      <c r="AQ527" s="200" t="str">
        <f t="shared" si="381"/>
        <v/>
      </c>
      <c r="AR527" s="200" t="str">
        <f t="shared" si="387"/>
        <v/>
      </c>
      <c r="AS527" s="200" t="str">
        <f t="shared" si="388"/>
        <v/>
      </c>
      <c r="AT527" s="200" t="str">
        <f t="shared" si="389"/>
        <v/>
      </c>
      <c r="AU527" s="200" t="str">
        <f t="shared" si="390"/>
        <v/>
      </c>
      <c r="AV527" s="54"/>
      <c r="AW527" s="200" t="str">
        <f t="shared" si="391"/>
        <v/>
      </c>
      <c r="AX527" s="201" t="str">
        <f t="shared" si="392"/>
        <v/>
      </c>
      <c r="AY527" s="7" t="str">
        <f t="shared" si="393"/>
        <v/>
      </c>
      <c r="AZ527" s="7" t="str">
        <f t="shared" si="394"/>
        <v/>
      </c>
      <c r="BA527" s="7" t="str">
        <f t="shared" si="395"/>
        <v/>
      </c>
      <c r="BB527" s="7" t="str">
        <f t="shared" si="418"/>
        <v/>
      </c>
      <c r="BC527" s="7" t="str">
        <f t="shared" si="419"/>
        <v/>
      </c>
      <c r="BD527" s="7" t="str">
        <f t="shared" si="420"/>
        <v/>
      </c>
      <c r="BE527" s="7" t="str">
        <f t="shared" si="421"/>
        <v/>
      </c>
      <c r="BF527" s="7" t="str">
        <f t="shared" si="374"/>
        <v/>
      </c>
      <c r="BG527" s="7" t="str">
        <f t="shared" si="375"/>
        <v/>
      </c>
      <c r="BH527" s="7" t="str">
        <f t="shared" si="422"/>
        <v/>
      </c>
      <c r="BI527" s="7" t="str">
        <f t="shared" si="423"/>
        <v/>
      </c>
      <c r="BJ527" s="7" t="str">
        <f t="shared" si="424"/>
        <v/>
      </c>
      <c r="BK527" s="7" t="str">
        <f t="shared" si="396"/>
        <v/>
      </c>
      <c r="BL527" s="7" t="str">
        <f t="shared" si="397"/>
        <v/>
      </c>
      <c r="BM527" s="7" t="str">
        <f t="shared" si="398"/>
        <v/>
      </c>
      <c r="BN527" s="7" t="str">
        <f t="shared" si="399"/>
        <v/>
      </c>
      <c r="BO527" s="7" t="str">
        <f t="shared" si="400"/>
        <v/>
      </c>
      <c r="BP527" s="7" t="str">
        <f t="shared" si="401"/>
        <v/>
      </c>
      <c r="BQ527" s="7" t="str">
        <f t="shared" si="402"/>
        <v/>
      </c>
      <c r="BR527" s="7" t="str">
        <f t="shared" si="403"/>
        <v/>
      </c>
      <c r="BS527" s="7" t="str">
        <f t="shared" si="404"/>
        <v/>
      </c>
      <c r="BT527" s="7" t="str">
        <f t="shared" si="405"/>
        <v/>
      </c>
      <c r="BU527" s="7" t="str">
        <f t="shared" si="406"/>
        <v/>
      </c>
      <c r="BV527" s="7" t="str">
        <f t="shared" si="407"/>
        <v/>
      </c>
      <c r="BW527" s="7" t="str">
        <f t="shared" si="382"/>
        <v/>
      </c>
      <c r="BX527" s="7" t="str">
        <f t="shared" si="408"/>
        <v/>
      </c>
      <c r="BY527" s="7" t="str">
        <f t="shared" si="409"/>
        <v/>
      </c>
      <c r="BZ527" s="7" t="str">
        <f t="shared" si="410"/>
        <v/>
      </c>
      <c r="CA527" s="7" t="str">
        <f t="shared" si="411"/>
        <v/>
      </c>
      <c r="CB527" s="54"/>
      <c r="CH527" s="13"/>
      <c r="CJ527" s="13"/>
    </row>
    <row r="528" spans="2:88" ht="16.5" thickBot="1" x14ac:dyDescent="0.3">
      <c r="B528" s="114"/>
      <c r="C528" s="114"/>
      <c r="D528" s="115"/>
      <c r="E528" s="117" t="str">
        <f t="shared" si="417"/>
        <v/>
      </c>
      <c r="F528" s="118" t="str">
        <f t="shared" si="412"/>
        <v/>
      </c>
      <c r="G528" s="22"/>
      <c r="H528" s="5" t="str">
        <f t="shared" si="383"/>
        <v/>
      </c>
      <c r="I528" s="6" t="str">
        <f t="shared" si="384"/>
        <v/>
      </c>
      <c r="J528" s="6" t="str">
        <f t="shared" si="385"/>
        <v/>
      </c>
      <c r="K528" s="23"/>
      <c r="L528" s="3" t="str">
        <f t="shared" si="413"/>
        <v/>
      </c>
      <c r="M528" s="2">
        <f>IF(OR(K528="Rota",K528="Desliza"),(IF((MAX(N$36:N527))&gt;F$17,(MAX(N$36:N527)),F$17)),N527)</f>
        <v>0</v>
      </c>
      <c r="N528" s="42"/>
      <c r="O528" s="2" t="str">
        <f t="shared" si="414"/>
        <v/>
      </c>
      <c r="P528" s="3" t="str">
        <f t="shared" si="415"/>
        <v/>
      </c>
      <c r="Q528" s="24"/>
      <c r="R528" s="24"/>
      <c r="S528" s="24"/>
      <c r="T528" s="132" t="str">
        <f t="shared" si="376"/>
        <v/>
      </c>
      <c r="U528" s="25"/>
      <c r="V528" s="25"/>
      <c r="W528" s="24"/>
      <c r="X528" s="26"/>
      <c r="Y528" s="25"/>
      <c r="Z528" s="25"/>
      <c r="AA528" s="3" t="str">
        <f t="shared" si="416"/>
        <v/>
      </c>
      <c r="AB528" s="24"/>
      <c r="AC528" s="26"/>
      <c r="AD528" s="25"/>
      <c r="AE528" s="54"/>
      <c r="AF528" s="54"/>
      <c r="AG528" s="54"/>
      <c r="AH528" s="54"/>
      <c r="AI528" s="54"/>
      <c r="AJ528" s="54"/>
      <c r="AK528" s="25"/>
      <c r="AL528" s="54" t="str">
        <f t="shared" si="377"/>
        <v/>
      </c>
      <c r="AM528" s="200" t="str">
        <f t="shared" si="378"/>
        <v/>
      </c>
      <c r="AN528" s="201" t="str">
        <f t="shared" si="379"/>
        <v/>
      </c>
      <c r="AO528" s="200" t="str">
        <f t="shared" si="386"/>
        <v/>
      </c>
      <c r="AP528" s="200" t="str">
        <f t="shared" si="380"/>
        <v/>
      </c>
      <c r="AQ528" s="200" t="str">
        <f t="shared" si="381"/>
        <v/>
      </c>
      <c r="AR528" s="200" t="str">
        <f t="shared" si="387"/>
        <v/>
      </c>
      <c r="AS528" s="200" t="str">
        <f t="shared" si="388"/>
        <v/>
      </c>
      <c r="AT528" s="200" t="str">
        <f t="shared" si="389"/>
        <v/>
      </c>
      <c r="AU528" s="200" t="str">
        <f t="shared" si="390"/>
        <v/>
      </c>
      <c r="AV528" s="54"/>
      <c r="AW528" s="200" t="str">
        <f t="shared" si="391"/>
        <v/>
      </c>
      <c r="AX528" s="201" t="str">
        <f t="shared" si="392"/>
        <v/>
      </c>
      <c r="AY528" s="7" t="str">
        <f t="shared" si="393"/>
        <v/>
      </c>
      <c r="AZ528" s="7" t="str">
        <f t="shared" si="394"/>
        <v/>
      </c>
      <c r="BA528" s="7" t="str">
        <f t="shared" si="395"/>
        <v/>
      </c>
      <c r="BB528" s="7" t="str">
        <f t="shared" si="418"/>
        <v/>
      </c>
      <c r="BC528" s="7" t="str">
        <f t="shared" si="419"/>
        <v/>
      </c>
      <c r="BD528" s="7" t="str">
        <f t="shared" si="420"/>
        <v/>
      </c>
      <c r="BE528" s="7" t="str">
        <f t="shared" si="421"/>
        <v/>
      </c>
      <c r="BF528" s="7" t="str">
        <f t="shared" si="374"/>
        <v/>
      </c>
      <c r="BG528" s="7" t="str">
        <f t="shared" si="375"/>
        <v/>
      </c>
      <c r="BH528" s="7" t="str">
        <f t="shared" si="422"/>
        <v/>
      </c>
      <c r="BI528" s="7" t="str">
        <f t="shared" si="423"/>
        <v/>
      </c>
      <c r="BJ528" s="7" t="str">
        <f t="shared" si="424"/>
        <v/>
      </c>
      <c r="BK528" s="7" t="str">
        <f t="shared" si="396"/>
        <v/>
      </c>
      <c r="BL528" s="7" t="str">
        <f t="shared" si="397"/>
        <v/>
      </c>
      <c r="BM528" s="7" t="str">
        <f t="shared" si="398"/>
        <v/>
      </c>
      <c r="BN528" s="7" t="str">
        <f t="shared" si="399"/>
        <v/>
      </c>
      <c r="BO528" s="7" t="str">
        <f t="shared" si="400"/>
        <v/>
      </c>
      <c r="BP528" s="7" t="str">
        <f t="shared" si="401"/>
        <v/>
      </c>
      <c r="BQ528" s="7" t="str">
        <f t="shared" si="402"/>
        <v/>
      </c>
      <c r="BR528" s="7" t="str">
        <f t="shared" si="403"/>
        <v/>
      </c>
      <c r="BS528" s="7" t="str">
        <f t="shared" si="404"/>
        <v/>
      </c>
      <c r="BT528" s="7" t="str">
        <f t="shared" si="405"/>
        <v/>
      </c>
      <c r="BU528" s="7" t="str">
        <f t="shared" si="406"/>
        <v/>
      </c>
      <c r="BV528" s="7" t="str">
        <f t="shared" si="407"/>
        <v/>
      </c>
      <c r="BW528" s="7" t="str">
        <f t="shared" si="382"/>
        <v/>
      </c>
      <c r="BX528" s="7" t="str">
        <f t="shared" si="408"/>
        <v/>
      </c>
      <c r="BY528" s="7" t="str">
        <f t="shared" si="409"/>
        <v/>
      </c>
      <c r="BZ528" s="7" t="str">
        <f t="shared" si="410"/>
        <v/>
      </c>
      <c r="CA528" s="7" t="str">
        <f t="shared" si="411"/>
        <v/>
      </c>
      <c r="CB528" s="54"/>
      <c r="CH528" s="13"/>
      <c r="CJ528" s="13"/>
    </row>
    <row r="529" spans="2:88" ht="16.5" thickBot="1" x14ac:dyDescent="0.3">
      <c r="B529" s="114"/>
      <c r="C529" s="114"/>
      <c r="D529" s="115"/>
      <c r="E529" s="117" t="str">
        <f t="shared" si="417"/>
        <v/>
      </c>
      <c r="F529" s="118" t="str">
        <f t="shared" si="412"/>
        <v/>
      </c>
      <c r="G529" s="22"/>
      <c r="H529" s="5" t="str">
        <f t="shared" si="383"/>
        <v/>
      </c>
      <c r="I529" s="6" t="str">
        <f t="shared" si="384"/>
        <v/>
      </c>
      <c r="J529" s="6" t="str">
        <f t="shared" si="385"/>
        <v/>
      </c>
      <c r="K529" s="23"/>
      <c r="L529" s="3" t="str">
        <f t="shared" si="413"/>
        <v/>
      </c>
      <c r="M529" s="2">
        <f>IF(OR(K529="Rota",K529="Desliza"),(IF((MAX(N$36:N528))&gt;F$17,(MAX(N$36:N528)),F$17)),N528)</f>
        <v>0</v>
      </c>
      <c r="N529" s="42"/>
      <c r="O529" s="2" t="str">
        <f t="shared" si="414"/>
        <v/>
      </c>
      <c r="P529" s="3" t="str">
        <f t="shared" si="415"/>
        <v/>
      </c>
      <c r="Q529" s="24"/>
      <c r="R529" s="24"/>
      <c r="S529" s="24"/>
      <c r="T529" s="132" t="str">
        <f t="shared" si="376"/>
        <v/>
      </c>
      <c r="U529" s="25"/>
      <c r="V529" s="25"/>
      <c r="W529" s="24"/>
      <c r="X529" s="26"/>
      <c r="Y529" s="25"/>
      <c r="Z529" s="25"/>
      <c r="AA529" s="3" t="str">
        <f t="shared" si="416"/>
        <v/>
      </c>
      <c r="AB529" s="24"/>
      <c r="AC529" s="26"/>
      <c r="AD529" s="25"/>
      <c r="AE529" s="54"/>
      <c r="AF529" s="54"/>
      <c r="AG529" s="54"/>
      <c r="AH529" s="54"/>
      <c r="AI529" s="54"/>
      <c r="AJ529" s="54"/>
      <c r="AK529" s="25"/>
      <c r="AL529" s="54" t="str">
        <f t="shared" si="377"/>
        <v/>
      </c>
      <c r="AM529" s="200" t="str">
        <f t="shared" si="378"/>
        <v/>
      </c>
      <c r="AN529" s="201" t="str">
        <f t="shared" si="379"/>
        <v/>
      </c>
      <c r="AO529" s="200" t="str">
        <f t="shared" si="386"/>
        <v/>
      </c>
      <c r="AP529" s="200" t="str">
        <f t="shared" si="380"/>
        <v/>
      </c>
      <c r="AQ529" s="200" t="str">
        <f t="shared" si="381"/>
        <v/>
      </c>
      <c r="AR529" s="200" t="str">
        <f t="shared" si="387"/>
        <v/>
      </c>
      <c r="AS529" s="200" t="str">
        <f t="shared" si="388"/>
        <v/>
      </c>
      <c r="AT529" s="200" t="str">
        <f t="shared" si="389"/>
        <v/>
      </c>
      <c r="AU529" s="200" t="str">
        <f t="shared" si="390"/>
        <v/>
      </c>
      <c r="AV529" s="54"/>
      <c r="AW529" s="200" t="str">
        <f t="shared" si="391"/>
        <v/>
      </c>
      <c r="AX529" s="201" t="str">
        <f t="shared" si="392"/>
        <v/>
      </c>
      <c r="AY529" s="7" t="str">
        <f t="shared" si="393"/>
        <v/>
      </c>
      <c r="AZ529" s="7" t="str">
        <f t="shared" si="394"/>
        <v/>
      </c>
      <c r="BA529" s="7" t="str">
        <f t="shared" si="395"/>
        <v/>
      </c>
      <c r="BB529" s="7" t="str">
        <f t="shared" si="418"/>
        <v/>
      </c>
      <c r="BC529" s="7" t="str">
        <f t="shared" si="419"/>
        <v/>
      </c>
      <c r="BD529" s="7" t="str">
        <f t="shared" si="420"/>
        <v/>
      </c>
      <c r="BE529" s="7" t="str">
        <f t="shared" si="421"/>
        <v/>
      </c>
      <c r="BF529" s="7" t="str">
        <f t="shared" si="374"/>
        <v/>
      </c>
      <c r="BG529" s="7" t="str">
        <f t="shared" si="375"/>
        <v/>
      </c>
      <c r="BH529" s="7" t="str">
        <f t="shared" si="422"/>
        <v/>
      </c>
      <c r="BI529" s="7" t="str">
        <f t="shared" si="423"/>
        <v/>
      </c>
      <c r="BJ529" s="7" t="str">
        <f t="shared" si="424"/>
        <v/>
      </c>
      <c r="BK529" s="7" t="str">
        <f t="shared" si="396"/>
        <v/>
      </c>
      <c r="BL529" s="7" t="str">
        <f t="shared" si="397"/>
        <v/>
      </c>
      <c r="BM529" s="7" t="str">
        <f t="shared" si="398"/>
        <v/>
      </c>
      <c r="BN529" s="7" t="str">
        <f t="shared" si="399"/>
        <v/>
      </c>
      <c r="BO529" s="7" t="str">
        <f t="shared" si="400"/>
        <v/>
      </c>
      <c r="BP529" s="7" t="str">
        <f t="shared" si="401"/>
        <v/>
      </c>
      <c r="BQ529" s="7" t="str">
        <f t="shared" si="402"/>
        <v/>
      </c>
      <c r="BR529" s="7" t="str">
        <f t="shared" si="403"/>
        <v/>
      </c>
      <c r="BS529" s="7" t="str">
        <f t="shared" si="404"/>
        <v/>
      </c>
      <c r="BT529" s="7" t="str">
        <f t="shared" si="405"/>
        <v/>
      </c>
      <c r="BU529" s="7" t="str">
        <f t="shared" si="406"/>
        <v/>
      </c>
      <c r="BV529" s="7" t="str">
        <f t="shared" si="407"/>
        <v/>
      </c>
      <c r="BW529" s="7" t="str">
        <f t="shared" si="382"/>
        <v/>
      </c>
      <c r="BX529" s="7" t="str">
        <f t="shared" si="408"/>
        <v/>
      </c>
      <c r="BY529" s="7" t="str">
        <f t="shared" si="409"/>
        <v/>
      </c>
      <c r="BZ529" s="7" t="str">
        <f t="shared" si="410"/>
        <v/>
      </c>
      <c r="CA529" s="7" t="str">
        <f t="shared" si="411"/>
        <v/>
      </c>
      <c r="CB529" s="54"/>
      <c r="CH529" s="13"/>
      <c r="CJ529" s="13"/>
    </row>
    <row r="530" spans="2:88" ht="16.5" thickBot="1" x14ac:dyDescent="0.3">
      <c r="B530" s="114"/>
      <c r="C530" s="114"/>
      <c r="D530" s="115"/>
      <c r="E530" s="117" t="str">
        <f t="shared" si="417"/>
        <v/>
      </c>
      <c r="F530" s="118" t="str">
        <f t="shared" si="412"/>
        <v/>
      </c>
      <c r="G530" s="22"/>
      <c r="H530" s="5" t="str">
        <f t="shared" si="383"/>
        <v/>
      </c>
      <c r="I530" s="6" t="str">
        <f t="shared" si="384"/>
        <v/>
      </c>
      <c r="J530" s="6" t="str">
        <f t="shared" si="385"/>
        <v/>
      </c>
      <c r="K530" s="23"/>
      <c r="L530" s="3" t="str">
        <f t="shared" si="413"/>
        <v/>
      </c>
      <c r="M530" s="2">
        <f>IF(OR(K530="Rota",K530="Desliza"),(IF((MAX(N$36:N529))&gt;F$17,(MAX(N$36:N529)),F$17)),N529)</f>
        <v>0</v>
      </c>
      <c r="N530" s="42"/>
      <c r="O530" s="2" t="str">
        <f t="shared" si="414"/>
        <v/>
      </c>
      <c r="P530" s="3" t="str">
        <f t="shared" si="415"/>
        <v/>
      </c>
      <c r="Q530" s="24"/>
      <c r="R530" s="24"/>
      <c r="S530" s="24"/>
      <c r="T530" s="132" t="str">
        <f t="shared" si="376"/>
        <v/>
      </c>
      <c r="U530" s="25"/>
      <c r="V530" s="25"/>
      <c r="W530" s="24"/>
      <c r="X530" s="26"/>
      <c r="Y530" s="25"/>
      <c r="Z530" s="25"/>
      <c r="AA530" s="3" t="str">
        <f t="shared" si="416"/>
        <v/>
      </c>
      <c r="AB530" s="24"/>
      <c r="AC530" s="26"/>
      <c r="AD530" s="25"/>
      <c r="AE530" s="54"/>
      <c r="AF530" s="54"/>
      <c r="AG530" s="54"/>
      <c r="AH530" s="54"/>
      <c r="AI530" s="54"/>
      <c r="AJ530" s="54"/>
      <c r="AK530" s="25"/>
      <c r="AL530" s="54" t="str">
        <f t="shared" si="377"/>
        <v/>
      </c>
      <c r="AM530" s="200" t="str">
        <f t="shared" si="378"/>
        <v/>
      </c>
      <c r="AN530" s="201" t="str">
        <f t="shared" si="379"/>
        <v/>
      </c>
      <c r="AO530" s="200" t="str">
        <f t="shared" si="386"/>
        <v/>
      </c>
      <c r="AP530" s="200" t="str">
        <f t="shared" si="380"/>
        <v/>
      </c>
      <c r="AQ530" s="200" t="str">
        <f t="shared" si="381"/>
        <v/>
      </c>
      <c r="AR530" s="200" t="str">
        <f t="shared" si="387"/>
        <v/>
      </c>
      <c r="AS530" s="200" t="str">
        <f t="shared" si="388"/>
        <v/>
      </c>
      <c r="AT530" s="200" t="str">
        <f t="shared" si="389"/>
        <v/>
      </c>
      <c r="AU530" s="200" t="str">
        <f t="shared" si="390"/>
        <v/>
      </c>
      <c r="AV530" s="54"/>
      <c r="AW530" s="200" t="str">
        <f t="shared" si="391"/>
        <v/>
      </c>
      <c r="AX530" s="201" t="str">
        <f t="shared" si="392"/>
        <v/>
      </c>
      <c r="AY530" s="7" t="str">
        <f t="shared" si="393"/>
        <v/>
      </c>
      <c r="AZ530" s="7" t="str">
        <f t="shared" si="394"/>
        <v/>
      </c>
      <c r="BA530" s="7" t="str">
        <f t="shared" si="395"/>
        <v/>
      </c>
      <c r="BB530" s="7" t="str">
        <f t="shared" si="418"/>
        <v/>
      </c>
      <c r="BC530" s="7" t="str">
        <f t="shared" si="419"/>
        <v/>
      </c>
      <c r="BD530" s="7" t="str">
        <f t="shared" si="420"/>
        <v/>
      </c>
      <c r="BE530" s="7" t="str">
        <f t="shared" si="421"/>
        <v/>
      </c>
      <c r="BF530" s="7" t="str">
        <f t="shared" si="374"/>
        <v/>
      </c>
      <c r="BG530" s="7" t="str">
        <f t="shared" si="375"/>
        <v/>
      </c>
      <c r="BH530" s="7" t="str">
        <f t="shared" si="422"/>
        <v/>
      </c>
      <c r="BI530" s="7" t="str">
        <f t="shared" si="423"/>
        <v/>
      </c>
      <c r="BJ530" s="7" t="str">
        <f t="shared" si="424"/>
        <v/>
      </c>
      <c r="BK530" s="7" t="str">
        <f t="shared" si="396"/>
        <v/>
      </c>
      <c r="BL530" s="7" t="str">
        <f t="shared" si="397"/>
        <v/>
      </c>
      <c r="BM530" s="7" t="str">
        <f t="shared" si="398"/>
        <v/>
      </c>
      <c r="BN530" s="7" t="str">
        <f t="shared" si="399"/>
        <v/>
      </c>
      <c r="BO530" s="7" t="str">
        <f t="shared" si="400"/>
        <v/>
      </c>
      <c r="BP530" s="7" t="str">
        <f t="shared" si="401"/>
        <v/>
      </c>
      <c r="BQ530" s="7" t="str">
        <f t="shared" si="402"/>
        <v/>
      </c>
      <c r="BR530" s="7" t="str">
        <f t="shared" si="403"/>
        <v/>
      </c>
      <c r="BS530" s="7" t="str">
        <f t="shared" si="404"/>
        <v/>
      </c>
      <c r="BT530" s="7" t="str">
        <f t="shared" si="405"/>
        <v/>
      </c>
      <c r="BU530" s="7" t="str">
        <f t="shared" si="406"/>
        <v/>
      </c>
      <c r="BV530" s="7" t="str">
        <f t="shared" si="407"/>
        <v/>
      </c>
      <c r="BW530" s="7" t="str">
        <f t="shared" si="382"/>
        <v/>
      </c>
      <c r="BX530" s="7" t="str">
        <f t="shared" si="408"/>
        <v/>
      </c>
      <c r="BY530" s="7" t="str">
        <f t="shared" si="409"/>
        <v/>
      </c>
      <c r="BZ530" s="7" t="str">
        <f t="shared" si="410"/>
        <v/>
      </c>
      <c r="CA530" s="7" t="str">
        <f t="shared" si="411"/>
        <v/>
      </c>
      <c r="CB530" s="54"/>
      <c r="CH530" s="13"/>
      <c r="CJ530" s="13"/>
    </row>
    <row r="531" spans="2:88" ht="16.5" thickBot="1" x14ac:dyDescent="0.3">
      <c r="B531" s="114"/>
      <c r="C531" s="114"/>
      <c r="D531" s="115"/>
      <c r="E531" s="117" t="str">
        <f t="shared" si="417"/>
        <v/>
      </c>
      <c r="F531" s="118" t="str">
        <f t="shared" si="412"/>
        <v/>
      </c>
      <c r="G531" s="22"/>
      <c r="H531" s="5" t="str">
        <f t="shared" si="383"/>
        <v/>
      </c>
      <c r="I531" s="6" t="str">
        <f t="shared" si="384"/>
        <v/>
      </c>
      <c r="J531" s="6" t="str">
        <f t="shared" si="385"/>
        <v/>
      </c>
      <c r="K531" s="23"/>
      <c r="L531" s="3" t="str">
        <f t="shared" si="413"/>
        <v/>
      </c>
      <c r="M531" s="2">
        <f>IF(OR(K531="Rota",K531="Desliza"),(IF((MAX(N$36:N530))&gt;F$17,(MAX(N$36:N530)),F$17)),N530)</f>
        <v>0</v>
      </c>
      <c r="N531" s="42"/>
      <c r="O531" s="2" t="str">
        <f t="shared" si="414"/>
        <v/>
      </c>
      <c r="P531" s="3" t="str">
        <f t="shared" si="415"/>
        <v/>
      </c>
      <c r="Q531" s="24"/>
      <c r="R531" s="24"/>
      <c r="S531" s="24"/>
      <c r="T531" s="132" t="str">
        <f t="shared" si="376"/>
        <v/>
      </c>
      <c r="U531" s="25"/>
      <c r="V531" s="25"/>
      <c r="W531" s="24"/>
      <c r="X531" s="26"/>
      <c r="Y531" s="25"/>
      <c r="Z531" s="25"/>
      <c r="AA531" s="3" t="str">
        <f t="shared" si="416"/>
        <v/>
      </c>
      <c r="AB531" s="24"/>
      <c r="AC531" s="26"/>
      <c r="AD531" s="25"/>
      <c r="AE531" s="54"/>
      <c r="AF531" s="54"/>
      <c r="AG531" s="54"/>
      <c r="AH531" s="54"/>
      <c r="AI531" s="54"/>
      <c r="AJ531" s="54"/>
      <c r="AK531" s="25"/>
      <c r="AL531" s="54" t="str">
        <f t="shared" si="377"/>
        <v/>
      </c>
      <c r="AM531" s="200" t="str">
        <f t="shared" si="378"/>
        <v/>
      </c>
      <c r="AN531" s="201" t="str">
        <f t="shared" si="379"/>
        <v/>
      </c>
      <c r="AO531" s="200" t="str">
        <f t="shared" si="386"/>
        <v/>
      </c>
      <c r="AP531" s="200" t="str">
        <f t="shared" si="380"/>
        <v/>
      </c>
      <c r="AQ531" s="200" t="str">
        <f t="shared" si="381"/>
        <v/>
      </c>
      <c r="AR531" s="200" t="str">
        <f t="shared" si="387"/>
        <v/>
      </c>
      <c r="AS531" s="200" t="str">
        <f t="shared" si="388"/>
        <v/>
      </c>
      <c r="AT531" s="200" t="str">
        <f t="shared" si="389"/>
        <v/>
      </c>
      <c r="AU531" s="200" t="str">
        <f t="shared" si="390"/>
        <v/>
      </c>
      <c r="AV531" s="54"/>
      <c r="AW531" s="200" t="str">
        <f t="shared" si="391"/>
        <v/>
      </c>
      <c r="AX531" s="201" t="str">
        <f t="shared" si="392"/>
        <v/>
      </c>
      <c r="AY531" s="7" t="str">
        <f t="shared" si="393"/>
        <v/>
      </c>
      <c r="AZ531" s="7" t="str">
        <f t="shared" si="394"/>
        <v/>
      </c>
      <c r="BA531" s="7" t="str">
        <f t="shared" si="395"/>
        <v/>
      </c>
      <c r="BB531" s="7" t="str">
        <f t="shared" si="418"/>
        <v/>
      </c>
      <c r="BC531" s="7" t="str">
        <f t="shared" si="419"/>
        <v/>
      </c>
      <c r="BD531" s="7" t="str">
        <f t="shared" si="420"/>
        <v/>
      </c>
      <c r="BE531" s="7" t="str">
        <f t="shared" si="421"/>
        <v/>
      </c>
      <c r="BF531" s="7" t="str">
        <f t="shared" si="374"/>
        <v/>
      </c>
      <c r="BG531" s="7" t="str">
        <f t="shared" si="375"/>
        <v/>
      </c>
      <c r="BH531" s="7" t="str">
        <f t="shared" si="422"/>
        <v/>
      </c>
      <c r="BI531" s="7" t="str">
        <f t="shared" si="423"/>
        <v/>
      </c>
      <c r="BJ531" s="7" t="str">
        <f t="shared" si="424"/>
        <v/>
      </c>
      <c r="BK531" s="7" t="str">
        <f t="shared" si="396"/>
        <v/>
      </c>
      <c r="BL531" s="7" t="str">
        <f t="shared" si="397"/>
        <v/>
      </c>
      <c r="BM531" s="7" t="str">
        <f t="shared" si="398"/>
        <v/>
      </c>
      <c r="BN531" s="7" t="str">
        <f t="shared" si="399"/>
        <v/>
      </c>
      <c r="BO531" s="7" t="str">
        <f t="shared" si="400"/>
        <v/>
      </c>
      <c r="BP531" s="7" t="str">
        <f t="shared" si="401"/>
        <v/>
      </c>
      <c r="BQ531" s="7" t="str">
        <f t="shared" si="402"/>
        <v/>
      </c>
      <c r="BR531" s="7" t="str">
        <f t="shared" si="403"/>
        <v/>
      </c>
      <c r="BS531" s="7" t="str">
        <f t="shared" si="404"/>
        <v/>
      </c>
      <c r="BT531" s="7" t="str">
        <f t="shared" si="405"/>
        <v/>
      </c>
      <c r="BU531" s="7" t="str">
        <f t="shared" si="406"/>
        <v/>
      </c>
      <c r="BV531" s="7" t="str">
        <f t="shared" si="407"/>
        <v/>
      </c>
      <c r="BW531" s="7" t="str">
        <f t="shared" si="382"/>
        <v/>
      </c>
      <c r="BX531" s="7" t="str">
        <f t="shared" si="408"/>
        <v/>
      </c>
      <c r="BY531" s="7" t="str">
        <f t="shared" si="409"/>
        <v/>
      </c>
      <c r="BZ531" s="7" t="str">
        <f t="shared" si="410"/>
        <v/>
      </c>
      <c r="CA531" s="7" t="str">
        <f t="shared" si="411"/>
        <v/>
      </c>
      <c r="CB531" s="54"/>
      <c r="CH531" s="13"/>
      <c r="CJ531" s="13"/>
    </row>
    <row r="532" spans="2:88" ht="16.5" thickBot="1" x14ac:dyDescent="0.3">
      <c r="B532" s="114"/>
      <c r="C532" s="114"/>
      <c r="D532" s="115"/>
      <c r="E532" s="117" t="str">
        <f t="shared" si="417"/>
        <v/>
      </c>
      <c r="F532" s="118" t="str">
        <f t="shared" si="412"/>
        <v/>
      </c>
      <c r="G532" s="22"/>
      <c r="H532" s="5" t="str">
        <f t="shared" si="383"/>
        <v/>
      </c>
      <c r="I532" s="6" t="str">
        <f t="shared" si="384"/>
        <v/>
      </c>
      <c r="J532" s="6" t="str">
        <f t="shared" si="385"/>
        <v/>
      </c>
      <c r="K532" s="23"/>
      <c r="L532" s="3" t="str">
        <f t="shared" si="413"/>
        <v/>
      </c>
      <c r="M532" s="2">
        <f>IF(OR(K532="Rota",K532="Desliza"),(IF((MAX(N$36:N531))&gt;F$17,(MAX(N$36:N531)),F$17)),N531)</f>
        <v>0</v>
      </c>
      <c r="N532" s="42"/>
      <c r="O532" s="2" t="str">
        <f t="shared" si="414"/>
        <v/>
      </c>
      <c r="P532" s="3" t="str">
        <f t="shared" si="415"/>
        <v/>
      </c>
      <c r="Q532" s="24"/>
      <c r="R532" s="24"/>
      <c r="S532" s="24"/>
      <c r="T532" s="132" t="str">
        <f t="shared" si="376"/>
        <v/>
      </c>
      <c r="U532" s="25"/>
      <c r="V532" s="25"/>
      <c r="W532" s="24"/>
      <c r="X532" s="26"/>
      <c r="Y532" s="25"/>
      <c r="Z532" s="25"/>
      <c r="AA532" s="3" t="str">
        <f t="shared" si="416"/>
        <v/>
      </c>
      <c r="AB532" s="24"/>
      <c r="AC532" s="26"/>
      <c r="AD532" s="25"/>
      <c r="AE532" s="54"/>
      <c r="AF532" s="54"/>
      <c r="AG532" s="54"/>
      <c r="AH532" s="54"/>
      <c r="AI532" s="54"/>
      <c r="AJ532" s="54"/>
      <c r="AK532" s="25"/>
      <c r="AL532" s="54" t="str">
        <f t="shared" si="377"/>
        <v/>
      </c>
      <c r="AM532" s="200" t="str">
        <f t="shared" si="378"/>
        <v/>
      </c>
      <c r="AN532" s="201" t="str">
        <f t="shared" si="379"/>
        <v/>
      </c>
      <c r="AO532" s="200" t="str">
        <f t="shared" si="386"/>
        <v/>
      </c>
      <c r="AP532" s="200" t="str">
        <f t="shared" si="380"/>
        <v/>
      </c>
      <c r="AQ532" s="200" t="str">
        <f t="shared" si="381"/>
        <v/>
      </c>
      <c r="AR532" s="200" t="str">
        <f t="shared" si="387"/>
        <v/>
      </c>
      <c r="AS532" s="200" t="str">
        <f t="shared" si="388"/>
        <v/>
      </c>
      <c r="AT532" s="200" t="str">
        <f t="shared" si="389"/>
        <v/>
      </c>
      <c r="AU532" s="200" t="str">
        <f t="shared" si="390"/>
        <v/>
      </c>
      <c r="AV532" s="54"/>
      <c r="AW532" s="200" t="str">
        <f t="shared" si="391"/>
        <v/>
      </c>
      <c r="AX532" s="201" t="str">
        <f t="shared" si="392"/>
        <v/>
      </c>
      <c r="AY532" s="7" t="str">
        <f t="shared" si="393"/>
        <v/>
      </c>
      <c r="AZ532" s="7" t="str">
        <f t="shared" si="394"/>
        <v/>
      </c>
      <c r="BA532" s="7" t="str">
        <f t="shared" si="395"/>
        <v/>
      </c>
      <c r="BB532" s="7" t="str">
        <f t="shared" si="418"/>
        <v/>
      </c>
      <c r="BC532" s="7" t="str">
        <f t="shared" si="419"/>
        <v/>
      </c>
      <c r="BD532" s="7" t="str">
        <f t="shared" si="420"/>
        <v/>
      </c>
      <c r="BE532" s="7" t="str">
        <f t="shared" si="421"/>
        <v/>
      </c>
      <c r="BF532" s="7" t="str">
        <f t="shared" si="374"/>
        <v/>
      </c>
      <c r="BG532" s="7" t="str">
        <f t="shared" si="375"/>
        <v/>
      </c>
      <c r="BH532" s="7" t="str">
        <f t="shared" si="422"/>
        <v/>
      </c>
      <c r="BI532" s="7" t="str">
        <f t="shared" si="423"/>
        <v/>
      </c>
      <c r="BJ532" s="7" t="str">
        <f t="shared" si="424"/>
        <v/>
      </c>
      <c r="BK532" s="7" t="str">
        <f t="shared" si="396"/>
        <v/>
      </c>
      <c r="BL532" s="7" t="str">
        <f t="shared" si="397"/>
        <v/>
      </c>
      <c r="BM532" s="7" t="str">
        <f t="shared" si="398"/>
        <v/>
      </c>
      <c r="BN532" s="7" t="str">
        <f t="shared" si="399"/>
        <v/>
      </c>
      <c r="BO532" s="7" t="str">
        <f t="shared" si="400"/>
        <v/>
      </c>
      <c r="BP532" s="7" t="str">
        <f t="shared" si="401"/>
        <v/>
      </c>
      <c r="BQ532" s="7" t="str">
        <f t="shared" si="402"/>
        <v/>
      </c>
      <c r="BR532" s="7" t="str">
        <f t="shared" si="403"/>
        <v/>
      </c>
      <c r="BS532" s="7" t="str">
        <f t="shared" si="404"/>
        <v/>
      </c>
      <c r="BT532" s="7" t="str">
        <f t="shared" si="405"/>
        <v/>
      </c>
      <c r="BU532" s="7" t="str">
        <f t="shared" si="406"/>
        <v/>
      </c>
      <c r="BV532" s="7" t="str">
        <f t="shared" si="407"/>
        <v/>
      </c>
      <c r="BW532" s="7" t="str">
        <f t="shared" si="382"/>
        <v/>
      </c>
      <c r="BX532" s="7" t="str">
        <f t="shared" si="408"/>
        <v/>
      </c>
      <c r="BY532" s="7" t="str">
        <f t="shared" si="409"/>
        <v/>
      </c>
      <c r="BZ532" s="7" t="str">
        <f t="shared" si="410"/>
        <v/>
      </c>
      <c r="CA532" s="7" t="str">
        <f t="shared" si="411"/>
        <v/>
      </c>
      <c r="CB532" s="54"/>
      <c r="CH532" s="13"/>
      <c r="CJ532" s="13"/>
    </row>
    <row r="533" spans="2:88" ht="16.5" thickBot="1" x14ac:dyDescent="0.3">
      <c r="B533" s="114"/>
      <c r="C533" s="114"/>
      <c r="D533" s="115"/>
      <c r="E533" s="117" t="str">
        <f t="shared" si="417"/>
        <v/>
      </c>
      <c r="F533" s="118" t="str">
        <f t="shared" si="412"/>
        <v/>
      </c>
      <c r="G533" s="22"/>
      <c r="H533" s="5" t="str">
        <f t="shared" si="383"/>
        <v/>
      </c>
      <c r="I533" s="6" t="str">
        <f t="shared" si="384"/>
        <v/>
      </c>
      <c r="J533" s="6" t="str">
        <f t="shared" si="385"/>
        <v/>
      </c>
      <c r="K533" s="23"/>
      <c r="L533" s="3" t="str">
        <f t="shared" si="413"/>
        <v/>
      </c>
      <c r="M533" s="2">
        <f>IF(OR(K533="Rota",K533="Desliza"),(IF((MAX(N$36:N532))&gt;F$17,(MAX(N$36:N532)),F$17)),N532)</f>
        <v>0</v>
      </c>
      <c r="N533" s="42"/>
      <c r="O533" s="2" t="str">
        <f t="shared" si="414"/>
        <v/>
      </c>
      <c r="P533" s="3" t="str">
        <f t="shared" si="415"/>
        <v/>
      </c>
      <c r="Q533" s="24"/>
      <c r="R533" s="24"/>
      <c r="S533" s="24"/>
      <c r="T533" s="132" t="str">
        <f t="shared" si="376"/>
        <v/>
      </c>
      <c r="U533" s="25"/>
      <c r="V533" s="25"/>
      <c r="W533" s="24"/>
      <c r="X533" s="26"/>
      <c r="Y533" s="25"/>
      <c r="Z533" s="25"/>
      <c r="AA533" s="3" t="str">
        <f t="shared" si="416"/>
        <v/>
      </c>
      <c r="AB533" s="24"/>
      <c r="AC533" s="26"/>
      <c r="AD533" s="25"/>
      <c r="AE533" s="54"/>
      <c r="AF533" s="54"/>
      <c r="AG533" s="54"/>
      <c r="AH533" s="54"/>
      <c r="AI533" s="54"/>
      <c r="AJ533" s="54"/>
      <c r="AK533" s="25"/>
      <c r="AL533" s="54" t="str">
        <f t="shared" si="377"/>
        <v/>
      </c>
      <c r="AM533" s="200" t="str">
        <f t="shared" si="378"/>
        <v/>
      </c>
      <c r="AN533" s="201" t="str">
        <f t="shared" si="379"/>
        <v/>
      </c>
      <c r="AO533" s="200" t="str">
        <f t="shared" si="386"/>
        <v/>
      </c>
      <c r="AP533" s="200" t="str">
        <f t="shared" si="380"/>
        <v/>
      </c>
      <c r="AQ533" s="200" t="str">
        <f t="shared" si="381"/>
        <v/>
      </c>
      <c r="AR533" s="200" t="str">
        <f t="shared" si="387"/>
        <v/>
      </c>
      <c r="AS533" s="200" t="str">
        <f t="shared" si="388"/>
        <v/>
      </c>
      <c r="AT533" s="200" t="str">
        <f t="shared" si="389"/>
        <v/>
      </c>
      <c r="AU533" s="200" t="str">
        <f t="shared" si="390"/>
        <v/>
      </c>
      <c r="AV533" s="54"/>
      <c r="AW533" s="200" t="str">
        <f t="shared" si="391"/>
        <v/>
      </c>
      <c r="AX533" s="201" t="str">
        <f t="shared" si="392"/>
        <v/>
      </c>
      <c r="AY533" s="7" t="str">
        <f t="shared" si="393"/>
        <v/>
      </c>
      <c r="AZ533" s="7" t="str">
        <f t="shared" si="394"/>
        <v/>
      </c>
      <c r="BA533" s="7" t="str">
        <f t="shared" si="395"/>
        <v/>
      </c>
      <c r="BB533" s="7" t="str">
        <f t="shared" si="418"/>
        <v/>
      </c>
      <c r="BC533" s="7" t="str">
        <f t="shared" si="419"/>
        <v/>
      </c>
      <c r="BD533" s="7" t="str">
        <f t="shared" si="420"/>
        <v/>
      </c>
      <c r="BE533" s="7" t="str">
        <f t="shared" si="421"/>
        <v/>
      </c>
      <c r="BF533" s="7" t="str">
        <f t="shared" si="374"/>
        <v/>
      </c>
      <c r="BG533" s="7" t="str">
        <f t="shared" si="375"/>
        <v/>
      </c>
      <c r="BH533" s="7" t="str">
        <f t="shared" si="422"/>
        <v/>
      </c>
      <c r="BI533" s="7" t="str">
        <f t="shared" si="423"/>
        <v/>
      </c>
      <c r="BJ533" s="7" t="str">
        <f t="shared" si="424"/>
        <v/>
      </c>
      <c r="BK533" s="7" t="str">
        <f t="shared" si="396"/>
        <v/>
      </c>
      <c r="BL533" s="7" t="str">
        <f t="shared" si="397"/>
        <v/>
      </c>
      <c r="BM533" s="7" t="str">
        <f t="shared" si="398"/>
        <v/>
      </c>
      <c r="BN533" s="7" t="str">
        <f t="shared" si="399"/>
        <v/>
      </c>
      <c r="BO533" s="7" t="str">
        <f t="shared" si="400"/>
        <v/>
      </c>
      <c r="BP533" s="7" t="str">
        <f t="shared" si="401"/>
        <v/>
      </c>
      <c r="BQ533" s="7" t="str">
        <f t="shared" si="402"/>
        <v/>
      </c>
      <c r="BR533" s="7" t="str">
        <f t="shared" si="403"/>
        <v/>
      </c>
      <c r="BS533" s="7" t="str">
        <f t="shared" si="404"/>
        <v/>
      </c>
      <c r="BT533" s="7" t="str">
        <f t="shared" si="405"/>
        <v/>
      </c>
      <c r="BU533" s="7" t="str">
        <f t="shared" si="406"/>
        <v/>
      </c>
      <c r="BV533" s="7" t="str">
        <f t="shared" si="407"/>
        <v/>
      </c>
      <c r="BW533" s="7" t="str">
        <f t="shared" si="382"/>
        <v/>
      </c>
      <c r="BX533" s="7" t="str">
        <f t="shared" si="408"/>
        <v/>
      </c>
      <c r="BY533" s="7" t="str">
        <f t="shared" si="409"/>
        <v/>
      </c>
      <c r="BZ533" s="7" t="str">
        <f t="shared" si="410"/>
        <v/>
      </c>
      <c r="CA533" s="7" t="str">
        <f t="shared" si="411"/>
        <v/>
      </c>
      <c r="CB533" s="54"/>
      <c r="CH533" s="13"/>
      <c r="CJ533" s="13"/>
    </row>
    <row r="534" spans="2:88" ht="16.5" thickBot="1" x14ac:dyDescent="0.3">
      <c r="B534" s="114"/>
      <c r="C534" s="114"/>
      <c r="D534" s="115"/>
      <c r="E534" s="117" t="str">
        <f t="shared" si="417"/>
        <v/>
      </c>
      <c r="F534" s="118" t="str">
        <f t="shared" si="412"/>
        <v/>
      </c>
      <c r="G534" s="22"/>
      <c r="H534" s="5" t="str">
        <f t="shared" si="383"/>
        <v/>
      </c>
      <c r="I534" s="6" t="str">
        <f t="shared" si="384"/>
        <v/>
      </c>
      <c r="J534" s="6" t="str">
        <f t="shared" si="385"/>
        <v/>
      </c>
      <c r="K534" s="23"/>
      <c r="L534" s="3" t="str">
        <f t="shared" si="413"/>
        <v/>
      </c>
      <c r="M534" s="2">
        <f>IF(OR(K534="Rota",K534="Desliza"),(IF((MAX(N$36:N533))&gt;F$17,(MAX(N$36:N533)),F$17)),N533)</f>
        <v>0</v>
      </c>
      <c r="N534" s="42"/>
      <c r="O534" s="2" t="str">
        <f t="shared" si="414"/>
        <v/>
      </c>
      <c r="P534" s="3" t="str">
        <f t="shared" si="415"/>
        <v/>
      </c>
      <c r="Q534" s="24"/>
      <c r="R534" s="24"/>
      <c r="S534" s="24"/>
      <c r="T534" s="132" t="str">
        <f t="shared" si="376"/>
        <v/>
      </c>
      <c r="U534" s="25"/>
      <c r="V534" s="25"/>
      <c r="W534" s="24"/>
      <c r="X534" s="26"/>
      <c r="Y534" s="25"/>
      <c r="Z534" s="25"/>
      <c r="AA534" s="3" t="str">
        <f t="shared" si="416"/>
        <v/>
      </c>
      <c r="AB534" s="24"/>
      <c r="AC534" s="26"/>
      <c r="AD534" s="25"/>
      <c r="AE534" s="54"/>
      <c r="AF534" s="54"/>
      <c r="AG534" s="54"/>
      <c r="AH534" s="54"/>
      <c r="AI534" s="54"/>
      <c r="AJ534" s="54"/>
      <c r="AK534" s="25"/>
      <c r="AL534" s="54" t="str">
        <f t="shared" si="377"/>
        <v/>
      </c>
      <c r="AM534" s="200" t="str">
        <f t="shared" si="378"/>
        <v/>
      </c>
      <c r="AN534" s="201" t="str">
        <f t="shared" si="379"/>
        <v/>
      </c>
      <c r="AO534" s="200" t="str">
        <f t="shared" si="386"/>
        <v/>
      </c>
      <c r="AP534" s="200" t="str">
        <f t="shared" si="380"/>
        <v/>
      </c>
      <c r="AQ534" s="200" t="str">
        <f t="shared" si="381"/>
        <v/>
      </c>
      <c r="AR534" s="200" t="str">
        <f t="shared" si="387"/>
        <v/>
      </c>
      <c r="AS534" s="200" t="str">
        <f t="shared" si="388"/>
        <v/>
      </c>
      <c r="AT534" s="200" t="str">
        <f t="shared" si="389"/>
        <v/>
      </c>
      <c r="AU534" s="200" t="str">
        <f t="shared" si="390"/>
        <v/>
      </c>
      <c r="AV534" s="54"/>
      <c r="AW534" s="200" t="str">
        <f t="shared" si="391"/>
        <v/>
      </c>
      <c r="AX534" s="201" t="str">
        <f t="shared" si="392"/>
        <v/>
      </c>
      <c r="AY534" s="7" t="str">
        <f t="shared" si="393"/>
        <v/>
      </c>
      <c r="AZ534" s="7" t="str">
        <f t="shared" si="394"/>
        <v/>
      </c>
      <c r="BA534" s="7" t="str">
        <f t="shared" si="395"/>
        <v/>
      </c>
      <c r="BB534" s="7" t="str">
        <f t="shared" si="418"/>
        <v/>
      </c>
      <c r="BC534" s="7" t="str">
        <f t="shared" si="419"/>
        <v/>
      </c>
      <c r="BD534" s="7" t="str">
        <f t="shared" si="420"/>
        <v/>
      </c>
      <c r="BE534" s="7" t="str">
        <f t="shared" si="421"/>
        <v/>
      </c>
      <c r="BF534" s="7" t="str">
        <f t="shared" si="374"/>
        <v/>
      </c>
      <c r="BG534" s="7" t="str">
        <f t="shared" si="375"/>
        <v/>
      </c>
      <c r="BH534" s="7" t="str">
        <f t="shared" si="422"/>
        <v/>
      </c>
      <c r="BI534" s="7" t="str">
        <f t="shared" si="423"/>
        <v/>
      </c>
      <c r="BJ534" s="7" t="str">
        <f t="shared" si="424"/>
        <v/>
      </c>
      <c r="BK534" s="7" t="str">
        <f t="shared" si="396"/>
        <v/>
      </c>
      <c r="BL534" s="7" t="str">
        <f t="shared" si="397"/>
        <v/>
      </c>
      <c r="BM534" s="7" t="str">
        <f t="shared" si="398"/>
        <v/>
      </c>
      <c r="BN534" s="7" t="str">
        <f t="shared" si="399"/>
        <v/>
      </c>
      <c r="BO534" s="7" t="str">
        <f t="shared" si="400"/>
        <v/>
      </c>
      <c r="BP534" s="7" t="str">
        <f t="shared" si="401"/>
        <v/>
      </c>
      <c r="BQ534" s="7" t="str">
        <f t="shared" si="402"/>
        <v/>
      </c>
      <c r="BR534" s="7" t="str">
        <f t="shared" si="403"/>
        <v/>
      </c>
      <c r="BS534" s="7" t="str">
        <f t="shared" si="404"/>
        <v/>
      </c>
      <c r="BT534" s="7" t="str">
        <f t="shared" si="405"/>
        <v/>
      </c>
      <c r="BU534" s="7" t="str">
        <f t="shared" si="406"/>
        <v/>
      </c>
      <c r="BV534" s="7" t="str">
        <f t="shared" si="407"/>
        <v/>
      </c>
      <c r="BW534" s="7" t="str">
        <f t="shared" si="382"/>
        <v/>
      </c>
      <c r="BX534" s="7" t="str">
        <f t="shared" si="408"/>
        <v/>
      </c>
      <c r="BY534" s="7" t="str">
        <f t="shared" si="409"/>
        <v/>
      </c>
      <c r="BZ534" s="7" t="str">
        <f t="shared" si="410"/>
        <v/>
      </c>
      <c r="CA534" s="7" t="str">
        <f t="shared" si="411"/>
        <v/>
      </c>
      <c r="CB534" s="54"/>
      <c r="CH534" s="13"/>
      <c r="CJ534" s="13"/>
    </row>
    <row r="535" spans="2:88" ht="16.5" thickBot="1" x14ac:dyDescent="0.3">
      <c r="B535" s="114"/>
      <c r="C535" s="114"/>
      <c r="D535" s="115"/>
      <c r="E535" s="117" t="str">
        <f t="shared" si="417"/>
        <v/>
      </c>
      <c r="F535" s="118" t="str">
        <f t="shared" si="412"/>
        <v/>
      </c>
      <c r="G535" s="22"/>
      <c r="H535" s="5" t="str">
        <f t="shared" si="383"/>
        <v/>
      </c>
      <c r="I535" s="6" t="str">
        <f t="shared" si="384"/>
        <v/>
      </c>
      <c r="J535" s="6" t="str">
        <f t="shared" si="385"/>
        <v/>
      </c>
      <c r="K535" s="23"/>
      <c r="L535" s="3" t="str">
        <f t="shared" si="413"/>
        <v/>
      </c>
      <c r="M535" s="2">
        <f>IF(OR(K535="Rota",K535="Desliza"),(IF((MAX(N$36:N534))&gt;F$17,(MAX(N$36:N534)),F$17)),N534)</f>
        <v>0</v>
      </c>
      <c r="N535" s="42"/>
      <c r="O535" s="2" t="str">
        <f t="shared" si="414"/>
        <v/>
      </c>
      <c r="P535" s="3" t="str">
        <f t="shared" si="415"/>
        <v/>
      </c>
      <c r="Q535" s="24"/>
      <c r="R535" s="24"/>
      <c r="S535" s="24"/>
      <c r="T535" s="132" t="str">
        <f t="shared" si="376"/>
        <v/>
      </c>
      <c r="U535" s="25"/>
      <c r="V535" s="25"/>
      <c r="W535" s="24"/>
      <c r="X535" s="26"/>
      <c r="Y535" s="25"/>
      <c r="Z535" s="25"/>
      <c r="AA535" s="3" t="str">
        <f t="shared" si="416"/>
        <v/>
      </c>
      <c r="AB535" s="24"/>
      <c r="AC535" s="26"/>
      <c r="AD535" s="25"/>
      <c r="AE535" s="54"/>
      <c r="AF535" s="54"/>
      <c r="AG535" s="54"/>
      <c r="AH535" s="54"/>
      <c r="AI535" s="54"/>
      <c r="AJ535" s="54"/>
      <c r="AK535" s="25"/>
      <c r="AL535" s="54" t="str">
        <f t="shared" si="377"/>
        <v/>
      </c>
      <c r="AM535" s="200" t="str">
        <f t="shared" si="378"/>
        <v/>
      </c>
      <c r="AN535" s="201" t="str">
        <f t="shared" si="379"/>
        <v/>
      </c>
      <c r="AO535" s="200" t="str">
        <f t="shared" si="386"/>
        <v/>
      </c>
      <c r="AP535" s="200" t="str">
        <f t="shared" si="380"/>
        <v/>
      </c>
      <c r="AQ535" s="200" t="str">
        <f t="shared" si="381"/>
        <v/>
      </c>
      <c r="AR535" s="200" t="str">
        <f t="shared" si="387"/>
        <v/>
      </c>
      <c r="AS535" s="200" t="str">
        <f t="shared" si="388"/>
        <v/>
      </c>
      <c r="AT535" s="200" t="str">
        <f t="shared" si="389"/>
        <v/>
      </c>
      <c r="AU535" s="200" t="str">
        <f t="shared" si="390"/>
        <v/>
      </c>
      <c r="AV535" s="54"/>
      <c r="AW535" s="200" t="str">
        <f t="shared" si="391"/>
        <v/>
      </c>
      <c r="AX535" s="201" t="str">
        <f t="shared" si="392"/>
        <v/>
      </c>
      <c r="AY535" s="7" t="str">
        <f t="shared" si="393"/>
        <v/>
      </c>
      <c r="AZ535" s="7" t="str">
        <f t="shared" si="394"/>
        <v/>
      </c>
      <c r="BA535" s="7" t="str">
        <f t="shared" si="395"/>
        <v/>
      </c>
      <c r="BB535" s="7" t="str">
        <f t="shared" si="418"/>
        <v/>
      </c>
      <c r="BC535" s="7" t="str">
        <f t="shared" si="419"/>
        <v/>
      </c>
      <c r="BD535" s="7" t="str">
        <f t="shared" si="420"/>
        <v/>
      </c>
      <c r="BE535" s="7" t="str">
        <f t="shared" si="421"/>
        <v/>
      </c>
      <c r="BF535" s="7" t="str">
        <f t="shared" si="374"/>
        <v/>
      </c>
      <c r="BG535" s="7" t="str">
        <f t="shared" si="375"/>
        <v/>
      </c>
      <c r="BH535" s="7" t="str">
        <f t="shared" si="422"/>
        <v/>
      </c>
      <c r="BI535" s="7" t="str">
        <f t="shared" si="423"/>
        <v/>
      </c>
      <c r="BJ535" s="7" t="str">
        <f t="shared" si="424"/>
        <v/>
      </c>
      <c r="BK535" s="7" t="str">
        <f t="shared" si="396"/>
        <v/>
      </c>
      <c r="BL535" s="7" t="str">
        <f t="shared" si="397"/>
        <v/>
      </c>
      <c r="BM535" s="7" t="str">
        <f t="shared" si="398"/>
        <v/>
      </c>
      <c r="BN535" s="7" t="str">
        <f t="shared" si="399"/>
        <v/>
      </c>
      <c r="BO535" s="7" t="str">
        <f t="shared" si="400"/>
        <v/>
      </c>
      <c r="BP535" s="7" t="str">
        <f t="shared" si="401"/>
        <v/>
      </c>
      <c r="BQ535" s="7" t="str">
        <f t="shared" si="402"/>
        <v/>
      </c>
      <c r="BR535" s="7" t="str">
        <f t="shared" si="403"/>
        <v/>
      </c>
      <c r="BS535" s="7" t="str">
        <f t="shared" si="404"/>
        <v/>
      </c>
      <c r="BT535" s="7" t="str">
        <f t="shared" si="405"/>
        <v/>
      </c>
      <c r="BU535" s="7" t="str">
        <f t="shared" si="406"/>
        <v/>
      </c>
      <c r="BV535" s="7" t="str">
        <f t="shared" si="407"/>
        <v/>
      </c>
      <c r="BW535" s="7" t="str">
        <f t="shared" si="382"/>
        <v/>
      </c>
      <c r="BX535" s="7" t="str">
        <f t="shared" si="408"/>
        <v/>
      </c>
      <c r="BY535" s="7" t="str">
        <f t="shared" si="409"/>
        <v/>
      </c>
      <c r="BZ535" s="7" t="str">
        <f t="shared" si="410"/>
        <v/>
      </c>
      <c r="CA535" s="7" t="str">
        <f t="shared" si="411"/>
        <v/>
      </c>
      <c r="CB535" s="54"/>
      <c r="CH535" s="13"/>
      <c r="CJ535" s="13"/>
    </row>
    <row r="536" spans="2:88" ht="16.5" thickBot="1" x14ac:dyDescent="0.3">
      <c r="B536" s="114"/>
      <c r="C536" s="114"/>
      <c r="D536" s="115"/>
      <c r="E536" s="117" t="str">
        <f t="shared" si="417"/>
        <v/>
      </c>
      <c r="F536" s="118" t="str">
        <f t="shared" si="412"/>
        <v/>
      </c>
      <c r="G536" s="22"/>
      <c r="H536" s="5" t="str">
        <f t="shared" si="383"/>
        <v/>
      </c>
      <c r="I536" s="6" t="str">
        <f t="shared" si="384"/>
        <v/>
      </c>
      <c r="J536" s="6" t="str">
        <f t="shared" si="385"/>
        <v/>
      </c>
      <c r="K536" s="23"/>
      <c r="L536" s="3" t="str">
        <f t="shared" si="413"/>
        <v/>
      </c>
      <c r="M536" s="2">
        <f>IF(OR(K536="Rota",K536="Desliza"),(IF((MAX(N$36:N535))&gt;F$17,(MAX(N$36:N535)),F$17)),N535)</f>
        <v>0</v>
      </c>
      <c r="N536" s="42"/>
      <c r="O536" s="2" t="str">
        <f t="shared" si="414"/>
        <v/>
      </c>
      <c r="P536" s="3" t="str">
        <f t="shared" si="415"/>
        <v/>
      </c>
      <c r="Q536" s="24"/>
      <c r="R536" s="24"/>
      <c r="S536" s="24"/>
      <c r="T536" s="132" t="str">
        <f t="shared" si="376"/>
        <v/>
      </c>
      <c r="U536" s="25"/>
      <c r="V536" s="25"/>
      <c r="W536" s="24"/>
      <c r="X536" s="26"/>
      <c r="Y536" s="25"/>
      <c r="Z536" s="25"/>
      <c r="AA536" s="3" t="str">
        <f t="shared" si="416"/>
        <v/>
      </c>
      <c r="AB536" s="24"/>
      <c r="AC536" s="26"/>
      <c r="AD536" s="25"/>
      <c r="AE536" s="54"/>
      <c r="AF536" s="54"/>
      <c r="AG536" s="54"/>
      <c r="AH536" s="54"/>
      <c r="AI536" s="54"/>
      <c r="AJ536" s="54"/>
      <c r="AK536" s="25"/>
      <c r="AL536" s="54" t="str">
        <f t="shared" si="377"/>
        <v/>
      </c>
      <c r="AM536" s="200" t="str">
        <f t="shared" si="378"/>
        <v/>
      </c>
      <c r="AN536" s="201" t="str">
        <f t="shared" si="379"/>
        <v/>
      </c>
      <c r="AO536" s="200" t="str">
        <f t="shared" si="386"/>
        <v/>
      </c>
      <c r="AP536" s="200" t="str">
        <f t="shared" si="380"/>
        <v/>
      </c>
      <c r="AQ536" s="200" t="str">
        <f t="shared" si="381"/>
        <v/>
      </c>
      <c r="AR536" s="200" t="str">
        <f t="shared" si="387"/>
        <v/>
      </c>
      <c r="AS536" s="200" t="str">
        <f t="shared" si="388"/>
        <v/>
      </c>
      <c r="AT536" s="200" t="str">
        <f t="shared" si="389"/>
        <v/>
      </c>
      <c r="AU536" s="200" t="str">
        <f t="shared" si="390"/>
        <v/>
      </c>
      <c r="AV536" s="54"/>
      <c r="AW536" s="200" t="str">
        <f t="shared" si="391"/>
        <v/>
      </c>
      <c r="AX536" s="201" t="str">
        <f t="shared" si="392"/>
        <v/>
      </c>
      <c r="AY536" s="7" t="str">
        <f t="shared" si="393"/>
        <v/>
      </c>
      <c r="AZ536" s="7" t="str">
        <f t="shared" si="394"/>
        <v/>
      </c>
      <c r="BA536" s="7" t="str">
        <f t="shared" si="395"/>
        <v/>
      </c>
      <c r="BB536" s="7" t="str">
        <f t="shared" si="418"/>
        <v/>
      </c>
      <c r="BC536" s="7" t="str">
        <f t="shared" si="419"/>
        <v/>
      </c>
      <c r="BD536" s="7" t="str">
        <f t="shared" si="420"/>
        <v/>
      </c>
      <c r="BE536" s="7" t="str">
        <f t="shared" si="421"/>
        <v/>
      </c>
      <c r="BF536" s="7" t="str">
        <f t="shared" si="374"/>
        <v/>
      </c>
      <c r="BG536" s="7" t="str">
        <f t="shared" si="375"/>
        <v/>
      </c>
      <c r="BH536" s="7" t="str">
        <f t="shared" si="422"/>
        <v/>
      </c>
      <c r="BI536" s="7" t="str">
        <f t="shared" si="423"/>
        <v/>
      </c>
      <c r="BJ536" s="7" t="str">
        <f t="shared" si="424"/>
        <v/>
      </c>
      <c r="BK536" s="7" t="str">
        <f t="shared" si="396"/>
        <v/>
      </c>
      <c r="BL536" s="7" t="str">
        <f t="shared" si="397"/>
        <v/>
      </c>
      <c r="BM536" s="7" t="str">
        <f t="shared" si="398"/>
        <v/>
      </c>
      <c r="BN536" s="7" t="str">
        <f t="shared" si="399"/>
        <v/>
      </c>
      <c r="BO536" s="7" t="str">
        <f t="shared" si="400"/>
        <v/>
      </c>
      <c r="BP536" s="7" t="str">
        <f t="shared" si="401"/>
        <v/>
      </c>
      <c r="BQ536" s="7" t="str">
        <f t="shared" si="402"/>
        <v/>
      </c>
      <c r="BR536" s="7" t="str">
        <f t="shared" si="403"/>
        <v/>
      </c>
      <c r="BS536" s="7" t="str">
        <f t="shared" si="404"/>
        <v/>
      </c>
      <c r="BT536" s="7" t="str">
        <f t="shared" si="405"/>
        <v/>
      </c>
      <c r="BU536" s="7" t="str">
        <f t="shared" si="406"/>
        <v/>
      </c>
      <c r="BV536" s="7" t="str">
        <f t="shared" si="407"/>
        <v/>
      </c>
      <c r="BW536" s="7" t="str">
        <f t="shared" si="382"/>
        <v/>
      </c>
      <c r="BX536" s="7" t="str">
        <f t="shared" si="408"/>
        <v/>
      </c>
      <c r="BY536" s="7" t="str">
        <f t="shared" si="409"/>
        <v/>
      </c>
      <c r="BZ536" s="7" t="str">
        <f t="shared" si="410"/>
        <v/>
      </c>
      <c r="CA536" s="7" t="str">
        <f t="shared" si="411"/>
        <v/>
      </c>
      <c r="CB536" s="54"/>
      <c r="CH536" s="13"/>
      <c r="CJ536" s="13"/>
    </row>
    <row r="537" spans="2:88" ht="16.5" thickBot="1" x14ac:dyDescent="0.3">
      <c r="B537" s="114"/>
      <c r="C537" s="114"/>
      <c r="D537" s="115"/>
      <c r="E537" s="117" t="str">
        <f t="shared" si="417"/>
        <v/>
      </c>
      <c r="F537" s="118" t="str">
        <f t="shared" si="412"/>
        <v/>
      </c>
      <c r="G537" s="22"/>
      <c r="H537" s="5" t="str">
        <f t="shared" si="383"/>
        <v/>
      </c>
      <c r="I537" s="6" t="str">
        <f t="shared" si="384"/>
        <v/>
      </c>
      <c r="J537" s="6" t="str">
        <f t="shared" si="385"/>
        <v/>
      </c>
      <c r="K537" s="23"/>
      <c r="L537" s="3" t="str">
        <f t="shared" si="413"/>
        <v/>
      </c>
      <c r="M537" s="2">
        <f>IF(OR(K537="Rota",K537="Desliza"),(IF((MAX(N$36:N536))&gt;F$17,(MAX(N$36:N536)),F$17)),N536)</f>
        <v>0</v>
      </c>
      <c r="N537" s="42"/>
      <c r="O537" s="2" t="str">
        <f t="shared" si="414"/>
        <v/>
      </c>
      <c r="P537" s="3" t="str">
        <f t="shared" si="415"/>
        <v/>
      </c>
      <c r="Q537" s="24"/>
      <c r="R537" s="24"/>
      <c r="S537" s="24"/>
      <c r="T537" s="132" t="str">
        <f t="shared" si="376"/>
        <v/>
      </c>
      <c r="U537" s="25"/>
      <c r="V537" s="25"/>
      <c r="W537" s="24"/>
      <c r="X537" s="26"/>
      <c r="Y537" s="25"/>
      <c r="Z537" s="25"/>
      <c r="AA537" s="3" t="str">
        <f t="shared" si="416"/>
        <v/>
      </c>
      <c r="AB537" s="24"/>
      <c r="AC537" s="26"/>
      <c r="AD537" s="25"/>
      <c r="AE537" s="54"/>
      <c r="AF537" s="54"/>
      <c r="AG537" s="54"/>
      <c r="AH537" s="54"/>
      <c r="AI537" s="54"/>
      <c r="AJ537" s="54"/>
      <c r="AK537" s="25"/>
      <c r="AL537" s="54" t="str">
        <f t="shared" si="377"/>
        <v/>
      </c>
      <c r="AM537" s="200" t="str">
        <f t="shared" si="378"/>
        <v/>
      </c>
      <c r="AN537" s="201" t="str">
        <f t="shared" si="379"/>
        <v/>
      </c>
      <c r="AO537" s="200" t="str">
        <f t="shared" si="386"/>
        <v/>
      </c>
      <c r="AP537" s="200" t="str">
        <f t="shared" si="380"/>
        <v/>
      </c>
      <c r="AQ537" s="200" t="str">
        <f t="shared" si="381"/>
        <v/>
      </c>
      <c r="AR537" s="200" t="str">
        <f t="shared" si="387"/>
        <v/>
      </c>
      <c r="AS537" s="200" t="str">
        <f t="shared" si="388"/>
        <v/>
      </c>
      <c r="AT537" s="200" t="str">
        <f t="shared" si="389"/>
        <v/>
      </c>
      <c r="AU537" s="200" t="str">
        <f t="shared" si="390"/>
        <v/>
      </c>
      <c r="AV537" s="54"/>
      <c r="AW537" s="200" t="str">
        <f t="shared" si="391"/>
        <v/>
      </c>
      <c r="AX537" s="201" t="str">
        <f t="shared" si="392"/>
        <v/>
      </c>
      <c r="AY537" s="7" t="str">
        <f t="shared" si="393"/>
        <v/>
      </c>
      <c r="AZ537" s="7" t="str">
        <f t="shared" si="394"/>
        <v/>
      </c>
      <c r="BA537" s="7" t="str">
        <f t="shared" si="395"/>
        <v/>
      </c>
      <c r="BB537" s="7" t="str">
        <f t="shared" si="418"/>
        <v/>
      </c>
      <c r="BC537" s="7" t="str">
        <f t="shared" si="419"/>
        <v/>
      </c>
      <c r="BD537" s="7" t="str">
        <f t="shared" si="420"/>
        <v/>
      </c>
      <c r="BE537" s="7" t="str">
        <f t="shared" si="421"/>
        <v/>
      </c>
      <c r="BF537" s="7" t="str">
        <f t="shared" si="374"/>
        <v/>
      </c>
      <c r="BG537" s="7" t="str">
        <f t="shared" si="375"/>
        <v/>
      </c>
      <c r="BH537" s="7" t="str">
        <f t="shared" si="422"/>
        <v/>
      </c>
      <c r="BI537" s="7" t="str">
        <f t="shared" si="423"/>
        <v/>
      </c>
      <c r="BJ537" s="7" t="str">
        <f t="shared" si="424"/>
        <v/>
      </c>
      <c r="BK537" s="7" t="str">
        <f t="shared" si="396"/>
        <v/>
      </c>
      <c r="BL537" s="7" t="str">
        <f t="shared" si="397"/>
        <v/>
      </c>
      <c r="BM537" s="7" t="str">
        <f t="shared" si="398"/>
        <v/>
      </c>
      <c r="BN537" s="7" t="str">
        <f t="shared" si="399"/>
        <v/>
      </c>
      <c r="BO537" s="7" t="str">
        <f t="shared" si="400"/>
        <v/>
      </c>
      <c r="BP537" s="7" t="str">
        <f t="shared" si="401"/>
        <v/>
      </c>
      <c r="BQ537" s="7" t="str">
        <f t="shared" si="402"/>
        <v/>
      </c>
      <c r="BR537" s="7" t="str">
        <f t="shared" si="403"/>
        <v/>
      </c>
      <c r="BS537" s="7" t="str">
        <f t="shared" si="404"/>
        <v/>
      </c>
      <c r="BT537" s="7" t="str">
        <f t="shared" si="405"/>
        <v/>
      </c>
      <c r="BU537" s="7" t="str">
        <f t="shared" si="406"/>
        <v/>
      </c>
      <c r="BV537" s="7" t="str">
        <f t="shared" si="407"/>
        <v/>
      </c>
      <c r="BW537" s="7" t="str">
        <f t="shared" si="382"/>
        <v/>
      </c>
      <c r="BX537" s="7" t="str">
        <f t="shared" si="408"/>
        <v/>
      </c>
      <c r="BY537" s="7" t="str">
        <f t="shared" si="409"/>
        <v/>
      </c>
      <c r="BZ537" s="7" t="str">
        <f t="shared" si="410"/>
        <v/>
      </c>
      <c r="CA537" s="7" t="str">
        <f t="shared" si="411"/>
        <v/>
      </c>
      <c r="CB537" s="54"/>
      <c r="CH537" s="13"/>
      <c r="CJ537" s="13"/>
    </row>
    <row r="538" spans="2:88" ht="16.5" thickBot="1" x14ac:dyDescent="0.3">
      <c r="B538" s="114"/>
      <c r="C538" s="114"/>
      <c r="D538" s="115"/>
      <c r="E538" s="117" t="str">
        <f t="shared" si="417"/>
        <v/>
      </c>
      <c r="F538" s="118" t="str">
        <f t="shared" si="412"/>
        <v/>
      </c>
      <c r="G538" s="22"/>
      <c r="H538" s="5" t="str">
        <f t="shared" si="383"/>
        <v/>
      </c>
      <c r="I538" s="6" t="str">
        <f t="shared" si="384"/>
        <v/>
      </c>
      <c r="J538" s="6" t="str">
        <f t="shared" si="385"/>
        <v/>
      </c>
      <c r="K538" s="23"/>
      <c r="L538" s="3" t="str">
        <f t="shared" si="413"/>
        <v/>
      </c>
      <c r="M538" s="2">
        <f>IF(OR(K538="Rota",K538="Desliza"),(IF((MAX(N$36:N537))&gt;F$17,(MAX(N$36:N537)),F$17)),N537)</f>
        <v>0</v>
      </c>
      <c r="N538" s="42"/>
      <c r="O538" s="2" t="str">
        <f t="shared" si="414"/>
        <v/>
      </c>
      <c r="P538" s="3" t="str">
        <f t="shared" si="415"/>
        <v/>
      </c>
      <c r="Q538" s="24"/>
      <c r="R538" s="24"/>
      <c r="S538" s="24"/>
      <c r="T538" s="132" t="str">
        <f t="shared" si="376"/>
        <v/>
      </c>
      <c r="U538" s="25"/>
      <c r="V538" s="25"/>
      <c r="W538" s="24"/>
      <c r="X538" s="26"/>
      <c r="Y538" s="25"/>
      <c r="Z538" s="25"/>
      <c r="AA538" s="3" t="str">
        <f t="shared" si="416"/>
        <v/>
      </c>
      <c r="AB538" s="24"/>
      <c r="AC538" s="26"/>
      <c r="AD538" s="25"/>
      <c r="AE538" s="54"/>
      <c r="AF538" s="54"/>
      <c r="AG538" s="54"/>
      <c r="AH538" s="54"/>
      <c r="AI538" s="54"/>
      <c r="AJ538" s="54"/>
      <c r="AK538" s="25"/>
      <c r="AL538" s="54" t="str">
        <f t="shared" si="377"/>
        <v/>
      </c>
      <c r="AM538" s="200" t="str">
        <f t="shared" si="378"/>
        <v/>
      </c>
      <c r="AN538" s="201" t="str">
        <f t="shared" si="379"/>
        <v/>
      </c>
      <c r="AO538" s="200" t="str">
        <f t="shared" si="386"/>
        <v/>
      </c>
      <c r="AP538" s="200" t="str">
        <f t="shared" si="380"/>
        <v/>
      </c>
      <c r="AQ538" s="200" t="str">
        <f t="shared" si="381"/>
        <v/>
      </c>
      <c r="AR538" s="200" t="str">
        <f t="shared" si="387"/>
        <v/>
      </c>
      <c r="AS538" s="200" t="str">
        <f t="shared" si="388"/>
        <v/>
      </c>
      <c r="AT538" s="200" t="str">
        <f t="shared" si="389"/>
        <v/>
      </c>
      <c r="AU538" s="200" t="str">
        <f t="shared" si="390"/>
        <v/>
      </c>
      <c r="AV538" s="54"/>
      <c r="AW538" s="200" t="str">
        <f t="shared" si="391"/>
        <v/>
      </c>
      <c r="AX538" s="201" t="str">
        <f t="shared" si="392"/>
        <v/>
      </c>
      <c r="AY538" s="7" t="str">
        <f t="shared" si="393"/>
        <v/>
      </c>
      <c r="AZ538" s="7" t="str">
        <f t="shared" si="394"/>
        <v/>
      </c>
      <c r="BA538" s="7" t="str">
        <f t="shared" si="395"/>
        <v/>
      </c>
      <c r="BB538" s="7" t="str">
        <f t="shared" si="418"/>
        <v/>
      </c>
      <c r="BC538" s="7" t="str">
        <f t="shared" si="419"/>
        <v/>
      </c>
      <c r="BD538" s="7" t="str">
        <f t="shared" si="420"/>
        <v/>
      </c>
      <c r="BE538" s="7" t="str">
        <f t="shared" si="421"/>
        <v/>
      </c>
      <c r="BF538" s="7" t="str">
        <f t="shared" si="374"/>
        <v/>
      </c>
      <c r="BG538" s="7" t="str">
        <f t="shared" si="375"/>
        <v/>
      </c>
      <c r="BH538" s="7" t="str">
        <f t="shared" si="422"/>
        <v/>
      </c>
      <c r="BI538" s="7" t="str">
        <f t="shared" si="423"/>
        <v/>
      </c>
      <c r="BJ538" s="7" t="str">
        <f t="shared" si="424"/>
        <v/>
      </c>
      <c r="BK538" s="7" t="str">
        <f t="shared" si="396"/>
        <v/>
      </c>
      <c r="BL538" s="7" t="str">
        <f t="shared" si="397"/>
        <v/>
      </c>
      <c r="BM538" s="7" t="str">
        <f t="shared" si="398"/>
        <v/>
      </c>
      <c r="BN538" s="7" t="str">
        <f t="shared" si="399"/>
        <v/>
      </c>
      <c r="BO538" s="7" t="str">
        <f t="shared" si="400"/>
        <v/>
      </c>
      <c r="BP538" s="7" t="str">
        <f t="shared" si="401"/>
        <v/>
      </c>
      <c r="BQ538" s="7" t="str">
        <f t="shared" si="402"/>
        <v/>
      </c>
      <c r="BR538" s="7" t="str">
        <f t="shared" si="403"/>
        <v/>
      </c>
      <c r="BS538" s="7" t="str">
        <f t="shared" si="404"/>
        <v/>
      </c>
      <c r="BT538" s="7" t="str">
        <f t="shared" si="405"/>
        <v/>
      </c>
      <c r="BU538" s="7" t="str">
        <f t="shared" si="406"/>
        <v/>
      </c>
      <c r="BV538" s="7" t="str">
        <f t="shared" si="407"/>
        <v/>
      </c>
      <c r="BW538" s="7" t="str">
        <f t="shared" si="382"/>
        <v/>
      </c>
      <c r="BX538" s="7" t="str">
        <f t="shared" si="408"/>
        <v/>
      </c>
      <c r="BY538" s="7" t="str">
        <f t="shared" si="409"/>
        <v/>
      </c>
      <c r="BZ538" s="7" t="str">
        <f t="shared" si="410"/>
        <v/>
      </c>
      <c r="CA538" s="7" t="str">
        <f t="shared" si="411"/>
        <v/>
      </c>
      <c r="CB538" s="54"/>
      <c r="CH538" s="13"/>
      <c r="CJ538" s="13"/>
    </row>
    <row r="539" spans="2:88" ht="16.5" thickBot="1" x14ac:dyDescent="0.3">
      <c r="B539" s="114"/>
      <c r="C539" s="114"/>
      <c r="D539" s="115"/>
      <c r="E539" s="117" t="str">
        <f t="shared" si="417"/>
        <v/>
      </c>
      <c r="F539" s="118" t="str">
        <f t="shared" si="412"/>
        <v/>
      </c>
      <c r="G539" s="22"/>
      <c r="H539" s="5" t="str">
        <f t="shared" si="383"/>
        <v/>
      </c>
      <c r="I539" s="6" t="str">
        <f t="shared" si="384"/>
        <v/>
      </c>
      <c r="J539" s="6" t="str">
        <f t="shared" si="385"/>
        <v/>
      </c>
      <c r="K539" s="23"/>
      <c r="L539" s="3" t="str">
        <f t="shared" si="413"/>
        <v/>
      </c>
      <c r="M539" s="2">
        <f>IF(OR(K539="Rota",K539="Desliza"),(IF((MAX(N$36:N538))&gt;F$17,(MAX(N$36:N538)),F$17)),N538)</f>
        <v>0</v>
      </c>
      <c r="N539" s="42"/>
      <c r="O539" s="2" t="str">
        <f t="shared" si="414"/>
        <v/>
      </c>
      <c r="P539" s="3" t="str">
        <f t="shared" si="415"/>
        <v/>
      </c>
      <c r="Q539" s="24"/>
      <c r="R539" s="24"/>
      <c r="S539" s="24"/>
      <c r="T539" s="132" t="str">
        <f t="shared" si="376"/>
        <v/>
      </c>
      <c r="U539" s="25"/>
      <c r="V539" s="25"/>
      <c r="W539" s="24"/>
      <c r="X539" s="26"/>
      <c r="Y539" s="25"/>
      <c r="Z539" s="25"/>
      <c r="AA539" s="3" t="str">
        <f t="shared" si="416"/>
        <v/>
      </c>
      <c r="AB539" s="24"/>
      <c r="AC539" s="26"/>
      <c r="AD539" s="25"/>
      <c r="AE539" s="54"/>
      <c r="AF539" s="54"/>
      <c r="AG539" s="54"/>
      <c r="AH539" s="54"/>
      <c r="AI539" s="54"/>
      <c r="AJ539" s="54"/>
      <c r="AK539" s="25"/>
      <c r="AL539" s="54" t="str">
        <f t="shared" si="377"/>
        <v/>
      </c>
      <c r="AM539" s="200" t="str">
        <f t="shared" si="378"/>
        <v/>
      </c>
      <c r="AN539" s="201" t="str">
        <f t="shared" si="379"/>
        <v/>
      </c>
      <c r="AO539" s="200" t="str">
        <f t="shared" si="386"/>
        <v/>
      </c>
      <c r="AP539" s="200" t="str">
        <f t="shared" si="380"/>
        <v/>
      </c>
      <c r="AQ539" s="200" t="str">
        <f t="shared" si="381"/>
        <v/>
      </c>
      <c r="AR539" s="200" t="str">
        <f t="shared" si="387"/>
        <v/>
      </c>
      <c r="AS539" s="200" t="str">
        <f t="shared" si="388"/>
        <v/>
      </c>
      <c r="AT539" s="200" t="str">
        <f t="shared" si="389"/>
        <v/>
      </c>
      <c r="AU539" s="200" t="str">
        <f t="shared" si="390"/>
        <v/>
      </c>
      <c r="AV539" s="54"/>
      <c r="AW539" s="200" t="str">
        <f t="shared" si="391"/>
        <v/>
      </c>
      <c r="AX539" s="201" t="str">
        <f t="shared" si="392"/>
        <v/>
      </c>
      <c r="AY539" s="7" t="str">
        <f t="shared" si="393"/>
        <v/>
      </c>
      <c r="AZ539" s="7" t="str">
        <f t="shared" si="394"/>
        <v/>
      </c>
      <c r="BA539" s="7" t="str">
        <f t="shared" si="395"/>
        <v/>
      </c>
      <c r="BB539" s="7" t="str">
        <f t="shared" si="418"/>
        <v/>
      </c>
      <c r="BC539" s="7" t="str">
        <f t="shared" si="419"/>
        <v/>
      </c>
      <c r="BD539" s="7" t="str">
        <f t="shared" si="420"/>
        <v/>
      </c>
      <c r="BE539" s="7" t="str">
        <f t="shared" si="421"/>
        <v/>
      </c>
      <c r="BF539" s="7" t="str">
        <f t="shared" si="374"/>
        <v/>
      </c>
      <c r="BG539" s="7" t="str">
        <f t="shared" si="375"/>
        <v/>
      </c>
      <c r="BH539" s="7" t="str">
        <f t="shared" si="422"/>
        <v/>
      </c>
      <c r="BI539" s="7" t="str">
        <f t="shared" si="423"/>
        <v/>
      </c>
      <c r="BJ539" s="7" t="str">
        <f t="shared" si="424"/>
        <v/>
      </c>
      <c r="BK539" s="7" t="str">
        <f t="shared" si="396"/>
        <v/>
      </c>
      <c r="BL539" s="7" t="str">
        <f t="shared" si="397"/>
        <v/>
      </c>
      <c r="BM539" s="7" t="str">
        <f t="shared" si="398"/>
        <v/>
      </c>
      <c r="BN539" s="7" t="str">
        <f t="shared" si="399"/>
        <v/>
      </c>
      <c r="BO539" s="7" t="str">
        <f t="shared" si="400"/>
        <v/>
      </c>
      <c r="BP539" s="7" t="str">
        <f t="shared" si="401"/>
        <v/>
      </c>
      <c r="BQ539" s="7" t="str">
        <f t="shared" si="402"/>
        <v/>
      </c>
      <c r="BR539" s="7" t="str">
        <f t="shared" si="403"/>
        <v/>
      </c>
      <c r="BS539" s="7" t="str">
        <f t="shared" si="404"/>
        <v/>
      </c>
      <c r="BT539" s="7" t="str">
        <f t="shared" si="405"/>
        <v/>
      </c>
      <c r="BU539" s="7" t="str">
        <f t="shared" si="406"/>
        <v/>
      </c>
      <c r="BV539" s="7" t="str">
        <f t="shared" si="407"/>
        <v/>
      </c>
      <c r="BW539" s="7" t="str">
        <f t="shared" si="382"/>
        <v/>
      </c>
      <c r="BX539" s="7" t="str">
        <f t="shared" si="408"/>
        <v/>
      </c>
      <c r="BY539" s="7" t="str">
        <f t="shared" si="409"/>
        <v/>
      </c>
      <c r="BZ539" s="7" t="str">
        <f t="shared" si="410"/>
        <v/>
      </c>
      <c r="CA539" s="7" t="str">
        <f t="shared" si="411"/>
        <v/>
      </c>
      <c r="CB539" s="54"/>
      <c r="CH539" s="13"/>
      <c r="CJ539" s="13"/>
    </row>
    <row r="540" spans="2:88" ht="16.5" thickBot="1" x14ac:dyDescent="0.3">
      <c r="B540" s="114"/>
      <c r="C540" s="114"/>
      <c r="D540" s="115"/>
      <c r="E540" s="117" t="str">
        <f t="shared" si="417"/>
        <v/>
      </c>
      <c r="F540" s="118" t="str">
        <f t="shared" si="412"/>
        <v/>
      </c>
      <c r="G540" s="22"/>
      <c r="H540" s="5" t="str">
        <f t="shared" si="383"/>
        <v/>
      </c>
      <c r="I540" s="6" t="str">
        <f t="shared" si="384"/>
        <v/>
      </c>
      <c r="J540" s="6" t="str">
        <f t="shared" si="385"/>
        <v/>
      </c>
      <c r="K540" s="23"/>
      <c r="L540" s="3" t="str">
        <f t="shared" si="413"/>
        <v/>
      </c>
      <c r="M540" s="2">
        <f>IF(OR(K540="Rota",K540="Desliza"),(IF((MAX(N$36:N539))&gt;F$17,(MAX(N$36:N539)),F$17)),N539)</f>
        <v>0</v>
      </c>
      <c r="N540" s="42"/>
      <c r="O540" s="2" t="str">
        <f t="shared" si="414"/>
        <v/>
      </c>
      <c r="P540" s="3" t="str">
        <f t="shared" si="415"/>
        <v/>
      </c>
      <c r="Q540" s="24"/>
      <c r="R540" s="24"/>
      <c r="S540" s="24"/>
      <c r="T540" s="132" t="str">
        <f t="shared" si="376"/>
        <v/>
      </c>
      <c r="U540" s="25"/>
      <c r="V540" s="25"/>
      <c r="W540" s="24"/>
      <c r="X540" s="26"/>
      <c r="Y540" s="25"/>
      <c r="Z540" s="25"/>
      <c r="AA540" s="3" t="str">
        <f t="shared" si="416"/>
        <v/>
      </c>
      <c r="AB540" s="24"/>
      <c r="AC540" s="26"/>
      <c r="AD540" s="25"/>
      <c r="AE540" s="54"/>
      <c r="AF540" s="54"/>
      <c r="AG540" s="54"/>
      <c r="AH540" s="54"/>
      <c r="AI540" s="54"/>
      <c r="AJ540" s="54"/>
      <c r="AK540" s="25"/>
      <c r="AL540" s="54" t="str">
        <f t="shared" si="377"/>
        <v/>
      </c>
      <c r="AM540" s="200" t="str">
        <f t="shared" si="378"/>
        <v/>
      </c>
      <c r="AN540" s="201" t="str">
        <f t="shared" si="379"/>
        <v/>
      </c>
      <c r="AO540" s="200" t="str">
        <f t="shared" si="386"/>
        <v/>
      </c>
      <c r="AP540" s="200" t="str">
        <f t="shared" si="380"/>
        <v/>
      </c>
      <c r="AQ540" s="200" t="str">
        <f t="shared" si="381"/>
        <v/>
      </c>
      <c r="AR540" s="200" t="str">
        <f t="shared" si="387"/>
        <v/>
      </c>
      <c r="AS540" s="200" t="str">
        <f t="shared" si="388"/>
        <v/>
      </c>
      <c r="AT540" s="200" t="str">
        <f t="shared" si="389"/>
        <v/>
      </c>
      <c r="AU540" s="200" t="str">
        <f t="shared" si="390"/>
        <v/>
      </c>
      <c r="AV540" s="54"/>
      <c r="AW540" s="200" t="str">
        <f t="shared" si="391"/>
        <v/>
      </c>
      <c r="AX540" s="201" t="str">
        <f t="shared" si="392"/>
        <v/>
      </c>
      <c r="AY540" s="7" t="str">
        <f t="shared" si="393"/>
        <v/>
      </c>
      <c r="AZ540" s="7" t="str">
        <f t="shared" si="394"/>
        <v/>
      </c>
      <c r="BA540" s="7" t="str">
        <f t="shared" si="395"/>
        <v/>
      </c>
      <c r="BB540" s="7" t="str">
        <f t="shared" si="418"/>
        <v/>
      </c>
      <c r="BC540" s="7" t="str">
        <f t="shared" si="419"/>
        <v/>
      </c>
      <c r="BD540" s="7" t="str">
        <f t="shared" si="420"/>
        <v/>
      </c>
      <c r="BE540" s="7" t="str">
        <f t="shared" si="421"/>
        <v/>
      </c>
      <c r="BF540" s="7" t="str">
        <f t="shared" si="374"/>
        <v/>
      </c>
      <c r="BG540" s="7" t="str">
        <f t="shared" si="375"/>
        <v/>
      </c>
      <c r="BH540" s="7" t="str">
        <f t="shared" si="422"/>
        <v/>
      </c>
      <c r="BI540" s="7" t="str">
        <f t="shared" si="423"/>
        <v/>
      </c>
      <c r="BJ540" s="7" t="str">
        <f t="shared" si="424"/>
        <v/>
      </c>
      <c r="BK540" s="7" t="str">
        <f t="shared" si="396"/>
        <v/>
      </c>
      <c r="BL540" s="7" t="str">
        <f t="shared" si="397"/>
        <v/>
      </c>
      <c r="BM540" s="7" t="str">
        <f t="shared" si="398"/>
        <v/>
      </c>
      <c r="BN540" s="7" t="str">
        <f t="shared" si="399"/>
        <v/>
      </c>
      <c r="BO540" s="7" t="str">
        <f t="shared" si="400"/>
        <v/>
      </c>
      <c r="BP540" s="7" t="str">
        <f t="shared" si="401"/>
        <v/>
      </c>
      <c r="BQ540" s="7" t="str">
        <f t="shared" si="402"/>
        <v/>
      </c>
      <c r="BR540" s="7" t="str">
        <f t="shared" si="403"/>
        <v/>
      </c>
      <c r="BS540" s="7" t="str">
        <f t="shared" si="404"/>
        <v/>
      </c>
      <c r="BT540" s="7" t="str">
        <f t="shared" si="405"/>
        <v/>
      </c>
      <c r="BU540" s="7" t="str">
        <f t="shared" si="406"/>
        <v/>
      </c>
      <c r="BV540" s="7" t="str">
        <f t="shared" si="407"/>
        <v/>
      </c>
      <c r="BW540" s="7" t="str">
        <f t="shared" si="382"/>
        <v/>
      </c>
      <c r="BX540" s="7" t="str">
        <f t="shared" si="408"/>
        <v/>
      </c>
      <c r="BY540" s="7" t="str">
        <f t="shared" si="409"/>
        <v/>
      </c>
      <c r="BZ540" s="7" t="str">
        <f t="shared" si="410"/>
        <v/>
      </c>
      <c r="CA540" s="7" t="str">
        <f t="shared" si="411"/>
        <v/>
      </c>
      <c r="CB540" s="54"/>
      <c r="CH540" s="13"/>
      <c r="CJ540" s="13"/>
    </row>
    <row r="541" spans="2:88" ht="16.5" thickBot="1" x14ac:dyDescent="0.3">
      <c r="B541" s="114"/>
      <c r="C541" s="114"/>
      <c r="D541" s="115"/>
      <c r="E541" s="117" t="str">
        <f t="shared" si="417"/>
        <v/>
      </c>
      <c r="F541" s="118" t="str">
        <f t="shared" si="412"/>
        <v/>
      </c>
      <c r="G541" s="22"/>
      <c r="H541" s="5" t="str">
        <f t="shared" si="383"/>
        <v/>
      </c>
      <c r="I541" s="6" t="str">
        <f t="shared" si="384"/>
        <v/>
      </c>
      <c r="J541" s="6" t="str">
        <f t="shared" si="385"/>
        <v/>
      </c>
      <c r="K541" s="23"/>
      <c r="L541" s="3" t="str">
        <f t="shared" si="413"/>
        <v/>
      </c>
      <c r="M541" s="2">
        <f>IF(OR(K541="Rota",K541="Desliza"),(IF((MAX(N$36:N540))&gt;F$17,(MAX(N$36:N540)),F$17)),N540)</f>
        <v>0</v>
      </c>
      <c r="N541" s="42"/>
      <c r="O541" s="2" t="str">
        <f t="shared" si="414"/>
        <v/>
      </c>
      <c r="P541" s="3" t="str">
        <f t="shared" si="415"/>
        <v/>
      </c>
      <c r="Q541" s="24"/>
      <c r="R541" s="24"/>
      <c r="S541" s="24"/>
      <c r="T541" s="132" t="str">
        <f t="shared" si="376"/>
        <v/>
      </c>
      <c r="U541" s="25"/>
      <c r="V541" s="25"/>
      <c r="W541" s="24"/>
      <c r="X541" s="26"/>
      <c r="Y541" s="25"/>
      <c r="Z541" s="25"/>
      <c r="AA541" s="3" t="str">
        <f t="shared" si="416"/>
        <v/>
      </c>
      <c r="AB541" s="24"/>
      <c r="AC541" s="26"/>
      <c r="AD541" s="25"/>
      <c r="AE541" s="54"/>
      <c r="AF541" s="54"/>
      <c r="AG541" s="54"/>
      <c r="AH541" s="54"/>
      <c r="AI541" s="54"/>
      <c r="AJ541" s="54"/>
      <c r="AK541" s="25"/>
      <c r="AL541" s="54" t="str">
        <f t="shared" si="377"/>
        <v/>
      </c>
      <c r="AM541" s="200" t="str">
        <f t="shared" si="378"/>
        <v/>
      </c>
      <c r="AN541" s="201" t="str">
        <f t="shared" si="379"/>
        <v/>
      </c>
      <c r="AO541" s="200" t="str">
        <f t="shared" si="386"/>
        <v/>
      </c>
      <c r="AP541" s="200" t="str">
        <f t="shared" si="380"/>
        <v/>
      </c>
      <c r="AQ541" s="200" t="str">
        <f t="shared" si="381"/>
        <v/>
      </c>
      <c r="AR541" s="200" t="str">
        <f t="shared" si="387"/>
        <v/>
      </c>
      <c r="AS541" s="200" t="str">
        <f t="shared" si="388"/>
        <v/>
      </c>
      <c r="AT541" s="200" t="str">
        <f t="shared" si="389"/>
        <v/>
      </c>
      <c r="AU541" s="200" t="str">
        <f t="shared" si="390"/>
        <v/>
      </c>
      <c r="AV541" s="54"/>
      <c r="AW541" s="200" t="str">
        <f t="shared" si="391"/>
        <v/>
      </c>
      <c r="AX541" s="201" t="str">
        <f t="shared" si="392"/>
        <v/>
      </c>
      <c r="AY541" s="7" t="str">
        <f t="shared" si="393"/>
        <v/>
      </c>
      <c r="AZ541" s="7" t="str">
        <f t="shared" si="394"/>
        <v/>
      </c>
      <c r="BA541" s="7" t="str">
        <f t="shared" si="395"/>
        <v/>
      </c>
      <c r="BB541" s="7" t="str">
        <f t="shared" si="418"/>
        <v/>
      </c>
      <c r="BC541" s="7" t="str">
        <f t="shared" si="419"/>
        <v/>
      </c>
      <c r="BD541" s="7" t="str">
        <f t="shared" si="420"/>
        <v/>
      </c>
      <c r="BE541" s="7" t="str">
        <f t="shared" si="421"/>
        <v/>
      </c>
      <c r="BF541" s="7" t="str">
        <f t="shared" si="374"/>
        <v/>
      </c>
      <c r="BG541" s="7" t="str">
        <f t="shared" si="375"/>
        <v/>
      </c>
      <c r="BH541" s="7" t="str">
        <f t="shared" si="422"/>
        <v/>
      </c>
      <c r="BI541" s="7" t="str">
        <f t="shared" si="423"/>
        <v/>
      </c>
      <c r="BJ541" s="7" t="str">
        <f t="shared" si="424"/>
        <v/>
      </c>
      <c r="BK541" s="7" t="str">
        <f t="shared" si="396"/>
        <v/>
      </c>
      <c r="BL541" s="7" t="str">
        <f t="shared" si="397"/>
        <v/>
      </c>
      <c r="BM541" s="7" t="str">
        <f t="shared" si="398"/>
        <v/>
      </c>
      <c r="BN541" s="7" t="str">
        <f t="shared" si="399"/>
        <v/>
      </c>
      <c r="BO541" s="7" t="str">
        <f t="shared" si="400"/>
        <v/>
      </c>
      <c r="BP541" s="7" t="str">
        <f t="shared" si="401"/>
        <v/>
      </c>
      <c r="BQ541" s="7" t="str">
        <f t="shared" si="402"/>
        <v/>
      </c>
      <c r="BR541" s="7" t="str">
        <f t="shared" si="403"/>
        <v/>
      </c>
      <c r="BS541" s="7" t="str">
        <f t="shared" si="404"/>
        <v/>
      </c>
      <c r="BT541" s="7" t="str">
        <f t="shared" si="405"/>
        <v/>
      </c>
      <c r="BU541" s="7" t="str">
        <f t="shared" si="406"/>
        <v/>
      </c>
      <c r="BV541" s="7" t="str">
        <f t="shared" si="407"/>
        <v/>
      </c>
      <c r="BW541" s="7" t="str">
        <f t="shared" si="382"/>
        <v/>
      </c>
      <c r="BX541" s="7" t="str">
        <f t="shared" si="408"/>
        <v/>
      </c>
      <c r="BY541" s="7" t="str">
        <f t="shared" si="409"/>
        <v/>
      </c>
      <c r="BZ541" s="7" t="str">
        <f t="shared" si="410"/>
        <v/>
      </c>
      <c r="CA541" s="7" t="str">
        <f t="shared" si="411"/>
        <v/>
      </c>
      <c r="CB541" s="54"/>
      <c r="CH541" s="13"/>
      <c r="CJ541" s="13"/>
    </row>
    <row r="542" spans="2:88" ht="16.5" thickBot="1" x14ac:dyDescent="0.3">
      <c r="B542" s="114"/>
      <c r="C542" s="114"/>
      <c r="D542" s="115"/>
      <c r="E542" s="117" t="str">
        <f t="shared" si="417"/>
        <v/>
      </c>
      <c r="F542" s="118" t="str">
        <f t="shared" si="412"/>
        <v/>
      </c>
      <c r="G542" s="22"/>
      <c r="H542" s="5" t="str">
        <f t="shared" si="383"/>
        <v/>
      </c>
      <c r="I542" s="6" t="str">
        <f t="shared" si="384"/>
        <v/>
      </c>
      <c r="J542" s="6" t="str">
        <f t="shared" si="385"/>
        <v/>
      </c>
      <c r="K542" s="23"/>
      <c r="L542" s="3" t="str">
        <f t="shared" si="413"/>
        <v/>
      </c>
      <c r="M542" s="2">
        <f>IF(OR(K542="Rota",K542="Desliza"),(IF((MAX(N$36:N541))&gt;F$17,(MAX(N$36:N541)),F$17)),N541)</f>
        <v>0</v>
      </c>
      <c r="N542" s="42"/>
      <c r="O542" s="2" t="str">
        <f t="shared" si="414"/>
        <v/>
      </c>
      <c r="P542" s="3" t="str">
        <f t="shared" si="415"/>
        <v/>
      </c>
      <c r="Q542" s="24"/>
      <c r="R542" s="24"/>
      <c r="S542" s="24"/>
      <c r="T542" s="132" t="str">
        <f t="shared" si="376"/>
        <v/>
      </c>
      <c r="U542" s="25"/>
      <c r="V542" s="25"/>
      <c r="W542" s="24"/>
      <c r="X542" s="26"/>
      <c r="Y542" s="25"/>
      <c r="Z542" s="25"/>
      <c r="AA542" s="3" t="str">
        <f t="shared" si="416"/>
        <v/>
      </c>
      <c r="AB542" s="24"/>
      <c r="AC542" s="26"/>
      <c r="AD542" s="25"/>
      <c r="AE542" s="54"/>
      <c r="AF542" s="54"/>
      <c r="AG542" s="54"/>
      <c r="AH542" s="54"/>
      <c r="AI542" s="54"/>
      <c r="AJ542" s="54"/>
      <c r="AK542" s="25"/>
      <c r="AL542" s="54" t="str">
        <f t="shared" si="377"/>
        <v/>
      </c>
      <c r="AM542" s="200" t="str">
        <f t="shared" si="378"/>
        <v/>
      </c>
      <c r="AN542" s="201" t="str">
        <f t="shared" si="379"/>
        <v/>
      </c>
      <c r="AO542" s="200" t="str">
        <f t="shared" si="386"/>
        <v/>
      </c>
      <c r="AP542" s="200" t="str">
        <f t="shared" si="380"/>
        <v/>
      </c>
      <c r="AQ542" s="200" t="str">
        <f t="shared" si="381"/>
        <v/>
      </c>
      <c r="AR542" s="200" t="str">
        <f t="shared" si="387"/>
        <v/>
      </c>
      <c r="AS542" s="200" t="str">
        <f t="shared" si="388"/>
        <v/>
      </c>
      <c r="AT542" s="200" t="str">
        <f t="shared" si="389"/>
        <v/>
      </c>
      <c r="AU542" s="200" t="str">
        <f t="shared" si="390"/>
        <v/>
      </c>
      <c r="AV542" s="54"/>
      <c r="AW542" s="200" t="str">
        <f t="shared" si="391"/>
        <v/>
      </c>
      <c r="AX542" s="201" t="str">
        <f t="shared" si="392"/>
        <v/>
      </c>
      <c r="AY542" s="7" t="str">
        <f t="shared" si="393"/>
        <v/>
      </c>
      <c r="AZ542" s="7" t="str">
        <f t="shared" si="394"/>
        <v/>
      </c>
      <c r="BA542" s="7" t="str">
        <f t="shared" si="395"/>
        <v/>
      </c>
      <c r="BB542" s="7" t="str">
        <f t="shared" si="418"/>
        <v/>
      </c>
      <c r="BC542" s="7" t="str">
        <f t="shared" si="419"/>
        <v/>
      </c>
      <c r="BD542" s="7" t="str">
        <f t="shared" si="420"/>
        <v/>
      </c>
      <c r="BE542" s="7" t="str">
        <f t="shared" si="421"/>
        <v/>
      </c>
      <c r="BF542" s="7" t="str">
        <f t="shared" si="374"/>
        <v/>
      </c>
      <c r="BG542" s="7" t="str">
        <f t="shared" si="375"/>
        <v/>
      </c>
      <c r="BH542" s="7" t="str">
        <f t="shared" si="422"/>
        <v/>
      </c>
      <c r="BI542" s="7" t="str">
        <f t="shared" si="423"/>
        <v/>
      </c>
      <c r="BJ542" s="7" t="str">
        <f t="shared" si="424"/>
        <v/>
      </c>
      <c r="BK542" s="7" t="str">
        <f t="shared" si="396"/>
        <v/>
      </c>
      <c r="BL542" s="7" t="str">
        <f t="shared" si="397"/>
        <v/>
      </c>
      <c r="BM542" s="7" t="str">
        <f t="shared" si="398"/>
        <v/>
      </c>
      <c r="BN542" s="7" t="str">
        <f t="shared" si="399"/>
        <v/>
      </c>
      <c r="BO542" s="7" t="str">
        <f t="shared" si="400"/>
        <v/>
      </c>
      <c r="BP542" s="7" t="str">
        <f t="shared" si="401"/>
        <v/>
      </c>
      <c r="BQ542" s="7" t="str">
        <f t="shared" si="402"/>
        <v/>
      </c>
      <c r="BR542" s="7" t="str">
        <f t="shared" si="403"/>
        <v/>
      </c>
      <c r="BS542" s="7" t="str">
        <f t="shared" si="404"/>
        <v/>
      </c>
      <c r="BT542" s="7" t="str">
        <f t="shared" si="405"/>
        <v/>
      </c>
      <c r="BU542" s="7" t="str">
        <f t="shared" si="406"/>
        <v/>
      </c>
      <c r="BV542" s="7" t="str">
        <f t="shared" si="407"/>
        <v/>
      </c>
      <c r="BW542" s="7" t="str">
        <f t="shared" si="382"/>
        <v/>
      </c>
      <c r="BX542" s="7" t="str">
        <f t="shared" si="408"/>
        <v/>
      </c>
      <c r="BY542" s="7" t="str">
        <f t="shared" si="409"/>
        <v/>
      </c>
      <c r="BZ542" s="7" t="str">
        <f t="shared" si="410"/>
        <v/>
      </c>
      <c r="CA542" s="7" t="str">
        <f t="shared" si="411"/>
        <v/>
      </c>
      <c r="CB542" s="54"/>
      <c r="CH542" s="13"/>
      <c r="CJ542" s="13"/>
    </row>
    <row r="543" spans="2:88" ht="16.5" thickBot="1" x14ac:dyDescent="0.3">
      <c r="B543" s="114"/>
      <c r="C543" s="114"/>
      <c r="D543" s="115"/>
      <c r="E543" s="117" t="str">
        <f t="shared" si="417"/>
        <v/>
      </c>
      <c r="F543" s="118" t="str">
        <f t="shared" si="412"/>
        <v/>
      </c>
      <c r="G543" s="22"/>
      <c r="H543" s="5" t="str">
        <f t="shared" si="383"/>
        <v/>
      </c>
      <c r="I543" s="6" t="str">
        <f t="shared" si="384"/>
        <v/>
      </c>
      <c r="J543" s="6" t="str">
        <f t="shared" si="385"/>
        <v/>
      </c>
      <c r="K543" s="23"/>
      <c r="L543" s="3" t="str">
        <f t="shared" si="413"/>
        <v/>
      </c>
      <c r="M543" s="2">
        <f>IF(OR(K543="Rota",K543="Desliza"),(IF((MAX(N$36:N542))&gt;F$17,(MAX(N$36:N542)),F$17)),N542)</f>
        <v>0</v>
      </c>
      <c r="N543" s="42"/>
      <c r="O543" s="2" t="str">
        <f t="shared" si="414"/>
        <v/>
      </c>
      <c r="P543" s="3" t="str">
        <f t="shared" si="415"/>
        <v/>
      </c>
      <c r="Q543" s="24"/>
      <c r="R543" s="24"/>
      <c r="S543" s="24"/>
      <c r="T543" s="132" t="str">
        <f t="shared" si="376"/>
        <v/>
      </c>
      <c r="U543" s="25"/>
      <c r="V543" s="25"/>
      <c r="W543" s="24"/>
      <c r="X543" s="26"/>
      <c r="Y543" s="25"/>
      <c r="Z543" s="25"/>
      <c r="AA543" s="3" t="str">
        <f t="shared" si="416"/>
        <v/>
      </c>
      <c r="AB543" s="24"/>
      <c r="AC543" s="26"/>
      <c r="AD543" s="25"/>
      <c r="AE543" s="54"/>
      <c r="AF543" s="54"/>
      <c r="AG543" s="54"/>
      <c r="AH543" s="54"/>
      <c r="AI543" s="54"/>
      <c r="AJ543" s="54"/>
      <c r="AK543" s="25"/>
      <c r="AL543" s="54" t="str">
        <f t="shared" si="377"/>
        <v/>
      </c>
      <c r="AM543" s="200" t="str">
        <f t="shared" si="378"/>
        <v/>
      </c>
      <c r="AN543" s="201" t="str">
        <f t="shared" si="379"/>
        <v/>
      </c>
      <c r="AO543" s="200" t="str">
        <f t="shared" si="386"/>
        <v/>
      </c>
      <c r="AP543" s="200" t="str">
        <f t="shared" si="380"/>
        <v/>
      </c>
      <c r="AQ543" s="200" t="str">
        <f t="shared" si="381"/>
        <v/>
      </c>
      <c r="AR543" s="200" t="str">
        <f t="shared" si="387"/>
        <v/>
      </c>
      <c r="AS543" s="200" t="str">
        <f t="shared" si="388"/>
        <v/>
      </c>
      <c r="AT543" s="200" t="str">
        <f t="shared" si="389"/>
        <v/>
      </c>
      <c r="AU543" s="200" t="str">
        <f t="shared" si="390"/>
        <v/>
      </c>
      <c r="AV543" s="54"/>
      <c r="AW543" s="200" t="str">
        <f t="shared" si="391"/>
        <v/>
      </c>
      <c r="AX543" s="201" t="str">
        <f t="shared" si="392"/>
        <v/>
      </c>
      <c r="AY543" s="7" t="str">
        <f t="shared" si="393"/>
        <v/>
      </c>
      <c r="AZ543" s="7" t="str">
        <f t="shared" si="394"/>
        <v/>
      </c>
      <c r="BA543" s="7" t="str">
        <f t="shared" si="395"/>
        <v/>
      </c>
      <c r="BB543" s="7" t="str">
        <f t="shared" si="418"/>
        <v/>
      </c>
      <c r="BC543" s="7" t="str">
        <f t="shared" si="419"/>
        <v/>
      </c>
      <c r="BD543" s="7" t="str">
        <f t="shared" si="420"/>
        <v/>
      </c>
      <c r="BE543" s="7" t="str">
        <f t="shared" si="421"/>
        <v/>
      </c>
      <c r="BF543" s="7" t="str">
        <f t="shared" si="374"/>
        <v/>
      </c>
      <c r="BG543" s="7" t="str">
        <f t="shared" si="375"/>
        <v/>
      </c>
      <c r="BH543" s="7" t="str">
        <f t="shared" si="422"/>
        <v/>
      </c>
      <c r="BI543" s="7" t="str">
        <f t="shared" si="423"/>
        <v/>
      </c>
      <c r="BJ543" s="7" t="str">
        <f t="shared" si="424"/>
        <v/>
      </c>
      <c r="BK543" s="7" t="str">
        <f t="shared" si="396"/>
        <v/>
      </c>
      <c r="BL543" s="7" t="str">
        <f t="shared" si="397"/>
        <v/>
      </c>
      <c r="BM543" s="7" t="str">
        <f t="shared" si="398"/>
        <v/>
      </c>
      <c r="BN543" s="7" t="str">
        <f t="shared" si="399"/>
        <v/>
      </c>
      <c r="BO543" s="7" t="str">
        <f t="shared" si="400"/>
        <v/>
      </c>
      <c r="BP543" s="7" t="str">
        <f t="shared" si="401"/>
        <v/>
      </c>
      <c r="BQ543" s="7" t="str">
        <f t="shared" si="402"/>
        <v/>
      </c>
      <c r="BR543" s="7" t="str">
        <f t="shared" si="403"/>
        <v/>
      </c>
      <c r="BS543" s="7" t="str">
        <f t="shared" si="404"/>
        <v/>
      </c>
      <c r="BT543" s="7" t="str">
        <f t="shared" si="405"/>
        <v/>
      </c>
      <c r="BU543" s="7" t="str">
        <f t="shared" si="406"/>
        <v/>
      </c>
      <c r="BV543" s="7" t="str">
        <f t="shared" si="407"/>
        <v/>
      </c>
      <c r="BW543" s="7" t="str">
        <f t="shared" si="382"/>
        <v/>
      </c>
      <c r="BX543" s="7" t="str">
        <f t="shared" si="408"/>
        <v/>
      </c>
      <c r="BY543" s="7" t="str">
        <f t="shared" si="409"/>
        <v/>
      </c>
      <c r="BZ543" s="7" t="str">
        <f t="shared" si="410"/>
        <v/>
      </c>
      <c r="CA543" s="7" t="str">
        <f t="shared" si="411"/>
        <v/>
      </c>
      <c r="CB543" s="54"/>
      <c r="CH543" s="13"/>
      <c r="CJ543" s="13"/>
    </row>
    <row r="544" spans="2:88" ht="16.5" thickBot="1" x14ac:dyDescent="0.3">
      <c r="B544" s="114"/>
      <c r="C544" s="114"/>
      <c r="D544" s="115"/>
      <c r="E544" s="117" t="str">
        <f t="shared" si="417"/>
        <v/>
      </c>
      <c r="F544" s="118" t="str">
        <f t="shared" si="412"/>
        <v/>
      </c>
      <c r="G544" s="22"/>
      <c r="H544" s="5" t="str">
        <f t="shared" si="383"/>
        <v/>
      </c>
      <c r="I544" s="6" t="str">
        <f t="shared" si="384"/>
        <v/>
      </c>
      <c r="J544" s="6" t="str">
        <f t="shared" si="385"/>
        <v/>
      </c>
      <c r="K544" s="23"/>
      <c r="L544" s="3" t="str">
        <f t="shared" si="413"/>
        <v/>
      </c>
      <c r="M544" s="2">
        <f>IF(OR(K544="Rota",K544="Desliza"),(IF((MAX(N$36:N543))&gt;F$17,(MAX(N$36:N543)),F$17)),N543)</f>
        <v>0</v>
      </c>
      <c r="N544" s="42"/>
      <c r="O544" s="2" t="str">
        <f t="shared" si="414"/>
        <v/>
      </c>
      <c r="P544" s="3" t="str">
        <f t="shared" si="415"/>
        <v/>
      </c>
      <c r="Q544" s="24"/>
      <c r="R544" s="24"/>
      <c r="S544" s="24"/>
      <c r="T544" s="132" t="str">
        <f t="shared" si="376"/>
        <v/>
      </c>
      <c r="U544" s="25"/>
      <c r="V544" s="25"/>
      <c r="W544" s="24"/>
      <c r="X544" s="26"/>
      <c r="Y544" s="25"/>
      <c r="Z544" s="25"/>
      <c r="AA544" s="3" t="str">
        <f t="shared" si="416"/>
        <v/>
      </c>
      <c r="AB544" s="24"/>
      <c r="AC544" s="26"/>
      <c r="AD544" s="25"/>
      <c r="AE544" s="54"/>
      <c r="AF544" s="54"/>
      <c r="AG544" s="54"/>
      <c r="AH544" s="54"/>
      <c r="AI544" s="54"/>
      <c r="AJ544" s="54"/>
      <c r="AK544" s="25"/>
      <c r="AL544" s="54" t="str">
        <f t="shared" si="377"/>
        <v/>
      </c>
      <c r="AM544" s="200" t="str">
        <f t="shared" si="378"/>
        <v/>
      </c>
      <c r="AN544" s="201" t="str">
        <f t="shared" si="379"/>
        <v/>
      </c>
      <c r="AO544" s="200" t="str">
        <f t="shared" si="386"/>
        <v/>
      </c>
      <c r="AP544" s="200" t="str">
        <f t="shared" si="380"/>
        <v/>
      </c>
      <c r="AQ544" s="200" t="str">
        <f t="shared" si="381"/>
        <v/>
      </c>
      <c r="AR544" s="200" t="str">
        <f t="shared" si="387"/>
        <v/>
      </c>
      <c r="AS544" s="200" t="str">
        <f t="shared" si="388"/>
        <v/>
      </c>
      <c r="AT544" s="200" t="str">
        <f t="shared" si="389"/>
        <v/>
      </c>
      <c r="AU544" s="200" t="str">
        <f t="shared" si="390"/>
        <v/>
      </c>
      <c r="AV544" s="54"/>
      <c r="AW544" s="200" t="str">
        <f t="shared" si="391"/>
        <v/>
      </c>
      <c r="AX544" s="201" t="str">
        <f t="shared" si="392"/>
        <v/>
      </c>
      <c r="AY544" s="7" t="str">
        <f t="shared" si="393"/>
        <v/>
      </c>
      <c r="AZ544" s="7" t="str">
        <f t="shared" si="394"/>
        <v/>
      </c>
      <c r="BA544" s="7" t="str">
        <f t="shared" si="395"/>
        <v/>
      </c>
      <c r="BB544" s="7" t="str">
        <f t="shared" si="418"/>
        <v/>
      </c>
      <c r="BC544" s="7" t="str">
        <f t="shared" si="419"/>
        <v/>
      </c>
      <c r="BD544" s="7" t="str">
        <f t="shared" si="420"/>
        <v/>
      </c>
      <c r="BE544" s="7" t="str">
        <f t="shared" si="421"/>
        <v/>
      </c>
      <c r="BF544" s="7" t="str">
        <f t="shared" si="374"/>
        <v/>
      </c>
      <c r="BG544" s="7" t="str">
        <f t="shared" si="375"/>
        <v/>
      </c>
      <c r="BH544" s="7" t="str">
        <f t="shared" si="422"/>
        <v/>
      </c>
      <c r="BI544" s="7" t="str">
        <f t="shared" si="423"/>
        <v/>
      </c>
      <c r="BJ544" s="7" t="str">
        <f t="shared" si="424"/>
        <v/>
      </c>
      <c r="BK544" s="7" t="str">
        <f t="shared" si="396"/>
        <v/>
      </c>
      <c r="BL544" s="7" t="str">
        <f t="shared" si="397"/>
        <v/>
      </c>
      <c r="BM544" s="7" t="str">
        <f t="shared" si="398"/>
        <v/>
      </c>
      <c r="BN544" s="7" t="str">
        <f t="shared" si="399"/>
        <v/>
      </c>
      <c r="BO544" s="7" t="str">
        <f t="shared" si="400"/>
        <v/>
      </c>
      <c r="BP544" s="7" t="str">
        <f t="shared" si="401"/>
        <v/>
      </c>
      <c r="BQ544" s="7" t="str">
        <f t="shared" si="402"/>
        <v/>
      </c>
      <c r="BR544" s="7" t="str">
        <f t="shared" si="403"/>
        <v/>
      </c>
      <c r="BS544" s="7" t="str">
        <f t="shared" si="404"/>
        <v/>
      </c>
      <c r="BT544" s="7" t="str">
        <f t="shared" si="405"/>
        <v/>
      </c>
      <c r="BU544" s="7" t="str">
        <f t="shared" si="406"/>
        <v/>
      </c>
      <c r="BV544" s="7" t="str">
        <f t="shared" si="407"/>
        <v/>
      </c>
      <c r="BW544" s="7" t="str">
        <f t="shared" si="382"/>
        <v/>
      </c>
      <c r="BX544" s="7" t="str">
        <f t="shared" si="408"/>
        <v/>
      </c>
      <c r="BY544" s="7" t="str">
        <f t="shared" si="409"/>
        <v/>
      </c>
      <c r="BZ544" s="7" t="str">
        <f t="shared" si="410"/>
        <v/>
      </c>
      <c r="CA544" s="7" t="str">
        <f t="shared" si="411"/>
        <v/>
      </c>
      <c r="CB544" s="54"/>
      <c r="CH544" s="13"/>
      <c r="CJ544" s="13"/>
    </row>
    <row r="545" spans="2:88" ht="16.5" thickBot="1" x14ac:dyDescent="0.3">
      <c r="B545" s="114"/>
      <c r="C545" s="114"/>
      <c r="D545" s="115"/>
      <c r="E545" s="117" t="str">
        <f t="shared" si="417"/>
        <v/>
      </c>
      <c r="F545" s="118" t="str">
        <f t="shared" si="412"/>
        <v/>
      </c>
      <c r="G545" s="22"/>
      <c r="H545" s="5" t="str">
        <f t="shared" si="383"/>
        <v/>
      </c>
      <c r="I545" s="6" t="str">
        <f t="shared" si="384"/>
        <v/>
      </c>
      <c r="J545" s="6" t="str">
        <f t="shared" si="385"/>
        <v/>
      </c>
      <c r="K545" s="23"/>
      <c r="L545" s="3" t="str">
        <f t="shared" si="413"/>
        <v/>
      </c>
      <c r="M545" s="2">
        <f>IF(OR(K545="Rota",K545="Desliza"),(IF((MAX(N$36:N544))&gt;F$17,(MAX(N$36:N544)),F$17)),N544)</f>
        <v>0</v>
      </c>
      <c r="N545" s="42"/>
      <c r="O545" s="2" t="str">
        <f t="shared" si="414"/>
        <v/>
      </c>
      <c r="P545" s="3" t="str">
        <f t="shared" si="415"/>
        <v/>
      </c>
      <c r="Q545" s="24"/>
      <c r="R545" s="24"/>
      <c r="S545" s="24"/>
      <c r="T545" s="132" t="str">
        <f t="shared" si="376"/>
        <v/>
      </c>
      <c r="U545" s="25"/>
      <c r="V545" s="25"/>
      <c r="W545" s="24"/>
      <c r="X545" s="26"/>
      <c r="Y545" s="25"/>
      <c r="Z545" s="25"/>
      <c r="AA545" s="3" t="str">
        <f t="shared" si="416"/>
        <v/>
      </c>
      <c r="AB545" s="24"/>
      <c r="AC545" s="26"/>
      <c r="AD545" s="25"/>
      <c r="AE545" s="54"/>
      <c r="AF545" s="54"/>
      <c r="AG545" s="54"/>
      <c r="AH545" s="54"/>
      <c r="AI545" s="54"/>
      <c r="AJ545" s="54"/>
      <c r="AK545" s="25"/>
      <c r="AL545" s="54" t="str">
        <f t="shared" si="377"/>
        <v/>
      </c>
      <c r="AM545" s="200" t="str">
        <f t="shared" si="378"/>
        <v/>
      </c>
      <c r="AN545" s="201" t="str">
        <f t="shared" si="379"/>
        <v/>
      </c>
      <c r="AO545" s="200" t="str">
        <f t="shared" si="386"/>
        <v/>
      </c>
      <c r="AP545" s="200" t="str">
        <f t="shared" si="380"/>
        <v/>
      </c>
      <c r="AQ545" s="200" t="str">
        <f t="shared" si="381"/>
        <v/>
      </c>
      <c r="AR545" s="200" t="str">
        <f t="shared" si="387"/>
        <v/>
      </c>
      <c r="AS545" s="200" t="str">
        <f t="shared" si="388"/>
        <v/>
      </c>
      <c r="AT545" s="200" t="str">
        <f t="shared" si="389"/>
        <v/>
      </c>
      <c r="AU545" s="200" t="str">
        <f t="shared" si="390"/>
        <v/>
      </c>
      <c r="AV545" s="54"/>
      <c r="AW545" s="200" t="str">
        <f t="shared" si="391"/>
        <v/>
      </c>
      <c r="AX545" s="201" t="str">
        <f t="shared" si="392"/>
        <v/>
      </c>
      <c r="AY545" s="7" t="str">
        <f t="shared" si="393"/>
        <v/>
      </c>
      <c r="AZ545" s="7" t="str">
        <f t="shared" si="394"/>
        <v/>
      </c>
      <c r="BA545" s="7" t="str">
        <f t="shared" si="395"/>
        <v/>
      </c>
      <c r="BB545" s="7" t="str">
        <f t="shared" si="418"/>
        <v/>
      </c>
      <c r="BC545" s="7" t="str">
        <f t="shared" si="419"/>
        <v/>
      </c>
      <c r="BD545" s="7" t="str">
        <f t="shared" si="420"/>
        <v/>
      </c>
      <c r="BE545" s="7" t="str">
        <f t="shared" si="421"/>
        <v/>
      </c>
      <c r="BF545" s="7" t="str">
        <f t="shared" si="374"/>
        <v/>
      </c>
      <c r="BG545" s="7" t="str">
        <f t="shared" si="375"/>
        <v/>
      </c>
      <c r="BH545" s="7" t="str">
        <f t="shared" si="422"/>
        <v/>
      </c>
      <c r="BI545" s="7" t="str">
        <f t="shared" si="423"/>
        <v/>
      </c>
      <c r="BJ545" s="7" t="str">
        <f t="shared" si="424"/>
        <v/>
      </c>
      <c r="BK545" s="7" t="str">
        <f t="shared" si="396"/>
        <v/>
      </c>
      <c r="BL545" s="7" t="str">
        <f t="shared" si="397"/>
        <v/>
      </c>
      <c r="BM545" s="7" t="str">
        <f t="shared" si="398"/>
        <v/>
      </c>
      <c r="BN545" s="7" t="str">
        <f t="shared" si="399"/>
        <v/>
      </c>
      <c r="BO545" s="7" t="str">
        <f t="shared" si="400"/>
        <v/>
      </c>
      <c r="BP545" s="7" t="str">
        <f t="shared" si="401"/>
        <v/>
      </c>
      <c r="BQ545" s="7" t="str">
        <f t="shared" si="402"/>
        <v/>
      </c>
      <c r="BR545" s="7" t="str">
        <f t="shared" si="403"/>
        <v/>
      </c>
      <c r="BS545" s="7" t="str">
        <f t="shared" si="404"/>
        <v/>
      </c>
      <c r="BT545" s="7" t="str">
        <f t="shared" si="405"/>
        <v/>
      </c>
      <c r="BU545" s="7" t="str">
        <f t="shared" si="406"/>
        <v/>
      </c>
      <c r="BV545" s="7" t="str">
        <f t="shared" si="407"/>
        <v/>
      </c>
      <c r="BW545" s="7" t="str">
        <f t="shared" si="382"/>
        <v/>
      </c>
      <c r="BX545" s="7" t="str">
        <f t="shared" si="408"/>
        <v/>
      </c>
      <c r="BY545" s="7" t="str">
        <f t="shared" si="409"/>
        <v/>
      </c>
      <c r="BZ545" s="7" t="str">
        <f t="shared" si="410"/>
        <v/>
      </c>
      <c r="CA545" s="7" t="str">
        <f t="shared" si="411"/>
        <v/>
      </c>
      <c r="CB545" s="54"/>
      <c r="CH545" s="13"/>
      <c r="CJ545" s="13"/>
    </row>
    <row r="546" spans="2:88" ht="16.5" thickBot="1" x14ac:dyDescent="0.3">
      <c r="B546" s="114"/>
      <c r="C546" s="114"/>
      <c r="D546" s="115"/>
      <c r="E546" s="117" t="str">
        <f t="shared" si="417"/>
        <v/>
      </c>
      <c r="F546" s="118" t="str">
        <f t="shared" si="412"/>
        <v/>
      </c>
      <c r="G546" s="22"/>
      <c r="H546" s="5" t="str">
        <f t="shared" si="383"/>
        <v/>
      </c>
      <c r="I546" s="6" t="str">
        <f t="shared" si="384"/>
        <v/>
      </c>
      <c r="J546" s="6" t="str">
        <f t="shared" si="385"/>
        <v/>
      </c>
      <c r="K546" s="23"/>
      <c r="L546" s="3" t="str">
        <f t="shared" si="413"/>
        <v/>
      </c>
      <c r="M546" s="2">
        <f>IF(OR(K546="Rota",K546="Desliza"),(IF((MAX(N$36:N545))&gt;F$17,(MAX(N$36:N545)),F$17)),N545)</f>
        <v>0</v>
      </c>
      <c r="N546" s="42"/>
      <c r="O546" s="2" t="str">
        <f t="shared" si="414"/>
        <v/>
      </c>
      <c r="P546" s="3" t="str">
        <f t="shared" si="415"/>
        <v/>
      </c>
      <c r="Q546" s="24"/>
      <c r="R546" s="24"/>
      <c r="S546" s="24"/>
      <c r="T546" s="132" t="str">
        <f t="shared" si="376"/>
        <v/>
      </c>
      <c r="U546" s="25"/>
      <c r="V546" s="25"/>
      <c r="W546" s="24"/>
      <c r="X546" s="26"/>
      <c r="Y546" s="25"/>
      <c r="Z546" s="25"/>
      <c r="AA546" s="3" t="str">
        <f t="shared" si="416"/>
        <v/>
      </c>
      <c r="AB546" s="24"/>
      <c r="AC546" s="26"/>
      <c r="AD546" s="25"/>
      <c r="AE546" s="54"/>
      <c r="AF546" s="54"/>
      <c r="AG546" s="54"/>
      <c r="AH546" s="54"/>
      <c r="AI546" s="54"/>
      <c r="AJ546" s="54"/>
      <c r="AK546" s="25"/>
      <c r="AL546" s="54" t="str">
        <f t="shared" si="377"/>
        <v/>
      </c>
      <c r="AM546" s="200" t="str">
        <f t="shared" si="378"/>
        <v/>
      </c>
      <c r="AN546" s="201" t="str">
        <f t="shared" si="379"/>
        <v/>
      </c>
      <c r="AO546" s="200" t="str">
        <f t="shared" si="386"/>
        <v/>
      </c>
      <c r="AP546" s="200" t="str">
        <f t="shared" si="380"/>
        <v/>
      </c>
      <c r="AQ546" s="200" t="str">
        <f t="shared" si="381"/>
        <v/>
      </c>
      <c r="AR546" s="200" t="str">
        <f t="shared" si="387"/>
        <v/>
      </c>
      <c r="AS546" s="200" t="str">
        <f t="shared" si="388"/>
        <v/>
      </c>
      <c r="AT546" s="200" t="str">
        <f t="shared" si="389"/>
        <v/>
      </c>
      <c r="AU546" s="200" t="str">
        <f t="shared" si="390"/>
        <v/>
      </c>
      <c r="AV546" s="54"/>
      <c r="AW546" s="200" t="str">
        <f t="shared" si="391"/>
        <v/>
      </c>
      <c r="AX546" s="201" t="str">
        <f t="shared" si="392"/>
        <v/>
      </c>
      <c r="AY546" s="7" t="str">
        <f t="shared" si="393"/>
        <v/>
      </c>
      <c r="AZ546" s="7" t="str">
        <f t="shared" si="394"/>
        <v/>
      </c>
      <c r="BA546" s="7" t="str">
        <f t="shared" si="395"/>
        <v/>
      </c>
      <c r="BB546" s="7" t="str">
        <f t="shared" si="418"/>
        <v/>
      </c>
      <c r="BC546" s="7" t="str">
        <f t="shared" si="419"/>
        <v/>
      </c>
      <c r="BD546" s="7" t="str">
        <f t="shared" si="420"/>
        <v/>
      </c>
      <c r="BE546" s="7" t="str">
        <f t="shared" si="421"/>
        <v/>
      </c>
      <c r="BF546" s="7" t="str">
        <f t="shared" ref="BF546:BF609" si="425">IF(AND(O546&gt;0,AF546="Día",OR(K546="Desliza",K546="Rota")),O546,"")</f>
        <v/>
      </c>
      <c r="BG546" s="7" t="str">
        <f t="shared" ref="BG546:BG609" si="426">IF(AND(O546&gt;0,AF546="Noche",OR(K546="Desliza",K546="Rota")),O546,"")</f>
        <v/>
      </c>
      <c r="BH546" s="7" t="str">
        <f t="shared" si="422"/>
        <v/>
      </c>
      <c r="BI546" s="7" t="str">
        <f t="shared" si="423"/>
        <v/>
      </c>
      <c r="BJ546" s="7" t="str">
        <f t="shared" si="424"/>
        <v/>
      </c>
      <c r="BK546" s="7" t="str">
        <f t="shared" si="396"/>
        <v/>
      </c>
      <c r="BL546" s="7" t="str">
        <f t="shared" si="397"/>
        <v/>
      </c>
      <c r="BM546" s="7" t="str">
        <f t="shared" si="398"/>
        <v/>
      </c>
      <c r="BN546" s="7" t="str">
        <f t="shared" si="399"/>
        <v/>
      </c>
      <c r="BO546" s="7" t="str">
        <f t="shared" si="400"/>
        <v/>
      </c>
      <c r="BP546" s="7" t="str">
        <f t="shared" si="401"/>
        <v/>
      </c>
      <c r="BQ546" s="7" t="str">
        <f t="shared" si="402"/>
        <v/>
      </c>
      <c r="BR546" s="7" t="str">
        <f t="shared" si="403"/>
        <v/>
      </c>
      <c r="BS546" s="7" t="str">
        <f t="shared" si="404"/>
        <v/>
      </c>
      <c r="BT546" s="7" t="str">
        <f t="shared" si="405"/>
        <v/>
      </c>
      <c r="BU546" s="7" t="str">
        <f t="shared" si="406"/>
        <v/>
      </c>
      <c r="BV546" s="7" t="str">
        <f t="shared" si="407"/>
        <v/>
      </c>
      <c r="BW546" s="7" t="str">
        <f t="shared" si="382"/>
        <v/>
      </c>
      <c r="BX546" s="7" t="str">
        <f t="shared" si="408"/>
        <v/>
      </c>
      <c r="BY546" s="7" t="str">
        <f t="shared" si="409"/>
        <v/>
      </c>
      <c r="BZ546" s="7" t="str">
        <f t="shared" si="410"/>
        <v/>
      </c>
      <c r="CA546" s="7" t="str">
        <f t="shared" si="411"/>
        <v/>
      </c>
      <c r="CB546" s="54"/>
      <c r="CH546" s="13"/>
      <c r="CJ546" s="13"/>
    </row>
    <row r="547" spans="2:88" ht="16.5" thickBot="1" x14ac:dyDescent="0.3">
      <c r="B547" s="114"/>
      <c r="C547" s="114"/>
      <c r="D547" s="115"/>
      <c r="E547" s="117" t="str">
        <f t="shared" si="417"/>
        <v/>
      </c>
      <c r="F547" s="118" t="str">
        <f t="shared" si="412"/>
        <v/>
      </c>
      <c r="G547" s="22"/>
      <c r="H547" s="5" t="str">
        <f t="shared" si="383"/>
        <v/>
      </c>
      <c r="I547" s="6" t="str">
        <f t="shared" si="384"/>
        <v/>
      </c>
      <c r="J547" s="6" t="str">
        <f t="shared" si="385"/>
        <v/>
      </c>
      <c r="K547" s="23"/>
      <c r="L547" s="3" t="str">
        <f t="shared" si="413"/>
        <v/>
      </c>
      <c r="M547" s="2">
        <f>IF(OR(K547="Rota",K547="Desliza"),(IF((MAX(N$36:N546))&gt;F$17,(MAX(N$36:N546)),F$17)),N546)</f>
        <v>0</v>
      </c>
      <c r="N547" s="42"/>
      <c r="O547" s="2" t="str">
        <f t="shared" si="414"/>
        <v/>
      </c>
      <c r="P547" s="3" t="str">
        <f t="shared" si="415"/>
        <v/>
      </c>
      <c r="Q547" s="24"/>
      <c r="R547" s="24"/>
      <c r="S547" s="24"/>
      <c r="T547" s="132" t="str">
        <f t="shared" si="376"/>
        <v/>
      </c>
      <c r="U547" s="25"/>
      <c r="V547" s="25"/>
      <c r="W547" s="24"/>
      <c r="X547" s="26"/>
      <c r="Y547" s="25"/>
      <c r="Z547" s="25"/>
      <c r="AA547" s="3" t="str">
        <f t="shared" si="416"/>
        <v/>
      </c>
      <c r="AB547" s="24"/>
      <c r="AC547" s="26"/>
      <c r="AD547" s="25"/>
      <c r="AE547" s="54"/>
      <c r="AF547" s="54"/>
      <c r="AG547" s="54"/>
      <c r="AH547" s="54"/>
      <c r="AI547" s="54"/>
      <c r="AJ547" s="54"/>
      <c r="AK547" s="25"/>
      <c r="AL547" s="54" t="str">
        <f t="shared" si="377"/>
        <v/>
      </c>
      <c r="AM547" s="200" t="str">
        <f t="shared" si="378"/>
        <v/>
      </c>
      <c r="AN547" s="201" t="str">
        <f t="shared" si="379"/>
        <v/>
      </c>
      <c r="AO547" s="200" t="str">
        <f t="shared" si="386"/>
        <v/>
      </c>
      <c r="AP547" s="200" t="str">
        <f t="shared" si="380"/>
        <v/>
      </c>
      <c r="AQ547" s="200" t="str">
        <f t="shared" si="381"/>
        <v/>
      </c>
      <c r="AR547" s="200" t="str">
        <f t="shared" si="387"/>
        <v/>
      </c>
      <c r="AS547" s="200" t="str">
        <f t="shared" si="388"/>
        <v/>
      </c>
      <c r="AT547" s="200" t="str">
        <f t="shared" si="389"/>
        <v/>
      </c>
      <c r="AU547" s="200" t="str">
        <f t="shared" si="390"/>
        <v/>
      </c>
      <c r="AV547" s="54"/>
      <c r="AW547" s="200" t="str">
        <f t="shared" si="391"/>
        <v/>
      </c>
      <c r="AX547" s="201" t="str">
        <f t="shared" si="392"/>
        <v/>
      </c>
      <c r="AY547" s="7" t="str">
        <f t="shared" si="393"/>
        <v/>
      </c>
      <c r="AZ547" s="7" t="str">
        <f t="shared" si="394"/>
        <v/>
      </c>
      <c r="BA547" s="7" t="str">
        <f t="shared" si="395"/>
        <v/>
      </c>
      <c r="BB547" s="7" t="str">
        <f t="shared" si="418"/>
        <v/>
      </c>
      <c r="BC547" s="7" t="str">
        <f t="shared" si="419"/>
        <v/>
      </c>
      <c r="BD547" s="7" t="str">
        <f t="shared" si="420"/>
        <v/>
      </c>
      <c r="BE547" s="7" t="str">
        <f t="shared" si="421"/>
        <v/>
      </c>
      <c r="BF547" s="7" t="str">
        <f t="shared" si="425"/>
        <v/>
      </c>
      <c r="BG547" s="7" t="str">
        <f t="shared" si="426"/>
        <v/>
      </c>
      <c r="BH547" s="7" t="str">
        <f t="shared" si="422"/>
        <v/>
      </c>
      <c r="BI547" s="7" t="str">
        <f t="shared" si="423"/>
        <v/>
      </c>
      <c r="BJ547" s="7" t="str">
        <f t="shared" si="424"/>
        <v/>
      </c>
      <c r="BK547" s="7" t="str">
        <f t="shared" si="396"/>
        <v/>
      </c>
      <c r="BL547" s="7" t="str">
        <f t="shared" si="397"/>
        <v/>
      </c>
      <c r="BM547" s="7" t="str">
        <f t="shared" si="398"/>
        <v/>
      </c>
      <c r="BN547" s="7" t="str">
        <f t="shared" si="399"/>
        <v/>
      </c>
      <c r="BO547" s="7" t="str">
        <f t="shared" si="400"/>
        <v/>
      </c>
      <c r="BP547" s="7" t="str">
        <f t="shared" si="401"/>
        <v/>
      </c>
      <c r="BQ547" s="7" t="str">
        <f t="shared" si="402"/>
        <v/>
      </c>
      <c r="BR547" s="7" t="str">
        <f t="shared" si="403"/>
        <v/>
      </c>
      <c r="BS547" s="7" t="str">
        <f t="shared" si="404"/>
        <v/>
      </c>
      <c r="BT547" s="7" t="str">
        <f t="shared" si="405"/>
        <v/>
      </c>
      <c r="BU547" s="7" t="str">
        <f t="shared" si="406"/>
        <v/>
      </c>
      <c r="BV547" s="7" t="str">
        <f t="shared" si="407"/>
        <v/>
      </c>
      <c r="BW547" s="7" t="str">
        <f t="shared" si="382"/>
        <v/>
      </c>
      <c r="BX547" s="7" t="str">
        <f t="shared" si="408"/>
        <v/>
      </c>
      <c r="BY547" s="7" t="str">
        <f t="shared" si="409"/>
        <v/>
      </c>
      <c r="BZ547" s="7" t="str">
        <f t="shared" si="410"/>
        <v/>
      </c>
      <c r="CA547" s="7" t="str">
        <f t="shared" si="411"/>
        <v/>
      </c>
      <c r="CB547" s="54"/>
      <c r="CH547" s="13"/>
      <c r="CJ547" s="13"/>
    </row>
    <row r="548" spans="2:88" ht="16.5" thickBot="1" x14ac:dyDescent="0.3">
      <c r="B548" s="114"/>
      <c r="C548" s="114"/>
      <c r="D548" s="115"/>
      <c r="E548" s="117" t="str">
        <f t="shared" si="417"/>
        <v/>
      </c>
      <c r="F548" s="118" t="str">
        <f t="shared" ref="F548:F558" si="427">IF(K548="Comentario","",IF(K547="Comentario",IF(G546="","",G546),IF(G547="","",G547)))</f>
        <v/>
      </c>
      <c r="G548" s="22"/>
      <c r="H548" s="5" t="str">
        <f t="shared" si="383"/>
        <v/>
      </c>
      <c r="I548" s="6" t="str">
        <f t="shared" si="384"/>
        <v/>
      </c>
      <c r="J548" s="6" t="str">
        <f t="shared" si="385"/>
        <v/>
      </c>
      <c r="K548" s="23"/>
      <c r="L548" s="3" t="str">
        <f t="shared" si="413"/>
        <v/>
      </c>
      <c r="M548" s="2">
        <f>IF(OR(K548="Rota",K548="Desliza"),(IF((MAX(N$36:N547))&gt;F$17,(MAX(N$36:N547)),F$17)),N547)</f>
        <v>0</v>
      </c>
      <c r="N548" s="42"/>
      <c r="O548" s="2" t="str">
        <f t="shared" si="414"/>
        <v/>
      </c>
      <c r="P548" s="3" t="str">
        <f t="shared" si="415"/>
        <v/>
      </c>
      <c r="Q548" s="24"/>
      <c r="R548" s="24"/>
      <c r="S548" s="24"/>
      <c r="T548" s="132" t="str">
        <f t="shared" ref="T548:T611" si="428">IF(K548="Comentario","",IF(D548="","",IF(D548=$L$8,IF(V548="",IF(S548="","",S548),(IF($L$11="",0,$L$11*V548))+IF(S548="",0,S548)),IF(D548=$P$8,IF(V548="",IF(S548="","",S548),IF(S548="",0,S548)+(IF($P$11="",0,$P$11*V548))),IF(D548=$T$8,IF(V548="",IF(S548="","",S548),S548+(IF($T$11="",0,$T$11*V548))),IF(D548=$P$8,IF(V548="",IF(S548="","",S548),IF(S548="",0,S548)+(IF($P$11="",0,$P$11*V548))),IF(D548=$L$24,IF(V548="",IF(S548="","",S548),IF(S548="",0,S548)+(IF($L$27="",0,$L$27*V548))),IF(D548=$P$24,IF(V548="",IF(S548="","",S548),IF(S548="",0,S548)+(IF($P$27="",0,$P$27*V548))),IF(D548=$AB$8,IF(V548="",IF(S548="","",S548),IF(S548="",0,S548)+(IF($AB$11="",0,$AB$11*V548))),IF(D548=$AG$8,IF(V548="",IF(S548="","",S548),IF(S548="",0,S548)+(IF($AG$11="",0,$AG$11*V548))),IF(D548=$AK$8,IF(V548="",IF(S548="","",S548),IF(S548="",0,S548)+(IF($AK$11="",0,$AK$11*V548))),IF(D548=$T$24,IF(V548="",IF(S548="","",S548),IF(S548="",0,S548)+(IF($T$27="",0,$T$27*V548))),IF(D548=$X$24,IF(V548="",IF(S548="","",S548),IF(S548="",0,S548)+(IF($X$27="",0,$X$27*V548))),IF(D548=$X$8,IF(V548="",IF(S548="","",S548),IF(S548="",0,S548)+(IF($X$11="",0,$X$11*V548)))))))))))))))))</f>
        <v/>
      </c>
      <c r="U548" s="25"/>
      <c r="V548" s="25"/>
      <c r="W548" s="24"/>
      <c r="X548" s="26"/>
      <c r="Y548" s="25"/>
      <c r="Z548" s="25"/>
      <c r="AA548" s="3" t="str">
        <f t="shared" si="416"/>
        <v/>
      </c>
      <c r="AB548" s="24"/>
      <c r="AC548" s="26"/>
      <c r="AD548" s="25"/>
      <c r="AE548" s="54"/>
      <c r="AF548" s="54"/>
      <c r="AG548" s="54"/>
      <c r="AH548" s="54"/>
      <c r="AI548" s="54"/>
      <c r="AJ548" s="54"/>
      <c r="AK548" s="25"/>
      <c r="AL548" s="54" t="str">
        <f t="shared" ref="AL548:AL611" si="429">IF(OR(K548="Rota",K548="Desliza"),IF(OR(M548="",N548=""),"",IF(K548="Comentario","",IF(M548=N548,"",LOOKUP(M548,CM$12:CM$23,CN$12:CN$23)))),"")</f>
        <v/>
      </c>
      <c r="AM548" s="200" t="str">
        <f t="shared" ref="AM548:AM611" si="430">IF(OR(K548="Rota",K548="Desliza"),IF(OR(M548="",N548=""),"",IF(K548="Comentario","",IF(M548=N548,"",LOOKUP(M548,CK$12:CK$23,CL$12:CL$23)))),"")</f>
        <v/>
      </c>
      <c r="AN548" s="201" t="str">
        <f t="shared" ref="AN548:AN611" si="431">IF(OR(K548="Rota",K548="Desliza",K548="Conexión",K548="Survey",K548="Extraordinario"),IF(OR(M548="",N548=""),"",IF(K548="Comentario","",IF(M548=N548,"",LOOKUP(M548,CM$12:CM$23,CN$12:CN$23)))),"")</f>
        <v/>
      </c>
      <c r="AO548" s="200" t="str">
        <f t="shared" si="386"/>
        <v/>
      </c>
      <c r="AP548" s="200" t="str">
        <f t="shared" ref="AP548:AP611" si="432">IF(OR(K548="RIH OH",K548="RIH CSG",K548="POOH OH",K548="POOH CSG"),IF(OR(M548="",N548=""),"",IF(K548="Comentario","",IF(M548=N548,"",LOOKUP(M548,CO$12:CO$23,CP$12:CP$23)))),"")</f>
        <v/>
      </c>
      <c r="AQ548" s="200" t="str">
        <f t="shared" ref="AQ548:AQ611" si="433">IF(K548="Conexión",IF(OR(M548="",N548=""),"",IF(K548="Comentario","",LOOKUP(M548,CQ$12:CQ$23,CR$12:CR$23))),"")</f>
        <v/>
      </c>
      <c r="AR548" s="200" t="str">
        <f t="shared" si="387"/>
        <v/>
      </c>
      <c r="AS548" s="200" t="str">
        <f t="shared" si="388"/>
        <v/>
      </c>
      <c r="AT548" s="200" t="str">
        <f t="shared" si="389"/>
        <v/>
      </c>
      <c r="AU548" s="200" t="str">
        <f t="shared" si="390"/>
        <v/>
      </c>
      <c r="AV548" s="54"/>
      <c r="AW548" s="200" t="str">
        <f t="shared" si="391"/>
        <v/>
      </c>
      <c r="AX548" s="201" t="str">
        <f t="shared" si="392"/>
        <v/>
      </c>
      <c r="AY548" s="7" t="str">
        <f t="shared" si="393"/>
        <v/>
      </c>
      <c r="AZ548" s="7" t="str">
        <f t="shared" si="394"/>
        <v/>
      </c>
      <c r="BA548" s="7" t="str">
        <f t="shared" si="395"/>
        <v/>
      </c>
      <c r="BB548" s="7" t="str">
        <f t="shared" si="418"/>
        <v/>
      </c>
      <c r="BC548" s="7" t="str">
        <f t="shared" si="419"/>
        <v/>
      </c>
      <c r="BD548" s="7" t="str">
        <f t="shared" si="420"/>
        <v/>
      </c>
      <c r="BE548" s="7" t="str">
        <f t="shared" si="421"/>
        <v/>
      </c>
      <c r="BF548" s="7" t="str">
        <f t="shared" si="425"/>
        <v/>
      </c>
      <c r="BG548" s="7" t="str">
        <f t="shared" si="426"/>
        <v/>
      </c>
      <c r="BH548" s="7" t="str">
        <f t="shared" si="422"/>
        <v/>
      </c>
      <c r="BI548" s="7" t="str">
        <f t="shared" si="423"/>
        <v/>
      </c>
      <c r="BJ548" s="7" t="str">
        <f t="shared" si="424"/>
        <v/>
      </c>
      <c r="BK548" s="7" t="str">
        <f t="shared" si="396"/>
        <v/>
      </c>
      <c r="BL548" s="7" t="str">
        <f t="shared" si="397"/>
        <v/>
      </c>
      <c r="BM548" s="7" t="str">
        <f t="shared" si="398"/>
        <v/>
      </c>
      <c r="BN548" s="7" t="str">
        <f t="shared" si="399"/>
        <v/>
      </c>
      <c r="BO548" s="7" t="str">
        <f t="shared" si="400"/>
        <v/>
      </c>
      <c r="BP548" s="7" t="str">
        <f t="shared" si="401"/>
        <v/>
      </c>
      <c r="BQ548" s="7" t="str">
        <f t="shared" si="402"/>
        <v/>
      </c>
      <c r="BR548" s="7" t="str">
        <f t="shared" si="403"/>
        <v/>
      </c>
      <c r="BS548" s="7" t="str">
        <f t="shared" si="404"/>
        <v/>
      </c>
      <c r="BT548" s="7" t="str">
        <f t="shared" si="405"/>
        <v/>
      </c>
      <c r="BU548" s="7" t="str">
        <f t="shared" si="406"/>
        <v/>
      </c>
      <c r="BV548" s="7" t="str">
        <f t="shared" si="407"/>
        <v/>
      </c>
      <c r="BW548" s="7" t="str">
        <f t="shared" ref="BW548:BW611" si="434">IF(AND(H548&gt;0,AF548="Noche",K548="Conexión"),H548,"")</f>
        <v/>
      </c>
      <c r="BX548" s="7" t="str">
        <f t="shared" si="408"/>
        <v/>
      </c>
      <c r="BY548" s="7" t="str">
        <f t="shared" si="409"/>
        <v/>
      </c>
      <c r="BZ548" s="7" t="str">
        <f t="shared" si="410"/>
        <v/>
      </c>
      <c r="CA548" s="7" t="str">
        <f t="shared" si="411"/>
        <v/>
      </c>
      <c r="CB548" s="54"/>
      <c r="CH548" s="13"/>
      <c r="CJ548" s="13"/>
    </row>
    <row r="549" spans="2:88" ht="16.5" thickBot="1" x14ac:dyDescent="0.3">
      <c r="B549" s="114"/>
      <c r="C549" s="114"/>
      <c r="D549" s="115"/>
      <c r="E549" s="117" t="str">
        <f t="shared" si="417"/>
        <v/>
      </c>
      <c r="F549" s="118" t="str">
        <f t="shared" si="427"/>
        <v/>
      </c>
      <c r="G549" s="22"/>
      <c r="H549" s="5" t="str">
        <f t="shared" ref="H549:H612" si="435">IF(K549="Comentario","",IF(G549="","",(IF(I549&gt;I549,J549+1-I549,J549-I549)*24)))</f>
        <v/>
      </c>
      <c r="I549" s="6" t="str">
        <f t="shared" ref="I549:I612" si="436">IF(K549="","",IF(K549="Comentario","",F549+E549))</f>
        <v/>
      </c>
      <c r="J549" s="6" t="str">
        <f t="shared" ref="J549:J612" si="437">IF(K549="","",IF(K549="Comentario","",IF(G549=0,E549+1+G549,E549+G549)))</f>
        <v/>
      </c>
      <c r="K549" s="23"/>
      <c r="L549" s="3" t="str">
        <f t="shared" si="413"/>
        <v/>
      </c>
      <c r="M549" s="2">
        <f>IF(OR(K549="Rota",K549="Desliza"),(IF((MAX(N$36:N548))&gt;F$17,(MAX(N$36:N548)),F$17)),N548)</f>
        <v>0</v>
      </c>
      <c r="N549" s="42"/>
      <c r="O549" s="2" t="str">
        <f t="shared" si="414"/>
        <v/>
      </c>
      <c r="P549" s="3" t="str">
        <f t="shared" si="415"/>
        <v/>
      </c>
      <c r="Q549" s="24"/>
      <c r="R549" s="24"/>
      <c r="S549" s="24"/>
      <c r="T549" s="132" t="str">
        <f t="shared" si="428"/>
        <v/>
      </c>
      <c r="U549" s="25"/>
      <c r="V549" s="25"/>
      <c r="W549" s="24"/>
      <c r="X549" s="26"/>
      <c r="Y549" s="25"/>
      <c r="Z549" s="25"/>
      <c r="AA549" s="3" t="str">
        <f t="shared" si="416"/>
        <v/>
      </c>
      <c r="AB549" s="24"/>
      <c r="AC549" s="26"/>
      <c r="AD549" s="25"/>
      <c r="AE549" s="54"/>
      <c r="AF549" s="54"/>
      <c r="AG549" s="54"/>
      <c r="AH549" s="54"/>
      <c r="AI549" s="54"/>
      <c r="AJ549" s="54"/>
      <c r="AK549" s="25"/>
      <c r="AL549" s="54" t="str">
        <f t="shared" si="429"/>
        <v/>
      </c>
      <c r="AM549" s="200" t="str">
        <f t="shared" si="430"/>
        <v/>
      </c>
      <c r="AN549" s="201" t="str">
        <f t="shared" si="431"/>
        <v/>
      </c>
      <c r="AO549" s="200" t="str">
        <f t="shared" ref="AO549:AO612" si="438">IF(OR(K549="RIH CSG",K549="RIH OH",K549="POOH CSG",K549= "POOH OH"),IF(OR(K549="",K549=""),"",IF(K549="Comentario","",IF(M549=N549,"",ABS(O549/(H549))))),"")</f>
        <v/>
      </c>
      <c r="AP549" s="200" t="str">
        <f t="shared" si="432"/>
        <v/>
      </c>
      <c r="AQ549" s="200" t="str">
        <f t="shared" si="433"/>
        <v/>
      </c>
      <c r="AR549" s="200" t="str">
        <f t="shared" ref="AR549:AR612" si="439">IF(K549="Survey",IF(OR(M549="",N549=""),"",IF(K549="Comentario","",LOOKUP(M549,CQ$12:CQ$23,CT$12:CT$23))),"")</f>
        <v/>
      </c>
      <c r="AS549" s="200" t="str">
        <f t="shared" ref="AS549:AS612" si="440">IF(K549="Repasa",IF(OR(M549="",N549=""),"",IF(K549="Comentario","",LOOKUP(M549,CQ$12:CQ$23,CS$12:CS$23))),"")</f>
        <v/>
      </c>
      <c r="AT549" s="200" t="str">
        <f t="shared" ref="AT549:AT612" si="441">IF(OR(K549="Rota",K549="Desliza"),O549,"")</f>
        <v/>
      </c>
      <c r="AU549" s="200" t="str">
        <f t="shared" ref="AU549:AU612" si="442">IF(OR(K549="Rota",K549="Desliza",K549="Conexión",K549="Survey",K549="Circula",,K549="Repasa"),H549,"")</f>
        <v/>
      </c>
      <c r="AV549" s="54"/>
      <c r="AW549" s="200" t="str">
        <f t="shared" ref="AW549:AW612" si="443">IFERROR(IF(AT549&gt;0,AT549/AV549,""),"")</f>
        <v/>
      </c>
      <c r="AX549" s="201" t="str">
        <f t="shared" ref="AX549:AX612" si="444">IF(AND(P549&gt;0,AF549="Día"),P549,"")</f>
        <v/>
      </c>
      <c r="AY549" s="7" t="str">
        <f t="shared" ref="AY549:AY612" si="445">IF(AND(P549&gt;0,AF549="Noche"),P549,"")</f>
        <v/>
      </c>
      <c r="AZ549" s="7" t="str">
        <f t="shared" ref="AZ549:AZ612" si="446">IF(AND(AW549&gt;0,AF549="Día"),AW549,"")</f>
        <v/>
      </c>
      <c r="BA549" s="7" t="str">
        <f t="shared" ref="BA549:BA612" si="447">IF(AND(AW549&gt;0,AF549="Noche"),AW549,"")</f>
        <v/>
      </c>
      <c r="BB549" s="7" t="str">
        <f t="shared" si="418"/>
        <v/>
      </c>
      <c r="BC549" s="7" t="str">
        <f t="shared" si="419"/>
        <v/>
      </c>
      <c r="BD549" s="7" t="str">
        <f t="shared" si="420"/>
        <v/>
      </c>
      <c r="BE549" s="7" t="str">
        <f t="shared" si="421"/>
        <v/>
      </c>
      <c r="BF549" s="7" t="str">
        <f t="shared" si="425"/>
        <v/>
      </c>
      <c r="BG549" s="7" t="str">
        <f t="shared" si="426"/>
        <v/>
      </c>
      <c r="BH549" s="7" t="str">
        <f t="shared" si="422"/>
        <v/>
      </c>
      <c r="BI549" s="7" t="str">
        <f t="shared" si="423"/>
        <v/>
      </c>
      <c r="BJ549" s="7" t="str">
        <f t="shared" si="424"/>
        <v/>
      </c>
      <c r="BK549" s="7" t="str">
        <f t="shared" ref="BK549:BK612" si="448">IF(AND(AO549&gt;0,AF549="Noche",K549="RIH OH"),AO549,"")</f>
        <v/>
      </c>
      <c r="BL549" s="7" t="str">
        <f t="shared" ref="BL549:BL612" si="449">IF(AND(AO549&gt;0,AF549="Día",K549="POOH CSG"),AO549,"")</f>
        <v/>
      </c>
      <c r="BM549" s="7" t="str">
        <f t="shared" ref="BM549:BM612" si="450">IF(AND(AO549&gt;0,AF549="Noche",K549="POOH CSG"),AO549,"")</f>
        <v/>
      </c>
      <c r="BN549" s="7" t="str">
        <f t="shared" ref="BN549:BN612" si="451">IF(AND(AO549&gt;0,AF549="Día",K549="POOH OH"),AO549,"")</f>
        <v/>
      </c>
      <c r="BO549" s="7" t="str">
        <f t="shared" ref="BO549:BO612" si="452">IF(AND(AO549&gt;0,AF549="Noche",K549="POOH OH"),AO549,"")</f>
        <v/>
      </c>
      <c r="BP549" s="7" t="str">
        <f t="shared" ref="BP549:BP612" si="453">IF(AND(AO549&gt;0,AF549="Día",OR(K549="RIH CSG",K549="RIH OH")),AO549,"")</f>
        <v/>
      </c>
      <c r="BQ549" s="7" t="str">
        <f t="shared" ref="BQ549:BQ612" si="454">IF(AND(AO549&gt;0,AF549="Noche",OR(K549="RIH CSG",K549="RIH OH")),AO549,"")</f>
        <v/>
      </c>
      <c r="BR549" s="7" t="str">
        <f t="shared" ref="BR549:BR612" si="455">IF(AND(AO549&gt;0,AF549="Día",OR(K549="POOH CSG",K549="POOH OH")),AO549,"")</f>
        <v/>
      </c>
      <c r="BS549" s="7" t="str">
        <f t="shared" ref="BS549:BS612" si="456">IF(AND(AO549&gt;0,AF549="Noche",OR(K549="POOH CSG",K549="POOH OH")),AO549,"")</f>
        <v/>
      </c>
      <c r="BT549" s="7" t="str">
        <f t="shared" ref="BT549:BT612" si="457">IF(AND(AO549&gt;0,OR(AF549="Día",AF549="Noche"),OR(K549="RIH CSG",K549="RIH OH")),AO549,"")</f>
        <v/>
      </c>
      <c r="BU549" s="7" t="str">
        <f t="shared" ref="BU549:BU612" si="458">IF(AND(AO549&gt;0,OR(AF549="Día",AF549="Noche"),OR(K549="POOH CSG",K549="POOH OH")),AO549,"")</f>
        <v/>
      </c>
      <c r="BV549" s="7" t="str">
        <f t="shared" ref="BV549:BV612" si="459">IF(AND(H549&gt;0,AF549="Día",K549="Conexión"),H549,"")</f>
        <v/>
      </c>
      <c r="BW549" s="7" t="str">
        <f t="shared" si="434"/>
        <v/>
      </c>
      <c r="BX549" s="7" t="str">
        <f t="shared" ref="BX549:BX612" si="460">IF(AND(H549&gt;0,AF549="Día",K549="Repasa"),H549,"")</f>
        <v/>
      </c>
      <c r="BY549" s="7" t="str">
        <f t="shared" ref="BY549:BY612" si="461">IF(AND(H549&gt;0,AF549="Noche",K549="Repasa"),H549,"")</f>
        <v/>
      </c>
      <c r="BZ549" s="7" t="str">
        <f t="shared" ref="BZ549:BZ612" si="462">IF(AND(H549&gt;0,AF549="Día",K549="Survey"),H549,"")</f>
        <v/>
      </c>
      <c r="CA549" s="7" t="str">
        <f t="shared" ref="CA549:CA612" si="463">IF(AND(H549&gt;0,AF549="Noche",K549="Survey"),H549,"")</f>
        <v/>
      </c>
      <c r="CB549" s="54"/>
      <c r="CH549" s="13"/>
      <c r="CJ549" s="13"/>
    </row>
    <row r="550" spans="2:88" ht="16.5" thickBot="1" x14ac:dyDescent="0.3">
      <c r="B550" s="114"/>
      <c r="C550" s="114"/>
      <c r="D550" s="115"/>
      <c r="E550" s="117" t="str">
        <f t="shared" si="417"/>
        <v/>
      </c>
      <c r="F550" s="118" t="str">
        <f t="shared" si="427"/>
        <v/>
      </c>
      <c r="G550" s="22"/>
      <c r="H550" s="5" t="str">
        <f t="shared" si="435"/>
        <v/>
      </c>
      <c r="I550" s="6" t="str">
        <f t="shared" si="436"/>
        <v/>
      </c>
      <c r="J550" s="6" t="str">
        <f t="shared" si="437"/>
        <v/>
      </c>
      <c r="K550" s="23"/>
      <c r="L550" s="3" t="str">
        <f t="shared" ref="L550:L556" si="464">IF(K550="Circula",H550,"")</f>
        <v/>
      </c>
      <c r="M550" s="2">
        <f>IF(OR(K550="Rota",K550="Desliza"),(IF((MAX(N$36:N549))&gt;F$17,(MAX(N$36:N549)),F$17)),N549)</f>
        <v>0</v>
      </c>
      <c r="N550" s="42"/>
      <c r="O550" s="2" t="str">
        <f t="shared" ref="O550:O558" si="465">IF(OR(M550="",N550=""),"",N550-M550)</f>
        <v/>
      </c>
      <c r="P550" s="3" t="str">
        <f t="shared" ref="P550:P558" si="466">IF(OR(K550="Rota",K550="Desliza"),IF(OR(M550="",N550=""),"",IF(K550="Comentario","",IF(M550=N550,"",(O550/(H550))))),"")</f>
        <v/>
      </c>
      <c r="Q550" s="24"/>
      <c r="R550" s="24"/>
      <c r="S550" s="24"/>
      <c r="T550" s="132" t="str">
        <f t="shared" si="428"/>
        <v/>
      </c>
      <c r="U550" s="25"/>
      <c r="V550" s="25"/>
      <c r="W550" s="24"/>
      <c r="X550" s="26"/>
      <c r="Y550" s="25"/>
      <c r="Z550" s="25"/>
      <c r="AA550" s="3" t="str">
        <f t="shared" ref="AA550:AA562" si="467">IF(OR(Y550="",Z550=""),"",IF(Y550=Z550,"",ABS(Y550-Z550)))</f>
        <v/>
      </c>
      <c r="AB550" s="24"/>
      <c r="AC550" s="26"/>
      <c r="AD550" s="25"/>
      <c r="AE550" s="54"/>
      <c r="AF550" s="54"/>
      <c r="AG550" s="54"/>
      <c r="AH550" s="54"/>
      <c r="AI550" s="54"/>
      <c r="AJ550" s="54"/>
      <c r="AK550" s="25"/>
      <c r="AL550" s="54" t="str">
        <f t="shared" si="429"/>
        <v/>
      </c>
      <c r="AM550" s="200" t="str">
        <f t="shared" si="430"/>
        <v/>
      </c>
      <c r="AN550" s="201" t="str">
        <f t="shared" si="431"/>
        <v/>
      </c>
      <c r="AO550" s="200" t="str">
        <f t="shared" si="438"/>
        <v/>
      </c>
      <c r="AP550" s="200" t="str">
        <f t="shared" si="432"/>
        <v/>
      </c>
      <c r="AQ550" s="200" t="str">
        <f t="shared" si="433"/>
        <v/>
      </c>
      <c r="AR550" s="200" t="str">
        <f t="shared" si="439"/>
        <v/>
      </c>
      <c r="AS550" s="200" t="str">
        <f t="shared" si="440"/>
        <v/>
      </c>
      <c r="AT550" s="200" t="str">
        <f t="shared" si="441"/>
        <v/>
      </c>
      <c r="AU550" s="200" t="str">
        <f t="shared" si="442"/>
        <v/>
      </c>
      <c r="AV550" s="54"/>
      <c r="AW550" s="200" t="str">
        <f t="shared" si="443"/>
        <v/>
      </c>
      <c r="AX550" s="201" t="str">
        <f t="shared" si="444"/>
        <v/>
      </c>
      <c r="AY550" s="7" t="str">
        <f t="shared" si="445"/>
        <v/>
      </c>
      <c r="AZ550" s="7" t="str">
        <f t="shared" si="446"/>
        <v/>
      </c>
      <c r="BA550" s="7" t="str">
        <f t="shared" si="447"/>
        <v/>
      </c>
      <c r="BB550" s="7" t="str">
        <f t="shared" si="418"/>
        <v/>
      </c>
      <c r="BC550" s="7" t="str">
        <f t="shared" si="419"/>
        <v/>
      </c>
      <c r="BD550" s="7" t="str">
        <f t="shared" si="420"/>
        <v/>
      </c>
      <c r="BE550" s="7" t="str">
        <f t="shared" si="421"/>
        <v/>
      </c>
      <c r="BF550" s="7" t="str">
        <f t="shared" si="425"/>
        <v/>
      </c>
      <c r="BG550" s="7" t="str">
        <f t="shared" si="426"/>
        <v/>
      </c>
      <c r="BH550" s="7" t="str">
        <f t="shared" si="422"/>
        <v/>
      </c>
      <c r="BI550" s="7" t="str">
        <f t="shared" si="423"/>
        <v/>
      </c>
      <c r="BJ550" s="7" t="str">
        <f t="shared" si="424"/>
        <v/>
      </c>
      <c r="BK550" s="7" t="str">
        <f t="shared" si="448"/>
        <v/>
      </c>
      <c r="BL550" s="7" t="str">
        <f t="shared" si="449"/>
        <v/>
      </c>
      <c r="BM550" s="7" t="str">
        <f t="shared" si="450"/>
        <v/>
      </c>
      <c r="BN550" s="7" t="str">
        <f t="shared" si="451"/>
        <v/>
      </c>
      <c r="BO550" s="7" t="str">
        <f t="shared" si="452"/>
        <v/>
      </c>
      <c r="BP550" s="7" t="str">
        <f t="shared" si="453"/>
        <v/>
      </c>
      <c r="BQ550" s="7" t="str">
        <f t="shared" si="454"/>
        <v/>
      </c>
      <c r="BR550" s="7" t="str">
        <f t="shared" si="455"/>
        <v/>
      </c>
      <c r="BS550" s="7" t="str">
        <f t="shared" si="456"/>
        <v/>
      </c>
      <c r="BT550" s="7" t="str">
        <f t="shared" si="457"/>
        <v/>
      </c>
      <c r="BU550" s="7" t="str">
        <f t="shared" si="458"/>
        <v/>
      </c>
      <c r="BV550" s="7" t="str">
        <f t="shared" si="459"/>
        <v/>
      </c>
      <c r="BW550" s="7" t="str">
        <f t="shared" si="434"/>
        <v/>
      </c>
      <c r="BX550" s="7" t="str">
        <f t="shared" si="460"/>
        <v/>
      </c>
      <c r="BY550" s="7" t="str">
        <f t="shared" si="461"/>
        <v/>
      </c>
      <c r="BZ550" s="7" t="str">
        <f t="shared" si="462"/>
        <v/>
      </c>
      <c r="CA550" s="7" t="str">
        <f t="shared" si="463"/>
        <v/>
      </c>
      <c r="CB550" s="54"/>
      <c r="CH550" s="13"/>
      <c r="CJ550" s="13"/>
    </row>
    <row r="551" spans="2:88" ht="16.5" thickBot="1" x14ac:dyDescent="0.3">
      <c r="B551" s="114"/>
      <c r="C551" s="114"/>
      <c r="D551" s="115"/>
      <c r="E551" s="117" t="str">
        <f t="shared" si="417"/>
        <v/>
      </c>
      <c r="F551" s="118" t="str">
        <f t="shared" si="427"/>
        <v/>
      </c>
      <c r="G551" s="22"/>
      <c r="H551" s="5" t="str">
        <f t="shared" si="435"/>
        <v/>
      </c>
      <c r="I551" s="6" t="str">
        <f t="shared" si="436"/>
        <v/>
      </c>
      <c r="J551" s="6" t="str">
        <f t="shared" si="437"/>
        <v/>
      </c>
      <c r="K551" s="23"/>
      <c r="L551" s="3" t="str">
        <f t="shared" si="464"/>
        <v/>
      </c>
      <c r="M551" s="2">
        <f>IF(OR(K551="Rota",K551="Desliza"),(IF((MAX(N$36:N550))&gt;F$17,(MAX(N$36:N550)),F$17)),N550)</f>
        <v>0</v>
      </c>
      <c r="N551" s="42"/>
      <c r="O551" s="2" t="str">
        <f t="shared" si="465"/>
        <v/>
      </c>
      <c r="P551" s="3" t="str">
        <f t="shared" si="466"/>
        <v/>
      </c>
      <c r="Q551" s="24"/>
      <c r="R551" s="24"/>
      <c r="S551" s="24"/>
      <c r="T551" s="132" t="str">
        <f t="shared" si="428"/>
        <v/>
      </c>
      <c r="U551" s="25"/>
      <c r="V551" s="25"/>
      <c r="W551" s="24"/>
      <c r="X551" s="26"/>
      <c r="Y551" s="25"/>
      <c r="Z551" s="25"/>
      <c r="AA551" s="3" t="str">
        <f t="shared" si="467"/>
        <v/>
      </c>
      <c r="AB551" s="24"/>
      <c r="AC551" s="26"/>
      <c r="AD551" s="25"/>
      <c r="AE551" s="54"/>
      <c r="AF551" s="54"/>
      <c r="AG551" s="54"/>
      <c r="AH551" s="54"/>
      <c r="AI551" s="54"/>
      <c r="AJ551" s="54"/>
      <c r="AK551" s="25"/>
      <c r="AL551" s="54" t="str">
        <f t="shared" si="429"/>
        <v/>
      </c>
      <c r="AM551" s="200" t="str">
        <f t="shared" si="430"/>
        <v/>
      </c>
      <c r="AN551" s="201" t="str">
        <f t="shared" si="431"/>
        <v/>
      </c>
      <c r="AO551" s="200" t="str">
        <f t="shared" si="438"/>
        <v/>
      </c>
      <c r="AP551" s="200" t="str">
        <f t="shared" si="432"/>
        <v/>
      </c>
      <c r="AQ551" s="200" t="str">
        <f t="shared" si="433"/>
        <v/>
      </c>
      <c r="AR551" s="200" t="str">
        <f t="shared" si="439"/>
        <v/>
      </c>
      <c r="AS551" s="200" t="str">
        <f t="shared" si="440"/>
        <v/>
      </c>
      <c r="AT551" s="200" t="str">
        <f t="shared" si="441"/>
        <v/>
      </c>
      <c r="AU551" s="200" t="str">
        <f t="shared" si="442"/>
        <v/>
      </c>
      <c r="AV551" s="54"/>
      <c r="AW551" s="200" t="str">
        <f t="shared" si="443"/>
        <v/>
      </c>
      <c r="AX551" s="201" t="str">
        <f t="shared" si="444"/>
        <v/>
      </c>
      <c r="AY551" s="7" t="str">
        <f t="shared" si="445"/>
        <v/>
      </c>
      <c r="AZ551" s="7" t="str">
        <f t="shared" si="446"/>
        <v/>
      </c>
      <c r="BA551" s="7" t="str">
        <f t="shared" si="447"/>
        <v/>
      </c>
      <c r="BB551" s="7" t="str">
        <f t="shared" si="418"/>
        <v/>
      </c>
      <c r="BC551" s="7" t="str">
        <f t="shared" si="419"/>
        <v/>
      </c>
      <c r="BD551" s="7" t="str">
        <f t="shared" si="420"/>
        <v/>
      </c>
      <c r="BE551" s="7" t="str">
        <f t="shared" si="421"/>
        <v/>
      </c>
      <c r="BF551" s="7" t="str">
        <f t="shared" si="425"/>
        <v/>
      </c>
      <c r="BG551" s="7" t="str">
        <f t="shared" si="426"/>
        <v/>
      </c>
      <c r="BH551" s="7" t="str">
        <f t="shared" si="422"/>
        <v/>
      </c>
      <c r="BI551" s="7" t="str">
        <f t="shared" si="423"/>
        <v/>
      </c>
      <c r="BJ551" s="7" t="str">
        <f t="shared" si="424"/>
        <v/>
      </c>
      <c r="BK551" s="7" t="str">
        <f t="shared" si="448"/>
        <v/>
      </c>
      <c r="BL551" s="7" t="str">
        <f t="shared" si="449"/>
        <v/>
      </c>
      <c r="BM551" s="7" t="str">
        <f t="shared" si="450"/>
        <v/>
      </c>
      <c r="BN551" s="7" t="str">
        <f t="shared" si="451"/>
        <v/>
      </c>
      <c r="BO551" s="7" t="str">
        <f t="shared" si="452"/>
        <v/>
      </c>
      <c r="BP551" s="7" t="str">
        <f t="shared" si="453"/>
        <v/>
      </c>
      <c r="BQ551" s="7" t="str">
        <f t="shared" si="454"/>
        <v/>
      </c>
      <c r="BR551" s="7" t="str">
        <f t="shared" si="455"/>
        <v/>
      </c>
      <c r="BS551" s="7" t="str">
        <f t="shared" si="456"/>
        <v/>
      </c>
      <c r="BT551" s="7" t="str">
        <f t="shared" si="457"/>
        <v/>
      </c>
      <c r="BU551" s="7" t="str">
        <f t="shared" si="458"/>
        <v/>
      </c>
      <c r="BV551" s="7" t="str">
        <f t="shared" si="459"/>
        <v/>
      </c>
      <c r="BW551" s="7" t="str">
        <f t="shared" si="434"/>
        <v/>
      </c>
      <c r="BX551" s="7" t="str">
        <f t="shared" si="460"/>
        <v/>
      </c>
      <c r="BY551" s="7" t="str">
        <f t="shared" si="461"/>
        <v/>
      </c>
      <c r="BZ551" s="7" t="str">
        <f t="shared" si="462"/>
        <v/>
      </c>
      <c r="CA551" s="7" t="str">
        <f t="shared" si="463"/>
        <v/>
      </c>
      <c r="CB551" s="54"/>
      <c r="CH551" s="13"/>
      <c r="CJ551" s="13"/>
    </row>
    <row r="552" spans="2:88" ht="16.5" thickBot="1" x14ac:dyDescent="0.3">
      <c r="B552" s="114"/>
      <c r="C552" s="114"/>
      <c r="D552" s="115"/>
      <c r="E552" s="117" t="str">
        <f t="shared" si="417"/>
        <v/>
      </c>
      <c r="F552" s="118" t="str">
        <f t="shared" si="427"/>
        <v/>
      </c>
      <c r="G552" s="22"/>
      <c r="H552" s="5" t="str">
        <f t="shared" si="435"/>
        <v/>
      </c>
      <c r="I552" s="6" t="str">
        <f t="shared" si="436"/>
        <v/>
      </c>
      <c r="J552" s="6" t="str">
        <f t="shared" si="437"/>
        <v/>
      </c>
      <c r="K552" s="23"/>
      <c r="L552" s="3" t="str">
        <f t="shared" si="464"/>
        <v/>
      </c>
      <c r="M552" s="2">
        <f>IF(OR(K552="Rota",K552="Desliza"),(IF((MAX(N$36:N551))&gt;F$17,(MAX(N$36:N551)),F$17)),N551)</f>
        <v>0</v>
      </c>
      <c r="N552" s="42"/>
      <c r="O552" s="2" t="str">
        <f t="shared" si="465"/>
        <v/>
      </c>
      <c r="P552" s="3" t="str">
        <f t="shared" si="466"/>
        <v/>
      </c>
      <c r="Q552" s="24"/>
      <c r="R552" s="24"/>
      <c r="S552" s="24"/>
      <c r="T552" s="132" t="str">
        <f t="shared" si="428"/>
        <v/>
      </c>
      <c r="U552" s="25"/>
      <c r="V552" s="25"/>
      <c r="W552" s="24"/>
      <c r="X552" s="26"/>
      <c r="Y552" s="25"/>
      <c r="Z552" s="25"/>
      <c r="AA552" s="3" t="str">
        <f t="shared" si="467"/>
        <v/>
      </c>
      <c r="AB552" s="24"/>
      <c r="AC552" s="26"/>
      <c r="AD552" s="25"/>
      <c r="AE552" s="54"/>
      <c r="AF552" s="54"/>
      <c r="AG552" s="54"/>
      <c r="AH552" s="54"/>
      <c r="AI552" s="54"/>
      <c r="AJ552" s="54"/>
      <c r="AK552" s="25"/>
      <c r="AL552" s="54" t="str">
        <f t="shared" si="429"/>
        <v/>
      </c>
      <c r="AM552" s="200" t="str">
        <f t="shared" si="430"/>
        <v/>
      </c>
      <c r="AN552" s="201" t="str">
        <f t="shared" si="431"/>
        <v/>
      </c>
      <c r="AO552" s="200" t="str">
        <f t="shared" si="438"/>
        <v/>
      </c>
      <c r="AP552" s="200" t="str">
        <f t="shared" si="432"/>
        <v/>
      </c>
      <c r="AQ552" s="200" t="str">
        <f t="shared" si="433"/>
        <v/>
      </c>
      <c r="AR552" s="200" t="str">
        <f t="shared" si="439"/>
        <v/>
      </c>
      <c r="AS552" s="200" t="str">
        <f t="shared" si="440"/>
        <v/>
      </c>
      <c r="AT552" s="200" t="str">
        <f t="shared" si="441"/>
        <v/>
      </c>
      <c r="AU552" s="200" t="str">
        <f t="shared" si="442"/>
        <v/>
      </c>
      <c r="AV552" s="54"/>
      <c r="AW552" s="200" t="str">
        <f t="shared" si="443"/>
        <v/>
      </c>
      <c r="AX552" s="201" t="str">
        <f t="shared" si="444"/>
        <v/>
      </c>
      <c r="AY552" s="7" t="str">
        <f t="shared" si="445"/>
        <v/>
      </c>
      <c r="AZ552" s="7" t="str">
        <f t="shared" si="446"/>
        <v/>
      </c>
      <c r="BA552" s="7" t="str">
        <f t="shared" si="447"/>
        <v/>
      </c>
      <c r="BB552" s="7" t="str">
        <f t="shared" si="418"/>
        <v/>
      </c>
      <c r="BC552" s="7" t="str">
        <f t="shared" si="419"/>
        <v/>
      </c>
      <c r="BD552" s="7" t="str">
        <f t="shared" si="420"/>
        <v/>
      </c>
      <c r="BE552" s="7" t="str">
        <f t="shared" si="421"/>
        <v/>
      </c>
      <c r="BF552" s="7" t="str">
        <f t="shared" si="425"/>
        <v/>
      </c>
      <c r="BG552" s="7" t="str">
        <f t="shared" si="426"/>
        <v/>
      </c>
      <c r="BH552" s="7" t="str">
        <f t="shared" si="422"/>
        <v/>
      </c>
      <c r="BI552" s="7" t="str">
        <f t="shared" si="423"/>
        <v/>
      </c>
      <c r="BJ552" s="7" t="str">
        <f t="shared" si="424"/>
        <v/>
      </c>
      <c r="BK552" s="7" t="str">
        <f t="shared" si="448"/>
        <v/>
      </c>
      <c r="BL552" s="7" t="str">
        <f t="shared" si="449"/>
        <v/>
      </c>
      <c r="BM552" s="7" t="str">
        <f t="shared" si="450"/>
        <v/>
      </c>
      <c r="BN552" s="7" t="str">
        <f t="shared" si="451"/>
        <v/>
      </c>
      <c r="BO552" s="7" t="str">
        <f t="shared" si="452"/>
        <v/>
      </c>
      <c r="BP552" s="7" t="str">
        <f t="shared" si="453"/>
        <v/>
      </c>
      <c r="BQ552" s="7" t="str">
        <f t="shared" si="454"/>
        <v/>
      </c>
      <c r="BR552" s="7" t="str">
        <f t="shared" si="455"/>
        <v/>
      </c>
      <c r="BS552" s="7" t="str">
        <f t="shared" si="456"/>
        <v/>
      </c>
      <c r="BT552" s="7" t="str">
        <f t="shared" si="457"/>
        <v/>
      </c>
      <c r="BU552" s="7" t="str">
        <f t="shared" si="458"/>
        <v/>
      </c>
      <c r="BV552" s="7" t="str">
        <f t="shared" si="459"/>
        <v/>
      </c>
      <c r="BW552" s="7" t="str">
        <f t="shared" si="434"/>
        <v/>
      </c>
      <c r="BX552" s="7" t="str">
        <f t="shared" si="460"/>
        <v/>
      </c>
      <c r="BY552" s="7" t="str">
        <f t="shared" si="461"/>
        <v/>
      </c>
      <c r="BZ552" s="7" t="str">
        <f t="shared" si="462"/>
        <v/>
      </c>
      <c r="CA552" s="7" t="str">
        <f t="shared" si="463"/>
        <v/>
      </c>
      <c r="CB552" s="54"/>
      <c r="CH552" s="13"/>
      <c r="CJ552" s="13"/>
    </row>
    <row r="553" spans="2:88" ht="16.5" thickBot="1" x14ac:dyDescent="0.3">
      <c r="B553" s="114"/>
      <c r="C553" s="114"/>
      <c r="D553" s="115"/>
      <c r="E553" s="117" t="str">
        <f t="shared" si="417"/>
        <v/>
      </c>
      <c r="F553" s="118" t="str">
        <f t="shared" si="427"/>
        <v/>
      </c>
      <c r="G553" s="22"/>
      <c r="H553" s="5" t="str">
        <f t="shared" si="435"/>
        <v/>
      </c>
      <c r="I553" s="6" t="str">
        <f t="shared" si="436"/>
        <v/>
      </c>
      <c r="J553" s="6" t="str">
        <f t="shared" si="437"/>
        <v/>
      </c>
      <c r="K553" s="23"/>
      <c r="L553" s="3" t="str">
        <f t="shared" si="464"/>
        <v/>
      </c>
      <c r="M553" s="2">
        <f>IF(OR(K553="Rota",K553="Desliza"),(IF((MAX(N$36:N552))&gt;F$17,(MAX(N$36:N552)),F$17)),N552)</f>
        <v>0</v>
      </c>
      <c r="N553" s="42"/>
      <c r="O553" s="2" t="str">
        <f t="shared" si="465"/>
        <v/>
      </c>
      <c r="P553" s="3" t="str">
        <f t="shared" si="466"/>
        <v/>
      </c>
      <c r="Q553" s="24"/>
      <c r="R553" s="24"/>
      <c r="S553" s="24"/>
      <c r="T553" s="132" t="str">
        <f t="shared" si="428"/>
        <v/>
      </c>
      <c r="U553" s="25"/>
      <c r="V553" s="25"/>
      <c r="W553" s="24"/>
      <c r="X553" s="26"/>
      <c r="Y553" s="25"/>
      <c r="Z553" s="25"/>
      <c r="AA553" s="3" t="str">
        <f t="shared" si="467"/>
        <v/>
      </c>
      <c r="AB553" s="24"/>
      <c r="AC553" s="26"/>
      <c r="AD553" s="25"/>
      <c r="AE553" s="54"/>
      <c r="AF553" s="54"/>
      <c r="AG553" s="54"/>
      <c r="AH553" s="54"/>
      <c r="AI553" s="54"/>
      <c r="AJ553" s="54"/>
      <c r="AK553" s="25"/>
      <c r="AL553" s="54" t="str">
        <f t="shared" si="429"/>
        <v/>
      </c>
      <c r="AM553" s="200" t="str">
        <f t="shared" si="430"/>
        <v/>
      </c>
      <c r="AN553" s="201" t="str">
        <f t="shared" si="431"/>
        <v/>
      </c>
      <c r="AO553" s="200" t="str">
        <f t="shared" si="438"/>
        <v/>
      </c>
      <c r="AP553" s="200" t="str">
        <f t="shared" si="432"/>
        <v/>
      </c>
      <c r="AQ553" s="200" t="str">
        <f t="shared" si="433"/>
        <v/>
      </c>
      <c r="AR553" s="200" t="str">
        <f t="shared" si="439"/>
        <v/>
      </c>
      <c r="AS553" s="200" t="str">
        <f t="shared" si="440"/>
        <v/>
      </c>
      <c r="AT553" s="200" t="str">
        <f t="shared" si="441"/>
        <v/>
      </c>
      <c r="AU553" s="200" t="str">
        <f t="shared" si="442"/>
        <v/>
      </c>
      <c r="AV553" s="54"/>
      <c r="AW553" s="200" t="str">
        <f t="shared" si="443"/>
        <v/>
      </c>
      <c r="AX553" s="201" t="str">
        <f t="shared" si="444"/>
        <v/>
      </c>
      <c r="AY553" s="7" t="str">
        <f t="shared" si="445"/>
        <v/>
      </c>
      <c r="AZ553" s="7" t="str">
        <f t="shared" si="446"/>
        <v/>
      </c>
      <c r="BA553" s="7" t="str">
        <f t="shared" si="447"/>
        <v/>
      </c>
      <c r="BB553" s="7" t="str">
        <f t="shared" si="418"/>
        <v/>
      </c>
      <c r="BC553" s="7" t="str">
        <f t="shared" si="419"/>
        <v/>
      </c>
      <c r="BD553" s="7" t="str">
        <f t="shared" si="420"/>
        <v/>
      </c>
      <c r="BE553" s="7" t="str">
        <f t="shared" si="421"/>
        <v/>
      </c>
      <c r="BF553" s="7" t="str">
        <f t="shared" si="425"/>
        <v/>
      </c>
      <c r="BG553" s="7" t="str">
        <f t="shared" si="426"/>
        <v/>
      </c>
      <c r="BH553" s="7" t="str">
        <f t="shared" si="422"/>
        <v/>
      </c>
      <c r="BI553" s="7" t="str">
        <f t="shared" si="423"/>
        <v/>
      </c>
      <c r="BJ553" s="7" t="str">
        <f t="shared" si="424"/>
        <v/>
      </c>
      <c r="BK553" s="7" t="str">
        <f t="shared" si="448"/>
        <v/>
      </c>
      <c r="BL553" s="7" t="str">
        <f t="shared" si="449"/>
        <v/>
      </c>
      <c r="BM553" s="7" t="str">
        <f t="shared" si="450"/>
        <v/>
      </c>
      <c r="BN553" s="7" t="str">
        <f t="shared" si="451"/>
        <v/>
      </c>
      <c r="BO553" s="7" t="str">
        <f t="shared" si="452"/>
        <v/>
      </c>
      <c r="BP553" s="7" t="str">
        <f t="shared" si="453"/>
        <v/>
      </c>
      <c r="BQ553" s="7" t="str">
        <f t="shared" si="454"/>
        <v/>
      </c>
      <c r="BR553" s="7" t="str">
        <f t="shared" si="455"/>
        <v/>
      </c>
      <c r="BS553" s="7" t="str">
        <f t="shared" si="456"/>
        <v/>
      </c>
      <c r="BT553" s="7" t="str">
        <f t="shared" si="457"/>
        <v/>
      </c>
      <c r="BU553" s="7" t="str">
        <f t="shared" si="458"/>
        <v/>
      </c>
      <c r="BV553" s="7" t="str">
        <f t="shared" si="459"/>
        <v/>
      </c>
      <c r="BW553" s="7" t="str">
        <f t="shared" si="434"/>
        <v/>
      </c>
      <c r="BX553" s="7" t="str">
        <f t="shared" si="460"/>
        <v/>
      </c>
      <c r="BY553" s="7" t="str">
        <f t="shared" si="461"/>
        <v/>
      </c>
      <c r="BZ553" s="7" t="str">
        <f t="shared" si="462"/>
        <v/>
      </c>
      <c r="CA553" s="7" t="str">
        <f t="shared" si="463"/>
        <v/>
      </c>
      <c r="CB553" s="54"/>
      <c r="CH553" s="13"/>
      <c r="CJ553" s="13"/>
    </row>
    <row r="554" spans="2:88" ht="16.5" thickBot="1" x14ac:dyDescent="0.3">
      <c r="B554" s="114"/>
      <c r="C554" s="114"/>
      <c r="D554" s="115"/>
      <c r="E554" s="117" t="str">
        <f t="shared" si="417"/>
        <v/>
      </c>
      <c r="F554" s="118" t="str">
        <f t="shared" si="427"/>
        <v/>
      </c>
      <c r="G554" s="22"/>
      <c r="H554" s="5" t="str">
        <f t="shared" si="435"/>
        <v/>
      </c>
      <c r="I554" s="6" t="str">
        <f t="shared" si="436"/>
        <v/>
      </c>
      <c r="J554" s="6" t="str">
        <f t="shared" si="437"/>
        <v/>
      </c>
      <c r="K554" s="23"/>
      <c r="L554" s="3" t="str">
        <f t="shared" si="464"/>
        <v/>
      </c>
      <c r="M554" s="2">
        <f>IF(OR(K554="Rota",K554="Desliza"),(IF((MAX(N$36:N553))&gt;F$17,(MAX(N$36:N553)),F$17)),N553)</f>
        <v>0</v>
      </c>
      <c r="N554" s="42"/>
      <c r="O554" s="2" t="str">
        <f t="shared" si="465"/>
        <v/>
      </c>
      <c r="P554" s="3" t="str">
        <f t="shared" si="466"/>
        <v/>
      </c>
      <c r="Q554" s="24"/>
      <c r="R554" s="24"/>
      <c r="S554" s="24"/>
      <c r="T554" s="132" t="str">
        <f t="shared" si="428"/>
        <v/>
      </c>
      <c r="U554" s="25"/>
      <c r="V554" s="25"/>
      <c r="W554" s="24"/>
      <c r="X554" s="26"/>
      <c r="Y554" s="25"/>
      <c r="Z554" s="25"/>
      <c r="AA554" s="3" t="str">
        <f t="shared" si="467"/>
        <v/>
      </c>
      <c r="AB554" s="24"/>
      <c r="AC554" s="26"/>
      <c r="AD554" s="25"/>
      <c r="AE554" s="54"/>
      <c r="AF554" s="54"/>
      <c r="AG554" s="54"/>
      <c r="AH554" s="54"/>
      <c r="AI554" s="54"/>
      <c r="AJ554" s="54"/>
      <c r="AK554" s="25"/>
      <c r="AL554" s="54" t="str">
        <f t="shared" si="429"/>
        <v/>
      </c>
      <c r="AM554" s="200" t="str">
        <f t="shared" si="430"/>
        <v/>
      </c>
      <c r="AN554" s="201" t="str">
        <f t="shared" si="431"/>
        <v/>
      </c>
      <c r="AO554" s="200" t="str">
        <f t="shared" si="438"/>
        <v/>
      </c>
      <c r="AP554" s="200" t="str">
        <f t="shared" si="432"/>
        <v/>
      </c>
      <c r="AQ554" s="200" t="str">
        <f t="shared" si="433"/>
        <v/>
      </c>
      <c r="AR554" s="200" t="str">
        <f t="shared" si="439"/>
        <v/>
      </c>
      <c r="AS554" s="200" t="str">
        <f t="shared" si="440"/>
        <v/>
      </c>
      <c r="AT554" s="200" t="str">
        <f t="shared" si="441"/>
        <v/>
      </c>
      <c r="AU554" s="200" t="str">
        <f t="shared" si="442"/>
        <v/>
      </c>
      <c r="AV554" s="54"/>
      <c r="AW554" s="200" t="str">
        <f t="shared" si="443"/>
        <v/>
      </c>
      <c r="AX554" s="201" t="str">
        <f t="shared" si="444"/>
        <v/>
      </c>
      <c r="AY554" s="7" t="str">
        <f t="shared" si="445"/>
        <v/>
      </c>
      <c r="AZ554" s="7" t="str">
        <f t="shared" si="446"/>
        <v/>
      </c>
      <c r="BA554" s="7" t="str">
        <f t="shared" si="447"/>
        <v/>
      </c>
      <c r="BB554" s="7" t="str">
        <f t="shared" si="418"/>
        <v/>
      </c>
      <c r="BC554" s="7" t="str">
        <f t="shared" si="419"/>
        <v/>
      </c>
      <c r="BD554" s="7" t="str">
        <f t="shared" si="420"/>
        <v/>
      </c>
      <c r="BE554" s="7" t="str">
        <f t="shared" si="421"/>
        <v/>
      </c>
      <c r="BF554" s="7" t="str">
        <f t="shared" si="425"/>
        <v/>
      </c>
      <c r="BG554" s="7" t="str">
        <f t="shared" si="426"/>
        <v/>
      </c>
      <c r="BH554" s="7" t="str">
        <f t="shared" si="422"/>
        <v/>
      </c>
      <c r="BI554" s="7" t="str">
        <f t="shared" si="423"/>
        <v/>
      </c>
      <c r="BJ554" s="7" t="str">
        <f t="shared" si="424"/>
        <v/>
      </c>
      <c r="BK554" s="7" t="str">
        <f t="shared" si="448"/>
        <v/>
      </c>
      <c r="BL554" s="7" t="str">
        <f t="shared" si="449"/>
        <v/>
      </c>
      <c r="BM554" s="7" t="str">
        <f t="shared" si="450"/>
        <v/>
      </c>
      <c r="BN554" s="7" t="str">
        <f t="shared" si="451"/>
        <v/>
      </c>
      <c r="BO554" s="7" t="str">
        <f t="shared" si="452"/>
        <v/>
      </c>
      <c r="BP554" s="7" t="str">
        <f t="shared" si="453"/>
        <v/>
      </c>
      <c r="BQ554" s="7" t="str">
        <f t="shared" si="454"/>
        <v/>
      </c>
      <c r="BR554" s="7" t="str">
        <f t="shared" si="455"/>
        <v/>
      </c>
      <c r="BS554" s="7" t="str">
        <f t="shared" si="456"/>
        <v/>
      </c>
      <c r="BT554" s="7" t="str">
        <f t="shared" si="457"/>
        <v/>
      </c>
      <c r="BU554" s="7" t="str">
        <f t="shared" si="458"/>
        <v/>
      </c>
      <c r="BV554" s="7" t="str">
        <f t="shared" si="459"/>
        <v/>
      </c>
      <c r="BW554" s="7" t="str">
        <f t="shared" si="434"/>
        <v/>
      </c>
      <c r="BX554" s="7" t="str">
        <f t="shared" si="460"/>
        <v/>
      </c>
      <c r="BY554" s="7" t="str">
        <f t="shared" si="461"/>
        <v/>
      </c>
      <c r="BZ554" s="7" t="str">
        <f t="shared" si="462"/>
        <v/>
      </c>
      <c r="CA554" s="7" t="str">
        <f t="shared" si="463"/>
        <v/>
      </c>
      <c r="CB554" s="54"/>
      <c r="CH554" s="13"/>
      <c r="CJ554" s="13"/>
    </row>
    <row r="555" spans="2:88" ht="16.5" thickBot="1" x14ac:dyDescent="0.3">
      <c r="B555" s="114"/>
      <c r="C555" s="114"/>
      <c r="D555" s="115"/>
      <c r="E555" s="117" t="str">
        <f t="shared" si="417"/>
        <v/>
      </c>
      <c r="F555" s="118" t="str">
        <f t="shared" si="427"/>
        <v/>
      </c>
      <c r="G555" s="22"/>
      <c r="H555" s="5" t="str">
        <f t="shared" si="435"/>
        <v/>
      </c>
      <c r="I555" s="6" t="str">
        <f t="shared" si="436"/>
        <v/>
      </c>
      <c r="J555" s="6" t="str">
        <f t="shared" si="437"/>
        <v/>
      </c>
      <c r="K555" s="23"/>
      <c r="L555" s="3" t="str">
        <f t="shared" si="464"/>
        <v/>
      </c>
      <c r="M555" s="2">
        <f>IF(OR(K555="Rota",K555="Desliza"),(IF((MAX(N$36:N554))&gt;F$17,(MAX(N$36:N554)),F$17)),N554)</f>
        <v>0</v>
      </c>
      <c r="N555" s="42"/>
      <c r="O555" s="2" t="str">
        <f t="shared" si="465"/>
        <v/>
      </c>
      <c r="P555" s="3" t="str">
        <f t="shared" si="466"/>
        <v/>
      </c>
      <c r="Q555" s="24"/>
      <c r="R555" s="24"/>
      <c r="S555" s="24"/>
      <c r="T555" s="132" t="str">
        <f t="shared" si="428"/>
        <v/>
      </c>
      <c r="U555" s="25"/>
      <c r="V555" s="25"/>
      <c r="W555" s="24"/>
      <c r="X555" s="26"/>
      <c r="Y555" s="25"/>
      <c r="Z555" s="25"/>
      <c r="AA555" s="3" t="str">
        <f t="shared" si="467"/>
        <v/>
      </c>
      <c r="AB555" s="24"/>
      <c r="AC555" s="26"/>
      <c r="AD555" s="25"/>
      <c r="AE555" s="54"/>
      <c r="AF555" s="54"/>
      <c r="AG555" s="54"/>
      <c r="AH555" s="54"/>
      <c r="AI555" s="54"/>
      <c r="AJ555" s="54"/>
      <c r="AK555" s="25"/>
      <c r="AL555" s="54" t="str">
        <f t="shared" si="429"/>
        <v/>
      </c>
      <c r="AM555" s="200" t="str">
        <f t="shared" si="430"/>
        <v/>
      </c>
      <c r="AN555" s="201" t="str">
        <f t="shared" si="431"/>
        <v/>
      </c>
      <c r="AO555" s="200" t="str">
        <f t="shared" si="438"/>
        <v/>
      </c>
      <c r="AP555" s="200" t="str">
        <f t="shared" si="432"/>
        <v/>
      </c>
      <c r="AQ555" s="200" t="str">
        <f t="shared" si="433"/>
        <v/>
      </c>
      <c r="AR555" s="200" t="str">
        <f t="shared" si="439"/>
        <v/>
      </c>
      <c r="AS555" s="200" t="str">
        <f t="shared" si="440"/>
        <v/>
      </c>
      <c r="AT555" s="200" t="str">
        <f t="shared" si="441"/>
        <v/>
      </c>
      <c r="AU555" s="200" t="str">
        <f t="shared" si="442"/>
        <v/>
      </c>
      <c r="AV555" s="54"/>
      <c r="AW555" s="200" t="str">
        <f t="shared" si="443"/>
        <v/>
      </c>
      <c r="AX555" s="201" t="str">
        <f t="shared" si="444"/>
        <v/>
      </c>
      <c r="AY555" s="7" t="str">
        <f t="shared" si="445"/>
        <v/>
      </c>
      <c r="AZ555" s="7" t="str">
        <f t="shared" si="446"/>
        <v/>
      </c>
      <c r="BA555" s="7" t="str">
        <f t="shared" si="447"/>
        <v/>
      </c>
      <c r="BB555" s="7" t="str">
        <f t="shared" si="418"/>
        <v/>
      </c>
      <c r="BC555" s="7" t="str">
        <f t="shared" si="419"/>
        <v/>
      </c>
      <c r="BD555" s="7" t="str">
        <f t="shared" si="420"/>
        <v/>
      </c>
      <c r="BE555" s="7" t="str">
        <f t="shared" si="421"/>
        <v/>
      </c>
      <c r="BF555" s="7" t="str">
        <f t="shared" si="425"/>
        <v/>
      </c>
      <c r="BG555" s="7" t="str">
        <f t="shared" si="426"/>
        <v/>
      </c>
      <c r="BH555" s="7" t="str">
        <f t="shared" si="422"/>
        <v/>
      </c>
      <c r="BI555" s="7" t="str">
        <f t="shared" si="423"/>
        <v/>
      </c>
      <c r="BJ555" s="7" t="str">
        <f t="shared" si="424"/>
        <v/>
      </c>
      <c r="BK555" s="7" t="str">
        <f t="shared" si="448"/>
        <v/>
      </c>
      <c r="BL555" s="7" t="str">
        <f t="shared" si="449"/>
        <v/>
      </c>
      <c r="BM555" s="7" t="str">
        <f t="shared" si="450"/>
        <v/>
      </c>
      <c r="BN555" s="7" t="str">
        <f t="shared" si="451"/>
        <v/>
      </c>
      <c r="BO555" s="7" t="str">
        <f t="shared" si="452"/>
        <v/>
      </c>
      <c r="BP555" s="7" t="str">
        <f t="shared" si="453"/>
        <v/>
      </c>
      <c r="BQ555" s="7" t="str">
        <f t="shared" si="454"/>
        <v/>
      </c>
      <c r="BR555" s="7" t="str">
        <f t="shared" si="455"/>
        <v/>
      </c>
      <c r="BS555" s="7" t="str">
        <f t="shared" si="456"/>
        <v/>
      </c>
      <c r="BT555" s="7" t="str">
        <f t="shared" si="457"/>
        <v/>
      </c>
      <c r="BU555" s="7" t="str">
        <f t="shared" si="458"/>
        <v/>
      </c>
      <c r="BV555" s="7" t="str">
        <f t="shared" si="459"/>
        <v/>
      </c>
      <c r="BW555" s="7" t="str">
        <f t="shared" si="434"/>
        <v/>
      </c>
      <c r="BX555" s="7" t="str">
        <f t="shared" si="460"/>
        <v/>
      </c>
      <c r="BY555" s="7" t="str">
        <f t="shared" si="461"/>
        <v/>
      </c>
      <c r="BZ555" s="7" t="str">
        <f t="shared" si="462"/>
        <v/>
      </c>
      <c r="CA555" s="7" t="str">
        <f t="shared" si="463"/>
        <v/>
      </c>
      <c r="CB555" s="54"/>
      <c r="CH555" s="13"/>
      <c r="CJ555" s="13"/>
    </row>
    <row r="556" spans="2:88" ht="16.5" thickBot="1" x14ac:dyDescent="0.3">
      <c r="B556" s="114"/>
      <c r="C556" s="114"/>
      <c r="D556" s="115"/>
      <c r="E556" s="117" t="str">
        <f t="shared" ref="E556:E619" si="468">IF(K556="Comentario","",IF(K555="Comentario",IF(G554="","",IF(G554=0,E554+1,E554)),IF(G555="","",IF(G555=0,E555+1,E555))))</f>
        <v/>
      </c>
      <c r="F556" s="118" t="str">
        <f t="shared" si="427"/>
        <v/>
      </c>
      <c r="G556" s="22"/>
      <c r="H556" s="5" t="str">
        <f t="shared" si="435"/>
        <v/>
      </c>
      <c r="I556" s="6" t="str">
        <f t="shared" si="436"/>
        <v/>
      </c>
      <c r="J556" s="6" t="str">
        <f t="shared" si="437"/>
        <v/>
      </c>
      <c r="K556" s="23"/>
      <c r="L556" s="3" t="str">
        <f t="shared" si="464"/>
        <v/>
      </c>
      <c r="M556" s="2">
        <f>IF(OR(K556="Rota",K556="Desliza"),(IF((MAX(N$36:N555))&gt;F$17,(MAX(N$36:N555)),F$17)),N555)</f>
        <v>0</v>
      </c>
      <c r="N556" s="42"/>
      <c r="O556" s="2" t="str">
        <f t="shared" si="465"/>
        <v/>
      </c>
      <c r="P556" s="3" t="str">
        <f t="shared" si="466"/>
        <v/>
      </c>
      <c r="Q556" s="24"/>
      <c r="R556" s="24"/>
      <c r="S556" s="24"/>
      <c r="T556" s="132" t="str">
        <f t="shared" si="428"/>
        <v/>
      </c>
      <c r="U556" s="25"/>
      <c r="V556" s="25"/>
      <c r="W556" s="24"/>
      <c r="X556" s="26"/>
      <c r="Y556" s="25"/>
      <c r="Z556" s="25"/>
      <c r="AA556" s="3" t="str">
        <f t="shared" si="467"/>
        <v/>
      </c>
      <c r="AB556" s="24"/>
      <c r="AC556" s="26"/>
      <c r="AD556" s="25"/>
      <c r="AE556" s="54"/>
      <c r="AF556" s="54"/>
      <c r="AG556" s="54"/>
      <c r="AH556" s="54"/>
      <c r="AI556" s="54"/>
      <c r="AJ556" s="54"/>
      <c r="AK556" s="25"/>
      <c r="AL556" s="54" t="str">
        <f t="shared" si="429"/>
        <v/>
      </c>
      <c r="AM556" s="200" t="str">
        <f t="shared" si="430"/>
        <v/>
      </c>
      <c r="AN556" s="201" t="str">
        <f t="shared" si="431"/>
        <v/>
      </c>
      <c r="AO556" s="200" t="str">
        <f t="shared" si="438"/>
        <v/>
      </c>
      <c r="AP556" s="200" t="str">
        <f t="shared" si="432"/>
        <v/>
      </c>
      <c r="AQ556" s="200" t="str">
        <f t="shared" si="433"/>
        <v/>
      </c>
      <c r="AR556" s="200" t="str">
        <f t="shared" si="439"/>
        <v/>
      </c>
      <c r="AS556" s="200" t="str">
        <f t="shared" si="440"/>
        <v/>
      </c>
      <c r="AT556" s="200" t="str">
        <f t="shared" si="441"/>
        <v/>
      </c>
      <c r="AU556" s="200" t="str">
        <f t="shared" si="442"/>
        <v/>
      </c>
      <c r="AV556" s="54"/>
      <c r="AW556" s="200" t="str">
        <f t="shared" si="443"/>
        <v/>
      </c>
      <c r="AX556" s="201" t="str">
        <f t="shared" si="444"/>
        <v/>
      </c>
      <c r="AY556" s="7" t="str">
        <f t="shared" si="445"/>
        <v/>
      </c>
      <c r="AZ556" s="7" t="str">
        <f t="shared" si="446"/>
        <v/>
      </c>
      <c r="BA556" s="7" t="str">
        <f t="shared" si="447"/>
        <v/>
      </c>
      <c r="BB556" s="7" t="str">
        <f t="shared" si="418"/>
        <v/>
      </c>
      <c r="BC556" s="7" t="str">
        <f t="shared" si="419"/>
        <v/>
      </c>
      <c r="BD556" s="7" t="str">
        <f t="shared" si="420"/>
        <v/>
      </c>
      <c r="BE556" s="7" t="str">
        <f t="shared" si="421"/>
        <v/>
      </c>
      <c r="BF556" s="7" t="str">
        <f t="shared" si="425"/>
        <v/>
      </c>
      <c r="BG556" s="7" t="str">
        <f t="shared" si="426"/>
        <v/>
      </c>
      <c r="BH556" s="7" t="str">
        <f t="shared" si="422"/>
        <v/>
      </c>
      <c r="BI556" s="7" t="str">
        <f t="shared" si="423"/>
        <v/>
      </c>
      <c r="BJ556" s="7" t="str">
        <f t="shared" si="424"/>
        <v/>
      </c>
      <c r="BK556" s="7" t="str">
        <f t="shared" si="448"/>
        <v/>
      </c>
      <c r="BL556" s="7" t="str">
        <f t="shared" si="449"/>
        <v/>
      </c>
      <c r="BM556" s="7" t="str">
        <f t="shared" si="450"/>
        <v/>
      </c>
      <c r="BN556" s="7" t="str">
        <f t="shared" si="451"/>
        <v/>
      </c>
      <c r="BO556" s="7" t="str">
        <f t="shared" si="452"/>
        <v/>
      </c>
      <c r="BP556" s="7" t="str">
        <f t="shared" si="453"/>
        <v/>
      </c>
      <c r="BQ556" s="7" t="str">
        <f t="shared" si="454"/>
        <v/>
      </c>
      <c r="BR556" s="7" t="str">
        <f t="shared" si="455"/>
        <v/>
      </c>
      <c r="BS556" s="7" t="str">
        <f t="shared" si="456"/>
        <v/>
      </c>
      <c r="BT556" s="7" t="str">
        <f t="shared" si="457"/>
        <v/>
      </c>
      <c r="BU556" s="7" t="str">
        <f t="shared" si="458"/>
        <v/>
      </c>
      <c r="BV556" s="7" t="str">
        <f t="shared" si="459"/>
        <v/>
      </c>
      <c r="BW556" s="7" t="str">
        <f t="shared" si="434"/>
        <v/>
      </c>
      <c r="BX556" s="7" t="str">
        <f t="shared" si="460"/>
        <v/>
      </c>
      <c r="BY556" s="7" t="str">
        <f t="shared" si="461"/>
        <v/>
      </c>
      <c r="BZ556" s="7" t="str">
        <f t="shared" si="462"/>
        <v/>
      </c>
      <c r="CA556" s="7" t="str">
        <f t="shared" si="463"/>
        <v/>
      </c>
      <c r="CB556" s="54"/>
      <c r="CH556" s="13"/>
      <c r="CJ556" s="13"/>
    </row>
    <row r="557" spans="2:88" ht="16.5" thickBot="1" x14ac:dyDescent="0.3">
      <c r="B557" s="114"/>
      <c r="C557" s="114"/>
      <c r="D557" s="115"/>
      <c r="E557" s="117" t="str">
        <f t="shared" si="468"/>
        <v/>
      </c>
      <c r="F557" s="118" t="str">
        <f t="shared" si="427"/>
        <v/>
      </c>
      <c r="G557" s="22"/>
      <c r="H557" s="5" t="str">
        <f t="shared" si="435"/>
        <v/>
      </c>
      <c r="I557" s="6" t="str">
        <f t="shared" si="436"/>
        <v/>
      </c>
      <c r="J557" s="6" t="str">
        <f t="shared" si="437"/>
        <v/>
      </c>
      <c r="K557" s="23"/>
      <c r="L557" s="3" t="str">
        <f t="shared" ref="L557:L571" si="469">IF(K557="Circula",H557,"")</f>
        <v/>
      </c>
      <c r="M557" s="2">
        <f>IF(OR(K557="Rota",K557="Desliza"),(IF((MAX(N$36:N556))&gt;F$17,(MAX(N$36:N556)),F$17)),N556)</f>
        <v>0</v>
      </c>
      <c r="N557" s="42"/>
      <c r="O557" s="2" t="str">
        <f t="shared" si="465"/>
        <v/>
      </c>
      <c r="P557" s="3" t="str">
        <f t="shared" si="466"/>
        <v/>
      </c>
      <c r="Q557" s="24"/>
      <c r="R557" s="24"/>
      <c r="S557" s="24"/>
      <c r="T557" s="132" t="str">
        <f t="shared" si="428"/>
        <v/>
      </c>
      <c r="U557" s="25"/>
      <c r="V557" s="25"/>
      <c r="W557" s="24"/>
      <c r="X557" s="26"/>
      <c r="Y557" s="25"/>
      <c r="Z557" s="25"/>
      <c r="AA557" s="3" t="str">
        <f t="shared" si="467"/>
        <v/>
      </c>
      <c r="AB557" s="24"/>
      <c r="AC557" s="26"/>
      <c r="AD557" s="25"/>
      <c r="AE557" s="54"/>
      <c r="AF557" s="54"/>
      <c r="AG557" s="54"/>
      <c r="AH557" s="54"/>
      <c r="AI557" s="54"/>
      <c r="AJ557" s="54"/>
      <c r="AK557" s="25"/>
      <c r="AL557" s="54" t="str">
        <f t="shared" si="429"/>
        <v/>
      </c>
      <c r="AM557" s="200" t="str">
        <f t="shared" si="430"/>
        <v/>
      </c>
      <c r="AN557" s="201" t="str">
        <f t="shared" si="431"/>
        <v/>
      </c>
      <c r="AO557" s="200" t="str">
        <f t="shared" si="438"/>
        <v/>
      </c>
      <c r="AP557" s="200" t="str">
        <f t="shared" si="432"/>
        <v/>
      </c>
      <c r="AQ557" s="200" t="str">
        <f t="shared" si="433"/>
        <v/>
      </c>
      <c r="AR557" s="200" t="str">
        <f t="shared" si="439"/>
        <v/>
      </c>
      <c r="AS557" s="200" t="str">
        <f t="shared" si="440"/>
        <v/>
      </c>
      <c r="AT557" s="200" t="str">
        <f t="shared" si="441"/>
        <v/>
      </c>
      <c r="AU557" s="200" t="str">
        <f t="shared" si="442"/>
        <v/>
      </c>
      <c r="AV557" s="54"/>
      <c r="AW557" s="200" t="str">
        <f t="shared" si="443"/>
        <v/>
      </c>
      <c r="AX557" s="201" t="str">
        <f t="shared" si="444"/>
        <v/>
      </c>
      <c r="AY557" s="7" t="str">
        <f t="shared" si="445"/>
        <v/>
      </c>
      <c r="AZ557" s="7" t="str">
        <f t="shared" si="446"/>
        <v/>
      </c>
      <c r="BA557" s="7" t="str">
        <f t="shared" si="447"/>
        <v/>
      </c>
      <c r="BB557" s="7" t="str">
        <f t="shared" ref="BB557:BB620" si="470">IF(AND(O557&gt;0,AF557="Día",K557="Rota"),O557,"")</f>
        <v/>
      </c>
      <c r="BC557" s="7" t="str">
        <f t="shared" ref="BC557:BC620" si="471">IF(AND(O557&gt;0,AF557="Noche",K557="Rota"),O557,"")</f>
        <v/>
      </c>
      <c r="BD557" s="7" t="str">
        <f t="shared" ref="BD557:BD620" si="472">IF(AND(O557&gt;0,AF557="Día",K557="Desliza"),O557,"")</f>
        <v/>
      </c>
      <c r="BE557" s="7" t="str">
        <f t="shared" ref="BE557:BE620" si="473">IF(AND(O557&gt;0,AF557="Noche",K557="Desliza"),O557,"")</f>
        <v/>
      </c>
      <c r="BF557" s="7" t="str">
        <f t="shared" si="425"/>
        <v/>
      </c>
      <c r="BG557" s="7" t="str">
        <f t="shared" si="426"/>
        <v/>
      </c>
      <c r="BH557" s="7" t="str">
        <f t="shared" si="422"/>
        <v/>
      </c>
      <c r="BI557" s="7" t="str">
        <f t="shared" si="423"/>
        <v/>
      </c>
      <c r="BJ557" s="7" t="str">
        <f t="shared" si="424"/>
        <v/>
      </c>
      <c r="BK557" s="7" t="str">
        <f t="shared" si="448"/>
        <v/>
      </c>
      <c r="BL557" s="7" t="str">
        <f t="shared" si="449"/>
        <v/>
      </c>
      <c r="BM557" s="7" t="str">
        <f t="shared" si="450"/>
        <v/>
      </c>
      <c r="BN557" s="7" t="str">
        <f t="shared" si="451"/>
        <v/>
      </c>
      <c r="BO557" s="7" t="str">
        <f t="shared" si="452"/>
        <v/>
      </c>
      <c r="BP557" s="7" t="str">
        <f t="shared" si="453"/>
        <v/>
      </c>
      <c r="BQ557" s="7" t="str">
        <f t="shared" si="454"/>
        <v/>
      </c>
      <c r="BR557" s="7" t="str">
        <f t="shared" si="455"/>
        <v/>
      </c>
      <c r="BS557" s="7" t="str">
        <f t="shared" si="456"/>
        <v/>
      </c>
      <c r="BT557" s="7" t="str">
        <f t="shared" si="457"/>
        <v/>
      </c>
      <c r="BU557" s="7" t="str">
        <f t="shared" si="458"/>
        <v/>
      </c>
      <c r="BV557" s="7" t="str">
        <f t="shared" si="459"/>
        <v/>
      </c>
      <c r="BW557" s="7" t="str">
        <f t="shared" si="434"/>
        <v/>
      </c>
      <c r="BX557" s="7" t="str">
        <f t="shared" si="460"/>
        <v/>
      </c>
      <c r="BY557" s="7" t="str">
        <f t="shared" si="461"/>
        <v/>
      </c>
      <c r="BZ557" s="7" t="str">
        <f t="shared" si="462"/>
        <v/>
      </c>
      <c r="CA557" s="7" t="str">
        <f t="shared" si="463"/>
        <v/>
      </c>
      <c r="CB557" s="54"/>
      <c r="CH557" s="13"/>
      <c r="CJ557" s="13"/>
    </row>
    <row r="558" spans="2:88" ht="16.5" thickBot="1" x14ac:dyDescent="0.3">
      <c r="B558" s="114"/>
      <c r="C558" s="114"/>
      <c r="D558" s="115"/>
      <c r="E558" s="117" t="str">
        <f t="shared" si="468"/>
        <v/>
      </c>
      <c r="F558" s="118" t="str">
        <f t="shared" si="427"/>
        <v/>
      </c>
      <c r="G558" s="22"/>
      <c r="H558" s="5" t="str">
        <f t="shared" si="435"/>
        <v/>
      </c>
      <c r="I558" s="6" t="str">
        <f t="shared" si="436"/>
        <v/>
      </c>
      <c r="J558" s="6" t="str">
        <f t="shared" si="437"/>
        <v/>
      </c>
      <c r="K558" s="23"/>
      <c r="L558" s="3" t="str">
        <f t="shared" si="469"/>
        <v/>
      </c>
      <c r="M558" s="2">
        <f>IF(OR(K558="Rota",K558="Desliza"),(IF((MAX(N$36:N557))&gt;F$17,(MAX(N$36:N557)),F$17)),N557)</f>
        <v>0</v>
      </c>
      <c r="N558" s="42"/>
      <c r="O558" s="2" t="str">
        <f t="shared" si="465"/>
        <v/>
      </c>
      <c r="P558" s="3" t="str">
        <f t="shared" si="466"/>
        <v/>
      </c>
      <c r="Q558" s="24"/>
      <c r="R558" s="24"/>
      <c r="S558" s="24"/>
      <c r="T558" s="132" t="str">
        <f t="shared" si="428"/>
        <v/>
      </c>
      <c r="U558" s="25"/>
      <c r="V558" s="25"/>
      <c r="W558" s="24"/>
      <c r="X558" s="26"/>
      <c r="Y558" s="25"/>
      <c r="Z558" s="25"/>
      <c r="AA558" s="3" t="str">
        <f t="shared" si="467"/>
        <v/>
      </c>
      <c r="AB558" s="24"/>
      <c r="AC558" s="26"/>
      <c r="AD558" s="25"/>
      <c r="AE558" s="54"/>
      <c r="AF558" s="54"/>
      <c r="AG558" s="54"/>
      <c r="AH558" s="54"/>
      <c r="AI558" s="54"/>
      <c r="AJ558" s="54"/>
      <c r="AK558" s="25"/>
      <c r="AL558" s="54" t="str">
        <f t="shared" si="429"/>
        <v/>
      </c>
      <c r="AM558" s="200" t="str">
        <f t="shared" si="430"/>
        <v/>
      </c>
      <c r="AN558" s="201" t="str">
        <f t="shared" si="431"/>
        <v/>
      </c>
      <c r="AO558" s="200" t="str">
        <f t="shared" si="438"/>
        <v/>
      </c>
      <c r="AP558" s="200" t="str">
        <f t="shared" si="432"/>
        <v/>
      </c>
      <c r="AQ558" s="200" t="str">
        <f t="shared" si="433"/>
        <v/>
      </c>
      <c r="AR558" s="200" t="str">
        <f t="shared" si="439"/>
        <v/>
      </c>
      <c r="AS558" s="200" t="str">
        <f t="shared" si="440"/>
        <v/>
      </c>
      <c r="AT558" s="200" t="str">
        <f t="shared" si="441"/>
        <v/>
      </c>
      <c r="AU558" s="200" t="str">
        <f t="shared" si="442"/>
        <v/>
      </c>
      <c r="AV558" s="54"/>
      <c r="AW558" s="200" t="str">
        <f t="shared" si="443"/>
        <v/>
      </c>
      <c r="AX558" s="201" t="str">
        <f t="shared" si="444"/>
        <v/>
      </c>
      <c r="AY558" s="7" t="str">
        <f t="shared" si="445"/>
        <v/>
      </c>
      <c r="AZ558" s="7" t="str">
        <f t="shared" si="446"/>
        <v/>
      </c>
      <c r="BA558" s="7" t="str">
        <f t="shared" si="447"/>
        <v/>
      </c>
      <c r="BB558" s="7" t="str">
        <f t="shared" si="470"/>
        <v/>
      </c>
      <c r="BC558" s="7" t="str">
        <f t="shared" si="471"/>
        <v/>
      </c>
      <c r="BD558" s="7" t="str">
        <f t="shared" si="472"/>
        <v/>
      </c>
      <c r="BE558" s="7" t="str">
        <f t="shared" si="473"/>
        <v/>
      </c>
      <c r="BF558" s="7" t="str">
        <f t="shared" si="425"/>
        <v/>
      </c>
      <c r="BG558" s="7" t="str">
        <f t="shared" si="426"/>
        <v/>
      </c>
      <c r="BH558" s="7" t="str">
        <f t="shared" ref="BH558:BH621" si="474">IF(AND(AO558&gt;0,AF558="Día",K558="RIH CSG"),AO558,"")</f>
        <v/>
      </c>
      <c r="BI558" s="7" t="str">
        <f t="shared" ref="BI558:BI621" si="475">IF(AND(AO558&gt;0,AF558="Noche",K558="RIH CSG"),AO558,"")</f>
        <v/>
      </c>
      <c r="BJ558" s="7" t="str">
        <f t="shared" ref="BJ558:BJ621" si="476">IF(AND(AO558&gt;0,AF558="Día",K558="RIH OH"),AO558,"")</f>
        <v/>
      </c>
      <c r="BK558" s="7" t="str">
        <f t="shared" si="448"/>
        <v/>
      </c>
      <c r="BL558" s="7" t="str">
        <f t="shared" si="449"/>
        <v/>
      </c>
      <c r="BM558" s="7" t="str">
        <f t="shared" si="450"/>
        <v/>
      </c>
      <c r="BN558" s="7" t="str">
        <f t="shared" si="451"/>
        <v/>
      </c>
      <c r="BO558" s="7" t="str">
        <f t="shared" si="452"/>
        <v/>
      </c>
      <c r="BP558" s="7" t="str">
        <f t="shared" si="453"/>
        <v/>
      </c>
      <c r="BQ558" s="7" t="str">
        <f t="shared" si="454"/>
        <v/>
      </c>
      <c r="BR558" s="7" t="str">
        <f t="shared" si="455"/>
        <v/>
      </c>
      <c r="BS558" s="7" t="str">
        <f t="shared" si="456"/>
        <v/>
      </c>
      <c r="BT558" s="7" t="str">
        <f t="shared" si="457"/>
        <v/>
      </c>
      <c r="BU558" s="7" t="str">
        <f t="shared" si="458"/>
        <v/>
      </c>
      <c r="BV558" s="7" t="str">
        <f t="shared" si="459"/>
        <v/>
      </c>
      <c r="BW558" s="7" t="str">
        <f t="shared" si="434"/>
        <v/>
      </c>
      <c r="BX558" s="7" t="str">
        <f t="shared" si="460"/>
        <v/>
      </c>
      <c r="BY558" s="7" t="str">
        <f t="shared" si="461"/>
        <v/>
      </c>
      <c r="BZ558" s="7" t="str">
        <f t="shared" si="462"/>
        <v/>
      </c>
      <c r="CA558" s="7" t="str">
        <f t="shared" si="463"/>
        <v/>
      </c>
      <c r="CB558" s="54"/>
      <c r="CH558" s="13"/>
      <c r="CJ558" s="13"/>
    </row>
    <row r="559" spans="2:88" ht="16.5" thickBot="1" x14ac:dyDescent="0.3">
      <c r="B559" s="114"/>
      <c r="C559" s="114"/>
      <c r="D559" s="115"/>
      <c r="E559" s="117" t="str">
        <f t="shared" si="468"/>
        <v/>
      </c>
      <c r="F559" s="118" t="str">
        <f t="shared" ref="F559:F622" si="477">IF(K559="Comentario","",IF(K558="Comentario",IF(G557="","",G557),IF(G558="","",G558)))</f>
        <v/>
      </c>
      <c r="G559" s="22"/>
      <c r="H559" s="5" t="str">
        <f t="shared" si="435"/>
        <v/>
      </c>
      <c r="I559" s="6" t="str">
        <f t="shared" si="436"/>
        <v/>
      </c>
      <c r="J559" s="6" t="str">
        <f t="shared" si="437"/>
        <v/>
      </c>
      <c r="K559" s="23"/>
      <c r="L559" s="3" t="str">
        <f t="shared" si="469"/>
        <v/>
      </c>
      <c r="M559" s="2">
        <f>IF(OR(K559="Rota",K559="Desliza"),(IF((MAX(N$36:N558))&gt;F$17,(MAX(N$36:N558)),F$17)),N558)</f>
        <v>0</v>
      </c>
      <c r="N559" s="42"/>
      <c r="O559" s="2" t="str">
        <f t="shared" ref="O559:O571" si="478">IF(OR(M559="",N559=""),"",N559-M559)</f>
        <v/>
      </c>
      <c r="P559" s="3" t="str">
        <f t="shared" ref="P559:P571" si="479">IF(OR(K559="Rota",K559="Desliza"),IF(OR(M559="",N559=""),"",IF(K559="Comentario","",IF(M559=N559,"",(O559/(H559))))),"")</f>
        <v/>
      </c>
      <c r="Q559" s="24"/>
      <c r="R559" s="24"/>
      <c r="S559" s="24"/>
      <c r="T559" s="132" t="str">
        <f t="shared" si="428"/>
        <v/>
      </c>
      <c r="U559" s="25"/>
      <c r="V559" s="25"/>
      <c r="W559" s="24"/>
      <c r="X559" s="26"/>
      <c r="Y559" s="25"/>
      <c r="Z559" s="25"/>
      <c r="AA559" s="3" t="str">
        <f t="shared" si="467"/>
        <v/>
      </c>
      <c r="AB559" s="24"/>
      <c r="AC559" s="26"/>
      <c r="AD559" s="25"/>
      <c r="AE559" s="54"/>
      <c r="AF559" s="54"/>
      <c r="AG559" s="54"/>
      <c r="AH559" s="54"/>
      <c r="AI559" s="54"/>
      <c r="AJ559" s="54"/>
      <c r="AK559" s="25"/>
      <c r="AL559" s="54" t="str">
        <f t="shared" si="429"/>
        <v/>
      </c>
      <c r="AM559" s="200" t="str">
        <f t="shared" si="430"/>
        <v/>
      </c>
      <c r="AN559" s="201" t="str">
        <f t="shared" si="431"/>
        <v/>
      </c>
      <c r="AO559" s="200" t="str">
        <f t="shared" si="438"/>
        <v/>
      </c>
      <c r="AP559" s="200" t="str">
        <f t="shared" si="432"/>
        <v/>
      </c>
      <c r="AQ559" s="200" t="str">
        <f t="shared" si="433"/>
        <v/>
      </c>
      <c r="AR559" s="200" t="str">
        <f t="shared" si="439"/>
        <v/>
      </c>
      <c r="AS559" s="200" t="str">
        <f t="shared" si="440"/>
        <v/>
      </c>
      <c r="AT559" s="200" t="str">
        <f t="shared" si="441"/>
        <v/>
      </c>
      <c r="AU559" s="200" t="str">
        <f t="shared" si="442"/>
        <v/>
      </c>
      <c r="AV559" s="54"/>
      <c r="AW559" s="200" t="str">
        <f t="shared" si="443"/>
        <v/>
      </c>
      <c r="AX559" s="201" t="str">
        <f t="shared" si="444"/>
        <v/>
      </c>
      <c r="AY559" s="7" t="str">
        <f t="shared" si="445"/>
        <v/>
      </c>
      <c r="AZ559" s="7" t="str">
        <f t="shared" si="446"/>
        <v/>
      </c>
      <c r="BA559" s="7" t="str">
        <f t="shared" si="447"/>
        <v/>
      </c>
      <c r="BB559" s="7" t="str">
        <f t="shared" si="470"/>
        <v/>
      </c>
      <c r="BC559" s="7" t="str">
        <f t="shared" si="471"/>
        <v/>
      </c>
      <c r="BD559" s="7" t="str">
        <f t="shared" si="472"/>
        <v/>
      </c>
      <c r="BE559" s="7" t="str">
        <f t="shared" si="473"/>
        <v/>
      </c>
      <c r="BF559" s="7" t="str">
        <f t="shared" si="425"/>
        <v/>
      </c>
      <c r="BG559" s="7" t="str">
        <f t="shared" si="426"/>
        <v/>
      </c>
      <c r="BH559" s="7" t="str">
        <f t="shared" si="474"/>
        <v/>
      </c>
      <c r="BI559" s="7" t="str">
        <f t="shared" si="475"/>
        <v/>
      </c>
      <c r="BJ559" s="7" t="str">
        <f t="shared" si="476"/>
        <v/>
      </c>
      <c r="BK559" s="7" t="str">
        <f t="shared" si="448"/>
        <v/>
      </c>
      <c r="BL559" s="7" t="str">
        <f t="shared" si="449"/>
        <v/>
      </c>
      <c r="BM559" s="7" t="str">
        <f t="shared" si="450"/>
        <v/>
      </c>
      <c r="BN559" s="7" t="str">
        <f t="shared" si="451"/>
        <v/>
      </c>
      <c r="BO559" s="7" t="str">
        <f t="shared" si="452"/>
        <v/>
      </c>
      <c r="BP559" s="7" t="str">
        <f t="shared" si="453"/>
        <v/>
      </c>
      <c r="BQ559" s="7" t="str">
        <f t="shared" si="454"/>
        <v/>
      </c>
      <c r="BR559" s="7" t="str">
        <f t="shared" si="455"/>
        <v/>
      </c>
      <c r="BS559" s="7" t="str">
        <f t="shared" si="456"/>
        <v/>
      </c>
      <c r="BT559" s="7" t="str">
        <f t="shared" si="457"/>
        <v/>
      </c>
      <c r="BU559" s="7" t="str">
        <f t="shared" si="458"/>
        <v/>
      </c>
      <c r="BV559" s="7" t="str">
        <f t="shared" si="459"/>
        <v/>
      </c>
      <c r="BW559" s="7" t="str">
        <f t="shared" si="434"/>
        <v/>
      </c>
      <c r="BX559" s="7" t="str">
        <f t="shared" si="460"/>
        <v/>
      </c>
      <c r="BY559" s="7" t="str">
        <f t="shared" si="461"/>
        <v/>
      </c>
      <c r="BZ559" s="7" t="str">
        <f t="shared" si="462"/>
        <v/>
      </c>
      <c r="CA559" s="7" t="str">
        <f t="shared" si="463"/>
        <v/>
      </c>
      <c r="CB559" s="54"/>
      <c r="CH559" s="13"/>
      <c r="CJ559" s="13"/>
    </row>
    <row r="560" spans="2:88" ht="16.5" thickBot="1" x14ac:dyDescent="0.3">
      <c r="B560" s="114"/>
      <c r="C560" s="114"/>
      <c r="D560" s="115"/>
      <c r="E560" s="117" t="str">
        <f t="shared" si="468"/>
        <v/>
      </c>
      <c r="F560" s="118" t="str">
        <f t="shared" si="477"/>
        <v/>
      </c>
      <c r="G560" s="22"/>
      <c r="H560" s="5" t="str">
        <f t="shared" si="435"/>
        <v/>
      </c>
      <c r="I560" s="6" t="str">
        <f t="shared" si="436"/>
        <v/>
      </c>
      <c r="J560" s="6" t="str">
        <f t="shared" si="437"/>
        <v/>
      </c>
      <c r="K560" s="23"/>
      <c r="L560" s="3" t="str">
        <f t="shared" si="469"/>
        <v/>
      </c>
      <c r="M560" s="2">
        <f>IF(OR(K560="Rota",K560="Desliza"),(IF((MAX(N$36:N559))&gt;F$17,(MAX(N$36:N559)),F$17)),N559)</f>
        <v>0</v>
      </c>
      <c r="N560" s="42"/>
      <c r="O560" s="2" t="str">
        <f t="shared" si="478"/>
        <v/>
      </c>
      <c r="P560" s="3" t="str">
        <f t="shared" si="479"/>
        <v/>
      </c>
      <c r="Q560" s="24"/>
      <c r="R560" s="24"/>
      <c r="S560" s="24"/>
      <c r="T560" s="132" t="str">
        <f t="shared" si="428"/>
        <v/>
      </c>
      <c r="U560" s="25"/>
      <c r="V560" s="25"/>
      <c r="W560" s="24"/>
      <c r="X560" s="26"/>
      <c r="Y560" s="25"/>
      <c r="Z560" s="25"/>
      <c r="AA560" s="3" t="str">
        <f t="shared" si="467"/>
        <v/>
      </c>
      <c r="AB560" s="24"/>
      <c r="AC560" s="26"/>
      <c r="AD560" s="25"/>
      <c r="AE560" s="54"/>
      <c r="AF560" s="54"/>
      <c r="AG560" s="54"/>
      <c r="AH560" s="54"/>
      <c r="AI560" s="54"/>
      <c r="AJ560" s="54"/>
      <c r="AK560" s="25"/>
      <c r="AL560" s="54" t="str">
        <f t="shared" si="429"/>
        <v/>
      </c>
      <c r="AM560" s="200" t="str">
        <f t="shared" si="430"/>
        <v/>
      </c>
      <c r="AN560" s="201" t="str">
        <f t="shared" si="431"/>
        <v/>
      </c>
      <c r="AO560" s="200" t="str">
        <f t="shared" si="438"/>
        <v/>
      </c>
      <c r="AP560" s="200" t="str">
        <f t="shared" si="432"/>
        <v/>
      </c>
      <c r="AQ560" s="200" t="str">
        <f t="shared" si="433"/>
        <v/>
      </c>
      <c r="AR560" s="200" t="str">
        <f t="shared" si="439"/>
        <v/>
      </c>
      <c r="AS560" s="200" t="str">
        <f t="shared" si="440"/>
        <v/>
      </c>
      <c r="AT560" s="200" t="str">
        <f t="shared" si="441"/>
        <v/>
      </c>
      <c r="AU560" s="200" t="str">
        <f t="shared" si="442"/>
        <v/>
      </c>
      <c r="AV560" s="54"/>
      <c r="AW560" s="200" t="str">
        <f t="shared" si="443"/>
        <v/>
      </c>
      <c r="AX560" s="201" t="str">
        <f t="shared" si="444"/>
        <v/>
      </c>
      <c r="AY560" s="7" t="str">
        <f t="shared" si="445"/>
        <v/>
      </c>
      <c r="AZ560" s="7" t="str">
        <f t="shared" si="446"/>
        <v/>
      </c>
      <c r="BA560" s="7" t="str">
        <f t="shared" si="447"/>
        <v/>
      </c>
      <c r="BB560" s="7" t="str">
        <f t="shared" si="470"/>
        <v/>
      </c>
      <c r="BC560" s="7" t="str">
        <f t="shared" si="471"/>
        <v/>
      </c>
      <c r="BD560" s="7" t="str">
        <f t="shared" si="472"/>
        <v/>
      </c>
      <c r="BE560" s="7" t="str">
        <f t="shared" si="473"/>
        <v/>
      </c>
      <c r="BF560" s="7" t="str">
        <f t="shared" si="425"/>
        <v/>
      </c>
      <c r="BG560" s="7" t="str">
        <f t="shared" si="426"/>
        <v/>
      </c>
      <c r="BH560" s="7" t="str">
        <f t="shared" si="474"/>
        <v/>
      </c>
      <c r="BI560" s="7" t="str">
        <f t="shared" si="475"/>
        <v/>
      </c>
      <c r="BJ560" s="7" t="str">
        <f t="shared" si="476"/>
        <v/>
      </c>
      <c r="BK560" s="7" t="str">
        <f t="shared" si="448"/>
        <v/>
      </c>
      <c r="BL560" s="7" t="str">
        <f t="shared" si="449"/>
        <v/>
      </c>
      <c r="BM560" s="7" t="str">
        <f t="shared" si="450"/>
        <v/>
      </c>
      <c r="BN560" s="7" t="str">
        <f t="shared" si="451"/>
        <v/>
      </c>
      <c r="BO560" s="7" t="str">
        <f t="shared" si="452"/>
        <v/>
      </c>
      <c r="BP560" s="7" t="str">
        <f t="shared" si="453"/>
        <v/>
      </c>
      <c r="BQ560" s="7" t="str">
        <f t="shared" si="454"/>
        <v/>
      </c>
      <c r="BR560" s="7" t="str">
        <f t="shared" si="455"/>
        <v/>
      </c>
      <c r="BS560" s="7" t="str">
        <f t="shared" si="456"/>
        <v/>
      </c>
      <c r="BT560" s="7" t="str">
        <f t="shared" si="457"/>
        <v/>
      </c>
      <c r="BU560" s="7" t="str">
        <f t="shared" si="458"/>
        <v/>
      </c>
      <c r="BV560" s="7" t="str">
        <f t="shared" si="459"/>
        <v/>
      </c>
      <c r="BW560" s="7" t="str">
        <f t="shared" si="434"/>
        <v/>
      </c>
      <c r="BX560" s="7" t="str">
        <f t="shared" si="460"/>
        <v/>
      </c>
      <c r="BY560" s="7" t="str">
        <f t="shared" si="461"/>
        <v/>
      </c>
      <c r="BZ560" s="7" t="str">
        <f t="shared" si="462"/>
        <v/>
      </c>
      <c r="CA560" s="7" t="str">
        <f t="shared" si="463"/>
        <v/>
      </c>
      <c r="CB560" s="54"/>
      <c r="CH560" s="13"/>
      <c r="CJ560" s="13"/>
    </row>
    <row r="561" spans="2:88" ht="16.5" thickBot="1" x14ac:dyDescent="0.3">
      <c r="B561" s="114"/>
      <c r="C561" s="114"/>
      <c r="D561" s="115"/>
      <c r="E561" s="117" t="str">
        <f t="shared" si="468"/>
        <v/>
      </c>
      <c r="F561" s="118" t="str">
        <f t="shared" si="477"/>
        <v/>
      </c>
      <c r="G561" s="22"/>
      <c r="H561" s="5" t="str">
        <f t="shared" si="435"/>
        <v/>
      </c>
      <c r="I561" s="6" t="str">
        <f t="shared" si="436"/>
        <v/>
      </c>
      <c r="J561" s="6" t="str">
        <f t="shared" si="437"/>
        <v/>
      </c>
      <c r="K561" s="23"/>
      <c r="L561" s="3" t="str">
        <f t="shared" si="469"/>
        <v/>
      </c>
      <c r="M561" s="2">
        <f>IF(OR(K561="Rota",K561="Desliza"),(IF((MAX(N$36:N560))&gt;F$17,(MAX(N$36:N560)),F$17)),N560)</f>
        <v>0</v>
      </c>
      <c r="N561" s="42"/>
      <c r="O561" s="2" t="str">
        <f t="shared" si="478"/>
        <v/>
      </c>
      <c r="P561" s="3" t="str">
        <f t="shared" si="479"/>
        <v/>
      </c>
      <c r="Q561" s="24"/>
      <c r="R561" s="24"/>
      <c r="S561" s="24"/>
      <c r="T561" s="132" t="str">
        <f t="shared" si="428"/>
        <v/>
      </c>
      <c r="U561" s="25"/>
      <c r="V561" s="25"/>
      <c r="W561" s="24"/>
      <c r="X561" s="26"/>
      <c r="Y561" s="25"/>
      <c r="Z561" s="25"/>
      <c r="AA561" s="3" t="str">
        <f t="shared" si="467"/>
        <v/>
      </c>
      <c r="AB561" s="24"/>
      <c r="AC561" s="26"/>
      <c r="AD561" s="25"/>
      <c r="AE561" s="54"/>
      <c r="AF561" s="54"/>
      <c r="AG561" s="54"/>
      <c r="AH561" s="54"/>
      <c r="AI561" s="54"/>
      <c r="AJ561" s="54"/>
      <c r="AK561" s="25"/>
      <c r="AL561" s="54" t="str">
        <f t="shared" si="429"/>
        <v/>
      </c>
      <c r="AM561" s="200" t="str">
        <f t="shared" si="430"/>
        <v/>
      </c>
      <c r="AN561" s="201" t="str">
        <f t="shared" si="431"/>
        <v/>
      </c>
      <c r="AO561" s="200" t="str">
        <f t="shared" si="438"/>
        <v/>
      </c>
      <c r="AP561" s="200" t="str">
        <f t="shared" si="432"/>
        <v/>
      </c>
      <c r="AQ561" s="200" t="str">
        <f t="shared" si="433"/>
        <v/>
      </c>
      <c r="AR561" s="200" t="str">
        <f t="shared" si="439"/>
        <v/>
      </c>
      <c r="AS561" s="200" t="str">
        <f t="shared" si="440"/>
        <v/>
      </c>
      <c r="AT561" s="200" t="str">
        <f t="shared" si="441"/>
        <v/>
      </c>
      <c r="AU561" s="200" t="str">
        <f t="shared" si="442"/>
        <v/>
      </c>
      <c r="AV561" s="54"/>
      <c r="AW561" s="200" t="str">
        <f t="shared" si="443"/>
        <v/>
      </c>
      <c r="AX561" s="201" t="str">
        <f t="shared" si="444"/>
        <v/>
      </c>
      <c r="AY561" s="7" t="str">
        <f t="shared" si="445"/>
        <v/>
      </c>
      <c r="AZ561" s="7" t="str">
        <f t="shared" si="446"/>
        <v/>
      </c>
      <c r="BA561" s="7" t="str">
        <f t="shared" si="447"/>
        <v/>
      </c>
      <c r="BB561" s="7" t="str">
        <f t="shared" si="470"/>
        <v/>
      </c>
      <c r="BC561" s="7" t="str">
        <f t="shared" si="471"/>
        <v/>
      </c>
      <c r="BD561" s="7" t="str">
        <f t="shared" si="472"/>
        <v/>
      </c>
      <c r="BE561" s="7" t="str">
        <f t="shared" si="473"/>
        <v/>
      </c>
      <c r="BF561" s="7" t="str">
        <f t="shared" si="425"/>
        <v/>
      </c>
      <c r="BG561" s="7" t="str">
        <f t="shared" si="426"/>
        <v/>
      </c>
      <c r="BH561" s="7" t="str">
        <f t="shared" si="474"/>
        <v/>
      </c>
      <c r="BI561" s="7" t="str">
        <f t="shared" si="475"/>
        <v/>
      </c>
      <c r="BJ561" s="7" t="str">
        <f t="shared" si="476"/>
        <v/>
      </c>
      <c r="BK561" s="7" t="str">
        <f t="shared" si="448"/>
        <v/>
      </c>
      <c r="BL561" s="7" t="str">
        <f t="shared" si="449"/>
        <v/>
      </c>
      <c r="BM561" s="7" t="str">
        <f t="shared" si="450"/>
        <v/>
      </c>
      <c r="BN561" s="7" t="str">
        <f t="shared" si="451"/>
        <v/>
      </c>
      <c r="BO561" s="7" t="str">
        <f t="shared" si="452"/>
        <v/>
      </c>
      <c r="BP561" s="7" t="str">
        <f t="shared" si="453"/>
        <v/>
      </c>
      <c r="BQ561" s="7" t="str">
        <f t="shared" si="454"/>
        <v/>
      </c>
      <c r="BR561" s="7" t="str">
        <f t="shared" si="455"/>
        <v/>
      </c>
      <c r="BS561" s="7" t="str">
        <f t="shared" si="456"/>
        <v/>
      </c>
      <c r="BT561" s="7" t="str">
        <f t="shared" si="457"/>
        <v/>
      </c>
      <c r="BU561" s="7" t="str">
        <f t="shared" si="458"/>
        <v/>
      </c>
      <c r="BV561" s="7" t="str">
        <f t="shared" si="459"/>
        <v/>
      </c>
      <c r="BW561" s="7" t="str">
        <f t="shared" si="434"/>
        <v/>
      </c>
      <c r="BX561" s="7" t="str">
        <f t="shared" si="460"/>
        <v/>
      </c>
      <c r="BY561" s="7" t="str">
        <f t="shared" si="461"/>
        <v/>
      </c>
      <c r="BZ561" s="7" t="str">
        <f t="shared" si="462"/>
        <v/>
      </c>
      <c r="CA561" s="7" t="str">
        <f t="shared" si="463"/>
        <v/>
      </c>
      <c r="CB561" s="54"/>
      <c r="CH561" s="13"/>
      <c r="CJ561" s="13"/>
    </row>
    <row r="562" spans="2:88" ht="16.5" thickBot="1" x14ac:dyDescent="0.3">
      <c r="B562" s="114"/>
      <c r="C562" s="114"/>
      <c r="D562" s="115"/>
      <c r="E562" s="117" t="str">
        <f t="shared" si="468"/>
        <v/>
      </c>
      <c r="F562" s="118" t="str">
        <f t="shared" si="477"/>
        <v/>
      </c>
      <c r="G562" s="22"/>
      <c r="H562" s="5" t="str">
        <f t="shared" si="435"/>
        <v/>
      </c>
      <c r="I562" s="6" t="str">
        <f t="shared" si="436"/>
        <v/>
      </c>
      <c r="J562" s="6" t="str">
        <f t="shared" si="437"/>
        <v/>
      </c>
      <c r="K562" s="23"/>
      <c r="L562" s="3" t="str">
        <f t="shared" si="469"/>
        <v/>
      </c>
      <c r="M562" s="2">
        <f>IF(OR(K562="Rota",K562="Desliza"),(IF((MAX(N$36:N561))&gt;F$17,(MAX(N$36:N561)),F$17)),N561)</f>
        <v>0</v>
      </c>
      <c r="N562" s="42"/>
      <c r="O562" s="2" t="str">
        <f t="shared" si="478"/>
        <v/>
      </c>
      <c r="P562" s="3" t="str">
        <f t="shared" si="479"/>
        <v/>
      </c>
      <c r="Q562" s="24"/>
      <c r="R562" s="24"/>
      <c r="S562" s="24"/>
      <c r="T562" s="132" t="str">
        <f t="shared" si="428"/>
        <v/>
      </c>
      <c r="U562" s="25"/>
      <c r="V562" s="25"/>
      <c r="W562" s="24"/>
      <c r="X562" s="26"/>
      <c r="Y562" s="25"/>
      <c r="Z562" s="25"/>
      <c r="AA562" s="3" t="str">
        <f t="shared" si="467"/>
        <v/>
      </c>
      <c r="AB562" s="24"/>
      <c r="AC562" s="26"/>
      <c r="AD562" s="25"/>
      <c r="AE562" s="54"/>
      <c r="AF562" s="54"/>
      <c r="AG562" s="54"/>
      <c r="AH562" s="54"/>
      <c r="AI562" s="54"/>
      <c r="AJ562" s="54"/>
      <c r="AK562" s="25"/>
      <c r="AL562" s="54" t="str">
        <f t="shared" si="429"/>
        <v/>
      </c>
      <c r="AM562" s="200" t="str">
        <f t="shared" si="430"/>
        <v/>
      </c>
      <c r="AN562" s="201" t="str">
        <f t="shared" si="431"/>
        <v/>
      </c>
      <c r="AO562" s="200" t="str">
        <f t="shared" si="438"/>
        <v/>
      </c>
      <c r="AP562" s="200" t="str">
        <f t="shared" si="432"/>
        <v/>
      </c>
      <c r="AQ562" s="200" t="str">
        <f t="shared" si="433"/>
        <v/>
      </c>
      <c r="AR562" s="200" t="str">
        <f t="shared" si="439"/>
        <v/>
      </c>
      <c r="AS562" s="200" t="str">
        <f t="shared" si="440"/>
        <v/>
      </c>
      <c r="AT562" s="200" t="str">
        <f t="shared" si="441"/>
        <v/>
      </c>
      <c r="AU562" s="200" t="str">
        <f t="shared" si="442"/>
        <v/>
      </c>
      <c r="AV562" s="54"/>
      <c r="AW562" s="200" t="str">
        <f t="shared" si="443"/>
        <v/>
      </c>
      <c r="AX562" s="201" t="str">
        <f t="shared" si="444"/>
        <v/>
      </c>
      <c r="AY562" s="7" t="str">
        <f t="shared" si="445"/>
        <v/>
      </c>
      <c r="AZ562" s="7" t="str">
        <f t="shared" si="446"/>
        <v/>
      </c>
      <c r="BA562" s="7" t="str">
        <f t="shared" si="447"/>
        <v/>
      </c>
      <c r="BB562" s="7" t="str">
        <f t="shared" si="470"/>
        <v/>
      </c>
      <c r="BC562" s="7" t="str">
        <f t="shared" si="471"/>
        <v/>
      </c>
      <c r="BD562" s="7" t="str">
        <f t="shared" si="472"/>
        <v/>
      </c>
      <c r="BE562" s="7" t="str">
        <f t="shared" si="473"/>
        <v/>
      </c>
      <c r="BF562" s="7" t="str">
        <f t="shared" si="425"/>
        <v/>
      </c>
      <c r="BG562" s="7" t="str">
        <f t="shared" si="426"/>
        <v/>
      </c>
      <c r="BH562" s="7" t="str">
        <f t="shared" si="474"/>
        <v/>
      </c>
      <c r="BI562" s="7" t="str">
        <f t="shared" si="475"/>
        <v/>
      </c>
      <c r="BJ562" s="7" t="str">
        <f t="shared" si="476"/>
        <v/>
      </c>
      <c r="BK562" s="7" t="str">
        <f t="shared" si="448"/>
        <v/>
      </c>
      <c r="BL562" s="7" t="str">
        <f t="shared" si="449"/>
        <v/>
      </c>
      <c r="BM562" s="7" t="str">
        <f t="shared" si="450"/>
        <v/>
      </c>
      <c r="BN562" s="7" t="str">
        <f t="shared" si="451"/>
        <v/>
      </c>
      <c r="BO562" s="7" t="str">
        <f t="shared" si="452"/>
        <v/>
      </c>
      <c r="BP562" s="7" t="str">
        <f t="shared" si="453"/>
        <v/>
      </c>
      <c r="BQ562" s="7" t="str">
        <f t="shared" si="454"/>
        <v/>
      </c>
      <c r="BR562" s="7" t="str">
        <f t="shared" si="455"/>
        <v/>
      </c>
      <c r="BS562" s="7" t="str">
        <f t="shared" si="456"/>
        <v/>
      </c>
      <c r="BT562" s="7" t="str">
        <f t="shared" si="457"/>
        <v/>
      </c>
      <c r="BU562" s="7" t="str">
        <f t="shared" si="458"/>
        <v/>
      </c>
      <c r="BV562" s="7" t="str">
        <f t="shared" si="459"/>
        <v/>
      </c>
      <c r="BW562" s="7" t="str">
        <f t="shared" si="434"/>
        <v/>
      </c>
      <c r="BX562" s="7" t="str">
        <f t="shared" si="460"/>
        <v/>
      </c>
      <c r="BY562" s="7" t="str">
        <f t="shared" si="461"/>
        <v/>
      </c>
      <c r="BZ562" s="7" t="str">
        <f t="shared" si="462"/>
        <v/>
      </c>
      <c r="CA562" s="7" t="str">
        <f t="shared" si="463"/>
        <v/>
      </c>
      <c r="CB562" s="54"/>
      <c r="CH562" s="13"/>
      <c r="CJ562" s="13"/>
    </row>
    <row r="563" spans="2:88" ht="16.5" thickBot="1" x14ac:dyDescent="0.3">
      <c r="B563" s="114"/>
      <c r="C563" s="114"/>
      <c r="D563" s="115"/>
      <c r="E563" s="117" t="str">
        <f t="shared" si="468"/>
        <v/>
      </c>
      <c r="F563" s="118" t="str">
        <f t="shared" si="477"/>
        <v/>
      </c>
      <c r="G563" s="22"/>
      <c r="H563" s="5" t="str">
        <f t="shared" si="435"/>
        <v/>
      </c>
      <c r="I563" s="6" t="str">
        <f t="shared" si="436"/>
        <v/>
      </c>
      <c r="J563" s="6" t="str">
        <f t="shared" si="437"/>
        <v/>
      </c>
      <c r="K563" s="23"/>
      <c r="L563" s="3" t="str">
        <f t="shared" si="469"/>
        <v/>
      </c>
      <c r="M563" s="2">
        <f>IF(OR(K563="Rota",K563="Desliza"),(IF((MAX(N$36:N562))&gt;F$17,(MAX(N$36:N562)),F$17)),N562)</f>
        <v>0</v>
      </c>
      <c r="N563" s="42"/>
      <c r="O563" s="2" t="str">
        <f t="shared" si="478"/>
        <v/>
      </c>
      <c r="P563" s="3" t="str">
        <f t="shared" si="479"/>
        <v/>
      </c>
      <c r="Q563" s="24"/>
      <c r="R563" s="24"/>
      <c r="S563" s="24"/>
      <c r="T563" s="132" t="str">
        <f t="shared" si="428"/>
        <v/>
      </c>
      <c r="U563" s="25"/>
      <c r="V563" s="25"/>
      <c r="W563" s="24"/>
      <c r="X563" s="26"/>
      <c r="Y563" s="25"/>
      <c r="Z563" s="25"/>
      <c r="AA563" s="3" t="str">
        <f t="shared" ref="AA563:AA571" si="480">IF(OR(Y563="",Z563=""),"",IF(Y563=Z563,"",ABS(Y563-Z563)))</f>
        <v/>
      </c>
      <c r="AB563" s="24"/>
      <c r="AC563" s="26"/>
      <c r="AD563" s="25"/>
      <c r="AE563" s="54"/>
      <c r="AF563" s="54"/>
      <c r="AG563" s="54"/>
      <c r="AH563" s="54"/>
      <c r="AI563" s="54"/>
      <c r="AJ563" s="54"/>
      <c r="AK563" s="25"/>
      <c r="AL563" s="54" t="str">
        <f t="shared" si="429"/>
        <v/>
      </c>
      <c r="AM563" s="200" t="str">
        <f t="shared" si="430"/>
        <v/>
      </c>
      <c r="AN563" s="201" t="str">
        <f t="shared" si="431"/>
        <v/>
      </c>
      <c r="AO563" s="200" t="str">
        <f t="shared" si="438"/>
        <v/>
      </c>
      <c r="AP563" s="200" t="str">
        <f t="shared" si="432"/>
        <v/>
      </c>
      <c r="AQ563" s="200" t="str">
        <f t="shared" si="433"/>
        <v/>
      </c>
      <c r="AR563" s="200" t="str">
        <f t="shared" si="439"/>
        <v/>
      </c>
      <c r="AS563" s="200" t="str">
        <f t="shared" si="440"/>
        <v/>
      </c>
      <c r="AT563" s="200" t="str">
        <f t="shared" si="441"/>
        <v/>
      </c>
      <c r="AU563" s="200" t="str">
        <f t="shared" si="442"/>
        <v/>
      </c>
      <c r="AV563" s="54"/>
      <c r="AW563" s="200" t="str">
        <f t="shared" si="443"/>
        <v/>
      </c>
      <c r="AX563" s="201" t="str">
        <f t="shared" si="444"/>
        <v/>
      </c>
      <c r="AY563" s="7" t="str">
        <f t="shared" si="445"/>
        <v/>
      </c>
      <c r="AZ563" s="7" t="str">
        <f t="shared" si="446"/>
        <v/>
      </c>
      <c r="BA563" s="7" t="str">
        <f t="shared" si="447"/>
        <v/>
      </c>
      <c r="BB563" s="7" t="str">
        <f t="shared" si="470"/>
        <v/>
      </c>
      <c r="BC563" s="7" t="str">
        <f t="shared" si="471"/>
        <v/>
      </c>
      <c r="BD563" s="7" t="str">
        <f t="shared" si="472"/>
        <v/>
      </c>
      <c r="BE563" s="7" t="str">
        <f t="shared" si="473"/>
        <v/>
      </c>
      <c r="BF563" s="7" t="str">
        <f t="shared" si="425"/>
        <v/>
      </c>
      <c r="BG563" s="7" t="str">
        <f t="shared" si="426"/>
        <v/>
      </c>
      <c r="BH563" s="7" t="str">
        <f t="shared" si="474"/>
        <v/>
      </c>
      <c r="BI563" s="7" t="str">
        <f t="shared" si="475"/>
        <v/>
      </c>
      <c r="BJ563" s="7" t="str">
        <f t="shared" si="476"/>
        <v/>
      </c>
      <c r="BK563" s="7" t="str">
        <f t="shared" si="448"/>
        <v/>
      </c>
      <c r="BL563" s="7" t="str">
        <f t="shared" si="449"/>
        <v/>
      </c>
      <c r="BM563" s="7" t="str">
        <f t="shared" si="450"/>
        <v/>
      </c>
      <c r="BN563" s="7" t="str">
        <f t="shared" si="451"/>
        <v/>
      </c>
      <c r="BO563" s="7" t="str">
        <f t="shared" si="452"/>
        <v/>
      </c>
      <c r="BP563" s="7" t="str">
        <f t="shared" si="453"/>
        <v/>
      </c>
      <c r="BQ563" s="7" t="str">
        <f t="shared" si="454"/>
        <v/>
      </c>
      <c r="BR563" s="7" t="str">
        <f t="shared" si="455"/>
        <v/>
      </c>
      <c r="BS563" s="7" t="str">
        <f t="shared" si="456"/>
        <v/>
      </c>
      <c r="BT563" s="7" t="str">
        <f t="shared" si="457"/>
        <v/>
      </c>
      <c r="BU563" s="7" t="str">
        <f t="shared" si="458"/>
        <v/>
      </c>
      <c r="BV563" s="7" t="str">
        <f t="shared" si="459"/>
        <v/>
      </c>
      <c r="BW563" s="7" t="str">
        <f t="shared" si="434"/>
        <v/>
      </c>
      <c r="BX563" s="7" t="str">
        <f t="shared" si="460"/>
        <v/>
      </c>
      <c r="BY563" s="7" t="str">
        <f t="shared" si="461"/>
        <v/>
      </c>
      <c r="BZ563" s="7" t="str">
        <f t="shared" si="462"/>
        <v/>
      </c>
      <c r="CA563" s="7" t="str">
        <f t="shared" si="463"/>
        <v/>
      </c>
      <c r="CB563" s="54"/>
      <c r="CH563" s="13"/>
      <c r="CJ563" s="13"/>
    </row>
    <row r="564" spans="2:88" ht="16.5" thickBot="1" x14ac:dyDescent="0.3">
      <c r="B564" s="114"/>
      <c r="C564" s="114"/>
      <c r="D564" s="115"/>
      <c r="E564" s="117" t="str">
        <f t="shared" si="468"/>
        <v/>
      </c>
      <c r="F564" s="118" t="str">
        <f t="shared" si="477"/>
        <v/>
      </c>
      <c r="G564" s="22"/>
      <c r="H564" s="5" t="str">
        <f t="shared" si="435"/>
        <v/>
      </c>
      <c r="I564" s="6" t="str">
        <f t="shared" si="436"/>
        <v/>
      </c>
      <c r="J564" s="6" t="str">
        <f t="shared" si="437"/>
        <v/>
      </c>
      <c r="K564" s="23"/>
      <c r="L564" s="3" t="str">
        <f t="shared" si="469"/>
        <v/>
      </c>
      <c r="M564" s="2">
        <f>IF(OR(K564="Rota",K564="Desliza"),(IF((MAX(N$36:N563))&gt;F$17,(MAX(N$36:N563)),F$17)),N563)</f>
        <v>0</v>
      </c>
      <c r="N564" s="42"/>
      <c r="O564" s="2" t="str">
        <f t="shared" si="478"/>
        <v/>
      </c>
      <c r="P564" s="3" t="str">
        <f t="shared" si="479"/>
        <v/>
      </c>
      <c r="Q564" s="24"/>
      <c r="R564" s="24"/>
      <c r="S564" s="24"/>
      <c r="T564" s="132" t="str">
        <f t="shared" si="428"/>
        <v/>
      </c>
      <c r="U564" s="25"/>
      <c r="V564" s="25"/>
      <c r="W564" s="24"/>
      <c r="X564" s="26"/>
      <c r="Y564" s="25"/>
      <c r="Z564" s="25"/>
      <c r="AA564" s="3" t="str">
        <f t="shared" si="480"/>
        <v/>
      </c>
      <c r="AB564" s="24"/>
      <c r="AC564" s="26"/>
      <c r="AD564" s="25"/>
      <c r="AE564" s="54"/>
      <c r="AF564" s="54"/>
      <c r="AG564" s="54"/>
      <c r="AH564" s="54"/>
      <c r="AI564" s="54"/>
      <c r="AJ564" s="54"/>
      <c r="AK564" s="25"/>
      <c r="AL564" s="54" t="str">
        <f t="shared" si="429"/>
        <v/>
      </c>
      <c r="AM564" s="200" t="str">
        <f t="shared" si="430"/>
        <v/>
      </c>
      <c r="AN564" s="201" t="str">
        <f t="shared" si="431"/>
        <v/>
      </c>
      <c r="AO564" s="200" t="str">
        <f t="shared" si="438"/>
        <v/>
      </c>
      <c r="AP564" s="200" t="str">
        <f t="shared" si="432"/>
        <v/>
      </c>
      <c r="AQ564" s="200" t="str">
        <f t="shared" si="433"/>
        <v/>
      </c>
      <c r="AR564" s="200" t="str">
        <f t="shared" si="439"/>
        <v/>
      </c>
      <c r="AS564" s="200" t="str">
        <f t="shared" si="440"/>
        <v/>
      </c>
      <c r="AT564" s="200" t="str">
        <f t="shared" si="441"/>
        <v/>
      </c>
      <c r="AU564" s="200" t="str">
        <f t="shared" si="442"/>
        <v/>
      </c>
      <c r="AV564" s="54"/>
      <c r="AW564" s="200" t="str">
        <f t="shared" si="443"/>
        <v/>
      </c>
      <c r="AX564" s="201" t="str">
        <f t="shared" si="444"/>
        <v/>
      </c>
      <c r="AY564" s="7" t="str">
        <f t="shared" si="445"/>
        <v/>
      </c>
      <c r="AZ564" s="7" t="str">
        <f t="shared" si="446"/>
        <v/>
      </c>
      <c r="BA564" s="7" t="str">
        <f t="shared" si="447"/>
        <v/>
      </c>
      <c r="BB564" s="7" t="str">
        <f t="shared" si="470"/>
        <v/>
      </c>
      <c r="BC564" s="7" t="str">
        <f t="shared" si="471"/>
        <v/>
      </c>
      <c r="BD564" s="7" t="str">
        <f t="shared" si="472"/>
        <v/>
      </c>
      <c r="BE564" s="7" t="str">
        <f t="shared" si="473"/>
        <v/>
      </c>
      <c r="BF564" s="7" t="str">
        <f t="shared" si="425"/>
        <v/>
      </c>
      <c r="BG564" s="7" t="str">
        <f t="shared" si="426"/>
        <v/>
      </c>
      <c r="BH564" s="7" t="str">
        <f t="shared" si="474"/>
        <v/>
      </c>
      <c r="BI564" s="7" t="str">
        <f t="shared" si="475"/>
        <v/>
      </c>
      <c r="BJ564" s="7" t="str">
        <f t="shared" si="476"/>
        <v/>
      </c>
      <c r="BK564" s="7" t="str">
        <f t="shared" si="448"/>
        <v/>
      </c>
      <c r="BL564" s="7" t="str">
        <f t="shared" si="449"/>
        <v/>
      </c>
      <c r="BM564" s="7" t="str">
        <f t="shared" si="450"/>
        <v/>
      </c>
      <c r="BN564" s="7" t="str">
        <f t="shared" si="451"/>
        <v/>
      </c>
      <c r="BO564" s="7" t="str">
        <f t="shared" si="452"/>
        <v/>
      </c>
      <c r="BP564" s="7" t="str">
        <f t="shared" si="453"/>
        <v/>
      </c>
      <c r="BQ564" s="7" t="str">
        <f t="shared" si="454"/>
        <v/>
      </c>
      <c r="BR564" s="7" t="str">
        <f t="shared" si="455"/>
        <v/>
      </c>
      <c r="BS564" s="7" t="str">
        <f t="shared" si="456"/>
        <v/>
      </c>
      <c r="BT564" s="7" t="str">
        <f t="shared" si="457"/>
        <v/>
      </c>
      <c r="BU564" s="7" t="str">
        <f t="shared" si="458"/>
        <v/>
      </c>
      <c r="BV564" s="7" t="str">
        <f t="shared" si="459"/>
        <v/>
      </c>
      <c r="BW564" s="7" t="str">
        <f t="shared" si="434"/>
        <v/>
      </c>
      <c r="BX564" s="7" t="str">
        <f t="shared" si="460"/>
        <v/>
      </c>
      <c r="BY564" s="7" t="str">
        <f t="shared" si="461"/>
        <v/>
      </c>
      <c r="BZ564" s="7" t="str">
        <f t="shared" si="462"/>
        <v/>
      </c>
      <c r="CA564" s="7" t="str">
        <f t="shared" si="463"/>
        <v/>
      </c>
      <c r="CB564" s="54"/>
      <c r="CH564" s="13"/>
      <c r="CJ564" s="13"/>
    </row>
    <row r="565" spans="2:88" ht="16.5" thickBot="1" x14ac:dyDescent="0.3">
      <c r="B565" s="114"/>
      <c r="C565" s="114"/>
      <c r="D565" s="115"/>
      <c r="E565" s="117" t="str">
        <f t="shared" si="468"/>
        <v/>
      </c>
      <c r="F565" s="118" t="str">
        <f t="shared" si="477"/>
        <v/>
      </c>
      <c r="G565" s="22"/>
      <c r="H565" s="5" t="str">
        <f t="shared" si="435"/>
        <v/>
      </c>
      <c r="I565" s="6" t="str">
        <f t="shared" si="436"/>
        <v/>
      </c>
      <c r="J565" s="6" t="str">
        <f t="shared" si="437"/>
        <v/>
      </c>
      <c r="K565" s="23"/>
      <c r="L565" s="3" t="str">
        <f t="shared" si="469"/>
        <v/>
      </c>
      <c r="M565" s="2">
        <f>IF(OR(K565="Rota",K565="Desliza"),(IF((MAX(N$36:N564))&gt;F$17,(MAX(N$36:N564)),F$17)),N564)</f>
        <v>0</v>
      </c>
      <c r="N565" s="42"/>
      <c r="O565" s="2" t="str">
        <f t="shared" si="478"/>
        <v/>
      </c>
      <c r="P565" s="3" t="str">
        <f t="shared" si="479"/>
        <v/>
      </c>
      <c r="Q565" s="24"/>
      <c r="R565" s="24"/>
      <c r="S565" s="24"/>
      <c r="T565" s="132" t="str">
        <f t="shared" si="428"/>
        <v/>
      </c>
      <c r="U565" s="25"/>
      <c r="V565" s="25"/>
      <c r="W565" s="24"/>
      <c r="X565" s="26"/>
      <c r="Y565" s="25"/>
      <c r="Z565" s="25"/>
      <c r="AA565" s="3" t="str">
        <f t="shared" si="480"/>
        <v/>
      </c>
      <c r="AB565" s="24"/>
      <c r="AC565" s="26"/>
      <c r="AD565" s="25"/>
      <c r="AE565" s="54"/>
      <c r="AF565" s="54"/>
      <c r="AG565" s="54"/>
      <c r="AH565" s="54"/>
      <c r="AI565" s="54"/>
      <c r="AJ565" s="54"/>
      <c r="AK565" s="25"/>
      <c r="AL565" s="54" t="str">
        <f t="shared" si="429"/>
        <v/>
      </c>
      <c r="AM565" s="200" t="str">
        <f t="shared" si="430"/>
        <v/>
      </c>
      <c r="AN565" s="201" t="str">
        <f t="shared" si="431"/>
        <v/>
      </c>
      <c r="AO565" s="200" t="str">
        <f t="shared" si="438"/>
        <v/>
      </c>
      <c r="AP565" s="200" t="str">
        <f t="shared" si="432"/>
        <v/>
      </c>
      <c r="AQ565" s="200" t="str">
        <f t="shared" si="433"/>
        <v/>
      </c>
      <c r="AR565" s="200" t="str">
        <f t="shared" si="439"/>
        <v/>
      </c>
      <c r="AS565" s="200" t="str">
        <f t="shared" si="440"/>
        <v/>
      </c>
      <c r="AT565" s="200" t="str">
        <f t="shared" si="441"/>
        <v/>
      </c>
      <c r="AU565" s="200" t="str">
        <f t="shared" si="442"/>
        <v/>
      </c>
      <c r="AV565" s="54"/>
      <c r="AW565" s="200" t="str">
        <f t="shared" si="443"/>
        <v/>
      </c>
      <c r="AX565" s="201" t="str">
        <f t="shared" si="444"/>
        <v/>
      </c>
      <c r="AY565" s="7" t="str">
        <f t="shared" si="445"/>
        <v/>
      </c>
      <c r="AZ565" s="7" t="str">
        <f t="shared" si="446"/>
        <v/>
      </c>
      <c r="BA565" s="7" t="str">
        <f t="shared" si="447"/>
        <v/>
      </c>
      <c r="BB565" s="7" t="str">
        <f t="shared" si="470"/>
        <v/>
      </c>
      <c r="BC565" s="7" t="str">
        <f t="shared" si="471"/>
        <v/>
      </c>
      <c r="BD565" s="7" t="str">
        <f t="shared" si="472"/>
        <v/>
      </c>
      <c r="BE565" s="7" t="str">
        <f t="shared" si="473"/>
        <v/>
      </c>
      <c r="BF565" s="7" t="str">
        <f t="shared" si="425"/>
        <v/>
      </c>
      <c r="BG565" s="7" t="str">
        <f t="shared" si="426"/>
        <v/>
      </c>
      <c r="BH565" s="7" t="str">
        <f t="shared" si="474"/>
        <v/>
      </c>
      <c r="BI565" s="7" t="str">
        <f t="shared" si="475"/>
        <v/>
      </c>
      <c r="BJ565" s="7" t="str">
        <f t="shared" si="476"/>
        <v/>
      </c>
      <c r="BK565" s="7" t="str">
        <f t="shared" si="448"/>
        <v/>
      </c>
      <c r="BL565" s="7" t="str">
        <f t="shared" si="449"/>
        <v/>
      </c>
      <c r="BM565" s="7" t="str">
        <f t="shared" si="450"/>
        <v/>
      </c>
      <c r="BN565" s="7" t="str">
        <f t="shared" si="451"/>
        <v/>
      </c>
      <c r="BO565" s="7" t="str">
        <f t="shared" si="452"/>
        <v/>
      </c>
      <c r="BP565" s="7" t="str">
        <f t="shared" si="453"/>
        <v/>
      </c>
      <c r="BQ565" s="7" t="str">
        <f t="shared" si="454"/>
        <v/>
      </c>
      <c r="BR565" s="7" t="str">
        <f t="shared" si="455"/>
        <v/>
      </c>
      <c r="BS565" s="7" t="str">
        <f t="shared" si="456"/>
        <v/>
      </c>
      <c r="BT565" s="7" t="str">
        <f t="shared" si="457"/>
        <v/>
      </c>
      <c r="BU565" s="7" t="str">
        <f t="shared" si="458"/>
        <v/>
      </c>
      <c r="BV565" s="7" t="str">
        <f t="shared" si="459"/>
        <v/>
      </c>
      <c r="BW565" s="7" t="str">
        <f t="shared" si="434"/>
        <v/>
      </c>
      <c r="BX565" s="7" t="str">
        <f t="shared" si="460"/>
        <v/>
      </c>
      <c r="BY565" s="7" t="str">
        <f t="shared" si="461"/>
        <v/>
      </c>
      <c r="BZ565" s="7" t="str">
        <f t="shared" si="462"/>
        <v/>
      </c>
      <c r="CA565" s="7" t="str">
        <f t="shared" si="463"/>
        <v/>
      </c>
      <c r="CB565" s="54"/>
      <c r="CH565" s="13"/>
      <c r="CJ565" s="13"/>
    </row>
    <row r="566" spans="2:88" ht="16.5" thickBot="1" x14ac:dyDescent="0.3">
      <c r="B566" s="114"/>
      <c r="C566" s="114"/>
      <c r="D566" s="115"/>
      <c r="E566" s="117" t="str">
        <f t="shared" si="468"/>
        <v/>
      </c>
      <c r="F566" s="118" t="str">
        <f t="shared" si="477"/>
        <v/>
      </c>
      <c r="G566" s="22"/>
      <c r="H566" s="5" t="str">
        <f t="shared" si="435"/>
        <v/>
      </c>
      <c r="I566" s="6" t="str">
        <f t="shared" si="436"/>
        <v/>
      </c>
      <c r="J566" s="6" t="str">
        <f t="shared" si="437"/>
        <v/>
      </c>
      <c r="K566" s="23"/>
      <c r="L566" s="3" t="str">
        <f t="shared" si="469"/>
        <v/>
      </c>
      <c r="M566" s="2">
        <f>IF(OR(K566="Rota",K566="Desliza"),(IF((MAX(N$36:N565))&gt;F$17,(MAX(N$36:N565)),F$17)),N565)</f>
        <v>0</v>
      </c>
      <c r="N566" s="42"/>
      <c r="O566" s="2" t="str">
        <f t="shared" si="478"/>
        <v/>
      </c>
      <c r="P566" s="3" t="str">
        <f t="shared" si="479"/>
        <v/>
      </c>
      <c r="Q566" s="24"/>
      <c r="R566" s="24"/>
      <c r="S566" s="24"/>
      <c r="T566" s="132" t="str">
        <f t="shared" si="428"/>
        <v/>
      </c>
      <c r="U566" s="25"/>
      <c r="V566" s="25"/>
      <c r="W566" s="24"/>
      <c r="X566" s="26"/>
      <c r="Y566" s="25"/>
      <c r="Z566" s="25"/>
      <c r="AA566" s="3" t="str">
        <f t="shared" si="480"/>
        <v/>
      </c>
      <c r="AB566" s="24"/>
      <c r="AC566" s="26"/>
      <c r="AD566" s="25"/>
      <c r="AE566" s="54"/>
      <c r="AF566" s="54"/>
      <c r="AG566" s="54"/>
      <c r="AH566" s="54"/>
      <c r="AI566" s="54"/>
      <c r="AJ566" s="54"/>
      <c r="AK566" s="25"/>
      <c r="AL566" s="54" t="str">
        <f t="shared" si="429"/>
        <v/>
      </c>
      <c r="AM566" s="200" t="str">
        <f t="shared" si="430"/>
        <v/>
      </c>
      <c r="AN566" s="201" t="str">
        <f t="shared" si="431"/>
        <v/>
      </c>
      <c r="AO566" s="200" t="str">
        <f t="shared" si="438"/>
        <v/>
      </c>
      <c r="AP566" s="200" t="str">
        <f t="shared" si="432"/>
        <v/>
      </c>
      <c r="AQ566" s="200" t="str">
        <f t="shared" si="433"/>
        <v/>
      </c>
      <c r="AR566" s="200" t="str">
        <f t="shared" si="439"/>
        <v/>
      </c>
      <c r="AS566" s="200" t="str">
        <f t="shared" si="440"/>
        <v/>
      </c>
      <c r="AT566" s="200" t="str">
        <f t="shared" si="441"/>
        <v/>
      </c>
      <c r="AU566" s="200" t="str">
        <f t="shared" si="442"/>
        <v/>
      </c>
      <c r="AV566" s="54"/>
      <c r="AW566" s="200" t="str">
        <f t="shared" si="443"/>
        <v/>
      </c>
      <c r="AX566" s="201" t="str">
        <f t="shared" si="444"/>
        <v/>
      </c>
      <c r="AY566" s="7" t="str">
        <f t="shared" si="445"/>
        <v/>
      </c>
      <c r="AZ566" s="7" t="str">
        <f t="shared" si="446"/>
        <v/>
      </c>
      <c r="BA566" s="7" t="str">
        <f t="shared" si="447"/>
        <v/>
      </c>
      <c r="BB566" s="7" t="str">
        <f t="shared" si="470"/>
        <v/>
      </c>
      <c r="BC566" s="7" t="str">
        <f t="shared" si="471"/>
        <v/>
      </c>
      <c r="BD566" s="7" t="str">
        <f t="shared" si="472"/>
        <v/>
      </c>
      <c r="BE566" s="7" t="str">
        <f t="shared" si="473"/>
        <v/>
      </c>
      <c r="BF566" s="7" t="str">
        <f t="shared" si="425"/>
        <v/>
      </c>
      <c r="BG566" s="7" t="str">
        <f t="shared" si="426"/>
        <v/>
      </c>
      <c r="BH566" s="7" t="str">
        <f t="shared" si="474"/>
        <v/>
      </c>
      <c r="BI566" s="7" t="str">
        <f t="shared" si="475"/>
        <v/>
      </c>
      <c r="BJ566" s="7" t="str">
        <f t="shared" si="476"/>
        <v/>
      </c>
      <c r="BK566" s="7" t="str">
        <f t="shared" si="448"/>
        <v/>
      </c>
      <c r="BL566" s="7" t="str">
        <f t="shared" si="449"/>
        <v/>
      </c>
      <c r="BM566" s="7" t="str">
        <f t="shared" si="450"/>
        <v/>
      </c>
      <c r="BN566" s="7" t="str">
        <f t="shared" si="451"/>
        <v/>
      </c>
      <c r="BO566" s="7" t="str">
        <f t="shared" si="452"/>
        <v/>
      </c>
      <c r="BP566" s="7" t="str">
        <f t="shared" si="453"/>
        <v/>
      </c>
      <c r="BQ566" s="7" t="str">
        <f t="shared" si="454"/>
        <v/>
      </c>
      <c r="BR566" s="7" t="str">
        <f t="shared" si="455"/>
        <v/>
      </c>
      <c r="BS566" s="7" t="str">
        <f t="shared" si="456"/>
        <v/>
      </c>
      <c r="BT566" s="7" t="str">
        <f t="shared" si="457"/>
        <v/>
      </c>
      <c r="BU566" s="7" t="str">
        <f t="shared" si="458"/>
        <v/>
      </c>
      <c r="BV566" s="7" t="str">
        <f t="shared" si="459"/>
        <v/>
      </c>
      <c r="BW566" s="7" t="str">
        <f t="shared" si="434"/>
        <v/>
      </c>
      <c r="BX566" s="7" t="str">
        <f t="shared" si="460"/>
        <v/>
      </c>
      <c r="BY566" s="7" t="str">
        <f t="shared" si="461"/>
        <v/>
      </c>
      <c r="BZ566" s="7" t="str">
        <f t="shared" si="462"/>
        <v/>
      </c>
      <c r="CA566" s="7" t="str">
        <f t="shared" si="463"/>
        <v/>
      </c>
      <c r="CB566" s="54"/>
      <c r="CH566" s="13"/>
      <c r="CJ566" s="13"/>
    </row>
    <row r="567" spans="2:88" ht="16.5" thickBot="1" x14ac:dyDescent="0.3">
      <c r="B567" s="114"/>
      <c r="C567" s="114"/>
      <c r="D567" s="115"/>
      <c r="E567" s="117" t="str">
        <f t="shared" si="468"/>
        <v/>
      </c>
      <c r="F567" s="118" t="str">
        <f t="shared" si="477"/>
        <v/>
      </c>
      <c r="G567" s="22"/>
      <c r="H567" s="5" t="str">
        <f t="shared" si="435"/>
        <v/>
      </c>
      <c r="I567" s="6" t="str">
        <f t="shared" si="436"/>
        <v/>
      </c>
      <c r="J567" s="6" t="str">
        <f t="shared" si="437"/>
        <v/>
      </c>
      <c r="K567" s="23"/>
      <c r="L567" s="3" t="str">
        <f t="shared" si="469"/>
        <v/>
      </c>
      <c r="M567" s="2">
        <f>IF(OR(K567="Rota",K567="Desliza"),(IF((MAX(N$36:N566))&gt;F$17,(MAX(N$36:N566)),F$17)),N566)</f>
        <v>0</v>
      </c>
      <c r="N567" s="42"/>
      <c r="O567" s="2" t="str">
        <f t="shared" si="478"/>
        <v/>
      </c>
      <c r="P567" s="3" t="str">
        <f t="shared" si="479"/>
        <v/>
      </c>
      <c r="Q567" s="24"/>
      <c r="R567" s="24"/>
      <c r="S567" s="24"/>
      <c r="T567" s="132" t="str">
        <f t="shared" si="428"/>
        <v/>
      </c>
      <c r="U567" s="25"/>
      <c r="V567" s="25"/>
      <c r="W567" s="24"/>
      <c r="X567" s="26"/>
      <c r="Y567" s="25"/>
      <c r="Z567" s="25"/>
      <c r="AA567" s="3" t="str">
        <f t="shared" si="480"/>
        <v/>
      </c>
      <c r="AB567" s="24"/>
      <c r="AC567" s="26"/>
      <c r="AD567" s="25"/>
      <c r="AE567" s="54"/>
      <c r="AF567" s="54"/>
      <c r="AG567" s="54"/>
      <c r="AH567" s="54"/>
      <c r="AI567" s="54"/>
      <c r="AJ567" s="54"/>
      <c r="AK567" s="25"/>
      <c r="AL567" s="54" t="str">
        <f t="shared" si="429"/>
        <v/>
      </c>
      <c r="AM567" s="200" t="str">
        <f t="shared" si="430"/>
        <v/>
      </c>
      <c r="AN567" s="201" t="str">
        <f t="shared" si="431"/>
        <v/>
      </c>
      <c r="AO567" s="200" t="str">
        <f t="shared" si="438"/>
        <v/>
      </c>
      <c r="AP567" s="200" t="str">
        <f t="shared" si="432"/>
        <v/>
      </c>
      <c r="AQ567" s="200" t="str">
        <f t="shared" si="433"/>
        <v/>
      </c>
      <c r="AR567" s="200" t="str">
        <f t="shared" si="439"/>
        <v/>
      </c>
      <c r="AS567" s="200" t="str">
        <f t="shared" si="440"/>
        <v/>
      </c>
      <c r="AT567" s="200" t="str">
        <f t="shared" si="441"/>
        <v/>
      </c>
      <c r="AU567" s="200" t="str">
        <f t="shared" si="442"/>
        <v/>
      </c>
      <c r="AV567" s="54"/>
      <c r="AW567" s="200" t="str">
        <f t="shared" si="443"/>
        <v/>
      </c>
      <c r="AX567" s="201" t="str">
        <f t="shared" si="444"/>
        <v/>
      </c>
      <c r="AY567" s="7" t="str">
        <f t="shared" si="445"/>
        <v/>
      </c>
      <c r="AZ567" s="7" t="str">
        <f t="shared" si="446"/>
        <v/>
      </c>
      <c r="BA567" s="7" t="str">
        <f t="shared" si="447"/>
        <v/>
      </c>
      <c r="BB567" s="7" t="str">
        <f t="shared" si="470"/>
        <v/>
      </c>
      <c r="BC567" s="7" t="str">
        <f t="shared" si="471"/>
        <v/>
      </c>
      <c r="BD567" s="7" t="str">
        <f t="shared" si="472"/>
        <v/>
      </c>
      <c r="BE567" s="7" t="str">
        <f t="shared" si="473"/>
        <v/>
      </c>
      <c r="BF567" s="7" t="str">
        <f t="shared" si="425"/>
        <v/>
      </c>
      <c r="BG567" s="7" t="str">
        <f t="shared" si="426"/>
        <v/>
      </c>
      <c r="BH567" s="7" t="str">
        <f t="shared" si="474"/>
        <v/>
      </c>
      <c r="BI567" s="7" t="str">
        <f t="shared" si="475"/>
        <v/>
      </c>
      <c r="BJ567" s="7" t="str">
        <f t="shared" si="476"/>
        <v/>
      </c>
      <c r="BK567" s="7" t="str">
        <f t="shared" si="448"/>
        <v/>
      </c>
      <c r="BL567" s="7" t="str">
        <f t="shared" si="449"/>
        <v/>
      </c>
      <c r="BM567" s="7" t="str">
        <f t="shared" si="450"/>
        <v/>
      </c>
      <c r="BN567" s="7" t="str">
        <f t="shared" si="451"/>
        <v/>
      </c>
      <c r="BO567" s="7" t="str">
        <f t="shared" si="452"/>
        <v/>
      </c>
      <c r="BP567" s="7" t="str">
        <f t="shared" si="453"/>
        <v/>
      </c>
      <c r="BQ567" s="7" t="str">
        <f t="shared" si="454"/>
        <v/>
      </c>
      <c r="BR567" s="7" t="str">
        <f t="shared" si="455"/>
        <v/>
      </c>
      <c r="BS567" s="7" t="str">
        <f t="shared" si="456"/>
        <v/>
      </c>
      <c r="BT567" s="7" t="str">
        <f t="shared" si="457"/>
        <v/>
      </c>
      <c r="BU567" s="7" t="str">
        <f t="shared" si="458"/>
        <v/>
      </c>
      <c r="BV567" s="7" t="str">
        <f t="shared" si="459"/>
        <v/>
      </c>
      <c r="BW567" s="7" t="str">
        <f t="shared" si="434"/>
        <v/>
      </c>
      <c r="BX567" s="7" t="str">
        <f t="shared" si="460"/>
        <v/>
      </c>
      <c r="BY567" s="7" t="str">
        <f t="shared" si="461"/>
        <v/>
      </c>
      <c r="BZ567" s="7" t="str">
        <f t="shared" si="462"/>
        <v/>
      </c>
      <c r="CA567" s="7" t="str">
        <f t="shared" si="463"/>
        <v/>
      </c>
      <c r="CB567" s="54"/>
      <c r="CH567" s="13"/>
      <c r="CJ567" s="13"/>
    </row>
    <row r="568" spans="2:88" ht="16.5" thickBot="1" x14ac:dyDescent="0.3">
      <c r="B568" s="114"/>
      <c r="C568" s="114"/>
      <c r="D568" s="115"/>
      <c r="E568" s="117" t="str">
        <f t="shared" si="468"/>
        <v/>
      </c>
      <c r="F568" s="118" t="str">
        <f t="shared" si="477"/>
        <v/>
      </c>
      <c r="G568" s="22"/>
      <c r="H568" s="5" t="str">
        <f t="shared" si="435"/>
        <v/>
      </c>
      <c r="I568" s="6" t="str">
        <f t="shared" si="436"/>
        <v/>
      </c>
      <c r="J568" s="6" t="str">
        <f t="shared" si="437"/>
        <v/>
      </c>
      <c r="K568" s="23"/>
      <c r="L568" s="3" t="str">
        <f t="shared" si="469"/>
        <v/>
      </c>
      <c r="M568" s="2">
        <f>IF(OR(K568="Rota",K568="Desliza"),(IF((MAX(N$36:N567))&gt;F$17,(MAX(N$36:N567)),F$17)),N567)</f>
        <v>0</v>
      </c>
      <c r="N568" s="42"/>
      <c r="O568" s="2" t="str">
        <f t="shared" si="478"/>
        <v/>
      </c>
      <c r="P568" s="3" t="str">
        <f t="shared" si="479"/>
        <v/>
      </c>
      <c r="Q568" s="24"/>
      <c r="R568" s="24"/>
      <c r="S568" s="24"/>
      <c r="T568" s="132" t="str">
        <f t="shared" si="428"/>
        <v/>
      </c>
      <c r="U568" s="25"/>
      <c r="V568" s="25"/>
      <c r="W568" s="24"/>
      <c r="X568" s="26"/>
      <c r="Y568" s="25"/>
      <c r="Z568" s="25"/>
      <c r="AA568" s="3" t="str">
        <f t="shared" si="480"/>
        <v/>
      </c>
      <c r="AB568" s="24"/>
      <c r="AC568" s="26"/>
      <c r="AD568" s="25"/>
      <c r="AE568" s="54"/>
      <c r="AF568" s="54"/>
      <c r="AG568" s="54"/>
      <c r="AH568" s="54"/>
      <c r="AI568" s="54"/>
      <c r="AJ568" s="54"/>
      <c r="AK568" s="25"/>
      <c r="AL568" s="54" t="str">
        <f t="shared" si="429"/>
        <v/>
      </c>
      <c r="AM568" s="200" t="str">
        <f t="shared" si="430"/>
        <v/>
      </c>
      <c r="AN568" s="201" t="str">
        <f t="shared" si="431"/>
        <v/>
      </c>
      <c r="AO568" s="200" t="str">
        <f t="shared" si="438"/>
        <v/>
      </c>
      <c r="AP568" s="200" t="str">
        <f t="shared" si="432"/>
        <v/>
      </c>
      <c r="AQ568" s="200" t="str">
        <f t="shared" si="433"/>
        <v/>
      </c>
      <c r="AR568" s="200" t="str">
        <f t="shared" si="439"/>
        <v/>
      </c>
      <c r="AS568" s="200" t="str">
        <f t="shared" si="440"/>
        <v/>
      </c>
      <c r="AT568" s="200" t="str">
        <f t="shared" si="441"/>
        <v/>
      </c>
      <c r="AU568" s="200" t="str">
        <f t="shared" si="442"/>
        <v/>
      </c>
      <c r="AV568" s="54"/>
      <c r="AW568" s="200" t="str">
        <f t="shared" si="443"/>
        <v/>
      </c>
      <c r="AX568" s="201" t="str">
        <f t="shared" si="444"/>
        <v/>
      </c>
      <c r="AY568" s="7" t="str">
        <f t="shared" si="445"/>
        <v/>
      </c>
      <c r="AZ568" s="7" t="str">
        <f t="shared" si="446"/>
        <v/>
      </c>
      <c r="BA568" s="7" t="str">
        <f t="shared" si="447"/>
        <v/>
      </c>
      <c r="BB568" s="7" t="str">
        <f t="shared" si="470"/>
        <v/>
      </c>
      <c r="BC568" s="7" t="str">
        <f t="shared" si="471"/>
        <v/>
      </c>
      <c r="BD568" s="7" t="str">
        <f t="shared" si="472"/>
        <v/>
      </c>
      <c r="BE568" s="7" t="str">
        <f t="shared" si="473"/>
        <v/>
      </c>
      <c r="BF568" s="7" t="str">
        <f t="shared" si="425"/>
        <v/>
      </c>
      <c r="BG568" s="7" t="str">
        <f t="shared" si="426"/>
        <v/>
      </c>
      <c r="BH568" s="7" t="str">
        <f t="shared" si="474"/>
        <v/>
      </c>
      <c r="BI568" s="7" t="str">
        <f t="shared" si="475"/>
        <v/>
      </c>
      <c r="BJ568" s="7" t="str">
        <f t="shared" si="476"/>
        <v/>
      </c>
      <c r="BK568" s="7" t="str">
        <f t="shared" si="448"/>
        <v/>
      </c>
      <c r="BL568" s="7" t="str">
        <f t="shared" si="449"/>
        <v/>
      </c>
      <c r="BM568" s="7" t="str">
        <f t="shared" si="450"/>
        <v/>
      </c>
      <c r="BN568" s="7" t="str">
        <f t="shared" si="451"/>
        <v/>
      </c>
      <c r="BO568" s="7" t="str">
        <f t="shared" si="452"/>
        <v/>
      </c>
      <c r="BP568" s="7" t="str">
        <f t="shared" si="453"/>
        <v/>
      </c>
      <c r="BQ568" s="7" t="str">
        <f t="shared" si="454"/>
        <v/>
      </c>
      <c r="BR568" s="7" t="str">
        <f t="shared" si="455"/>
        <v/>
      </c>
      <c r="BS568" s="7" t="str">
        <f t="shared" si="456"/>
        <v/>
      </c>
      <c r="BT568" s="7" t="str">
        <f t="shared" si="457"/>
        <v/>
      </c>
      <c r="BU568" s="7" t="str">
        <f t="shared" si="458"/>
        <v/>
      </c>
      <c r="BV568" s="7" t="str">
        <f t="shared" si="459"/>
        <v/>
      </c>
      <c r="BW568" s="7" t="str">
        <f t="shared" si="434"/>
        <v/>
      </c>
      <c r="BX568" s="7" t="str">
        <f t="shared" si="460"/>
        <v/>
      </c>
      <c r="BY568" s="7" t="str">
        <f t="shared" si="461"/>
        <v/>
      </c>
      <c r="BZ568" s="7" t="str">
        <f t="shared" si="462"/>
        <v/>
      </c>
      <c r="CA568" s="7" t="str">
        <f t="shared" si="463"/>
        <v/>
      </c>
      <c r="CB568" s="54"/>
      <c r="CH568" s="13"/>
      <c r="CJ568" s="13"/>
    </row>
    <row r="569" spans="2:88" ht="16.5" thickBot="1" x14ac:dyDescent="0.3">
      <c r="B569" s="114"/>
      <c r="C569" s="114"/>
      <c r="D569" s="115"/>
      <c r="E569" s="117" t="str">
        <f t="shared" si="468"/>
        <v/>
      </c>
      <c r="F569" s="118" t="str">
        <f t="shared" si="477"/>
        <v/>
      </c>
      <c r="G569" s="22"/>
      <c r="H569" s="5" t="str">
        <f t="shared" si="435"/>
        <v/>
      </c>
      <c r="I569" s="6" t="str">
        <f t="shared" si="436"/>
        <v/>
      </c>
      <c r="J569" s="6" t="str">
        <f t="shared" si="437"/>
        <v/>
      </c>
      <c r="K569" s="23"/>
      <c r="L569" s="3" t="str">
        <f t="shared" si="469"/>
        <v/>
      </c>
      <c r="M569" s="2">
        <f>IF(OR(K569="Rota",K569="Desliza"),(IF((MAX(N$36:N568))&gt;F$17,(MAX(N$36:N568)),F$17)),N568)</f>
        <v>0</v>
      </c>
      <c r="N569" s="42"/>
      <c r="O569" s="2" t="str">
        <f t="shared" si="478"/>
        <v/>
      </c>
      <c r="P569" s="3" t="str">
        <f t="shared" si="479"/>
        <v/>
      </c>
      <c r="Q569" s="24"/>
      <c r="R569" s="24"/>
      <c r="S569" s="24"/>
      <c r="T569" s="132" t="str">
        <f t="shared" si="428"/>
        <v/>
      </c>
      <c r="U569" s="25"/>
      <c r="V569" s="25"/>
      <c r="W569" s="24"/>
      <c r="X569" s="26"/>
      <c r="Y569" s="25"/>
      <c r="Z569" s="25"/>
      <c r="AA569" s="3" t="str">
        <f t="shared" si="480"/>
        <v/>
      </c>
      <c r="AB569" s="24"/>
      <c r="AC569" s="26"/>
      <c r="AD569" s="25"/>
      <c r="AE569" s="54"/>
      <c r="AF569" s="54"/>
      <c r="AG569" s="54"/>
      <c r="AH569" s="54"/>
      <c r="AI569" s="54"/>
      <c r="AJ569" s="54"/>
      <c r="AK569" s="25"/>
      <c r="AL569" s="54" t="str">
        <f t="shared" si="429"/>
        <v/>
      </c>
      <c r="AM569" s="200" t="str">
        <f t="shared" si="430"/>
        <v/>
      </c>
      <c r="AN569" s="201" t="str">
        <f t="shared" si="431"/>
        <v/>
      </c>
      <c r="AO569" s="200" t="str">
        <f t="shared" si="438"/>
        <v/>
      </c>
      <c r="AP569" s="200" t="str">
        <f t="shared" si="432"/>
        <v/>
      </c>
      <c r="AQ569" s="200" t="str">
        <f t="shared" si="433"/>
        <v/>
      </c>
      <c r="AR569" s="200" t="str">
        <f t="shared" si="439"/>
        <v/>
      </c>
      <c r="AS569" s="200" t="str">
        <f t="shared" si="440"/>
        <v/>
      </c>
      <c r="AT569" s="200" t="str">
        <f t="shared" si="441"/>
        <v/>
      </c>
      <c r="AU569" s="200" t="str">
        <f t="shared" si="442"/>
        <v/>
      </c>
      <c r="AV569" s="54"/>
      <c r="AW569" s="200" t="str">
        <f t="shared" si="443"/>
        <v/>
      </c>
      <c r="AX569" s="201" t="str">
        <f t="shared" si="444"/>
        <v/>
      </c>
      <c r="AY569" s="7" t="str">
        <f t="shared" si="445"/>
        <v/>
      </c>
      <c r="AZ569" s="7" t="str">
        <f t="shared" si="446"/>
        <v/>
      </c>
      <c r="BA569" s="7" t="str">
        <f t="shared" si="447"/>
        <v/>
      </c>
      <c r="BB569" s="7" t="str">
        <f t="shared" si="470"/>
        <v/>
      </c>
      <c r="BC569" s="7" t="str">
        <f t="shared" si="471"/>
        <v/>
      </c>
      <c r="BD569" s="7" t="str">
        <f t="shared" si="472"/>
        <v/>
      </c>
      <c r="BE569" s="7" t="str">
        <f t="shared" si="473"/>
        <v/>
      </c>
      <c r="BF569" s="7" t="str">
        <f t="shared" si="425"/>
        <v/>
      </c>
      <c r="BG569" s="7" t="str">
        <f t="shared" si="426"/>
        <v/>
      </c>
      <c r="BH569" s="7" t="str">
        <f t="shared" si="474"/>
        <v/>
      </c>
      <c r="BI569" s="7" t="str">
        <f t="shared" si="475"/>
        <v/>
      </c>
      <c r="BJ569" s="7" t="str">
        <f t="shared" si="476"/>
        <v/>
      </c>
      <c r="BK569" s="7" t="str">
        <f t="shared" si="448"/>
        <v/>
      </c>
      <c r="BL569" s="7" t="str">
        <f t="shared" si="449"/>
        <v/>
      </c>
      <c r="BM569" s="7" t="str">
        <f t="shared" si="450"/>
        <v/>
      </c>
      <c r="BN569" s="7" t="str">
        <f t="shared" si="451"/>
        <v/>
      </c>
      <c r="BO569" s="7" t="str">
        <f t="shared" si="452"/>
        <v/>
      </c>
      <c r="BP569" s="7" t="str">
        <f t="shared" si="453"/>
        <v/>
      </c>
      <c r="BQ569" s="7" t="str">
        <f t="shared" si="454"/>
        <v/>
      </c>
      <c r="BR569" s="7" t="str">
        <f t="shared" si="455"/>
        <v/>
      </c>
      <c r="BS569" s="7" t="str">
        <f t="shared" si="456"/>
        <v/>
      </c>
      <c r="BT569" s="7" t="str">
        <f t="shared" si="457"/>
        <v/>
      </c>
      <c r="BU569" s="7" t="str">
        <f t="shared" si="458"/>
        <v/>
      </c>
      <c r="BV569" s="7" t="str">
        <f t="shared" si="459"/>
        <v/>
      </c>
      <c r="BW569" s="7" t="str">
        <f t="shared" si="434"/>
        <v/>
      </c>
      <c r="BX569" s="7" t="str">
        <f t="shared" si="460"/>
        <v/>
      </c>
      <c r="BY569" s="7" t="str">
        <f t="shared" si="461"/>
        <v/>
      </c>
      <c r="BZ569" s="7" t="str">
        <f t="shared" si="462"/>
        <v/>
      </c>
      <c r="CA569" s="7" t="str">
        <f t="shared" si="463"/>
        <v/>
      </c>
      <c r="CB569" s="54"/>
      <c r="CH569" s="13"/>
      <c r="CJ569" s="13"/>
    </row>
    <row r="570" spans="2:88" ht="16.5" thickBot="1" x14ac:dyDescent="0.3">
      <c r="B570" s="114"/>
      <c r="C570" s="114"/>
      <c r="D570" s="115"/>
      <c r="E570" s="117" t="str">
        <f t="shared" si="468"/>
        <v/>
      </c>
      <c r="F570" s="118" t="str">
        <f t="shared" si="477"/>
        <v/>
      </c>
      <c r="G570" s="22"/>
      <c r="H570" s="5" t="str">
        <f t="shared" si="435"/>
        <v/>
      </c>
      <c r="I570" s="6" t="str">
        <f t="shared" si="436"/>
        <v/>
      </c>
      <c r="J570" s="6" t="str">
        <f t="shared" si="437"/>
        <v/>
      </c>
      <c r="K570" s="23"/>
      <c r="L570" s="3" t="str">
        <f t="shared" si="469"/>
        <v/>
      </c>
      <c r="M570" s="2">
        <f>IF(OR(K570="Rota",K570="Desliza"),(IF((MAX(N$36:N569))&gt;F$17,(MAX(N$36:N569)),F$17)),N569)</f>
        <v>0</v>
      </c>
      <c r="N570" s="42"/>
      <c r="O570" s="2" t="str">
        <f t="shared" si="478"/>
        <v/>
      </c>
      <c r="P570" s="3" t="str">
        <f t="shared" si="479"/>
        <v/>
      </c>
      <c r="Q570" s="24"/>
      <c r="R570" s="24"/>
      <c r="S570" s="24"/>
      <c r="T570" s="132" t="str">
        <f t="shared" si="428"/>
        <v/>
      </c>
      <c r="U570" s="25"/>
      <c r="V570" s="25"/>
      <c r="W570" s="24"/>
      <c r="X570" s="26"/>
      <c r="Y570" s="25"/>
      <c r="Z570" s="25"/>
      <c r="AA570" s="3" t="str">
        <f t="shared" si="480"/>
        <v/>
      </c>
      <c r="AB570" s="24"/>
      <c r="AC570" s="26"/>
      <c r="AD570" s="25"/>
      <c r="AE570" s="54"/>
      <c r="AF570" s="54"/>
      <c r="AG570" s="54"/>
      <c r="AH570" s="54"/>
      <c r="AI570" s="54"/>
      <c r="AJ570" s="54"/>
      <c r="AK570" s="25"/>
      <c r="AL570" s="54" t="str">
        <f t="shared" si="429"/>
        <v/>
      </c>
      <c r="AM570" s="200" t="str">
        <f t="shared" si="430"/>
        <v/>
      </c>
      <c r="AN570" s="201" t="str">
        <f t="shared" si="431"/>
        <v/>
      </c>
      <c r="AO570" s="200" t="str">
        <f t="shared" si="438"/>
        <v/>
      </c>
      <c r="AP570" s="200" t="str">
        <f t="shared" si="432"/>
        <v/>
      </c>
      <c r="AQ570" s="200" t="str">
        <f t="shared" si="433"/>
        <v/>
      </c>
      <c r="AR570" s="200" t="str">
        <f t="shared" si="439"/>
        <v/>
      </c>
      <c r="AS570" s="200" t="str">
        <f t="shared" si="440"/>
        <v/>
      </c>
      <c r="AT570" s="200" t="str">
        <f t="shared" si="441"/>
        <v/>
      </c>
      <c r="AU570" s="200" t="str">
        <f t="shared" si="442"/>
        <v/>
      </c>
      <c r="AV570" s="54"/>
      <c r="AW570" s="200" t="str">
        <f t="shared" si="443"/>
        <v/>
      </c>
      <c r="AX570" s="201" t="str">
        <f t="shared" si="444"/>
        <v/>
      </c>
      <c r="AY570" s="7" t="str">
        <f t="shared" si="445"/>
        <v/>
      </c>
      <c r="AZ570" s="7" t="str">
        <f t="shared" si="446"/>
        <v/>
      </c>
      <c r="BA570" s="7" t="str">
        <f t="shared" si="447"/>
        <v/>
      </c>
      <c r="BB570" s="7" t="str">
        <f t="shared" si="470"/>
        <v/>
      </c>
      <c r="BC570" s="7" t="str">
        <f t="shared" si="471"/>
        <v/>
      </c>
      <c r="BD570" s="7" t="str">
        <f t="shared" si="472"/>
        <v/>
      </c>
      <c r="BE570" s="7" t="str">
        <f t="shared" si="473"/>
        <v/>
      </c>
      <c r="BF570" s="7" t="str">
        <f t="shared" si="425"/>
        <v/>
      </c>
      <c r="BG570" s="7" t="str">
        <f t="shared" si="426"/>
        <v/>
      </c>
      <c r="BH570" s="7" t="str">
        <f t="shared" si="474"/>
        <v/>
      </c>
      <c r="BI570" s="7" t="str">
        <f t="shared" si="475"/>
        <v/>
      </c>
      <c r="BJ570" s="7" t="str">
        <f t="shared" si="476"/>
        <v/>
      </c>
      <c r="BK570" s="7" t="str">
        <f t="shared" si="448"/>
        <v/>
      </c>
      <c r="BL570" s="7" t="str">
        <f t="shared" si="449"/>
        <v/>
      </c>
      <c r="BM570" s="7" t="str">
        <f t="shared" si="450"/>
        <v/>
      </c>
      <c r="BN570" s="7" t="str">
        <f t="shared" si="451"/>
        <v/>
      </c>
      <c r="BO570" s="7" t="str">
        <f t="shared" si="452"/>
        <v/>
      </c>
      <c r="BP570" s="7" t="str">
        <f t="shared" si="453"/>
        <v/>
      </c>
      <c r="BQ570" s="7" t="str">
        <f t="shared" si="454"/>
        <v/>
      </c>
      <c r="BR570" s="7" t="str">
        <f t="shared" si="455"/>
        <v/>
      </c>
      <c r="BS570" s="7" t="str">
        <f t="shared" si="456"/>
        <v/>
      </c>
      <c r="BT570" s="7" t="str">
        <f t="shared" si="457"/>
        <v/>
      </c>
      <c r="BU570" s="7" t="str">
        <f t="shared" si="458"/>
        <v/>
      </c>
      <c r="BV570" s="7" t="str">
        <f t="shared" si="459"/>
        <v/>
      </c>
      <c r="BW570" s="7" t="str">
        <f t="shared" si="434"/>
        <v/>
      </c>
      <c r="BX570" s="7" t="str">
        <f t="shared" si="460"/>
        <v/>
      </c>
      <c r="BY570" s="7" t="str">
        <f t="shared" si="461"/>
        <v/>
      </c>
      <c r="BZ570" s="7" t="str">
        <f t="shared" si="462"/>
        <v/>
      </c>
      <c r="CA570" s="7" t="str">
        <f t="shared" si="463"/>
        <v/>
      </c>
      <c r="CB570" s="54"/>
      <c r="CH570" s="13"/>
      <c r="CJ570" s="13"/>
    </row>
    <row r="571" spans="2:88" ht="16.5" thickBot="1" x14ac:dyDescent="0.3">
      <c r="B571" s="114"/>
      <c r="C571" s="114"/>
      <c r="D571" s="115"/>
      <c r="E571" s="117" t="str">
        <f t="shared" si="468"/>
        <v/>
      </c>
      <c r="F571" s="118" t="str">
        <f t="shared" si="477"/>
        <v/>
      </c>
      <c r="G571" s="22"/>
      <c r="H571" s="5" t="str">
        <f t="shared" si="435"/>
        <v/>
      </c>
      <c r="I571" s="6" t="str">
        <f t="shared" si="436"/>
        <v/>
      </c>
      <c r="J571" s="6" t="str">
        <f t="shared" si="437"/>
        <v/>
      </c>
      <c r="K571" s="23"/>
      <c r="L571" s="3" t="str">
        <f t="shared" si="469"/>
        <v/>
      </c>
      <c r="M571" s="2">
        <f>IF(OR(K571="Rota",K571="Desliza"),(IF((MAX(N$36:N570))&gt;F$17,(MAX(N$36:N570)),F$17)),N570)</f>
        <v>0</v>
      </c>
      <c r="N571" s="42"/>
      <c r="O571" s="2" t="str">
        <f t="shared" si="478"/>
        <v/>
      </c>
      <c r="P571" s="3" t="str">
        <f t="shared" si="479"/>
        <v/>
      </c>
      <c r="Q571" s="24"/>
      <c r="R571" s="24"/>
      <c r="S571" s="24"/>
      <c r="T571" s="132" t="str">
        <f t="shared" si="428"/>
        <v/>
      </c>
      <c r="U571" s="25"/>
      <c r="V571" s="25"/>
      <c r="W571" s="24"/>
      <c r="X571" s="26"/>
      <c r="Y571" s="25"/>
      <c r="Z571" s="25"/>
      <c r="AA571" s="3" t="str">
        <f t="shared" si="480"/>
        <v/>
      </c>
      <c r="AB571" s="24"/>
      <c r="AC571" s="26"/>
      <c r="AD571" s="25"/>
      <c r="AE571" s="54"/>
      <c r="AF571" s="54"/>
      <c r="AG571" s="54"/>
      <c r="AH571" s="54"/>
      <c r="AI571" s="54"/>
      <c r="AJ571" s="54"/>
      <c r="AK571" s="25"/>
      <c r="AL571" s="54" t="str">
        <f t="shared" si="429"/>
        <v/>
      </c>
      <c r="AM571" s="200" t="str">
        <f t="shared" si="430"/>
        <v/>
      </c>
      <c r="AN571" s="201" t="str">
        <f t="shared" si="431"/>
        <v/>
      </c>
      <c r="AO571" s="200" t="str">
        <f t="shared" si="438"/>
        <v/>
      </c>
      <c r="AP571" s="200" t="str">
        <f t="shared" si="432"/>
        <v/>
      </c>
      <c r="AQ571" s="200" t="str">
        <f t="shared" si="433"/>
        <v/>
      </c>
      <c r="AR571" s="200" t="str">
        <f t="shared" si="439"/>
        <v/>
      </c>
      <c r="AS571" s="200" t="str">
        <f t="shared" si="440"/>
        <v/>
      </c>
      <c r="AT571" s="200" t="str">
        <f t="shared" si="441"/>
        <v/>
      </c>
      <c r="AU571" s="200" t="str">
        <f t="shared" si="442"/>
        <v/>
      </c>
      <c r="AV571" s="54"/>
      <c r="AW571" s="200" t="str">
        <f t="shared" si="443"/>
        <v/>
      </c>
      <c r="AX571" s="201" t="str">
        <f t="shared" si="444"/>
        <v/>
      </c>
      <c r="AY571" s="7" t="str">
        <f t="shared" si="445"/>
        <v/>
      </c>
      <c r="AZ571" s="7" t="str">
        <f t="shared" si="446"/>
        <v/>
      </c>
      <c r="BA571" s="7" t="str">
        <f t="shared" si="447"/>
        <v/>
      </c>
      <c r="BB571" s="7" t="str">
        <f t="shared" si="470"/>
        <v/>
      </c>
      <c r="BC571" s="7" t="str">
        <f t="shared" si="471"/>
        <v/>
      </c>
      <c r="BD571" s="7" t="str">
        <f t="shared" si="472"/>
        <v/>
      </c>
      <c r="BE571" s="7" t="str">
        <f t="shared" si="473"/>
        <v/>
      </c>
      <c r="BF571" s="7" t="str">
        <f t="shared" si="425"/>
        <v/>
      </c>
      <c r="BG571" s="7" t="str">
        <f t="shared" si="426"/>
        <v/>
      </c>
      <c r="BH571" s="7" t="str">
        <f t="shared" si="474"/>
        <v/>
      </c>
      <c r="BI571" s="7" t="str">
        <f t="shared" si="475"/>
        <v/>
      </c>
      <c r="BJ571" s="7" t="str">
        <f t="shared" si="476"/>
        <v/>
      </c>
      <c r="BK571" s="7" t="str">
        <f t="shared" si="448"/>
        <v/>
      </c>
      <c r="BL571" s="7" t="str">
        <f t="shared" si="449"/>
        <v/>
      </c>
      <c r="BM571" s="7" t="str">
        <f t="shared" si="450"/>
        <v/>
      </c>
      <c r="BN571" s="7" t="str">
        <f t="shared" si="451"/>
        <v/>
      </c>
      <c r="BO571" s="7" t="str">
        <f t="shared" si="452"/>
        <v/>
      </c>
      <c r="BP571" s="7" t="str">
        <f t="shared" si="453"/>
        <v/>
      </c>
      <c r="BQ571" s="7" t="str">
        <f t="shared" si="454"/>
        <v/>
      </c>
      <c r="BR571" s="7" t="str">
        <f t="shared" si="455"/>
        <v/>
      </c>
      <c r="BS571" s="7" t="str">
        <f t="shared" si="456"/>
        <v/>
      </c>
      <c r="BT571" s="7" t="str">
        <f t="shared" si="457"/>
        <v/>
      </c>
      <c r="BU571" s="7" t="str">
        <f t="shared" si="458"/>
        <v/>
      </c>
      <c r="BV571" s="7" t="str">
        <f t="shared" si="459"/>
        <v/>
      </c>
      <c r="BW571" s="7" t="str">
        <f t="shared" si="434"/>
        <v/>
      </c>
      <c r="BX571" s="7" t="str">
        <f t="shared" si="460"/>
        <v/>
      </c>
      <c r="BY571" s="7" t="str">
        <f t="shared" si="461"/>
        <v/>
      </c>
      <c r="BZ571" s="7" t="str">
        <f t="shared" si="462"/>
        <v/>
      </c>
      <c r="CA571" s="7" t="str">
        <f t="shared" si="463"/>
        <v/>
      </c>
      <c r="CB571" s="54"/>
      <c r="CH571" s="13"/>
      <c r="CJ571" s="13"/>
    </row>
    <row r="572" spans="2:88" ht="16.5" thickBot="1" x14ac:dyDescent="0.3">
      <c r="B572" s="114"/>
      <c r="C572" s="114"/>
      <c r="D572" s="115"/>
      <c r="E572" s="117" t="str">
        <f t="shared" si="468"/>
        <v/>
      </c>
      <c r="F572" s="118" t="str">
        <f t="shared" si="477"/>
        <v/>
      </c>
      <c r="G572" s="22"/>
      <c r="H572" s="5" t="str">
        <f t="shared" si="435"/>
        <v/>
      </c>
      <c r="I572" s="6" t="str">
        <f t="shared" si="436"/>
        <v/>
      </c>
      <c r="J572" s="6" t="str">
        <f t="shared" si="437"/>
        <v/>
      </c>
      <c r="K572" s="23"/>
      <c r="L572" s="3" t="str">
        <f t="shared" ref="L572:L635" si="481">IF(K572="Circula",H572,"")</f>
        <v/>
      </c>
      <c r="M572" s="2">
        <f>IF(OR(K572="Rota",K572="Desliza"),(IF((MAX(N$36:N571))&gt;F$17,(MAX(N$36:N571)),F$17)),N571)</f>
        <v>0</v>
      </c>
      <c r="N572" s="42"/>
      <c r="O572" s="2" t="str">
        <f t="shared" ref="O572:O635" si="482">IF(OR(M572="",N572=""),"",N572-M572)</f>
        <v/>
      </c>
      <c r="P572" s="3" t="str">
        <f t="shared" ref="P572:P635" si="483">IF(OR(K572="Rota",K572="Desliza"),IF(OR(M572="",N572=""),"",IF(K572="Comentario","",IF(M572=N572,"",(O572/(H572))))),"")</f>
        <v/>
      </c>
      <c r="Q572" s="24"/>
      <c r="R572" s="24"/>
      <c r="S572" s="24"/>
      <c r="T572" s="132" t="str">
        <f t="shared" si="428"/>
        <v/>
      </c>
      <c r="U572" s="25"/>
      <c r="V572" s="25"/>
      <c r="W572" s="24"/>
      <c r="X572" s="26"/>
      <c r="Y572" s="25"/>
      <c r="Z572" s="25"/>
      <c r="AA572" s="3" t="str">
        <f t="shared" ref="AA572:AA635" si="484">IF(OR(Y572="",Z572=""),"",IF(Y572=Z572,"",ABS(Y572-Z572)))</f>
        <v/>
      </c>
      <c r="AB572" s="24"/>
      <c r="AC572" s="26"/>
      <c r="AD572" s="25"/>
      <c r="AE572" s="54"/>
      <c r="AF572" s="54"/>
      <c r="AG572" s="54"/>
      <c r="AH572" s="54"/>
      <c r="AI572" s="54"/>
      <c r="AJ572" s="54"/>
      <c r="AK572" s="25"/>
      <c r="AL572" s="54" t="str">
        <f t="shared" si="429"/>
        <v/>
      </c>
      <c r="AM572" s="200" t="str">
        <f t="shared" si="430"/>
        <v/>
      </c>
      <c r="AN572" s="201" t="str">
        <f t="shared" si="431"/>
        <v/>
      </c>
      <c r="AO572" s="200" t="str">
        <f t="shared" si="438"/>
        <v/>
      </c>
      <c r="AP572" s="200" t="str">
        <f t="shared" si="432"/>
        <v/>
      </c>
      <c r="AQ572" s="200" t="str">
        <f t="shared" si="433"/>
        <v/>
      </c>
      <c r="AR572" s="200" t="str">
        <f t="shared" si="439"/>
        <v/>
      </c>
      <c r="AS572" s="200" t="str">
        <f t="shared" si="440"/>
        <v/>
      </c>
      <c r="AT572" s="200" t="str">
        <f t="shared" si="441"/>
        <v/>
      </c>
      <c r="AU572" s="200" t="str">
        <f t="shared" si="442"/>
        <v/>
      </c>
      <c r="AV572" s="54"/>
      <c r="AW572" s="200" t="str">
        <f t="shared" si="443"/>
        <v/>
      </c>
      <c r="AX572" s="201" t="str">
        <f t="shared" si="444"/>
        <v/>
      </c>
      <c r="AY572" s="7" t="str">
        <f t="shared" si="445"/>
        <v/>
      </c>
      <c r="AZ572" s="7" t="str">
        <f t="shared" si="446"/>
        <v/>
      </c>
      <c r="BA572" s="7" t="str">
        <f t="shared" si="447"/>
        <v/>
      </c>
      <c r="BB572" s="7" t="str">
        <f t="shared" si="470"/>
        <v/>
      </c>
      <c r="BC572" s="7" t="str">
        <f t="shared" si="471"/>
        <v/>
      </c>
      <c r="BD572" s="7" t="str">
        <f t="shared" si="472"/>
        <v/>
      </c>
      <c r="BE572" s="7" t="str">
        <f t="shared" si="473"/>
        <v/>
      </c>
      <c r="BF572" s="7" t="str">
        <f t="shared" si="425"/>
        <v/>
      </c>
      <c r="BG572" s="7" t="str">
        <f t="shared" si="426"/>
        <v/>
      </c>
      <c r="BH572" s="7" t="str">
        <f t="shared" si="474"/>
        <v/>
      </c>
      <c r="BI572" s="7" t="str">
        <f t="shared" si="475"/>
        <v/>
      </c>
      <c r="BJ572" s="7" t="str">
        <f t="shared" si="476"/>
        <v/>
      </c>
      <c r="BK572" s="7" t="str">
        <f t="shared" si="448"/>
        <v/>
      </c>
      <c r="BL572" s="7" t="str">
        <f t="shared" si="449"/>
        <v/>
      </c>
      <c r="BM572" s="7" t="str">
        <f t="shared" si="450"/>
        <v/>
      </c>
      <c r="BN572" s="7" t="str">
        <f t="shared" si="451"/>
        <v/>
      </c>
      <c r="BO572" s="7" t="str">
        <f t="shared" si="452"/>
        <v/>
      </c>
      <c r="BP572" s="7" t="str">
        <f t="shared" si="453"/>
        <v/>
      </c>
      <c r="BQ572" s="7" t="str">
        <f t="shared" si="454"/>
        <v/>
      </c>
      <c r="BR572" s="7" t="str">
        <f t="shared" si="455"/>
        <v/>
      </c>
      <c r="BS572" s="7" t="str">
        <f t="shared" si="456"/>
        <v/>
      </c>
      <c r="BT572" s="7" t="str">
        <f t="shared" si="457"/>
        <v/>
      </c>
      <c r="BU572" s="7" t="str">
        <f t="shared" si="458"/>
        <v/>
      </c>
      <c r="BV572" s="7" t="str">
        <f t="shared" si="459"/>
        <v/>
      </c>
      <c r="BW572" s="7" t="str">
        <f t="shared" si="434"/>
        <v/>
      </c>
      <c r="BX572" s="7" t="str">
        <f t="shared" si="460"/>
        <v/>
      </c>
      <c r="BY572" s="7" t="str">
        <f t="shared" si="461"/>
        <v/>
      </c>
      <c r="BZ572" s="7" t="str">
        <f t="shared" si="462"/>
        <v/>
      </c>
      <c r="CA572" s="7" t="str">
        <f t="shared" si="463"/>
        <v/>
      </c>
      <c r="CB572" s="54"/>
      <c r="CH572" s="13"/>
      <c r="CJ572" s="13"/>
    </row>
    <row r="573" spans="2:88" ht="16.5" thickBot="1" x14ac:dyDescent="0.3">
      <c r="B573" s="114"/>
      <c r="C573" s="114"/>
      <c r="D573" s="115"/>
      <c r="E573" s="117" t="str">
        <f t="shared" si="468"/>
        <v/>
      </c>
      <c r="F573" s="118" t="str">
        <f t="shared" si="477"/>
        <v/>
      </c>
      <c r="G573" s="22"/>
      <c r="H573" s="5" t="str">
        <f t="shared" si="435"/>
        <v/>
      </c>
      <c r="I573" s="6" t="str">
        <f t="shared" si="436"/>
        <v/>
      </c>
      <c r="J573" s="6" t="str">
        <f t="shared" si="437"/>
        <v/>
      </c>
      <c r="K573" s="23"/>
      <c r="L573" s="3" t="str">
        <f t="shared" si="481"/>
        <v/>
      </c>
      <c r="M573" s="2">
        <f>IF(OR(K573="Rota",K573="Desliza"),(IF((MAX(N$36:N572))&gt;F$17,(MAX(N$36:N572)),F$17)),N572)</f>
        <v>0</v>
      </c>
      <c r="N573" s="42"/>
      <c r="O573" s="2" t="str">
        <f t="shared" si="482"/>
        <v/>
      </c>
      <c r="P573" s="3" t="str">
        <f t="shared" si="483"/>
        <v/>
      </c>
      <c r="Q573" s="24"/>
      <c r="R573" s="24"/>
      <c r="S573" s="24"/>
      <c r="T573" s="132" t="str">
        <f t="shared" si="428"/>
        <v/>
      </c>
      <c r="U573" s="25"/>
      <c r="V573" s="25"/>
      <c r="W573" s="24"/>
      <c r="X573" s="26"/>
      <c r="Y573" s="25"/>
      <c r="Z573" s="25"/>
      <c r="AA573" s="3" t="str">
        <f t="shared" si="484"/>
        <v/>
      </c>
      <c r="AB573" s="24"/>
      <c r="AC573" s="26"/>
      <c r="AD573" s="25"/>
      <c r="AE573" s="54"/>
      <c r="AF573" s="54"/>
      <c r="AG573" s="54"/>
      <c r="AH573" s="54"/>
      <c r="AI573" s="54"/>
      <c r="AJ573" s="54"/>
      <c r="AK573" s="25"/>
      <c r="AL573" s="54" t="str">
        <f t="shared" si="429"/>
        <v/>
      </c>
      <c r="AM573" s="200" t="str">
        <f t="shared" si="430"/>
        <v/>
      </c>
      <c r="AN573" s="201" t="str">
        <f t="shared" si="431"/>
        <v/>
      </c>
      <c r="AO573" s="200" t="str">
        <f t="shared" si="438"/>
        <v/>
      </c>
      <c r="AP573" s="200" t="str">
        <f t="shared" si="432"/>
        <v/>
      </c>
      <c r="AQ573" s="200" t="str">
        <f t="shared" si="433"/>
        <v/>
      </c>
      <c r="AR573" s="200" t="str">
        <f t="shared" si="439"/>
        <v/>
      </c>
      <c r="AS573" s="200" t="str">
        <f t="shared" si="440"/>
        <v/>
      </c>
      <c r="AT573" s="200" t="str">
        <f t="shared" si="441"/>
        <v/>
      </c>
      <c r="AU573" s="200" t="str">
        <f t="shared" si="442"/>
        <v/>
      </c>
      <c r="AV573" s="54"/>
      <c r="AW573" s="200" t="str">
        <f t="shared" si="443"/>
        <v/>
      </c>
      <c r="AX573" s="201" t="str">
        <f t="shared" si="444"/>
        <v/>
      </c>
      <c r="AY573" s="7" t="str">
        <f t="shared" si="445"/>
        <v/>
      </c>
      <c r="AZ573" s="7" t="str">
        <f t="shared" si="446"/>
        <v/>
      </c>
      <c r="BA573" s="7" t="str">
        <f t="shared" si="447"/>
        <v/>
      </c>
      <c r="BB573" s="7" t="str">
        <f t="shared" si="470"/>
        <v/>
      </c>
      <c r="BC573" s="7" t="str">
        <f t="shared" si="471"/>
        <v/>
      </c>
      <c r="BD573" s="7" t="str">
        <f t="shared" si="472"/>
        <v/>
      </c>
      <c r="BE573" s="7" t="str">
        <f t="shared" si="473"/>
        <v/>
      </c>
      <c r="BF573" s="7" t="str">
        <f t="shared" si="425"/>
        <v/>
      </c>
      <c r="BG573" s="7" t="str">
        <f t="shared" si="426"/>
        <v/>
      </c>
      <c r="BH573" s="7" t="str">
        <f t="shared" si="474"/>
        <v/>
      </c>
      <c r="BI573" s="7" t="str">
        <f t="shared" si="475"/>
        <v/>
      </c>
      <c r="BJ573" s="7" t="str">
        <f t="shared" si="476"/>
        <v/>
      </c>
      <c r="BK573" s="7" t="str">
        <f t="shared" si="448"/>
        <v/>
      </c>
      <c r="BL573" s="7" t="str">
        <f t="shared" si="449"/>
        <v/>
      </c>
      <c r="BM573" s="7" t="str">
        <f t="shared" si="450"/>
        <v/>
      </c>
      <c r="BN573" s="7" t="str">
        <f t="shared" si="451"/>
        <v/>
      </c>
      <c r="BO573" s="7" t="str">
        <f t="shared" si="452"/>
        <v/>
      </c>
      <c r="BP573" s="7" t="str">
        <f t="shared" si="453"/>
        <v/>
      </c>
      <c r="BQ573" s="7" t="str">
        <f t="shared" si="454"/>
        <v/>
      </c>
      <c r="BR573" s="7" t="str">
        <f t="shared" si="455"/>
        <v/>
      </c>
      <c r="BS573" s="7" t="str">
        <f t="shared" si="456"/>
        <v/>
      </c>
      <c r="BT573" s="7" t="str">
        <f t="shared" si="457"/>
        <v/>
      </c>
      <c r="BU573" s="7" t="str">
        <f t="shared" si="458"/>
        <v/>
      </c>
      <c r="BV573" s="7" t="str">
        <f t="shared" si="459"/>
        <v/>
      </c>
      <c r="BW573" s="7" t="str">
        <f t="shared" si="434"/>
        <v/>
      </c>
      <c r="BX573" s="7" t="str">
        <f t="shared" si="460"/>
        <v/>
      </c>
      <c r="BY573" s="7" t="str">
        <f t="shared" si="461"/>
        <v/>
      </c>
      <c r="BZ573" s="7" t="str">
        <f t="shared" si="462"/>
        <v/>
      </c>
      <c r="CA573" s="7" t="str">
        <f t="shared" si="463"/>
        <v/>
      </c>
      <c r="CB573" s="54"/>
      <c r="CH573" s="13"/>
      <c r="CJ573" s="13"/>
    </row>
    <row r="574" spans="2:88" ht="16.5" thickBot="1" x14ac:dyDescent="0.3">
      <c r="B574" s="114"/>
      <c r="C574" s="114"/>
      <c r="D574" s="115"/>
      <c r="E574" s="117" t="str">
        <f t="shared" si="468"/>
        <v/>
      </c>
      <c r="F574" s="118" t="str">
        <f t="shared" si="477"/>
        <v/>
      </c>
      <c r="G574" s="22"/>
      <c r="H574" s="5" t="str">
        <f t="shared" si="435"/>
        <v/>
      </c>
      <c r="I574" s="6" t="str">
        <f t="shared" si="436"/>
        <v/>
      </c>
      <c r="J574" s="6" t="str">
        <f t="shared" si="437"/>
        <v/>
      </c>
      <c r="K574" s="23"/>
      <c r="L574" s="3" t="str">
        <f t="shared" si="481"/>
        <v/>
      </c>
      <c r="M574" s="2">
        <f>IF(OR(K574="Rota",K574="Desliza"),(IF((MAX(N$36:N573))&gt;F$17,(MAX(N$36:N573)),F$17)),N573)</f>
        <v>0</v>
      </c>
      <c r="N574" s="42"/>
      <c r="O574" s="2" t="str">
        <f t="shared" si="482"/>
        <v/>
      </c>
      <c r="P574" s="3" t="str">
        <f t="shared" si="483"/>
        <v/>
      </c>
      <c r="Q574" s="24"/>
      <c r="R574" s="24"/>
      <c r="S574" s="24"/>
      <c r="T574" s="132" t="str">
        <f t="shared" si="428"/>
        <v/>
      </c>
      <c r="U574" s="25"/>
      <c r="V574" s="25"/>
      <c r="W574" s="24"/>
      <c r="X574" s="26"/>
      <c r="Y574" s="25"/>
      <c r="Z574" s="25"/>
      <c r="AA574" s="3" t="str">
        <f t="shared" si="484"/>
        <v/>
      </c>
      <c r="AB574" s="24"/>
      <c r="AC574" s="26"/>
      <c r="AD574" s="25"/>
      <c r="AE574" s="54"/>
      <c r="AF574" s="54"/>
      <c r="AG574" s="54"/>
      <c r="AH574" s="54"/>
      <c r="AI574" s="54"/>
      <c r="AJ574" s="54"/>
      <c r="AK574" s="25"/>
      <c r="AL574" s="54" t="str">
        <f t="shared" si="429"/>
        <v/>
      </c>
      <c r="AM574" s="200" t="str">
        <f t="shared" si="430"/>
        <v/>
      </c>
      <c r="AN574" s="201" t="str">
        <f t="shared" si="431"/>
        <v/>
      </c>
      <c r="AO574" s="200" t="str">
        <f t="shared" si="438"/>
        <v/>
      </c>
      <c r="AP574" s="200" t="str">
        <f t="shared" si="432"/>
        <v/>
      </c>
      <c r="AQ574" s="200" t="str">
        <f t="shared" si="433"/>
        <v/>
      </c>
      <c r="AR574" s="200" t="str">
        <f t="shared" si="439"/>
        <v/>
      </c>
      <c r="AS574" s="200" t="str">
        <f t="shared" si="440"/>
        <v/>
      </c>
      <c r="AT574" s="200" t="str">
        <f t="shared" si="441"/>
        <v/>
      </c>
      <c r="AU574" s="200" t="str">
        <f t="shared" si="442"/>
        <v/>
      </c>
      <c r="AV574" s="54"/>
      <c r="AW574" s="200" t="str">
        <f t="shared" si="443"/>
        <v/>
      </c>
      <c r="AX574" s="201" t="str">
        <f t="shared" si="444"/>
        <v/>
      </c>
      <c r="AY574" s="7" t="str">
        <f t="shared" si="445"/>
        <v/>
      </c>
      <c r="AZ574" s="7" t="str">
        <f t="shared" si="446"/>
        <v/>
      </c>
      <c r="BA574" s="7" t="str">
        <f t="shared" si="447"/>
        <v/>
      </c>
      <c r="BB574" s="7" t="str">
        <f t="shared" si="470"/>
        <v/>
      </c>
      <c r="BC574" s="7" t="str">
        <f t="shared" si="471"/>
        <v/>
      </c>
      <c r="BD574" s="7" t="str">
        <f t="shared" si="472"/>
        <v/>
      </c>
      <c r="BE574" s="7" t="str">
        <f t="shared" si="473"/>
        <v/>
      </c>
      <c r="BF574" s="7" t="str">
        <f t="shared" si="425"/>
        <v/>
      </c>
      <c r="BG574" s="7" t="str">
        <f t="shared" si="426"/>
        <v/>
      </c>
      <c r="BH574" s="7" t="str">
        <f t="shared" si="474"/>
        <v/>
      </c>
      <c r="BI574" s="7" t="str">
        <f t="shared" si="475"/>
        <v/>
      </c>
      <c r="BJ574" s="7" t="str">
        <f t="shared" si="476"/>
        <v/>
      </c>
      <c r="BK574" s="7" t="str">
        <f t="shared" si="448"/>
        <v/>
      </c>
      <c r="BL574" s="7" t="str">
        <f t="shared" si="449"/>
        <v/>
      </c>
      <c r="BM574" s="7" t="str">
        <f t="shared" si="450"/>
        <v/>
      </c>
      <c r="BN574" s="7" t="str">
        <f t="shared" si="451"/>
        <v/>
      </c>
      <c r="BO574" s="7" t="str">
        <f t="shared" si="452"/>
        <v/>
      </c>
      <c r="BP574" s="7" t="str">
        <f t="shared" si="453"/>
        <v/>
      </c>
      <c r="BQ574" s="7" t="str">
        <f t="shared" si="454"/>
        <v/>
      </c>
      <c r="BR574" s="7" t="str">
        <f t="shared" si="455"/>
        <v/>
      </c>
      <c r="BS574" s="7" t="str">
        <f t="shared" si="456"/>
        <v/>
      </c>
      <c r="BT574" s="7" t="str">
        <f t="shared" si="457"/>
        <v/>
      </c>
      <c r="BU574" s="7" t="str">
        <f t="shared" si="458"/>
        <v/>
      </c>
      <c r="BV574" s="7" t="str">
        <f t="shared" si="459"/>
        <v/>
      </c>
      <c r="BW574" s="7" t="str">
        <f t="shared" si="434"/>
        <v/>
      </c>
      <c r="BX574" s="7" t="str">
        <f t="shared" si="460"/>
        <v/>
      </c>
      <c r="BY574" s="7" t="str">
        <f t="shared" si="461"/>
        <v/>
      </c>
      <c r="BZ574" s="7" t="str">
        <f t="shared" si="462"/>
        <v/>
      </c>
      <c r="CA574" s="7" t="str">
        <f t="shared" si="463"/>
        <v/>
      </c>
      <c r="CB574" s="54"/>
      <c r="CH574" s="13"/>
      <c r="CJ574" s="13"/>
    </row>
    <row r="575" spans="2:88" ht="16.5" thickBot="1" x14ac:dyDescent="0.3">
      <c r="B575" s="114"/>
      <c r="C575" s="114"/>
      <c r="D575" s="115"/>
      <c r="E575" s="117" t="str">
        <f t="shared" si="468"/>
        <v/>
      </c>
      <c r="F575" s="118" t="str">
        <f t="shared" si="477"/>
        <v/>
      </c>
      <c r="G575" s="22"/>
      <c r="H575" s="5" t="str">
        <f t="shared" si="435"/>
        <v/>
      </c>
      <c r="I575" s="6" t="str">
        <f t="shared" si="436"/>
        <v/>
      </c>
      <c r="J575" s="6" t="str">
        <f t="shared" si="437"/>
        <v/>
      </c>
      <c r="K575" s="23"/>
      <c r="L575" s="3" t="str">
        <f t="shared" si="481"/>
        <v/>
      </c>
      <c r="M575" s="2">
        <f>IF(OR(K575="Rota",K575="Desliza"),(IF((MAX(N$36:N574))&gt;F$17,(MAX(N$36:N574)),F$17)),N574)</f>
        <v>0</v>
      </c>
      <c r="N575" s="42"/>
      <c r="O575" s="2" t="str">
        <f t="shared" si="482"/>
        <v/>
      </c>
      <c r="P575" s="3" t="str">
        <f t="shared" si="483"/>
        <v/>
      </c>
      <c r="Q575" s="24"/>
      <c r="R575" s="24"/>
      <c r="S575" s="24"/>
      <c r="T575" s="132" t="str">
        <f t="shared" si="428"/>
        <v/>
      </c>
      <c r="U575" s="25"/>
      <c r="V575" s="25"/>
      <c r="W575" s="24"/>
      <c r="X575" s="26"/>
      <c r="Y575" s="25"/>
      <c r="Z575" s="25"/>
      <c r="AA575" s="3" t="str">
        <f t="shared" si="484"/>
        <v/>
      </c>
      <c r="AB575" s="24"/>
      <c r="AC575" s="26"/>
      <c r="AD575" s="25"/>
      <c r="AE575" s="54"/>
      <c r="AF575" s="54"/>
      <c r="AG575" s="54"/>
      <c r="AH575" s="54"/>
      <c r="AI575" s="54"/>
      <c r="AJ575" s="54"/>
      <c r="AK575" s="25"/>
      <c r="AL575" s="54" t="str">
        <f t="shared" si="429"/>
        <v/>
      </c>
      <c r="AM575" s="200" t="str">
        <f t="shared" si="430"/>
        <v/>
      </c>
      <c r="AN575" s="201" t="str">
        <f t="shared" si="431"/>
        <v/>
      </c>
      <c r="AO575" s="200" t="str">
        <f t="shared" si="438"/>
        <v/>
      </c>
      <c r="AP575" s="200" t="str">
        <f t="shared" si="432"/>
        <v/>
      </c>
      <c r="AQ575" s="200" t="str">
        <f t="shared" si="433"/>
        <v/>
      </c>
      <c r="AR575" s="200" t="str">
        <f t="shared" si="439"/>
        <v/>
      </c>
      <c r="AS575" s="200" t="str">
        <f t="shared" si="440"/>
        <v/>
      </c>
      <c r="AT575" s="200" t="str">
        <f t="shared" si="441"/>
        <v/>
      </c>
      <c r="AU575" s="200" t="str">
        <f t="shared" si="442"/>
        <v/>
      </c>
      <c r="AV575" s="54"/>
      <c r="AW575" s="200" t="str">
        <f t="shared" si="443"/>
        <v/>
      </c>
      <c r="AX575" s="201" t="str">
        <f t="shared" si="444"/>
        <v/>
      </c>
      <c r="AY575" s="7" t="str">
        <f t="shared" si="445"/>
        <v/>
      </c>
      <c r="AZ575" s="7" t="str">
        <f t="shared" si="446"/>
        <v/>
      </c>
      <c r="BA575" s="7" t="str">
        <f t="shared" si="447"/>
        <v/>
      </c>
      <c r="BB575" s="7" t="str">
        <f t="shared" si="470"/>
        <v/>
      </c>
      <c r="BC575" s="7" t="str">
        <f t="shared" si="471"/>
        <v/>
      </c>
      <c r="BD575" s="7" t="str">
        <f t="shared" si="472"/>
        <v/>
      </c>
      <c r="BE575" s="7" t="str">
        <f t="shared" si="473"/>
        <v/>
      </c>
      <c r="BF575" s="7" t="str">
        <f t="shared" si="425"/>
        <v/>
      </c>
      <c r="BG575" s="7" t="str">
        <f t="shared" si="426"/>
        <v/>
      </c>
      <c r="BH575" s="7" t="str">
        <f t="shared" si="474"/>
        <v/>
      </c>
      <c r="BI575" s="7" t="str">
        <f t="shared" si="475"/>
        <v/>
      </c>
      <c r="BJ575" s="7" t="str">
        <f t="shared" si="476"/>
        <v/>
      </c>
      <c r="BK575" s="7" t="str">
        <f t="shared" si="448"/>
        <v/>
      </c>
      <c r="BL575" s="7" t="str">
        <f t="shared" si="449"/>
        <v/>
      </c>
      <c r="BM575" s="7" t="str">
        <f t="shared" si="450"/>
        <v/>
      </c>
      <c r="BN575" s="7" t="str">
        <f t="shared" si="451"/>
        <v/>
      </c>
      <c r="BO575" s="7" t="str">
        <f t="shared" si="452"/>
        <v/>
      </c>
      <c r="BP575" s="7" t="str">
        <f t="shared" si="453"/>
        <v/>
      </c>
      <c r="BQ575" s="7" t="str">
        <f t="shared" si="454"/>
        <v/>
      </c>
      <c r="BR575" s="7" t="str">
        <f t="shared" si="455"/>
        <v/>
      </c>
      <c r="BS575" s="7" t="str">
        <f t="shared" si="456"/>
        <v/>
      </c>
      <c r="BT575" s="7" t="str">
        <f t="shared" si="457"/>
        <v/>
      </c>
      <c r="BU575" s="7" t="str">
        <f t="shared" si="458"/>
        <v/>
      </c>
      <c r="BV575" s="7" t="str">
        <f t="shared" si="459"/>
        <v/>
      </c>
      <c r="BW575" s="7" t="str">
        <f t="shared" si="434"/>
        <v/>
      </c>
      <c r="BX575" s="7" t="str">
        <f t="shared" si="460"/>
        <v/>
      </c>
      <c r="BY575" s="7" t="str">
        <f t="shared" si="461"/>
        <v/>
      </c>
      <c r="BZ575" s="7" t="str">
        <f t="shared" si="462"/>
        <v/>
      </c>
      <c r="CA575" s="7" t="str">
        <f t="shared" si="463"/>
        <v/>
      </c>
      <c r="CB575" s="54"/>
      <c r="CH575" s="13"/>
      <c r="CJ575" s="13"/>
    </row>
    <row r="576" spans="2:88" ht="16.5" thickBot="1" x14ac:dyDescent="0.3">
      <c r="B576" s="114"/>
      <c r="C576" s="114"/>
      <c r="D576" s="115"/>
      <c r="E576" s="117" t="str">
        <f t="shared" si="468"/>
        <v/>
      </c>
      <c r="F576" s="118" t="str">
        <f t="shared" si="477"/>
        <v/>
      </c>
      <c r="G576" s="22"/>
      <c r="H576" s="5" t="str">
        <f t="shared" si="435"/>
        <v/>
      </c>
      <c r="I576" s="6" t="str">
        <f t="shared" si="436"/>
        <v/>
      </c>
      <c r="J576" s="6" t="str">
        <f t="shared" si="437"/>
        <v/>
      </c>
      <c r="K576" s="23"/>
      <c r="L576" s="3" t="str">
        <f t="shared" si="481"/>
        <v/>
      </c>
      <c r="M576" s="2">
        <f>IF(OR(K576="Rota",K576="Desliza"),(IF((MAX(N$36:N575))&gt;F$17,(MAX(N$36:N575)),F$17)),N575)</f>
        <v>0</v>
      </c>
      <c r="N576" s="42"/>
      <c r="O576" s="2" t="str">
        <f t="shared" si="482"/>
        <v/>
      </c>
      <c r="P576" s="3" t="str">
        <f t="shared" si="483"/>
        <v/>
      </c>
      <c r="Q576" s="24"/>
      <c r="R576" s="24"/>
      <c r="S576" s="24"/>
      <c r="T576" s="132" t="str">
        <f t="shared" si="428"/>
        <v/>
      </c>
      <c r="U576" s="25"/>
      <c r="V576" s="25"/>
      <c r="W576" s="24"/>
      <c r="X576" s="26"/>
      <c r="Y576" s="25"/>
      <c r="Z576" s="25"/>
      <c r="AA576" s="3" t="str">
        <f t="shared" si="484"/>
        <v/>
      </c>
      <c r="AB576" s="24"/>
      <c r="AC576" s="26"/>
      <c r="AD576" s="25"/>
      <c r="AE576" s="54"/>
      <c r="AF576" s="54"/>
      <c r="AG576" s="54"/>
      <c r="AH576" s="54"/>
      <c r="AI576" s="54"/>
      <c r="AJ576" s="54"/>
      <c r="AK576" s="25"/>
      <c r="AL576" s="54" t="str">
        <f t="shared" si="429"/>
        <v/>
      </c>
      <c r="AM576" s="200" t="str">
        <f t="shared" si="430"/>
        <v/>
      </c>
      <c r="AN576" s="201" t="str">
        <f t="shared" si="431"/>
        <v/>
      </c>
      <c r="AO576" s="200" t="str">
        <f t="shared" si="438"/>
        <v/>
      </c>
      <c r="AP576" s="200" t="str">
        <f t="shared" si="432"/>
        <v/>
      </c>
      <c r="AQ576" s="200" t="str">
        <f t="shared" si="433"/>
        <v/>
      </c>
      <c r="AR576" s="200" t="str">
        <f t="shared" si="439"/>
        <v/>
      </c>
      <c r="AS576" s="200" t="str">
        <f t="shared" si="440"/>
        <v/>
      </c>
      <c r="AT576" s="200" t="str">
        <f t="shared" si="441"/>
        <v/>
      </c>
      <c r="AU576" s="200" t="str">
        <f t="shared" si="442"/>
        <v/>
      </c>
      <c r="AV576" s="54"/>
      <c r="AW576" s="200" t="str">
        <f t="shared" si="443"/>
        <v/>
      </c>
      <c r="AX576" s="201" t="str">
        <f t="shared" si="444"/>
        <v/>
      </c>
      <c r="AY576" s="7" t="str">
        <f t="shared" si="445"/>
        <v/>
      </c>
      <c r="AZ576" s="7" t="str">
        <f t="shared" si="446"/>
        <v/>
      </c>
      <c r="BA576" s="7" t="str">
        <f t="shared" si="447"/>
        <v/>
      </c>
      <c r="BB576" s="7" t="str">
        <f t="shared" si="470"/>
        <v/>
      </c>
      <c r="BC576" s="7" t="str">
        <f t="shared" si="471"/>
        <v/>
      </c>
      <c r="BD576" s="7" t="str">
        <f t="shared" si="472"/>
        <v/>
      </c>
      <c r="BE576" s="7" t="str">
        <f t="shared" si="473"/>
        <v/>
      </c>
      <c r="BF576" s="7" t="str">
        <f t="shared" si="425"/>
        <v/>
      </c>
      <c r="BG576" s="7" t="str">
        <f t="shared" si="426"/>
        <v/>
      </c>
      <c r="BH576" s="7" t="str">
        <f t="shared" si="474"/>
        <v/>
      </c>
      <c r="BI576" s="7" t="str">
        <f t="shared" si="475"/>
        <v/>
      </c>
      <c r="BJ576" s="7" t="str">
        <f t="shared" si="476"/>
        <v/>
      </c>
      <c r="BK576" s="7" t="str">
        <f t="shared" si="448"/>
        <v/>
      </c>
      <c r="BL576" s="7" t="str">
        <f t="shared" si="449"/>
        <v/>
      </c>
      <c r="BM576" s="7" t="str">
        <f t="shared" si="450"/>
        <v/>
      </c>
      <c r="BN576" s="7" t="str">
        <f t="shared" si="451"/>
        <v/>
      </c>
      <c r="BO576" s="7" t="str">
        <f t="shared" si="452"/>
        <v/>
      </c>
      <c r="BP576" s="7" t="str">
        <f t="shared" si="453"/>
        <v/>
      </c>
      <c r="BQ576" s="7" t="str">
        <f t="shared" si="454"/>
        <v/>
      </c>
      <c r="BR576" s="7" t="str">
        <f t="shared" si="455"/>
        <v/>
      </c>
      <c r="BS576" s="7" t="str">
        <f t="shared" si="456"/>
        <v/>
      </c>
      <c r="BT576" s="7" t="str">
        <f t="shared" si="457"/>
        <v/>
      </c>
      <c r="BU576" s="7" t="str">
        <f t="shared" si="458"/>
        <v/>
      </c>
      <c r="BV576" s="7" t="str">
        <f t="shared" si="459"/>
        <v/>
      </c>
      <c r="BW576" s="7" t="str">
        <f t="shared" si="434"/>
        <v/>
      </c>
      <c r="BX576" s="7" t="str">
        <f t="shared" si="460"/>
        <v/>
      </c>
      <c r="BY576" s="7" t="str">
        <f t="shared" si="461"/>
        <v/>
      </c>
      <c r="BZ576" s="7" t="str">
        <f t="shared" si="462"/>
        <v/>
      </c>
      <c r="CA576" s="7" t="str">
        <f t="shared" si="463"/>
        <v/>
      </c>
      <c r="CB576" s="54"/>
      <c r="CH576" s="13"/>
      <c r="CJ576" s="13"/>
    </row>
    <row r="577" spans="2:88" ht="16.5" thickBot="1" x14ac:dyDescent="0.3">
      <c r="B577" s="114"/>
      <c r="C577" s="114"/>
      <c r="D577" s="115"/>
      <c r="E577" s="117" t="str">
        <f t="shared" si="468"/>
        <v/>
      </c>
      <c r="F577" s="118" t="str">
        <f t="shared" si="477"/>
        <v/>
      </c>
      <c r="G577" s="22"/>
      <c r="H577" s="5" t="str">
        <f t="shared" si="435"/>
        <v/>
      </c>
      <c r="I577" s="6" t="str">
        <f t="shared" si="436"/>
        <v/>
      </c>
      <c r="J577" s="6" t="str">
        <f t="shared" si="437"/>
        <v/>
      </c>
      <c r="K577" s="23"/>
      <c r="L577" s="3" t="str">
        <f t="shared" si="481"/>
        <v/>
      </c>
      <c r="M577" s="2">
        <f>IF(OR(K577="Rota",K577="Desliza"),(IF((MAX(N$36:N576))&gt;F$17,(MAX(N$36:N576)),F$17)),N576)</f>
        <v>0</v>
      </c>
      <c r="N577" s="42"/>
      <c r="O577" s="2" t="str">
        <f t="shared" si="482"/>
        <v/>
      </c>
      <c r="P577" s="3" t="str">
        <f t="shared" si="483"/>
        <v/>
      </c>
      <c r="Q577" s="24"/>
      <c r="R577" s="24"/>
      <c r="S577" s="24"/>
      <c r="T577" s="132" t="str">
        <f t="shared" si="428"/>
        <v/>
      </c>
      <c r="U577" s="25"/>
      <c r="V577" s="25"/>
      <c r="W577" s="24"/>
      <c r="X577" s="26"/>
      <c r="Y577" s="25"/>
      <c r="Z577" s="25"/>
      <c r="AA577" s="3" t="str">
        <f t="shared" si="484"/>
        <v/>
      </c>
      <c r="AB577" s="24"/>
      <c r="AC577" s="26"/>
      <c r="AD577" s="25"/>
      <c r="AE577" s="54"/>
      <c r="AF577" s="54"/>
      <c r="AG577" s="54"/>
      <c r="AH577" s="54"/>
      <c r="AI577" s="54"/>
      <c r="AJ577" s="54"/>
      <c r="AK577" s="25"/>
      <c r="AL577" s="54" t="str">
        <f t="shared" si="429"/>
        <v/>
      </c>
      <c r="AM577" s="200" t="str">
        <f t="shared" si="430"/>
        <v/>
      </c>
      <c r="AN577" s="201" t="str">
        <f t="shared" si="431"/>
        <v/>
      </c>
      <c r="AO577" s="200" t="str">
        <f t="shared" si="438"/>
        <v/>
      </c>
      <c r="AP577" s="200" t="str">
        <f t="shared" si="432"/>
        <v/>
      </c>
      <c r="AQ577" s="200" t="str">
        <f t="shared" si="433"/>
        <v/>
      </c>
      <c r="AR577" s="200" t="str">
        <f t="shared" si="439"/>
        <v/>
      </c>
      <c r="AS577" s="200" t="str">
        <f t="shared" si="440"/>
        <v/>
      </c>
      <c r="AT577" s="200" t="str">
        <f t="shared" si="441"/>
        <v/>
      </c>
      <c r="AU577" s="200" t="str">
        <f t="shared" si="442"/>
        <v/>
      </c>
      <c r="AV577" s="54"/>
      <c r="AW577" s="200" t="str">
        <f t="shared" si="443"/>
        <v/>
      </c>
      <c r="AX577" s="201" t="str">
        <f t="shared" si="444"/>
        <v/>
      </c>
      <c r="AY577" s="7" t="str">
        <f t="shared" si="445"/>
        <v/>
      </c>
      <c r="AZ577" s="7" t="str">
        <f t="shared" si="446"/>
        <v/>
      </c>
      <c r="BA577" s="7" t="str">
        <f t="shared" si="447"/>
        <v/>
      </c>
      <c r="BB577" s="7" t="str">
        <f t="shared" si="470"/>
        <v/>
      </c>
      <c r="BC577" s="7" t="str">
        <f t="shared" si="471"/>
        <v/>
      </c>
      <c r="BD577" s="7" t="str">
        <f t="shared" si="472"/>
        <v/>
      </c>
      <c r="BE577" s="7" t="str">
        <f t="shared" si="473"/>
        <v/>
      </c>
      <c r="BF577" s="7" t="str">
        <f t="shared" si="425"/>
        <v/>
      </c>
      <c r="BG577" s="7" t="str">
        <f t="shared" si="426"/>
        <v/>
      </c>
      <c r="BH577" s="7" t="str">
        <f t="shared" si="474"/>
        <v/>
      </c>
      <c r="BI577" s="7" t="str">
        <f t="shared" si="475"/>
        <v/>
      </c>
      <c r="BJ577" s="7" t="str">
        <f t="shared" si="476"/>
        <v/>
      </c>
      <c r="BK577" s="7" t="str">
        <f t="shared" si="448"/>
        <v/>
      </c>
      <c r="BL577" s="7" t="str">
        <f t="shared" si="449"/>
        <v/>
      </c>
      <c r="BM577" s="7" t="str">
        <f t="shared" si="450"/>
        <v/>
      </c>
      <c r="BN577" s="7" t="str">
        <f t="shared" si="451"/>
        <v/>
      </c>
      <c r="BO577" s="7" t="str">
        <f t="shared" si="452"/>
        <v/>
      </c>
      <c r="BP577" s="7" t="str">
        <f t="shared" si="453"/>
        <v/>
      </c>
      <c r="BQ577" s="7" t="str">
        <f t="shared" si="454"/>
        <v/>
      </c>
      <c r="BR577" s="7" t="str">
        <f t="shared" si="455"/>
        <v/>
      </c>
      <c r="BS577" s="7" t="str">
        <f t="shared" si="456"/>
        <v/>
      </c>
      <c r="BT577" s="7" t="str">
        <f t="shared" si="457"/>
        <v/>
      </c>
      <c r="BU577" s="7" t="str">
        <f t="shared" si="458"/>
        <v/>
      </c>
      <c r="BV577" s="7" t="str">
        <f t="shared" si="459"/>
        <v/>
      </c>
      <c r="BW577" s="7" t="str">
        <f t="shared" si="434"/>
        <v/>
      </c>
      <c r="BX577" s="7" t="str">
        <f t="shared" si="460"/>
        <v/>
      </c>
      <c r="BY577" s="7" t="str">
        <f t="shared" si="461"/>
        <v/>
      </c>
      <c r="BZ577" s="7" t="str">
        <f t="shared" si="462"/>
        <v/>
      </c>
      <c r="CA577" s="7" t="str">
        <f t="shared" si="463"/>
        <v/>
      </c>
      <c r="CB577" s="54"/>
      <c r="CH577" s="13"/>
      <c r="CJ577" s="13"/>
    </row>
    <row r="578" spans="2:88" ht="16.5" thickBot="1" x14ac:dyDescent="0.3">
      <c r="B578" s="114"/>
      <c r="C578" s="114"/>
      <c r="D578" s="115"/>
      <c r="E578" s="117" t="str">
        <f t="shared" si="468"/>
        <v/>
      </c>
      <c r="F578" s="118" t="str">
        <f t="shared" si="477"/>
        <v/>
      </c>
      <c r="G578" s="22"/>
      <c r="H578" s="5" t="str">
        <f t="shared" si="435"/>
        <v/>
      </c>
      <c r="I578" s="6" t="str">
        <f t="shared" si="436"/>
        <v/>
      </c>
      <c r="J578" s="6" t="str">
        <f t="shared" si="437"/>
        <v/>
      </c>
      <c r="K578" s="23"/>
      <c r="L578" s="3" t="str">
        <f t="shared" si="481"/>
        <v/>
      </c>
      <c r="M578" s="2">
        <f>IF(OR(K578="Rota",K578="Desliza"),(IF((MAX(N$36:N577))&gt;F$17,(MAX(N$36:N577)),F$17)),N577)</f>
        <v>0</v>
      </c>
      <c r="N578" s="42"/>
      <c r="O578" s="2" t="str">
        <f t="shared" si="482"/>
        <v/>
      </c>
      <c r="P578" s="3" t="str">
        <f t="shared" si="483"/>
        <v/>
      </c>
      <c r="Q578" s="24"/>
      <c r="R578" s="24"/>
      <c r="S578" s="24"/>
      <c r="T578" s="132" t="str">
        <f t="shared" si="428"/>
        <v/>
      </c>
      <c r="U578" s="25"/>
      <c r="V578" s="25"/>
      <c r="W578" s="24"/>
      <c r="X578" s="26"/>
      <c r="Y578" s="25"/>
      <c r="Z578" s="25"/>
      <c r="AA578" s="3" t="str">
        <f t="shared" si="484"/>
        <v/>
      </c>
      <c r="AB578" s="24"/>
      <c r="AC578" s="26"/>
      <c r="AD578" s="25"/>
      <c r="AE578" s="54"/>
      <c r="AF578" s="54"/>
      <c r="AG578" s="54"/>
      <c r="AH578" s="54"/>
      <c r="AI578" s="54"/>
      <c r="AJ578" s="54"/>
      <c r="AK578" s="25"/>
      <c r="AL578" s="54" t="str">
        <f t="shared" si="429"/>
        <v/>
      </c>
      <c r="AM578" s="200" t="str">
        <f t="shared" si="430"/>
        <v/>
      </c>
      <c r="AN578" s="201" t="str">
        <f t="shared" si="431"/>
        <v/>
      </c>
      <c r="AO578" s="200" t="str">
        <f t="shared" si="438"/>
        <v/>
      </c>
      <c r="AP578" s="200" t="str">
        <f t="shared" si="432"/>
        <v/>
      </c>
      <c r="AQ578" s="200" t="str">
        <f t="shared" si="433"/>
        <v/>
      </c>
      <c r="AR578" s="200" t="str">
        <f t="shared" si="439"/>
        <v/>
      </c>
      <c r="AS578" s="200" t="str">
        <f t="shared" si="440"/>
        <v/>
      </c>
      <c r="AT578" s="200" t="str">
        <f t="shared" si="441"/>
        <v/>
      </c>
      <c r="AU578" s="200" t="str">
        <f t="shared" si="442"/>
        <v/>
      </c>
      <c r="AV578" s="54"/>
      <c r="AW578" s="200" t="str">
        <f t="shared" si="443"/>
        <v/>
      </c>
      <c r="AX578" s="201" t="str">
        <f t="shared" si="444"/>
        <v/>
      </c>
      <c r="AY578" s="7" t="str">
        <f t="shared" si="445"/>
        <v/>
      </c>
      <c r="AZ578" s="7" t="str">
        <f t="shared" si="446"/>
        <v/>
      </c>
      <c r="BA578" s="7" t="str">
        <f t="shared" si="447"/>
        <v/>
      </c>
      <c r="BB578" s="7" t="str">
        <f t="shared" si="470"/>
        <v/>
      </c>
      <c r="BC578" s="7" t="str">
        <f t="shared" si="471"/>
        <v/>
      </c>
      <c r="BD578" s="7" t="str">
        <f t="shared" si="472"/>
        <v/>
      </c>
      <c r="BE578" s="7" t="str">
        <f t="shared" si="473"/>
        <v/>
      </c>
      <c r="BF578" s="7" t="str">
        <f t="shared" si="425"/>
        <v/>
      </c>
      <c r="BG578" s="7" t="str">
        <f t="shared" si="426"/>
        <v/>
      </c>
      <c r="BH578" s="7" t="str">
        <f t="shared" si="474"/>
        <v/>
      </c>
      <c r="BI578" s="7" t="str">
        <f t="shared" si="475"/>
        <v/>
      </c>
      <c r="BJ578" s="7" t="str">
        <f t="shared" si="476"/>
        <v/>
      </c>
      <c r="BK578" s="7" t="str">
        <f t="shared" si="448"/>
        <v/>
      </c>
      <c r="BL578" s="7" t="str">
        <f t="shared" si="449"/>
        <v/>
      </c>
      <c r="BM578" s="7" t="str">
        <f t="shared" si="450"/>
        <v/>
      </c>
      <c r="BN578" s="7" t="str">
        <f t="shared" si="451"/>
        <v/>
      </c>
      <c r="BO578" s="7" t="str">
        <f t="shared" si="452"/>
        <v/>
      </c>
      <c r="BP578" s="7" t="str">
        <f t="shared" si="453"/>
        <v/>
      </c>
      <c r="BQ578" s="7" t="str">
        <f t="shared" si="454"/>
        <v/>
      </c>
      <c r="BR578" s="7" t="str">
        <f t="shared" si="455"/>
        <v/>
      </c>
      <c r="BS578" s="7" t="str">
        <f t="shared" si="456"/>
        <v/>
      </c>
      <c r="BT578" s="7" t="str">
        <f t="shared" si="457"/>
        <v/>
      </c>
      <c r="BU578" s="7" t="str">
        <f t="shared" si="458"/>
        <v/>
      </c>
      <c r="BV578" s="7" t="str">
        <f t="shared" si="459"/>
        <v/>
      </c>
      <c r="BW578" s="7" t="str">
        <f t="shared" si="434"/>
        <v/>
      </c>
      <c r="BX578" s="7" t="str">
        <f t="shared" si="460"/>
        <v/>
      </c>
      <c r="BY578" s="7" t="str">
        <f t="shared" si="461"/>
        <v/>
      </c>
      <c r="BZ578" s="7" t="str">
        <f t="shared" si="462"/>
        <v/>
      </c>
      <c r="CA578" s="7" t="str">
        <f t="shared" si="463"/>
        <v/>
      </c>
      <c r="CB578" s="54"/>
      <c r="CH578" s="13"/>
      <c r="CJ578" s="13"/>
    </row>
    <row r="579" spans="2:88" ht="16.5" thickBot="1" x14ac:dyDescent="0.3">
      <c r="B579" s="114"/>
      <c r="C579" s="114"/>
      <c r="D579" s="115"/>
      <c r="E579" s="117" t="str">
        <f t="shared" si="468"/>
        <v/>
      </c>
      <c r="F579" s="118" t="str">
        <f t="shared" si="477"/>
        <v/>
      </c>
      <c r="G579" s="22"/>
      <c r="H579" s="5" t="str">
        <f t="shared" si="435"/>
        <v/>
      </c>
      <c r="I579" s="6" t="str">
        <f t="shared" si="436"/>
        <v/>
      </c>
      <c r="J579" s="6" t="str">
        <f t="shared" si="437"/>
        <v/>
      </c>
      <c r="K579" s="23"/>
      <c r="L579" s="3" t="str">
        <f t="shared" si="481"/>
        <v/>
      </c>
      <c r="M579" s="2">
        <f>IF(OR(K579="Rota",K579="Desliza"),(IF((MAX(N$36:N578))&gt;F$17,(MAX(N$36:N578)),F$17)),N578)</f>
        <v>0</v>
      </c>
      <c r="N579" s="42"/>
      <c r="O579" s="2" t="str">
        <f t="shared" si="482"/>
        <v/>
      </c>
      <c r="P579" s="3" t="str">
        <f t="shared" si="483"/>
        <v/>
      </c>
      <c r="Q579" s="24"/>
      <c r="R579" s="24"/>
      <c r="S579" s="24"/>
      <c r="T579" s="132" t="str">
        <f t="shared" si="428"/>
        <v/>
      </c>
      <c r="U579" s="25"/>
      <c r="V579" s="25"/>
      <c r="W579" s="24"/>
      <c r="X579" s="26"/>
      <c r="Y579" s="25"/>
      <c r="Z579" s="25"/>
      <c r="AA579" s="3" t="str">
        <f t="shared" si="484"/>
        <v/>
      </c>
      <c r="AB579" s="24"/>
      <c r="AC579" s="26"/>
      <c r="AD579" s="25"/>
      <c r="AE579" s="54"/>
      <c r="AF579" s="54"/>
      <c r="AG579" s="54"/>
      <c r="AH579" s="54"/>
      <c r="AI579" s="54"/>
      <c r="AJ579" s="54"/>
      <c r="AK579" s="25"/>
      <c r="AL579" s="54" t="str">
        <f t="shared" si="429"/>
        <v/>
      </c>
      <c r="AM579" s="200" t="str">
        <f t="shared" si="430"/>
        <v/>
      </c>
      <c r="AN579" s="201" t="str">
        <f t="shared" si="431"/>
        <v/>
      </c>
      <c r="AO579" s="200" t="str">
        <f t="shared" si="438"/>
        <v/>
      </c>
      <c r="AP579" s="200" t="str">
        <f t="shared" si="432"/>
        <v/>
      </c>
      <c r="AQ579" s="200" t="str">
        <f t="shared" si="433"/>
        <v/>
      </c>
      <c r="AR579" s="200" t="str">
        <f t="shared" si="439"/>
        <v/>
      </c>
      <c r="AS579" s="200" t="str">
        <f t="shared" si="440"/>
        <v/>
      </c>
      <c r="AT579" s="200" t="str">
        <f t="shared" si="441"/>
        <v/>
      </c>
      <c r="AU579" s="200" t="str">
        <f t="shared" si="442"/>
        <v/>
      </c>
      <c r="AV579" s="54"/>
      <c r="AW579" s="200" t="str">
        <f t="shared" si="443"/>
        <v/>
      </c>
      <c r="AX579" s="201" t="str">
        <f t="shared" si="444"/>
        <v/>
      </c>
      <c r="AY579" s="7" t="str">
        <f t="shared" si="445"/>
        <v/>
      </c>
      <c r="AZ579" s="7" t="str">
        <f t="shared" si="446"/>
        <v/>
      </c>
      <c r="BA579" s="7" t="str">
        <f t="shared" si="447"/>
        <v/>
      </c>
      <c r="BB579" s="7" t="str">
        <f t="shared" si="470"/>
        <v/>
      </c>
      <c r="BC579" s="7" t="str">
        <f t="shared" si="471"/>
        <v/>
      </c>
      <c r="BD579" s="7" t="str">
        <f t="shared" si="472"/>
        <v/>
      </c>
      <c r="BE579" s="7" t="str">
        <f t="shared" si="473"/>
        <v/>
      </c>
      <c r="BF579" s="7" t="str">
        <f t="shared" si="425"/>
        <v/>
      </c>
      <c r="BG579" s="7" t="str">
        <f t="shared" si="426"/>
        <v/>
      </c>
      <c r="BH579" s="7" t="str">
        <f t="shared" si="474"/>
        <v/>
      </c>
      <c r="BI579" s="7" t="str">
        <f t="shared" si="475"/>
        <v/>
      </c>
      <c r="BJ579" s="7" t="str">
        <f t="shared" si="476"/>
        <v/>
      </c>
      <c r="BK579" s="7" t="str">
        <f t="shared" si="448"/>
        <v/>
      </c>
      <c r="BL579" s="7" t="str">
        <f t="shared" si="449"/>
        <v/>
      </c>
      <c r="BM579" s="7" t="str">
        <f t="shared" si="450"/>
        <v/>
      </c>
      <c r="BN579" s="7" t="str">
        <f t="shared" si="451"/>
        <v/>
      </c>
      <c r="BO579" s="7" t="str">
        <f t="shared" si="452"/>
        <v/>
      </c>
      <c r="BP579" s="7" t="str">
        <f t="shared" si="453"/>
        <v/>
      </c>
      <c r="BQ579" s="7" t="str">
        <f t="shared" si="454"/>
        <v/>
      </c>
      <c r="BR579" s="7" t="str">
        <f t="shared" si="455"/>
        <v/>
      </c>
      <c r="BS579" s="7" t="str">
        <f t="shared" si="456"/>
        <v/>
      </c>
      <c r="BT579" s="7" t="str">
        <f t="shared" si="457"/>
        <v/>
      </c>
      <c r="BU579" s="7" t="str">
        <f t="shared" si="458"/>
        <v/>
      </c>
      <c r="BV579" s="7" t="str">
        <f t="shared" si="459"/>
        <v/>
      </c>
      <c r="BW579" s="7" t="str">
        <f t="shared" si="434"/>
        <v/>
      </c>
      <c r="BX579" s="7" t="str">
        <f t="shared" si="460"/>
        <v/>
      </c>
      <c r="BY579" s="7" t="str">
        <f t="shared" si="461"/>
        <v/>
      </c>
      <c r="BZ579" s="7" t="str">
        <f t="shared" si="462"/>
        <v/>
      </c>
      <c r="CA579" s="7" t="str">
        <f t="shared" si="463"/>
        <v/>
      </c>
      <c r="CB579" s="54"/>
      <c r="CH579" s="13"/>
      <c r="CJ579" s="13"/>
    </row>
    <row r="580" spans="2:88" ht="16.5" thickBot="1" x14ac:dyDescent="0.3">
      <c r="B580" s="114"/>
      <c r="C580" s="114"/>
      <c r="D580" s="115"/>
      <c r="E580" s="117" t="str">
        <f t="shared" si="468"/>
        <v/>
      </c>
      <c r="F580" s="118" t="str">
        <f t="shared" si="477"/>
        <v/>
      </c>
      <c r="G580" s="22"/>
      <c r="H580" s="5" t="str">
        <f t="shared" si="435"/>
        <v/>
      </c>
      <c r="I580" s="6" t="str">
        <f t="shared" si="436"/>
        <v/>
      </c>
      <c r="J580" s="6" t="str">
        <f t="shared" si="437"/>
        <v/>
      </c>
      <c r="K580" s="23"/>
      <c r="L580" s="3" t="str">
        <f t="shared" si="481"/>
        <v/>
      </c>
      <c r="M580" s="2">
        <f>IF(OR(K580="Rota",K580="Desliza"),(IF((MAX(N$36:N579))&gt;F$17,(MAX(N$36:N579)),F$17)),N579)</f>
        <v>0</v>
      </c>
      <c r="N580" s="42"/>
      <c r="O580" s="2" t="str">
        <f t="shared" si="482"/>
        <v/>
      </c>
      <c r="P580" s="3" t="str">
        <f t="shared" si="483"/>
        <v/>
      </c>
      <c r="Q580" s="24"/>
      <c r="R580" s="24"/>
      <c r="S580" s="24"/>
      <c r="T580" s="132" t="str">
        <f t="shared" si="428"/>
        <v/>
      </c>
      <c r="U580" s="25"/>
      <c r="V580" s="25"/>
      <c r="W580" s="24"/>
      <c r="X580" s="26"/>
      <c r="Y580" s="25"/>
      <c r="Z580" s="25"/>
      <c r="AA580" s="3" t="str">
        <f t="shared" si="484"/>
        <v/>
      </c>
      <c r="AB580" s="24"/>
      <c r="AC580" s="26"/>
      <c r="AD580" s="25"/>
      <c r="AE580" s="54"/>
      <c r="AF580" s="54"/>
      <c r="AG580" s="54"/>
      <c r="AH580" s="54"/>
      <c r="AI580" s="54"/>
      <c r="AJ580" s="54"/>
      <c r="AK580" s="25"/>
      <c r="AL580" s="54" t="str">
        <f t="shared" si="429"/>
        <v/>
      </c>
      <c r="AM580" s="200" t="str">
        <f t="shared" si="430"/>
        <v/>
      </c>
      <c r="AN580" s="201" t="str">
        <f t="shared" si="431"/>
        <v/>
      </c>
      <c r="AO580" s="200" t="str">
        <f t="shared" si="438"/>
        <v/>
      </c>
      <c r="AP580" s="200" t="str">
        <f t="shared" si="432"/>
        <v/>
      </c>
      <c r="AQ580" s="200" t="str">
        <f t="shared" si="433"/>
        <v/>
      </c>
      <c r="AR580" s="200" t="str">
        <f t="shared" si="439"/>
        <v/>
      </c>
      <c r="AS580" s="200" t="str">
        <f t="shared" si="440"/>
        <v/>
      </c>
      <c r="AT580" s="200" t="str">
        <f t="shared" si="441"/>
        <v/>
      </c>
      <c r="AU580" s="200" t="str">
        <f t="shared" si="442"/>
        <v/>
      </c>
      <c r="AV580" s="54"/>
      <c r="AW580" s="200" t="str">
        <f t="shared" si="443"/>
        <v/>
      </c>
      <c r="AX580" s="201" t="str">
        <f t="shared" si="444"/>
        <v/>
      </c>
      <c r="AY580" s="7" t="str">
        <f t="shared" si="445"/>
        <v/>
      </c>
      <c r="AZ580" s="7" t="str">
        <f t="shared" si="446"/>
        <v/>
      </c>
      <c r="BA580" s="7" t="str">
        <f t="shared" si="447"/>
        <v/>
      </c>
      <c r="BB580" s="7" t="str">
        <f t="shared" si="470"/>
        <v/>
      </c>
      <c r="BC580" s="7" t="str">
        <f t="shared" si="471"/>
        <v/>
      </c>
      <c r="BD580" s="7" t="str">
        <f t="shared" si="472"/>
        <v/>
      </c>
      <c r="BE580" s="7" t="str">
        <f t="shared" si="473"/>
        <v/>
      </c>
      <c r="BF580" s="7" t="str">
        <f t="shared" si="425"/>
        <v/>
      </c>
      <c r="BG580" s="7" t="str">
        <f t="shared" si="426"/>
        <v/>
      </c>
      <c r="BH580" s="7" t="str">
        <f t="shared" si="474"/>
        <v/>
      </c>
      <c r="BI580" s="7" t="str">
        <f t="shared" si="475"/>
        <v/>
      </c>
      <c r="BJ580" s="7" t="str">
        <f t="shared" si="476"/>
        <v/>
      </c>
      <c r="BK580" s="7" t="str">
        <f t="shared" si="448"/>
        <v/>
      </c>
      <c r="BL580" s="7" t="str">
        <f t="shared" si="449"/>
        <v/>
      </c>
      <c r="BM580" s="7" t="str">
        <f t="shared" si="450"/>
        <v/>
      </c>
      <c r="BN580" s="7" t="str">
        <f t="shared" si="451"/>
        <v/>
      </c>
      <c r="BO580" s="7" t="str">
        <f t="shared" si="452"/>
        <v/>
      </c>
      <c r="BP580" s="7" t="str">
        <f t="shared" si="453"/>
        <v/>
      </c>
      <c r="BQ580" s="7" t="str">
        <f t="shared" si="454"/>
        <v/>
      </c>
      <c r="BR580" s="7" t="str">
        <f t="shared" si="455"/>
        <v/>
      </c>
      <c r="BS580" s="7" t="str">
        <f t="shared" si="456"/>
        <v/>
      </c>
      <c r="BT580" s="7" t="str">
        <f t="shared" si="457"/>
        <v/>
      </c>
      <c r="BU580" s="7" t="str">
        <f t="shared" si="458"/>
        <v/>
      </c>
      <c r="BV580" s="7" t="str">
        <f t="shared" si="459"/>
        <v/>
      </c>
      <c r="BW580" s="7" t="str">
        <f t="shared" si="434"/>
        <v/>
      </c>
      <c r="BX580" s="7" t="str">
        <f t="shared" si="460"/>
        <v/>
      </c>
      <c r="BY580" s="7" t="str">
        <f t="shared" si="461"/>
        <v/>
      </c>
      <c r="BZ580" s="7" t="str">
        <f t="shared" si="462"/>
        <v/>
      </c>
      <c r="CA580" s="7" t="str">
        <f t="shared" si="463"/>
        <v/>
      </c>
      <c r="CB580" s="54"/>
      <c r="CH580" s="13"/>
      <c r="CJ580" s="13"/>
    </row>
    <row r="581" spans="2:88" ht="16.5" thickBot="1" x14ac:dyDescent="0.3">
      <c r="B581" s="114"/>
      <c r="C581" s="114"/>
      <c r="D581" s="115"/>
      <c r="E581" s="117" t="str">
        <f t="shared" si="468"/>
        <v/>
      </c>
      <c r="F581" s="118" t="str">
        <f t="shared" si="477"/>
        <v/>
      </c>
      <c r="G581" s="22"/>
      <c r="H581" s="5" t="str">
        <f t="shared" si="435"/>
        <v/>
      </c>
      <c r="I581" s="6" t="str">
        <f t="shared" si="436"/>
        <v/>
      </c>
      <c r="J581" s="6" t="str">
        <f t="shared" si="437"/>
        <v/>
      </c>
      <c r="K581" s="23"/>
      <c r="L581" s="3" t="str">
        <f t="shared" si="481"/>
        <v/>
      </c>
      <c r="M581" s="2">
        <f>IF(OR(K581="Rota",K581="Desliza"),(IF((MAX(N$36:N580))&gt;F$17,(MAX(N$36:N580)),F$17)),N580)</f>
        <v>0</v>
      </c>
      <c r="N581" s="42"/>
      <c r="O581" s="2" t="str">
        <f t="shared" si="482"/>
        <v/>
      </c>
      <c r="P581" s="3" t="str">
        <f t="shared" si="483"/>
        <v/>
      </c>
      <c r="Q581" s="24"/>
      <c r="R581" s="24"/>
      <c r="S581" s="24"/>
      <c r="T581" s="132" t="str">
        <f t="shared" si="428"/>
        <v/>
      </c>
      <c r="U581" s="25"/>
      <c r="V581" s="25"/>
      <c r="W581" s="24"/>
      <c r="X581" s="26"/>
      <c r="Y581" s="25"/>
      <c r="Z581" s="25"/>
      <c r="AA581" s="3" t="str">
        <f t="shared" si="484"/>
        <v/>
      </c>
      <c r="AB581" s="24"/>
      <c r="AC581" s="26"/>
      <c r="AD581" s="25"/>
      <c r="AE581" s="54"/>
      <c r="AF581" s="54"/>
      <c r="AG581" s="54"/>
      <c r="AH581" s="54"/>
      <c r="AI581" s="54"/>
      <c r="AJ581" s="54"/>
      <c r="AK581" s="25"/>
      <c r="AL581" s="54" t="str">
        <f t="shared" si="429"/>
        <v/>
      </c>
      <c r="AM581" s="200" t="str">
        <f t="shared" si="430"/>
        <v/>
      </c>
      <c r="AN581" s="201" t="str">
        <f t="shared" si="431"/>
        <v/>
      </c>
      <c r="AO581" s="200" t="str">
        <f t="shared" si="438"/>
        <v/>
      </c>
      <c r="AP581" s="200" t="str">
        <f t="shared" si="432"/>
        <v/>
      </c>
      <c r="AQ581" s="200" t="str">
        <f t="shared" si="433"/>
        <v/>
      </c>
      <c r="AR581" s="200" t="str">
        <f t="shared" si="439"/>
        <v/>
      </c>
      <c r="AS581" s="200" t="str">
        <f t="shared" si="440"/>
        <v/>
      </c>
      <c r="AT581" s="200" t="str">
        <f t="shared" si="441"/>
        <v/>
      </c>
      <c r="AU581" s="200" t="str">
        <f t="shared" si="442"/>
        <v/>
      </c>
      <c r="AV581" s="54"/>
      <c r="AW581" s="200" t="str">
        <f t="shared" si="443"/>
        <v/>
      </c>
      <c r="AX581" s="201" t="str">
        <f t="shared" si="444"/>
        <v/>
      </c>
      <c r="AY581" s="7" t="str">
        <f t="shared" si="445"/>
        <v/>
      </c>
      <c r="AZ581" s="7" t="str">
        <f t="shared" si="446"/>
        <v/>
      </c>
      <c r="BA581" s="7" t="str">
        <f t="shared" si="447"/>
        <v/>
      </c>
      <c r="BB581" s="7" t="str">
        <f t="shared" si="470"/>
        <v/>
      </c>
      <c r="BC581" s="7" t="str">
        <f t="shared" si="471"/>
        <v/>
      </c>
      <c r="BD581" s="7" t="str">
        <f t="shared" si="472"/>
        <v/>
      </c>
      <c r="BE581" s="7" t="str">
        <f t="shared" si="473"/>
        <v/>
      </c>
      <c r="BF581" s="7" t="str">
        <f t="shared" si="425"/>
        <v/>
      </c>
      <c r="BG581" s="7" t="str">
        <f t="shared" si="426"/>
        <v/>
      </c>
      <c r="BH581" s="7" t="str">
        <f t="shared" si="474"/>
        <v/>
      </c>
      <c r="BI581" s="7" t="str">
        <f t="shared" si="475"/>
        <v/>
      </c>
      <c r="BJ581" s="7" t="str">
        <f t="shared" si="476"/>
        <v/>
      </c>
      <c r="BK581" s="7" t="str">
        <f t="shared" si="448"/>
        <v/>
      </c>
      <c r="BL581" s="7" t="str">
        <f t="shared" si="449"/>
        <v/>
      </c>
      <c r="BM581" s="7" t="str">
        <f t="shared" si="450"/>
        <v/>
      </c>
      <c r="BN581" s="7" t="str">
        <f t="shared" si="451"/>
        <v/>
      </c>
      <c r="BO581" s="7" t="str">
        <f t="shared" si="452"/>
        <v/>
      </c>
      <c r="BP581" s="7" t="str">
        <f t="shared" si="453"/>
        <v/>
      </c>
      <c r="BQ581" s="7" t="str">
        <f t="shared" si="454"/>
        <v/>
      </c>
      <c r="BR581" s="7" t="str">
        <f t="shared" si="455"/>
        <v/>
      </c>
      <c r="BS581" s="7" t="str">
        <f t="shared" si="456"/>
        <v/>
      </c>
      <c r="BT581" s="7" t="str">
        <f t="shared" si="457"/>
        <v/>
      </c>
      <c r="BU581" s="7" t="str">
        <f t="shared" si="458"/>
        <v/>
      </c>
      <c r="BV581" s="7" t="str">
        <f t="shared" si="459"/>
        <v/>
      </c>
      <c r="BW581" s="7" t="str">
        <f t="shared" si="434"/>
        <v/>
      </c>
      <c r="BX581" s="7" t="str">
        <f t="shared" si="460"/>
        <v/>
      </c>
      <c r="BY581" s="7" t="str">
        <f t="shared" si="461"/>
        <v/>
      </c>
      <c r="BZ581" s="7" t="str">
        <f t="shared" si="462"/>
        <v/>
      </c>
      <c r="CA581" s="7" t="str">
        <f t="shared" si="463"/>
        <v/>
      </c>
      <c r="CB581" s="54"/>
      <c r="CH581" s="13"/>
      <c r="CJ581" s="13"/>
    </row>
    <row r="582" spans="2:88" ht="16.5" thickBot="1" x14ac:dyDescent="0.3">
      <c r="B582" s="114"/>
      <c r="C582" s="114"/>
      <c r="D582" s="115"/>
      <c r="E582" s="117" t="str">
        <f t="shared" si="468"/>
        <v/>
      </c>
      <c r="F582" s="118" t="str">
        <f t="shared" si="477"/>
        <v/>
      </c>
      <c r="G582" s="22"/>
      <c r="H582" s="5" t="str">
        <f t="shared" si="435"/>
        <v/>
      </c>
      <c r="I582" s="6" t="str">
        <f t="shared" si="436"/>
        <v/>
      </c>
      <c r="J582" s="6" t="str">
        <f t="shared" si="437"/>
        <v/>
      </c>
      <c r="K582" s="23"/>
      <c r="L582" s="3" t="str">
        <f t="shared" si="481"/>
        <v/>
      </c>
      <c r="M582" s="2">
        <f>IF(OR(K582="Rota",K582="Desliza"),(IF((MAX(N$36:N581))&gt;F$17,(MAX(N$36:N581)),F$17)),N581)</f>
        <v>0</v>
      </c>
      <c r="N582" s="42"/>
      <c r="O582" s="2" t="str">
        <f t="shared" si="482"/>
        <v/>
      </c>
      <c r="P582" s="3" t="str">
        <f t="shared" si="483"/>
        <v/>
      </c>
      <c r="Q582" s="24"/>
      <c r="R582" s="24"/>
      <c r="S582" s="24"/>
      <c r="T582" s="132" t="str">
        <f t="shared" si="428"/>
        <v/>
      </c>
      <c r="U582" s="25"/>
      <c r="V582" s="25"/>
      <c r="W582" s="24"/>
      <c r="X582" s="26"/>
      <c r="Y582" s="25"/>
      <c r="Z582" s="25"/>
      <c r="AA582" s="3" t="str">
        <f t="shared" si="484"/>
        <v/>
      </c>
      <c r="AB582" s="24"/>
      <c r="AC582" s="26"/>
      <c r="AD582" s="25"/>
      <c r="AE582" s="54"/>
      <c r="AF582" s="54"/>
      <c r="AG582" s="54"/>
      <c r="AH582" s="54"/>
      <c r="AI582" s="54"/>
      <c r="AJ582" s="54"/>
      <c r="AK582" s="25"/>
      <c r="AL582" s="54" t="str">
        <f t="shared" si="429"/>
        <v/>
      </c>
      <c r="AM582" s="200" t="str">
        <f t="shared" si="430"/>
        <v/>
      </c>
      <c r="AN582" s="201" t="str">
        <f t="shared" si="431"/>
        <v/>
      </c>
      <c r="AO582" s="200" t="str">
        <f t="shared" si="438"/>
        <v/>
      </c>
      <c r="AP582" s="200" t="str">
        <f t="shared" si="432"/>
        <v/>
      </c>
      <c r="AQ582" s="200" t="str">
        <f t="shared" si="433"/>
        <v/>
      </c>
      <c r="AR582" s="200" t="str">
        <f t="shared" si="439"/>
        <v/>
      </c>
      <c r="AS582" s="200" t="str">
        <f t="shared" si="440"/>
        <v/>
      </c>
      <c r="AT582" s="200" t="str">
        <f t="shared" si="441"/>
        <v/>
      </c>
      <c r="AU582" s="200" t="str">
        <f t="shared" si="442"/>
        <v/>
      </c>
      <c r="AV582" s="54"/>
      <c r="AW582" s="200" t="str">
        <f t="shared" si="443"/>
        <v/>
      </c>
      <c r="AX582" s="201" t="str">
        <f t="shared" si="444"/>
        <v/>
      </c>
      <c r="AY582" s="7" t="str">
        <f t="shared" si="445"/>
        <v/>
      </c>
      <c r="AZ582" s="7" t="str">
        <f t="shared" si="446"/>
        <v/>
      </c>
      <c r="BA582" s="7" t="str">
        <f t="shared" si="447"/>
        <v/>
      </c>
      <c r="BB582" s="7" t="str">
        <f t="shared" si="470"/>
        <v/>
      </c>
      <c r="BC582" s="7" t="str">
        <f t="shared" si="471"/>
        <v/>
      </c>
      <c r="BD582" s="7" t="str">
        <f t="shared" si="472"/>
        <v/>
      </c>
      <c r="BE582" s="7" t="str">
        <f t="shared" si="473"/>
        <v/>
      </c>
      <c r="BF582" s="7" t="str">
        <f t="shared" si="425"/>
        <v/>
      </c>
      <c r="BG582" s="7" t="str">
        <f t="shared" si="426"/>
        <v/>
      </c>
      <c r="BH582" s="7" t="str">
        <f t="shared" si="474"/>
        <v/>
      </c>
      <c r="BI582" s="7" t="str">
        <f t="shared" si="475"/>
        <v/>
      </c>
      <c r="BJ582" s="7" t="str">
        <f t="shared" si="476"/>
        <v/>
      </c>
      <c r="BK582" s="7" t="str">
        <f t="shared" si="448"/>
        <v/>
      </c>
      <c r="BL582" s="7" t="str">
        <f t="shared" si="449"/>
        <v/>
      </c>
      <c r="BM582" s="7" t="str">
        <f t="shared" si="450"/>
        <v/>
      </c>
      <c r="BN582" s="7" t="str">
        <f t="shared" si="451"/>
        <v/>
      </c>
      <c r="BO582" s="7" t="str">
        <f t="shared" si="452"/>
        <v/>
      </c>
      <c r="BP582" s="7" t="str">
        <f t="shared" si="453"/>
        <v/>
      </c>
      <c r="BQ582" s="7" t="str">
        <f t="shared" si="454"/>
        <v/>
      </c>
      <c r="BR582" s="7" t="str">
        <f t="shared" si="455"/>
        <v/>
      </c>
      <c r="BS582" s="7" t="str">
        <f t="shared" si="456"/>
        <v/>
      </c>
      <c r="BT582" s="7" t="str">
        <f t="shared" si="457"/>
        <v/>
      </c>
      <c r="BU582" s="7" t="str">
        <f t="shared" si="458"/>
        <v/>
      </c>
      <c r="BV582" s="7" t="str">
        <f t="shared" si="459"/>
        <v/>
      </c>
      <c r="BW582" s="7" t="str">
        <f t="shared" si="434"/>
        <v/>
      </c>
      <c r="BX582" s="7" t="str">
        <f t="shared" si="460"/>
        <v/>
      </c>
      <c r="BY582" s="7" t="str">
        <f t="shared" si="461"/>
        <v/>
      </c>
      <c r="BZ582" s="7" t="str">
        <f t="shared" si="462"/>
        <v/>
      </c>
      <c r="CA582" s="7" t="str">
        <f t="shared" si="463"/>
        <v/>
      </c>
      <c r="CB582" s="54"/>
      <c r="CH582" s="13"/>
      <c r="CJ582" s="13"/>
    </row>
    <row r="583" spans="2:88" ht="16.5" thickBot="1" x14ac:dyDescent="0.3">
      <c r="B583" s="114"/>
      <c r="C583" s="114"/>
      <c r="D583" s="115"/>
      <c r="E583" s="117" t="str">
        <f t="shared" si="468"/>
        <v/>
      </c>
      <c r="F583" s="118" t="str">
        <f t="shared" si="477"/>
        <v/>
      </c>
      <c r="G583" s="22"/>
      <c r="H583" s="5" t="str">
        <f t="shared" si="435"/>
        <v/>
      </c>
      <c r="I583" s="6" t="str">
        <f t="shared" si="436"/>
        <v/>
      </c>
      <c r="J583" s="6" t="str">
        <f t="shared" si="437"/>
        <v/>
      </c>
      <c r="K583" s="23"/>
      <c r="L583" s="3" t="str">
        <f t="shared" si="481"/>
        <v/>
      </c>
      <c r="M583" s="2">
        <f>IF(OR(K583="Rota",K583="Desliza"),(IF((MAX(N$36:N582))&gt;F$17,(MAX(N$36:N582)),F$17)),N582)</f>
        <v>0</v>
      </c>
      <c r="N583" s="42"/>
      <c r="O583" s="2" t="str">
        <f t="shared" si="482"/>
        <v/>
      </c>
      <c r="P583" s="3" t="str">
        <f t="shared" si="483"/>
        <v/>
      </c>
      <c r="Q583" s="24"/>
      <c r="R583" s="24"/>
      <c r="S583" s="24"/>
      <c r="T583" s="132" t="str">
        <f t="shared" si="428"/>
        <v/>
      </c>
      <c r="U583" s="25"/>
      <c r="V583" s="25"/>
      <c r="W583" s="24"/>
      <c r="X583" s="26"/>
      <c r="Y583" s="25"/>
      <c r="Z583" s="25"/>
      <c r="AA583" s="3" t="str">
        <f t="shared" si="484"/>
        <v/>
      </c>
      <c r="AB583" s="24"/>
      <c r="AC583" s="26"/>
      <c r="AD583" s="25"/>
      <c r="AE583" s="54"/>
      <c r="AF583" s="54"/>
      <c r="AG583" s="54"/>
      <c r="AH583" s="54"/>
      <c r="AI583" s="54"/>
      <c r="AJ583" s="54"/>
      <c r="AK583" s="25"/>
      <c r="AL583" s="54" t="str">
        <f t="shared" si="429"/>
        <v/>
      </c>
      <c r="AM583" s="200" t="str">
        <f t="shared" si="430"/>
        <v/>
      </c>
      <c r="AN583" s="201" t="str">
        <f t="shared" si="431"/>
        <v/>
      </c>
      <c r="AO583" s="200" t="str">
        <f t="shared" si="438"/>
        <v/>
      </c>
      <c r="AP583" s="200" t="str">
        <f t="shared" si="432"/>
        <v/>
      </c>
      <c r="AQ583" s="200" t="str">
        <f t="shared" si="433"/>
        <v/>
      </c>
      <c r="AR583" s="200" t="str">
        <f t="shared" si="439"/>
        <v/>
      </c>
      <c r="AS583" s="200" t="str">
        <f t="shared" si="440"/>
        <v/>
      </c>
      <c r="AT583" s="200" t="str">
        <f t="shared" si="441"/>
        <v/>
      </c>
      <c r="AU583" s="200" t="str">
        <f t="shared" si="442"/>
        <v/>
      </c>
      <c r="AV583" s="54"/>
      <c r="AW583" s="200" t="str">
        <f t="shared" si="443"/>
        <v/>
      </c>
      <c r="AX583" s="201" t="str">
        <f t="shared" si="444"/>
        <v/>
      </c>
      <c r="AY583" s="7" t="str">
        <f t="shared" si="445"/>
        <v/>
      </c>
      <c r="AZ583" s="7" t="str">
        <f t="shared" si="446"/>
        <v/>
      </c>
      <c r="BA583" s="7" t="str">
        <f t="shared" si="447"/>
        <v/>
      </c>
      <c r="BB583" s="7" t="str">
        <f t="shared" si="470"/>
        <v/>
      </c>
      <c r="BC583" s="7" t="str">
        <f t="shared" si="471"/>
        <v/>
      </c>
      <c r="BD583" s="7" t="str">
        <f t="shared" si="472"/>
        <v/>
      </c>
      <c r="BE583" s="7" t="str">
        <f t="shared" si="473"/>
        <v/>
      </c>
      <c r="BF583" s="7" t="str">
        <f t="shared" si="425"/>
        <v/>
      </c>
      <c r="BG583" s="7" t="str">
        <f t="shared" si="426"/>
        <v/>
      </c>
      <c r="BH583" s="7" t="str">
        <f t="shared" si="474"/>
        <v/>
      </c>
      <c r="BI583" s="7" t="str">
        <f t="shared" si="475"/>
        <v/>
      </c>
      <c r="BJ583" s="7" t="str">
        <f t="shared" si="476"/>
        <v/>
      </c>
      <c r="BK583" s="7" t="str">
        <f t="shared" si="448"/>
        <v/>
      </c>
      <c r="BL583" s="7" t="str">
        <f t="shared" si="449"/>
        <v/>
      </c>
      <c r="BM583" s="7" t="str">
        <f t="shared" si="450"/>
        <v/>
      </c>
      <c r="BN583" s="7" t="str">
        <f t="shared" si="451"/>
        <v/>
      </c>
      <c r="BO583" s="7" t="str">
        <f t="shared" si="452"/>
        <v/>
      </c>
      <c r="BP583" s="7" t="str">
        <f t="shared" si="453"/>
        <v/>
      </c>
      <c r="BQ583" s="7" t="str">
        <f t="shared" si="454"/>
        <v/>
      </c>
      <c r="BR583" s="7" t="str">
        <f t="shared" si="455"/>
        <v/>
      </c>
      <c r="BS583" s="7" t="str">
        <f t="shared" si="456"/>
        <v/>
      </c>
      <c r="BT583" s="7" t="str">
        <f t="shared" si="457"/>
        <v/>
      </c>
      <c r="BU583" s="7" t="str">
        <f t="shared" si="458"/>
        <v/>
      </c>
      <c r="BV583" s="7" t="str">
        <f t="shared" si="459"/>
        <v/>
      </c>
      <c r="BW583" s="7" t="str">
        <f t="shared" si="434"/>
        <v/>
      </c>
      <c r="BX583" s="7" t="str">
        <f t="shared" si="460"/>
        <v/>
      </c>
      <c r="BY583" s="7" t="str">
        <f t="shared" si="461"/>
        <v/>
      </c>
      <c r="BZ583" s="7" t="str">
        <f t="shared" si="462"/>
        <v/>
      </c>
      <c r="CA583" s="7" t="str">
        <f t="shared" si="463"/>
        <v/>
      </c>
      <c r="CB583" s="54"/>
      <c r="CH583" s="13"/>
      <c r="CJ583" s="13"/>
    </row>
    <row r="584" spans="2:88" ht="16.5" thickBot="1" x14ac:dyDescent="0.3">
      <c r="B584" s="114"/>
      <c r="C584" s="114"/>
      <c r="D584" s="115"/>
      <c r="E584" s="117" t="str">
        <f t="shared" si="468"/>
        <v/>
      </c>
      <c r="F584" s="118" t="str">
        <f t="shared" si="477"/>
        <v/>
      </c>
      <c r="G584" s="22"/>
      <c r="H584" s="5" t="str">
        <f t="shared" si="435"/>
        <v/>
      </c>
      <c r="I584" s="6" t="str">
        <f t="shared" si="436"/>
        <v/>
      </c>
      <c r="J584" s="6" t="str">
        <f t="shared" si="437"/>
        <v/>
      </c>
      <c r="K584" s="23"/>
      <c r="L584" s="3" t="str">
        <f t="shared" si="481"/>
        <v/>
      </c>
      <c r="M584" s="2">
        <f>IF(OR(K584="Rota",K584="Desliza"),(IF((MAX(N$36:N583))&gt;F$17,(MAX(N$36:N583)),F$17)),N583)</f>
        <v>0</v>
      </c>
      <c r="N584" s="42"/>
      <c r="O584" s="2" t="str">
        <f t="shared" si="482"/>
        <v/>
      </c>
      <c r="P584" s="3" t="str">
        <f t="shared" si="483"/>
        <v/>
      </c>
      <c r="Q584" s="24"/>
      <c r="R584" s="24"/>
      <c r="S584" s="24"/>
      <c r="T584" s="132" t="str">
        <f t="shared" si="428"/>
        <v/>
      </c>
      <c r="U584" s="25"/>
      <c r="V584" s="25"/>
      <c r="W584" s="24"/>
      <c r="X584" s="26"/>
      <c r="Y584" s="25"/>
      <c r="Z584" s="25"/>
      <c r="AA584" s="3" t="str">
        <f t="shared" si="484"/>
        <v/>
      </c>
      <c r="AB584" s="24"/>
      <c r="AC584" s="26"/>
      <c r="AD584" s="25"/>
      <c r="AE584" s="54"/>
      <c r="AF584" s="54"/>
      <c r="AG584" s="54"/>
      <c r="AH584" s="54"/>
      <c r="AI584" s="54"/>
      <c r="AJ584" s="54"/>
      <c r="AK584" s="25"/>
      <c r="AL584" s="54" t="str">
        <f t="shared" si="429"/>
        <v/>
      </c>
      <c r="AM584" s="200" t="str">
        <f t="shared" si="430"/>
        <v/>
      </c>
      <c r="AN584" s="201" t="str">
        <f t="shared" si="431"/>
        <v/>
      </c>
      <c r="AO584" s="200" t="str">
        <f t="shared" si="438"/>
        <v/>
      </c>
      <c r="AP584" s="200" t="str">
        <f t="shared" si="432"/>
        <v/>
      </c>
      <c r="AQ584" s="200" t="str">
        <f t="shared" si="433"/>
        <v/>
      </c>
      <c r="AR584" s="200" t="str">
        <f t="shared" si="439"/>
        <v/>
      </c>
      <c r="AS584" s="200" t="str">
        <f t="shared" si="440"/>
        <v/>
      </c>
      <c r="AT584" s="200" t="str">
        <f t="shared" si="441"/>
        <v/>
      </c>
      <c r="AU584" s="200" t="str">
        <f t="shared" si="442"/>
        <v/>
      </c>
      <c r="AV584" s="54"/>
      <c r="AW584" s="200" t="str">
        <f t="shared" si="443"/>
        <v/>
      </c>
      <c r="AX584" s="201" t="str">
        <f t="shared" si="444"/>
        <v/>
      </c>
      <c r="AY584" s="7" t="str">
        <f t="shared" si="445"/>
        <v/>
      </c>
      <c r="AZ584" s="7" t="str">
        <f t="shared" si="446"/>
        <v/>
      </c>
      <c r="BA584" s="7" t="str">
        <f t="shared" si="447"/>
        <v/>
      </c>
      <c r="BB584" s="7" t="str">
        <f t="shared" si="470"/>
        <v/>
      </c>
      <c r="BC584" s="7" t="str">
        <f t="shared" si="471"/>
        <v/>
      </c>
      <c r="BD584" s="7" t="str">
        <f t="shared" si="472"/>
        <v/>
      </c>
      <c r="BE584" s="7" t="str">
        <f t="shared" si="473"/>
        <v/>
      </c>
      <c r="BF584" s="7" t="str">
        <f t="shared" si="425"/>
        <v/>
      </c>
      <c r="BG584" s="7" t="str">
        <f t="shared" si="426"/>
        <v/>
      </c>
      <c r="BH584" s="7" t="str">
        <f t="shared" si="474"/>
        <v/>
      </c>
      <c r="BI584" s="7" t="str">
        <f t="shared" si="475"/>
        <v/>
      </c>
      <c r="BJ584" s="7" t="str">
        <f t="shared" si="476"/>
        <v/>
      </c>
      <c r="BK584" s="7" t="str">
        <f t="shared" si="448"/>
        <v/>
      </c>
      <c r="BL584" s="7" t="str">
        <f t="shared" si="449"/>
        <v/>
      </c>
      <c r="BM584" s="7" t="str">
        <f t="shared" si="450"/>
        <v/>
      </c>
      <c r="BN584" s="7" t="str">
        <f t="shared" si="451"/>
        <v/>
      </c>
      <c r="BO584" s="7" t="str">
        <f t="shared" si="452"/>
        <v/>
      </c>
      <c r="BP584" s="7" t="str">
        <f t="shared" si="453"/>
        <v/>
      </c>
      <c r="BQ584" s="7" t="str">
        <f t="shared" si="454"/>
        <v/>
      </c>
      <c r="BR584" s="7" t="str">
        <f t="shared" si="455"/>
        <v/>
      </c>
      <c r="BS584" s="7" t="str">
        <f t="shared" si="456"/>
        <v/>
      </c>
      <c r="BT584" s="7" t="str">
        <f t="shared" si="457"/>
        <v/>
      </c>
      <c r="BU584" s="7" t="str">
        <f t="shared" si="458"/>
        <v/>
      </c>
      <c r="BV584" s="7" t="str">
        <f t="shared" si="459"/>
        <v/>
      </c>
      <c r="BW584" s="7" t="str">
        <f t="shared" si="434"/>
        <v/>
      </c>
      <c r="BX584" s="7" t="str">
        <f t="shared" si="460"/>
        <v/>
      </c>
      <c r="BY584" s="7" t="str">
        <f t="shared" si="461"/>
        <v/>
      </c>
      <c r="BZ584" s="7" t="str">
        <f t="shared" si="462"/>
        <v/>
      </c>
      <c r="CA584" s="7" t="str">
        <f t="shared" si="463"/>
        <v/>
      </c>
      <c r="CB584" s="54"/>
      <c r="CH584" s="13"/>
      <c r="CJ584" s="13"/>
    </row>
    <row r="585" spans="2:88" ht="16.5" thickBot="1" x14ac:dyDescent="0.3">
      <c r="B585" s="114"/>
      <c r="C585" s="114"/>
      <c r="D585" s="115"/>
      <c r="E585" s="117" t="str">
        <f t="shared" si="468"/>
        <v/>
      </c>
      <c r="F585" s="118" t="str">
        <f t="shared" si="477"/>
        <v/>
      </c>
      <c r="G585" s="22"/>
      <c r="H585" s="5" t="str">
        <f t="shared" si="435"/>
        <v/>
      </c>
      <c r="I585" s="6" t="str">
        <f t="shared" si="436"/>
        <v/>
      </c>
      <c r="J585" s="6" t="str">
        <f t="shared" si="437"/>
        <v/>
      </c>
      <c r="K585" s="23"/>
      <c r="L585" s="3" t="str">
        <f t="shared" si="481"/>
        <v/>
      </c>
      <c r="M585" s="2">
        <f>IF(OR(K585="Rota",K585="Desliza"),(IF((MAX(N$36:N584))&gt;F$17,(MAX(N$36:N584)),F$17)),N584)</f>
        <v>0</v>
      </c>
      <c r="N585" s="42"/>
      <c r="O585" s="2" t="str">
        <f t="shared" si="482"/>
        <v/>
      </c>
      <c r="P585" s="3" t="str">
        <f t="shared" si="483"/>
        <v/>
      </c>
      <c r="Q585" s="24"/>
      <c r="R585" s="24"/>
      <c r="S585" s="24"/>
      <c r="T585" s="132" t="str">
        <f t="shared" si="428"/>
        <v/>
      </c>
      <c r="U585" s="25"/>
      <c r="V585" s="25"/>
      <c r="W585" s="24"/>
      <c r="X585" s="26"/>
      <c r="Y585" s="25"/>
      <c r="Z585" s="25"/>
      <c r="AA585" s="3" t="str">
        <f t="shared" si="484"/>
        <v/>
      </c>
      <c r="AB585" s="24"/>
      <c r="AC585" s="26"/>
      <c r="AD585" s="25"/>
      <c r="AE585" s="54"/>
      <c r="AF585" s="54"/>
      <c r="AG585" s="54"/>
      <c r="AH585" s="54"/>
      <c r="AI585" s="54"/>
      <c r="AJ585" s="54"/>
      <c r="AK585" s="25"/>
      <c r="AL585" s="54" t="str">
        <f t="shared" si="429"/>
        <v/>
      </c>
      <c r="AM585" s="200" t="str">
        <f t="shared" si="430"/>
        <v/>
      </c>
      <c r="AN585" s="201" t="str">
        <f t="shared" si="431"/>
        <v/>
      </c>
      <c r="AO585" s="200" t="str">
        <f t="shared" si="438"/>
        <v/>
      </c>
      <c r="AP585" s="200" t="str">
        <f t="shared" si="432"/>
        <v/>
      </c>
      <c r="AQ585" s="200" t="str">
        <f t="shared" si="433"/>
        <v/>
      </c>
      <c r="AR585" s="200" t="str">
        <f t="shared" si="439"/>
        <v/>
      </c>
      <c r="AS585" s="200" t="str">
        <f t="shared" si="440"/>
        <v/>
      </c>
      <c r="AT585" s="200" t="str">
        <f t="shared" si="441"/>
        <v/>
      </c>
      <c r="AU585" s="200" t="str">
        <f t="shared" si="442"/>
        <v/>
      </c>
      <c r="AV585" s="54"/>
      <c r="AW585" s="200" t="str">
        <f t="shared" si="443"/>
        <v/>
      </c>
      <c r="AX585" s="201" t="str">
        <f t="shared" si="444"/>
        <v/>
      </c>
      <c r="AY585" s="7" t="str">
        <f t="shared" si="445"/>
        <v/>
      </c>
      <c r="AZ585" s="7" t="str">
        <f t="shared" si="446"/>
        <v/>
      </c>
      <c r="BA585" s="7" t="str">
        <f t="shared" si="447"/>
        <v/>
      </c>
      <c r="BB585" s="7" t="str">
        <f t="shared" si="470"/>
        <v/>
      </c>
      <c r="BC585" s="7" t="str">
        <f t="shared" si="471"/>
        <v/>
      </c>
      <c r="BD585" s="7" t="str">
        <f t="shared" si="472"/>
        <v/>
      </c>
      <c r="BE585" s="7" t="str">
        <f t="shared" si="473"/>
        <v/>
      </c>
      <c r="BF585" s="7" t="str">
        <f t="shared" si="425"/>
        <v/>
      </c>
      <c r="BG585" s="7" t="str">
        <f t="shared" si="426"/>
        <v/>
      </c>
      <c r="BH585" s="7" t="str">
        <f t="shared" si="474"/>
        <v/>
      </c>
      <c r="BI585" s="7" t="str">
        <f t="shared" si="475"/>
        <v/>
      </c>
      <c r="BJ585" s="7" t="str">
        <f t="shared" si="476"/>
        <v/>
      </c>
      <c r="BK585" s="7" t="str">
        <f t="shared" si="448"/>
        <v/>
      </c>
      <c r="BL585" s="7" t="str">
        <f t="shared" si="449"/>
        <v/>
      </c>
      <c r="BM585" s="7" t="str">
        <f t="shared" si="450"/>
        <v/>
      </c>
      <c r="BN585" s="7" t="str">
        <f t="shared" si="451"/>
        <v/>
      </c>
      <c r="BO585" s="7" t="str">
        <f t="shared" si="452"/>
        <v/>
      </c>
      <c r="BP585" s="7" t="str">
        <f t="shared" si="453"/>
        <v/>
      </c>
      <c r="BQ585" s="7" t="str">
        <f t="shared" si="454"/>
        <v/>
      </c>
      <c r="BR585" s="7" t="str">
        <f t="shared" si="455"/>
        <v/>
      </c>
      <c r="BS585" s="7" t="str">
        <f t="shared" si="456"/>
        <v/>
      </c>
      <c r="BT585" s="7" t="str">
        <f t="shared" si="457"/>
        <v/>
      </c>
      <c r="BU585" s="7" t="str">
        <f t="shared" si="458"/>
        <v/>
      </c>
      <c r="BV585" s="7" t="str">
        <f t="shared" si="459"/>
        <v/>
      </c>
      <c r="BW585" s="7" t="str">
        <f t="shared" si="434"/>
        <v/>
      </c>
      <c r="BX585" s="7" t="str">
        <f t="shared" si="460"/>
        <v/>
      </c>
      <c r="BY585" s="7" t="str">
        <f t="shared" si="461"/>
        <v/>
      </c>
      <c r="BZ585" s="7" t="str">
        <f t="shared" si="462"/>
        <v/>
      </c>
      <c r="CA585" s="7" t="str">
        <f t="shared" si="463"/>
        <v/>
      </c>
      <c r="CB585" s="54"/>
      <c r="CH585" s="13"/>
      <c r="CJ585" s="13"/>
    </row>
    <row r="586" spans="2:88" ht="16.5" thickBot="1" x14ac:dyDescent="0.3">
      <c r="B586" s="114"/>
      <c r="C586" s="114"/>
      <c r="D586" s="115"/>
      <c r="E586" s="117" t="str">
        <f t="shared" si="468"/>
        <v/>
      </c>
      <c r="F586" s="118" t="str">
        <f t="shared" si="477"/>
        <v/>
      </c>
      <c r="G586" s="22"/>
      <c r="H586" s="5" t="str">
        <f t="shared" si="435"/>
        <v/>
      </c>
      <c r="I586" s="6" t="str">
        <f t="shared" si="436"/>
        <v/>
      </c>
      <c r="J586" s="6" t="str">
        <f t="shared" si="437"/>
        <v/>
      </c>
      <c r="K586" s="23"/>
      <c r="L586" s="3" t="str">
        <f t="shared" si="481"/>
        <v/>
      </c>
      <c r="M586" s="2">
        <f>IF(OR(K586="Rota",K586="Desliza"),(IF((MAX(N$36:N585))&gt;F$17,(MAX(N$36:N585)),F$17)),N585)</f>
        <v>0</v>
      </c>
      <c r="N586" s="42"/>
      <c r="O586" s="2" t="str">
        <f t="shared" si="482"/>
        <v/>
      </c>
      <c r="P586" s="3" t="str">
        <f t="shared" si="483"/>
        <v/>
      </c>
      <c r="Q586" s="24"/>
      <c r="R586" s="24"/>
      <c r="S586" s="24"/>
      <c r="T586" s="132" t="str">
        <f t="shared" si="428"/>
        <v/>
      </c>
      <c r="U586" s="25"/>
      <c r="V586" s="25"/>
      <c r="W586" s="24"/>
      <c r="X586" s="26"/>
      <c r="Y586" s="25"/>
      <c r="Z586" s="25"/>
      <c r="AA586" s="3" t="str">
        <f t="shared" si="484"/>
        <v/>
      </c>
      <c r="AB586" s="24"/>
      <c r="AC586" s="26"/>
      <c r="AD586" s="25"/>
      <c r="AE586" s="54"/>
      <c r="AF586" s="54"/>
      <c r="AG586" s="54"/>
      <c r="AH586" s="54"/>
      <c r="AI586" s="54"/>
      <c r="AJ586" s="54"/>
      <c r="AK586" s="25"/>
      <c r="AL586" s="54" t="str">
        <f t="shared" si="429"/>
        <v/>
      </c>
      <c r="AM586" s="200" t="str">
        <f t="shared" si="430"/>
        <v/>
      </c>
      <c r="AN586" s="201" t="str">
        <f t="shared" si="431"/>
        <v/>
      </c>
      <c r="AO586" s="200" t="str">
        <f t="shared" si="438"/>
        <v/>
      </c>
      <c r="AP586" s="200" t="str">
        <f t="shared" si="432"/>
        <v/>
      </c>
      <c r="AQ586" s="200" t="str">
        <f t="shared" si="433"/>
        <v/>
      </c>
      <c r="AR586" s="200" t="str">
        <f t="shared" si="439"/>
        <v/>
      </c>
      <c r="AS586" s="200" t="str">
        <f t="shared" si="440"/>
        <v/>
      </c>
      <c r="AT586" s="200" t="str">
        <f t="shared" si="441"/>
        <v/>
      </c>
      <c r="AU586" s="200" t="str">
        <f t="shared" si="442"/>
        <v/>
      </c>
      <c r="AV586" s="54"/>
      <c r="AW586" s="200" t="str">
        <f t="shared" si="443"/>
        <v/>
      </c>
      <c r="AX586" s="201" t="str">
        <f t="shared" si="444"/>
        <v/>
      </c>
      <c r="AY586" s="7" t="str">
        <f t="shared" si="445"/>
        <v/>
      </c>
      <c r="AZ586" s="7" t="str">
        <f t="shared" si="446"/>
        <v/>
      </c>
      <c r="BA586" s="7" t="str">
        <f t="shared" si="447"/>
        <v/>
      </c>
      <c r="BB586" s="7" t="str">
        <f t="shared" si="470"/>
        <v/>
      </c>
      <c r="BC586" s="7" t="str">
        <f t="shared" si="471"/>
        <v/>
      </c>
      <c r="BD586" s="7" t="str">
        <f t="shared" si="472"/>
        <v/>
      </c>
      <c r="BE586" s="7" t="str">
        <f t="shared" si="473"/>
        <v/>
      </c>
      <c r="BF586" s="7" t="str">
        <f t="shared" si="425"/>
        <v/>
      </c>
      <c r="BG586" s="7" t="str">
        <f t="shared" si="426"/>
        <v/>
      </c>
      <c r="BH586" s="7" t="str">
        <f t="shared" si="474"/>
        <v/>
      </c>
      <c r="BI586" s="7" t="str">
        <f t="shared" si="475"/>
        <v/>
      </c>
      <c r="BJ586" s="7" t="str">
        <f t="shared" si="476"/>
        <v/>
      </c>
      <c r="BK586" s="7" t="str">
        <f t="shared" si="448"/>
        <v/>
      </c>
      <c r="BL586" s="7" t="str">
        <f t="shared" si="449"/>
        <v/>
      </c>
      <c r="BM586" s="7" t="str">
        <f t="shared" si="450"/>
        <v/>
      </c>
      <c r="BN586" s="7" t="str">
        <f t="shared" si="451"/>
        <v/>
      </c>
      <c r="BO586" s="7" t="str">
        <f t="shared" si="452"/>
        <v/>
      </c>
      <c r="BP586" s="7" t="str">
        <f t="shared" si="453"/>
        <v/>
      </c>
      <c r="BQ586" s="7" t="str">
        <f t="shared" si="454"/>
        <v/>
      </c>
      <c r="BR586" s="7" t="str">
        <f t="shared" si="455"/>
        <v/>
      </c>
      <c r="BS586" s="7" t="str">
        <f t="shared" si="456"/>
        <v/>
      </c>
      <c r="BT586" s="7" t="str">
        <f t="shared" si="457"/>
        <v/>
      </c>
      <c r="BU586" s="7" t="str">
        <f t="shared" si="458"/>
        <v/>
      </c>
      <c r="BV586" s="7" t="str">
        <f t="shared" si="459"/>
        <v/>
      </c>
      <c r="BW586" s="7" t="str">
        <f t="shared" si="434"/>
        <v/>
      </c>
      <c r="BX586" s="7" t="str">
        <f t="shared" si="460"/>
        <v/>
      </c>
      <c r="BY586" s="7" t="str">
        <f t="shared" si="461"/>
        <v/>
      </c>
      <c r="BZ586" s="7" t="str">
        <f t="shared" si="462"/>
        <v/>
      </c>
      <c r="CA586" s="7" t="str">
        <f t="shared" si="463"/>
        <v/>
      </c>
      <c r="CB586" s="54"/>
      <c r="CH586" s="13"/>
      <c r="CJ586" s="13"/>
    </row>
    <row r="587" spans="2:88" ht="16.5" thickBot="1" x14ac:dyDescent="0.3">
      <c r="B587" s="114"/>
      <c r="C587" s="114"/>
      <c r="D587" s="115"/>
      <c r="E587" s="117" t="str">
        <f t="shared" si="468"/>
        <v/>
      </c>
      <c r="F587" s="118" t="str">
        <f t="shared" si="477"/>
        <v/>
      </c>
      <c r="G587" s="22"/>
      <c r="H587" s="5" t="str">
        <f t="shared" si="435"/>
        <v/>
      </c>
      <c r="I587" s="6" t="str">
        <f t="shared" si="436"/>
        <v/>
      </c>
      <c r="J587" s="6" t="str">
        <f t="shared" si="437"/>
        <v/>
      </c>
      <c r="K587" s="23"/>
      <c r="L587" s="3" t="str">
        <f t="shared" si="481"/>
        <v/>
      </c>
      <c r="M587" s="2">
        <f>IF(OR(K587="Rota",K587="Desliza"),(IF((MAX(N$36:N586))&gt;F$17,(MAX(N$36:N586)),F$17)),N586)</f>
        <v>0</v>
      </c>
      <c r="N587" s="42"/>
      <c r="O587" s="2" t="str">
        <f t="shared" si="482"/>
        <v/>
      </c>
      <c r="P587" s="3" t="str">
        <f t="shared" si="483"/>
        <v/>
      </c>
      <c r="Q587" s="24"/>
      <c r="R587" s="24"/>
      <c r="S587" s="24"/>
      <c r="T587" s="132" t="str">
        <f t="shared" si="428"/>
        <v/>
      </c>
      <c r="U587" s="25"/>
      <c r="V587" s="25"/>
      <c r="W587" s="24"/>
      <c r="X587" s="26"/>
      <c r="Y587" s="25"/>
      <c r="Z587" s="25"/>
      <c r="AA587" s="3" t="str">
        <f t="shared" si="484"/>
        <v/>
      </c>
      <c r="AB587" s="24"/>
      <c r="AC587" s="26"/>
      <c r="AD587" s="25"/>
      <c r="AE587" s="54"/>
      <c r="AF587" s="54"/>
      <c r="AG587" s="54"/>
      <c r="AH587" s="54"/>
      <c r="AI587" s="54"/>
      <c r="AJ587" s="54"/>
      <c r="AK587" s="25"/>
      <c r="AL587" s="54" t="str">
        <f t="shared" si="429"/>
        <v/>
      </c>
      <c r="AM587" s="200" t="str">
        <f t="shared" si="430"/>
        <v/>
      </c>
      <c r="AN587" s="201" t="str">
        <f t="shared" si="431"/>
        <v/>
      </c>
      <c r="AO587" s="200" t="str">
        <f t="shared" si="438"/>
        <v/>
      </c>
      <c r="AP587" s="200" t="str">
        <f t="shared" si="432"/>
        <v/>
      </c>
      <c r="AQ587" s="200" t="str">
        <f t="shared" si="433"/>
        <v/>
      </c>
      <c r="AR587" s="200" t="str">
        <f t="shared" si="439"/>
        <v/>
      </c>
      <c r="AS587" s="200" t="str">
        <f t="shared" si="440"/>
        <v/>
      </c>
      <c r="AT587" s="200" t="str">
        <f t="shared" si="441"/>
        <v/>
      </c>
      <c r="AU587" s="200" t="str">
        <f t="shared" si="442"/>
        <v/>
      </c>
      <c r="AV587" s="54"/>
      <c r="AW587" s="200" t="str">
        <f t="shared" si="443"/>
        <v/>
      </c>
      <c r="AX587" s="201" t="str">
        <f t="shared" si="444"/>
        <v/>
      </c>
      <c r="AY587" s="7" t="str">
        <f t="shared" si="445"/>
        <v/>
      </c>
      <c r="AZ587" s="7" t="str">
        <f t="shared" si="446"/>
        <v/>
      </c>
      <c r="BA587" s="7" t="str">
        <f t="shared" si="447"/>
        <v/>
      </c>
      <c r="BB587" s="7" t="str">
        <f t="shared" si="470"/>
        <v/>
      </c>
      <c r="BC587" s="7" t="str">
        <f t="shared" si="471"/>
        <v/>
      </c>
      <c r="BD587" s="7" t="str">
        <f t="shared" si="472"/>
        <v/>
      </c>
      <c r="BE587" s="7" t="str">
        <f t="shared" si="473"/>
        <v/>
      </c>
      <c r="BF587" s="7" t="str">
        <f t="shared" si="425"/>
        <v/>
      </c>
      <c r="BG587" s="7" t="str">
        <f t="shared" si="426"/>
        <v/>
      </c>
      <c r="BH587" s="7" t="str">
        <f t="shared" si="474"/>
        <v/>
      </c>
      <c r="BI587" s="7" t="str">
        <f t="shared" si="475"/>
        <v/>
      </c>
      <c r="BJ587" s="7" t="str">
        <f t="shared" si="476"/>
        <v/>
      </c>
      <c r="BK587" s="7" t="str">
        <f t="shared" si="448"/>
        <v/>
      </c>
      <c r="BL587" s="7" t="str">
        <f t="shared" si="449"/>
        <v/>
      </c>
      <c r="BM587" s="7" t="str">
        <f t="shared" si="450"/>
        <v/>
      </c>
      <c r="BN587" s="7" t="str">
        <f t="shared" si="451"/>
        <v/>
      </c>
      <c r="BO587" s="7" t="str">
        <f t="shared" si="452"/>
        <v/>
      </c>
      <c r="BP587" s="7" t="str">
        <f t="shared" si="453"/>
        <v/>
      </c>
      <c r="BQ587" s="7" t="str">
        <f t="shared" si="454"/>
        <v/>
      </c>
      <c r="BR587" s="7" t="str">
        <f t="shared" si="455"/>
        <v/>
      </c>
      <c r="BS587" s="7" t="str">
        <f t="shared" si="456"/>
        <v/>
      </c>
      <c r="BT587" s="7" t="str">
        <f t="shared" si="457"/>
        <v/>
      </c>
      <c r="BU587" s="7" t="str">
        <f t="shared" si="458"/>
        <v/>
      </c>
      <c r="BV587" s="7" t="str">
        <f t="shared" si="459"/>
        <v/>
      </c>
      <c r="BW587" s="7" t="str">
        <f t="shared" si="434"/>
        <v/>
      </c>
      <c r="BX587" s="7" t="str">
        <f t="shared" si="460"/>
        <v/>
      </c>
      <c r="BY587" s="7" t="str">
        <f t="shared" si="461"/>
        <v/>
      </c>
      <c r="BZ587" s="7" t="str">
        <f t="shared" si="462"/>
        <v/>
      </c>
      <c r="CA587" s="7" t="str">
        <f t="shared" si="463"/>
        <v/>
      </c>
      <c r="CB587" s="54"/>
      <c r="CH587" s="13"/>
      <c r="CJ587" s="13"/>
    </row>
    <row r="588" spans="2:88" ht="16.5" thickBot="1" x14ac:dyDescent="0.3">
      <c r="B588" s="114"/>
      <c r="C588" s="114"/>
      <c r="D588" s="115"/>
      <c r="E588" s="117" t="str">
        <f t="shared" si="468"/>
        <v/>
      </c>
      <c r="F588" s="118" t="str">
        <f t="shared" si="477"/>
        <v/>
      </c>
      <c r="G588" s="22"/>
      <c r="H588" s="5" t="str">
        <f t="shared" si="435"/>
        <v/>
      </c>
      <c r="I588" s="6" t="str">
        <f t="shared" si="436"/>
        <v/>
      </c>
      <c r="J588" s="6" t="str">
        <f t="shared" si="437"/>
        <v/>
      </c>
      <c r="K588" s="23"/>
      <c r="L588" s="3" t="str">
        <f t="shared" si="481"/>
        <v/>
      </c>
      <c r="M588" s="2">
        <f>IF(OR(K588="Rota",K588="Desliza"),(IF((MAX(N$36:N587))&gt;F$17,(MAX(N$36:N587)),F$17)),N587)</f>
        <v>0</v>
      </c>
      <c r="N588" s="42"/>
      <c r="O588" s="2" t="str">
        <f t="shared" si="482"/>
        <v/>
      </c>
      <c r="P588" s="3" t="str">
        <f t="shared" si="483"/>
        <v/>
      </c>
      <c r="Q588" s="24"/>
      <c r="R588" s="24"/>
      <c r="S588" s="24"/>
      <c r="T588" s="132" t="str">
        <f t="shared" si="428"/>
        <v/>
      </c>
      <c r="U588" s="25"/>
      <c r="V588" s="25"/>
      <c r="W588" s="24"/>
      <c r="X588" s="26"/>
      <c r="Y588" s="25"/>
      <c r="Z588" s="25"/>
      <c r="AA588" s="3" t="str">
        <f t="shared" si="484"/>
        <v/>
      </c>
      <c r="AB588" s="24"/>
      <c r="AC588" s="26"/>
      <c r="AD588" s="25"/>
      <c r="AE588" s="54"/>
      <c r="AF588" s="54"/>
      <c r="AG588" s="54"/>
      <c r="AH588" s="54"/>
      <c r="AI588" s="54"/>
      <c r="AJ588" s="54"/>
      <c r="AK588" s="25"/>
      <c r="AL588" s="54" t="str">
        <f t="shared" si="429"/>
        <v/>
      </c>
      <c r="AM588" s="200" t="str">
        <f t="shared" si="430"/>
        <v/>
      </c>
      <c r="AN588" s="201" t="str">
        <f t="shared" si="431"/>
        <v/>
      </c>
      <c r="AO588" s="200" t="str">
        <f t="shared" si="438"/>
        <v/>
      </c>
      <c r="AP588" s="200" t="str">
        <f t="shared" si="432"/>
        <v/>
      </c>
      <c r="AQ588" s="200" t="str">
        <f t="shared" si="433"/>
        <v/>
      </c>
      <c r="AR588" s="200" t="str">
        <f t="shared" si="439"/>
        <v/>
      </c>
      <c r="AS588" s="200" t="str">
        <f t="shared" si="440"/>
        <v/>
      </c>
      <c r="AT588" s="200" t="str">
        <f t="shared" si="441"/>
        <v/>
      </c>
      <c r="AU588" s="200" t="str">
        <f t="shared" si="442"/>
        <v/>
      </c>
      <c r="AV588" s="54"/>
      <c r="AW588" s="200" t="str">
        <f t="shared" si="443"/>
        <v/>
      </c>
      <c r="AX588" s="201" t="str">
        <f t="shared" si="444"/>
        <v/>
      </c>
      <c r="AY588" s="7" t="str">
        <f t="shared" si="445"/>
        <v/>
      </c>
      <c r="AZ588" s="7" t="str">
        <f t="shared" si="446"/>
        <v/>
      </c>
      <c r="BA588" s="7" t="str">
        <f t="shared" si="447"/>
        <v/>
      </c>
      <c r="BB588" s="7" t="str">
        <f t="shared" si="470"/>
        <v/>
      </c>
      <c r="BC588" s="7" t="str">
        <f t="shared" si="471"/>
        <v/>
      </c>
      <c r="BD588" s="7" t="str">
        <f t="shared" si="472"/>
        <v/>
      </c>
      <c r="BE588" s="7" t="str">
        <f t="shared" si="473"/>
        <v/>
      </c>
      <c r="BF588" s="7" t="str">
        <f t="shared" si="425"/>
        <v/>
      </c>
      <c r="BG588" s="7" t="str">
        <f t="shared" si="426"/>
        <v/>
      </c>
      <c r="BH588" s="7" t="str">
        <f t="shared" si="474"/>
        <v/>
      </c>
      <c r="BI588" s="7" t="str">
        <f t="shared" si="475"/>
        <v/>
      </c>
      <c r="BJ588" s="7" t="str">
        <f t="shared" si="476"/>
        <v/>
      </c>
      <c r="BK588" s="7" t="str">
        <f t="shared" si="448"/>
        <v/>
      </c>
      <c r="BL588" s="7" t="str">
        <f t="shared" si="449"/>
        <v/>
      </c>
      <c r="BM588" s="7" t="str">
        <f t="shared" si="450"/>
        <v/>
      </c>
      <c r="BN588" s="7" t="str">
        <f t="shared" si="451"/>
        <v/>
      </c>
      <c r="BO588" s="7" t="str">
        <f t="shared" si="452"/>
        <v/>
      </c>
      <c r="BP588" s="7" t="str">
        <f t="shared" si="453"/>
        <v/>
      </c>
      <c r="BQ588" s="7" t="str">
        <f t="shared" si="454"/>
        <v/>
      </c>
      <c r="BR588" s="7" t="str">
        <f t="shared" si="455"/>
        <v/>
      </c>
      <c r="BS588" s="7" t="str">
        <f t="shared" si="456"/>
        <v/>
      </c>
      <c r="BT588" s="7" t="str">
        <f t="shared" si="457"/>
        <v/>
      </c>
      <c r="BU588" s="7" t="str">
        <f t="shared" si="458"/>
        <v/>
      </c>
      <c r="BV588" s="7" t="str">
        <f t="shared" si="459"/>
        <v/>
      </c>
      <c r="BW588" s="7" t="str">
        <f t="shared" si="434"/>
        <v/>
      </c>
      <c r="BX588" s="7" t="str">
        <f t="shared" si="460"/>
        <v/>
      </c>
      <c r="BY588" s="7" t="str">
        <f t="shared" si="461"/>
        <v/>
      </c>
      <c r="BZ588" s="7" t="str">
        <f t="shared" si="462"/>
        <v/>
      </c>
      <c r="CA588" s="7" t="str">
        <f t="shared" si="463"/>
        <v/>
      </c>
      <c r="CB588" s="54"/>
      <c r="CH588" s="13"/>
      <c r="CJ588" s="13"/>
    </row>
    <row r="589" spans="2:88" ht="16.5" thickBot="1" x14ac:dyDescent="0.3">
      <c r="B589" s="114"/>
      <c r="C589" s="114"/>
      <c r="D589" s="115"/>
      <c r="E589" s="117" t="str">
        <f t="shared" si="468"/>
        <v/>
      </c>
      <c r="F589" s="118" t="str">
        <f t="shared" si="477"/>
        <v/>
      </c>
      <c r="G589" s="22"/>
      <c r="H589" s="5" t="str">
        <f t="shared" si="435"/>
        <v/>
      </c>
      <c r="I589" s="6" t="str">
        <f t="shared" si="436"/>
        <v/>
      </c>
      <c r="J589" s="6" t="str">
        <f t="shared" si="437"/>
        <v/>
      </c>
      <c r="K589" s="23"/>
      <c r="L589" s="3" t="str">
        <f t="shared" si="481"/>
        <v/>
      </c>
      <c r="M589" s="2">
        <f>IF(OR(K589="Rota",K589="Desliza"),(IF((MAX(N$36:N588))&gt;F$17,(MAX(N$36:N588)),F$17)),N588)</f>
        <v>0</v>
      </c>
      <c r="N589" s="42"/>
      <c r="O589" s="2" t="str">
        <f t="shared" si="482"/>
        <v/>
      </c>
      <c r="P589" s="3" t="str">
        <f t="shared" si="483"/>
        <v/>
      </c>
      <c r="Q589" s="24"/>
      <c r="R589" s="24"/>
      <c r="S589" s="24"/>
      <c r="T589" s="132" t="str">
        <f t="shared" si="428"/>
        <v/>
      </c>
      <c r="U589" s="25"/>
      <c r="V589" s="25"/>
      <c r="W589" s="24"/>
      <c r="X589" s="26"/>
      <c r="Y589" s="25"/>
      <c r="Z589" s="25"/>
      <c r="AA589" s="3" t="str">
        <f t="shared" si="484"/>
        <v/>
      </c>
      <c r="AB589" s="24"/>
      <c r="AC589" s="26"/>
      <c r="AD589" s="25"/>
      <c r="AE589" s="54"/>
      <c r="AF589" s="54"/>
      <c r="AG589" s="54"/>
      <c r="AH589" s="54"/>
      <c r="AI589" s="54"/>
      <c r="AJ589" s="54"/>
      <c r="AK589" s="25"/>
      <c r="AL589" s="54" t="str">
        <f t="shared" si="429"/>
        <v/>
      </c>
      <c r="AM589" s="200" t="str">
        <f t="shared" si="430"/>
        <v/>
      </c>
      <c r="AN589" s="201" t="str">
        <f t="shared" si="431"/>
        <v/>
      </c>
      <c r="AO589" s="200" t="str">
        <f t="shared" si="438"/>
        <v/>
      </c>
      <c r="AP589" s="200" t="str">
        <f t="shared" si="432"/>
        <v/>
      </c>
      <c r="AQ589" s="200" t="str">
        <f t="shared" si="433"/>
        <v/>
      </c>
      <c r="AR589" s="200" t="str">
        <f t="shared" si="439"/>
        <v/>
      </c>
      <c r="AS589" s="200" t="str">
        <f t="shared" si="440"/>
        <v/>
      </c>
      <c r="AT589" s="200" t="str">
        <f t="shared" si="441"/>
        <v/>
      </c>
      <c r="AU589" s="200" t="str">
        <f t="shared" si="442"/>
        <v/>
      </c>
      <c r="AV589" s="54"/>
      <c r="AW589" s="200" t="str">
        <f t="shared" si="443"/>
        <v/>
      </c>
      <c r="AX589" s="201" t="str">
        <f t="shared" si="444"/>
        <v/>
      </c>
      <c r="AY589" s="7" t="str">
        <f t="shared" si="445"/>
        <v/>
      </c>
      <c r="AZ589" s="7" t="str">
        <f t="shared" si="446"/>
        <v/>
      </c>
      <c r="BA589" s="7" t="str">
        <f t="shared" si="447"/>
        <v/>
      </c>
      <c r="BB589" s="7" t="str">
        <f t="shared" si="470"/>
        <v/>
      </c>
      <c r="BC589" s="7" t="str">
        <f t="shared" si="471"/>
        <v/>
      </c>
      <c r="BD589" s="7" t="str">
        <f t="shared" si="472"/>
        <v/>
      </c>
      <c r="BE589" s="7" t="str">
        <f t="shared" si="473"/>
        <v/>
      </c>
      <c r="BF589" s="7" t="str">
        <f t="shared" si="425"/>
        <v/>
      </c>
      <c r="BG589" s="7" t="str">
        <f t="shared" si="426"/>
        <v/>
      </c>
      <c r="BH589" s="7" t="str">
        <f t="shared" si="474"/>
        <v/>
      </c>
      <c r="BI589" s="7" t="str">
        <f t="shared" si="475"/>
        <v/>
      </c>
      <c r="BJ589" s="7" t="str">
        <f t="shared" si="476"/>
        <v/>
      </c>
      <c r="BK589" s="7" t="str">
        <f t="shared" si="448"/>
        <v/>
      </c>
      <c r="BL589" s="7" t="str">
        <f t="shared" si="449"/>
        <v/>
      </c>
      <c r="BM589" s="7" t="str">
        <f t="shared" si="450"/>
        <v/>
      </c>
      <c r="BN589" s="7" t="str">
        <f t="shared" si="451"/>
        <v/>
      </c>
      <c r="BO589" s="7" t="str">
        <f t="shared" si="452"/>
        <v/>
      </c>
      <c r="BP589" s="7" t="str">
        <f t="shared" si="453"/>
        <v/>
      </c>
      <c r="BQ589" s="7" t="str">
        <f t="shared" si="454"/>
        <v/>
      </c>
      <c r="BR589" s="7" t="str">
        <f t="shared" si="455"/>
        <v/>
      </c>
      <c r="BS589" s="7" t="str">
        <f t="shared" si="456"/>
        <v/>
      </c>
      <c r="BT589" s="7" t="str">
        <f t="shared" si="457"/>
        <v/>
      </c>
      <c r="BU589" s="7" t="str">
        <f t="shared" si="458"/>
        <v/>
      </c>
      <c r="BV589" s="7" t="str">
        <f t="shared" si="459"/>
        <v/>
      </c>
      <c r="BW589" s="7" t="str">
        <f t="shared" si="434"/>
        <v/>
      </c>
      <c r="BX589" s="7" t="str">
        <f t="shared" si="460"/>
        <v/>
      </c>
      <c r="BY589" s="7" t="str">
        <f t="shared" si="461"/>
        <v/>
      </c>
      <c r="BZ589" s="7" t="str">
        <f t="shared" si="462"/>
        <v/>
      </c>
      <c r="CA589" s="7" t="str">
        <f t="shared" si="463"/>
        <v/>
      </c>
      <c r="CB589" s="54"/>
      <c r="CH589" s="13"/>
      <c r="CJ589" s="13"/>
    </row>
    <row r="590" spans="2:88" ht="16.5" thickBot="1" x14ac:dyDescent="0.3">
      <c r="B590" s="114"/>
      <c r="C590" s="114"/>
      <c r="D590" s="115"/>
      <c r="E590" s="117" t="str">
        <f t="shared" si="468"/>
        <v/>
      </c>
      <c r="F590" s="118" t="str">
        <f t="shared" si="477"/>
        <v/>
      </c>
      <c r="G590" s="22"/>
      <c r="H590" s="5" t="str">
        <f t="shared" si="435"/>
        <v/>
      </c>
      <c r="I590" s="6" t="str">
        <f t="shared" si="436"/>
        <v/>
      </c>
      <c r="J590" s="6" t="str">
        <f t="shared" si="437"/>
        <v/>
      </c>
      <c r="K590" s="23"/>
      <c r="L590" s="3" t="str">
        <f t="shared" si="481"/>
        <v/>
      </c>
      <c r="M590" s="2">
        <f>IF(OR(K590="Rota",K590="Desliza"),(IF((MAX(N$36:N589))&gt;F$17,(MAX(N$36:N589)),F$17)),N589)</f>
        <v>0</v>
      </c>
      <c r="N590" s="42"/>
      <c r="O590" s="2" t="str">
        <f t="shared" si="482"/>
        <v/>
      </c>
      <c r="P590" s="3" t="str">
        <f t="shared" si="483"/>
        <v/>
      </c>
      <c r="Q590" s="24"/>
      <c r="R590" s="24"/>
      <c r="S590" s="24"/>
      <c r="T590" s="132" t="str">
        <f t="shared" si="428"/>
        <v/>
      </c>
      <c r="U590" s="25"/>
      <c r="V590" s="25"/>
      <c r="W590" s="24"/>
      <c r="X590" s="26"/>
      <c r="Y590" s="25"/>
      <c r="Z590" s="25"/>
      <c r="AA590" s="3" t="str">
        <f t="shared" si="484"/>
        <v/>
      </c>
      <c r="AB590" s="24"/>
      <c r="AC590" s="26"/>
      <c r="AD590" s="25"/>
      <c r="AE590" s="54"/>
      <c r="AF590" s="54"/>
      <c r="AG590" s="54"/>
      <c r="AH590" s="54"/>
      <c r="AI590" s="54"/>
      <c r="AJ590" s="54"/>
      <c r="AK590" s="25"/>
      <c r="AL590" s="54" t="str">
        <f t="shared" si="429"/>
        <v/>
      </c>
      <c r="AM590" s="200" t="str">
        <f t="shared" si="430"/>
        <v/>
      </c>
      <c r="AN590" s="201" t="str">
        <f t="shared" si="431"/>
        <v/>
      </c>
      <c r="AO590" s="200" t="str">
        <f t="shared" si="438"/>
        <v/>
      </c>
      <c r="AP590" s="200" t="str">
        <f t="shared" si="432"/>
        <v/>
      </c>
      <c r="AQ590" s="200" t="str">
        <f t="shared" si="433"/>
        <v/>
      </c>
      <c r="AR590" s="200" t="str">
        <f t="shared" si="439"/>
        <v/>
      </c>
      <c r="AS590" s="200" t="str">
        <f t="shared" si="440"/>
        <v/>
      </c>
      <c r="AT590" s="200" t="str">
        <f t="shared" si="441"/>
        <v/>
      </c>
      <c r="AU590" s="200" t="str">
        <f t="shared" si="442"/>
        <v/>
      </c>
      <c r="AV590" s="54"/>
      <c r="AW590" s="200" t="str">
        <f t="shared" si="443"/>
        <v/>
      </c>
      <c r="AX590" s="201" t="str">
        <f t="shared" si="444"/>
        <v/>
      </c>
      <c r="AY590" s="7" t="str">
        <f t="shared" si="445"/>
        <v/>
      </c>
      <c r="AZ590" s="7" t="str">
        <f t="shared" si="446"/>
        <v/>
      </c>
      <c r="BA590" s="7" t="str">
        <f t="shared" si="447"/>
        <v/>
      </c>
      <c r="BB590" s="7" t="str">
        <f t="shared" si="470"/>
        <v/>
      </c>
      <c r="BC590" s="7" t="str">
        <f t="shared" si="471"/>
        <v/>
      </c>
      <c r="BD590" s="7" t="str">
        <f t="shared" si="472"/>
        <v/>
      </c>
      <c r="BE590" s="7" t="str">
        <f t="shared" si="473"/>
        <v/>
      </c>
      <c r="BF590" s="7" t="str">
        <f t="shared" si="425"/>
        <v/>
      </c>
      <c r="BG590" s="7" t="str">
        <f t="shared" si="426"/>
        <v/>
      </c>
      <c r="BH590" s="7" t="str">
        <f t="shared" si="474"/>
        <v/>
      </c>
      <c r="BI590" s="7" t="str">
        <f t="shared" si="475"/>
        <v/>
      </c>
      <c r="BJ590" s="7" t="str">
        <f t="shared" si="476"/>
        <v/>
      </c>
      <c r="BK590" s="7" t="str">
        <f t="shared" si="448"/>
        <v/>
      </c>
      <c r="BL590" s="7" t="str">
        <f t="shared" si="449"/>
        <v/>
      </c>
      <c r="BM590" s="7" t="str">
        <f t="shared" si="450"/>
        <v/>
      </c>
      <c r="BN590" s="7" t="str">
        <f t="shared" si="451"/>
        <v/>
      </c>
      <c r="BO590" s="7" t="str">
        <f t="shared" si="452"/>
        <v/>
      </c>
      <c r="BP590" s="7" t="str">
        <f t="shared" si="453"/>
        <v/>
      </c>
      <c r="BQ590" s="7" t="str">
        <f t="shared" si="454"/>
        <v/>
      </c>
      <c r="BR590" s="7" t="str">
        <f t="shared" si="455"/>
        <v/>
      </c>
      <c r="BS590" s="7" t="str">
        <f t="shared" si="456"/>
        <v/>
      </c>
      <c r="BT590" s="7" t="str">
        <f t="shared" si="457"/>
        <v/>
      </c>
      <c r="BU590" s="7" t="str">
        <f t="shared" si="458"/>
        <v/>
      </c>
      <c r="BV590" s="7" t="str">
        <f t="shared" si="459"/>
        <v/>
      </c>
      <c r="BW590" s="7" t="str">
        <f t="shared" si="434"/>
        <v/>
      </c>
      <c r="BX590" s="7" t="str">
        <f t="shared" si="460"/>
        <v/>
      </c>
      <c r="BY590" s="7" t="str">
        <f t="shared" si="461"/>
        <v/>
      </c>
      <c r="BZ590" s="7" t="str">
        <f t="shared" si="462"/>
        <v/>
      </c>
      <c r="CA590" s="7" t="str">
        <f t="shared" si="463"/>
        <v/>
      </c>
      <c r="CB590" s="54"/>
      <c r="CH590" s="13"/>
      <c r="CJ590" s="13"/>
    </row>
    <row r="591" spans="2:88" ht="16.5" thickBot="1" x14ac:dyDescent="0.3">
      <c r="B591" s="114"/>
      <c r="C591" s="114"/>
      <c r="D591" s="115"/>
      <c r="E591" s="117" t="str">
        <f t="shared" si="468"/>
        <v/>
      </c>
      <c r="F591" s="118" t="str">
        <f t="shared" si="477"/>
        <v/>
      </c>
      <c r="G591" s="22"/>
      <c r="H591" s="5" t="str">
        <f t="shared" si="435"/>
        <v/>
      </c>
      <c r="I591" s="6" t="str">
        <f t="shared" si="436"/>
        <v/>
      </c>
      <c r="J591" s="6" t="str">
        <f t="shared" si="437"/>
        <v/>
      </c>
      <c r="K591" s="23"/>
      <c r="L591" s="3" t="str">
        <f t="shared" si="481"/>
        <v/>
      </c>
      <c r="M591" s="2">
        <f>IF(OR(K591="Rota",K591="Desliza"),(IF((MAX(N$36:N590))&gt;F$17,(MAX(N$36:N590)),F$17)),N590)</f>
        <v>0</v>
      </c>
      <c r="N591" s="42"/>
      <c r="O591" s="2" t="str">
        <f t="shared" si="482"/>
        <v/>
      </c>
      <c r="P591" s="3" t="str">
        <f t="shared" si="483"/>
        <v/>
      </c>
      <c r="Q591" s="24"/>
      <c r="R591" s="24"/>
      <c r="S591" s="24"/>
      <c r="T591" s="132" t="str">
        <f t="shared" si="428"/>
        <v/>
      </c>
      <c r="U591" s="25"/>
      <c r="V591" s="25"/>
      <c r="W591" s="24"/>
      <c r="X591" s="26"/>
      <c r="Y591" s="25"/>
      <c r="Z591" s="25"/>
      <c r="AA591" s="3" t="str">
        <f t="shared" si="484"/>
        <v/>
      </c>
      <c r="AB591" s="24"/>
      <c r="AC591" s="26"/>
      <c r="AD591" s="25"/>
      <c r="AE591" s="54"/>
      <c r="AF591" s="54"/>
      <c r="AG591" s="54"/>
      <c r="AH591" s="54"/>
      <c r="AI591" s="54"/>
      <c r="AJ591" s="54"/>
      <c r="AK591" s="25"/>
      <c r="AL591" s="54" t="str">
        <f t="shared" si="429"/>
        <v/>
      </c>
      <c r="AM591" s="200" t="str">
        <f t="shared" si="430"/>
        <v/>
      </c>
      <c r="AN591" s="201" t="str">
        <f t="shared" si="431"/>
        <v/>
      </c>
      <c r="AO591" s="200" t="str">
        <f t="shared" si="438"/>
        <v/>
      </c>
      <c r="AP591" s="200" t="str">
        <f t="shared" si="432"/>
        <v/>
      </c>
      <c r="AQ591" s="200" t="str">
        <f t="shared" si="433"/>
        <v/>
      </c>
      <c r="AR591" s="200" t="str">
        <f t="shared" si="439"/>
        <v/>
      </c>
      <c r="AS591" s="200" t="str">
        <f t="shared" si="440"/>
        <v/>
      </c>
      <c r="AT591" s="200" t="str">
        <f t="shared" si="441"/>
        <v/>
      </c>
      <c r="AU591" s="200" t="str">
        <f t="shared" si="442"/>
        <v/>
      </c>
      <c r="AV591" s="54"/>
      <c r="AW591" s="200" t="str">
        <f t="shared" si="443"/>
        <v/>
      </c>
      <c r="AX591" s="201" t="str">
        <f t="shared" si="444"/>
        <v/>
      </c>
      <c r="AY591" s="7" t="str">
        <f t="shared" si="445"/>
        <v/>
      </c>
      <c r="AZ591" s="7" t="str">
        <f t="shared" si="446"/>
        <v/>
      </c>
      <c r="BA591" s="7" t="str">
        <f t="shared" si="447"/>
        <v/>
      </c>
      <c r="BB591" s="7" t="str">
        <f t="shared" si="470"/>
        <v/>
      </c>
      <c r="BC591" s="7" t="str">
        <f t="shared" si="471"/>
        <v/>
      </c>
      <c r="BD591" s="7" t="str">
        <f t="shared" si="472"/>
        <v/>
      </c>
      <c r="BE591" s="7" t="str">
        <f t="shared" si="473"/>
        <v/>
      </c>
      <c r="BF591" s="7" t="str">
        <f t="shared" si="425"/>
        <v/>
      </c>
      <c r="BG591" s="7" t="str">
        <f t="shared" si="426"/>
        <v/>
      </c>
      <c r="BH591" s="7" t="str">
        <f t="shared" si="474"/>
        <v/>
      </c>
      <c r="BI591" s="7" t="str">
        <f t="shared" si="475"/>
        <v/>
      </c>
      <c r="BJ591" s="7" t="str">
        <f t="shared" si="476"/>
        <v/>
      </c>
      <c r="BK591" s="7" t="str">
        <f t="shared" si="448"/>
        <v/>
      </c>
      <c r="BL591" s="7" t="str">
        <f t="shared" si="449"/>
        <v/>
      </c>
      <c r="BM591" s="7" t="str">
        <f t="shared" si="450"/>
        <v/>
      </c>
      <c r="BN591" s="7" t="str">
        <f t="shared" si="451"/>
        <v/>
      </c>
      <c r="BO591" s="7" t="str">
        <f t="shared" si="452"/>
        <v/>
      </c>
      <c r="BP591" s="7" t="str">
        <f t="shared" si="453"/>
        <v/>
      </c>
      <c r="BQ591" s="7" t="str">
        <f t="shared" si="454"/>
        <v/>
      </c>
      <c r="BR591" s="7" t="str">
        <f t="shared" si="455"/>
        <v/>
      </c>
      <c r="BS591" s="7" t="str">
        <f t="shared" si="456"/>
        <v/>
      </c>
      <c r="BT591" s="7" t="str">
        <f t="shared" si="457"/>
        <v/>
      </c>
      <c r="BU591" s="7" t="str">
        <f t="shared" si="458"/>
        <v/>
      </c>
      <c r="BV591" s="7" t="str">
        <f t="shared" si="459"/>
        <v/>
      </c>
      <c r="BW591" s="7" t="str">
        <f t="shared" si="434"/>
        <v/>
      </c>
      <c r="BX591" s="7" t="str">
        <f t="shared" si="460"/>
        <v/>
      </c>
      <c r="BY591" s="7" t="str">
        <f t="shared" si="461"/>
        <v/>
      </c>
      <c r="BZ591" s="7" t="str">
        <f t="shared" si="462"/>
        <v/>
      </c>
      <c r="CA591" s="7" t="str">
        <f t="shared" si="463"/>
        <v/>
      </c>
      <c r="CB591" s="54"/>
      <c r="CH591" s="13"/>
      <c r="CJ591" s="13"/>
    </row>
    <row r="592" spans="2:88" ht="16.5" thickBot="1" x14ac:dyDescent="0.3">
      <c r="B592" s="114"/>
      <c r="C592" s="114"/>
      <c r="D592" s="115"/>
      <c r="E592" s="117" t="str">
        <f t="shared" si="468"/>
        <v/>
      </c>
      <c r="F592" s="118" t="str">
        <f t="shared" si="477"/>
        <v/>
      </c>
      <c r="G592" s="22"/>
      <c r="H592" s="5" t="str">
        <f t="shared" si="435"/>
        <v/>
      </c>
      <c r="I592" s="6" t="str">
        <f t="shared" si="436"/>
        <v/>
      </c>
      <c r="J592" s="6" t="str">
        <f t="shared" si="437"/>
        <v/>
      </c>
      <c r="K592" s="23"/>
      <c r="L592" s="3" t="str">
        <f t="shared" si="481"/>
        <v/>
      </c>
      <c r="M592" s="2">
        <f>IF(OR(K592="Rota",K592="Desliza"),(IF((MAX(N$36:N591))&gt;F$17,(MAX(N$36:N591)),F$17)),N591)</f>
        <v>0</v>
      </c>
      <c r="N592" s="42"/>
      <c r="O592" s="2" t="str">
        <f t="shared" si="482"/>
        <v/>
      </c>
      <c r="P592" s="3" t="str">
        <f t="shared" si="483"/>
        <v/>
      </c>
      <c r="Q592" s="24"/>
      <c r="R592" s="24"/>
      <c r="S592" s="24"/>
      <c r="T592" s="132" t="str">
        <f t="shared" si="428"/>
        <v/>
      </c>
      <c r="U592" s="25"/>
      <c r="V592" s="25"/>
      <c r="W592" s="24"/>
      <c r="X592" s="26"/>
      <c r="Y592" s="25"/>
      <c r="Z592" s="25"/>
      <c r="AA592" s="3" t="str">
        <f t="shared" si="484"/>
        <v/>
      </c>
      <c r="AB592" s="24"/>
      <c r="AC592" s="26"/>
      <c r="AD592" s="25"/>
      <c r="AE592" s="54"/>
      <c r="AF592" s="54"/>
      <c r="AG592" s="54"/>
      <c r="AH592" s="54"/>
      <c r="AI592" s="54"/>
      <c r="AJ592" s="54"/>
      <c r="AK592" s="25"/>
      <c r="AL592" s="54" t="str">
        <f t="shared" si="429"/>
        <v/>
      </c>
      <c r="AM592" s="200" t="str">
        <f t="shared" si="430"/>
        <v/>
      </c>
      <c r="AN592" s="201" t="str">
        <f t="shared" si="431"/>
        <v/>
      </c>
      <c r="AO592" s="200" t="str">
        <f t="shared" si="438"/>
        <v/>
      </c>
      <c r="AP592" s="200" t="str">
        <f t="shared" si="432"/>
        <v/>
      </c>
      <c r="AQ592" s="200" t="str">
        <f t="shared" si="433"/>
        <v/>
      </c>
      <c r="AR592" s="200" t="str">
        <f t="shared" si="439"/>
        <v/>
      </c>
      <c r="AS592" s="200" t="str">
        <f t="shared" si="440"/>
        <v/>
      </c>
      <c r="AT592" s="200" t="str">
        <f t="shared" si="441"/>
        <v/>
      </c>
      <c r="AU592" s="200" t="str">
        <f t="shared" si="442"/>
        <v/>
      </c>
      <c r="AV592" s="54"/>
      <c r="AW592" s="200" t="str">
        <f t="shared" si="443"/>
        <v/>
      </c>
      <c r="AX592" s="201" t="str">
        <f t="shared" si="444"/>
        <v/>
      </c>
      <c r="AY592" s="7" t="str">
        <f t="shared" si="445"/>
        <v/>
      </c>
      <c r="AZ592" s="7" t="str">
        <f t="shared" si="446"/>
        <v/>
      </c>
      <c r="BA592" s="7" t="str">
        <f t="shared" si="447"/>
        <v/>
      </c>
      <c r="BB592" s="7" t="str">
        <f t="shared" si="470"/>
        <v/>
      </c>
      <c r="BC592" s="7" t="str">
        <f t="shared" si="471"/>
        <v/>
      </c>
      <c r="BD592" s="7" t="str">
        <f t="shared" si="472"/>
        <v/>
      </c>
      <c r="BE592" s="7" t="str">
        <f t="shared" si="473"/>
        <v/>
      </c>
      <c r="BF592" s="7" t="str">
        <f t="shared" si="425"/>
        <v/>
      </c>
      <c r="BG592" s="7" t="str">
        <f t="shared" si="426"/>
        <v/>
      </c>
      <c r="BH592" s="7" t="str">
        <f t="shared" si="474"/>
        <v/>
      </c>
      <c r="BI592" s="7" t="str">
        <f t="shared" si="475"/>
        <v/>
      </c>
      <c r="BJ592" s="7" t="str">
        <f t="shared" si="476"/>
        <v/>
      </c>
      <c r="BK592" s="7" t="str">
        <f t="shared" si="448"/>
        <v/>
      </c>
      <c r="BL592" s="7" t="str">
        <f t="shared" si="449"/>
        <v/>
      </c>
      <c r="BM592" s="7" t="str">
        <f t="shared" si="450"/>
        <v/>
      </c>
      <c r="BN592" s="7" t="str">
        <f t="shared" si="451"/>
        <v/>
      </c>
      <c r="BO592" s="7" t="str">
        <f t="shared" si="452"/>
        <v/>
      </c>
      <c r="BP592" s="7" t="str">
        <f t="shared" si="453"/>
        <v/>
      </c>
      <c r="BQ592" s="7" t="str">
        <f t="shared" si="454"/>
        <v/>
      </c>
      <c r="BR592" s="7" t="str">
        <f t="shared" si="455"/>
        <v/>
      </c>
      <c r="BS592" s="7" t="str">
        <f t="shared" si="456"/>
        <v/>
      </c>
      <c r="BT592" s="7" t="str">
        <f t="shared" si="457"/>
        <v/>
      </c>
      <c r="BU592" s="7" t="str">
        <f t="shared" si="458"/>
        <v/>
      </c>
      <c r="BV592" s="7" t="str">
        <f t="shared" si="459"/>
        <v/>
      </c>
      <c r="BW592" s="7" t="str">
        <f t="shared" si="434"/>
        <v/>
      </c>
      <c r="BX592" s="7" t="str">
        <f t="shared" si="460"/>
        <v/>
      </c>
      <c r="BY592" s="7" t="str">
        <f t="shared" si="461"/>
        <v/>
      </c>
      <c r="BZ592" s="7" t="str">
        <f t="shared" si="462"/>
        <v/>
      </c>
      <c r="CA592" s="7" t="str">
        <f t="shared" si="463"/>
        <v/>
      </c>
      <c r="CB592" s="54"/>
      <c r="CH592" s="13"/>
      <c r="CJ592" s="13"/>
    </row>
    <row r="593" spans="2:88" ht="16.5" thickBot="1" x14ac:dyDescent="0.3">
      <c r="B593" s="114"/>
      <c r="C593" s="114"/>
      <c r="D593" s="115"/>
      <c r="E593" s="117" t="str">
        <f t="shared" si="468"/>
        <v/>
      </c>
      <c r="F593" s="118" t="str">
        <f t="shared" si="477"/>
        <v/>
      </c>
      <c r="G593" s="22"/>
      <c r="H593" s="5" t="str">
        <f t="shared" si="435"/>
        <v/>
      </c>
      <c r="I593" s="6" t="str">
        <f t="shared" si="436"/>
        <v/>
      </c>
      <c r="J593" s="6" t="str">
        <f t="shared" si="437"/>
        <v/>
      </c>
      <c r="K593" s="23"/>
      <c r="L593" s="3" t="str">
        <f t="shared" si="481"/>
        <v/>
      </c>
      <c r="M593" s="2">
        <f>IF(OR(K593="Rota",K593="Desliza"),(IF((MAX(N$36:N592))&gt;F$17,(MAX(N$36:N592)),F$17)),N592)</f>
        <v>0</v>
      </c>
      <c r="N593" s="42"/>
      <c r="O593" s="2" t="str">
        <f t="shared" si="482"/>
        <v/>
      </c>
      <c r="P593" s="3" t="str">
        <f t="shared" si="483"/>
        <v/>
      </c>
      <c r="Q593" s="24"/>
      <c r="R593" s="24"/>
      <c r="S593" s="24"/>
      <c r="T593" s="132" t="str">
        <f t="shared" si="428"/>
        <v/>
      </c>
      <c r="U593" s="25"/>
      <c r="V593" s="25"/>
      <c r="W593" s="24"/>
      <c r="X593" s="26"/>
      <c r="Y593" s="25"/>
      <c r="Z593" s="25"/>
      <c r="AA593" s="3" t="str">
        <f t="shared" si="484"/>
        <v/>
      </c>
      <c r="AB593" s="24"/>
      <c r="AC593" s="26"/>
      <c r="AD593" s="25"/>
      <c r="AE593" s="54"/>
      <c r="AF593" s="54"/>
      <c r="AG593" s="54"/>
      <c r="AH593" s="54"/>
      <c r="AI593" s="54"/>
      <c r="AJ593" s="54"/>
      <c r="AK593" s="25"/>
      <c r="AL593" s="54" t="str">
        <f t="shared" si="429"/>
        <v/>
      </c>
      <c r="AM593" s="200" t="str">
        <f t="shared" si="430"/>
        <v/>
      </c>
      <c r="AN593" s="201" t="str">
        <f t="shared" si="431"/>
        <v/>
      </c>
      <c r="AO593" s="200" t="str">
        <f t="shared" si="438"/>
        <v/>
      </c>
      <c r="AP593" s="200" t="str">
        <f t="shared" si="432"/>
        <v/>
      </c>
      <c r="AQ593" s="200" t="str">
        <f t="shared" si="433"/>
        <v/>
      </c>
      <c r="AR593" s="200" t="str">
        <f t="shared" si="439"/>
        <v/>
      </c>
      <c r="AS593" s="200" t="str">
        <f t="shared" si="440"/>
        <v/>
      </c>
      <c r="AT593" s="200" t="str">
        <f t="shared" si="441"/>
        <v/>
      </c>
      <c r="AU593" s="200" t="str">
        <f t="shared" si="442"/>
        <v/>
      </c>
      <c r="AV593" s="54"/>
      <c r="AW593" s="200" t="str">
        <f t="shared" si="443"/>
        <v/>
      </c>
      <c r="AX593" s="201" t="str">
        <f t="shared" si="444"/>
        <v/>
      </c>
      <c r="AY593" s="7" t="str">
        <f t="shared" si="445"/>
        <v/>
      </c>
      <c r="AZ593" s="7" t="str">
        <f t="shared" si="446"/>
        <v/>
      </c>
      <c r="BA593" s="7" t="str">
        <f t="shared" si="447"/>
        <v/>
      </c>
      <c r="BB593" s="7" t="str">
        <f t="shared" si="470"/>
        <v/>
      </c>
      <c r="BC593" s="7" t="str">
        <f t="shared" si="471"/>
        <v/>
      </c>
      <c r="BD593" s="7" t="str">
        <f t="shared" si="472"/>
        <v/>
      </c>
      <c r="BE593" s="7" t="str">
        <f t="shared" si="473"/>
        <v/>
      </c>
      <c r="BF593" s="7" t="str">
        <f t="shared" si="425"/>
        <v/>
      </c>
      <c r="BG593" s="7" t="str">
        <f t="shared" si="426"/>
        <v/>
      </c>
      <c r="BH593" s="7" t="str">
        <f t="shared" si="474"/>
        <v/>
      </c>
      <c r="BI593" s="7" t="str">
        <f t="shared" si="475"/>
        <v/>
      </c>
      <c r="BJ593" s="7" t="str">
        <f t="shared" si="476"/>
        <v/>
      </c>
      <c r="BK593" s="7" t="str">
        <f t="shared" si="448"/>
        <v/>
      </c>
      <c r="BL593" s="7" t="str">
        <f t="shared" si="449"/>
        <v/>
      </c>
      <c r="BM593" s="7" t="str">
        <f t="shared" si="450"/>
        <v/>
      </c>
      <c r="BN593" s="7" t="str">
        <f t="shared" si="451"/>
        <v/>
      </c>
      <c r="BO593" s="7" t="str">
        <f t="shared" si="452"/>
        <v/>
      </c>
      <c r="BP593" s="7" t="str">
        <f t="shared" si="453"/>
        <v/>
      </c>
      <c r="BQ593" s="7" t="str">
        <f t="shared" si="454"/>
        <v/>
      </c>
      <c r="BR593" s="7" t="str">
        <f t="shared" si="455"/>
        <v/>
      </c>
      <c r="BS593" s="7" t="str">
        <f t="shared" si="456"/>
        <v/>
      </c>
      <c r="BT593" s="7" t="str">
        <f t="shared" si="457"/>
        <v/>
      </c>
      <c r="BU593" s="7" t="str">
        <f t="shared" si="458"/>
        <v/>
      </c>
      <c r="BV593" s="7" t="str">
        <f t="shared" si="459"/>
        <v/>
      </c>
      <c r="BW593" s="7" t="str">
        <f t="shared" si="434"/>
        <v/>
      </c>
      <c r="BX593" s="7" t="str">
        <f t="shared" si="460"/>
        <v/>
      </c>
      <c r="BY593" s="7" t="str">
        <f t="shared" si="461"/>
        <v/>
      </c>
      <c r="BZ593" s="7" t="str">
        <f t="shared" si="462"/>
        <v/>
      </c>
      <c r="CA593" s="7" t="str">
        <f t="shared" si="463"/>
        <v/>
      </c>
      <c r="CB593" s="54"/>
      <c r="CH593" s="13"/>
      <c r="CJ593" s="13"/>
    </row>
    <row r="594" spans="2:88" ht="16.5" thickBot="1" x14ac:dyDescent="0.3">
      <c r="B594" s="114"/>
      <c r="C594" s="114"/>
      <c r="D594" s="115"/>
      <c r="E594" s="117" t="str">
        <f t="shared" si="468"/>
        <v/>
      </c>
      <c r="F594" s="118" t="str">
        <f t="shared" si="477"/>
        <v/>
      </c>
      <c r="G594" s="22"/>
      <c r="H594" s="5" t="str">
        <f t="shared" si="435"/>
        <v/>
      </c>
      <c r="I594" s="6" t="str">
        <f t="shared" si="436"/>
        <v/>
      </c>
      <c r="J594" s="6" t="str">
        <f t="shared" si="437"/>
        <v/>
      </c>
      <c r="K594" s="23"/>
      <c r="L594" s="3" t="str">
        <f t="shared" si="481"/>
        <v/>
      </c>
      <c r="M594" s="2">
        <f>IF(OR(K594="Rota",K594="Desliza"),(IF((MAX(N$36:N593))&gt;F$17,(MAX(N$36:N593)),F$17)),N593)</f>
        <v>0</v>
      </c>
      <c r="N594" s="42"/>
      <c r="O594" s="2" t="str">
        <f t="shared" si="482"/>
        <v/>
      </c>
      <c r="P594" s="3" t="str">
        <f t="shared" si="483"/>
        <v/>
      </c>
      <c r="Q594" s="24"/>
      <c r="R594" s="24"/>
      <c r="S594" s="24"/>
      <c r="T594" s="132" t="str">
        <f t="shared" si="428"/>
        <v/>
      </c>
      <c r="U594" s="25"/>
      <c r="V594" s="25"/>
      <c r="W594" s="24"/>
      <c r="X594" s="26"/>
      <c r="Y594" s="25"/>
      <c r="Z594" s="25"/>
      <c r="AA594" s="3" t="str">
        <f t="shared" si="484"/>
        <v/>
      </c>
      <c r="AB594" s="24"/>
      <c r="AC594" s="26"/>
      <c r="AD594" s="25"/>
      <c r="AE594" s="54"/>
      <c r="AF594" s="54"/>
      <c r="AG594" s="54"/>
      <c r="AH594" s="54"/>
      <c r="AI594" s="54"/>
      <c r="AJ594" s="54"/>
      <c r="AK594" s="25"/>
      <c r="AL594" s="54" t="str">
        <f t="shared" si="429"/>
        <v/>
      </c>
      <c r="AM594" s="200" t="str">
        <f t="shared" si="430"/>
        <v/>
      </c>
      <c r="AN594" s="201" t="str">
        <f t="shared" si="431"/>
        <v/>
      </c>
      <c r="AO594" s="200" t="str">
        <f t="shared" si="438"/>
        <v/>
      </c>
      <c r="AP594" s="200" t="str">
        <f t="shared" si="432"/>
        <v/>
      </c>
      <c r="AQ594" s="200" t="str">
        <f t="shared" si="433"/>
        <v/>
      </c>
      <c r="AR594" s="200" t="str">
        <f t="shared" si="439"/>
        <v/>
      </c>
      <c r="AS594" s="200" t="str">
        <f t="shared" si="440"/>
        <v/>
      </c>
      <c r="AT594" s="200" t="str">
        <f t="shared" si="441"/>
        <v/>
      </c>
      <c r="AU594" s="200" t="str">
        <f t="shared" si="442"/>
        <v/>
      </c>
      <c r="AV594" s="54"/>
      <c r="AW594" s="200" t="str">
        <f t="shared" si="443"/>
        <v/>
      </c>
      <c r="AX594" s="201" t="str">
        <f t="shared" si="444"/>
        <v/>
      </c>
      <c r="AY594" s="7" t="str">
        <f t="shared" si="445"/>
        <v/>
      </c>
      <c r="AZ594" s="7" t="str">
        <f t="shared" si="446"/>
        <v/>
      </c>
      <c r="BA594" s="7" t="str">
        <f t="shared" si="447"/>
        <v/>
      </c>
      <c r="BB594" s="7" t="str">
        <f t="shared" si="470"/>
        <v/>
      </c>
      <c r="BC594" s="7" t="str">
        <f t="shared" si="471"/>
        <v/>
      </c>
      <c r="BD594" s="7" t="str">
        <f t="shared" si="472"/>
        <v/>
      </c>
      <c r="BE594" s="7" t="str">
        <f t="shared" si="473"/>
        <v/>
      </c>
      <c r="BF594" s="7" t="str">
        <f t="shared" si="425"/>
        <v/>
      </c>
      <c r="BG594" s="7" t="str">
        <f t="shared" si="426"/>
        <v/>
      </c>
      <c r="BH594" s="7" t="str">
        <f t="shared" si="474"/>
        <v/>
      </c>
      <c r="BI594" s="7" t="str">
        <f t="shared" si="475"/>
        <v/>
      </c>
      <c r="BJ594" s="7" t="str">
        <f t="shared" si="476"/>
        <v/>
      </c>
      <c r="BK594" s="7" t="str">
        <f t="shared" si="448"/>
        <v/>
      </c>
      <c r="BL594" s="7" t="str">
        <f t="shared" si="449"/>
        <v/>
      </c>
      <c r="BM594" s="7" t="str">
        <f t="shared" si="450"/>
        <v/>
      </c>
      <c r="BN594" s="7" t="str">
        <f t="shared" si="451"/>
        <v/>
      </c>
      <c r="BO594" s="7" t="str">
        <f t="shared" si="452"/>
        <v/>
      </c>
      <c r="BP594" s="7" t="str">
        <f t="shared" si="453"/>
        <v/>
      </c>
      <c r="BQ594" s="7" t="str">
        <f t="shared" si="454"/>
        <v/>
      </c>
      <c r="BR594" s="7" t="str">
        <f t="shared" si="455"/>
        <v/>
      </c>
      <c r="BS594" s="7" t="str">
        <f t="shared" si="456"/>
        <v/>
      </c>
      <c r="BT594" s="7" t="str">
        <f t="shared" si="457"/>
        <v/>
      </c>
      <c r="BU594" s="7" t="str">
        <f t="shared" si="458"/>
        <v/>
      </c>
      <c r="BV594" s="7" t="str">
        <f t="shared" si="459"/>
        <v/>
      </c>
      <c r="BW594" s="7" t="str">
        <f t="shared" si="434"/>
        <v/>
      </c>
      <c r="BX594" s="7" t="str">
        <f t="shared" si="460"/>
        <v/>
      </c>
      <c r="BY594" s="7" t="str">
        <f t="shared" si="461"/>
        <v/>
      </c>
      <c r="BZ594" s="7" t="str">
        <f t="shared" si="462"/>
        <v/>
      </c>
      <c r="CA594" s="7" t="str">
        <f t="shared" si="463"/>
        <v/>
      </c>
      <c r="CB594" s="54"/>
      <c r="CH594" s="13"/>
      <c r="CJ594" s="13"/>
    </row>
    <row r="595" spans="2:88" ht="16.5" thickBot="1" x14ac:dyDescent="0.3">
      <c r="B595" s="114"/>
      <c r="C595" s="114"/>
      <c r="D595" s="115"/>
      <c r="E595" s="117" t="str">
        <f t="shared" si="468"/>
        <v/>
      </c>
      <c r="F595" s="118" t="str">
        <f t="shared" si="477"/>
        <v/>
      </c>
      <c r="G595" s="22"/>
      <c r="H595" s="5" t="str">
        <f t="shared" si="435"/>
        <v/>
      </c>
      <c r="I595" s="6" t="str">
        <f t="shared" si="436"/>
        <v/>
      </c>
      <c r="J595" s="6" t="str">
        <f t="shared" si="437"/>
        <v/>
      </c>
      <c r="K595" s="23"/>
      <c r="L595" s="3" t="str">
        <f t="shared" si="481"/>
        <v/>
      </c>
      <c r="M595" s="2">
        <f>IF(OR(K595="Rota",K595="Desliza"),(IF((MAX(N$36:N594))&gt;F$17,(MAX(N$36:N594)),F$17)),N594)</f>
        <v>0</v>
      </c>
      <c r="N595" s="42"/>
      <c r="O595" s="2" t="str">
        <f t="shared" si="482"/>
        <v/>
      </c>
      <c r="P595" s="3" t="str">
        <f t="shared" si="483"/>
        <v/>
      </c>
      <c r="Q595" s="24"/>
      <c r="R595" s="24"/>
      <c r="S595" s="24"/>
      <c r="T595" s="132" t="str">
        <f t="shared" si="428"/>
        <v/>
      </c>
      <c r="U595" s="25"/>
      <c r="V595" s="25"/>
      <c r="W595" s="24"/>
      <c r="X595" s="26"/>
      <c r="Y595" s="25"/>
      <c r="Z595" s="25"/>
      <c r="AA595" s="3" t="str">
        <f t="shared" si="484"/>
        <v/>
      </c>
      <c r="AB595" s="24"/>
      <c r="AC595" s="26"/>
      <c r="AD595" s="25"/>
      <c r="AE595" s="54"/>
      <c r="AF595" s="54"/>
      <c r="AG595" s="54"/>
      <c r="AH595" s="54"/>
      <c r="AI595" s="54"/>
      <c r="AJ595" s="54"/>
      <c r="AK595" s="25"/>
      <c r="AL595" s="54" t="str">
        <f t="shared" si="429"/>
        <v/>
      </c>
      <c r="AM595" s="200" t="str">
        <f t="shared" si="430"/>
        <v/>
      </c>
      <c r="AN595" s="201" t="str">
        <f t="shared" si="431"/>
        <v/>
      </c>
      <c r="AO595" s="200" t="str">
        <f t="shared" si="438"/>
        <v/>
      </c>
      <c r="AP595" s="200" t="str">
        <f t="shared" si="432"/>
        <v/>
      </c>
      <c r="AQ595" s="200" t="str">
        <f t="shared" si="433"/>
        <v/>
      </c>
      <c r="AR595" s="200" t="str">
        <f t="shared" si="439"/>
        <v/>
      </c>
      <c r="AS595" s="200" t="str">
        <f t="shared" si="440"/>
        <v/>
      </c>
      <c r="AT595" s="200" t="str">
        <f t="shared" si="441"/>
        <v/>
      </c>
      <c r="AU595" s="200" t="str">
        <f t="shared" si="442"/>
        <v/>
      </c>
      <c r="AV595" s="54"/>
      <c r="AW595" s="200" t="str">
        <f t="shared" si="443"/>
        <v/>
      </c>
      <c r="AX595" s="201" t="str">
        <f t="shared" si="444"/>
        <v/>
      </c>
      <c r="AY595" s="7" t="str">
        <f t="shared" si="445"/>
        <v/>
      </c>
      <c r="AZ595" s="7" t="str">
        <f t="shared" si="446"/>
        <v/>
      </c>
      <c r="BA595" s="7" t="str">
        <f t="shared" si="447"/>
        <v/>
      </c>
      <c r="BB595" s="7" t="str">
        <f t="shared" si="470"/>
        <v/>
      </c>
      <c r="BC595" s="7" t="str">
        <f t="shared" si="471"/>
        <v/>
      </c>
      <c r="BD595" s="7" t="str">
        <f t="shared" si="472"/>
        <v/>
      </c>
      <c r="BE595" s="7" t="str">
        <f t="shared" si="473"/>
        <v/>
      </c>
      <c r="BF595" s="7" t="str">
        <f t="shared" si="425"/>
        <v/>
      </c>
      <c r="BG595" s="7" t="str">
        <f t="shared" si="426"/>
        <v/>
      </c>
      <c r="BH595" s="7" t="str">
        <f t="shared" si="474"/>
        <v/>
      </c>
      <c r="BI595" s="7" t="str">
        <f t="shared" si="475"/>
        <v/>
      </c>
      <c r="BJ595" s="7" t="str">
        <f t="shared" si="476"/>
        <v/>
      </c>
      <c r="BK595" s="7" t="str">
        <f t="shared" si="448"/>
        <v/>
      </c>
      <c r="BL595" s="7" t="str">
        <f t="shared" si="449"/>
        <v/>
      </c>
      <c r="BM595" s="7" t="str">
        <f t="shared" si="450"/>
        <v/>
      </c>
      <c r="BN595" s="7" t="str">
        <f t="shared" si="451"/>
        <v/>
      </c>
      <c r="BO595" s="7" t="str">
        <f t="shared" si="452"/>
        <v/>
      </c>
      <c r="BP595" s="7" t="str">
        <f t="shared" si="453"/>
        <v/>
      </c>
      <c r="BQ595" s="7" t="str">
        <f t="shared" si="454"/>
        <v/>
      </c>
      <c r="BR595" s="7" t="str">
        <f t="shared" si="455"/>
        <v/>
      </c>
      <c r="BS595" s="7" t="str">
        <f t="shared" si="456"/>
        <v/>
      </c>
      <c r="BT595" s="7" t="str">
        <f t="shared" si="457"/>
        <v/>
      </c>
      <c r="BU595" s="7" t="str">
        <f t="shared" si="458"/>
        <v/>
      </c>
      <c r="BV595" s="7" t="str">
        <f t="shared" si="459"/>
        <v/>
      </c>
      <c r="BW595" s="7" t="str">
        <f t="shared" si="434"/>
        <v/>
      </c>
      <c r="BX595" s="7" t="str">
        <f t="shared" si="460"/>
        <v/>
      </c>
      <c r="BY595" s="7" t="str">
        <f t="shared" si="461"/>
        <v/>
      </c>
      <c r="BZ595" s="7" t="str">
        <f t="shared" si="462"/>
        <v/>
      </c>
      <c r="CA595" s="7" t="str">
        <f t="shared" si="463"/>
        <v/>
      </c>
      <c r="CB595" s="54"/>
      <c r="CH595" s="13"/>
      <c r="CJ595" s="13"/>
    </row>
    <row r="596" spans="2:88" ht="16.5" thickBot="1" x14ac:dyDescent="0.3">
      <c r="B596" s="114"/>
      <c r="C596" s="114"/>
      <c r="D596" s="115"/>
      <c r="E596" s="117" t="str">
        <f t="shared" si="468"/>
        <v/>
      </c>
      <c r="F596" s="118" t="str">
        <f t="shared" si="477"/>
        <v/>
      </c>
      <c r="G596" s="22"/>
      <c r="H596" s="5" t="str">
        <f t="shared" si="435"/>
        <v/>
      </c>
      <c r="I596" s="6" t="str">
        <f t="shared" si="436"/>
        <v/>
      </c>
      <c r="J596" s="6" t="str">
        <f t="shared" si="437"/>
        <v/>
      </c>
      <c r="K596" s="23"/>
      <c r="L596" s="3" t="str">
        <f t="shared" si="481"/>
        <v/>
      </c>
      <c r="M596" s="2">
        <f>IF(OR(K596="Rota",K596="Desliza"),(IF((MAX(N$36:N595))&gt;F$17,(MAX(N$36:N595)),F$17)),N595)</f>
        <v>0</v>
      </c>
      <c r="N596" s="42"/>
      <c r="O596" s="2" t="str">
        <f t="shared" si="482"/>
        <v/>
      </c>
      <c r="P596" s="3" t="str">
        <f t="shared" si="483"/>
        <v/>
      </c>
      <c r="Q596" s="24"/>
      <c r="R596" s="24"/>
      <c r="S596" s="24"/>
      <c r="T596" s="132" t="str">
        <f t="shared" si="428"/>
        <v/>
      </c>
      <c r="U596" s="25"/>
      <c r="V596" s="25"/>
      <c r="W596" s="24"/>
      <c r="X596" s="26"/>
      <c r="Y596" s="25"/>
      <c r="Z596" s="25"/>
      <c r="AA596" s="3" t="str">
        <f t="shared" si="484"/>
        <v/>
      </c>
      <c r="AB596" s="24"/>
      <c r="AC596" s="26"/>
      <c r="AD596" s="25"/>
      <c r="AE596" s="54"/>
      <c r="AF596" s="54"/>
      <c r="AG596" s="54"/>
      <c r="AH596" s="54"/>
      <c r="AI596" s="54"/>
      <c r="AJ596" s="54"/>
      <c r="AK596" s="25"/>
      <c r="AL596" s="54" t="str">
        <f t="shared" si="429"/>
        <v/>
      </c>
      <c r="AM596" s="200" t="str">
        <f t="shared" si="430"/>
        <v/>
      </c>
      <c r="AN596" s="201" t="str">
        <f t="shared" si="431"/>
        <v/>
      </c>
      <c r="AO596" s="200" t="str">
        <f t="shared" si="438"/>
        <v/>
      </c>
      <c r="AP596" s="200" t="str">
        <f t="shared" si="432"/>
        <v/>
      </c>
      <c r="AQ596" s="200" t="str">
        <f t="shared" si="433"/>
        <v/>
      </c>
      <c r="AR596" s="200" t="str">
        <f t="shared" si="439"/>
        <v/>
      </c>
      <c r="AS596" s="200" t="str">
        <f t="shared" si="440"/>
        <v/>
      </c>
      <c r="AT596" s="200" t="str">
        <f t="shared" si="441"/>
        <v/>
      </c>
      <c r="AU596" s="200" t="str">
        <f t="shared" si="442"/>
        <v/>
      </c>
      <c r="AV596" s="54"/>
      <c r="AW596" s="200" t="str">
        <f t="shared" si="443"/>
        <v/>
      </c>
      <c r="AX596" s="201" t="str">
        <f t="shared" si="444"/>
        <v/>
      </c>
      <c r="AY596" s="7" t="str">
        <f t="shared" si="445"/>
        <v/>
      </c>
      <c r="AZ596" s="7" t="str">
        <f t="shared" si="446"/>
        <v/>
      </c>
      <c r="BA596" s="7" t="str">
        <f t="shared" si="447"/>
        <v/>
      </c>
      <c r="BB596" s="7" t="str">
        <f t="shared" si="470"/>
        <v/>
      </c>
      <c r="BC596" s="7" t="str">
        <f t="shared" si="471"/>
        <v/>
      </c>
      <c r="BD596" s="7" t="str">
        <f t="shared" si="472"/>
        <v/>
      </c>
      <c r="BE596" s="7" t="str">
        <f t="shared" si="473"/>
        <v/>
      </c>
      <c r="BF596" s="7" t="str">
        <f t="shared" si="425"/>
        <v/>
      </c>
      <c r="BG596" s="7" t="str">
        <f t="shared" si="426"/>
        <v/>
      </c>
      <c r="BH596" s="7" t="str">
        <f t="shared" si="474"/>
        <v/>
      </c>
      <c r="BI596" s="7" t="str">
        <f t="shared" si="475"/>
        <v/>
      </c>
      <c r="BJ596" s="7" t="str">
        <f t="shared" si="476"/>
        <v/>
      </c>
      <c r="BK596" s="7" t="str">
        <f t="shared" si="448"/>
        <v/>
      </c>
      <c r="BL596" s="7" t="str">
        <f t="shared" si="449"/>
        <v/>
      </c>
      <c r="BM596" s="7" t="str">
        <f t="shared" si="450"/>
        <v/>
      </c>
      <c r="BN596" s="7" t="str">
        <f t="shared" si="451"/>
        <v/>
      </c>
      <c r="BO596" s="7" t="str">
        <f t="shared" si="452"/>
        <v/>
      </c>
      <c r="BP596" s="7" t="str">
        <f t="shared" si="453"/>
        <v/>
      </c>
      <c r="BQ596" s="7" t="str">
        <f t="shared" si="454"/>
        <v/>
      </c>
      <c r="BR596" s="7" t="str">
        <f t="shared" si="455"/>
        <v/>
      </c>
      <c r="BS596" s="7" t="str">
        <f t="shared" si="456"/>
        <v/>
      </c>
      <c r="BT596" s="7" t="str">
        <f t="shared" si="457"/>
        <v/>
      </c>
      <c r="BU596" s="7" t="str">
        <f t="shared" si="458"/>
        <v/>
      </c>
      <c r="BV596" s="7" t="str">
        <f t="shared" si="459"/>
        <v/>
      </c>
      <c r="BW596" s="7" t="str">
        <f t="shared" si="434"/>
        <v/>
      </c>
      <c r="BX596" s="7" t="str">
        <f t="shared" si="460"/>
        <v/>
      </c>
      <c r="BY596" s="7" t="str">
        <f t="shared" si="461"/>
        <v/>
      </c>
      <c r="BZ596" s="7" t="str">
        <f t="shared" si="462"/>
        <v/>
      </c>
      <c r="CA596" s="7" t="str">
        <f t="shared" si="463"/>
        <v/>
      </c>
      <c r="CB596" s="54"/>
      <c r="CH596" s="13"/>
      <c r="CJ596" s="13"/>
    </row>
    <row r="597" spans="2:88" ht="16.5" thickBot="1" x14ac:dyDescent="0.3">
      <c r="B597" s="114"/>
      <c r="C597" s="114"/>
      <c r="D597" s="115"/>
      <c r="E597" s="117" t="str">
        <f t="shared" si="468"/>
        <v/>
      </c>
      <c r="F597" s="118" t="str">
        <f t="shared" si="477"/>
        <v/>
      </c>
      <c r="G597" s="22"/>
      <c r="H597" s="5" t="str">
        <f t="shared" si="435"/>
        <v/>
      </c>
      <c r="I597" s="6" t="str">
        <f t="shared" si="436"/>
        <v/>
      </c>
      <c r="J597" s="6" t="str">
        <f t="shared" si="437"/>
        <v/>
      </c>
      <c r="K597" s="23"/>
      <c r="L597" s="3" t="str">
        <f t="shared" si="481"/>
        <v/>
      </c>
      <c r="M597" s="2">
        <f>IF(OR(K597="Rota",K597="Desliza"),(IF((MAX(N$36:N596))&gt;F$17,(MAX(N$36:N596)),F$17)),N596)</f>
        <v>0</v>
      </c>
      <c r="N597" s="42"/>
      <c r="O597" s="2" t="str">
        <f t="shared" si="482"/>
        <v/>
      </c>
      <c r="P597" s="3" t="str">
        <f t="shared" si="483"/>
        <v/>
      </c>
      <c r="Q597" s="24"/>
      <c r="R597" s="24"/>
      <c r="S597" s="24"/>
      <c r="T597" s="132" t="str">
        <f t="shared" si="428"/>
        <v/>
      </c>
      <c r="U597" s="25"/>
      <c r="V597" s="25"/>
      <c r="W597" s="24"/>
      <c r="X597" s="26"/>
      <c r="Y597" s="25"/>
      <c r="Z597" s="25"/>
      <c r="AA597" s="3" t="str">
        <f t="shared" si="484"/>
        <v/>
      </c>
      <c r="AB597" s="24"/>
      <c r="AC597" s="26"/>
      <c r="AD597" s="25"/>
      <c r="AE597" s="54"/>
      <c r="AF597" s="54"/>
      <c r="AG597" s="54"/>
      <c r="AH597" s="54"/>
      <c r="AI597" s="54"/>
      <c r="AJ597" s="54"/>
      <c r="AK597" s="25"/>
      <c r="AL597" s="54" t="str">
        <f t="shared" si="429"/>
        <v/>
      </c>
      <c r="AM597" s="200" t="str">
        <f t="shared" si="430"/>
        <v/>
      </c>
      <c r="AN597" s="201" t="str">
        <f t="shared" si="431"/>
        <v/>
      </c>
      <c r="AO597" s="200" t="str">
        <f t="shared" si="438"/>
        <v/>
      </c>
      <c r="AP597" s="200" t="str">
        <f t="shared" si="432"/>
        <v/>
      </c>
      <c r="AQ597" s="200" t="str">
        <f t="shared" si="433"/>
        <v/>
      </c>
      <c r="AR597" s="200" t="str">
        <f t="shared" si="439"/>
        <v/>
      </c>
      <c r="AS597" s="200" t="str">
        <f t="shared" si="440"/>
        <v/>
      </c>
      <c r="AT597" s="200" t="str">
        <f t="shared" si="441"/>
        <v/>
      </c>
      <c r="AU597" s="200" t="str">
        <f t="shared" si="442"/>
        <v/>
      </c>
      <c r="AV597" s="54"/>
      <c r="AW597" s="200" t="str">
        <f t="shared" si="443"/>
        <v/>
      </c>
      <c r="AX597" s="201" t="str">
        <f t="shared" si="444"/>
        <v/>
      </c>
      <c r="AY597" s="7" t="str">
        <f t="shared" si="445"/>
        <v/>
      </c>
      <c r="AZ597" s="7" t="str">
        <f t="shared" si="446"/>
        <v/>
      </c>
      <c r="BA597" s="7" t="str">
        <f t="shared" si="447"/>
        <v/>
      </c>
      <c r="BB597" s="7" t="str">
        <f t="shared" si="470"/>
        <v/>
      </c>
      <c r="BC597" s="7" t="str">
        <f t="shared" si="471"/>
        <v/>
      </c>
      <c r="BD597" s="7" t="str">
        <f t="shared" si="472"/>
        <v/>
      </c>
      <c r="BE597" s="7" t="str">
        <f t="shared" si="473"/>
        <v/>
      </c>
      <c r="BF597" s="7" t="str">
        <f t="shared" si="425"/>
        <v/>
      </c>
      <c r="BG597" s="7" t="str">
        <f t="shared" si="426"/>
        <v/>
      </c>
      <c r="BH597" s="7" t="str">
        <f t="shared" si="474"/>
        <v/>
      </c>
      <c r="BI597" s="7" t="str">
        <f t="shared" si="475"/>
        <v/>
      </c>
      <c r="BJ597" s="7" t="str">
        <f t="shared" si="476"/>
        <v/>
      </c>
      <c r="BK597" s="7" t="str">
        <f t="shared" si="448"/>
        <v/>
      </c>
      <c r="BL597" s="7" t="str">
        <f t="shared" si="449"/>
        <v/>
      </c>
      <c r="BM597" s="7" t="str">
        <f t="shared" si="450"/>
        <v/>
      </c>
      <c r="BN597" s="7" t="str">
        <f t="shared" si="451"/>
        <v/>
      </c>
      <c r="BO597" s="7" t="str">
        <f t="shared" si="452"/>
        <v/>
      </c>
      <c r="BP597" s="7" t="str">
        <f t="shared" si="453"/>
        <v/>
      </c>
      <c r="BQ597" s="7" t="str">
        <f t="shared" si="454"/>
        <v/>
      </c>
      <c r="BR597" s="7" t="str">
        <f t="shared" si="455"/>
        <v/>
      </c>
      <c r="BS597" s="7" t="str">
        <f t="shared" si="456"/>
        <v/>
      </c>
      <c r="BT597" s="7" t="str">
        <f t="shared" si="457"/>
        <v/>
      </c>
      <c r="BU597" s="7" t="str">
        <f t="shared" si="458"/>
        <v/>
      </c>
      <c r="BV597" s="7" t="str">
        <f t="shared" si="459"/>
        <v/>
      </c>
      <c r="BW597" s="7" t="str">
        <f t="shared" si="434"/>
        <v/>
      </c>
      <c r="BX597" s="7" t="str">
        <f t="shared" si="460"/>
        <v/>
      </c>
      <c r="BY597" s="7" t="str">
        <f t="shared" si="461"/>
        <v/>
      </c>
      <c r="BZ597" s="7" t="str">
        <f t="shared" si="462"/>
        <v/>
      </c>
      <c r="CA597" s="7" t="str">
        <f t="shared" si="463"/>
        <v/>
      </c>
      <c r="CB597" s="54"/>
      <c r="CH597" s="13"/>
      <c r="CJ597" s="13"/>
    </row>
    <row r="598" spans="2:88" ht="16.5" thickBot="1" x14ac:dyDescent="0.3">
      <c r="B598" s="114"/>
      <c r="C598" s="114"/>
      <c r="D598" s="115"/>
      <c r="E598" s="117" t="str">
        <f t="shared" si="468"/>
        <v/>
      </c>
      <c r="F598" s="118" t="str">
        <f t="shared" si="477"/>
        <v/>
      </c>
      <c r="G598" s="22"/>
      <c r="H598" s="5" t="str">
        <f t="shared" si="435"/>
        <v/>
      </c>
      <c r="I598" s="6" t="str">
        <f t="shared" si="436"/>
        <v/>
      </c>
      <c r="J598" s="6" t="str">
        <f t="shared" si="437"/>
        <v/>
      </c>
      <c r="K598" s="23"/>
      <c r="L598" s="3" t="str">
        <f t="shared" si="481"/>
        <v/>
      </c>
      <c r="M598" s="2">
        <f>IF(OR(K598="Rota",K598="Desliza"),(IF((MAX(N$36:N597))&gt;F$17,(MAX(N$36:N597)),F$17)),N597)</f>
        <v>0</v>
      </c>
      <c r="N598" s="42"/>
      <c r="O598" s="2" t="str">
        <f t="shared" si="482"/>
        <v/>
      </c>
      <c r="P598" s="3" t="str">
        <f t="shared" si="483"/>
        <v/>
      </c>
      <c r="Q598" s="24"/>
      <c r="R598" s="24"/>
      <c r="S598" s="24"/>
      <c r="T598" s="132" t="str">
        <f t="shared" si="428"/>
        <v/>
      </c>
      <c r="U598" s="25"/>
      <c r="V598" s="25"/>
      <c r="W598" s="24"/>
      <c r="X598" s="26"/>
      <c r="Y598" s="25"/>
      <c r="Z598" s="25"/>
      <c r="AA598" s="3" t="str">
        <f t="shared" si="484"/>
        <v/>
      </c>
      <c r="AB598" s="24"/>
      <c r="AC598" s="26"/>
      <c r="AD598" s="25"/>
      <c r="AE598" s="54"/>
      <c r="AF598" s="54"/>
      <c r="AG598" s="54"/>
      <c r="AH598" s="54"/>
      <c r="AI598" s="54"/>
      <c r="AJ598" s="54"/>
      <c r="AK598" s="25"/>
      <c r="AL598" s="54" t="str">
        <f t="shared" si="429"/>
        <v/>
      </c>
      <c r="AM598" s="200" t="str">
        <f t="shared" si="430"/>
        <v/>
      </c>
      <c r="AN598" s="201" t="str">
        <f t="shared" si="431"/>
        <v/>
      </c>
      <c r="AO598" s="200" t="str">
        <f t="shared" si="438"/>
        <v/>
      </c>
      <c r="AP598" s="200" t="str">
        <f t="shared" si="432"/>
        <v/>
      </c>
      <c r="AQ598" s="200" t="str">
        <f t="shared" si="433"/>
        <v/>
      </c>
      <c r="AR598" s="200" t="str">
        <f t="shared" si="439"/>
        <v/>
      </c>
      <c r="AS598" s="200" t="str">
        <f t="shared" si="440"/>
        <v/>
      </c>
      <c r="AT598" s="200" t="str">
        <f t="shared" si="441"/>
        <v/>
      </c>
      <c r="AU598" s="200" t="str">
        <f t="shared" si="442"/>
        <v/>
      </c>
      <c r="AV598" s="54"/>
      <c r="AW598" s="200" t="str">
        <f t="shared" si="443"/>
        <v/>
      </c>
      <c r="AX598" s="201" t="str">
        <f t="shared" si="444"/>
        <v/>
      </c>
      <c r="AY598" s="7" t="str">
        <f t="shared" si="445"/>
        <v/>
      </c>
      <c r="AZ598" s="7" t="str">
        <f t="shared" si="446"/>
        <v/>
      </c>
      <c r="BA598" s="7" t="str">
        <f t="shared" si="447"/>
        <v/>
      </c>
      <c r="BB598" s="7" t="str">
        <f t="shared" si="470"/>
        <v/>
      </c>
      <c r="BC598" s="7" t="str">
        <f t="shared" si="471"/>
        <v/>
      </c>
      <c r="BD598" s="7" t="str">
        <f t="shared" si="472"/>
        <v/>
      </c>
      <c r="BE598" s="7" t="str">
        <f t="shared" si="473"/>
        <v/>
      </c>
      <c r="BF598" s="7" t="str">
        <f t="shared" si="425"/>
        <v/>
      </c>
      <c r="BG598" s="7" t="str">
        <f t="shared" si="426"/>
        <v/>
      </c>
      <c r="BH598" s="7" t="str">
        <f t="shared" si="474"/>
        <v/>
      </c>
      <c r="BI598" s="7" t="str">
        <f t="shared" si="475"/>
        <v/>
      </c>
      <c r="BJ598" s="7" t="str">
        <f t="shared" si="476"/>
        <v/>
      </c>
      <c r="BK598" s="7" t="str">
        <f t="shared" si="448"/>
        <v/>
      </c>
      <c r="BL598" s="7" t="str">
        <f t="shared" si="449"/>
        <v/>
      </c>
      <c r="BM598" s="7" t="str">
        <f t="shared" si="450"/>
        <v/>
      </c>
      <c r="BN598" s="7" t="str">
        <f t="shared" si="451"/>
        <v/>
      </c>
      <c r="BO598" s="7" t="str">
        <f t="shared" si="452"/>
        <v/>
      </c>
      <c r="BP598" s="7" t="str">
        <f t="shared" si="453"/>
        <v/>
      </c>
      <c r="BQ598" s="7" t="str">
        <f t="shared" si="454"/>
        <v/>
      </c>
      <c r="BR598" s="7" t="str">
        <f t="shared" si="455"/>
        <v/>
      </c>
      <c r="BS598" s="7" t="str">
        <f t="shared" si="456"/>
        <v/>
      </c>
      <c r="BT598" s="7" t="str">
        <f t="shared" si="457"/>
        <v/>
      </c>
      <c r="BU598" s="7" t="str">
        <f t="shared" si="458"/>
        <v/>
      </c>
      <c r="BV598" s="7" t="str">
        <f t="shared" si="459"/>
        <v/>
      </c>
      <c r="BW598" s="7" t="str">
        <f t="shared" si="434"/>
        <v/>
      </c>
      <c r="BX598" s="7" t="str">
        <f t="shared" si="460"/>
        <v/>
      </c>
      <c r="BY598" s="7" t="str">
        <f t="shared" si="461"/>
        <v/>
      </c>
      <c r="BZ598" s="7" t="str">
        <f t="shared" si="462"/>
        <v/>
      </c>
      <c r="CA598" s="7" t="str">
        <f t="shared" si="463"/>
        <v/>
      </c>
      <c r="CB598" s="54"/>
      <c r="CH598" s="13"/>
      <c r="CJ598" s="13"/>
    </row>
    <row r="599" spans="2:88" ht="16.5" thickBot="1" x14ac:dyDescent="0.3">
      <c r="B599" s="114"/>
      <c r="C599" s="114"/>
      <c r="D599" s="115"/>
      <c r="E599" s="117" t="str">
        <f t="shared" si="468"/>
        <v/>
      </c>
      <c r="F599" s="118" t="str">
        <f t="shared" si="477"/>
        <v/>
      </c>
      <c r="G599" s="22"/>
      <c r="H599" s="5" t="str">
        <f t="shared" si="435"/>
        <v/>
      </c>
      <c r="I599" s="6" t="str">
        <f t="shared" si="436"/>
        <v/>
      </c>
      <c r="J599" s="6" t="str">
        <f t="shared" si="437"/>
        <v/>
      </c>
      <c r="K599" s="23"/>
      <c r="L599" s="3" t="str">
        <f t="shared" si="481"/>
        <v/>
      </c>
      <c r="M599" s="2">
        <f>IF(OR(K599="Rota",K599="Desliza"),(IF((MAX(N$36:N598))&gt;F$17,(MAX(N$36:N598)),F$17)),N598)</f>
        <v>0</v>
      </c>
      <c r="N599" s="42"/>
      <c r="O599" s="2" t="str">
        <f t="shared" si="482"/>
        <v/>
      </c>
      <c r="P599" s="3" t="str">
        <f t="shared" si="483"/>
        <v/>
      </c>
      <c r="Q599" s="24"/>
      <c r="R599" s="24"/>
      <c r="S599" s="24"/>
      <c r="T599" s="132" t="str">
        <f t="shared" si="428"/>
        <v/>
      </c>
      <c r="U599" s="25"/>
      <c r="V599" s="25"/>
      <c r="W599" s="24"/>
      <c r="X599" s="26"/>
      <c r="Y599" s="25"/>
      <c r="Z599" s="25"/>
      <c r="AA599" s="3" t="str">
        <f t="shared" si="484"/>
        <v/>
      </c>
      <c r="AB599" s="24"/>
      <c r="AC599" s="26"/>
      <c r="AD599" s="25"/>
      <c r="AE599" s="54"/>
      <c r="AF599" s="54"/>
      <c r="AG599" s="54"/>
      <c r="AH599" s="54"/>
      <c r="AI599" s="54"/>
      <c r="AJ599" s="54"/>
      <c r="AK599" s="25"/>
      <c r="AL599" s="54" t="str">
        <f t="shared" si="429"/>
        <v/>
      </c>
      <c r="AM599" s="200" t="str">
        <f t="shared" si="430"/>
        <v/>
      </c>
      <c r="AN599" s="201" t="str">
        <f t="shared" si="431"/>
        <v/>
      </c>
      <c r="AO599" s="200" t="str">
        <f t="shared" si="438"/>
        <v/>
      </c>
      <c r="AP599" s="200" t="str">
        <f t="shared" si="432"/>
        <v/>
      </c>
      <c r="AQ599" s="200" t="str">
        <f t="shared" si="433"/>
        <v/>
      </c>
      <c r="AR599" s="200" t="str">
        <f t="shared" si="439"/>
        <v/>
      </c>
      <c r="AS599" s="200" t="str">
        <f t="shared" si="440"/>
        <v/>
      </c>
      <c r="AT599" s="200" t="str">
        <f t="shared" si="441"/>
        <v/>
      </c>
      <c r="AU599" s="200" t="str">
        <f t="shared" si="442"/>
        <v/>
      </c>
      <c r="AV599" s="54"/>
      <c r="AW599" s="200" t="str">
        <f t="shared" si="443"/>
        <v/>
      </c>
      <c r="AX599" s="201" t="str">
        <f t="shared" si="444"/>
        <v/>
      </c>
      <c r="AY599" s="7" t="str">
        <f t="shared" si="445"/>
        <v/>
      </c>
      <c r="AZ599" s="7" t="str">
        <f t="shared" si="446"/>
        <v/>
      </c>
      <c r="BA599" s="7" t="str">
        <f t="shared" si="447"/>
        <v/>
      </c>
      <c r="BB599" s="7" t="str">
        <f t="shared" si="470"/>
        <v/>
      </c>
      <c r="BC599" s="7" t="str">
        <f t="shared" si="471"/>
        <v/>
      </c>
      <c r="BD599" s="7" t="str">
        <f t="shared" si="472"/>
        <v/>
      </c>
      <c r="BE599" s="7" t="str">
        <f t="shared" si="473"/>
        <v/>
      </c>
      <c r="BF599" s="7" t="str">
        <f t="shared" si="425"/>
        <v/>
      </c>
      <c r="BG599" s="7" t="str">
        <f t="shared" si="426"/>
        <v/>
      </c>
      <c r="BH599" s="7" t="str">
        <f t="shared" si="474"/>
        <v/>
      </c>
      <c r="BI599" s="7" t="str">
        <f t="shared" si="475"/>
        <v/>
      </c>
      <c r="BJ599" s="7" t="str">
        <f t="shared" si="476"/>
        <v/>
      </c>
      <c r="BK599" s="7" t="str">
        <f t="shared" si="448"/>
        <v/>
      </c>
      <c r="BL599" s="7" t="str">
        <f t="shared" si="449"/>
        <v/>
      </c>
      <c r="BM599" s="7" t="str">
        <f t="shared" si="450"/>
        <v/>
      </c>
      <c r="BN599" s="7" t="str">
        <f t="shared" si="451"/>
        <v/>
      </c>
      <c r="BO599" s="7" t="str">
        <f t="shared" si="452"/>
        <v/>
      </c>
      <c r="BP599" s="7" t="str">
        <f t="shared" si="453"/>
        <v/>
      </c>
      <c r="BQ599" s="7" t="str">
        <f t="shared" si="454"/>
        <v/>
      </c>
      <c r="BR599" s="7" t="str">
        <f t="shared" si="455"/>
        <v/>
      </c>
      <c r="BS599" s="7" t="str">
        <f t="shared" si="456"/>
        <v/>
      </c>
      <c r="BT599" s="7" t="str">
        <f t="shared" si="457"/>
        <v/>
      </c>
      <c r="BU599" s="7" t="str">
        <f t="shared" si="458"/>
        <v/>
      </c>
      <c r="BV599" s="7" t="str">
        <f t="shared" si="459"/>
        <v/>
      </c>
      <c r="BW599" s="7" t="str">
        <f t="shared" si="434"/>
        <v/>
      </c>
      <c r="BX599" s="7" t="str">
        <f t="shared" si="460"/>
        <v/>
      </c>
      <c r="BY599" s="7" t="str">
        <f t="shared" si="461"/>
        <v/>
      </c>
      <c r="BZ599" s="7" t="str">
        <f t="shared" si="462"/>
        <v/>
      </c>
      <c r="CA599" s="7" t="str">
        <f t="shared" si="463"/>
        <v/>
      </c>
      <c r="CB599" s="54"/>
      <c r="CH599" s="13"/>
      <c r="CJ599" s="13"/>
    </row>
    <row r="600" spans="2:88" ht="16.5" thickBot="1" x14ac:dyDescent="0.3">
      <c r="B600" s="114"/>
      <c r="C600" s="114"/>
      <c r="D600" s="115"/>
      <c r="E600" s="117" t="str">
        <f t="shared" si="468"/>
        <v/>
      </c>
      <c r="F600" s="118" t="str">
        <f t="shared" si="477"/>
        <v/>
      </c>
      <c r="G600" s="22"/>
      <c r="H600" s="5" t="str">
        <f t="shared" si="435"/>
        <v/>
      </c>
      <c r="I600" s="6" t="str">
        <f t="shared" si="436"/>
        <v/>
      </c>
      <c r="J600" s="6" t="str">
        <f t="shared" si="437"/>
        <v/>
      </c>
      <c r="K600" s="23"/>
      <c r="L600" s="3" t="str">
        <f t="shared" si="481"/>
        <v/>
      </c>
      <c r="M600" s="2">
        <f>IF(OR(K600="Rota",K600="Desliza"),(IF((MAX(N$36:N599))&gt;F$17,(MAX(N$36:N599)),F$17)),N599)</f>
        <v>0</v>
      </c>
      <c r="N600" s="42"/>
      <c r="O600" s="2" t="str">
        <f t="shared" si="482"/>
        <v/>
      </c>
      <c r="P600" s="3" t="str">
        <f t="shared" si="483"/>
        <v/>
      </c>
      <c r="Q600" s="24"/>
      <c r="R600" s="24"/>
      <c r="S600" s="24"/>
      <c r="T600" s="132" t="str">
        <f t="shared" si="428"/>
        <v/>
      </c>
      <c r="U600" s="25"/>
      <c r="V600" s="25"/>
      <c r="W600" s="24"/>
      <c r="X600" s="26"/>
      <c r="Y600" s="25"/>
      <c r="Z600" s="25"/>
      <c r="AA600" s="3" t="str">
        <f t="shared" si="484"/>
        <v/>
      </c>
      <c r="AB600" s="24"/>
      <c r="AC600" s="26"/>
      <c r="AD600" s="25"/>
      <c r="AE600" s="54"/>
      <c r="AF600" s="54"/>
      <c r="AG600" s="54"/>
      <c r="AH600" s="54"/>
      <c r="AI600" s="54"/>
      <c r="AJ600" s="54"/>
      <c r="AK600" s="25"/>
      <c r="AL600" s="54" t="str">
        <f t="shared" si="429"/>
        <v/>
      </c>
      <c r="AM600" s="200" t="str">
        <f t="shared" si="430"/>
        <v/>
      </c>
      <c r="AN600" s="201" t="str">
        <f t="shared" si="431"/>
        <v/>
      </c>
      <c r="AO600" s="200" t="str">
        <f t="shared" si="438"/>
        <v/>
      </c>
      <c r="AP600" s="200" t="str">
        <f t="shared" si="432"/>
        <v/>
      </c>
      <c r="AQ600" s="200" t="str">
        <f t="shared" si="433"/>
        <v/>
      </c>
      <c r="AR600" s="200" t="str">
        <f t="shared" si="439"/>
        <v/>
      </c>
      <c r="AS600" s="200" t="str">
        <f t="shared" si="440"/>
        <v/>
      </c>
      <c r="AT600" s="200" t="str">
        <f t="shared" si="441"/>
        <v/>
      </c>
      <c r="AU600" s="200" t="str">
        <f t="shared" si="442"/>
        <v/>
      </c>
      <c r="AV600" s="54"/>
      <c r="AW600" s="200" t="str">
        <f t="shared" si="443"/>
        <v/>
      </c>
      <c r="AX600" s="201" t="str">
        <f t="shared" si="444"/>
        <v/>
      </c>
      <c r="AY600" s="7" t="str">
        <f t="shared" si="445"/>
        <v/>
      </c>
      <c r="AZ600" s="7" t="str">
        <f t="shared" si="446"/>
        <v/>
      </c>
      <c r="BA600" s="7" t="str">
        <f t="shared" si="447"/>
        <v/>
      </c>
      <c r="BB600" s="7" t="str">
        <f t="shared" si="470"/>
        <v/>
      </c>
      <c r="BC600" s="7" t="str">
        <f t="shared" si="471"/>
        <v/>
      </c>
      <c r="BD600" s="7" t="str">
        <f t="shared" si="472"/>
        <v/>
      </c>
      <c r="BE600" s="7" t="str">
        <f t="shared" si="473"/>
        <v/>
      </c>
      <c r="BF600" s="7" t="str">
        <f t="shared" si="425"/>
        <v/>
      </c>
      <c r="BG600" s="7" t="str">
        <f t="shared" si="426"/>
        <v/>
      </c>
      <c r="BH600" s="7" t="str">
        <f t="shared" si="474"/>
        <v/>
      </c>
      <c r="BI600" s="7" t="str">
        <f t="shared" si="475"/>
        <v/>
      </c>
      <c r="BJ600" s="7" t="str">
        <f t="shared" si="476"/>
        <v/>
      </c>
      <c r="BK600" s="7" t="str">
        <f t="shared" si="448"/>
        <v/>
      </c>
      <c r="BL600" s="7" t="str">
        <f t="shared" si="449"/>
        <v/>
      </c>
      <c r="BM600" s="7" t="str">
        <f t="shared" si="450"/>
        <v/>
      </c>
      <c r="BN600" s="7" t="str">
        <f t="shared" si="451"/>
        <v/>
      </c>
      <c r="BO600" s="7" t="str">
        <f t="shared" si="452"/>
        <v/>
      </c>
      <c r="BP600" s="7" t="str">
        <f t="shared" si="453"/>
        <v/>
      </c>
      <c r="BQ600" s="7" t="str">
        <f t="shared" si="454"/>
        <v/>
      </c>
      <c r="BR600" s="7" t="str">
        <f t="shared" si="455"/>
        <v/>
      </c>
      <c r="BS600" s="7" t="str">
        <f t="shared" si="456"/>
        <v/>
      </c>
      <c r="BT600" s="7" t="str">
        <f t="shared" si="457"/>
        <v/>
      </c>
      <c r="BU600" s="7" t="str">
        <f t="shared" si="458"/>
        <v/>
      </c>
      <c r="BV600" s="7" t="str">
        <f t="shared" si="459"/>
        <v/>
      </c>
      <c r="BW600" s="7" t="str">
        <f t="shared" si="434"/>
        <v/>
      </c>
      <c r="BX600" s="7" t="str">
        <f t="shared" si="460"/>
        <v/>
      </c>
      <c r="BY600" s="7" t="str">
        <f t="shared" si="461"/>
        <v/>
      </c>
      <c r="BZ600" s="7" t="str">
        <f t="shared" si="462"/>
        <v/>
      </c>
      <c r="CA600" s="7" t="str">
        <f t="shared" si="463"/>
        <v/>
      </c>
      <c r="CB600" s="54"/>
      <c r="CH600" s="13"/>
      <c r="CJ600" s="13"/>
    </row>
    <row r="601" spans="2:88" ht="16.5" thickBot="1" x14ac:dyDescent="0.3">
      <c r="B601" s="114"/>
      <c r="C601" s="114"/>
      <c r="D601" s="115"/>
      <c r="E601" s="117" t="str">
        <f t="shared" si="468"/>
        <v/>
      </c>
      <c r="F601" s="118" t="str">
        <f t="shared" si="477"/>
        <v/>
      </c>
      <c r="G601" s="22"/>
      <c r="H601" s="5" t="str">
        <f t="shared" si="435"/>
        <v/>
      </c>
      <c r="I601" s="6" t="str">
        <f t="shared" si="436"/>
        <v/>
      </c>
      <c r="J601" s="6" t="str">
        <f t="shared" si="437"/>
        <v/>
      </c>
      <c r="K601" s="23"/>
      <c r="L601" s="3" t="str">
        <f t="shared" si="481"/>
        <v/>
      </c>
      <c r="M601" s="2">
        <f>IF(OR(K601="Rota",K601="Desliza"),(IF((MAX(N$36:N600))&gt;F$17,(MAX(N$36:N600)),F$17)),N600)</f>
        <v>0</v>
      </c>
      <c r="N601" s="42"/>
      <c r="O601" s="2" t="str">
        <f t="shared" si="482"/>
        <v/>
      </c>
      <c r="P601" s="3" t="str">
        <f t="shared" si="483"/>
        <v/>
      </c>
      <c r="Q601" s="24"/>
      <c r="R601" s="24"/>
      <c r="S601" s="24"/>
      <c r="T601" s="132" t="str">
        <f t="shared" si="428"/>
        <v/>
      </c>
      <c r="U601" s="25"/>
      <c r="V601" s="25"/>
      <c r="W601" s="24"/>
      <c r="X601" s="26"/>
      <c r="Y601" s="25"/>
      <c r="Z601" s="25"/>
      <c r="AA601" s="3" t="str">
        <f t="shared" si="484"/>
        <v/>
      </c>
      <c r="AB601" s="24"/>
      <c r="AC601" s="26"/>
      <c r="AD601" s="25"/>
      <c r="AE601" s="54"/>
      <c r="AF601" s="54"/>
      <c r="AG601" s="54"/>
      <c r="AH601" s="54"/>
      <c r="AI601" s="54"/>
      <c r="AJ601" s="54"/>
      <c r="AK601" s="25"/>
      <c r="AL601" s="54" t="str">
        <f t="shared" si="429"/>
        <v/>
      </c>
      <c r="AM601" s="200" t="str">
        <f t="shared" si="430"/>
        <v/>
      </c>
      <c r="AN601" s="201" t="str">
        <f t="shared" si="431"/>
        <v/>
      </c>
      <c r="AO601" s="200" t="str">
        <f t="shared" si="438"/>
        <v/>
      </c>
      <c r="AP601" s="200" t="str">
        <f t="shared" si="432"/>
        <v/>
      </c>
      <c r="AQ601" s="200" t="str">
        <f t="shared" si="433"/>
        <v/>
      </c>
      <c r="AR601" s="200" t="str">
        <f t="shared" si="439"/>
        <v/>
      </c>
      <c r="AS601" s="200" t="str">
        <f t="shared" si="440"/>
        <v/>
      </c>
      <c r="AT601" s="200" t="str">
        <f t="shared" si="441"/>
        <v/>
      </c>
      <c r="AU601" s="200" t="str">
        <f t="shared" si="442"/>
        <v/>
      </c>
      <c r="AV601" s="54"/>
      <c r="AW601" s="200" t="str">
        <f t="shared" si="443"/>
        <v/>
      </c>
      <c r="AX601" s="201" t="str">
        <f t="shared" si="444"/>
        <v/>
      </c>
      <c r="AY601" s="7" t="str">
        <f t="shared" si="445"/>
        <v/>
      </c>
      <c r="AZ601" s="7" t="str">
        <f t="shared" si="446"/>
        <v/>
      </c>
      <c r="BA601" s="7" t="str">
        <f t="shared" si="447"/>
        <v/>
      </c>
      <c r="BB601" s="7" t="str">
        <f t="shared" si="470"/>
        <v/>
      </c>
      <c r="BC601" s="7" t="str">
        <f t="shared" si="471"/>
        <v/>
      </c>
      <c r="BD601" s="7" t="str">
        <f t="shared" si="472"/>
        <v/>
      </c>
      <c r="BE601" s="7" t="str">
        <f t="shared" si="473"/>
        <v/>
      </c>
      <c r="BF601" s="7" t="str">
        <f t="shared" si="425"/>
        <v/>
      </c>
      <c r="BG601" s="7" t="str">
        <f t="shared" si="426"/>
        <v/>
      </c>
      <c r="BH601" s="7" t="str">
        <f t="shared" si="474"/>
        <v/>
      </c>
      <c r="BI601" s="7" t="str">
        <f t="shared" si="475"/>
        <v/>
      </c>
      <c r="BJ601" s="7" t="str">
        <f t="shared" si="476"/>
        <v/>
      </c>
      <c r="BK601" s="7" t="str">
        <f t="shared" si="448"/>
        <v/>
      </c>
      <c r="BL601" s="7" t="str">
        <f t="shared" si="449"/>
        <v/>
      </c>
      <c r="BM601" s="7" t="str">
        <f t="shared" si="450"/>
        <v/>
      </c>
      <c r="BN601" s="7" t="str">
        <f t="shared" si="451"/>
        <v/>
      </c>
      <c r="BO601" s="7" t="str">
        <f t="shared" si="452"/>
        <v/>
      </c>
      <c r="BP601" s="7" t="str">
        <f t="shared" si="453"/>
        <v/>
      </c>
      <c r="BQ601" s="7" t="str">
        <f t="shared" si="454"/>
        <v/>
      </c>
      <c r="BR601" s="7" t="str">
        <f t="shared" si="455"/>
        <v/>
      </c>
      <c r="BS601" s="7" t="str">
        <f t="shared" si="456"/>
        <v/>
      </c>
      <c r="BT601" s="7" t="str">
        <f t="shared" si="457"/>
        <v/>
      </c>
      <c r="BU601" s="7" t="str">
        <f t="shared" si="458"/>
        <v/>
      </c>
      <c r="BV601" s="7" t="str">
        <f t="shared" si="459"/>
        <v/>
      </c>
      <c r="BW601" s="7" t="str">
        <f t="shared" si="434"/>
        <v/>
      </c>
      <c r="BX601" s="7" t="str">
        <f t="shared" si="460"/>
        <v/>
      </c>
      <c r="BY601" s="7" t="str">
        <f t="shared" si="461"/>
        <v/>
      </c>
      <c r="BZ601" s="7" t="str">
        <f t="shared" si="462"/>
        <v/>
      </c>
      <c r="CA601" s="7" t="str">
        <f t="shared" si="463"/>
        <v/>
      </c>
      <c r="CB601" s="54"/>
      <c r="CH601" s="13"/>
      <c r="CJ601" s="13"/>
    </row>
    <row r="602" spans="2:88" ht="16.5" thickBot="1" x14ac:dyDescent="0.3">
      <c r="B602" s="114"/>
      <c r="C602" s="114"/>
      <c r="D602" s="115"/>
      <c r="E602" s="117" t="str">
        <f t="shared" si="468"/>
        <v/>
      </c>
      <c r="F602" s="118" t="str">
        <f t="shared" si="477"/>
        <v/>
      </c>
      <c r="G602" s="22"/>
      <c r="H602" s="5" t="str">
        <f t="shared" si="435"/>
        <v/>
      </c>
      <c r="I602" s="6" t="str">
        <f t="shared" si="436"/>
        <v/>
      </c>
      <c r="J602" s="6" t="str">
        <f t="shared" si="437"/>
        <v/>
      </c>
      <c r="K602" s="23"/>
      <c r="L602" s="3" t="str">
        <f t="shared" si="481"/>
        <v/>
      </c>
      <c r="M602" s="2">
        <f>IF(OR(K602="Rota",K602="Desliza"),(IF((MAX(N$36:N601))&gt;F$17,(MAX(N$36:N601)),F$17)),N601)</f>
        <v>0</v>
      </c>
      <c r="N602" s="42"/>
      <c r="O602" s="2" t="str">
        <f t="shared" si="482"/>
        <v/>
      </c>
      <c r="P602" s="3" t="str">
        <f t="shared" si="483"/>
        <v/>
      </c>
      <c r="Q602" s="24"/>
      <c r="R602" s="24"/>
      <c r="S602" s="24"/>
      <c r="T602" s="132" t="str">
        <f t="shared" si="428"/>
        <v/>
      </c>
      <c r="U602" s="25"/>
      <c r="V602" s="25"/>
      <c r="W602" s="24"/>
      <c r="X602" s="26"/>
      <c r="Y602" s="25"/>
      <c r="Z602" s="25"/>
      <c r="AA602" s="3" t="str">
        <f t="shared" si="484"/>
        <v/>
      </c>
      <c r="AB602" s="24"/>
      <c r="AC602" s="26"/>
      <c r="AD602" s="25"/>
      <c r="AE602" s="54"/>
      <c r="AF602" s="54"/>
      <c r="AG602" s="54"/>
      <c r="AH602" s="54"/>
      <c r="AI602" s="54"/>
      <c r="AJ602" s="54"/>
      <c r="AK602" s="25"/>
      <c r="AL602" s="54" t="str">
        <f t="shared" si="429"/>
        <v/>
      </c>
      <c r="AM602" s="200" t="str">
        <f t="shared" si="430"/>
        <v/>
      </c>
      <c r="AN602" s="201" t="str">
        <f t="shared" si="431"/>
        <v/>
      </c>
      <c r="AO602" s="200" t="str">
        <f t="shared" si="438"/>
        <v/>
      </c>
      <c r="AP602" s="200" t="str">
        <f t="shared" si="432"/>
        <v/>
      </c>
      <c r="AQ602" s="200" t="str">
        <f t="shared" si="433"/>
        <v/>
      </c>
      <c r="AR602" s="200" t="str">
        <f t="shared" si="439"/>
        <v/>
      </c>
      <c r="AS602" s="200" t="str">
        <f t="shared" si="440"/>
        <v/>
      </c>
      <c r="AT602" s="200" t="str">
        <f t="shared" si="441"/>
        <v/>
      </c>
      <c r="AU602" s="200" t="str">
        <f t="shared" si="442"/>
        <v/>
      </c>
      <c r="AV602" s="54"/>
      <c r="AW602" s="200" t="str">
        <f t="shared" si="443"/>
        <v/>
      </c>
      <c r="AX602" s="201" t="str">
        <f t="shared" si="444"/>
        <v/>
      </c>
      <c r="AY602" s="7" t="str">
        <f t="shared" si="445"/>
        <v/>
      </c>
      <c r="AZ602" s="7" t="str">
        <f t="shared" si="446"/>
        <v/>
      </c>
      <c r="BA602" s="7" t="str">
        <f t="shared" si="447"/>
        <v/>
      </c>
      <c r="BB602" s="7" t="str">
        <f t="shared" si="470"/>
        <v/>
      </c>
      <c r="BC602" s="7" t="str">
        <f t="shared" si="471"/>
        <v/>
      </c>
      <c r="BD602" s="7" t="str">
        <f t="shared" si="472"/>
        <v/>
      </c>
      <c r="BE602" s="7" t="str">
        <f t="shared" si="473"/>
        <v/>
      </c>
      <c r="BF602" s="7" t="str">
        <f t="shared" si="425"/>
        <v/>
      </c>
      <c r="BG602" s="7" t="str">
        <f t="shared" si="426"/>
        <v/>
      </c>
      <c r="BH602" s="7" t="str">
        <f t="shared" si="474"/>
        <v/>
      </c>
      <c r="BI602" s="7" t="str">
        <f t="shared" si="475"/>
        <v/>
      </c>
      <c r="BJ602" s="7" t="str">
        <f t="shared" si="476"/>
        <v/>
      </c>
      <c r="BK602" s="7" t="str">
        <f t="shared" si="448"/>
        <v/>
      </c>
      <c r="BL602" s="7" t="str">
        <f t="shared" si="449"/>
        <v/>
      </c>
      <c r="BM602" s="7" t="str">
        <f t="shared" si="450"/>
        <v/>
      </c>
      <c r="BN602" s="7" t="str">
        <f t="shared" si="451"/>
        <v/>
      </c>
      <c r="BO602" s="7" t="str">
        <f t="shared" si="452"/>
        <v/>
      </c>
      <c r="BP602" s="7" t="str">
        <f t="shared" si="453"/>
        <v/>
      </c>
      <c r="BQ602" s="7" t="str">
        <f t="shared" si="454"/>
        <v/>
      </c>
      <c r="BR602" s="7" t="str">
        <f t="shared" si="455"/>
        <v/>
      </c>
      <c r="BS602" s="7" t="str">
        <f t="shared" si="456"/>
        <v/>
      </c>
      <c r="BT602" s="7" t="str">
        <f t="shared" si="457"/>
        <v/>
      </c>
      <c r="BU602" s="7" t="str">
        <f t="shared" si="458"/>
        <v/>
      </c>
      <c r="BV602" s="7" t="str">
        <f t="shared" si="459"/>
        <v/>
      </c>
      <c r="BW602" s="7" t="str">
        <f t="shared" si="434"/>
        <v/>
      </c>
      <c r="BX602" s="7" t="str">
        <f t="shared" si="460"/>
        <v/>
      </c>
      <c r="BY602" s="7" t="str">
        <f t="shared" si="461"/>
        <v/>
      </c>
      <c r="BZ602" s="7" t="str">
        <f t="shared" si="462"/>
        <v/>
      </c>
      <c r="CA602" s="7" t="str">
        <f t="shared" si="463"/>
        <v/>
      </c>
      <c r="CB602" s="54"/>
      <c r="CH602" s="13"/>
      <c r="CJ602" s="13"/>
    </row>
    <row r="603" spans="2:88" ht="16.5" thickBot="1" x14ac:dyDescent="0.3">
      <c r="B603" s="114"/>
      <c r="C603" s="114"/>
      <c r="D603" s="115"/>
      <c r="E603" s="117" t="str">
        <f t="shared" si="468"/>
        <v/>
      </c>
      <c r="F603" s="118" t="str">
        <f t="shared" si="477"/>
        <v/>
      </c>
      <c r="G603" s="22"/>
      <c r="H603" s="5" t="str">
        <f t="shared" si="435"/>
        <v/>
      </c>
      <c r="I603" s="6" t="str">
        <f t="shared" si="436"/>
        <v/>
      </c>
      <c r="J603" s="6" t="str">
        <f t="shared" si="437"/>
        <v/>
      </c>
      <c r="K603" s="23"/>
      <c r="L603" s="3" t="str">
        <f t="shared" si="481"/>
        <v/>
      </c>
      <c r="M603" s="2">
        <f>IF(OR(K603="Rota",K603="Desliza"),(IF((MAX(N$36:N602))&gt;F$17,(MAX(N$36:N602)),F$17)),N602)</f>
        <v>0</v>
      </c>
      <c r="N603" s="42"/>
      <c r="O603" s="2" t="str">
        <f t="shared" si="482"/>
        <v/>
      </c>
      <c r="P603" s="3" t="str">
        <f t="shared" si="483"/>
        <v/>
      </c>
      <c r="Q603" s="24"/>
      <c r="R603" s="24"/>
      <c r="S603" s="24"/>
      <c r="T603" s="132" t="str">
        <f t="shared" si="428"/>
        <v/>
      </c>
      <c r="U603" s="25"/>
      <c r="V603" s="25"/>
      <c r="W603" s="24"/>
      <c r="X603" s="26"/>
      <c r="Y603" s="25"/>
      <c r="Z603" s="25"/>
      <c r="AA603" s="3" t="str">
        <f t="shared" si="484"/>
        <v/>
      </c>
      <c r="AB603" s="24"/>
      <c r="AC603" s="26"/>
      <c r="AD603" s="25"/>
      <c r="AE603" s="54"/>
      <c r="AF603" s="54"/>
      <c r="AG603" s="54"/>
      <c r="AH603" s="54"/>
      <c r="AI603" s="54"/>
      <c r="AJ603" s="54"/>
      <c r="AK603" s="25"/>
      <c r="AL603" s="54" t="str">
        <f t="shared" si="429"/>
        <v/>
      </c>
      <c r="AM603" s="200" t="str">
        <f t="shared" si="430"/>
        <v/>
      </c>
      <c r="AN603" s="201" t="str">
        <f t="shared" si="431"/>
        <v/>
      </c>
      <c r="AO603" s="200" t="str">
        <f t="shared" si="438"/>
        <v/>
      </c>
      <c r="AP603" s="200" t="str">
        <f t="shared" si="432"/>
        <v/>
      </c>
      <c r="AQ603" s="200" t="str">
        <f t="shared" si="433"/>
        <v/>
      </c>
      <c r="AR603" s="200" t="str">
        <f t="shared" si="439"/>
        <v/>
      </c>
      <c r="AS603" s="200" t="str">
        <f t="shared" si="440"/>
        <v/>
      </c>
      <c r="AT603" s="200" t="str">
        <f t="shared" si="441"/>
        <v/>
      </c>
      <c r="AU603" s="200" t="str">
        <f t="shared" si="442"/>
        <v/>
      </c>
      <c r="AV603" s="54"/>
      <c r="AW603" s="200" t="str">
        <f t="shared" si="443"/>
        <v/>
      </c>
      <c r="AX603" s="201" t="str">
        <f t="shared" si="444"/>
        <v/>
      </c>
      <c r="AY603" s="7" t="str">
        <f t="shared" si="445"/>
        <v/>
      </c>
      <c r="AZ603" s="7" t="str">
        <f t="shared" si="446"/>
        <v/>
      </c>
      <c r="BA603" s="7" t="str">
        <f t="shared" si="447"/>
        <v/>
      </c>
      <c r="BB603" s="7" t="str">
        <f t="shared" si="470"/>
        <v/>
      </c>
      <c r="BC603" s="7" t="str">
        <f t="shared" si="471"/>
        <v/>
      </c>
      <c r="BD603" s="7" t="str">
        <f t="shared" si="472"/>
        <v/>
      </c>
      <c r="BE603" s="7" t="str">
        <f t="shared" si="473"/>
        <v/>
      </c>
      <c r="BF603" s="7" t="str">
        <f t="shared" si="425"/>
        <v/>
      </c>
      <c r="BG603" s="7" t="str">
        <f t="shared" si="426"/>
        <v/>
      </c>
      <c r="BH603" s="7" t="str">
        <f t="shared" si="474"/>
        <v/>
      </c>
      <c r="BI603" s="7" t="str">
        <f t="shared" si="475"/>
        <v/>
      </c>
      <c r="BJ603" s="7" t="str">
        <f t="shared" si="476"/>
        <v/>
      </c>
      <c r="BK603" s="7" t="str">
        <f t="shared" si="448"/>
        <v/>
      </c>
      <c r="BL603" s="7" t="str">
        <f t="shared" si="449"/>
        <v/>
      </c>
      <c r="BM603" s="7" t="str">
        <f t="shared" si="450"/>
        <v/>
      </c>
      <c r="BN603" s="7" t="str">
        <f t="shared" si="451"/>
        <v/>
      </c>
      <c r="BO603" s="7" t="str">
        <f t="shared" si="452"/>
        <v/>
      </c>
      <c r="BP603" s="7" t="str">
        <f t="shared" si="453"/>
        <v/>
      </c>
      <c r="BQ603" s="7" t="str">
        <f t="shared" si="454"/>
        <v/>
      </c>
      <c r="BR603" s="7" t="str">
        <f t="shared" si="455"/>
        <v/>
      </c>
      <c r="BS603" s="7" t="str">
        <f t="shared" si="456"/>
        <v/>
      </c>
      <c r="BT603" s="7" t="str">
        <f t="shared" si="457"/>
        <v/>
      </c>
      <c r="BU603" s="7" t="str">
        <f t="shared" si="458"/>
        <v/>
      </c>
      <c r="BV603" s="7" t="str">
        <f t="shared" si="459"/>
        <v/>
      </c>
      <c r="BW603" s="7" t="str">
        <f t="shared" si="434"/>
        <v/>
      </c>
      <c r="BX603" s="7" t="str">
        <f t="shared" si="460"/>
        <v/>
      </c>
      <c r="BY603" s="7" t="str">
        <f t="shared" si="461"/>
        <v/>
      </c>
      <c r="BZ603" s="7" t="str">
        <f t="shared" si="462"/>
        <v/>
      </c>
      <c r="CA603" s="7" t="str">
        <f t="shared" si="463"/>
        <v/>
      </c>
      <c r="CB603" s="54"/>
      <c r="CH603" s="13"/>
      <c r="CJ603" s="13"/>
    </row>
    <row r="604" spans="2:88" ht="16.5" thickBot="1" x14ac:dyDescent="0.3">
      <c r="B604" s="114"/>
      <c r="C604" s="114"/>
      <c r="D604" s="115"/>
      <c r="E604" s="117" t="str">
        <f t="shared" si="468"/>
        <v/>
      </c>
      <c r="F604" s="118" t="str">
        <f t="shared" si="477"/>
        <v/>
      </c>
      <c r="G604" s="22"/>
      <c r="H604" s="5" t="str">
        <f t="shared" si="435"/>
        <v/>
      </c>
      <c r="I604" s="6" t="str">
        <f t="shared" si="436"/>
        <v/>
      </c>
      <c r="J604" s="6" t="str">
        <f t="shared" si="437"/>
        <v/>
      </c>
      <c r="K604" s="23"/>
      <c r="L604" s="3" t="str">
        <f t="shared" si="481"/>
        <v/>
      </c>
      <c r="M604" s="2">
        <f>IF(OR(K604="Rota",K604="Desliza"),(IF((MAX(N$36:N603))&gt;F$17,(MAX(N$36:N603)),F$17)),N603)</f>
        <v>0</v>
      </c>
      <c r="N604" s="42"/>
      <c r="O604" s="2" t="str">
        <f t="shared" si="482"/>
        <v/>
      </c>
      <c r="P604" s="3" t="str">
        <f t="shared" si="483"/>
        <v/>
      </c>
      <c r="Q604" s="24"/>
      <c r="R604" s="24"/>
      <c r="S604" s="24"/>
      <c r="T604" s="132" t="str">
        <f t="shared" si="428"/>
        <v/>
      </c>
      <c r="U604" s="25"/>
      <c r="V604" s="25"/>
      <c r="W604" s="24"/>
      <c r="X604" s="26"/>
      <c r="Y604" s="25"/>
      <c r="Z604" s="25"/>
      <c r="AA604" s="3" t="str">
        <f t="shared" si="484"/>
        <v/>
      </c>
      <c r="AB604" s="24"/>
      <c r="AC604" s="26"/>
      <c r="AD604" s="25"/>
      <c r="AE604" s="54"/>
      <c r="AF604" s="54"/>
      <c r="AG604" s="54"/>
      <c r="AH604" s="54"/>
      <c r="AI604" s="54"/>
      <c r="AJ604" s="54"/>
      <c r="AK604" s="25"/>
      <c r="AL604" s="54" t="str">
        <f t="shared" si="429"/>
        <v/>
      </c>
      <c r="AM604" s="200" t="str">
        <f t="shared" si="430"/>
        <v/>
      </c>
      <c r="AN604" s="201" t="str">
        <f t="shared" si="431"/>
        <v/>
      </c>
      <c r="AO604" s="200" t="str">
        <f t="shared" si="438"/>
        <v/>
      </c>
      <c r="AP604" s="200" t="str">
        <f t="shared" si="432"/>
        <v/>
      </c>
      <c r="AQ604" s="200" t="str">
        <f t="shared" si="433"/>
        <v/>
      </c>
      <c r="AR604" s="200" t="str">
        <f t="shared" si="439"/>
        <v/>
      </c>
      <c r="AS604" s="200" t="str">
        <f t="shared" si="440"/>
        <v/>
      </c>
      <c r="AT604" s="200" t="str">
        <f t="shared" si="441"/>
        <v/>
      </c>
      <c r="AU604" s="200" t="str">
        <f t="shared" si="442"/>
        <v/>
      </c>
      <c r="AV604" s="54"/>
      <c r="AW604" s="200" t="str">
        <f t="shared" si="443"/>
        <v/>
      </c>
      <c r="AX604" s="201" t="str">
        <f t="shared" si="444"/>
        <v/>
      </c>
      <c r="AY604" s="7" t="str">
        <f t="shared" si="445"/>
        <v/>
      </c>
      <c r="AZ604" s="7" t="str">
        <f t="shared" si="446"/>
        <v/>
      </c>
      <c r="BA604" s="7" t="str">
        <f t="shared" si="447"/>
        <v/>
      </c>
      <c r="BB604" s="7" t="str">
        <f t="shared" si="470"/>
        <v/>
      </c>
      <c r="BC604" s="7" t="str">
        <f t="shared" si="471"/>
        <v/>
      </c>
      <c r="BD604" s="7" t="str">
        <f t="shared" si="472"/>
        <v/>
      </c>
      <c r="BE604" s="7" t="str">
        <f t="shared" si="473"/>
        <v/>
      </c>
      <c r="BF604" s="7" t="str">
        <f t="shared" si="425"/>
        <v/>
      </c>
      <c r="BG604" s="7" t="str">
        <f t="shared" si="426"/>
        <v/>
      </c>
      <c r="BH604" s="7" t="str">
        <f t="shared" si="474"/>
        <v/>
      </c>
      <c r="BI604" s="7" t="str">
        <f t="shared" si="475"/>
        <v/>
      </c>
      <c r="BJ604" s="7" t="str">
        <f t="shared" si="476"/>
        <v/>
      </c>
      <c r="BK604" s="7" t="str">
        <f t="shared" si="448"/>
        <v/>
      </c>
      <c r="BL604" s="7" t="str">
        <f t="shared" si="449"/>
        <v/>
      </c>
      <c r="BM604" s="7" t="str">
        <f t="shared" si="450"/>
        <v/>
      </c>
      <c r="BN604" s="7" t="str">
        <f t="shared" si="451"/>
        <v/>
      </c>
      <c r="BO604" s="7" t="str">
        <f t="shared" si="452"/>
        <v/>
      </c>
      <c r="BP604" s="7" t="str">
        <f t="shared" si="453"/>
        <v/>
      </c>
      <c r="BQ604" s="7" t="str">
        <f t="shared" si="454"/>
        <v/>
      </c>
      <c r="BR604" s="7" t="str">
        <f t="shared" si="455"/>
        <v/>
      </c>
      <c r="BS604" s="7" t="str">
        <f t="shared" si="456"/>
        <v/>
      </c>
      <c r="BT604" s="7" t="str">
        <f t="shared" si="457"/>
        <v/>
      </c>
      <c r="BU604" s="7" t="str">
        <f t="shared" si="458"/>
        <v/>
      </c>
      <c r="BV604" s="7" t="str">
        <f t="shared" si="459"/>
        <v/>
      </c>
      <c r="BW604" s="7" t="str">
        <f t="shared" si="434"/>
        <v/>
      </c>
      <c r="BX604" s="7" t="str">
        <f t="shared" si="460"/>
        <v/>
      </c>
      <c r="BY604" s="7" t="str">
        <f t="shared" si="461"/>
        <v/>
      </c>
      <c r="BZ604" s="7" t="str">
        <f t="shared" si="462"/>
        <v/>
      </c>
      <c r="CA604" s="7" t="str">
        <f t="shared" si="463"/>
        <v/>
      </c>
      <c r="CB604" s="54"/>
      <c r="CH604" s="13"/>
      <c r="CJ604" s="13"/>
    </row>
    <row r="605" spans="2:88" ht="16.5" thickBot="1" x14ac:dyDescent="0.3">
      <c r="B605" s="114"/>
      <c r="C605" s="114"/>
      <c r="D605" s="115"/>
      <c r="E605" s="117" t="str">
        <f t="shared" si="468"/>
        <v/>
      </c>
      <c r="F605" s="118" t="str">
        <f t="shared" si="477"/>
        <v/>
      </c>
      <c r="G605" s="22"/>
      <c r="H605" s="5" t="str">
        <f t="shared" si="435"/>
        <v/>
      </c>
      <c r="I605" s="6" t="str">
        <f t="shared" si="436"/>
        <v/>
      </c>
      <c r="J605" s="6" t="str">
        <f t="shared" si="437"/>
        <v/>
      </c>
      <c r="K605" s="23"/>
      <c r="L605" s="3" t="str">
        <f t="shared" si="481"/>
        <v/>
      </c>
      <c r="M605" s="2">
        <f>IF(OR(K605="Rota",K605="Desliza"),(IF((MAX(N$36:N604))&gt;F$17,(MAX(N$36:N604)),F$17)),N604)</f>
        <v>0</v>
      </c>
      <c r="N605" s="42"/>
      <c r="O605" s="2" t="str">
        <f t="shared" si="482"/>
        <v/>
      </c>
      <c r="P605" s="3" t="str">
        <f t="shared" si="483"/>
        <v/>
      </c>
      <c r="Q605" s="24"/>
      <c r="R605" s="24"/>
      <c r="S605" s="24"/>
      <c r="T605" s="132" t="str">
        <f t="shared" si="428"/>
        <v/>
      </c>
      <c r="U605" s="25"/>
      <c r="V605" s="25"/>
      <c r="W605" s="24"/>
      <c r="X605" s="26"/>
      <c r="Y605" s="25"/>
      <c r="Z605" s="25"/>
      <c r="AA605" s="3" t="str">
        <f t="shared" si="484"/>
        <v/>
      </c>
      <c r="AB605" s="24"/>
      <c r="AC605" s="26"/>
      <c r="AD605" s="25"/>
      <c r="AE605" s="54"/>
      <c r="AF605" s="54"/>
      <c r="AG605" s="54"/>
      <c r="AH605" s="54"/>
      <c r="AI605" s="54"/>
      <c r="AJ605" s="54"/>
      <c r="AK605" s="25"/>
      <c r="AL605" s="54" t="str">
        <f t="shared" si="429"/>
        <v/>
      </c>
      <c r="AM605" s="200" t="str">
        <f t="shared" si="430"/>
        <v/>
      </c>
      <c r="AN605" s="201" t="str">
        <f t="shared" si="431"/>
        <v/>
      </c>
      <c r="AO605" s="200" t="str">
        <f t="shared" si="438"/>
        <v/>
      </c>
      <c r="AP605" s="200" t="str">
        <f t="shared" si="432"/>
        <v/>
      </c>
      <c r="AQ605" s="200" t="str">
        <f t="shared" si="433"/>
        <v/>
      </c>
      <c r="AR605" s="200" t="str">
        <f t="shared" si="439"/>
        <v/>
      </c>
      <c r="AS605" s="200" t="str">
        <f t="shared" si="440"/>
        <v/>
      </c>
      <c r="AT605" s="200" t="str">
        <f t="shared" si="441"/>
        <v/>
      </c>
      <c r="AU605" s="200" t="str">
        <f t="shared" si="442"/>
        <v/>
      </c>
      <c r="AV605" s="54"/>
      <c r="AW605" s="200" t="str">
        <f t="shared" si="443"/>
        <v/>
      </c>
      <c r="AX605" s="201" t="str">
        <f t="shared" si="444"/>
        <v/>
      </c>
      <c r="AY605" s="7" t="str">
        <f t="shared" si="445"/>
        <v/>
      </c>
      <c r="AZ605" s="7" t="str">
        <f t="shared" si="446"/>
        <v/>
      </c>
      <c r="BA605" s="7" t="str">
        <f t="shared" si="447"/>
        <v/>
      </c>
      <c r="BB605" s="7" t="str">
        <f t="shared" si="470"/>
        <v/>
      </c>
      <c r="BC605" s="7" t="str">
        <f t="shared" si="471"/>
        <v/>
      </c>
      <c r="BD605" s="7" t="str">
        <f t="shared" si="472"/>
        <v/>
      </c>
      <c r="BE605" s="7" t="str">
        <f t="shared" si="473"/>
        <v/>
      </c>
      <c r="BF605" s="7" t="str">
        <f t="shared" si="425"/>
        <v/>
      </c>
      <c r="BG605" s="7" t="str">
        <f t="shared" si="426"/>
        <v/>
      </c>
      <c r="BH605" s="7" t="str">
        <f t="shared" si="474"/>
        <v/>
      </c>
      <c r="BI605" s="7" t="str">
        <f t="shared" si="475"/>
        <v/>
      </c>
      <c r="BJ605" s="7" t="str">
        <f t="shared" si="476"/>
        <v/>
      </c>
      <c r="BK605" s="7" t="str">
        <f t="shared" si="448"/>
        <v/>
      </c>
      <c r="BL605" s="7" t="str">
        <f t="shared" si="449"/>
        <v/>
      </c>
      <c r="BM605" s="7" t="str">
        <f t="shared" si="450"/>
        <v/>
      </c>
      <c r="BN605" s="7" t="str">
        <f t="shared" si="451"/>
        <v/>
      </c>
      <c r="BO605" s="7" t="str">
        <f t="shared" si="452"/>
        <v/>
      </c>
      <c r="BP605" s="7" t="str">
        <f t="shared" si="453"/>
        <v/>
      </c>
      <c r="BQ605" s="7" t="str">
        <f t="shared" si="454"/>
        <v/>
      </c>
      <c r="BR605" s="7" t="str">
        <f t="shared" si="455"/>
        <v/>
      </c>
      <c r="BS605" s="7" t="str">
        <f t="shared" si="456"/>
        <v/>
      </c>
      <c r="BT605" s="7" t="str">
        <f t="shared" si="457"/>
        <v/>
      </c>
      <c r="BU605" s="7" t="str">
        <f t="shared" si="458"/>
        <v/>
      </c>
      <c r="BV605" s="7" t="str">
        <f t="shared" si="459"/>
        <v/>
      </c>
      <c r="BW605" s="7" t="str">
        <f t="shared" si="434"/>
        <v/>
      </c>
      <c r="BX605" s="7" t="str">
        <f t="shared" si="460"/>
        <v/>
      </c>
      <c r="BY605" s="7" t="str">
        <f t="shared" si="461"/>
        <v/>
      </c>
      <c r="BZ605" s="7" t="str">
        <f t="shared" si="462"/>
        <v/>
      </c>
      <c r="CA605" s="7" t="str">
        <f t="shared" si="463"/>
        <v/>
      </c>
      <c r="CB605" s="54"/>
      <c r="CH605" s="13"/>
      <c r="CJ605" s="13"/>
    </row>
    <row r="606" spans="2:88" ht="16.5" thickBot="1" x14ac:dyDescent="0.3">
      <c r="B606" s="114"/>
      <c r="C606" s="114"/>
      <c r="D606" s="115"/>
      <c r="E606" s="117" t="str">
        <f t="shared" si="468"/>
        <v/>
      </c>
      <c r="F606" s="118" t="str">
        <f t="shared" si="477"/>
        <v/>
      </c>
      <c r="G606" s="22"/>
      <c r="H606" s="5" t="str">
        <f t="shared" si="435"/>
        <v/>
      </c>
      <c r="I606" s="6" t="str">
        <f t="shared" si="436"/>
        <v/>
      </c>
      <c r="J606" s="6" t="str">
        <f t="shared" si="437"/>
        <v/>
      </c>
      <c r="K606" s="23"/>
      <c r="L606" s="3" t="str">
        <f t="shared" si="481"/>
        <v/>
      </c>
      <c r="M606" s="2">
        <f>IF(OR(K606="Rota",K606="Desliza"),(IF((MAX(N$36:N605))&gt;F$17,(MAX(N$36:N605)),F$17)),N605)</f>
        <v>0</v>
      </c>
      <c r="N606" s="42"/>
      <c r="O606" s="2" t="str">
        <f t="shared" si="482"/>
        <v/>
      </c>
      <c r="P606" s="3" t="str">
        <f t="shared" si="483"/>
        <v/>
      </c>
      <c r="Q606" s="24"/>
      <c r="R606" s="24"/>
      <c r="S606" s="24"/>
      <c r="T606" s="132" t="str">
        <f t="shared" si="428"/>
        <v/>
      </c>
      <c r="U606" s="25"/>
      <c r="V606" s="25"/>
      <c r="W606" s="24"/>
      <c r="X606" s="26"/>
      <c r="Y606" s="25"/>
      <c r="Z606" s="25"/>
      <c r="AA606" s="3" t="str">
        <f t="shared" si="484"/>
        <v/>
      </c>
      <c r="AB606" s="24"/>
      <c r="AC606" s="26"/>
      <c r="AD606" s="25"/>
      <c r="AE606" s="54"/>
      <c r="AF606" s="54"/>
      <c r="AG606" s="54"/>
      <c r="AH606" s="54"/>
      <c r="AI606" s="54"/>
      <c r="AJ606" s="54"/>
      <c r="AK606" s="25"/>
      <c r="AL606" s="54" t="str">
        <f t="shared" si="429"/>
        <v/>
      </c>
      <c r="AM606" s="200" t="str">
        <f t="shared" si="430"/>
        <v/>
      </c>
      <c r="AN606" s="201" t="str">
        <f t="shared" si="431"/>
        <v/>
      </c>
      <c r="AO606" s="200" t="str">
        <f t="shared" si="438"/>
        <v/>
      </c>
      <c r="AP606" s="200" t="str">
        <f t="shared" si="432"/>
        <v/>
      </c>
      <c r="AQ606" s="200" t="str">
        <f t="shared" si="433"/>
        <v/>
      </c>
      <c r="AR606" s="200" t="str">
        <f t="shared" si="439"/>
        <v/>
      </c>
      <c r="AS606" s="200" t="str">
        <f t="shared" si="440"/>
        <v/>
      </c>
      <c r="AT606" s="200" t="str">
        <f t="shared" si="441"/>
        <v/>
      </c>
      <c r="AU606" s="200" t="str">
        <f t="shared" si="442"/>
        <v/>
      </c>
      <c r="AV606" s="54"/>
      <c r="AW606" s="200" t="str">
        <f t="shared" si="443"/>
        <v/>
      </c>
      <c r="AX606" s="201" t="str">
        <f t="shared" si="444"/>
        <v/>
      </c>
      <c r="AY606" s="7" t="str">
        <f t="shared" si="445"/>
        <v/>
      </c>
      <c r="AZ606" s="7" t="str">
        <f t="shared" si="446"/>
        <v/>
      </c>
      <c r="BA606" s="7" t="str">
        <f t="shared" si="447"/>
        <v/>
      </c>
      <c r="BB606" s="7" t="str">
        <f t="shared" si="470"/>
        <v/>
      </c>
      <c r="BC606" s="7" t="str">
        <f t="shared" si="471"/>
        <v/>
      </c>
      <c r="BD606" s="7" t="str">
        <f t="shared" si="472"/>
        <v/>
      </c>
      <c r="BE606" s="7" t="str">
        <f t="shared" si="473"/>
        <v/>
      </c>
      <c r="BF606" s="7" t="str">
        <f t="shared" si="425"/>
        <v/>
      </c>
      <c r="BG606" s="7" t="str">
        <f t="shared" si="426"/>
        <v/>
      </c>
      <c r="BH606" s="7" t="str">
        <f t="shared" si="474"/>
        <v/>
      </c>
      <c r="BI606" s="7" t="str">
        <f t="shared" si="475"/>
        <v/>
      </c>
      <c r="BJ606" s="7" t="str">
        <f t="shared" si="476"/>
        <v/>
      </c>
      <c r="BK606" s="7" t="str">
        <f t="shared" si="448"/>
        <v/>
      </c>
      <c r="BL606" s="7" t="str">
        <f t="shared" si="449"/>
        <v/>
      </c>
      <c r="BM606" s="7" t="str">
        <f t="shared" si="450"/>
        <v/>
      </c>
      <c r="BN606" s="7" t="str">
        <f t="shared" si="451"/>
        <v/>
      </c>
      <c r="BO606" s="7" t="str">
        <f t="shared" si="452"/>
        <v/>
      </c>
      <c r="BP606" s="7" t="str">
        <f t="shared" si="453"/>
        <v/>
      </c>
      <c r="BQ606" s="7" t="str">
        <f t="shared" si="454"/>
        <v/>
      </c>
      <c r="BR606" s="7" t="str">
        <f t="shared" si="455"/>
        <v/>
      </c>
      <c r="BS606" s="7" t="str">
        <f t="shared" si="456"/>
        <v/>
      </c>
      <c r="BT606" s="7" t="str">
        <f t="shared" si="457"/>
        <v/>
      </c>
      <c r="BU606" s="7" t="str">
        <f t="shared" si="458"/>
        <v/>
      </c>
      <c r="BV606" s="7" t="str">
        <f t="shared" si="459"/>
        <v/>
      </c>
      <c r="BW606" s="7" t="str">
        <f t="shared" si="434"/>
        <v/>
      </c>
      <c r="BX606" s="7" t="str">
        <f t="shared" si="460"/>
        <v/>
      </c>
      <c r="BY606" s="7" t="str">
        <f t="shared" si="461"/>
        <v/>
      </c>
      <c r="BZ606" s="7" t="str">
        <f t="shared" si="462"/>
        <v/>
      </c>
      <c r="CA606" s="7" t="str">
        <f t="shared" si="463"/>
        <v/>
      </c>
      <c r="CB606" s="54"/>
      <c r="CH606" s="13"/>
      <c r="CJ606" s="13"/>
    </row>
    <row r="607" spans="2:88" ht="16.5" thickBot="1" x14ac:dyDescent="0.3">
      <c r="B607" s="114"/>
      <c r="C607" s="114"/>
      <c r="D607" s="115"/>
      <c r="E607" s="117" t="str">
        <f t="shared" si="468"/>
        <v/>
      </c>
      <c r="F607" s="118" t="str">
        <f t="shared" si="477"/>
        <v/>
      </c>
      <c r="G607" s="22"/>
      <c r="H607" s="5" t="str">
        <f t="shared" si="435"/>
        <v/>
      </c>
      <c r="I607" s="6" t="str">
        <f t="shared" si="436"/>
        <v/>
      </c>
      <c r="J607" s="6" t="str">
        <f t="shared" si="437"/>
        <v/>
      </c>
      <c r="K607" s="23"/>
      <c r="L607" s="3" t="str">
        <f t="shared" si="481"/>
        <v/>
      </c>
      <c r="M607" s="2">
        <f>IF(OR(K607="Rota",K607="Desliza"),(IF((MAX(N$36:N606))&gt;F$17,(MAX(N$36:N606)),F$17)),N606)</f>
        <v>0</v>
      </c>
      <c r="N607" s="42"/>
      <c r="O607" s="2" t="str">
        <f t="shared" si="482"/>
        <v/>
      </c>
      <c r="P607" s="3" t="str">
        <f t="shared" si="483"/>
        <v/>
      </c>
      <c r="Q607" s="24"/>
      <c r="R607" s="24"/>
      <c r="S607" s="24"/>
      <c r="T607" s="132" t="str">
        <f t="shared" si="428"/>
        <v/>
      </c>
      <c r="U607" s="25"/>
      <c r="V607" s="25"/>
      <c r="W607" s="24"/>
      <c r="X607" s="26"/>
      <c r="Y607" s="25"/>
      <c r="Z607" s="25"/>
      <c r="AA607" s="3" t="str">
        <f t="shared" si="484"/>
        <v/>
      </c>
      <c r="AB607" s="24"/>
      <c r="AC607" s="26"/>
      <c r="AD607" s="25"/>
      <c r="AE607" s="54"/>
      <c r="AF607" s="54"/>
      <c r="AG607" s="54"/>
      <c r="AH607" s="54"/>
      <c r="AI607" s="54"/>
      <c r="AJ607" s="54"/>
      <c r="AK607" s="25"/>
      <c r="AL607" s="54" t="str">
        <f t="shared" si="429"/>
        <v/>
      </c>
      <c r="AM607" s="200" t="str">
        <f t="shared" si="430"/>
        <v/>
      </c>
      <c r="AN607" s="201" t="str">
        <f t="shared" si="431"/>
        <v/>
      </c>
      <c r="AO607" s="200" t="str">
        <f t="shared" si="438"/>
        <v/>
      </c>
      <c r="AP607" s="200" t="str">
        <f t="shared" si="432"/>
        <v/>
      </c>
      <c r="AQ607" s="200" t="str">
        <f t="shared" si="433"/>
        <v/>
      </c>
      <c r="AR607" s="200" t="str">
        <f t="shared" si="439"/>
        <v/>
      </c>
      <c r="AS607" s="200" t="str">
        <f t="shared" si="440"/>
        <v/>
      </c>
      <c r="AT607" s="200" t="str">
        <f t="shared" si="441"/>
        <v/>
      </c>
      <c r="AU607" s="200" t="str">
        <f t="shared" si="442"/>
        <v/>
      </c>
      <c r="AV607" s="54"/>
      <c r="AW607" s="200" t="str">
        <f t="shared" si="443"/>
        <v/>
      </c>
      <c r="AX607" s="201" t="str">
        <f t="shared" si="444"/>
        <v/>
      </c>
      <c r="AY607" s="7" t="str">
        <f t="shared" si="445"/>
        <v/>
      </c>
      <c r="AZ607" s="7" t="str">
        <f t="shared" si="446"/>
        <v/>
      </c>
      <c r="BA607" s="7" t="str">
        <f t="shared" si="447"/>
        <v/>
      </c>
      <c r="BB607" s="7" t="str">
        <f t="shared" si="470"/>
        <v/>
      </c>
      <c r="BC607" s="7" t="str">
        <f t="shared" si="471"/>
        <v/>
      </c>
      <c r="BD607" s="7" t="str">
        <f t="shared" si="472"/>
        <v/>
      </c>
      <c r="BE607" s="7" t="str">
        <f t="shared" si="473"/>
        <v/>
      </c>
      <c r="BF607" s="7" t="str">
        <f t="shared" si="425"/>
        <v/>
      </c>
      <c r="BG607" s="7" t="str">
        <f t="shared" si="426"/>
        <v/>
      </c>
      <c r="BH607" s="7" t="str">
        <f t="shared" si="474"/>
        <v/>
      </c>
      <c r="BI607" s="7" t="str">
        <f t="shared" si="475"/>
        <v/>
      </c>
      <c r="BJ607" s="7" t="str">
        <f t="shared" si="476"/>
        <v/>
      </c>
      <c r="BK607" s="7" t="str">
        <f t="shared" si="448"/>
        <v/>
      </c>
      <c r="BL607" s="7" t="str">
        <f t="shared" si="449"/>
        <v/>
      </c>
      <c r="BM607" s="7" t="str">
        <f t="shared" si="450"/>
        <v/>
      </c>
      <c r="BN607" s="7" t="str">
        <f t="shared" si="451"/>
        <v/>
      </c>
      <c r="BO607" s="7" t="str">
        <f t="shared" si="452"/>
        <v/>
      </c>
      <c r="BP607" s="7" t="str">
        <f t="shared" si="453"/>
        <v/>
      </c>
      <c r="BQ607" s="7" t="str">
        <f t="shared" si="454"/>
        <v/>
      </c>
      <c r="BR607" s="7" t="str">
        <f t="shared" si="455"/>
        <v/>
      </c>
      <c r="BS607" s="7" t="str">
        <f t="shared" si="456"/>
        <v/>
      </c>
      <c r="BT607" s="7" t="str">
        <f t="shared" si="457"/>
        <v/>
      </c>
      <c r="BU607" s="7" t="str">
        <f t="shared" si="458"/>
        <v/>
      </c>
      <c r="BV607" s="7" t="str">
        <f t="shared" si="459"/>
        <v/>
      </c>
      <c r="BW607" s="7" t="str">
        <f t="shared" si="434"/>
        <v/>
      </c>
      <c r="BX607" s="7" t="str">
        <f t="shared" si="460"/>
        <v/>
      </c>
      <c r="BY607" s="7" t="str">
        <f t="shared" si="461"/>
        <v/>
      </c>
      <c r="BZ607" s="7" t="str">
        <f t="shared" si="462"/>
        <v/>
      </c>
      <c r="CA607" s="7" t="str">
        <f t="shared" si="463"/>
        <v/>
      </c>
      <c r="CB607" s="54"/>
      <c r="CH607" s="13"/>
      <c r="CJ607" s="13"/>
    </row>
    <row r="608" spans="2:88" ht="16.5" thickBot="1" x14ac:dyDescent="0.3">
      <c r="B608" s="114"/>
      <c r="C608" s="114"/>
      <c r="D608" s="115"/>
      <c r="E608" s="117" t="str">
        <f t="shared" si="468"/>
        <v/>
      </c>
      <c r="F608" s="118" t="str">
        <f t="shared" si="477"/>
        <v/>
      </c>
      <c r="G608" s="22"/>
      <c r="H608" s="5" t="str">
        <f t="shared" si="435"/>
        <v/>
      </c>
      <c r="I608" s="6" t="str">
        <f t="shared" si="436"/>
        <v/>
      </c>
      <c r="J608" s="6" t="str">
        <f t="shared" si="437"/>
        <v/>
      </c>
      <c r="K608" s="23"/>
      <c r="L608" s="3" t="str">
        <f t="shared" si="481"/>
        <v/>
      </c>
      <c r="M608" s="2">
        <f>IF(OR(K608="Rota",K608="Desliza"),(IF((MAX(N$36:N607))&gt;F$17,(MAX(N$36:N607)),F$17)),N607)</f>
        <v>0</v>
      </c>
      <c r="N608" s="42"/>
      <c r="O608" s="2" t="str">
        <f t="shared" si="482"/>
        <v/>
      </c>
      <c r="P608" s="3" t="str">
        <f t="shared" si="483"/>
        <v/>
      </c>
      <c r="Q608" s="24"/>
      <c r="R608" s="24"/>
      <c r="S608" s="24"/>
      <c r="T608" s="132" t="str">
        <f t="shared" si="428"/>
        <v/>
      </c>
      <c r="U608" s="25"/>
      <c r="V608" s="25"/>
      <c r="W608" s="24"/>
      <c r="X608" s="26"/>
      <c r="Y608" s="25"/>
      <c r="Z608" s="25"/>
      <c r="AA608" s="3" t="str">
        <f t="shared" si="484"/>
        <v/>
      </c>
      <c r="AB608" s="24"/>
      <c r="AC608" s="26"/>
      <c r="AD608" s="25"/>
      <c r="AE608" s="54"/>
      <c r="AF608" s="54"/>
      <c r="AG608" s="54"/>
      <c r="AH608" s="54"/>
      <c r="AI608" s="54"/>
      <c r="AJ608" s="54"/>
      <c r="AK608" s="25"/>
      <c r="AL608" s="54" t="str">
        <f t="shared" si="429"/>
        <v/>
      </c>
      <c r="AM608" s="200" t="str">
        <f t="shared" si="430"/>
        <v/>
      </c>
      <c r="AN608" s="201" t="str">
        <f t="shared" si="431"/>
        <v/>
      </c>
      <c r="AO608" s="200" t="str">
        <f t="shared" si="438"/>
        <v/>
      </c>
      <c r="AP608" s="200" t="str">
        <f t="shared" si="432"/>
        <v/>
      </c>
      <c r="AQ608" s="200" t="str">
        <f t="shared" si="433"/>
        <v/>
      </c>
      <c r="AR608" s="200" t="str">
        <f t="shared" si="439"/>
        <v/>
      </c>
      <c r="AS608" s="200" t="str">
        <f t="shared" si="440"/>
        <v/>
      </c>
      <c r="AT608" s="200" t="str">
        <f t="shared" si="441"/>
        <v/>
      </c>
      <c r="AU608" s="200" t="str">
        <f t="shared" si="442"/>
        <v/>
      </c>
      <c r="AV608" s="54"/>
      <c r="AW608" s="200" t="str">
        <f t="shared" si="443"/>
        <v/>
      </c>
      <c r="AX608" s="201" t="str">
        <f t="shared" si="444"/>
        <v/>
      </c>
      <c r="AY608" s="7" t="str">
        <f t="shared" si="445"/>
        <v/>
      </c>
      <c r="AZ608" s="7" t="str">
        <f t="shared" si="446"/>
        <v/>
      </c>
      <c r="BA608" s="7" t="str">
        <f t="shared" si="447"/>
        <v/>
      </c>
      <c r="BB608" s="7" t="str">
        <f t="shared" si="470"/>
        <v/>
      </c>
      <c r="BC608" s="7" t="str">
        <f t="shared" si="471"/>
        <v/>
      </c>
      <c r="BD608" s="7" t="str">
        <f t="shared" si="472"/>
        <v/>
      </c>
      <c r="BE608" s="7" t="str">
        <f t="shared" si="473"/>
        <v/>
      </c>
      <c r="BF608" s="7" t="str">
        <f t="shared" si="425"/>
        <v/>
      </c>
      <c r="BG608" s="7" t="str">
        <f t="shared" si="426"/>
        <v/>
      </c>
      <c r="BH608" s="7" t="str">
        <f t="shared" si="474"/>
        <v/>
      </c>
      <c r="BI608" s="7" t="str">
        <f t="shared" si="475"/>
        <v/>
      </c>
      <c r="BJ608" s="7" t="str">
        <f t="shared" si="476"/>
        <v/>
      </c>
      <c r="BK608" s="7" t="str">
        <f t="shared" si="448"/>
        <v/>
      </c>
      <c r="BL608" s="7" t="str">
        <f t="shared" si="449"/>
        <v/>
      </c>
      <c r="BM608" s="7" t="str">
        <f t="shared" si="450"/>
        <v/>
      </c>
      <c r="BN608" s="7" t="str">
        <f t="shared" si="451"/>
        <v/>
      </c>
      <c r="BO608" s="7" t="str">
        <f t="shared" si="452"/>
        <v/>
      </c>
      <c r="BP608" s="7" t="str">
        <f t="shared" si="453"/>
        <v/>
      </c>
      <c r="BQ608" s="7" t="str">
        <f t="shared" si="454"/>
        <v/>
      </c>
      <c r="BR608" s="7" t="str">
        <f t="shared" si="455"/>
        <v/>
      </c>
      <c r="BS608" s="7" t="str">
        <f t="shared" si="456"/>
        <v/>
      </c>
      <c r="BT608" s="7" t="str">
        <f t="shared" si="457"/>
        <v/>
      </c>
      <c r="BU608" s="7" t="str">
        <f t="shared" si="458"/>
        <v/>
      </c>
      <c r="BV608" s="7" t="str">
        <f t="shared" si="459"/>
        <v/>
      </c>
      <c r="BW608" s="7" t="str">
        <f t="shared" si="434"/>
        <v/>
      </c>
      <c r="BX608" s="7" t="str">
        <f t="shared" si="460"/>
        <v/>
      </c>
      <c r="BY608" s="7" t="str">
        <f t="shared" si="461"/>
        <v/>
      </c>
      <c r="BZ608" s="7" t="str">
        <f t="shared" si="462"/>
        <v/>
      </c>
      <c r="CA608" s="7" t="str">
        <f t="shared" si="463"/>
        <v/>
      </c>
      <c r="CB608" s="54"/>
      <c r="CH608" s="13"/>
      <c r="CJ608" s="13"/>
    </row>
    <row r="609" spans="2:88" ht="16.5" thickBot="1" x14ac:dyDescent="0.3">
      <c r="B609" s="114"/>
      <c r="C609" s="114"/>
      <c r="D609" s="115"/>
      <c r="E609" s="117" t="str">
        <f t="shared" si="468"/>
        <v/>
      </c>
      <c r="F609" s="118" t="str">
        <f t="shared" si="477"/>
        <v/>
      </c>
      <c r="G609" s="22"/>
      <c r="H609" s="5" t="str">
        <f t="shared" si="435"/>
        <v/>
      </c>
      <c r="I609" s="6" t="str">
        <f t="shared" si="436"/>
        <v/>
      </c>
      <c r="J609" s="6" t="str">
        <f t="shared" si="437"/>
        <v/>
      </c>
      <c r="K609" s="23"/>
      <c r="L609" s="3" t="str">
        <f t="shared" si="481"/>
        <v/>
      </c>
      <c r="M609" s="2">
        <f>IF(OR(K609="Rota",K609="Desliza"),(IF((MAX(N$36:N608))&gt;F$17,(MAX(N$36:N608)),F$17)),N608)</f>
        <v>0</v>
      </c>
      <c r="N609" s="42"/>
      <c r="O609" s="2" t="str">
        <f t="shared" si="482"/>
        <v/>
      </c>
      <c r="P609" s="3" t="str">
        <f t="shared" si="483"/>
        <v/>
      </c>
      <c r="Q609" s="24"/>
      <c r="R609" s="24"/>
      <c r="S609" s="24"/>
      <c r="T609" s="132" t="str">
        <f t="shared" si="428"/>
        <v/>
      </c>
      <c r="U609" s="25"/>
      <c r="V609" s="25"/>
      <c r="W609" s="24"/>
      <c r="X609" s="26"/>
      <c r="Y609" s="25"/>
      <c r="Z609" s="25"/>
      <c r="AA609" s="3" t="str">
        <f t="shared" si="484"/>
        <v/>
      </c>
      <c r="AB609" s="24"/>
      <c r="AC609" s="26"/>
      <c r="AD609" s="25"/>
      <c r="AE609" s="54"/>
      <c r="AF609" s="54"/>
      <c r="AG609" s="54"/>
      <c r="AH609" s="54"/>
      <c r="AI609" s="54"/>
      <c r="AJ609" s="54"/>
      <c r="AK609" s="25"/>
      <c r="AL609" s="54" t="str">
        <f t="shared" si="429"/>
        <v/>
      </c>
      <c r="AM609" s="200" t="str">
        <f t="shared" si="430"/>
        <v/>
      </c>
      <c r="AN609" s="201" t="str">
        <f t="shared" si="431"/>
        <v/>
      </c>
      <c r="AO609" s="200" t="str">
        <f t="shared" si="438"/>
        <v/>
      </c>
      <c r="AP609" s="200" t="str">
        <f t="shared" si="432"/>
        <v/>
      </c>
      <c r="AQ609" s="200" t="str">
        <f t="shared" si="433"/>
        <v/>
      </c>
      <c r="AR609" s="200" t="str">
        <f t="shared" si="439"/>
        <v/>
      </c>
      <c r="AS609" s="200" t="str">
        <f t="shared" si="440"/>
        <v/>
      </c>
      <c r="AT609" s="200" t="str">
        <f t="shared" si="441"/>
        <v/>
      </c>
      <c r="AU609" s="200" t="str">
        <f t="shared" si="442"/>
        <v/>
      </c>
      <c r="AV609" s="54"/>
      <c r="AW609" s="200" t="str">
        <f t="shared" si="443"/>
        <v/>
      </c>
      <c r="AX609" s="201" t="str">
        <f t="shared" si="444"/>
        <v/>
      </c>
      <c r="AY609" s="7" t="str">
        <f t="shared" si="445"/>
        <v/>
      </c>
      <c r="AZ609" s="7" t="str">
        <f t="shared" si="446"/>
        <v/>
      </c>
      <c r="BA609" s="7" t="str">
        <f t="shared" si="447"/>
        <v/>
      </c>
      <c r="BB609" s="7" t="str">
        <f t="shared" si="470"/>
        <v/>
      </c>
      <c r="BC609" s="7" t="str">
        <f t="shared" si="471"/>
        <v/>
      </c>
      <c r="BD609" s="7" t="str">
        <f t="shared" si="472"/>
        <v/>
      </c>
      <c r="BE609" s="7" t="str">
        <f t="shared" si="473"/>
        <v/>
      </c>
      <c r="BF609" s="7" t="str">
        <f t="shared" si="425"/>
        <v/>
      </c>
      <c r="BG609" s="7" t="str">
        <f t="shared" si="426"/>
        <v/>
      </c>
      <c r="BH609" s="7" t="str">
        <f t="shared" si="474"/>
        <v/>
      </c>
      <c r="BI609" s="7" t="str">
        <f t="shared" si="475"/>
        <v/>
      </c>
      <c r="BJ609" s="7" t="str">
        <f t="shared" si="476"/>
        <v/>
      </c>
      <c r="BK609" s="7" t="str">
        <f t="shared" si="448"/>
        <v/>
      </c>
      <c r="BL609" s="7" t="str">
        <f t="shared" si="449"/>
        <v/>
      </c>
      <c r="BM609" s="7" t="str">
        <f t="shared" si="450"/>
        <v/>
      </c>
      <c r="BN609" s="7" t="str">
        <f t="shared" si="451"/>
        <v/>
      </c>
      <c r="BO609" s="7" t="str">
        <f t="shared" si="452"/>
        <v/>
      </c>
      <c r="BP609" s="7" t="str">
        <f t="shared" si="453"/>
        <v/>
      </c>
      <c r="BQ609" s="7" t="str">
        <f t="shared" si="454"/>
        <v/>
      </c>
      <c r="BR609" s="7" t="str">
        <f t="shared" si="455"/>
        <v/>
      </c>
      <c r="BS609" s="7" t="str">
        <f t="shared" si="456"/>
        <v/>
      </c>
      <c r="BT609" s="7" t="str">
        <f t="shared" si="457"/>
        <v/>
      </c>
      <c r="BU609" s="7" t="str">
        <f t="shared" si="458"/>
        <v/>
      </c>
      <c r="BV609" s="7" t="str">
        <f t="shared" si="459"/>
        <v/>
      </c>
      <c r="BW609" s="7" t="str">
        <f t="shared" si="434"/>
        <v/>
      </c>
      <c r="BX609" s="7" t="str">
        <f t="shared" si="460"/>
        <v/>
      </c>
      <c r="BY609" s="7" t="str">
        <f t="shared" si="461"/>
        <v/>
      </c>
      <c r="BZ609" s="7" t="str">
        <f t="shared" si="462"/>
        <v/>
      </c>
      <c r="CA609" s="7" t="str">
        <f t="shared" si="463"/>
        <v/>
      </c>
      <c r="CB609" s="54"/>
      <c r="CH609" s="13"/>
      <c r="CJ609" s="13"/>
    </row>
    <row r="610" spans="2:88" ht="16.5" thickBot="1" x14ac:dyDescent="0.3">
      <c r="B610" s="114"/>
      <c r="C610" s="114"/>
      <c r="D610" s="115"/>
      <c r="E610" s="117" t="str">
        <f t="shared" si="468"/>
        <v/>
      </c>
      <c r="F610" s="118" t="str">
        <f t="shared" si="477"/>
        <v/>
      </c>
      <c r="G610" s="22"/>
      <c r="H610" s="5" t="str">
        <f t="shared" si="435"/>
        <v/>
      </c>
      <c r="I610" s="6" t="str">
        <f t="shared" si="436"/>
        <v/>
      </c>
      <c r="J610" s="6" t="str">
        <f t="shared" si="437"/>
        <v/>
      </c>
      <c r="K610" s="23"/>
      <c r="L610" s="3" t="str">
        <f t="shared" si="481"/>
        <v/>
      </c>
      <c r="M610" s="2">
        <f>IF(OR(K610="Rota",K610="Desliza"),(IF((MAX(N$36:N609))&gt;F$17,(MAX(N$36:N609)),F$17)),N609)</f>
        <v>0</v>
      </c>
      <c r="N610" s="42"/>
      <c r="O610" s="2" t="str">
        <f t="shared" si="482"/>
        <v/>
      </c>
      <c r="P610" s="3" t="str">
        <f t="shared" si="483"/>
        <v/>
      </c>
      <c r="Q610" s="24"/>
      <c r="R610" s="24"/>
      <c r="S610" s="24"/>
      <c r="T610" s="132" t="str">
        <f t="shared" si="428"/>
        <v/>
      </c>
      <c r="U610" s="25"/>
      <c r="V610" s="25"/>
      <c r="W610" s="24"/>
      <c r="X610" s="26"/>
      <c r="Y610" s="25"/>
      <c r="Z610" s="25"/>
      <c r="AA610" s="3" t="str">
        <f t="shared" si="484"/>
        <v/>
      </c>
      <c r="AB610" s="24"/>
      <c r="AC610" s="26"/>
      <c r="AD610" s="25"/>
      <c r="AE610" s="54"/>
      <c r="AF610" s="54"/>
      <c r="AG610" s="54"/>
      <c r="AH610" s="54"/>
      <c r="AI610" s="54"/>
      <c r="AJ610" s="54"/>
      <c r="AK610" s="25"/>
      <c r="AL610" s="54" t="str">
        <f t="shared" si="429"/>
        <v/>
      </c>
      <c r="AM610" s="200" t="str">
        <f t="shared" si="430"/>
        <v/>
      </c>
      <c r="AN610" s="201" t="str">
        <f t="shared" si="431"/>
        <v/>
      </c>
      <c r="AO610" s="200" t="str">
        <f t="shared" si="438"/>
        <v/>
      </c>
      <c r="AP610" s="200" t="str">
        <f t="shared" si="432"/>
        <v/>
      </c>
      <c r="AQ610" s="200" t="str">
        <f t="shared" si="433"/>
        <v/>
      </c>
      <c r="AR610" s="200" t="str">
        <f t="shared" si="439"/>
        <v/>
      </c>
      <c r="AS610" s="200" t="str">
        <f t="shared" si="440"/>
        <v/>
      </c>
      <c r="AT610" s="200" t="str">
        <f t="shared" si="441"/>
        <v/>
      </c>
      <c r="AU610" s="200" t="str">
        <f t="shared" si="442"/>
        <v/>
      </c>
      <c r="AV610" s="54"/>
      <c r="AW610" s="200" t="str">
        <f t="shared" si="443"/>
        <v/>
      </c>
      <c r="AX610" s="201" t="str">
        <f t="shared" si="444"/>
        <v/>
      </c>
      <c r="AY610" s="7" t="str">
        <f t="shared" si="445"/>
        <v/>
      </c>
      <c r="AZ610" s="7" t="str">
        <f t="shared" si="446"/>
        <v/>
      </c>
      <c r="BA610" s="7" t="str">
        <f t="shared" si="447"/>
        <v/>
      </c>
      <c r="BB610" s="7" t="str">
        <f t="shared" si="470"/>
        <v/>
      </c>
      <c r="BC610" s="7" t="str">
        <f t="shared" si="471"/>
        <v/>
      </c>
      <c r="BD610" s="7" t="str">
        <f t="shared" si="472"/>
        <v/>
      </c>
      <c r="BE610" s="7" t="str">
        <f t="shared" si="473"/>
        <v/>
      </c>
      <c r="BF610" s="7" t="str">
        <f t="shared" ref="BF610:BF673" si="485">IF(AND(O610&gt;0,AF610="Día",OR(K610="Desliza",K610="Rota")),O610,"")</f>
        <v/>
      </c>
      <c r="BG610" s="7" t="str">
        <f t="shared" ref="BG610:BG673" si="486">IF(AND(O610&gt;0,AF610="Noche",OR(K610="Desliza",K610="Rota")),O610,"")</f>
        <v/>
      </c>
      <c r="BH610" s="7" t="str">
        <f t="shared" si="474"/>
        <v/>
      </c>
      <c r="BI610" s="7" t="str">
        <f t="shared" si="475"/>
        <v/>
      </c>
      <c r="BJ610" s="7" t="str">
        <f t="shared" si="476"/>
        <v/>
      </c>
      <c r="BK610" s="7" t="str">
        <f t="shared" si="448"/>
        <v/>
      </c>
      <c r="BL610" s="7" t="str">
        <f t="shared" si="449"/>
        <v/>
      </c>
      <c r="BM610" s="7" t="str">
        <f t="shared" si="450"/>
        <v/>
      </c>
      <c r="BN610" s="7" t="str">
        <f t="shared" si="451"/>
        <v/>
      </c>
      <c r="BO610" s="7" t="str">
        <f t="shared" si="452"/>
        <v/>
      </c>
      <c r="BP610" s="7" t="str">
        <f t="shared" si="453"/>
        <v/>
      </c>
      <c r="BQ610" s="7" t="str">
        <f t="shared" si="454"/>
        <v/>
      </c>
      <c r="BR610" s="7" t="str">
        <f t="shared" si="455"/>
        <v/>
      </c>
      <c r="BS610" s="7" t="str">
        <f t="shared" si="456"/>
        <v/>
      </c>
      <c r="BT610" s="7" t="str">
        <f t="shared" si="457"/>
        <v/>
      </c>
      <c r="BU610" s="7" t="str">
        <f t="shared" si="458"/>
        <v/>
      </c>
      <c r="BV610" s="7" t="str">
        <f t="shared" si="459"/>
        <v/>
      </c>
      <c r="BW610" s="7" t="str">
        <f t="shared" si="434"/>
        <v/>
      </c>
      <c r="BX610" s="7" t="str">
        <f t="shared" si="460"/>
        <v/>
      </c>
      <c r="BY610" s="7" t="str">
        <f t="shared" si="461"/>
        <v/>
      </c>
      <c r="BZ610" s="7" t="str">
        <f t="shared" si="462"/>
        <v/>
      </c>
      <c r="CA610" s="7" t="str">
        <f t="shared" si="463"/>
        <v/>
      </c>
      <c r="CB610" s="54"/>
      <c r="CH610" s="13"/>
      <c r="CJ610" s="13"/>
    </row>
    <row r="611" spans="2:88" ht="16.5" thickBot="1" x14ac:dyDescent="0.3">
      <c r="B611" s="114"/>
      <c r="C611" s="114"/>
      <c r="D611" s="115"/>
      <c r="E611" s="117" t="str">
        <f t="shared" si="468"/>
        <v/>
      </c>
      <c r="F611" s="118" t="str">
        <f t="shared" si="477"/>
        <v/>
      </c>
      <c r="G611" s="22"/>
      <c r="H611" s="5" t="str">
        <f t="shared" si="435"/>
        <v/>
      </c>
      <c r="I611" s="6" t="str">
        <f t="shared" si="436"/>
        <v/>
      </c>
      <c r="J611" s="6" t="str">
        <f t="shared" si="437"/>
        <v/>
      </c>
      <c r="K611" s="23"/>
      <c r="L611" s="3" t="str">
        <f t="shared" si="481"/>
        <v/>
      </c>
      <c r="M611" s="2">
        <f>IF(OR(K611="Rota",K611="Desliza"),(IF((MAX(N$36:N610))&gt;F$17,(MAX(N$36:N610)),F$17)),N610)</f>
        <v>0</v>
      </c>
      <c r="N611" s="42"/>
      <c r="O611" s="2" t="str">
        <f t="shared" si="482"/>
        <v/>
      </c>
      <c r="P611" s="3" t="str">
        <f t="shared" si="483"/>
        <v/>
      </c>
      <c r="Q611" s="24"/>
      <c r="R611" s="24"/>
      <c r="S611" s="24"/>
      <c r="T611" s="132" t="str">
        <f t="shared" si="428"/>
        <v/>
      </c>
      <c r="U611" s="25"/>
      <c r="V611" s="25"/>
      <c r="W611" s="24"/>
      <c r="X611" s="26"/>
      <c r="Y611" s="25"/>
      <c r="Z611" s="25"/>
      <c r="AA611" s="3" t="str">
        <f t="shared" si="484"/>
        <v/>
      </c>
      <c r="AB611" s="24"/>
      <c r="AC611" s="26"/>
      <c r="AD611" s="25"/>
      <c r="AE611" s="54"/>
      <c r="AF611" s="54"/>
      <c r="AG611" s="54"/>
      <c r="AH611" s="54"/>
      <c r="AI611" s="54"/>
      <c r="AJ611" s="54"/>
      <c r="AK611" s="25"/>
      <c r="AL611" s="54" t="str">
        <f t="shared" si="429"/>
        <v/>
      </c>
      <c r="AM611" s="200" t="str">
        <f t="shared" si="430"/>
        <v/>
      </c>
      <c r="AN611" s="201" t="str">
        <f t="shared" si="431"/>
        <v/>
      </c>
      <c r="AO611" s="200" t="str">
        <f t="shared" si="438"/>
        <v/>
      </c>
      <c r="AP611" s="200" t="str">
        <f t="shared" si="432"/>
        <v/>
      </c>
      <c r="AQ611" s="200" t="str">
        <f t="shared" si="433"/>
        <v/>
      </c>
      <c r="AR611" s="200" t="str">
        <f t="shared" si="439"/>
        <v/>
      </c>
      <c r="AS611" s="200" t="str">
        <f t="shared" si="440"/>
        <v/>
      </c>
      <c r="AT611" s="200" t="str">
        <f t="shared" si="441"/>
        <v/>
      </c>
      <c r="AU611" s="200" t="str">
        <f t="shared" si="442"/>
        <v/>
      </c>
      <c r="AV611" s="54"/>
      <c r="AW611" s="200" t="str">
        <f t="shared" si="443"/>
        <v/>
      </c>
      <c r="AX611" s="201" t="str">
        <f t="shared" si="444"/>
        <v/>
      </c>
      <c r="AY611" s="7" t="str">
        <f t="shared" si="445"/>
        <v/>
      </c>
      <c r="AZ611" s="7" t="str">
        <f t="shared" si="446"/>
        <v/>
      </c>
      <c r="BA611" s="7" t="str">
        <f t="shared" si="447"/>
        <v/>
      </c>
      <c r="BB611" s="7" t="str">
        <f t="shared" si="470"/>
        <v/>
      </c>
      <c r="BC611" s="7" t="str">
        <f t="shared" si="471"/>
        <v/>
      </c>
      <c r="BD611" s="7" t="str">
        <f t="shared" si="472"/>
        <v/>
      </c>
      <c r="BE611" s="7" t="str">
        <f t="shared" si="473"/>
        <v/>
      </c>
      <c r="BF611" s="7" t="str">
        <f t="shared" si="485"/>
        <v/>
      </c>
      <c r="BG611" s="7" t="str">
        <f t="shared" si="486"/>
        <v/>
      </c>
      <c r="BH611" s="7" t="str">
        <f t="shared" si="474"/>
        <v/>
      </c>
      <c r="BI611" s="7" t="str">
        <f t="shared" si="475"/>
        <v/>
      </c>
      <c r="BJ611" s="7" t="str">
        <f t="shared" si="476"/>
        <v/>
      </c>
      <c r="BK611" s="7" t="str">
        <f t="shared" si="448"/>
        <v/>
      </c>
      <c r="BL611" s="7" t="str">
        <f t="shared" si="449"/>
        <v/>
      </c>
      <c r="BM611" s="7" t="str">
        <f t="shared" si="450"/>
        <v/>
      </c>
      <c r="BN611" s="7" t="str">
        <f t="shared" si="451"/>
        <v/>
      </c>
      <c r="BO611" s="7" t="str">
        <f t="shared" si="452"/>
        <v/>
      </c>
      <c r="BP611" s="7" t="str">
        <f t="shared" si="453"/>
        <v/>
      </c>
      <c r="BQ611" s="7" t="str">
        <f t="shared" si="454"/>
        <v/>
      </c>
      <c r="BR611" s="7" t="str">
        <f t="shared" si="455"/>
        <v/>
      </c>
      <c r="BS611" s="7" t="str">
        <f t="shared" si="456"/>
        <v/>
      </c>
      <c r="BT611" s="7" t="str">
        <f t="shared" si="457"/>
        <v/>
      </c>
      <c r="BU611" s="7" t="str">
        <f t="shared" si="458"/>
        <v/>
      </c>
      <c r="BV611" s="7" t="str">
        <f t="shared" si="459"/>
        <v/>
      </c>
      <c r="BW611" s="7" t="str">
        <f t="shared" si="434"/>
        <v/>
      </c>
      <c r="BX611" s="7" t="str">
        <f t="shared" si="460"/>
        <v/>
      </c>
      <c r="BY611" s="7" t="str">
        <f t="shared" si="461"/>
        <v/>
      </c>
      <c r="BZ611" s="7" t="str">
        <f t="shared" si="462"/>
        <v/>
      </c>
      <c r="CA611" s="7" t="str">
        <f t="shared" si="463"/>
        <v/>
      </c>
      <c r="CB611" s="54"/>
      <c r="CH611" s="13"/>
      <c r="CJ611" s="13"/>
    </row>
    <row r="612" spans="2:88" ht="16.5" thickBot="1" x14ac:dyDescent="0.3">
      <c r="B612" s="114"/>
      <c r="C612" s="114"/>
      <c r="D612" s="115"/>
      <c r="E612" s="117" t="str">
        <f t="shared" si="468"/>
        <v/>
      </c>
      <c r="F612" s="118" t="str">
        <f t="shared" si="477"/>
        <v/>
      </c>
      <c r="G612" s="22"/>
      <c r="H612" s="5" t="str">
        <f t="shared" si="435"/>
        <v/>
      </c>
      <c r="I612" s="6" t="str">
        <f t="shared" si="436"/>
        <v/>
      </c>
      <c r="J612" s="6" t="str">
        <f t="shared" si="437"/>
        <v/>
      </c>
      <c r="K612" s="23"/>
      <c r="L612" s="3" t="str">
        <f t="shared" si="481"/>
        <v/>
      </c>
      <c r="M612" s="2">
        <f>IF(OR(K612="Rota",K612="Desliza"),(IF((MAX(N$36:N611))&gt;F$17,(MAX(N$36:N611)),F$17)),N611)</f>
        <v>0</v>
      </c>
      <c r="N612" s="42"/>
      <c r="O612" s="2" t="str">
        <f t="shared" si="482"/>
        <v/>
      </c>
      <c r="P612" s="3" t="str">
        <f t="shared" si="483"/>
        <v/>
      </c>
      <c r="Q612" s="24"/>
      <c r="R612" s="24"/>
      <c r="S612" s="24"/>
      <c r="T612" s="132" t="str">
        <f t="shared" ref="T612:T675" si="487">IF(K612="Comentario","",IF(D612="","",IF(D612=$L$8,IF(V612="",IF(S612="","",S612),(IF($L$11="",0,$L$11*V612))+IF(S612="",0,S612)),IF(D612=$P$8,IF(V612="",IF(S612="","",S612),IF(S612="",0,S612)+(IF($P$11="",0,$P$11*V612))),IF(D612=$T$8,IF(V612="",IF(S612="","",S612),S612+(IF($T$11="",0,$T$11*V612))),IF(D612=$P$8,IF(V612="",IF(S612="","",S612),IF(S612="",0,S612)+(IF($P$11="",0,$P$11*V612))),IF(D612=$L$24,IF(V612="",IF(S612="","",S612),IF(S612="",0,S612)+(IF($L$27="",0,$L$27*V612))),IF(D612=$P$24,IF(V612="",IF(S612="","",S612),IF(S612="",0,S612)+(IF($P$27="",0,$P$27*V612))),IF(D612=$AB$8,IF(V612="",IF(S612="","",S612),IF(S612="",0,S612)+(IF($AB$11="",0,$AB$11*V612))),IF(D612=$AG$8,IF(V612="",IF(S612="","",S612),IF(S612="",0,S612)+(IF($AG$11="",0,$AG$11*V612))),IF(D612=$AK$8,IF(V612="",IF(S612="","",S612),IF(S612="",0,S612)+(IF($AK$11="",0,$AK$11*V612))),IF(D612=$T$24,IF(V612="",IF(S612="","",S612),IF(S612="",0,S612)+(IF($T$27="",0,$T$27*V612))),IF(D612=$X$24,IF(V612="",IF(S612="","",S612),IF(S612="",0,S612)+(IF($X$27="",0,$X$27*V612))),IF(D612=$X$8,IF(V612="",IF(S612="","",S612),IF(S612="",0,S612)+(IF($X$11="",0,$X$11*V612)))))))))))))))))</f>
        <v/>
      </c>
      <c r="U612" s="25"/>
      <c r="V612" s="25"/>
      <c r="W612" s="24"/>
      <c r="X612" s="26"/>
      <c r="Y612" s="25"/>
      <c r="Z612" s="25"/>
      <c r="AA612" s="3" t="str">
        <f t="shared" si="484"/>
        <v/>
      </c>
      <c r="AB612" s="24"/>
      <c r="AC612" s="26"/>
      <c r="AD612" s="25"/>
      <c r="AE612" s="54"/>
      <c r="AF612" s="54"/>
      <c r="AG612" s="54"/>
      <c r="AH612" s="54"/>
      <c r="AI612" s="54"/>
      <c r="AJ612" s="54"/>
      <c r="AK612" s="25"/>
      <c r="AL612" s="54" t="str">
        <f t="shared" ref="AL612:AL675" si="488">IF(OR(K612="Rota",K612="Desliza"),IF(OR(M612="",N612=""),"",IF(K612="Comentario","",IF(M612=N612,"",LOOKUP(M612,CM$12:CM$23,CN$12:CN$23)))),"")</f>
        <v/>
      </c>
      <c r="AM612" s="200" t="str">
        <f t="shared" ref="AM612:AM675" si="489">IF(OR(K612="Rota",K612="Desliza"),IF(OR(M612="",N612=""),"",IF(K612="Comentario","",IF(M612=N612,"",LOOKUP(M612,CK$12:CK$23,CL$12:CL$23)))),"")</f>
        <v/>
      </c>
      <c r="AN612" s="201" t="str">
        <f t="shared" ref="AN612:AN675" si="490">IF(OR(K612="Rota",K612="Desliza",K612="Conexión",K612="Survey",K612="Extraordinario"),IF(OR(M612="",N612=""),"",IF(K612="Comentario","",IF(M612=N612,"",LOOKUP(M612,CM$12:CM$23,CN$12:CN$23)))),"")</f>
        <v/>
      </c>
      <c r="AO612" s="200" t="str">
        <f t="shared" si="438"/>
        <v/>
      </c>
      <c r="AP612" s="200" t="str">
        <f t="shared" ref="AP612:AP675" si="491">IF(OR(K612="RIH OH",K612="RIH CSG",K612="POOH OH",K612="POOH CSG"),IF(OR(M612="",N612=""),"",IF(K612="Comentario","",IF(M612=N612,"",LOOKUP(M612,CO$12:CO$23,CP$12:CP$23)))),"")</f>
        <v/>
      </c>
      <c r="AQ612" s="200" t="str">
        <f t="shared" ref="AQ612:AQ675" si="492">IF(K612="Conexión",IF(OR(M612="",N612=""),"",IF(K612="Comentario","",LOOKUP(M612,CQ$12:CQ$23,CR$12:CR$23))),"")</f>
        <v/>
      </c>
      <c r="AR612" s="200" t="str">
        <f t="shared" si="439"/>
        <v/>
      </c>
      <c r="AS612" s="200" t="str">
        <f t="shared" si="440"/>
        <v/>
      </c>
      <c r="AT612" s="200" t="str">
        <f t="shared" si="441"/>
        <v/>
      </c>
      <c r="AU612" s="200" t="str">
        <f t="shared" si="442"/>
        <v/>
      </c>
      <c r="AV612" s="54"/>
      <c r="AW612" s="200" t="str">
        <f t="shared" si="443"/>
        <v/>
      </c>
      <c r="AX612" s="201" t="str">
        <f t="shared" si="444"/>
        <v/>
      </c>
      <c r="AY612" s="7" t="str">
        <f t="shared" si="445"/>
        <v/>
      </c>
      <c r="AZ612" s="7" t="str">
        <f t="shared" si="446"/>
        <v/>
      </c>
      <c r="BA612" s="7" t="str">
        <f t="shared" si="447"/>
        <v/>
      </c>
      <c r="BB612" s="7" t="str">
        <f t="shared" si="470"/>
        <v/>
      </c>
      <c r="BC612" s="7" t="str">
        <f t="shared" si="471"/>
        <v/>
      </c>
      <c r="BD612" s="7" t="str">
        <f t="shared" si="472"/>
        <v/>
      </c>
      <c r="BE612" s="7" t="str">
        <f t="shared" si="473"/>
        <v/>
      </c>
      <c r="BF612" s="7" t="str">
        <f t="shared" si="485"/>
        <v/>
      </c>
      <c r="BG612" s="7" t="str">
        <f t="shared" si="486"/>
        <v/>
      </c>
      <c r="BH612" s="7" t="str">
        <f t="shared" si="474"/>
        <v/>
      </c>
      <c r="BI612" s="7" t="str">
        <f t="shared" si="475"/>
        <v/>
      </c>
      <c r="BJ612" s="7" t="str">
        <f t="shared" si="476"/>
        <v/>
      </c>
      <c r="BK612" s="7" t="str">
        <f t="shared" si="448"/>
        <v/>
      </c>
      <c r="BL612" s="7" t="str">
        <f t="shared" si="449"/>
        <v/>
      </c>
      <c r="BM612" s="7" t="str">
        <f t="shared" si="450"/>
        <v/>
      </c>
      <c r="BN612" s="7" t="str">
        <f t="shared" si="451"/>
        <v/>
      </c>
      <c r="BO612" s="7" t="str">
        <f t="shared" si="452"/>
        <v/>
      </c>
      <c r="BP612" s="7" t="str">
        <f t="shared" si="453"/>
        <v/>
      </c>
      <c r="BQ612" s="7" t="str">
        <f t="shared" si="454"/>
        <v/>
      </c>
      <c r="BR612" s="7" t="str">
        <f t="shared" si="455"/>
        <v/>
      </c>
      <c r="BS612" s="7" t="str">
        <f t="shared" si="456"/>
        <v/>
      </c>
      <c r="BT612" s="7" t="str">
        <f t="shared" si="457"/>
        <v/>
      </c>
      <c r="BU612" s="7" t="str">
        <f t="shared" si="458"/>
        <v/>
      </c>
      <c r="BV612" s="7" t="str">
        <f t="shared" si="459"/>
        <v/>
      </c>
      <c r="BW612" s="7" t="str">
        <f t="shared" ref="BW612:BW675" si="493">IF(AND(H612&gt;0,AF612="Noche",K612="Conexión"),H612,"")</f>
        <v/>
      </c>
      <c r="BX612" s="7" t="str">
        <f t="shared" si="460"/>
        <v/>
      </c>
      <c r="BY612" s="7" t="str">
        <f t="shared" si="461"/>
        <v/>
      </c>
      <c r="BZ612" s="7" t="str">
        <f t="shared" si="462"/>
        <v/>
      </c>
      <c r="CA612" s="7" t="str">
        <f t="shared" si="463"/>
        <v/>
      </c>
      <c r="CB612" s="54"/>
      <c r="CH612" s="13"/>
      <c r="CJ612" s="13"/>
    </row>
    <row r="613" spans="2:88" ht="16.5" thickBot="1" x14ac:dyDescent="0.3">
      <c r="B613" s="114"/>
      <c r="C613" s="114"/>
      <c r="D613" s="115"/>
      <c r="E613" s="117" t="str">
        <f t="shared" si="468"/>
        <v/>
      </c>
      <c r="F613" s="118" t="str">
        <f t="shared" si="477"/>
        <v/>
      </c>
      <c r="G613" s="22"/>
      <c r="H613" s="5" t="str">
        <f t="shared" ref="H613:H676" si="494">IF(K613="Comentario","",IF(G613="","",(IF(I613&gt;I613,J613+1-I613,J613-I613)*24)))</f>
        <v/>
      </c>
      <c r="I613" s="6" t="str">
        <f t="shared" ref="I613:I676" si="495">IF(K613="","",IF(K613="Comentario","",F613+E613))</f>
        <v/>
      </c>
      <c r="J613" s="6" t="str">
        <f t="shared" ref="J613:J676" si="496">IF(K613="","",IF(K613="Comentario","",IF(G613=0,E613+1+G613,E613+G613)))</f>
        <v/>
      </c>
      <c r="K613" s="23"/>
      <c r="L613" s="3" t="str">
        <f t="shared" si="481"/>
        <v/>
      </c>
      <c r="M613" s="2">
        <f>IF(OR(K613="Rota",K613="Desliza"),(IF((MAX(N$36:N612))&gt;F$17,(MAX(N$36:N612)),F$17)),N612)</f>
        <v>0</v>
      </c>
      <c r="N613" s="42"/>
      <c r="O613" s="2" t="str">
        <f t="shared" si="482"/>
        <v/>
      </c>
      <c r="P613" s="3" t="str">
        <f t="shared" si="483"/>
        <v/>
      </c>
      <c r="Q613" s="24"/>
      <c r="R613" s="24"/>
      <c r="S613" s="24"/>
      <c r="T613" s="132" t="str">
        <f t="shared" si="487"/>
        <v/>
      </c>
      <c r="U613" s="25"/>
      <c r="V613" s="25"/>
      <c r="W613" s="24"/>
      <c r="X613" s="26"/>
      <c r="Y613" s="25"/>
      <c r="Z613" s="25"/>
      <c r="AA613" s="3" t="str">
        <f t="shared" si="484"/>
        <v/>
      </c>
      <c r="AB613" s="24"/>
      <c r="AC613" s="26"/>
      <c r="AD613" s="25"/>
      <c r="AE613" s="54"/>
      <c r="AF613" s="54"/>
      <c r="AG613" s="54"/>
      <c r="AH613" s="54"/>
      <c r="AI613" s="54"/>
      <c r="AJ613" s="54"/>
      <c r="AK613" s="25"/>
      <c r="AL613" s="54" t="str">
        <f t="shared" si="488"/>
        <v/>
      </c>
      <c r="AM613" s="200" t="str">
        <f t="shared" si="489"/>
        <v/>
      </c>
      <c r="AN613" s="201" t="str">
        <f t="shared" si="490"/>
        <v/>
      </c>
      <c r="AO613" s="200" t="str">
        <f t="shared" ref="AO613:AO676" si="497">IF(OR(K613="RIH CSG",K613="RIH OH",K613="POOH CSG",K613= "POOH OH"),IF(OR(K613="",K613=""),"",IF(K613="Comentario","",IF(M613=N613,"",ABS(O613/(H613))))),"")</f>
        <v/>
      </c>
      <c r="AP613" s="200" t="str">
        <f t="shared" si="491"/>
        <v/>
      </c>
      <c r="AQ613" s="200" t="str">
        <f t="shared" si="492"/>
        <v/>
      </c>
      <c r="AR613" s="200" t="str">
        <f t="shared" ref="AR613:AR676" si="498">IF(K613="Survey",IF(OR(M613="",N613=""),"",IF(K613="Comentario","",LOOKUP(M613,CQ$12:CQ$23,CT$12:CT$23))),"")</f>
        <v/>
      </c>
      <c r="AS613" s="200" t="str">
        <f t="shared" ref="AS613:AS676" si="499">IF(K613="Repasa",IF(OR(M613="",N613=""),"",IF(K613="Comentario","",LOOKUP(M613,CQ$12:CQ$23,CS$12:CS$23))),"")</f>
        <v/>
      </c>
      <c r="AT613" s="200" t="str">
        <f t="shared" ref="AT613:AT676" si="500">IF(OR(K613="Rota",K613="Desliza"),O613,"")</f>
        <v/>
      </c>
      <c r="AU613" s="200" t="str">
        <f t="shared" ref="AU613:AU676" si="501">IF(OR(K613="Rota",K613="Desliza",K613="Conexión",K613="Survey",K613="Circula",,K613="Repasa"),H613,"")</f>
        <v/>
      </c>
      <c r="AV613" s="54"/>
      <c r="AW613" s="200" t="str">
        <f t="shared" ref="AW613:AW676" si="502">IFERROR(IF(AT613&gt;0,AT613/AV613,""),"")</f>
        <v/>
      </c>
      <c r="AX613" s="201" t="str">
        <f t="shared" ref="AX613:AX676" si="503">IF(AND(P613&gt;0,AF613="Día"),P613,"")</f>
        <v/>
      </c>
      <c r="AY613" s="7" t="str">
        <f t="shared" ref="AY613:AY676" si="504">IF(AND(P613&gt;0,AF613="Noche"),P613,"")</f>
        <v/>
      </c>
      <c r="AZ613" s="7" t="str">
        <f t="shared" ref="AZ613:AZ676" si="505">IF(AND(AW613&gt;0,AF613="Día"),AW613,"")</f>
        <v/>
      </c>
      <c r="BA613" s="7" t="str">
        <f t="shared" ref="BA613:BA676" si="506">IF(AND(AW613&gt;0,AF613="Noche"),AW613,"")</f>
        <v/>
      </c>
      <c r="BB613" s="7" t="str">
        <f t="shared" si="470"/>
        <v/>
      </c>
      <c r="BC613" s="7" t="str">
        <f t="shared" si="471"/>
        <v/>
      </c>
      <c r="BD613" s="7" t="str">
        <f t="shared" si="472"/>
        <v/>
      </c>
      <c r="BE613" s="7" t="str">
        <f t="shared" si="473"/>
        <v/>
      </c>
      <c r="BF613" s="7" t="str">
        <f t="shared" si="485"/>
        <v/>
      </c>
      <c r="BG613" s="7" t="str">
        <f t="shared" si="486"/>
        <v/>
      </c>
      <c r="BH613" s="7" t="str">
        <f t="shared" si="474"/>
        <v/>
      </c>
      <c r="BI613" s="7" t="str">
        <f t="shared" si="475"/>
        <v/>
      </c>
      <c r="BJ613" s="7" t="str">
        <f t="shared" si="476"/>
        <v/>
      </c>
      <c r="BK613" s="7" t="str">
        <f t="shared" ref="BK613:BK676" si="507">IF(AND(AO613&gt;0,AF613="Noche",K613="RIH OH"),AO613,"")</f>
        <v/>
      </c>
      <c r="BL613" s="7" t="str">
        <f t="shared" ref="BL613:BL676" si="508">IF(AND(AO613&gt;0,AF613="Día",K613="POOH CSG"),AO613,"")</f>
        <v/>
      </c>
      <c r="BM613" s="7" t="str">
        <f t="shared" ref="BM613:BM676" si="509">IF(AND(AO613&gt;0,AF613="Noche",K613="POOH CSG"),AO613,"")</f>
        <v/>
      </c>
      <c r="BN613" s="7" t="str">
        <f t="shared" ref="BN613:BN676" si="510">IF(AND(AO613&gt;0,AF613="Día",K613="POOH OH"),AO613,"")</f>
        <v/>
      </c>
      <c r="BO613" s="7" t="str">
        <f t="shared" ref="BO613:BO676" si="511">IF(AND(AO613&gt;0,AF613="Noche",K613="POOH OH"),AO613,"")</f>
        <v/>
      </c>
      <c r="BP613" s="7" t="str">
        <f t="shared" ref="BP613:BP676" si="512">IF(AND(AO613&gt;0,AF613="Día",OR(K613="RIH CSG",K613="RIH OH")),AO613,"")</f>
        <v/>
      </c>
      <c r="BQ613" s="7" t="str">
        <f t="shared" ref="BQ613:BQ676" si="513">IF(AND(AO613&gt;0,AF613="Noche",OR(K613="RIH CSG",K613="RIH OH")),AO613,"")</f>
        <v/>
      </c>
      <c r="BR613" s="7" t="str">
        <f t="shared" ref="BR613:BR676" si="514">IF(AND(AO613&gt;0,AF613="Día",OR(K613="POOH CSG",K613="POOH OH")),AO613,"")</f>
        <v/>
      </c>
      <c r="BS613" s="7" t="str">
        <f t="shared" ref="BS613:BS676" si="515">IF(AND(AO613&gt;0,AF613="Noche",OR(K613="POOH CSG",K613="POOH OH")),AO613,"")</f>
        <v/>
      </c>
      <c r="BT613" s="7" t="str">
        <f t="shared" ref="BT613:BT676" si="516">IF(AND(AO613&gt;0,OR(AF613="Día",AF613="Noche"),OR(K613="RIH CSG",K613="RIH OH")),AO613,"")</f>
        <v/>
      </c>
      <c r="BU613" s="7" t="str">
        <f t="shared" ref="BU613:BU676" si="517">IF(AND(AO613&gt;0,OR(AF613="Día",AF613="Noche"),OR(K613="POOH CSG",K613="POOH OH")),AO613,"")</f>
        <v/>
      </c>
      <c r="BV613" s="7" t="str">
        <f t="shared" ref="BV613:BV676" si="518">IF(AND(H613&gt;0,AF613="Día",K613="Conexión"),H613,"")</f>
        <v/>
      </c>
      <c r="BW613" s="7" t="str">
        <f t="shared" si="493"/>
        <v/>
      </c>
      <c r="BX613" s="7" t="str">
        <f t="shared" ref="BX613:BX676" si="519">IF(AND(H613&gt;0,AF613="Día",K613="Repasa"),H613,"")</f>
        <v/>
      </c>
      <c r="BY613" s="7" t="str">
        <f t="shared" ref="BY613:BY676" si="520">IF(AND(H613&gt;0,AF613="Noche",K613="Repasa"),H613,"")</f>
        <v/>
      </c>
      <c r="BZ613" s="7" t="str">
        <f t="shared" ref="BZ613:BZ676" si="521">IF(AND(H613&gt;0,AF613="Día",K613="Survey"),H613,"")</f>
        <v/>
      </c>
      <c r="CA613" s="7" t="str">
        <f t="shared" ref="CA613:CA676" si="522">IF(AND(H613&gt;0,AF613="Noche",K613="Survey"),H613,"")</f>
        <v/>
      </c>
      <c r="CB613" s="54"/>
      <c r="CH613" s="13"/>
      <c r="CJ613" s="13"/>
    </row>
    <row r="614" spans="2:88" ht="16.5" thickBot="1" x14ac:dyDescent="0.3">
      <c r="B614" s="114"/>
      <c r="C614" s="114"/>
      <c r="D614" s="115"/>
      <c r="E614" s="117" t="str">
        <f t="shared" si="468"/>
        <v/>
      </c>
      <c r="F614" s="118" t="str">
        <f t="shared" si="477"/>
        <v/>
      </c>
      <c r="G614" s="22"/>
      <c r="H614" s="5" t="str">
        <f t="shared" si="494"/>
        <v/>
      </c>
      <c r="I614" s="6" t="str">
        <f t="shared" si="495"/>
        <v/>
      </c>
      <c r="J614" s="6" t="str">
        <f t="shared" si="496"/>
        <v/>
      </c>
      <c r="K614" s="23"/>
      <c r="L614" s="3" t="str">
        <f t="shared" si="481"/>
        <v/>
      </c>
      <c r="M614" s="2">
        <f>IF(OR(K614="Rota",K614="Desliza"),(IF((MAX(N$36:N613))&gt;F$17,(MAX(N$36:N613)),F$17)),N613)</f>
        <v>0</v>
      </c>
      <c r="N614" s="42"/>
      <c r="O614" s="2" t="str">
        <f t="shared" si="482"/>
        <v/>
      </c>
      <c r="P614" s="3" t="str">
        <f t="shared" si="483"/>
        <v/>
      </c>
      <c r="Q614" s="24"/>
      <c r="R614" s="24"/>
      <c r="S614" s="24"/>
      <c r="T614" s="132" t="str">
        <f t="shared" si="487"/>
        <v/>
      </c>
      <c r="U614" s="25"/>
      <c r="V614" s="25"/>
      <c r="W614" s="24"/>
      <c r="X614" s="26"/>
      <c r="Y614" s="25"/>
      <c r="Z614" s="25"/>
      <c r="AA614" s="3" t="str">
        <f t="shared" si="484"/>
        <v/>
      </c>
      <c r="AB614" s="24"/>
      <c r="AC614" s="26"/>
      <c r="AD614" s="25"/>
      <c r="AE614" s="54"/>
      <c r="AF614" s="54"/>
      <c r="AG614" s="54"/>
      <c r="AH614" s="54"/>
      <c r="AI614" s="54"/>
      <c r="AJ614" s="54"/>
      <c r="AK614" s="25"/>
      <c r="AL614" s="54" t="str">
        <f t="shared" si="488"/>
        <v/>
      </c>
      <c r="AM614" s="200" t="str">
        <f t="shared" si="489"/>
        <v/>
      </c>
      <c r="AN614" s="201" t="str">
        <f t="shared" si="490"/>
        <v/>
      </c>
      <c r="AO614" s="200" t="str">
        <f t="shared" si="497"/>
        <v/>
      </c>
      <c r="AP614" s="200" t="str">
        <f t="shared" si="491"/>
        <v/>
      </c>
      <c r="AQ614" s="200" t="str">
        <f t="shared" si="492"/>
        <v/>
      </c>
      <c r="AR614" s="200" t="str">
        <f t="shared" si="498"/>
        <v/>
      </c>
      <c r="AS614" s="200" t="str">
        <f t="shared" si="499"/>
        <v/>
      </c>
      <c r="AT614" s="200" t="str">
        <f t="shared" si="500"/>
        <v/>
      </c>
      <c r="AU614" s="200" t="str">
        <f t="shared" si="501"/>
        <v/>
      </c>
      <c r="AV614" s="54"/>
      <c r="AW614" s="200" t="str">
        <f t="shared" si="502"/>
        <v/>
      </c>
      <c r="AX614" s="201" t="str">
        <f t="shared" si="503"/>
        <v/>
      </c>
      <c r="AY614" s="7" t="str">
        <f t="shared" si="504"/>
        <v/>
      </c>
      <c r="AZ614" s="7" t="str">
        <f t="shared" si="505"/>
        <v/>
      </c>
      <c r="BA614" s="7" t="str">
        <f t="shared" si="506"/>
        <v/>
      </c>
      <c r="BB614" s="7" t="str">
        <f t="shared" si="470"/>
        <v/>
      </c>
      <c r="BC614" s="7" t="str">
        <f t="shared" si="471"/>
        <v/>
      </c>
      <c r="BD614" s="7" t="str">
        <f t="shared" si="472"/>
        <v/>
      </c>
      <c r="BE614" s="7" t="str">
        <f t="shared" si="473"/>
        <v/>
      </c>
      <c r="BF614" s="7" t="str">
        <f t="shared" si="485"/>
        <v/>
      </c>
      <c r="BG614" s="7" t="str">
        <f t="shared" si="486"/>
        <v/>
      </c>
      <c r="BH614" s="7" t="str">
        <f t="shared" si="474"/>
        <v/>
      </c>
      <c r="BI614" s="7" t="str">
        <f t="shared" si="475"/>
        <v/>
      </c>
      <c r="BJ614" s="7" t="str">
        <f t="shared" si="476"/>
        <v/>
      </c>
      <c r="BK614" s="7" t="str">
        <f t="shared" si="507"/>
        <v/>
      </c>
      <c r="BL614" s="7" t="str">
        <f t="shared" si="508"/>
        <v/>
      </c>
      <c r="BM614" s="7" t="str">
        <f t="shared" si="509"/>
        <v/>
      </c>
      <c r="BN614" s="7" t="str">
        <f t="shared" si="510"/>
        <v/>
      </c>
      <c r="BO614" s="7" t="str">
        <f t="shared" si="511"/>
        <v/>
      </c>
      <c r="BP614" s="7" t="str">
        <f t="shared" si="512"/>
        <v/>
      </c>
      <c r="BQ614" s="7" t="str">
        <f t="shared" si="513"/>
        <v/>
      </c>
      <c r="BR614" s="7" t="str">
        <f t="shared" si="514"/>
        <v/>
      </c>
      <c r="BS614" s="7" t="str">
        <f t="shared" si="515"/>
        <v/>
      </c>
      <c r="BT614" s="7" t="str">
        <f t="shared" si="516"/>
        <v/>
      </c>
      <c r="BU614" s="7" t="str">
        <f t="shared" si="517"/>
        <v/>
      </c>
      <c r="BV614" s="7" t="str">
        <f t="shared" si="518"/>
        <v/>
      </c>
      <c r="BW614" s="7" t="str">
        <f t="shared" si="493"/>
        <v/>
      </c>
      <c r="BX614" s="7" t="str">
        <f t="shared" si="519"/>
        <v/>
      </c>
      <c r="BY614" s="7" t="str">
        <f t="shared" si="520"/>
        <v/>
      </c>
      <c r="BZ614" s="7" t="str">
        <f t="shared" si="521"/>
        <v/>
      </c>
      <c r="CA614" s="7" t="str">
        <f t="shared" si="522"/>
        <v/>
      </c>
      <c r="CB614" s="54"/>
      <c r="CH614" s="13"/>
      <c r="CJ614" s="13"/>
    </row>
    <row r="615" spans="2:88" ht="16.5" thickBot="1" x14ac:dyDescent="0.3">
      <c r="B615" s="114"/>
      <c r="C615" s="114"/>
      <c r="D615" s="115"/>
      <c r="E615" s="117" t="str">
        <f t="shared" si="468"/>
        <v/>
      </c>
      <c r="F615" s="118" t="str">
        <f t="shared" si="477"/>
        <v/>
      </c>
      <c r="G615" s="22"/>
      <c r="H615" s="5" t="str">
        <f t="shared" si="494"/>
        <v/>
      </c>
      <c r="I615" s="6" t="str">
        <f t="shared" si="495"/>
        <v/>
      </c>
      <c r="J615" s="6" t="str">
        <f t="shared" si="496"/>
        <v/>
      </c>
      <c r="K615" s="23"/>
      <c r="L615" s="3" t="str">
        <f t="shared" si="481"/>
        <v/>
      </c>
      <c r="M615" s="2">
        <f>IF(OR(K615="Rota",K615="Desliza"),(IF((MAX(N$36:N614))&gt;F$17,(MAX(N$36:N614)),F$17)),N614)</f>
        <v>0</v>
      </c>
      <c r="N615" s="42"/>
      <c r="O615" s="2" t="str">
        <f t="shared" si="482"/>
        <v/>
      </c>
      <c r="P615" s="3" t="str">
        <f t="shared" si="483"/>
        <v/>
      </c>
      <c r="Q615" s="24"/>
      <c r="R615" s="24"/>
      <c r="S615" s="24"/>
      <c r="T615" s="132" t="str">
        <f t="shared" si="487"/>
        <v/>
      </c>
      <c r="U615" s="25"/>
      <c r="V615" s="25"/>
      <c r="W615" s="24"/>
      <c r="X615" s="26"/>
      <c r="Y615" s="25"/>
      <c r="Z615" s="25"/>
      <c r="AA615" s="3" t="str">
        <f t="shared" si="484"/>
        <v/>
      </c>
      <c r="AB615" s="24"/>
      <c r="AC615" s="26"/>
      <c r="AD615" s="25"/>
      <c r="AE615" s="54"/>
      <c r="AF615" s="54"/>
      <c r="AG615" s="54"/>
      <c r="AH615" s="54"/>
      <c r="AI615" s="54"/>
      <c r="AJ615" s="54"/>
      <c r="AK615" s="25"/>
      <c r="AL615" s="54" t="str">
        <f t="shared" si="488"/>
        <v/>
      </c>
      <c r="AM615" s="200" t="str">
        <f t="shared" si="489"/>
        <v/>
      </c>
      <c r="AN615" s="201" t="str">
        <f t="shared" si="490"/>
        <v/>
      </c>
      <c r="AO615" s="200" t="str">
        <f t="shared" si="497"/>
        <v/>
      </c>
      <c r="AP615" s="200" t="str">
        <f t="shared" si="491"/>
        <v/>
      </c>
      <c r="AQ615" s="200" t="str">
        <f t="shared" si="492"/>
        <v/>
      </c>
      <c r="AR615" s="200" t="str">
        <f t="shared" si="498"/>
        <v/>
      </c>
      <c r="AS615" s="200" t="str">
        <f t="shared" si="499"/>
        <v/>
      </c>
      <c r="AT615" s="200" t="str">
        <f t="shared" si="500"/>
        <v/>
      </c>
      <c r="AU615" s="200" t="str">
        <f t="shared" si="501"/>
        <v/>
      </c>
      <c r="AV615" s="54"/>
      <c r="AW615" s="200" t="str">
        <f t="shared" si="502"/>
        <v/>
      </c>
      <c r="AX615" s="201" t="str">
        <f t="shared" si="503"/>
        <v/>
      </c>
      <c r="AY615" s="7" t="str">
        <f t="shared" si="504"/>
        <v/>
      </c>
      <c r="AZ615" s="7" t="str">
        <f t="shared" si="505"/>
        <v/>
      </c>
      <c r="BA615" s="7" t="str">
        <f t="shared" si="506"/>
        <v/>
      </c>
      <c r="BB615" s="7" t="str">
        <f t="shared" si="470"/>
        <v/>
      </c>
      <c r="BC615" s="7" t="str">
        <f t="shared" si="471"/>
        <v/>
      </c>
      <c r="BD615" s="7" t="str">
        <f t="shared" si="472"/>
        <v/>
      </c>
      <c r="BE615" s="7" t="str">
        <f t="shared" si="473"/>
        <v/>
      </c>
      <c r="BF615" s="7" t="str">
        <f t="shared" si="485"/>
        <v/>
      </c>
      <c r="BG615" s="7" t="str">
        <f t="shared" si="486"/>
        <v/>
      </c>
      <c r="BH615" s="7" t="str">
        <f t="shared" si="474"/>
        <v/>
      </c>
      <c r="BI615" s="7" t="str">
        <f t="shared" si="475"/>
        <v/>
      </c>
      <c r="BJ615" s="7" t="str">
        <f t="shared" si="476"/>
        <v/>
      </c>
      <c r="BK615" s="7" t="str">
        <f t="shared" si="507"/>
        <v/>
      </c>
      <c r="BL615" s="7" t="str">
        <f t="shared" si="508"/>
        <v/>
      </c>
      <c r="BM615" s="7" t="str">
        <f t="shared" si="509"/>
        <v/>
      </c>
      <c r="BN615" s="7" t="str">
        <f t="shared" si="510"/>
        <v/>
      </c>
      <c r="BO615" s="7" t="str">
        <f t="shared" si="511"/>
        <v/>
      </c>
      <c r="BP615" s="7" t="str">
        <f t="shared" si="512"/>
        <v/>
      </c>
      <c r="BQ615" s="7" t="str">
        <f t="shared" si="513"/>
        <v/>
      </c>
      <c r="BR615" s="7" t="str">
        <f t="shared" si="514"/>
        <v/>
      </c>
      <c r="BS615" s="7" t="str">
        <f t="shared" si="515"/>
        <v/>
      </c>
      <c r="BT615" s="7" t="str">
        <f t="shared" si="516"/>
        <v/>
      </c>
      <c r="BU615" s="7" t="str">
        <f t="shared" si="517"/>
        <v/>
      </c>
      <c r="BV615" s="7" t="str">
        <f t="shared" si="518"/>
        <v/>
      </c>
      <c r="BW615" s="7" t="str">
        <f t="shared" si="493"/>
        <v/>
      </c>
      <c r="BX615" s="7" t="str">
        <f t="shared" si="519"/>
        <v/>
      </c>
      <c r="BY615" s="7" t="str">
        <f t="shared" si="520"/>
        <v/>
      </c>
      <c r="BZ615" s="7" t="str">
        <f t="shared" si="521"/>
        <v/>
      </c>
      <c r="CA615" s="7" t="str">
        <f t="shared" si="522"/>
        <v/>
      </c>
      <c r="CB615" s="54"/>
      <c r="CH615" s="13"/>
      <c r="CJ615" s="13"/>
    </row>
    <row r="616" spans="2:88" ht="16.5" thickBot="1" x14ac:dyDescent="0.3">
      <c r="B616" s="114"/>
      <c r="C616" s="114"/>
      <c r="D616" s="115"/>
      <c r="E616" s="117" t="str">
        <f t="shared" si="468"/>
        <v/>
      </c>
      <c r="F616" s="118" t="str">
        <f t="shared" si="477"/>
        <v/>
      </c>
      <c r="G616" s="22"/>
      <c r="H616" s="5" t="str">
        <f t="shared" si="494"/>
        <v/>
      </c>
      <c r="I616" s="6" t="str">
        <f t="shared" si="495"/>
        <v/>
      </c>
      <c r="J616" s="6" t="str">
        <f t="shared" si="496"/>
        <v/>
      </c>
      <c r="K616" s="23"/>
      <c r="L616" s="3" t="str">
        <f t="shared" si="481"/>
        <v/>
      </c>
      <c r="M616" s="2">
        <f>IF(OR(K616="Rota",K616="Desliza"),(IF((MAX(N$36:N615))&gt;F$17,(MAX(N$36:N615)),F$17)),N615)</f>
        <v>0</v>
      </c>
      <c r="N616" s="42"/>
      <c r="O616" s="2" t="str">
        <f t="shared" si="482"/>
        <v/>
      </c>
      <c r="P616" s="3" t="str">
        <f t="shared" si="483"/>
        <v/>
      </c>
      <c r="Q616" s="24"/>
      <c r="R616" s="24"/>
      <c r="S616" s="24"/>
      <c r="T616" s="132" t="str">
        <f t="shared" si="487"/>
        <v/>
      </c>
      <c r="U616" s="25"/>
      <c r="V616" s="25"/>
      <c r="W616" s="24"/>
      <c r="X616" s="26"/>
      <c r="Y616" s="25"/>
      <c r="Z616" s="25"/>
      <c r="AA616" s="3" t="str">
        <f t="shared" si="484"/>
        <v/>
      </c>
      <c r="AB616" s="24"/>
      <c r="AC616" s="26"/>
      <c r="AD616" s="25"/>
      <c r="AE616" s="54"/>
      <c r="AF616" s="54"/>
      <c r="AG616" s="54"/>
      <c r="AH616" s="54"/>
      <c r="AI616" s="54"/>
      <c r="AJ616" s="54"/>
      <c r="AK616" s="25"/>
      <c r="AL616" s="54" t="str">
        <f t="shared" si="488"/>
        <v/>
      </c>
      <c r="AM616" s="200" t="str">
        <f t="shared" si="489"/>
        <v/>
      </c>
      <c r="AN616" s="201" t="str">
        <f t="shared" si="490"/>
        <v/>
      </c>
      <c r="AO616" s="200" t="str">
        <f t="shared" si="497"/>
        <v/>
      </c>
      <c r="AP616" s="200" t="str">
        <f t="shared" si="491"/>
        <v/>
      </c>
      <c r="AQ616" s="200" t="str">
        <f t="shared" si="492"/>
        <v/>
      </c>
      <c r="AR616" s="200" t="str">
        <f t="shared" si="498"/>
        <v/>
      </c>
      <c r="AS616" s="200" t="str">
        <f t="shared" si="499"/>
        <v/>
      </c>
      <c r="AT616" s="200" t="str">
        <f t="shared" si="500"/>
        <v/>
      </c>
      <c r="AU616" s="200" t="str">
        <f t="shared" si="501"/>
        <v/>
      </c>
      <c r="AV616" s="54"/>
      <c r="AW616" s="200" t="str">
        <f t="shared" si="502"/>
        <v/>
      </c>
      <c r="AX616" s="201" t="str">
        <f t="shared" si="503"/>
        <v/>
      </c>
      <c r="AY616" s="7" t="str">
        <f t="shared" si="504"/>
        <v/>
      </c>
      <c r="AZ616" s="7" t="str">
        <f t="shared" si="505"/>
        <v/>
      </c>
      <c r="BA616" s="7" t="str">
        <f t="shared" si="506"/>
        <v/>
      </c>
      <c r="BB616" s="7" t="str">
        <f t="shared" si="470"/>
        <v/>
      </c>
      <c r="BC616" s="7" t="str">
        <f t="shared" si="471"/>
        <v/>
      </c>
      <c r="BD616" s="7" t="str">
        <f t="shared" si="472"/>
        <v/>
      </c>
      <c r="BE616" s="7" t="str">
        <f t="shared" si="473"/>
        <v/>
      </c>
      <c r="BF616" s="7" t="str">
        <f t="shared" si="485"/>
        <v/>
      </c>
      <c r="BG616" s="7" t="str">
        <f t="shared" si="486"/>
        <v/>
      </c>
      <c r="BH616" s="7" t="str">
        <f t="shared" si="474"/>
        <v/>
      </c>
      <c r="BI616" s="7" t="str">
        <f t="shared" si="475"/>
        <v/>
      </c>
      <c r="BJ616" s="7" t="str">
        <f t="shared" si="476"/>
        <v/>
      </c>
      <c r="BK616" s="7" t="str">
        <f t="shared" si="507"/>
        <v/>
      </c>
      <c r="BL616" s="7" t="str">
        <f t="shared" si="508"/>
        <v/>
      </c>
      <c r="BM616" s="7" t="str">
        <f t="shared" si="509"/>
        <v/>
      </c>
      <c r="BN616" s="7" t="str">
        <f t="shared" si="510"/>
        <v/>
      </c>
      <c r="BO616" s="7" t="str">
        <f t="shared" si="511"/>
        <v/>
      </c>
      <c r="BP616" s="7" t="str">
        <f t="shared" si="512"/>
        <v/>
      </c>
      <c r="BQ616" s="7" t="str">
        <f t="shared" si="513"/>
        <v/>
      </c>
      <c r="BR616" s="7" t="str">
        <f t="shared" si="514"/>
        <v/>
      </c>
      <c r="BS616" s="7" t="str">
        <f t="shared" si="515"/>
        <v/>
      </c>
      <c r="BT616" s="7" t="str">
        <f t="shared" si="516"/>
        <v/>
      </c>
      <c r="BU616" s="7" t="str">
        <f t="shared" si="517"/>
        <v/>
      </c>
      <c r="BV616" s="7" t="str">
        <f t="shared" si="518"/>
        <v/>
      </c>
      <c r="BW616" s="7" t="str">
        <f t="shared" si="493"/>
        <v/>
      </c>
      <c r="BX616" s="7" t="str">
        <f t="shared" si="519"/>
        <v/>
      </c>
      <c r="BY616" s="7" t="str">
        <f t="shared" si="520"/>
        <v/>
      </c>
      <c r="BZ616" s="7" t="str">
        <f t="shared" si="521"/>
        <v/>
      </c>
      <c r="CA616" s="7" t="str">
        <f t="shared" si="522"/>
        <v/>
      </c>
      <c r="CB616" s="54"/>
      <c r="CH616" s="13"/>
      <c r="CJ616" s="13"/>
    </row>
    <row r="617" spans="2:88" ht="16.5" thickBot="1" x14ac:dyDescent="0.3">
      <c r="B617" s="114"/>
      <c r="C617" s="114"/>
      <c r="D617" s="115"/>
      <c r="E617" s="117" t="str">
        <f t="shared" si="468"/>
        <v/>
      </c>
      <c r="F617" s="118" t="str">
        <f t="shared" si="477"/>
        <v/>
      </c>
      <c r="G617" s="22"/>
      <c r="H617" s="5" t="str">
        <f t="shared" si="494"/>
        <v/>
      </c>
      <c r="I617" s="6" t="str">
        <f t="shared" si="495"/>
        <v/>
      </c>
      <c r="J617" s="6" t="str">
        <f t="shared" si="496"/>
        <v/>
      </c>
      <c r="K617" s="23"/>
      <c r="L617" s="3" t="str">
        <f t="shared" si="481"/>
        <v/>
      </c>
      <c r="M617" s="2">
        <f>IF(OR(K617="Rota",K617="Desliza"),(IF((MAX(N$36:N616))&gt;F$17,(MAX(N$36:N616)),F$17)),N616)</f>
        <v>0</v>
      </c>
      <c r="N617" s="42"/>
      <c r="O617" s="2" t="str">
        <f t="shared" si="482"/>
        <v/>
      </c>
      <c r="P617" s="3" t="str">
        <f t="shared" si="483"/>
        <v/>
      </c>
      <c r="Q617" s="24"/>
      <c r="R617" s="24"/>
      <c r="S617" s="24"/>
      <c r="T617" s="132" t="str">
        <f t="shared" si="487"/>
        <v/>
      </c>
      <c r="U617" s="25"/>
      <c r="V617" s="25"/>
      <c r="W617" s="24"/>
      <c r="X617" s="26"/>
      <c r="Y617" s="25"/>
      <c r="Z617" s="25"/>
      <c r="AA617" s="3" t="str">
        <f t="shared" si="484"/>
        <v/>
      </c>
      <c r="AB617" s="24"/>
      <c r="AC617" s="26"/>
      <c r="AD617" s="25"/>
      <c r="AE617" s="54"/>
      <c r="AF617" s="54"/>
      <c r="AG617" s="54"/>
      <c r="AH617" s="54"/>
      <c r="AI617" s="54"/>
      <c r="AJ617" s="54"/>
      <c r="AK617" s="25"/>
      <c r="AL617" s="54" t="str">
        <f t="shared" si="488"/>
        <v/>
      </c>
      <c r="AM617" s="200" t="str">
        <f t="shared" si="489"/>
        <v/>
      </c>
      <c r="AN617" s="201" t="str">
        <f t="shared" si="490"/>
        <v/>
      </c>
      <c r="AO617" s="200" t="str">
        <f t="shared" si="497"/>
        <v/>
      </c>
      <c r="AP617" s="200" t="str">
        <f t="shared" si="491"/>
        <v/>
      </c>
      <c r="AQ617" s="200" t="str">
        <f t="shared" si="492"/>
        <v/>
      </c>
      <c r="AR617" s="200" t="str">
        <f t="shared" si="498"/>
        <v/>
      </c>
      <c r="AS617" s="200" t="str">
        <f t="shared" si="499"/>
        <v/>
      </c>
      <c r="AT617" s="200" t="str">
        <f t="shared" si="500"/>
        <v/>
      </c>
      <c r="AU617" s="200" t="str">
        <f t="shared" si="501"/>
        <v/>
      </c>
      <c r="AV617" s="54"/>
      <c r="AW617" s="200" t="str">
        <f t="shared" si="502"/>
        <v/>
      </c>
      <c r="AX617" s="201" t="str">
        <f t="shared" si="503"/>
        <v/>
      </c>
      <c r="AY617" s="7" t="str">
        <f t="shared" si="504"/>
        <v/>
      </c>
      <c r="AZ617" s="7" t="str">
        <f t="shared" si="505"/>
        <v/>
      </c>
      <c r="BA617" s="7" t="str">
        <f t="shared" si="506"/>
        <v/>
      </c>
      <c r="BB617" s="7" t="str">
        <f t="shared" si="470"/>
        <v/>
      </c>
      <c r="BC617" s="7" t="str">
        <f t="shared" si="471"/>
        <v/>
      </c>
      <c r="BD617" s="7" t="str">
        <f t="shared" si="472"/>
        <v/>
      </c>
      <c r="BE617" s="7" t="str">
        <f t="shared" si="473"/>
        <v/>
      </c>
      <c r="BF617" s="7" t="str">
        <f t="shared" si="485"/>
        <v/>
      </c>
      <c r="BG617" s="7" t="str">
        <f t="shared" si="486"/>
        <v/>
      </c>
      <c r="BH617" s="7" t="str">
        <f t="shared" si="474"/>
        <v/>
      </c>
      <c r="BI617" s="7" t="str">
        <f t="shared" si="475"/>
        <v/>
      </c>
      <c r="BJ617" s="7" t="str">
        <f t="shared" si="476"/>
        <v/>
      </c>
      <c r="BK617" s="7" t="str">
        <f t="shared" si="507"/>
        <v/>
      </c>
      <c r="BL617" s="7" t="str">
        <f t="shared" si="508"/>
        <v/>
      </c>
      <c r="BM617" s="7" t="str">
        <f t="shared" si="509"/>
        <v/>
      </c>
      <c r="BN617" s="7" t="str">
        <f t="shared" si="510"/>
        <v/>
      </c>
      <c r="BO617" s="7" t="str">
        <f t="shared" si="511"/>
        <v/>
      </c>
      <c r="BP617" s="7" t="str">
        <f t="shared" si="512"/>
        <v/>
      </c>
      <c r="BQ617" s="7" t="str">
        <f t="shared" si="513"/>
        <v/>
      </c>
      <c r="BR617" s="7" t="str">
        <f t="shared" si="514"/>
        <v/>
      </c>
      <c r="BS617" s="7" t="str">
        <f t="shared" si="515"/>
        <v/>
      </c>
      <c r="BT617" s="7" t="str">
        <f t="shared" si="516"/>
        <v/>
      </c>
      <c r="BU617" s="7" t="str">
        <f t="shared" si="517"/>
        <v/>
      </c>
      <c r="BV617" s="7" t="str">
        <f t="shared" si="518"/>
        <v/>
      </c>
      <c r="BW617" s="7" t="str">
        <f t="shared" si="493"/>
        <v/>
      </c>
      <c r="BX617" s="7" t="str">
        <f t="shared" si="519"/>
        <v/>
      </c>
      <c r="BY617" s="7" t="str">
        <f t="shared" si="520"/>
        <v/>
      </c>
      <c r="BZ617" s="7" t="str">
        <f t="shared" si="521"/>
        <v/>
      </c>
      <c r="CA617" s="7" t="str">
        <f t="shared" si="522"/>
        <v/>
      </c>
      <c r="CB617" s="54"/>
      <c r="CH617" s="13"/>
      <c r="CJ617" s="13"/>
    </row>
    <row r="618" spans="2:88" ht="16.5" thickBot="1" x14ac:dyDescent="0.3">
      <c r="B618" s="114"/>
      <c r="C618" s="114"/>
      <c r="D618" s="115"/>
      <c r="E618" s="117" t="str">
        <f t="shared" si="468"/>
        <v/>
      </c>
      <c r="F618" s="118" t="str">
        <f t="shared" si="477"/>
        <v/>
      </c>
      <c r="G618" s="22"/>
      <c r="H618" s="5" t="str">
        <f t="shared" si="494"/>
        <v/>
      </c>
      <c r="I618" s="6" t="str">
        <f t="shared" si="495"/>
        <v/>
      </c>
      <c r="J618" s="6" t="str">
        <f t="shared" si="496"/>
        <v/>
      </c>
      <c r="K618" s="23"/>
      <c r="L618" s="3" t="str">
        <f t="shared" si="481"/>
        <v/>
      </c>
      <c r="M618" s="2">
        <f>IF(OR(K618="Rota",K618="Desliza"),(IF((MAX(N$36:N617))&gt;F$17,(MAX(N$36:N617)),F$17)),N617)</f>
        <v>0</v>
      </c>
      <c r="N618" s="42"/>
      <c r="O618" s="2" t="str">
        <f t="shared" si="482"/>
        <v/>
      </c>
      <c r="P618" s="3" t="str">
        <f t="shared" si="483"/>
        <v/>
      </c>
      <c r="Q618" s="24"/>
      <c r="R618" s="24"/>
      <c r="S618" s="24"/>
      <c r="T618" s="132" t="str">
        <f t="shared" si="487"/>
        <v/>
      </c>
      <c r="U618" s="25"/>
      <c r="V618" s="25"/>
      <c r="W618" s="24"/>
      <c r="X618" s="26"/>
      <c r="Y618" s="25"/>
      <c r="Z618" s="25"/>
      <c r="AA618" s="3" t="str">
        <f t="shared" si="484"/>
        <v/>
      </c>
      <c r="AB618" s="24"/>
      <c r="AC618" s="26"/>
      <c r="AD618" s="25"/>
      <c r="AE618" s="54"/>
      <c r="AF618" s="54"/>
      <c r="AG618" s="54"/>
      <c r="AH618" s="54"/>
      <c r="AI618" s="54"/>
      <c r="AJ618" s="54"/>
      <c r="AK618" s="25"/>
      <c r="AL618" s="54" t="str">
        <f t="shared" si="488"/>
        <v/>
      </c>
      <c r="AM618" s="200" t="str">
        <f t="shared" si="489"/>
        <v/>
      </c>
      <c r="AN618" s="201" t="str">
        <f t="shared" si="490"/>
        <v/>
      </c>
      <c r="AO618" s="200" t="str">
        <f t="shared" si="497"/>
        <v/>
      </c>
      <c r="AP618" s="200" t="str">
        <f t="shared" si="491"/>
        <v/>
      </c>
      <c r="AQ618" s="200" t="str">
        <f t="shared" si="492"/>
        <v/>
      </c>
      <c r="AR618" s="200" t="str">
        <f t="shared" si="498"/>
        <v/>
      </c>
      <c r="AS618" s="200" t="str">
        <f t="shared" si="499"/>
        <v/>
      </c>
      <c r="AT618" s="200" t="str">
        <f t="shared" si="500"/>
        <v/>
      </c>
      <c r="AU618" s="200" t="str">
        <f t="shared" si="501"/>
        <v/>
      </c>
      <c r="AV618" s="54"/>
      <c r="AW618" s="200" t="str">
        <f t="shared" si="502"/>
        <v/>
      </c>
      <c r="AX618" s="201" t="str">
        <f t="shared" si="503"/>
        <v/>
      </c>
      <c r="AY618" s="7" t="str">
        <f t="shared" si="504"/>
        <v/>
      </c>
      <c r="AZ618" s="7" t="str">
        <f t="shared" si="505"/>
        <v/>
      </c>
      <c r="BA618" s="7" t="str">
        <f t="shared" si="506"/>
        <v/>
      </c>
      <c r="BB618" s="7" t="str">
        <f t="shared" si="470"/>
        <v/>
      </c>
      <c r="BC618" s="7" t="str">
        <f t="shared" si="471"/>
        <v/>
      </c>
      <c r="BD618" s="7" t="str">
        <f t="shared" si="472"/>
        <v/>
      </c>
      <c r="BE618" s="7" t="str">
        <f t="shared" si="473"/>
        <v/>
      </c>
      <c r="BF618" s="7" t="str">
        <f t="shared" si="485"/>
        <v/>
      </c>
      <c r="BG618" s="7" t="str">
        <f t="shared" si="486"/>
        <v/>
      </c>
      <c r="BH618" s="7" t="str">
        <f t="shared" si="474"/>
        <v/>
      </c>
      <c r="BI618" s="7" t="str">
        <f t="shared" si="475"/>
        <v/>
      </c>
      <c r="BJ618" s="7" t="str">
        <f t="shared" si="476"/>
        <v/>
      </c>
      <c r="BK618" s="7" t="str">
        <f t="shared" si="507"/>
        <v/>
      </c>
      <c r="BL618" s="7" t="str">
        <f t="shared" si="508"/>
        <v/>
      </c>
      <c r="BM618" s="7" t="str">
        <f t="shared" si="509"/>
        <v/>
      </c>
      <c r="BN618" s="7" t="str">
        <f t="shared" si="510"/>
        <v/>
      </c>
      <c r="BO618" s="7" t="str">
        <f t="shared" si="511"/>
        <v/>
      </c>
      <c r="BP618" s="7" t="str">
        <f t="shared" si="512"/>
        <v/>
      </c>
      <c r="BQ618" s="7" t="str">
        <f t="shared" si="513"/>
        <v/>
      </c>
      <c r="BR618" s="7" t="str">
        <f t="shared" si="514"/>
        <v/>
      </c>
      <c r="BS618" s="7" t="str">
        <f t="shared" si="515"/>
        <v/>
      </c>
      <c r="BT618" s="7" t="str">
        <f t="shared" si="516"/>
        <v/>
      </c>
      <c r="BU618" s="7" t="str">
        <f t="shared" si="517"/>
        <v/>
      </c>
      <c r="BV618" s="7" t="str">
        <f t="shared" si="518"/>
        <v/>
      </c>
      <c r="BW618" s="7" t="str">
        <f t="shared" si="493"/>
        <v/>
      </c>
      <c r="BX618" s="7" t="str">
        <f t="shared" si="519"/>
        <v/>
      </c>
      <c r="BY618" s="7" t="str">
        <f t="shared" si="520"/>
        <v/>
      </c>
      <c r="BZ618" s="7" t="str">
        <f t="shared" si="521"/>
        <v/>
      </c>
      <c r="CA618" s="7" t="str">
        <f t="shared" si="522"/>
        <v/>
      </c>
      <c r="CB618" s="54"/>
      <c r="CH618" s="13"/>
      <c r="CJ618" s="13"/>
    </row>
    <row r="619" spans="2:88" ht="16.5" thickBot="1" x14ac:dyDescent="0.3">
      <c r="B619" s="114"/>
      <c r="C619" s="114"/>
      <c r="D619" s="115"/>
      <c r="E619" s="117" t="str">
        <f t="shared" si="468"/>
        <v/>
      </c>
      <c r="F619" s="118" t="str">
        <f t="shared" si="477"/>
        <v/>
      </c>
      <c r="G619" s="22"/>
      <c r="H619" s="5" t="str">
        <f t="shared" si="494"/>
        <v/>
      </c>
      <c r="I619" s="6" t="str">
        <f t="shared" si="495"/>
        <v/>
      </c>
      <c r="J619" s="6" t="str">
        <f t="shared" si="496"/>
        <v/>
      </c>
      <c r="K619" s="23"/>
      <c r="L619" s="3" t="str">
        <f t="shared" si="481"/>
        <v/>
      </c>
      <c r="M619" s="2">
        <f>IF(OR(K619="Rota",K619="Desliza"),(IF((MAX(N$36:N618))&gt;F$17,(MAX(N$36:N618)),F$17)),N618)</f>
        <v>0</v>
      </c>
      <c r="N619" s="42"/>
      <c r="O619" s="2" t="str">
        <f t="shared" si="482"/>
        <v/>
      </c>
      <c r="P619" s="3" t="str">
        <f t="shared" si="483"/>
        <v/>
      </c>
      <c r="Q619" s="24"/>
      <c r="R619" s="24"/>
      <c r="S619" s="24"/>
      <c r="T619" s="132" t="str">
        <f t="shared" si="487"/>
        <v/>
      </c>
      <c r="U619" s="25"/>
      <c r="V619" s="25"/>
      <c r="W619" s="24"/>
      <c r="X619" s="26"/>
      <c r="Y619" s="25"/>
      <c r="Z619" s="25"/>
      <c r="AA619" s="3" t="str">
        <f t="shared" si="484"/>
        <v/>
      </c>
      <c r="AB619" s="24"/>
      <c r="AC619" s="26"/>
      <c r="AD619" s="25"/>
      <c r="AE619" s="54"/>
      <c r="AF619" s="54"/>
      <c r="AG619" s="54"/>
      <c r="AH619" s="54"/>
      <c r="AI619" s="54"/>
      <c r="AJ619" s="54"/>
      <c r="AK619" s="25"/>
      <c r="AL619" s="54" t="str">
        <f t="shared" si="488"/>
        <v/>
      </c>
      <c r="AM619" s="200" t="str">
        <f t="shared" si="489"/>
        <v/>
      </c>
      <c r="AN619" s="201" t="str">
        <f t="shared" si="490"/>
        <v/>
      </c>
      <c r="AO619" s="200" t="str">
        <f t="shared" si="497"/>
        <v/>
      </c>
      <c r="AP619" s="200" t="str">
        <f t="shared" si="491"/>
        <v/>
      </c>
      <c r="AQ619" s="200" t="str">
        <f t="shared" si="492"/>
        <v/>
      </c>
      <c r="AR619" s="200" t="str">
        <f t="shared" si="498"/>
        <v/>
      </c>
      <c r="AS619" s="200" t="str">
        <f t="shared" si="499"/>
        <v/>
      </c>
      <c r="AT619" s="200" t="str">
        <f t="shared" si="500"/>
        <v/>
      </c>
      <c r="AU619" s="200" t="str">
        <f t="shared" si="501"/>
        <v/>
      </c>
      <c r="AV619" s="54"/>
      <c r="AW619" s="200" t="str">
        <f t="shared" si="502"/>
        <v/>
      </c>
      <c r="AX619" s="201" t="str">
        <f t="shared" si="503"/>
        <v/>
      </c>
      <c r="AY619" s="7" t="str">
        <f t="shared" si="504"/>
        <v/>
      </c>
      <c r="AZ619" s="7" t="str">
        <f t="shared" si="505"/>
        <v/>
      </c>
      <c r="BA619" s="7" t="str">
        <f t="shared" si="506"/>
        <v/>
      </c>
      <c r="BB619" s="7" t="str">
        <f t="shared" si="470"/>
        <v/>
      </c>
      <c r="BC619" s="7" t="str">
        <f t="shared" si="471"/>
        <v/>
      </c>
      <c r="BD619" s="7" t="str">
        <f t="shared" si="472"/>
        <v/>
      </c>
      <c r="BE619" s="7" t="str">
        <f t="shared" si="473"/>
        <v/>
      </c>
      <c r="BF619" s="7" t="str">
        <f t="shared" si="485"/>
        <v/>
      </c>
      <c r="BG619" s="7" t="str">
        <f t="shared" si="486"/>
        <v/>
      </c>
      <c r="BH619" s="7" t="str">
        <f t="shared" si="474"/>
        <v/>
      </c>
      <c r="BI619" s="7" t="str">
        <f t="shared" si="475"/>
        <v/>
      </c>
      <c r="BJ619" s="7" t="str">
        <f t="shared" si="476"/>
        <v/>
      </c>
      <c r="BK619" s="7" t="str">
        <f t="shared" si="507"/>
        <v/>
      </c>
      <c r="BL619" s="7" t="str">
        <f t="shared" si="508"/>
        <v/>
      </c>
      <c r="BM619" s="7" t="str">
        <f t="shared" si="509"/>
        <v/>
      </c>
      <c r="BN619" s="7" t="str">
        <f t="shared" si="510"/>
        <v/>
      </c>
      <c r="BO619" s="7" t="str">
        <f t="shared" si="511"/>
        <v/>
      </c>
      <c r="BP619" s="7" t="str">
        <f t="shared" si="512"/>
        <v/>
      </c>
      <c r="BQ619" s="7" t="str">
        <f t="shared" si="513"/>
        <v/>
      </c>
      <c r="BR619" s="7" t="str">
        <f t="shared" si="514"/>
        <v/>
      </c>
      <c r="BS619" s="7" t="str">
        <f t="shared" si="515"/>
        <v/>
      </c>
      <c r="BT619" s="7" t="str">
        <f t="shared" si="516"/>
        <v/>
      </c>
      <c r="BU619" s="7" t="str">
        <f t="shared" si="517"/>
        <v/>
      </c>
      <c r="BV619" s="7" t="str">
        <f t="shared" si="518"/>
        <v/>
      </c>
      <c r="BW619" s="7" t="str">
        <f t="shared" si="493"/>
        <v/>
      </c>
      <c r="BX619" s="7" t="str">
        <f t="shared" si="519"/>
        <v/>
      </c>
      <c r="BY619" s="7" t="str">
        <f t="shared" si="520"/>
        <v/>
      </c>
      <c r="BZ619" s="7" t="str">
        <f t="shared" si="521"/>
        <v/>
      </c>
      <c r="CA619" s="7" t="str">
        <f t="shared" si="522"/>
        <v/>
      </c>
      <c r="CB619" s="54"/>
      <c r="CH619" s="13"/>
      <c r="CJ619" s="13"/>
    </row>
    <row r="620" spans="2:88" ht="16.5" thickBot="1" x14ac:dyDescent="0.3">
      <c r="B620" s="114"/>
      <c r="C620" s="114"/>
      <c r="D620" s="115"/>
      <c r="E620" s="117" t="str">
        <f t="shared" ref="E620:E683" si="523">IF(K620="Comentario","",IF(K619="Comentario",IF(G618="","",IF(G618=0,E618+1,E618)),IF(G619="","",IF(G619=0,E619+1,E619))))</f>
        <v/>
      </c>
      <c r="F620" s="118" t="str">
        <f t="shared" si="477"/>
        <v/>
      </c>
      <c r="G620" s="22"/>
      <c r="H620" s="5" t="str">
        <f t="shared" si="494"/>
        <v/>
      </c>
      <c r="I620" s="6" t="str">
        <f t="shared" si="495"/>
        <v/>
      </c>
      <c r="J620" s="6" t="str">
        <f t="shared" si="496"/>
        <v/>
      </c>
      <c r="K620" s="23"/>
      <c r="L620" s="3" t="str">
        <f t="shared" si="481"/>
        <v/>
      </c>
      <c r="M620" s="2">
        <f>IF(OR(K620="Rota",K620="Desliza"),(IF((MAX(N$36:N619))&gt;F$17,(MAX(N$36:N619)),F$17)),N619)</f>
        <v>0</v>
      </c>
      <c r="N620" s="42"/>
      <c r="O620" s="2" t="str">
        <f t="shared" si="482"/>
        <v/>
      </c>
      <c r="P620" s="3" t="str">
        <f t="shared" si="483"/>
        <v/>
      </c>
      <c r="Q620" s="24"/>
      <c r="R620" s="24"/>
      <c r="S620" s="24"/>
      <c r="T620" s="132" t="str">
        <f t="shared" si="487"/>
        <v/>
      </c>
      <c r="U620" s="25"/>
      <c r="V620" s="25"/>
      <c r="W620" s="24"/>
      <c r="X620" s="26"/>
      <c r="Y620" s="25"/>
      <c r="Z620" s="25"/>
      <c r="AA620" s="3" t="str">
        <f t="shared" si="484"/>
        <v/>
      </c>
      <c r="AB620" s="24"/>
      <c r="AC620" s="26"/>
      <c r="AD620" s="25"/>
      <c r="AE620" s="54"/>
      <c r="AF620" s="54"/>
      <c r="AG620" s="54"/>
      <c r="AH620" s="54"/>
      <c r="AI620" s="54"/>
      <c r="AJ620" s="54"/>
      <c r="AK620" s="25"/>
      <c r="AL620" s="54" t="str">
        <f t="shared" si="488"/>
        <v/>
      </c>
      <c r="AM620" s="200" t="str">
        <f t="shared" si="489"/>
        <v/>
      </c>
      <c r="AN620" s="201" t="str">
        <f t="shared" si="490"/>
        <v/>
      </c>
      <c r="AO620" s="200" t="str">
        <f t="shared" si="497"/>
        <v/>
      </c>
      <c r="AP620" s="200" t="str">
        <f t="shared" si="491"/>
        <v/>
      </c>
      <c r="AQ620" s="200" t="str">
        <f t="shared" si="492"/>
        <v/>
      </c>
      <c r="AR620" s="200" t="str">
        <f t="shared" si="498"/>
        <v/>
      </c>
      <c r="AS620" s="200" t="str">
        <f t="shared" si="499"/>
        <v/>
      </c>
      <c r="AT620" s="200" t="str">
        <f t="shared" si="500"/>
        <v/>
      </c>
      <c r="AU620" s="200" t="str">
        <f t="shared" si="501"/>
        <v/>
      </c>
      <c r="AV620" s="54"/>
      <c r="AW620" s="200" t="str">
        <f t="shared" si="502"/>
        <v/>
      </c>
      <c r="AX620" s="201" t="str">
        <f t="shared" si="503"/>
        <v/>
      </c>
      <c r="AY620" s="7" t="str">
        <f t="shared" si="504"/>
        <v/>
      </c>
      <c r="AZ620" s="7" t="str">
        <f t="shared" si="505"/>
        <v/>
      </c>
      <c r="BA620" s="7" t="str">
        <f t="shared" si="506"/>
        <v/>
      </c>
      <c r="BB620" s="7" t="str">
        <f t="shared" si="470"/>
        <v/>
      </c>
      <c r="BC620" s="7" t="str">
        <f t="shared" si="471"/>
        <v/>
      </c>
      <c r="BD620" s="7" t="str">
        <f t="shared" si="472"/>
        <v/>
      </c>
      <c r="BE620" s="7" t="str">
        <f t="shared" si="473"/>
        <v/>
      </c>
      <c r="BF620" s="7" t="str">
        <f t="shared" si="485"/>
        <v/>
      </c>
      <c r="BG620" s="7" t="str">
        <f t="shared" si="486"/>
        <v/>
      </c>
      <c r="BH620" s="7" t="str">
        <f t="shared" si="474"/>
        <v/>
      </c>
      <c r="BI620" s="7" t="str">
        <f t="shared" si="475"/>
        <v/>
      </c>
      <c r="BJ620" s="7" t="str">
        <f t="shared" si="476"/>
        <v/>
      </c>
      <c r="BK620" s="7" t="str">
        <f t="shared" si="507"/>
        <v/>
      </c>
      <c r="BL620" s="7" t="str">
        <f t="shared" si="508"/>
        <v/>
      </c>
      <c r="BM620" s="7" t="str">
        <f t="shared" si="509"/>
        <v/>
      </c>
      <c r="BN620" s="7" t="str">
        <f t="shared" si="510"/>
        <v/>
      </c>
      <c r="BO620" s="7" t="str">
        <f t="shared" si="511"/>
        <v/>
      </c>
      <c r="BP620" s="7" t="str">
        <f t="shared" si="512"/>
        <v/>
      </c>
      <c r="BQ620" s="7" t="str">
        <f t="shared" si="513"/>
        <v/>
      </c>
      <c r="BR620" s="7" t="str">
        <f t="shared" si="514"/>
        <v/>
      </c>
      <c r="BS620" s="7" t="str">
        <f t="shared" si="515"/>
        <v/>
      </c>
      <c r="BT620" s="7" t="str">
        <f t="shared" si="516"/>
        <v/>
      </c>
      <c r="BU620" s="7" t="str">
        <f t="shared" si="517"/>
        <v/>
      </c>
      <c r="BV620" s="7" t="str">
        <f t="shared" si="518"/>
        <v/>
      </c>
      <c r="BW620" s="7" t="str">
        <f t="shared" si="493"/>
        <v/>
      </c>
      <c r="BX620" s="7" t="str">
        <f t="shared" si="519"/>
        <v/>
      </c>
      <c r="BY620" s="7" t="str">
        <f t="shared" si="520"/>
        <v/>
      </c>
      <c r="BZ620" s="7" t="str">
        <f t="shared" si="521"/>
        <v/>
      </c>
      <c r="CA620" s="7" t="str">
        <f t="shared" si="522"/>
        <v/>
      </c>
      <c r="CB620" s="54"/>
      <c r="CH620" s="13"/>
      <c r="CJ620" s="13"/>
    </row>
    <row r="621" spans="2:88" ht="16.5" thickBot="1" x14ac:dyDescent="0.3">
      <c r="B621" s="114"/>
      <c r="C621" s="114"/>
      <c r="D621" s="115"/>
      <c r="E621" s="117" t="str">
        <f t="shared" si="523"/>
        <v/>
      </c>
      <c r="F621" s="118" t="str">
        <f t="shared" si="477"/>
        <v/>
      </c>
      <c r="G621" s="22"/>
      <c r="H621" s="5" t="str">
        <f t="shared" si="494"/>
        <v/>
      </c>
      <c r="I621" s="6" t="str">
        <f t="shared" si="495"/>
        <v/>
      </c>
      <c r="J621" s="6" t="str">
        <f t="shared" si="496"/>
        <v/>
      </c>
      <c r="K621" s="23"/>
      <c r="L621" s="3" t="str">
        <f t="shared" si="481"/>
        <v/>
      </c>
      <c r="M621" s="2">
        <f>IF(OR(K621="Rota",K621="Desliza"),(IF((MAX(N$36:N620))&gt;F$17,(MAX(N$36:N620)),F$17)),N620)</f>
        <v>0</v>
      </c>
      <c r="N621" s="42"/>
      <c r="O621" s="2" t="str">
        <f t="shared" si="482"/>
        <v/>
      </c>
      <c r="P621" s="3" t="str">
        <f t="shared" si="483"/>
        <v/>
      </c>
      <c r="Q621" s="24"/>
      <c r="R621" s="24"/>
      <c r="S621" s="24"/>
      <c r="T621" s="132" t="str">
        <f t="shared" si="487"/>
        <v/>
      </c>
      <c r="U621" s="25"/>
      <c r="V621" s="25"/>
      <c r="W621" s="24"/>
      <c r="X621" s="26"/>
      <c r="Y621" s="25"/>
      <c r="Z621" s="25"/>
      <c r="AA621" s="3" t="str">
        <f t="shared" si="484"/>
        <v/>
      </c>
      <c r="AB621" s="24"/>
      <c r="AC621" s="26"/>
      <c r="AD621" s="25"/>
      <c r="AE621" s="54"/>
      <c r="AF621" s="54"/>
      <c r="AG621" s="54"/>
      <c r="AH621" s="54"/>
      <c r="AI621" s="54"/>
      <c r="AJ621" s="54"/>
      <c r="AK621" s="25"/>
      <c r="AL621" s="54" t="str">
        <f t="shared" si="488"/>
        <v/>
      </c>
      <c r="AM621" s="200" t="str">
        <f t="shared" si="489"/>
        <v/>
      </c>
      <c r="AN621" s="201" t="str">
        <f t="shared" si="490"/>
        <v/>
      </c>
      <c r="AO621" s="200" t="str">
        <f t="shared" si="497"/>
        <v/>
      </c>
      <c r="AP621" s="200" t="str">
        <f t="shared" si="491"/>
        <v/>
      </c>
      <c r="AQ621" s="200" t="str">
        <f t="shared" si="492"/>
        <v/>
      </c>
      <c r="AR621" s="200" t="str">
        <f t="shared" si="498"/>
        <v/>
      </c>
      <c r="AS621" s="200" t="str">
        <f t="shared" si="499"/>
        <v/>
      </c>
      <c r="AT621" s="200" t="str">
        <f t="shared" si="500"/>
        <v/>
      </c>
      <c r="AU621" s="200" t="str">
        <f t="shared" si="501"/>
        <v/>
      </c>
      <c r="AV621" s="54"/>
      <c r="AW621" s="200" t="str">
        <f t="shared" si="502"/>
        <v/>
      </c>
      <c r="AX621" s="201" t="str">
        <f t="shared" si="503"/>
        <v/>
      </c>
      <c r="AY621" s="7" t="str">
        <f t="shared" si="504"/>
        <v/>
      </c>
      <c r="AZ621" s="7" t="str">
        <f t="shared" si="505"/>
        <v/>
      </c>
      <c r="BA621" s="7" t="str">
        <f t="shared" si="506"/>
        <v/>
      </c>
      <c r="BB621" s="7" t="str">
        <f t="shared" ref="BB621:BB684" si="524">IF(AND(O621&gt;0,AF621="Día",K621="Rota"),O621,"")</f>
        <v/>
      </c>
      <c r="BC621" s="7" t="str">
        <f t="shared" ref="BC621:BC684" si="525">IF(AND(O621&gt;0,AF621="Noche",K621="Rota"),O621,"")</f>
        <v/>
      </c>
      <c r="BD621" s="7" t="str">
        <f t="shared" ref="BD621:BD684" si="526">IF(AND(O621&gt;0,AF621="Día",K621="Desliza"),O621,"")</f>
        <v/>
      </c>
      <c r="BE621" s="7" t="str">
        <f t="shared" ref="BE621:BE684" si="527">IF(AND(O621&gt;0,AF621="Noche",K621="Desliza"),O621,"")</f>
        <v/>
      </c>
      <c r="BF621" s="7" t="str">
        <f t="shared" si="485"/>
        <v/>
      </c>
      <c r="BG621" s="7" t="str">
        <f t="shared" si="486"/>
        <v/>
      </c>
      <c r="BH621" s="7" t="str">
        <f t="shared" si="474"/>
        <v/>
      </c>
      <c r="BI621" s="7" t="str">
        <f t="shared" si="475"/>
        <v/>
      </c>
      <c r="BJ621" s="7" t="str">
        <f t="shared" si="476"/>
        <v/>
      </c>
      <c r="BK621" s="7" t="str">
        <f t="shared" si="507"/>
        <v/>
      </c>
      <c r="BL621" s="7" t="str">
        <f t="shared" si="508"/>
        <v/>
      </c>
      <c r="BM621" s="7" t="str">
        <f t="shared" si="509"/>
        <v/>
      </c>
      <c r="BN621" s="7" t="str">
        <f t="shared" si="510"/>
        <v/>
      </c>
      <c r="BO621" s="7" t="str">
        <f t="shared" si="511"/>
        <v/>
      </c>
      <c r="BP621" s="7" t="str">
        <f t="shared" si="512"/>
        <v/>
      </c>
      <c r="BQ621" s="7" t="str">
        <f t="shared" si="513"/>
        <v/>
      </c>
      <c r="BR621" s="7" t="str">
        <f t="shared" si="514"/>
        <v/>
      </c>
      <c r="BS621" s="7" t="str">
        <f t="shared" si="515"/>
        <v/>
      </c>
      <c r="BT621" s="7" t="str">
        <f t="shared" si="516"/>
        <v/>
      </c>
      <c r="BU621" s="7" t="str">
        <f t="shared" si="517"/>
        <v/>
      </c>
      <c r="BV621" s="7" t="str">
        <f t="shared" si="518"/>
        <v/>
      </c>
      <c r="BW621" s="7" t="str">
        <f t="shared" si="493"/>
        <v/>
      </c>
      <c r="BX621" s="7" t="str">
        <f t="shared" si="519"/>
        <v/>
      </c>
      <c r="BY621" s="7" t="str">
        <f t="shared" si="520"/>
        <v/>
      </c>
      <c r="BZ621" s="7" t="str">
        <f t="shared" si="521"/>
        <v/>
      </c>
      <c r="CA621" s="7" t="str">
        <f t="shared" si="522"/>
        <v/>
      </c>
      <c r="CB621" s="54"/>
      <c r="CH621" s="13"/>
      <c r="CJ621" s="13"/>
    </row>
    <row r="622" spans="2:88" ht="16.5" thickBot="1" x14ac:dyDescent="0.3">
      <c r="B622" s="114"/>
      <c r="C622" s="114"/>
      <c r="D622" s="115"/>
      <c r="E622" s="117" t="str">
        <f t="shared" si="523"/>
        <v/>
      </c>
      <c r="F622" s="118" t="str">
        <f t="shared" si="477"/>
        <v/>
      </c>
      <c r="G622" s="22"/>
      <c r="H622" s="5" t="str">
        <f t="shared" si="494"/>
        <v/>
      </c>
      <c r="I622" s="6" t="str">
        <f t="shared" si="495"/>
        <v/>
      </c>
      <c r="J622" s="6" t="str">
        <f t="shared" si="496"/>
        <v/>
      </c>
      <c r="K622" s="23"/>
      <c r="L622" s="3" t="str">
        <f t="shared" si="481"/>
        <v/>
      </c>
      <c r="M622" s="2">
        <f>IF(OR(K622="Rota",K622="Desliza"),(IF((MAX(N$36:N621))&gt;F$17,(MAX(N$36:N621)),F$17)),N621)</f>
        <v>0</v>
      </c>
      <c r="N622" s="42"/>
      <c r="O622" s="2" t="str">
        <f t="shared" si="482"/>
        <v/>
      </c>
      <c r="P622" s="3" t="str">
        <f t="shared" si="483"/>
        <v/>
      </c>
      <c r="Q622" s="24"/>
      <c r="R622" s="24"/>
      <c r="S622" s="24"/>
      <c r="T622" s="132" t="str">
        <f t="shared" si="487"/>
        <v/>
      </c>
      <c r="U622" s="25"/>
      <c r="V622" s="25"/>
      <c r="W622" s="24"/>
      <c r="X622" s="26"/>
      <c r="Y622" s="25"/>
      <c r="Z622" s="25"/>
      <c r="AA622" s="3" t="str">
        <f t="shared" si="484"/>
        <v/>
      </c>
      <c r="AB622" s="24"/>
      <c r="AC622" s="26"/>
      <c r="AD622" s="25"/>
      <c r="AE622" s="54"/>
      <c r="AF622" s="54"/>
      <c r="AG622" s="54"/>
      <c r="AH622" s="54"/>
      <c r="AI622" s="54"/>
      <c r="AJ622" s="54"/>
      <c r="AK622" s="25"/>
      <c r="AL622" s="54" t="str">
        <f t="shared" si="488"/>
        <v/>
      </c>
      <c r="AM622" s="200" t="str">
        <f t="shared" si="489"/>
        <v/>
      </c>
      <c r="AN622" s="201" t="str">
        <f t="shared" si="490"/>
        <v/>
      </c>
      <c r="AO622" s="200" t="str">
        <f t="shared" si="497"/>
        <v/>
      </c>
      <c r="AP622" s="200" t="str">
        <f t="shared" si="491"/>
        <v/>
      </c>
      <c r="AQ622" s="200" t="str">
        <f t="shared" si="492"/>
        <v/>
      </c>
      <c r="AR622" s="200" t="str">
        <f t="shared" si="498"/>
        <v/>
      </c>
      <c r="AS622" s="200" t="str">
        <f t="shared" si="499"/>
        <v/>
      </c>
      <c r="AT622" s="200" t="str">
        <f t="shared" si="500"/>
        <v/>
      </c>
      <c r="AU622" s="200" t="str">
        <f t="shared" si="501"/>
        <v/>
      </c>
      <c r="AV622" s="54"/>
      <c r="AW622" s="200" t="str">
        <f t="shared" si="502"/>
        <v/>
      </c>
      <c r="AX622" s="201" t="str">
        <f t="shared" si="503"/>
        <v/>
      </c>
      <c r="AY622" s="7" t="str">
        <f t="shared" si="504"/>
        <v/>
      </c>
      <c r="AZ622" s="7" t="str">
        <f t="shared" si="505"/>
        <v/>
      </c>
      <c r="BA622" s="7" t="str">
        <f t="shared" si="506"/>
        <v/>
      </c>
      <c r="BB622" s="7" t="str">
        <f t="shared" si="524"/>
        <v/>
      </c>
      <c r="BC622" s="7" t="str">
        <f t="shared" si="525"/>
        <v/>
      </c>
      <c r="BD622" s="7" t="str">
        <f t="shared" si="526"/>
        <v/>
      </c>
      <c r="BE622" s="7" t="str">
        <f t="shared" si="527"/>
        <v/>
      </c>
      <c r="BF622" s="7" t="str">
        <f t="shared" si="485"/>
        <v/>
      </c>
      <c r="BG622" s="7" t="str">
        <f t="shared" si="486"/>
        <v/>
      </c>
      <c r="BH622" s="7" t="str">
        <f t="shared" ref="BH622:BH685" si="528">IF(AND(AO622&gt;0,AF622="Día",K622="RIH CSG"),AO622,"")</f>
        <v/>
      </c>
      <c r="BI622" s="7" t="str">
        <f t="shared" ref="BI622:BI685" si="529">IF(AND(AO622&gt;0,AF622="Noche",K622="RIH CSG"),AO622,"")</f>
        <v/>
      </c>
      <c r="BJ622" s="7" t="str">
        <f t="shared" ref="BJ622:BJ685" si="530">IF(AND(AO622&gt;0,AF622="Día",K622="RIH OH"),AO622,"")</f>
        <v/>
      </c>
      <c r="BK622" s="7" t="str">
        <f t="shared" si="507"/>
        <v/>
      </c>
      <c r="BL622" s="7" t="str">
        <f t="shared" si="508"/>
        <v/>
      </c>
      <c r="BM622" s="7" t="str">
        <f t="shared" si="509"/>
        <v/>
      </c>
      <c r="BN622" s="7" t="str">
        <f t="shared" si="510"/>
        <v/>
      </c>
      <c r="BO622" s="7" t="str">
        <f t="shared" si="511"/>
        <v/>
      </c>
      <c r="BP622" s="7" t="str">
        <f t="shared" si="512"/>
        <v/>
      </c>
      <c r="BQ622" s="7" t="str">
        <f t="shared" si="513"/>
        <v/>
      </c>
      <c r="BR622" s="7" t="str">
        <f t="shared" si="514"/>
        <v/>
      </c>
      <c r="BS622" s="7" t="str">
        <f t="shared" si="515"/>
        <v/>
      </c>
      <c r="BT622" s="7" t="str">
        <f t="shared" si="516"/>
        <v/>
      </c>
      <c r="BU622" s="7" t="str">
        <f t="shared" si="517"/>
        <v/>
      </c>
      <c r="BV622" s="7" t="str">
        <f t="shared" si="518"/>
        <v/>
      </c>
      <c r="BW622" s="7" t="str">
        <f t="shared" si="493"/>
        <v/>
      </c>
      <c r="BX622" s="7" t="str">
        <f t="shared" si="519"/>
        <v/>
      </c>
      <c r="BY622" s="7" t="str">
        <f t="shared" si="520"/>
        <v/>
      </c>
      <c r="BZ622" s="7" t="str">
        <f t="shared" si="521"/>
        <v/>
      </c>
      <c r="CA622" s="7" t="str">
        <f t="shared" si="522"/>
        <v/>
      </c>
      <c r="CB622" s="54"/>
      <c r="CH622" s="13"/>
      <c r="CJ622" s="13"/>
    </row>
    <row r="623" spans="2:88" ht="16.5" thickBot="1" x14ac:dyDescent="0.3">
      <c r="B623" s="114"/>
      <c r="C623" s="114"/>
      <c r="D623" s="115"/>
      <c r="E623" s="117" t="str">
        <f t="shared" si="523"/>
        <v/>
      </c>
      <c r="F623" s="118" t="str">
        <f t="shared" ref="F623:F686" si="531">IF(K623="Comentario","",IF(K622="Comentario",IF(G621="","",G621),IF(G622="","",G622)))</f>
        <v/>
      </c>
      <c r="G623" s="22"/>
      <c r="H623" s="5" t="str">
        <f t="shared" si="494"/>
        <v/>
      </c>
      <c r="I623" s="6" t="str">
        <f t="shared" si="495"/>
        <v/>
      </c>
      <c r="J623" s="6" t="str">
        <f t="shared" si="496"/>
        <v/>
      </c>
      <c r="K623" s="23"/>
      <c r="L623" s="3" t="str">
        <f t="shared" si="481"/>
        <v/>
      </c>
      <c r="M623" s="2">
        <f>IF(OR(K623="Rota",K623="Desliza"),(IF((MAX(N$36:N622))&gt;F$17,(MAX(N$36:N622)),F$17)),N622)</f>
        <v>0</v>
      </c>
      <c r="N623" s="42"/>
      <c r="O623" s="2" t="str">
        <f t="shared" si="482"/>
        <v/>
      </c>
      <c r="P623" s="3" t="str">
        <f t="shared" si="483"/>
        <v/>
      </c>
      <c r="Q623" s="24"/>
      <c r="R623" s="24"/>
      <c r="S623" s="24"/>
      <c r="T623" s="132" t="str">
        <f t="shared" si="487"/>
        <v/>
      </c>
      <c r="U623" s="25"/>
      <c r="V623" s="25"/>
      <c r="W623" s="24"/>
      <c r="X623" s="26"/>
      <c r="Y623" s="25"/>
      <c r="Z623" s="25"/>
      <c r="AA623" s="3" t="str">
        <f t="shared" si="484"/>
        <v/>
      </c>
      <c r="AB623" s="24"/>
      <c r="AC623" s="26"/>
      <c r="AD623" s="25"/>
      <c r="AE623" s="54"/>
      <c r="AF623" s="54"/>
      <c r="AG623" s="54"/>
      <c r="AH623" s="54"/>
      <c r="AI623" s="54"/>
      <c r="AJ623" s="54"/>
      <c r="AK623" s="25"/>
      <c r="AL623" s="54" t="str">
        <f t="shared" si="488"/>
        <v/>
      </c>
      <c r="AM623" s="200" t="str">
        <f t="shared" si="489"/>
        <v/>
      </c>
      <c r="AN623" s="201" t="str">
        <f t="shared" si="490"/>
        <v/>
      </c>
      <c r="AO623" s="200" t="str">
        <f t="shared" si="497"/>
        <v/>
      </c>
      <c r="AP623" s="200" t="str">
        <f t="shared" si="491"/>
        <v/>
      </c>
      <c r="AQ623" s="200" t="str">
        <f t="shared" si="492"/>
        <v/>
      </c>
      <c r="AR623" s="200" t="str">
        <f t="shared" si="498"/>
        <v/>
      </c>
      <c r="AS623" s="200" t="str">
        <f t="shared" si="499"/>
        <v/>
      </c>
      <c r="AT623" s="200" t="str">
        <f t="shared" si="500"/>
        <v/>
      </c>
      <c r="AU623" s="200" t="str">
        <f t="shared" si="501"/>
        <v/>
      </c>
      <c r="AV623" s="54"/>
      <c r="AW623" s="200" t="str">
        <f t="shared" si="502"/>
        <v/>
      </c>
      <c r="AX623" s="201" t="str">
        <f t="shared" si="503"/>
        <v/>
      </c>
      <c r="AY623" s="7" t="str">
        <f t="shared" si="504"/>
        <v/>
      </c>
      <c r="AZ623" s="7" t="str">
        <f t="shared" si="505"/>
        <v/>
      </c>
      <c r="BA623" s="7" t="str">
        <f t="shared" si="506"/>
        <v/>
      </c>
      <c r="BB623" s="7" t="str">
        <f t="shared" si="524"/>
        <v/>
      </c>
      <c r="BC623" s="7" t="str">
        <f t="shared" si="525"/>
        <v/>
      </c>
      <c r="BD623" s="7" t="str">
        <f t="shared" si="526"/>
        <v/>
      </c>
      <c r="BE623" s="7" t="str">
        <f t="shared" si="527"/>
        <v/>
      </c>
      <c r="BF623" s="7" t="str">
        <f t="shared" si="485"/>
        <v/>
      </c>
      <c r="BG623" s="7" t="str">
        <f t="shared" si="486"/>
        <v/>
      </c>
      <c r="BH623" s="7" t="str">
        <f t="shared" si="528"/>
        <v/>
      </c>
      <c r="BI623" s="7" t="str">
        <f t="shared" si="529"/>
        <v/>
      </c>
      <c r="BJ623" s="7" t="str">
        <f t="shared" si="530"/>
        <v/>
      </c>
      <c r="BK623" s="7" t="str">
        <f t="shared" si="507"/>
        <v/>
      </c>
      <c r="BL623" s="7" t="str">
        <f t="shared" si="508"/>
        <v/>
      </c>
      <c r="BM623" s="7" t="str">
        <f t="shared" si="509"/>
        <v/>
      </c>
      <c r="BN623" s="7" t="str">
        <f t="shared" si="510"/>
        <v/>
      </c>
      <c r="BO623" s="7" t="str">
        <f t="shared" si="511"/>
        <v/>
      </c>
      <c r="BP623" s="7" t="str">
        <f t="shared" si="512"/>
        <v/>
      </c>
      <c r="BQ623" s="7" t="str">
        <f t="shared" si="513"/>
        <v/>
      </c>
      <c r="BR623" s="7" t="str">
        <f t="shared" si="514"/>
        <v/>
      </c>
      <c r="BS623" s="7" t="str">
        <f t="shared" si="515"/>
        <v/>
      </c>
      <c r="BT623" s="7" t="str">
        <f t="shared" si="516"/>
        <v/>
      </c>
      <c r="BU623" s="7" t="str">
        <f t="shared" si="517"/>
        <v/>
      </c>
      <c r="BV623" s="7" t="str">
        <f t="shared" si="518"/>
        <v/>
      </c>
      <c r="BW623" s="7" t="str">
        <f t="shared" si="493"/>
        <v/>
      </c>
      <c r="BX623" s="7" t="str">
        <f t="shared" si="519"/>
        <v/>
      </c>
      <c r="BY623" s="7" t="str">
        <f t="shared" si="520"/>
        <v/>
      </c>
      <c r="BZ623" s="7" t="str">
        <f t="shared" si="521"/>
        <v/>
      </c>
      <c r="CA623" s="7" t="str">
        <f t="shared" si="522"/>
        <v/>
      </c>
      <c r="CB623" s="54"/>
      <c r="CH623" s="13"/>
      <c r="CJ623" s="13"/>
    </row>
    <row r="624" spans="2:88" ht="16.5" thickBot="1" x14ac:dyDescent="0.3">
      <c r="B624" s="114"/>
      <c r="C624" s="114"/>
      <c r="D624" s="115"/>
      <c r="E624" s="117" t="str">
        <f t="shared" si="523"/>
        <v/>
      </c>
      <c r="F624" s="118" t="str">
        <f t="shared" si="531"/>
        <v/>
      </c>
      <c r="G624" s="22"/>
      <c r="H624" s="5" t="str">
        <f t="shared" si="494"/>
        <v/>
      </c>
      <c r="I624" s="6" t="str">
        <f t="shared" si="495"/>
        <v/>
      </c>
      <c r="J624" s="6" t="str">
        <f t="shared" si="496"/>
        <v/>
      </c>
      <c r="K624" s="23"/>
      <c r="L624" s="3" t="str">
        <f t="shared" si="481"/>
        <v/>
      </c>
      <c r="M624" s="2">
        <f>IF(OR(K624="Rota",K624="Desliza"),(IF((MAX(N$36:N623))&gt;F$17,(MAX(N$36:N623)),F$17)),N623)</f>
        <v>0</v>
      </c>
      <c r="N624" s="42"/>
      <c r="O624" s="2" t="str">
        <f t="shared" si="482"/>
        <v/>
      </c>
      <c r="P624" s="3" t="str">
        <f t="shared" si="483"/>
        <v/>
      </c>
      <c r="Q624" s="24"/>
      <c r="R624" s="24"/>
      <c r="S624" s="24"/>
      <c r="T624" s="132" t="str">
        <f t="shared" si="487"/>
        <v/>
      </c>
      <c r="U624" s="25"/>
      <c r="V624" s="25"/>
      <c r="W624" s="24"/>
      <c r="X624" s="26"/>
      <c r="Y624" s="25"/>
      <c r="Z624" s="25"/>
      <c r="AA624" s="3" t="str">
        <f t="shared" si="484"/>
        <v/>
      </c>
      <c r="AB624" s="24"/>
      <c r="AC624" s="26"/>
      <c r="AD624" s="25"/>
      <c r="AE624" s="54"/>
      <c r="AF624" s="54"/>
      <c r="AG624" s="54"/>
      <c r="AH624" s="54"/>
      <c r="AI624" s="54"/>
      <c r="AJ624" s="54"/>
      <c r="AK624" s="25"/>
      <c r="AL624" s="54" t="str">
        <f t="shared" si="488"/>
        <v/>
      </c>
      <c r="AM624" s="200" t="str">
        <f t="shared" si="489"/>
        <v/>
      </c>
      <c r="AN624" s="201" t="str">
        <f t="shared" si="490"/>
        <v/>
      </c>
      <c r="AO624" s="200" t="str">
        <f t="shared" si="497"/>
        <v/>
      </c>
      <c r="AP624" s="200" t="str">
        <f t="shared" si="491"/>
        <v/>
      </c>
      <c r="AQ624" s="200" t="str">
        <f t="shared" si="492"/>
        <v/>
      </c>
      <c r="AR624" s="200" t="str">
        <f t="shared" si="498"/>
        <v/>
      </c>
      <c r="AS624" s="200" t="str">
        <f t="shared" si="499"/>
        <v/>
      </c>
      <c r="AT624" s="200" t="str">
        <f t="shared" si="500"/>
        <v/>
      </c>
      <c r="AU624" s="200" t="str">
        <f t="shared" si="501"/>
        <v/>
      </c>
      <c r="AV624" s="54"/>
      <c r="AW624" s="200" t="str">
        <f t="shared" si="502"/>
        <v/>
      </c>
      <c r="AX624" s="201" t="str">
        <f t="shared" si="503"/>
        <v/>
      </c>
      <c r="AY624" s="7" t="str">
        <f t="shared" si="504"/>
        <v/>
      </c>
      <c r="AZ624" s="7" t="str">
        <f t="shared" si="505"/>
        <v/>
      </c>
      <c r="BA624" s="7" t="str">
        <f t="shared" si="506"/>
        <v/>
      </c>
      <c r="BB624" s="7" t="str">
        <f t="shared" si="524"/>
        <v/>
      </c>
      <c r="BC624" s="7" t="str">
        <f t="shared" si="525"/>
        <v/>
      </c>
      <c r="BD624" s="7" t="str">
        <f t="shared" si="526"/>
        <v/>
      </c>
      <c r="BE624" s="7" t="str">
        <f t="shared" si="527"/>
        <v/>
      </c>
      <c r="BF624" s="7" t="str">
        <f t="shared" si="485"/>
        <v/>
      </c>
      <c r="BG624" s="7" t="str">
        <f t="shared" si="486"/>
        <v/>
      </c>
      <c r="BH624" s="7" t="str">
        <f t="shared" si="528"/>
        <v/>
      </c>
      <c r="BI624" s="7" t="str">
        <f t="shared" si="529"/>
        <v/>
      </c>
      <c r="BJ624" s="7" t="str">
        <f t="shared" si="530"/>
        <v/>
      </c>
      <c r="BK624" s="7" t="str">
        <f t="shared" si="507"/>
        <v/>
      </c>
      <c r="BL624" s="7" t="str">
        <f t="shared" si="508"/>
        <v/>
      </c>
      <c r="BM624" s="7" t="str">
        <f t="shared" si="509"/>
        <v/>
      </c>
      <c r="BN624" s="7" t="str">
        <f t="shared" si="510"/>
        <v/>
      </c>
      <c r="BO624" s="7" t="str">
        <f t="shared" si="511"/>
        <v/>
      </c>
      <c r="BP624" s="7" t="str">
        <f t="shared" si="512"/>
        <v/>
      </c>
      <c r="BQ624" s="7" t="str">
        <f t="shared" si="513"/>
        <v/>
      </c>
      <c r="BR624" s="7" t="str">
        <f t="shared" si="514"/>
        <v/>
      </c>
      <c r="BS624" s="7" t="str">
        <f t="shared" si="515"/>
        <v/>
      </c>
      <c r="BT624" s="7" t="str">
        <f t="shared" si="516"/>
        <v/>
      </c>
      <c r="BU624" s="7" t="str">
        <f t="shared" si="517"/>
        <v/>
      </c>
      <c r="BV624" s="7" t="str">
        <f t="shared" si="518"/>
        <v/>
      </c>
      <c r="BW624" s="7" t="str">
        <f t="shared" si="493"/>
        <v/>
      </c>
      <c r="BX624" s="7" t="str">
        <f t="shared" si="519"/>
        <v/>
      </c>
      <c r="BY624" s="7" t="str">
        <f t="shared" si="520"/>
        <v/>
      </c>
      <c r="BZ624" s="7" t="str">
        <f t="shared" si="521"/>
        <v/>
      </c>
      <c r="CA624" s="7" t="str">
        <f t="shared" si="522"/>
        <v/>
      </c>
      <c r="CB624" s="54"/>
      <c r="CH624" s="13"/>
      <c r="CJ624" s="13"/>
    </row>
    <row r="625" spans="2:88" ht="16.5" thickBot="1" x14ac:dyDescent="0.3">
      <c r="B625" s="114"/>
      <c r="C625" s="114"/>
      <c r="D625" s="115"/>
      <c r="E625" s="117" t="str">
        <f t="shared" si="523"/>
        <v/>
      </c>
      <c r="F625" s="118" t="str">
        <f t="shared" si="531"/>
        <v/>
      </c>
      <c r="G625" s="22"/>
      <c r="H625" s="5" t="str">
        <f t="shared" si="494"/>
        <v/>
      </c>
      <c r="I625" s="6" t="str">
        <f t="shared" si="495"/>
        <v/>
      </c>
      <c r="J625" s="6" t="str">
        <f t="shared" si="496"/>
        <v/>
      </c>
      <c r="K625" s="23"/>
      <c r="L625" s="3" t="str">
        <f t="shared" si="481"/>
        <v/>
      </c>
      <c r="M625" s="2">
        <f>IF(OR(K625="Rota",K625="Desliza"),(IF((MAX(N$36:N624))&gt;F$17,(MAX(N$36:N624)),F$17)),N624)</f>
        <v>0</v>
      </c>
      <c r="N625" s="42"/>
      <c r="O625" s="2" t="str">
        <f t="shared" si="482"/>
        <v/>
      </c>
      <c r="P625" s="3" t="str">
        <f t="shared" si="483"/>
        <v/>
      </c>
      <c r="Q625" s="24"/>
      <c r="R625" s="24"/>
      <c r="S625" s="24"/>
      <c r="T625" s="132" t="str">
        <f t="shared" si="487"/>
        <v/>
      </c>
      <c r="U625" s="25"/>
      <c r="V625" s="25"/>
      <c r="W625" s="24"/>
      <c r="X625" s="26"/>
      <c r="Y625" s="25"/>
      <c r="Z625" s="25"/>
      <c r="AA625" s="3" t="str">
        <f t="shared" si="484"/>
        <v/>
      </c>
      <c r="AB625" s="24"/>
      <c r="AC625" s="26"/>
      <c r="AD625" s="25"/>
      <c r="AE625" s="54"/>
      <c r="AF625" s="54"/>
      <c r="AG625" s="54"/>
      <c r="AH625" s="54"/>
      <c r="AI625" s="54"/>
      <c r="AJ625" s="54"/>
      <c r="AK625" s="25"/>
      <c r="AL625" s="54" t="str">
        <f t="shared" si="488"/>
        <v/>
      </c>
      <c r="AM625" s="200" t="str">
        <f t="shared" si="489"/>
        <v/>
      </c>
      <c r="AN625" s="201" t="str">
        <f t="shared" si="490"/>
        <v/>
      </c>
      <c r="AO625" s="200" t="str">
        <f t="shared" si="497"/>
        <v/>
      </c>
      <c r="AP625" s="200" t="str">
        <f t="shared" si="491"/>
        <v/>
      </c>
      <c r="AQ625" s="200" t="str">
        <f t="shared" si="492"/>
        <v/>
      </c>
      <c r="AR625" s="200" t="str">
        <f t="shared" si="498"/>
        <v/>
      </c>
      <c r="AS625" s="200" t="str">
        <f t="shared" si="499"/>
        <v/>
      </c>
      <c r="AT625" s="200" t="str">
        <f t="shared" si="500"/>
        <v/>
      </c>
      <c r="AU625" s="200" t="str">
        <f t="shared" si="501"/>
        <v/>
      </c>
      <c r="AV625" s="54"/>
      <c r="AW625" s="200" t="str">
        <f t="shared" si="502"/>
        <v/>
      </c>
      <c r="AX625" s="201" t="str">
        <f t="shared" si="503"/>
        <v/>
      </c>
      <c r="AY625" s="7" t="str">
        <f t="shared" si="504"/>
        <v/>
      </c>
      <c r="AZ625" s="7" t="str">
        <f t="shared" si="505"/>
        <v/>
      </c>
      <c r="BA625" s="7" t="str">
        <f t="shared" si="506"/>
        <v/>
      </c>
      <c r="BB625" s="7" t="str">
        <f t="shared" si="524"/>
        <v/>
      </c>
      <c r="BC625" s="7" t="str">
        <f t="shared" si="525"/>
        <v/>
      </c>
      <c r="BD625" s="7" t="str">
        <f t="shared" si="526"/>
        <v/>
      </c>
      <c r="BE625" s="7" t="str">
        <f t="shared" si="527"/>
        <v/>
      </c>
      <c r="BF625" s="7" t="str">
        <f t="shared" si="485"/>
        <v/>
      </c>
      <c r="BG625" s="7" t="str">
        <f t="shared" si="486"/>
        <v/>
      </c>
      <c r="BH625" s="7" t="str">
        <f t="shared" si="528"/>
        <v/>
      </c>
      <c r="BI625" s="7" t="str">
        <f t="shared" si="529"/>
        <v/>
      </c>
      <c r="BJ625" s="7" t="str">
        <f t="shared" si="530"/>
        <v/>
      </c>
      <c r="BK625" s="7" t="str">
        <f t="shared" si="507"/>
        <v/>
      </c>
      <c r="BL625" s="7" t="str">
        <f t="shared" si="508"/>
        <v/>
      </c>
      <c r="BM625" s="7" t="str">
        <f t="shared" si="509"/>
        <v/>
      </c>
      <c r="BN625" s="7" t="str">
        <f t="shared" si="510"/>
        <v/>
      </c>
      <c r="BO625" s="7" t="str">
        <f t="shared" si="511"/>
        <v/>
      </c>
      <c r="BP625" s="7" t="str">
        <f t="shared" si="512"/>
        <v/>
      </c>
      <c r="BQ625" s="7" t="str">
        <f t="shared" si="513"/>
        <v/>
      </c>
      <c r="BR625" s="7" t="str">
        <f t="shared" si="514"/>
        <v/>
      </c>
      <c r="BS625" s="7" t="str">
        <f t="shared" si="515"/>
        <v/>
      </c>
      <c r="BT625" s="7" t="str">
        <f t="shared" si="516"/>
        <v/>
      </c>
      <c r="BU625" s="7" t="str">
        <f t="shared" si="517"/>
        <v/>
      </c>
      <c r="BV625" s="7" t="str">
        <f t="shared" si="518"/>
        <v/>
      </c>
      <c r="BW625" s="7" t="str">
        <f t="shared" si="493"/>
        <v/>
      </c>
      <c r="BX625" s="7" t="str">
        <f t="shared" si="519"/>
        <v/>
      </c>
      <c r="BY625" s="7" t="str">
        <f t="shared" si="520"/>
        <v/>
      </c>
      <c r="BZ625" s="7" t="str">
        <f t="shared" si="521"/>
        <v/>
      </c>
      <c r="CA625" s="7" t="str">
        <f t="shared" si="522"/>
        <v/>
      </c>
      <c r="CB625" s="54"/>
      <c r="CH625" s="13"/>
      <c r="CJ625" s="13"/>
    </row>
    <row r="626" spans="2:88" ht="16.5" thickBot="1" x14ac:dyDescent="0.3">
      <c r="B626" s="114"/>
      <c r="C626" s="114"/>
      <c r="D626" s="115"/>
      <c r="E626" s="117" t="str">
        <f t="shared" si="523"/>
        <v/>
      </c>
      <c r="F626" s="118" t="str">
        <f t="shared" si="531"/>
        <v/>
      </c>
      <c r="G626" s="22"/>
      <c r="H626" s="5" t="str">
        <f t="shared" si="494"/>
        <v/>
      </c>
      <c r="I626" s="6" t="str">
        <f t="shared" si="495"/>
        <v/>
      </c>
      <c r="J626" s="6" t="str">
        <f t="shared" si="496"/>
        <v/>
      </c>
      <c r="K626" s="23"/>
      <c r="L626" s="3" t="str">
        <f t="shared" si="481"/>
        <v/>
      </c>
      <c r="M626" s="2">
        <f>IF(OR(K626="Rota",K626="Desliza"),(IF((MAX(N$36:N625))&gt;F$17,(MAX(N$36:N625)),F$17)),N625)</f>
        <v>0</v>
      </c>
      <c r="N626" s="42"/>
      <c r="O626" s="2" t="str">
        <f t="shared" si="482"/>
        <v/>
      </c>
      <c r="P626" s="3" t="str">
        <f t="shared" si="483"/>
        <v/>
      </c>
      <c r="Q626" s="24"/>
      <c r="R626" s="24"/>
      <c r="S626" s="24"/>
      <c r="T626" s="132" t="str">
        <f t="shared" si="487"/>
        <v/>
      </c>
      <c r="U626" s="25"/>
      <c r="V626" s="25"/>
      <c r="W626" s="24"/>
      <c r="X626" s="26"/>
      <c r="Y626" s="25"/>
      <c r="Z626" s="25"/>
      <c r="AA626" s="3" t="str">
        <f t="shared" si="484"/>
        <v/>
      </c>
      <c r="AB626" s="24"/>
      <c r="AC626" s="26"/>
      <c r="AD626" s="25"/>
      <c r="AE626" s="54"/>
      <c r="AF626" s="54"/>
      <c r="AG626" s="54"/>
      <c r="AH626" s="54"/>
      <c r="AI626" s="54"/>
      <c r="AJ626" s="54"/>
      <c r="AK626" s="25"/>
      <c r="AL626" s="54" t="str">
        <f t="shared" si="488"/>
        <v/>
      </c>
      <c r="AM626" s="200" t="str">
        <f t="shared" si="489"/>
        <v/>
      </c>
      <c r="AN626" s="201" t="str">
        <f t="shared" si="490"/>
        <v/>
      </c>
      <c r="AO626" s="200" t="str">
        <f t="shared" si="497"/>
        <v/>
      </c>
      <c r="AP626" s="200" t="str">
        <f t="shared" si="491"/>
        <v/>
      </c>
      <c r="AQ626" s="200" t="str">
        <f t="shared" si="492"/>
        <v/>
      </c>
      <c r="AR626" s="200" t="str">
        <f t="shared" si="498"/>
        <v/>
      </c>
      <c r="AS626" s="200" t="str">
        <f t="shared" si="499"/>
        <v/>
      </c>
      <c r="AT626" s="200" t="str">
        <f t="shared" si="500"/>
        <v/>
      </c>
      <c r="AU626" s="200" t="str">
        <f t="shared" si="501"/>
        <v/>
      </c>
      <c r="AV626" s="54"/>
      <c r="AW626" s="200" t="str">
        <f t="shared" si="502"/>
        <v/>
      </c>
      <c r="AX626" s="201" t="str">
        <f t="shared" si="503"/>
        <v/>
      </c>
      <c r="AY626" s="7" t="str">
        <f t="shared" si="504"/>
        <v/>
      </c>
      <c r="AZ626" s="7" t="str">
        <f t="shared" si="505"/>
        <v/>
      </c>
      <c r="BA626" s="7" t="str">
        <f t="shared" si="506"/>
        <v/>
      </c>
      <c r="BB626" s="7" t="str">
        <f t="shared" si="524"/>
        <v/>
      </c>
      <c r="BC626" s="7" t="str">
        <f t="shared" si="525"/>
        <v/>
      </c>
      <c r="BD626" s="7" t="str">
        <f t="shared" si="526"/>
        <v/>
      </c>
      <c r="BE626" s="7" t="str">
        <f t="shared" si="527"/>
        <v/>
      </c>
      <c r="BF626" s="7" t="str">
        <f t="shared" si="485"/>
        <v/>
      </c>
      <c r="BG626" s="7" t="str">
        <f t="shared" si="486"/>
        <v/>
      </c>
      <c r="BH626" s="7" t="str">
        <f t="shared" si="528"/>
        <v/>
      </c>
      <c r="BI626" s="7" t="str">
        <f t="shared" si="529"/>
        <v/>
      </c>
      <c r="BJ626" s="7" t="str">
        <f t="shared" si="530"/>
        <v/>
      </c>
      <c r="BK626" s="7" t="str">
        <f t="shared" si="507"/>
        <v/>
      </c>
      <c r="BL626" s="7" t="str">
        <f t="shared" si="508"/>
        <v/>
      </c>
      <c r="BM626" s="7" t="str">
        <f t="shared" si="509"/>
        <v/>
      </c>
      <c r="BN626" s="7" t="str">
        <f t="shared" si="510"/>
        <v/>
      </c>
      <c r="BO626" s="7" t="str">
        <f t="shared" si="511"/>
        <v/>
      </c>
      <c r="BP626" s="7" t="str">
        <f t="shared" si="512"/>
        <v/>
      </c>
      <c r="BQ626" s="7" t="str">
        <f t="shared" si="513"/>
        <v/>
      </c>
      <c r="BR626" s="7" t="str">
        <f t="shared" si="514"/>
        <v/>
      </c>
      <c r="BS626" s="7" t="str">
        <f t="shared" si="515"/>
        <v/>
      </c>
      <c r="BT626" s="7" t="str">
        <f t="shared" si="516"/>
        <v/>
      </c>
      <c r="BU626" s="7" t="str">
        <f t="shared" si="517"/>
        <v/>
      </c>
      <c r="BV626" s="7" t="str">
        <f t="shared" si="518"/>
        <v/>
      </c>
      <c r="BW626" s="7" t="str">
        <f t="shared" si="493"/>
        <v/>
      </c>
      <c r="BX626" s="7" t="str">
        <f t="shared" si="519"/>
        <v/>
      </c>
      <c r="BY626" s="7" t="str">
        <f t="shared" si="520"/>
        <v/>
      </c>
      <c r="BZ626" s="7" t="str">
        <f t="shared" si="521"/>
        <v/>
      </c>
      <c r="CA626" s="7" t="str">
        <f t="shared" si="522"/>
        <v/>
      </c>
      <c r="CB626" s="54"/>
      <c r="CH626" s="13"/>
      <c r="CJ626" s="13"/>
    </row>
    <row r="627" spans="2:88" ht="16.5" thickBot="1" x14ac:dyDescent="0.3">
      <c r="B627" s="114"/>
      <c r="C627" s="114"/>
      <c r="D627" s="115"/>
      <c r="E627" s="117" t="str">
        <f t="shared" si="523"/>
        <v/>
      </c>
      <c r="F627" s="118" t="str">
        <f t="shared" si="531"/>
        <v/>
      </c>
      <c r="G627" s="22"/>
      <c r="H627" s="5" t="str">
        <f t="shared" si="494"/>
        <v/>
      </c>
      <c r="I627" s="6" t="str">
        <f t="shared" si="495"/>
        <v/>
      </c>
      <c r="J627" s="6" t="str">
        <f t="shared" si="496"/>
        <v/>
      </c>
      <c r="K627" s="23"/>
      <c r="L627" s="3" t="str">
        <f t="shared" si="481"/>
        <v/>
      </c>
      <c r="M627" s="2">
        <f>IF(OR(K627="Rota",K627="Desliza"),(IF((MAX(N$36:N626))&gt;F$17,(MAX(N$36:N626)),F$17)),N626)</f>
        <v>0</v>
      </c>
      <c r="N627" s="42"/>
      <c r="O627" s="2" t="str">
        <f t="shared" si="482"/>
        <v/>
      </c>
      <c r="P627" s="3" t="str">
        <f t="shared" si="483"/>
        <v/>
      </c>
      <c r="Q627" s="24"/>
      <c r="R627" s="24"/>
      <c r="S627" s="24"/>
      <c r="T627" s="132" t="str">
        <f t="shared" si="487"/>
        <v/>
      </c>
      <c r="U627" s="25"/>
      <c r="V627" s="25"/>
      <c r="W627" s="24"/>
      <c r="X627" s="26"/>
      <c r="Y627" s="25"/>
      <c r="Z627" s="25"/>
      <c r="AA627" s="3" t="str">
        <f t="shared" si="484"/>
        <v/>
      </c>
      <c r="AB627" s="24"/>
      <c r="AC627" s="26"/>
      <c r="AD627" s="25"/>
      <c r="AE627" s="54"/>
      <c r="AF627" s="54"/>
      <c r="AG627" s="54"/>
      <c r="AH627" s="54"/>
      <c r="AI627" s="54"/>
      <c r="AJ627" s="54"/>
      <c r="AK627" s="25"/>
      <c r="AL627" s="54" t="str">
        <f t="shared" si="488"/>
        <v/>
      </c>
      <c r="AM627" s="200" t="str">
        <f t="shared" si="489"/>
        <v/>
      </c>
      <c r="AN627" s="201" t="str">
        <f t="shared" si="490"/>
        <v/>
      </c>
      <c r="AO627" s="200" t="str">
        <f t="shared" si="497"/>
        <v/>
      </c>
      <c r="AP627" s="200" t="str">
        <f t="shared" si="491"/>
        <v/>
      </c>
      <c r="AQ627" s="200" t="str">
        <f t="shared" si="492"/>
        <v/>
      </c>
      <c r="AR627" s="200" t="str">
        <f t="shared" si="498"/>
        <v/>
      </c>
      <c r="AS627" s="200" t="str">
        <f t="shared" si="499"/>
        <v/>
      </c>
      <c r="AT627" s="200" t="str">
        <f t="shared" si="500"/>
        <v/>
      </c>
      <c r="AU627" s="200" t="str">
        <f t="shared" si="501"/>
        <v/>
      </c>
      <c r="AV627" s="54"/>
      <c r="AW627" s="200" t="str">
        <f t="shared" si="502"/>
        <v/>
      </c>
      <c r="AX627" s="201" t="str">
        <f t="shared" si="503"/>
        <v/>
      </c>
      <c r="AY627" s="7" t="str">
        <f t="shared" si="504"/>
        <v/>
      </c>
      <c r="AZ627" s="7" t="str">
        <f t="shared" si="505"/>
        <v/>
      </c>
      <c r="BA627" s="7" t="str">
        <f t="shared" si="506"/>
        <v/>
      </c>
      <c r="BB627" s="7" t="str">
        <f t="shared" si="524"/>
        <v/>
      </c>
      <c r="BC627" s="7" t="str">
        <f t="shared" si="525"/>
        <v/>
      </c>
      <c r="BD627" s="7" t="str">
        <f t="shared" si="526"/>
        <v/>
      </c>
      <c r="BE627" s="7" t="str">
        <f t="shared" si="527"/>
        <v/>
      </c>
      <c r="BF627" s="7" t="str">
        <f t="shared" si="485"/>
        <v/>
      </c>
      <c r="BG627" s="7" t="str">
        <f t="shared" si="486"/>
        <v/>
      </c>
      <c r="BH627" s="7" t="str">
        <f t="shared" si="528"/>
        <v/>
      </c>
      <c r="BI627" s="7" t="str">
        <f t="shared" si="529"/>
        <v/>
      </c>
      <c r="BJ627" s="7" t="str">
        <f t="shared" si="530"/>
        <v/>
      </c>
      <c r="BK627" s="7" t="str">
        <f t="shared" si="507"/>
        <v/>
      </c>
      <c r="BL627" s="7" t="str">
        <f t="shared" si="508"/>
        <v/>
      </c>
      <c r="BM627" s="7" t="str">
        <f t="shared" si="509"/>
        <v/>
      </c>
      <c r="BN627" s="7" t="str">
        <f t="shared" si="510"/>
        <v/>
      </c>
      <c r="BO627" s="7" t="str">
        <f t="shared" si="511"/>
        <v/>
      </c>
      <c r="BP627" s="7" t="str">
        <f t="shared" si="512"/>
        <v/>
      </c>
      <c r="BQ627" s="7" t="str">
        <f t="shared" si="513"/>
        <v/>
      </c>
      <c r="BR627" s="7" t="str">
        <f t="shared" si="514"/>
        <v/>
      </c>
      <c r="BS627" s="7" t="str">
        <f t="shared" si="515"/>
        <v/>
      </c>
      <c r="BT627" s="7" t="str">
        <f t="shared" si="516"/>
        <v/>
      </c>
      <c r="BU627" s="7" t="str">
        <f t="shared" si="517"/>
        <v/>
      </c>
      <c r="BV627" s="7" t="str">
        <f t="shared" si="518"/>
        <v/>
      </c>
      <c r="BW627" s="7" t="str">
        <f t="shared" si="493"/>
        <v/>
      </c>
      <c r="BX627" s="7" t="str">
        <f t="shared" si="519"/>
        <v/>
      </c>
      <c r="BY627" s="7" t="str">
        <f t="shared" si="520"/>
        <v/>
      </c>
      <c r="BZ627" s="7" t="str">
        <f t="shared" si="521"/>
        <v/>
      </c>
      <c r="CA627" s="7" t="str">
        <f t="shared" si="522"/>
        <v/>
      </c>
      <c r="CB627" s="54"/>
      <c r="CH627" s="13"/>
      <c r="CJ627" s="13"/>
    </row>
    <row r="628" spans="2:88" ht="16.5" thickBot="1" x14ac:dyDescent="0.3">
      <c r="B628" s="114"/>
      <c r="C628" s="114"/>
      <c r="D628" s="115"/>
      <c r="E628" s="117" t="str">
        <f t="shared" si="523"/>
        <v/>
      </c>
      <c r="F628" s="118" t="str">
        <f t="shared" si="531"/>
        <v/>
      </c>
      <c r="G628" s="22"/>
      <c r="H628" s="5" t="str">
        <f t="shared" si="494"/>
        <v/>
      </c>
      <c r="I628" s="6" t="str">
        <f t="shared" si="495"/>
        <v/>
      </c>
      <c r="J628" s="6" t="str">
        <f t="shared" si="496"/>
        <v/>
      </c>
      <c r="K628" s="23"/>
      <c r="L628" s="3" t="str">
        <f t="shared" si="481"/>
        <v/>
      </c>
      <c r="M628" s="2">
        <f>IF(OR(K628="Rota",K628="Desliza"),(IF((MAX(N$36:N627))&gt;F$17,(MAX(N$36:N627)),F$17)),N627)</f>
        <v>0</v>
      </c>
      <c r="N628" s="42"/>
      <c r="O628" s="2" t="str">
        <f t="shared" si="482"/>
        <v/>
      </c>
      <c r="P628" s="3" t="str">
        <f t="shared" si="483"/>
        <v/>
      </c>
      <c r="Q628" s="24"/>
      <c r="R628" s="24"/>
      <c r="S628" s="24"/>
      <c r="T628" s="132" t="str">
        <f t="shared" si="487"/>
        <v/>
      </c>
      <c r="U628" s="25"/>
      <c r="V628" s="25"/>
      <c r="W628" s="24"/>
      <c r="X628" s="26"/>
      <c r="Y628" s="25"/>
      <c r="Z628" s="25"/>
      <c r="AA628" s="3" t="str">
        <f t="shared" si="484"/>
        <v/>
      </c>
      <c r="AB628" s="24"/>
      <c r="AC628" s="26"/>
      <c r="AD628" s="25"/>
      <c r="AE628" s="54"/>
      <c r="AF628" s="54"/>
      <c r="AG628" s="54"/>
      <c r="AH628" s="54"/>
      <c r="AI628" s="54"/>
      <c r="AJ628" s="54"/>
      <c r="AK628" s="25"/>
      <c r="AL628" s="54" t="str">
        <f t="shared" si="488"/>
        <v/>
      </c>
      <c r="AM628" s="200" t="str">
        <f t="shared" si="489"/>
        <v/>
      </c>
      <c r="AN628" s="201" t="str">
        <f t="shared" si="490"/>
        <v/>
      </c>
      <c r="AO628" s="200" t="str">
        <f t="shared" si="497"/>
        <v/>
      </c>
      <c r="AP628" s="200" t="str">
        <f t="shared" si="491"/>
        <v/>
      </c>
      <c r="AQ628" s="200" t="str">
        <f t="shared" si="492"/>
        <v/>
      </c>
      <c r="AR628" s="200" t="str">
        <f t="shared" si="498"/>
        <v/>
      </c>
      <c r="AS628" s="200" t="str">
        <f t="shared" si="499"/>
        <v/>
      </c>
      <c r="AT628" s="200" t="str">
        <f t="shared" si="500"/>
        <v/>
      </c>
      <c r="AU628" s="200" t="str">
        <f t="shared" si="501"/>
        <v/>
      </c>
      <c r="AV628" s="54"/>
      <c r="AW628" s="200" t="str">
        <f t="shared" si="502"/>
        <v/>
      </c>
      <c r="AX628" s="201" t="str">
        <f t="shared" si="503"/>
        <v/>
      </c>
      <c r="AY628" s="7" t="str">
        <f t="shared" si="504"/>
        <v/>
      </c>
      <c r="AZ628" s="7" t="str">
        <f t="shared" si="505"/>
        <v/>
      </c>
      <c r="BA628" s="7" t="str">
        <f t="shared" si="506"/>
        <v/>
      </c>
      <c r="BB628" s="7" t="str">
        <f t="shared" si="524"/>
        <v/>
      </c>
      <c r="BC628" s="7" t="str">
        <f t="shared" si="525"/>
        <v/>
      </c>
      <c r="BD628" s="7" t="str">
        <f t="shared" si="526"/>
        <v/>
      </c>
      <c r="BE628" s="7" t="str">
        <f t="shared" si="527"/>
        <v/>
      </c>
      <c r="BF628" s="7" t="str">
        <f t="shared" si="485"/>
        <v/>
      </c>
      <c r="BG628" s="7" t="str">
        <f t="shared" si="486"/>
        <v/>
      </c>
      <c r="BH628" s="7" t="str">
        <f t="shared" si="528"/>
        <v/>
      </c>
      <c r="BI628" s="7" t="str">
        <f t="shared" si="529"/>
        <v/>
      </c>
      <c r="BJ628" s="7" t="str">
        <f t="shared" si="530"/>
        <v/>
      </c>
      <c r="BK628" s="7" t="str">
        <f t="shared" si="507"/>
        <v/>
      </c>
      <c r="BL628" s="7" t="str">
        <f t="shared" si="508"/>
        <v/>
      </c>
      <c r="BM628" s="7" t="str">
        <f t="shared" si="509"/>
        <v/>
      </c>
      <c r="BN628" s="7" t="str">
        <f t="shared" si="510"/>
        <v/>
      </c>
      <c r="BO628" s="7" t="str">
        <f t="shared" si="511"/>
        <v/>
      </c>
      <c r="BP628" s="7" t="str">
        <f t="shared" si="512"/>
        <v/>
      </c>
      <c r="BQ628" s="7" t="str">
        <f t="shared" si="513"/>
        <v/>
      </c>
      <c r="BR628" s="7" t="str">
        <f t="shared" si="514"/>
        <v/>
      </c>
      <c r="BS628" s="7" t="str">
        <f t="shared" si="515"/>
        <v/>
      </c>
      <c r="BT628" s="7" t="str">
        <f t="shared" si="516"/>
        <v/>
      </c>
      <c r="BU628" s="7" t="str">
        <f t="shared" si="517"/>
        <v/>
      </c>
      <c r="BV628" s="7" t="str">
        <f t="shared" si="518"/>
        <v/>
      </c>
      <c r="BW628" s="7" t="str">
        <f t="shared" si="493"/>
        <v/>
      </c>
      <c r="BX628" s="7" t="str">
        <f t="shared" si="519"/>
        <v/>
      </c>
      <c r="BY628" s="7" t="str">
        <f t="shared" si="520"/>
        <v/>
      </c>
      <c r="BZ628" s="7" t="str">
        <f t="shared" si="521"/>
        <v/>
      </c>
      <c r="CA628" s="7" t="str">
        <f t="shared" si="522"/>
        <v/>
      </c>
      <c r="CB628" s="54"/>
      <c r="CH628" s="13"/>
      <c r="CJ628" s="13"/>
    </row>
    <row r="629" spans="2:88" ht="16.5" thickBot="1" x14ac:dyDescent="0.3">
      <c r="B629" s="114"/>
      <c r="C629" s="114"/>
      <c r="D629" s="115"/>
      <c r="E629" s="117" t="str">
        <f t="shared" si="523"/>
        <v/>
      </c>
      <c r="F629" s="118" t="str">
        <f t="shared" si="531"/>
        <v/>
      </c>
      <c r="G629" s="22"/>
      <c r="H629" s="5" t="str">
        <f t="shared" si="494"/>
        <v/>
      </c>
      <c r="I629" s="6" t="str">
        <f t="shared" si="495"/>
        <v/>
      </c>
      <c r="J629" s="6" t="str">
        <f t="shared" si="496"/>
        <v/>
      </c>
      <c r="K629" s="23"/>
      <c r="L629" s="3" t="str">
        <f t="shared" si="481"/>
        <v/>
      </c>
      <c r="M629" s="2">
        <f>IF(OR(K629="Rota",K629="Desliza"),(IF((MAX(N$36:N628))&gt;F$17,(MAX(N$36:N628)),F$17)),N628)</f>
        <v>0</v>
      </c>
      <c r="N629" s="42"/>
      <c r="O629" s="2" t="str">
        <f t="shared" si="482"/>
        <v/>
      </c>
      <c r="P629" s="3" t="str">
        <f t="shared" si="483"/>
        <v/>
      </c>
      <c r="Q629" s="24"/>
      <c r="R629" s="24"/>
      <c r="S629" s="24"/>
      <c r="T629" s="132" t="str">
        <f t="shared" si="487"/>
        <v/>
      </c>
      <c r="U629" s="25"/>
      <c r="V629" s="25"/>
      <c r="W629" s="24"/>
      <c r="X629" s="26"/>
      <c r="Y629" s="25"/>
      <c r="Z629" s="25"/>
      <c r="AA629" s="3" t="str">
        <f t="shared" si="484"/>
        <v/>
      </c>
      <c r="AB629" s="24"/>
      <c r="AC629" s="26"/>
      <c r="AD629" s="25"/>
      <c r="AE629" s="54"/>
      <c r="AF629" s="54"/>
      <c r="AG629" s="54"/>
      <c r="AH629" s="54"/>
      <c r="AI629" s="54"/>
      <c r="AJ629" s="54"/>
      <c r="AK629" s="25"/>
      <c r="AL629" s="54" t="str">
        <f t="shared" si="488"/>
        <v/>
      </c>
      <c r="AM629" s="200" t="str">
        <f t="shared" si="489"/>
        <v/>
      </c>
      <c r="AN629" s="201" t="str">
        <f t="shared" si="490"/>
        <v/>
      </c>
      <c r="AO629" s="200" t="str">
        <f t="shared" si="497"/>
        <v/>
      </c>
      <c r="AP629" s="200" t="str">
        <f t="shared" si="491"/>
        <v/>
      </c>
      <c r="AQ629" s="200" t="str">
        <f t="shared" si="492"/>
        <v/>
      </c>
      <c r="AR629" s="200" t="str">
        <f t="shared" si="498"/>
        <v/>
      </c>
      <c r="AS629" s="200" t="str">
        <f t="shared" si="499"/>
        <v/>
      </c>
      <c r="AT629" s="200" t="str">
        <f t="shared" si="500"/>
        <v/>
      </c>
      <c r="AU629" s="200" t="str">
        <f t="shared" si="501"/>
        <v/>
      </c>
      <c r="AV629" s="54"/>
      <c r="AW629" s="200" t="str">
        <f t="shared" si="502"/>
        <v/>
      </c>
      <c r="AX629" s="201" t="str">
        <f t="shared" si="503"/>
        <v/>
      </c>
      <c r="AY629" s="7" t="str">
        <f t="shared" si="504"/>
        <v/>
      </c>
      <c r="AZ629" s="7" t="str">
        <f t="shared" si="505"/>
        <v/>
      </c>
      <c r="BA629" s="7" t="str">
        <f t="shared" si="506"/>
        <v/>
      </c>
      <c r="BB629" s="7" t="str">
        <f t="shared" si="524"/>
        <v/>
      </c>
      <c r="BC629" s="7" t="str">
        <f t="shared" si="525"/>
        <v/>
      </c>
      <c r="BD629" s="7" t="str">
        <f t="shared" si="526"/>
        <v/>
      </c>
      <c r="BE629" s="7" t="str">
        <f t="shared" si="527"/>
        <v/>
      </c>
      <c r="BF629" s="7" t="str">
        <f t="shared" si="485"/>
        <v/>
      </c>
      <c r="BG629" s="7" t="str">
        <f t="shared" si="486"/>
        <v/>
      </c>
      <c r="BH629" s="7" t="str">
        <f t="shared" si="528"/>
        <v/>
      </c>
      <c r="BI629" s="7" t="str">
        <f t="shared" si="529"/>
        <v/>
      </c>
      <c r="BJ629" s="7" t="str">
        <f t="shared" si="530"/>
        <v/>
      </c>
      <c r="BK629" s="7" t="str">
        <f t="shared" si="507"/>
        <v/>
      </c>
      <c r="BL629" s="7" t="str">
        <f t="shared" si="508"/>
        <v/>
      </c>
      <c r="BM629" s="7" t="str">
        <f t="shared" si="509"/>
        <v/>
      </c>
      <c r="BN629" s="7" t="str">
        <f t="shared" si="510"/>
        <v/>
      </c>
      <c r="BO629" s="7" t="str">
        <f t="shared" si="511"/>
        <v/>
      </c>
      <c r="BP629" s="7" t="str">
        <f t="shared" si="512"/>
        <v/>
      </c>
      <c r="BQ629" s="7" t="str">
        <f t="shared" si="513"/>
        <v/>
      </c>
      <c r="BR629" s="7" t="str">
        <f t="shared" si="514"/>
        <v/>
      </c>
      <c r="BS629" s="7" t="str">
        <f t="shared" si="515"/>
        <v/>
      </c>
      <c r="BT629" s="7" t="str">
        <f t="shared" si="516"/>
        <v/>
      </c>
      <c r="BU629" s="7" t="str">
        <f t="shared" si="517"/>
        <v/>
      </c>
      <c r="BV629" s="7" t="str">
        <f t="shared" si="518"/>
        <v/>
      </c>
      <c r="BW629" s="7" t="str">
        <f t="shared" si="493"/>
        <v/>
      </c>
      <c r="BX629" s="7" t="str">
        <f t="shared" si="519"/>
        <v/>
      </c>
      <c r="BY629" s="7" t="str">
        <f t="shared" si="520"/>
        <v/>
      </c>
      <c r="BZ629" s="7" t="str">
        <f t="shared" si="521"/>
        <v/>
      </c>
      <c r="CA629" s="7" t="str">
        <f t="shared" si="522"/>
        <v/>
      </c>
      <c r="CB629" s="54"/>
      <c r="CH629" s="13"/>
      <c r="CJ629" s="13"/>
    </row>
    <row r="630" spans="2:88" ht="16.5" thickBot="1" x14ac:dyDescent="0.3">
      <c r="B630" s="114"/>
      <c r="C630" s="114"/>
      <c r="D630" s="115"/>
      <c r="E630" s="117" t="str">
        <f t="shared" si="523"/>
        <v/>
      </c>
      <c r="F630" s="118" t="str">
        <f t="shared" si="531"/>
        <v/>
      </c>
      <c r="G630" s="22"/>
      <c r="H630" s="5" t="str">
        <f t="shared" si="494"/>
        <v/>
      </c>
      <c r="I630" s="6" t="str">
        <f t="shared" si="495"/>
        <v/>
      </c>
      <c r="J630" s="6" t="str">
        <f t="shared" si="496"/>
        <v/>
      </c>
      <c r="K630" s="23"/>
      <c r="L630" s="3" t="str">
        <f t="shared" si="481"/>
        <v/>
      </c>
      <c r="M630" s="2">
        <f>IF(OR(K630="Rota",K630="Desliza"),(IF((MAX(N$36:N629))&gt;F$17,(MAX(N$36:N629)),F$17)),N629)</f>
        <v>0</v>
      </c>
      <c r="N630" s="42"/>
      <c r="O630" s="2" t="str">
        <f t="shared" si="482"/>
        <v/>
      </c>
      <c r="P630" s="3" t="str">
        <f t="shared" si="483"/>
        <v/>
      </c>
      <c r="Q630" s="24"/>
      <c r="R630" s="24"/>
      <c r="S630" s="24"/>
      <c r="T630" s="132" t="str">
        <f t="shared" si="487"/>
        <v/>
      </c>
      <c r="U630" s="25"/>
      <c r="V630" s="25"/>
      <c r="W630" s="24"/>
      <c r="X630" s="26"/>
      <c r="Y630" s="25"/>
      <c r="Z630" s="25"/>
      <c r="AA630" s="3" t="str">
        <f t="shared" si="484"/>
        <v/>
      </c>
      <c r="AB630" s="24"/>
      <c r="AC630" s="26"/>
      <c r="AD630" s="25"/>
      <c r="AE630" s="54"/>
      <c r="AF630" s="54"/>
      <c r="AG630" s="54"/>
      <c r="AH630" s="54"/>
      <c r="AI630" s="54"/>
      <c r="AJ630" s="54"/>
      <c r="AK630" s="25"/>
      <c r="AL630" s="54" t="str">
        <f t="shared" si="488"/>
        <v/>
      </c>
      <c r="AM630" s="200" t="str">
        <f t="shared" si="489"/>
        <v/>
      </c>
      <c r="AN630" s="201" t="str">
        <f t="shared" si="490"/>
        <v/>
      </c>
      <c r="AO630" s="200" t="str">
        <f t="shared" si="497"/>
        <v/>
      </c>
      <c r="AP630" s="200" t="str">
        <f t="shared" si="491"/>
        <v/>
      </c>
      <c r="AQ630" s="200" t="str">
        <f t="shared" si="492"/>
        <v/>
      </c>
      <c r="AR630" s="200" t="str">
        <f t="shared" si="498"/>
        <v/>
      </c>
      <c r="AS630" s="200" t="str">
        <f t="shared" si="499"/>
        <v/>
      </c>
      <c r="AT630" s="200" t="str">
        <f t="shared" si="500"/>
        <v/>
      </c>
      <c r="AU630" s="200" t="str">
        <f t="shared" si="501"/>
        <v/>
      </c>
      <c r="AV630" s="54"/>
      <c r="AW630" s="200" t="str">
        <f t="shared" si="502"/>
        <v/>
      </c>
      <c r="AX630" s="201" t="str">
        <f t="shared" si="503"/>
        <v/>
      </c>
      <c r="AY630" s="7" t="str">
        <f t="shared" si="504"/>
        <v/>
      </c>
      <c r="AZ630" s="7" t="str">
        <f t="shared" si="505"/>
        <v/>
      </c>
      <c r="BA630" s="7" t="str">
        <f t="shared" si="506"/>
        <v/>
      </c>
      <c r="BB630" s="7" t="str">
        <f t="shared" si="524"/>
        <v/>
      </c>
      <c r="BC630" s="7" t="str">
        <f t="shared" si="525"/>
        <v/>
      </c>
      <c r="BD630" s="7" t="str">
        <f t="shared" si="526"/>
        <v/>
      </c>
      <c r="BE630" s="7" t="str">
        <f t="shared" si="527"/>
        <v/>
      </c>
      <c r="BF630" s="7" t="str">
        <f t="shared" si="485"/>
        <v/>
      </c>
      <c r="BG630" s="7" t="str">
        <f t="shared" si="486"/>
        <v/>
      </c>
      <c r="BH630" s="7" t="str">
        <f t="shared" si="528"/>
        <v/>
      </c>
      <c r="BI630" s="7" t="str">
        <f t="shared" si="529"/>
        <v/>
      </c>
      <c r="BJ630" s="7" t="str">
        <f t="shared" si="530"/>
        <v/>
      </c>
      <c r="BK630" s="7" t="str">
        <f t="shared" si="507"/>
        <v/>
      </c>
      <c r="BL630" s="7" t="str">
        <f t="shared" si="508"/>
        <v/>
      </c>
      <c r="BM630" s="7" t="str">
        <f t="shared" si="509"/>
        <v/>
      </c>
      <c r="BN630" s="7" t="str">
        <f t="shared" si="510"/>
        <v/>
      </c>
      <c r="BO630" s="7" t="str">
        <f t="shared" si="511"/>
        <v/>
      </c>
      <c r="BP630" s="7" t="str">
        <f t="shared" si="512"/>
        <v/>
      </c>
      <c r="BQ630" s="7" t="str">
        <f t="shared" si="513"/>
        <v/>
      </c>
      <c r="BR630" s="7" t="str">
        <f t="shared" si="514"/>
        <v/>
      </c>
      <c r="BS630" s="7" t="str">
        <f t="shared" si="515"/>
        <v/>
      </c>
      <c r="BT630" s="7" t="str">
        <f t="shared" si="516"/>
        <v/>
      </c>
      <c r="BU630" s="7" t="str">
        <f t="shared" si="517"/>
        <v/>
      </c>
      <c r="BV630" s="7" t="str">
        <f t="shared" si="518"/>
        <v/>
      </c>
      <c r="BW630" s="7" t="str">
        <f t="shared" si="493"/>
        <v/>
      </c>
      <c r="BX630" s="7" t="str">
        <f t="shared" si="519"/>
        <v/>
      </c>
      <c r="BY630" s="7" t="str">
        <f t="shared" si="520"/>
        <v/>
      </c>
      <c r="BZ630" s="7" t="str">
        <f t="shared" si="521"/>
        <v/>
      </c>
      <c r="CA630" s="7" t="str">
        <f t="shared" si="522"/>
        <v/>
      </c>
      <c r="CB630" s="54"/>
      <c r="CH630" s="13"/>
      <c r="CJ630" s="13"/>
    </row>
    <row r="631" spans="2:88" ht="16.5" thickBot="1" x14ac:dyDescent="0.3">
      <c r="B631" s="114"/>
      <c r="C631" s="114"/>
      <c r="D631" s="115"/>
      <c r="E631" s="117" t="str">
        <f t="shared" si="523"/>
        <v/>
      </c>
      <c r="F631" s="118" t="str">
        <f t="shared" si="531"/>
        <v/>
      </c>
      <c r="G631" s="22"/>
      <c r="H631" s="5" t="str">
        <f t="shared" si="494"/>
        <v/>
      </c>
      <c r="I631" s="6" t="str">
        <f t="shared" si="495"/>
        <v/>
      </c>
      <c r="J631" s="6" t="str">
        <f t="shared" si="496"/>
        <v/>
      </c>
      <c r="K631" s="23"/>
      <c r="L631" s="3" t="str">
        <f t="shared" si="481"/>
        <v/>
      </c>
      <c r="M631" s="2">
        <f>IF(OR(K631="Rota",K631="Desliza"),(IF((MAX(N$36:N630))&gt;F$17,(MAX(N$36:N630)),F$17)),N630)</f>
        <v>0</v>
      </c>
      <c r="N631" s="42"/>
      <c r="O631" s="2" t="str">
        <f t="shared" si="482"/>
        <v/>
      </c>
      <c r="P631" s="3" t="str">
        <f t="shared" si="483"/>
        <v/>
      </c>
      <c r="Q631" s="24"/>
      <c r="R631" s="24"/>
      <c r="S631" s="24"/>
      <c r="T631" s="132" t="str">
        <f t="shared" si="487"/>
        <v/>
      </c>
      <c r="U631" s="25"/>
      <c r="V631" s="25"/>
      <c r="W631" s="24"/>
      <c r="X631" s="26"/>
      <c r="Y631" s="25"/>
      <c r="Z631" s="25"/>
      <c r="AA631" s="3" t="str">
        <f t="shared" si="484"/>
        <v/>
      </c>
      <c r="AB631" s="24"/>
      <c r="AC631" s="26"/>
      <c r="AD631" s="25"/>
      <c r="AE631" s="54"/>
      <c r="AF631" s="54"/>
      <c r="AG631" s="54"/>
      <c r="AH631" s="54"/>
      <c r="AI631" s="54"/>
      <c r="AJ631" s="54"/>
      <c r="AK631" s="25"/>
      <c r="AL631" s="54" t="str">
        <f t="shared" si="488"/>
        <v/>
      </c>
      <c r="AM631" s="200" t="str">
        <f t="shared" si="489"/>
        <v/>
      </c>
      <c r="AN631" s="201" t="str">
        <f t="shared" si="490"/>
        <v/>
      </c>
      <c r="AO631" s="200" t="str">
        <f t="shared" si="497"/>
        <v/>
      </c>
      <c r="AP631" s="200" t="str">
        <f t="shared" si="491"/>
        <v/>
      </c>
      <c r="AQ631" s="200" t="str">
        <f t="shared" si="492"/>
        <v/>
      </c>
      <c r="AR631" s="200" t="str">
        <f t="shared" si="498"/>
        <v/>
      </c>
      <c r="AS631" s="200" t="str">
        <f t="shared" si="499"/>
        <v/>
      </c>
      <c r="AT631" s="200" t="str">
        <f t="shared" si="500"/>
        <v/>
      </c>
      <c r="AU631" s="200" t="str">
        <f t="shared" si="501"/>
        <v/>
      </c>
      <c r="AV631" s="54"/>
      <c r="AW631" s="200" t="str">
        <f t="shared" si="502"/>
        <v/>
      </c>
      <c r="AX631" s="201" t="str">
        <f t="shared" si="503"/>
        <v/>
      </c>
      <c r="AY631" s="7" t="str">
        <f t="shared" si="504"/>
        <v/>
      </c>
      <c r="AZ631" s="7" t="str">
        <f t="shared" si="505"/>
        <v/>
      </c>
      <c r="BA631" s="7" t="str">
        <f t="shared" si="506"/>
        <v/>
      </c>
      <c r="BB631" s="7" t="str">
        <f t="shared" si="524"/>
        <v/>
      </c>
      <c r="BC631" s="7" t="str">
        <f t="shared" si="525"/>
        <v/>
      </c>
      <c r="BD631" s="7" t="str">
        <f t="shared" si="526"/>
        <v/>
      </c>
      <c r="BE631" s="7" t="str">
        <f t="shared" si="527"/>
        <v/>
      </c>
      <c r="BF631" s="7" t="str">
        <f t="shared" si="485"/>
        <v/>
      </c>
      <c r="BG631" s="7" t="str">
        <f t="shared" si="486"/>
        <v/>
      </c>
      <c r="BH631" s="7" t="str">
        <f t="shared" si="528"/>
        <v/>
      </c>
      <c r="BI631" s="7" t="str">
        <f t="shared" si="529"/>
        <v/>
      </c>
      <c r="BJ631" s="7" t="str">
        <f t="shared" si="530"/>
        <v/>
      </c>
      <c r="BK631" s="7" t="str">
        <f t="shared" si="507"/>
        <v/>
      </c>
      <c r="BL631" s="7" t="str">
        <f t="shared" si="508"/>
        <v/>
      </c>
      <c r="BM631" s="7" t="str">
        <f t="shared" si="509"/>
        <v/>
      </c>
      <c r="BN631" s="7" t="str">
        <f t="shared" si="510"/>
        <v/>
      </c>
      <c r="BO631" s="7" t="str">
        <f t="shared" si="511"/>
        <v/>
      </c>
      <c r="BP631" s="7" t="str">
        <f t="shared" si="512"/>
        <v/>
      </c>
      <c r="BQ631" s="7" t="str">
        <f t="shared" si="513"/>
        <v/>
      </c>
      <c r="BR631" s="7" t="str">
        <f t="shared" si="514"/>
        <v/>
      </c>
      <c r="BS631" s="7" t="str">
        <f t="shared" si="515"/>
        <v/>
      </c>
      <c r="BT631" s="7" t="str">
        <f t="shared" si="516"/>
        <v/>
      </c>
      <c r="BU631" s="7" t="str">
        <f t="shared" si="517"/>
        <v/>
      </c>
      <c r="BV631" s="7" t="str">
        <f t="shared" si="518"/>
        <v/>
      </c>
      <c r="BW631" s="7" t="str">
        <f t="shared" si="493"/>
        <v/>
      </c>
      <c r="BX631" s="7" t="str">
        <f t="shared" si="519"/>
        <v/>
      </c>
      <c r="BY631" s="7" t="str">
        <f t="shared" si="520"/>
        <v/>
      </c>
      <c r="BZ631" s="7" t="str">
        <f t="shared" si="521"/>
        <v/>
      </c>
      <c r="CA631" s="7" t="str">
        <f t="shared" si="522"/>
        <v/>
      </c>
      <c r="CB631" s="54"/>
      <c r="CH631" s="13"/>
      <c r="CJ631" s="13"/>
    </row>
    <row r="632" spans="2:88" ht="16.5" thickBot="1" x14ac:dyDescent="0.3">
      <c r="B632" s="114"/>
      <c r="C632" s="114"/>
      <c r="D632" s="115"/>
      <c r="E632" s="117" t="str">
        <f t="shared" si="523"/>
        <v/>
      </c>
      <c r="F632" s="118" t="str">
        <f t="shared" si="531"/>
        <v/>
      </c>
      <c r="G632" s="22"/>
      <c r="H632" s="5" t="str">
        <f t="shared" si="494"/>
        <v/>
      </c>
      <c r="I632" s="6" t="str">
        <f t="shared" si="495"/>
        <v/>
      </c>
      <c r="J632" s="6" t="str">
        <f t="shared" si="496"/>
        <v/>
      </c>
      <c r="K632" s="23"/>
      <c r="L632" s="3" t="str">
        <f t="shared" si="481"/>
        <v/>
      </c>
      <c r="M632" s="2">
        <f>IF(OR(K632="Rota",K632="Desliza"),(IF((MAX(N$36:N631))&gt;F$17,(MAX(N$36:N631)),F$17)),N631)</f>
        <v>0</v>
      </c>
      <c r="N632" s="42"/>
      <c r="O632" s="2" t="str">
        <f t="shared" si="482"/>
        <v/>
      </c>
      <c r="P632" s="3" t="str">
        <f t="shared" si="483"/>
        <v/>
      </c>
      <c r="Q632" s="24"/>
      <c r="R632" s="24"/>
      <c r="S632" s="24"/>
      <c r="T632" s="132" t="str">
        <f t="shared" si="487"/>
        <v/>
      </c>
      <c r="U632" s="25"/>
      <c r="V632" s="25"/>
      <c r="W632" s="24"/>
      <c r="X632" s="26"/>
      <c r="Y632" s="25"/>
      <c r="Z632" s="25"/>
      <c r="AA632" s="3" t="str">
        <f t="shared" si="484"/>
        <v/>
      </c>
      <c r="AB632" s="24"/>
      <c r="AC632" s="26"/>
      <c r="AD632" s="25"/>
      <c r="AE632" s="54"/>
      <c r="AF632" s="54"/>
      <c r="AG632" s="54"/>
      <c r="AH632" s="54"/>
      <c r="AI632" s="54"/>
      <c r="AJ632" s="54"/>
      <c r="AK632" s="25"/>
      <c r="AL632" s="54" t="str">
        <f t="shared" si="488"/>
        <v/>
      </c>
      <c r="AM632" s="200" t="str">
        <f t="shared" si="489"/>
        <v/>
      </c>
      <c r="AN632" s="201" t="str">
        <f t="shared" si="490"/>
        <v/>
      </c>
      <c r="AO632" s="200" t="str">
        <f t="shared" si="497"/>
        <v/>
      </c>
      <c r="AP632" s="200" t="str">
        <f t="shared" si="491"/>
        <v/>
      </c>
      <c r="AQ632" s="200" t="str">
        <f t="shared" si="492"/>
        <v/>
      </c>
      <c r="AR632" s="200" t="str">
        <f t="shared" si="498"/>
        <v/>
      </c>
      <c r="AS632" s="200" t="str">
        <f t="shared" si="499"/>
        <v/>
      </c>
      <c r="AT632" s="200" t="str">
        <f t="shared" si="500"/>
        <v/>
      </c>
      <c r="AU632" s="200" t="str">
        <f t="shared" si="501"/>
        <v/>
      </c>
      <c r="AV632" s="54"/>
      <c r="AW632" s="200" t="str">
        <f t="shared" si="502"/>
        <v/>
      </c>
      <c r="AX632" s="201" t="str">
        <f t="shared" si="503"/>
        <v/>
      </c>
      <c r="AY632" s="7" t="str">
        <f t="shared" si="504"/>
        <v/>
      </c>
      <c r="AZ632" s="7" t="str">
        <f t="shared" si="505"/>
        <v/>
      </c>
      <c r="BA632" s="7" t="str">
        <f t="shared" si="506"/>
        <v/>
      </c>
      <c r="BB632" s="7" t="str">
        <f t="shared" si="524"/>
        <v/>
      </c>
      <c r="BC632" s="7" t="str">
        <f t="shared" si="525"/>
        <v/>
      </c>
      <c r="BD632" s="7" t="str">
        <f t="shared" si="526"/>
        <v/>
      </c>
      <c r="BE632" s="7" t="str">
        <f t="shared" si="527"/>
        <v/>
      </c>
      <c r="BF632" s="7" t="str">
        <f t="shared" si="485"/>
        <v/>
      </c>
      <c r="BG632" s="7" t="str">
        <f t="shared" si="486"/>
        <v/>
      </c>
      <c r="BH632" s="7" t="str">
        <f t="shared" si="528"/>
        <v/>
      </c>
      <c r="BI632" s="7" t="str">
        <f t="shared" si="529"/>
        <v/>
      </c>
      <c r="BJ632" s="7" t="str">
        <f t="shared" si="530"/>
        <v/>
      </c>
      <c r="BK632" s="7" t="str">
        <f t="shared" si="507"/>
        <v/>
      </c>
      <c r="BL632" s="7" t="str">
        <f t="shared" si="508"/>
        <v/>
      </c>
      <c r="BM632" s="7" t="str">
        <f t="shared" si="509"/>
        <v/>
      </c>
      <c r="BN632" s="7" t="str">
        <f t="shared" si="510"/>
        <v/>
      </c>
      <c r="BO632" s="7" t="str">
        <f t="shared" si="511"/>
        <v/>
      </c>
      <c r="BP632" s="7" t="str">
        <f t="shared" si="512"/>
        <v/>
      </c>
      <c r="BQ632" s="7" t="str">
        <f t="shared" si="513"/>
        <v/>
      </c>
      <c r="BR632" s="7" t="str">
        <f t="shared" si="514"/>
        <v/>
      </c>
      <c r="BS632" s="7" t="str">
        <f t="shared" si="515"/>
        <v/>
      </c>
      <c r="BT632" s="7" t="str">
        <f t="shared" si="516"/>
        <v/>
      </c>
      <c r="BU632" s="7" t="str">
        <f t="shared" si="517"/>
        <v/>
      </c>
      <c r="BV632" s="7" t="str">
        <f t="shared" si="518"/>
        <v/>
      </c>
      <c r="BW632" s="7" t="str">
        <f t="shared" si="493"/>
        <v/>
      </c>
      <c r="BX632" s="7" t="str">
        <f t="shared" si="519"/>
        <v/>
      </c>
      <c r="BY632" s="7" t="str">
        <f t="shared" si="520"/>
        <v/>
      </c>
      <c r="BZ632" s="7" t="str">
        <f t="shared" si="521"/>
        <v/>
      </c>
      <c r="CA632" s="7" t="str">
        <f t="shared" si="522"/>
        <v/>
      </c>
      <c r="CB632" s="54"/>
      <c r="CH632" s="13"/>
      <c r="CJ632" s="13"/>
    </row>
    <row r="633" spans="2:88" ht="16.5" thickBot="1" x14ac:dyDescent="0.3">
      <c r="B633" s="114"/>
      <c r="C633" s="114"/>
      <c r="D633" s="115"/>
      <c r="E633" s="117" t="str">
        <f t="shared" si="523"/>
        <v/>
      </c>
      <c r="F633" s="118" t="str">
        <f t="shared" si="531"/>
        <v/>
      </c>
      <c r="G633" s="22"/>
      <c r="H633" s="5" t="str">
        <f t="shared" si="494"/>
        <v/>
      </c>
      <c r="I633" s="6" t="str">
        <f t="shared" si="495"/>
        <v/>
      </c>
      <c r="J633" s="6" t="str">
        <f t="shared" si="496"/>
        <v/>
      </c>
      <c r="K633" s="23"/>
      <c r="L633" s="3" t="str">
        <f t="shared" si="481"/>
        <v/>
      </c>
      <c r="M633" s="2">
        <f>IF(OR(K633="Rota",K633="Desliza"),(IF((MAX(N$36:N632))&gt;F$17,(MAX(N$36:N632)),F$17)),N632)</f>
        <v>0</v>
      </c>
      <c r="N633" s="42"/>
      <c r="O633" s="2" t="str">
        <f t="shared" si="482"/>
        <v/>
      </c>
      <c r="P633" s="3" t="str">
        <f t="shared" si="483"/>
        <v/>
      </c>
      <c r="Q633" s="24"/>
      <c r="R633" s="24"/>
      <c r="S633" s="24"/>
      <c r="T633" s="132" t="str">
        <f t="shared" si="487"/>
        <v/>
      </c>
      <c r="U633" s="25"/>
      <c r="V633" s="25"/>
      <c r="W633" s="24"/>
      <c r="X633" s="26"/>
      <c r="Y633" s="25"/>
      <c r="Z633" s="25"/>
      <c r="AA633" s="3" t="str">
        <f t="shared" si="484"/>
        <v/>
      </c>
      <c r="AB633" s="24"/>
      <c r="AC633" s="26"/>
      <c r="AD633" s="25"/>
      <c r="AE633" s="54"/>
      <c r="AF633" s="54"/>
      <c r="AG633" s="54"/>
      <c r="AH633" s="54"/>
      <c r="AI633" s="54"/>
      <c r="AJ633" s="54"/>
      <c r="AK633" s="25"/>
      <c r="AL633" s="54" t="str">
        <f t="shared" si="488"/>
        <v/>
      </c>
      <c r="AM633" s="200" t="str">
        <f t="shared" si="489"/>
        <v/>
      </c>
      <c r="AN633" s="201" t="str">
        <f t="shared" si="490"/>
        <v/>
      </c>
      <c r="AO633" s="200" t="str">
        <f t="shared" si="497"/>
        <v/>
      </c>
      <c r="AP633" s="200" t="str">
        <f t="shared" si="491"/>
        <v/>
      </c>
      <c r="AQ633" s="200" t="str">
        <f t="shared" si="492"/>
        <v/>
      </c>
      <c r="AR633" s="200" t="str">
        <f t="shared" si="498"/>
        <v/>
      </c>
      <c r="AS633" s="200" t="str">
        <f t="shared" si="499"/>
        <v/>
      </c>
      <c r="AT633" s="200" t="str">
        <f t="shared" si="500"/>
        <v/>
      </c>
      <c r="AU633" s="200" t="str">
        <f t="shared" si="501"/>
        <v/>
      </c>
      <c r="AV633" s="54"/>
      <c r="AW633" s="200" t="str">
        <f t="shared" si="502"/>
        <v/>
      </c>
      <c r="AX633" s="201" t="str">
        <f t="shared" si="503"/>
        <v/>
      </c>
      <c r="AY633" s="7" t="str">
        <f t="shared" si="504"/>
        <v/>
      </c>
      <c r="AZ633" s="7" t="str">
        <f t="shared" si="505"/>
        <v/>
      </c>
      <c r="BA633" s="7" t="str">
        <f t="shared" si="506"/>
        <v/>
      </c>
      <c r="BB633" s="7" t="str">
        <f t="shared" si="524"/>
        <v/>
      </c>
      <c r="BC633" s="7" t="str">
        <f t="shared" si="525"/>
        <v/>
      </c>
      <c r="BD633" s="7" t="str">
        <f t="shared" si="526"/>
        <v/>
      </c>
      <c r="BE633" s="7" t="str">
        <f t="shared" si="527"/>
        <v/>
      </c>
      <c r="BF633" s="7" t="str">
        <f t="shared" si="485"/>
        <v/>
      </c>
      <c r="BG633" s="7" t="str">
        <f t="shared" si="486"/>
        <v/>
      </c>
      <c r="BH633" s="7" t="str">
        <f t="shared" si="528"/>
        <v/>
      </c>
      <c r="BI633" s="7" t="str">
        <f t="shared" si="529"/>
        <v/>
      </c>
      <c r="BJ633" s="7" t="str">
        <f t="shared" si="530"/>
        <v/>
      </c>
      <c r="BK633" s="7" t="str">
        <f t="shared" si="507"/>
        <v/>
      </c>
      <c r="BL633" s="7" t="str">
        <f t="shared" si="508"/>
        <v/>
      </c>
      <c r="BM633" s="7" t="str">
        <f t="shared" si="509"/>
        <v/>
      </c>
      <c r="BN633" s="7" t="str">
        <f t="shared" si="510"/>
        <v/>
      </c>
      <c r="BO633" s="7" t="str">
        <f t="shared" si="511"/>
        <v/>
      </c>
      <c r="BP633" s="7" t="str">
        <f t="shared" si="512"/>
        <v/>
      </c>
      <c r="BQ633" s="7" t="str">
        <f t="shared" si="513"/>
        <v/>
      </c>
      <c r="BR633" s="7" t="str">
        <f t="shared" si="514"/>
        <v/>
      </c>
      <c r="BS633" s="7" t="str">
        <f t="shared" si="515"/>
        <v/>
      </c>
      <c r="BT633" s="7" t="str">
        <f t="shared" si="516"/>
        <v/>
      </c>
      <c r="BU633" s="7" t="str">
        <f t="shared" si="517"/>
        <v/>
      </c>
      <c r="BV633" s="7" t="str">
        <f t="shared" si="518"/>
        <v/>
      </c>
      <c r="BW633" s="7" t="str">
        <f t="shared" si="493"/>
        <v/>
      </c>
      <c r="BX633" s="7" t="str">
        <f t="shared" si="519"/>
        <v/>
      </c>
      <c r="BY633" s="7" t="str">
        <f t="shared" si="520"/>
        <v/>
      </c>
      <c r="BZ633" s="7" t="str">
        <f t="shared" si="521"/>
        <v/>
      </c>
      <c r="CA633" s="7" t="str">
        <f t="shared" si="522"/>
        <v/>
      </c>
      <c r="CB633" s="54"/>
      <c r="CH633" s="13"/>
      <c r="CJ633" s="13"/>
    </row>
    <row r="634" spans="2:88" ht="16.5" thickBot="1" x14ac:dyDescent="0.3">
      <c r="B634" s="114"/>
      <c r="C634" s="114"/>
      <c r="D634" s="115"/>
      <c r="E634" s="117" t="str">
        <f t="shared" si="523"/>
        <v/>
      </c>
      <c r="F634" s="118" t="str">
        <f t="shared" si="531"/>
        <v/>
      </c>
      <c r="G634" s="22"/>
      <c r="H634" s="5" t="str">
        <f t="shared" si="494"/>
        <v/>
      </c>
      <c r="I634" s="6" t="str">
        <f t="shared" si="495"/>
        <v/>
      </c>
      <c r="J634" s="6" t="str">
        <f t="shared" si="496"/>
        <v/>
      </c>
      <c r="K634" s="23"/>
      <c r="L634" s="3" t="str">
        <f t="shared" si="481"/>
        <v/>
      </c>
      <c r="M634" s="2">
        <f>IF(OR(K634="Rota",K634="Desliza"),(IF((MAX(N$36:N633))&gt;F$17,(MAX(N$36:N633)),F$17)),N633)</f>
        <v>0</v>
      </c>
      <c r="N634" s="42"/>
      <c r="O634" s="2" t="str">
        <f t="shared" si="482"/>
        <v/>
      </c>
      <c r="P634" s="3" t="str">
        <f t="shared" si="483"/>
        <v/>
      </c>
      <c r="Q634" s="24"/>
      <c r="R634" s="24"/>
      <c r="S634" s="24"/>
      <c r="T634" s="132" t="str">
        <f t="shared" si="487"/>
        <v/>
      </c>
      <c r="U634" s="25"/>
      <c r="V634" s="25"/>
      <c r="W634" s="24"/>
      <c r="X634" s="26"/>
      <c r="Y634" s="25"/>
      <c r="Z634" s="25"/>
      <c r="AA634" s="3" t="str">
        <f t="shared" si="484"/>
        <v/>
      </c>
      <c r="AB634" s="24"/>
      <c r="AC634" s="26"/>
      <c r="AD634" s="25"/>
      <c r="AE634" s="54"/>
      <c r="AF634" s="54"/>
      <c r="AG634" s="54"/>
      <c r="AH634" s="54"/>
      <c r="AI634" s="54"/>
      <c r="AJ634" s="54"/>
      <c r="AK634" s="25"/>
      <c r="AL634" s="54" t="str">
        <f t="shared" si="488"/>
        <v/>
      </c>
      <c r="AM634" s="200" t="str">
        <f t="shared" si="489"/>
        <v/>
      </c>
      <c r="AN634" s="201" t="str">
        <f t="shared" si="490"/>
        <v/>
      </c>
      <c r="AO634" s="200" t="str">
        <f t="shared" si="497"/>
        <v/>
      </c>
      <c r="AP634" s="200" t="str">
        <f t="shared" si="491"/>
        <v/>
      </c>
      <c r="AQ634" s="200" t="str">
        <f t="shared" si="492"/>
        <v/>
      </c>
      <c r="AR634" s="200" t="str">
        <f t="shared" si="498"/>
        <v/>
      </c>
      <c r="AS634" s="200" t="str">
        <f t="shared" si="499"/>
        <v/>
      </c>
      <c r="AT634" s="200" t="str">
        <f t="shared" si="500"/>
        <v/>
      </c>
      <c r="AU634" s="200" t="str">
        <f t="shared" si="501"/>
        <v/>
      </c>
      <c r="AV634" s="54"/>
      <c r="AW634" s="200" t="str">
        <f t="shared" si="502"/>
        <v/>
      </c>
      <c r="AX634" s="201" t="str">
        <f t="shared" si="503"/>
        <v/>
      </c>
      <c r="AY634" s="7" t="str">
        <f t="shared" si="504"/>
        <v/>
      </c>
      <c r="AZ634" s="7" t="str">
        <f t="shared" si="505"/>
        <v/>
      </c>
      <c r="BA634" s="7" t="str">
        <f t="shared" si="506"/>
        <v/>
      </c>
      <c r="BB634" s="7" t="str">
        <f t="shared" si="524"/>
        <v/>
      </c>
      <c r="BC634" s="7" t="str">
        <f t="shared" si="525"/>
        <v/>
      </c>
      <c r="BD634" s="7" t="str">
        <f t="shared" si="526"/>
        <v/>
      </c>
      <c r="BE634" s="7" t="str">
        <f t="shared" si="527"/>
        <v/>
      </c>
      <c r="BF634" s="7" t="str">
        <f t="shared" si="485"/>
        <v/>
      </c>
      <c r="BG634" s="7" t="str">
        <f t="shared" si="486"/>
        <v/>
      </c>
      <c r="BH634" s="7" t="str">
        <f t="shared" si="528"/>
        <v/>
      </c>
      <c r="BI634" s="7" t="str">
        <f t="shared" si="529"/>
        <v/>
      </c>
      <c r="BJ634" s="7" t="str">
        <f t="shared" si="530"/>
        <v/>
      </c>
      <c r="BK634" s="7" t="str">
        <f t="shared" si="507"/>
        <v/>
      </c>
      <c r="BL634" s="7" t="str">
        <f t="shared" si="508"/>
        <v/>
      </c>
      <c r="BM634" s="7" t="str">
        <f t="shared" si="509"/>
        <v/>
      </c>
      <c r="BN634" s="7" t="str">
        <f t="shared" si="510"/>
        <v/>
      </c>
      <c r="BO634" s="7" t="str">
        <f t="shared" si="511"/>
        <v/>
      </c>
      <c r="BP634" s="7" t="str">
        <f t="shared" si="512"/>
        <v/>
      </c>
      <c r="BQ634" s="7" t="str">
        <f t="shared" si="513"/>
        <v/>
      </c>
      <c r="BR634" s="7" t="str">
        <f t="shared" si="514"/>
        <v/>
      </c>
      <c r="BS634" s="7" t="str">
        <f t="shared" si="515"/>
        <v/>
      </c>
      <c r="BT634" s="7" t="str">
        <f t="shared" si="516"/>
        <v/>
      </c>
      <c r="BU634" s="7" t="str">
        <f t="shared" si="517"/>
        <v/>
      </c>
      <c r="BV634" s="7" t="str">
        <f t="shared" si="518"/>
        <v/>
      </c>
      <c r="BW634" s="7" t="str">
        <f t="shared" si="493"/>
        <v/>
      </c>
      <c r="BX634" s="7" t="str">
        <f t="shared" si="519"/>
        <v/>
      </c>
      <c r="BY634" s="7" t="str">
        <f t="shared" si="520"/>
        <v/>
      </c>
      <c r="BZ634" s="7" t="str">
        <f t="shared" si="521"/>
        <v/>
      </c>
      <c r="CA634" s="7" t="str">
        <f t="shared" si="522"/>
        <v/>
      </c>
      <c r="CB634" s="54"/>
      <c r="CH634" s="13"/>
      <c r="CJ634" s="13"/>
    </row>
    <row r="635" spans="2:88" ht="16.5" thickBot="1" x14ac:dyDescent="0.3">
      <c r="B635" s="114"/>
      <c r="C635" s="114"/>
      <c r="D635" s="115"/>
      <c r="E635" s="117" t="str">
        <f t="shared" si="523"/>
        <v/>
      </c>
      <c r="F635" s="118" t="str">
        <f t="shared" si="531"/>
        <v/>
      </c>
      <c r="G635" s="22"/>
      <c r="H635" s="5" t="str">
        <f t="shared" si="494"/>
        <v/>
      </c>
      <c r="I635" s="6" t="str">
        <f t="shared" si="495"/>
        <v/>
      </c>
      <c r="J635" s="6" t="str">
        <f t="shared" si="496"/>
        <v/>
      </c>
      <c r="K635" s="23"/>
      <c r="L635" s="3" t="str">
        <f t="shared" si="481"/>
        <v/>
      </c>
      <c r="M635" s="2">
        <f>IF(OR(K635="Rota",K635="Desliza"),(IF((MAX(N$36:N634))&gt;F$17,(MAX(N$36:N634)),F$17)),N634)</f>
        <v>0</v>
      </c>
      <c r="N635" s="42"/>
      <c r="O635" s="2" t="str">
        <f t="shared" si="482"/>
        <v/>
      </c>
      <c r="P635" s="3" t="str">
        <f t="shared" si="483"/>
        <v/>
      </c>
      <c r="Q635" s="24"/>
      <c r="R635" s="24"/>
      <c r="S635" s="24"/>
      <c r="T635" s="132" t="str">
        <f t="shared" si="487"/>
        <v/>
      </c>
      <c r="U635" s="25"/>
      <c r="V635" s="25"/>
      <c r="W635" s="24"/>
      <c r="X635" s="26"/>
      <c r="Y635" s="25"/>
      <c r="Z635" s="25"/>
      <c r="AA635" s="3" t="str">
        <f t="shared" si="484"/>
        <v/>
      </c>
      <c r="AB635" s="24"/>
      <c r="AC635" s="26"/>
      <c r="AD635" s="25"/>
      <c r="AE635" s="54"/>
      <c r="AF635" s="54"/>
      <c r="AG635" s="54"/>
      <c r="AH635" s="54"/>
      <c r="AI635" s="54"/>
      <c r="AJ635" s="54"/>
      <c r="AK635" s="25"/>
      <c r="AL635" s="54" t="str">
        <f t="shared" si="488"/>
        <v/>
      </c>
      <c r="AM635" s="200" t="str">
        <f t="shared" si="489"/>
        <v/>
      </c>
      <c r="AN635" s="201" t="str">
        <f t="shared" si="490"/>
        <v/>
      </c>
      <c r="AO635" s="200" t="str">
        <f t="shared" si="497"/>
        <v/>
      </c>
      <c r="AP635" s="200" t="str">
        <f t="shared" si="491"/>
        <v/>
      </c>
      <c r="AQ635" s="200" t="str">
        <f t="shared" si="492"/>
        <v/>
      </c>
      <c r="AR635" s="200" t="str">
        <f t="shared" si="498"/>
        <v/>
      </c>
      <c r="AS635" s="200" t="str">
        <f t="shared" si="499"/>
        <v/>
      </c>
      <c r="AT635" s="200" t="str">
        <f t="shared" si="500"/>
        <v/>
      </c>
      <c r="AU635" s="200" t="str">
        <f t="shared" si="501"/>
        <v/>
      </c>
      <c r="AV635" s="54"/>
      <c r="AW635" s="200" t="str">
        <f t="shared" si="502"/>
        <v/>
      </c>
      <c r="AX635" s="201" t="str">
        <f t="shared" si="503"/>
        <v/>
      </c>
      <c r="AY635" s="7" t="str">
        <f t="shared" si="504"/>
        <v/>
      </c>
      <c r="AZ635" s="7" t="str">
        <f t="shared" si="505"/>
        <v/>
      </c>
      <c r="BA635" s="7" t="str">
        <f t="shared" si="506"/>
        <v/>
      </c>
      <c r="BB635" s="7" t="str">
        <f t="shared" si="524"/>
        <v/>
      </c>
      <c r="BC635" s="7" t="str">
        <f t="shared" si="525"/>
        <v/>
      </c>
      <c r="BD635" s="7" t="str">
        <f t="shared" si="526"/>
        <v/>
      </c>
      <c r="BE635" s="7" t="str">
        <f t="shared" si="527"/>
        <v/>
      </c>
      <c r="BF635" s="7" t="str">
        <f t="shared" si="485"/>
        <v/>
      </c>
      <c r="BG635" s="7" t="str">
        <f t="shared" si="486"/>
        <v/>
      </c>
      <c r="BH635" s="7" t="str">
        <f t="shared" si="528"/>
        <v/>
      </c>
      <c r="BI635" s="7" t="str">
        <f t="shared" si="529"/>
        <v/>
      </c>
      <c r="BJ635" s="7" t="str">
        <f t="shared" si="530"/>
        <v/>
      </c>
      <c r="BK635" s="7" t="str">
        <f t="shared" si="507"/>
        <v/>
      </c>
      <c r="BL635" s="7" t="str">
        <f t="shared" si="508"/>
        <v/>
      </c>
      <c r="BM635" s="7" t="str">
        <f t="shared" si="509"/>
        <v/>
      </c>
      <c r="BN635" s="7" t="str">
        <f t="shared" si="510"/>
        <v/>
      </c>
      <c r="BO635" s="7" t="str">
        <f t="shared" si="511"/>
        <v/>
      </c>
      <c r="BP635" s="7" t="str">
        <f t="shared" si="512"/>
        <v/>
      </c>
      <c r="BQ635" s="7" t="str">
        <f t="shared" si="513"/>
        <v/>
      </c>
      <c r="BR635" s="7" t="str">
        <f t="shared" si="514"/>
        <v/>
      </c>
      <c r="BS635" s="7" t="str">
        <f t="shared" si="515"/>
        <v/>
      </c>
      <c r="BT635" s="7" t="str">
        <f t="shared" si="516"/>
        <v/>
      </c>
      <c r="BU635" s="7" t="str">
        <f t="shared" si="517"/>
        <v/>
      </c>
      <c r="BV635" s="7" t="str">
        <f t="shared" si="518"/>
        <v/>
      </c>
      <c r="BW635" s="7" t="str">
        <f t="shared" si="493"/>
        <v/>
      </c>
      <c r="BX635" s="7" t="str">
        <f t="shared" si="519"/>
        <v/>
      </c>
      <c r="BY635" s="7" t="str">
        <f t="shared" si="520"/>
        <v/>
      </c>
      <c r="BZ635" s="7" t="str">
        <f t="shared" si="521"/>
        <v/>
      </c>
      <c r="CA635" s="7" t="str">
        <f t="shared" si="522"/>
        <v/>
      </c>
      <c r="CB635" s="54"/>
      <c r="CH635" s="13"/>
      <c r="CJ635" s="13"/>
    </row>
    <row r="636" spans="2:88" ht="16.5" thickBot="1" x14ac:dyDescent="0.3">
      <c r="B636" s="114"/>
      <c r="C636" s="114"/>
      <c r="D636" s="115"/>
      <c r="E636" s="117" t="str">
        <f t="shared" si="523"/>
        <v/>
      </c>
      <c r="F636" s="118" t="str">
        <f t="shared" si="531"/>
        <v/>
      </c>
      <c r="G636" s="22"/>
      <c r="H636" s="5" t="str">
        <f t="shared" si="494"/>
        <v/>
      </c>
      <c r="I636" s="6" t="str">
        <f t="shared" si="495"/>
        <v/>
      </c>
      <c r="J636" s="6" t="str">
        <f t="shared" si="496"/>
        <v/>
      </c>
      <c r="K636" s="23"/>
      <c r="L636" s="3" t="str">
        <f t="shared" ref="L636:L699" si="532">IF(K636="Circula",H636,"")</f>
        <v/>
      </c>
      <c r="M636" s="2">
        <f>IF(OR(K636="Rota",K636="Desliza"),(IF((MAX(N$36:N635))&gt;F$17,(MAX(N$36:N635)),F$17)),N635)</f>
        <v>0</v>
      </c>
      <c r="N636" s="42"/>
      <c r="O636" s="2" t="str">
        <f t="shared" ref="O636:O699" si="533">IF(OR(M636="",N636=""),"",N636-M636)</f>
        <v/>
      </c>
      <c r="P636" s="3" t="str">
        <f t="shared" ref="P636:P699" si="534">IF(OR(K636="Rota",K636="Desliza"),IF(OR(M636="",N636=""),"",IF(K636="Comentario","",IF(M636=N636,"",(O636/(H636))))),"")</f>
        <v/>
      </c>
      <c r="Q636" s="24"/>
      <c r="R636" s="24"/>
      <c r="S636" s="24"/>
      <c r="T636" s="132" t="str">
        <f t="shared" si="487"/>
        <v/>
      </c>
      <c r="U636" s="25"/>
      <c r="V636" s="25"/>
      <c r="W636" s="24"/>
      <c r="X636" s="26"/>
      <c r="Y636" s="25"/>
      <c r="Z636" s="25"/>
      <c r="AA636" s="3" t="str">
        <f t="shared" ref="AA636:AA699" si="535">IF(OR(Y636="",Z636=""),"",IF(Y636=Z636,"",ABS(Y636-Z636)))</f>
        <v/>
      </c>
      <c r="AB636" s="24"/>
      <c r="AC636" s="26"/>
      <c r="AD636" s="25"/>
      <c r="AE636" s="54"/>
      <c r="AF636" s="54"/>
      <c r="AG636" s="54"/>
      <c r="AH636" s="54"/>
      <c r="AI636" s="54"/>
      <c r="AJ636" s="54"/>
      <c r="AK636" s="25"/>
      <c r="AL636" s="54" t="str">
        <f t="shared" si="488"/>
        <v/>
      </c>
      <c r="AM636" s="200" t="str">
        <f t="shared" si="489"/>
        <v/>
      </c>
      <c r="AN636" s="201" t="str">
        <f t="shared" si="490"/>
        <v/>
      </c>
      <c r="AO636" s="200" t="str">
        <f t="shared" si="497"/>
        <v/>
      </c>
      <c r="AP636" s="200" t="str">
        <f t="shared" si="491"/>
        <v/>
      </c>
      <c r="AQ636" s="200" t="str">
        <f t="shared" si="492"/>
        <v/>
      </c>
      <c r="AR636" s="200" t="str">
        <f t="shared" si="498"/>
        <v/>
      </c>
      <c r="AS636" s="200" t="str">
        <f t="shared" si="499"/>
        <v/>
      </c>
      <c r="AT636" s="200" t="str">
        <f t="shared" si="500"/>
        <v/>
      </c>
      <c r="AU636" s="200" t="str">
        <f t="shared" si="501"/>
        <v/>
      </c>
      <c r="AV636" s="54"/>
      <c r="AW636" s="200" t="str">
        <f t="shared" si="502"/>
        <v/>
      </c>
      <c r="AX636" s="201" t="str">
        <f t="shared" si="503"/>
        <v/>
      </c>
      <c r="AY636" s="7" t="str">
        <f t="shared" si="504"/>
        <v/>
      </c>
      <c r="AZ636" s="7" t="str">
        <f t="shared" si="505"/>
        <v/>
      </c>
      <c r="BA636" s="7" t="str">
        <f t="shared" si="506"/>
        <v/>
      </c>
      <c r="BB636" s="7" t="str">
        <f t="shared" si="524"/>
        <v/>
      </c>
      <c r="BC636" s="7" t="str">
        <f t="shared" si="525"/>
        <v/>
      </c>
      <c r="BD636" s="7" t="str">
        <f t="shared" si="526"/>
        <v/>
      </c>
      <c r="BE636" s="7" t="str">
        <f t="shared" si="527"/>
        <v/>
      </c>
      <c r="BF636" s="7" t="str">
        <f t="shared" si="485"/>
        <v/>
      </c>
      <c r="BG636" s="7" t="str">
        <f t="shared" si="486"/>
        <v/>
      </c>
      <c r="BH636" s="7" t="str">
        <f t="shared" si="528"/>
        <v/>
      </c>
      <c r="BI636" s="7" t="str">
        <f t="shared" si="529"/>
        <v/>
      </c>
      <c r="BJ636" s="7" t="str">
        <f t="shared" si="530"/>
        <v/>
      </c>
      <c r="BK636" s="7" t="str">
        <f t="shared" si="507"/>
        <v/>
      </c>
      <c r="BL636" s="7" t="str">
        <f t="shared" si="508"/>
        <v/>
      </c>
      <c r="BM636" s="7" t="str">
        <f t="shared" si="509"/>
        <v/>
      </c>
      <c r="BN636" s="7" t="str">
        <f t="shared" si="510"/>
        <v/>
      </c>
      <c r="BO636" s="7" t="str">
        <f t="shared" si="511"/>
        <v/>
      </c>
      <c r="BP636" s="7" t="str">
        <f t="shared" si="512"/>
        <v/>
      </c>
      <c r="BQ636" s="7" t="str">
        <f t="shared" si="513"/>
        <v/>
      </c>
      <c r="BR636" s="7" t="str">
        <f t="shared" si="514"/>
        <v/>
      </c>
      <c r="BS636" s="7" t="str">
        <f t="shared" si="515"/>
        <v/>
      </c>
      <c r="BT636" s="7" t="str">
        <f t="shared" si="516"/>
        <v/>
      </c>
      <c r="BU636" s="7" t="str">
        <f t="shared" si="517"/>
        <v/>
      </c>
      <c r="BV636" s="7" t="str">
        <f t="shared" si="518"/>
        <v/>
      </c>
      <c r="BW636" s="7" t="str">
        <f t="shared" si="493"/>
        <v/>
      </c>
      <c r="BX636" s="7" t="str">
        <f t="shared" si="519"/>
        <v/>
      </c>
      <c r="BY636" s="7" t="str">
        <f t="shared" si="520"/>
        <v/>
      </c>
      <c r="BZ636" s="7" t="str">
        <f t="shared" si="521"/>
        <v/>
      </c>
      <c r="CA636" s="7" t="str">
        <f t="shared" si="522"/>
        <v/>
      </c>
      <c r="CB636" s="54"/>
      <c r="CH636" s="13"/>
      <c r="CJ636" s="13"/>
    </row>
    <row r="637" spans="2:88" ht="16.5" thickBot="1" x14ac:dyDescent="0.3">
      <c r="B637" s="114"/>
      <c r="C637" s="114"/>
      <c r="D637" s="115"/>
      <c r="E637" s="117" t="str">
        <f t="shared" si="523"/>
        <v/>
      </c>
      <c r="F637" s="118" t="str">
        <f t="shared" si="531"/>
        <v/>
      </c>
      <c r="G637" s="22"/>
      <c r="H637" s="5" t="str">
        <f t="shared" si="494"/>
        <v/>
      </c>
      <c r="I637" s="6" t="str">
        <f t="shared" si="495"/>
        <v/>
      </c>
      <c r="J637" s="6" t="str">
        <f t="shared" si="496"/>
        <v/>
      </c>
      <c r="K637" s="23"/>
      <c r="L637" s="3" t="str">
        <f t="shared" si="532"/>
        <v/>
      </c>
      <c r="M637" s="2">
        <f>IF(OR(K637="Rota",K637="Desliza"),(IF((MAX(N$36:N636))&gt;F$17,(MAX(N$36:N636)),F$17)),N636)</f>
        <v>0</v>
      </c>
      <c r="N637" s="42"/>
      <c r="O637" s="2" t="str">
        <f t="shared" si="533"/>
        <v/>
      </c>
      <c r="P637" s="3" t="str">
        <f t="shared" si="534"/>
        <v/>
      </c>
      <c r="Q637" s="24"/>
      <c r="R637" s="24"/>
      <c r="S637" s="24"/>
      <c r="T637" s="132" t="str">
        <f t="shared" si="487"/>
        <v/>
      </c>
      <c r="U637" s="25"/>
      <c r="V637" s="25"/>
      <c r="W637" s="24"/>
      <c r="X637" s="26"/>
      <c r="Y637" s="25"/>
      <c r="Z637" s="25"/>
      <c r="AA637" s="3" t="str">
        <f t="shared" si="535"/>
        <v/>
      </c>
      <c r="AB637" s="24"/>
      <c r="AC637" s="26"/>
      <c r="AD637" s="25"/>
      <c r="AE637" s="54"/>
      <c r="AF637" s="54"/>
      <c r="AG637" s="54"/>
      <c r="AH637" s="54"/>
      <c r="AI637" s="54"/>
      <c r="AJ637" s="54"/>
      <c r="AK637" s="25"/>
      <c r="AL637" s="54" t="str">
        <f t="shared" si="488"/>
        <v/>
      </c>
      <c r="AM637" s="200" t="str">
        <f t="shared" si="489"/>
        <v/>
      </c>
      <c r="AN637" s="201" t="str">
        <f t="shared" si="490"/>
        <v/>
      </c>
      <c r="AO637" s="200" t="str">
        <f t="shared" si="497"/>
        <v/>
      </c>
      <c r="AP637" s="200" t="str">
        <f t="shared" si="491"/>
        <v/>
      </c>
      <c r="AQ637" s="200" t="str">
        <f t="shared" si="492"/>
        <v/>
      </c>
      <c r="AR637" s="200" t="str">
        <f t="shared" si="498"/>
        <v/>
      </c>
      <c r="AS637" s="200" t="str">
        <f t="shared" si="499"/>
        <v/>
      </c>
      <c r="AT637" s="200" t="str">
        <f t="shared" si="500"/>
        <v/>
      </c>
      <c r="AU637" s="200" t="str">
        <f t="shared" si="501"/>
        <v/>
      </c>
      <c r="AV637" s="54"/>
      <c r="AW637" s="200" t="str">
        <f t="shared" si="502"/>
        <v/>
      </c>
      <c r="AX637" s="201" t="str">
        <f t="shared" si="503"/>
        <v/>
      </c>
      <c r="AY637" s="7" t="str">
        <f t="shared" si="504"/>
        <v/>
      </c>
      <c r="AZ637" s="7" t="str">
        <f t="shared" si="505"/>
        <v/>
      </c>
      <c r="BA637" s="7" t="str">
        <f t="shared" si="506"/>
        <v/>
      </c>
      <c r="BB637" s="7" t="str">
        <f t="shared" si="524"/>
        <v/>
      </c>
      <c r="BC637" s="7" t="str">
        <f t="shared" si="525"/>
        <v/>
      </c>
      <c r="BD637" s="7" t="str">
        <f t="shared" si="526"/>
        <v/>
      </c>
      <c r="BE637" s="7" t="str">
        <f t="shared" si="527"/>
        <v/>
      </c>
      <c r="BF637" s="7" t="str">
        <f t="shared" si="485"/>
        <v/>
      </c>
      <c r="BG637" s="7" t="str">
        <f t="shared" si="486"/>
        <v/>
      </c>
      <c r="BH637" s="7" t="str">
        <f t="shared" si="528"/>
        <v/>
      </c>
      <c r="BI637" s="7" t="str">
        <f t="shared" si="529"/>
        <v/>
      </c>
      <c r="BJ637" s="7" t="str">
        <f t="shared" si="530"/>
        <v/>
      </c>
      <c r="BK637" s="7" t="str">
        <f t="shared" si="507"/>
        <v/>
      </c>
      <c r="BL637" s="7" t="str">
        <f t="shared" si="508"/>
        <v/>
      </c>
      <c r="BM637" s="7" t="str">
        <f t="shared" si="509"/>
        <v/>
      </c>
      <c r="BN637" s="7" t="str">
        <f t="shared" si="510"/>
        <v/>
      </c>
      <c r="BO637" s="7" t="str">
        <f t="shared" si="511"/>
        <v/>
      </c>
      <c r="BP637" s="7" t="str">
        <f t="shared" si="512"/>
        <v/>
      </c>
      <c r="BQ637" s="7" t="str">
        <f t="shared" si="513"/>
        <v/>
      </c>
      <c r="BR637" s="7" t="str">
        <f t="shared" si="514"/>
        <v/>
      </c>
      <c r="BS637" s="7" t="str">
        <f t="shared" si="515"/>
        <v/>
      </c>
      <c r="BT637" s="7" t="str">
        <f t="shared" si="516"/>
        <v/>
      </c>
      <c r="BU637" s="7" t="str">
        <f t="shared" si="517"/>
        <v/>
      </c>
      <c r="BV637" s="7" t="str">
        <f t="shared" si="518"/>
        <v/>
      </c>
      <c r="BW637" s="7" t="str">
        <f t="shared" si="493"/>
        <v/>
      </c>
      <c r="BX637" s="7" t="str">
        <f t="shared" si="519"/>
        <v/>
      </c>
      <c r="BY637" s="7" t="str">
        <f t="shared" si="520"/>
        <v/>
      </c>
      <c r="BZ637" s="7" t="str">
        <f t="shared" si="521"/>
        <v/>
      </c>
      <c r="CA637" s="7" t="str">
        <f t="shared" si="522"/>
        <v/>
      </c>
      <c r="CB637" s="54"/>
      <c r="CH637" s="13"/>
      <c r="CJ637" s="13"/>
    </row>
    <row r="638" spans="2:88" ht="16.5" thickBot="1" x14ac:dyDescent="0.3">
      <c r="B638" s="114"/>
      <c r="C638" s="114"/>
      <c r="D638" s="115"/>
      <c r="E638" s="117" t="str">
        <f t="shared" si="523"/>
        <v/>
      </c>
      <c r="F638" s="118" t="str">
        <f t="shared" si="531"/>
        <v/>
      </c>
      <c r="G638" s="22"/>
      <c r="H638" s="5" t="str">
        <f t="shared" si="494"/>
        <v/>
      </c>
      <c r="I638" s="6" t="str">
        <f t="shared" si="495"/>
        <v/>
      </c>
      <c r="J638" s="6" t="str">
        <f t="shared" si="496"/>
        <v/>
      </c>
      <c r="K638" s="23"/>
      <c r="L638" s="3" t="str">
        <f t="shared" si="532"/>
        <v/>
      </c>
      <c r="M638" s="2">
        <f>IF(OR(K638="Rota",K638="Desliza"),(IF((MAX(N$36:N637))&gt;F$17,(MAX(N$36:N637)),F$17)),N637)</f>
        <v>0</v>
      </c>
      <c r="N638" s="42"/>
      <c r="O638" s="2" t="str">
        <f t="shared" si="533"/>
        <v/>
      </c>
      <c r="P638" s="3" t="str">
        <f t="shared" si="534"/>
        <v/>
      </c>
      <c r="Q638" s="24"/>
      <c r="R638" s="24"/>
      <c r="S638" s="24"/>
      <c r="T638" s="132" t="str">
        <f t="shared" si="487"/>
        <v/>
      </c>
      <c r="U638" s="25"/>
      <c r="V638" s="25"/>
      <c r="W638" s="24"/>
      <c r="X638" s="26"/>
      <c r="Y638" s="25"/>
      <c r="Z638" s="25"/>
      <c r="AA638" s="3" t="str">
        <f t="shared" si="535"/>
        <v/>
      </c>
      <c r="AB638" s="24"/>
      <c r="AC638" s="26"/>
      <c r="AD638" s="25"/>
      <c r="AE638" s="54"/>
      <c r="AF638" s="54"/>
      <c r="AG638" s="54"/>
      <c r="AH638" s="54"/>
      <c r="AI638" s="54"/>
      <c r="AJ638" s="54"/>
      <c r="AK638" s="25"/>
      <c r="AL638" s="54" t="str">
        <f t="shared" si="488"/>
        <v/>
      </c>
      <c r="AM638" s="200" t="str">
        <f t="shared" si="489"/>
        <v/>
      </c>
      <c r="AN638" s="201" t="str">
        <f t="shared" si="490"/>
        <v/>
      </c>
      <c r="AO638" s="200" t="str">
        <f t="shared" si="497"/>
        <v/>
      </c>
      <c r="AP638" s="200" t="str">
        <f t="shared" si="491"/>
        <v/>
      </c>
      <c r="AQ638" s="200" t="str">
        <f t="shared" si="492"/>
        <v/>
      </c>
      <c r="AR638" s="200" t="str">
        <f t="shared" si="498"/>
        <v/>
      </c>
      <c r="AS638" s="200" t="str">
        <f t="shared" si="499"/>
        <v/>
      </c>
      <c r="AT638" s="200" t="str">
        <f t="shared" si="500"/>
        <v/>
      </c>
      <c r="AU638" s="200" t="str">
        <f t="shared" si="501"/>
        <v/>
      </c>
      <c r="AV638" s="54"/>
      <c r="AW638" s="200" t="str">
        <f t="shared" si="502"/>
        <v/>
      </c>
      <c r="AX638" s="201" t="str">
        <f t="shared" si="503"/>
        <v/>
      </c>
      <c r="AY638" s="7" t="str">
        <f t="shared" si="504"/>
        <v/>
      </c>
      <c r="AZ638" s="7" t="str">
        <f t="shared" si="505"/>
        <v/>
      </c>
      <c r="BA638" s="7" t="str">
        <f t="shared" si="506"/>
        <v/>
      </c>
      <c r="BB638" s="7" t="str">
        <f t="shared" si="524"/>
        <v/>
      </c>
      <c r="BC638" s="7" t="str">
        <f t="shared" si="525"/>
        <v/>
      </c>
      <c r="BD638" s="7" t="str">
        <f t="shared" si="526"/>
        <v/>
      </c>
      <c r="BE638" s="7" t="str">
        <f t="shared" si="527"/>
        <v/>
      </c>
      <c r="BF638" s="7" t="str">
        <f t="shared" si="485"/>
        <v/>
      </c>
      <c r="BG638" s="7" t="str">
        <f t="shared" si="486"/>
        <v/>
      </c>
      <c r="BH638" s="7" t="str">
        <f t="shared" si="528"/>
        <v/>
      </c>
      <c r="BI638" s="7" t="str">
        <f t="shared" si="529"/>
        <v/>
      </c>
      <c r="BJ638" s="7" t="str">
        <f t="shared" si="530"/>
        <v/>
      </c>
      <c r="BK638" s="7" t="str">
        <f t="shared" si="507"/>
        <v/>
      </c>
      <c r="BL638" s="7" t="str">
        <f t="shared" si="508"/>
        <v/>
      </c>
      <c r="BM638" s="7" t="str">
        <f t="shared" si="509"/>
        <v/>
      </c>
      <c r="BN638" s="7" t="str">
        <f t="shared" si="510"/>
        <v/>
      </c>
      <c r="BO638" s="7" t="str">
        <f t="shared" si="511"/>
        <v/>
      </c>
      <c r="BP638" s="7" t="str">
        <f t="shared" si="512"/>
        <v/>
      </c>
      <c r="BQ638" s="7" t="str">
        <f t="shared" si="513"/>
        <v/>
      </c>
      <c r="BR638" s="7" t="str">
        <f t="shared" si="514"/>
        <v/>
      </c>
      <c r="BS638" s="7" t="str">
        <f t="shared" si="515"/>
        <v/>
      </c>
      <c r="BT638" s="7" t="str">
        <f t="shared" si="516"/>
        <v/>
      </c>
      <c r="BU638" s="7" t="str">
        <f t="shared" si="517"/>
        <v/>
      </c>
      <c r="BV638" s="7" t="str">
        <f t="shared" si="518"/>
        <v/>
      </c>
      <c r="BW638" s="7" t="str">
        <f t="shared" si="493"/>
        <v/>
      </c>
      <c r="BX638" s="7" t="str">
        <f t="shared" si="519"/>
        <v/>
      </c>
      <c r="BY638" s="7" t="str">
        <f t="shared" si="520"/>
        <v/>
      </c>
      <c r="BZ638" s="7" t="str">
        <f t="shared" si="521"/>
        <v/>
      </c>
      <c r="CA638" s="7" t="str">
        <f t="shared" si="522"/>
        <v/>
      </c>
      <c r="CB638" s="54"/>
      <c r="CH638" s="13"/>
      <c r="CJ638" s="13"/>
    </row>
    <row r="639" spans="2:88" ht="16.5" thickBot="1" x14ac:dyDescent="0.3">
      <c r="B639" s="114"/>
      <c r="C639" s="114"/>
      <c r="D639" s="115"/>
      <c r="E639" s="117" t="str">
        <f t="shared" si="523"/>
        <v/>
      </c>
      <c r="F639" s="118" t="str">
        <f t="shared" si="531"/>
        <v/>
      </c>
      <c r="G639" s="22"/>
      <c r="H639" s="5" t="str">
        <f t="shared" si="494"/>
        <v/>
      </c>
      <c r="I639" s="6" t="str">
        <f t="shared" si="495"/>
        <v/>
      </c>
      <c r="J639" s="6" t="str">
        <f t="shared" si="496"/>
        <v/>
      </c>
      <c r="K639" s="23"/>
      <c r="L639" s="3" t="str">
        <f t="shared" si="532"/>
        <v/>
      </c>
      <c r="M639" s="2">
        <f>IF(OR(K639="Rota",K639="Desliza"),(IF((MAX(N$36:N638))&gt;F$17,(MAX(N$36:N638)),F$17)),N638)</f>
        <v>0</v>
      </c>
      <c r="N639" s="42"/>
      <c r="O639" s="2" t="str">
        <f t="shared" si="533"/>
        <v/>
      </c>
      <c r="P639" s="3" t="str">
        <f t="shared" si="534"/>
        <v/>
      </c>
      <c r="Q639" s="24"/>
      <c r="R639" s="24"/>
      <c r="S639" s="24"/>
      <c r="T639" s="132" t="str">
        <f t="shared" si="487"/>
        <v/>
      </c>
      <c r="U639" s="25"/>
      <c r="V639" s="25"/>
      <c r="W639" s="24"/>
      <c r="X639" s="26"/>
      <c r="Y639" s="25"/>
      <c r="Z639" s="25"/>
      <c r="AA639" s="3" t="str">
        <f t="shared" si="535"/>
        <v/>
      </c>
      <c r="AB639" s="24"/>
      <c r="AC639" s="26"/>
      <c r="AD639" s="25"/>
      <c r="AE639" s="54"/>
      <c r="AF639" s="54"/>
      <c r="AG639" s="54"/>
      <c r="AH639" s="54"/>
      <c r="AI639" s="54"/>
      <c r="AJ639" s="54"/>
      <c r="AK639" s="25"/>
      <c r="AL639" s="54" t="str">
        <f t="shared" si="488"/>
        <v/>
      </c>
      <c r="AM639" s="200" t="str">
        <f t="shared" si="489"/>
        <v/>
      </c>
      <c r="AN639" s="201" t="str">
        <f t="shared" si="490"/>
        <v/>
      </c>
      <c r="AO639" s="200" t="str">
        <f t="shared" si="497"/>
        <v/>
      </c>
      <c r="AP639" s="200" t="str">
        <f t="shared" si="491"/>
        <v/>
      </c>
      <c r="AQ639" s="200" t="str">
        <f t="shared" si="492"/>
        <v/>
      </c>
      <c r="AR639" s="200" t="str">
        <f t="shared" si="498"/>
        <v/>
      </c>
      <c r="AS639" s="200" t="str">
        <f t="shared" si="499"/>
        <v/>
      </c>
      <c r="AT639" s="200" t="str">
        <f t="shared" si="500"/>
        <v/>
      </c>
      <c r="AU639" s="200" t="str">
        <f t="shared" si="501"/>
        <v/>
      </c>
      <c r="AV639" s="54"/>
      <c r="AW639" s="200" t="str">
        <f t="shared" si="502"/>
        <v/>
      </c>
      <c r="AX639" s="201" t="str">
        <f t="shared" si="503"/>
        <v/>
      </c>
      <c r="AY639" s="7" t="str">
        <f t="shared" si="504"/>
        <v/>
      </c>
      <c r="AZ639" s="7" t="str">
        <f t="shared" si="505"/>
        <v/>
      </c>
      <c r="BA639" s="7" t="str">
        <f t="shared" si="506"/>
        <v/>
      </c>
      <c r="BB639" s="7" t="str">
        <f t="shared" si="524"/>
        <v/>
      </c>
      <c r="BC639" s="7" t="str">
        <f t="shared" si="525"/>
        <v/>
      </c>
      <c r="BD639" s="7" t="str">
        <f t="shared" si="526"/>
        <v/>
      </c>
      <c r="BE639" s="7" t="str">
        <f t="shared" si="527"/>
        <v/>
      </c>
      <c r="BF639" s="7" t="str">
        <f t="shared" si="485"/>
        <v/>
      </c>
      <c r="BG639" s="7" t="str">
        <f t="shared" si="486"/>
        <v/>
      </c>
      <c r="BH639" s="7" t="str">
        <f t="shared" si="528"/>
        <v/>
      </c>
      <c r="BI639" s="7" t="str">
        <f t="shared" si="529"/>
        <v/>
      </c>
      <c r="BJ639" s="7" t="str">
        <f t="shared" si="530"/>
        <v/>
      </c>
      <c r="BK639" s="7" t="str">
        <f t="shared" si="507"/>
        <v/>
      </c>
      <c r="BL639" s="7" t="str">
        <f t="shared" si="508"/>
        <v/>
      </c>
      <c r="BM639" s="7" t="str">
        <f t="shared" si="509"/>
        <v/>
      </c>
      <c r="BN639" s="7" t="str">
        <f t="shared" si="510"/>
        <v/>
      </c>
      <c r="BO639" s="7" t="str">
        <f t="shared" si="511"/>
        <v/>
      </c>
      <c r="BP639" s="7" t="str">
        <f t="shared" si="512"/>
        <v/>
      </c>
      <c r="BQ639" s="7" t="str">
        <f t="shared" si="513"/>
        <v/>
      </c>
      <c r="BR639" s="7" t="str">
        <f t="shared" si="514"/>
        <v/>
      </c>
      <c r="BS639" s="7" t="str">
        <f t="shared" si="515"/>
        <v/>
      </c>
      <c r="BT639" s="7" t="str">
        <f t="shared" si="516"/>
        <v/>
      </c>
      <c r="BU639" s="7" t="str">
        <f t="shared" si="517"/>
        <v/>
      </c>
      <c r="BV639" s="7" t="str">
        <f t="shared" si="518"/>
        <v/>
      </c>
      <c r="BW639" s="7" t="str">
        <f t="shared" si="493"/>
        <v/>
      </c>
      <c r="BX639" s="7" t="str">
        <f t="shared" si="519"/>
        <v/>
      </c>
      <c r="BY639" s="7" t="str">
        <f t="shared" si="520"/>
        <v/>
      </c>
      <c r="BZ639" s="7" t="str">
        <f t="shared" si="521"/>
        <v/>
      </c>
      <c r="CA639" s="7" t="str">
        <f t="shared" si="522"/>
        <v/>
      </c>
      <c r="CB639" s="54"/>
      <c r="CH639" s="13"/>
      <c r="CJ639" s="13"/>
    </row>
    <row r="640" spans="2:88" ht="16.5" thickBot="1" x14ac:dyDescent="0.3">
      <c r="B640" s="114"/>
      <c r="C640" s="114"/>
      <c r="D640" s="115"/>
      <c r="E640" s="117" t="str">
        <f t="shared" si="523"/>
        <v/>
      </c>
      <c r="F640" s="118" t="str">
        <f t="shared" si="531"/>
        <v/>
      </c>
      <c r="G640" s="22"/>
      <c r="H640" s="5" t="str">
        <f t="shared" si="494"/>
        <v/>
      </c>
      <c r="I640" s="6" t="str">
        <f t="shared" si="495"/>
        <v/>
      </c>
      <c r="J640" s="6" t="str">
        <f t="shared" si="496"/>
        <v/>
      </c>
      <c r="K640" s="23"/>
      <c r="L640" s="3" t="str">
        <f t="shared" si="532"/>
        <v/>
      </c>
      <c r="M640" s="2">
        <f>IF(OR(K640="Rota",K640="Desliza"),(IF((MAX(N$36:N639))&gt;F$17,(MAX(N$36:N639)),F$17)),N639)</f>
        <v>0</v>
      </c>
      <c r="N640" s="42"/>
      <c r="O640" s="2" t="str">
        <f t="shared" si="533"/>
        <v/>
      </c>
      <c r="P640" s="3" t="str">
        <f t="shared" si="534"/>
        <v/>
      </c>
      <c r="Q640" s="24"/>
      <c r="R640" s="24"/>
      <c r="S640" s="24"/>
      <c r="T640" s="132" t="str">
        <f t="shared" si="487"/>
        <v/>
      </c>
      <c r="U640" s="25"/>
      <c r="V640" s="25"/>
      <c r="W640" s="24"/>
      <c r="X640" s="26"/>
      <c r="Y640" s="25"/>
      <c r="Z640" s="25"/>
      <c r="AA640" s="3" t="str">
        <f t="shared" si="535"/>
        <v/>
      </c>
      <c r="AB640" s="24"/>
      <c r="AC640" s="26"/>
      <c r="AD640" s="25"/>
      <c r="AE640" s="54"/>
      <c r="AF640" s="54"/>
      <c r="AG640" s="54"/>
      <c r="AH640" s="54"/>
      <c r="AI640" s="54"/>
      <c r="AJ640" s="54"/>
      <c r="AK640" s="25"/>
      <c r="AL640" s="54" t="str">
        <f t="shared" si="488"/>
        <v/>
      </c>
      <c r="AM640" s="200" t="str">
        <f t="shared" si="489"/>
        <v/>
      </c>
      <c r="AN640" s="201" t="str">
        <f t="shared" si="490"/>
        <v/>
      </c>
      <c r="AO640" s="200" t="str">
        <f t="shared" si="497"/>
        <v/>
      </c>
      <c r="AP640" s="200" t="str">
        <f t="shared" si="491"/>
        <v/>
      </c>
      <c r="AQ640" s="200" t="str">
        <f t="shared" si="492"/>
        <v/>
      </c>
      <c r="AR640" s="200" t="str">
        <f t="shared" si="498"/>
        <v/>
      </c>
      <c r="AS640" s="200" t="str">
        <f t="shared" si="499"/>
        <v/>
      </c>
      <c r="AT640" s="200" t="str">
        <f t="shared" si="500"/>
        <v/>
      </c>
      <c r="AU640" s="200" t="str">
        <f t="shared" si="501"/>
        <v/>
      </c>
      <c r="AV640" s="54"/>
      <c r="AW640" s="200" t="str">
        <f t="shared" si="502"/>
        <v/>
      </c>
      <c r="AX640" s="201" t="str">
        <f t="shared" si="503"/>
        <v/>
      </c>
      <c r="AY640" s="7" t="str">
        <f t="shared" si="504"/>
        <v/>
      </c>
      <c r="AZ640" s="7" t="str">
        <f t="shared" si="505"/>
        <v/>
      </c>
      <c r="BA640" s="7" t="str">
        <f t="shared" si="506"/>
        <v/>
      </c>
      <c r="BB640" s="7" t="str">
        <f t="shared" si="524"/>
        <v/>
      </c>
      <c r="BC640" s="7" t="str">
        <f t="shared" si="525"/>
        <v/>
      </c>
      <c r="BD640" s="7" t="str">
        <f t="shared" si="526"/>
        <v/>
      </c>
      <c r="BE640" s="7" t="str">
        <f t="shared" si="527"/>
        <v/>
      </c>
      <c r="BF640" s="7" t="str">
        <f t="shared" si="485"/>
        <v/>
      </c>
      <c r="BG640" s="7" t="str">
        <f t="shared" si="486"/>
        <v/>
      </c>
      <c r="BH640" s="7" t="str">
        <f t="shared" si="528"/>
        <v/>
      </c>
      <c r="BI640" s="7" t="str">
        <f t="shared" si="529"/>
        <v/>
      </c>
      <c r="BJ640" s="7" t="str">
        <f t="shared" si="530"/>
        <v/>
      </c>
      <c r="BK640" s="7" t="str">
        <f t="shared" si="507"/>
        <v/>
      </c>
      <c r="BL640" s="7" t="str">
        <f t="shared" si="508"/>
        <v/>
      </c>
      <c r="BM640" s="7" t="str">
        <f t="shared" si="509"/>
        <v/>
      </c>
      <c r="BN640" s="7" t="str">
        <f t="shared" si="510"/>
        <v/>
      </c>
      <c r="BO640" s="7" t="str">
        <f t="shared" si="511"/>
        <v/>
      </c>
      <c r="BP640" s="7" t="str">
        <f t="shared" si="512"/>
        <v/>
      </c>
      <c r="BQ640" s="7" t="str">
        <f t="shared" si="513"/>
        <v/>
      </c>
      <c r="BR640" s="7" t="str">
        <f t="shared" si="514"/>
        <v/>
      </c>
      <c r="BS640" s="7" t="str">
        <f t="shared" si="515"/>
        <v/>
      </c>
      <c r="BT640" s="7" t="str">
        <f t="shared" si="516"/>
        <v/>
      </c>
      <c r="BU640" s="7" t="str">
        <f t="shared" si="517"/>
        <v/>
      </c>
      <c r="BV640" s="7" t="str">
        <f t="shared" si="518"/>
        <v/>
      </c>
      <c r="BW640" s="7" t="str">
        <f t="shared" si="493"/>
        <v/>
      </c>
      <c r="BX640" s="7" t="str">
        <f t="shared" si="519"/>
        <v/>
      </c>
      <c r="BY640" s="7" t="str">
        <f t="shared" si="520"/>
        <v/>
      </c>
      <c r="BZ640" s="7" t="str">
        <f t="shared" si="521"/>
        <v/>
      </c>
      <c r="CA640" s="7" t="str">
        <f t="shared" si="522"/>
        <v/>
      </c>
      <c r="CB640" s="54"/>
      <c r="CH640" s="13"/>
      <c r="CJ640" s="13"/>
    </row>
    <row r="641" spans="2:88" ht="16.5" thickBot="1" x14ac:dyDescent="0.3">
      <c r="B641" s="114"/>
      <c r="C641" s="114"/>
      <c r="D641" s="115"/>
      <c r="E641" s="117" t="str">
        <f t="shared" si="523"/>
        <v/>
      </c>
      <c r="F641" s="118" t="str">
        <f t="shared" si="531"/>
        <v/>
      </c>
      <c r="G641" s="22"/>
      <c r="H641" s="5" t="str">
        <f t="shared" si="494"/>
        <v/>
      </c>
      <c r="I641" s="6" t="str">
        <f t="shared" si="495"/>
        <v/>
      </c>
      <c r="J641" s="6" t="str">
        <f t="shared" si="496"/>
        <v/>
      </c>
      <c r="K641" s="23"/>
      <c r="L641" s="3" t="str">
        <f t="shared" si="532"/>
        <v/>
      </c>
      <c r="M641" s="2">
        <f>IF(OR(K641="Rota",K641="Desliza"),(IF((MAX(N$36:N640))&gt;F$17,(MAX(N$36:N640)),F$17)),N640)</f>
        <v>0</v>
      </c>
      <c r="N641" s="42"/>
      <c r="O641" s="2" t="str">
        <f t="shared" si="533"/>
        <v/>
      </c>
      <c r="P641" s="3" t="str">
        <f t="shared" si="534"/>
        <v/>
      </c>
      <c r="Q641" s="24"/>
      <c r="R641" s="24"/>
      <c r="S641" s="24"/>
      <c r="T641" s="132" t="str">
        <f t="shared" si="487"/>
        <v/>
      </c>
      <c r="U641" s="25"/>
      <c r="V641" s="25"/>
      <c r="W641" s="24"/>
      <c r="X641" s="26"/>
      <c r="Y641" s="25"/>
      <c r="Z641" s="25"/>
      <c r="AA641" s="3" t="str">
        <f t="shared" si="535"/>
        <v/>
      </c>
      <c r="AB641" s="24"/>
      <c r="AC641" s="26"/>
      <c r="AD641" s="25"/>
      <c r="AE641" s="54"/>
      <c r="AF641" s="54"/>
      <c r="AG641" s="54"/>
      <c r="AH641" s="54"/>
      <c r="AI641" s="54"/>
      <c r="AJ641" s="54"/>
      <c r="AK641" s="25"/>
      <c r="AL641" s="54" t="str">
        <f t="shared" si="488"/>
        <v/>
      </c>
      <c r="AM641" s="200" t="str">
        <f t="shared" si="489"/>
        <v/>
      </c>
      <c r="AN641" s="201" t="str">
        <f t="shared" si="490"/>
        <v/>
      </c>
      <c r="AO641" s="200" t="str">
        <f t="shared" si="497"/>
        <v/>
      </c>
      <c r="AP641" s="200" t="str">
        <f t="shared" si="491"/>
        <v/>
      </c>
      <c r="AQ641" s="200" t="str">
        <f t="shared" si="492"/>
        <v/>
      </c>
      <c r="AR641" s="200" t="str">
        <f t="shared" si="498"/>
        <v/>
      </c>
      <c r="AS641" s="200" t="str">
        <f t="shared" si="499"/>
        <v/>
      </c>
      <c r="AT641" s="200" t="str">
        <f t="shared" si="500"/>
        <v/>
      </c>
      <c r="AU641" s="200" t="str">
        <f t="shared" si="501"/>
        <v/>
      </c>
      <c r="AV641" s="54"/>
      <c r="AW641" s="200" t="str">
        <f t="shared" si="502"/>
        <v/>
      </c>
      <c r="AX641" s="201" t="str">
        <f t="shared" si="503"/>
        <v/>
      </c>
      <c r="AY641" s="7" t="str">
        <f t="shared" si="504"/>
        <v/>
      </c>
      <c r="AZ641" s="7" t="str">
        <f t="shared" si="505"/>
        <v/>
      </c>
      <c r="BA641" s="7" t="str">
        <f t="shared" si="506"/>
        <v/>
      </c>
      <c r="BB641" s="7" t="str">
        <f t="shared" si="524"/>
        <v/>
      </c>
      <c r="BC641" s="7" t="str">
        <f t="shared" si="525"/>
        <v/>
      </c>
      <c r="BD641" s="7" t="str">
        <f t="shared" si="526"/>
        <v/>
      </c>
      <c r="BE641" s="7" t="str">
        <f t="shared" si="527"/>
        <v/>
      </c>
      <c r="BF641" s="7" t="str">
        <f t="shared" si="485"/>
        <v/>
      </c>
      <c r="BG641" s="7" t="str">
        <f t="shared" si="486"/>
        <v/>
      </c>
      <c r="BH641" s="7" t="str">
        <f t="shared" si="528"/>
        <v/>
      </c>
      <c r="BI641" s="7" t="str">
        <f t="shared" si="529"/>
        <v/>
      </c>
      <c r="BJ641" s="7" t="str">
        <f t="shared" si="530"/>
        <v/>
      </c>
      <c r="BK641" s="7" t="str">
        <f t="shared" si="507"/>
        <v/>
      </c>
      <c r="BL641" s="7" t="str">
        <f t="shared" si="508"/>
        <v/>
      </c>
      <c r="BM641" s="7" t="str">
        <f t="shared" si="509"/>
        <v/>
      </c>
      <c r="BN641" s="7" t="str">
        <f t="shared" si="510"/>
        <v/>
      </c>
      <c r="BO641" s="7" t="str">
        <f t="shared" si="511"/>
        <v/>
      </c>
      <c r="BP641" s="7" t="str">
        <f t="shared" si="512"/>
        <v/>
      </c>
      <c r="BQ641" s="7" t="str">
        <f t="shared" si="513"/>
        <v/>
      </c>
      <c r="BR641" s="7" t="str">
        <f t="shared" si="514"/>
        <v/>
      </c>
      <c r="BS641" s="7" t="str">
        <f t="shared" si="515"/>
        <v/>
      </c>
      <c r="BT641" s="7" t="str">
        <f t="shared" si="516"/>
        <v/>
      </c>
      <c r="BU641" s="7" t="str">
        <f t="shared" si="517"/>
        <v/>
      </c>
      <c r="BV641" s="7" t="str">
        <f t="shared" si="518"/>
        <v/>
      </c>
      <c r="BW641" s="7" t="str">
        <f t="shared" si="493"/>
        <v/>
      </c>
      <c r="BX641" s="7" t="str">
        <f t="shared" si="519"/>
        <v/>
      </c>
      <c r="BY641" s="7" t="str">
        <f t="shared" si="520"/>
        <v/>
      </c>
      <c r="BZ641" s="7" t="str">
        <f t="shared" si="521"/>
        <v/>
      </c>
      <c r="CA641" s="7" t="str">
        <f t="shared" si="522"/>
        <v/>
      </c>
      <c r="CB641" s="54"/>
      <c r="CH641" s="13"/>
      <c r="CJ641" s="13"/>
    </row>
    <row r="642" spans="2:88" ht="16.5" thickBot="1" x14ac:dyDescent="0.3">
      <c r="B642" s="114"/>
      <c r="C642" s="114"/>
      <c r="D642" s="115"/>
      <c r="E642" s="117" t="str">
        <f t="shared" si="523"/>
        <v/>
      </c>
      <c r="F642" s="118" t="str">
        <f t="shared" si="531"/>
        <v/>
      </c>
      <c r="G642" s="22"/>
      <c r="H642" s="5" t="str">
        <f t="shared" si="494"/>
        <v/>
      </c>
      <c r="I642" s="6" t="str">
        <f t="shared" si="495"/>
        <v/>
      </c>
      <c r="J642" s="6" t="str">
        <f t="shared" si="496"/>
        <v/>
      </c>
      <c r="K642" s="23"/>
      <c r="L642" s="3" t="str">
        <f t="shared" si="532"/>
        <v/>
      </c>
      <c r="M642" s="2">
        <f>IF(OR(K642="Rota",K642="Desliza"),(IF((MAX(N$36:N641))&gt;F$17,(MAX(N$36:N641)),F$17)),N641)</f>
        <v>0</v>
      </c>
      <c r="N642" s="42"/>
      <c r="O642" s="2" t="str">
        <f t="shared" si="533"/>
        <v/>
      </c>
      <c r="P642" s="3" t="str">
        <f t="shared" si="534"/>
        <v/>
      </c>
      <c r="Q642" s="24"/>
      <c r="R642" s="24"/>
      <c r="S642" s="24"/>
      <c r="T642" s="132" t="str">
        <f t="shared" si="487"/>
        <v/>
      </c>
      <c r="U642" s="25"/>
      <c r="V642" s="25"/>
      <c r="W642" s="24"/>
      <c r="X642" s="26"/>
      <c r="Y642" s="25"/>
      <c r="Z642" s="25"/>
      <c r="AA642" s="3" t="str">
        <f t="shared" si="535"/>
        <v/>
      </c>
      <c r="AB642" s="24"/>
      <c r="AC642" s="26"/>
      <c r="AD642" s="25"/>
      <c r="AE642" s="54"/>
      <c r="AF642" s="54"/>
      <c r="AG642" s="54"/>
      <c r="AH642" s="54"/>
      <c r="AI642" s="54"/>
      <c r="AJ642" s="54"/>
      <c r="AK642" s="25"/>
      <c r="AL642" s="54" t="str">
        <f t="shared" si="488"/>
        <v/>
      </c>
      <c r="AM642" s="200" t="str">
        <f t="shared" si="489"/>
        <v/>
      </c>
      <c r="AN642" s="201" t="str">
        <f t="shared" si="490"/>
        <v/>
      </c>
      <c r="AO642" s="200" t="str">
        <f t="shared" si="497"/>
        <v/>
      </c>
      <c r="AP642" s="200" t="str">
        <f t="shared" si="491"/>
        <v/>
      </c>
      <c r="AQ642" s="200" t="str">
        <f t="shared" si="492"/>
        <v/>
      </c>
      <c r="AR642" s="200" t="str">
        <f t="shared" si="498"/>
        <v/>
      </c>
      <c r="AS642" s="200" t="str">
        <f t="shared" si="499"/>
        <v/>
      </c>
      <c r="AT642" s="200" t="str">
        <f t="shared" si="500"/>
        <v/>
      </c>
      <c r="AU642" s="200" t="str">
        <f t="shared" si="501"/>
        <v/>
      </c>
      <c r="AV642" s="54"/>
      <c r="AW642" s="200" t="str">
        <f t="shared" si="502"/>
        <v/>
      </c>
      <c r="AX642" s="201" t="str">
        <f t="shared" si="503"/>
        <v/>
      </c>
      <c r="AY642" s="7" t="str">
        <f t="shared" si="504"/>
        <v/>
      </c>
      <c r="AZ642" s="7" t="str">
        <f t="shared" si="505"/>
        <v/>
      </c>
      <c r="BA642" s="7" t="str">
        <f t="shared" si="506"/>
        <v/>
      </c>
      <c r="BB642" s="7" t="str">
        <f t="shared" si="524"/>
        <v/>
      </c>
      <c r="BC642" s="7" t="str">
        <f t="shared" si="525"/>
        <v/>
      </c>
      <c r="BD642" s="7" t="str">
        <f t="shared" si="526"/>
        <v/>
      </c>
      <c r="BE642" s="7" t="str">
        <f t="shared" si="527"/>
        <v/>
      </c>
      <c r="BF642" s="7" t="str">
        <f t="shared" si="485"/>
        <v/>
      </c>
      <c r="BG642" s="7" t="str">
        <f t="shared" si="486"/>
        <v/>
      </c>
      <c r="BH642" s="7" t="str">
        <f t="shared" si="528"/>
        <v/>
      </c>
      <c r="BI642" s="7" t="str">
        <f t="shared" si="529"/>
        <v/>
      </c>
      <c r="BJ642" s="7" t="str">
        <f t="shared" si="530"/>
        <v/>
      </c>
      <c r="BK642" s="7" t="str">
        <f t="shared" si="507"/>
        <v/>
      </c>
      <c r="BL642" s="7" t="str">
        <f t="shared" si="508"/>
        <v/>
      </c>
      <c r="BM642" s="7" t="str">
        <f t="shared" si="509"/>
        <v/>
      </c>
      <c r="BN642" s="7" t="str">
        <f t="shared" si="510"/>
        <v/>
      </c>
      <c r="BO642" s="7" t="str">
        <f t="shared" si="511"/>
        <v/>
      </c>
      <c r="BP642" s="7" t="str">
        <f t="shared" si="512"/>
        <v/>
      </c>
      <c r="BQ642" s="7" t="str">
        <f t="shared" si="513"/>
        <v/>
      </c>
      <c r="BR642" s="7" t="str">
        <f t="shared" si="514"/>
        <v/>
      </c>
      <c r="BS642" s="7" t="str">
        <f t="shared" si="515"/>
        <v/>
      </c>
      <c r="BT642" s="7" t="str">
        <f t="shared" si="516"/>
        <v/>
      </c>
      <c r="BU642" s="7" t="str">
        <f t="shared" si="517"/>
        <v/>
      </c>
      <c r="BV642" s="7" t="str">
        <f t="shared" si="518"/>
        <v/>
      </c>
      <c r="BW642" s="7" t="str">
        <f t="shared" si="493"/>
        <v/>
      </c>
      <c r="BX642" s="7" t="str">
        <f t="shared" si="519"/>
        <v/>
      </c>
      <c r="BY642" s="7" t="str">
        <f t="shared" si="520"/>
        <v/>
      </c>
      <c r="BZ642" s="7" t="str">
        <f t="shared" si="521"/>
        <v/>
      </c>
      <c r="CA642" s="7" t="str">
        <f t="shared" si="522"/>
        <v/>
      </c>
      <c r="CB642" s="54"/>
      <c r="CH642" s="13"/>
      <c r="CJ642" s="13"/>
    </row>
    <row r="643" spans="2:88" ht="16.5" thickBot="1" x14ac:dyDescent="0.3">
      <c r="B643" s="114"/>
      <c r="C643" s="114"/>
      <c r="D643" s="115"/>
      <c r="E643" s="117" t="str">
        <f t="shared" si="523"/>
        <v/>
      </c>
      <c r="F643" s="118" t="str">
        <f t="shared" si="531"/>
        <v/>
      </c>
      <c r="G643" s="22"/>
      <c r="H643" s="5" t="str">
        <f t="shared" si="494"/>
        <v/>
      </c>
      <c r="I643" s="6" t="str">
        <f t="shared" si="495"/>
        <v/>
      </c>
      <c r="J643" s="6" t="str">
        <f t="shared" si="496"/>
        <v/>
      </c>
      <c r="K643" s="23"/>
      <c r="L643" s="3" t="str">
        <f t="shared" si="532"/>
        <v/>
      </c>
      <c r="M643" s="2">
        <f>IF(OR(K643="Rota",K643="Desliza"),(IF((MAX(N$36:N642))&gt;F$17,(MAX(N$36:N642)),F$17)),N642)</f>
        <v>0</v>
      </c>
      <c r="N643" s="42"/>
      <c r="O643" s="2" t="str">
        <f t="shared" si="533"/>
        <v/>
      </c>
      <c r="P643" s="3" t="str">
        <f t="shared" si="534"/>
        <v/>
      </c>
      <c r="Q643" s="24"/>
      <c r="R643" s="24"/>
      <c r="S643" s="24"/>
      <c r="T643" s="132" t="str">
        <f t="shared" si="487"/>
        <v/>
      </c>
      <c r="U643" s="25"/>
      <c r="V643" s="25"/>
      <c r="W643" s="24"/>
      <c r="X643" s="26"/>
      <c r="Y643" s="25"/>
      <c r="Z643" s="25"/>
      <c r="AA643" s="3" t="str">
        <f t="shared" si="535"/>
        <v/>
      </c>
      <c r="AB643" s="24"/>
      <c r="AC643" s="26"/>
      <c r="AD643" s="25"/>
      <c r="AE643" s="54"/>
      <c r="AF643" s="54"/>
      <c r="AG643" s="54"/>
      <c r="AH643" s="54"/>
      <c r="AI643" s="54"/>
      <c r="AJ643" s="54"/>
      <c r="AK643" s="25"/>
      <c r="AL643" s="54" t="str">
        <f t="shared" si="488"/>
        <v/>
      </c>
      <c r="AM643" s="200" t="str">
        <f t="shared" si="489"/>
        <v/>
      </c>
      <c r="AN643" s="201" t="str">
        <f t="shared" si="490"/>
        <v/>
      </c>
      <c r="AO643" s="200" t="str">
        <f t="shared" si="497"/>
        <v/>
      </c>
      <c r="AP643" s="200" t="str">
        <f t="shared" si="491"/>
        <v/>
      </c>
      <c r="AQ643" s="200" t="str">
        <f t="shared" si="492"/>
        <v/>
      </c>
      <c r="AR643" s="200" t="str">
        <f t="shared" si="498"/>
        <v/>
      </c>
      <c r="AS643" s="200" t="str">
        <f t="shared" si="499"/>
        <v/>
      </c>
      <c r="AT643" s="200" t="str">
        <f t="shared" si="500"/>
        <v/>
      </c>
      <c r="AU643" s="200" t="str">
        <f t="shared" si="501"/>
        <v/>
      </c>
      <c r="AV643" s="54"/>
      <c r="AW643" s="200" t="str">
        <f t="shared" si="502"/>
        <v/>
      </c>
      <c r="AX643" s="201" t="str">
        <f t="shared" si="503"/>
        <v/>
      </c>
      <c r="AY643" s="7" t="str">
        <f t="shared" si="504"/>
        <v/>
      </c>
      <c r="AZ643" s="7" t="str">
        <f t="shared" si="505"/>
        <v/>
      </c>
      <c r="BA643" s="7" t="str">
        <f t="shared" si="506"/>
        <v/>
      </c>
      <c r="BB643" s="7" t="str">
        <f t="shared" si="524"/>
        <v/>
      </c>
      <c r="BC643" s="7" t="str">
        <f t="shared" si="525"/>
        <v/>
      </c>
      <c r="BD643" s="7" t="str">
        <f t="shared" si="526"/>
        <v/>
      </c>
      <c r="BE643" s="7" t="str">
        <f t="shared" si="527"/>
        <v/>
      </c>
      <c r="BF643" s="7" t="str">
        <f t="shared" si="485"/>
        <v/>
      </c>
      <c r="BG643" s="7" t="str">
        <f t="shared" si="486"/>
        <v/>
      </c>
      <c r="BH643" s="7" t="str">
        <f t="shared" si="528"/>
        <v/>
      </c>
      <c r="BI643" s="7" t="str">
        <f t="shared" si="529"/>
        <v/>
      </c>
      <c r="BJ643" s="7" t="str">
        <f t="shared" si="530"/>
        <v/>
      </c>
      <c r="BK643" s="7" t="str">
        <f t="shared" si="507"/>
        <v/>
      </c>
      <c r="BL643" s="7" t="str">
        <f t="shared" si="508"/>
        <v/>
      </c>
      <c r="BM643" s="7" t="str">
        <f t="shared" si="509"/>
        <v/>
      </c>
      <c r="BN643" s="7" t="str">
        <f t="shared" si="510"/>
        <v/>
      </c>
      <c r="BO643" s="7" t="str">
        <f t="shared" si="511"/>
        <v/>
      </c>
      <c r="BP643" s="7" t="str">
        <f t="shared" si="512"/>
        <v/>
      </c>
      <c r="BQ643" s="7" t="str">
        <f t="shared" si="513"/>
        <v/>
      </c>
      <c r="BR643" s="7" t="str">
        <f t="shared" si="514"/>
        <v/>
      </c>
      <c r="BS643" s="7" t="str">
        <f t="shared" si="515"/>
        <v/>
      </c>
      <c r="BT643" s="7" t="str">
        <f t="shared" si="516"/>
        <v/>
      </c>
      <c r="BU643" s="7" t="str">
        <f t="shared" si="517"/>
        <v/>
      </c>
      <c r="BV643" s="7" t="str">
        <f t="shared" si="518"/>
        <v/>
      </c>
      <c r="BW643" s="7" t="str">
        <f t="shared" si="493"/>
        <v/>
      </c>
      <c r="BX643" s="7" t="str">
        <f t="shared" si="519"/>
        <v/>
      </c>
      <c r="BY643" s="7" t="str">
        <f t="shared" si="520"/>
        <v/>
      </c>
      <c r="BZ643" s="7" t="str">
        <f t="shared" si="521"/>
        <v/>
      </c>
      <c r="CA643" s="7" t="str">
        <f t="shared" si="522"/>
        <v/>
      </c>
      <c r="CB643" s="54"/>
      <c r="CH643" s="13"/>
      <c r="CJ643" s="13"/>
    </row>
    <row r="644" spans="2:88" ht="16.5" thickBot="1" x14ac:dyDescent="0.3">
      <c r="B644" s="114"/>
      <c r="C644" s="114"/>
      <c r="D644" s="115"/>
      <c r="E644" s="117" t="str">
        <f t="shared" si="523"/>
        <v/>
      </c>
      <c r="F644" s="118" t="str">
        <f t="shared" si="531"/>
        <v/>
      </c>
      <c r="G644" s="22"/>
      <c r="H644" s="5" t="str">
        <f t="shared" si="494"/>
        <v/>
      </c>
      <c r="I644" s="6" t="str">
        <f t="shared" si="495"/>
        <v/>
      </c>
      <c r="J644" s="6" t="str">
        <f t="shared" si="496"/>
        <v/>
      </c>
      <c r="K644" s="23"/>
      <c r="L644" s="3" t="str">
        <f t="shared" si="532"/>
        <v/>
      </c>
      <c r="M644" s="2">
        <f>IF(OR(K644="Rota",K644="Desliza"),(IF((MAX(N$36:N643))&gt;F$17,(MAX(N$36:N643)),F$17)),N643)</f>
        <v>0</v>
      </c>
      <c r="N644" s="42"/>
      <c r="O644" s="2" t="str">
        <f t="shared" si="533"/>
        <v/>
      </c>
      <c r="P644" s="3" t="str">
        <f t="shared" si="534"/>
        <v/>
      </c>
      <c r="Q644" s="24"/>
      <c r="R644" s="24"/>
      <c r="S644" s="24"/>
      <c r="T644" s="132" t="str">
        <f t="shared" si="487"/>
        <v/>
      </c>
      <c r="U644" s="25"/>
      <c r="V644" s="25"/>
      <c r="W644" s="24"/>
      <c r="X644" s="26"/>
      <c r="Y644" s="25"/>
      <c r="Z644" s="25"/>
      <c r="AA644" s="3" t="str">
        <f t="shared" si="535"/>
        <v/>
      </c>
      <c r="AB644" s="24"/>
      <c r="AC644" s="26"/>
      <c r="AD644" s="25"/>
      <c r="AE644" s="54"/>
      <c r="AF644" s="54"/>
      <c r="AG644" s="54"/>
      <c r="AH644" s="54"/>
      <c r="AI644" s="54"/>
      <c r="AJ644" s="54"/>
      <c r="AK644" s="25"/>
      <c r="AL644" s="54" t="str">
        <f t="shared" si="488"/>
        <v/>
      </c>
      <c r="AM644" s="200" t="str">
        <f t="shared" si="489"/>
        <v/>
      </c>
      <c r="AN644" s="201" t="str">
        <f t="shared" si="490"/>
        <v/>
      </c>
      <c r="AO644" s="200" t="str">
        <f t="shared" si="497"/>
        <v/>
      </c>
      <c r="AP644" s="200" t="str">
        <f t="shared" si="491"/>
        <v/>
      </c>
      <c r="AQ644" s="200" t="str">
        <f t="shared" si="492"/>
        <v/>
      </c>
      <c r="AR644" s="200" t="str">
        <f t="shared" si="498"/>
        <v/>
      </c>
      <c r="AS644" s="200" t="str">
        <f t="shared" si="499"/>
        <v/>
      </c>
      <c r="AT644" s="200" t="str">
        <f t="shared" si="500"/>
        <v/>
      </c>
      <c r="AU644" s="200" t="str">
        <f t="shared" si="501"/>
        <v/>
      </c>
      <c r="AV644" s="54"/>
      <c r="AW644" s="200" t="str">
        <f t="shared" si="502"/>
        <v/>
      </c>
      <c r="AX644" s="201" t="str">
        <f t="shared" si="503"/>
        <v/>
      </c>
      <c r="AY644" s="7" t="str">
        <f t="shared" si="504"/>
        <v/>
      </c>
      <c r="AZ644" s="7" t="str">
        <f t="shared" si="505"/>
        <v/>
      </c>
      <c r="BA644" s="7" t="str">
        <f t="shared" si="506"/>
        <v/>
      </c>
      <c r="BB644" s="7" t="str">
        <f t="shared" si="524"/>
        <v/>
      </c>
      <c r="BC644" s="7" t="str">
        <f t="shared" si="525"/>
        <v/>
      </c>
      <c r="BD644" s="7" t="str">
        <f t="shared" si="526"/>
        <v/>
      </c>
      <c r="BE644" s="7" t="str">
        <f t="shared" si="527"/>
        <v/>
      </c>
      <c r="BF644" s="7" t="str">
        <f t="shared" si="485"/>
        <v/>
      </c>
      <c r="BG644" s="7" t="str">
        <f t="shared" si="486"/>
        <v/>
      </c>
      <c r="BH644" s="7" t="str">
        <f t="shared" si="528"/>
        <v/>
      </c>
      <c r="BI644" s="7" t="str">
        <f t="shared" si="529"/>
        <v/>
      </c>
      <c r="BJ644" s="7" t="str">
        <f t="shared" si="530"/>
        <v/>
      </c>
      <c r="BK644" s="7" t="str">
        <f t="shared" si="507"/>
        <v/>
      </c>
      <c r="BL644" s="7" t="str">
        <f t="shared" si="508"/>
        <v/>
      </c>
      <c r="BM644" s="7" t="str">
        <f t="shared" si="509"/>
        <v/>
      </c>
      <c r="BN644" s="7" t="str">
        <f t="shared" si="510"/>
        <v/>
      </c>
      <c r="BO644" s="7" t="str">
        <f t="shared" si="511"/>
        <v/>
      </c>
      <c r="BP644" s="7" t="str">
        <f t="shared" si="512"/>
        <v/>
      </c>
      <c r="BQ644" s="7" t="str">
        <f t="shared" si="513"/>
        <v/>
      </c>
      <c r="BR644" s="7" t="str">
        <f t="shared" si="514"/>
        <v/>
      </c>
      <c r="BS644" s="7" t="str">
        <f t="shared" si="515"/>
        <v/>
      </c>
      <c r="BT644" s="7" t="str">
        <f t="shared" si="516"/>
        <v/>
      </c>
      <c r="BU644" s="7" t="str">
        <f t="shared" si="517"/>
        <v/>
      </c>
      <c r="BV644" s="7" t="str">
        <f t="shared" si="518"/>
        <v/>
      </c>
      <c r="BW644" s="7" t="str">
        <f t="shared" si="493"/>
        <v/>
      </c>
      <c r="BX644" s="7" t="str">
        <f t="shared" si="519"/>
        <v/>
      </c>
      <c r="BY644" s="7" t="str">
        <f t="shared" si="520"/>
        <v/>
      </c>
      <c r="BZ644" s="7" t="str">
        <f t="shared" si="521"/>
        <v/>
      </c>
      <c r="CA644" s="7" t="str">
        <f t="shared" si="522"/>
        <v/>
      </c>
      <c r="CB644" s="54"/>
      <c r="CH644" s="13"/>
      <c r="CJ644" s="13"/>
    </row>
    <row r="645" spans="2:88" ht="16.5" thickBot="1" x14ac:dyDescent="0.3">
      <c r="B645" s="114"/>
      <c r="C645" s="114"/>
      <c r="D645" s="115"/>
      <c r="E645" s="117" t="str">
        <f t="shared" si="523"/>
        <v/>
      </c>
      <c r="F645" s="118" t="str">
        <f t="shared" si="531"/>
        <v/>
      </c>
      <c r="G645" s="22"/>
      <c r="H645" s="5" t="str">
        <f t="shared" si="494"/>
        <v/>
      </c>
      <c r="I645" s="6" t="str">
        <f t="shared" si="495"/>
        <v/>
      </c>
      <c r="J645" s="6" t="str">
        <f t="shared" si="496"/>
        <v/>
      </c>
      <c r="K645" s="23"/>
      <c r="L645" s="3" t="str">
        <f t="shared" si="532"/>
        <v/>
      </c>
      <c r="M645" s="2">
        <f>IF(OR(K645="Rota",K645="Desliza"),(IF((MAX(N$36:N644))&gt;F$17,(MAX(N$36:N644)),F$17)),N644)</f>
        <v>0</v>
      </c>
      <c r="N645" s="42"/>
      <c r="O645" s="2" t="str">
        <f t="shared" si="533"/>
        <v/>
      </c>
      <c r="P645" s="3" t="str">
        <f t="shared" si="534"/>
        <v/>
      </c>
      <c r="Q645" s="24"/>
      <c r="R645" s="24"/>
      <c r="S645" s="24"/>
      <c r="T645" s="132" t="str">
        <f t="shared" si="487"/>
        <v/>
      </c>
      <c r="U645" s="25"/>
      <c r="V645" s="25"/>
      <c r="W645" s="24"/>
      <c r="X645" s="26"/>
      <c r="Y645" s="25"/>
      <c r="Z645" s="25"/>
      <c r="AA645" s="3" t="str">
        <f t="shared" si="535"/>
        <v/>
      </c>
      <c r="AB645" s="24"/>
      <c r="AC645" s="26"/>
      <c r="AD645" s="25"/>
      <c r="AE645" s="54"/>
      <c r="AF645" s="54"/>
      <c r="AG645" s="54"/>
      <c r="AH645" s="54"/>
      <c r="AI645" s="54"/>
      <c r="AJ645" s="54"/>
      <c r="AK645" s="25"/>
      <c r="AL645" s="54" t="str">
        <f t="shared" si="488"/>
        <v/>
      </c>
      <c r="AM645" s="200" t="str">
        <f t="shared" si="489"/>
        <v/>
      </c>
      <c r="AN645" s="201" t="str">
        <f t="shared" si="490"/>
        <v/>
      </c>
      <c r="AO645" s="200" t="str">
        <f t="shared" si="497"/>
        <v/>
      </c>
      <c r="AP645" s="200" t="str">
        <f t="shared" si="491"/>
        <v/>
      </c>
      <c r="AQ645" s="200" t="str">
        <f t="shared" si="492"/>
        <v/>
      </c>
      <c r="AR645" s="200" t="str">
        <f t="shared" si="498"/>
        <v/>
      </c>
      <c r="AS645" s="200" t="str">
        <f t="shared" si="499"/>
        <v/>
      </c>
      <c r="AT645" s="200" t="str">
        <f t="shared" si="500"/>
        <v/>
      </c>
      <c r="AU645" s="200" t="str">
        <f t="shared" si="501"/>
        <v/>
      </c>
      <c r="AV645" s="54"/>
      <c r="AW645" s="200" t="str">
        <f t="shared" si="502"/>
        <v/>
      </c>
      <c r="AX645" s="201" t="str">
        <f t="shared" si="503"/>
        <v/>
      </c>
      <c r="AY645" s="7" t="str">
        <f t="shared" si="504"/>
        <v/>
      </c>
      <c r="AZ645" s="7" t="str">
        <f t="shared" si="505"/>
        <v/>
      </c>
      <c r="BA645" s="7" t="str">
        <f t="shared" si="506"/>
        <v/>
      </c>
      <c r="BB645" s="7" t="str">
        <f t="shared" si="524"/>
        <v/>
      </c>
      <c r="BC645" s="7" t="str">
        <f t="shared" si="525"/>
        <v/>
      </c>
      <c r="BD645" s="7" t="str">
        <f t="shared" si="526"/>
        <v/>
      </c>
      <c r="BE645" s="7" t="str">
        <f t="shared" si="527"/>
        <v/>
      </c>
      <c r="BF645" s="7" t="str">
        <f t="shared" si="485"/>
        <v/>
      </c>
      <c r="BG645" s="7" t="str">
        <f t="shared" si="486"/>
        <v/>
      </c>
      <c r="BH645" s="7" t="str">
        <f t="shared" si="528"/>
        <v/>
      </c>
      <c r="BI645" s="7" t="str">
        <f t="shared" si="529"/>
        <v/>
      </c>
      <c r="BJ645" s="7" t="str">
        <f t="shared" si="530"/>
        <v/>
      </c>
      <c r="BK645" s="7" t="str">
        <f t="shared" si="507"/>
        <v/>
      </c>
      <c r="BL645" s="7" t="str">
        <f t="shared" si="508"/>
        <v/>
      </c>
      <c r="BM645" s="7" t="str">
        <f t="shared" si="509"/>
        <v/>
      </c>
      <c r="BN645" s="7" t="str">
        <f t="shared" si="510"/>
        <v/>
      </c>
      <c r="BO645" s="7" t="str">
        <f t="shared" si="511"/>
        <v/>
      </c>
      <c r="BP645" s="7" t="str">
        <f t="shared" si="512"/>
        <v/>
      </c>
      <c r="BQ645" s="7" t="str">
        <f t="shared" si="513"/>
        <v/>
      </c>
      <c r="BR645" s="7" t="str">
        <f t="shared" si="514"/>
        <v/>
      </c>
      <c r="BS645" s="7" t="str">
        <f t="shared" si="515"/>
        <v/>
      </c>
      <c r="BT645" s="7" t="str">
        <f t="shared" si="516"/>
        <v/>
      </c>
      <c r="BU645" s="7" t="str">
        <f t="shared" si="517"/>
        <v/>
      </c>
      <c r="BV645" s="7" t="str">
        <f t="shared" si="518"/>
        <v/>
      </c>
      <c r="BW645" s="7" t="str">
        <f t="shared" si="493"/>
        <v/>
      </c>
      <c r="BX645" s="7" t="str">
        <f t="shared" si="519"/>
        <v/>
      </c>
      <c r="BY645" s="7" t="str">
        <f t="shared" si="520"/>
        <v/>
      </c>
      <c r="BZ645" s="7" t="str">
        <f t="shared" si="521"/>
        <v/>
      </c>
      <c r="CA645" s="7" t="str">
        <f t="shared" si="522"/>
        <v/>
      </c>
      <c r="CB645" s="54"/>
      <c r="CH645" s="13"/>
      <c r="CJ645" s="13"/>
    </row>
    <row r="646" spans="2:88" ht="16.5" thickBot="1" x14ac:dyDescent="0.3">
      <c r="B646" s="114"/>
      <c r="C646" s="114"/>
      <c r="D646" s="115"/>
      <c r="E646" s="117" t="str">
        <f t="shared" si="523"/>
        <v/>
      </c>
      <c r="F646" s="118" t="str">
        <f t="shared" si="531"/>
        <v/>
      </c>
      <c r="G646" s="22"/>
      <c r="H646" s="5" t="str">
        <f t="shared" si="494"/>
        <v/>
      </c>
      <c r="I646" s="6" t="str">
        <f t="shared" si="495"/>
        <v/>
      </c>
      <c r="J646" s="6" t="str">
        <f t="shared" si="496"/>
        <v/>
      </c>
      <c r="K646" s="23"/>
      <c r="L646" s="3" t="str">
        <f t="shared" si="532"/>
        <v/>
      </c>
      <c r="M646" s="2">
        <f>IF(OR(K646="Rota",K646="Desliza"),(IF((MAX(N$36:N645))&gt;F$17,(MAX(N$36:N645)),F$17)),N645)</f>
        <v>0</v>
      </c>
      <c r="N646" s="42"/>
      <c r="O646" s="2" t="str">
        <f t="shared" si="533"/>
        <v/>
      </c>
      <c r="P646" s="3" t="str">
        <f t="shared" si="534"/>
        <v/>
      </c>
      <c r="Q646" s="24"/>
      <c r="R646" s="24"/>
      <c r="S646" s="24"/>
      <c r="T646" s="132" t="str">
        <f t="shared" si="487"/>
        <v/>
      </c>
      <c r="U646" s="25"/>
      <c r="V646" s="25"/>
      <c r="W646" s="24"/>
      <c r="X646" s="26"/>
      <c r="Y646" s="25"/>
      <c r="Z646" s="25"/>
      <c r="AA646" s="3" t="str">
        <f t="shared" si="535"/>
        <v/>
      </c>
      <c r="AB646" s="24"/>
      <c r="AC646" s="26"/>
      <c r="AD646" s="25"/>
      <c r="AE646" s="54"/>
      <c r="AF646" s="54"/>
      <c r="AG646" s="54"/>
      <c r="AH646" s="54"/>
      <c r="AI646" s="54"/>
      <c r="AJ646" s="54"/>
      <c r="AK646" s="25"/>
      <c r="AL646" s="54" t="str">
        <f t="shared" si="488"/>
        <v/>
      </c>
      <c r="AM646" s="200" t="str">
        <f t="shared" si="489"/>
        <v/>
      </c>
      <c r="AN646" s="201" t="str">
        <f t="shared" si="490"/>
        <v/>
      </c>
      <c r="AO646" s="200" t="str">
        <f t="shared" si="497"/>
        <v/>
      </c>
      <c r="AP646" s="200" t="str">
        <f t="shared" si="491"/>
        <v/>
      </c>
      <c r="AQ646" s="200" t="str">
        <f t="shared" si="492"/>
        <v/>
      </c>
      <c r="AR646" s="200" t="str">
        <f t="shared" si="498"/>
        <v/>
      </c>
      <c r="AS646" s="200" t="str">
        <f t="shared" si="499"/>
        <v/>
      </c>
      <c r="AT646" s="200" t="str">
        <f t="shared" si="500"/>
        <v/>
      </c>
      <c r="AU646" s="200" t="str">
        <f t="shared" si="501"/>
        <v/>
      </c>
      <c r="AV646" s="54"/>
      <c r="AW646" s="200" t="str">
        <f t="shared" si="502"/>
        <v/>
      </c>
      <c r="AX646" s="201" t="str">
        <f t="shared" si="503"/>
        <v/>
      </c>
      <c r="AY646" s="7" t="str">
        <f t="shared" si="504"/>
        <v/>
      </c>
      <c r="AZ646" s="7" t="str">
        <f t="shared" si="505"/>
        <v/>
      </c>
      <c r="BA646" s="7" t="str">
        <f t="shared" si="506"/>
        <v/>
      </c>
      <c r="BB646" s="7" t="str">
        <f t="shared" si="524"/>
        <v/>
      </c>
      <c r="BC646" s="7" t="str">
        <f t="shared" si="525"/>
        <v/>
      </c>
      <c r="BD646" s="7" t="str">
        <f t="shared" si="526"/>
        <v/>
      </c>
      <c r="BE646" s="7" t="str">
        <f t="shared" si="527"/>
        <v/>
      </c>
      <c r="BF646" s="7" t="str">
        <f t="shared" si="485"/>
        <v/>
      </c>
      <c r="BG646" s="7" t="str">
        <f t="shared" si="486"/>
        <v/>
      </c>
      <c r="BH646" s="7" t="str">
        <f t="shared" si="528"/>
        <v/>
      </c>
      <c r="BI646" s="7" t="str">
        <f t="shared" si="529"/>
        <v/>
      </c>
      <c r="BJ646" s="7" t="str">
        <f t="shared" si="530"/>
        <v/>
      </c>
      <c r="BK646" s="7" t="str">
        <f t="shared" si="507"/>
        <v/>
      </c>
      <c r="BL646" s="7" t="str">
        <f t="shared" si="508"/>
        <v/>
      </c>
      <c r="BM646" s="7" t="str">
        <f t="shared" si="509"/>
        <v/>
      </c>
      <c r="BN646" s="7" t="str">
        <f t="shared" si="510"/>
        <v/>
      </c>
      <c r="BO646" s="7" t="str">
        <f t="shared" si="511"/>
        <v/>
      </c>
      <c r="BP646" s="7" t="str">
        <f t="shared" si="512"/>
        <v/>
      </c>
      <c r="BQ646" s="7" t="str">
        <f t="shared" si="513"/>
        <v/>
      </c>
      <c r="BR646" s="7" t="str">
        <f t="shared" si="514"/>
        <v/>
      </c>
      <c r="BS646" s="7" t="str">
        <f t="shared" si="515"/>
        <v/>
      </c>
      <c r="BT646" s="7" t="str">
        <f t="shared" si="516"/>
        <v/>
      </c>
      <c r="BU646" s="7" t="str">
        <f t="shared" si="517"/>
        <v/>
      </c>
      <c r="BV646" s="7" t="str">
        <f t="shared" si="518"/>
        <v/>
      </c>
      <c r="BW646" s="7" t="str">
        <f t="shared" si="493"/>
        <v/>
      </c>
      <c r="BX646" s="7" t="str">
        <f t="shared" si="519"/>
        <v/>
      </c>
      <c r="BY646" s="7" t="str">
        <f t="shared" si="520"/>
        <v/>
      </c>
      <c r="BZ646" s="7" t="str">
        <f t="shared" si="521"/>
        <v/>
      </c>
      <c r="CA646" s="7" t="str">
        <f t="shared" si="522"/>
        <v/>
      </c>
      <c r="CB646" s="54"/>
      <c r="CH646" s="13"/>
      <c r="CJ646" s="13"/>
    </row>
    <row r="647" spans="2:88" ht="16.5" thickBot="1" x14ac:dyDescent="0.3">
      <c r="B647" s="114"/>
      <c r="C647" s="114"/>
      <c r="D647" s="115"/>
      <c r="E647" s="117" t="str">
        <f t="shared" si="523"/>
        <v/>
      </c>
      <c r="F647" s="118" t="str">
        <f t="shared" si="531"/>
        <v/>
      </c>
      <c r="G647" s="22"/>
      <c r="H647" s="5" t="str">
        <f t="shared" si="494"/>
        <v/>
      </c>
      <c r="I647" s="6" t="str">
        <f t="shared" si="495"/>
        <v/>
      </c>
      <c r="J647" s="6" t="str">
        <f t="shared" si="496"/>
        <v/>
      </c>
      <c r="K647" s="23"/>
      <c r="L647" s="3" t="str">
        <f t="shared" si="532"/>
        <v/>
      </c>
      <c r="M647" s="2">
        <f>IF(OR(K647="Rota",K647="Desliza"),(IF((MAX(N$36:N646))&gt;F$17,(MAX(N$36:N646)),F$17)),N646)</f>
        <v>0</v>
      </c>
      <c r="N647" s="42"/>
      <c r="O647" s="2" t="str">
        <f t="shared" si="533"/>
        <v/>
      </c>
      <c r="P647" s="3" t="str">
        <f t="shared" si="534"/>
        <v/>
      </c>
      <c r="Q647" s="24"/>
      <c r="R647" s="24"/>
      <c r="S647" s="24"/>
      <c r="T647" s="132" t="str">
        <f t="shared" si="487"/>
        <v/>
      </c>
      <c r="U647" s="25"/>
      <c r="V647" s="25"/>
      <c r="W647" s="24"/>
      <c r="X647" s="26"/>
      <c r="Y647" s="25"/>
      <c r="Z647" s="25"/>
      <c r="AA647" s="3" t="str">
        <f t="shared" si="535"/>
        <v/>
      </c>
      <c r="AB647" s="24"/>
      <c r="AC647" s="26"/>
      <c r="AD647" s="25"/>
      <c r="AE647" s="54"/>
      <c r="AF647" s="54"/>
      <c r="AG647" s="54"/>
      <c r="AH647" s="54"/>
      <c r="AI647" s="54"/>
      <c r="AJ647" s="54"/>
      <c r="AK647" s="25"/>
      <c r="AL647" s="54" t="str">
        <f t="shared" si="488"/>
        <v/>
      </c>
      <c r="AM647" s="200" t="str">
        <f t="shared" si="489"/>
        <v/>
      </c>
      <c r="AN647" s="201" t="str">
        <f t="shared" si="490"/>
        <v/>
      </c>
      <c r="AO647" s="200" t="str">
        <f t="shared" si="497"/>
        <v/>
      </c>
      <c r="AP647" s="200" t="str">
        <f t="shared" si="491"/>
        <v/>
      </c>
      <c r="AQ647" s="200" t="str">
        <f t="shared" si="492"/>
        <v/>
      </c>
      <c r="AR647" s="200" t="str">
        <f t="shared" si="498"/>
        <v/>
      </c>
      <c r="AS647" s="200" t="str">
        <f t="shared" si="499"/>
        <v/>
      </c>
      <c r="AT647" s="200" t="str">
        <f t="shared" si="500"/>
        <v/>
      </c>
      <c r="AU647" s="200" t="str">
        <f t="shared" si="501"/>
        <v/>
      </c>
      <c r="AV647" s="54"/>
      <c r="AW647" s="200" t="str">
        <f t="shared" si="502"/>
        <v/>
      </c>
      <c r="AX647" s="201" t="str">
        <f t="shared" si="503"/>
        <v/>
      </c>
      <c r="AY647" s="7" t="str">
        <f t="shared" si="504"/>
        <v/>
      </c>
      <c r="AZ647" s="7" t="str">
        <f t="shared" si="505"/>
        <v/>
      </c>
      <c r="BA647" s="7" t="str">
        <f t="shared" si="506"/>
        <v/>
      </c>
      <c r="BB647" s="7" t="str">
        <f t="shared" si="524"/>
        <v/>
      </c>
      <c r="BC647" s="7" t="str">
        <f t="shared" si="525"/>
        <v/>
      </c>
      <c r="BD647" s="7" t="str">
        <f t="shared" si="526"/>
        <v/>
      </c>
      <c r="BE647" s="7" t="str">
        <f t="shared" si="527"/>
        <v/>
      </c>
      <c r="BF647" s="7" t="str">
        <f t="shared" si="485"/>
        <v/>
      </c>
      <c r="BG647" s="7" t="str">
        <f t="shared" si="486"/>
        <v/>
      </c>
      <c r="BH647" s="7" t="str">
        <f t="shared" si="528"/>
        <v/>
      </c>
      <c r="BI647" s="7" t="str">
        <f t="shared" si="529"/>
        <v/>
      </c>
      <c r="BJ647" s="7" t="str">
        <f t="shared" si="530"/>
        <v/>
      </c>
      <c r="BK647" s="7" t="str">
        <f t="shared" si="507"/>
        <v/>
      </c>
      <c r="BL647" s="7" t="str">
        <f t="shared" si="508"/>
        <v/>
      </c>
      <c r="BM647" s="7" t="str">
        <f t="shared" si="509"/>
        <v/>
      </c>
      <c r="BN647" s="7" t="str">
        <f t="shared" si="510"/>
        <v/>
      </c>
      <c r="BO647" s="7" t="str">
        <f t="shared" si="511"/>
        <v/>
      </c>
      <c r="BP647" s="7" t="str">
        <f t="shared" si="512"/>
        <v/>
      </c>
      <c r="BQ647" s="7" t="str">
        <f t="shared" si="513"/>
        <v/>
      </c>
      <c r="BR647" s="7" t="str">
        <f t="shared" si="514"/>
        <v/>
      </c>
      <c r="BS647" s="7" t="str">
        <f t="shared" si="515"/>
        <v/>
      </c>
      <c r="BT647" s="7" t="str">
        <f t="shared" si="516"/>
        <v/>
      </c>
      <c r="BU647" s="7" t="str">
        <f t="shared" si="517"/>
        <v/>
      </c>
      <c r="BV647" s="7" t="str">
        <f t="shared" si="518"/>
        <v/>
      </c>
      <c r="BW647" s="7" t="str">
        <f t="shared" si="493"/>
        <v/>
      </c>
      <c r="BX647" s="7" t="str">
        <f t="shared" si="519"/>
        <v/>
      </c>
      <c r="BY647" s="7" t="str">
        <f t="shared" si="520"/>
        <v/>
      </c>
      <c r="BZ647" s="7" t="str">
        <f t="shared" si="521"/>
        <v/>
      </c>
      <c r="CA647" s="7" t="str">
        <f t="shared" si="522"/>
        <v/>
      </c>
      <c r="CB647" s="54"/>
      <c r="CH647" s="13"/>
      <c r="CJ647" s="13"/>
    </row>
    <row r="648" spans="2:88" ht="16.5" thickBot="1" x14ac:dyDescent="0.3">
      <c r="B648" s="114"/>
      <c r="C648" s="114"/>
      <c r="D648" s="115"/>
      <c r="E648" s="117" t="str">
        <f t="shared" si="523"/>
        <v/>
      </c>
      <c r="F648" s="118" t="str">
        <f t="shared" si="531"/>
        <v/>
      </c>
      <c r="G648" s="22"/>
      <c r="H648" s="5" t="str">
        <f t="shared" si="494"/>
        <v/>
      </c>
      <c r="I648" s="6" t="str">
        <f t="shared" si="495"/>
        <v/>
      </c>
      <c r="J648" s="6" t="str">
        <f t="shared" si="496"/>
        <v/>
      </c>
      <c r="K648" s="23"/>
      <c r="L648" s="3" t="str">
        <f t="shared" si="532"/>
        <v/>
      </c>
      <c r="M648" s="2">
        <f>IF(OR(K648="Rota",K648="Desliza"),(IF((MAX(N$36:N647))&gt;F$17,(MAX(N$36:N647)),F$17)),N647)</f>
        <v>0</v>
      </c>
      <c r="N648" s="42"/>
      <c r="O648" s="2" t="str">
        <f t="shared" si="533"/>
        <v/>
      </c>
      <c r="P648" s="3" t="str">
        <f t="shared" si="534"/>
        <v/>
      </c>
      <c r="Q648" s="24"/>
      <c r="R648" s="24"/>
      <c r="S648" s="24"/>
      <c r="T648" s="132" t="str">
        <f t="shared" si="487"/>
        <v/>
      </c>
      <c r="U648" s="25"/>
      <c r="V648" s="25"/>
      <c r="W648" s="24"/>
      <c r="X648" s="26"/>
      <c r="Y648" s="25"/>
      <c r="Z648" s="25"/>
      <c r="AA648" s="3" t="str">
        <f t="shared" si="535"/>
        <v/>
      </c>
      <c r="AB648" s="24"/>
      <c r="AC648" s="26"/>
      <c r="AD648" s="25"/>
      <c r="AE648" s="54"/>
      <c r="AF648" s="54"/>
      <c r="AG648" s="54"/>
      <c r="AH648" s="54"/>
      <c r="AI648" s="54"/>
      <c r="AJ648" s="54"/>
      <c r="AK648" s="25"/>
      <c r="AL648" s="54" t="str">
        <f t="shared" si="488"/>
        <v/>
      </c>
      <c r="AM648" s="200" t="str">
        <f t="shared" si="489"/>
        <v/>
      </c>
      <c r="AN648" s="201" t="str">
        <f t="shared" si="490"/>
        <v/>
      </c>
      <c r="AO648" s="200" t="str">
        <f t="shared" si="497"/>
        <v/>
      </c>
      <c r="AP648" s="200" t="str">
        <f t="shared" si="491"/>
        <v/>
      </c>
      <c r="AQ648" s="200" t="str">
        <f t="shared" si="492"/>
        <v/>
      </c>
      <c r="AR648" s="200" t="str">
        <f t="shared" si="498"/>
        <v/>
      </c>
      <c r="AS648" s="200" t="str">
        <f t="shared" si="499"/>
        <v/>
      </c>
      <c r="AT648" s="200" t="str">
        <f t="shared" si="500"/>
        <v/>
      </c>
      <c r="AU648" s="200" t="str">
        <f t="shared" si="501"/>
        <v/>
      </c>
      <c r="AV648" s="54"/>
      <c r="AW648" s="200" t="str">
        <f t="shared" si="502"/>
        <v/>
      </c>
      <c r="AX648" s="201" t="str">
        <f t="shared" si="503"/>
        <v/>
      </c>
      <c r="AY648" s="7" t="str">
        <f t="shared" si="504"/>
        <v/>
      </c>
      <c r="AZ648" s="7" t="str">
        <f t="shared" si="505"/>
        <v/>
      </c>
      <c r="BA648" s="7" t="str">
        <f t="shared" si="506"/>
        <v/>
      </c>
      <c r="BB648" s="7" t="str">
        <f t="shared" si="524"/>
        <v/>
      </c>
      <c r="BC648" s="7" t="str">
        <f t="shared" si="525"/>
        <v/>
      </c>
      <c r="BD648" s="7" t="str">
        <f t="shared" si="526"/>
        <v/>
      </c>
      <c r="BE648" s="7" t="str">
        <f t="shared" si="527"/>
        <v/>
      </c>
      <c r="BF648" s="7" t="str">
        <f t="shared" si="485"/>
        <v/>
      </c>
      <c r="BG648" s="7" t="str">
        <f t="shared" si="486"/>
        <v/>
      </c>
      <c r="BH648" s="7" t="str">
        <f t="shared" si="528"/>
        <v/>
      </c>
      <c r="BI648" s="7" t="str">
        <f t="shared" si="529"/>
        <v/>
      </c>
      <c r="BJ648" s="7" t="str">
        <f t="shared" si="530"/>
        <v/>
      </c>
      <c r="BK648" s="7" t="str">
        <f t="shared" si="507"/>
        <v/>
      </c>
      <c r="BL648" s="7" t="str">
        <f t="shared" si="508"/>
        <v/>
      </c>
      <c r="BM648" s="7" t="str">
        <f t="shared" si="509"/>
        <v/>
      </c>
      <c r="BN648" s="7" t="str">
        <f t="shared" si="510"/>
        <v/>
      </c>
      <c r="BO648" s="7" t="str">
        <f t="shared" si="511"/>
        <v/>
      </c>
      <c r="BP648" s="7" t="str">
        <f t="shared" si="512"/>
        <v/>
      </c>
      <c r="BQ648" s="7" t="str">
        <f t="shared" si="513"/>
        <v/>
      </c>
      <c r="BR648" s="7" t="str">
        <f t="shared" si="514"/>
        <v/>
      </c>
      <c r="BS648" s="7" t="str">
        <f t="shared" si="515"/>
        <v/>
      </c>
      <c r="BT648" s="7" t="str">
        <f t="shared" si="516"/>
        <v/>
      </c>
      <c r="BU648" s="7" t="str">
        <f t="shared" si="517"/>
        <v/>
      </c>
      <c r="BV648" s="7" t="str">
        <f t="shared" si="518"/>
        <v/>
      </c>
      <c r="BW648" s="7" t="str">
        <f t="shared" si="493"/>
        <v/>
      </c>
      <c r="BX648" s="7" t="str">
        <f t="shared" si="519"/>
        <v/>
      </c>
      <c r="BY648" s="7" t="str">
        <f t="shared" si="520"/>
        <v/>
      </c>
      <c r="BZ648" s="7" t="str">
        <f t="shared" si="521"/>
        <v/>
      </c>
      <c r="CA648" s="7" t="str">
        <f t="shared" si="522"/>
        <v/>
      </c>
      <c r="CB648" s="54"/>
      <c r="CH648" s="13"/>
      <c r="CJ648" s="13"/>
    </row>
    <row r="649" spans="2:88" ht="16.5" thickBot="1" x14ac:dyDescent="0.3">
      <c r="B649" s="114"/>
      <c r="C649" s="114"/>
      <c r="D649" s="115"/>
      <c r="E649" s="117" t="str">
        <f t="shared" si="523"/>
        <v/>
      </c>
      <c r="F649" s="118" t="str">
        <f t="shared" si="531"/>
        <v/>
      </c>
      <c r="G649" s="22"/>
      <c r="H649" s="5" t="str">
        <f t="shared" si="494"/>
        <v/>
      </c>
      <c r="I649" s="6" t="str">
        <f t="shared" si="495"/>
        <v/>
      </c>
      <c r="J649" s="6" t="str">
        <f t="shared" si="496"/>
        <v/>
      </c>
      <c r="K649" s="23"/>
      <c r="L649" s="3" t="str">
        <f t="shared" si="532"/>
        <v/>
      </c>
      <c r="M649" s="2">
        <f>IF(OR(K649="Rota",K649="Desliza"),(IF((MAX(N$36:N648))&gt;F$17,(MAX(N$36:N648)),F$17)),N648)</f>
        <v>0</v>
      </c>
      <c r="N649" s="42"/>
      <c r="O649" s="2" t="str">
        <f t="shared" si="533"/>
        <v/>
      </c>
      <c r="P649" s="3" t="str">
        <f t="shared" si="534"/>
        <v/>
      </c>
      <c r="Q649" s="24"/>
      <c r="R649" s="24"/>
      <c r="S649" s="24"/>
      <c r="T649" s="132" t="str">
        <f t="shared" si="487"/>
        <v/>
      </c>
      <c r="U649" s="25"/>
      <c r="V649" s="25"/>
      <c r="W649" s="24"/>
      <c r="X649" s="26"/>
      <c r="Y649" s="25"/>
      <c r="Z649" s="25"/>
      <c r="AA649" s="3" t="str">
        <f t="shared" si="535"/>
        <v/>
      </c>
      <c r="AB649" s="24"/>
      <c r="AC649" s="26"/>
      <c r="AD649" s="25"/>
      <c r="AE649" s="54"/>
      <c r="AF649" s="54"/>
      <c r="AG649" s="54"/>
      <c r="AH649" s="54"/>
      <c r="AI649" s="54"/>
      <c r="AJ649" s="54"/>
      <c r="AK649" s="25"/>
      <c r="AL649" s="54" t="str">
        <f t="shared" si="488"/>
        <v/>
      </c>
      <c r="AM649" s="200" t="str">
        <f t="shared" si="489"/>
        <v/>
      </c>
      <c r="AN649" s="201" t="str">
        <f t="shared" si="490"/>
        <v/>
      </c>
      <c r="AO649" s="200" t="str">
        <f t="shared" si="497"/>
        <v/>
      </c>
      <c r="AP649" s="200" t="str">
        <f t="shared" si="491"/>
        <v/>
      </c>
      <c r="AQ649" s="200" t="str">
        <f t="shared" si="492"/>
        <v/>
      </c>
      <c r="AR649" s="200" t="str">
        <f t="shared" si="498"/>
        <v/>
      </c>
      <c r="AS649" s="200" t="str">
        <f t="shared" si="499"/>
        <v/>
      </c>
      <c r="AT649" s="200" t="str">
        <f t="shared" si="500"/>
        <v/>
      </c>
      <c r="AU649" s="200" t="str">
        <f t="shared" si="501"/>
        <v/>
      </c>
      <c r="AV649" s="54"/>
      <c r="AW649" s="200" t="str">
        <f t="shared" si="502"/>
        <v/>
      </c>
      <c r="AX649" s="201" t="str">
        <f t="shared" si="503"/>
        <v/>
      </c>
      <c r="AY649" s="7" t="str">
        <f t="shared" si="504"/>
        <v/>
      </c>
      <c r="AZ649" s="7" t="str">
        <f t="shared" si="505"/>
        <v/>
      </c>
      <c r="BA649" s="7" t="str">
        <f t="shared" si="506"/>
        <v/>
      </c>
      <c r="BB649" s="7" t="str">
        <f t="shared" si="524"/>
        <v/>
      </c>
      <c r="BC649" s="7" t="str">
        <f t="shared" si="525"/>
        <v/>
      </c>
      <c r="BD649" s="7" t="str">
        <f t="shared" si="526"/>
        <v/>
      </c>
      <c r="BE649" s="7" t="str">
        <f t="shared" si="527"/>
        <v/>
      </c>
      <c r="BF649" s="7" t="str">
        <f t="shared" si="485"/>
        <v/>
      </c>
      <c r="BG649" s="7" t="str">
        <f t="shared" si="486"/>
        <v/>
      </c>
      <c r="BH649" s="7" t="str">
        <f t="shared" si="528"/>
        <v/>
      </c>
      <c r="BI649" s="7" t="str">
        <f t="shared" si="529"/>
        <v/>
      </c>
      <c r="BJ649" s="7" t="str">
        <f t="shared" si="530"/>
        <v/>
      </c>
      <c r="BK649" s="7" t="str">
        <f t="shared" si="507"/>
        <v/>
      </c>
      <c r="BL649" s="7" t="str">
        <f t="shared" si="508"/>
        <v/>
      </c>
      <c r="BM649" s="7" t="str">
        <f t="shared" si="509"/>
        <v/>
      </c>
      <c r="BN649" s="7" t="str">
        <f t="shared" si="510"/>
        <v/>
      </c>
      <c r="BO649" s="7" t="str">
        <f t="shared" si="511"/>
        <v/>
      </c>
      <c r="BP649" s="7" t="str">
        <f t="shared" si="512"/>
        <v/>
      </c>
      <c r="BQ649" s="7" t="str">
        <f t="shared" si="513"/>
        <v/>
      </c>
      <c r="BR649" s="7" t="str">
        <f t="shared" si="514"/>
        <v/>
      </c>
      <c r="BS649" s="7" t="str">
        <f t="shared" si="515"/>
        <v/>
      </c>
      <c r="BT649" s="7" t="str">
        <f t="shared" si="516"/>
        <v/>
      </c>
      <c r="BU649" s="7" t="str">
        <f t="shared" si="517"/>
        <v/>
      </c>
      <c r="BV649" s="7" t="str">
        <f t="shared" si="518"/>
        <v/>
      </c>
      <c r="BW649" s="7" t="str">
        <f t="shared" si="493"/>
        <v/>
      </c>
      <c r="BX649" s="7" t="str">
        <f t="shared" si="519"/>
        <v/>
      </c>
      <c r="BY649" s="7" t="str">
        <f t="shared" si="520"/>
        <v/>
      </c>
      <c r="BZ649" s="7" t="str">
        <f t="shared" si="521"/>
        <v/>
      </c>
      <c r="CA649" s="7" t="str">
        <f t="shared" si="522"/>
        <v/>
      </c>
      <c r="CB649" s="54"/>
      <c r="CH649" s="13"/>
      <c r="CJ649" s="13"/>
    </row>
    <row r="650" spans="2:88" ht="16.5" thickBot="1" x14ac:dyDescent="0.3">
      <c r="B650" s="114"/>
      <c r="C650" s="114"/>
      <c r="D650" s="115"/>
      <c r="E650" s="117" t="str">
        <f t="shared" si="523"/>
        <v/>
      </c>
      <c r="F650" s="118" t="str">
        <f t="shared" si="531"/>
        <v/>
      </c>
      <c r="G650" s="22"/>
      <c r="H650" s="5" t="str">
        <f t="shared" si="494"/>
        <v/>
      </c>
      <c r="I650" s="6" t="str">
        <f t="shared" si="495"/>
        <v/>
      </c>
      <c r="J650" s="6" t="str">
        <f t="shared" si="496"/>
        <v/>
      </c>
      <c r="K650" s="23"/>
      <c r="L650" s="3" t="str">
        <f t="shared" si="532"/>
        <v/>
      </c>
      <c r="M650" s="2">
        <f>IF(OR(K650="Rota",K650="Desliza"),(IF((MAX(N$36:N649))&gt;F$17,(MAX(N$36:N649)),F$17)),N649)</f>
        <v>0</v>
      </c>
      <c r="N650" s="42"/>
      <c r="O650" s="2" t="str">
        <f t="shared" si="533"/>
        <v/>
      </c>
      <c r="P650" s="3" t="str">
        <f t="shared" si="534"/>
        <v/>
      </c>
      <c r="Q650" s="24"/>
      <c r="R650" s="24"/>
      <c r="S650" s="24"/>
      <c r="T650" s="132" t="str">
        <f t="shared" si="487"/>
        <v/>
      </c>
      <c r="U650" s="25"/>
      <c r="V650" s="25"/>
      <c r="W650" s="24"/>
      <c r="X650" s="26"/>
      <c r="Y650" s="25"/>
      <c r="Z650" s="25"/>
      <c r="AA650" s="3" t="str">
        <f t="shared" si="535"/>
        <v/>
      </c>
      <c r="AB650" s="24"/>
      <c r="AC650" s="26"/>
      <c r="AD650" s="25"/>
      <c r="AE650" s="54"/>
      <c r="AF650" s="54"/>
      <c r="AG650" s="54"/>
      <c r="AH650" s="54"/>
      <c r="AI650" s="54"/>
      <c r="AJ650" s="54"/>
      <c r="AK650" s="25"/>
      <c r="AL650" s="54" t="str">
        <f t="shared" si="488"/>
        <v/>
      </c>
      <c r="AM650" s="200" t="str">
        <f t="shared" si="489"/>
        <v/>
      </c>
      <c r="AN650" s="201" t="str">
        <f t="shared" si="490"/>
        <v/>
      </c>
      <c r="AO650" s="200" t="str">
        <f t="shared" si="497"/>
        <v/>
      </c>
      <c r="AP650" s="200" t="str">
        <f t="shared" si="491"/>
        <v/>
      </c>
      <c r="AQ650" s="200" t="str">
        <f t="shared" si="492"/>
        <v/>
      </c>
      <c r="AR650" s="200" t="str">
        <f t="shared" si="498"/>
        <v/>
      </c>
      <c r="AS650" s="200" t="str">
        <f t="shared" si="499"/>
        <v/>
      </c>
      <c r="AT650" s="200" t="str">
        <f t="shared" si="500"/>
        <v/>
      </c>
      <c r="AU650" s="200" t="str">
        <f t="shared" si="501"/>
        <v/>
      </c>
      <c r="AV650" s="54"/>
      <c r="AW650" s="200" t="str">
        <f t="shared" si="502"/>
        <v/>
      </c>
      <c r="AX650" s="201" t="str">
        <f t="shared" si="503"/>
        <v/>
      </c>
      <c r="AY650" s="7" t="str">
        <f t="shared" si="504"/>
        <v/>
      </c>
      <c r="AZ650" s="7" t="str">
        <f t="shared" si="505"/>
        <v/>
      </c>
      <c r="BA650" s="7" t="str">
        <f t="shared" si="506"/>
        <v/>
      </c>
      <c r="BB650" s="7" t="str">
        <f t="shared" si="524"/>
        <v/>
      </c>
      <c r="BC650" s="7" t="str">
        <f t="shared" si="525"/>
        <v/>
      </c>
      <c r="BD650" s="7" t="str">
        <f t="shared" si="526"/>
        <v/>
      </c>
      <c r="BE650" s="7" t="str">
        <f t="shared" si="527"/>
        <v/>
      </c>
      <c r="BF650" s="7" t="str">
        <f t="shared" si="485"/>
        <v/>
      </c>
      <c r="BG650" s="7" t="str">
        <f t="shared" si="486"/>
        <v/>
      </c>
      <c r="BH650" s="7" t="str">
        <f t="shared" si="528"/>
        <v/>
      </c>
      <c r="BI650" s="7" t="str">
        <f t="shared" si="529"/>
        <v/>
      </c>
      <c r="BJ650" s="7" t="str">
        <f t="shared" si="530"/>
        <v/>
      </c>
      <c r="BK650" s="7" t="str">
        <f t="shared" si="507"/>
        <v/>
      </c>
      <c r="BL650" s="7" t="str">
        <f t="shared" si="508"/>
        <v/>
      </c>
      <c r="BM650" s="7" t="str">
        <f t="shared" si="509"/>
        <v/>
      </c>
      <c r="BN650" s="7" t="str">
        <f t="shared" si="510"/>
        <v/>
      </c>
      <c r="BO650" s="7" t="str">
        <f t="shared" si="511"/>
        <v/>
      </c>
      <c r="BP650" s="7" t="str">
        <f t="shared" si="512"/>
        <v/>
      </c>
      <c r="BQ650" s="7" t="str">
        <f t="shared" si="513"/>
        <v/>
      </c>
      <c r="BR650" s="7" t="str">
        <f t="shared" si="514"/>
        <v/>
      </c>
      <c r="BS650" s="7" t="str">
        <f t="shared" si="515"/>
        <v/>
      </c>
      <c r="BT650" s="7" t="str">
        <f t="shared" si="516"/>
        <v/>
      </c>
      <c r="BU650" s="7" t="str">
        <f t="shared" si="517"/>
        <v/>
      </c>
      <c r="BV650" s="7" t="str">
        <f t="shared" si="518"/>
        <v/>
      </c>
      <c r="BW650" s="7" t="str">
        <f t="shared" si="493"/>
        <v/>
      </c>
      <c r="BX650" s="7" t="str">
        <f t="shared" si="519"/>
        <v/>
      </c>
      <c r="BY650" s="7" t="str">
        <f t="shared" si="520"/>
        <v/>
      </c>
      <c r="BZ650" s="7" t="str">
        <f t="shared" si="521"/>
        <v/>
      </c>
      <c r="CA650" s="7" t="str">
        <f t="shared" si="522"/>
        <v/>
      </c>
      <c r="CB650" s="54"/>
      <c r="CH650" s="13"/>
      <c r="CJ650" s="13"/>
    </row>
    <row r="651" spans="2:88" ht="16.5" thickBot="1" x14ac:dyDescent="0.3">
      <c r="B651" s="114"/>
      <c r="C651" s="114"/>
      <c r="D651" s="115"/>
      <c r="E651" s="117" t="str">
        <f t="shared" si="523"/>
        <v/>
      </c>
      <c r="F651" s="118" t="str">
        <f t="shared" si="531"/>
        <v/>
      </c>
      <c r="G651" s="22"/>
      <c r="H651" s="5" t="str">
        <f t="shared" si="494"/>
        <v/>
      </c>
      <c r="I651" s="6" t="str">
        <f t="shared" si="495"/>
        <v/>
      </c>
      <c r="J651" s="6" t="str">
        <f t="shared" si="496"/>
        <v/>
      </c>
      <c r="K651" s="23"/>
      <c r="L651" s="3" t="str">
        <f t="shared" si="532"/>
        <v/>
      </c>
      <c r="M651" s="2">
        <f>IF(OR(K651="Rota",K651="Desliza"),(IF((MAX(N$36:N650))&gt;F$17,(MAX(N$36:N650)),F$17)),N650)</f>
        <v>0</v>
      </c>
      <c r="N651" s="42"/>
      <c r="O651" s="2" t="str">
        <f t="shared" si="533"/>
        <v/>
      </c>
      <c r="P651" s="3" t="str">
        <f t="shared" si="534"/>
        <v/>
      </c>
      <c r="Q651" s="24"/>
      <c r="R651" s="24"/>
      <c r="S651" s="24"/>
      <c r="T651" s="132" t="str">
        <f t="shared" si="487"/>
        <v/>
      </c>
      <c r="U651" s="25"/>
      <c r="V651" s="25"/>
      <c r="W651" s="24"/>
      <c r="X651" s="26"/>
      <c r="Y651" s="25"/>
      <c r="Z651" s="25"/>
      <c r="AA651" s="3" t="str">
        <f t="shared" si="535"/>
        <v/>
      </c>
      <c r="AB651" s="24"/>
      <c r="AC651" s="26"/>
      <c r="AD651" s="25"/>
      <c r="AE651" s="54"/>
      <c r="AF651" s="54"/>
      <c r="AG651" s="54"/>
      <c r="AH651" s="54"/>
      <c r="AI651" s="54"/>
      <c r="AJ651" s="54"/>
      <c r="AK651" s="25"/>
      <c r="AL651" s="54" t="str">
        <f t="shared" si="488"/>
        <v/>
      </c>
      <c r="AM651" s="200" t="str">
        <f t="shared" si="489"/>
        <v/>
      </c>
      <c r="AN651" s="201" t="str">
        <f t="shared" si="490"/>
        <v/>
      </c>
      <c r="AO651" s="200" t="str">
        <f t="shared" si="497"/>
        <v/>
      </c>
      <c r="AP651" s="200" t="str">
        <f t="shared" si="491"/>
        <v/>
      </c>
      <c r="AQ651" s="200" t="str">
        <f t="shared" si="492"/>
        <v/>
      </c>
      <c r="AR651" s="200" t="str">
        <f t="shared" si="498"/>
        <v/>
      </c>
      <c r="AS651" s="200" t="str">
        <f t="shared" si="499"/>
        <v/>
      </c>
      <c r="AT651" s="200" t="str">
        <f t="shared" si="500"/>
        <v/>
      </c>
      <c r="AU651" s="200" t="str">
        <f t="shared" si="501"/>
        <v/>
      </c>
      <c r="AV651" s="54"/>
      <c r="AW651" s="200" t="str">
        <f t="shared" si="502"/>
        <v/>
      </c>
      <c r="AX651" s="201" t="str">
        <f t="shared" si="503"/>
        <v/>
      </c>
      <c r="AY651" s="7" t="str">
        <f t="shared" si="504"/>
        <v/>
      </c>
      <c r="AZ651" s="7" t="str">
        <f t="shared" si="505"/>
        <v/>
      </c>
      <c r="BA651" s="7" t="str">
        <f t="shared" si="506"/>
        <v/>
      </c>
      <c r="BB651" s="7" t="str">
        <f t="shared" si="524"/>
        <v/>
      </c>
      <c r="BC651" s="7" t="str">
        <f t="shared" si="525"/>
        <v/>
      </c>
      <c r="BD651" s="7" t="str">
        <f t="shared" si="526"/>
        <v/>
      </c>
      <c r="BE651" s="7" t="str">
        <f t="shared" si="527"/>
        <v/>
      </c>
      <c r="BF651" s="7" t="str">
        <f t="shared" si="485"/>
        <v/>
      </c>
      <c r="BG651" s="7" t="str">
        <f t="shared" si="486"/>
        <v/>
      </c>
      <c r="BH651" s="7" t="str">
        <f t="shared" si="528"/>
        <v/>
      </c>
      <c r="BI651" s="7" t="str">
        <f t="shared" si="529"/>
        <v/>
      </c>
      <c r="BJ651" s="7" t="str">
        <f t="shared" si="530"/>
        <v/>
      </c>
      <c r="BK651" s="7" t="str">
        <f t="shared" si="507"/>
        <v/>
      </c>
      <c r="BL651" s="7" t="str">
        <f t="shared" si="508"/>
        <v/>
      </c>
      <c r="BM651" s="7" t="str">
        <f t="shared" si="509"/>
        <v/>
      </c>
      <c r="BN651" s="7" t="str">
        <f t="shared" si="510"/>
        <v/>
      </c>
      <c r="BO651" s="7" t="str">
        <f t="shared" si="511"/>
        <v/>
      </c>
      <c r="BP651" s="7" t="str">
        <f t="shared" si="512"/>
        <v/>
      </c>
      <c r="BQ651" s="7" t="str">
        <f t="shared" si="513"/>
        <v/>
      </c>
      <c r="BR651" s="7" t="str">
        <f t="shared" si="514"/>
        <v/>
      </c>
      <c r="BS651" s="7" t="str">
        <f t="shared" si="515"/>
        <v/>
      </c>
      <c r="BT651" s="7" t="str">
        <f t="shared" si="516"/>
        <v/>
      </c>
      <c r="BU651" s="7" t="str">
        <f t="shared" si="517"/>
        <v/>
      </c>
      <c r="BV651" s="7" t="str">
        <f t="shared" si="518"/>
        <v/>
      </c>
      <c r="BW651" s="7" t="str">
        <f t="shared" si="493"/>
        <v/>
      </c>
      <c r="BX651" s="7" t="str">
        <f t="shared" si="519"/>
        <v/>
      </c>
      <c r="BY651" s="7" t="str">
        <f t="shared" si="520"/>
        <v/>
      </c>
      <c r="BZ651" s="7" t="str">
        <f t="shared" si="521"/>
        <v/>
      </c>
      <c r="CA651" s="7" t="str">
        <f t="shared" si="522"/>
        <v/>
      </c>
      <c r="CB651" s="54"/>
      <c r="CH651" s="13"/>
      <c r="CJ651" s="13"/>
    </row>
    <row r="652" spans="2:88" ht="16.5" thickBot="1" x14ac:dyDescent="0.3">
      <c r="B652" s="114"/>
      <c r="C652" s="114"/>
      <c r="D652" s="115"/>
      <c r="E652" s="117" t="str">
        <f t="shared" si="523"/>
        <v/>
      </c>
      <c r="F652" s="118" t="str">
        <f t="shared" si="531"/>
        <v/>
      </c>
      <c r="G652" s="22"/>
      <c r="H652" s="5" t="str">
        <f t="shared" si="494"/>
        <v/>
      </c>
      <c r="I652" s="6" t="str">
        <f t="shared" si="495"/>
        <v/>
      </c>
      <c r="J652" s="6" t="str">
        <f t="shared" si="496"/>
        <v/>
      </c>
      <c r="K652" s="23"/>
      <c r="L652" s="3" t="str">
        <f t="shared" si="532"/>
        <v/>
      </c>
      <c r="M652" s="2">
        <f>IF(OR(K652="Rota",K652="Desliza"),(IF((MAX(N$36:N651))&gt;F$17,(MAX(N$36:N651)),F$17)),N651)</f>
        <v>0</v>
      </c>
      <c r="N652" s="42"/>
      <c r="O652" s="2" t="str">
        <f t="shared" si="533"/>
        <v/>
      </c>
      <c r="P652" s="3" t="str">
        <f t="shared" si="534"/>
        <v/>
      </c>
      <c r="Q652" s="24"/>
      <c r="R652" s="24"/>
      <c r="S652" s="24"/>
      <c r="T652" s="132" t="str">
        <f t="shared" si="487"/>
        <v/>
      </c>
      <c r="U652" s="25"/>
      <c r="V652" s="25"/>
      <c r="W652" s="24"/>
      <c r="X652" s="26"/>
      <c r="Y652" s="25"/>
      <c r="Z652" s="25"/>
      <c r="AA652" s="3" t="str">
        <f t="shared" si="535"/>
        <v/>
      </c>
      <c r="AB652" s="24"/>
      <c r="AC652" s="26"/>
      <c r="AD652" s="25"/>
      <c r="AE652" s="54"/>
      <c r="AF652" s="54"/>
      <c r="AG652" s="54"/>
      <c r="AH652" s="54"/>
      <c r="AI652" s="54"/>
      <c r="AJ652" s="54"/>
      <c r="AK652" s="25"/>
      <c r="AL652" s="54" t="str">
        <f t="shared" si="488"/>
        <v/>
      </c>
      <c r="AM652" s="200" t="str">
        <f t="shared" si="489"/>
        <v/>
      </c>
      <c r="AN652" s="201" t="str">
        <f t="shared" si="490"/>
        <v/>
      </c>
      <c r="AO652" s="200" t="str">
        <f t="shared" si="497"/>
        <v/>
      </c>
      <c r="AP652" s="200" t="str">
        <f t="shared" si="491"/>
        <v/>
      </c>
      <c r="AQ652" s="200" t="str">
        <f t="shared" si="492"/>
        <v/>
      </c>
      <c r="AR652" s="200" t="str">
        <f t="shared" si="498"/>
        <v/>
      </c>
      <c r="AS652" s="200" t="str">
        <f t="shared" si="499"/>
        <v/>
      </c>
      <c r="AT652" s="200" t="str">
        <f t="shared" si="500"/>
        <v/>
      </c>
      <c r="AU652" s="200" t="str">
        <f t="shared" si="501"/>
        <v/>
      </c>
      <c r="AV652" s="54"/>
      <c r="AW652" s="200" t="str">
        <f t="shared" si="502"/>
        <v/>
      </c>
      <c r="AX652" s="201" t="str">
        <f t="shared" si="503"/>
        <v/>
      </c>
      <c r="AY652" s="7" t="str">
        <f t="shared" si="504"/>
        <v/>
      </c>
      <c r="AZ652" s="7" t="str">
        <f t="shared" si="505"/>
        <v/>
      </c>
      <c r="BA652" s="7" t="str">
        <f t="shared" si="506"/>
        <v/>
      </c>
      <c r="BB652" s="7" t="str">
        <f t="shared" si="524"/>
        <v/>
      </c>
      <c r="BC652" s="7" t="str">
        <f t="shared" si="525"/>
        <v/>
      </c>
      <c r="BD652" s="7" t="str">
        <f t="shared" si="526"/>
        <v/>
      </c>
      <c r="BE652" s="7" t="str">
        <f t="shared" si="527"/>
        <v/>
      </c>
      <c r="BF652" s="7" t="str">
        <f t="shared" si="485"/>
        <v/>
      </c>
      <c r="BG652" s="7" t="str">
        <f t="shared" si="486"/>
        <v/>
      </c>
      <c r="BH652" s="7" t="str">
        <f t="shared" si="528"/>
        <v/>
      </c>
      <c r="BI652" s="7" t="str">
        <f t="shared" si="529"/>
        <v/>
      </c>
      <c r="BJ652" s="7" t="str">
        <f t="shared" si="530"/>
        <v/>
      </c>
      <c r="BK652" s="7" t="str">
        <f t="shared" si="507"/>
        <v/>
      </c>
      <c r="BL652" s="7" t="str">
        <f t="shared" si="508"/>
        <v/>
      </c>
      <c r="BM652" s="7" t="str">
        <f t="shared" si="509"/>
        <v/>
      </c>
      <c r="BN652" s="7" t="str">
        <f t="shared" si="510"/>
        <v/>
      </c>
      <c r="BO652" s="7" t="str">
        <f t="shared" si="511"/>
        <v/>
      </c>
      <c r="BP652" s="7" t="str">
        <f t="shared" si="512"/>
        <v/>
      </c>
      <c r="BQ652" s="7" t="str">
        <f t="shared" si="513"/>
        <v/>
      </c>
      <c r="BR652" s="7" t="str">
        <f t="shared" si="514"/>
        <v/>
      </c>
      <c r="BS652" s="7" t="str">
        <f t="shared" si="515"/>
        <v/>
      </c>
      <c r="BT652" s="7" t="str">
        <f t="shared" si="516"/>
        <v/>
      </c>
      <c r="BU652" s="7" t="str">
        <f t="shared" si="517"/>
        <v/>
      </c>
      <c r="BV652" s="7" t="str">
        <f t="shared" si="518"/>
        <v/>
      </c>
      <c r="BW652" s="7" t="str">
        <f t="shared" si="493"/>
        <v/>
      </c>
      <c r="BX652" s="7" t="str">
        <f t="shared" si="519"/>
        <v/>
      </c>
      <c r="BY652" s="7" t="str">
        <f t="shared" si="520"/>
        <v/>
      </c>
      <c r="BZ652" s="7" t="str">
        <f t="shared" si="521"/>
        <v/>
      </c>
      <c r="CA652" s="7" t="str">
        <f t="shared" si="522"/>
        <v/>
      </c>
      <c r="CB652" s="54"/>
      <c r="CH652" s="13"/>
      <c r="CJ652" s="13"/>
    </row>
    <row r="653" spans="2:88" ht="16.5" thickBot="1" x14ac:dyDescent="0.3">
      <c r="B653" s="114"/>
      <c r="C653" s="114"/>
      <c r="D653" s="115"/>
      <c r="E653" s="117" t="str">
        <f t="shared" si="523"/>
        <v/>
      </c>
      <c r="F653" s="118" t="str">
        <f t="shared" si="531"/>
        <v/>
      </c>
      <c r="G653" s="22"/>
      <c r="H653" s="5" t="str">
        <f t="shared" si="494"/>
        <v/>
      </c>
      <c r="I653" s="6" t="str">
        <f t="shared" si="495"/>
        <v/>
      </c>
      <c r="J653" s="6" t="str">
        <f t="shared" si="496"/>
        <v/>
      </c>
      <c r="K653" s="23"/>
      <c r="L653" s="3" t="str">
        <f t="shared" si="532"/>
        <v/>
      </c>
      <c r="M653" s="2">
        <f>IF(OR(K653="Rota",K653="Desliza"),(IF((MAX(N$36:N652))&gt;F$17,(MAX(N$36:N652)),F$17)),N652)</f>
        <v>0</v>
      </c>
      <c r="N653" s="42"/>
      <c r="O653" s="2" t="str">
        <f t="shared" si="533"/>
        <v/>
      </c>
      <c r="P653" s="3" t="str">
        <f t="shared" si="534"/>
        <v/>
      </c>
      <c r="Q653" s="24"/>
      <c r="R653" s="24"/>
      <c r="S653" s="24"/>
      <c r="T653" s="132" t="str">
        <f t="shared" si="487"/>
        <v/>
      </c>
      <c r="U653" s="25"/>
      <c r="V653" s="25"/>
      <c r="W653" s="24"/>
      <c r="X653" s="26"/>
      <c r="Y653" s="25"/>
      <c r="Z653" s="25"/>
      <c r="AA653" s="3" t="str">
        <f t="shared" si="535"/>
        <v/>
      </c>
      <c r="AB653" s="24"/>
      <c r="AC653" s="26"/>
      <c r="AD653" s="25"/>
      <c r="AE653" s="54"/>
      <c r="AF653" s="54"/>
      <c r="AG653" s="54"/>
      <c r="AH653" s="54"/>
      <c r="AI653" s="54"/>
      <c r="AJ653" s="54"/>
      <c r="AK653" s="25"/>
      <c r="AL653" s="54" t="str">
        <f t="shared" si="488"/>
        <v/>
      </c>
      <c r="AM653" s="200" t="str">
        <f t="shared" si="489"/>
        <v/>
      </c>
      <c r="AN653" s="201" t="str">
        <f t="shared" si="490"/>
        <v/>
      </c>
      <c r="AO653" s="200" t="str">
        <f t="shared" si="497"/>
        <v/>
      </c>
      <c r="AP653" s="200" t="str">
        <f t="shared" si="491"/>
        <v/>
      </c>
      <c r="AQ653" s="200" t="str">
        <f t="shared" si="492"/>
        <v/>
      </c>
      <c r="AR653" s="200" t="str">
        <f t="shared" si="498"/>
        <v/>
      </c>
      <c r="AS653" s="200" t="str">
        <f t="shared" si="499"/>
        <v/>
      </c>
      <c r="AT653" s="200" t="str">
        <f t="shared" si="500"/>
        <v/>
      </c>
      <c r="AU653" s="200" t="str">
        <f t="shared" si="501"/>
        <v/>
      </c>
      <c r="AV653" s="54"/>
      <c r="AW653" s="200" t="str">
        <f t="shared" si="502"/>
        <v/>
      </c>
      <c r="AX653" s="201" t="str">
        <f t="shared" si="503"/>
        <v/>
      </c>
      <c r="AY653" s="7" t="str">
        <f t="shared" si="504"/>
        <v/>
      </c>
      <c r="AZ653" s="7" t="str">
        <f t="shared" si="505"/>
        <v/>
      </c>
      <c r="BA653" s="7" t="str">
        <f t="shared" si="506"/>
        <v/>
      </c>
      <c r="BB653" s="7" t="str">
        <f t="shared" si="524"/>
        <v/>
      </c>
      <c r="BC653" s="7" t="str">
        <f t="shared" si="525"/>
        <v/>
      </c>
      <c r="BD653" s="7" t="str">
        <f t="shared" si="526"/>
        <v/>
      </c>
      <c r="BE653" s="7" t="str">
        <f t="shared" si="527"/>
        <v/>
      </c>
      <c r="BF653" s="7" t="str">
        <f t="shared" si="485"/>
        <v/>
      </c>
      <c r="BG653" s="7" t="str">
        <f t="shared" si="486"/>
        <v/>
      </c>
      <c r="BH653" s="7" t="str">
        <f t="shared" si="528"/>
        <v/>
      </c>
      <c r="BI653" s="7" t="str">
        <f t="shared" si="529"/>
        <v/>
      </c>
      <c r="BJ653" s="7" t="str">
        <f t="shared" si="530"/>
        <v/>
      </c>
      <c r="BK653" s="7" t="str">
        <f t="shared" si="507"/>
        <v/>
      </c>
      <c r="BL653" s="7" t="str">
        <f t="shared" si="508"/>
        <v/>
      </c>
      <c r="BM653" s="7" t="str">
        <f t="shared" si="509"/>
        <v/>
      </c>
      <c r="BN653" s="7" t="str">
        <f t="shared" si="510"/>
        <v/>
      </c>
      <c r="BO653" s="7" t="str">
        <f t="shared" si="511"/>
        <v/>
      </c>
      <c r="BP653" s="7" t="str">
        <f t="shared" si="512"/>
        <v/>
      </c>
      <c r="BQ653" s="7" t="str">
        <f t="shared" si="513"/>
        <v/>
      </c>
      <c r="BR653" s="7" t="str">
        <f t="shared" si="514"/>
        <v/>
      </c>
      <c r="BS653" s="7" t="str">
        <f t="shared" si="515"/>
        <v/>
      </c>
      <c r="BT653" s="7" t="str">
        <f t="shared" si="516"/>
        <v/>
      </c>
      <c r="BU653" s="7" t="str">
        <f t="shared" si="517"/>
        <v/>
      </c>
      <c r="BV653" s="7" t="str">
        <f t="shared" si="518"/>
        <v/>
      </c>
      <c r="BW653" s="7" t="str">
        <f t="shared" si="493"/>
        <v/>
      </c>
      <c r="BX653" s="7" t="str">
        <f t="shared" si="519"/>
        <v/>
      </c>
      <c r="BY653" s="7" t="str">
        <f t="shared" si="520"/>
        <v/>
      </c>
      <c r="BZ653" s="7" t="str">
        <f t="shared" si="521"/>
        <v/>
      </c>
      <c r="CA653" s="7" t="str">
        <f t="shared" si="522"/>
        <v/>
      </c>
      <c r="CB653" s="54"/>
      <c r="CH653" s="13"/>
      <c r="CJ653" s="13"/>
    </row>
    <row r="654" spans="2:88" ht="16.5" thickBot="1" x14ac:dyDescent="0.3">
      <c r="B654" s="114"/>
      <c r="C654" s="114"/>
      <c r="D654" s="115"/>
      <c r="E654" s="117" t="str">
        <f t="shared" si="523"/>
        <v/>
      </c>
      <c r="F654" s="118" t="str">
        <f t="shared" si="531"/>
        <v/>
      </c>
      <c r="G654" s="22"/>
      <c r="H654" s="5" t="str">
        <f t="shared" si="494"/>
        <v/>
      </c>
      <c r="I654" s="6" t="str">
        <f t="shared" si="495"/>
        <v/>
      </c>
      <c r="J654" s="6" t="str">
        <f t="shared" si="496"/>
        <v/>
      </c>
      <c r="K654" s="23"/>
      <c r="L654" s="3" t="str">
        <f t="shared" si="532"/>
        <v/>
      </c>
      <c r="M654" s="2">
        <f>IF(OR(K654="Rota",K654="Desliza"),(IF((MAX(N$36:N653))&gt;F$17,(MAX(N$36:N653)),F$17)),N653)</f>
        <v>0</v>
      </c>
      <c r="N654" s="42"/>
      <c r="O654" s="2" t="str">
        <f t="shared" si="533"/>
        <v/>
      </c>
      <c r="P654" s="3" t="str">
        <f t="shared" si="534"/>
        <v/>
      </c>
      <c r="Q654" s="24"/>
      <c r="R654" s="24"/>
      <c r="S654" s="24"/>
      <c r="T654" s="132" t="str">
        <f t="shared" si="487"/>
        <v/>
      </c>
      <c r="U654" s="25"/>
      <c r="V654" s="25"/>
      <c r="W654" s="24"/>
      <c r="X654" s="26"/>
      <c r="Y654" s="25"/>
      <c r="Z654" s="25"/>
      <c r="AA654" s="3" t="str">
        <f t="shared" si="535"/>
        <v/>
      </c>
      <c r="AB654" s="24"/>
      <c r="AC654" s="26"/>
      <c r="AD654" s="25"/>
      <c r="AE654" s="54"/>
      <c r="AF654" s="54"/>
      <c r="AG654" s="54"/>
      <c r="AH654" s="54"/>
      <c r="AI654" s="54"/>
      <c r="AJ654" s="54"/>
      <c r="AK654" s="25"/>
      <c r="AL654" s="54" t="str">
        <f t="shared" si="488"/>
        <v/>
      </c>
      <c r="AM654" s="200" t="str">
        <f t="shared" si="489"/>
        <v/>
      </c>
      <c r="AN654" s="201" t="str">
        <f t="shared" si="490"/>
        <v/>
      </c>
      <c r="AO654" s="200" t="str">
        <f t="shared" si="497"/>
        <v/>
      </c>
      <c r="AP654" s="200" t="str">
        <f t="shared" si="491"/>
        <v/>
      </c>
      <c r="AQ654" s="200" t="str">
        <f t="shared" si="492"/>
        <v/>
      </c>
      <c r="AR654" s="200" t="str">
        <f t="shared" si="498"/>
        <v/>
      </c>
      <c r="AS654" s="200" t="str">
        <f t="shared" si="499"/>
        <v/>
      </c>
      <c r="AT654" s="200" t="str">
        <f t="shared" si="500"/>
        <v/>
      </c>
      <c r="AU654" s="200" t="str">
        <f t="shared" si="501"/>
        <v/>
      </c>
      <c r="AV654" s="54"/>
      <c r="AW654" s="200" t="str">
        <f t="shared" si="502"/>
        <v/>
      </c>
      <c r="AX654" s="201" t="str">
        <f t="shared" si="503"/>
        <v/>
      </c>
      <c r="AY654" s="7" t="str">
        <f t="shared" si="504"/>
        <v/>
      </c>
      <c r="AZ654" s="7" t="str">
        <f t="shared" si="505"/>
        <v/>
      </c>
      <c r="BA654" s="7" t="str">
        <f t="shared" si="506"/>
        <v/>
      </c>
      <c r="BB654" s="7" t="str">
        <f t="shared" si="524"/>
        <v/>
      </c>
      <c r="BC654" s="7" t="str">
        <f t="shared" si="525"/>
        <v/>
      </c>
      <c r="BD654" s="7" t="str">
        <f t="shared" si="526"/>
        <v/>
      </c>
      <c r="BE654" s="7" t="str">
        <f t="shared" si="527"/>
        <v/>
      </c>
      <c r="BF654" s="7" t="str">
        <f t="shared" si="485"/>
        <v/>
      </c>
      <c r="BG654" s="7" t="str">
        <f t="shared" si="486"/>
        <v/>
      </c>
      <c r="BH654" s="7" t="str">
        <f t="shared" si="528"/>
        <v/>
      </c>
      <c r="BI654" s="7" t="str">
        <f t="shared" si="529"/>
        <v/>
      </c>
      <c r="BJ654" s="7" t="str">
        <f t="shared" si="530"/>
        <v/>
      </c>
      <c r="BK654" s="7" t="str">
        <f t="shared" si="507"/>
        <v/>
      </c>
      <c r="BL654" s="7" t="str">
        <f t="shared" si="508"/>
        <v/>
      </c>
      <c r="BM654" s="7" t="str">
        <f t="shared" si="509"/>
        <v/>
      </c>
      <c r="BN654" s="7" t="str">
        <f t="shared" si="510"/>
        <v/>
      </c>
      <c r="BO654" s="7" t="str">
        <f t="shared" si="511"/>
        <v/>
      </c>
      <c r="BP654" s="7" t="str">
        <f t="shared" si="512"/>
        <v/>
      </c>
      <c r="BQ654" s="7" t="str">
        <f t="shared" si="513"/>
        <v/>
      </c>
      <c r="BR654" s="7" t="str">
        <f t="shared" si="514"/>
        <v/>
      </c>
      <c r="BS654" s="7" t="str">
        <f t="shared" si="515"/>
        <v/>
      </c>
      <c r="BT654" s="7" t="str">
        <f t="shared" si="516"/>
        <v/>
      </c>
      <c r="BU654" s="7" t="str">
        <f t="shared" si="517"/>
        <v/>
      </c>
      <c r="BV654" s="7" t="str">
        <f t="shared" si="518"/>
        <v/>
      </c>
      <c r="BW654" s="7" t="str">
        <f t="shared" si="493"/>
        <v/>
      </c>
      <c r="BX654" s="7" t="str">
        <f t="shared" si="519"/>
        <v/>
      </c>
      <c r="BY654" s="7" t="str">
        <f t="shared" si="520"/>
        <v/>
      </c>
      <c r="BZ654" s="7" t="str">
        <f t="shared" si="521"/>
        <v/>
      </c>
      <c r="CA654" s="7" t="str">
        <f t="shared" si="522"/>
        <v/>
      </c>
      <c r="CB654" s="54"/>
      <c r="CH654" s="13"/>
      <c r="CJ654" s="13"/>
    </row>
    <row r="655" spans="2:88" ht="16.5" thickBot="1" x14ac:dyDescent="0.3">
      <c r="B655" s="114"/>
      <c r="C655" s="114"/>
      <c r="D655" s="115"/>
      <c r="E655" s="117" t="str">
        <f t="shared" si="523"/>
        <v/>
      </c>
      <c r="F655" s="118" t="str">
        <f t="shared" si="531"/>
        <v/>
      </c>
      <c r="G655" s="22"/>
      <c r="H655" s="5" t="str">
        <f t="shared" si="494"/>
        <v/>
      </c>
      <c r="I655" s="6" t="str">
        <f t="shared" si="495"/>
        <v/>
      </c>
      <c r="J655" s="6" t="str">
        <f t="shared" si="496"/>
        <v/>
      </c>
      <c r="K655" s="23"/>
      <c r="L655" s="3" t="str">
        <f t="shared" si="532"/>
        <v/>
      </c>
      <c r="M655" s="2">
        <f>IF(OR(K655="Rota",K655="Desliza"),(IF((MAX(N$36:N654))&gt;F$17,(MAX(N$36:N654)),F$17)),N654)</f>
        <v>0</v>
      </c>
      <c r="N655" s="42"/>
      <c r="O655" s="2" t="str">
        <f t="shared" si="533"/>
        <v/>
      </c>
      <c r="P655" s="3" t="str">
        <f t="shared" si="534"/>
        <v/>
      </c>
      <c r="Q655" s="24"/>
      <c r="R655" s="24"/>
      <c r="S655" s="24"/>
      <c r="T655" s="132" t="str">
        <f t="shared" si="487"/>
        <v/>
      </c>
      <c r="U655" s="25"/>
      <c r="V655" s="25"/>
      <c r="W655" s="24"/>
      <c r="X655" s="26"/>
      <c r="Y655" s="25"/>
      <c r="Z655" s="25"/>
      <c r="AA655" s="3" t="str">
        <f t="shared" si="535"/>
        <v/>
      </c>
      <c r="AB655" s="24"/>
      <c r="AC655" s="26"/>
      <c r="AD655" s="25"/>
      <c r="AE655" s="54"/>
      <c r="AF655" s="54"/>
      <c r="AG655" s="54"/>
      <c r="AH655" s="54"/>
      <c r="AI655" s="54"/>
      <c r="AJ655" s="54"/>
      <c r="AK655" s="25"/>
      <c r="AL655" s="54" t="str">
        <f t="shared" si="488"/>
        <v/>
      </c>
      <c r="AM655" s="200" t="str">
        <f t="shared" si="489"/>
        <v/>
      </c>
      <c r="AN655" s="201" t="str">
        <f t="shared" si="490"/>
        <v/>
      </c>
      <c r="AO655" s="200" t="str">
        <f t="shared" si="497"/>
        <v/>
      </c>
      <c r="AP655" s="200" t="str">
        <f t="shared" si="491"/>
        <v/>
      </c>
      <c r="AQ655" s="200" t="str">
        <f t="shared" si="492"/>
        <v/>
      </c>
      <c r="AR655" s="200" t="str">
        <f t="shared" si="498"/>
        <v/>
      </c>
      <c r="AS655" s="200" t="str">
        <f t="shared" si="499"/>
        <v/>
      </c>
      <c r="AT655" s="200" t="str">
        <f t="shared" si="500"/>
        <v/>
      </c>
      <c r="AU655" s="200" t="str">
        <f t="shared" si="501"/>
        <v/>
      </c>
      <c r="AV655" s="54"/>
      <c r="AW655" s="200" t="str">
        <f t="shared" si="502"/>
        <v/>
      </c>
      <c r="AX655" s="201" t="str">
        <f t="shared" si="503"/>
        <v/>
      </c>
      <c r="AY655" s="7" t="str">
        <f t="shared" si="504"/>
        <v/>
      </c>
      <c r="AZ655" s="7" t="str">
        <f t="shared" si="505"/>
        <v/>
      </c>
      <c r="BA655" s="7" t="str">
        <f t="shared" si="506"/>
        <v/>
      </c>
      <c r="BB655" s="7" t="str">
        <f t="shared" si="524"/>
        <v/>
      </c>
      <c r="BC655" s="7" t="str">
        <f t="shared" si="525"/>
        <v/>
      </c>
      <c r="BD655" s="7" t="str">
        <f t="shared" si="526"/>
        <v/>
      </c>
      <c r="BE655" s="7" t="str">
        <f t="shared" si="527"/>
        <v/>
      </c>
      <c r="BF655" s="7" t="str">
        <f t="shared" si="485"/>
        <v/>
      </c>
      <c r="BG655" s="7" t="str">
        <f t="shared" si="486"/>
        <v/>
      </c>
      <c r="BH655" s="7" t="str">
        <f t="shared" si="528"/>
        <v/>
      </c>
      <c r="BI655" s="7" t="str">
        <f t="shared" si="529"/>
        <v/>
      </c>
      <c r="BJ655" s="7" t="str">
        <f t="shared" si="530"/>
        <v/>
      </c>
      <c r="BK655" s="7" t="str">
        <f t="shared" si="507"/>
        <v/>
      </c>
      <c r="BL655" s="7" t="str">
        <f t="shared" si="508"/>
        <v/>
      </c>
      <c r="BM655" s="7" t="str">
        <f t="shared" si="509"/>
        <v/>
      </c>
      <c r="BN655" s="7" t="str">
        <f t="shared" si="510"/>
        <v/>
      </c>
      <c r="BO655" s="7" t="str">
        <f t="shared" si="511"/>
        <v/>
      </c>
      <c r="BP655" s="7" t="str">
        <f t="shared" si="512"/>
        <v/>
      </c>
      <c r="BQ655" s="7" t="str">
        <f t="shared" si="513"/>
        <v/>
      </c>
      <c r="BR655" s="7" t="str">
        <f t="shared" si="514"/>
        <v/>
      </c>
      <c r="BS655" s="7" t="str">
        <f t="shared" si="515"/>
        <v/>
      </c>
      <c r="BT655" s="7" t="str">
        <f t="shared" si="516"/>
        <v/>
      </c>
      <c r="BU655" s="7" t="str">
        <f t="shared" si="517"/>
        <v/>
      </c>
      <c r="BV655" s="7" t="str">
        <f t="shared" si="518"/>
        <v/>
      </c>
      <c r="BW655" s="7" t="str">
        <f t="shared" si="493"/>
        <v/>
      </c>
      <c r="BX655" s="7" t="str">
        <f t="shared" si="519"/>
        <v/>
      </c>
      <c r="BY655" s="7" t="str">
        <f t="shared" si="520"/>
        <v/>
      </c>
      <c r="BZ655" s="7" t="str">
        <f t="shared" si="521"/>
        <v/>
      </c>
      <c r="CA655" s="7" t="str">
        <f t="shared" si="522"/>
        <v/>
      </c>
      <c r="CB655" s="54"/>
      <c r="CH655" s="13"/>
      <c r="CJ655" s="13"/>
    </row>
    <row r="656" spans="2:88" ht="16.5" thickBot="1" x14ac:dyDescent="0.3">
      <c r="B656" s="114"/>
      <c r="C656" s="114"/>
      <c r="D656" s="115"/>
      <c r="E656" s="117" t="str">
        <f t="shared" si="523"/>
        <v/>
      </c>
      <c r="F656" s="118" t="str">
        <f t="shared" si="531"/>
        <v/>
      </c>
      <c r="G656" s="22"/>
      <c r="H656" s="5" t="str">
        <f t="shared" si="494"/>
        <v/>
      </c>
      <c r="I656" s="6" t="str">
        <f t="shared" si="495"/>
        <v/>
      </c>
      <c r="J656" s="6" t="str">
        <f t="shared" si="496"/>
        <v/>
      </c>
      <c r="K656" s="23"/>
      <c r="L656" s="3" t="str">
        <f t="shared" si="532"/>
        <v/>
      </c>
      <c r="M656" s="2">
        <f>IF(OR(K656="Rota",K656="Desliza"),(IF((MAX(N$36:N655))&gt;F$17,(MAX(N$36:N655)),F$17)),N655)</f>
        <v>0</v>
      </c>
      <c r="N656" s="42"/>
      <c r="O656" s="2" t="str">
        <f t="shared" si="533"/>
        <v/>
      </c>
      <c r="P656" s="3" t="str">
        <f t="shared" si="534"/>
        <v/>
      </c>
      <c r="Q656" s="24"/>
      <c r="R656" s="24"/>
      <c r="S656" s="24"/>
      <c r="T656" s="132" t="str">
        <f t="shared" si="487"/>
        <v/>
      </c>
      <c r="U656" s="25"/>
      <c r="V656" s="25"/>
      <c r="W656" s="24"/>
      <c r="X656" s="26"/>
      <c r="Y656" s="25"/>
      <c r="Z656" s="25"/>
      <c r="AA656" s="3" t="str">
        <f t="shared" si="535"/>
        <v/>
      </c>
      <c r="AB656" s="24"/>
      <c r="AC656" s="26"/>
      <c r="AD656" s="25"/>
      <c r="AE656" s="54"/>
      <c r="AF656" s="54"/>
      <c r="AG656" s="54"/>
      <c r="AH656" s="54"/>
      <c r="AI656" s="54"/>
      <c r="AJ656" s="54"/>
      <c r="AK656" s="25"/>
      <c r="AL656" s="54" t="str">
        <f t="shared" si="488"/>
        <v/>
      </c>
      <c r="AM656" s="200" t="str">
        <f t="shared" si="489"/>
        <v/>
      </c>
      <c r="AN656" s="201" t="str">
        <f t="shared" si="490"/>
        <v/>
      </c>
      <c r="AO656" s="200" t="str">
        <f t="shared" si="497"/>
        <v/>
      </c>
      <c r="AP656" s="200" t="str">
        <f t="shared" si="491"/>
        <v/>
      </c>
      <c r="AQ656" s="200" t="str">
        <f t="shared" si="492"/>
        <v/>
      </c>
      <c r="AR656" s="200" t="str">
        <f t="shared" si="498"/>
        <v/>
      </c>
      <c r="AS656" s="200" t="str">
        <f t="shared" si="499"/>
        <v/>
      </c>
      <c r="AT656" s="200" t="str">
        <f t="shared" si="500"/>
        <v/>
      </c>
      <c r="AU656" s="200" t="str">
        <f t="shared" si="501"/>
        <v/>
      </c>
      <c r="AV656" s="54"/>
      <c r="AW656" s="200" t="str">
        <f t="shared" si="502"/>
        <v/>
      </c>
      <c r="AX656" s="201" t="str">
        <f t="shared" si="503"/>
        <v/>
      </c>
      <c r="AY656" s="7" t="str">
        <f t="shared" si="504"/>
        <v/>
      </c>
      <c r="AZ656" s="7" t="str">
        <f t="shared" si="505"/>
        <v/>
      </c>
      <c r="BA656" s="7" t="str">
        <f t="shared" si="506"/>
        <v/>
      </c>
      <c r="BB656" s="7" t="str">
        <f t="shared" si="524"/>
        <v/>
      </c>
      <c r="BC656" s="7" t="str">
        <f t="shared" si="525"/>
        <v/>
      </c>
      <c r="BD656" s="7" t="str">
        <f t="shared" si="526"/>
        <v/>
      </c>
      <c r="BE656" s="7" t="str">
        <f t="shared" si="527"/>
        <v/>
      </c>
      <c r="BF656" s="7" t="str">
        <f t="shared" si="485"/>
        <v/>
      </c>
      <c r="BG656" s="7" t="str">
        <f t="shared" si="486"/>
        <v/>
      </c>
      <c r="BH656" s="7" t="str">
        <f t="shared" si="528"/>
        <v/>
      </c>
      <c r="BI656" s="7" t="str">
        <f t="shared" si="529"/>
        <v/>
      </c>
      <c r="BJ656" s="7" t="str">
        <f t="shared" si="530"/>
        <v/>
      </c>
      <c r="BK656" s="7" t="str">
        <f t="shared" si="507"/>
        <v/>
      </c>
      <c r="BL656" s="7" t="str">
        <f t="shared" si="508"/>
        <v/>
      </c>
      <c r="BM656" s="7" t="str">
        <f t="shared" si="509"/>
        <v/>
      </c>
      <c r="BN656" s="7" t="str">
        <f t="shared" si="510"/>
        <v/>
      </c>
      <c r="BO656" s="7" t="str">
        <f t="shared" si="511"/>
        <v/>
      </c>
      <c r="BP656" s="7" t="str">
        <f t="shared" si="512"/>
        <v/>
      </c>
      <c r="BQ656" s="7" t="str">
        <f t="shared" si="513"/>
        <v/>
      </c>
      <c r="BR656" s="7" t="str">
        <f t="shared" si="514"/>
        <v/>
      </c>
      <c r="BS656" s="7" t="str">
        <f t="shared" si="515"/>
        <v/>
      </c>
      <c r="BT656" s="7" t="str">
        <f t="shared" si="516"/>
        <v/>
      </c>
      <c r="BU656" s="7" t="str">
        <f t="shared" si="517"/>
        <v/>
      </c>
      <c r="BV656" s="7" t="str">
        <f t="shared" si="518"/>
        <v/>
      </c>
      <c r="BW656" s="7" t="str">
        <f t="shared" si="493"/>
        <v/>
      </c>
      <c r="BX656" s="7" t="str">
        <f t="shared" si="519"/>
        <v/>
      </c>
      <c r="BY656" s="7" t="str">
        <f t="shared" si="520"/>
        <v/>
      </c>
      <c r="BZ656" s="7" t="str">
        <f t="shared" si="521"/>
        <v/>
      </c>
      <c r="CA656" s="7" t="str">
        <f t="shared" si="522"/>
        <v/>
      </c>
      <c r="CB656" s="54"/>
      <c r="CH656" s="13"/>
      <c r="CJ656" s="13"/>
    </row>
    <row r="657" spans="2:88" ht="16.5" thickBot="1" x14ac:dyDescent="0.3">
      <c r="B657" s="114"/>
      <c r="C657" s="114"/>
      <c r="D657" s="115"/>
      <c r="E657" s="117" t="str">
        <f t="shared" si="523"/>
        <v/>
      </c>
      <c r="F657" s="118" t="str">
        <f t="shared" si="531"/>
        <v/>
      </c>
      <c r="G657" s="22"/>
      <c r="H657" s="5" t="str">
        <f t="shared" si="494"/>
        <v/>
      </c>
      <c r="I657" s="6" t="str">
        <f t="shared" si="495"/>
        <v/>
      </c>
      <c r="J657" s="6" t="str">
        <f t="shared" si="496"/>
        <v/>
      </c>
      <c r="K657" s="23"/>
      <c r="L657" s="3" t="str">
        <f t="shared" si="532"/>
        <v/>
      </c>
      <c r="M657" s="2">
        <f>IF(OR(K657="Rota",K657="Desliza"),(IF((MAX(N$36:N656))&gt;F$17,(MAX(N$36:N656)),F$17)),N656)</f>
        <v>0</v>
      </c>
      <c r="N657" s="42"/>
      <c r="O657" s="2" t="str">
        <f t="shared" si="533"/>
        <v/>
      </c>
      <c r="P657" s="3" t="str">
        <f t="shared" si="534"/>
        <v/>
      </c>
      <c r="Q657" s="24"/>
      <c r="R657" s="24"/>
      <c r="S657" s="24"/>
      <c r="T657" s="132" t="str">
        <f t="shared" si="487"/>
        <v/>
      </c>
      <c r="U657" s="25"/>
      <c r="V657" s="25"/>
      <c r="W657" s="24"/>
      <c r="X657" s="26"/>
      <c r="Y657" s="25"/>
      <c r="Z657" s="25"/>
      <c r="AA657" s="3" t="str">
        <f t="shared" si="535"/>
        <v/>
      </c>
      <c r="AB657" s="24"/>
      <c r="AC657" s="26"/>
      <c r="AD657" s="25"/>
      <c r="AE657" s="54"/>
      <c r="AF657" s="54"/>
      <c r="AG657" s="54"/>
      <c r="AH657" s="54"/>
      <c r="AI657" s="54"/>
      <c r="AJ657" s="54"/>
      <c r="AK657" s="25"/>
      <c r="AL657" s="54" t="str">
        <f t="shared" si="488"/>
        <v/>
      </c>
      <c r="AM657" s="200" t="str">
        <f t="shared" si="489"/>
        <v/>
      </c>
      <c r="AN657" s="201" t="str">
        <f t="shared" si="490"/>
        <v/>
      </c>
      <c r="AO657" s="200" t="str">
        <f t="shared" si="497"/>
        <v/>
      </c>
      <c r="AP657" s="200" t="str">
        <f t="shared" si="491"/>
        <v/>
      </c>
      <c r="AQ657" s="200" t="str">
        <f t="shared" si="492"/>
        <v/>
      </c>
      <c r="AR657" s="200" t="str">
        <f t="shared" si="498"/>
        <v/>
      </c>
      <c r="AS657" s="200" t="str">
        <f t="shared" si="499"/>
        <v/>
      </c>
      <c r="AT657" s="200" t="str">
        <f t="shared" si="500"/>
        <v/>
      </c>
      <c r="AU657" s="200" t="str">
        <f t="shared" si="501"/>
        <v/>
      </c>
      <c r="AV657" s="54"/>
      <c r="AW657" s="200" t="str">
        <f t="shared" si="502"/>
        <v/>
      </c>
      <c r="AX657" s="201" t="str">
        <f t="shared" si="503"/>
        <v/>
      </c>
      <c r="AY657" s="7" t="str">
        <f t="shared" si="504"/>
        <v/>
      </c>
      <c r="AZ657" s="7" t="str">
        <f t="shared" si="505"/>
        <v/>
      </c>
      <c r="BA657" s="7" t="str">
        <f t="shared" si="506"/>
        <v/>
      </c>
      <c r="BB657" s="7" t="str">
        <f t="shared" si="524"/>
        <v/>
      </c>
      <c r="BC657" s="7" t="str">
        <f t="shared" si="525"/>
        <v/>
      </c>
      <c r="BD657" s="7" t="str">
        <f t="shared" si="526"/>
        <v/>
      </c>
      <c r="BE657" s="7" t="str">
        <f t="shared" si="527"/>
        <v/>
      </c>
      <c r="BF657" s="7" t="str">
        <f t="shared" si="485"/>
        <v/>
      </c>
      <c r="BG657" s="7" t="str">
        <f t="shared" si="486"/>
        <v/>
      </c>
      <c r="BH657" s="7" t="str">
        <f t="shared" si="528"/>
        <v/>
      </c>
      <c r="BI657" s="7" t="str">
        <f t="shared" si="529"/>
        <v/>
      </c>
      <c r="BJ657" s="7" t="str">
        <f t="shared" si="530"/>
        <v/>
      </c>
      <c r="BK657" s="7" t="str">
        <f t="shared" si="507"/>
        <v/>
      </c>
      <c r="BL657" s="7" t="str">
        <f t="shared" si="508"/>
        <v/>
      </c>
      <c r="BM657" s="7" t="str">
        <f t="shared" si="509"/>
        <v/>
      </c>
      <c r="BN657" s="7" t="str">
        <f t="shared" si="510"/>
        <v/>
      </c>
      <c r="BO657" s="7" t="str">
        <f t="shared" si="511"/>
        <v/>
      </c>
      <c r="BP657" s="7" t="str">
        <f t="shared" si="512"/>
        <v/>
      </c>
      <c r="BQ657" s="7" t="str">
        <f t="shared" si="513"/>
        <v/>
      </c>
      <c r="BR657" s="7" t="str">
        <f t="shared" si="514"/>
        <v/>
      </c>
      <c r="BS657" s="7" t="str">
        <f t="shared" si="515"/>
        <v/>
      </c>
      <c r="BT657" s="7" t="str">
        <f t="shared" si="516"/>
        <v/>
      </c>
      <c r="BU657" s="7" t="str">
        <f t="shared" si="517"/>
        <v/>
      </c>
      <c r="BV657" s="7" t="str">
        <f t="shared" si="518"/>
        <v/>
      </c>
      <c r="BW657" s="7" t="str">
        <f t="shared" si="493"/>
        <v/>
      </c>
      <c r="BX657" s="7" t="str">
        <f t="shared" si="519"/>
        <v/>
      </c>
      <c r="BY657" s="7" t="str">
        <f t="shared" si="520"/>
        <v/>
      </c>
      <c r="BZ657" s="7" t="str">
        <f t="shared" si="521"/>
        <v/>
      </c>
      <c r="CA657" s="7" t="str">
        <f t="shared" si="522"/>
        <v/>
      </c>
      <c r="CB657" s="54"/>
      <c r="CH657" s="13"/>
      <c r="CJ657" s="13"/>
    </row>
    <row r="658" spans="2:88" ht="16.5" thickBot="1" x14ac:dyDescent="0.3">
      <c r="B658" s="114"/>
      <c r="C658" s="114"/>
      <c r="D658" s="115"/>
      <c r="E658" s="117" t="str">
        <f t="shared" si="523"/>
        <v/>
      </c>
      <c r="F658" s="118" t="str">
        <f t="shared" si="531"/>
        <v/>
      </c>
      <c r="G658" s="22"/>
      <c r="H658" s="5" t="str">
        <f t="shared" si="494"/>
        <v/>
      </c>
      <c r="I658" s="6" t="str">
        <f t="shared" si="495"/>
        <v/>
      </c>
      <c r="J658" s="6" t="str">
        <f t="shared" si="496"/>
        <v/>
      </c>
      <c r="K658" s="23"/>
      <c r="L658" s="3" t="str">
        <f t="shared" si="532"/>
        <v/>
      </c>
      <c r="M658" s="2">
        <f>IF(OR(K658="Rota",K658="Desliza"),(IF((MAX(N$36:N657))&gt;F$17,(MAX(N$36:N657)),F$17)),N657)</f>
        <v>0</v>
      </c>
      <c r="N658" s="42"/>
      <c r="O658" s="2" t="str">
        <f t="shared" si="533"/>
        <v/>
      </c>
      <c r="P658" s="3" t="str">
        <f t="shared" si="534"/>
        <v/>
      </c>
      <c r="Q658" s="24"/>
      <c r="R658" s="24"/>
      <c r="S658" s="24"/>
      <c r="T658" s="132" t="str">
        <f t="shared" si="487"/>
        <v/>
      </c>
      <c r="U658" s="25"/>
      <c r="V658" s="25"/>
      <c r="W658" s="24"/>
      <c r="X658" s="26"/>
      <c r="Y658" s="25"/>
      <c r="Z658" s="25"/>
      <c r="AA658" s="3" t="str">
        <f t="shared" si="535"/>
        <v/>
      </c>
      <c r="AB658" s="24"/>
      <c r="AC658" s="26"/>
      <c r="AD658" s="25"/>
      <c r="AE658" s="54"/>
      <c r="AF658" s="54"/>
      <c r="AG658" s="54"/>
      <c r="AH658" s="54"/>
      <c r="AI658" s="54"/>
      <c r="AJ658" s="54"/>
      <c r="AK658" s="25"/>
      <c r="AL658" s="54" t="str">
        <f t="shared" si="488"/>
        <v/>
      </c>
      <c r="AM658" s="200" t="str">
        <f t="shared" si="489"/>
        <v/>
      </c>
      <c r="AN658" s="201" t="str">
        <f t="shared" si="490"/>
        <v/>
      </c>
      <c r="AO658" s="200" t="str">
        <f t="shared" si="497"/>
        <v/>
      </c>
      <c r="AP658" s="200" t="str">
        <f t="shared" si="491"/>
        <v/>
      </c>
      <c r="AQ658" s="200" t="str">
        <f t="shared" si="492"/>
        <v/>
      </c>
      <c r="AR658" s="200" t="str">
        <f t="shared" si="498"/>
        <v/>
      </c>
      <c r="AS658" s="200" t="str">
        <f t="shared" si="499"/>
        <v/>
      </c>
      <c r="AT658" s="200" t="str">
        <f t="shared" si="500"/>
        <v/>
      </c>
      <c r="AU658" s="200" t="str">
        <f t="shared" si="501"/>
        <v/>
      </c>
      <c r="AV658" s="54"/>
      <c r="AW658" s="200" t="str">
        <f t="shared" si="502"/>
        <v/>
      </c>
      <c r="AX658" s="201" t="str">
        <f t="shared" si="503"/>
        <v/>
      </c>
      <c r="AY658" s="7" t="str">
        <f t="shared" si="504"/>
        <v/>
      </c>
      <c r="AZ658" s="7" t="str">
        <f t="shared" si="505"/>
        <v/>
      </c>
      <c r="BA658" s="7" t="str">
        <f t="shared" si="506"/>
        <v/>
      </c>
      <c r="BB658" s="7" t="str">
        <f t="shared" si="524"/>
        <v/>
      </c>
      <c r="BC658" s="7" t="str">
        <f t="shared" si="525"/>
        <v/>
      </c>
      <c r="BD658" s="7" t="str">
        <f t="shared" si="526"/>
        <v/>
      </c>
      <c r="BE658" s="7" t="str">
        <f t="shared" si="527"/>
        <v/>
      </c>
      <c r="BF658" s="7" t="str">
        <f t="shared" si="485"/>
        <v/>
      </c>
      <c r="BG658" s="7" t="str">
        <f t="shared" si="486"/>
        <v/>
      </c>
      <c r="BH658" s="7" t="str">
        <f t="shared" si="528"/>
        <v/>
      </c>
      <c r="BI658" s="7" t="str">
        <f t="shared" si="529"/>
        <v/>
      </c>
      <c r="BJ658" s="7" t="str">
        <f t="shared" si="530"/>
        <v/>
      </c>
      <c r="BK658" s="7" t="str">
        <f t="shared" si="507"/>
        <v/>
      </c>
      <c r="BL658" s="7" t="str">
        <f t="shared" si="508"/>
        <v/>
      </c>
      <c r="BM658" s="7" t="str">
        <f t="shared" si="509"/>
        <v/>
      </c>
      <c r="BN658" s="7" t="str">
        <f t="shared" si="510"/>
        <v/>
      </c>
      <c r="BO658" s="7" t="str">
        <f t="shared" si="511"/>
        <v/>
      </c>
      <c r="BP658" s="7" t="str">
        <f t="shared" si="512"/>
        <v/>
      </c>
      <c r="BQ658" s="7" t="str">
        <f t="shared" si="513"/>
        <v/>
      </c>
      <c r="BR658" s="7" t="str">
        <f t="shared" si="514"/>
        <v/>
      </c>
      <c r="BS658" s="7" t="str">
        <f t="shared" si="515"/>
        <v/>
      </c>
      <c r="BT658" s="7" t="str">
        <f t="shared" si="516"/>
        <v/>
      </c>
      <c r="BU658" s="7" t="str">
        <f t="shared" si="517"/>
        <v/>
      </c>
      <c r="BV658" s="7" t="str">
        <f t="shared" si="518"/>
        <v/>
      </c>
      <c r="BW658" s="7" t="str">
        <f t="shared" si="493"/>
        <v/>
      </c>
      <c r="BX658" s="7" t="str">
        <f t="shared" si="519"/>
        <v/>
      </c>
      <c r="BY658" s="7" t="str">
        <f t="shared" si="520"/>
        <v/>
      </c>
      <c r="BZ658" s="7" t="str">
        <f t="shared" si="521"/>
        <v/>
      </c>
      <c r="CA658" s="7" t="str">
        <f t="shared" si="522"/>
        <v/>
      </c>
      <c r="CB658" s="54"/>
      <c r="CH658" s="13"/>
      <c r="CJ658" s="13"/>
    </row>
    <row r="659" spans="2:88" ht="16.5" thickBot="1" x14ac:dyDescent="0.3">
      <c r="B659" s="114"/>
      <c r="C659" s="114"/>
      <c r="D659" s="115"/>
      <c r="E659" s="117" t="str">
        <f t="shared" si="523"/>
        <v/>
      </c>
      <c r="F659" s="118" t="str">
        <f t="shared" si="531"/>
        <v/>
      </c>
      <c r="G659" s="22"/>
      <c r="H659" s="5" t="str">
        <f t="shared" si="494"/>
        <v/>
      </c>
      <c r="I659" s="6" t="str">
        <f t="shared" si="495"/>
        <v/>
      </c>
      <c r="J659" s="6" t="str">
        <f t="shared" si="496"/>
        <v/>
      </c>
      <c r="K659" s="23"/>
      <c r="L659" s="3" t="str">
        <f t="shared" si="532"/>
        <v/>
      </c>
      <c r="M659" s="2">
        <f>IF(OR(K659="Rota",K659="Desliza"),(IF((MAX(N$36:N658))&gt;F$17,(MAX(N$36:N658)),F$17)),N658)</f>
        <v>0</v>
      </c>
      <c r="N659" s="42"/>
      <c r="O659" s="2" t="str">
        <f t="shared" si="533"/>
        <v/>
      </c>
      <c r="P659" s="3" t="str">
        <f t="shared" si="534"/>
        <v/>
      </c>
      <c r="Q659" s="24"/>
      <c r="R659" s="24"/>
      <c r="S659" s="24"/>
      <c r="T659" s="132" t="str">
        <f t="shared" si="487"/>
        <v/>
      </c>
      <c r="U659" s="25"/>
      <c r="V659" s="25"/>
      <c r="W659" s="24"/>
      <c r="X659" s="26"/>
      <c r="Y659" s="25"/>
      <c r="Z659" s="25"/>
      <c r="AA659" s="3" t="str">
        <f t="shared" si="535"/>
        <v/>
      </c>
      <c r="AB659" s="24"/>
      <c r="AC659" s="26"/>
      <c r="AD659" s="25"/>
      <c r="AE659" s="54"/>
      <c r="AF659" s="54"/>
      <c r="AG659" s="54"/>
      <c r="AH659" s="54"/>
      <c r="AI659" s="54"/>
      <c r="AJ659" s="54"/>
      <c r="AK659" s="25"/>
      <c r="AL659" s="54" t="str">
        <f t="shared" si="488"/>
        <v/>
      </c>
      <c r="AM659" s="200" t="str">
        <f t="shared" si="489"/>
        <v/>
      </c>
      <c r="AN659" s="201" t="str">
        <f t="shared" si="490"/>
        <v/>
      </c>
      <c r="AO659" s="200" t="str">
        <f t="shared" si="497"/>
        <v/>
      </c>
      <c r="AP659" s="200" t="str">
        <f t="shared" si="491"/>
        <v/>
      </c>
      <c r="AQ659" s="200" t="str">
        <f t="shared" si="492"/>
        <v/>
      </c>
      <c r="AR659" s="200" t="str">
        <f t="shared" si="498"/>
        <v/>
      </c>
      <c r="AS659" s="200" t="str">
        <f t="shared" si="499"/>
        <v/>
      </c>
      <c r="AT659" s="200" t="str">
        <f t="shared" si="500"/>
        <v/>
      </c>
      <c r="AU659" s="200" t="str">
        <f t="shared" si="501"/>
        <v/>
      </c>
      <c r="AV659" s="54"/>
      <c r="AW659" s="200" t="str">
        <f t="shared" si="502"/>
        <v/>
      </c>
      <c r="AX659" s="201" t="str">
        <f t="shared" si="503"/>
        <v/>
      </c>
      <c r="AY659" s="7" t="str">
        <f t="shared" si="504"/>
        <v/>
      </c>
      <c r="AZ659" s="7" t="str">
        <f t="shared" si="505"/>
        <v/>
      </c>
      <c r="BA659" s="7" t="str">
        <f t="shared" si="506"/>
        <v/>
      </c>
      <c r="BB659" s="7" t="str">
        <f t="shared" si="524"/>
        <v/>
      </c>
      <c r="BC659" s="7" t="str">
        <f t="shared" si="525"/>
        <v/>
      </c>
      <c r="BD659" s="7" t="str">
        <f t="shared" si="526"/>
        <v/>
      </c>
      <c r="BE659" s="7" t="str">
        <f t="shared" si="527"/>
        <v/>
      </c>
      <c r="BF659" s="7" t="str">
        <f t="shared" si="485"/>
        <v/>
      </c>
      <c r="BG659" s="7" t="str">
        <f t="shared" si="486"/>
        <v/>
      </c>
      <c r="BH659" s="7" t="str">
        <f t="shared" si="528"/>
        <v/>
      </c>
      <c r="BI659" s="7" t="str">
        <f t="shared" si="529"/>
        <v/>
      </c>
      <c r="BJ659" s="7" t="str">
        <f t="shared" si="530"/>
        <v/>
      </c>
      <c r="BK659" s="7" t="str">
        <f t="shared" si="507"/>
        <v/>
      </c>
      <c r="BL659" s="7" t="str">
        <f t="shared" si="508"/>
        <v/>
      </c>
      <c r="BM659" s="7" t="str">
        <f t="shared" si="509"/>
        <v/>
      </c>
      <c r="BN659" s="7" t="str">
        <f t="shared" si="510"/>
        <v/>
      </c>
      <c r="BO659" s="7" t="str">
        <f t="shared" si="511"/>
        <v/>
      </c>
      <c r="BP659" s="7" t="str">
        <f t="shared" si="512"/>
        <v/>
      </c>
      <c r="BQ659" s="7" t="str">
        <f t="shared" si="513"/>
        <v/>
      </c>
      <c r="BR659" s="7" t="str">
        <f t="shared" si="514"/>
        <v/>
      </c>
      <c r="BS659" s="7" t="str">
        <f t="shared" si="515"/>
        <v/>
      </c>
      <c r="BT659" s="7" t="str">
        <f t="shared" si="516"/>
        <v/>
      </c>
      <c r="BU659" s="7" t="str">
        <f t="shared" si="517"/>
        <v/>
      </c>
      <c r="BV659" s="7" t="str">
        <f t="shared" si="518"/>
        <v/>
      </c>
      <c r="BW659" s="7" t="str">
        <f t="shared" si="493"/>
        <v/>
      </c>
      <c r="BX659" s="7" t="str">
        <f t="shared" si="519"/>
        <v/>
      </c>
      <c r="BY659" s="7" t="str">
        <f t="shared" si="520"/>
        <v/>
      </c>
      <c r="BZ659" s="7" t="str">
        <f t="shared" si="521"/>
        <v/>
      </c>
      <c r="CA659" s="7" t="str">
        <f t="shared" si="522"/>
        <v/>
      </c>
      <c r="CB659" s="54"/>
      <c r="CH659" s="13"/>
      <c r="CJ659" s="13"/>
    </row>
    <row r="660" spans="2:88" ht="16.5" thickBot="1" x14ac:dyDescent="0.3">
      <c r="B660" s="114"/>
      <c r="C660" s="114"/>
      <c r="D660" s="115"/>
      <c r="E660" s="117" t="str">
        <f t="shared" si="523"/>
        <v/>
      </c>
      <c r="F660" s="118" t="str">
        <f t="shared" si="531"/>
        <v/>
      </c>
      <c r="G660" s="22"/>
      <c r="H660" s="5" t="str">
        <f t="shared" si="494"/>
        <v/>
      </c>
      <c r="I660" s="6" t="str">
        <f t="shared" si="495"/>
        <v/>
      </c>
      <c r="J660" s="6" t="str">
        <f t="shared" si="496"/>
        <v/>
      </c>
      <c r="K660" s="23"/>
      <c r="L660" s="3" t="str">
        <f t="shared" si="532"/>
        <v/>
      </c>
      <c r="M660" s="2">
        <f>IF(OR(K660="Rota",K660="Desliza"),(IF((MAX(N$36:N659))&gt;F$17,(MAX(N$36:N659)),F$17)),N659)</f>
        <v>0</v>
      </c>
      <c r="N660" s="42"/>
      <c r="O660" s="2" t="str">
        <f t="shared" si="533"/>
        <v/>
      </c>
      <c r="P660" s="3" t="str">
        <f t="shared" si="534"/>
        <v/>
      </c>
      <c r="Q660" s="24"/>
      <c r="R660" s="24"/>
      <c r="S660" s="24"/>
      <c r="T660" s="132" t="str">
        <f t="shared" si="487"/>
        <v/>
      </c>
      <c r="U660" s="25"/>
      <c r="V660" s="25"/>
      <c r="W660" s="24"/>
      <c r="X660" s="26"/>
      <c r="Y660" s="25"/>
      <c r="Z660" s="25"/>
      <c r="AA660" s="3" t="str">
        <f t="shared" si="535"/>
        <v/>
      </c>
      <c r="AB660" s="24"/>
      <c r="AC660" s="26"/>
      <c r="AD660" s="25"/>
      <c r="AE660" s="54"/>
      <c r="AF660" s="54"/>
      <c r="AG660" s="54"/>
      <c r="AH660" s="54"/>
      <c r="AI660" s="54"/>
      <c r="AJ660" s="54"/>
      <c r="AK660" s="25"/>
      <c r="AL660" s="54" t="str">
        <f t="shared" si="488"/>
        <v/>
      </c>
      <c r="AM660" s="200" t="str">
        <f t="shared" si="489"/>
        <v/>
      </c>
      <c r="AN660" s="201" t="str">
        <f t="shared" si="490"/>
        <v/>
      </c>
      <c r="AO660" s="200" t="str">
        <f t="shared" si="497"/>
        <v/>
      </c>
      <c r="AP660" s="200" t="str">
        <f t="shared" si="491"/>
        <v/>
      </c>
      <c r="AQ660" s="200" t="str">
        <f t="shared" si="492"/>
        <v/>
      </c>
      <c r="AR660" s="200" t="str">
        <f t="shared" si="498"/>
        <v/>
      </c>
      <c r="AS660" s="200" t="str">
        <f t="shared" si="499"/>
        <v/>
      </c>
      <c r="AT660" s="200" t="str">
        <f t="shared" si="500"/>
        <v/>
      </c>
      <c r="AU660" s="200" t="str">
        <f t="shared" si="501"/>
        <v/>
      </c>
      <c r="AV660" s="54"/>
      <c r="AW660" s="200" t="str">
        <f t="shared" si="502"/>
        <v/>
      </c>
      <c r="AX660" s="201" t="str">
        <f t="shared" si="503"/>
        <v/>
      </c>
      <c r="AY660" s="7" t="str">
        <f t="shared" si="504"/>
        <v/>
      </c>
      <c r="AZ660" s="7" t="str">
        <f t="shared" si="505"/>
        <v/>
      </c>
      <c r="BA660" s="7" t="str">
        <f t="shared" si="506"/>
        <v/>
      </c>
      <c r="BB660" s="7" t="str">
        <f t="shared" si="524"/>
        <v/>
      </c>
      <c r="BC660" s="7" t="str">
        <f t="shared" si="525"/>
        <v/>
      </c>
      <c r="BD660" s="7" t="str">
        <f t="shared" si="526"/>
        <v/>
      </c>
      <c r="BE660" s="7" t="str">
        <f t="shared" si="527"/>
        <v/>
      </c>
      <c r="BF660" s="7" t="str">
        <f t="shared" si="485"/>
        <v/>
      </c>
      <c r="BG660" s="7" t="str">
        <f t="shared" si="486"/>
        <v/>
      </c>
      <c r="BH660" s="7" t="str">
        <f t="shared" si="528"/>
        <v/>
      </c>
      <c r="BI660" s="7" t="str">
        <f t="shared" si="529"/>
        <v/>
      </c>
      <c r="BJ660" s="7" t="str">
        <f t="shared" si="530"/>
        <v/>
      </c>
      <c r="BK660" s="7" t="str">
        <f t="shared" si="507"/>
        <v/>
      </c>
      <c r="BL660" s="7" t="str">
        <f t="shared" si="508"/>
        <v/>
      </c>
      <c r="BM660" s="7" t="str">
        <f t="shared" si="509"/>
        <v/>
      </c>
      <c r="BN660" s="7" t="str">
        <f t="shared" si="510"/>
        <v/>
      </c>
      <c r="BO660" s="7" t="str">
        <f t="shared" si="511"/>
        <v/>
      </c>
      <c r="BP660" s="7" t="str">
        <f t="shared" si="512"/>
        <v/>
      </c>
      <c r="BQ660" s="7" t="str">
        <f t="shared" si="513"/>
        <v/>
      </c>
      <c r="BR660" s="7" t="str">
        <f t="shared" si="514"/>
        <v/>
      </c>
      <c r="BS660" s="7" t="str">
        <f t="shared" si="515"/>
        <v/>
      </c>
      <c r="BT660" s="7" t="str">
        <f t="shared" si="516"/>
        <v/>
      </c>
      <c r="BU660" s="7" t="str">
        <f t="shared" si="517"/>
        <v/>
      </c>
      <c r="BV660" s="7" t="str">
        <f t="shared" si="518"/>
        <v/>
      </c>
      <c r="BW660" s="7" t="str">
        <f t="shared" si="493"/>
        <v/>
      </c>
      <c r="BX660" s="7" t="str">
        <f t="shared" si="519"/>
        <v/>
      </c>
      <c r="BY660" s="7" t="str">
        <f t="shared" si="520"/>
        <v/>
      </c>
      <c r="BZ660" s="7" t="str">
        <f t="shared" si="521"/>
        <v/>
      </c>
      <c r="CA660" s="7" t="str">
        <f t="shared" si="522"/>
        <v/>
      </c>
      <c r="CB660" s="54"/>
      <c r="CH660" s="13"/>
      <c r="CJ660" s="13"/>
    </row>
    <row r="661" spans="2:88" ht="16.5" thickBot="1" x14ac:dyDescent="0.3">
      <c r="B661" s="114"/>
      <c r="C661" s="114"/>
      <c r="D661" s="115"/>
      <c r="E661" s="117" t="str">
        <f t="shared" si="523"/>
        <v/>
      </c>
      <c r="F661" s="118" t="str">
        <f t="shared" si="531"/>
        <v/>
      </c>
      <c r="G661" s="22"/>
      <c r="H661" s="5" t="str">
        <f t="shared" si="494"/>
        <v/>
      </c>
      <c r="I661" s="6" t="str">
        <f t="shared" si="495"/>
        <v/>
      </c>
      <c r="J661" s="6" t="str">
        <f t="shared" si="496"/>
        <v/>
      </c>
      <c r="K661" s="23"/>
      <c r="L661" s="3" t="str">
        <f t="shared" si="532"/>
        <v/>
      </c>
      <c r="M661" s="2">
        <f>IF(OR(K661="Rota",K661="Desliza"),(IF((MAX(N$36:N660))&gt;F$17,(MAX(N$36:N660)),F$17)),N660)</f>
        <v>0</v>
      </c>
      <c r="N661" s="42"/>
      <c r="O661" s="2" t="str">
        <f t="shared" si="533"/>
        <v/>
      </c>
      <c r="P661" s="3" t="str">
        <f t="shared" si="534"/>
        <v/>
      </c>
      <c r="Q661" s="24"/>
      <c r="R661" s="24"/>
      <c r="S661" s="24"/>
      <c r="T661" s="132" t="str">
        <f t="shared" si="487"/>
        <v/>
      </c>
      <c r="U661" s="25"/>
      <c r="V661" s="25"/>
      <c r="W661" s="24"/>
      <c r="X661" s="26"/>
      <c r="Y661" s="25"/>
      <c r="Z661" s="25"/>
      <c r="AA661" s="3" t="str">
        <f t="shared" si="535"/>
        <v/>
      </c>
      <c r="AB661" s="24"/>
      <c r="AC661" s="26"/>
      <c r="AD661" s="25"/>
      <c r="AE661" s="54"/>
      <c r="AF661" s="54"/>
      <c r="AG661" s="54"/>
      <c r="AH661" s="54"/>
      <c r="AI661" s="54"/>
      <c r="AJ661" s="54"/>
      <c r="AK661" s="25"/>
      <c r="AL661" s="54" t="str">
        <f t="shared" si="488"/>
        <v/>
      </c>
      <c r="AM661" s="200" t="str">
        <f t="shared" si="489"/>
        <v/>
      </c>
      <c r="AN661" s="201" t="str">
        <f t="shared" si="490"/>
        <v/>
      </c>
      <c r="AO661" s="200" t="str">
        <f t="shared" si="497"/>
        <v/>
      </c>
      <c r="AP661" s="200" t="str">
        <f t="shared" si="491"/>
        <v/>
      </c>
      <c r="AQ661" s="200" t="str">
        <f t="shared" si="492"/>
        <v/>
      </c>
      <c r="AR661" s="200" t="str">
        <f t="shared" si="498"/>
        <v/>
      </c>
      <c r="AS661" s="200" t="str">
        <f t="shared" si="499"/>
        <v/>
      </c>
      <c r="AT661" s="200" t="str">
        <f t="shared" si="500"/>
        <v/>
      </c>
      <c r="AU661" s="200" t="str">
        <f t="shared" si="501"/>
        <v/>
      </c>
      <c r="AV661" s="54"/>
      <c r="AW661" s="200" t="str">
        <f t="shared" si="502"/>
        <v/>
      </c>
      <c r="AX661" s="201" t="str">
        <f t="shared" si="503"/>
        <v/>
      </c>
      <c r="AY661" s="7" t="str">
        <f t="shared" si="504"/>
        <v/>
      </c>
      <c r="AZ661" s="7" t="str">
        <f t="shared" si="505"/>
        <v/>
      </c>
      <c r="BA661" s="7" t="str">
        <f t="shared" si="506"/>
        <v/>
      </c>
      <c r="BB661" s="7" t="str">
        <f t="shared" si="524"/>
        <v/>
      </c>
      <c r="BC661" s="7" t="str">
        <f t="shared" si="525"/>
        <v/>
      </c>
      <c r="BD661" s="7" t="str">
        <f t="shared" si="526"/>
        <v/>
      </c>
      <c r="BE661" s="7" t="str">
        <f t="shared" si="527"/>
        <v/>
      </c>
      <c r="BF661" s="7" t="str">
        <f t="shared" si="485"/>
        <v/>
      </c>
      <c r="BG661" s="7" t="str">
        <f t="shared" si="486"/>
        <v/>
      </c>
      <c r="BH661" s="7" t="str">
        <f t="shared" si="528"/>
        <v/>
      </c>
      <c r="BI661" s="7" t="str">
        <f t="shared" si="529"/>
        <v/>
      </c>
      <c r="BJ661" s="7" t="str">
        <f t="shared" si="530"/>
        <v/>
      </c>
      <c r="BK661" s="7" t="str">
        <f t="shared" si="507"/>
        <v/>
      </c>
      <c r="BL661" s="7" t="str">
        <f t="shared" si="508"/>
        <v/>
      </c>
      <c r="BM661" s="7" t="str">
        <f t="shared" si="509"/>
        <v/>
      </c>
      <c r="BN661" s="7" t="str">
        <f t="shared" si="510"/>
        <v/>
      </c>
      <c r="BO661" s="7" t="str">
        <f t="shared" si="511"/>
        <v/>
      </c>
      <c r="BP661" s="7" t="str">
        <f t="shared" si="512"/>
        <v/>
      </c>
      <c r="BQ661" s="7" t="str">
        <f t="shared" si="513"/>
        <v/>
      </c>
      <c r="BR661" s="7" t="str">
        <f t="shared" si="514"/>
        <v/>
      </c>
      <c r="BS661" s="7" t="str">
        <f t="shared" si="515"/>
        <v/>
      </c>
      <c r="BT661" s="7" t="str">
        <f t="shared" si="516"/>
        <v/>
      </c>
      <c r="BU661" s="7" t="str">
        <f t="shared" si="517"/>
        <v/>
      </c>
      <c r="BV661" s="7" t="str">
        <f t="shared" si="518"/>
        <v/>
      </c>
      <c r="BW661" s="7" t="str">
        <f t="shared" si="493"/>
        <v/>
      </c>
      <c r="BX661" s="7" t="str">
        <f t="shared" si="519"/>
        <v/>
      </c>
      <c r="BY661" s="7" t="str">
        <f t="shared" si="520"/>
        <v/>
      </c>
      <c r="BZ661" s="7" t="str">
        <f t="shared" si="521"/>
        <v/>
      </c>
      <c r="CA661" s="7" t="str">
        <f t="shared" si="522"/>
        <v/>
      </c>
      <c r="CB661" s="54"/>
      <c r="CH661" s="13"/>
      <c r="CJ661" s="13"/>
    </row>
    <row r="662" spans="2:88" ht="16.5" thickBot="1" x14ac:dyDescent="0.3">
      <c r="B662" s="114"/>
      <c r="C662" s="114"/>
      <c r="D662" s="115"/>
      <c r="E662" s="117" t="str">
        <f t="shared" si="523"/>
        <v/>
      </c>
      <c r="F662" s="118" t="str">
        <f t="shared" si="531"/>
        <v/>
      </c>
      <c r="G662" s="22"/>
      <c r="H662" s="5" t="str">
        <f t="shared" si="494"/>
        <v/>
      </c>
      <c r="I662" s="6" t="str">
        <f t="shared" si="495"/>
        <v/>
      </c>
      <c r="J662" s="6" t="str">
        <f t="shared" si="496"/>
        <v/>
      </c>
      <c r="K662" s="23"/>
      <c r="L662" s="3" t="str">
        <f t="shared" si="532"/>
        <v/>
      </c>
      <c r="M662" s="2">
        <f>IF(OR(K662="Rota",K662="Desliza"),(IF((MAX(N$36:N661))&gt;F$17,(MAX(N$36:N661)),F$17)),N661)</f>
        <v>0</v>
      </c>
      <c r="N662" s="42"/>
      <c r="O662" s="2" t="str">
        <f t="shared" si="533"/>
        <v/>
      </c>
      <c r="P662" s="3" t="str">
        <f t="shared" si="534"/>
        <v/>
      </c>
      <c r="Q662" s="24"/>
      <c r="R662" s="24"/>
      <c r="S662" s="24"/>
      <c r="T662" s="132" t="str">
        <f t="shared" si="487"/>
        <v/>
      </c>
      <c r="U662" s="25"/>
      <c r="V662" s="25"/>
      <c r="W662" s="24"/>
      <c r="X662" s="26"/>
      <c r="Y662" s="25"/>
      <c r="Z662" s="25"/>
      <c r="AA662" s="3" t="str">
        <f t="shared" si="535"/>
        <v/>
      </c>
      <c r="AB662" s="24"/>
      <c r="AC662" s="26"/>
      <c r="AD662" s="25"/>
      <c r="AE662" s="54"/>
      <c r="AF662" s="54"/>
      <c r="AG662" s="54"/>
      <c r="AH662" s="54"/>
      <c r="AI662" s="54"/>
      <c r="AJ662" s="54"/>
      <c r="AK662" s="25"/>
      <c r="AL662" s="54" t="str">
        <f t="shared" si="488"/>
        <v/>
      </c>
      <c r="AM662" s="200" t="str">
        <f t="shared" si="489"/>
        <v/>
      </c>
      <c r="AN662" s="201" t="str">
        <f t="shared" si="490"/>
        <v/>
      </c>
      <c r="AO662" s="200" t="str">
        <f t="shared" si="497"/>
        <v/>
      </c>
      <c r="AP662" s="200" t="str">
        <f t="shared" si="491"/>
        <v/>
      </c>
      <c r="AQ662" s="200" t="str">
        <f t="shared" si="492"/>
        <v/>
      </c>
      <c r="AR662" s="200" t="str">
        <f t="shared" si="498"/>
        <v/>
      </c>
      <c r="AS662" s="200" t="str">
        <f t="shared" si="499"/>
        <v/>
      </c>
      <c r="AT662" s="200" t="str">
        <f t="shared" si="500"/>
        <v/>
      </c>
      <c r="AU662" s="200" t="str">
        <f t="shared" si="501"/>
        <v/>
      </c>
      <c r="AV662" s="54"/>
      <c r="AW662" s="200" t="str">
        <f t="shared" si="502"/>
        <v/>
      </c>
      <c r="AX662" s="201" t="str">
        <f t="shared" si="503"/>
        <v/>
      </c>
      <c r="AY662" s="7" t="str">
        <f t="shared" si="504"/>
        <v/>
      </c>
      <c r="AZ662" s="7" t="str">
        <f t="shared" si="505"/>
        <v/>
      </c>
      <c r="BA662" s="7" t="str">
        <f t="shared" si="506"/>
        <v/>
      </c>
      <c r="BB662" s="7" t="str">
        <f t="shared" si="524"/>
        <v/>
      </c>
      <c r="BC662" s="7" t="str">
        <f t="shared" si="525"/>
        <v/>
      </c>
      <c r="BD662" s="7" t="str">
        <f t="shared" si="526"/>
        <v/>
      </c>
      <c r="BE662" s="7" t="str">
        <f t="shared" si="527"/>
        <v/>
      </c>
      <c r="BF662" s="7" t="str">
        <f t="shared" si="485"/>
        <v/>
      </c>
      <c r="BG662" s="7" t="str">
        <f t="shared" si="486"/>
        <v/>
      </c>
      <c r="BH662" s="7" t="str">
        <f t="shared" si="528"/>
        <v/>
      </c>
      <c r="BI662" s="7" t="str">
        <f t="shared" si="529"/>
        <v/>
      </c>
      <c r="BJ662" s="7" t="str">
        <f t="shared" si="530"/>
        <v/>
      </c>
      <c r="BK662" s="7" t="str">
        <f t="shared" si="507"/>
        <v/>
      </c>
      <c r="BL662" s="7" t="str">
        <f t="shared" si="508"/>
        <v/>
      </c>
      <c r="BM662" s="7" t="str">
        <f t="shared" si="509"/>
        <v/>
      </c>
      <c r="BN662" s="7" t="str">
        <f t="shared" si="510"/>
        <v/>
      </c>
      <c r="BO662" s="7" t="str">
        <f t="shared" si="511"/>
        <v/>
      </c>
      <c r="BP662" s="7" t="str">
        <f t="shared" si="512"/>
        <v/>
      </c>
      <c r="BQ662" s="7" t="str">
        <f t="shared" si="513"/>
        <v/>
      </c>
      <c r="BR662" s="7" t="str">
        <f t="shared" si="514"/>
        <v/>
      </c>
      <c r="BS662" s="7" t="str">
        <f t="shared" si="515"/>
        <v/>
      </c>
      <c r="BT662" s="7" t="str">
        <f t="shared" si="516"/>
        <v/>
      </c>
      <c r="BU662" s="7" t="str">
        <f t="shared" si="517"/>
        <v/>
      </c>
      <c r="BV662" s="7" t="str">
        <f t="shared" si="518"/>
        <v/>
      </c>
      <c r="BW662" s="7" t="str">
        <f t="shared" si="493"/>
        <v/>
      </c>
      <c r="BX662" s="7" t="str">
        <f t="shared" si="519"/>
        <v/>
      </c>
      <c r="BY662" s="7" t="str">
        <f t="shared" si="520"/>
        <v/>
      </c>
      <c r="BZ662" s="7" t="str">
        <f t="shared" si="521"/>
        <v/>
      </c>
      <c r="CA662" s="7" t="str">
        <f t="shared" si="522"/>
        <v/>
      </c>
      <c r="CB662" s="54"/>
      <c r="CH662" s="13"/>
      <c r="CJ662" s="13"/>
    </row>
    <row r="663" spans="2:88" ht="16.5" thickBot="1" x14ac:dyDescent="0.3">
      <c r="B663" s="114"/>
      <c r="C663" s="114"/>
      <c r="D663" s="115"/>
      <c r="E663" s="117" t="str">
        <f t="shared" si="523"/>
        <v/>
      </c>
      <c r="F663" s="118" t="str">
        <f t="shared" si="531"/>
        <v/>
      </c>
      <c r="G663" s="22"/>
      <c r="H663" s="5" t="str">
        <f t="shared" si="494"/>
        <v/>
      </c>
      <c r="I663" s="6" t="str">
        <f t="shared" si="495"/>
        <v/>
      </c>
      <c r="J663" s="6" t="str">
        <f t="shared" si="496"/>
        <v/>
      </c>
      <c r="K663" s="23"/>
      <c r="L663" s="3" t="str">
        <f t="shared" si="532"/>
        <v/>
      </c>
      <c r="M663" s="2">
        <f>IF(OR(K663="Rota",K663="Desliza"),(IF((MAX(N$36:N662))&gt;F$17,(MAX(N$36:N662)),F$17)),N662)</f>
        <v>0</v>
      </c>
      <c r="N663" s="42"/>
      <c r="O663" s="2" t="str">
        <f t="shared" si="533"/>
        <v/>
      </c>
      <c r="P663" s="3" t="str">
        <f t="shared" si="534"/>
        <v/>
      </c>
      <c r="Q663" s="24"/>
      <c r="R663" s="24"/>
      <c r="S663" s="24"/>
      <c r="T663" s="132" t="str">
        <f t="shared" si="487"/>
        <v/>
      </c>
      <c r="U663" s="25"/>
      <c r="V663" s="25"/>
      <c r="W663" s="24"/>
      <c r="X663" s="26"/>
      <c r="Y663" s="25"/>
      <c r="Z663" s="25"/>
      <c r="AA663" s="3" t="str">
        <f t="shared" si="535"/>
        <v/>
      </c>
      <c r="AB663" s="24"/>
      <c r="AC663" s="26"/>
      <c r="AD663" s="25"/>
      <c r="AE663" s="54"/>
      <c r="AF663" s="54"/>
      <c r="AG663" s="54"/>
      <c r="AH663" s="54"/>
      <c r="AI663" s="54"/>
      <c r="AJ663" s="54"/>
      <c r="AK663" s="25"/>
      <c r="AL663" s="54" t="str">
        <f t="shared" si="488"/>
        <v/>
      </c>
      <c r="AM663" s="200" t="str">
        <f t="shared" si="489"/>
        <v/>
      </c>
      <c r="AN663" s="201" t="str">
        <f t="shared" si="490"/>
        <v/>
      </c>
      <c r="AO663" s="200" t="str">
        <f t="shared" si="497"/>
        <v/>
      </c>
      <c r="AP663" s="200" t="str">
        <f t="shared" si="491"/>
        <v/>
      </c>
      <c r="AQ663" s="200" t="str">
        <f t="shared" si="492"/>
        <v/>
      </c>
      <c r="AR663" s="200" t="str">
        <f t="shared" si="498"/>
        <v/>
      </c>
      <c r="AS663" s="200" t="str">
        <f t="shared" si="499"/>
        <v/>
      </c>
      <c r="AT663" s="200" t="str">
        <f t="shared" si="500"/>
        <v/>
      </c>
      <c r="AU663" s="200" t="str">
        <f t="shared" si="501"/>
        <v/>
      </c>
      <c r="AV663" s="54"/>
      <c r="AW663" s="200" t="str">
        <f t="shared" si="502"/>
        <v/>
      </c>
      <c r="AX663" s="201" t="str">
        <f t="shared" si="503"/>
        <v/>
      </c>
      <c r="AY663" s="7" t="str">
        <f t="shared" si="504"/>
        <v/>
      </c>
      <c r="AZ663" s="7" t="str">
        <f t="shared" si="505"/>
        <v/>
      </c>
      <c r="BA663" s="7" t="str">
        <f t="shared" si="506"/>
        <v/>
      </c>
      <c r="BB663" s="7" t="str">
        <f t="shared" si="524"/>
        <v/>
      </c>
      <c r="BC663" s="7" t="str">
        <f t="shared" si="525"/>
        <v/>
      </c>
      <c r="BD663" s="7" t="str">
        <f t="shared" si="526"/>
        <v/>
      </c>
      <c r="BE663" s="7" t="str">
        <f t="shared" si="527"/>
        <v/>
      </c>
      <c r="BF663" s="7" t="str">
        <f t="shared" si="485"/>
        <v/>
      </c>
      <c r="BG663" s="7" t="str">
        <f t="shared" si="486"/>
        <v/>
      </c>
      <c r="BH663" s="7" t="str">
        <f t="shared" si="528"/>
        <v/>
      </c>
      <c r="BI663" s="7" t="str">
        <f t="shared" si="529"/>
        <v/>
      </c>
      <c r="BJ663" s="7" t="str">
        <f t="shared" si="530"/>
        <v/>
      </c>
      <c r="BK663" s="7" t="str">
        <f t="shared" si="507"/>
        <v/>
      </c>
      <c r="BL663" s="7" t="str">
        <f t="shared" si="508"/>
        <v/>
      </c>
      <c r="BM663" s="7" t="str">
        <f t="shared" si="509"/>
        <v/>
      </c>
      <c r="BN663" s="7" t="str">
        <f t="shared" si="510"/>
        <v/>
      </c>
      <c r="BO663" s="7" t="str">
        <f t="shared" si="511"/>
        <v/>
      </c>
      <c r="BP663" s="7" t="str">
        <f t="shared" si="512"/>
        <v/>
      </c>
      <c r="BQ663" s="7" t="str">
        <f t="shared" si="513"/>
        <v/>
      </c>
      <c r="BR663" s="7" t="str">
        <f t="shared" si="514"/>
        <v/>
      </c>
      <c r="BS663" s="7" t="str">
        <f t="shared" si="515"/>
        <v/>
      </c>
      <c r="BT663" s="7" t="str">
        <f t="shared" si="516"/>
        <v/>
      </c>
      <c r="BU663" s="7" t="str">
        <f t="shared" si="517"/>
        <v/>
      </c>
      <c r="BV663" s="7" t="str">
        <f t="shared" si="518"/>
        <v/>
      </c>
      <c r="BW663" s="7" t="str">
        <f t="shared" si="493"/>
        <v/>
      </c>
      <c r="BX663" s="7" t="str">
        <f t="shared" si="519"/>
        <v/>
      </c>
      <c r="BY663" s="7" t="str">
        <f t="shared" si="520"/>
        <v/>
      </c>
      <c r="BZ663" s="7" t="str">
        <f t="shared" si="521"/>
        <v/>
      </c>
      <c r="CA663" s="7" t="str">
        <f t="shared" si="522"/>
        <v/>
      </c>
      <c r="CB663" s="54"/>
      <c r="CH663" s="13"/>
      <c r="CJ663" s="13"/>
    </row>
    <row r="664" spans="2:88" ht="16.5" thickBot="1" x14ac:dyDescent="0.3">
      <c r="B664" s="114"/>
      <c r="C664" s="114"/>
      <c r="D664" s="115"/>
      <c r="E664" s="117" t="str">
        <f t="shared" si="523"/>
        <v/>
      </c>
      <c r="F664" s="118" t="str">
        <f t="shared" si="531"/>
        <v/>
      </c>
      <c r="G664" s="22"/>
      <c r="H664" s="5" t="str">
        <f t="shared" si="494"/>
        <v/>
      </c>
      <c r="I664" s="6" t="str">
        <f t="shared" si="495"/>
        <v/>
      </c>
      <c r="J664" s="6" t="str">
        <f t="shared" si="496"/>
        <v/>
      </c>
      <c r="K664" s="23"/>
      <c r="L664" s="3" t="str">
        <f t="shared" si="532"/>
        <v/>
      </c>
      <c r="M664" s="2">
        <f>IF(OR(K664="Rota",K664="Desliza"),(IF((MAX(N$36:N663))&gt;F$17,(MAX(N$36:N663)),F$17)),N663)</f>
        <v>0</v>
      </c>
      <c r="N664" s="42"/>
      <c r="O664" s="2" t="str">
        <f t="shared" si="533"/>
        <v/>
      </c>
      <c r="P664" s="3" t="str">
        <f t="shared" si="534"/>
        <v/>
      </c>
      <c r="Q664" s="24"/>
      <c r="R664" s="24"/>
      <c r="S664" s="24"/>
      <c r="T664" s="132" t="str">
        <f t="shared" si="487"/>
        <v/>
      </c>
      <c r="U664" s="25"/>
      <c r="V664" s="25"/>
      <c r="W664" s="24"/>
      <c r="X664" s="26"/>
      <c r="Y664" s="25"/>
      <c r="Z664" s="25"/>
      <c r="AA664" s="3" t="str">
        <f t="shared" si="535"/>
        <v/>
      </c>
      <c r="AB664" s="24"/>
      <c r="AC664" s="26"/>
      <c r="AD664" s="25"/>
      <c r="AE664" s="54"/>
      <c r="AF664" s="54"/>
      <c r="AG664" s="54"/>
      <c r="AH664" s="54"/>
      <c r="AI664" s="54"/>
      <c r="AJ664" s="54"/>
      <c r="AK664" s="25"/>
      <c r="AL664" s="54" t="str">
        <f t="shared" si="488"/>
        <v/>
      </c>
      <c r="AM664" s="200" t="str">
        <f t="shared" si="489"/>
        <v/>
      </c>
      <c r="AN664" s="201" t="str">
        <f t="shared" si="490"/>
        <v/>
      </c>
      <c r="AO664" s="200" t="str">
        <f t="shared" si="497"/>
        <v/>
      </c>
      <c r="AP664" s="200" t="str">
        <f t="shared" si="491"/>
        <v/>
      </c>
      <c r="AQ664" s="200" t="str">
        <f t="shared" si="492"/>
        <v/>
      </c>
      <c r="AR664" s="200" t="str">
        <f t="shared" si="498"/>
        <v/>
      </c>
      <c r="AS664" s="200" t="str">
        <f t="shared" si="499"/>
        <v/>
      </c>
      <c r="AT664" s="200" t="str">
        <f t="shared" si="500"/>
        <v/>
      </c>
      <c r="AU664" s="200" t="str">
        <f t="shared" si="501"/>
        <v/>
      </c>
      <c r="AV664" s="54"/>
      <c r="AW664" s="200" t="str">
        <f t="shared" si="502"/>
        <v/>
      </c>
      <c r="AX664" s="201" t="str">
        <f t="shared" si="503"/>
        <v/>
      </c>
      <c r="AY664" s="7" t="str">
        <f t="shared" si="504"/>
        <v/>
      </c>
      <c r="AZ664" s="7" t="str">
        <f t="shared" si="505"/>
        <v/>
      </c>
      <c r="BA664" s="7" t="str">
        <f t="shared" si="506"/>
        <v/>
      </c>
      <c r="BB664" s="7" t="str">
        <f t="shared" si="524"/>
        <v/>
      </c>
      <c r="BC664" s="7" t="str">
        <f t="shared" si="525"/>
        <v/>
      </c>
      <c r="BD664" s="7" t="str">
        <f t="shared" si="526"/>
        <v/>
      </c>
      <c r="BE664" s="7" t="str">
        <f t="shared" si="527"/>
        <v/>
      </c>
      <c r="BF664" s="7" t="str">
        <f t="shared" si="485"/>
        <v/>
      </c>
      <c r="BG664" s="7" t="str">
        <f t="shared" si="486"/>
        <v/>
      </c>
      <c r="BH664" s="7" t="str">
        <f t="shared" si="528"/>
        <v/>
      </c>
      <c r="BI664" s="7" t="str">
        <f t="shared" si="529"/>
        <v/>
      </c>
      <c r="BJ664" s="7" t="str">
        <f t="shared" si="530"/>
        <v/>
      </c>
      <c r="BK664" s="7" t="str">
        <f t="shared" si="507"/>
        <v/>
      </c>
      <c r="BL664" s="7" t="str">
        <f t="shared" si="508"/>
        <v/>
      </c>
      <c r="BM664" s="7" t="str">
        <f t="shared" si="509"/>
        <v/>
      </c>
      <c r="BN664" s="7" t="str">
        <f t="shared" si="510"/>
        <v/>
      </c>
      <c r="BO664" s="7" t="str">
        <f t="shared" si="511"/>
        <v/>
      </c>
      <c r="BP664" s="7" t="str">
        <f t="shared" si="512"/>
        <v/>
      </c>
      <c r="BQ664" s="7" t="str">
        <f t="shared" si="513"/>
        <v/>
      </c>
      <c r="BR664" s="7" t="str">
        <f t="shared" si="514"/>
        <v/>
      </c>
      <c r="BS664" s="7" t="str">
        <f t="shared" si="515"/>
        <v/>
      </c>
      <c r="BT664" s="7" t="str">
        <f t="shared" si="516"/>
        <v/>
      </c>
      <c r="BU664" s="7" t="str">
        <f t="shared" si="517"/>
        <v/>
      </c>
      <c r="BV664" s="7" t="str">
        <f t="shared" si="518"/>
        <v/>
      </c>
      <c r="BW664" s="7" t="str">
        <f t="shared" si="493"/>
        <v/>
      </c>
      <c r="BX664" s="7" t="str">
        <f t="shared" si="519"/>
        <v/>
      </c>
      <c r="BY664" s="7" t="str">
        <f t="shared" si="520"/>
        <v/>
      </c>
      <c r="BZ664" s="7" t="str">
        <f t="shared" si="521"/>
        <v/>
      </c>
      <c r="CA664" s="7" t="str">
        <f t="shared" si="522"/>
        <v/>
      </c>
      <c r="CB664" s="54"/>
      <c r="CH664" s="13"/>
      <c r="CJ664" s="13"/>
    </row>
    <row r="665" spans="2:88" ht="16.5" thickBot="1" x14ac:dyDescent="0.3">
      <c r="B665" s="114"/>
      <c r="C665" s="114"/>
      <c r="D665" s="115"/>
      <c r="E665" s="117" t="str">
        <f t="shared" si="523"/>
        <v/>
      </c>
      <c r="F665" s="118" t="str">
        <f t="shared" si="531"/>
        <v/>
      </c>
      <c r="G665" s="22"/>
      <c r="H665" s="5" t="str">
        <f t="shared" si="494"/>
        <v/>
      </c>
      <c r="I665" s="6" t="str">
        <f t="shared" si="495"/>
        <v/>
      </c>
      <c r="J665" s="6" t="str">
        <f t="shared" si="496"/>
        <v/>
      </c>
      <c r="K665" s="23"/>
      <c r="L665" s="3" t="str">
        <f t="shared" si="532"/>
        <v/>
      </c>
      <c r="M665" s="2">
        <f>IF(OR(K665="Rota",K665="Desliza"),(IF((MAX(N$36:N664))&gt;F$17,(MAX(N$36:N664)),F$17)),N664)</f>
        <v>0</v>
      </c>
      <c r="N665" s="42"/>
      <c r="O665" s="2" t="str">
        <f t="shared" si="533"/>
        <v/>
      </c>
      <c r="P665" s="3" t="str">
        <f t="shared" si="534"/>
        <v/>
      </c>
      <c r="Q665" s="24"/>
      <c r="R665" s="24"/>
      <c r="S665" s="24"/>
      <c r="T665" s="132" t="str">
        <f t="shared" si="487"/>
        <v/>
      </c>
      <c r="U665" s="25"/>
      <c r="V665" s="25"/>
      <c r="W665" s="24"/>
      <c r="X665" s="26"/>
      <c r="Y665" s="25"/>
      <c r="Z665" s="25"/>
      <c r="AA665" s="3" t="str">
        <f t="shared" si="535"/>
        <v/>
      </c>
      <c r="AB665" s="24"/>
      <c r="AC665" s="26"/>
      <c r="AD665" s="25"/>
      <c r="AE665" s="54"/>
      <c r="AF665" s="54"/>
      <c r="AG665" s="54"/>
      <c r="AH665" s="54"/>
      <c r="AI665" s="54"/>
      <c r="AJ665" s="54"/>
      <c r="AK665" s="25"/>
      <c r="AL665" s="54" t="str">
        <f t="shared" si="488"/>
        <v/>
      </c>
      <c r="AM665" s="200" t="str">
        <f t="shared" si="489"/>
        <v/>
      </c>
      <c r="AN665" s="201" t="str">
        <f t="shared" si="490"/>
        <v/>
      </c>
      <c r="AO665" s="200" t="str">
        <f t="shared" si="497"/>
        <v/>
      </c>
      <c r="AP665" s="200" t="str">
        <f t="shared" si="491"/>
        <v/>
      </c>
      <c r="AQ665" s="200" t="str">
        <f t="shared" si="492"/>
        <v/>
      </c>
      <c r="AR665" s="200" t="str">
        <f t="shared" si="498"/>
        <v/>
      </c>
      <c r="AS665" s="200" t="str">
        <f t="shared" si="499"/>
        <v/>
      </c>
      <c r="AT665" s="200" t="str">
        <f t="shared" si="500"/>
        <v/>
      </c>
      <c r="AU665" s="200" t="str">
        <f t="shared" si="501"/>
        <v/>
      </c>
      <c r="AV665" s="54"/>
      <c r="AW665" s="200" t="str">
        <f t="shared" si="502"/>
        <v/>
      </c>
      <c r="AX665" s="201" t="str">
        <f t="shared" si="503"/>
        <v/>
      </c>
      <c r="AY665" s="7" t="str">
        <f t="shared" si="504"/>
        <v/>
      </c>
      <c r="AZ665" s="7" t="str">
        <f t="shared" si="505"/>
        <v/>
      </c>
      <c r="BA665" s="7" t="str">
        <f t="shared" si="506"/>
        <v/>
      </c>
      <c r="BB665" s="7" t="str">
        <f t="shared" si="524"/>
        <v/>
      </c>
      <c r="BC665" s="7" t="str">
        <f t="shared" si="525"/>
        <v/>
      </c>
      <c r="BD665" s="7" t="str">
        <f t="shared" si="526"/>
        <v/>
      </c>
      <c r="BE665" s="7" t="str">
        <f t="shared" si="527"/>
        <v/>
      </c>
      <c r="BF665" s="7" t="str">
        <f t="shared" si="485"/>
        <v/>
      </c>
      <c r="BG665" s="7" t="str">
        <f t="shared" si="486"/>
        <v/>
      </c>
      <c r="BH665" s="7" t="str">
        <f t="shared" si="528"/>
        <v/>
      </c>
      <c r="BI665" s="7" t="str">
        <f t="shared" si="529"/>
        <v/>
      </c>
      <c r="BJ665" s="7" t="str">
        <f t="shared" si="530"/>
        <v/>
      </c>
      <c r="BK665" s="7" t="str">
        <f t="shared" si="507"/>
        <v/>
      </c>
      <c r="BL665" s="7" t="str">
        <f t="shared" si="508"/>
        <v/>
      </c>
      <c r="BM665" s="7" t="str">
        <f t="shared" si="509"/>
        <v/>
      </c>
      <c r="BN665" s="7" t="str">
        <f t="shared" si="510"/>
        <v/>
      </c>
      <c r="BO665" s="7" t="str">
        <f t="shared" si="511"/>
        <v/>
      </c>
      <c r="BP665" s="7" t="str">
        <f t="shared" si="512"/>
        <v/>
      </c>
      <c r="BQ665" s="7" t="str">
        <f t="shared" si="513"/>
        <v/>
      </c>
      <c r="BR665" s="7" t="str">
        <f t="shared" si="514"/>
        <v/>
      </c>
      <c r="BS665" s="7" t="str">
        <f t="shared" si="515"/>
        <v/>
      </c>
      <c r="BT665" s="7" t="str">
        <f t="shared" si="516"/>
        <v/>
      </c>
      <c r="BU665" s="7" t="str">
        <f t="shared" si="517"/>
        <v/>
      </c>
      <c r="BV665" s="7" t="str">
        <f t="shared" si="518"/>
        <v/>
      </c>
      <c r="BW665" s="7" t="str">
        <f t="shared" si="493"/>
        <v/>
      </c>
      <c r="BX665" s="7" t="str">
        <f t="shared" si="519"/>
        <v/>
      </c>
      <c r="BY665" s="7" t="str">
        <f t="shared" si="520"/>
        <v/>
      </c>
      <c r="BZ665" s="7" t="str">
        <f t="shared" si="521"/>
        <v/>
      </c>
      <c r="CA665" s="7" t="str">
        <f t="shared" si="522"/>
        <v/>
      </c>
      <c r="CB665" s="54"/>
      <c r="CH665" s="13"/>
      <c r="CJ665" s="13"/>
    </row>
    <row r="666" spans="2:88" ht="16.5" thickBot="1" x14ac:dyDescent="0.3">
      <c r="B666" s="114"/>
      <c r="C666" s="114"/>
      <c r="D666" s="115"/>
      <c r="E666" s="117" t="str">
        <f t="shared" si="523"/>
        <v/>
      </c>
      <c r="F666" s="118" t="str">
        <f t="shared" si="531"/>
        <v/>
      </c>
      <c r="G666" s="22"/>
      <c r="H666" s="5" t="str">
        <f t="shared" si="494"/>
        <v/>
      </c>
      <c r="I666" s="6" t="str">
        <f t="shared" si="495"/>
        <v/>
      </c>
      <c r="J666" s="6" t="str">
        <f t="shared" si="496"/>
        <v/>
      </c>
      <c r="K666" s="23"/>
      <c r="L666" s="3" t="str">
        <f t="shared" si="532"/>
        <v/>
      </c>
      <c r="M666" s="2">
        <f>IF(OR(K666="Rota",K666="Desliza"),(IF((MAX(N$36:N665))&gt;F$17,(MAX(N$36:N665)),F$17)),N665)</f>
        <v>0</v>
      </c>
      <c r="N666" s="42"/>
      <c r="O666" s="2" t="str">
        <f t="shared" si="533"/>
        <v/>
      </c>
      <c r="P666" s="3" t="str">
        <f t="shared" si="534"/>
        <v/>
      </c>
      <c r="Q666" s="24"/>
      <c r="R666" s="24"/>
      <c r="S666" s="24"/>
      <c r="T666" s="132" t="str">
        <f t="shared" si="487"/>
        <v/>
      </c>
      <c r="U666" s="25"/>
      <c r="V666" s="25"/>
      <c r="W666" s="24"/>
      <c r="X666" s="26"/>
      <c r="Y666" s="25"/>
      <c r="Z666" s="25"/>
      <c r="AA666" s="3" t="str">
        <f t="shared" si="535"/>
        <v/>
      </c>
      <c r="AB666" s="24"/>
      <c r="AC666" s="26"/>
      <c r="AD666" s="25"/>
      <c r="AE666" s="54"/>
      <c r="AF666" s="54"/>
      <c r="AG666" s="54"/>
      <c r="AH666" s="54"/>
      <c r="AI666" s="54"/>
      <c r="AJ666" s="54"/>
      <c r="AK666" s="25"/>
      <c r="AL666" s="54" t="str">
        <f t="shared" si="488"/>
        <v/>
      </c>
      <c r="AM666" s="200" t="str">
        <f t="shared" si="489"/>
        <v/>
      </c>
      <c r="AN666" s="201" t="str">
        <f t="shared" si="490"/>
        <v/>
      </c>
      <c r="AO666" s="200" t="str">
        <f t="shared" si="497"/>
        <v/>
      </c>
      <c r="AP666" s="200" t="str">
        <f t="shared" si="491"/>
        <v/>
      </c>
      <c r="AQ666" s="200" t="str">
        <f t="shared" si="492"/>
        <v/>
      </c>
      <c r="AR666" s="200" t="str">
        <f t="shared" si="498"/>
        <v/>
      </c>
      <c r="AS666" s="200" t="str">
        <f t="shared" si="499"/>
        <v/>
      </c>
      <c r="AT666" s="200" t="str">
        <f t="shared" si="500"/>
        <v/>
      </c>
      <c r="AU666" s="200" t="str">
        <f t="shared" si="501"/>
        <v/>
      </c>
      <c r="AV666" s="54"/>
      <c r="AW666" s="200" t="str">
        <f t="shared" si="502"/>
        <v/>
      </c>
      <c r="AX666" s="201" t="str">
        <f t="shared" si="503"/>
        <v/>
      </c>
      <c r="AY666" s="7" t="str">
        <f t="shared" si="504"/>
        <v/>
      </c>
      <c r="AZ666" s="7" t="str">
        <f t="shared" si="505"/>
        <v/>
      </c>
      <c r="BA666" s="7" t="str">
        <f t="shared" si="506"/>
        <v/>
      </c>
      <c r="BB666" s="7" t="str">
        <f t="shared" si="524"/>
        <v/>
      </c>
      <c r="BC666" s="7" t="str">
        <f t="shared" si="525"/>
        <v/>
      </c>
      <c r="BD666" s="7" t="str">
        <f t="shared" si="526"/>
        <v/>
      </c>
      <c r="BE666" s="7" t="str">
        <f t="shared" si="527"/>
        <v/>
      </c>
      <c r="BF666" s="7" t="str">
        <f t="shared" si="485"/>
        <v/>
      </c>
      <c r="BG666" s="7" t="str">
        <f t="shared" si="486"/>
        <v/>
      </c>
      <c r="BH666" s="7" t="str">
        <f t="shared" si="528"/>
        <v/>
      </c>
      <c r="BI666" s="7" t="str">
        <f t="shared" si="529"/>
        <v/>
      </c>
      <c r="BJ666" s="7" t="str">
        <f t="shared" si="530"/>
        <v/>
      </c>
      <c r="BK666" s="7" t="str">
        <f t="shared" si="507"/>
        <v/>
      </c>
      <c r="BL666" s="7" t="str">
        <f t="shared" si="508"/>
        <v/>
      </c>
      <c r="BM666" s="7" t="str">
        <f t="shared" si="509"/>
        <v/>
      </c>
      <c r="BN666" s="7" t="str">
        <f t="shared" si="510"/>
        <v/>
      </c>
      <c r="BO666" s="7" t="str">
        <f t="shared" si="511"/>
        <v/>
      </c>
      <c r="BP666" s="7" t="str">
        <f t="shared" si="512"/>
        <v/>
      </c>
      <c r="BQ666" s="7" t="str">
        <f t="shared" si="513"/>
        <v/>
      </c>
      <c r="BR666" s="7" t="str">
        <f t="shared" si="514"/>
        <v/>
      </c>
      <c r="BS666" s="7" t="str">
        <f t="shared" si="515"/>
        <v/>
      </c>
      <c r="BT666" s="7" t="str">
        <f t="shared" si="516"/>
        <v/>
      </c>
      <c r="BU666" s="7" t="str">
        <f t="shared" si="517"/>
        <v/>
      </c>
      <c r="BV666" s="7" t="str">
        <f t="shared" si="518"/>
        <v/>
      </c>
      <c r="BW666" s="7" t="str">
        <f t="shared" si="493"/>
        <v/>
      </c>
      <c r="BX666" s="7" t="str">
        <f t="shared" si="519"/>
        <v/>
      </c>
      <c r="BY666" s="7" t="str">
        <f t="shared" si="520"/>
        <v/>
      </c>
      <c r="BZ666" s="7" t="str">
        <f t="shared" si="521"/>
        <v/>
      </c>
      <c r="CA666" s="7" t="str">
        <f t="shared" si="522"/>
        <v/>
      </c>
      <c r="CB666" s="54"/>
      <c r="CH666" s="13"/>
      <c r="CJ666" s="13"/>
    </row>
    <row r="667" spans="2:88" ht="16.5" thickBot="1" x14ac:dyDescent="0.3">
      <c r="B667" s="114"/>
      <c r="C667" s="114"/>
      <c r="D667" s="115"/>
      <c r="E667" s="117" t="str">
        <f t="shared" si="523"/>
        <v/>
      </c>
      <c r="F667" s="118" t="str">
        <f t="shared" si="531"/>
        <v/>
      </c>
      <c r="G667" s="22"/>
      <c r="H667" s="5" t="str">
        <f t="shared" si="494"/>
        <v/>
      </c>
      <c r="I667" s="6" t="str">
        <f t="shared" si="495"/>
        <v/>
      </c>
      <c r="J667" s="6" t="str">
        <f t="shared" si="496"/>
        <v/>
      </c>
      <c r="K667" s="23"/>
      <c r="L667" s="3" t="str">
        <f t="shared" si="532"/>
        <v/>
      </c>
      <c r="M667" s="2">
        <f>IF(OR(K667="Rota",K667="Desliza"),(IF((MAX(N$36:N666))&gt;F$17,(MAX(N$36:N666)),F$17)),N666)</f>
        <v>0</v>
      </c>
      <c r="N667" s="42"/>
      <c r="O667" s="2" t="str">
        <f t="shared" si="533"/>
        <v/>
      </c>
      <c r="P667" s="3" t="str">
        <f t="shared" si="534"/>
        <v/>
      </c>
      <c r="Q667" s="24"/>
      <c r="R667" s="24"/>
      <c r="S667" s="24"/>
      <c r="T667" s="132" t="str">
        <f t="shared" si="487"/>
        <v/>
      </c>
      <c r="U667" s="25"/>
      <c r="V667" s="25"/>
      <c r="W667" s="24"/>
      <c r="X667" s="26"/>
      <c r="Y667" s="25"/>
      <c r="Z667" s="25"/>
      <c r="AA667" s="3" t="str">
        <f t="shared" si="535"/>
        <v/>
      </c>
      <c r="AB667" s="24"/>
      <c r="AC667" s="26"/>
      <c r="AD667" s="25"/>
      <c r="AE667" s="54"/>
      <c r="AF667" s="54"/>
      <c r="AG667" s="54"/>
      <c r="AH667" s="54"/>
      <c r="AI667" s="54"/>
      <c r="AJ667" s="54"/>
      <c r="AK667" s="25"/>
      <c r="AL667" s="54" t="str">
        <f t="shared" si="488"/>
        <v/>
      </c>
      <c r="AM667" s="200" t="str">
        <f t="shared" si="489"/>
        <v/>
      </c>
      <c r="AN667" s="201" t="str">
        <f t="shared" si="490"/>
        <v/>
      </c>
      <c r="AO667" s="200" t="str">
        <f t="shared" si="497"/>
        <v/>
      </c>
      <c r="AP667" s="200" t="str">
        <f t="shared" si="491"/>
        <v/>
      </c>
      <c r="AQ667" s="200" t="str">
        <f t="shared" si="492"/>
        <v/>
      </c>
      <c r="AR667" s="200" t="str">
        <f t="shared" si="498"/>
        <v/>
      </c>
      <c r="AS667" s="200" t="str">
        <f t="shared" si="499"/>
        <v/>
      </c>
      <c r="AT667" s="200" t="str">
        <f t="shared" si="500"/>
        <v/>
      </c>
      <c r="AU667" s="200" t="str">
        <f t="shared" si="501"/>
        <v/>
      </c>
      <c r="AV667" s="54"/>
      <c r="AW667" s="200" t="str">
        <f t="shared" si="502"/>
        <v/>
      </c>
      <c r="AX667" s="201" t="str">
        <f t="shared" si="503"/>
        <v/>
      </c>
      <c r="AY667" s="7" t="str">
        <f t="shared" si="504"/>
        <v/>
      </c>
      <c r="AZ667" s="7" t="str">
        <f t="shared" si="505"/>
        <v/>
      </c>
      <c r="BA667" s="7" t="str">
        <f t="shared" si="506"/>
        <v/>
      </c>
      <c r="BB667" s="7" t="str">
        <f t="shared" si="524"/>
        <v/>
      </c>
      <c r="BC667" s="7" t="str">
        <f t="shared" si="525"/>
        <v/>
      </c>
      <c r="BD667" s="7" t="str">
        <f t="shared" si="526"/>
        <v/>
      </c>
      <c r="BE667" s="7" t="str">
        <f t="shared" si="527"/>
        <v/>
      </c>
      <c r="BF667" s="7" t="str">
        <f t="shared" si="485"/>
        <v/>
      </c>
      <c r="BG667" s="7" t="str">
        <f t="shared" si="486"/>
        <v/>
      </c>
      <c r="BH667" s="7" t="str">
        <f t="shared" si="528"/>
        <v/>
      </c>
      <c r="BI667" s="7" t="str">
        <f t="shared" si="529"/>
        <v/>
      </c>
      <c r="BJ667" s="7" t="str">
        <f t="shared" si="530"/>
        <v/>
      </c>
      <c r="BK667" s="7" t="str">
        <f t="shared" si="507"/>
        <v/>
      </c>
      <c r="BL667" s="7" t="str">
        <f t="shared" si="508"/>
        <v/>
      </c>
      <c r="BM667" s="7" t="str">
        <f t="shared" si="509"/>
        <v/>
      </c>
      <c r="BN667" s="7" t="str">
        <f t="shared" si="510"/>
        <v/>
      </c>
      <c r="BO667" s="7" t="str">
        <f t="shared" si="511"/>
        <v/>
      </c>
      <c r="BP667" s="7" t="str">
        <f t="shared" si="512"/>
        <v/>
      </c>
      <c r="BQ667" s="7" t="str">
        <f t="shared" si="513"/>
        <v/>
      </c>
      <c r="BR667" s="7" t="str">
        <f t="shared" si="514"/>
        <v/>
      </c>
      <c r="BS667" s="7" t="str">
        <f t="shared" si="515"/>
        <v/>
      </c>
      <c r="BT667" s="7" t="str">
        <f t="shared" si="516"/>
        <v/>
      </c>
      <c r="BU667" s="7" t="str">
        <f t="shared" si="517"/>
        <v/>
      </c>
      <c r="BV667" s="7" t="str">
        <f t="shared" si="518"/>
        <v/>
      </c>
      <c r="BW667" s="7" t="str">
        <f t="shared" si="493"/>
        <v/>
      </c>
      <c r="BX667" s="7" t="str">
        <f t="shared" si="519"/>
        <v/>
      </c>
      <c r="BY667" s="7" t="str">
        <f t="shared" si="520"/>
        <v/>
      </c>
      <c r="BZ667" s="7" t="str">
        <f t="shared" si="521"/>
        <v/>
      </c>
      <c r="CA667" s="7" t="str">
        <f t="shared" si="522"/>
        <v/>
      </c>
      <c r="CB667" s="54"/>
      <c r="CH667" s="13"/>
      <c r="CJ667" s="13"/>
    </row>
    <row r="668" spans="2:88" ht="16.5" thickBot="1" x14ac:dyDescent="0.3">
      <c r="B668" s="114"/>
      <c r="C668" s="114"/>
      <c r="D668" s="115"/>
      <c r="E668" s="117" t="str">
        <f t="shared" si="523"/>
        <v/>
      </c>
      <c r="F668" s="118" t="str">
        <f t="shared" si="531"/>
        <v/>
      </c>
      <c r="G668" s="22"/>
      <c r="H668" s="5" t="str">
        <f t="shared" si="494"/>
        <v/>
      </c>
      <c r="I668" s="6" t="str">
        <f t="shared" si="495"/>
        <v/>
      </c>
      <c r="J668" s="6" t="str">
        <f t="shared" si="496"/>
        <v/>
      </c>
      <c r="K668" s="23"/>
      <c r="L668" s="3" t="str">
        <f t="shared" si="532"/>
        <v/>
      </c>
      <c r="M668" s="2">
        <f>IF(OR(K668="Rota",K668="Desliza"),(IF((MAX(N$36:N667))&gt;F$17,(MAX(N$36:N667)),F$17)),N667)</f>
        <v>0</v>
      </c>
      <c r="N668" s="42"/>
      <c r="O668" s="2" t="str">
        <f t="shared" si="533"/>
        <v/>
      </c>
      <c r="P668" s="3" t="str">
        <f t="shared" si="534"/>
        <v/>
      </c>
      <c r="Q668" s="24"/>
      <c r="R668" s="24"/>
      <c r="S668" s="24"/>
      <c r="T668" s="132" t="str">
        <f t="shared" si="487"/>
        <v/>
      </c>
      <c r="U668" s="25"/>
      <c r="V668" s="25"/>
      <c r="W668" s="24"/>
      <c r="X668" s="26"/>
      <c r="Y668" s="25"/>
      <c r="Z668" s="25"/>
      <c r="AA668" s="3" t="str">
        <f t="shared" si="535"/>
        <v/>
      </c>
      <c r="AB668" s="24"/>
      <c r="AC668" s="26"/>
      <c r="AD668" s="25"/>
      <c r="AE668" s="54"/>
      <c r="AF668" s="54"/>
      <c r="AG668" s="54"/>
      <c r="AH668" s="54"/>
      <c r="AI668" s="54"/>
      <c r="AJ668" s="54"/>
      <c r="AK668" s="25"/>
      <c r="AL668" s="54" t="str">
        <f t="shared" si="488"/>
        <v/>
      </c>
      <c r="AM668" s="200" t="str">
        <f t="shared" si="489"/>
        <v/>
      </c>
      <c r="AN668" s="201" t="str">
        <f t="shared" si="490"/>
        <v/>
      </c>
      <c r="AO668" s="200" t="str">
        <f t="shared" si="497"/>
        <v/>
      </c>
      <c r="AP668" s="200" t="str">
        <f t="shared" si="491"/>
        <v/>
      </c>
      <c r="AQ668" s="200" t="str">
        <f t="shared" si="492"/>
        <v/>
      </c>
      <c r="AR668" s="200" t="str">
        <f t="shared" si="498"/>
        <v/>
      </c>
      <c r="AS668" s="200" t="str">
        <f t="shared" si="499"/>
        <v/>
      </c>
      <c r="AT668" s="200" t="str">
        <f t="shared" si="500"/>
        <v/>
      </c>
      <c r="AU668" s="200" t="str">
        <f t="shared" si="501"/>
        <v/>
      </c>
      <c r="AV668" s="54"/>
      <c r="AW668" s="200" t="str">
        <f t="shared" si="502"/>
        <v/>
      </c>
      <c r="AX668" s="201" t="str">
        <f t="shared" si="503"/>
        <v/>
      </c>
      <c r="AY668" s="7" t="str">
        <f t="shared" si="504"/>
        <v/>
      </c>
      <c r="AZ668" s="7" t="str">
        <f t="shared" si="505"/>
        <v/>
      </c>
      <c r="BA668" s="7" t="str">
        <f t="shared" si="506"/>
        <v/>
      </c>
      <c r="BB668" s="7" t="str">
        <f t="shared" si="524"/>
        <v/>
      </c>
      <c r="BC668" s="7" t="str">
        <f t="shared" si="525"/>
        <v/>
      </c>
      <c r="BD668" s="7" t="str">
        <f t="shared" si="526"/>
        <v/>
      </c>
      <c r="BE668" s="7" t="str">
        <f t="shared" si="527"/>
        <v/>
      </c>
      <c r="BF668" s="7" t="str">
        <f t="shared" si="485"/>
        <v/>
      </c>
      <c r="BG668" s="7" t="str">
        <f t="shared" si="486"/>
        <v/>
      </c>
      <c r="BH668" s="7" t="str">
        <f t="shared" si="528"/>
        <v/>
      </c>
      <c r="BI668" s="7" t="str">
        <f t="shared" si="529"/>
        <v/>
      </c>
      <c r="BJ668" s="7" t="str">
        <f t="shared" si="530"/>
        <v/>
      </c>
      <c r="BK668" s="7" t="str">
        <f t="shared" si="507"/>
        <v/>
      </c>
      <c r="BL668" s="7" t="str">
        <f t="shared" si="508"/>
        <v/>
      </c>
      <c r="BM668" s="7" t="str">
        <f t="shared" si="509"/>
        <v/>
      </c>
      <c r="BN668" s="7" t="str">
        <f t="shared" si="510"/>
        <v/>
      </c>
      <c r="BO668" s="7" t="str">
        <f t="shared" si="511"/>
        <v/>
      </c>
      <c r="BP668" s="7" t="str">
        <f t="shared" si="512"/>
        <v/>
      </c>
      <c r="BQ668" s="7" t="str">
        <f t="shared" si="513"/>
        <v/>
      </c>
      <c r="BR668" s="7" t="str">
        <f t="shared" si="514"/>
        <v/>
      </c>
      <c r="BS668" s="7" t="str">
        <f t="shared" si="515"/>
        <v/>
      </c>
      <c r="BT668" s="7" t="str">
        <f t="shared" si="516"/>
        <v/>
      </c>
      <c r="BU668" s="7" t="str">
        <f t="shared" si="517"/>
        <v/>
      </c>
      <c r="BV668" s="7" t="str">
        <f t="shared" si="518"/>
        <v/>
      </c>
      <c r="BW668" s="7" t="str">
        <f t="shared" si="493"/>
        <v/>
      </c>
      <c r="BX668" s="7" t="str">
        <f t="shared" si="519"/>
        <v/>
      </c>
      <c r="BY668" s="7" t="str">
        <f t="shared" si="520"/>
        <v/>
      </c>
      <c r="BZ668" s="7" t="str">
        <f t="shared" si="521"/>
        <v/>
      </c>
      <c r="CA668" s="7" t="str">
        <f t="shared" si="522"/>
        <v/>
      </c>
      <c r="CB668" s="54"/>
      <c r="CH668" s="13"/>
      <c r="CJ668" s="13"/>
    </row>
    <row r="669" spans="2:88" ht="16.5" thickBot="1" x14ac:dyDescent="0.3">
      <c r="B669" s="114"/>
      <c r="C669" s="114"/>
      <c r="D669" s="115"/>
      <c r="E669" s="117" t="str">
        <f t="shared" si="523"/>
        <v/>
      </c>
      <c r="F669" s="118" t="str">
        <f t="shared" si="531"/>
        <v/>
      </c>
      <c r="G669" s="22"/>
      <c r="H669" s="5" t="str">
        <f t="shared" si="494"/>
        <v/>
      </c>
      <c r="I669" s="6" t="str">
        <f t="shared" si="495"/>
        <v/>
      </c>
      <c r="J669" s="6" t="str">
        <f t="shared" si="496"/>
        <v/>
      </c>
      <c r="K669" s="23"/>
      <c r="L669" s="3" t="str">
        <f t="shared" si="532"/>
        <v/>
      </c>
      <c r="M669" s="2">
        <f>IF(OR(K669="Rota",K669="Desliza"),(IF((MAX(N$36:N668))&gt;F$17,(MAX(N$36:N668)),F$17)),N668)</f>
        <v>0</v>
      </c>
      <c r="N669" s="42"/>
      <c r="O669" s="2" t="str">
        <f t="shared" si="533"/>
        <v/>
      </c>
      <c r="P669" s="3" t="str">
        <f t="shared" si="534"/>
        <v/>
      </c>
      <c r="Q669" s="24"/>
      <c r="R669" s="24"/>
      <c r="S669" s="24"/>
      <c r="T669" s="132" t="str">
        <f t="shared" si="487"/>
        <v/>
      </c>
      <c r="U669" s="25"/>
      <c r="V669" s="25"/>
      <c r="W669" s="24"/>
      <c r="X669" s="26"/>
      <c r="Y669" s="25"/>
      <c r="Z669" s="25"/>
      <c r="AA669" s="3" t="str">
        <f t="shared" si="535"/>
        <v/>
      </c>
      <c r="AB669" s="24"/>
      <c r="AC669" s="26"/>
      <c r="AD669" s="25"/>
      <c r="AE669" s="54"/>
      <c r="AF669" s="54"/>
      <c r="AG669" s="54"/>
      <c r="AH669" s="54"/>
      <c r="AI669" s="54"/>
      <c r="AJ669" s="54"/>
      <c r="AK669" s="25"/>
      <c r="AL669" s="54" t="str">
        <f t="shared" si="488"/>
        <v/>
      </c>
      <c r="AM669" s="200" t="str">
        <f t="shared" si="489"/>
        <v/>
      </c>
      <c r="AN669" s="201" t="str">
        <f t="shared" si="490"/>
        <v/>
      </c>
      <c r="AO669" s="200" t="str">
        <f t="shared" si="497"/>
        <v/>
      </c>
      <c r="AP669" s="200" t="str">
        <f t="shared" si="491"/>
        <v/>
      </c>
      <c r="AQ669" s="200" t="str">
        <f t="shared" si="492"/>
        <v/>
      </c>
      <c r="AR669" s="200" t="str">
        <f t="shared" si="498"/>
        <v/>
      </c>
      <c r="AS669" s="200" t="str">
        <f t="shared" si="499"/>
        <v/>
      </c>
      <c r="AT669" s="200" t="str">
        <f t="shared" si="500"/>
        <v/>
      </c>
      <c r="AU669" s="200" t="str">
        <f t="shared" si="501"/>
        <v/>
      </c>
      <c r="AV669" s="54"/>
      <c r="AW669" s="200" t="str">
        <f t="shared" si="502"/>
        <v/>
      </c>
      <c r="AX669" s="201" t="str">
        <f t="shared" si="503"/>
        <v/>
      </c>
      <c r="AY669" s="7" t="str">
        <f t="shared" si="504"/>
        <v/>
      </c>
      <c r="AZ669" s="7" t="str">
        <f t="shared" si="505"/>
        <v/>
      </c>
      <c r="BA669" s="7" t="str">
        <f t="shared" si="506"/>
        <v/>
      </c>
      <c r="BB669" s="7" t="str">
        <f t="shared" si="524"/>
        <v/>
      </c>
      <c r="BC669" s="7" t="str">
        <f t="shared" si="525"/>
        <v/>
      </c>
      <c r="BD669" s="7" t="str">
        <f t="shared" si="526"/>
        <v/>
      </c>
      <c r="BE669" s="7" t="str">
        <f t="shared" si="527"/>
        <v/>
      </c>
      <c r="BF669" s="7" t="str">
        <f t="shared" si="485"/>
        <v/>
      </c>
      <c r="BG669" s="7" t="str">
        <f t="shared" si="486"/>
        <v/>
      </c>
      <c r="BH669" s="7" t="str">
        <f t="shared" si="528"/>
        <v/>
      </c>
      <c r="BI669" s="7" t="str">
        <f t="shared" si="529"/>
        <v/>
      </c>
      <c r="BJ669" s="7" t="str">
        <f t="shared" si="530"/>
        <v/>
      </c>
      <c r="BK669" s="7" t="str">
        <f t="shared" si="507"/>
        <v/>
      </c>
      <c r="BL669" s="7" t="str">
        <f t="shared" si="508"/>
        <v/>
      </c>
      <c r="BM669" s="7" t="str">
        <f t="shared" si="509"/>
        <v/>
      </c>
      <c r="BN669" s="7" t="str">
        <f t="shared" si="510"/>
        <v/>
      </c>
      <c r="BO669" s="7" t="str">
        <f t="shared" si="511"/>
        <v/>
      </c>
      <c r="BP669" s="7" t="str">
        <f t="shared" si="512"/>
        <v/>
      </c>
      <c r="BQ669" s="7" t="str">
        <f t="shared" si="513"/>
        <v/>
      </c>
      <c r="BR669" s="7" t="str">
        <f t="shared" si="514"/>
        <v/>
      </c>
      <c r="BS669" s="7" t="str">
        <f t="shared" si="515"/>
        <v/>
      </c>
      <c r="BT669" s="7" t="str">
        <f t="shared" si="516"/>
        <v/>
      </c>
      <c r="BU669" s="7" t="str">
        <f t="shared" si="517"/>
        <v/>
      </c>
      <c r="BV669" s="7" t="str">
        <f t="shared" si="518"/>
        <v/>
      </c>
      <c r="BW669" s="7" t="str">
        <f t="shared" si="493"/>
        <v/>
      </c>
      <c r="BX669" s="7" t="str">
        <f t="shared" si="519"/>
        <v/>
      </c>
      <c r="BY669" s="7" t="str">
        <f t="shared" si="520"/>
        <v/>
      </c>
      <c r="BZ669" s="7" t="str">
        <f t="shared" si="521"/>
        <v/>
      </c>
      <c r="CA669" s="7" t="str">
        <f t="shared" si="522"/>
        <v/>
      </c>
      <c r="CB669" s="54"/>
      <c r="CH669" s="13"/>
      <c r="CJ669" s="13"/>
    </row>
    <row r="670" spans="2:88" ht="16.5" thickBot="1" x14ac:dyDescent="0.3">
      <c r="B670" s="114"/>
      <c r="C670" s="114"/>
      <c r="D670" s="115"/>
      <c r="E670" s="117" t="str">
        <f t="shared" si="523"/>
        <v/>
      </c>
      <c r="F670" s="118" t="str">
        <f t="shared" si="531"/>
        <v/>
      </c>
      <c r="G670" s="22"/>
      <c r="H670" s="5" t="str">
        <f t="shared" si="494"/>
        <v/>
      </c>
      <c r="I670" s="6" t="str">
        <f t="shared" si="495"/>
        <v/>
      </c>
      <c r="J670" s="6" t="str">
        <f t="shared" si="496"/>
        <v/>
      </c>
      <c r="K670" s="23"/>
      <c r="L670" s="3" t="str">
        <f t="shared" si="532"/>
        <v/>
      </c>
      <c r="M670" s="2">
        <f>IF(OR(K670="Rota",K670="Desliza"),(IF((MAX(N$36:N669))&gt;F$17,(MAX(N$36:N669)),F$17)),N669)</f>
        <v>0</v>
      </c>
      <c r="N670" s="42"/>
      <c r="O670" s="2" t="str">
        <f t="shared" si="533"/>
        <v/>
      </c>
      <c r="P670" s="3" t="str">
        <f t="shared" si="534"/>
        <v/>
      </c>
      <c r="Q670" s="24"/>
      <c r="R670" s="24"/>
      <c r="S670" s="24"/>
      <c r="T670" s="132" t="str">
        <f t="shared" si="487"/>
        <v/>
      </c>
      <c r="U670" s="25"/>
      <c r="V670" s="25"/>
      <c r="W670" s="24"/>
      <c r="X670" s="26"/>
      <c r="Y670" s="25"/>
      <c r="Z670" s="25"/>
      <c r="AA670" s="3" t="str">
        <f t="shared" si="535"/>
        <v/>
      </c>
      <c r="AB670" s="24"/>
      <c r="AC670" s="26"/>
      <c r="AD670" s="25"/>
      <c r="AE670" s="54"/>
      <c r="AF670" s="54"/>
      <c r="AG670" s="54"/>
      <c r="AH670" s="54"/>
      <c r="AI670" s="54"/>
      <c r="AJ670" s="54"/>
      <c r="AK670" s="25"/>
      <c r="AL670" s="54" t="str">
        <f t="shared" si="488"/>
        <v/>
      </c>
      <c r="AM670" s="200" t="str">
        <f t="shared" si="489"/>
        <v/>
      </c>
      <c r="AN670" s="201" t="str">
        <f t="shared" si="490"/>
        <v/>
      </c>
      <c r="AO670" s="200" t="str">
        <f t="shared" si="497"/>
        <v/>
      </c>
      <c r="AP670" s="200" t="str">
        <f t="shared" si="491"/>
        <v/>
      </c>
      <c r="AQ670" s="200" t="str">
        <f t="shared" si="492"/>
        <v/>
      </c>
      <c r="AR670" s="200" t="str">
        <f t="shared" si="498"/>
        <v/>
      </c>
      <c r="AS670" s="200" t="str">
        <f t="shared" si="499"/>
        <v/>
      </c>
      <c r="AT670" s="200" t="str">
        <f t="shared" si="500"/>
        <v/>
      </c>
      <c r="AU670" s="200" t="str">
        <f t="shared" si="501"/>
        <v/>
      </c>
      <c r="AV670" s="54"/>
      <c r="AW670" s="200" t="str">
        <f t="shared" si="502"/>
        <v/>
      </c>
      <c r="AX670" s="201" t="str">
        <f t="shared" si="503"/>
        <v/>
      </c>
      <c r="AY670" s="7" t="str">
        <f t="shared" si="504"/>
        <v/>
      </c>
      <c r="AZ670" s="7" t="str">
        <f t="shared" si="505"/>
        <v/>
      </c>
      <c r="BA670" s="7" t="str">
        <f t="shared" si="506"/>
        <v/>
      </c>
      <c r="BB670" s="7" t="str">
        <f t="shared" si="524"/>
        <v/>
      </c>
      <c r="BC670" s="7" t="str">
        <f t="shared" si="525"/>
        <v/>
      </c>
      <c r="BD670" s="7" t="str">
        <f t="shared" si="526"/>
        <v/>
      </c>
      <c r="BE670" s="7" t="str">
        <f t="shared" si="527"/>
        <v/>
      </c>
      <c r="BF670" s="7" t="str">
        <f t="shared" si="485"/>
        <v/>
      </c>
      <c r="BG670" s="7" t="str">
        <f t="shared" si="486"/>
        <v/>
      </c>
      <c r="BH670" s="7" t="str">
        <f t="shared" si="528"/>
        <v/>
      </c>
      <c r="BI670" s="7" t="str">
        <f t="shared" si="529"/>
        <v/>
      </c>
      <c r="BJ670" s="7" t="str">
        <f t="shared" si="530"/>
        <v/>
      </c>
      <c r="BK670" s="7" t="str">
        <f t="shared" si="507"/>
        <v/>
      </c>
      <c r="BL670" s="7" t="str">
        <f t="shared" si="508"/>
        <v/>
      </c>
      <c r="BM670" s="7" t="str">
        <f t="shared" si="509"/>
        <v/>
      </c>
      <c r="BN670" s="7" t="str">
        <f t="shared" si="510"/>
        <v/>
      </c>
      <c r="BO670" s="7" t="str">
        <f t="shared" si="511"/>
        <v/>
      </c>
      <c r="BP670" s="7" t="str">
        <f t="shared" si="512"/>
        <v/>
      </c>
      <c r="BQ670" s="7" t="str">
        <f t="shared" si="513"/>
        <v/>
      </c>
      <c r="BR670" s="7" t="str">
        <f t="shared" si="514"/>
        <v/>
      </c>
      <c r="BS670" s="7" t="str">
        <f t="shared" si="515"/>
        <v/>
      </c>
      <c r="BT670" s="7" t="str">
        <f t="shared" si="516"/>
        <v/>
      </c>
      <c r="BU670" s="7" t="str">
        <f t="shared" si="517"/>
        <v/>
      </c>
      <c r="BV670" s="7" t="str">
        <f t="shared" si="518"/>
        <v/>
      </c>
      <c r="BW670" s="7" t="str">
        <f t="shared" si="493"/>
        <v/>
      </c>
      <c r="BX670" s="7" t="str">
        <f t="shared" si="519"/>
        <v/>
      </c>
      <c r="BY670" s="7" t="str">
        <f t="shared" si="520"/>
        <v/>
      </c>
      <c r="BZ670" s="7" t="str">
        <f t="shared" si="521"/>
        <v/>
      </c>
      <c r="CA670" s="7" t="str">
        <f t="shared" si="522"/>
        <v/>
      </c>
      <c r="CB670" s="54"/>
      <c r="CH670" s="13"/>
      <c r="CJ670" s="13"/>
    </row>
    <row r="671" spans="2:88" ht="16.5" thickBot="1" x14ac:dyDescent="0.3">
      <c r="B671" s="114"/>
      <c r="C671" s="114"/>
      <c r="D671" s="115"/>
      <c r="E671" s="117" t="str">
        <f t="shared" si="523"/>
        <v/>
      </c>
      <c r="F671" s="118" t="str">
        <f t="shared" si="531"/>
        <v/>
      </c>
      <c r="G671" s="22"/>
      <c r="H671" s="5" t="str">
        <f t="shared" si="494"/>
        <v/>
      </c>
      <c r="I671" s="6" t="str">
        <f t="shared" si="495"/>
        <v/>
      </c>
      <c r="J671" s="6" t="str">
        <f t="shared" si="496"/>
        <v/>
      </c>
      <c r="K671" s="23"/>
      <c r="L671" s="3" t="str">
        <f t="shared" si="532"/>
        <v/>
      </c>
      <c r="M671" s="2">
        <f>IF(OR(K671="Rota",K671="Desliza"),(IF((MAX(N$36:N670))&gt;F$17,(MAX(N$36:N670)),F$17)),N670)</f>
        <v>0</v>
      </c>
      <c r="N671" s="42"/>
      <c r="O671" s="2" t="str">
        <f t="shared" si="533"/>
        <v/>
      </c>
      <c r="P671" s="3" t="str">
        <f t="shared" si="534"/>
        <v/>
      </c>
      <c r="Q671" s="24"/>
      <c r="R671" s="24"/>
      <c r="S671" s="24"/>
      <c r="T671" s="132" t="str">
        <f t="shared" si="487"/>
        <v/>
      </c>
      <c r="U671" s="25"/>
      <c r="V671" s="25"/>
      <c r="W671" s="24"/>
      <c r="X671" s="26"/>
      <c r="Y671" s="25"/>
      <c r="Z671" s="25"/>
      <c r="AA671" s="3" t="str">
        <f t="shared" si="535"/>
        <v/>
      </c>
      <c r="AB671" s="24"/>
      <c r="AC671" s="26"/>
      <c r="AD671" s="25"/>
      <c r="AE671" s="54"/>
      <c r="AF671" s="54"/>
      <c r="AG671" s="54"/>
      <c r="AH671" s="54"/>
      <c r="AI671" s="54"/>
      <c r="AJ671" s="54"/>
      <c r="AK671" s="25"/>
      <c r="AL671" s="54" t="str">
        <f t="shared" si="488"/>
        <v/>
      </c>
      <c r="AM671" s="200" t="str">
        <f t="shared" si="489"/>
        <v/>
      </c>
      <c r="AN671" s="201" t="str">
        <f t="shared" si="490"/>
        <v/>
      </c>
      <c r="AO671" s="200" t="str">
        <f t="shared" si="497"/>
        <v/>
      </c>
      <c r="AP671" s="200" t="str">
        <f t="shared" si="491"/>
        <v/>
      </c>
      <c r="AQ671" s="200" t="str">
        <f t="shared" si="492"/>
        <v/>
      </c>
      <c r="AR671" s="200" t="str">
        <f t="shared" si="498"/>
        <v/>
      </c>
      <c r="AS671" s="200" t="str">
        <f t="shared" si="499"/>
        <v/>
      </c>
      <c r="AT671" s="200" t="str">
        <f t="shared" si="500"/>
        <v/>
      </c>
      <c r="AU671" s="200" t="str">
        <f t="shared" si="501"/>
        <v/>
      </c>
      <c r="AV671" s="54"/>
      <c r="AW671" s="200" t="str">
        <f t="shared" si="502"/>
        <v/>
      </c>
      <c r="AX671" s="201" t="str">
        <f t="shared" si="503"/>
        <v/>
      </c>
      <c r="AY671" s="7" t="str">
        <f t="shared" si="504"/>
        <v/>
      </c>
      <c r="AZ671" s="7" t="str">
        <f t="shared" si="505"/>
        <v/>
      </c>
      <c r="BA671" s="7" t="str">
        <f t="shared" si="506"/>
        <v/>
      </c>
      <c r="BB671" s="7" t="str">
        <f t="shared" si="524"/>
        <v/>
      </c>
      <c r="BC671" s="7" t="str">
        <f t="shared" si="525"/>
        <v/>
      </c>
      <c r="BD671" s="7" t="str">
        <f t="shared" si="526"/>
        <v/>
      </c>
      <c r="BE671" s="7" t="str">
        <f t="shared" si="527"/>
        <v/>
      </c>
      <c r="BF671" s="7" t="str">
        <f t="shared" si="485"/>
        <v/>
      </c>
      <c r="BG671" s="7" t="str">
        <f t="shared" si="486"/>
        <v/>
      </c>
      <c r="BH671" s="7" t="str">
        <f t="shared" si="528"/>
        <v/>
      </c>
      <c r="BI671" s="7" t="str">
        <f t="shared" si="529"/>
        <v/>
      </c>
      <c r="BJ671" s="7" t="str">
        <f t="shared" si="530"/>
        <v/>
      </c>
      <c r="BK671" s="7" t="str">
        <f t="shared" si="507"/>
        <v/>
      </c>
      <c r="BL671" s="7" t="str">
        <f t="shared" si="508"/>
        <v/>
      </c>
      <c r="BM671" s="7" t="str">
        <f t="shared" si="509"/>
        <v/>
      </c>
      <c r="BN671" s="7" t="str">
        <f t="shared" si="510"/>
        <v/>
      </c>
      <c r="BO671" s="7" t="str">
        <f t="shared" si="511"/>
        <v/>
      </c>
      <c r="BP671" s="7" t="str">
        <f t="shared" si="512"/>
        <v/>
      </c>
      <c r="BQ671" s="7" t="str">
        <f t="shared" si="513"/>
        <v/>
      </c>
      <c r="BR671" s="7" t="str">
        <f t="shared" si="514"/>
        <v/>
      </c>
      <c r="BS671" s="7" t="str">
        <f t="shared" si="515"/>
        <v/>
      </c>
      <c r="BT671" s="7" t="str">
        <f t="shared" si="516"/>
        <v/>
      </c>
      <c r="BU671" s="7" t="str">
        <f t="shared" si="517"/>
        <v/>
      </c>
      <c r="BV671" s="7" t="str">
        <f t="shared" si="518"/>
        <v/>
      </c>
      <c r="BW671" s="7" t="str">
        <f t="shared" si="493"/>
        <v/>
      </c>
      <c r="BX671" s="7" t="str">
        <f t="shared" si="519"/>
        <v/>
      </c>
      <c r="BY671" s="7" t="str">
        <f t="shared" si="520"/>
        <v/>
      </c>
      <c r="BZ671" s="7" t="str">
        <f t="shared" si="521"/>
        <v/>
      </c>
      <c r="CA671" s="7" t="str">
        <f t="shared" si="522"/>
        <v/>
      </c>
      <c r="CB671" s="54"/>
      <c r="CH671" s="13"/>
      <c r="CJ671" s="13"/>
    </row>
    <row r="672" spans="2:88" ht="16.5" thickBot="1" x14ac:dyDescent="0.3">
      <c r="B672" s="114"/>
      <c r="C672" s="114"/>
      <c r="D672" s="115"/>
      <c r="E672" s="117" t="str">
        <f t="shared" si="523"/>
        <v/>
      </c>
      <c r="F672" s="118" t="str">
        <f t="shared" si="531"/>
        <v/>
      </c>
      <c r="G672" s="22"/>
      <c r="H672" s="5" t="str">
        <f t="shared" si="494"/>
        <v/>
      </c>
      <c r="I672" s="6" t="str">
        <f t="shared" si="495"/>
        <v/>
      </c>
      <c r="J672" s="6" t="str">
        <f t="shared" si="496"/>
        <v/>
      </c>
      <c r="K672" s="23"/>
      <c r="L672" s="3" t="str">
        <f t="shared" si="532"/>
        <v/>
      </c>
      <c r="M672" s="2">
        <f>IF(OR(K672="Rota",K672="Desliza"),(IF((MAX(N$36:N671))&gt;F$17,(MAX(N$36:N671)),F$17)),N671)</f>
        <v>0</v>
      </c>
      <c r="N672" s="42"/>
      <c r="O672" s="2" t="str">
        <f t="shared" si="533"/>
        <v/>
      </c>
      <c r="P672" s="3" t="str">
        <f t="shared" si="534"/>
        <v/>
      </c>
      <c r="Q672" s="24"/>
      <c r="R672" s="24"/>
      <c r="S672" s="24"/>
      <c r="T672" s="132" t="str">
        <f t="shared" si="487"/>
        <v/>
      </c>
      <c r="U672" s="25"/>
      <c r="V672" s="25"/>
      <c r="W672" s="24"/>
      <c r="X672" s="26"/>
      <c r="Y672" s="25"/>
      <c r="Z672" s="25"/>
      <c r="AA672" s="3" t="str">
        <f t="shared" si="535"/>
        <v/>
      </c>
      <c r="AB672" s="24"/>
      <c r="AC672" s="26"/>
      <c r="AD672" s="25"/>
      <c r="AE672" s="54"/>
      <c r="AF672" s="54"/>
      <c r="AG672" s="54"/>
      <c r="AH672" s="54"/>
      <c r="AI672" s="54"/>
      <c r="AJ672" s="54"/>
      <c r="AK672" s="25"/>
      <c r="AL672" s="54" t="str">
        <f t="shared" si="488"/>
        <v/>
      </c>
      <c r="AM672" s="200" t="str">
        <f t="shared" si="489"/>
        <v/>
      </c>
      <c r="AN672" s="201" t="str">
        <f t="shared" si="490"/>
        <v/>
      </c>
      <c r="AO672" s="200" t="str">
        <f t="shared" si="497"/>
        <v/>
      </c>
      <c r="AP672" s="200" t="str">
        <f t="shared" si="491"/>
        <v/>
      </c>
      <c r="AQ672" s="200" t="str">
        <f t="shared" si="492"/>
        <v/>
      </c>
      <c r="AR672" s="200" t="str">
        <f t="shared" si="498"/>
        <v/>
      </c>
      <c r="AS672" s="200" t="str">
        <f t="shared" si="499"/>
        <v/>
      </c>
      <c r="AT672" s="200" t="str">
        <f t="shared" si="500"/>
        <v/>
      </c>
      <c r="AU672" s="200" t="str">
        <f t="shared" si="501"/>
        <v/>
      </c>
      <c r="AV672" s="54"/>
      <c r="AW672" s="200" t="str">
        <f t="shared" si="502"/>
        <v/>
      </c>
      <c r="AX672" s="201" t="str">
        <f t="shared" si="503"/>
        <v/>
      </c>
      <c r="AY672" s="7" t="str">
        <f t="shared" si="504"/>
        <v/>
      </c>
      <c r="AZ672" s="7" t="str">
        <f t="shared" si="505"/>
        <v/>
      </c>
      <c r="BA672" s="7" t="str">
        <f t="shared" si="506"/>
        <v/>
      </c>
      <c r="BB672" s="7" t="str">
        <f t="shared" si="524"/>
        <v/>
      </c>
      <c r="BC672" s="7" t="str">
        <f t="shared" si="525"/>
        <v/>
      </c>
      <c r="BD672" s="7" t="str">
        <f t="shared" si="526"/>
        <v/>
      </c>
      <c r="BE672" s="7" t="str">
        <f t="shared" si="527"/>
        <v/>
      </c>
      <c r="BF672" s="7" t="str">
        <f t="shared" si="485"/>
        <v/>
      </c>
      <c r="BG672" s="7" t="str">
        <f t="shared" si="486"/>
        <v/>
      </c>
      <c r="BH672" s="7" t="str">
        <f t="shared" si="528"/>
        <v/>
      </c>
      <c r="BI672" s="7" t="str">
        <f t="shared" si="529"/>
        <v/>
      </c>
      <c r="BJ672" s="7" t="str">
        <f t="shared" si="530"/>
        <v/>
      </c>
      <c r="BK672" s="7" t="str">
        <f t="shared" si="507"/>
        <v/>
      </c>
      <c r="BL672" s="7" t="str">
        <f t="shared" si="508"/>
        <v/>
      </c>
      <c r="BM672" s="7" t="str">
        <f t="shared" si="509"/>
        <v/>
      </c>
      <c r="BN672" s="7" t="str">
        <f t="shared" si="510"/>
        <v/>
      </c>
      <c r="BO672" s="7" t="str">
        <f t="shared" si="511"/>
        <v/>
      </c>
      <c r="BP672" s="7" t="str">
        <f t="shared" si="512"/>
        <v/>
      </c>
      <c r="BQ672" s="7" t="str">
        <f t="shared" si="513"/>
        <v/>
      </c>
      <c r="BR672" s="7" t="str">
        <f t="shared" si="514"/>
        <v/>
      </c>
      <c r="BS672" s="7" t="str">
        <f t="shared" si="515"/>
        <v/>
      </c>
      <c r="BT672" s="7" t="str">
        <f t="shared" si="516"/>
        <v/>
      </c>
      <c r="BU672" s="7" t="str">
        <f t="shared" si="517"/>
        <v/>
      </c>
      <c r="BV672" s="7" t="str">
        <f t="shared" si="518"/>
        <v/>
      </c>
      <c r="BW672" s="7" t="str">
        <f t="shared" si="493"/>
        <v/>
      </c>
      <c r="BX672" s="7" t="str">
        <f t="shared" si="519"/>
        <v/>
      </c>
      <c r="BY672" s="7" t="str">
        <f t="shared" si="520"/>
        <v/>
      </c>
      <c r="BZ672" s="7" t="str">
        <f t="shared" si="521"/>
        <v/>
      </c>
      <c r="CA672" s="7" t="str">
        <f t="shared" si="522"/>
        <v/>
      </c>
      <c r="CB672" s="54"/>
      <c r="CH672" s="13"/>
      <c r="CJ672" s="13"/>
    </row>
    <row r="673" spans="2:88" ht="16.5" thickBot="1" x14ac:dyDescent="0.3">
      <c r="B673" s="114"/>
      <c r="C673" s="114"/>
      <c r="D673" s="115"/>
      <c r="E673" s="117" t="str">
        <f t="shared" si="523"/>
        <v/>
      </c>
      <c r="F673" s="118" t="str">
        <f t="shared" si="531"/>
        <v/>
      </c>
      <c r="G673" s="22"/>
      <c r="H673" s="5" t="str">
        <f t="shared" si="494"/>
        <v/>
      </c>
      <c r="I673" s="6" t="str">
        <f t="shared" si="495"/>
        <v/>
      </c>
      <c r="J673" s="6" t="str">
        <f t="shared" si="496"/>
        <v/>
      </c>
      <c r="K673" s="23"/>
      <c r="L673" s="3" t="str">
        <f t="shared" si="532"/>
        <v/>
      </c>
      <c r="M673" s="2">
        <f>IF(OR(K673="Rota",K673="Desliza"),(IF((MAX(N$36:N672))&gt;F$17,(MAX(N$36:N672)),F$17)),N672)</f>
        <v>0</v>
      </c>
      <c r="N673" s="42"/>
      <c r="O673" s="2" t="str">
        <f t="shared" si="533"/>
        <v/>
      </c>
      <c r="P673" s="3" t="str">
        <f t="shared" si="534"/>
        <v/>
      </c>
      <c r="Q673" s="24"/>
      <c r="R673" s="24"/>
      <c r="S673" s="24"/>
      <c r="T673" s="132" t="str">
        <f t="shared" si="487"/>
        <v/>
      </c>
      <c r="U673" s="25"/>
      <c r="V673" s="25"/>
      <c r="W673" s="24"/>
      <c r="X673" s="26"/>
      <c r="Y673" s="25"/>
      <c r="Z673" s="25"/>
      <c r="AA673" s="3" t="str">
        <f t="shared" si="535"/>
        <v/>
      </c>
      <c r="AB673" s="24"/>
      <c r="AC673" s="26"/>
      <c r="AD673" s="25"/>
      <c r="AE673" s="54"/>
      <c r="AF673" s="54"/>
      <c r="AG673" s="54"/>
      <c r="AH673" s="54"/>
      <c r="AI673" s="54"/>
      <c r="AJ673" s="54"/>
      <c r="AK673" s="25"/>
      <c r="AL673" s="54" t="str">
        <f t="shared" si="488"/>
        <v/>
      </c>
      <c r="AM673" s="200" t="str">
        <f t="shared" si="489"/>
        <v/>
      </c>
      <c r="AN673" s="201" t="str">
        <f t="shared" si="490"/>
        <v/>
      </c>
      <c r="AO673" s="200" t="str">
        <f t="shared" si="497"/>
        <v/>
      </c>
      <c r="AP673" s="200" t="str">
        <f t="shared" si="491"/>
        <v/>
      </c>
      <c r="AQ673" s="200" t="str">
        <f t="shared" si="492"/>
        <v/>
      </c>
      <c r="AR673" s="200" t="str">
        <f t="shared" si="498"/>
        <v/>
      </c>
      <c r="AS673" s="200" t="str">
        <f t="shared" si="499"/>
        <v/>
      </c>
      <c r="AT673" s="200" t="str">
        <f t="shared" si="500"/>
        <v/>
      </c>
      <c r="AU673" s="200" t="str">
        <f t="shared" si="501"/>
        <v/>
      </c>
      <c r="AV673" s="54"/>
      <c r="AW673" s="200" t="str">
        <f t="shared" si="502"/>
        <v/>
      </c>
      <c r="AX673" s="201" t="str">
        <f t="shared" si="503"/>
        <v/>
      </c>
      <c r="AY673" s="7" t="str">
        <f t="shared" si="504"/>
        <v/>
      </c>
      <c r="AZ673" s="7" t="str">
        <f t="shared" si="505"/>
        <v/>
      </c>
      <c r="BA673" s="7" t="str">
        <f t="shared" si="506"/>
        <v/>
      </c>
      <c r="BB673" s="7" t="str">
        <f t="shared" si="524"/>
        <v/>
      </c>
      <c r="BC673" s="7" t="str">
        <f t="shared" si="525"/>
        <v/>
      </c>
      <c r="BD673" s="7" t="str">
        <f t="shared" si="526"/>
        <v/>
      </c>
      <c r="BE673" s="7" t="str">
        <f t="shared" si="527"/>
        <v/>
      </c>
      <c r="BF673" s="7" t="str">
        <f t="shared" si="485"/>
        <v/>
      </c>
      <c r="BG673" s="7" t="str">
        <f t="shared" si="486"/>
        <v/>
      </c>
      <c r="BH673" s="7" t="str">
        <f t="shared" si="528"/>
        <v/>
      </c>
      <c r="BI673" s="7" t="str">
        <f t="shared" si="529"/>
        <v/>
      </c>
      <c r="BJ673" s="7" t="str">
        <f t="shared" si="530"/>
        <v/>
      </c>
      <c r="BK673" s="7" t="str">
        <f t="shared" si="507"/>
        <v/>
      </c>
      <c r="BL673" s="7" t="str">
        <f t="shared" si="508"/>
        <v/>
      </c>
      <c r="BM673" s="7" t="str">
        <f t="shared" si="509"/>
        <v/>
      </c>
      <c r="BN673" s="7" t="str">
        <f t="shared" si="510"/>
        <v/>
      </c>
      <c r="BO673" s="7" t="str">
        <f t="shared" si="511"/>
        <v/>
      </c>
      <c r="BP673" s="7" t="str">
        <f t="shared" si="512"/>
        <v/>
      </c>
      <c r="BQ673" s="7" t="str">
        <f t="shared" si="513"/>
        <v/>
      </c>
      <c r="BR673" s="7" t="str">
        <f t="shared" si="514"/>
        <v/>
      </c>
      <c r="BS673" s="7" t="str">
        <f t="shared" si="515"/>
        <v/>
      </c>
      <c r="BT673" s="7" t="str">
        <f t="shared" si="516"/>
        <v/>
      </c>
      <c r="BU673" s="7" t="str">
        <f t="shared" si="517"/>
        <v/>
      </c>
      <c r="BV673" s="7" t="str">
        <f t="shared" si="518"/>
        <v/>
      </c>
      <c r="BW673" s="7" t="str">
        <f t="shared" si="493"/>
        <v/>
      </c>
      <c r="BX673" s="7" t="str">
        <f t="shared" si="519"/>
        <v/>
      </c>
      <c r="BY673" s="7" t="str">
        <f t="shared" si="520"/>
        <v/>
      </c>
      <c r="BZ673" s="7" t="str">
        <f t="shared" si="521"/>
        <v/>
      </c>
      <c r="CA673" s="7" t="str">
        <f t="shared" si="522"/>
        <v/>
      </c>
      <c r="CB673" s="54"/>
      <c r="CH673" s="13"/>
      <c r="CJ673" s="13"/>
    </row>
    <row r="674" spans="2:88" ht="16.5" thickBot="1" x14ac:dyDescent="0.3">
      <c r="B674" s="114"/>
      <c r="C674" s="114"/>
      <c r="D674" s="115"/>
      <c r="E674" s="117" t="str">
        <f t="shared" si="523"/>
        <v/>
      </c>
      <c r="F674" s="118" t="str">
        <f t="shared" si="531"/>
        <v/>
      </c>
      <c r="G674" s="22"/>
      <c r="H674" s="5" t="str">
        <f t="shared" si="494"/>
        <v/>
      </c>
      <c r="I674" s="6" t="str">
        <f t="shared" si="495"/>
        <v/>
      </c>
      <c r="J674" s="6" t="str">
        <f t="shared" si="496"/>
        <v/>
      </c>
      <c r="K674" s="23"/>
      <c r="L674" s="3" t="str">
        <f t="shared" si="532"/>
        <v/>
      </c>
      <c r="M674" s="2">
        <f>IF(OR(K674="Rota",K674="Desliza"),(IF((MAX(N$36:N673))&gt;F$17,(MAX(N$36:N673)),F$17)),N673)</f>
        <v>0</v>
      </c>
      <c r="N674" s="42"/>
      <c r="O674" s="2" t="str">
        <f t="shared" si="533"/>
        <v/>
      </c>
      <c r="P674" s="3" t="str">
        <f t="shared" si="534"/>
        <v/>
      </c>
      <c r="Q674" s="24"/>
      <c r="R674" s="24"/>
      <c r="S674" s="24"/>
      <c r="T674" s="132" t="str">
        <f t="shared" si="487"/>
        <v/>
      </c>
      <c r="U674" s="25"/>
      <c r="V674" s="25"/>
      <c r="W674" s="24"/>
      <c r="X674" s="26"/>
      <c r="Y674" s="25"/>
      <c r="Z674" s="25"/>
      <c r="AA674" s="3" t="str">
        <f t="shared" si="535"/>
        <v/>
      </c>
      <c r="AB674" s="24"/>
      <c r="AC674" s="26"/>
      <c r="AD674" s="25"/>
      <c r="AE674" s="54"/>
      <c r="AF674" s="54"/>
      <c r="AG674" s="54"/>
      <c r="AH674" s="54"/>
      <c r="AI674" s="54"/>
      <c r="AJ674" s="54"/>
      <c r="AK674" s="25"/>
      <c r="AL674" s="54" t="str">
        <f t="shared" si="488"/>
        <v/>
      </c>
      <c r="AM674" s="200" t="str">
        <f t="shared" si="489"/>
        <v/>
      </c>
      <c r="AN674" s="201" t="str">
        <f t="shared" si="490"/>
        <v/>
      </c>
      <c r="AO674" s="200" t="str">
        <f t="shared" si="497"/>
        <v/>
      </c>
      <c r="AP674" s="200" t="str">
        <f t="shared" si="491"/>
        <v/>
      </c>
      <c r="AQ674" s="200" t="str">
        <f t="shared" si="492"/>
        <v/>
      </c>
      <c r="AR674" s="200" t="str">
        <f t="shared" si="498"/>
        <v/>
      </c>
      <c r="AS674" s="200" t="str">
        <f t="shared" si="499"/>
        <v/>
      </c>
      <c r="AT674" s="200" t="str">
        <f t="shared" si="500"/>
        <v/>
      </c>
      <c r="AU674" s="200" t="str">
        <f t="shared" si="501"/>
        <v/>
      </c>
      <c r="AV674" s="54"/>
      <c r="AW674" s="200" t="str">
        <f t="shared" si="502"/>
        <v/>
      </c>
      <c r="AX674" s="201" t="str">
        <f t="shared" si="503"/>
        <v/>
      </c>
      <c r="AY674" s="7" t="str">
        <f t="shared" si="504"/>
        <v/>
      </c>
      <c r="AZ674" s="7" t="str">
        <f t="shared" si="505"/>
        <v/>
      </c>
      <c r="BA674" s="7" t="str">
        <f t="shared" si="506"/>
        <v/>
      </c>
      <c r="BB674" s="7" t="str">
        <f t="shared" si="524"/>
        <v/>
      </c>
      <c r="BC674" s="7" t="str">
        <f t="shared" si="525"/>
        <v/>
      </c>
      <c r="BD674" s="7" t="str">
        <f t="shared" si="526"/>
        <v/>
      </c>
      <c r="BE674" s="7" t="str">
        <f t="shared" si="527"/>
        <v/>
      </c>
      <c r="BF674" s="7" t="str">
        <f t="shared" ref="BF674:BF737" si="536">IF(AND(O674&gt;0,AF674="Día",OR(K674="Desliza",K674="Rota")),O674,"")</f>
        <v/>
      </c>
      <c r="BG674" s="7" t="str">
        <f t="shared" ref="BG674:BG737" si="537">IF(AND(O674&gt;0,AF674="Noche",OR(K674="Desliza",K674="Rota")),O674,"")</f>
        <v/>
      </c>
      <c r="BH674" s="7" t="str">
        <f t="shared" si="528"/>
        <v/>
      </c>
      <c r="BI674" s="7" t="str">
        <f t="shared" si="529"/>
        <v/>
      </c>
      <c r="BJ674" s="7" t="str">
        <f t="shared" si="530"/>
        <v/>
      </c>
      <c r="BK674" s="7" t="str">
        <f t="shared" si="507"/>
        <v/>
      </c>
      <c r="BL674" s="7" t="str">
        <f t="shared" si="508"/>
        <v/>
      </c>
      <c r="BM674" s="7" t="str">
        <f t="shared" si="509"/>
        <v/>
      </c>
      <c r="BN674" s="7" t="str">
        <f t="shared" si="510"/>
        <v/>
      </c>
      <c r="BO674" s="7" t="str">
        <f t="shared" si="511"/>
        <v/>
      </c>
      <c r="BP674" s="7" t="str">
        <f t="shared" si="512"/>
        <v/>
      </c>
      <c r="BQ674" s="7" t="str">
        <f t="shared" si="513"/>
        <v/>
      </c>
      <c r="BR674" s="7" t="str">
        <f t="shared" si="514"/>
        <v/>
      </c>
      <c r="BS674" s="7" t="str">
        <f t="shared" si="515"/>
        <v/>
      </c>
      <c r="BT674" s="7" t="str">
        <f t="shared" si="516"/>
        <v/>
      </c>
      <c r="BU674" s="7" t="str">
        <f t="shared" si="517"/>
        <v/>
      </c>
      <c r="BV674" s="7" t="str">
        <f t="shared" si="518"/>
        <v/>
      </c>
      <c r="BW674" s="7" t="str">
        <f t="shared" si="493"/>
        <v/>
      </c>
      <c r="BX674" s="7" t="str">
        <f t="shared" si="519"/>
        <v/>
      </c>
      <c r="BY674" s="7" t="str">
        <f t="shared" si="520"/>
        <v/>
      </c>
      <c r="BZ674" s="7" t="str">
        <f t="shared" si="521"/>
        <v/>
      </c>
      <c r="CA674" s="7" t="str">
        <f t="shared" si="522"/>
        <v/>
      </c>
      <c r="CB674" s="54"/>
      <c r="CH674" s="13"/>
      <c r="CJ674" s="13"/>
    </row>
    <row r="675" spans="2:88" ht="16.5" thickBot="1" x14ac:dyDescent="0.3">
      <c r="B675" s="114"/>
      <c r="C675" s="114"/>
      <c r="D675" s="115"/>
      <c r="E675" s="117" t="str">
        <f t="shared" si="523"/>
        <v/>
      </c>
      <c r="F675" s="118" t="str">
        <f t="shared" si="531"/>
        <v/>
      </c>
      <c r="G675" s="22"/>
      <c r="H675" s="5" t="str">
        <f t="shared" si="494"/>
        <v/>
      </c>
      <c r="I675" s="6" t="str">
        <f t="shared" si="495"/>
        <v/>
      </c>
      <c r="J675" s="6" t="str">
        <f t="shared" si="496"/>
        <v/>
      </c>
      <c r="K675" s="23"/>
      <c r="L675" s="3" t="str">
        <f t="shared" si="532"/>
        <v/>
      </c>
      <c r="M675" s="2">
        <f>IF(OR(K675="Rota",K675="Desliza"),(IF((MAX(N$36:N674))&gt;F$17,(MAX(N$36:N674)),F$17)),N674)</f>
        <v>0</v>
      </c>
      <c r="N675" s="42"/>
      <c r="O675" s="2" t="str">
        <f t="shared" si="533"/>
        <v/>
      </c>
      <c r="P675" s="3" t="str">
        <f t="shared" si="534"/>
        <v/>
      </c>
      <c r="Q675" s="24"/>
      <c r="R675" s="24"/>
      <c r="S675" s="24"/>
      <c r="T675" s="132" t="str">
        <f t="shared" si="487"/>
        <v/>
      </c>
      <c r="U675" s="25"/>
      <c r="V675" s="25"/>
      <c r="W675" s="24"/>
      <c r="X675" s="26"/>
      <c r="Y675" s="25"/>
      <c r="Z675" s="25"/>
      <c r="AA675" s="3" t="str">
        <f t="shared" si="535"/>
        <v/>
      </c>
      <c r="AB675" s="24"/>
      <c r="AC675" s="26"/>
      <c r="AD675" s="25"/>
      <c r="AE675" s="54"/>
      <c r="AF675" s="54"/>
      <c r="AG675" s="54"/>
      <c r="AH675" s="54"/>
      <c r="AI675" s="54"/>
      <c r="AJ675" s="54"/>
      <c r="AK675" s="25"/>
      <c r="AL675" s="54" t="str">
        <f t="shared" si="488"/>
        <v/>
      </c>
      <c r="AM675" s="200" t="str">
        <f t="shared" si="489"/>
        <v/>
      </c>
      <c r="AN675" s="201" t="str">
        <f t="shared" si="490"/>
        <v/>
      </c>
      <c r="AO675" s="200" t="str">
        <f t="shared" si="497"/>
        <v/>
      </c>
      <c r="AP675" s="200" t="str">
        <f t="shared" si="491"/>
        <v/>
      </c>
      <c r="AQ675" s="200" t="str">
        <f t="shared" si="492"/>
        <v/>
      </c>
      <c r="AR675" s="200" t="str">
        <f t="shared" si="498"/>
        <v/>
      </c>
      <c r="AS675" s="200" t="str">
        <f t="shared" si="499"/>
        <v/>
      </c>
      <c r="AT675" s="200" t="str">
        <f t="shared" si="500"/>
        <v/>
      </c>
      <c r="AU675" s="200" t="str">
        <f t="shared" si="501"/>
        <v/>
      </c>
      <c r="AV675" s="54"/>
      <c r="AW675" s="200" t="str">
        <f t="shared" si="502"/>
        <v/>
      </c>
      <c r="AX675" s="201" t="str">
        <f t="shared" si="503"/>
        <v/>
      </c>
      <c r="AY675" s="7" t="str">
        <f t="shared" si="504"/>
        <v/>
      </c>
      <c r="AZ675" s="7" t="str">
        <f t="shared" si="505"/>
        <v/>
      </c>
      <c r="BA675" s="7" t="str">
        <f t="shared" si="506"/>
        <v/>
      </c>
      <c r="BB675" s="7" t="str">
        <f t="shared" si="524"/>
        <v/>
      </c>
      <c r="BC675" s="7" t="str">
        <f t="shared" si="525"/>
        <v/>
      </c>
      <c r="BD675" s="7" t="str">
        <f t="shared" si="526"/>
        <v/>
      </c>
      <c r="BE675" s="7" t="str">
        <f t="shared" si="527"/>
        <v/>
      </c>
      <c r="BF675" s="7" t="str">
        <f t="shared" si="536"/>
        <v/>
      </c>
      <c r="BG675" s="7" t="str">
        <f t="shared" si="537"/>
        <v/>
      </c>
      <c r="BH675" s="7" t="str">
        <f t="shared" si="528"/>
        <v/>
      </c>
      <c r="BI675" s="7" t="str">
        <f t="shared" si="529"/>
        <v/>
      </c>
      <c r="BJ675" s="7" t="str">
        <f t="shared" si="530"/>
        <v/>
      </c>
      <c r="BK675" s="7" t="str">
        <f t="shared" si="507"/>
        <v/>
      </c>
      <c r="BL675" s="7" t="str">
        <f t="shared" si="508"/>
        <v/>
      </c>
      <c r="BM675" s="7" t="str">
        <f t="shared" si="509"/>
        <v/>
      </c>
      <c r="BN675" s="7" t="str">
        <f t="shared" si="510"/>
        <v/>
      </c>
      <c r="BO675" s="7" t="str">
        <f t="shared" si="511"/>
        <v/>
      </c>
      <c r="BP675" s="7" t="str">
        <f t="shared" si="512"/>
        <v/>
      </c>
      <c r="BQ675" s="7" t="str">
        <f t="shared" si="513"/>
        <v/>
      </c>
      <c r="BR675" s="7" t="str">
        <f t="shared" si="514"/>
        <v/>
      </c>
      <c r="BS675" s="7" t="str">
        <f t="shared" si="515"/>
        <v/>
      </c>
      <c r="BT675" s="7" t="str">
        <f t="shared" si="516"/>
        <v/>
      </c>
      <c r="BU675" s="7" t="str">
        <f t="shared" si="517"/>
        <v/>
      </c>
      <c r="BV675" s="7" t="str">
        <f t="shared" si="518"/>
        <v/>
      </c>
      <c r="BW675" s="7" t="str">
        <f t="shared" si="493"/>
        <v/>
      </c>
      <c r="BX675" s="7" t="str">
        <f t="shared" si="519"/>
        <v/>
      </c>
      <c r="BY675" s="7" t="str">
        <f t="shared" si="520"/>
        <v/>
      </c>
      <c r="BZ675" s="7" t="str">
        <f t="shared" si="521"/>
        <v/>
      </c>
      <c r="CA675" s="7" t="str">
        <f t="shared" si="522"/>
        <v/>
      </c>
      <c r="CB675" s="54"/>
      <c r="CH675" s="13"/>
      <c r="CJ675" s="13"/>
    </row>
    <row r="676" spans="2:88" ht="16.5" thickBot="1" x14ac:dyDescent="0.3">
      <c r="B676" s="114"/>
      <c r="C676" s="114"/>
      <c r="D676" s="115"/>
      <c r="E676" s="117" t="str">
        <f t="shared" si="523"/>
        <v/>
      </c>
      <c r="F676" s="118" t="str">
        <f t="shared" si="531"/>
        <v/>
      </c>
      <c r="G676" s="22"/>
      <c r="H676" s="5" t="str">
        <f t="shared" si="494"/>
        <v/>
      </c>
      <c r="I676" s="6" t="str">
        <f t="shared" si="495"/>
        <v/>
      </c>
      <c r="J676" s="6" t="str">
        <f t="shared" si="496"/>
        <v/>
      </c>
      <c r="K676" s="23"/>
      <c r="L676" s="3" t="str">
        <f t="shared" si="532"/>
        <v/>
      </c>
      <c r="M676" s="2">
        <f>IF(OR(K676="Rota",K676="Desliza"),(IF((MAX(N$36:N675))&gt;F$17,(MAX(N$36:N675)),F$17)),N675)</f>
        <v>0</v>
      </c>
      <c r="N676" s="42"/>
      <c r="O676" s="2" t="str">
        <f t="shared" si="533"/>
        <v/>
      </c>
      <c r="P676" s="3" t="str">
        <f t="shared" si="534"/>
        <v/>
      </c>
      <c r="Q676" s="24"/>
      <c r="R676" s="24"/>
      <c r="S676" s="24"/>
      <c r="T676" s="132" t="str">
        <f t="shared" ref="T676:T739" si="538">IF(K676="Comentario","",IF(D676="","",IF(D676=$L$8,IF(V676="",IF(S676="","",S676),(IF($L$11="",0,$L$11*V676))+IF(S676="",0,S676)),IF(D676=$P$8,IF(V676="",IF(S676="","",S676),IF(S676="",0,S676)+(IF($P$11="",0,$P$11*V676))),IF(D676=$T$8,IF(V676="",IF(S676="","",S676),S676+(IF($T$11="",0,$T$11*V676))),IF(D676=$P$8,IF(V676="",IF(S676="","",S676),IF(S676="",0,S676)+(IF($P$11="",0,$P$11*V676))),IF(D676=$L$24,IF(V676="",IF(S676="","",S676),IF(S676="",0,S676)+(IF($L$27="",0,$L$27*V676))),IF(D676=$P$24,IF(V676="",IF(S676="","",S676),IF(S676="",0,S676)+(IF($P$27="",0,$P$27*V676))),IF(D676=$AB$8,IF(V676="",IF(S676="","",S676),IF(S676="",0,S676)+(IF($AB$11="",0,$AB$11*V676))),IF(D676=$AG$8,IF(V676="",IF(S676="","",S676),IF(S676="",0,S676)+(IF($AG$11="",0,$AG$11*V676))),IF(D676=$AK$8,IF(V676="",IF(S676="","",S676),IF(S676="",0,S676)+(IF($AK$11="",0,$AK$11*V676))),IF(D676=$T$24,IF(V676="",IF(S676="","",S676),IF(S676="",0,S676)+(IF($T$27="",0,$T$27*V676))),IF(D676=$X$24,IF(V676="",IF(S676="","",S676),IF(S676="",0,S676)+(IF($X$27="",0,$X$27*V676))),IF(D676=$X$8,IF(V676="",IF(S676="","",S676),IF(S676="",0,S676)+(IF($X$11="",0,$X$11*V676)))))))))))))))))</f>
        <v/>
      </c>
      <c r="U676" s="25"/>
      <c r="V676" s="25"/>
      <c r="W676" s="24"/>
      <c r="X676" s="26"/>
      <c r="Y676" s="25"/>
      <c r="Z676" s="25"/>
      <c r="AA676" s="3" t="str">
        <f t="shared" si="535"/>
        <v/>
      </c>
      <c r="AB676" s="24"/>
      <c r="AC676" s="26"/>
      <c r="AD676" s="25"/>
      <c r="AE676" s="54"/>
      <c r="AF676" s="54"/>
      <c r="AG676" s="54"/>
      <c r="AH676" s="54"/>
      <c r="AI676" s="54"/>
      <c r="AJ676" s="54"/>
      <c r="AK676" s="25"/>
      <c r="AL676" s="54" t="str">
        <f t="shared" ref="AL676:AL739" si="539">IF(OR(K676="Rota",K676="Desliza"),IF(OR(M676="",N676=""),"",IF(K676="Comentario","",IF(M676=N676,"",LOOKUP(M676,CM$12:CM$23,CN$12:CN$23)))),"")</f>
        <v/>
      </c>
      <c r="AM676" s="200" t="str">
        <f t="shared" ref="AM676:AM739" si="540">IF(OR(K676="Rota",K676="Desliza"),IF(OR(M676="",N676=""),"",IF(K676="Comentario","",IF(M676=N676,"",LOOKUP(M676,CK$12:CK$23,CL$12:CL$23)))),"")</f>
        <v/>
      </c>
      <c r="AN676" s="201" t="str">
        <f t="shared" ref="AN676:AN739" si="541">IF(OR(K676="Rota",K676="Desliza",K676="Conexión",K676="Survey",K676="Extraordinario"),IF(OR(M676="",N676=""),"",IF(K676="Comentario","",IF(M676=N676,"",LOOKUP(M676,CM$12:CM$23,CN$12:CN$23)))),"")</f>
        <v/>
      </c>
      <c r="AO676" s="200" t="str">
        <f t="shared" si="497"/>
        <v/>
      </c>
      <c r="AP676" s="200" t="str">
        <f t="shared" ref="AP676:AP739" si="542">IF(OR(K676="RIH OH",K676="RIH CSG",K676="POOH OH",K676="POOH CSG"),IF(OR(M676="",N676=""),"",IF(K676="Comentario","",IF(M676=N676,"",LOOKUP(M676,CO$12:CO$23,CP$12:CP$23)))),"")</f>
        <v/>
      </c>
      <c r="AQ676" s="200" t="str">
        <f t="shared" ref="AQ676:AQ739" si="543">IF(K676="Conexión",IF(OR(M676="",N676=""),"",IF(K676="Comentario","",LOOKUP(M676,CQ$12:CQ$23,CR$12:CR$23))),"")</f>
        <v/>
      </c>
      <c r="AR676" s="200" t="str">
        <f t="shared" si="498"/>
        <v/>
      </c>
      <c r="AS676" s="200" t="str">
        <f t="shared" si="499"/>
        <v/>
      </c>
      <c r="AT676" s="200" t="str">
        <f t="shared" si="500"/>
        <v/>
      </c>
      <c r="AU676" s="200" t="str">
        <f t="shared" si="501"/>
        <v/>
      </c>
      <c r="AV676" s="54"/>
      <c r="AW676" s="200" t="str">
        <f t="shared" si="502"/>
        <v/>
      </c>
      <c r="AX676" s="201" t="str">
        <f t="shared" si="503"/>
        <v/>
      </c>
      <c r="AY676" s="7" t="str">
        <f t="shared" si="504"/>
        <v/>
      </c>
      <c r="AZ676" s="7" t="str">
        <f t="shared" si="505"/>
        <v/>
      </c>
      <c r="BA676" s="7" t="str">
        <f t="shared" si="506"/>
        <v/>
      </c>
      <c r="BB676" s="7" t="str">
        <f t="shared" si="524"/>
        <v/>
      </c>
      <c r="BC676" s="7" t="str">
        <f t="shared" si="525"/>
        <v/>
      </c>
      <c r="BD676" s="7" t="str">
        <f t="shared" si="526"/>
        <v/>
      </c>
      <c r="BE676" s="7" t="str">
        <f t="shared" si="527"/>
        <v/>
      </c>
      <c r="BF676" s="7" t="str">
        <f t="shared" si="536"/>
        <v/>
      </c>
      <c r="BG676" s="7" t="str">
        <f t="shared" si="537"/>
        <v/>
      </c>
      <c r="BH676" s="7" t="str">
        <f t="shared" si="528"/>
        <v/>
      </c>
      <c r="BI676" s="7" t="str">
        <f t="shared" si="529"/>
        <v/>
      </c>
      <c r="BJ676" s="7" t="str">
        <f t="shared" si="530"/>
        <v/>
      </c>
      <c r="BK676" s="7" t="str">
        <f t="shared" si="507"/>
        <v/>
      </c>
      <c r="BL676" s="7" t="str">
        <f t="shared" si="508"/>
        <v/>
      </c>
      <c r="BM676" s="7" t="str">
        <f t="shared" si="509"/>
        <v/>
      </c>
      <c r="BN676" s="7" t="str">
        <f t="shared" si="510"/>
        <v/>
      </c>
      <c r="BO676" s="7" t="str">
        <f t="shared" si="511"/>
        <v/>
      </c>
      <c r="BP676" s="7" t="str">
        <f t="shared" si="512"/>
        <v/>
      </c>
      <c r="BQ676" s="7" t="str">
        <f t="shared" si="513"/>
        <v/>
      </c>
      <c r="BR676" s="7" t="str">
        <f t="shared" si="514"/>
        <v/>
      </c>
      <c r="BS676" s="7" t="str">
        <f t="shared" si="515"/>
        <v/>
      </c>
      <c r="BT676" s="7" t="str">
        <f t="shared" si="516"/>
        <v/>
      </c>
      <c r="BU676" s="7" t="str">
        <f t="shared" si="517"/>
        <v/>
      </c>
      <c r="BV676" s="7" t="str">
        <f t="shared" si="518"/>
        <v/>
      </c>
      <c r="BW676" s="7" t="str">
        <f t="shared" ref="BW676:BW739" si="544">IF(AND(H676&gt;0,AF676="Noche",K676="Conexión"),H676,"")</f>
        <v/>
      </c>
      <c r="BX676" s="7" t="str">
        <f t="shared" si="519"/>
        <v/>
      </c>
      <c r="BY676" s="7" t="str">
        <f t="shared" si="520"/>
        <v/>
      </c>
      <c r="BZ676" s="7" t="str">
        <f t="shared" si="521"/>
        <v/>
      </c>
      <c r="CA676" s="7" t="str">
        <f t="shared" si="522"/>
        <v/>
      </c>
      <c r="CB676" s="54"/>
      <c r="CH676" s="13"/>
      <c r="CJ676" s="13"/>
    </row>
    <row r="677" spans="2:88" ht="16.5" thickBot="1" x14ac:dyDescent="0.3">
      <c r="B677" s="114"/>
      <c r="C677" s="114"/>
      <c r="D677" s="115"/>
      <c r="E677" s="117" t="str">
        <f t="shared" si="523"/>
        <v/>
      </c>
      <c r="F677" s="118" t="str">
        <f t="shared" si="531"/>
        <v/>
      </c>
      <c r="G677" s="22"/>
      <c r="H677" s="5" t="str">
        <f t="shared" ref="H677:H740" si="545">IF(K677="Comentario","",IF(G677="","",(IF(I677&gt;I677,J677+1-I677,J677-I677)*24)))</f>
        <v/>
      </c>
      <c r="I677" s="6" t="str">
        <f t="shared" ref="I677:I740" si="546">IF(K677="","",IF(K677="Comentario","",F677+E677))</f>
        <v/>
      </c>
      <c r="J677" s="6" t="str">
        <f t="shared" ref="J677:J740" si="547">IF(K677="","",IF(K677="Comentario","",IF(G677=0,E677+1+G677,E677+G677)))</f>
        <v/>
      </c>
      <c r="K677" s="23"/>
      <c r="L677" s="3" t="str">
        <f t="shared" si="532"/>
        <v/>
      </c>
      <c r="M677" s="2">
        <f>IF(OR(K677="Rota",K677="Desliza"),(IF((MAX(N$36:N676))&gt;F$17,(MAX(N$36:N676)),F$17)),N676)</f>
        <v>0</v>
      </c>
      <c r="N677" s="42"/>
      <c r="O677" s="2" t="str">
        <f t="shared" si="533"/>
        <v/>
      </c>
      <c r="P677" s="3" t="str">
        <f t="shared" si="534"/>
        <v/>
      </c>
      <c r="Q677" s="24"/>
      <c r="R677" s="24"/>
      <c r="S677" s="24"/>
      <c r="T677" s="132" t="str">
        <f t="shared" si="538"/>
        <v/>
      </c>
      <c r="U677" s="25"/>
      <c r="V677" s="25"/>
      <c r="W677" s="24"/>
      <c r="X677" s="26"/>
      <c r="Y677" s="25"/>
      <c r="Z677" s="25"/>
      <c r="AA677" s="3" t="str">
        <f t="shared" si="535"/>
        <v/>
      </c>
      <c r="AB677" s="24"/>
      <c r="AC677" s="26"/>
      <c r="AD677" s="25"/>
      <c r="AE677" s="54"/>
      <c r="AF677" s="54"/>
      <c r="AG677" s="54"/>
      <c r="AH677" s="54"/>
      <c r="AI677" s="54"/>
      <c r="AJ677" s="54"/>
      <c r="AK677" s="25"/>
      <c r="AL677" s="54" t="str">
        <f t="shared" si="539"/>
        <v/>
      </c>
      <c r="AM677" s="200" t="str">
        <f t="shared" si="540"/>
        <v/>
      </c>
      <c r="AN677" s="201" t="str">
        <f t="shared" si="541"/>
        <v/>
      </c>
      <c r="AO677" s="200" t="str">
        <f t="shared" ref="AO677:AO740" si="548">IF(OR(K677="RIH CSG",K677="RIH OH",K677="POOH CSG",K677= "POOH OH"),IF(OR(K677="",K677=""),"",IF(K677="Comentario","",IF(M677=N677,"",ABS(O677/(H677))))),"")</f>
        <v/>
      </c>
      <c r="AP677" s="200" t="str">
        <f t="shared" si="542"/>
        <v/>
      </c>
      <c r="AQ677" s="200" t="str">
        <f t="shared" si="543"/>
        <v/>
      </c>
      <c r="AR677" s="200" t="str">
        <f t="shared" ref="AR677:AR740" si="549">IF(K677="Survey",IF(OR(M677="",N677=""),"",IF(K677="Comentario","",LOOKUP(M677,CQ$12:CQ$23,CT$12:CT$23))),"")</f>
        <v/>
      </c>
      <c r="AS677" s="200" t="str">
        <f t="shared" ref="AS677:AS740" si="550">IF(K677="Repasa",IF(OR(M677="",N677=""),"",IF(K677="Comentario","",LOOKUP(M677,CQ$12:CQ$23,CS$12:CS$23))),"")</f>
        <v/>
      </c>
      <c r="AT677" s="200" t="str">
        <f t="shared" ref="AT677:AT740" si="551">IF(OR(K677="Rota",K677="Desliza"),O677,"")</f>
        <v/>
      </c>
      <c r="AU677" s="200" t="str">
        <f t="shared" ref="AU677:AU740" si="552">IF(OR(K677="Rota",K677="Desliza",K677="Conexión",K677="Survey",K677="Circula",,K677="Repasa"),H677,"")</f>
        <v/>
      </c>
      <c r="AV677" s="54"/>
      <c r="AW677" s="200" t="str">
        <f t="shared" ref="AW677:AW740" si="553">IFERROR(IF(AT677&gt;0,AT677/AV677,""),"")</f>
        <v/>
      </c>
      <c r="AX677" s="201" t="str">
        <f t="shared" ref="AX677:AX740" si="554">IF(AND(P677&gt;0,AF677="Día"),P677,"")</f>
        <v/>
      </c>
      <c r="AY677" s="7" t="str">
        <f t="shared" ref="AY677:AY740" si="555">IF(AND(P677&gt;0,AF677="Noche"),P677,"")</f>
        <v/>
      </c>
      <c r="AZ677" s="7" t="str">
        <f t="shared" ref="AZ677:AZ740" si="556">IF(AND(AW677&gt;0,AF677="Día"),AW677,"")</f>
        <v/>
      </c>
      <c r="BA677" s="7" t="str">
        <f t="shared" ref="BA677:BA740" si="557">IF(AND(AW677&gt;0,AF677="Noche"),AW677,"")</f>
        <v/>
      </c>
      <c r="BB677" s="7" t="str">
        <f t="shared" si="524"/>
        <v/>
      </c>
      <c r="BC677" s="7" t="str">
        <f t="shared" si="525"/>
        <v/>
      </c>
      <c r="BD677" s="7" t="str">
        <f t="shared" si="526"/>
        <v/>
      </c>
      <c r="BE677" s="7" t="str">
        <f t="shared" si="527"/>
        <v/>
      </c>
      <c r="BF677" s="7" t="str">
        <f t="shared" si="536"/>
        <v/>
      </c>
      <c r="BG677" s="7" t="str">
        <f t="shared" si="537"/>
        <v/>
      </c>
      <c r="BH677" s="7" t="str">
        <f t="shared" si="528"/>
        <v/>
      </c>
      <c r="BI677" s="7" t="str">
        <f t="shared" si="529"/>
        <v/>
      </c>
      <c r="BJ677" s="7" t="str">
        <f t="shared" si="530"/>
        <v/>
      </c>
      <c r="BK677" s="7" t="str">
        <f t="shared" ref="BK677:BK740" si="558">IF(AND(AO677&gt;0,AF677="Noche",K677="RIH OH"),AO677,"")</f>
        <v/>
      </c>
      <c r="BL677" s="7" t="str">
        <f t="shared" ref="BL677:BL740" si="559">IF(AND(AO677&gt;0,AF677="Día",K677="POOH CSG"),AO677,"")</f>
        <v/>
      </c>
      <c r="BM677" s="7" t="str">
        <f t="shared" ref="BM677:BM740" si="560">IF(AND(AO677&gt;0,AF677="Noche",K677="POOH CSG"),AO677,"")</f>
        <v/>
      </c>
      <c r="BN677" s="7" t="str">
        <f t="shared" ref="BN677:BN740" si="561">IF(AND(AO677&gt;0,AF677="Día",K677="POOH OH"),AO677,"")</f>
        <v/>
      </c>
      <c r="BO677" s="7" t="str">
        <f t="shared" ref="BO677:BO740" si="562">IF(AND(AO677&gt;0,AF677="Noche",K677="POOH OH"),AO677,"")</f>
        <v/>
      </c>
      <c r="BP677" s="7" t="str">
        <f t="shared" ref="BP677:BP740" si="563">IF(AND(AO677&gt;0,AF677="Día",OR(K677="RIH CSG",K677="RIH OH")),AO677,"")</f>
        <v/>
      </c>
      <c r="BQ677" s="7" t="str">
        <f t="shared" ref="BQ677:BQ740" si="564">IF(AND(AO677&gt;0,AF677="Noche",OR(K677="RIH CSG",K677="RIH OH")),AO677,"")</f>
        <v/>
      </c>
      <c r="BR677" s="7" t="str">
        <f t="shared" ref="BR677:BR740" si="565">IF(AND(AO677&gt;0,AF677="Día",OR(K677="POOH CSG",K677="POOH OH")),AO677,"")</f>
        <v/>
      </c>
      <c r="BS677" s="7" t="str">
        <f t="shared" ref="BS677:BS740" si="566">IF(AND(AO677&gt;0,AF677="Noche",OR(K677="POOH CSG",K677="POOH OH")),AO677,"")</f>
        <v/>
      </c>
      <c r="BT677" s="7" t="str">
        <f t="shared" ref="BT677:BT740" si="567">IF(AND(AO677&gt;0,OR(AF677="Día",AF677="Noche"),OR(K677="RIH CSG",K677="RIH OH")),AO677,"")</f>
        <v/>
      </c>
      <c r="BU677" s="7" t="str">
        <f t="shared" ref="BU677:BU740" si="568">IF(AND(AO677&gt;0,OR(AF677="Día",AF677="Noche"),OR(K677="POOH CSG",K677="POOH OH")),AO677,"")</f>
        <v/>
      </c>
      <c r="BV677" s="7" t="str">
        <f t="shared" ref="BV677:BV740" si="569">IF(AND(H677&gt;0,AF677="Día",K677="Conexión"),H677,"")</f>
        <v/>
      </c>
      <c r="BW677" s="7" t="str">
        <f t="shared" si="544"/>
        <v/>
      </c>
      <c r="BX677" s="7" t="str">
        <f t="shared" ref="BX677:BX740" si="570">IF(AND(H677&gt;0,AF677="Día",K677="Repasa"),H677,"")</f>
        <v/>
      </c>
      <c r="BY677" s="7" t="str">
        <f t="shared" ref="BY677:BY740" si="571">IF(AND(H677&gt;0,AF677="Noche",K677="Repasa"),H677,"")</f>
        <v/>
      </c>
      <c r="BZ677" s="7" t="str">
        <f t="shared" ref="BZ677:BZ740" si="572">IF(AND(H677&gt;0,AF677="Día",K677="Survey"),H677,"")</f>
        <v/>
      </c>
      <c r="CA677" s="7" t="str">
        <f t="shared" ref="CA677:CA740" si="573">IF(AND(H677&gt;0,AF677="Noche",K677="Survey"),H677,"")</f>
        <v/>
      </c>
      <c r="CB677" s="54"/>
      <c r="CH677" s="13"/>
      <c r="CJ677" s="13"/>
    </row>
    <row r="678" spans="2:88" ht="16.5" thickBot="1" x14ac:dyDescent="0.3">
      <c r="B678" s="114"/>
      <c r="C678" s="114"/>
      <c r="D678" s="115"/>
      <c r="E678" s="117" t="str">
        <f t="shared" si="523"/>
        <v/>
      </c>
      <c r="F678" s="118" t="str">
        <f t="shared" si="531"/>
        <v/>
      </c>
      <c r="G678" s="22"/>
      <c r="H678" s="5" t="str">
        <f t="shared" si="545"/>
        <v/>
      </c>
      <c r="I678" s="6" t="str">
        <f t="shared" si="546"/>
        <v/>
      </c>
      <c r="J678" s="6" t="str">
        <f t="shared" si="547"/>
        <v/>
      </c>
      <c r="K678" s="23"/>
      <c r="L678" s="3" t="str">
        <f t="shared" si="532"/>
        <v/>
      </c>
      <c r="M678" s="2">
        <f>IF(OR(K678="Rota",K678="Desliza"),(IF((MAX(N$36:N677))&gt;F$17,(MAX(N$36:N677)),F$17)),N677)</f>
        <v>0</v>
      </c>
      <c r="N678" s="42"/>
      <c r="O678" s="2" t="str">
        <f t="shared" si="533"/>
        <v/>
      </c>
      <c r="P678" s="3" t="str">
        <f t="shared" si="534"/>
        <v/>
      </c>
      <c r="Q678" s="24"/>
      <c r="R678" s="24"/>
      <c r="S678" s="24"/>
      <c r="T678" s="132" t="str">
        <f t="shared" si="538"/>
        <v/>
      </c>
      <c r="U678" s="25"/>
      <c r="V678" s="25"/>
      <c r="W678" s="24"/>
      <c r="X678" s="26"/>
      <c r="Y678" s="25"/>
      <c r="Z678" s="25"/>
      <c r="AA678" s="3" t="str">
        <f t="shared" si="535"/>
        <v/>
      </c>
      <c r="AB678" s="24"/>
      <c r="AC678" s="26"/>
      <c r="AD678" s="25"/>
      <c r="AE678" s="54"/>
      <c r="AF678" s="54"/>
      <c r="AG678" s="54"/>
      <c r="AH678" s="54"/>
      <c r="AI678" s="54"/>
      <c r="AJ678" s="54"/>
      <c r="AK678" s="25"/>
      <c r="AL678" s="54" t="str">
        <f t="shared" si="539"/>
        <v/>
      </c>
      <c r="AM678" s="200" t="str">
        <f t="shared" si="540"/>
        <v/>
      </c>
      <c r="AN678" s="201" t="str">
        <f t="shared" si="541"/>
        <v/>
      </c>
      <c r="AO678" s="200" t="str">
        <f t="shared" si="548"/>
        <v/>
      </c>
      <c r="AP678" s="200" t="str">
        <f t="shared" si="542"/>
        <v/>
      </c>
      <c r="AQ678" s="200" t="str">
        <f t="shared" si="543"/>
        <v/>
      </c>
      <c r="AR678" s="200" t="str">
        <f t="shared" si="549"/>
        <v/>
      </c>
      <c r="AS678" s="200" t="str">
        <f t="shared" si="550"/>
        <v/>
      </c>
      <c r="AT678" s="200" t="str">
        <f t="shared" si="551"/>
        <v/>
      </c>
      <c r="AU678" s="200" t="str">
        <f t="shared" si="552"/>
        <v/>
      </c>
      <c r="AV678" s="54"/>
      <c r="AW678" s="200" t="str">
        <f t="shared" si="553"/>
        <v/>
      </c>
      <c r="AX678" s="201" t="str">
        <f t="shared" si="554"/>
        <v/>
      </c>
      <c r="AY678" s="7" t="str">
        <f t="shared" si="555"/>
        <v/>
      </c>
      <c r="AZ678" s="7" t="str">
        <f t="shared" si="556"/>
        <v/>
      </c>
      <c r="BA678" s="7" t="str">
        <f t="shared" si="557"/>
        <v/>
      </c>
      <c r="BB678" s="7" t="str">
        <f t="shared" si="524"/>
        <v/>
      </c>
      <c r="BC678" s="7" t="str">
        <f t="shared" si="525"/>
        <v/>
      </c>
      <c r="BD678" s="7" t="str">
        <f t="shared" si="526"/>
        <v/>
      </c>
      <c r="BE678" s="7" t="str">
        <f t="shared" si="527"/>
        <v/>
      </c>
      <c r="BF678" s="7" t="str">
        <f t="shared" si="536"/>
        <v/>
      </c>
      <c r="BG678" s="7" t="str">
        <f t="shared" si="537"/>
        <v/>
      </c>
      <c r="BH678" s="7" t="str">
        <f t="shared" si="528"/>
        <v/>
      </c>
      <c r="BI678" s="7" t="str">
        <f t="shared" si="529"/>
        <v/>
      </c>
      <c r="BJ678" s="7" t="str">
        <f t="shared" si="530"/>
        <v/>
      </c>
      <c r="BK678" s="7" t="str">
        <f t="shared" si="558"/>
        <v/>
      </c>
      <c r="BL678" s="7" t="str">
        <f t="shared" si="559"/>
        <v/>
      </c>
      <c r="BM678" s="7" t="str">
        <f t="shared" si="560"/>
        <v/>
      </c>
      <c r="BN678" s="7" t="str">
        <f t="shared" si="561"/>
        <v/>
      </c>
      <c r="BO678" s="7" t="str">
        <f t="shared" si="562"/>
        <v/>
      </c>
      <c r="BP678" s="7" t="str">
        <f t="shared" si="563"/>
        <v/>
      </c>
      <c r="BQ678" s="7" t="str">
        <f t="shared" si="564"/>
        <v/>
      </c>
      <c r="BR678" s="7" t="str">
        <f t="shared" si="565"/>
        <v/>
      </c>
      <c r="BS678" s="7" t="str">
        <f t="shared" si="566"/>
        <v/>
      </c>
      <c r="BT678" s="7" t="str">
        <f t="shared" si="567"/>
        <v/>
      </c>
      <c r="BU678" s="7" t="str">
        <f t="shared" si="568"/>
        <v/>
      </c>
      <c r="BV678" s="7" t="str">
        <f t="shared" si="569"/>
        <v/>
      </c>
      <c r="BW678" s="7" t="str">
        <f t="shared" si="544"/>
        <v/>
      </c>
      <c r="BX678" s="7" t="str">
        <f t="shared" si="570"/>
        <v/>
      </c>
      <c r="BY678" s="7" t="str">
        <f t="shared" si="571"/>
        <v/>
      </c>
      <c r="BZ678" s="7" t="str">
        <f t="shared" si="572"/>
        <v/>
      </c>
      <c r="CA678" s="7" t="str">
        <f t="shared" si="573"/>
        <v/>
      </c>
      <c r="CB678" s="54"/>
      <c r="CH678" s="13"/>
      <c r="CJ678" s="13"/>
    </row>
    <row r="679" spans="2:88" ht="16.5" thickBot="1" x14ac:dyDescent="0.3">
      <c r="B679" s="114"/>
      <c r="C679" s="114"/>
      <c r="D679" s="115"/>
      <c r="E679" s="117" t="str">
        <f t="shared" si="523"/>
        <v/>
      </c>
      <c r="F679" s="118" t="str">
        <f t="shared" si="531"/>
        <v/>
      </c>
      <c r="G679" s="22"/>
      <c r="H679" s="5" t="str">
        <f t="shared" si="545"/>
        <v/>
      </c>
      <c r="I679" s="6" t="str">
        <f t="shared" si="546"/>
        <v/>
      </c>
      <c r="J679" s="6" t="str">
        <f t="shared" si="547"/>
        <v/>
      </c>
      <c r="K679" s="23"/>
      <c r="L679" s="3" t="str">
        <f t="shared" si="532"/>
        <v/>
      </c>
      <c r="M679" s="2">
        <f>IF(OR(K679="Rota",K679="Desliza"),(IF((MAX(N$36:N678))&gt;F$17,(MAX(N$36:N678)),F$17)),N678)</f>
        <v>0</v>
      </c>
      <c r="N679" s="42"/>
      <c r="O679" s="2" t="str">
        <f t="shared" si="533"/>
        <v/>
      </c>
      <c r="P679" s="3" t="str">
        <f t="shared" si="534"/>
        <v/>
      </c>
      <c r="Q679" s="24"/>
      <c r="R679" s="24"/>
      <c r="S679" s="24"/>
      <c r="T679" s="132" t="str">
        <f t="shared" si="538"/>
        <v/>
      </c>
      <c r="U679" s="25"/>
      <c r="V679" s="25"/>
      <c r="W679" s="24"/>
      <c r="X679" s="26"/>
      <c r="Y679" s="25"/>
      <c r="Z679" s="25"/>
      <c r="AA679" s="3" t="str">
        <f t="shared" si="535"/>
        <v/>
      </c>
      <c r="AB679" s="24"/>
      <c r="AC679" s="26"/>
      <c r="AD679" s="25"/>
      <c r="AE679" s="54"/>
      <c r="AF679" s="54"/>
      <c r="AG679" s="54"/>
      <c r="AH679" s="54"/>
      <c r="AI679" s="54"/>
      <c r="AJ679" s="54"/>
      <c r="AK679" s="25"/>
      <c r="AL679" s="54" t="str">
        <f t="shared" si="539"/>
        <v/>
      </c>
      <c r="AM679" s="200" t="str">
        <f t="shared" si="540"/>
        <v/>
      </c>
      <c r="AN679" s="201" t="str">
        <f t="shared" si="541"/>
        <v/>
      </c>
      <c r="AO679" s="200" t="str">
        <f t="shared" si="548"/>
        <v/>
      </c>
      <c r="AP679" s="200" t="str">
        <f t="shared" si="542"/>
        <v/>
      </c>
      <c r="AQ679" s="200" t="str">
        <f t="shared" si="543"/>
        <v/>
      </c>
      <c r="AR679" s="200" t="str">
        <f t="shared" si="549"/>
        <v/>
      </c>
      <c r="AS679" s="200" t="str">
        <f t="shared" si="550"/>
        <v/>
      </c>
      <c r="AT679" s="200" t="str">
        <f t="shared" si="551"/>
        <v/>
      </c>
      <c r="AU679" s="200" t="str">
        <f t="shared" si="552"/>
        <v/>
      </c>
      <c r="AV679" s="54"/>
      <c r="AW679" s="200" t="str">
        <f t="shared" si="553"/>
        <v/>
      </c>
      <c r="AX679" s="201" t="str">
        <f t="shared" si="554"/>
        <v/>
      </c>
      <c r="AY679" s="7" t="str">
        <f t="shared" si="555"/>
        <v/>
      </c>
      <c r="AZ679" s="7" t="str">
        <f t="shared" si="556"/>
        <v/>
      </c>
      <c r="BA679" s="7" t="str">
        <f t="shared" si="557"/>
        <v/>
      </c>
      <c r="BB679" s="7" t="str">
        <f t="shared" si="524"/>
        <v/>
      </c>
      <c r="BC679" s="7" t="str">
        <f t="shared" si="525"/>
        <v/>
      </c>
      <c r="BD679" s="7" t="str">
        <f t="shared" si="526"/>
        <v/>
      </c>
      <c r="BE679" s="7" t="str">
        <f t="shared" si="527"/>
        <v/>
      </c>
      <c r="BF679" s="7" t="str">
        <f t="shared" si="536"/>
        <v/>
      </c>
      <c r="BG679" s="7" t="str">
        <f t="shared" si="537"/>
        <v/>
      </c>
      <c r="BH679" s="7" t="str">
        <f t="shared" si="528"/>
        <v/>
      </c>
      <c r="BI679" s="7" t="str">
        <f t="shared" si="529"/>
        <v/>
      </c>
      <c r="BJ679" s="7" t="str">
        <f t="shared" si="530"/>
        <v/>
      </c>
      <c r="BK679" s="7" t="str">
        <f t="shared" si="558"/>
        <v/>
      </c>
      <c r="BL679" s="7" t="str">
        <f t="shared" si="559"/>
        <v/>
      </c>
      <c r="BM679" s="7" t="str">
        <f t="shared" si="560"/>
        <v/>
      </c>
      <c r="BN679" s="7" t="str">
        <f t="shared" si="561"/>
        <v/>
      </c>
      <c r="BO679" s="7" t="str">
        <f t="shared" si="562"/>
        <v/>
      </c>
      <c r="BP679" s="7" t="str">
        <f t="shared" si="563"/>
        <v/>
      </c>
      <c r="BQ679" s="7" t="str">
        <f t="shared" si="564"/>
        <v/>
      </c>
      <c r="BR679" s="7" t="str">
        <f t="shared" si="565"/>
        <v/>
      </c>
      <c r="BS679" s="7" t="str">
        <f t="shared" si="566"/>
        <v/>
      </c>
      <c r="BT679" s="7" t="str">
        <f t="shared" si="567"/>
        <v/>
      </c>
      <c r="BU679" s="7" t="str">
        <f t="shared" si="568"/>
        <v/>
      </c>
      <c r="BV679" s="7" t="str">
        <f t="shared" si="569"/>
        <v/>
      </c>
      <c r="BW679" s="7" t="str">
        <f t="shared" si="544"/>
        <v/>
      </c>
      <c r="BX679" s="7" t="str">
        <f t="shared" si="570"/>
        <v/>
      </c>
      <c r="BY679" s="7" t="str">
        <f t="shared" si="571"/>
        <v/>
      </c>
      <c r="BZ679" s="7" t="str">
        <f t="shared" si="572"/>
        <v/>
      </c>
      <c r="CA679" s="7" t="str">
        <f t="shared" si="573"/>
        <v/>
      </c>
      <c r="CB679" s="54"/>
      <c r="CH679" s="13"/>
      <c r="CJ679" s="13"/>
    </row>
    <row r="680" spans="2:88" ht="16.5" thickBot="1" x14ac:dyDescent="0.3">
      <c r="B680" s="114"/>
      <c r="C680" s="114"/>
      <c r="D680" s="115"/>
      <c r="E680" s="117" t="str">
        <f t="shared" si="523"/>
        <v/>
      </c>
      <c r="F680" s="118" t="str">
        <f t="shared" si="531"/>
        <v/>
      </c>
      <c r="G680" s="22"/>
      <c r="H680" s="5" t="str">
        <f t="shared" si="545"/>
        <v/>
      </c>
      <c r="I680" s="6" t="str">
        <f t="shared" si="546"/>
        <v/>
      </c>
      <c r="J680" s="6" t="str">
        <f t="shared" si="547"/>
        <v/>
      </c>
      <c r="K680" s="23"/>
      <c r="L680" s="3" t="str">
        <f t="shared" si="532"/>
        <v/>
      </c>
      <c r="M680" s="2">
        <f>IF(OR(K680="Rota",K680="Desliza"),(IF((MAX(N$36:N679))&gt;F$17,(MAX(N$36:N679)),F$17)),N679)</f>
        <v>0</v>
      </c>
      <c r="N680" s="42"/>
      <c r="O680" s="2" t="str">
        <f t="shared" si="533"/>
        <v/>
      </c>
      <c r="P680" s="3" t="str">
        <f t="shared" si="534"/>
        <v/>
      </c>
      <c r="Q680" s="24"/>
      <c r="R680" s="24"/>
      <c r="S680" s="24"/>
      <c r="T680" s="132" t="str">
        <f t="shared" si="538"/>
        <v/>
      </c>
      <c r="U680" s="25"/>
      <c r="V680" s="25"/>
      <c r="W680" s="24"/>
      <c r="X680" s="26"/>
      <c r="Y680" s="25"/>
      <c r="Z680" s="25"/>
      <c r="AA680" s="3" t="str">
        <f t="shared" si="535"/>
        <v/>
      </c>
      <c r="AB680" s="24"/>
      <c r="AC680" s="26"/>
      <c r="AD680" s="25"/>
      <c r="AE680" s="54"/>
      <c r="AF680" s="54"/>
      <c r="AG680" s="54"/>
      <c r="AH680" s="54"/>
      <c r="AI680" s="54"/>
      <c r="AJ680" s="54"/>
      <c r="AK680" s="25"/>
      <c r="AL680" s="54" t="str">
        <f t="shared" si="539"/>
        <v/>
      </c>
      <c r="AM680" s="200" t="str">
        <f t="shared" si="540"/>
        <v/>
      </c>
      <c r="AN680" s="201" t="str">
        <f t="shared" si="541"/>
        <v/>
      </c>
      <c r="AO680" s="200" t="str">
        <f t="shared" si="548"/>
        <v/>
      </c>
      <c r="AP680" s="200" t="str">
        <f t="shared" si="542"/>
        <v/>
      </c>
      <c r="AQ680" s="200" t="str">
        <f t="shared" si="543"/>
        <v/>
      </c>
      <c r="AR680" s="200" t="str">
        <f t="shared" si="549"/>
        <v/>
      </c>
      <c r="AS680" s="200" t="str">
        <f t="shared" si="550"/>
        <v/>
      </c>
      <c r="AT680" s="200" t="str">
        <f t="shared" si="551"/>
        <v/>
      </c>
      <c r="AU680" s="200" t="str">
        <f t="shared" si="552"/>
        <v/>
      </c>
      <c r="AV680" s="54"/>
      <c r="AW680" s="200" t="str">
        <f t="shared" si="553"/>
        <v/>
      </c>
      <c r="AX680" s="201" t="str">
        <f t="shared" si="554"/>
        <v/>
      </c>
      <c r="AY680" s="7" t="str">
        <f t="shared" si="555"/>
        <v/>
      </c>
      <c r="AZ680" s="7" t="str">
        <f t="shared" si="556"/>
        <v/>
      </c>
      <c r="BA680" s="7" t="str">
        <f t="shared" si="557"/>
        <v/>
      </c>
      <c r="BB680" s="7" t="str">
        <f t="shared" si="524"/>
        <v/>
      </c>
      <c r="BC680" s="7" t="str">
        <f t="shared" si="525"/>
        <v/>
      </c>
      <c r="BD680" s="7" t="str">
        <f t="shared" si="526"/>
        <v/>
      </c>
      <c r="BE680" s="7" t="str">
        <f t="shared" si="527"/>
        <v/>
      </c>
      <c r="BF680" s="7" t="str">
        <f t="shared" si="536"/>
        <v/>
      </c>
      <c r="BG680" s="7" t="str">
        <f t="shared" si="537"/>
        <v/>
      </c>
      <c r="BH680" s="7" t="str">
        <f t="shared" si="528"/>
        <v/>
      </c>
      <c r="BI680" s="7" t="str">
        <f t="shared" si="529"/>
        <v/>
      </c>
      <c r="BJ680" s="7" t="str">
        <f t="shared" si="530"/>
        <v/>
      </c>
      <c r="BK680" s="7" t="str">
        <f t="shared" si="558"/>
        <v/>
      </c>
      <c r="BL680" s="7" t="str">
        <f t="shared" si="559"/>
        <v/>
      </c>
      <c r="BM680" s="7" t="str">
        <f t="shared" si="560"/>
        <v/>
      </c>
      <c r="BN680" s="7" t="str">
        <f t="shared" si="561"/>
        <v/>
      </c>
      <c r="BO680" s="7" t="str">
        <f t="shared" si="562"/>
        <v/>
      </c>
      <c r="BP680" s="7" t="str">
        <f t="shared" si="563"/>
        <v/>
      </c>
      <c r="BQ680" s="7" t="str">
        <f t="shared" si="564"/>
        <v/>
      </c>
      <c r="BR680" s="7" t="str">
        <f t="shared" si="565"/>
        <v/>
      </c>
      <c r="BS680" s="7" t="str">
        <f t="shared" si="566"/>
        <v/>
      </c>
      <c r="BT680" s="7" t="str">
        <f t="shared" si="567"/>
        <v/>
      </c>
      <c r="BU680" s="7" t="str">
        <f t="shared" si="568"/>
        <v/>
      </c>
      <c r="BV680" s="7" t="str">
        <f t="shared" si="569"/>
        <v/>
      </c>
      <c r="BW680" s="7" t="str">
        <f t="shared" si="544"/>
        <v/>
      </c>
      <c r="BX680" s="7" t="str">
        <f t="shared" si="570"/>
        <v/>
      </c>
      <c r="BY680" s="7" t="str">
        <f t="shared" si="571"/>
        <v/>
      </c>
      <c r="BZ680" s="7" t="str">
        <f t="shared" si="572"/>
        <v/>
      </c>
      <c r="CA680" s="7" t="str">
        <f t="shared" si="573"/>
        <v/>
      </c>
      <c r="CB680" s="54"/>
      <c r="CH680" s="13"/>
      <c r="CJ680" s="13"/>
    </row>
    <row r="681" spans="2:88" ht="16.5" thickBot="1" x14ac:dyDescent="0.3">
      <c r="B681" s="114"/>
      <c r="C681" s="114"/>
      <c r="D681" s="115"/>
      <c r="E681" s="117" t="str">
        <f t="shared" si="523"/>
        <v/>
      </c>
      <c r="F681" s="118" t="str">
        <f t="shared" si="531"/>
        <v/>
      </c>
      <c r="G681" s="22"/>
      <c r="H681" s="5" t="str">
        <f t="shared" si="545"/>
        <v/>
      </c>
      <c r="I681" s="6" t="str">
        <f t="shared" si="546"/>
        <v/>
      </c>
      <c r="J681" s="6" t="str">
        <f t="shared" si="547"/>
        <v/>
      </c>
      <c r="K681" s="23"/>
      <c r="L681" s="3" t="str">
        <f t="shared" si="532"/>
        <v/>
      </c>
      <c r="M681" s="2">
        <f>IF(OR(K681="Rota",K681="Desliza"),(IF((MAX(N$36:N680))&gt;F$17,(MAX(N$36:N680)),F$17)),N680)</f>
        <v>0</v>
      </c>
      <c r="N681" s="42"/>
      <c r="O681" s="2" t="str">
        <f t="shared" si="533"/>
        <v/>
      </c>
      <c r="P681" s="3" t="str">
        <f t="shared" si="534"/>
        <v/>
      </c>
      <c r="Q681" s="24"/>
      <c r="R681" s="24"/>
      <c r="S681" s="24"/>
      <c r="T681" s="132" t="str">
        <f t="shared" si="538"/>
        <v/>
      </c>
      <c r="U681" s="25"/>
      <c r="V681" s="25"/>
      <c r="W681" s="24"/>
      <c r="X681" s="26"/>
      <c r="Y681" s="25"/>
      <c r="Z681" s="25"/>
      <c r="AA681" s="3" t="str">
        <f t="shared" si="535"/>
        <v/>
      </c>
      <c r="AB681" s="24"/>
      <c r="AC681" s="26"/>
      <c r="AD681" s="25"/>
      <c r="AE681" s="54"/>
      <c r="AF681" s="54"/>
      <c r="AG681" s="54"/>
      <c r="AH681" s="54"/>
      <c r="AI681" s="54"/>
      <c r="AJ681" s="54"/>
      <c r="AK681" s="25"/>
      <c r="AL681" s="54" t="str">
        <f t="shared" si="539"/>
        <v/>
      </c>
      <c r="AM681" s="200" t="str">
        <f t="shared" si="540"/>
        <v/>
      </c>
      <c r="AN681" s="201" t="str">
        <f t="shared" si="541"/>
        <v/>
      </c>
      <c r="AO681" s="200" t="str">
        <f t="shared" si="548"/>
        <v/>
      </c>
      <c r="AP681" s="200" t="str">
        <f t="shared" si="542"/>
        <v/>
      </c>
      <c r="AQ681" s="200" t="str">
        <f t="shared" si="543"/>
        <v/>
      </c>
      <c r="AR681" s="200" t="str">
        <f t="shared" si="549"/>
        <v/>
      </c>
      <c r="AS681" s="200" t="str">
        <f t="shared" si="550"/>
        <v/>
      </c>
      <c r="AT681" s="200" t="str">
        <f t="shared" si="551"/>
        <v/>
      </c>
      <c r="AU681" s="200" t="str">
        <f t="shared" si="552"/>
        <v/>
      </c>
      <c r="AV681" s="54"/>
      <c r="AW681" s="200" t="str">
        <f t="shared" si="553"/>
        <v/>
      </c>
      <c r="AX681" s="201" t="str">
        <f t="shared" si="554"/>
        <v/>
      </c>
      <c r="AY681" s="7" t="str">
        <f t="shared" si="555"/>
        <v/>
      </c>
      <c r="AZ681" s="7" t="str">
        <f t="shared" si="556"/>
        <v/>
      </c>
      <c r="BA681" s="7" t="str">
        <f t="shared" si="557"/>
        <v/>
      </c>
      <c r="BB681" s="7" t="str">
        <f t="shared" si="524"/>
        <v/>
      </c>
      <c r="BC681" s="7" t="str">
        <f t="shared" si="525"/>
        <v/>
      </c>
      <c r="BD681" s="7" t="str">
        <f t="shared" si="526"/>
        <v/>
      </c>
      <c r="BE681" s="7" t="str">
        <f t="shared" si="527"/>
        <v/>
      </c>
      <c r="BF681" s="7" t="str">
        <f t="shared" si="536"/>
        <v/>
      </c>
      <c r="BG681" s="7" t="str">
        <f t="shared" si="537"/>
        <v/>
      </c>
      <c r="BH681" s="7" t="str">
        <f t="shared" si="528"/>
        <v/>
      </c>
      <c r="BI681" s="7" t="str">
        <f t="shared" si="529"/>
        <v/>
      </c>
      <c r="BJ681" s="7" t="str">
        <f t="shared" si="530"/>
        <v/>
      </c>
      <c r="BK681" s="7" t="str">
        <f t="shared" si="558"/>
        <v/>
      </c>
      <c r="BL681" s="7" t="str">
        <f t="shared" si="559"/>
        <v/>
      </c>
      <c r="BM681" s="7" t="str">
        <f t="shared" si="560"/>
        <v/>
      </c>
      <c r="BN681" s="7" t="str">
        <f t="shared" si="561"/>
        <v/>
      </c>
      <c r="BO681" s="7" t="str">
        <f t="shared" si="562"/>
        <v/>
      </c>
      <c r="BP681" s="7" t="str">
        <f t="shared" si="563"/>
        <v/>
      </c>
      <c r="BQ681" s="7" t="str">
        <f t="shared" si="564"/>
        <v/>
      </c>
      <c r="BR681" s="7" t="str">
        <f t="shared" si="565"/>
        <v/>
      </c>
      <c r="BS681" s="7" t="str">
        <f t="shared" si="566"/>
        <v/>
      </c>
      <c r="BT681" s="7" t="str">
        <f t="shared" si="567"/>
        <v/>
      </c>
      <c r="BU681" s="7" t="str">
        <f t="shared" si="568"/>
        <v/>
      </c>
      <c r="BV681" s="7" t="str">
        <f t="shared" si="569"/>
        <v/>
      </c>
      <c r="BW681" s="7" t="str">
        <f t="shared" si="544"/>
        <v/>
      </c>
      <c r="BX681" s="7" t="str">
        <f t="shared" si="570"/>
        <v/>
      </c>
      <c r="BY681" s="7" t="str">
        <f t="shared" si="571"/>
        <v/>
      </c>
      <c r="BZ681" s="7" t="str">
        <f t="shared" si="572"/>
        <v/>
      </c>
      <c r="CA681" s="7" t="str">
        <f t="shared" si="573"/>
        <v/>
      </c>
      <c r="CB681" s="54"/>
      <c r="CH681" s="13"/>
      <c r="CJ681" s="13"/>
    </row>
    <row r="682" spans="2:88" ht="16.5" thickBot="1" x14ac:dyDescent="0.3">
      <c r="B682" s="114"/>
      <c r="C682" s="114"/>
      <c r="D682" s="115"/>
      <c r="E682" s="117" t="str">
        <f t="shared" si="523"/>
        <v/>
      </c>
      <c r="F682" s="118" t="str">
        <f t="shared" si="531"/>
        <v/>
      </c>
      <c r="G682" s="22"/>
      <c r="H682" s="5" t="str">
        <f t="shared" si="545"/>
        <v/>
      </c>
      <c r="I682" s="6" t="str">
        <f t="shared" si="546"/>
        <v/>
      </c>
      <c r="J682" s="6" t="str">
        <f t="shared" si="547"/>
        <v/>
      </c>
      <c r="K682" s="23"/>
      <c r="L682" s="3" t="str">
        <f t="shared" si="532"/>
        <v/>
      </c>
      <c r="M682" s="2">
        <f>IF(OR(K682="Rota",K682="Desliza"),(IF((MAX(N$36:N681))&gt;F$17,(MAX(N$36:N681)),F$17)),N681)</f>
        <v>0</v>
      </c>
      <c r="N682" s="42"/>
      <c r="O682" s="2" t="str">
        <f t="shared" si="533"/>
        <v/>
      </c>
      <c r="P682" s="3" t="str">
        <f t="shared" si="534"/>
        <v/>
      </c>
      <c r="Q682" s="24"/>
      <c r="R682" s="24"/>
      <c r="S682" s="24"/>
      <c r="T682" s="132" t="str">
        <f t="shared" si="538"/>
        <v/>
      </c>
      <c r="U682" s="25"/>
      <c r="V682" s="25"/>
      <c r="W682" s="24"/>
      <c r="X682" s="26"/>
      <c r="Y682" s="25"/>
      <c r="Z682" s="25"/>
      <c r="AA682" s="3" t="str">
        <f t="shared" si="535"/>
        <v/>
      </c>
      <c r="AB682" s="24"/>
      <c r="AC682" s="26"/>
      <c r="AD682" s="25"/>
      <c r="AE682" s="54"/>
      <c r="AF682" s="54"/>
      <c r="AG682" s="54"/>
      <c r="AH682" s="54"/>
      <c r="AI682" s="54"/>
      <c r="AJ682" s="54"/>
      <c r="AK682" s="25"/>
      <c r="AL682" s="54" t="str">
        <f t="shared" si="539"/>
        <v/>
      </c>
      <c r="AM682" s="200" t="str">
        <f t="shared" si="540"/>
        <v/>
      </c>
      <c r="AN682" s="201" t="str">
        <f t="shared" si="541"/>
        <v/>
      </c>
      <c r="AO682" s="200" t="str">
        <f t="shared" si="548"/>
        <v/>
      </c>
      <c r="AP682" s="200" t="str">
        <f t="shared" si="542"/>
        <v/>
      </c>
      <c r="AQ682" s="200" t="str">
        <f t="shared" si="543"/>
        <v/>
      </c>
      <c r="AR682" s="200" t="str">
        <f t="shared" si="549"/>
        <v/>
      </c>
      <c r="AS682" s="200" t="str">
        <f t="shared" si="550"/>
        <v/>
      </c>
      <c r="AT682" s="200" t="str">
        <f t="shared" si="551"/>
        <v/>
      </c>
      <c r="AU682" s="200" t="str">
        <f t="shared" si="552"/>
        <v/>
      </c>
      <c r="AV682" s="54"/>
      <c r="AW682" s="200" t="str">
        <f t="shared" si="553"/>
        <v/>
      </c>
      <c r="AX682" s="201" t="str">
        <f t="shared" si="554"/>
        <v/>
      </c>
      <c r="AY682" s="7" t="str">
        <f t="shared" si="555"/>
        <v/>
      </c>
      <c r="AZ682" s="7" t="str">
        <f t="shared" si="556"/>
        <v/>
      </c>
      <c r="BA682" s="7" t="str">
        <f t="shared" si="557"/>
        <v/>
      </c>
      <c r="BB682" s="7" t="str">
        <f t="shared" si="524"/>
        <v/>
      </c>
      <c r="BC682" s="7" t="str">
        <f t="shared" si="525"/>
        <v/>
      </c>
      <c r="BD682" s="7" t="str">
        <f t="shared" si="526"/>
        <v/>
      </c>
      <c r="BE682" s="7" t="str">
        <f t="shared" si="527"/>
        <v/>
      </c>
      <c r="BF682" s="7" t="str">
        <f t="shared" si="536"/>
        <v/>
      </c>
      <c r="BG682" s="7" t="str">
        <f t="shared" si="537"/>
        <v/>
      </c>
      <c r="BH682" s="7" t="str">
        <f t="shared" si="528"/>
        <v/>
      </c>
      <c r="BI682" s="7" t="str">
        <f t="shared" si="529"/>
        <v/>
      </c>
      <c r="BJ682" s="7" t="str">
        <f t="shared" si="530"/>
        <v/>
      </c>
      <c r="BK682" s="7" t="str">
        <f t="shared" si="558"/>
        <v/>
      </c>
      <c r="BL682" s="7" t="str">
        <f t="shared" si="559"/>
        <v/>
      </c>
      <c r="BM682" s="7" t="str">
        <f t="shared" si="560"/>
        <v/>
      </c>
      <c r="BN682" s="7" t="str">
        <f t="shared" si="561"/>
        <v/>
      </c>
      <c r="BO682" s="7" t="str">
        <f t="shared" si="562"/>
        <v/>
      </c>
      <c r="BP682" s="7" t="str">
        <f t="shared" si="563"/>
        <v/>
      </c>
      <c r="BQ682" s="7" t="str">
        <f t="shared" si="564"/>
        <v/>
      </c>
      <c r="BR682" s="7" t="str">
        <f t="shared" si="565"/>
        <v/>
      </c>
      <c r="BS682" s="7" t="str">
        <f t="shared" si="566"/>
        <v/>
      </c>
      <c r="BT682" s="7" t="str">
        <f t="shared" si="567"/>
        <v/>
      </c>
      <c r="BU682" s="7" t="str">
        <f t="shared" si="568"/>
        <v/>
      </c>
      <c r="BV682" s="7" t="str">
        <f t="shared" si="569"/>
        <v/>
      </c>
      <c r="BW682" s="7" t="str">
        <f t="shared" si="544"/>
        <v/>
      </c>
      <c r="BX682" s="7" t="str">
        <f t="shared" si="570"/>
        <v/>
      </c>
      <c r="BY682" s="7" t="str">
        <f t="shared" si="571"/>
        <v/>
      </c>
      <c r="BZ682" s="7" t="str">
        <f t="shared" si="572"/>
        <v/>
      </c>
      <c r="CA682" s="7" t="str">
        <f t="shared" si="573"/>
        <v/>
      </c>
      <c r="CB682" s="54"/>
      <c r="CH682" s="13"/>
      <c r="CJ682" s="13"/>
    </row>
    <row r="683" spans="2:88" ht="16.5" thickBot="1" x14ac:dyDescent="0.3">
      <c r="B683" s="114"/>
      <c r="C683" s="114"/>
      <c r="D683" s="115"/>
      <c r="E683" s="117" t="str">
        <f t="shared" si="523"/>
        <v/>
      </c>
      <c r="F683" s="118" t="str">
        <f t="shared" si="531"/>
        <v/>
      </c>
      <c r="G683" s="22"/>
      <c r="H683" s="5" t="str">
        <f t="shared" si="545"/>
        <v/>
      </c>
      <c r="I683" s="6" t="str">
        <f t="shared" si="546"/>
        <v/>
      </c>
      <c r="J683" s="6" t="str">
        <f t="shared" si="547"/>
        <v/>
      </c>
      <c r="K683" s="23"/>
      <c r="L683" s="3" t="str">
        <f t="shared" si="532"/>
        <v/>
      </c>
      <c r="M683" s="2">
        <f>IF(OR(K683="Rota",K683="Desliza"),(IF((MAX(N$36:N682))&gt;F$17,(MAX(N$36:N682)),F$17)),N682)</f>
        <v>0</v>
      </c>
      <c r="N683" s="42"/>
      <c r="O683" s="2" t="str">
        <f t="shared" si="533"/>
        <v/>
      </c>
      <c r="P683" s="3" t="str">
        <f t="shared" si="534"/>
        <v/>
      </c>
      <c r="Q683" s="24"/>
      <c r="R683" s="24"/>
      <c r="S683" s="24"/>
      <c r="T683" s="132" t="str">
        <f t="shared" si="538"/>
        <v/>
      </c>
      <c r="U683" s="25"/>
      <c r="V683" s="25"/>
      <c r="W683" s="24"/>
      <c r="X683" s="26"/>
      <c r="Y683" s="25"/>
      <c r="Z683" s="25"/>
      <c r="AA683" s="3" t="str">
        <f t="shared" si="535"/>
        <v/>
      </c>
      <c r="AB683" s="24"/>
      <c r="AC683" s="26"/>
      <c r="AD683" s="25"/>
      <c r="AE683" s="54"/>
      <c r="AF683" s="54"/>
      <c r="AG683" s="54"/>
      <c r="AH683" s="54"/>
      <c r="AI683" s="54"/>
      <c r="AJ683" s="54"/>
      <c r="AK683" s="25"/>
      <c r="AL683" s="54" t="str">
        <f t="shared" si="539"/>
        <v/>
      </c>
      <c r="AM683" s="200" t="str">
        <f t="shared" si="540"/>
        <v/>
      </c>
      <c r="AN683" s="201" t="str">
        <f t="shared" si="541"/>
        <v/>
      </c>
      <c r="AO683" s="200" t="str">
        <f t="shared" si="548"/>
        <v/>
      </c>
      <c r="AP683" s="200" t="str">
        <f t="shared" si="542"/>
        <v/>
      </c>
      <c r="AQ683" s="200" t="str">
        <f t="shared" si="543"/>
        <v/>
      </c>
      <c r="AR683" s="200" t="str">
        <f t="shared" si="549"/>
        <v/>
      </c>
      <c r="AS683" s="200" t="str">
        <f t="shared" si="550"/>
        <v/>
      </c>
      <c r="AT683" s="200" t="str">
        <f t="shared" si="551"/>
        <v/>
      </c>
      <c r="AU683" s="200" t="str">
        <f t="shared" si="552"/>
        <v/>
      </c>
      <c r="AV683" s="54"/>
      <c r="AW683" s="200" t="str">
        <f t="shared" si="553"/>
        <v/>
      </c>
      <c r="AX683" s="201" t="str">
        <f t="shared" si="554"/>
        <v/>
      </c>
      <c r="AY683" s="7" t="str">
        <f t="shared" si="555"/>
        <v/>
      </c>
      <c r="AZ683" s="7" t="str">
        <f t="shared" si="556"/>
        <v/>
      </c>
      <c r="BA683" s="7" t="str">
        <f t="shared" si="557"/>
        <v/>
      </c>
      <c r="BB683" s="7" t="str">
        <f t="shared" si="524"/>
        <v/>
      </c>
      <c r="BC683" s="7" t="str">
        <f t="shared" si="525"/>
        <v/>
      </c>
      <c r="BD683" s="7" t="str">
        <f t="shared" si="526"/>
        <v/>
      </c>
      <c r="BE683" s="7" t="str">
        <f t="shared" si="527"/>
        <v/>
      </c>
      <c r="BF683" s="7" t="str">
        <f t="shared" si="536"/>
        <v/>
      </c>
      <c r="BG683" s="7" t="str">
        <f t="shared" si="537"/>
        <v/>
      </c>
      <c r="BH683" s="7" t="str">
        <f t="shared" si="528"/>
        <v/>
      </c>
      <c r="BI683" s="7" t="str">
        <f t="shared" si="529"/>
        <v/>
      </c>
      <c r="BJ683" s="7" t="str">
        <f t="shared" si="530"/>
        <v/>
      </c>
      <c r="BK683" s="7" t="str">
        <f t="shared" si="558"/>
        <v/>
      </c>
      <c r="BL683" s="7" t="str">
        <f t="shared" si="559"/>
        <v/>
      </c>
      <c r="BM683" s="7" t="str">
        <f t="shared" si="560"/>
        <v/>
      </c>
      <c r="BN683" s="7" t="str">
        <f t="shared" si="561"/>
        <v/>
      </c>
      <c r="BO683" s="7" t="str">
        <f t="shared" si="562"/>
        <v/>
      </c>
      <c r="BP683" s="7" t="str">
        <f t="shared" si="563"/>
        <v/>
      </c>
      <c r="BQ683" s="7" t="str">
        <f t="shared" si="564"/>
        <v/>
      </c>
      <c r="BR683" s="7" t="str">
        <f t="shared" si="565"/>
        <v/>
      </c>
      <c r="BS683" s="7" t="str">
        <f t="shared" si="566"/>
        <v/>
      </c>
      <c r="BT683" s="7" t="str">
        <f t="shared" si="567"/>
        <v/>
      </c>
      <c r="BU683" s="7" t="str">
        <f t="shared" si="568"/>
        <v/>
      </c>
      <c r="BV683" s="7" t="str">
        <f t="shared" si="569"/>
        <v/>
      </c>
      <c r="BW683" s="7" t="str">
        <f t="shared" si="544"/>
        <v/>
      </c>
      <c r="BX683" s="7" t="str">
        <f t="shared" si="570"/>
        <v/>
      </c>
      <c r="BY683" s="7" t="str">
        <f t="shared" si="571"/>
        <v/>
      </c>
      <c r="BZ683" s="7" t="str">
        <f t="shared" si="572"/>
        <v/>
      </c>
      <c r="CA683" s="7" t="str">
        <f t="shared" si="573"/>
        <v/>
      </c>
      <c r="CB683" s="54"/>
      <c r="CH683" s="13"/>
      <c r="CJ683" s="13"/>
    </row>
    <row r="684" spans="2:88" ht="16.5" thickBot="1" x14ac:dyDescent="0.3">
      <c r="B684" s="114"/>
      <c r="C684" s="114"/>
      <c r="D684" s="115"/>
      <c r="E684" s="117" t="str">
        <f t="shared" ref="E684:E747" si="574">IF(K684="Comentario","",IF(K683="Comentario",IF(G682="","",IF(G682=0,E682+1,E682)),IF(G683="","",IF(G683=0,E683+1,E683))))</f>
        <v/>
      </c>
      <c r="F684" s="118" t="str">
        <f t="shared" si="531"/>
        <v/>
      </c>
      <c r="G684" s="22"/>
      <c r="H684" s="5" t="str">
        <f t="shared" si="545"/>
        <v/>
      </c>
      <c r="I684" s="6" t="str">
        <f t="shared" si="546"/>
        <v/>
      </c>
      <c r="J684" s="6" t="str">
        <f t="shared" si="547"/>
        <v/>
      </c>
      <c r="K684" s="23"/>
      <c r="L684" s="3" t="str">
        <f t="shared" si="532"/>
        <v/>
      </c>
      <c r="M684" s="2">
        <f>IF(OR(K684="Rota",K684="Desliza"),(IF((MAX(N$36:N683))&gt;F$17,(MAX(N$36:N683)),F$17)),N683)</f>
        <v>0</v>
      </c>
      <c r="N684" s="42"/>
      <c r="O684" s="2" t="str">
        <f t="shared" si="533"/>
        <v/>
      </c>
      <c r="P684" s="3" t="str">
        <f t="shared" si="534"/>
        <v/>
      </c>
      <c r="Q684" s="24"/>
      <c r="R684" s="24"/>
      <c r="S684" s="24"/>
      <c r="T684" s="132" t="str">
        <f t="shared" si="538"/>
        <v/>
      </c>
      <c r="U684" s="25"/>
      <c r="V684" s="25"/>
      <c r="W684" s="24"/>
      <c r="X684" s="26"/>
      <c r="Y684" s="25"/>
      <c r="Z684" s="25"/>
      <c r="AA684" s="3" t="str">
        <f t="shared" si="535"/>
        <v/>
      </c>
      <c r="AB684" s="24"/>
      <c r="AC684" s="26"/>
      <c r="AD684" s="25"/>
      <c r="AE684" s="54"/>
      <c r="AF684" s="54"/>
      <c r="AG684" s="54"/>
      <c r="AH684" s="54"/>
      <c r="AI684" s="54"/>
      <c r="AJ684" s="54"/>
      <c r="AK684" s="25"/>
      <c r="AL684" s="54" t="str">
        <f t="shared" si="539"/>
        <v/>
      </c>
      <c r="AM684" s="200" t="str">
        <f t="shared" si="540"/>
        <v/>
      </c>
      <c r="AN684" s="201" t="str">
        <f t="shared" si="541"/>
        <v/>
      </c>
      <c r="AO684" s="200" t="str">
        <f t="shared" si="548"/>
        <v/>
      </c>
      <c r="AP684" s="200" t="str">
        <f t="shared" si="542"/>
        <v/>
      </c>
      <c r="AQ684" s="200" t="str">
        <f t="shared" si="543"/>
        <v/>
      </c>
      <c r="AR684" s="200" t="str">
        <f t="shared" si="549"/>
        <v/>
      </c>
      <c r="AS684" s="200" t="str">
        <f t="shared" si="550"/>
        <v/>
      </c>
      <c r="AT684" s="200" t="str">
        <f t="shared" si="551"/>
        <v/>
      </c>
      <c r="AU684" s="200" t="str">
        <f t="shared" si="552"/>
        <v/>
      </c>
      <c r="AV684" s="54"/>
      <c r="AW684" s="200" t="str">
        <f t="shared" si="553"/>
        <v/>
      </c>
      <c r="AX684" s="201" t="str">
        <f t="shared" si="554"/>
        <v/>
      </c>
      <c r="AY684" s="7" t="str">
        <f t="shared" si="555"/>
        <v/>
      </c>
      <c r="AZ684" s="7" t="str">
        <f t="shared" si="556"/>
        <v/>
      </c>
      <c r="BA684" s="7" t="str">
        <f t="shared" si="557"/>
        <v/>
      </c>
      <c r="BB684" s="7" t="str">
        <f t="shared" si="524"/>
        <v/>
      </c>
      <c r="BC684" s="7" t="str">
        <f t="shared" si="525"/>
        <v/>
      </c>
      <c r="BD684" s="7" t="str">
        <f t="shared" si="526"/>
        <v/>
      </c>
      <c r="BE684" s="7" t="str">
        <f t="shared" si="527"/>
        <v/>
      </c>
      <c r="BF684" s="7" t="str">
        <f t="shared" si="536"/>
        <v/>
      </c>
      <c r="BG684" s="7" t="str">
        <f t="shared" si="537"/>
        <v/>
      </c>
      <c r="BH684" s="7" t="str">
        <f t="shared" si="528"/>
        <v/>
      </c>
      <c r="BI684" s="7" t="str">
        <f t="shared" si="529"/>
        <v/>
      </c>
      <c r="BJ684" s="7" t="str">
        <f t="shared" si="530"/>
        <v/>
      </c>
      <c r="BK684" s="7" t="str">
        <f t="shared" si="558"/>
        <v/>
      </c>
      <c r="BL684" s="7" t="str">
        <f t="shared" si="559"/>
        <v/>
      </c>
      <c r="BM684" s="7" t="str">
        <f t="shared" si="560"/>
        <v/>
      </c>
      <c r="BN684" s="7" t="str">
        <f t="shared" si="561"/>
        <v/>
      </c>
      <c r="BO684" s="7" t="str">
        <f t="shared" si="562"/>
        <v/>
      </c>
      <c r="BP684" s="7" t="str">
        <f t="shared" si="563"/>
        <v/>
      </c>
      <c r="BQ684" s="7" t="str">
        <f t="shared" si="564"/>
        <v/>
      </c>
      <c r="BR684" s="7" t="str">
        <f t="shared" si="565"/>
        <v/>
      </c>
      <c r="BS684" s="7" t="str">
        <f t="shared" si="566"/>
        <v/>
      </c>
      <c r="BT684" s="7" t="str">
        <f t="shared" si="567"/>
        <v/>
      </c>
      <c r="BU684" s="7" t="str">
        <f t="shared" si="568"/>
        <v/>
      </c>
      <c r="BV684" s="7" t="str">
        <f t="shared" si="569"/>
        <v/>
      </c>
      <c r="BW684" s="7" t="str">
        <f t="shared" si="544"/>
        <v/>
      </c>
      <c r="BX684" s="7" t="str">
        <f t="shared" si="570"/>
        <v/>
      </c>
      <c r="BY684" s="7" t="str">
        <f t="shared" si="571"/>
        <v/>
      </c>
      <c r="BZ684" s="7" t="str">
        <f t="shared" si="572"/>
        <v/>
      </c>
      <c r="CA684" s="7" t="str">
        <f t="shared" si="573"/>
        <v/>
      </c>
      <c r="CB684" s="54"/>
      <c r="CH684" s="13"/>
      <c r="CJ684" s="13"/>
    </row>
    <row r="685" spans="2:88" ht="16.5" thickBot="1" x14ac:dyDescent="0.3">
      <c r="B685" s="114"/>
      <c r="C685" s="114"/>
      <c r="D685" s="115"/>
      <c r="E685" s="117" t="str">
        <f t="shared" si="574"/>
        <v/>
      </c>
      <c r="F685" s="118" t="str">
        <f t="shared" si="531"/>
        <v/>
      </c>
      <c r="G685" s="22"/>
      <c r="H685" s="5" t="str">
        <f t="shared" si="545"/>
        <v/>
      </c>
      <c r="I685" s="6" t="str">
        <f t="shared" si="546"/>
        <v/>
      </c>
      <c r="J685" s="6" t="str">
        <f t="shared" si="547"/>
        <v/>
      </c>
      <c r="K685" s="23"/>
      <c r="L685" s="3" t="str">
        <f t="shared" si="532"/>
        <v/>
      </c>
      <c r="M685" s="2">
        <f>IF(OR(K685="Rota",K685="Desliza"),(IF((MAX(N$36:N684))&gt;F$17,(MAX(N$36:N684)),F$17)),N684)</f>
        <v>0</v>
      </c>
      <c r="N685" s="42"/>
      <c r="O685" s="2" t="str">
        <f t="shared" si="533"/>
        <v/>
      </c>
      <c r="P685" s="3" t="str">
        <f t="shared" si="534"/>
        <v/>
      </c>
      <c r="Q685" s="24"/>
      <c r="R685" s="24"/>
      <c r="S685" s="24"/>
      <c r="T685" s="132" t="str">
        <f t="shared" si="538"/>
        <v/>
      </c>
      <c r="U685" s="25"/>
      <c r="V685" s="25"/>
      <c r="W685" s="24"/>
      <c r="X685" s="26"/>
      <c r="Y685" s="25"/>
      <c r="Z685" s="25"/>
      <c r="AA685" s="3" t="str">
        <f t="shared" si="535"/>
        <v/>
      </c>
      <c r="AB685" s="24"/>
      <c r="AC685" s="26"/>
      <c r="AD685" s="25"/>
      <c r="AE685" s="54"/>
      <c r="AF685" s="54"/>
      <c r="AG685" s="54"/>
      <c r="AH685" s="54"/>
      <c r="AI685" s="54"/>
      <c r="AJ685" s="54"/>
      <c r="AK685" s="25"/>
      <c r="AL685" s="54" t="str">
        <f t="shared" si="539"/>
        <v/>
      </c>
      <c r="AM685" s="200" t="str">
        <f t="shared" si="540"/>
        <v/>
      </c>
      <c r="AN685" s="201" t="str">
        <f t="shared" si="541"/>
        <v/>
      </c>
      <c r="AO685" s="200" t="str">
        <f t="shared" si="548"/>
        <v/>
      </c>
      <c r="AP685" s="200" t="str">
        <f t="shared" si="542"/>
        <v/>
      </c>
      <c r="AQ685" s="200" t="str">
        <f t="shared" si="543"/>
        <v/>
      </c>
      <c r="AR685" s="200" t="str">
        <f t="shared" si="549"/>
        <v/>
      </c>
      <c r="AS685" s="200" t="str">
        <f t="shared" si="550"/>
        <v/>
      </c>
      <c r="AT685" s="200" t="str">
        <f t="shared" si="551"/>
        <v/>
      </c>
      <c r="AU685" s="200" t="str">
        <f t="shared" si="552"/>
        <v/>
      </c>
      <c r="AV685" s="54"/>
      <c r="AW685" s="200" t="str">
        <f t="shared" si="553"/>
        <v/>
      </c>
      <c r="AX685" s="201" t="str">
        <f t="shared" si="554"/>
        <v/>
      </c>
      <c r="AY685" s="7" t="str">
        <f t="shared" si="555"/>
        <v/>
      </c>
      <c r="AZ685" s="7" t="str">
        <f t="shared" si="556"/>
        <v/>
      </c>
      <c r="BA685" s="7" t="str">
        <f t="shared" si="557"/>
        <v/>
      </c>
      <c r="BB685" s="7" t="str">
        <f t="shared" ref="BB685:BB748" si="575">IF(AND(O685&gt;0,AF685="Día",K685="Rota"),O685,"")</f>
        <v/>
      </c>
      <c r="BC685" s="7" t="str">
        <f t="shared" ref="BC685:BC748" si="576">IF(AND(O685&gt;0,AF685="Noche",K685="Rota"),O685,"")</f>
        <v/>
      </c>
      <c r="BD685" s="7" t="str">
        <f t="shared" ref="BD685:BD748" si="577">IF(AND(O685&gt;0,AF685="Día",K685="Desliza"),O685,"")</f>
        <v/>
      </c>
      <c r="BE685" s="7" t="str">
        <f t="shared" ref="BE685:BE748" si="578">IF(AND(O685&gt;0,AF685="Noche",K685="Desliza"),O685,"")</f>
        <v/>
      </c>
      <c r="BF685" s="7" t="str">
        <f t="shared" si="536"/>
        <v/>
      </c>
      <c r="BG685" s="7" t="str">
        <f t="shared" si="537"/>
        <v/>
      </c>
      <c r="BH685" s="7" t="str">
        <f t="shared" si="528"/>
        <v/>
      </c>
      <c r="BI685" s="7" t="str">
        <f t="shared" si="529"/>
        <v/>
      </c>
      <c r="BJ685" s="7" t="str">
        <f t="shared" si="530"/>
        <v/>
      </c>
      <c r="BK685" s="7" t="str">
        <f t="shared" si="558"/>
        <v/>
      </c>
      <c r="BL685" s="7" t="str">
        <f t="shared" si="559"/>
        <v/>
      </c>
      <c r="BM685" s="7" t="str">
        <f t="shared" si="560"/>
        <v/>
      </c>
      <c r="BN685" s="7" t="str">
        <f t="shared" si="561"/>
        <v/>
      </c>
      <c r="BO685" s="7" t="str">
        <f t="shared" si="562"/>
        <v/>
      </c>
      <c r="BP685" s="7" t="str">
        <f t="shared" si="563"/>
        <v/>
      </c>
      <c r="BQ685" s="7" t="str">
        <f t="shared" si="564"/>
        <v/>
      </c>
      <c r="BR685" s="7" t="str">
        <f t="shared" si="565"/>
        <v/>
      </c>
      <c r="BS685" s="7" t="str">
        <f t="shared" si="566"/>
        <v/>
      </c>
      <c r="BT685" s="7" t="str">
        <f t="shared" si="567"/>
        <v/>
      </c>
      <c r="BU685" s="7" t="str">
        <f t="shared" si="568"/>
        <v/>
      </c>
      <c r="BV685" s="7" t="str">
        <f t="shared" si="569"/>
        <v/>
      </c>
      <c r="BW685" s="7" t="str">
        <f t="shared" si="544"/>
        <v/>
      </c>
      <c r="BX685" s="7" t="str">
        <f t="shared" si="570"/>
        <v/>
      </c>
      <c r="BY685" s="7" t="str">
        <f t="shared" si="571"/>
        <v/>
      </c>
      <c r="BZ685" s="7" t="str">
        <f t="shared" si="572"/>
        <v/>
      </c>
      <c r="CA685" s="7" t="str">
        <f t="shared" si="573"/>
        <v/>
      </c>
      <c r="CB685" s="54"/>
      <c r="CH685" s="13"/>
      <c r="CJ685" s="13"/>
    </row>
    <row r="686" spans="2:88" ht="16.5" thickBot="1" x14ac:dyDescent="0.3">
      <c r="B686" s="114"/>
      <c r="C686" s="114"/>
      <c r="D686" s="115"/>
      <c r="E686" s="117" t="str">
        <f t="shared" si="574"/>
        <v/>
      </c>
      <c r="F686" s="118" t="str">
        <f t="shared" si="531"/>
        <v/>
      </c>
      <c r="G686" s="22"/>
      <c r="H686" s="5" t="str">
        <f t="shared" si="545"/>
        <v/>
      </c>
      <c r="I686" s="6" t="str">
        <f t="shared" si="546"/>
        <v/>
      </c>
      <c r="J686" s="6" t="str">
        <f t="shared" si="547"/>
        <v/>
      </c>
      <c r="K686" s="23"/>
      <c r="L686" s="3" t="str">
        <f t="shared" si="532"/>
        <v/>
      </c>
      <c r="M686" s="2">
        <f>IF(OR(K686="Rota",K686="Desliza"),(IF((MAX(N$36:N685))&gt;F$17,(MAX(N$36:N685)),F$17)),N685)</f>
        <v>0</v>
      </c>
      <c r="N686" s="42"/>
      <c r="O686" s="2" t="str">
        <f t="shared" si="533"/>
        <v/>
      </c>
      <c r="P686" s="3" t="str">
        <f t="shared" si="534"/>
        <v/>
      </c>
      <c r="Q686" s="24"/>
      <c r="R686" s="24"/>
      <c r="S686" s="24"/>
      <c r="T686" s="132" t="str">
        <f t="shared" si="538"/>
        <v/>
      </c>
      <c r="U686" s="25"/>
      <c r="V686" s="25"/>
      <c r="W686" s="24"/>
      <c r="X686" s="26"/>
      <c r="Y686" s="25"/>
      <c r="Z686" s="25"/>
      <c r="AA686" s="3" t="str">
        <f t="shared" si="535"/>
        <v/>
      </c>
      <c r="AB686" s="24"/>
      <c r="AC686" s="26"/>
      <c r="AD686" s="25"/>
      <c r="AE686" s="54"/>
      <c r="AF686" s="54"/>
      <c r="AG686" s="54"/>
      <c r="AH686" s="54"/>
      <c r="AI686" s="54"/>
      <c r="AJ686" s="54"/>
      <c r="AK686" s="25"/>
      <c r="AL686" s="54" t="str">
        <f t="shared" si="539"/>
        <v/>
      </c>
      <c r="AM686" s="200" t="str">
        <f t="shared" si="540"/>
        <v/>
      </c>
      <c r="AN686" s="201" t="str">
        <f t="shared" si="541"/>
        <v/>
      </c>
      <c r="AO686" s="200" t="str">
        <f t="shared" si="548"/>
        <v/>
      </c>
      <c r="AP686" s="200" t="str">
        <f t="shared" si="542"/>
        <v/>
      </c>
      <c r="AQ686" s="200" t="str">
        <f t="shared" si="543"/>
        <v/>
      </c>
      <c r="AR686" s="200" t="str">
        <f t="shared" si="549"/>
        <v/>
      </c>
      <c r="AS686" s="200" t="str">
        <f t="shared" si="550"/>
        <v/>
      </c>
      <c r="AT686" s="200" t="str">
        <f t="shared" si="551"/>
        <v/>
      </c>
      <c r="AU686" s="200" t="str">
        <f t="shared" si="552"/>
        <v/>
      </c>
      <c r="AV686" s="54"/>
      <c r="AW686" s="200" t="str">
        <f t="shared" si="553"/>
        <v/>
      </c>
      <c r="AX686" s="201" t="str">
        <f t="shared" si="554"/>
        <v/>
      </c>
      <c r="AY686" s="7" t="str">
        <f t="shared" si="555"/>
        <v/>
      </c>
      <c r="AZ686" s="7" t="str">
        <f t="shared" si="556"/>
        <v/>
      </c>
      <c r="BA686" s="7" t="str">
        <f t="shared" si="557"/>
        <v/>
      </c>
      <c r="BB686" s="7" t="str">
        <f t="shared" si="575"/>
        <v/>
      </c>
      <c r="BC686" s="7" t="str">
        <f t="shared" si="576"/>
        <v/>
      </c>
      <c r="BD686" s="7" t="str">
        <f t="shared" si="577"/>
        <v/>
      </c>
      <c r="BE686" s="7" t="str">
        <f t="shared" si="578"/>
        <v/>
      </c>
      <c r="BF686" s="7" t="str">
        <f t="shared" si="536"/>
        <v/>
      </c>
      <c r="BG686" s="7" t="str">
        <f t="shared" si="537"/>
        <v/>
      </c>
      <c r="BH686" s="7" t="str">
        <f t="shared" ref="BH686:BH749" si="579">IF(AND(AO686&gt;0,AF686="Día",K686="RIH CSG"),AO686,"")</f>
        <v/>
      </c>
      <c r="BI686" s="7" t="str">
        <f t="shared" ref="BI686:BI749" si="580">IF(AND(AO686&gt;0,AF686="Noche",K686="RIH CSG"),AO686,"")</f>
        <v/>
      </c>
      <c r="BJ686" s="7" t="str">
        <f t="shared" ref="BJ686:BJ749" si="581">IF(AND(AO686&gt;0,AF686="Día",K686="RIH OH"),AO686,"")</f>
        <v/>
      </c>
      <c r="BK686" s="7" t="str">
        <f t="shared" si="558"/>
        <v/>
      </c>
      <c r="BL686" s="7" t="str">
        <f t="shared" si="559"/>
        <v/>
      </c>
      <c r="BM686" s="7" t="str">
        <f t="shared" si="560"/>
        <v/>
      </c>
      <c r="BN686" s="7" t="str">
        <f t="shared" si="561"/>
        <v/>
      </c>
      <c r="BO686" s="7" t="str">
        <f t="shared" si="562"/>
        <v/>
      </c>
      <c r="BP686" s="7" t="str">
        <f t="shared" si="563"/>
        <v/>
      </c>
      <c r="BQ686" s="7" t="str">
        <f t="shared" si="564"/>
        <v/>
      </c>
      <c r="BR686" s="7" t="str">
        <f t="shared" si="565"/>
        <v/>
      </c>
      <c r="BS686" s="7" t="str">
        <f t="shared" si="566"/>
        <v/>
      </c>
      <c r="BT686" s="7" t="str">
        <f t="shared" si="567"/>
        <v/>
      </c>
      <c r="BU686" s="7" t="str">
        <f t="shared" si="568"/>
        <v/>
      </c>
      <c r="BV686" s="7" t="str">
        <f t="shared" si="569"/>
        <v/>
      </c>
      <c r="BW686" s="7" t="str">
        <f t="shared" si="544"/>
        <v/>
      </c>
      <c r="BX686" s="7" t="str">
        <f t="shared" si="570"/>
        <v/>
      </c>
      <c r="BY686" s="7" t="str">
        <f t="shared" si="571"/>
        <v/>
      </c>
      <c r="BZ686" s="7" t="str">
        <f t="shared" si="572"/>
        <v/>
      </c>
      <c r="CA686" s="7" t="str">
        <f t="shared" si="573"/>
        <v/>
      </c>
      <c r="CB686" s="54"/>
      <c r="CH686" s="13"/>
      <c r="CJ686" s="13"/>
    </row>
    <row r="687" spans="2:88" ht="16.5" thickBot="1" x14ac:dyDescent="0.3">
      <c r="B687" s="114"/>
      <c r="C687" s="114"/>
      <c r="D687" s="115"/>
      <c r="E687" s="117" t="str">
        <f t="shared" si="574"/>
        <v/>
      </c>
      <c r="F687" s="118" t="str">
        <f t="shared" ref="F687:F750" si="582">IF(K687="Comentario","",IF(K686="Comentario",IF(G685="","",G685),IF(G686="","",G686)))</f>
        <v/>
      </c>
      <c r="G687" s="22"/>
      <c r="H687" s="5" t="str">
        <f t="shared" si="545"/>
        <v/>
      </c>
      <c r="I687" s="6" t="str">
        <f t="shared" si="546"/>
        <v/>
      </c>
      <c r="J687" s="6" t="str">
        <f t="shared" si="547"/>
        <v/>
      </c>
      <c r="K687" s="23"/>
      <c r="L687" s="3" t="str">
        <f t="shared" si="532"/>
        <v/>
      </c>
      <c r="M687" s="2">
        <f>IF(OR(K687="Rota",K687="Desliza"),(IF((MAX(N$36:N686))&gt;F$17,(MAX(N$36:N686)),F$17)),N686)</f>
        <v>0</v>
      </c>
      <c r="N687" s="42"/>
      <c r="O687" s="2" t="str">
        <f t="shared" si="533"/>
        <v/>
      </c>
      <c r="P687" s="3" t="str">
        <f t="shared" si="534"/>
        <v/>
      </c>
      <c r="Q687" s="24"/>
      <c r="R687" s="24"/>
      <c r="S687" s="24"/>
      <c r="T687" s="132" t="str">
        <f t="shared" si="538"/>
        <v/>
      </c>
      <c r="U687" s="25"/>
      <c r="V687" s="25"/>
      <c r="W687" s="24"/>
      <c r="X687" s="26"/>
      <c r="Y687" s="25"/>
      <c r="Z687" s="25"/>
      <c r="AA687" s="3" t="str">
        <f t="shared" si="535"/>
        <v/>
      </c>
      <c r="AB687" s="24"/>
      <c r="AC687" s="26"/>
      <c r="AD687" s="25"/>
      <c r="AE687" s="54"/>
      <c r="AF687" s="54"/>
      <c r="AG687" s="54"/>
      <c r="AH687" s="54"/>
      <c r="AI687" s="54"/>
      <c r="AJ687" s="54"/>
      <c r="AK687" s="25"/>
      <c r="AL687" s="54" t="str">
        <f t="shared" si="539"/>
        <v/>
      </c>
      <c r="AM687" s="200" t="str">
        <f t="shared" si="540"/>
        <v/>
      </c>
      <c r="AN687" s="201" t="str">
        <f t="shared" si="541"/>
        <v/>
      </c>
      <c r="AO687" s="200" t="str">
        <f t="shared" si="548"/>
        <v/>
      </c>
      <c r="AP687" s="200" t="str">
        <f t="shared" si="542"/>
        <v/>
      </c>
      <c r="AQ687" s="200" t="str">
        <f t="shared" si="543"/>
        <v/>
      </c>
      <c r="AR687" s="200" t="str">
        <f t="shared" si="549"/>
        <v/>
      </c>
      <c r="AS687" s="200" t="str">
        <f t="shared" si="550"/>
        <v/>
      </c>
      <c r="AT687" s="200" t="str">
        <f t="shared" si="551"/>
        <v/>
      </c>
      <c r="AU687" s="200" t="str">
        <f t="shared" si="552"/>
        <v/>
      </c>
      <c r="AV687" s="54"/>
      <c r="AW687" s="200" t="str">
        <f t="shared" si="553"/>
        <v/>
      </c>
      <c r="AX687" s="201" t="str">
        <f t="shared" si="554"/>
        <v/>
      </c>
      <c r="AY687" s="7" t="str">
        <f t="shared" si="555"/>
        <v/>
      </c>
      <c r="AZ687" s="7" t="str">
        <f t="shared" si="556"/>
        <v/>
      </c>
      <c r="BA687" s="7" t="str">
        <f t="shared" si="557"/>
        <v/>
      </c>
      <c r="BB687" s="7" t="str">
        <f t="shared" si="575"/>
        <v/>
      </c>
      <c r="BC687" s="7" t="str">
        <f t="shared" si="576"/>
        <v/>
      </c>
      <c r="BD687" s="7" t="str">
        <f t="shared" si="577"/>
        <v/>
      </c>
      <c r="BE687" s="7" t="str">
        <f t="shared" si="578"/>
        <v/>
      </c>
      <c r="BF687" s="7" t="str">
        <f t="shared" si="536"/>
        <v/>
      </c>
      <c r="BG687" s="7" t="str">
        <f t="shared" si="537"/>
        <v/>
      </c>
      <c r="BH687" s="7" t="str">
        <f t="shared" si="579"/>
        <v/>
      </c>
      <c r="BI687" s="7" t="str">
        <f t="shared" si="580"/>
        <v/>
      </c>
      <c r="BJ687" s="7" t="str">
        <f t="shared" si="581"/>
        <v/>
      </c>
      <c r="BK687" s="7" t="str">
        <f t="shared" si="558"/>
        <v/>
      </c>
      <c r="BL687" s="7" t="str">
        <f t="shared" si="559"/>
        <v/>
      </c>
      <c r="BM687" s="7" t="str">
        <f t="shared" si="560"/>
        <v/>
      </c>
      <c r="BN687" s="7" t="str">
        <f t="shared" si="561"/>
        <v/>
      </c>
      <c r="BO687" s="7" t="str">
        <f t="shared" si="562"/>
        <v/>
      </c>
      <c r="BP687" s="7" t="str">
        <f t="shared" si="563"/>
        <v/>
      </c>
      <c r="BQ687" s="7" t="str">
        <f t="shared" si="564"/>
        <v/>
      </c>
      <c r="BR687" s="7" t="str">
        <f t="shared" si="565"/>
        <v/>
      </c>
      <c r="BS687" s="7" t="str">
        <f t="shared" si="566"/>
        <v/>
      </c>
      <c r="BT687" s="7" t="str">
        <f t="shared" si="567"/>
        <v/>
      </c>
      <c r="BU687" s="7" t="str">
        <f t="shared" si="568"/>
        <v/>
      </c>
      <c r="BV687" s="7" t="str">
        <f t="shared" si="569"/>
        <v/>
      </c>
      <c r="BW687" s="7" t="str">
        <f t="shared" si="544"/>
        <v/>
      </c>
      <c r="BX687" s="7" t="str">
        <f t="shared" si="570"/>
        <v/>
      </c>
      <c r="BY687" s="7" t="str">
        <f t="shared" si="571"/>
        <v/>
      </c>
      <c r="BZ687" s="7" t="str">
        <f t="shared" si="572"/>
        <v/>
      </c>
      <c r="CA687" s="7" t="str">
        <f t="shared" si="573"/>
        <v/>
      </c>
      <c r="CB687" s="54"/>
      <c r="CH687" s="13"/>
      <c r="CJ687" s="13"/>
    </row>
    <row r="688" spans="2:88" ht="16.5" thickBot="1" x14ac:dyDescent="0.3">
      <c r="B688" s="114"/>
      <c r="C688" s="114"/>
      <c r="D688" s="115"/>
      <c r="E688" s="117" t="str">
        <f t="shared" si="574"/>
        <v/>
      </c>
      <c r="F688" s="118" t="str">
        <f t="shared" si="582"/>
        <v/>
      </c>
      <c r="G688" s="22"/>
      <c r="H688" s="5" t="str">
        <f t="shared" si="545"/>
        <v/>
      </c>
      <c r="I688" s="6" t="str">
        <f t="shared" si="546"/>
        <v/>
      </c>
      <c r="J688" s="6" t="str">
        <f t="shared" si="547"/>
        <v/>
      </c>
      <c r="K688" s="23"/>
      <c r="L688" s="3" t="str">
        <f t="shared" si="532"/>
        <v/>
      </c>
      <c r="M688" s="2">
        <f>IF(OR(K688="Rota",K688="Desliza"),(IF((MAX(N$36:N687))&gt;F$17,(MAX(N$36:N687)),F$17)),N687)</f>
        <v>0</v>
      </c>
      <c r="N688" s="42"/>
      <c r="O688" s="2" t="str">
        <f t="shared" si="533"/>
        <v/>
      </c>
      <c r="P688" s="3" t="str">
        <f t="shared" si="534"/>
        <v/>
      </c>
      <c r="Q688" s="24"/>
      <c r="R688" s="24"/>
      <c r="S688" s="24"/>
      <c r="T688" s="132" t="str">
        <f t="shared" si="538"/>
        <v/>
      </c>
      <c r="U688" s="25"/>
      <c r="V688" s="25"/>
      <c r="W688" s="24"/>
      <c r="X688" s="26"/>
      <c r="Y688" s="25"/>
      <c r="Z688" s="25"/>
      <c r="AA688" s="3" t="str">
        <f t="shared" si="535"/>
        <v/>
      </c>
      <c r="AB688" s="24"/>
      <c r="AC688" s="26"/>
      <c r="AD688" s="25"/>
      <c r="AE688" s="54"/>
      <c r="AF688" s="54"/>
      <c r="AG688" s="54"/>
      <c r="AH688" s="54"/>
      <c r="AI688" s="54"/>
      <c r="AJ688" s="54"/>
      <c r="AK688" s="25"/>
      <c r="AL688" s="54" t="str">
        <f t="shared" si="539"/>
        <v/>
      </c>
      <c r="AM688" s="200" t="str">
        <f t="shared" si="540"/>
        <v/>
      </c>
      <c r="AN688" s="201" t="str">
        <f t="shared" si="541"/>
        <v/>
      </c>
      <c r="AO688" s="200" t="str">
        <f t="shared" si="548"/>
        <v/>
      </c>
      <c r="AP688" s="200" t="str">
        <f t="shared" si="542"/>
        <v/>
      </c>
      <c r="AQ688" s="200" t="str">
        <f t="shared" si="543"/>
        <v/>
      </c>
      <c r="AR688" s="200" t="str">
        <f t="shared" si="549"/>
        <v/>
      </c>
      <c r="AS688" s="200" t="str">
        <f t="shared" si="550"/>
        <v/>
      </c>
      <c r="AT688" s="200" t="str">
        <f t="shared" si="551"/>
        <v/>
      </c>
      <c r="AU688" s="200" t="str">
        <f t="shared" si="552"/>
        <v/>
      </c>
      <c r="AV688" s="54"/>
      <c r="AW688" s="200" t="str">
        <f t="shared" si="553"/>
        <v/>
      </c>
      <c r="AX688" s="201" t="str">
        <f t="shared" si="554"/>
        <v/>
      </c>
      <c r="AY688" s="7" t="str">
        <f t="shared" si="555"/>
        <v/>
      </c>
      <c r="AZ688" s="7" t="str">
        <f t="shared" si="556"/>
        <v/>
      </c>
      <c r="BA688" s="7" t="str">
        <f t="shared" si="557"/>
        <v/>
      </c>
      <c r="BB688" s="7" t="str">
        <f t="shared" si="575"/>
        <v/>
      </c>
      <c r="BC688" s="7" t="str">
        <f t="shared" si="576"/>
        <v/>
      </c>
      <c r="BD688" s="7" t="str">
        <f t="shared" si="577"/>
        <v/>
      </c>
      <c r="BE688" s="7" t="str">
        <f t="shared" si="578"/>
        <v/>
      </c>
      <c r="BF688" s="7" t="str">
        <f t="shared" si="536"/>
        <v/>
      </c>
      <c r="BG688" s="7" t="str">
        <f t="shared" si="537"/>
        <v/>
      </c>
      <c r="BH688" s="7" t="str">
        <f t="shared" si="579"/>
        <v/>
      </c>
      <c r="BI688" s="7" t="str">
        <f t="shared" si="580"/>
        <v/>
      </c>
      <c r="BJ688" s="7" t="str">
        <f t="shared" si="581"/>
        <v/>
      </c>
      <c r="BK688" s="7" t="str">
        <f t="shared" si="558"/>
        <v/>
      </c>
      <c r="BL688" s="7" t="str">
        <f t="shared" si="559"/>
        <v/>
      </c>
      <c r="BM688" s="7" t="str">
        <f t="shared" si="560"/>
        <v/>
      </c>
      <c r="BN688" s="7" t="str">
        <f t="shared" si="561"/>
        <v/>
      </c>
      <c r="BO688" s="7" t="str">
        <f t="shared" si="562"/>
        <v/>
      </c>
      <c r="BP688" s="7" t="str">
        <f t="shared" si="563"/>
        <v/>
      </c>
      <c r="BQ688" s="7" t="str">
        <f t="shared" si="564"/>
        <v/>
      </c>
      <c r="BR688" s="7" t="str">
        <f t="shared" si="565"/>
        <v/>
      </c>
      <c r="BS688" s="7" t="str">
        <f t="shared" si="566"/>
        <v/>
      </c>
      <c r="BT688" s="7" t="str">
        <f t="shared" si="567"/>
        <v/>
      </c>
      <c r="BU688" s="7" t="str">
        <f t="shared" si="568"/>
        <v/>
      </c>
      <c r="BV688" s="7" t="str">
        <f t="shared" si="569"/>
        <v/>
      </c>
      <c r="BW688" s="7" t="str">
        <f t="shared" si="544"/>
        <v/>
      </c>
      <c r="BX688" s="7" t="str">
        <f t="shared" si="570"/>
        <v/>
      </c>
      <c r="BY688" s="7" t="str">
        <f t="shared" si="571"/>
        <v/>
      </c>
      <c r="BZ688" s="7" t="str">
        <f t="shared" si="572"/>
        <v/>
      </c>
      <c r="CA688" s="7" t="str">
        <f t="shared" si="573"/>
        <v/>
      </c>
      <c r="CB688" s="54"/>
      <c r="CH688" s="13"/>
      <c r="CJ688" s="13"/>
    </row>
    <row r="689" spans="2:88" ht="16.5" thickBot="1" x14ac:dyDescent="0.3">
      <c r="B689" s="114"/>
      <c r="C689" s="114"/>
      <c r="D689" s="115"/>
      <c r="E689" s="117" t="str">
        <f t="shared" si="574"/>
        <v/>
      </c>
      <c r="F689" s="118" t="str">
        <f t="shared" si="582"/>
        <v/>
      </c>
      <c r="G689" s="22"/>
      <c r="H689" s="5" t="str">
        <f t="shared" si="545"/>
        <v/>
      </c>
      <c r="I689" s="6" t="str">
        <f t="shared" si="546"/>
        <v/>
      </c>
      <c r="J689" s="6" t="str">
        <f t="shared" si="547"/>
        <v/>
      </c>
      <c r="K689" s="23"/>
      <c r="L689" s="3" t="str">
        <f t="shared" si="532"/>
        <v/>
      </c>
      <c r="M689" s="2">
        <f>IF(OR(K689="Rota",K689="Desliza"),(IF((MAX(N$36:N688))&gt;F$17,(MAX(N$36:N688)),F$17)),N688)</f>
        <v>0</v>
      </c>
      <c r="N689" s="42"/>
      <c r="O689" s="2" t="str">
        <f t="shared" si="533"/>
        <v/>
      </c>
      <c r="P689" s="3" t="str">
        <f t="shared" si="534"/>
        <v/>
      </c>
      <c r="Q689" s="24"/>
      <c r="R689" s="24"/>
      <c r="S689" s="24"/>
      <c r="T689" s="132" t="str">
        <f t="shared" si="538"/>
        <v/>
      </c>
      <c r="U689" s="25"/>
      <c r="V689" s="25"/>
      <c r="W689" s="24"/>
      <c r="X689" s="26"/>
      <c r="Y689" s="25"/>
      <c r="Z689" s="25"/>
      <c r="AA689" s="3" t="str">
        <f t="shared" si="535"/>
        <v/>
      </c>
      <c r="AB689" s="24"/>
      <c r="AC689" s="26"/>
      <c r="AD689" s="25"/>
      <c r="AE689" s="54"/>
      <c r="AF689" s="54"/>
      <c r="AG689" s="54"/>
      <c r="AH689" s="54"/>
      <c r="AI689" s="54"/>
      <c r="AJ689" s="54"/>
      <c r="AK689" s="25"/>
      <c r="AL689" s="54" t="str">
        <f t="shared" si="539"/>
        <v/>
      </c>
      <c r="AM689" s="200" t="str">
        <f t="shared" si="540"/>
        <v/>
      </c>
      <c r="AN689" s="201" t="str">
        <f t="shared" si="541"/>
        <v/>
      </c>
      <c r="AO689" s="200" t="str">
        <f t="shared" si="548"/>
        <v/>
      </c>
      <c r="AP689" s="200" t="str">
        <f t="shared" si="542"/>
        <v/>
      </c>
      <c r="AQ689" s="200" t="str">
        <f t="shared" si="543"/>
        <v/>
      </c>
      <c r="AR689" s="200" t="str">
        <f t="shared" si="549"/>
        <v/>
      </c>
      <c r="AS689" s="200" t="str">
        <f t="shared" si="550"/>
        <v/>
      </c>
      <c r="AT689" s="200" t="str">
        <f t="shared" si="551"/>
        <v/>
      </c>
      <c r="AU689" s="200" t="str">
        <f t="shared" si="552"/>
        <v/>
      </c>
      <c r="AV689" s="54"/>
      <c r="AW689" s="200" t="str">
        <f t="shared" si="553"/>
        <v/>
      </c>
      <c r="AX689" s="201" t="str">
        <f t="shared" si="554"/>
        <v/>
      </c>
      <c r="AY689" s="7" t="str">
        <f t="shared" si="555"/>
        <v/>
      </c>
      <c r="AZ689" s="7" t="str">
        <f t="shared" si="556"/>
        <v/>
      </c>
      <c r="BA689" s="7" t="str">
        <f t="shared" si="557"/>
        <v/>
      </c>
      <c r="BB689" s="7" t="str">
        <f t="shared" si="575"/>
        <v/>
      </c>
      <c r="BC689" s="7" t="str">
        <f t="shared" si="576"/>
        <v/>
      </c>
      <c r="BD689" s="7" t="str">
        <f t="shared" si="577"/>
        <v/>
      </c>
      <c r="BE689" s="7" t="str">
        <f t="shared" si="578"/>
        <v/>
      </c>
      <c r="BF689" s="7" t="str">
        <f t="shared" si="536"/>
        <v/>
      </c>
      <c r="BG689" s="7" t="str">
        <f t="shared" si="537"/>
        <v/>
      </c>
      <c r="BH689" s="7" t="str">
        <f t="shared" si="579"/>
        <v/>
      </c>
      <c r="BI689" s="7" t="str">
        <f t="shared" si="580"/>
        <v/>
      </c>
      <c r="BJ689" s="7" t="str">
        <f t="shared" si="581"/>
        <v/>
      </c>
      <c r="BK689" s="7" t="str">
        <f t="shared" si="558"/>
        <v/>
      </c>
      <c r="BL689" s="7" t="str">
        <f t="shared" si="559"/>
        <v/>
      </c>
      <c r="BM689" s="7" t="str">
        <f t="shared" si="560"/>
        <v/>
      </c>
      <c r="BN689" s="7" t="str">
        <f t="shared" si="561"/>
        <v/>
      </c>
      <c r="BO689" s="7" t="str">
        <f t="shared" si="562"/>
        <v/>
      </c>
      <c r="BP689" s="7" t="str">
        <f t="shared" si="563"/>
        <v/>
      </c>
      <c r="BQ689" s="7" t="str">
        <f t="shared" si="564"/>
        <v/>
      </c>
      <c r="BR689" s="7" t="str">
        <f t="shared" si="565"/>
        <v/>
      </c>
      <c r="BS689" s="7" t="str">
        <f t="shared" si="566"/>
        <v/>
      </c>
      <c r="BT689" s="7" t="str">
        <f t="shared" si="567"/>
        <v/>
      </c>
      <c r="BU689" s="7" t="str">
        <f t="shared" si="568"/>
        <v/>
      </c>
      <c r="BV689" s="7" t="str">
        <f t="shared" si="569"/>
        <v/>
      </c>
      <c r="BW689" s="7" t="str">
        <f t="shared" si="544"/>
        <v/>
      </c>
      <c r="BX689" s="7" t="str">
        <f t="shared" si="570"/>
        <v/>
      </c>
      <c r="BY689" s="7" t="str">
        <f t="shared" si="571"/>
        <v/>
      </c>
      <c r="BZ689" s="7" t="str">
        <f t="shared" si="572"/>
        <v/>
      </c>
      <c r="CA689" s="7" t="str">
        <f t="shared" si="573"/>
        <v/>
      </c>
      <c r="CB689" s="54"/>
      <c r="CH689" s="13"/>
      <c r="CJ689" s="13"/>
    </row>
    <row r="690" spans="2:88" ht="16.5" thickBot="1" x14ac:dyDescent="0.3">
      <c r="B690" s="114"/>
      <c r="C690" s="114"/>
      <c r="D690" s="115"/>
      <c r="E690" s="117" t="str">
        <f t="shared" si="574"/>
        <v/>
      </c>
      <c r="F690" s="118" t="str">
        <f t="shared" si="582"/>
        <v/>
      </c>
      <c r="G690" s="22"/>
      <c r="H690" s="5" t="str">
        <f t="shared" si="545"/>
        <v/>
      </c>
      <c r="I690" s="6" t="str">
        <f t="shared" si="546"/>
        <v/>
      </c>
      <c r="J690" s="6" t="str">
        <f t="shared" si="547"/>
        <v/>
      </c>
      <c r="K690" s="23"/>
      <c r="L690" s="3" t="str">
        <f t="shared" si="532"/>
        <v/>
      </c>
      <c r="M690" s="2">
        <f>IF(OR(K690="Rota",K690="Desliza"),(IF((MAX(N$36:N689))&gt;F$17,(MAX(N$36:N689)),F$17)),N689)</f>
        <v>0</v>
      </c>
      <c r="N690" s="42"/>
      <c r="O690" s="2" t="str">
        <f t="shared" si="533"/>
        <v/>
      </c>
      <c r="P690" s="3" t="str">
        <f t="shared" si="534"/>
        <v/>
      </c>
      <c r="Q690" s="24"/>
      <c r="R690" s="24"/>
      <c r="S690" s="24"/>
      <c r="T690" s="132" t="str">
        <f t="shared" si="538"/>
        <v/>
      </c>
      <c r="U690" s="25"/>
      <c r="V690" s="25"/>
      <c r="W690" s="24"/>
      <c r="X690" s="26"/>
      <c r="Y690" s="25"/>
      <c r="Z690" s="25"/>
      <c r="AA690" s="3" t="str">
        <f t="shared" si="535"/>
        <v/>
      </c>
      <c r="AB690" s="24"/>
      <c r="AC690" s="26"/>
      <c r="AD690" s="25"/>
      <c r="AE690" s="54"/>
      <c r="AF690" s="54"/>
      <c r="AG690" s="54"/>
      <c r="AH690" s="54"/>
      <c r="AI690" s="54"/>
      <c r="AJ690" s="54"/>
      <c r="AK690" s="25"/>
      <c r="AL690" s="54" t="str">
        <f t="shared" si="539"/>
        <v/>
      </c>
      <c r="AM690" s="200" t="str">
        <f t="shared" si="540"/>
        <v/>
      </c>
      <c r="AN690" s="201" t="str">
        <f t="shared" si="541"/>
        <v/>
      </c>
      <c r="AO690" s="200" t="str">
        <f t="shared" si="548"/>
        <v/>
      </c>
      <c r="AP690" s="200" t="str">
        <f t="shared" si="542"/>
        <v/>
      </c>
      <c r="AQ690" s="200" t="str">
        <f t="shared" si="543"/>
        <v/>
      </c>
      <c r="AR690" s="200" t="str">
        <f t="shared" si="549"/>
        <v/>
      </c>
      <c r="AS690" s="200" t="str">
        <f t="shared" si="550"/>
        <v/>
      </c>
      <c r="AT690" s="200" t="str">
        <f t="shared" si="551"/>
        <v/>
      </c>
      <c r="AU690" s="200" t="str">
        <f t="shared" si="552"/>
        <v/>
      </c>
      <c r="AV690" s="54"/>
      <c r="AW690" s="200" t="str">
        <f t="shared" si="553"/>
        <v/>
      </c>
      <c r="AX690" s="201" t="str">
        <f t="shared" si="554"/>
        <v/>
      </c>
      <c r="AY690" s="7" t="str">
        <f t="shared" si="555"/>
        <v/>
      </c>
      <c r="AZ690" s="7" t="str">
        <f t="shared" si="556"/>
        <v/>
      </c>
      <c r="BA690" s="7" t="str">
        <f t="shared" si="557"/>
        <v/>
      </c>
      <c r="BB690" s="7" t="str">
        <f t="shared" si="575"/>
        <v/>
      </c>
      <c r="BC690" s="7" t="str">
        <f t="shared" si="576"/>
        <v/>
      </c>
      <c r="BD690" s="7" t="str">
        <f t="shared" si="577"/>
        <v/>
      </c>
      <c r="BE690" s="7" t="str">
        <f t="shared" si="578"/>
        <v/>
      </c>
      <c r="BF690" s="7" t="str">
        <f t="shared" si="536"/>
        <v/>
      </c>
      <c r="BG690" s="7" t="str">
        <f t="shared" si="537"/>
        <v/>
      </c>
      <c r="BH690" s="7" t="str">
        <f t="shared" si="579"/>
        <v/>
      </c>
      <c r="BI690" s="7" t="str">
        <f t="shared" si="580"/>
        <v/>
      </c>
      <c r="BJ690" s="7" t="str">
        <f t="shared" si="581"/>
        <v/>
      </c>
      <c r="BK690" s="7" t="str">
        <f t="shared" si="558"/>
        <v/>
      </c>
      <c r="BL690" s="7" t="str">
        <f t="shared" si="559"/>
        <v/>
      </c>
      <c r="BM690" s="7" t="str">
        <f t="shared" si="560"/>
        <v/>
      </c>
      <c r="BN690" s="7" t="str">
        <f t="shared" si="561"/>
        <v/>
      </c>
      <c r="BO690" s="7" t="str">
        <f t="shared" si="562"/>
        <v/>
      </c>
      <c r="BP690" s="7" t="str">
        <f t="shared" si="563"/>
        <v/>
      </c>
      <c r="BQ690" s="7" t="str">
        <f t="shared" si="564"/>
        <v/>
      </c>
      <c r="BR690" s="7" t="str">
        <f t="shared" si="565"/>
        <v/>
      </c>
      <c r="BS690" s="7" t="str">
        <f t="shared" si="566"/>
        <v/>
      </c>
      <c r="BT690" s="7" t="str">
        <f t="shared" si="567"/>
        <v/>
      </c>
      <c r="BU690" s="7" t="str">
        <f t="shared" si="568"/>
        <v/>
      </c>
      <c r="BV690" s="7" t="str">
        <f t="shared" si="569"/>
        <v/>
      </c>
      <c r="BW690" s="7" t="str">
        <f t="shared" si="544"/>
        <v/>
      </c>
      <c r="BX690" s="7" t="str">
        <f t="shared" si="570"/>
        <v/>
      </c>
      <c r="BY690" s="7" t="str">
        <f t="shared" si="571"/>
        <v/>
      </c>
      <c r="BZ690" s="7" t="str">
        <f t="shared" si="572"/>
        <v/>
      </c>
      <c r="CA690" s="7" t="str">
        <f t="shared" si="573"/>
        <v/>
      </c>
      <c r="CB690" s="54"/>
      <c r="CH690" s="13"/>
      <c r="CJ690" s="13"/>
    </row>
    <row r="691" spans="2:88" ht="16.5" thickBot="1" x14ac:dyDescent="0.3">
      <c r="B691" s="114"/>
      <c r="C691" s="114"/>
      <c r="D691" s="115"/>
      <c r="E691" s="117" t="str">
        <f t="shared" si="574"/>
        <v/>
      </c>
      <c r="F691" s="118" t="str">
        <f t="shared" si="582"/>
        <v/>
      </c>
      <c r="G691" s="22"/>
      <c r="H691" s="5" t="str">
        <f t="shared" si="545"/>
        <v/>
      </c>
      <c r="I691" s="6" t="str">
        <f t="shared" si="546"/>
        <v/>
      </c>
      <c r="J691" s="6" t="str">
        <f t="shared" si="547"/>
        <v/>
      </c>
      <c r="K691" s="23"/>
      <c r="L691" s="3" t="str">
        <f t="shared" si="532"/>
        <v/>
      </c>
      <c r="M691" s="2">
        <f>IF(OR(K691="Rota",K691="Desliza"),(IF((MAX(N$36:N690))&gt;F$17,(MAX(N$36:N690)),F$17)),N690)</f>
        <v>0</v>
      </c>
      <c r="N691" s="42"/>
      <c r="O691" s="2" t="str">
        <f t="shared" si="533"/>
        <v/>
      </c>
      <c r="P691" s="3" t="str">
        <f t="shared" si="534"/>
        <v/>
      </c>
      <c r="Q691" s="24"/>
      <c r="R691" s="24"/>
      <c r="S691" s="24"/>
      <c r="T691" s="132" t="str">
        <f t="shared" si="538"/>
        <v/>
      </c>
      <c r="U691" s="25"/>
      <c r="V691" s="25"/>
      <c r="W691" s="24"/>
      <c r="X691" s="26"/>
      <c r="Y691" s="25"/>
      <c r="Z691" s="25"/>
      <c r="AA691" s="3" t="str">
        <f t="shared" si="535"/>
        <v/>
      </c>
      <c r="AB691" s="24"/>
      <c r="AC691" s="26"/>
      <c r="AD691" s="25"/>
      <c r="AE691" s="54"/>
      <c r="AF691" s="54"/>
      <c r="AG691" s="54"/>
      <c r="AH691" s="54"/>
      <c r="AI691" s="54"/>
      <c r="AJ691" s="54"/>
      <c r="AK691" s="25"/>
      <c r="AL691" s="54" t="str">
        <f t="shared" si="539"/>
        <v/>
      </c>
      <c r="AM691" s="200" t="str">
        <f t="shared" si="540"/>
        <v/>
      </c>
      <c r="AN691" s="201" t="str">
        <f t="shared" si="541"/>
        <v/>
      </c>
      <c r="AO691" s="200" t="str">
        <f t="shared" si="548"/>
        <v/>
      </c>
      <c r="AP691" s="200" t="str">
        <f t="shared" si="542"/>
        <v/>
      </c>
      <c r="AQ691" s="200" t="str">
        <f t="shared" si="543"/>
        <v/>
      </c>
      <c r="AR691" s="200" t="str">
        <f t="shared" si="549"/>
        <v/>
      </c>
      <c r="AS691" s="200" t="str">
        <f t="shared" si="550"/>
        <v/>
      </c>
      <c r="AT691" s="200" t="str">
        <f t="shared" si="551"/>
        <v/>
      </c>
      <c r="AU691" s="200" t="str">
        <f t="shared" si="552"/>
        <v/>
      </c>
      <c r="AV691" s="54"/>
      <c r="AW691" s="200" t="str">
        <f t="shared" si="553"/>
        <v/>
      </c>
      <c r="AX691" s="201" t="str">
        <f t="shared" si="554"/>
        <v/>
      </c>
      <c r="AY691" s="7" t="str">
        <f t="shared" si="555"/>
        <v/>
      </c>
      <c r="AZ691" s="7" t="str">
        <f t="shared" si="556"/>
        <v/>
      </c>
      <c r="BA691" s="7" t="str">
        <f t="shared" si="557"/>
        <v/>
      </c>
      <c r="BB691" s="7" t="str">
        <f t="shared" si="575"/>
        <v/>
      </c>
      <c r="BC691" s="7" t="str">
        <f t="shared" si="576"/>
        <v/>
      </c>
      <c r="BD691" s="7" t="str">
        <f t="shared" si="577"/>
        <v/>
      </c>
      <c r="BE691" s="7" t="str">
        <f t="shared" si="578"/>
        <v/>
      </c>
      <c r="BF691" s="7" t="str">
        <f t="shared" si="536"/>
        <v/>
      </c>
      <c r="BG691" s="7" t="str">
        <f t="shared" si="537"/>
        <v/>
      </c>
      <c r="BH691" s="7" t="str">
        <f t="shared" si="579"/>
        <v/>
      </c>
      <c r="BI691" s="7" t="str">
        <f t="shared" si="580"/>
        <v/>
      </c>
      <c r="BJ691" s="7" t="str">
        <f t="shared" si="581"/>
        <v/>
      </c>
      <c r="BK691" s="7" t="str">
        <f t="shared" si="558"/>
        <v/>
      </c>
      <c r="BL691" s="7" t="str">
        <f t="shared" si="559"/>
        <v/>
      </c>
      <c r="BM691" s="7" t="str">
        <f t="shared" si="560"/>
        <v/>
      </c>
      <c r="BN691" s="7" t="str">
        <f t="shared" si="561"/>
        <v/>
      </c>
      <c r="BO691" s="7" t="str">
        <f t="shared" si="562"/>
        <v/>
      </c>
      <c r="BP691" s="7" t="str">
        <f t="shared" si="563"/>
        <v/>
      </c>
      <c r="BQ691" s="7" t="str">
        <f t="shared" si="564"/>
        <v/>
      </c>
      <c r="BR691" s="7" t="str">
        <f t="shared" si="565"/>
        <v/>
      </c>
      <c r="BS691" s="7" t="str">
        <f t="shared" si="566"/>
        <v/>
      </c>
      <c r="BT691" s="7" t="str">
        <f t="shared" si="567"/>
        <v/>
      </c>
      <c r="BU691" s="7" t="str">
        <f t="shared" si="568"/>
        <v/>
      </c>
      <c r="BV691" s="7" t="str">
        <f t="shared" si="569"/>
        <v/>
      </c>
      <c r="BW691" s="7" t="str">
        <f t="shared" si="544"/>
        <v/>
      </c>
      <c r="BX691" s="7" t="str">
        <f t="shared" si="570"/>
        <v/>
      </c>
      <c r="BY691" s="7" t="str">
        <f t="shared" si="571"/>
        <v/>
      </c>
      <c r="BZ691" s="7" t="str">
        <f t="shared" si="572"/>
        <v/>
      </c>
      <c r="CA691" s="7" t="str">
        <f t="shared" si="573"/>
        <v/>
      </c>
      <c r="CB691" s="54"/>
      <c r="CH691" s="13"/>
      <c r="CJ691" s="13"/>
    </row>
    <row r="692" spans="2:88" ht="16.5" thickBot="1" x14ac:dyDescent="0.3">
      <c r="B692" s="114"/>
      <c r="C692" s="114"/>
      <c r="D692" s="115"/>
      <c r="E692" s="117" t="str">
        <f t="shared" si="574"/>
        <v/>
      </c>
      <c r="F692" s="118" t="str">
        <f t="shared" si="582"/>
        <v/>
      </c>
      <c r="G692" s="22"/>
      <c r="H692" s="5" t="str">
        <f t="shared" si="545"/>
        <v/>
      </c>
      <c r="I692" s="6" t="str">
        <f t="shared" si="546"/>
        <v/>
      </c>
      <c r="J692" s="6" t="str">
        <f t="shared" si="547"/>
        <v/>
      </c>
      <c r="K692" s="23"/>
      <c r="L692" s="3" t="str">
        <f t="shared" si="532"/>
        <v/>
      </c>
      <c r="M692" s="2">
        <f>IF(OR(K692="Rota",K692="Desliza"),(IF((MAX(N$36:N691))&gt;F$17,(MAX(N$36:N691)),F$17)),N691)</f>
        <v>0</v>
      </c>
      <c r="N692" s="42"/>
      <c r="O692" s="2" t="str">
        <f t="shared" si="533"/>
        <v/>
      </c>
      <c r="P692" s="3" t="str">
        <f t="shared" si="534"/>
        <v/>
      </c>
      <c r="Q692" s="24"/>
      <c r="R692" s="24"/>
      <c r="S692" s="24"/>
      <c r="T692" s="132" t="str">
        <f t="shared" si="538"/>
        <v/>
      </c>
      <c r="U692" s="25"/>
      <c r="V692" s="25"/>
      <c r="W692" s="24"/>
      <c r="X692" s="26"/>
      <c r="Y692" s="25"/>
      <c r="Z692" s="25"/>
      <c r="AA692" s="3" t="str">
        <f t="shared" si="535"/>
        <v/>
      </c>
      <c r="AB692" s="24"/>
      <c r="AC692" s="26"/>
      <c r="AD692" s="25"/>
      <c r="AE692" s="54"/>
      <c r="AF692" s="54"/>
      <c r="AG692" s="54"/>
      <c r="AH692" s="54"/>
      <c r="AI692" s="54"/>
      <c r="AJ692" s="54"/>
      <c r="AK692" s="25"/>
      <c r="AL692" s="54" t="str">
        <f t="shared" si="539"/>
        <v/>
      </c>
      <c r="AM692" s="200" t="str">
        <f t="shared" si="540"/>
        <v/>
      </c>
      <c r="AN692" s="201" t="str">
        <f t="shared" si="541"/>
        <v/>
      </c>
      <c r="AO692" s="200" t="str">
        <f t="shared" si="548"/>
        <v/>
      </c>
      <c r="AP692" s="200" t="str">
        <f t="shared" si="542"/>
        <v/>
      </c>
      <c r="AQ692" s="200" t="str">
        <f t="shared" si="543"/>
        <v/>
      </c>
      <c r="AR692" s="200" t="str">
        <f t="shared" si="549"/>
        <v/>
      </c>
      <c r="AS692" s="200" t="str">
        <f t="shared" si="550"/>
        <v/>
      </c>
      <c r="AT692" s="200" t="str">
        <f t="shared" si="551"/>
        <v/>
      </c>
      <c r="AU692" s="200" t="str">
        <f t="shared" si="552"/>
        <v/>
      </c>
      <c r="AV692" s="54"/>
      <c r="AW692" s="200" t="str">
        <f t="shared" si="553"/>
        <v/>
      </c>
      <c r="AX692" s="201" t="str">
        <f t="shared" si="554"/>
        <v/>
      </c>
      <c r="AY692" s="7" t="str">
        <f t="shared" si="555"/>
        <v/>
      </c>
      <c r="AZ692" s="7" t="str">
        <f t="shared" si="556"/>
        <v/>
      </c>
      <c r="BA692" s="7" t="str">
        <f t="shared" si="557"/>
        <v/>
      </c>
      <c r="BB692" s="7" t="str">
        <f t="shared" si="575"/>
        <v/>
      </c>
      <c r="BC692" s="7" t="str">
        <f t="shared" si="576"/>
        <v/>
      </c>
      <c r="BD692" s="7" t="str">
        <f t="shared" si="577"/>
        <v/>
      </c>
      <c r="BE692" s="7" t="str">
        <f t="shared" si="578"/>
        <v/>
      </c>
      <c r="BF692" s="7" t="str">
        <f t="shared" si="536"/>
        <v/>
      </c>
      <c r="BG692" s="7" t="str">
        <f t="shared" si="537"/>
        <v/>
      </c>
      <c r="BH692" s="7" t="str">
        <f t="shared" si="579"/>
        <v/>
      </c>
      <c r="BI692" s="7" t="str">
        <f t="shared" si="580"/>
        <v/>
      </c>
      <c r="BJ692" s="7" t="str">
        <f t="shared" si="581"/>
        <v/>
      </c>
      <c r="BK692" s="7" t="str">
        <f t="shared" si="558"/>
        <v/>
      </c>
      <c r="BL692" s="7" t="str">
        <f t="shared" si="559"/>
        <v/>
      </c>
      <c r="BM692" s="7" t="str">
        <f t="shared" si="560"/>
        <v/>
      </c>
      <c r="BN692" s="7" t="str">
        <f t="shared" si="561"/>
        <v/>
      </c>
      <c r="BO692" s="7" t="str">
        <f t="shared" si="562"/>
        <v/>
      </c>
      <c r="BP692" s="7" t="str">
        <f t="shared" si="563"/>
        <v/>
      </c>
      <c r="BQ692" s="7" t="str">
        <f t="shared" si="564"/>
        <v/>
      </c>
      <c r="BR692" s="7" t="str">
        <f t="shared" si="565"/>
        <v/>
      </c>
      <c r="BS692" s="7" t="str">
        <f t="shared" si="566"/>
        <v/>
      </c>
      <c r="BT692" s="7" t="str">
        <f t="shared" si="567"/>
        <v/>
      </c>
      <c r="BU692" s="7" t="str">
        <f t="shared" si="568"/>
        <v/>
      </c>
      <c r="BV692" s="7" t="str">
        <f t="shared" si="569"/>
        <v/>
      </c>
      <c r="BW692" s="7" t="str">
        <f t="shared" si="544"/>
        <v/>
      </c>
      <c r="BX692" s="7" t="str">
        <f t="shared" si="570"/>
        <v/>
      </c>
      <c r="BY692" s="7" t="str">
        <f t="shared" si="571"/>
        <v/>
      </c>
      <c r="BZ692" s="7" t="str">
        <f t="shared" si="572"/>
        <v/>
      </c>
      <c r="CA692" s="7" t="str">
        <f t="shared" si="573"/>
        <v/>
      </c>
      <c r="CB692" s="54"/>
      <c r="CH692" s="13"/>
      <c r="CJ692" s="13"/>
    </row>
    <row r="693" spans="2:88" ht="16.5" thickBot="1" x14ac:dyDescent="0.3">
      <c r="B693" s="114"/>
      <c r="C693" s="114"/>
      <c r="D693" s="115"/>
      <c r="E693" s="117" t="str">
        <f t="shared" si="574"/>
        <v/>
      </c>
      <c r="F693" s="118" t="str">
        <f t="shared" si="582"/>
        <v/>
      </c>
      <c r="G693" s="22"/>
      <c r="H693" s="5" t="str">
        <f t="shared" si="545"/>
        <v/>
      </c>
      <c r="I693" s="6" t="str">
        <f t="shared" si="546"/>
        <v/>
      </c>
      <c r="J693" s="6" t="str">
        <f t="shared" si="547"/>
        <v/>
      </c>
      <c r="K693" s="23"/>
      <c r="L693" s="3" t="str">
        <f t="shared" si="532"/>
        <v/>
      </c>
      <c r="M693" s="2">
        <f>IF(OR(K693="Rota",K693="Desliza"),(IF((MAX(N$36:N692))&gt;F$17,(MAX(N$36:N692)),F$17)),N692)</f>
        <v>0</v>
      </c>
      <c r="N693" s="42"/>
      <c r="O693" s="2" t="str">
        <f t="shared" si="533"/>
        <v/>
      </c>
      <c r="P693" s="3" t="str">
        <f t="shared" si="534"/>
        <v/>
      </c>
      <c r="Q693" s="24"/>
      <c r="R693" s="24"/>
      <c r="S693" s="24"/>
      <c r="T693" s="132" t="str">
        <f t="shared" si="538"/>
        <v/>
      </c>
      <c r="U693" s="25"/>
      <c r="V693" s="25"/>
      <c r="W693" s="24"/>
      <c r="X693" s="26"/>
      <c r="Y693" s="25"/>
      <c r="Z693" s="25"/>
      <c r="AA693" s="3" t="str">
        <f t="shared" si="535"/>
        <v/>
      </c>
      <c r="AB693" s="24"/>
      <c r="AC693" s="26"/>
      <c r="AD693" s="25"/>
      <c r="AE693" s="54"/>
      <c r="AF693" s="54"/>
      <c r="AG693" s="54"/>
      <c r="AH693" s="54"/>
      <c r="AI693" s="54"/>
      <c r="AJ693" s="54"/>
      <c r="AK693" s="25"/>
      <c r="AL693" s="54" t="str">
        <f t="shared" si="539"/>
        <v/>
      </c>
      <c r="AM693" s="200" t="str">
        <f t="shared" si="540"/>
        <v/>
      </c>
      <c r="AN693" s="201" t="str">
        <f t="shared" si="541"/>
        <v/>
      </c>
      <c r="AO693" s="200" t="str">
        <f t="shared" si="548"/>
        <v/>
      </c>
      <c r="AP693" s="200" t="str">
        <f t="shared" si="542"/>
        <v/>
      </c>
      <c r="AQ693" s="200" t="str">
        <f t="shared" si="543"/>
        <v/>
      </c>
      <c r="AR693" s="200" t="str">
        <f t="shared" si="549"/>
        <v/>
      </c>
      <c r="AS693" s="200" t="str">
        <f t="shared" si="550"/>
        <v/>
      </c>
      <c r="AT693" s="200" t="str">
        <f t="shared" si="551"/>
        <v/>
      </c>
      <c r="AU693" s="200" t="str">
        <f t="shared" si="552"/>
        <v/>
      </c>
      <c r="AV693" s="54"/>
      <c r="AW693" s="200" t="str">
        <f t="shared" si="553"/>
        <v/>
      </c>
      <c r="AX693" s="201" t="str">
        <f t="shared" si="554"/>
        <v/>
      </c>
      <c r="AY693" s="7" t="str">
        <f t="shared" si="555"/>
        <v/>
      </c>
      <c r="AZ693" s="7" t="str">
        <f t="shared" si="556"/>
        <v/>
      </c>
      <c r="BA693" s="7" t="str">
        <f t="shared" si="557"/>
        <v/>
      </c>
      <c r="BB693" s="7" t="str">
        <f t="shared" si="575"/>
        <v/>
      </c>
      <c r="BC693" s="7" t="str">
        <f t="shared" si="576"/>
        <v/>
      </c>
      <c r="BD693" s="7" t="str">
        <f t="shared" si="577"/>
        <v/>
      </c>
      <c r="BE693" s="7" t="str">
        <f t="shared" si="578"/>
        <v/>
      </c>
      <c r="BF693" s="7" t="str">
        <f t="shared" si="536"/>
        <v/>
      </c>
      <c r="BG693" s="7" t="str">
        <f t="shared" si="537"/>
        <v/>
      </c>
      <c r="BH693" s="7" t="str">
        <f t="shared" si="579"/>
        <v/>
      </c>
      <c r="BI693" s="7" t="str">
        <f t="shared" si="580"/>
        <v/>
      </c>
      <c r="BJ693" s="7" t="str">
        <f t="shared" si="581"/>
        <v/>
      </c>
      <c r="BK693" s="7" t="str">
        <f t="shared" si="558"/>
        <v/>
      </c>
      <c r="BL693" s="7" t="str">
        <f t="shared" si="559"/>
        <v/>
      </c>
      <c r="BM693" s="7" t="str">
        <f t="shared" si="560"/>
        <v/>
      </c>
      <c r="BN693" s="7" t="str">
        <f t="shared" si="561"/>
        <v/>
      </c>
      <c r="BO693" s="7" t="str">
        <f t="shared" si="562"/>
        <v/>
      </c>
      <c r="BP693" s="7" t="str">
        <f t="shared" si="563"/>
        <v/>
      </c>
      <c r="BQ693" s="7" t="str">
        <f t="shared" si="564"/>
        <v/>
      </c>
      <c r="BR693" s="7" t="str">
        <f t="shared" si="565"/>
        <v/>
      </c>
      <c r="BS693" s="7" t="str">
        <f t="shared" si="566"/>
        <v/>
      </c>
      <c r="BT693" s="7" t="str">
        <f t="shared" si="567"/>
        <v/>
      </c>
      <c r="BU693" s="7" t="str">
        <f t="shared" si="568"/>
        <v/>
      </c>
      <c r="BV693" s="7" t="str">
        <f t="shared" si="569"/>
        <v/>
      </c>
      <c r="BW693" s="7" t="str">
        <f t="shared" si="544"/>
        <v/>
      </c>
      <c r="BX693" s="7" t="str">
        <f t="shared" si="570"/>
        <v/>
      </c>
      <c r="BY693" s="7" t="str">
        <f t="shared" si="571"/>
        <v/>
      </c>
      <c r="BZ693" s="7" t="str">
        <f t="shared" si="572"/>
        <v/>
      </c>
      <c r="CA693" s="7" t="str">
        <f t="shared" si="573"/>
        <v/>
      </c>
      <c r="CB693" s="54"/>
      <c r="CH693" s="13"/>
      <c r="CJ693" s="13"/>
    </row>
    <row r="694" spans="2:88" ht="16.5" thickBot="1" x14ac:dyDescent="0.3">
      <c r="B694" s="114"/>
      <c r="C694" s="114"/>
      <c r="D694" s="115"/>
      <c r="E694" s="117" t="str">
        <f t="shared" si="574"/>
        <v/>
      </c>
      <c r="F694" s="118" t="str">
        <f t="shared" si="582"/>
        <v/>
      </c>
      <c r="G694" s="22"/>
      <c r="H694" s="5" t="str">
        <f t="shared" si="545"/>
        <v/>
      </c>
      <c r="I694" s="6" t="str">
        <f t="shared" si="546"/>
        <v/>
      </c>
      <c r="J694" s="6" t="str">
        <f t="shared" si="547"/>
        <v/>
      </c>
      <c r="K694" s="23"/>
      <c r="L694" s="3" t="str">
        <f t="shared" si="532"/>
        <v/>
      </c>
      <c r="M694" s="2">
        <f>IF(OR(K694="Rota",K694="Desliza"),(IF((MAX(N$36:N693))&gt;F$17,(MAX(N$36:N693)),F$17)),N693)</f>
        <v>0</v>
      </c>
      <c r="N694" s="42"/>
      <c r="O694" s="2" t="str">
        <f t="shared" si="533"/>
        <v/>
      </c>
      <c r="P694" s="3" t="str">
        <f t="shared" si="534"/>
        <v/>
      </c>
      <c r="Q694" s="24"/>
      <c r="R694" s="24"/>
      <c r="S694" s="24"/>
      <c r="T694" s="132" t="str">
        <f t="shared" si="538"/>
        <v/>
      </c>
      <c r="U694" s="25"/>
      <c r="V694" s="25"/>
      <c r="W694" s="24"/>
      <c r="X694" s="26"/>
      <c r="Y694" s="25"/>
      <c r="Z694" s="25"/>
      <c r="AA694" s="3" t="str">
        <f t="shared" si="535"/>
        <v/>
      </c>
      <c r="AB694" s="24"/>
      <c r="AC694" s="26"/>
      <c r="AD694" s="25"/>
      <c r="AE694" s="54"/>
      <c r="AF694" s="54"/>
      <c r="AG694" s="54"/>
      <c r="AH694" s="54"/>
      <c r="AI694" s="54"/>
      <c r="AJ694" s="54"/>
      <c r="AK694" s="25"/>
      <c r="AL694" s="54" t="str">
        <f t="shared" si="539"/>
        <v/>
      </c>
      <c r="AM694" s="200" t="str">
        <f t="shared" si="540"/>
        <v/>
      </c>
      <c r="AN694" s="201" t="str">
        <f t="shared" si="541"/>
        <v/>
      </c>
      <c r="AO694" s="200" t="str">
        <f t="shared" si="548"/>
        <v/>
      </c>
      <c r="AP694" s="200" t="str">
        <f t="shared" si="542"/>
        <v/>
      </c>
      <c r="AQ694" s="200" t="str">
        <f t="shared" si="543"/>
        <v/>
      </c>
      <c r="AR694" s="200" t="str">
        <f t="shared" si="549"/>
        <v/>
      </c>
      <c r="AS694" s="200" t="str">
        <f t="shared" si="550"/>
        <v/>
      </c>
      <c r="AT694" s="200" t="str">
        <f t="shared" si="551"/>
        <v/>
      </c>
      <c r="AU694" s="200" t="str">
        <f t="shared" si="552"/>
        <v/>
      </c>
      <c r="AV694" s="54"/>
      <c r="AW694" s="200" t="str">
        <f t="shared" si="553"/>
        <v/>
      </c>
      <c r="AX694" s="201" t="str">
        <f t="shared" si="554"/>
        <v/>
      </c>
      <c r="AY694" s="7" t="str">
        <f t="shared" si="555"/>
        <v/>
      </c>
      <c r="AZ694" s="7" t="str">
        <f t="shared" si="556"/>
        <v/>
      </c>
      <c r="BA694" s="7" t="str">
        <f t="shared" si="557"/>
        <v/>
      </c>
      <c r="BB694" s="7" t="str">
        <f t="shared" si="575"/>
        <v/>
      </c>
      <c r="BC694" s="7" t="str">
        <f t="shared" si="576"/>
        <v/>
      </c>
      <c r="BD694" s="7" t="str">
        <f t="shared" si="577"/>
        <v/>
      </c>
      <c r="BE694" s="7" t="str">
        <f t="shared" si="578"/>
        <v/>
      </c>
      <c r="BF694" s="7" t="str">
        <f t="shared" si="536"/>
        <v/>
      </c>
      <c r="BG694" s="7" t="str">
        <f t="shared" si="537"/>
        <v/>
      </c>
      <c r="BH694" s="7" t="str">
        <f t="shared" si="579"/>
        <v/>
      </c>
      <c r="BI694" s="7" t="str">
        <f t="shared" si="580"/>
        <v/>
      </c>
      <c r="BJ694" s="7" t="str">
        <f t="shared" si="581"/>
        <v/>
      </c>
      <c r="BK694" s="7" t="str">
        <f t="shared" si="558"/>
        <v/>
      </c>
      <c r="BL694" s="7" t="str">
        <f t="shared" si="559"/>
        <v/>
      </c>
      <c r="BM694" s="7" t="str">
        <f t="shared" si="560"/>
        <v/>
      </c>
      <c r="BN694" s="7" t="str">
        <f t="shared" si="561"/>
        <v/>
      </c>
      <c r="BO694" s="7" t="str">
        <f t="shared" si="562"/>
        <v/>
      </c>
      <c r="BP694" s="7" t="str">
        <f t="shared" si="563"/>
        <v/>
      </c>
      <c r="BQ694" s="7" t="str">
        <f t="shared" si="564"/>
        <v/>
      </c>
      <c r="BR694" s="7" t="str">
        <f t="shared" si="565"/>
        <v/>
      </c>
      <c r="BS694" s="7" t="str">
        <f t="shared" si="566"/>
        <v/>
      </c>
      <c r="BT694" s="7" t="str">
        <f t="shared" si="567"/>
        <v/>
      </c>
      <c r="BU694" s="7" t="str">
        <f t="shared" si="568"/>
        <v/>
      </c>
      <c r="BV694" s="7" t="str">
        <f t="shared" si="569"/>
        <v/>
      </c>
      <c r="BW694" s="7" t="str">
        <f t="shared" si="544"/>
        <v/>
      </c>
      <c r="BX694" s="7" t="str">
        <f t="shared" si="570"/>
        <v/>
      </c>
      <c r="BY694" s="7" t="str">
        <f t="shared" si="571"/>
        <v/>
      </c>
      <c r="BZ694" s="7" t="str">
        <f t="shared" si="572"/>
        <v/>
      </c>
      <c r="CA694" s="7" t="str">
        <f t="shared" si="573"/>
        <v/>
      </c>
      <c r="CB694" s="54"/>
      <c r="CH694" s="13"/>
      <c r="CJ694" s="13"/>
    </row>
    <row r="695" spans="2:88" ht="16.5" thickBot="1" x14ac:dyDescent="0.3">
      <c r="B695" s="114"/>
      <c r="C695" s="114"/>
      <c r="D695" s="115"/>
      <c r="E695" s="117" t="str">
        <f t="shared" si="574"/>
        <v/>
      </c>
      <c r="F695" s="118" t="str">
        <f t="shared" si="582"/>
        <v/>
      </c>
      <c r="G695" s="22"/>
      <c r="H695" s="5" t="str">
        <f t="shared" si="545"/>
        <v/>
      </c>
      <c r="I695" s="6" t="str">
        <f t="shared" si="546"/>
        <v/>
      </c>
      <c r="J695" s="6" t="str">
        <f t="shared" si="547"/>
        <v/>
      </c>
      <c r="K695" s="23"/>
      <c r="L695" s="3" t="str">
        <f t="shared" si="532"/>
        <v/>
      </c>
      <c r="M695" s="2">
        <f>IF(OR(K695="Rota",K695="Desliza"),(IF((MAX(N$36:N694))&gt;F$17,(MAX(N$36:N694)),F$17)),N694)</f>
        <v>0</v>
      </c>
      <c r="N695" s="42"/>
      <c r="O695" s="2" t="str">
        <f t="shared" si="533"/>
        <v/>
      </c>
      <c r="P695" s="3" t="str">
        <f t="shared" si="534"/>
        <v/>
      </c>
      <c r="Q695" s="24"/>
      <c r="R695" s="24"/>
      <c r="S695" s="24"/>
      <c r="T695" s="132" t="str">
        <f t="shared" si="538"/>
        <v/>
      </c>
      <c r="U695" s="25"/>
      <c r="V695" s="25"/>
      <c r="W695" s="24"/>
      <c r="X695" s="26"/>
      <c r="Y695" s="25"/>
      <c r="Z695" s="25"/>
      <c r="AA695" s="3" t="str">
        <f t="shared" si="535"/>
        <v/>
      </c>
      <c r="AB695" s="24"/>
      <c r="AC695" s="26"/>
      <c r="AD695" s="25"/>
      <c r="AE695" s="54"/>
      <c r="AF695" s="54"/>
      <c r="AG695" s="54"/>
      <c r="AH695" s="54"/>
      <c r="AI695" s="54"/>
      <c r="AJ695" s="54"/>
      <c r="AK695" s="25"/>
      <c r="AL695" s="54" t="str">
        <f t="shared" si="539"/>
        <v/>
      </c>
      <c r="AM695" s="200" t="str">
        <f t="shared" si="540"/>
        <v/>
      </c>
      <c r="AN695" s="201" t="str">
        <f t="shared" si="541"/>
        <v/>
      </c>
      <c r="AO695" s="200" t="str">
        <f t="shared" si="548"/>
        <v/>
      </c>
      <c r="AP695" s="200" t="str">
        <f t="shared" si="542"/>
        <v/>
      </c>
      <c r="AQ695" s="200" t="str">
        <f t="shared" si="543"/>
        <v/>
      </c>
      <c r="AR695" s="200" t="str">
        <f t="shared" si="549"/>
        <v/>
      </c>
      <c r="AS695" s="200" t="str">
        <f t="shared" si="550"/>
        <v/>
      </c>
      <c r="AT695" s="200" t="str">
        <f t="shared" si="551"/>
        <v/>
      </c>
      <c r="AU695" s="200" t="str">
        <f t="shared" si="552"/>
        <v/>
      </c>
      <c r="AV695" s="54"/>
      <c r="AW695" s="200" t="str">
        <f t="shared" si="553"/>
        <v/>
      </c>
      <c r="AX695" s="201" t="str">
        <f t="shared" si="554"/>
        <v/>
      </c>
      <c r="AY695" s="7" t="str">
        <f t="shared" si="555"/>
        <v/>
      </c>
      <c r="AZ695" s="7" t="str">
        <f t="shared" si="556"/>
        <v/>
      </c>
      <c r="BA695" s="7" t="str">
        <f t="shared" si="557"/>
        <v/>
      </c>
      <c r="BB695" s="7" t="str">
        <f t="shared" si="575"/>
        <v/>
      </c>
      <c r="BC695" s="7" t="str">
        <f t="shared" si="576"/>
        <v/>
      </c>
      <c r="BD695" s="7" t="str">
        <f t="shared" si="577"/>
        <v/>
      </c>
      <c r="BE695" s="7" t="str">
        <f t="shared" si="578"/>
        <v/>
      </c>
      <c r="BF695" s="7" t="str">
        <f t="shared" si="536"/>
        <v/>
      </c>
      <c r="BG695" s="7" t="str">
        <f t="shared" si="537"/>
        <v/>
      </c>
      <c r="BH695" s="7" t="str">
        <f t="shared" si="579"/>
        <v/>
      </c>
      <c r="BI695" s="7" t="str">
        <f t="shared" si="580"/>
        <v/>
      </c>
      <c r="BJ695" s="7" t="str">
        <f t="shared" si="581"/>
        <v/>
      </c>
      <c r="BK695" s="7" t="str">
        <f t="shared" si="558"/>
        <v/>
      </c>
      <c r="BL695" s="7" t="str">
        <f t="shared" si="559"/>
        <v/>
      </c>
      <c r="BM695" s="7" t="str">
        <f t="shared" si="560"/>
        <v/>
      </c>
      <c r="BN695" s="7" t="str">
        <f t="shared" si="561"/>
        <v/>
      </c>
      <c r="BO695" s="7" t="str">
        <f t="shared" si="562"/>
        <v/>
      </c>
      <c r="BP695" s="7" t="str">
        <f t="shared" si="563"/>
        <v/>
      </c>
      <c r="BQ695" s="7" t="str">
        <f t="shared" si="564"/>
        <v/>
      </c>
      <c r="BR695" s="7" t="str">
        <f t="shared" si="565"/>
        <v/>
      </c>
      <c r="BS695" s="7" t="str">
        <f t="shared" si="566"/>
        <v/>
      </c>
      <c r="BT695" s="7" t="str">
        <f t="shared" si="567"/>
        <v/>
      </c>
      <c r="BU695" s="7" t="str">
        <f t="shared" si="568"/>
        <v/>
      </c>
      <c r="BV695" s="7" t="str">
        <f t="shared" si="569"/>
        <v/>
      </c>
      <c r="BW695" s="7" t="str">
        <f t="shared" si="544"/>
        <v/>
      </c>
      <c r="BX695" s="7" t="str">
        <f t="shared" si="570"/>
        <v/>
      </c>
      <c r="BY695" s="7" t="str">
        <f t="shared" si="571"/>
        <v/>
      </c>
      <c r="BZ695" s="7" t="str">
        <f t="shared" si="572"/>
        <v/>
      </c>
      <c r="CA695" s="7" t="str">
        <f t="shared" si="573"/>
        <v/>
      </c>
      <c r="CB695" s="54"/>
      <c r="CH695" s="13"/>
      <c r="CJ695" s="13"/>
    </row>
    <row r="696" spans="2:88" ht="16.5" thickBot="1" x14ac:dyDescent="0.3">
      <c r="B696" s="114"/>
      <c r="C696" s="114"/>
      <c r="D696" s="115"/>
      <c r="E696" s="117" t="str">
        <f t="shared" si="574"/>
        <v/>
      </c>
      <c r="F696" s="118" t="str">
        <f t="shared" si="582"/>
        <v/>
      </c>
      <c r="G696" s="22"/>
      <c r="H696" s="5" t="str">
        <f t="shared" si="545"/>
        <v/>
      </c>
      <c r="I696" s="6" t="str">
        <f t="shared" si="546"/>
        <v/>
      </c>
      <c r="J696" s="6" t="str">
        <f t="shared" si="547"/>
        <v/>
      </c>
      <c r="K696" s="23"/>
      <c r="L696" s="3" t="str">
        <f t="shared" si="532"/>
        <v/>
      </c>
      <c r="M696" s="2">
        <f>IF(OR(K696="Rota",K696="Desliza"),(IF((MAX(N$36:N695))&gt;F$17,(MAX(N$36:N695)),F$17)),N695)</f>
        <v>0</v>
      </c>
      <c r="N696" s="42"/>
      <c r="O696" s="2" t="str">
        <f t="shared" si="533"/>
        <v/>
      </c>
      <c r="P696" s="3" t="str">
        <f t="shared" si="534"/>
        <v/>
      </c>
      <c r="Q696" s="24"/>
      <c r="R696" s="24"/>
      <c r="S696" s="24"/>
      <c r="T696" s="132" t="str">
        <f t="shared" si="538"/>
        <v/>
      </c>
      <c r="U696" s="25"/>
      <c r="V696" s="25"/>
      <c r="W696" s="24"/>
      <c r="X696" s="26"/>
      <c r="Y696" s="25"/>
      <c r="Z696" s="25"/>
      <c r="AA696" s="3" t="str">
        <f t="shared" si="535"/>
        <v/>
      </c>
      <c r="AB696" s="24"/>
      <c r="AC696" s="26"/>
      <c r="AD696" s="25"/>
      <c r="AE696" s="54"/>
      <c r="AF696" s="54"/>
      <c r="AG696" s="54"/>
      <c r="AH696" s="54"/>
      <c r="AI696" s="54"/>
      <c r="AJ696" s="54"/>
      <c r="AK696" s="25"/>
      <c r="AL696" s="54" t="str">
        <f t="shared" si="539"/>
        <v/>
      </c>
      <c r="AM696" s="200" t="str">
        <f t="shared" si="540"/>
        <v/>
      </c>
      <c r="AN696" s="201" t="str">
        <f t="shared" si="541"/>
        <v/>
      </c>
      <c r="AO696" s="200" t="str">
        <f t="shared" si="548"/>
        <v/>
      </c>
      <c r="AP696" s="200" t="str">
        <f t="shared" si="542"/>
        <v/>
      </c>
      <c r="AQ696" s="200" t="str">
        <f t="shared" si="543"/>
        <v/>
      </c>
      <c r="AR696" s="200" t="str">
        <f t="shared" si="549"/>
        <v/>
      </c>
      <c r="AS696" s="200" t="str">
        <f t="shared" si="550"/>
        <v/>
      </c>
      <c r="AT696" s="200" t="str">
        <f t="shared" si="551"/>
        <v/>
      </c>
      <c r="AU696" s="200" t="str">
        <f t="shared" si="552"/>
        <v/>
      </c>
      <c r="AV696" s="54"/>
      <c r="AW696" s="200" t="str">
        <f t="shared" si="553"/>
        <v/>
      </c>
      <c r="AX696" s="201" t="str">
        <f t="shared" si="554"/>
        <v/>
      </c>
      <c r="AY696" s="7" t="str">
        <f t="shared" si="555"/>
        <v/>
      </c>
      <c r="AZ696" s="7" t="str">
        <f t="shared" si="556"/>
        <v/>
      </c>
      <c r="BA696" s="7" t="str">
        <f t="shared" si="557"/>
        <v/>
      </c>
      <c r="BB696" s="7" t="str">
        <f t="shared" si="575"/>
        <v/>
      </c>
      <c r="BC696" s="7" t="str">
        <f t="shared" si="576"/>
        <v/>
      </c>
      <c r="BD696" s="7" t="str">
        <f t="shared" si="577"/>
        <v/>
      </c>
      <c r="BE696" s="7" t="str">
        <f t="shared" si="578"/>
        <v/>
      </c>
      <c r="BF696" s="7" t="str">
        <f t="shared" si="536"/>
        <v/>
      </c>
      <c r="BG696" s="7" t="str">
        <f t="shared" si="537"/>
        <v/>
      </c>
      <c r="BH696" s="7" t="str">
        <f t="shared" si="579"/>
        <v/>
      </c>
      <c r="BI696" s="7" t="str">
        <f t="shared" si="580"/>
        <v/>
      </c>
      <c r="BJ696" s="7" t="str">
        <f t="shared" si="581"/>
        <v/>
      </c>
      <c r="BK696" s="7" t="str">
        <f t="shared" si="558"/>
        <v/>
      </c>
      <c r="BL696" s="7" t="str">
        <f t="shared" si="559"/>
        <v/>
      </c>
      <c r="BM696" s="7" t="str">
        <f t="shared" si="560"/>
        <v/>
      </c>
      <c r="BN696" s="7" t="str">
        <f t="shared" si="561"/>
        <v/>
      </c>
      <c r="BO696" s="7" t="str">
        <f t="shared" si="562"/>
        <v/>
      </c>
      <c r="BP696" s="7" t="str">
        <f t="shared" si="563"/>
        <v/>
      </c>
      <c r="BQ696" s="7" t="str">
        <f t="shared" si="564"/>
        <v/>
      </c>
      <c r="BR696" s="7" t="str">
        <f t="shared" si="565"/>
        <v/>
      </c>
      <c r="BS696" s="7" t="str">
        <f t="shared" si="566"/>
        <v/>
      </c>
      <c r="BT696" s="7" t="str">
        <f t="shared" si="567"/>
        <v/>
      </c>
      <c r="BU696" s="7" t="str">
        <f t="shared" si="568"/>
        <v/>
      </c>
      <c r="BV696" s="7" t="str">
        <f t="shared" si="569"/>
        <v/>
      </c>
      <c r="BW696" s="7" t="str">
        <f t="shared" si="544"/>
        <v/>
      </c>
      <c r="BX696" s="7" t="str">
        <f t="shared" si="570"/>
        <v/>
      </c>
      <c r="BY696" s="7" t="str">
        <f t="shared" si="571"/>
        <v/>
      </c>
      <c r="BZ696" s="7" t="str">
        <f t="shared" si="572"/>
        <v/>
      </c>
      <c r="CA696" s="7" t="str">
        <f t="shared" si="573"/>
        <v/>
      </c>
      <c r="CB696" s="54"/>
      <c r="CH696" s="13"/>
      <c r="CJ696" s="13"/>
    </row>
    <row r="697" spans="2:88" ht="16.5" thickBot="1" x14ac:dyDescent="0.3">
      <c r="B697" s="114"/>
      <c r="C697" s="114"/>
      <c r="D697" s="115"/>
      <c r="E697" s="117" t="str">
        <f t="shared" si="574"/>
        <v/>
      </c>
      <c r="F697" s="118" t="str">
        <f t="shared" si="582"/>
        <v/>
      </c>
      <c r="G697" s="22"/>
      <c r="H697" s="5" t="str">
        <f t="shared" si="545"/>
        <v/>
      </c>
      <c r="I697" s="6" t="str">
        <f t="shared" si="546"/>
        <v/>
      </c>
      <c r="J697" s="6" t="str">
        <f t="shared" si="547"/>
        <v/>
      </c>
      <c r="K697" s="23"/>
      <c r="L697" s="3" t="str">
        <f t="shared" si="532"/>
        <v/>
      </c>
      <c r="M697" s="2">
        <f>IF(OR(K697="Rota",K697="Desliza"),(IF((MAX(N$36:N696))&gt;F$17,(MAX(N$36:N696)),F$17)),N696)</f>
        <v>0</v>
      </c>
      <c r="N697" s="42"/>
      <c r="O697" s="2" t="str">
        <f t="shared" si="533"/>
        <v/>
      </c>
      <c r="P697" s="3" t="str">
        <f t="shared" si="534"/>
        <v/>
      </c>
      <c r="Q697" s="24"/>
      <c r="R697" s="24"/>
      <c r="S697" s="24"/>
      <c r="T697" s="132" t="str">
        <f t="shared" si="538"/>
        <v/>
      </c>
      <c r="U697" s="25"/>
      <c r="V697" s="25"/>
      <c r="W697" s="24"/>
      <c r="X697" s="26"/>
      <c r="Y697" s="25"/>
      <c r="Z697" s="25"/>
      <c r="AA697" s="3" t="str">
        <f t="shared" si="535"/>
        <v/>
      </c>
      <c r="AB697" s="24"/>
      <c r="AC697" s="26"/>
      <c r="AD697" s="25"/>
      <c r="AE697" s="54"/>
      <c r="AF697" s="54"/>
      <c r="AG697" s="54"/>
      <c r="AH697" s="54"/>
      <c r="AI697" s="54"/>
      <c r="AJ697" s="54"/>
      <c r="AK697" s="25"/>
      <c r="AL697" s="54" t="str">
        <f t="shared" si="539"/>
        <v/>
      </c>
      <c r="AM697" s="200" t="str">
        <f t="shared" si="540"/>
        <v/>
      </c>
      <c r="AN697" s="201" t="str">
        <f t="shared" si="541"/>
        <v/>
      </c>
      <c r="AO697" s="200" t="str">
        <f t="shared" si="548"/>
        <v/>
      </c>
      <c r="AP697" s="200" t="str">
        <f t="shared" si="542"/>
        <v/>
      </c>
      <c r="AQ697" s="200" t="str">
        <f t="shared" si="543"/>
        <v/>
      </c>
      <c r="AR697" s="200" t="str">
        <f t="shared" si="549"/>
        <v/>
      </c>
      <c r="AS697" s="200" t="str">
        <f t="shared" si="550"/>
        <v/>
      </c>
      <c r="AT697" s="200" t="str">
        <f t="shared" si="551"/>
        <v/>
      </c>
      <c r="AU697" s="200" t="str">
        <f t="shared" si="552"/>
        <v/>
      </c>
      <c r="AV697" s="54"/>
      <c r="AW697" s="200" t="str">
        <f t="shared" si="553"/>
        <v/>
      </c>
      <c r="AX697" s="201" t="str">
        <f t="shared" si="554"/>
        <v/>
      </c>
      <c r="AY697" s="7" t="str">
        <f t="shared" si="555"/>
        <v/>
      </c>
      <c r="AZ697" s="7" t="str">
        <f t="shared" si="556"/>
        <v/>
      </c>
      <c r="BA697" s="7" t="str">
        <f t="shared" si="557"/>
        <v/>
      </c>
      <c r="BB697" s="7" t="str">
        <f t="shared" si="575"/>
        <v/>
      </c>
      <c r="BC697" s="7" t="str">
        <f t="shared" si="576"/>
        <v/>
      </c>
      <c r="BD697" s="7" t="str">
        <f t="shared" si="577"/>
        <v/>
      </c>
      <c r="BE697" s="7" t="str">
        <f t="shared" si="578"/>
        <v/>
      </c>
      <c r="BF697" s="7" t="str">
        <f t="shared" si="536"/>
        <v/>
      </c>
      <c r="BG697" s="7" t="str">
        <f t="shared" si="537"/>
        <v/>
      </c>
      <c r="BH697" s="7" t="str">
        <f t="shared" si="579"/>
        <v/>
      </c>
      <c r="BI697" s="7" t="str">
        <f t="shared" si="580"/>
        <v/>
      </c>
      <c r="BJ697" s="7" t="str">
        <f t="shared" si="581"/>
        <v/>
      </c>
      <c r="BK697" s="7" t="str">
        <f t="shared" si="558"/>
        <v/>
      </c>
      <c r="BL697" s="7" t="str">
        <f t="shared" si="559"/>
        <v/>
      </c>
      <c r="BM697" s="7" t="str">
        <f t="shared" si="560"/>
        <v/>
      </c>
      <c r="BN697" s="7" t="str">
        <f t="shared" si="561"/>
        <v/>
      </c>
      <c r="BO697" s="7" t="str">
        <f t="shared" si="562"/>
        <v/>
      </c>
      <c r="BP697" s="7" t="str">
        <f t="shared" si="563"/>
        <v/>
      </c>
      <c r="BQ697" s="7" t="str">
        <f t="shared" si="564"/>
        <v/>
      </c>
      <c r="BR697" s="7" t="str">
        <f t="shared" si="565"/>
        <v/>
      </c>
      <c r="BS697" s="7" t="str">
        <f t="shared" si="566"/>
        <v/>
      </c>
      <c r="BT697" s="7" t="str">
        <f t="shared" si="567"/>
        <v/>
      </c>
      <c r="BU697" s="7" t="str">
        <f t="shared" si="568"/>
        <v/>
      </c>
      <c r="BV697" s="7" t="str">
        <f t="shared" si="569"/>
        <v/>
      </c>
      <c r="BW697" s="7" t="str">
        <f t="shared" si="544"/>
        <v/>
      </c>
      <c r="BX697" s="7" t="str">
        <f t="shared" si="570"/>
        <v/>
      </c>
      <c r="BY697" s="7" t="str">
        <f t="shared" si="571"/>
        <v/>
      </c>
      <c r="BZ697" s="7" t="str">
        <f t="shared" si="572"/>
        <v/>
      </c>
      <c r="CA697" s="7" t="str">
        <f t="shared" si="573"/>
        <v/>
      </c>
      <c r="CB697" s="54"/>
      <c r="CH697" s="13"/>
      <c r="CJ697" s="13"/>
    </row>
    <row r="698" spans="2:88" ht="16.5" thickBot="1" x14ac:dyDescent="0.3">
      <c r="B698" s="114"/>
      <c r="C698" s="114"/>
      <c r="D698" s="115"/>
      <c r="E698" s="117" t="str">
        <f t="shared" si="574"/>
        <v/>
      </c>
      <c r="F698" s="118" t="str">
        <f t="shared" si="582"/>
        <v/>
      </c>
      <c r="G698" s="22"/>
      <c r="H698" s="5" t="str">
        <f t="shared" si="545"/>
        <v/>
      </c>
      <c r="I698" s="6" t="str">
        <f t="shared" si="546"/>
        <v/>
      </c>
      <c r="J698" s="6" t="str">
        <f t="shared" si="547"/>
        <v/>
      </c>
      <c r="K698" s="23"/>
      <c r="L698" s="3" t="str">
        <f t="shared" si="532"/>
        <v/>
      </c>
      <c r="M698" s="2">
        <f>IF(OR(K698="Rota",K698="Desliza"),(IF((MAX(N$36:N697))&gt;F$17,(MAX(N$36:N697)),F$17)),N697)</f>
        <v>0</v>
      </c>
      <c r="N698" s="42"/>
      <c r="O698" s="2" t="str">
        <f t="shared" si="533"/>
        <v/>
      </c>
      <c r="P698" s="3" t="str">
        <f t="shared" si="534"/>
        <v/>
      </c>
      <c r="Q698" s="24"/>
      <c r="R698" s="24"/>
      <c r="S698" s="24"/>
      <c r="T698" s="132" t="str">
        <f t="shared" si="538"/>
        <v/>
      </c>
      <c r="U698" s="25"/>
      <c r="V698" s="25"/>
      <c r="W698" s="24"/>
      <c r="X698" s="26"/>
      <c r="Y698" s="25"/>
      <c r="Z698" s="25"/>
      <c r="AA698" s="3" t="str">
        <f t="shared" si="535"/>
        <v/>
      </c>
      <c r="AB698" s="24"/>
      <c r="AC698" s="26"/>
      <c r="AD698" s="25"/>
      <c r="AE698" s="54"/>
      <c r="AF698" s="54"/>
      <c r="AG698" s="54"/>
      <c r="AH698" s="54"/>
      <c r="AI698" s="54"/>
      <c r="AJ698" s="54"/>
      <c r="AK698" s="25"/>
      <c r="AL698" s="54" t="str">
        <f t="shared" si="539"/>
        <v/>
      </c>
      <c r="AM698" s="200" t="str">
        <f t="shared" si="540"/>
        <v/>
      </c>
      <c r="AN698" s="201" t="str">
        <f t="shared" si="541"/>
        <v/>
      </c>
      <c r="AO698" s="200" t="str">
        <f t="shared" si="548"/>
        <v/>
      </c>
      <c r="AP698" s="200" t="str">
        <f t="shared" si="542"/>
        <v/>
      </c>
      <c r="AQ698" s="200" t="str">
        <f t="shared" si="543"/>
        <v/>
      </c>
      <c r="AR698" s="200" t="str">
        <f t="shared" si="549"/>
        <v/>
      </c>
      <c r="AS698" s="200" t="str">
        <f t="shared" si="550"/>
        <v/>
      </c>
      <c r="AT698" s="200" t="str">
        <f t="shared" si="551"/>
        <v/>
      </c>
      <c r="AU698" s="200" t="str">
        <f t="shared" si="552"/>
        <v/>
      </c>
      <c r="AV698" s="54"/>
      <c r="AW698" s="200" t="str">
        <f t="shared" si="553"/>
        <v/>
      </c>
      <c r="AX698" s="201" t="str">
        <f t="shared" si="554"/>
        <v/>
      </c>
      <c r="AY698" s="7" t="str">
        <f t="shared" si="555"/>
        <v/>
      </c>
      <c r="AZ698" s="7" t="str">
        <f t="shared" si="556"/>
        <v/>
      </c>
      <c r="BA698" s="7" t="str">
        <f t="shared" si="557"/>
        <v/>
      </c>
      <c r="BB698" s="7" t="str">
        <f t="shared" si="575"/>
        <v/>
      </c>
      <c r="BC698" s="7" t="str">
        <f t="shared" si="576"/>
        <v/>
      </c>
      <c r="BD698" s="7" t="str">
        <f t="shared" si="577"/>
        <v/>
      </c>
      <c r="BE698" s="7" t="str">
        <f t="shared" si="578"/>
        <v/>
      </c>
      <c r="BF698" s="7" t="str">
        <f t="shared" si="536"/>
        <v/>
      </c>
      <c r="BG698" s="7" t="str">
        <f t="shared" si="537"/>
        <v/>
      </c>
      <c r="BH698" s="7" t="str">
        <f t="shared" si="579"/>
        <v/>
      </c>
      <c r="BI698" s="7" t="str">
        <f t="shared" si="580"/>
        <v/>
      </c>
      <c r="BJ698" s="7" t="str">
        <f t="shared" si="581"/>
        <v/>
      </c>
      <c r="BK698" s="7" t="str">
        <f t="shared" si="558"/>
        <v/>
      </c>
      <c r="BL698" s="7" t="str">
        <f t="shared" si="559"/>
        <v/>
      </c>
      <c r="BM698" s="7" t="str">
        <f t="shared" si="560"/>
        <v/>
      </c>
      <c r="BN698" s="7" t="str">
        <f t="shared" si="561"/>
        <v/>
      </c>
      <c r="BO698" s="7" t="str">
        <f t="shared" si="562"/>
        <v/>
      </c>
      <c r="BP698" s="7" t="str">
        <f t="shared" si="563"/>
        <v/>
      </c>
      <c r="BQ698" s="7" t="str">
        <f t="shared" si="564"/>
        <v/>
      </c>
      <c r="BR698" s="7" t="str">
        <f t="shared" si="565"/>
        <v/>
      </c>
      <c r="BS698" s="7" t="str">
        <f t="shared" si="566"/>
        <v/>
      </c>
      <c r="BT698" s="7" t="str">
        <f t="shared" si="567"/>
        <v/>
      </c>
      <c r="BU698" s="7" t="str">
        <f t="shared" si="568"/>
        <v/>
      </c>
      <c r="BV698" s="7" t="str">
        <f t="shared" si="569"/>
        <v/>
      </c>
      <c r="BW698" s="7" t="str">
        <f t="shared" si="544"/>
        <v/>
      </c>
      <c r="BX698" s="7" t="str">
        <f t="shared" si="570"/>
        <v/>
      </c>
      <c r="BY698" s="7" t="str">
        <f t="shared" si="571"/>
        <v/>
      </c>
      <c r="BZ698" s="7" t="str">
        <f t="shared" si="572"/>
        <v/>
      </c>
      <c r="CA698" s="7" t="str">
        <f t="shared" si="573"/>
        <v/>
      </c>
      <c r="CB698" s="54"/>
      <c r="CH698" s="13"/>
      <c r="CJ698" s="13"/>
    </row>
    <row r="699" spans="2:88" ht="16.5" thickBot="1" x14ac:dyDescent="0.3">
      <c r="B699" s="114"/>
      <c r="C699" s="114"/>
      <c r="D699" s="115"/>
      <c r="E699" s="117" t="str">
        <f t="shared" si="574"/>
        <v/>
      </c>
      <c r="F699" s="118" t="str">
        <f t="shared" si="582"/>
        <v/>
      </c>
      <c r="G699" s="22"/>
      <c r="H699" s="5" t="str">
        <f t="shared" si="545"/>
        <v/>
      </c>
      <c r="I699" s="6" t="str">
        <f t="shared" si="546"/>
        <v/>
      </c>
      <c r="J699" s="6" t="str">
        <f t="shared" si="547"/>
        <v/>
      </c>
      <c r="K699" s="23"/>
      <c r="L699" s="3" t="str">
        <f t="shared" si="532"/>
        <v/>
      </c>
      <c r="M699" s="2">
        <f>IF(OR(K699="Rota",K699="Desliza"),(IF((MAX(N$36:N698))&gt;F$17,(MAX(N$36:N698)),F$17)),N698)</f>
        <v>0</v>
      </c>
      <c r="N699" s="42"/>
      <c r="O699" s="2" t="str">
        <f t="shared" si="533"/>
        <v/>
      </c>
      <c r="P699" s="3" t="str">
        <f t="shared" si="534"/>
        <v/>
      </c>
      <c r="Q699" s="24"/>
      <c r="R699" s="24"/>
      <c r="S699" s="24"/>
      <c r="T699" s="132" t="str">
        <f t="shared" si="538"/>
        <v/>
      </c>
      <c r="U699" s="25"/>
      <c r="V699" s="25"/>
      <c r="W699" s="24"/>
      <c r="X699" s="26"/>
      <c r="Y699" s="25"/>
      <c r="Z699" s="25"/>
      <c r="AA699" s="3" t="str">
        <f t="shared" si="535"/>
        <v/>
      </c>
      <c r="AB699" s="24"/>
      <c r="AC699" s="26"/>
      <c r="AD699" s="25"/>
      <c r="AE699" s="54"/>
      <c r="AF699" s="54"/>
      <c r="AG699" s="54"/>
      <c r="AH699" s="54"/>
      <c r="AI699" s="54"/>
      <c r="AJ699" s="54"/>
      <c r="AK699" s="25"/>
      <c r="AL699" s="54" t="str">
        <f t="shared" si="539"/>
        <v/>
      </c>
      <c r="AM699" s="200" t="str">
        <f t="shared" si="540"/>
        <v/>
      </c>
      <c r="AN699" s="201" t="str">
        <f t="shared" si="541"/>
        <v/>
      </c>
      <c r="AO699" s="200" t="str">
        <f t="shared" si="548"/>
        <v/>
      </c>
      <c r="AP699" s="200" t="str">
        <f t="shared" si="542"/>
        <v/>
      </c>
      <c r="AQ699" s="200" t="str">
        <f t="shared" si="543"/>
        <v/>
      </c>
      <c r="AR699" s="200" t="str">
        <f t="shared" si="549"/>
        <v/>
      </c>
      <c r="AS699" s="200" t="str">
        <f t="shared" si="550"/>
        <v/>
      </c>
      <c r="AT699" s="200" t="str">
        <f t="shared" si="551"/>
        <v/>
      </c>
      <c r="AU699" s="200" t="str">
        <f t="shared" si="552"/>
        <v/>
      </c>
      <c r="AV699" s="54"/>
      <c r="AW699" s="200" t="str">
        <f t="shared" si="553"/>
        <v/>
      </c>
      <c r="AX699" s="201" t="str">
        <f t="shared" si="554"/>
        <v/>
      </c>
      <c r="AY699" s="7" t="str">
        <f t="shared" si="555"/>
        <v/>
      </c>
      <c r="AZ699" s="7" t="str">
        <f t="shared" si="556"/>
        <v/>
      </c>
      <c r="BA699" s="7" t="str">
        <f t="shared" si="557"/>
        <v/>
      </c>
      <c r="BB699" s="7" t="str">
        <f t="shared" si="575"/>
        <v/>
      </c>
      <c r="BC699" s="7" t="str">
        <f t="shared" si="576"/>
        <v/>
      </c>
      <c r="BD699" s="7" t="str">
        <f t="shared" si="577"/>
        <v/>
      </c>
      <c r="BE699" s="7" t="str">
        <f t="shared" si="578"/>
        <v/>
      </c>
      <c r="BF699" s="7" t="str">
        <f t="shared" si="536"/>
        <v/>
      </c>
      <c r="BG699" s="7" t="str">
        <f t="shared" si="537"/>
        <v/>
      </c>
      <c r="BH699" s="7" t="str">
        <f t="shared" si="579"/>
        <v/>
      </c>
      <c r="BI699" s="7" t="str">
        <f t="shared" si="580"/>
        <v/>
      </c>
      <c r="BJ699" s="7" t="str">
        <f t="shared" si="581"/>
        <v/>
      </c>
      <c r="BK699" s="7" t="str">
        <f t="shared" si="558"/>
        <v/>
      </c>
      <c r="BL699" s="7" t="str">
        <f t="shared" si="559"/>
        <v/>
      </c>
      <c r="BM699" s="7" t="str">
        <f t="shared" si="560"/>
        <v/>
      </c>
      <c r="BN699" s="7" t="str">
        <f t="shared" si="561"/>
        <v/>
      </c>
      <c r="BO699" s="7" t="str">
        <f t="shared" si="562"/>
        <v/>
      </c>
      <c r="BP699" s="7" t="str">
        <f t="shared" si="563"/>
        <v/>
      </c>
      <c r="BQ699" s="7" t="str">
        <f t="shared" si="564"/>
        <v/>
      </c>
      <c r="BR699" s="7" t="str">
        <f t="shared" si="565"/>
        <v/>
      </c>
      <c r="BS699" s="7" t="str">
        <f t="shared" si="566"/>
        <v/>
      </c>
      <c r="BT699" s="7" t="str">
        <f t="shared" si="567"/>
        <v/>
      </c>
      <c r="BU699" s="7" t="str">
        <f t="shared" si="568"/>
        <v/>
      </c>
      <c r="BV699" s="7" t="str">
        <f t="shared" si="569"/>
        <v/>
      </c>
      <c r="BW699" s="7" t="str">
        <f t="shared" si="544"/>
        <v/>
      </c>
      <c r="BX699" s="7" t="str">
        <f t="shared" si="570"/>
        <v/>
      </c>
      <c r="BY699" s="7" t="str">
        <f t="shared" si="571"/>
        <v/>
      </c>
      <c r="BZ699" s="7" t="str">
        <f t="shared" si="572"/>
        <v/>
      </c>
      <c r="CA699" s="7" t="str">
        <f t="shared" si="573"/>
        <v/>
      </c>
      <c r="CB699" s="54"/>
      <c r="CH699" s="13"/>
      <c r="CJ699" s="13"/>
    </row>
    <row r="700" spans="2:88" ht="16.5" thickBot="1" x14ac:dyDescent="0.3">
      <c r="B700" s="114"/>
      <c r="C700" s="114"/>
      <c r="D700" s="115"/>
      <c r="E700" s="117" t="str">
        <f t="shared" si="574"/>
        <v/>
      </c>
      <c r="F700" s="118" t="str">
        <f t="shared" si="582"/>
        <v/>
      </c>
      <c r="G700" s="22"/>
      <c r="H700" s="5" t="str">
        <f t="shared" si="545"/>
        <v/>
      </c>
      <c r="I700" s="6" t="str">
        <f t="shared" si="546"/>
        <v/>
      </c>
      <c r="J700" s="6" t="str">
        <f t="shared" si="547"/>
        <v/>
      </c>
      <c r="K700" s="23"/>
      <c r="L700" s="3" t="str">
        <f t="shared" ref="L700:L763" si="583">IF(K700="Circula",H700,"")</f>
        <v/>
      </c>
      <c r="M700" s="2">
        <f>IF(OR(K700="Rota",K700="Desliza"),(IF((MAX(N$36:N699))&gt;F$17,(MAX(N$36:N699)),F$17)),N699)</f>
        <v>0</v>
      </c>
      <c r="N700" s="42"/>
      <c r="O700" s="2" t="str">
        <f t="shared" ref="O700:O763" si="584">IF(OR(M700="",N700=""),"",N700-M700)</f>
        <v/>
      </c>
      <c r="P700" s="3" t="str">
        <f t="shared" ref="P700:P763" si="585">IF(OR(K700="Rota",K700="Desliza"),IF(OR(M700="",N700=""),"",IF(K700="Comentario","",IF(M700=N700,"",(O700/(H700))))),"")</f>
        <v/>
      </c>
      <c r="Q700" s="24"/>
      <c r="R700" s="24"/>
      <c r="S700" s="24"/>
      <c r="T700" s="132" t="str">
        <f t="shared" si="538"/>
        <v/>
      </c>
      <c r="U700" s="25"/>
      <c r="V700" s="25"/>
      <c r="W700" s="24"/>
      <c r="X700" s="26"/>
      <c r="Y700" s="25"/>
      <c r="Z700" s="25"/>
      <c r="AA700" s="3" t="str">
        <f t="shared" ref="AA700:AA763" si="586">IF(OR(Y700="",Z700=""),"",IF(Y700=Z700,"",ABS(Y700-Z700)))</f>
        <v/>
      </c>
      <c r="AB700" s="24"/>
      <c r="AC700" s="26"/>
      <c r="AD700" s="25"/>
      <c r="AE700" s="54"/>
      <c r="AF700" s="54"/>
      <c r="AG700" s="54"/>
      <c r="AH700" s="54"/>
      <c r="AI700" s="54"/>
      <c r="AJ700" s="54"/>
      <c r="AK700" s="25"/>
      <c r="AL700" s="54" t="str">
        <f t="shared" si="539"/>
        <v/>
      </c>
      <c r="AM700" s="200" t="str">
        <f t="shared" si="540"/>
        <v/>
      </c>
      <c r="AN700" s="201" t="str">
        <f t="shared" si="541"/>
        <v/>
      </c>
      <c r="AO700" s="200" t="str">
        <f t="shared" si="548"/>
        <v/>
      </c>
      <c r="AP700" s="200" t="str">
        <f t="shared" si="542"/>
        <v/>
      </c>
      <c r="AQ700" s="200" t="str">
        <f t="shared" si="543"/>
        <v/>
      </c>
      <c r="AR700" s="200" t="str">
        <f t="shared" si="549"/>
        <v/>
      </c>
      <c r="AS700" s="200" t="str">
        <f t="shared" si="550"/>
        <v/>
      </c>
      <c r="AT700" s="200" t="str">
        <f t="shared" si="551"/>
        <v/>
      </c>
      <c r="AU700" s="200" t="str">
        <f t="shared" si="552"/>
        <v/>
      </c>
      <c r="AV700" s="54"/>
      <c r="AW700" s="200" t="str">
        <f t="shared" si="553"/>
        <v/>
      </c>
      <c r="AX700" s="201" t="str">
        <f t="shared" si="554"/>
        <v/>
      </c>
      <c r="AY700" s="7" t="str">
        <f t="shared" si="555"/>
        <v/>
      </c>
      <c r="AZ700" s="7" t="str">
        <f t="shared" si="556"/>
        <v/>
      </c>
      <c r="BA700" s="7" t="str">
        <f t="shared" si="557"/>
        <v/>
      </c>
      <c r="BB700" s="7" t="str">
        <f t="shared" si="575"/>
        <v/>
      </c>
      <c r="BC700" s="7" t="str">
        <f t="shared" si="576"/>
        <v/>
      </c>
      <c r="BD700" s="7" t="str">
        <f t="shared" si="577"/>
        <v/>
      </c>
      <c r="BE700" s="7" t="str">
        <f t="shared" si="578"/>
        <v/>
      </c>
      <c r="BF700" s="7" t="str">
        <f t="shared" si="536"/>
        <v/>
      </c>
      <c r="BG700" s="7" t="str">
        <f t="shared" si="537"/>
        <v/>
      </c>
      <c r="BH700" s="7" t="str">
        <f t="shared" si="579"/>
        <v/>
      </c>
      <c r="BI700" s="7" t="str">
        <f t="shared" si="580"/>
        <v/>
      </c>
      <c r="BJ700" s="7" t="str">
        <f t="shared" si="581"/>
        <v/>
      </c>
      <c r="BK700" s="7" t="str">
        <f t="shared" si="558"/>
        <v/>
      </c>
      <c r="BL700" s="7" t="str">
        <f t="shared" si="559"/>
        <v/>
      </c>
      <c r="BM700" s="7" t="str">
        <f t="shared" si="560"/>
        <v/>
      </c>
      <c r="BN700" s="7" t="str">
        <f t="shared" si="561"/>
        <v/>
      </c>
      <c r="BO700" s="7" t="str">
        <f t="shared" si="562"/>
        <v/>
      </c>
      <c r="BP700" s="7" t="str">
        <f t="shared" si="563"/>
        <v/>
      </c>
      <c r="BQ700" s="7" t="str">
        <f t="shared" si="564"/>
        <v/>
      </c>
      <c r="BR700" s="7" t="str">
        <f t="shared" si="565"/>
        <v/>
      </c>
      <c r="BS700" s="7" t="str">
        <f t="shared" si="566"/>
        <v/>
      </c>
      <c r="BT700" s="7" t="str">
        <f t="shared" si="567"/>
        <v/>
      </c>
      <c r="BU700" s="7" t="str">
        <f t="shared" si="568"/>
        <v/>
      </c>
      <c r="BV700" s="7" t="str">
        <f t="shared" si="569"/>
        <v/>
      </c>
      <c r="BW700" s="7" t="str">
        <f t="shared" si="544"/>
        <v/>
      </c>
      <c r="BX700" s="7" t="str">
        <f t="shared" si="570"/>
        <v/>
      </c>
      <c r="BY700" s="7" t="str">
        <f t="shared" si="571"/>
        <v/>
      </c>
      <c r="BZ700" s="7" t="str">
        <f t="shared" si="572"/>
        <v/>
      </c>
      <c r="CA700" s="7" t="str">
        <f t="shared" si="573"/>
        <v/>
      </c>
      <c r="CB700" s="54"/>
      <c r="CH700" s="13"/>
      <c r="CJ700" s="13"/>
    </row>
    <row r="701" spans="2:88" ht="16.5" thickBot="1" x14ac:dyDescent="0.3">
      <c r="B701" s="114"/>
      <c r="C701" s="114"/>
      <c r="D701" s="115"/>
      <c r="E701" s="117" t="str">
        <f t="shared" si="574"/>
        <v/>
      </c>
      <c r="F701" s="118" t="str">
        <f t="shared" si="582"/>
        <v/>
      </c>
      <c r="G701" s="22"/>
      <c r="H701" s="5" t="str">
        <f t="shared" si="545"/>
        <v/>
      </c>
      <c r="I701" s="6" t="str">
        <f t="shared" si="546"/>
        <v/>
      </c>
      <c r="J701" s="6" t="str">
        <f t="shared" si="547"/>
        <v/>
      </c>
      <c r="K701" s="23"/>
      <c r="L701" s="3" t="str">
        <f t="shared" si="583"/>
        <v/>
      </c>
      <c r="M701" s="2">
        <f>IF(OR(K701="Rota",K701="Desliza"),(IF((MAX(N$36:N700))&gt;F$17,(MAX(N$36:N700)),F$17)),N700)</f>
        <v>0</v>
      </c>
      <c r="N701" s="42"/>
      <c r="O701" s="2" t="str">
        <f t="shared" si="584"/>
        <v/>
      </c>
      <c r="P701" s="3" t="str">
        <f t="shared" si="585"/>
        <v/>
      </c>
      <c r="Q701" s="24"/>
      <c r="R701" s="24"/>
      <c r="S701" s="24"/>
      <c r="T701" s="132" t="str">
        <f t="shared" si="538"/>
        <v/>
      </c>
      <c r="U701" s="25"/>
      <c r="V701" s="25"/>
      <c r="W701" s="24"/>
      <c r="X701" s="26"/>
      <c r="Y701" s="25"/>
      <c r="Z701" s="25"/>
      <c r="AA701" s="3" t="str">
        <f t="shared" si="586"/>
        <v/>
      </c>
      <c r="AB701" s="24"/>
      <c r="AC701" s="26"/>
      <c r="AD701" s="25"/>
      <c r="AE701" s="54"/>
      <c r="AF701" s="54"/>
      <c r="AG701" s="54"/>
      <c r="AH701" s="54"/>
      <c r="AI701" s="54"/>
      <c r="AJ701" s="54"/>
      <c r="AK701" s="25"/>
      <c r="AL701" s="54" t="str">
        <f t="shared" si="539"/>
        <v/>
      </c>
      <c r="AM701" s="200" t="str">
        <f t="shared" si="540"/>
        <v/>
      </c>
      <c r="AN701" s="201" t="str">
        <f t="shared" si="541"/>
        <v/>
      </c>
      <c r="AO701" s="200" t="str">
        <f t="shared" si="548"/>
        <v/>
      </c>
      <c r="AP701" s="200" t="str">
        <f t="shared" si="542"/>
        <v/>
      </c>
      <c r="AQ701" s="200" t="str">
        <f t="shared" si="543"/>
        <v/>
      </c>
      <c r="AR701" s="200" t="str">
        <f t="shared" si="549"/>
        <v/>
      </c>
      <c r="AS701" s="200" t="str">
        <f t="shared" si="550"/>
        <v/>
      </c>
      <c r="AT701" s="200" t="str">
        <f t="shared" si="551"/>
        <v/>
      </c>
      <c r="AU701" s="200" t="str">
        <f t="shared" si="552"/>
        <v/>
      </c>
      <c r="AV701" s="54"/>
      <c r="AW701" s="200" t="str">
        <f t="shared" si="553"/>
        <v/>
      </c>
      <c r="AX701" s="201" t="str">
        <f t="shared" si="554"/>
        <v/>
      </c>
      <c r="AY701" s="7" t="str">
        <f t="shared" si="555"/>
        <v/>
      </c>
      <c r="AZ701" s="7" t="str">
        <f t="shared" si="556"/>
        <v/>
      </c>
      <c r="BA701" s="7" t="str">
        <f t="shared" si="557"/>
        <v/>
      </c>
      <c r="BB701" s="7" t="str">
        <f t="shared" si="575"/>
        <v/>
      </c>
      <c r="BC701" s="7" t="str">
        <f t="shared" si="576"/>
        <v/>
      </c>
      <c r="BD701" s="7" t="str">
        <f t="shared" si="577"/>
        <v/>
      </c>
      <c r="BE701" s="7" t="str">
        <f t="shared" si="578"/>
        <v/>
      </c>
      <c r="BF701" s="7" t="str">
        <f t="shared" si="536"/>
        <v/>
      </c>
      <c r="BG701" s="7" t="str">
        <f t="shared" si="537"/>
        <v/>
      </c>
      <c r="BH701" s="7" t="str">
        <f t="shared" si="579"/>
        <v/>
      </c>
      <c r="BI701" s="7" t="str">
        <f t="shared" si="580"/>
        <v/>
      </c>
      <c r="BJ701" s="7" t="str">
        <f t="shared" si="581"/>
        <v/>
      </c>
      <c r="BK701" s="7" t="str">
        <f t="shared" si="558"/>
        <v/>
      </c>
      <c r="BL701" s="7" t="str">
        <f t="shared" si="559"/>
        <v/>
      </c>
      <c r="BM701" s="7" t="str">
        <f t="shared" si="560"/>
        <v/>
      </c>
      <c r="BN701" s="7" t="str">
        <f t="shared" si="561"/>
        <v/>
      </c>
      <c r="BO701" s="7" t="str">
        <f t="shared" si="562"/>
        <v/>
      </c>
      <c r="BP701" s="7" t="str">
        <f t="shared" si="563"/>
        <v/>
      </c>
      <c r="BQ701" s="7" t="str">
        <f t="shared" si="564"/>
        <v/>
      </c>
      <c r="BR701" s="7" t="str">
        <f t="shared" si="565"/>
        <v/>
      </c>
      <c r="BS701" s="7" t="str">
        <f t="shared" si="566"/>
        <v/>
      </c>
      <c r="BT701" s="7" t="str">
        <f t="shared" si="567"/>
        <v/>
      </c>
      <c r="BU701" s="7" t="str">
        <f t="shared" si="568"/>
        <v/>
      </c>
      <c r="BV701" s="7" t="str">
        <f t="shared" si="569"/>
        <v/>
      </c>
      <c r="BW701" s="7" t="str">
        <f t="shared" si="544"/>
        <v/>
      </c>
      <c r="BX701" s="7" t="str">
        <f t="shared" si="570"/>
        <v/>
      </c>
      <c r="BY701" s="7" t="str">
        <f t="shared" si="571"/>
        <v/>
      </c>
      <c r="BZ701" s="7" t="str">
        <f t="shared" si="572"/>
        <v/>
      </c>
      <c r="CA701" s="7" t="str">
        <f t="shared" si="573"/>
        <v/>
      </c>
      <c r="CB701" s="54"/>
      <c r="CH701" s="13"/>
      <c r="CJ701" s="13"/>
    </row>
    <row r="702" spans="2:88" ht="16.5" thickBot="1" x14ac:dyDescent="0.3">
      <c r="B702" s="114"/>
      <c r="C702" s="114"/>
      <c r="D702" s="115"/>
      <c r="E702" s="117" t="str">
        <f t="shared" si="574"/>
        <v/>
      </c>
      <c r="F702" s="118" t="str">
        <f t="shared" si="582"/>
        <v/>
      </c>
      <c r="G702" s="22"/>
      <c r="H702" s="5" t="str">
        <f t="shared" si="545"/>
        <v/>
      </c>
      <c r="I702" s="6" t="str">
        <f t="shared" si="546"/>
        <v/>
      </c>
      <c r="J702" s="6" t="str">
        <f t="shared" si="547"/>
        <v/>
      </c>
      <c r="K702" s="23"/>
      <c r="L702" s="3" t="str">
        <f t="shared" si="583"/>
        <v/>
      </c>
      <c r="M702" s="2">
        <f>IF(OR(K702="Rota",K702="Desliza"),(IF((MAX(N$36:N701))&gt;F$17,(MAX(N$36:N701)),F$17)),N701)</f>
        <v>0</v>
      </c>
      <c r="N702" s="42"/>
      <c r="O702" s="2" t="str">
        <f t="shared" si="584"/>
        <v/>
      </c>
      <c r="P702" s="3" t="str">
        <f t="shared" si="585"/>
        <v/>
      </c>
      <c r="Q702" s="24"/>
      <c r="R702" s="24"/>
      <c r="S702" s="24"/>
      <c r="T702" s="132" t="str">
        <f t="shared" si="538"/>
        <v/>
      </c>
      <c r="U702" s="25"/>
      <c r="V702" s="25"/>
      <c r="W702" s="24"/>
      <c r="X702" s="26"/>
      <c r="Y702" s="25"/>
      <c r="Z702" s="25"/>
      <c r="AA702" s="3" t="str">
        <f t="shared" si="586"/>
        <v/>
      </c>
      <c r="AB702" s="24"/>
      <c r="AC702" s="26"/>
      <c r="AD702" s="25"/>
      <c r="AE702" s="54"/>
      <c r="AF702" s="54"/>
      <c r="AG702" s="54"/>
      <c r="AH702" s="54"/>
      <c r="AI702" s="54"/>
      <c r="AJ702" s="54"/>
      <c r="AK702" s="25"/>
      <c r="AL702" s="54" t="str">
        <f t="shared" si="539"/>
        <v/>
      </c>
      <c r="AM702" s="200" t="str">
        <f t="shared" si="540"/>
        <v/>
      </c>
      <c r="AN702" s="201" t="str">
        <f t="shared" si="541"/>
        <v/>
      </c>
      <c r="AO702" s="200" t="str">
        <f t="shared" si="548"/>
        <v/>
      </c>
      <c r="AP702" s="200" t="str">
        <f t="shared" si="542"/>
        <v/>
      </c>
      <c r="AQ702" s="200" t="str">
        <f t="shared" si="543"/>
        <v/>
      </c>
      <c r="AR702" s="200" t="str">
        <f t="shared" si="549"/>
        <v/>
      </c>
      <c r="AS702" s="200" t="str">
        <f t="shared" si="550"/>
        <v/>
      </c>
      <c r="AT702" s="200" t="str">
        <f t="shared" si="551"/>
        <v/>
      </c>
      <c r="AU702" s="200" t="str">
        <f t="shared" si="552"/>
        <v/>
      </c>
      <c r="AV702" s="54"/>
      <c r="AW702" s="200" t="str">
        <f t="shared" si="553"/>
        <v/>
      </c>
      <c r="AX702" s="201" t="str">
        <f t="shared" si="554"/>
        <v/>
      </c>
      <c r="AY702" s="7" t="str">
        <f t="shared" si="555"/>
        <v/>
      </c>
      <c r="AZ702" s="7" t="str">
        <f t="shared" si="556"/>
        <v/>
      </c>
      <c r="BA702" s="7" t="str">
        <f t="shared" si="557"/>
        <v/>
      </c>
      <c r="BB702" s="7" t="str">
        <f t="shared" si="575"/>
        <v/>
      </c>
      <c r="BC702" s="7" t="str">
        <f t="shared" si="576"/>
        <v/>
      </c>
      <c r="BD702" s="7" t="str">
        <f t="shared" si="577"/>
        <v/>
      </c>
      <c r="BE702" s="7" t="str">
        <f t="shared" si="578"/>
        <v/>
      </c>
      <c r="BF702" s="7" t="str">
        <f t="shared" si="536"/>
        <v/>
      </c>
      <c r="BG702" s="7" t="str">
        <f t="shared" si="537"/>
        <v/>
      </c>
      <c r="BH702" s="7" t="str">
        <f t="shared" si="579"/>
        <v/>
      </c>
      <c r="BI702" s="7" t="str">
        <f t="shared" si="580"/>
        <v/>
      </c>
      <c r="BJ702" s="7" t="str">
        <f t="shared" si="581"/>
        <v/>
      </c>
      <c r="BK702" s="7" t="str">
        <f t="shared" si="558"/>
        <v/>
      </c>
      <c r="BL702" s="7" t="str">
        <f t="shared" si="559"/>
        <v/>
      </c>
      <c r="BM702" s="7" t="str">
        <f t="shared" si="560"/>
        <v/>
      </c>
      <c r="BN702" s="7" t="str">
        <f t="shared" si="561"/>
        <v/>
      </c>
      <c r="BO702" s="7" t="str">
        <f t="shared" si="562"/>
        <v/>
      </c>
      <c r="BP702" s="7" t="str">
        <f t="shared" si="563"/>
        <v/>
      </c>
      <c r="BQ702" s="7" t="str">
        <f t="shared" si="564"/>
        <v/>
      </c>
      <c r="BR702" s="7" t="str">
        <f t="shared" si="565"/>
        <v/>
      </c>
      <c r="BS702" s="7" t="str">
        <f t="shared" si="566"/>
        <v/>
      </c>
      <c r="BT702" s="7" t="str">
        <f t="shared" si="567"/>
        <v/>
      </c>
      <c r="BU702" s="7" t="str">
        <f t="shared" si="568"/>
        <v/>
      </c>
      <c r="BV702" s="7" t="str">
        <f t="shared" si="569"/>
        <v/>
      </c>
      <c r="BW702" s="7" t="str">
        <f t="shared" si="544"/>
        <v/>
      </c>
      <c r="BX702" s="7" t="str">
        <f t="shared" si="570"/>
        <v/>
      </c>
      <c r="BY702" s="7" t="str">
        <f t="shared" si="571"/>
        <v/>
      </c>
      <c r="BZ702" s="7" t="str">
        <f t="shared" si="572"/>
        <v/>
      </c>
      <c r="CA702" s="7" t="str">
        <f t="shared" si="573"/>
        <v/>
      </c>
      <c r="CB702" s="54"/>
      <c r="CH702" s="13"/>
      <c r="CJ702" s="13"/>
    </row>
    <row r="703" spans="2:88" ht="16.5" thickBot="1" x14ac:dyDescent="0.3">
      <c r="B703" s="114"/>
      <c r="C703" s="114"/>
      <c r="D703" s="115"/>
      <c r="E703" s="117" t="str">
        <f t="shared" si="574"/>
        <v/>
      </c>
      <c r="F703" s="118" t="str">
        <f t="shared" si="582"/>
        <v/>
      </c>
      <c r="G703" s="22"/>
      <c r="H703" s="5" t="str">
        <f t="shared" si="545"/>
        <v/>
      </c>
      <c r="I703" s="6" t="str">
        <f t="shared" si="546"/>
        <v/>
      </c>
      <c r="J703" s="6" t="str">
        <f t="shared" si="547"/>
        <v/>
      </c>
      <c r="K703" s="23"/>
      <c r="L703" s="3" t="str">
        <f t="shared" si="583"/>
        <v/>
      </c>
      <c r="M703" s="2">
        <f>IF(OR(K703="Rota",K703="Desliza"),(IF((MAX(N$36:N702))&gt;F$17,(MAX(N$36:N702)),F$17)),N702)</f>
        <v>0</v>
      </c>
      <c r="N703" s="42"/>
      <c r="O703" s="2" t="str">
        <f t="shared" si="584"/>
        <v/>
      </c>
      <c r="P703" s="3" t="str">
        <f t="shared" si="585"/>
        <v/>
      </c>
      <c r="Q703" s="24"/>
      <c r="R703" s="24"/>
      <c r="S703" s="24"/>
      <c r="T703" s="132" t="str">
        <f t="shared" si="538"/>
        <v/>
      </c>
      <c r="U703" s="25"/>
      <c r="V703" s="25"/>
      <c r="W703" s="24"/>
      <c r="X703" s="26"/>
      <c r="Y703" s="25"/>
      <c r="Z703" s="25"/>
      <c r="AA703" s="3" t="str">
        <f t="shared" si="586"/>
        <v/>
      </c>
      <c r="AB703" s="24"/>
      <c r="AC703" s="26"/>
      <c r="AD703" s="25"/>
      <c r="AE703" s="54"/>
      <c r="AF703" s="54"/>
      <c r="AG703" s="54"/>
      <c r="AH703" s="54"/>
      <c r="AI703" s="54"/>
      <c r="AJ703" s="54"/>
      <c r="AK703" s="25"/>
      <c r="AL703" s="54" t="str">
        <f t="shared" si="539"/>
        <v/>
      </c>
      <c r="AM703" s="200" t="str">
        <f t="shared" si="540"/>
        <v/>
      </c>
      <c r="AN703" s="201" t="str">
        <f t="shared" si="541"/>
        <v/>
      </c>
      <c r="AO703" s="200" t="str">
        <f t="shared" si="548"/>
        <v/>
      </c>
      <c r="AP703" s="200" t="str">
        <f t="shared" si="542"/>
        <v/>
      </c>
      <c r="AQ703" s="200" t="str">
        <f t="shared" si="543"/>
        <v/>
      </c>
      <c r="AR703" s="200" t="str">
        <f t="shared" si="549"/>
        <v/>
      </c>
      <c r="AS703" s="200" t="str">
        <f t="shared" si="550"/>
        <v/>
      </c>
      <c r="AT703" s="200" t="str">
        <f t="shared" si="551"/>
        <v/>
      </c>
      <c r="AU703" s="200" t="str">
        <f t="shared" si="552"/>
        <v/>
      </c>
      <c r="AV703" s="54"/>
      <c r="AW703" s="200" t="str">
        <f t="shared" si="553"/>
        <v/>
      </c>
      <c r="AX703" s="201" t="str">
        <f t="shared" si="554"/>
        <v/>
      </c>
      <c r="AY703" s="7" t="str">
        <f t="shared" si="555"/>
        <v/>
      </c>
      <c r="AZ703" s="7" t="str">
        <f t="shared" si="556"/>
        <v/>
      </c>
      <c r="BA703" s="7" t="str">
        <f t="shared" si="557"/>
        <v/>
      </c>
      <c r="BB703" s="7" t="str">
        <f t="shared" si="575"/>
        <v/>
      </c>
      <c r="BC703" s="7" t="str">
        <f t="shared" si="576"/>
        <v/>
      </c>
      <c r="BD703" s="7" t="str">
        <f t="shared" si="577"/>
        <v/>
      </c>
      <c r="BE703" s="7" t="str">
        <f t="shared" si="578"/>
        <v/>
      </c>
      <c r="BF703" s="7" t="str">
        <f t="shared" si="536"/>
        <v/>
      </c>
      <c r="BG703" s="7" t="str">
        <f t="shared" si="537"/>
        <v/>
      </c>
      <c r="BH703" s="7" t="str">
        <f t="shared" si="579"/>
        <v/>
      </c>
      <c r="BI703" s="7" t="str">
        <f t="shared" si="580"/>
        <v/>
      </c>
      <c r="BJ703" s="7" t="str">
        <f t="shared" si="581"/>
        <v/>
      </c>
      <c r="BK703" s="7" t="str">
        <f t="shared" si="558"/>
        <v/>
      </c>
      <c r="BL703" s="7" t="str">
        <f t="shared" si="559"/>
        <v/>
      </c>
      <c r="BM703" s="7" t="str">
        <f t="shared" si="560"/>
        <v/>
      </c>
      <c r="BN703" s="7" t="str">
        <f t="shared" si="561"/>
        <v/>
      </c>
      <c r="BO703" s="7" t="str">
        <f t="shared" si="562"/>
        <v/>
      </c>
      <c r="BP703" s="7" t="str">
        <f t="shared" si="563"/>
        <v/>
      </c>
      <c r="BQ703" s="7" t="str">
        <f t="shared" si="564"/>
        <v/>
      </c>
      <c r="BR703" s="7" t="str">
        <f t="shared" si="565"/>
        <v/>
      </c>
      <c r="BS703" s="7" t="str">
        <f t="shared" si="566"/>
        <v/>
      </c>
      <c r="BT703" s="7" t="str">
        <f t="shared" si="567"/>
        <v/>
      </c>
      <c r="BU703" s="7" t="str">
        <f t="shared" si="568"/>
        <v/>
      </c>
      <c r="BV703" s="7" t="str">
        <f t="shared" si="569"/>
        <v/>
      </c>
      <c r="BW703" s="7" t="str">
        <f t="shared" si="544"/>
        <v/>
      </c>
      <c r="BX703" s="7" t="str">
        <f t="shared" si="570"/>
        <v/>
      </c>
      <c r="BY703" s="7" t="str">
        <f t="shared" si="571"/>
        <v/>
      </c>
      <c r="BZ703" s="7" t="str">
        <f t="shared" si="572"/>
        <v/>
      </c>
      <c r="CA703" s="7" t="str">
        <f t="shared" si="573"/>
        <v/>
      </c>
      <c r="CB703" s="54"/>
      <c r="CH703" s="13"/>
      <c r="CJ703" s="13"/>
    </row>
    <row r="704" spans="2:88" ht="16.5" thickBot="1" x14ac:dyDescent="0.3">
      <c r="B704" s="114"/>
      <c r="C704" s="114"/>
      <c r="D704" s="115"/>
      <c r="E704" s="117" t="str">
        <f t="shared" si="574"/>
        <v/>
      </c>
      <c r="F704" s="118" t="str">
        <f t="shared" si="582"/>
        <v/>
      </c>
      <c r="G704" s="22"/>
      <c r="H704" s="5" t="str">
        <f t="shared" si="545"/>
        <v/>
      </c>
      <c r="I704" s="6" t="str">
        <f t="shared" si="546"/>
        <v/>
      </c>
      <c r="J704" s="6" t="str">
        <f t="shared" si="547"/>
        <v/>
      </c>
      <c r="K704" s="23"/>
      <c r="L704" s="3" t="str">
        <f t="shared" si="583"/>
        <v/>
      </c>
      <c r="M704" s="2">
        <f>IF(OR(K704="Rota",K704="Desliza"),(IF((MAX(N$36:N703))&gt;F$17,(MAX(N$36:N703)),F$17)),N703)</f>
        <v>0</v>
      </c>
      <c r="N704" s="42"/>
      <c r="O704" s="2" t="str">
        <f t="shared" si="584"/>
        <v/>
      </c>
      <c r="P704" s="3" t="str">
        <f t="shared" si="585"/>
        <v/>
      </c>
      <c r="Q704" s="24"/>
      <c r="R704" s="24"/>
      <c r="S704" s="24"/>
      <c r="T704" s="132" t="str">
        <f t="shared" si="538"/>
        <v/>
      </c>
      <c r="U704" s="25"/>
      <c r="V704" s="25"/>
      <c r="W704" s="24"/>
      <c r="X704" s="26"/>
      <c r="Y704" s="25"/>
      <c r="Z704" s="25"/>
      <c r="AA704" s="3" t="str">
        <f t="shared" si="586"/>
        <v/>
      </c>
      <c r="AB704" s="24"/>
      <c r="AC704" s="26"/>
      <c r="AD704" s="25"/>
      <c r="AE704" s="54"/>
      <c r="AF704" s="54"/>
      <c r="AG704" s="54"/>
      <c r="AH704" s="54"/>
      <c r="AI704" s="54"/>
      <c r="AJ704" s="54"/>
      <c r="AK704" s="25"/>
      <c r="AL704" s="54" t="str">
        <f t="shared" si="539"/>
        <v/>
      </c>
      <c r="AM704" s="200" t="str">
        <f t="shared" si="540"/>
        <v/>
      </c>
      <c r="AN704" s="201" t="str">
        <f t="shared" si="541"/>
        <v/>
      </c>
      <c r="AO704" s="200" t="str">
        <f t="shared" si="548"/>
        <v/>
      </c>
      <c r="AP704" s="200" t="str">
        <f t="shared" si="542"/>
        <v/>
      </c>
      <c r="AQ704" s="200" t="str">
        <f t="shared" si="543"/>
        <v/>
      </c>
      <c r="AR704" s="200" t="str">
        <f t="shared" si="549"/>
        <v/>
      </c>
      <c r="AS704" s="200" t="str">
        <f t="shared" si="550"/>
        <v/>
      </c>
      <c r="AT704" s="200" t="str">
        <f t="shared" si="551"/>
        <v/>
      </c>
      <c r="AU704" s="200" t="str">
        <f t="shared" si="552"/>
        <v/>
      </c>
      <c r="AV704" s="54"/>
      <c r="AW704" s="200" t="str">
        <f t="shared" si="553"/>
        <v/>
      </c>
      <c r="AX704" s="201" t="str">
        <f t="shared" si="554"/>
        <v/>
      </c>
      <c r="AY704" s="7" t="str">
        <f t="shared" si="555"/>
        <v/>
      </c>
      <c r="AZ704" s="7" t="str">
        <f t="shared" si="556"/>
        <v/>
      </c>
      <c r="BA704" s="7" t="str">
        <f t="shared" si="557"/>
        <v/>
      </c>
      <c r="BB704" s="7" t="str">
        <f t="shared" si="575"/>
        <v/>
      </c>
      <c r="BC704" s="7" t="str">
        <f t="shared" si="576"/>
        <v/>
      </c>
      <c r="BD704" s="7" t="str">
        <f t="shared" si="577"/>
        <v/>
      </c>
      <c r="BE704" s="7" t="str">
        <f t="shared" si="578"/>
        <v/>
      </c>
      <c r="BF704" s="7" t="str">
        <f t="shared" si="536"/>
        <v/>
      </c>
      <c r="BG704" s="7" t="str">
        <f t="shared" si="537"/>
        <v/>
      </c>
      <c r="BH704" s="7" t="str">
        <f t="shared" si="579"/>
        <v/>
      </c>
      <c r="BI704" s="7" t="str">
        <f t="shared" si="580"/>
        <v/>
      </c>
      <c r="BJ704" s="7" t="str">
        <f t="shared" si="581"/>
        <v/>
      </c>
      <c r="BK704" s="7" t="str">
        <f t="shared" si="558"/>
        <v/>
      </c>
      <c r="BL704" s="7" t="str">
        <f t="shared" si="559"/>
        <v/>
      </c>
      <c r="BM704" s="7" t="str">
        <f t="shared" si="560"/>
        <v/>
      </c>
      <c r="BN704" s="7" t="str">
        <f t="shared" si="561"/>
        <v/>
      </c>
      <c r="BO704" s="7" t="str">
        <f t="shared" si="562"/>
        <v/>
      </c>
      <c r="BP704" s="7" t="str">
        <f t="shared" si="563"/>
        <v/>
      </c>
      <c r="BQ704" s="7" t="str">
        <f t="shared" si="564"/>
        <v/>
      </c>
      <c r="BR704" s="7" t="str">
        <f t="shared" si="565"/>
        <v/>
      </c>
      <c r="BS704" s="7" t="str">
        <f t="shared" si="566"/>
        <v/>
      </c>
      <c r="BT704" s="7" t="str">
        <f t="shared" si="567"/>
        <v/>
      </c>
      <c r="BU704" s="7" t="str">
        <f t="shared" si="568"/>
        <v/>
      </c>
      <c r="BV704" s="7" t="str">
        <f t="shared" si="569"/>
        <v/>
      </c>
      <c r="BW704" s="7" t="str">
        <f t="shared" si="544"/>
        <v/>
      </c>
      <c r="BX704" s="7" t="str">
        <f t="shared" si="570"/>
        <v/>
      </c>
      <c r="BY704" s="7" t="str">
        <f t="shared" si="571"/>
        <v/>
      </c>
      <c r="BZ704" s="7" t="str">
        <f t="shared" si="572"/>
        <v/>
      </c>
      <c r="CA704" s="7" t="str">
        <f t="shared" si="573"/>
        <v/>
      </c>
      <c r="CB704" s="54"/>
      <c r="CH704" s="13"/>
      <c r="CJ704" s="13"/>
    </row>
    <row r="705" spans="2:88" ht="16.5" thickBot="1" x14ac:dyDescent="0.3">
      <c r="B705" s="114"/>
      <c r="C705" s="114"/>
      <c r="D705" s="115"/>
      <c r="E705" s="117" t="str">
        <f t="shared" si="574"/>
        <v/>
      </c>
      <c r="F705" s="118" t="str">
        <f t="shared" si="582"/>
        <v/>
      </c>
      <c r="G705" s="22"/>
      <c r="H705" s="5" t="str">
        <f t="shared" si="545"/>
        <v/>
      </c>
      <c r="I705" s="6" t="str">
        <f t="shared" si="546"/>
        <v/>
      </c>
      <c r="J705" s="6" t="str">
        <f t="shared" si="547"/>
        <v/>
      </c>
      <c r="K705" s="23"/>
      <c r="L705" s="3" t="str">
        <f t="shared" si="583"/>
        <v/>
      </c>
      <c r="M705" s="2">
        <f>IF(OR(K705="Rota",K705="Desliza"),(IF((MAX(N$36:N704))&gt;F$17,(MAX(N$36:N704)),F$17)),N704)</f>
        <v>0</v>
      </c>
      <c r="N705" s="42"/>
      <c r="O705" s="2" t="str">
        <f t="shared" si="584"/>
        <v/>
      </c>
      <c r="P705" s="3" t="str">
        <f t="shared" si="585"/>
        <v/>
      </c>
      <c r="Q705" s="24"/>
      <c r="R705" s="24"/>
      <c r="S705" s="24"/>
      <c r="T705" s="132" t="str">
        <f t="shared" si="538"/>
        <v/>
      </c>
      <c r="U705" s="25"/>
      <c r="V705" s="25"/>
      <c r="W705" s="24"/>
      <c r="X705" s="26"/>
      <c r="Y705" s="25"/>
      <c r="Z705" s="25"/>
      <c r="AA705" s="3" t="str">
        <f t="shared" si="586"/>
        <v/>
      </c>
      <c r="AB705" s="24"/>
      <c r="AC705" s="26"/>
      <c r="AD705" s="25"/>
      <c r="AE705" s="54"/>
      <c r="AF705" s="54"/>
      <c r="AG705" s="54"/>
      <c r="AH705" s="54"/>
      <c r="AI705" s="54"/>
      <c r="AJ705" s="54"/>
      <c r="AK705" s="25"/>
      <c r="AL705" s="54" t="str">
        <f t="shared" si="539"/>
        <v/>
      </c>
      <c r="AM705" s="200" t="str">
        <f t="shared" si="540"/>
        <v/>
      </c>
      <c r="AN705" s="201" t="str">
        <f t="shared" si="541"/>
        <v/>
      </c>
      <c r="AO705" s="200" t="str">
        <f t="shared" si="548"/>
        <v/>
      </c>
      <c r="AP705" s="200" t="str">
        <f t="shared" si="542"/>
        <v/>
      </c>
      <c r="AQ705" s="200" t="str">
        <f t="shared" si="543"/>
        <v/>
      </c>
      <c r="AR705" s="200" t="str">
        <f t="shared" si="549"/>
        <v/>
      </c>
      <c r="AS705" s="200" t="str">
        <f t="shared" si="550"/>
        <v/>
      </c>
      <c r="AT705" s="200" t="str">
        <f t="shared" si="551"/>
        <v/>
      </c>
      <c r="AU705" s="200" t="str">
        <f t="shared" si="552"/>
        <v/>
      </c>
      <c r="AV705" s="54"/>
      <c r="AW705" s="200" t="str">
        <f t="shared" si="553"/>
        <v/>
      </c>
      <c r="AX705" s="201" t="str">
        <f t="shared" si="554"/>
        <v/>
      </c>
      <c r="AY705" s="7" t="str">
        <f t="shared" si="555"/>
        <v/>
      </c>
      <c r="AZ705" s="7" t="str">
        <f t="shared" si="556"/>
        <v/>
      </c>
      <c r="BA705" s="7" t="str">
        <f t="shared" si="557"/>
        <v/>
      </c>
      <c r="BB705" s="7" t="str">
        <f t="shared" si="575"/>
        <v/>
      </c>
      <c r="BC705" s="7" t="str">
        <f t="shared" si="576"/>
        <v/>
      </c>
      <c r="BD705" s="7" t="str">
        <f t="shared" si="577"/>
        <v/>
      </c>
      <c r="BE705" s="7" t="str">
        <f t="shared" si="578"/>
        <v/>
      </c>
      <c r="BF705" s="7" t="str">
        <f t="shared" si="536"/>
        <v/>
      </c>
      <c r="BG705" s="7" t="str">
        <f t="shared" si="537"/>
        <v/>
      </c>
      <c r="BH705" s="7" t="str">
        <f t="shared" si="579"/>
        <v/>
      </c>
      <c r="BI705" s="7" t="str">
        <f t="shared" si="580"/>
        <v/>
      </c>
      <c r="BJ705" s="7" t="str">
        <f t="shared" si="581"/>
        <v/>
      </c>
      <c r="BK705" s="7" t="str">
        <f t="shared" si="558"/>
        <v/>
      </c>
      <c r="BL705" s="7" t="str">
        <f t="shared" si="559"/>
        <v/>
      </c>
      <c r="BM705" s="7" t="str">
        <f t="shared" si="560"/>
        <v/>
      </c>
      <c r="BN705" s="7" t="str">
        <f t="shared" si="561"/>
        <v/>
      </c>
      <c r="BO705" s="7" t="str">
        <f t="shared" si="562"/>
        <v/>
      </c>
      <c r="BP705" s="7" t="str">
        <f t="shared" si="563"/>
        <v/>
      </c>
      <c r="BQ705" s="7" t="str">
        <f t="shared" si="564"/>
        <v/>
      </c>
      <c r="BR705" s="7" t="str">
        <f t="shared" si="565"/>
        <v/>
      </c>
      <c r="BS705" s="7" t="str">
        <f t="shared" si="566"/>
        <v/>
      </c>
      <c r="BT705" s="7" t="str">
        <f t="shared" si="567"/>
        <v/>
      </c>
      <c r="BU705" s="7" t="str">
        <f t="shared" si="568"/>
        <v/>
      </c>
      <c r="BV705" s="7" t="str">
        <f t="shared" si="569"/>
        <v/>
      </c>
      <c r="BW705" s="7" t="str">
        <f t="shared" si="544"/>
        <v/>
      </c>
      <c r="BX705" s="7" t="str">
        <f t="shared" si="570"/>
        <v/>
      </c>
      <c r="BY705" s="7" t="str">
        <f t="shared" si="571"/>
        <v/>
      </c>
      <c r="BZ705" s="7" t="str">
        <f t="shared" si="572"/>
        <v/>
      </c>
      <c r="CA705" s="7" t="str">
        <f t="shared" si="573"/>
        <v/>
      </c>
      <c r="CB705" s="54"/>
      <c r="CH705" s="13"/>
      <c r="CJ705" s="13"/>
    </row>
    <row r="706" spans="2:88" ht="16.5" thickBot="1" x14ac:dyDescent="0.3">
      <c r="B706" s="114"/>
      <c r="C706" s="114"/>
      <c r="D706" s="115"/>
      <c r="E706" s="117" t="str">
        <f t="shared" si="574"/>
        <v/>
      </c>
      <c r="F706" s="118" t="str">
        <f t="shared" si="582"/>
        <v/>
      </c>
      <c r="G706" s="22"/>
      <c r="H706" s="5" t="str">
        <f t="shared" si="545"/>
        <v/>
      </c>
      <c r="I706" s="6" t="str">
        <f t="shared" si="546"/>
        <v/>
      </c>
      <c r="J706" s="6" t="str">
        <f t="shared" si="547"/>
        <v/>
      </c>
      <c r="K706" s="23"/>
      <c r="L706" s="3" t="str">
        <f t="shared" si="583"/>
        <v/>
      </c>
      <c r="M706" s="2">
        <f>IF(OR(K706="Rota",K706="Desliza"),(IF((MAX(N$36:N705))&gt;F$17,(MAX(N$36:N705)),F$17)),N705)</f>
        <v>0</v>
      </c>
      <c r="N706" s="42"/>
      <c r="O706" s="2" t="str">
        <f t="shared" si="584"/>
        <v/>
      </c>
      <c r="P706" s="3" t="str">
        <f t="shared" si="585"/>
        <v/>
      </c>
      <c r="Q706" s="24"/>
      <c r="R706" s="24"/>
      <c r="S706" s="24"/>
      <c r="T706" s="132" t="str">
        <f t="shared" si="538"/>
        <v/>
      </c>
      <c r="U706" s="25"/>
      <c r="V706" s="25"/>
      <c r="W706" s="24"/>
      <c r="X706" s="26"/>
      <c r="Y706" s="25"/>
      <c r="Z706" s="25"/>
      <c r="AA706" s="3" t="str">
        <f t="shared" si="586"/>
        <v/>
      </c>
      <c r="AB706" s="24"/>
      <c r="AC706" s="26"/>
      <c r="AD706" s="25"/>
      <c r="AE706" s="54"/>
      <c r="AF706" s="54"/>
      <c r="AG706" s="54"/>
      <c r="AH706" s="54"/>
      <c r="AI706" s="54"/>
      <c r="AJ706" s="54"/>
      <c r="AK706" s="25"/>
      <c r="AL706" s="54" t="str">
        <f t="shared" si="539"/>
        <v/>
      </c>
      <c r="AM706" s="200" t="str">
        <f t="shared" si="540"/>
        <v/>
      </c>
      <c r="AN706" s="201" t="str">
        <f t="shared" si="541"/>
        <v/>
      </c>
      <c r="AO706" s="200" t="str">
        <f t="shared" si="548"/>
        <v/>
      </c>
      <c r="AP706" s="200" t="str">
        <f t="shared" si="542"/>
        <v/>
      </c>
      <c r="AQ706" s="200" t="str">
        <f t="shared" si="543"/>
        <v/>
      </c>
      <c r="AR706" s="200" t="str">
        <f t="shared" si="549"/>
        <v/>
      </c>
      <c r="AS706" s="200" t="str">
        <f t="shared" si="550"/>
        <v/>
      </c>
      <c r="AT706" s="200" t="str">
        <f t="shared" si="551"/>
        <v/>
      </c>
      <c r="AU706" s="200" t="str">
        <f t="shared" si="552"/>
        <v/>
      </c>
      <c r="AV706" s="54"/>
      <c r="AW706" s="200" t="str">
        <f t="shared" si="553"/>
        <v/>
      </c>
      <c r="AX706" s="201" t="str">
        <f t="shared" si="554"/>
        <v/>
      </c>
      <c r="AY706" s="7" t="str">
        <f t="shared" si="555"/>
        <v/>
      </c>
      <c r="AZ706" s="7" t="str">
        <f t="shared" si="556"/>
        <v/>
      </c>
      <c r="BA706" s="7" t="str">
        <f t="shared" si="557"/>
        <v/>
      </c>
      <c r="BB706" s="7" t="str">
        <f t="shared" si="575"/>
        <v/>
      </c>
      <c r="BC706" s="7" t="str">
        <f t="shared" si="576"/>
        <v/>
      </c>
      <c r="BD706" s="7" t="str">
        <f t="shared" si="577"/>
        <v/>
      </c>
      <c r="BE706" s="7" t="str">
        <f t="shared" si="578"/>
        <v/>
      </c>
      <c r="BF706" s="7" t="str">
        <f t="shared" si="536"/>
        <v/>
      </c>
      <c r="BG706" s="7" t="str">
        <f t="shared" si="537"/>
        <v/>
      </c>
      <c r="BH706" s="7" t="str">
        <f t="shared" si="579"/>
        <v/>
      </c>
      <c r="BI706" s="7" t="str">
        <f t="shared" si="580"/>
        <v/>
      </c>
      <c r="BJ706" s="7" t="str">
        <f t="shared" si="581"/>
        <v/>
      </c>
      <c r="BK706" s="7" t="str">
        <f t="shared" si="558"/>
        <v/>
      </c>
      <c r="BL706" s="7" t="str">
        <f t="shared" si="559"/>
        <v/>
      </c>
      <c r="BM706" s="7" t="str">
        <f t="shared" si="560"/>
        <v/>
      </c>
      <c r="BN706" s="7" t="str">
        <f t="shared" si="561"/>
        <v/>
      </c>
      <c r="BO706" s="7" t="str">
        <f t="shared" si="562"/>
        <v/>
      </c>
      <c r="BP706" s="7" t="str">
        <f t="shared" si="563"/>
        <v/>
      </c>
      <c r="BQ706" s="7" t="str">
        <f t="shared" si="564"/>
        <v/>
      </c>
      <c r="BR706" s="7" t="str">
        <f t="shared" si="565"/>
        <v/>
      </c>
      <c r="BS706" s="7" t="str">
        <f t="shared" si="566"/>
        <v/>
      </c>
      <c r="BT706" s="7" t="str">
        <f t="shared" si="567"/>
        <v/>
      </c>
      <c r="BU706" s="7" t="str">
        <f t="shared" si="568"/>
        <v/>
      </c>
      <c r="BV706" s="7" t="str">
        <f t="shared" si="569"/>
        <v/>
      </c>
      <c r="BW706" s="7" t="str">
        <f t="shared" si="544"/>
        <v/>
      </c>
      <c r="BX706" s="7" t="str">
        <f t="shared" si="570"/>
        <v/>
      </c>
      <c r="BY706" s="7" t="str">
        <f t="shared" si="571"/>
        <v/>
      </c>
      <c r="BZ706" s="7" t="str">
        <f t="shared" si="572"/>
        <v/>
      </c>
      <c r="CA706" s="7" t="str">
        <f t="shared" si="573"/>
        <v/>
      </c>
      <c r="CB706" s="54"/>
      <c r="CH706" s="13"/>
      <c r="CJ706" s="13"/>
    </row>
    <row r="707" spans="2:88" ht="16.5" thickBot="1" x14ac:dyDescent="0.3">
      <c r="B707" s="114"/>
      <c r="C707" s="114"/>
      <c r="D707" s="115"/>
      <c r="E707" s="117" t="str">
        <f t="shared" si="574"/>
        <v/>
      </c>
      <c r="F707" s="118" t="str">
        <f t="shared" si="582"/>
        <v/>
      </c>
      <c r="G707" s="22"/>
      <c r="H707" s="5" t="str">
        <f t="shared" si="545"/>
        <v/>
      </c>
      <c r="I707" s="6" t="str">
        <f t="shared" si="546"/>
        <v/>
      </c>
      <c r="J707" s="6" t="str">
        <f t="shared" si="547"/>
        <v/>
      </c>
      <c r="K707" s="23"/>
      <c r="L707" s="3" t="str">
        <f t="shared" si="583"/>
        <v/>
      </c>
      <c r="M707" s="2">
        <f>IF(OR(K707="Rota",K707="Desliza"),(IF((MAX(N$36:N706))&gt;F$17,(MAX(N$36:N706)),F$17)),N706)</f>
        <v>0</v>
      </c>
      <c r="N707" s="42"/>
      <c r="O707" s="2" t="str">
        <f t="shared" si="584"/>
        <v/>
      </c>
      <c r="P707" s="3" t="str">
        <f t="shared" si="585"/>
        <v/>
      </c>
      <c r="Q707" s="24"/>
      <c r="R707" s="24"/>
      <c r="S707" s="24"/>
      <c r="T707" s="132" t="str">
        <f t="shared" si="538"/>
        <v/>
      </c>
      <c r="U707" s="25"/>
      <c r="V707" s="25"/>
      <c r="W707" s="24"/>
      <c r="X707" s="26"/>
      <c r="Y707" s="25"/>
      <c r="Z707" s="25"/>
      <c r="AA707" s="3" t="str">
        <f t="shared" si="586"/>
        <v/>
      </c>
      <c r="AB707" s="24"/>
      <c r="AC707" s="26"/>
      <c r="AD707" s="25"/>
      <c r="AE707" s="54"/>
      <c r="AF707" s="54"/>
      <c r="AG707" s="54"/>
      <c r="AH707" s="54"/>
      <c r="AI707" s="54"/>
      <c r="AJ707" s="54"/>
      <c r="AK707" s="25"/>
      <c r="AL707" s="54" t="str">
        <f t="shared" si="539"/>
        <v/>
      </c>
      <c r="AM707" s="200" t="str">
        <f t="shared" si="540"/>
        <v/>
      </c>
      <c r="AN707" s="201" t="str">
        <f t="shared" si="541"/>
        <v/>
      </c>
      <c r="AO707" s="200" t="str">
        <f t="shared" si="548"/>
        <v/>
      </c>
      <c r="AP707" s="200" t="str">
        <f t="shared" si="542"/>
        <v/>
      </c>
      <c r="AQ707" s="200" t="str">
        <f t="shared" si="543"/>
        <v/>
      </c>
      <c r="AR707" s="200" t="str">
        <f t="shared" si="549"/>
        <v/>
      </c>
      <c r="AS707" s="200" t="str">
        <f t="shared" si="550"/>
        <v/>
      </c>
      <c r="AT707" s="200" t="str">
        <f t="shared" si="551"/>
        <v/>
      </c>
      <c r="AU707" s="200" t="str">
        <f t="shared" si="552"/>
        <v/>
      </c>
      <c r="AV707" s="54"/>
      <c r="AW707" s="200" t="str">
        <f t="shared" si="553"/>
        <v/>
      </c>
      <c r="AX707" s="201" t="str">
        <f t="shared" si="554"/>
        <v/>
      </c>
      <c r="AY707" s="7" t="str">
        <f t="shared" si="555"/>
        <v/>
      </c>
      <c r="AZ707" s="7" t="str">
        <f t="shared" si="556"/>
        <v/>
      </c>
      <c r="BA707" s="7" t="str">
        <f t="shared" si="557"/>
        <v/>
      </c>
      <c r="BB707" s="7" t="str">
        <f t="shared" si="575"/>
        <v/>
      </c>
      <c r="BC707" s="7" t="str">
        <f t="shared" si="576"/>
        <v/>
      </c>
      <c r="BD707" s="7" t="str">
        <f t="shared" si="577"/>
        <v/>
      </c>
      <c r="BE707" s="7" t="str">
        <f t="shared" si="578"/>
        <v/>
      </c>
      <c r="BF707" s="7" t="str">
        <f t="shared" si="536"/>
        <v/>
      </c>
      <c r="BG707" s="7" t="str">
        <f t="shared" si="537"/>
        <v/>
      </c>
      <c r="BH707" s="7" t="str">
        <f t="shared" si="579"/>
        <v/>
      </c>
      <c r="BI707" s="7" t="str">
        <f t="shared" si="580"/>
        <v/>
      </c>
      <c r="BJ707" s="7" t="str">
        <f t="shared" si="581"/>
        <v/>
      </c>
      <c r="BK707" s="7" t="str">
        <f t="shared" si="558"/>
        <v/>
      </c>
      <c r="BL707" s="7" t="str">
        <f t="shared" si="559"/>
        <v/>
      </c>
      <c r="BM707" s="7" t="str">
        <f t="shared" si="560"/>
        <v/>
      </c>
      <c r="BN707" s="7" t="str">
        <f t="shared" si="561"/>
        <v/>
      </c>
      <c r="BO707" s="7" t="str">
        <f t="shared" si="562"/>
        <v/>
      </c>
      <c r="BP707" s="7" t="str">
        <f t="shared" si="563"/>
        <v/>
      </c>
      <c r="BQ707" s="7" t="str">
        <f t="shared" si="564"/>
        <v/>
      </c>
      <c r="BR707" s="7" t="str">
        <f t="shared" si="565"/>
        <v/>
      </c>
      <c r="BS707" s="7" t="str">
        <f t="shared" si="566"/>
        <v/>
      </c>
      <c r="BT707" s="7" t="str">
        <f t="shared" si="567"/>
        <v/>
      </c>
      <c r="BU707" s="7" t="str">
        <f t="shared" si="568"/>
        <v/>
      </c>
      <c r="BV707" s="7" t="str">
        <f t="shared" si="569"/>
        <v/>
      </c>
      <c r="BW707" s="7" t="str">
        <f t="shared" si="544"/>
        <v/>
      </c>
      <c r="BX707" s="7" t="str">
        <f t="shared" si="570"/>
        <v/>
      </c>
      <c r="BY707" s="7" t="str">
        <f t="shared" si="571"/>
        <v/>
      </c>
      <c r="BZ707" s="7" t="str">
        <f t="shared" si="572"/>
        <v/>
      </c>
      <c r="CA707" s="7" t="str">
        <f t="shared" si="573"/>
        <v/>
      </c>
      <c r="CB707" s="54"/>
      <c r="CH707" s="13"/>
      <c r="CJ707" s="13"/>
    </row>
    <row r="708" spans="2:88" ht="16.5" thickBot="1" x14ac:dyDescent="0.3">
      <c r="B708" s="114"/>
      <c r="C708" s="114"/>
      <c r="D708" s="115"/>
      <c r="E708" s="117" t="str">
        <f t="shared" si="574"/>
        <v/>
      </c>
      <c r="F708" s="118" t="str">
        <f t="shared" si="582"/>
        <v/>
      </c>
      <c r="G708" s="22"/>
      <c r="H708" s="5" t="str">
        <f t="shared" si="545"/>
        <v/>
      </c>
      <c r="I708" s="6" t="str">
        <f t="shared" si="546"/>
        <v/>
      </c>
      <c r="J708" s="6" t="str">
        <f t="shared" si="547"/>
        <v/>
      </c>
      <c r="K708" s="23"/>
      <c r="L708" s="3" t="str">
        <f t="shared" si="583"/>
        <v/>
      </c>
      <c r="M708" s="2">
        <f>IF(OR(K708="Rota",K708="Desliza"),(IF((MAX(N$36:N707))&gt;F$17,(MAX(N$36:N707)),F$17)),N707)</f>
        <v>0</v>
      </c>
      <c r="N708" s="42"/>
      <c r="O708" s="2" t="str">
        <f t="shared" si="584"/>
        <v/>
      </c>
      <c r="P708" s="3" t="str">
        <f t="shared" si="585"/>
        <v/>
      </c>
      <c r="Q708" s="24"/>
      <c r="R708" s="24"/>
      <c r="S708" s="24"/>
      <c r="T708" s="132" t="str">
        <f t="shared" si="538"/>
        <v/>
      </c>
      <c r="U708" s="25"/>
      <c r="V708" s="25"/>
      <c r="W708" s="24"/>
      <c r="X708" s="26"/>
      <c r="Y708" s="25"/>
      <c r="Z708" s="25"/>
      <c r="AA708" s="3" t="str">
        <f t="shared" si="586"/>
        <v/>
      </c>
      <c r="AB708" s="24"/>
      <c r="AC708" s="26"/>
      <c r="AD708" s="25"/>
      <c r="AE708" s="54"/>
      <c r="AF708" s="54"/>
      <c r="AG708" s="54"/>
      <c r="AH708" s="54"/>
      <c r="AI708" s="54"/>
      <c r="AJ708" s="54"/>
      <c r="AK708" s="25"/>
      <c r="AL708" s="54" t="str">
        <f t="shared" si="539"/>
        <v/>
      </c>
      <c r="AM708" s="200" t="str">
        <f t="shared" si="540"/>
        <v/>
      </c>
      <c r="AN708" s="201" t="str">
        <f t="shared" si="541"/>
        <v/>
      </c>
      <c r="AO708" s="200" t="str">
        <f t="shared" si="548"/>
        <v/>
      </c>
      <c r="AP708" s="200" t="str">
        <f t="shared" si="542"/>
        <v/>
      </c>
      <c r="AQ708" s="200" t="str">
        <f t="shared" si="543"/>
        <v/>
      </c>
      <c r="AR708" s="200" t="str">
        <f t="shared" si="549"/>
        <v/>
      </c>
      <c r="AS708" s="200" t="str">
        <f t="shared" si="550"/>
        <v/>
      </c>
      <c r="AT708" s="200" t="str">
        <f t="shared" si="551"/>
        <v/>
      </c>
      <c r="AU708" s="200" t="str">
        <f t="shared" si="552"/>
        <v/>
      </c>
      <c r="AV708" s="54"/>
      <c r="AW708" s="200" t="str">
        <f t="shared" si="553"/>
        <v/>
      </c>
      <c r="AX708" s="201" t="str">
        <f t="shared" si="554"/>
        <v/>
      </c>
      <c r="AY708" s="7" t="str">
        <f t="shared" si="555"/>
        <v/>
      </c>
      <c r="AZ708" s="7" t="str">
        <f t="shared" si="556"/>
        <v/>
      </c>
      <c r="BA708" s="7" t="str">
        <f t="shared" si="557"/>
        <v/>
      </c>
      <c r="BB708" s="7" t="str">
        <f t="shared" si="575"/>
        <v/>
      </c>
      <c r="BC708" s="7" t="str">
        <f t="shared" si="576"/>
        <v/>
      </c>
      <c r="BD708" s="7" t="str">
        <f t="shared" si="577"/>
        <v/>
      </c>
      <c r="BE708" s="7" t="str">
        <f t="shared" si="578"/>
        <v/>
      </c>
      <c r="BF708" s="7" t="str">
        <f t="shared" si="536"/>
        <v/>
      </c>
      <c r="BG708" s="7" t="str">
        <f t="shared" si="537"/>
        <v/>
      </c>
      <c r="BH708" s="7" t="str">
        <f t="shared" si="579"/>
        <v/>
      </c>
      <c r="BI708" s="7" t="str">
        <f t="shared" si="580"/>
        <v/>
      </c>
      <c r="BJ708" s="7" t="str">
        <f t="shared" si="581"/>
        <v/>
      </c>
      <c r="BK708" s="7" t="str">
        <f t="shared" si="558"/>
        <v/>
      </c>
      <c r="BL708" s="7" t="str">
        <f t="shared" si="559"/>
        <v/>
      </c>
      <c r="BM708" s="7" t="str">
        <f t="shared" si="560"/>
        <v/>
      </c>
      <c r="BN708" s="7" t="str">
        <f t="shared" si="561"/>
        <v/>
      </c>
      <c r="BO708" s="7" t="str">
        <f t="shared" si="562"/>
        <v/>
      </c>
      <c r="BP708" s="7" t="str">
        <f t="shared" si="563"/>
        <v/>
      </c>
      <c r="BQ708" s="7" t="str">
        <f t="shared" si="564"/>
        <v/>
      </c>
      <c r="BR708" s="7" t="str">
        <f t="shared" si="565"/>
        <v/>
      </c>
      <c r="BS708" s="7" t="str">
        <f t="shared" si="566"/>
        <v/>
      </c>
      <c r="BT708" s="7" t="str">
        <f t="shared" si="567"/>
        <v/>
      </c>
      <c r="BU708" s="7" t="str">
        <f t="shared" si="568"/>
        <v/>
      </c>
      <c r="BV708" s="7" t="str">
        <f t="shared" si="569"/>
        <v/>
      </c>
      <c r="BW708" s="7" t="str">
        <f t="shared" si="544"/>
        <v/>
      </c>
      <c r="BX708" s="7" t="str">
        <f t="shared" si="570"/>
        <v/>
      </c>
      <c r="BY708" s="7" t="str">
        <f t="shared" si="571"/>
        <v/>
      </c>
      <c r="BZ708" s="7" t="str">
        <f t="shared" si="572"/>
        <v/>
      </c>
      <c r="CA708" s="7" t="str">
        <f t="shared" si="573"/>
        <v/>
      </c>
      <c r="CB708" s="54"/>
      <c r="CH708" s="13"/>
      <c r="CJ708" s="13"/>
    </row>
    <row r="709" spans="2:88" ht="16.5" thickBot="1" x14ac:dyDescent="0.3">
      <c r="B709" s="114"/>
      <c r="C709" s="114"/>
      <c r="D709" s="115"/>
      <c r="E709" s="117" t="str">
        <f t="shared" si="574"/>
        <v/>
      </c>
      <c r="F709" s="118" t="str">
        <f t="shared" si="582"/>
        <v/>
      </c>
      <c r="G709" s="22"/>
      <c r="H709" s="5" t="str">
        <f t="shared" si="545"/>
        <v/>
      </c>
      <c r="I709" s="6" t="str">
        <f t="shared" si="546"/>
        <v/>
      </c>
      <c r="J709" s="6" t="str">
        <f t="shared" si="547"/>
        <v/>
      </c>
      <c r="K709" s="23"/>
      <c r="L709" s="3" t="str">
        <f t="shared" si="583"/>
        <v/>
      </c>
      <c r="M709" s="2">
        <f>IF(OR(K709="Rota",K709="Desliza"),(IF((MAX(N$36:N708))&gt;F$17,(MAX(N$36:N708)),F$17)),N708)</f>
        <v>0</v>
      </c>
      <c r="N709" s="42"/>
      <c r="O709" s="2" t="str">
        <f t="shared" si="584"/>
        <v/>
      </c>
      <c r="P709" s="3" t="str">
        <f t="shared" si="585"/>
        <v/>
      </c>
      <c r="Q709" s="24"/>
      <c r="R709" s="24"/>
      <c r="S709" s="24"/>
      <c r="T709" s="132" t="str">
        <f t="shared" si="538"/>
        <v/>
      </c>
      <c r="U709" s="25"/>
      <c r="V709" s="25"/>
      <c r="W709" s="24"/>
      <c r="X709" s="26"/>
      <c r="Y709" s="25"/>
      <c r="Z709" s="25"/>
      <c r="AA709" s="3" t="str">
        <f t="shared" si="586"/>
        <v/>
      </c>
      <c r="AB709" s="24"/>
      <c r="AC709" s="26"/>
      <c r="AD709" s="25"/>
      <c r="AE709" s="54"/>
      <c r="AF709" s="54"/>
      <c r="AG709" s="54"/>
      <c r="AH709" s="54"/>
      <c r="AI709" s="54"/>
      <c r="AJ709" s="54"/>
      <c r="AK709" s="25"/>
      <c r="AL709" s="54" t="str">
        <f t="shared" si="539"/>
        <v/>
      </c>
      <c r="AM709" s="200" t="str">
        <f t="shared" si="540"/>
        <v/>
      </c>
      <c r="AN709" s="201" t="str">
        <f t="shared" si="541"/>
        <v/>
      </c>
      <c r="AO709" s="200" t="str">
        <f t="shared" si="548"/>
        <v/>
      </c>
      <c r="AP709" s="200" t="str">
        <f t="shared" si="542"/>
        <v/>
      </c>
      <c r="AQ709" s="200" t="str">
        <f t="shared" si="543"/>
        <v/>
      </c>
      <c r="AR709" s="200" t="str">
        <f t="shared" si="549"/>
        <v/>
      </c>
      <c r="AS709" s="200" t="str">
        <f t="shared" si="550"/>
        <v/>
      </c>
      <c r="AT709" s="200" t="str">
        <f t="shared" si="551"/>
        <v/>
      </c>
      <c r="AU709" s="200" t="str">
        <f t="shared" si="552"/>
        <v/>
      </c>
      <c r="AV709" s="54"/>
      <c r="AW709" s="200" t="str">
        <f t="shared" si="553"/>
        <v/>
      </c>
      <c r="AX709" s="201" t="str">
        <f t="shared" si="554"/>
        <v/>
      </c>
      <c r="AY709" s="7" t="str">
        <f t="shared" si="555"/>
        <v/>
      </c>
      <c r="AZ709" s="7" t="str">
        <f t="shared" si="556"/>
        <v/>
      </c>
      <c r="BA709" s="7" t="str">
        <f t="shared" si="557"/>
        <v/>
      </c>
      <c r="BB709" s="7" t="str">
        <f t="shared" si="575"/>
        <v/>
      </c>
      <c r="BC709" s="7" t="str">
        <f t="shared" si="576"/>
        <v/>
      </c>
      <c r="BD709" s="7" t="str">
        <f t="shared" si="577"/>
        <v/>
      </c>
      <c r="BE709" s="7" t="str">
        <f t="shared" si="578"/>
        <v/>
      </c>
      <c r="BF709" s="7" t="str">
        <f t="shared" si="536"/>
        <v/>
      </c>
      <c r="BG709" s="7" t="str">
        <f t="shared" si="537"/>
        <v/>
      </c>
      <c r="BH709" s="7" t="str">
        <f t="shared" si="579"/>
        <v/>
      </c>
      <c r="BI709" s="7" t="str">
        <f t="shared" si="580"/>
        <v/>
      </c>
      <c r="BJ709" s="7" t="str">
        <f t="shared" si="581"/>
        <v/>
      </c>
      <c r="BK709" s="7" t="str">
        <f t="shared" si="558"/>
        <v/>
      </c>
      <c r="BL709" s="7" t="str">
        <f t="shared" si="559"/>
        <v/>
      </c>
      <c r="BM709" s="7" t="str">
        <f t="shared" si="560"/>
        <v/>
      </c>
      <c r="BN709" s="7" t="str">
        <f t="shared" si="561"/>
        <v/>
      </c>
      <c r="BO709" s="7" t="str">
        <f t="shared" si="562"/>
        <v/>
      </c>
      <c r="BP709" s="7" t="str">
        <f t="shared" si="563"/>
        <v/>
      </c>
      <c r="BQ709" s="7" t="str">
        <f t="shared" si="564"/>
        <v/>
      </c>
      <c r="BR709" s="7" t="str">
        <f t="shared" si="565"/>
        <v/>
      </c>
      <c r="BS709" s="7" t="str">
        <f t="shared" si="566"/>
        <v/>
      </c>
      <c r="BT709" s="7" t="str">
        <f t="shared" si="567"/>
        <v/>
      </c>
      <c r="BU709" s="7" t="str">
        <f t="shared" si="568"/>
        <v/>
      </c>
      <c r="BV709" s="7" t="str">
        <f t="shared" si="569"/>
        <v/>
      </c>
      <c r="BW709" s="7" t="str">
        <f t="shared" si="544"/>
        <v/>
      </c>
      <c r="BX709" s="7" t="str">
        <f t="shared" si="570"/>
        <v/>
      </c>
      <c r="BY709" s="7" t="str">
        <f t="shared" si="571"/>
        <v/>
      </c>
      <c r="BZ709" s="7" t="str">
        <f t="shared" si="572"/>
        <v/>
      </c>
      <c r="CA709" s="7" t="str">
        <f t="shared" si="573"/>
        <v/>
      </c>
      <c r="CB709" s="54"/>
      <c r="CH709" s="13"/>
      <c r="CJ709" s="13"/>
    </row>
    <row r="710" spans="2:88" ht="16.5" thickBot="1" x14ac:dyDescent="0.3">
      <c r="B710" s="114"/>
      <c r="C710" s="114"/>
      <c r="D710" s="115"/>
      <c r="E710" s="117" t="str">
        <f t="shared" si="574"/>
        <v/>
      </c>
      <c r="F710" s="118" t="str">
        <f t="shared" si="582"/>
        <v/>
      </c>
      <c r="G710" s="22"/>
      <c r="H710" s="5" t="str">
        <f t="shared" si="545"/>
        <v/>
      </c>
      <c r="I710" s="6" t="str">
        <f t="shared" si="546"/>
        <v/>
      </c>
      <c r="J710" s="6" t="str">
        <f t="shared" si="547"/>
        <v/>
      </c>
      <c r="K710" s="23"/>
      <c r="L710" s="3" t="str">
        <f t="shared" si="583"/>
        <v/>
      </c>
      <c r="M710" s="2">
        <f>IF(OR(K710="Rota",K710="Desliza"),(IF((MAX(N$36:N709))&gt;F$17,(MAX(N$36:N709)),F$17)),N709)</f>
        <v>0</v>
      </c>
      <c r="N710" s="42"/>
      <c r="O710" s="2" t="str">
        <f t="shared" si="584"/>
        <v/>
      </c>
      <c r="P710" s="3" t="str">
        <f t="shared" si="585"/>
        <v/>
      </c>
      <c r="Q710" s="24"/>
      <c r="R710" s="24"/>
      <c r="S710" s="24"/>
      <c r="T710" s="132" t="str">
        <f t="shared" si="538"/>
        <v/>
      </c>
      <c r="U710" s="25"/>
      <c r="V710" s="25"/>
      <c r="W710" s="24"/>
      <c r="X710" s="26"/>
      <c r="Y710" s="25"/>
      <c r="Z710" s="25"/>
      <c r="AA710" s="3" t="str">
        <f t="shared" si="586"/>
        <v/>
      </c>
      <c r="AB710" s="24"/>
      <c r="AC710" s="26"/>
      <c r="AD710" s="25"/>
      <c r="AE710" s="54"/>
      <c r="AF710" s="54"/>
      <c r="AG710" s="54"/>
      <c r="AH710" s="54"/>
      <c r="AI710" s="54"/>
      <c r="AJ710" s="54"/>
      <c r="AK710" s="25"/>
      <c r="AL710" s="54" t="str">
        <f t="shared" si="539"/>
        <v/>
      </c>
      <c r="AM710" s="200" t="str">
        <f t="shared" si="540"/>
        <v/>
      </c>
      <c r="AN710" s="201" t="str">
        <f t="shared" si="541"/>
        <v/>
      </c>
      <c r="AO710" s="200" t="str">
        <f t="shared" si="548"/>
        <v/>
      </c>
      <c r="AP710" s="200" t="str">
        <f t="shared" si="542"/>
        <v/>
      </c>
      <c r="AQ710" s="200" t="str">
        <f t="shared" si="543"/>
        <v/>
      </c>
      <c r="AR710" s="200" t="str">
        <f t="shared" si="549"/>
        <v/>
      </c>
      <c r="AS710" s="200" t="str">
        <f t="shared" si="550"/>
        <v/>
      </c>
      <c r="AT710" s="200" t="str">
        <f t="shared" si="551"/>
        <v/>
      </c>
      <c r="AU710" s="200" t="str">
        <f t="shared" si="552"/>
        <v/>
      </c>
      <c r="AV710" s="54"/>
      <c r="AW710" s="200" t="str">
        <f t="shared" si="553"/>
        <v/>
      </c>
      <c r="AX710" s="201" t="str">
        <f t="shared" si="554"/>
        <v/>
      </c>
      <c r="AY710" s="7" t="str">
        <f t="shared" si="555"/>
        <v/>
      </c>
      <c r="AZ710" s="7" t="str">
        <f t="shared" si="556"/>
        <v/>
      </c>
      <c r="BA710" s="7" t="str">
        <f t="shared" si="557"/>
        <v/>
      </c>
      <c r="BB710" s="7" t="str">
        <f t="shared" si="575"/>
        <v/>
      </c>
      <c r="BC710" s="7" t="str">
        <f t="shared" si="576"/>
        <v/>
      </c>
      <c r="BD710" s="7" t="str">
        <f t="shared" si="577"/>
        <v/>
      </c>
      <c r="BE710" s="7" t="str">
        <f t="shared" si="578"/>
        <v/>
      </c>
      <c r="BF710" s="7" t="str">
        <f t="shared" si="536"/>
        <v/>
      </c>
      <c r="BG710" s="7" t="str">
        <f t="shared" si="537"/>
        <v/>
      </c>
      <c r="BH710" s="7" t="str">
        <f t="shared" si="579"/>
        <v/>
      </c>
      <c r="BI710" s="7" t="str">
        <f t="shared" si="580"/>
        <v/>
      </c>
      <c r="BJ710" s="7" t="str">
        <f t="shared" si="581"/>
        <v/>
      </c>
      <c r="BK710" s="7" t="str">
        <f t="shared" si="558"/>
        <v/>
      </c>
      <c r="BL710" s="7" t="str">
        <f t="shared" si="559"/>
        <v/>
      </c>
      <c r="BM710" s="7" t="str">
        <f t="shared" si="560"/>
        <v/>
      </c>
      <c r="BN710" s="7" t="str">
        <f t="shared" si="561"/>
        <v/>
      </c>
      <c r="BO710" s="7" t="str">
        <f t="shared" si="562"/>
        <v/>
      </c>
      <c r="BP710" s="7" t="str">
        <f t="shared" si="563"/>
        <v/>
      </c>
      <c r="BQ710" s="7" t="str">
        <f t="shared" si="564"/>
        <v/>
      </c>
      <c r="BR710" s="7" t="str">
        <f t="shared" si="565"/>
        <v/>
      </c>
      <c r="BS710" s="7" t="str">
        <f t="shared" si="566"/>
        <v/>
      </c>
      <c r="BT710" s="7" t="str">
        <f t="shared" si="567"/>
        <v/>
      </c>
      <c r="BU710" s="7" t="str">
        <f t="shared" si="568"/>
        <v/>
      </c>
      <c r="BV710" s="7" t="str">
        <f t="shared" si="569"/>
        <v/>
      </c>
      <c r="BW710" s="7" t="str">
        <f t="shared" si="544"/>
        <v/>
      </c>
      <c r="BX710" s="7" t="str">
        <f t="shared" si="570"/>
        <v/>
      </c>
      <c r="BY710" s="7" t="str">
        <f t="shared" si="571"/>
        <v/>
      </c>
      <c r="BZ710" s="7" t="str">
        <f t="shared" si="572"/>
        <v/>
      </c>
      <c r="CA710" s="7" t="str">
        <f t="shared" si="573"/>
        <v/>
      </c>
      <c r="CB710" s="54"/>
      <c r="CH710" s="13"/>
      <c r="CJ710" s="13"/>
    </row>
    <row r="711" spans="2:88" ht="16.5" thickBot="1" x14ac:dyDescent="0.3">
      <c r="B711" s="114"/>
      <c r="C711" s="114"/>
      <c r="D711" s="115"/>
      <c r="E711" s="117" t="str">
        <f t="shared" si="574"/>
        <v/>
      </c>
      <c r="F711" s="118" t="str">
        <f t="shared" si="582"/>
        <v/>
      </c>
      <c r="G711" s="22"/>
      <c r="H711" s="5" t="str">
        <f t="shared" si="545"/>
        <v/>
      </c>
      <c r="I711" s="6" t="str">
        <f t="shared" si="546"/>
        <v/>
      </c>
      <c r="J711" s="6" t="str">
        <f t="shared" si="547"/>
        <v/>
      </c>
      <c r="K711" s="23"/>
      <c r="L711" s="3" t="str">
        <f t="shared" si="583"/>
        <v/>
      </c>
      <c r="M711" s="2">
        <f>IF(OR(K711="Rota",K711="Desliza"),(IF((MAX(N$36:N710))&gt;F$17,(MAX(N$36:N710)),F$17)),N710)</f>
        <v>0</v>
      </c>
      <c r="N711" s="42"/>
      <c r="O711" s="2" t="str">
        <f t="shared" si="584"/>
        <v/>
      </c>
      <c r="P711" s="3" t="str">
        <f t="shared" si="585"/>
        <v/>
      </c>
      <c r="Q711" s="24"/>
      <c r="R711" s="24"/>
      <c r="S711" s="24"/>
      <c r="T711" s="132" t="str">
        <f t="shared" si="538"/>
        <v/>
      </c>
      <c r="U711" s="25"/>
      <c r="V711" s="25"/>
      <c r="W711" s="24"/>
      <c r="X711" s="26"/>
      <c r="Y711" s="25"/>
      <c r="Z711" s="25"/>
      <c r="AA711" s="3" t="str">
        <f t="shared" si="586"/>
        <v/>
      </c>
      <c r="AB711" s="24"/>
      <c r="AC711" s="26"/>
      <c r="AD711" s="25"/>
      <c r="AE711" s="54"/>
      <c r="AF711" s="54"/>
      <c r="AG711" s="54"/>
      <c r="AH711" s="54"/>
      <c r="AI711" s="54"/>
      <c r="AJ711" s="54"/>
      <c r="AK711" s="25"/>
      <c r="AL711" s="54" t="str">
        <f t="shared" si="539"/>
        <v/>
      </c>
      <c r="AM711" s="200" t="str">
        <f t="shared" si="540"/>
        <v/>
      </c>
      <c r="AN711" s="201" t="str">
        <f t="shared" si="541"/>
        <v/>
      </c>
      <c r="AO711" s="200" t="str">
        <f t="shared" si="548"/>
        <v/>
      </c>
      <c r="AP711" s="200" t="str">
        <f t="shared" si="542"/>
        <v/>
      </c>
      <c r="AQ711" s="200" t="str">
        <f t="shared" si="543"/>
        <v/>
      </c>
      <c r="AR711" s="200" t="str">
        <f t="shared" si="549"/>
        <v/>
      </c>
      <c r="AS711" s="200" t="str">
        <f t="shared" si="550"/>
        <v/>
      </c>
      <c r="AT711" s="200" t="str">
        <f t="shared" si="551"/>
        <v/>
      </c>
      <c r="AU711" s="200" t="str">
        <f t="shared" si="552"/>
        <v/>
      </c>
      <c r="AV711" s="54"/>
      <c r="AW711" s="200" t="str">
        <f t="shared" si="553"/>
        <v/>
      </c>
      <c r="AX711" s="201" t="str">
        <f t="shared" si="554"/>
        <v/>
      </c>
      <c r="AY711" s="7" t="str">
        <f t="shared" si="555"/>
        <v/>
      </c>
      <c r="AZ711" s="7" t="str">
        <f t="shared" si="556"/>
        <v/>
      </c>
      <c r="BA711" s="7" t="str">
        <f t="shared" si="557"/>
        <v/>
      </c>
      <c r="BB711" s="7" t="str">
        <f t="shared" si="575"/>
        <v/>
      </c>
      <c r="BC711" s="7" t="str">
        <f t="shared" si="576"/>
        <v/>
      </c>
      <c r="BD711" s="7" t="str">
        <f t="shared" si="577"/>
        <v/>
      </c>
      <c r="BE711" s="7" t="str">
        <f t="shared" si="578"/>
        <v/>
      </c>
      <c r="BF711" s="7" t="str">
        <f t="shared" si="536"/>
        <v/>
      </c>
      <c r="BG711" s="7" t="str">
        <f t="shared" si="537"/>
        <v/>
      </c>
      <c r="BH711" s="7" t="str">
        <f t="shared" si="579"/>
        <v/>
      </c>
      <c r="BI711" s="7" t="str">
        <f t="shared" si="580"/>
        <v/>
      </c>
      <c r="BJ711" s="7" t="str">
        <f t="shared" si="581"/>
        <v/>
      </c>
      <c r="BK711" s="7" t="str">
        <f t="shared" si="558"/>
        <v/>
      </c>
      <c r="BL711" s="7" t="str">
        <f t="shared" si="559"/>
        <v/>
      </c>
      <c r="BM711" s="7" t="str">
        <f t="shared" si="560"/>
        <v/>
      </c>
      <c r="BN711" s="7" t="str">
        <f t="shared" si="561"/>
        <v/>
      </c>
      <c r="BO711" s="7" t="str">
        <f t="shared" si="562"/>
        <v/>
      </c>
      <c r="BP711" s="7" t="str">
        <f t="shared" si="563"/>
        <v/>
      </c>
      <c r="BQ711" s="7" t="str">
        <f t="shared" si="564"/>
        <v/>
      </c>
      <c r="BR711" s="7" t="str">
        <f t="shared" si="565"/>
        <v/>
      </c>
      <c r="BS711" s="7" t="str">
        <f t="shared" si="566"/>
        <v/>
      </c>
      <c r="BT711" s="7" t="str">
        <f t="shared" si="567"/>
        <v/>
      </c>
      <c r="BU711" s="7" t="str">
        <f t="shared" si="568"/>
        <v/>
      </c>
      <c r="BV711" s="7" t="str">
        <f t="shared" si="569"/>
        <v/>
      </c>
      <c r="BW711" s="7" t="str">
        <f t="shared" si="544"/>
        <v/>
      </c>
      <c r="BX711" s="7" t="str">
        <f t="shared" si="570"/>
        <v/>
      </c>
      <c r="BY711" s="7" t="str">
        <f t="shared" si="571"/>
        <v/>
      </c>
      <c r="BZ711" s="7" t="str">
        <f t="shared" si="572"/>
        <v/>
      </c>
      <c r="CA711" s="7" t="str">
        <f t="shared" si="573"/>
        <v/>
      </c>
      <c r="CB711" s="54"/>
      <c r="CH711" s="13"/>
      <c r="CJ711" s="13"/>
    </row>
    <row r="712" spans="2:88" ht="16.5" thickBot="1" x14ac:dyDescent="0.3">
      <c r="B712" s="114"/>
      <c r="C712" s="114"/>
      <c r="D712" s="115"/>
      <c r="E712" s="117" t="str">
        <f t="shared" si="574"/>
        <v/>
      </c>
      <c r="F712" s="118" t="str">
        <f t="shared" si="582"/>
        <v/>
      </c>
      <c r="G712" s="22"/>
      <c r="H712" s="5" t="str">
        <f t="shared" si="545"/>
        <v/>
      </c>
      <c r="I712" s="6" t="str">
        <f t="shared" si="546"/>
        <v/>
      </c>
      <c r="J712" s="6" t="str">
        <f t="shared" si="547"/>
        <v/>
      </c>
      <c r="K712" s="23"/>
      <c r="L712" s="3" t="str">
        <f t="shared" si="583"/>
        <v/>
      </c>
      <c r="M712" s="2">
        <f>IF(OR(K712="Rota",K712="Desliza"),(IF((MAX(N$36:N711))&gt;F$17,(MAX(N$36:N711)),F$17)),N711)</f>
        <v>0</v>
      </c>
      <c r="N712" s="42"/>
      <c r="O712" s="2" t="str">
        <f t="shared" si="584"/>
        <v/>
      </c>
      <c r="P712" s="3" t="str">
        <f t="shared" si="585"/>
        <v/>
      </c>
      <c r="Q712" s="24"/>
      <c r="R712" s="24"/>
      <c r="S712" s="24"/>
      <c r="T712" s="132" t="str">
        <f t="shared" si="538"/>
        <v/>
      </c>
      <c r="U712" s="25"/>
      <c r="V712" s="25"/>
      <c r="W712" s="24"/>
      <c r="X712" s="26"/>
      <c r="Y712" s="25"/>
      <c r="Z712" s="25"/>
      <c r="AA712" s="3" t="str">
        <f t="shared" si="586"/>
        <v/>
      </c>
      <c r="AB712" s="24"/>
      <c r="AC712" s="26"/>
      <c r="AD712" s="25"/>
      <c r="AE712" s="54"/>
      <c r="AF712" s="54"/>
      <c r="AG712" s="54"/>
      <c r="AH712" s="54"/>
      <c r="AI712" s="54"/>
      <c r="AJ712" s="54"/>
      <c r="AK712" s="25"/>
      <c r="AL712" s="54" t="str">
        <f t="shared" si="539"/>
        <v/>
      </c>
      <c r="AM712" s="200" t="str">
        <f t="shared" si="540"/>
        <v/>
      </c>
      <c r="AN712" s="201" t="str">
        <f t="shared" si="541"/>
        <v/>
      </c>
      <c r="AO712" s="200" t="str">
        <f t="shared" si="548"/>
        <v/>
      </c>
      <c r="AP712" s="200" t="str">
        <f t="shared" si="542"/>
        <v/>
      </c>
      <c r="AQ712" s="200" t="str">
        <f t="shared" si="543"/>
        <v/>
      </c>
      <c r="AR712" s="200" t="str">
        <f t="shared" si="549"/>
        <v/>
      </c>
      <c r="AS712" s="200" t="str">
        <f t="shared" si="550"/>
        <v/>
      </c>
      <c r="AT712" s="200" t="str">
        <f t="shared" si="551"/>
        <v/>
      </c>
      <c r="AU712" s="200" t="str">
        <f t="shared" si="552"/>
        <v/>
      </c>
      <c r="AV712" s="54"/>
      <c r="AW712" s="200" t="str">
        <f t="shared" si="553"/>
        <v/>
      </c>
      <c r="AX712" s="201" t="str">
        <f t="shared" si="554"/>
        <v/>
      </c>
      <c r="AY712" s="7" t="str">
        <f t="shared" si="555"/>
        <v/>
      </c>
      <c r="AZ712" s="7" t="str">
        <f t="shared" si="556"/>
        <v/>
      </c>
      <c r="BA712" s="7" t="str">
        <f t="shared" si="557"/>
        <v/>
      </c>
      <c r="BB712" s="7" t="str">
        <f t="shared" si="575"/>
        <v/>
      </c>
      <c r="BC712" s="7" t="str">
        <f t="shared" si="576"/>
        <v/>
      </c>
      <c r="BD712" s="7" t="str">
        <f t="shared" si="577"/>
        <v/>
      </c>
      <c r="BE712" s="7" t="str">
        <f t="shared" si="578"/>
        <v/>
      </c>
      <c r="BF712" s="7" t="str">
        <f t="shared" si="536"/>
        <v/>
      </c>
      <c r="BG712" s="7" t="str">
        <f t="shared" si="537"/>
        <v/>
      </c>
      <c r="BH712" s="7" t="str">
        <f t="shared" si="579"/>
        <v/>
      </c>
      <c r="BI712" s="7" t="str">
        <f t="shared" si="580"/>
        <v/>
      </c>
      <c r="BJ712" s="7" t="str">
        <f t="shared" si="581"/>
        <v/>
      </c>
      <c r="BK712" s="7" t="str">
        <f t="shared" si="558"/>
        <v/>
      </c>
      <c r="BL712" s="7" t="str">
        <f t="shared" si="559"/>
        <v/>
      </c>
      <c r="BM712" s="7" t="str">
        <f t="shared" si="560"/>
        <v/>
      </c>
      <c r="BN712" s="7" t="str">
        <f t="shared" si="561"/>
        <v/>
      </c>
      <c r="BO712" s="7" t="str">
        <f t="shared" si="562"/>
        <v/>
      </c>
      <c r="BP712" s="7" t="str">
        <f t="shared" si="563"/>
        <v/>
      </c>
      <c r="BQ712" s="7" t="str">
        <f t="shared" si="564"/>
        <v/>
      </c>
      <c r="BR712" s="7" t="str">
        <f t="shared" si="565"/>
        <v/>
      </c>
      <c r="BS712" s="7" t="str">
        <f t="shared" si="566"/>
        <v/>
      </c>
      <c r="BT712" s="7" t="str">
        <f t="shared" si="567"/>
        <v/>
      </c>
      <c r="BU712" s="7" t="str">
        <f t="shared" si="568"/>
        <v/>
      </c>
      <c r="BV712" s="7" t="str">
        <f t="shared" si="569"/>
        <v/>
      </c>
      <c r="BW712" s="7" t="str">
        <f t="shared" si="544"/>
        <v/>
      </c>
      <c r="BX712" s="7" t="str">
        <f t="shared" si="570"/>
        <v/>
      </c>
      <c r="BY712" s="7" t="str">
        <f t="shared" si="571"/>
        <v/>
      </c>
      <c r="BZ712" s="7" t="str">
        <f t="shared" si="572"/>
        <v/>
      </c>
      <c r="CA712" s="7" t="str">
        <f t="shared" si="573"/>
        <v/>
      </c>
      <c r="CB712" s="54"/>
      <c r="CH712" s="13"/>
      <c r="CJ712" s="13"/>
    </row>
    <row r="713" spans="2:88" ht="16.5" thickBot="1" x14ac:dyDescent="0.3">
      <c r="B713" s="114"/>
      <c r="C713" s="114"/>
      <c r="D713" s="115"/>
      <c r="E713" s="117" t="str">
        <f t="shared" si="574"/>
        <v/>
      </c>
      <c r="F713" s="118" t="str">
        <f t="shared" si="582"/>
        <v/>
      </c>
      <c r="G713" s="22"/>
      <c r="H713" s="5" t="str">
        <f t="shared" si="545"/>
        <v/>
      </c>
      <c r="I713" s="6" t="str">
        <f t="shared" si="546"/>
        <v/>
      </c>
      <c r="J713" s="6" t="str">
        <f t="shared" si="547"/>
        <v/>
      </c>
      <c r="K713" s="23"/>
      <c r="L713" s="3" t="str">
        <f t="shared" si="583"/>
        <v/>
      </c>
      <c r="M713" s="2">
        <f>IF(OR(K713="Rota",K713="Desliza"),(IF((MAX(N$36:N712))&gt;F$17,(MAX(N$36:N712)),F$17)),N712)</f>
        <v>0</v>
      </c>
      <c r="N713" s="42"/>
      <c r="O713" s="2" t="str">
        <f t="shared" si="584"/>
        <v/>
      </c>
      <c r="P713" s="3" t="str">
        <f t="shared" si="585"/>
        <v/>
      </c>
      <c r="Q713" s="24"/>
      <c r="R713" s="24"/>
      <c r="S713" s="24"/>
      <c r="T713" s="132" t="str">
        <f t="shared" si="538"/>
        <v/>
      </c>
      <c r="U713" s="25"/>
      <c r="V713" s="25"/>
      <c r="W713" s="24"/>
      <c r="X713" s="26"/>
      <c r="Y713" s="25"/>
      <c r="Z713" s="25"/>
      <c r="AA713" s="3" t="str">
        <f t="shared" si="586"/>
        <v/>
      </c>
      <c r="AB713" s="24"/>
      <c r="AC713" s="26"/>
      <c r="AD713" s="25"/>
      <c r="AE713" s="54"/>
      <c r="AF713" s="54"/>
      <c r="AG713" s="54"/>
      <c r="AH713" s="54"/>
      <c r="AI713" s="54"/>
      <c r="AJ713" s="54"/>
      <c r="AK713" s="25"/>
      <c r="AL713" s="54" t="str">
        <f t="shared" si="539"/>
        <v/>
      </c>
      <c r="AM713" s="200" t="str">
        <f t="shared" si="540"/>
        <v/>
      </c>
      <c r="AN713" s="201" t="str">
        <f t="shared" si="541"/>
        <v/>
      </c>
      <c r="AO713" s="200" t="str">
        <f t="shared" si="548"/>
        <v/>
      </c>
      <c r="AP713" s="200" t="str">
        <f t="shared" si="542"/>
        <v/>
      </c>
      <c r="AQ713" s="200" t="str">
        <f t="shared" si="543"/>
        <v/>
      </c>
      <c r="AR713" s="200" t="str">
        <f t="shared" si="549"/>
        <v/>
      </c>
      <c r="AS713" s="200" t="str">
        <f t="shared" si="550"/>
        <v/>
      </c>
      <c r="AT713" s="200" t="str">
        <f t="shared" si="551"/>
        <v/>
      </c>
      <c r="AU713" s="200" t="str">
        <f t="shared" si="552"/>
        <v/>
      </c>
      <c r="AV713" s="54"/>
      <c r="AW713" s="200" t="str">
        <f t="shared" si="553"/>
        <v/>
      </c>
      <c r="AX713" s="201" t="str">
        <f t="shared" si="554"/>
        <v/>
      </c>
      <c r="AY713" s="7" t="str">
        <f t="shared" si="555"/>
        <v/>
      </c>
      <c r="AZ713" s="7" t="str">
        <f t="shared" si="556"/>
        <v/>
      </c>
      <c r="BA713" s="7" t="str">
        <f t="shared" si="557"/>
        <v/>
      </c>
      <c r="BB713" s="7" t="str">
        <f t="shared" si="575"/>
        <v/>
      </c>
      <c r="BC713" s="7" t="str">
        <f t="shared" si="576"/>
        <v/>
      </c>
      <c r="BD713" s="7" t="str">
        <f t="shared" si="577"/>
        <v/>
      </c>
      <c r="BE713" s="7" t="str">
        <f t="shared" si="578"/>
        <v/>
      </c>
      <c r="BF713" s="7" t="str">
        <f t="shared" si="536"/>
        <v/>
      </c>
      <c r="BG713" s="7" t="str">
        <f t="shared" si="537"/>
        <v/>
      </c>
      <c r="BH713" s="7" t="str">
        <f t="shared" si="579"/>
        <v/>
      </c>
      <c r="BI713" s="7" t="str">
        <f t="shared" si="580"/>
        <v/>
      </c>
      <c r="BJ713" s="7" t="str">
        <f t="shared" si="581"/>
        <v/>
      </c>
      <c r="BK713" s="7" t="str">
        <f t="shared" si="558"/>
        <v/>
      </c>
      <c r="BL713" s="7" t="str">
        <f t="shared" si="559"/>
        <v/>
      </c>
      <c r="BM713" s="7" t="str">
        <f t="shared" si="560"/>
        <v/>
      </c>
      <c r="BN713" s="7" t="str">
        <f t="shared" si="561"/>
        <v/>
      </c>
      <c r="BO713" s="7" t="str">
        <f t="shared" si="562"/>
        <v/>
      </c>
      <c r="BP713" s="7" t="str">
        <f t="shared" si="563"/>
        <v/>
      </c>
      <c r="BQ713" s="7" t="str">
        <f t="shared" si="564"/>
        <v/>
      </c>
      <c r="BR713" s="7" t="str">
        <f t="shared" si="565"/>
        <v/>
      </c>
      <c r="BS713" s="7" t="str">
        <f t="shared" si="566"/>
        <v/>
      </c>
      <c r="BT713" s="7" t="str">
        <f t="shared" si="567"/>
        <v/>
      </c>
      <c r="BU713" s="7" t="str">
        <f t="shared" si="568"/>
        <v/>
      </c>
      <c r="BV713" s="7" t="str">
        <f t="shared" si="569"/>
        <v/>
      </c>
      <c r="BW713" s="7" t="str">
        <f t="shared" si="544"/>
        <v/>
      </c>
      <c r="BX713" s="7" t="str">
        <f t="shared" si="570"/>
        <v/>
      </c>
      <c r="BY713" s="7" t="str">
        <f t="shared" si="571"/>
        <v/>
      </c>
      <c r="BZ713" s="7" t="str">
        <f t="shared" si="572"/>
        <v/>
      </c>
      <c r="CA713" s="7" t="str">
        <f t="shared" si="573"/>
        <v/>
      </c>
      <c r="CB713" s="54"/>
      <c r="CH713" s="13"/>
      <c r="CJ713" s="13"/>
    </row>
    <row r="714" spans="2:88" ht="16.5" thickBot="1" x14ac:dyDescent="0.3">
      <c r="B714" s="114"/>
      <c r="C714" s="114"/>
      <c r="D714" s="115"/>
      <c r="E714" s="117" t="str">
        <f t="shared" si="574"/>
        <v/>
      </c>
      <c r="F714" s="118" t="str">
        <f t="shared" si="582"/>
        <v/>
      </c>
      <c r="G714" s="22"/>
      <c r="H714" s="5" t="str">
        <f t="shared" si="545"/>
        <v/>
      </c>
      <c r="I714" s="6" t="str">
        <f t="shared" si="546"/>
        <v/>
      </c>
      <c r="J714" s="6" t="str">
        <f t="shared" si="547"/>
        <v/>
      </c>
      <c r="K714" s="23"/>
      <c r="L714" s="3" t="str">
        <f t="shared" si="583"/>
        <v/>
      </c>
      <c r="M714" s="2">
        <f>IF(OR(K714="Rota",K714="Desliza"),(IF((MAX(N$36:N713))&gt;F$17,(MAX(N$36:N713)),F$17)),N713)</f>
        <v>0</v>
      </c>
      <c r="N714" s="42"/>
      <c r="O714" s="2" t="str">
        <f t="shared" si="584"/>
        <v/>
      </c>
      <c r="P714" s="3" t="str">
        <f t="shared" si="585"/>
        <v/>
      </c>
      <c r="Q714" s="24"/>
      <c r="R714" s="24"/>
      <c r="S714" s="24"/>
      <c r="T714" s="132" t="str">
        <f t="shared" si="538"/>
        <v/>
      </c>
      <c r="U714" s="25"/>
      <c r="V714" s="25"/>
      <c r="W714" s="24"/>
      <c r="X714" s="26"/>
      <c r="Y714" s="25"/>
      <c r="Z714" s="25"/>
      <c r="AA714" s="3" t="str">
        <f t="shared" si="586"/>
        <v/>
      </c>
      <c r="AB714" s="24"/>
      <c r="AC714" s="26"/>
      <c r="AD714" s="25"/>
      <c r="AE714" s="54"/>
      <c r="AF714" s="54"/>
      <c r="AG714" s="54"/>
      <c r="AH714" s="54"/>
      <c r="AI714" s="54"/>
      <c r="AJ714" s="54"/>
      <c r="AK714" s="25"/>
      <c r="AL714" s="54" t="str">
        <f t="shared" si="539"/>
        <v/>
      </c>
      <c r="AM714" s="200" t="str">
        <f t="shared" si="540"/>
        <v/>
      </c>
      <c r="AN714" s="201" t="str">
        <f t="shared" si="541"/>
        <v/>
      </c>
      <c r="AO714" s="200" t="str">
        <f t="shared" si="548"/>
        <v/>
      </c>
      <c r="AP714" s="200" t="str">
        <f t="shared" si="542"/>
        <v/>
      </c>
      <c r="AQ714" s="200" t="str">
        <f t="shared" si="543"/>
        <v/>
      </c>
      <c r="AR714" s="200" t="str">
        <f t="shared" si="549"/>
        <v/>
      </c>
      <c r="AS714" s="200" t="str">
        <f t="shared" si="550"/>
        <v/>
      </c>
      <c r="AT714" s="200" t="str">
        <f t="shared" si="551"/>
        <v/>
      </c>
      <c r="AU714" s="200" t="str">
        <f t="shared" si="552"/>
        <v/>
      </c>
      <c r="AV714" s="54"/>
      <c r="AW714" s="200" t="str">
        <f t="shared" si="553"/>
        <v/>
      </c>
      <c r="AX714" s="201" t="str">
        <f t="shared" si="554"/>
        <v/>
      </c>
      <c r="AY714" s="7" t="str">
        <f t="shared" si="555"/>
        <v/>
      </c>
      <c r="AZ714" s="7" t="str">
        <f t="shared" si="556"/>
        <v/>
      </c>
      <c r="BA714" s="7" t="str">
        <f t="shared" si="557"/>
        <v/>
      </c>
      <c r="BB714" s="7" t="str">
        <f t="shared" si="575"/>
        <v/>
      </c>
      <c r="BC714" s="7" t="str">
        <f t="shared" si="576"/>
        <v/>
      </c>
      <c r="BD714" s="7" t="str">
        <f t="shared" si="577"/>
        <v/>
      </c>
      <c r="BE714" s="7" t="str">
        <f t="shared" si="578"/>
        <v/>
      </c>
      <c r="BF714" s="7" t="str">
        <f t="shared" si="536"/>
        <v/>
      </c>
      <c r="BG714" s="7" t="str">
        <f t="shared" si="537"/>
        <v/>
      </c>
      <c r="BH714" s="7" t="str">
        <f t="shared" si="579"/>
        <v/>
      </c>
      <c r="BI714" s="7" t="str">
        <f t="shared" si="580"/>
        <v/>
      </c>
      <c r="BJ714" s="7" t="str">
        <f t="shared" si="581"/>
        <v/>
      </c>
      <c r="BK714" s="7" t="str">
        <f t="shared" si="558"/>
        <v/>
      </c>
      <c r="BL714" s="7" t="str">
        <f t="shared" si="559"/>
        <v/>
      </c>
      <c r="BM714" s="7" t="str">
        <f t="shared" si="560"/>
        <v/>
      </c>
      <c r="BN714" s="7" t="str">
        <f t="shared" si="561"/>
        <v/>
      </c>
      <c r="BO714" s="7" t="str">
        <f t="shared" si="562"/>
        <v/>
      </c>
      <c r="BP714" s="7" t="str">
        <f t="shared" si="563"/>
        <v/>
      </c>
      <c r="BQ714" s="7" t="str">
        <f t="shared" si="564"/>
        <v/>
      </c>
      <c r="BR714" s="7" t="str">
        <f t="shared" si="565"/>
        <v/>
      </c>
      <c r="BS714" s="7" t="str">
        <f t="shared" si="566"/>
        <v/>
      </c>
      <c r="BT714" s="7" t="str">
        <f t="shared" si="567"/>
        <v/>
      </c>
      <c r="BU714" s="7" t="str">
        <f t="shared" si="568"/>
        <v/>
      </c>
      <c r="BV714" s="7" t="str">
        <f t="shared" si="569"/>
        <v/>
      </c>
      <c r="BW714" s="7" t="str">
        <f t="shared" si="544"/>
        <v/>
      </c>
      <c r="BX714" s="7" t="str">
        <f t="shared" si="570"/>
        <v/>
      </c>
      <c r="BY714" s="7" t="str">
        <f t="shared" si="571"/>
        <v/>
      </c>
      <c r="BZ714" s="7" t="str">
        <f t="shared" si="572"/>
        <v/>
      </c>
      <c r="CA714" s="7" t="str">
        <f t="shared" si="573"/>
        <v/>
      </c>
      <c r="CB714" s="54"/>
      <c r="CH714" s="13"/>
      <c r="CJ714" s="13"/>
    </row>
    <row r="715" spans="2:88" ht="16.5" thickBot="1" x14ac:dyDescent="0.3">
      <c r="B715" s="114"/>
      <c r="C715" s="114"/>
      <c r="D715" s="115"/>
      <c r="E715" s="117" t="str">
        <f t="shared" si="574"/>
        <v/>
      </c>
      <c r="F715" s="118" t="str">
        <f t="shared" si="582"/>
        <v/>
      </c>
      <c r="G715" s="22"/>
      <c r="H715" s="5" t="str">
        <f t="shared" si="545"/>
        <v/>
      </c>
      <c r="I715" s="6" t="str">
        <f t="shared" si="546"/>
        <v/>
      </c>
      <c r="J715" s="6" t="str">
        <f t="shared" si="547"/>
        <v/>
      </c>
      <c r="K715" s="23"/>
      <c r="L715" s="3" t="str">
        <f t="shared" si="583"/>
        <v/>
      </c>
      <c r="M715" s="2">
        <f>IF(OR(K715="Rota",K715="Desliza"),(IF((MAX(N$36:N714))&gt;F$17,(MAX(N$36:N714)),F$17)),N714)</f>
        <v>0</v>
      </c>
      <c r="N715" s="42"/>
      <c r="O715" s="2" t="str">
        <f t="shared" si="584"/>
        <v/>
      </c>
      <c r="P715" s="3" t="str">
        <f t="shared" si="585"/>
        <v/>
      </c>
      <c r="Q715" s="24"/>
      <c r="R715" s="24"/>
      <c r="S715" s="24"/>
      <c r="T715" s="132" t="str">
        <f t="shared" si="538"/>
        <v/>
      </c>
      <c r="U715" s="25"/>
      <c r="V715" s="25"/>
      <c r="W715" s="24"/>
      <c r="X715" s="26"/>
      <c r="Y715" s="25"/>
      <c r="Z715" s="25"/>
      <c r="AA715" s="3" t="str">
        <f t="shared" si="586"/>
        <v/>
      </c>
      <c r="AB715" s="24"/>
      <c r="AC715" s="26"/>
      <c r="AD715" s="25"/>
      <c r="AE715" s="54"/>
      <c r="AF715" s="54"/>
      <c r="AG715" s="54"/>
      <c r="AH715" s="54"/>
      <c r="AI715" s="54"/>
      <c r="AJ715" s="54"/>
      <c r="AK715" s="25"/>
      <c r="AL715" s="54" t="str">
        <f t="shared" si="539"/>
        <v/>
      </c>
      <c r="AM715" s="200" t="str">
        <f t="shared" si="540"/>
        <v/>
      </c>
      <c r="AN715" s="201" t="str">
        <f t="shared" si="541"/>
        <v/>
      </c>
      <c r="AO715" s="200" t="str">
        <f t="shared" si="548"/>
        <v/>
      </c>
      <c r="AP715" s="200" t="str">
        <f t="shared" si="542"/>
        <v/>
      </c>
      <c r="AQ715" s="200" t="str">
        <f t="shared" si="543"/>
        <v/>
      </c>
      <c r="AR715" s="200" t="str">
        <f t="shared" si="549"/>
        <v/>
      </c>
      <c r="AS715" s="200" t="str">
        <f t="shared" si="550"/>
        <v/>
      </c>
      <c r="AT715" s="200" t="str">
        <f t="shared" si="551"/>
        <v/>
      </c>
      <c r="AU715" s="200" t="str">
        <f t="shared" si="552"/>
        <v/>
      </c>
      <c r="AV715" s="54"/>
      <c r="AW715" s="200" t="str">
        <f t="shared" si="553"/>
        <v/>
      </c>
      <c r="AX715" s="201" t="str">
        <f t="shared" si="554"/>
        <v/>
      </c>
      <c r="AY715" s="7" t="str">
        <f t="shared" si="555"/>
        <v/>
      </c>
      <c r="AZ715" s="7" t="str">
        <f t="shared" si="556"/>
        <v/>
      </c>
      <c r="BA715" s="7" t="str">
        <f t="shared" si="557"/>
        <v/>
      </c>
      <c r="BB715" s="7" t="str">
        <f t="shared" si="575"/>
        <v/>
      </c>
      <c r="BC715" s="7" t="str">
        <f t="shared" si="576"/>
        <v/>
      </c>
      <c r="BD715" s="7" t="str">
        <f t="shared" si="577"/>
        <v/>
      </c>
      <c r="BE715" s="7" t="str">
        <f t="shared" si="578"/>
        <v/>
      </c>
      <c r="BF715" s="7" t="str">
        <f t="shared" si="536"/>
        <v/>
      </c>
      <c r="BG715" s="7" t="str">
        <f t="shared" si="537"/>
        <v/>
      </c>
      <c r="BH715" s="7" t="str">
        <f t="shared" si="579"/>
        <v/>
      </c>
      <c r="BI715" s="7" t="str">
        <f t="shared" si="580"/>
        <v/>
      </c>
      <c r="BJ715" s="7" t="str">
        <f t="shared" si="581"/>
        <v/>
      </c>
      <c r="BK715" s="7" t="str">
        <f t="shared" si="558"/>
        <v/>
      </c>
      <c r="BL715" s="7" t="str">
        <f t="shared" si="559"/>
        <v/>
      </c>
      <c r="BM715" s="7" t="str">
        <f t="shared" si="560"/>
        <v/>
      </c>
      <c r="BN715" s="7" t="str">
        <f t="shared" si="561"/>
        <v/>
      </c>
      <c r="BO715" s="7" t="str">
        <f t="shared" si="562"/>
        <v/>
      </c>
      <c r="BP715" s="7" t="str">
        <f t="shared" si="563"/>
        <v/>
      </c>
      <c r="BQ715" s="7" t="str">
        <f t="shared" si="564"/>
        <v/>
      </c>
      <c r="BR715" s="7" t="str">
        <f t="shared" si="565"/>
        <v/>
      </c>
      <c r="BS715" s="7" t="str">
        <f t="shared" si="566"/>
        <v/>
      </c>
      <c r="BT715" s="7" t="str">
        <f t="shared" si="567"/>
        <v/>
      </c>
      <c r="BU715" s="7" t="str">
        <f t="shared" si="568"/>
        <v/>
      </c>
      <c r="BV715" s="7" t="str">
        <f t="shared" si="569"/>
        <v/>
      </c>
      <c r="BW715" s="7" t="str">
        <f t="shared" si="544"/>
        <v/>
      </c>
      <c r="BX715" s="7" t="str">
        <f t="shared" si="570"/>
        <v/>
      </c>
      <c r="BY715" s="7" t="str">
        <f t="shared" si="571"/>
        <v/>
      </c>
      <c r="BZ715" s="7" t="str">
        <f t="shared" si="572"/>
        <v/>
      </c>
      <c r="CA715" s="7" t="str">
        <f t="shared" si="573"/>
        <v/>
      </c>
      <c r="CB715" s="54"/>
      <c r="CH715" s="13"/>
      <c r="CJ715" s="13"/>
    </row>
    <row r="716" spans="2:88" ht="16.5" thickBot="1" x14ac:dyDescent="0.3">
      <c r="B716" s="114"/>
      <c r="C716" s="114"/>
      <c r="D716" s="115"/>
      <c r="E716" s="117" t="str">
        <f t="shared" si="574"/>
        <v/>
      </c>
      <c r="F716" s="118" t="str">
        <f t="shared" si="582"/>
        <v/>
      </c>
      <c r="G716" s="22"/>
      <c r="H716" s="5" t="str">
        <f t="shared" si="545"/>
        <v/>
      </c>
      <c r="I716" s="6" t="str">
        <f t="shared" si="546"/>
        <v/>
      </c>
      <c r="J716" s="6" t="str">
        <f t="shared" si="547"/>
        <v/>
      </c>
      <c r="K716" s="23"/>
      <c r="L716" s="3" t="str">
        <f t="shared" si="583"/>
        <v/>
      </c>
      <c r="M716" s="2">
        <f>IF(OR(K716="Rota",K716="Desliza"),(IF((MAX(N$36:N715))&gt;F$17,(MAX(N$36:N715)),F$17)),N715)</f>
        <v>0</v>
      </c>
      <c r="N716" s="42"/>
      <c r="O716" s="2" t="str">
        <f t="shared" si="584"/>
        <v/>
      </c>
      <c r="P716" s="3" t="str">
        <f t="shared" si="585"/>
        <v/>
      </c>
      <c r="Q716" s="24"/>
      <c r="R716" s="24"/>
      <c r="S716" s="24"/>
      <c r="T716" s="132" t="str">
        <f t="shared" si="538"/>
        <v/>
      </c>
      <c r="U716" s="25"/>
      <c r="V716" s="25"/>
      <c r="W716" s="24"/>
      <c r="X716" s="26"/>
      <c r="Y716" s="25"/>
      <c r="Z716" s="25"/>
      <c r="AA716" s="3" t="str">
        <f t="shared" si="586"/>
        <v/>
      </c>
      <c r="AB716" s="24"/>
      <c r="AC716" s="26"/>
      <c r="AD716" s="25"/>
      <c r="AE716" s="54"/>
      <c r="AF716" s="54"/>
      <c r="AG716" s="54"/>
      <c r="AH716" s="54"/>
      <c r="AI716" s="54"/>
      <c r="AJ716" s="54"/>
      <c r="AK716" s="25"/>
      <c r="AL716" s="54" t="str">
        <f t="shared" si="539"/>
        <v/>
      </c>
      <c r="AM716" s="200" t="str">
        <f t="shared" si="540"/>
        <v/>
      </c>
      <c r="AN716" s="201" t="str">
        <f t="shared" si="541"/>
        <v/>
      </c>
      <c r="AO716" s="200" t="str">
        <f t="shared" si="548"/>
        <v/>
      </c>
      <c r="AP716" s="200" t="str">
        <f t="shared" si="542"/>
        <v/>
      </c>
      <c r="AQ716" s="200" t="str">
        <f t="shared" si="543"/>
        <v/>
      </c>
      <c r="AR716" s="200" t="str">
        <f t="shared" si="549"/>
        <v/>
      </c>
      <c r="AS716" s="200" t="str">
        <f t="shared" si="550"/>
        <v/>
      </c>
      <c r="AT716" s="200" t="str">
        <f t="shared" si="551"/>
        <v/>
      </c>
      <c r="AU716" s="200" t="str">
        <f t="shared" si="552"/>
        <v/>
      </c>
      <c r="AV716" s="54"/>
      <c r="AW716" s="200" t="str">
        <f t="shared" si="553"/>
        <v/>
      </c>
      <c r="AX716" s="201" t="str">
        <f t="shared" si="554"/>
        <v/>
      </c>
      <c r="AY716" s="7" t="str">
        <f t="shared" si="555"/>
        <v/>
      </c>
      <c r="AZ716" s="7" t="str">
        <f t="shared" si="556"/>
        <v/>
      </c>
      <c r="BA716" s="7" t="str">
        <f t="shared" si="557"/>
        <v/>
      </c>
      <c r="BB716" s="7" t="str">
        <f t="shared" si="575"/>
        <v/>
      </c>
      <c r="BC716" s="7" t="str">
        <f t="shared" si="576"/>
        <v/>
      </c>
      <c r="BD716" s="7" t="str">
        <f t="shared" si="577"/>
        <v/>
      </c>
      <c r="BE716" s="7" t="str">
        <f t="shared" si="578"/>
        <v/>
      </c>
      <c r="BF716" s="7" t="str">
        <f t="shared" si="536"/>
        <v/>
      </c>
      <c r="BG716" s="7" t="str">
        <f t="shared" si="537"/>
        <v/>
      </c>
      <c r="BH716" s="7" t="str">
        <f t="shared" si="579"/>
        <v/>
      </c>
      <c r="BI716" s="7" t="str">
        <f t="shared" si="580"/>
        <v/>
      </c>
      <c r="BJ716" s="7" t="str">
        <f t="shared" si="581"/>
        <v/>
      </c>
      <c r="BK716" s="7" t="str">
        <f t="shared" si="558"/>
        <v/>
      </c>
      <c r="BL716" s="7" t="str">
        <f t="shared" si="559"/>
        <v/>
      </c>
      <c r="BM716" s="7" t="str">
        <f t="shared" si="560"/>
        <v/>
      </c>
      <c r="BN716" s="7" t="str">
        <f t="shared" si="561"/>
        <v/>
      </c>
      <c r="BO716" s="7" t="str">
        <f t="shared" si="562"/>
        <v/>
      </c>
      <c r="BP716" s="7" t="str">
        <f t="shared" si="563"/>
        <v/>
      </c>
      <c r="BQ716" s="7" t="str">
        <f t="shared" si="564"/>
        <v/>
      </c>
      <c r="BR716" s="7" t="str">
        <f t="shared" si="565"/>
        <v/>
      </c>
      <c r="BS716" s="7" t="str">
        <f t="shared" si="566"/>
        <v/>
      </c>
      <c r="BT716" s="7" t="str">
        <f t="shared" si="567"/>
        <v/>
      </c>
      <c r="BU716" s="7" t="str">
        <f t="shared" si="568"/>
        <v/>
      </c>
      <c r="BV716" s="7" t="str">
        <f t="shared" si="569"/>
        <v/>
      </c>
      <c r="BW716" s="7" t="str">
        <f t="shared" si="544"/>
        <v/>
      </c>
      <c r="BX716" s="7" t="str">
        <f t="shared" si="570"/>
        <v/>
      </c>
      <c r="BY716" s="7" t="str">
        <f t="shared" si="571"/>
        <v/>
      </c>
      <c r="BZ716" s="7" t="str">
        <f t="shared" si="572"/>
        <v/>
      </c>
      <c r="CA716" s="7" t="str">
        <f t="shared" si="573"/>
        <v/>
      </c>
      <c r="CB716" s="54"/>
      <c r="CH716" s="13"/>
      <c r="CJ716" s="13"/>
    </row>
    <row r="717" spans="2:88" ht="16.5" thickBot="1" x14ac:dyDescent="0.3">
      <c r="B717" s="114"/>
      <c r="C717" s="114"/>
      <c r="D717" s="115"/>
      <c r="E717" s="117" t="str">
        <f t="shared" si="574"/>
        <v/>
      </c>
      <c r="F717" s="118" t="str">
        <f t="shared" si="582"/>
        <v/>
      </c>
      <c r="G717" s="22"/>
      <c r="H717" s="5" t="str">
        <f t="shared" si="545"/>
        <v/>
      </c>
      <c r="I717" s="6" t="str">
        <f t="shared" si="546"/>
        <v/>
      </c>
      <c r="J717" s="6" t="str">
        <f t="shared" si="547"/>
        <v/>
      </c>
      <c r="K717" s="23"/>
      <c r="L717" s="3" t="str">
        <f t="shared" si="583"/>
        <v/>
      </c>
      <c r="M717" s="2">
        <f>IF(OR(K717="Rota",K717="Desliza"),(IF((MAX(N$36:N716))&gt;F$17,(MAX(N$36:N716)),F$17)),N716)</f>
        <v>0</v>
      </c>
      <c r="N717" s="42"/>
      <c r="O717" s="2" t="str">
        <f t="shared" si="584"/>
        <v/>
      </c>
      <c r="P717" s="3" t="str">
        <f t="shared" si="585"/>
        <v/>
      </c>
      <c r="Q717" s="24"/>
      <c r="R717" s="24"/>
      <c r="S717" s="24"/>
      <c r="T717" s="132" t="str">
        <f t="shared" si="538"/>
        <v/>
      </c>
      <c r="U717" s="25"/>
      <c r="V717" s="25"/>
      <c r="W717" s="24"/>
      <c r="X717" s="26"/>
      <c r="Y717" s="25"/>
      <c r="Z717" s="25"/>
      <c r="AA717" s="3" t="str">
        <f t="shared" si="586"/>
        <v/>
      </c>
      <c r="AB717" s="24"/>
      <c r="AC717" s="26"/>
      <c r="AD717" s="25"/>
      <c r="AE717" s="54"/>
      <c r="AF717" s="54"/>
      <c r="AG717" s="54"/>
      <c r="AH717" s="54"/>
      <c r="AI717" s="54"/>
      <c r="AJ717" s="54"/>
      <c r="AK717" s="25"/>
      <c r="AL717" s="54" t="str">
        <f t="shared" si="539"/>
        <v/>
      </c>
      <c r="AM717" s="200" t="str">
        <f t="shared" si="540"/>
        <v/>
      </c>
      <c r="AN717" s="201" t="str">
        <f t="shared" si="541"/>
        <v/>
      </c>
      <c r="AO717" s="200" t="str">
        <f t="shared" si="548"/>
        <v/>
      </c>
      <c r="AP717" s="200" t="str">
        <f t="shared" si="542"/>
        <v/>
      </c>
      <c r="AQ717" s="200" t="str">
        <f t="shared" si="543"/>
        <v/>
      </c>
      <c r="AR717" s="200" t="str">
        <f t="shared" si="549"/>
        <v/>
      </c>
      <c r="AS717" s="200" t="str">
        <f t="shared" si="550"/>
        <v/>
      </c>
      <c r="AT717" s="200" t="str">
        <f t="shared" si="551"/>
        <v/>
      </c>
      <c r="AU717" s="200" t="str">
        <f t="shared" si="552"/>
        <v/>
      </c>
      <c r="AV717" s="54"/>
      <c r="AW717" s="200" t="str">
        <f t="shared" si="553"/>
        <v/>
      </c>
      <c r="AX717" s="201" t="str">
        <f t="shared" si="554"/>
        <v/>
      </c>
      <c r="AY717" s="7" t="str">
        <f t="shared" si="555"/>
        <v/>
      </c>
      <c r="AZ717" s="7" t="str">
        <f t="shared" si="556"/>
        <v/>
      </c>
      <c r="BA717" s="7" t="str">
        <f t="shared" si="557"/>
        <v/>
      </c>
      <c r="BB717" s="7" t="str">
        <f t="shared" si="575"/>
        <v/>
      </c>
      <c r="BC717" s="7" t="str">
        <f t="shared" si="576"/>
        <v/>
      </c>
      <c r="BD717" s="7" t="str">
        <f t="shared" si="577"/>
        <v/>
      </c>
      <c r="BE717" s="7" t="str">
        <f t="shared" si="578"/>
        <v/>
      </c>
      <c r="BF717" s="7" t="str">
        <f t="shared" si="536"/>
        <v/>
      </c>
      <c r="BG717" s="7" t="str">
        <f t="shared" si="537"/>
        <v/>
      </c>
      <c r="BH717" s="7" t="str">
        <f t="shared" si="579"/>
        <v/>
      </c>
      <c r="BI717" s="7" t="str">
        <f t="shared" si="580"/>
        <v/>
      </c>
      <c r="BJ717" s="7" t="str">
        <f t="shared" si="581"/>
        <v/>
      </c>
      <c r="BK717" s="7" t="str">
        <f t="shared" si="558"/>
        <v/>
      </c>
      <c r="BL717" s="7" t="str">
        <f t="shared" si="559"/>
        <v/>
      </c>
      <c r="BM717" s="7" t="str">
        <f t="shared" si="560"/>
        <v/>
      </c>
      <c r="BN717" s="7" t="str">
        <f t="shared" si="561"/>
        <v/>
      </c>
      <c r="BO717" s="7" t="str">
        <f t="shared" si="562"/>
        <v/>
      </c>
      <c r="BP717" s="7" t="str">
        <f t="shared" si="563"/>
        <v/>
      </c>
      <c r="BQ717" s="7" t="str">
        <f t="shared" si="564"/>
        <v/>
      </c>
      <c r="BR717" s="7" t="str">
        <f t="shared" si="565"/>
        <v/>
      </c>
      <c r="BS717" s="7" t="str">
        <f t="shared" si="566"/>
        <v/>
      </c>
      <c r="BT717" s="7" t="str">
        <f t="shared" si="567"/>
        <v/>
      </c>
      <c r="BU717" s="7" t="str">
        <f t="shared" si="568"/>
        <v/>
      </c>
      <c r="BV717" s="7" t="str">
        <f t="shared" si="569"/>
        <v/>
      </c>
      <c r="BW717" s="7" t="str">
        <f t="shared" si="544"/>
        <v/>
      </c>
      <c r="BX717" s="7" t="str">
        <f t="shared" si="570"/>
        <v/>
      </c>
      <c r="BY717" s="7" t="str">
        <f t="shared" si="571"/>
        <v/>
      </c>
      <c r="BZ717" s="7" t="str">
        <f t="shared" si="572"/>
        <v/>
      </c>
      <c r="CA717" s="7" t="str">
        <f t="shared" si="573"/>
        <v/>
      </c>
      <c r="CB717" s="54"/>
      <c r="CH717" s="13"/>
      <c r="CJ717" s="13"/>
    </row>
    <row r="718" spans="2:88" ht="16.5" thickBot="1" x14ac:dyDescent="0.3">
      <c r="B718" s="114"/>
      <c r="C718" s="114"/>
      <c r="D718" s="115"/>
      <c r="E718" s="117" t="str">
        <f t="shared" si="574"/>
        <v/>
      </c>
      <c r="F718" s="118" t="str">
        <f t="shared" si="582"/>
        <v/>
      </c>
      <c r="G718" s="22"/>
      <c r="H718" s="5" t="str">
        <f t="shared" si="545"/>
        <v/>
      </c>
      <c r="I718" s="6" t="str">
        <f t="shared" si="546"/>
        <v/>
      </c>
      <c r="J718" s="6" t="str">
        <f t="shared" si="547"/>
        <v/>
      </c>
      <c r="K718" s="23"/>
      <c r="L718" s="3" t="str">
        <f t="shared" si="583"/>
        <v/>
      </c>
      <c r="M718" s="2">
        <f>IF(OR(K718="Rota",K718="Desliza"),(IF((MAX(N$36:N717))&gt;F$17,(MAX(N$36:N717)),F$17)),N717)</f>
        <v>0</v>
      </c>
      <c r="N718" s="42"/>
      <c r="O718" s="2" t="str">
        <f t="shared" si="584"/>
        <v/>
      </c>
      <c r="P718" s="3" t="str">
        <f t="shared" si="585"/>
        <v/>
      </c>
      <c r="Q718" s="24"/>
      <c r="R718" s="24"/>
      <c r="S718" s="24"/>
      <c r="T718" s="132" t="str">
        <f t="shared" si="538"/>
        <v/>
      </c>
      <c r="U718" s="25"/>
      <c r="V718" s="25"/>
      <c r="W718" s="24"/>
      <c r="X718" s="26"/>
      <c r="Y718" s="25"/>
      <c r="Z718" s="25"/>
      <c r="AA718" s="3" t="str">
        <f t="shared" si="586"/>
        <v/>
      </c>
      <c r="AB718" s="24"/>
      <c r="AC718" s="26"/>
      <c r="AD718" s="25"/>
      <c r="AE718" s="54"/>
      <c r="AF718" s="54"/>
      <c r="AG718" s="54"/>
      <c r="AH718" s="54"/>
      <c r="AI718" s="54"/>
      <c r="AJ718" s="54"/>
      <c r="AK718" s="25"/>
      <c r="AL718" s="54" t="str">
        <f t="shared" si="539"/>
        <v/>
      </c>
      <c r="AM718" s="200" t="str">
        <f t="shared" si="540"/>
        <v/>
      </c>
      <c r="AN718" s="201" t="str">
        <f t="shared" si="541"/>
        <v/>
      </c>
      <c r="AO718" s="200" t="str">
        <f t="shared" si="548"/>
        <v/>
      </c>
      <c r="AP718" s="200" t="str">
        <f t="shared" si="542"/>
        <v/>
      </c>
      <c r="AQ718" s="200" t="str">
        <f t="shared" si="543"/>
        <v/>
      </c>
      <c r="AR718" s="200" t="str">
        <f t="shared" si="549"/>
        <v/>
      </c>
      <c r="AS718" s="200" t="str">
        <f t="shared" si="550"/>
        <v/>
      </c>
      <c r="AT718" s="200" t="str">
        <f t="shared" si="551"/>
        <v/>
      </c>
      <c r="AU718" s="200" t="str">
        <f t="shared" si="552"/>
        <v/>
      </c>
      <c r="AV718" s="54"/>
      <c r="AW718" s="200" t="str">
        <f t="shared" si="553"/>
        <v/>
      </c>
      <c r="AX718" s="201" t="str">
        <f t="shared" si="554"/>
        <v/>
      </c>
      <c r="AY718" s="7" t="str">
        <f t="shared" si="555"/>
        <v/>
      </c>
      <c r="AZ718" s="7" t="str">
        <f t="shared" si="556"/>
        <v/>
      </c>
      <c r="BA718" s="7" t="str">
        <f t="shared" si="557"/>
        <v/>
      </c>
      <c r="BB718" s="7" t="str">
        <f t="shared" si="575"/>
        <v/>
      </c>
      <c r="BC718" s="7" t="str">
        <f t="shared" si="576"/>
        <v/>
      </c>
      <c r="BD718" s="7" t="str">
        <f t="shared" si="577"/>
        <v/>
      </c>
      <c r="BE718" s="7" t="str">
        <f t="shared" si="578"/>
        <v/>
      </c>
      <c r="BF718" s="7" t="str">
        <f t="shared" si="536"/>
        <v/>
      </c>
      <c r="BG718" s="7" t="str">
        <f t="shared" si="537"/>
        <v/>
      </c>
      <c r="BH718" s="7" t="str">
        <f t="shared" si="579"/>
        <v/>
      </c>
      <c r="BI718" s="7" t="str">
        <f t="shared" si="580"/>
        <v/>
      </c>
      <c r="BJ718" s="7" t="str">
        <f t="shared" si="581"/>
        <v/>
      </c>
      <c r="BK718" s="7" t="str">
        <f t="shared" si="558"/>
        <v/>
      </c>
      <c r="BL718" s="7" t="str">
        <f t="shared" si="559"/>
        <v/>
      </c>
      <c r="BM718" s="7" t="str">
        <f t="shared" si="560"/>
        <v/>
      </c>
      <c r="BN718" s="7" t="str">
        <f t="shared" si="561"/>
        <v/>
      </c>
      <c r="BO718" s="7" t="str">
        <f t="shared" si="562"/>
        <v/>
      </c>
      <c r="BP718" s="7" t="str">
        <f t="shared" si="563"/>
        <v/>
      </c>
      <c r="BQ718" s="7" t="str">
        <f t="shared" si="564"/>
        <v/>
      </c>
      <c r="BR718" s="7" t="str">
        <f t="shared" si="565"/>
        <v/>
      </c>
      <c r="BS718" s="7" t="str">
        <f t="shared" si="566"/>
        <v/>
      </c>
      <c r="BT718" s="7" t="str">
        <f t="shared" si="567"/>
        <v/>
      </c>
      <c r="BU718" s="7" t="str">
        <f t="shared" si="568"/>
        <v/>
      </c>
      <c r="BV718" s="7" t="str">
        <f t="shared" si="569"/>
        <v/>
      </c>
      <c r="BW718" s="7" t="str">
        <f t="shared" si="544"/>
        <v/>
      </c>
      <c r="BX718" s="7" t="str">
        <f t="shared" si="570"/>
        <v/>
      </c>
      <c r="BY718" s="7" t="str">
        <f t="shared" si="571"/>
        <v/>
      </c>
      <c r="BZ718" s="7" t="str">
        <f t="shared" si="572"/>
        <v/>
      </c>
      <c r="CA718" s="7" t="str">
        <f t="shared" si="573"/>
        <v/>
      </c>
      <c r="CB718" s="54"/>
      <c r="CH718" s="13"/>
      <c r="CJ718" s="13"/>
    </row>
    <row r="719" spans="2:88" ht="16.5" thickBot="1" x14ac:dyDescent="0.3">
      <c r="B719" s="114"/>
      <c r="C719" s="114"/>
      <c r="D719" s="115"/>
      <c r="E719" s="117" t="str">
        <f t="shared" si="574"/>
        <v/>
      </c>
      <c r="F719" s="118" t="str">
        <f t="shared" si="582"/>
        <v/>
      </c>
      <c r="G719" s="22"/>
      <c r="H719" s="5" t="str">
        <f t="shared" si="545"/>
        <v/>
      </c>
      <c r="I719" s="6" t="str">
        <f t="shared" si="546"/>
        <v/>
      </c>
      <c r="J719" s="6" t="str">
        <f t="shared" si="547"/>
        <v/>
      </c>
      <c r="K719" s="23"/>
      <c r="L719" s="3" t="str">
        <f t="shared" si="583"/>
        <v/>
      </c>
      <c r="M719" s="2">
        <f>IF(OR(K719="Rota",K719="Desliza"),(IF((MAX(N$36:N718))&gt;F$17,(MAX(N$36:N718)),F$17)),N718)</f>
        <v>0</v>
      </c>
      <c r="N719" s="42"/>
      <c r="O719" s="2" t="str">
        <f t="shared" si="584"/>
        <v/>
      </c>
      <c r="P719" s="3" t="str">
        <f t="shared" si="585"/>
        <v/>
      </c>
      <c r="Q719" s="24"/>
      <c r="R719" s="24"/>
      <c r="S719" s="24"/>
      <c r="T719" s="132" t="str">
        <f t="shared" si="538"/>
        <v/>
      </c>
      <c r="U719" s="25"/>
      <c r="V719" s="25"/>
      <c r="W719" s="24"/>
      <c r="X719" s="26"/>
      <c r="Y719" s="25"/>
      <c r="Z719" s="25"/>
      <c r="AA719" s="3" t="str">
        <f t="shared" si="586"/>
        <v/>
      </c>
      <c r="AB719" s="24"/>
      <c r="AC719" s="26"/>
      <c r="AD719" s="25"/>
      <c r="AE719" s="54"/>
      <c r="AF719" s="54"/>
      <c r="AG719" s="54"/>
      <c r="AH719" s="54"/>
      <c r="AI719" s="54"/>
      <c r="AJ719" s="54"/>
      <c r="AK719" s="25"/>
      <c r="AL719" s="54" t="str">
        <f t="shared" si="539"/>
        <v/>
      </c>
      <c r="AM719" s="200" t="str">
        <f t="shared" si="540"/>
        <v/>
      </c>
      <c r="AN719" s="201" t="str">
        <f t="shared" si="541"/>
        <v/>
      </c>
      <c r="AO719" s="200" t="str">
        <f t="shared" si="548"/>
        <v/>
      </c>
      <c r="AP719" s="200" t="str">
        <f t="shared" si="542"/>
        <v/>
      </c>
      <c r="AQ719" s="200" t="str">
        <f t="shared" si="543"/>
        <v/>
      </c>
      <c r="AR719" s="200" t="str">
        <f t="shared" si="549"/>
        <v/>
      </c>
      <c r="AS719" s="200" t="str">
        <f t="shared" si="550"/>
        <v/>
      </c>
      <c r="AT719" s="200" t="str">
        <f t="shared" si="551"/>
        <v/>
      </c>
      <c r="AU719" s="200" t="str">
        <f t="shared" si="552"/>
        <v/>
      </c>
      <c r="AV719" s="54"/>
      <c r="AW719" s="200" t="str">
        <f t="shared" si="553"/>
        <v/>
      </c>
      <c r="AX719" s="201" t="str">
        <f t="shared" si="554"/>
        <v/>
      </c>
      <c r="AY719" s="7" t="str">
        <f t="shared" si="555"/>
        <v/>
      </c>
      <c r="AZ719" s="7" t="str">
        <f t="shared" si="556"/>
        <v/>
      </c>
      <c r="BA719" s="7" t="str">
        <f t="shared" si="557"/>
        <v/>
      </c>
      <c r="BB719" s="7" t="str">
        <f t="shared" si="575"/>
        <v/>
      </c>
      <c r="BC719" s="7" t="str">
        <f t="shared" si="576"/>
        <v/>
      </c>
      <c r="BD719" s="7" t="str">
        <f t="shared" si="577"/>
        <v/>
      </c>
      <c r="BE719" s="7" t="str">
        <f t="shared" si="578"/>
        <v/>
      </c>
      <c r="BF719" s="7" t="str">
        <f t="shared" si="536"/>
        <v/>
      </c>
      <c r="BG719" s="7" t="str">
        <f t="shared" si="537"/>
        <v/>
      </c>
      <c r="BH719" s="7" t="str">
        <f t="shared" si="579"/>
        <v/>
      </c>
      <c r="BI719" s="7" t="str">
        <f t="shared" si="580"/>
        <v/>
      </c>
      <c r="BJ719" s="7" t="str">
        <f t="shared" si="581"/>
        <v/>
      </c>
      <c r="BK719" s="7" t="str">
        <f t="shared" si="558"/>
        <v/>
      </c>
      <c r="BL719" s="7" t="str">
        <f t="shared" si="559"/>
        <v/>
      </c>
      <c r="BM719" s="7" t="str">
        <f t="shared" si="560"/>
        <v/>
      </c>
      <c r="BN719" s="7" t="str">
        <f t="shared" si="561"/>
        <v/>
      </c>
      <c r="BO719" s="7" t="str">
        <f t="shared" si="562"/>
        <v/>
      </c>
      <c r="BP719" s="7" t="str">
        <f t="shared" si="563"/>
        <v/>
      </c>
      <c r="BQ719" s="7" t="str">
        <f t="shared" si="564"/>
        <v/>
      </c>
      <c r="BR719" s="7" t="str">
        <f t="shared" si="565"/>
        <v/>
      </c>
      <c r="BS719" s="7" t="str">
        <f t="shared" si="566"/>
        <v/>
      </c>
      <c r="BT719" s="7" t="str">
        <f t="shared" si="567"/>
        <v/>
      </c>
      <c r="BU719" s="7" t="str">
        <f t="shared" si="568"/>
        <v/>
      </c>
      <c r="BV719" s="7" t="str">
        <f t="shared" si="569"/>
        <v/>
      </c>
      <c r="BW719" s="7" t="str">
        <f t="shared" si="544"/>
        <v/>
      </c>
      <c r="BX719" s="7" t="str">
        <f t="shared" si="570"/>
        <v/>
      </c>
      <c r="BY719" s="7" t="str">
        <f t="shared" si="571"/>
        <v/>
      </c>
      <c r="BZ719" s="7" t="str">
        <f t="shared" si="572"/>
        <v/>
      </c>
      <c r="CA719" s="7" t="str">
        <f t="shared" si="573"/>
        <v/>
      </c>
      <c r="CB719" s="54"/>
      <c r="CH719" s="13"/>
      <c r="CJ719" s="13"/>
    </row>
    <row r="720" spans="2:88" ht="16.5" thickBot="1" x14ac:dyDescent="0.3">
      <c r="B720" s="114"/>
      <c r="C720" s="114"/>
      <c r="D720" s="115"/>
      <c r="E720" s="117" t="str">
        <f t="shared" si="574"/>
        <v/>
      </c>
      <c r="F720" s="118" t="str">
        <f t="shared" si="582"/>
        <v/>
      </c>
      <c r="G720" s="22"/>
      <c r="H720" s="5" t="str">
        <f t="shared" si="545"/>
        <v/>
      </c>
      <c r="I720" s="6" t="str">
        <f t="shared" si="546"/>
        <v/>
      </c>
      <c r="J720" s="6" t="str">
        <f t="shared" si="547"/>
        <v/>
      </c>
      <c r="K720" s="23"/>
      <c r="L720" s="3" t="str">
        <f t="shared" si="583"/>
        <v/>
      </c>
      <c r="M720" s="2">
        <f>IF(OR(K720="Rota",K720="Desliza"),(IF((MAX(N$36:N719))&gt;F$17,(MAX(N$36:N719)),F$17)),N719)</f>
        <v>0</v>
      </c>
      <c r="N720" s="42"/>
      <c r="O720" s="2" t="str">
        <f t="shared" si="584"/>
        <v/>
      </c>
      <c r="P720" s="3" t="str">
        <f t="shared" si="585"/>
        <v/>
      </c>
      <c r="Q720" s="24"/>
      <c r="R720" s="24"/>
      <c r="S720" s="24"/>
      <c r="T720" s="132" t="str">
        <f t="shared" si="538"/>
        <v/>
      </c>
      <c r="U720" s="25"/>
      <c r="V720" s="25"/>
      <c r="W720" s="24"/>
      <c r="X720" s="26"/>
      <c r="Y720" s="25"/>
      <c r="Z720" s="25"/>
      <c r="AA720" s="3" t="str">
        <f t="shared" si="586"/>
        <v/>
      </c>
      <c r="AB720" s="24"/>
      <c r="AC720" s="26"/>
      <c r="AD720" s="25"/>
      <c r="AE720" s="54"/>
      <c r="AF720" s="54"/>
      <c r="AG720" s="54"/>
      <c r="AH720" s="54"/>
      <c r="AI720" s="54"/>
      <c r="AJ720" s="54"/>
      <c r="AK720" s="25"/>
      <c r="AL720" s="54" t="str">
        <f t="shared" si="539"/>
        <v/>
      </c>
      <c r="AM720" s="200" t="str">
        <f t="shared" si="540"/>
        <v/>
      </c>
      <c r="AN720" s="201" t="str">
        <f t="shared" si="541"/>
        <v/>
      </c>
      <c r="AO720" s="200" t="str">
        <f t="shared" si="548"/>
        <v/>
      </c>
      <c r="AP720" s="200" t="str">
        <f t="shared" si="542"/>
        <v/>
      </c>
      <c r="AQ720" s="200" t="str">
        <f t="shared" si="543"/>
        <v/>
      </c>
      <c r="AR720" s="200" t="str">
        <f t="shared" si="549"/>
        <v/>
      </c>
      <c r="AS720" s="200" t="str">
        <f t="shared" si="550"/>
        <v/>
      </c>
      <c r="AT720" s="200" t="str">
        <f t="shared" si="551"/>
        <v/>
      </c>
      <c r="AU720" s="200" t="str">
        <f t="shared" si="552"/>
        <v/>
      </c>
      <c r="AV720" s="54"/>
      <c r="AW720" s="200" t="str">
        <f t="shared" si="553"/>
        <v/>
      </c>
      <c r="AX720" s="201" t="str">
        <f t="shared" si="554"/>
        <v/>
      </c>
      <c r="AY720" s="7" t="str">
        <f t="shared" si="555"/>
        <v/>
      </c>
      <c r="AZ720" s="7" t="str">
        <f t="shared" si="556"/>
        <v/>
      </c>
      <c r="BA720" s="7" t="str">
        <f t="shared" si="557"/>
        <v/>
      </c>
      <c r="BB720" s="7" t="str">
        <f t="shared" si="575"/>
        <v/>
      </c>
      <c r="BC720" s="7" t="str">
        <f t="shared" si="576"/>
        <v/>
      </c>
      <c r="BD720" s="7" t="str">
        <f t="shared" si="577"/>
        <v/>
      </c>
      <c r="BE720" s="7" t="str">
        <f t="shared" si="578"/>
        <v/>
      </c>
      <c r="BF720" s="7" t="str">
        <f t="shared" si="536"/>
        <v/>
      </c>
      <c r="BG720" s="7" t="str">
        <f t="shared" si="537"/>
        <v/>
      </c>
      <c r="BH720" s="7" t="str">
        <f t="shared" si="579"/>
        <v/>
      </c>
      <c r="BI720" s="7" t="str">
        <f t="shared" si="580"/>
        <v/>
      </c>
      <c r="BJ720" s="7" t="str">
        <f t="shared" si="581"/>
        <v/>
      </c>
      <c r="BK720" s="7" t="str">
        <f t="shared" si="558"/>
        <v/>
      </c>
      <c r="BL720" s="7" t="str">
        <f t="shared" si="559"/>
        <v/>
      </c>
      <c r="BM720" s="7" t="str">
        <f t="shared" si="560"/>
        <v/>
      </c>
      <c r="BN720" s="7" t="str">
        <f t="shared" si="561"/>
        <v/>
      </c>
      <c r="BO720" s="7" t="str">
        <f t="shared" si="562"/>
        <v/>
      </c>
      <c r="BP720" s="7" t="str">
        <f t="shared" si="563"/>
        <v/>
      </c>
      <c r="BQ720" s="7" t="str">
        <f t="shared" si="564"/>
        <v/>
      </c>
      <c r="BR720" s="7" t="str">
        <f t="shared" si="565"/>
        <v/>
      </c>
      <c r="BS720" s="7" t="str">
        <f t="shared" si="566"/>
        <v/>
      </c>
      <c r="BT720" s="7" t="str">
        <f t="shared" si="567"/>
        <v/>
      </c>
      <c r="BU720" s="7" t="str">
        <f t="shared" si="568"/>
        <v/>
      </c>
      <c r="BV720" s="7" t="str">
        <f t="shared" si="569"/>
        <v/>
      </c>
      <c r="BW720" s="7" t="str">
        <f t="shared" si="544"/>
        <v/>
      </c>
      <c r="BX720" s="7" t="str">
        <f t="shared" si="570"/>
        <v/>
      </c>
      <c r="BY720" s="7" t="str">
        <f t="shared" si="571"/>
        <v/>
      </c>
      <c r="BZ720" s="7" t="str">
        <f t="shared" si="572"/>
        <v/>
      </c>
      <c r="CA720" s="7" t="str">
        <f t="shared" si="573"/>
        <v/>
      </c>
      <c r="CB720" s="54"/>
      <c r="CH720" s="13"/>
      <c r="CJ720" s="13"/>
    </row>
    <row r="721" spans="2:88" ht="16.5" thickBot="1" x14ac:dyDescent="0.3">
      <c r="B721" s="114"/>
      <c r="C721" s="114"/>
      <c r="D721" s="115"/>
      <c r="E721" s="117" t="str">
        <f t="shared" si="574"/>
        <v/>
      </c>
      <c r="F721" s="118" t="str">
        <f t="shared" si="582"/>
        <v/>
      </c>
      <c r="G721" s="22"/>
      <c r="H721" s="5" t="str">
        <f t="shared" si="545"/>
        <v/>
      </c>
      <c r="I721" s="6" t="str">
        <f t="shared" si="546"/>
        <v/>
      </c>
      <c r="J721" s="6" t="str">
        <f t="shared" si="547"/>
        <v/>
      </c>
      <c r="K721" s="23"/>
      <c r="L721" s="3" t="str">
        <f t="shared" si="583"/>
        <v/>
      </c>
      <c r="M721" s="2">
        <f>IF(OR(K721="Rota",K721="Desliza"),(IF((MAX(N$36:N720))&gt;F$17,(MAX(N$36:N720)),F$17)),N720)</f>
        <v>0</v>
      </c>
      <c r="N721" s="42"/>
      <c r="O721" s="2" t="str">
        <f t="shared" si="584"/>
        <v/>
      </c>
      <c r="P721" s="3" t="str">
        <f t="shared" si="585"/>
        <v/>
      </c>
      <c r="Q721" s="24"/>
      <c r="R721" s="24"/>
      <c r="S721" s="24"/>
      <c r="T721" s="132" t="str">
        <f t="shared" si="538"/>
        <v/>
      </c>
      <c r="U721" s="25"/>
      <c r="V721" s="25"/>
      <c r="W721" s="24"/>
      <c r="X721" s="26"/>
      <c r="Y721" s="25"/>
      <c r="Z721" s="25"/>
      <c r="AA721" s="3" t="str">
        <f t="shared" si="586"/>
        <v/>
      </c>
      <c r="AB721" s="24"/>
      <c r="AC721" s="26"/>
      <c r="AD721" s="25"/>
      <c r="AE721" s="54"/>
      <c r="AF721" s="54"/>
      <c r="AG721" s="54"/>
      <c r="AH721" s="54"/>
      <c r="AI721" s="54"/>
      <c r="AJ721" s="54"/>
      <c r="AK721" s="25"/>
      <c r="AL721" s="54" t="str">
        <f t="shared" si="539"/>
        <v/>
      </c>
      <c r="AM721" s="200" t="str">
        <f t="shared" si="540"/>
        <v/>
      </c>
      <c r="AN721" s="201" t="str">
        <f t="shared" si="541"/>
        <v/>
      </c>
      <c r="AO721" s="200" t="str">
        <f t="shared" si="548"/>
        <v/>
      </c>
      <c r="AP721" s="200" t="str">
        <f t="shared" si="542"/>
        <v/>
      </c>
      <c r="AQ721" s="200" t="str">
        <f t="shared" si="543"/>
        <v/>
      </c>
      <c r="AR721" s="200" t="str">
        <f t="shared" si="549"/>
        <v/>
      </c>
      <c r="AS721" s="200" t="str">
        <f t="shared" si="550"/>
        <v/>
      </c>
      <c r="AT721" s="200" t="str">
        <f t="shared" si="551"/>
        <v/>
      </c>
      <c r="AU721" s="200" t="str">
        <f t="shared" si="552"/>
        <v/>
      </c>
      <c r="AV721" s="54"/>
      <c r="AW721" s="200" t="str">
        <f t="shared" si="553"/>
        <v/>
      </c>
      <c r="AX721" s="201" t="str">
        <f t="shared" si="554"/>
        <v/>
      </c>
      <c r="AY721" s="7" t="str">
        <f t="shared" si="555"/>
        <v/>
      </c>
      <c r="AZ721" s="7" t="str">
        <f t="shared" si="556"/>
        <v/>
      </c>
      <c r="BA721" s="7" t="str">
        <f t="shared" si="557"/>
        <v/>
      </c>
      <c r="BB721" s="7" t="str">
        <f t="shared" si="575"/>
        <v/>
      </c>
      <c r="BC721" s="7" t="str">
        <f t="shared" si="576"/>
        <v/>
      </c>
      <c r="BD721" s="7" t="str">
        <f t="shared" si="577"/>
        <v/>
      </c>
      <c r="BE721" s="7" t="str">
        <f t="shared" si="578"/>
        <v/>
      </c>
      <c r="BF721" s="7" t="str">
        <f t="shared" si="536"/>
        <v/>
      </c>
      <c r="BG721" s="7" t="str">
        <f t="shared" si="537"/>
        <v/>
      </c>
      <c r="BH721" s="7" t="str">
        <f t="shared" si="579"/>
        <v/>
      </c>
      <c r="BI721" s="7" t="str">
        <f t="shared" si="580"/>
        <v/>
      </c>
      <c r="BJ721" s="7" t="str">
        <f t="shared" si="581"/>
        <v/>
      </c>
      <c r="BK721" s="7" t="str">
        <f t="shared" si="558"/>
        <v/>
      </c>
      <c r="BL721" s="7" t="str">
        <f t="shared" si="559"/>
        <v/>
      </c>
      <c r="BM721" s="7" t="str">
        <f t="shared" si="560"/>
        <v/>
      </c>
      <c r="BN721" s="7" t="str">
        <f t="shared" si="561"/>
        <v/>
      </c>
      <c r="BO721" s="7" t="str">
        <f t="shared" si="562"/>
        <v/>
      </c>
      <c r="BP721" s="7" t="str">
        <f t="shared" si="563"/>
        <v/>
      </c>
      <c r="BQ721" s="7" t="str">
        <f t="shared" si="564"/>
        <v/>
      </c>
      <c r="BR721" s="7" t="str">
        <f t="shared" si="565"/>
        <v/>
      </c>
      <c r="BS721" s="7" t="str">
        <f t="shared" si="566"/>
        <v/>
      </c>
      <c r="BT721" s="7" t="str">
        <f t="shared" si="567"/>
        <v/>
      </c>
      <c r="BU721" s="7" t="str">
        <f t="shared" si="568"/>
        <v/>
      </c>
      <c r="BV721" s="7" t="str">
        <f t="shared" si="569"/>
        <v/>
      </c>
      <c r="BW721" s="7" t="str">
        <f t="shared" si="544"/>
        <v/>
      </c>
      <c r="BX721" s="7" t="str">
        <f t="shared" si="570"/>
        <v/>
      </c>
      <c r="BY721" s="7" t="str">
        <f t="shared" si="571"/>
        <v/>
      </c>
      <c r="BZ721" s="7" t="str">
        <f t="shared" si="572"/>
        <v/>
      </c>
      <c r="CA721" s="7" t="str">
        <f t="shared" si="573"/>
        <v/>
      </c>
      <c r="CB721" s="54"/>
      <c r="CH721" s="13"/>
      <c r="CJ721" s="13"/>
    </row>
    <row r="722" spans="2:88" ht="16.5" thickBot="1" x14ac:dyDescent="0.3">
      <c r="B722" s="114"/>
      <c r="C722" s="114"/>
      <c r="D722" s="115"/>
      <c r="E722" s="117" t="str">
        <f t="shared" si="574"/>
        <v/>
      </c>
      <c r="F722" s="118" t="str">
        <f t="shared" si="582"/>
        <v/>
      </c>
      <c r="G722" s="22"/>
      <c r="H722" s="5" t="str">
        <f t="shared" si="545"/>
        <v/>
      </c>
      <c r="I722" s="6" t="str">
        <f t="shared" si="546"/>
        <v/>
      </c>
      <c r="J722" s="6" t="str">
        <f t="shared" si="547"/>
        <v/>
      </c>
      <c r="K722" s="23"/>
      <c r="L722" s="3" t="str">
        <f t="shared" si="583"/>
        <v/>
      </c>
      <c r="M722" s="2">
        <f>IF(OR(K722="Rota",K722="Desliza"),(IF((MAX(N$36:N721))&gt;F$17,(MAX(N$36:N721)),F$17)),N721)</f>
        <v>0</v>
      </c>
      <c r="N722" s="42"/>
      <c r="O722" s="2" t="str">
        <f t="shared" si="584"/>
        <v/>
      </c>
      <c r="P722" s="3" t="str">
        <f t="shared" si="585"/>
        <v/>
      </c>
      <c r="Q722" s="24"/>
      <c r="R722" s="24"/>
      <c r="S722" s="24"/>
      <c r="T722" s="132" t="str">
        <f t="shared" si="538"/>
        <v/>
      </c>
      <c r="U722" s="25"/>
      <c r="V722" s="25"/>
      <c r="W722" s="24"/>
      <c r="X722" s="26"/>
      <c r="Y722" s="25"/>
      <c r="Z722" s="25"/>
      <c r="AA722" s="3" t="str">
        <f t="shared" si="586"/>
        <v/>
      </c>
      <c r="AB722" s="24"/>
      <c r="AC722" s="26"/>
      <c r="AD722" s="25"/>
      <c r="AE722" s="54"/>
      <c r="AF722" s="54"/>
      <c r="AG722" s="54"/>
      <c r="AH722" s="54"/>
      <c r="AI722" s="54"/>
      <c r="AJ722" s="54"/>
      <c r="AK722" s="25"/>
      <c r="AL722" s="54" t="str">
        <f t="shared" si="539"/>
        <v/>
      </c>
      <c r="AM722" s="200" t="str">
        <f t="shared" si="540"/>
        <v/>
      </c>
      <c r="AN722" s="201" t="str">
        <f t="shared" si="541"/>
        <v/>
      </c>
      <c r="AO722" s="200" t="str">
        <f t="shared" si="548"/>
        <v/>
      </c>
      <c r="AP722" s="200" t="str">
        <f t="shared" si="542"/>
        <v/>
      </c>
      <c r="AQ722" s="200" t="str">
        <f t="shared" si="543"/>
        <v/>
      </c>
      <c r="AR722" s="200" t="str">
        <f t="shared" si="549"/>
        <v/>
      </c>
      <c r="AS722" s="200" t="str">
        <f t="shared" si="550"/>
        <v/>
      </c>
      <c r="AT722" s="200" t="str">
        <f t="shared" si="551"/>
        <v/>
      </c>
      <c r="AU722" s="200" t="str">
        <f t="shared" si="552"/>
        <v/>
      </c>
      <c r="AV722" s="54"/>
      <c r="AW722" s="200" t="str">
        <f t="shared" si="553"/>
        <v/>
      </c>
      <c r="AX722" s="201" t="str">
        <f t="shared" si="554"/>
        <v/>
      </c>
      <c r="AY722" s="7" t="str">
        <f t="shared" si="555"/>
        <v/>
      </c>
      <c r="AZ722" s="7" t="str">
        <f t="shared" si="556"/>
        <v/>
      </c>
      <c r="BA722" s="7" t="str">
        <f t="shared" si="557"/>
        <v/>
      </c>
      <c r="BB722" s="7" t="str">
        <f t="shared" si="575"/>
        <v/>
      </c>
      <c r="BC722" s="7" t="str">
        <f t="shared" si="576"/>
        <v/>
      </c>
      <c r="BD722" s="7" t="str">
        <f t="shared" si="577"/>
        <v/>
      </c>
      <c r="BE722" s="7" t="str">
        <f t="shared" si="578"/>
        <v/>
      </c>
      <c r="BF722" s="7" t="str">
        <f t="shared" si="536"/>
        <v/>
      </c>
      <c r="BG722" s="7" t="str">
        <f t="shared" si="537"/>
        <v/>
      </c>
      <c r="BH722" s="7" t="str">
        <f t="shared" si="579"/>
        <v/>
      </c>
      <c r="BI722" s="7" t="str">
        <f t="shared" si="580"/>
        <v/>
      </c>
      <c r="BJ722" s="7" t="str">
        <f t="shared" si="581"/>
        <v/>
      </c>
      <c r="BK722" s="7" t="str">
        <f t="shared" si="558"/>
        <v/>
      </c>
      <c r="BL722" s="7" t="str">
        <f t="shared" si="559"/>
        <v/>
      </c>
      <c r="BM722" s="7" t="str">
        <f t="shared" si="560"/>
        <v/>
      </c>
      <c r="BN722" s="7" t="str">
        <f t="shared" si="561"/>
        <v/>
      </c>
      <c r="BO722" s="7" t="str">
        <f t="shared" si="562"/>
        <v/>
      </c>
      <c r="BP722" s="7" t="str">
        <f t="shared" si="563"/>
        <v/>
      </c>
      <c r="BQ722" s="7" t="str">
        <f t="shared" si="564"/>
        <v/>
      </c>
      <c r="BR722" s="7" t="str">
        <f t="shared" si="565"/>
        <v/>
      </c>
      <c r="BS722" s="7" t="str">
        <f t="shared" si="566"/>
        <v/>
      </c>
      <c r="BT722" s="7" t="str">
        <f t="shared" si="567"/>
        <v/>
      </c>
      <c r="BU722" s="7" t="str">
        <f t="shared" si="568"/>
        <v/>
      </c>
      <c r="BV722" s="7" t="str">
        <f t="shared" si="569"/>
        <v/>
      </c>
      <c r="BW722" s="7" t="str">
        <f t="shared" si="544"/>
        <v/>
      </c>
      <c r="BX722" s="7" t="str">
        <f t="shared" si="570"/>
        <v/>
      </c>
      <c r="BY722" s="7" t="str">
        <f t="shared" si="571"/>
        <v/>
      </c>
      <c r="BZ722" s="7" t="str">
        <f t="shared" si="572"/>
        <v/>
      </c>
      <c r="CA722" s="7" t="str">
        <f t="shared" si="573"/>
        <v/>
      </c>
      <c r="CB722" s="54"/>
      <c r="CH722" s="13"/>
      <c r="CJ722" s="13"/>
    </row>
    <row r="723" spans="2:88" ht="16.5" thickBot="1" x14ac:dyDescent="0.3">
      <c r="B723" s="114"/>
      <c r="C723" s="114"/>
      <c r="D723" s="115"/>
      <c r="E723" s="117" t="str">
        <f t="shared" si="574"/>
        <v/>
      </c>
      <c r="F723" s="118" t="str">
        <f t="shared" si="582"/>
        <v/>
      </c>
      <c r="G723" s="22"/>
      <c r="H723" s="5" t="str">
        <f t="shared" si="545"/>
        <v/>
      </c>
      <c r="I723" s="6" t="str">
        <f t="shared" si="546"/>
        <v/>
      </c>
      <c r="J723" s="6" t="str">
        <f t="shared" si="547"/>
        <v/>
      </c>
      <c r="K723" s="23"/>
      <c r="L723" s="3" t="str">
        <f t="shared" si="583"/>
        <v/>
      </c>
      <c r="M723" s="2">
        <f>IF(OR(K723="Rota",K723="Desliza"),(IF((MAX(N$36:N722))&gt;F$17,(MAX(N$36:N722)),F$17)),N722)</f>
        <v>0</v>
      </c>
      <c r="N723" s="42"/>
      <c r="O723" s="2" t="str">
        <f t="shared" si="584"/>
        <v/>
      </c>
      <c r="P723" s="3" t="str">
        <f t="shared" si="585"/>
        <v/>
      </c>
      <c r="Q723" s="24"/>
      <c r="R723" s="24"/>
      <c r="S723" s="24"/>
      <c r="T723" s="132" t="str">
        <f t="shared" si="538"/>
        <v/>
      </c>
      <c r="U723" s="25"/>
      <c r="V723" s="25"/>
      <c r="W723" s="24"/>
      <c r="X723" s="26"/>
      <c r="Y723" s="25"/>
      <c r="Z723" s="25"/>
      <c r="AA723" s="3" t="str">
        <f t="shared" si="586"/>
        <v/>
      </c>
      <c r="AB723" s="24"/>
      <c r="AC723" s="26"/>
      <c r="AD723" s="25"/>
      <c r="AE723" s="54"/>
      <c r="AF723" s="54"/>
      <c r="AG723" s="54"/>
      <c r="AH723" s="54"/>
      <c r="AI723" s="54"/>
      <c r="AJ723" s="54"/>
      <c r="AK723" s="25"/>
      <c r="AL723" s="54" t="str">
        <f t="shared" si="539"/>
        <v/>
      </c>
      <c r="AM723" s="200" t="str">
        <f t="shared" si="540"/>
        <v/>
      </c>
      <c r="AN723" s="201" t="str">
        <f t="shared" si="541"/>
        <v/>
      </c>
      <c r="AO723" s="200" t="str">
        <f t="shared" si="548"/>
        <v/>
      </c>
      <c r="AP723" s="200" t="str">
        <f t="shared" si="542"/>
        <v/>
      </c>
      <c r="AQ723" s="200" t="str">
        <f t="shared" si="543"/>
        <v/>
      </c>
      <c r="AR723" s="200" t="str">
        <f t="shared" si="549"/>
        <v/>
      </c>
      <c r="AS723" s="200" t="str">
        <f t="shared" si="550"/>
        <v/>
      </c>
      <c r="AT723" s="200" t="str">
        <f t="shared" si="551"/>
        <v/>
      </c>
      <c r="AU723" s="200" t="str">
        <f t="shared" si="552"/>
        <v/>
      </c>
      <c r="AV723" s="54"/>
      <c r="AW723" s="200" t="str">
        <f t="shared" si="553"/>
        <v/>
      </c>
      <c r="AX723" s="201" t="str">
        <f t="shared" si="554"/>
        <v/>
      </c>
      <c r="AY723" s="7" t="str">
        <f t="shared" si="555"/>
        <v/>
      </c>
      <c r="AZ723" s="7" t="str">
        <f t="shared" si="556"/>
        <v/>
      </c>
      <c r="BA723" s="7" t="str">
        <f t="shared" si="557"/>
        <v/>
      </c>
      <c r="BB723" s="7" t="str">
        <f t="shared" si="575"/>
        <v/>
      </c>
      <c r="BC723" s="7" t="str">
        <f t="shared" si="576"/>
        <v/>
      </c>
      <c r="BD723" s="7" t="str">
        <f t="shared" si="577"/>
        <v/>
      </c>
      <c r="BE723" s="7" t="str">
        <f t="shared" si="578"/>
        <v/>
      </c>
      <c r="BF723" s="7" t="str">
        <f t="shared" si="536"/>
        <v/>
      </c>
      <c r="BG723" s="7" t="str">
        <f t="shared" si="537"/>
        <v/>
      </c>
      <c r="BH723" s="7" t="str">
        <f t="shared" si="579"/>
        <v/>
      </c>
      <c r="BI723" s="7" t="str">
        <f t="shared" si="580"/>
        <v/>
      </c>
      <c r="BJ723" s="7" t="str">
        <f t="shared" si="581"/>
        <v/>
      </c>
      <c r="BK723" s="7" t="str">
        <f t="shared" si="558"/>
        <v/>
      </c>
      <c r="BL723" s="7" t="str">
        <f t="shared" si="559"/>
        <v/>
      </c>
      <c r="BM723" s="7" t="str">
        <f t="shared" si="560"/>
        <v/>
      </c>
      <c r="BN723" s="7" t="str">
        <f t="shared" si="561"/>
        <v/>
      </c>
      <c r="BO723" s="7" t="str">
        <f t="shared" si="562"/>
        <v/>
      </c>
      <c r="BP723" s="7" t="str">
        <f t="shared" si="563"/>
        <v/>
      </c>
      <c r="BQ723" s="7" t="str">
        <f t="shared" si="564"/>
        <v/>
      </c>
      <c r="BR723" s="7" t="str">
        <f t="shared" si="565"/>
        <v/>
      </c>
      <c r="BS723" s="7" t="str">
        <f t="shared" si="566"/>
        <v/>
      </c>
      <c r="BT723" s="7" t="str">
        <f t="shared" si="567"/>
        <v/>
      </c>
      <c r="BU723" s="7" t="str">
        <f t="shared" si="568"/>
        <v/>
      </c>
      <c r="BV723" s="7" t="str">
        <f t="shared" si="569"/>
        <v/>
      </c>
      <c r="BW723" s="7" t="str">
        <f t="shared" si="544"/>
        <v/>
      </c>
      <c r="BX723" s="7" t="str">
        <f t="shared" si="570"/>
        <v/>
      </c>
      <c r="BY723" s="7" t="str">
        <f t="shared" si="571"/>
        <v/>
      </c>
      <c r="BZ723" s="7" t="str">
        <f t="shared" si="572"/>
        <v/>
      </c>
      <c r="CA723" s="7" t="str">
        <f t="shared" si="573"/>
        <v/>
      </c>
      <c r="CB723" s="54"/>
      <c r="CH723" s="13"/>
      <c r="CJ723" s="13"/>
    </row>
    <row r="724" spans="2:88" ht="16.5" thickBot="1" x14ac:dyDescent="0.3">
      <c r="B724" s="114"/>
      <c r="C724" s="114"/>
      <c r="D724" s="115"/>
      <c r="E724" s="117" t="str">
        <f t="shared" si="574"/>
        <v/>
      </c>
      <c r="F724" s="118" t="str">
        <f t="shared" si="582"/>
        <v/>
      </c>
      <c r="G724" s="22"/>
      <c r="H724" s="5" t="str">
        <f t="shared" si="545"/>
        <v/>
      </c>
      <c r="I724" s="6" t="str">
        <f t="shared" si="546"/>
        <v/>
      </c>
      <c r="J724" s="6" t="str">
        <f t="shared" si="547"/>
        <v/>
      </c>
      <c r="K724" s="23"/>
      <c r="L724" s="3" t="str">
        <f t="shared" si="583"/>
        <v/>
      </c>
      <c r="M724" s="2">
        <f>IF(OR(K724="Rota",K724="Desliza"),(IF((MAX(N$36:N723))&gt;F$17,(MAX(N$36:N723)),F$17)),N723)</f>
        <v>0</v>
      </c>
      <c r="N724" s="42"/>
      <c r="O724" s="2" t="str">
        <f t="shared" si="584"/>
        <v/>
      </c>
      <c r="P724" s="3" t="str">
        <f t="shared" si="585"/>
        <v/>
      </c>
      <c r="Q724" s="24"/>
      <c r="R724" s="24"/>
      <c r="S724" s="24"/>
      <c r="T724" s="132" t="str">
        <f t="shared" si="538"/>
        <v/>
      </c>
      <c r="U724" s="25"/>
      <c r="V724" s="25"/>
      <c r="W724" s="24"/>
      <c r="X724" s="26"/>
      <c r="Y724" s="25"/>
      <c r="Z724" s="25"/>
      <c r="AA724" s="3" t="str">
        <f t="shared" si="586"/>
        <v/>
      </c>
      <c r="AB724" s="24"/>
      <c r="AC724" s="26"/>
      <c r="AD724" s="25"/>
      <c r="AE724" s="54"/>
      <c r="AF724" s="54"/>
      <c r="AG724" s="54"/>
      <c r="AH724" s="54"/>
      <c r="AI724" s="54"/>
      <c r="AJ724" s="54"/>
      <c r="AK724" s="25"/>
      <c r="AL724" s="54" t="str">
        <f t="shared" si="539"/>
        <v/>
      </c>
      <c r="AM724" s="200" t="str">
        <f t="shared" si="540"/>
        <v/>
      </c>
      <c r="AN724" s="201" t="str">
        <f t="shared" si="541"/>
        <v/>
      </c>
      <c r="AO724" s="200" t="str">
        <f t="shared" si="548"/>
        <v/>
      </c>
      <c r="AP724" s="200" t="str">
        <f t="shared" si="542"/>
        <v/>
      </c>
      <c r="AQ724" s="200" t="str">
        <f t="shared" si="543"/>
        <v/>
      </c>
      <c r="AR724" s="200" t="str">
        <f t="shared" si="549"/>
        <v/>
      </c>
      <c r="AS724" s="200" t="str">
        <f t="shared" si="550"/>
        <v/>
      </c>
      <c r="AT724" s="200" t="str">
        <f t="shared" si="551"/>
        <v/>
      </c>
      <c r="AU724" s="200" t="str">
        <f t="shared" si="552"/>
        <v/>
      </c>
      <c r="AV724" s="54"/>
      <c r="AW724" s="200" t="str">
        <f t="shared" si="553"/>
        <v/>
      </c>
      <c r="AX724" s="201" t="str">
        <f t="shared" si="554"/>
        <v/>
      </c>
      <c r="AY724" s="7" t="str">
        <f t="shared" si="555"/>
        <v/>
      </c>
      <c r="AZ724" s="7" t="str">
        <f t="shared" si="556"/>
        <v/>
      </c>
      <c r="BA724" s="7" t="str">
        <f t="shared" si="557"/>
        <v/>
      </c>
      <c r="BB724" s="7" t="str">
        <f t="shared" si="575"/>
        <v/>
      </c>
      <c r="BC724" s="7" t="str">
        <f t="shared" si="576"/>
        <v/>
      </c>
      <c r="BD724" s="7" t="str">
        <f t="shared" si="577"/>
        <v/>
      </c>
      <c r="BE724" s="7" t="str">
        <f t="shared" si="578"/>
        <v/>
      </c>
      <c r="BF724" s="7" t="str">
        <f t="shared" si="536"/>
        <v/>
      </c>
      <c r="BG724" s="7" t="str">
        <f t="shared" si="537"/>
        <v/>
      </c>
      <c r="BH724" s="7" t="str">
        <f t="shared" si="579"/>
        <v/>
      </c>
      <c r="BI724" s="7" t="str">
        <f t="shared" si="580"/>
        <v/>
      </c>
      <c r="BJ724" s="7" t="str">
        <f t="shared" si="581"/>
        <v/>
      </c>
      <c r="BK724" s="7" t="str">
        <f t="shared" si="558"/>
        <v/>
      </c>
      <c r="BL724" s="7" t="str">
        <f t="shared" si="559"/>
        <v/>
      </c>
      <c r="BM724" s="7" t="str">
        <f t="shared" si="560"/>
        <v/>
      </c>
      <c r="BN724" s="7" t="str">
        <f t="shared" si="561"/>
        <v/>
      </c>
      <c r="BO724" s="7" t="str">
        <f t="shared" si="562"/>
        <v/>
      </c>
      <c r="BP724" s="7" t="str">
        <f t="shared" si="563"/>
        <v/>
      </c>
      <c r="BQ724" s="7" t="str">
        <f t="shared" si="564"/>
        <v/>
      </c>
      <c r="BR724" s="7" t="str">
        <f t="shared" si="565"/>
        <v/>
      </c>
      <c r="BS724" s="7" t="str">
        <f t="shared" si="566"/>
        <v/>
      </c>
      <c r="BT724" s="7" t="str">
        <f t="shared" si="567"/>
        <v/>
      </c>
      <c r="BU724" s="7" t="str">
        <f t="shared" si="568"/>
        <v/>
      </c>
      <c r="BV724" s="7" t="str">
        <f t="shared" si="569"/>
        <v/>
      </c>
      <c r="BW724" s="7" t="str">
        <f t="shared" si="544"/>
        <v/>
      </c>
      <c r="BX724" s="7" t="str">
        <f t="shared" si="570"/>
        <v/>
      </c>
      <c r="BY724" s="7" t="str">
        <f t="shared" si="571"/>
        <v/>
      </c>
      <c r="BZ724" s="7" t="str">
        <f t="shared" si="572"/>
        <v/>
      </c>
      <c r="CA724" s="7" t="str">
        <f t="shared" si="573"/>
        <v/>
      </c>
      <c r="CB724" s="54"/>
      <c r="CH724" s="13"/>
      <c r="CJ724" s="13"/>
    </row>
    <row r="725" spans="2:88" ht="16.5" thickBot="1" x14ac:dyDescent="0.3">
      <c r="B725" s="114"/>
      <c r="C725" s="114"/>
      <c r="D725" s="115"/>
      <c r="E725" s="117" t="str">
        <f t="shared" si="574"/>
        <v/>
      </c>
      <c r="F725" s="118" t="str">
        <f t="shared" si="582"/>
        <v/>
      </c>
      <c r="G725" s="22"/>
      <c r="H725" s="5" t="str">
        <f t="shared" si="545"/>
        <v/>
      </c>
      <c r="I725" s="6" t="str">
        <f t="shared" si="546"/>
        <v/>
      </c>
      <c r="J725" s="6" t="str">
        <f t="shared" si="547"/>
        <v/>
      </c>
      <c r="K725" s="23"/>
      <c r="L725" s="3" t="str">
        <f t="shared" si="583"/>
        <v/>
      </c>
      <c r="M725" s="2">
        <f>IF(OR(K725="Rota",K725="Desliza"),(IF((MAX(N$36:N724))&gt;F$17,(MAX(N$36:N724)),F$17)),N724)</f>
        <v>0</v>
      </c>
      <c r="N725" s="42"/>
      <c r="O725" s="2" t="str">
        <f t="shared" si="584"/>
        <v/>
      </c>
      <c r="P725" s="3" t="str">
        <f t="shared" si="585"/>
        <v/>
      </c>
      <c r="Q725" s="24"/>
      <c r="R725" s="24"/>
      <c r="S725" s="24"/>
      <c r="T725" s="132" t="str">
        <f t="shared" si="538"/>
        <v/>
      </c>
      <c r="U725" s="25"/>
      <c r="V725" s="25"/>
      <c r="W725" s="24"/>
      <c r="X725" s="26"/>
      <c r="Y725" s="25"/>
      <c r="Z725" s="25"/>
      <c r="AA725" s="3" t="str">
        <f t="shared" si="586"/>
        <v/>
      </c>
      <c r="AB725" s="24"/>
      <c r="AC725" s="26"/>
      <c r="AD725" s="25"/>
      <c r="AE725" s="54"/>
      <c r="AF725" s="54"/>
      <c r="AG725" s="54"/>
      <c r="AH725" s="54"/>
      <c r="AI725" s="54"/>
      <c r="AJ725" s="54"/>
      <c r="AK725" s="25"/>
      <c r="AL725" s="54" t="str">
        <f t="shared" si="539"/>
        <v/>
      </c>
      <c r="AM725" s="200" t="str">
        <f t="shared" si="540"/>
        <v/>
      </c>
      <c r="AN725" s="201" t="str">
        <f t="shared" si="541"/>
        <v/>
      </c>
      <c r="AO725" s="200" t="str">
        <f t="shared" si="548"/>
        <v/>
      </c>
      <c r="AP725" s="200" t="str">
        <f t="shared" si="542"/>
        <v/>
      </c>
      <c r="AQ725" s="200" t="str">
        <f t="shared" si="543"/>
        <v/>
      </c>
      <c r="AR725" s="200" t="str">
        <f t="shared" si="549"/>
        <v/>
      </c>
      <c r="AS725" s="200" t="str">
        <f t="shared" si="550"/>
        <v/>
      </c>
      <c r="AT725" s="200" t="str">
        <f t="shared" si="551"/>
        <v/>
      </c>
      <c r="AU725" s="200" t="str">
        <f t="shared" si="552"/>
        <v/>
      </c>
      <c r="AV725" s="54"/>
      <c r="AW725" s="200" t="str">
        <f t="shared" si="553"/>
        <v/>
      </c>
      <c r="AX725" s="201" t="str">
        <f t="shared" si="554"/>
        <v/>
      </c>
      <c r="AY725" s="7" t="str">
        <f t="shared" si="555"/>
        <v/>
      </c>
      <c r="AZ725" s="7" t="str">
        <f t="shared" si="556"/>
        <v/>
      </c>
      <c r="BA725" s="7" t="str">
        <f t="shared" si="557"/>
        <v/>
      </c>
      <c r="BB725" s="7" t="str">
        <f t="shared" si="575"/>
        <v/>
      </c>
      <c r="BC725" s="7" t="str">
        <f t="shared" si="576"/>
        <v/>
      </c>
      <c r="BD725" s="7" t="str">
        <f t="shared" si="577"/>
        <v/>
      </c>
      <c r="BE725" s="7" t="str">
        <f t="shared" si="578"/>
        <v/>
      </c>
      <c r="BF725" s="7" t="str">
        <f t="shared" si="536"/>
        <v/>
      </c>
      <c r="BG725" s="7" t="str">
        <f t="shared" si="537"/>
        <v/>
      </c>
      <c r="BH725" s="7" t="str">
        <f t="shared" si="579"/>
        <v/>
      </c>
      <c r="BI725" s="7" t="str">
        <f t="shared" si="580"/>
        <v/>
      </c>
      <c r="BJ725" s="7" t="str">
        <f t="shared" si="581"/>
        <v/>
      </c>
      <c r="BK725" s="7" t="str">
        <f t="shared" si="558"/>
        <v/>
      </c>
      <c r="BL725" s="7" t="str">
        <f t="shared" si="559"/>
        <v/>
      </c>
      <c r="BM725" s="7" t="str">
        <f t="shared" si="560"/>
        <v/>
      </c>
      <c r="BN725" s="7" t="str">
        <f t="shared" si="561"/>
        <v/>
      </c>
      <c r="BO725" s="7" t="str">
        <f t="shared" si="562"/>
        <v/>
      </c>
      <c r="BP725" s="7" t="str">
        <f t="shared" si="563"/>
        <v/>
      </c>
      <c r="BQ725" s="7" t="str">
        <f t="shared" si="564"/>
        <v/>
      </c>
      <c r="BR725" s="7" t="str">
        <f t="shared" si="565"/>
        <v/>
      </c>
      <c r="BS725" s="7" t="str">
        <f t="shared" si="566"/>
        <v/>
      </c>
      <c r="BT725" s="7" t="str">
        <f t="shared" si="567"/>
        <v/>
      </c>
      <c r="BU725" s="7" t="str">
        <f t="shared" si="568"/>
        <v/>
      </c>
      <c r="BV725" s="7" t="str">
        <f t="shared" si="569"/>
        <v/>
      </c>
      <c r="BW725" s="7" t="str">
        <f t="shared" si="544"/>
        <v/>
      </c>
      <c r="BX725" s="7" t="str">
        <f t="shared" si="570"/>
        <v/>
      </c>
      <c r="BY725" s="7" t="str">
        <f t="shared" si="571"/>
        <v/>
      </c>
      <c r="BZ725" s="7" t="str">
        <f t="shared" si="572"/>
        <v/>
      </c>
      <c r="CA725" s="7" t="str">
        <f t="shared" si="573"/>
        <v/>
      </c>
      <c r="CB725" s="54"/>
      <c r="CH725" s="13"/>
      <c r="CJ725" s="13"/>
    </row>
    <row r="726" spans="2:88" ht="16.5" thickBot="1" x14ac:dyDescent="0.3">
      <c r="B726" s="114"/>
      <c r="C726" s="114"/>
      <c r="D726" s="115"/>
      <c r="E726" s="117" t="str">
        <f t="shared" si="574"/>
        <v/>
      </c>
      <c r="F726" s="118" t="str">
        <f t="shared" si="582"/>
        <v/>
      </c>
      <c r="G726" s="22"/>
      <c r="H726" s="5" t="str">
        <f t="shared" si="545"/>
        <v/>
      </c>
      <c r="I726" s="6" t="str">
        <f t="shared" si="546"/>
        <v/>
      </c>
      <c r="J726" s="6" t="str">
        <f t="shared" si="547"/>
        <v/>
      </c>
      <c r="K726" s="23"/>
      <c r="L726" s="3" t="str">
        <f t="shared" si="583"/>
        <v/>
      </c>
      <c r="M726" s="2">
        <f>IF(OR(K726="Rota",K726="Desliza"),(IF((MAX(N$36:N725))&gt;F$17,(MAX(N$36:N725)),F$17)),N725)</f>
        <v>0</v>
      </c>
      <c r="N726" s="42"/>
      <c r="O726" s="2" t="str">
        <f t="shared" si="584"/>
        <v/>
      </c>
      <c r="P726" s="3" t="str">
        <f t="shared" si="585"/>
        <v/>
      </c>
      <c r="Q726" s="24"/>
      <c r="R726" s="24"/>
      <c r="S726" s="24"/>
      <c r="T726" s="132" t="str">
        <f t="shared" si="538"/>
        <v/>
      </c>
      <c r="U726" s="25"/>
      <c r="V726" s="25"/>
      <c r="W726" s="24"/>
      <c r="X726" s="26"/>
      <c r="Y726" s="25"/>
      <c r="Z726" s="25"/>
      <c r="AA726" s="3" t="str">
        <f t="shared" si="586"/>
        <v/>
      </c>
      <c r="AB726" s="24"/>
      <c r="AC726" s="26"/>
      <c r="AD726" s="25"/>
      <c r="AE726" s="54"/>
      <c r="AF726" s="54"/>
      <c r="AG726" s="54"/>
      <c r="AH726" s="54"/>
      <c r="AI726" s="54"/>
      <c r="AJ726" s="54"/>
      <c r="AK726" s="25"/>
      <c r="AL726" s="54" t="str">
        <f t="shared" si="539"/>
        <v/>
      </c>
      <c r="AM726" s="200" t="str">
        <f t="shared" si="540"/>
        <v/>
      </c>
      <c r="AN726" s="201" t="str">
        <f t="shared" si="541"/>
        <v/>
      </c>
      <c r="AO726" s="200" t="str">
        <f t="shared" si="548"/>
        <v/>
      </c>
      <c r="AP726" s="200" t="str">
        <f t="shared" si="542"/>
        <v/>
      </c>
      <c r="AQ726" s="200" t="str">
        <f t="shared" si="543"/>
        <v/>
      </c>
      <c r="AR726" s="200" t="str">
        <f t="shared" si="549"/>
        <v/>
      </c>
      <c r="AS726" s="200" t="str">
        <f t="shared" si="550"/>
        <v/>
      </c>
      <c r="AT726" s="200" t="str">
        <f t="shared" si="551"/>
        <v/>
      </c>
      <c r="AU726" s="200" t="str">
        <f t="shared" si="552"/>
        <v/>
      </c>
      <c r="AV726" s="54"/>
      <c r="AW726" s="200" t="str">
        <f t="shared" si="553"/>
        <v/>
      </c>
      <c r="AX726" s="201" t="str">
        <f t="shared" si="554"/>
        <v/>
      </c>
      <c r="AY726" s="7" t="str">
        <f t="shared" si="555"/>
        <v/>
      </c>
      <c r="AZ726" s="7" t="str">
        <f t="shared" si="556"/>
        <v/>
      </c>
      <c r="BA726" s="7" t="str">
        <f t="shared" si="557"/>
        <v/>
      </c>
      <c r="BB726" s="7" t="str">
        <f t="shared" si="575"/>
        <v/>
      </c>
      <c r="BC726" s="7" t="str">
        <f t="shared" si="576"/>
        <v/>
      </c>
      <c r="BD726" s="7" t="str">
        <f t="shared" si="577"/>
        <v/>
      </c>
      <c r="BE726" s="7" t="str">
        <f t="shared" si="578"/>
        <v/>
      </c>
      <c r="BF726" s="7" t="str">
        <f t="shared" si="536"/>
        <v/>
      </c>
      <c r="BG726" s="7" t="str">
        <f t="shared" si="537"/>
        <v/>
      </c>
      <c r="BH726" s="7" t="str">
        <f t="shared" si="579"/>
        <v/>
      </c>
      <c r="BI726" s="7" t="str">
        <f t="shared" si="580"/>
        <v/>
      </c>
      <c r="BJ726" s="7" t="str">
        <f t="shared" si="581"/>
        <v/>
      </c>
      <c r="BK726" s="7" t="str">
        <f t="shared" si="558"/>
        <v/>
      </c>
      <c r="BL726" s="7" t="str">
        <f t="shared" si="559"/>
        <v/>
      </c>
      <c r="BM726" s="7" t="str">
        <f t="shared" si="560"/>
        <v/>
      </c>
      <c r="BN726" s="7" t="str">
        <f t="shared" si="561"/>
        <v/>
      </c>
      <c r="BO726" s="7" t="str">
        <f t="shared" si="562"/>
        <v/>
      </c>
      <c r="BP726" s="7" t="str">
        <f t="shared" si="563"/>
        <v/>
      </c>
      <c r="BQ726" s="7" t="str">
        <f t="shared" si="564"/>
        <v/>
      </c>
      <c r="BR726" s="7" t="str">
        <f t="shared" si="565"/>
        <v/>
      </c>
      <c r="BS726" s="7" t="str">
        <f t="shared" si="566"/>
        <v/>
      </c>
      <c r="BT726" s="7" t="str">
        <f t="shared" si="567"/>
        <v/>
      </c>
      <c r="BU726" s="7" t="str">
        <f t="shared" si="568"/>
        <v/>
      </c>
      <c r="BV726" s="7" t="str">
        <f t="shared" si="569"/>
        <v/>
      </c>
      <c r="BW726" s="7" t="str">
        <f t="shared" si="544"/>
        <v/>
      </c>
      <c r="BX726" s="7" t="str">
        <f t="shared" si="570"/>
        <v/>
      </c>
      <c r="BY726" s="7" t="str">
        <f t="shared" si="571"/>
        <v/>
      </c>
      <c r="BZ726" s="7" t="str">
        <f t="shared" si="572"/>
        <v/>
      </c>
      <c r="CA726" s="7" t="str">
        <f t="shared" si="573"/>
        <v/>
      </c>
      <c r="CB726" s="54"/>
      <c r="CH726" s="13"/>
      <c r="CJ726" s="13"/>
    </row>
    <row r="727" spans="2:88" ht="16.5" thickBot="1" x14ac:dyDescent="0.3">
      <c r="B727" s="114"/>
      <c r="C727" s="114"/>
      <c r="D727" s="115"/>
      <c r="E727" s="117" t="str">
        <f t="shared" si="574"/>
        <v/>
      </c>
      <c r="F727" s="118" t="str">
        <f t="shared" si="582"/>
        <v/>
      </c>
      <c r="G727" s="22"/>
      <c r="H727" s="5" t="str">
        <f t="shared" si="545"/>
        <v/>
      </c>
      <c r="I727" s="6" t="str">
        <f t="shared" si="546"/>
        <v/>
      </c>
      <c r="J727" s="6" t="str">
        <f t="shared" si="547"/>
        <v/>
      </c>
      <c r="K727" s="23"/>
      <c r="L727" s="3" t="str">
        <f t="shared" si="583"/>
        <v/>
      </c>
      <c r="M727" s="2">
        <f>IF(OR(K727="Rota",K727="Desliza"),(IF((MAX(N$36:N726))&gt;F$17,(MAX(N$36:N726)),F$17)),N726)</f>
        <v>0</v>
      </c>
      <c r="N727" s="42"/>
      <c r="O727" s="2" t="str">
        <f t="shared" si="584"/>
        <v/>
      </c>
      <c r="P727" s="3" t="str">
        <f t="shared" si="585"/>
        <v/>
      </c>
      <c r="Q727" s="24"/>
      <c r="R727" s="24"/>
      <c r="S727" s="24"/>
      <c r="T727" s="132" t="str">
        <f t="shared" si="538"/>
        <v/>
      </c>
      <c r="U727" s="25"/>
      <c r="V727" s="25"/>
      <c r="W727" s="24"/>
      <c r="X727" s="26"/>
      <c r="Y727" s="25"/>
      <c r="Z727" s="25"/>
      <c r="AA727" s="3" t="str">
        <f t="shared" si="586"/>
        <v/>
      </c>
      <c r="AB727" s="24"/>
      <c r="AC727" s="26"/>
      <c r="AD727" s="25"/>
      <c r="AE727" s="54"/>
      <c r="AF727" s="54"/>
      <c r="AG727" s="54"/>
      <c r="AH727" s="54"/>
      <c r="AI727" s="54"/>
      <c r="AJ727" s="54"/>
      <c r="AK727" s="25"/>
      <c r="AL727" s="54" t="str">
        <f t="shared" si="539"/>
        <v/>
      </c>
      <c r="AM727" s="200" t="str">
        <f t="shared" si="540"/>
        <v/>
      </c>
      <c r="AN727" s="201" t="str">
        <f t="shared" si="541"/>
        <v/>
      </c>
      <c r="AO727" s="200" t="str">
        <f t="shared" si="548"/>
        <v/>
      </c>
      <c r="AP727" s="200" t="str">
        <f t="shared" si="542"/>
        <v/>
      </c>
      <c r="AQ727" s="200" t="str">
        <f t="shared" si="543"/>
        <v/>
      </c>
      <c r="AR727" s="200" t="str">
        <f t="shared" si="549"/>
        <v/>
      </c>
      <c r="AS727" s="200" t="str">
        <f t="shared" si="550"/>
        <v/>
      </c>
      <c r="AT727" s="200" t="str">
        <f t="shared" si="551"/>
        <v/>
      </c>
      <c r="AU727" s="200" t="str">
        <f t="shared" si="552"/>
        <v/>
      </c>
      <c r="AV727" s="54"/>
      <c r="AW727" s="200" t="str">
        <f t="shared" si="553"/>
        <v/>
      </c>
      <c r="AX727" s="201" t="str">
        <f t="shared" si="554"/>
        <v/>
      </c>
      <c r="AY727" s="7" t="str">
        <f t="shared" si="555"/>
        <v/>
      </c>
      <c r="AZ727" s="7" t="str">
        <f t="shared" si="556"/>
        <v/>
      </c>
      <c r="BA727" s="7" t="str">
        <f t="shared" si="557"/>
        <v/>
      </c>
      <c r="BB727" s="7" t="str">
        <f t="shared" si="575"/>
        <v/>
      </c>
      <c r="BC727" s="7" t="str">
        <f t="shared" si="576"/>
        <v/>
      </c>
      <c r="BD727" s="7" t="str">
        <f t="shared" si="577"/>
        <v/>
      </c>
      <c r="BE727" s="7" t="str">
        <f t="shared" si="578"/>
        <v/>
      </c>
      <c r="BF727" s="7" t="str">
        <f t="shared" si="536"/>
        <v/>
      </c>
      <c r="BG727" s="7" t="str">
        <f t="shared" si="537"/>
        <v/>
      </c>
      <c r="BH727" s="7" t="str">
        <f t="shared" si="579"/>
        <v/>
      </c>
      <c r="BI727" s="7" t="str">
        <f t="shared" si="580"/>
        <v/>
      </c>
      <c r="BJ727" s="7" t="str">
        <f t="shared" si="581"/>
        <v/>
      </c>
      <c r="BK727" s="7" t="str">
        <f t="shared" si="558"/>
        <v/>
      </c>
      <c r="BL727" s="7" t="str">
        <f t="shared" si="559"/>
        <v/>
      </c>
      <c r="BM727" s="7" t="str">
        <f t="shared" si="560"/>
        <v/>
      </c>
      <c r="BN727" s="7" t="str">
        <f t="shared" si="561"/>
        <v/>
      </c>
      <c r="BO727" s="7" t="str">
        <f t="shared" si="562"/>
        <v/>
      </c>
      <c r="BP727" s="7" t="str">
        <f t="shared" si="563"/>
        <v/>
      </c>
      <c r="BQ727" s="7" t="str">
        <f t="shared" si="564"/>
        <v/>
      </c>
      <c r="BR727" s="7" t="str">
        <f t="shared" si="565"/>
        <v/>
      </c>
      <c r="BS727" s="7" t="str">
        <f t="shared" si="566"/>
        <v/>
      </c>
      <c r="BT727" s="7" t="str">
        <f t="shared" si="567"/>
        <v/>
      </c>
      <c r="BU727" s="7" t="str">
        <f t="shared" si="568"/>
        <v/>
      </c>
      <c r="BV727" s="7" t="str">
        <f t="shared" si="569"/>
        <v/>
      </c>
      <c r="BW727" s="7" t="str">
        <f t="shared" si="544"/>
        <v/>
      </c>
      <c r="BX727" s="7" t="str">
        <f t="shared" si="570"/>
        <v/>
      </c>
      <c r="BY727" s="7" t="str">
        <f t="shared" si="571"/>
        <v/>
      </c>
      <c r="BZ727" s="7" t="str">
        <f t="shared" si="572"/>
        <v/>
      </c>
      <c r="CA727" s="7" t="str">
        <f t="shared" si="573"/>
        <v/>
      </c>
      <c r="CB727" s="54"/>
      <c r="CH727" s="13"/>
      <c r="CJ727" s="13"/>
    </row>
    <row r="728" spans="2:88" ht="16.5" thickBot="1" x14ac:dyDescent="0.3">
      <c r="B728" s="114"/>
      <c r="C728" s="114"/>
      <c r="D728" s="115"/>
      <c r="E728" s="117" t="str">
        <f t="shared" si="574"/>
        <v/>
      </c>
      <c r="F728" s="118" t="str">
        <f t="shared" si="582"/>
        <v/>
      </c>
      <c r="G728" s="22"/>
      <c r="H728" s="5" t="str">
        <f t="shared" si="545"/>
        <v/>
      </c>
      <c r="I728" s="6" t="str">
        <f t="shared" si="546"/>
        <v/>
      </c>
      <c r="J728" s="6" t="str">
        <f t="shared" si="547"/>
        <v/>
      </c>
      <c r="K728" s="23"/>
      <c r="L728" s="3" t="str">
        <f t="shared" si="583"/>
        <v/>
      </c>
      <c r="M728" s="2">
        <f>IF(OR(K728="Rota",K728="Desliza"),(IF((MAX(N$36:N727))&gt;F$17,(MAX(N$36:N727)),F$17)),N727)</f>
        <v>0</v>
      </c>
      <c r="N728" s="42"/>
      <c r="O728" s="2" t="str">
        <f t="shared" si="584"/>
        <v/>
      </c>
      <c r="P728" s="3" t="str">
        <f t="shared" si="585"/>
        <v/>
      </c>
      <c r="Q728" s="24"/>
      <c r="R728" s="24"/>
      <c r="S728" s="24"/>
      <c r="T728" s="132" t="str">
        <f t="shared" si="538"/>
        <v/>
      </c>
      <c r="U728" s="25"/>
      <c r="V728" s="25"/>
      <c r="W728" s="24"/>
      <c r="X728" s="26"/>
      <c r="Y728" s="25"/>
      <c r="Z728" s="25"/>
      <c r="AA728" s="3" t="str">
        <f t="shared" si="586"/>
        <v/>
      </c>
      <c r="AB728" s="24"/>
      <c r="AC728" s="26"/>
      <c r="AD728" s="25"/>
      <c r="AE728" s="54"/>
      <c r="AF728" s="54"/>
      <c r="AG728" s="54"/>
      <c r="AH728" s="54"/>
      <c r="AI728" s="54"/>
      <c r="AJ728" s="54"/>
      <c r="AK728" s="25"/>
      <c r="AL728" s="54" t="str">
        <f t="shared" si="539"/>
        <v/>
      </c>
      <c r="AM728" s="200" t="str">
        <f t="shared" si="540"/>
        <v/>
      </c>
      <c r="AN728" s="201" t="str">
        <f t="shared" si="541"/>
        <v/>
      </c>
      <c r="AO728" s="200" t="str">
        <f t="shared" si="548"/>
        <v/>
      </c>
      <c r="AP728" s="200" t="str">
        <f t="shared" si="542"/>
        <v/>
      </c>
      <c r="AQ728" s="200" t="str">
        <f t="shared" si="543"/>
        <v/>
      </c>
      <c r="AR728" s="200" t="str">
        <f t="shared" si="549"/>
        <v/>
      </c>
      <c r="AS728" s="200" t="str">
        <f t="shared" si="550"/>
        <v/>
      </c>
      <c r="AT728" s="200" t="str">
        <f t="shared" si="551"/>
        <v/>
      </c>
      <c r="AU728" s="200" t="str">
        <f t="shared" si="552"/>
        <v/>
      </c>
      <c r="AV728" s="54"/>
      <c r="AW728" s="200" t="str">
        <f t="shared" si="553"/>
        <v/>
      </c>
      <c r="AX728" s="201" t="str">
        <f t="shared" si="554"/>
        <v/>
      </c>
      <c r="AY728" s="7" t="str">
        <f t="shared" si="555"/>
        <v/>
      </c>
      <c r="AZ728" s="7" t="str">
        <f t="shared" si="556"/>
        <v/>
      </c>
      <c r="BA728" s="7" t="str">
        <f t="shared" si="557"/>
        <v/>
      </c>
      <c r="BB728" s="7" t="str">
        <f t="shared" si="575"/>
        <v/>
      </c>
      <c r="BC728" s="7" t="str">
        <f t="shared" si="576"/>
        <v/>
      </c>
      <c r="BD728" s="7" t="str">
        <f t="shared" si="577"/>
        <v/>
      </c>
      <c r="BE728" s="7" t="str">
        <f t="shared" si="578"/>
        <v/>
      </c>
      <c r="BF728" s="7" t="str">
        <f t="shared" si="536"/>
        <v/>
      </c>
      <c r="BG728" s="7" t="str">
        <f t="shared" si="537"/>
        <v/>
      </c>
      <c r="BH728" s="7" t="str">
        <f t="shared" si="579"/>
        <v/>
      </c>
      <c r="BI728" s="7" t="str">
        <f t="shared" si="580"/>
        <v/>
      </c>
      <c r="BJ728" s="7" t="str">
        <f t="shared" si="581"/>
        <v/>
      </c>
      <c r="BK728" s="7" t="str">
        <f t="shared" si="558"/>
        <v/>
      </c>
      <c r="BL728" s="7" t="str">
        <f t="shared" si="559"/>
        <v/>
      </c>
      <c r="BM728" s="7" t="str">
        <f t="shared" si="560"/>
        <v/>
      </c>
      <c r="BN728" s="7" t="str">
        <f t="shared" si="561"/>
        <v/>
      </c>
      <c r="BO728" s="7" t="str">
        <f t="shared" si="562"/>
        <v/>
      </c>
      <c r="BP728" s="7" t="str">
        <f t="shared" si="563"/>
        <v/>
      </c>
      <c r="BQ728" s="7" t="str">
        <f t="shared" si="564"/>
        <v/>
      </c>
      <c r="BR728" s="7" t="str">
        <f t="shared" si="565"/>
        <v/>
      </c>
      <c r="BS728" s="7" t="str">
        <f t="shared" si="566"/>
        <v/>
      </c>
      <c r="BT728" s="7" t="str">
        <f t="shared" si="567"/>
        <v/>
      </c>
      <c r="BU728" s="7" t="str">
        <f t="shared" si="568"/>
        <v/>
      </c>
      <c r="BV728" s="7" t="str">
        <f t="shared" si="569"/>
        <v/>
      </c>
      <c r="BW728" s="7" t="str">
        <f t="shared" si="544"/>
        <v/>
      </c>
      <c r="BX728" s="7" t="str">
        <f t="shared" si="570"/>
        <v/>
      </c>
      <c r="BY728" s="7" t="str">
        <f t="shared" si="571"/>
        <v/>
      </c>
      <c r="BZ728" s="7" t="str">
        <f t="shared" si="572"/>
        <v/>
      </c>
      <c r="CA728" s="7" t="str">
        <f t="shared" si="573"/>
        <v/>
      </c>
      <c r="CB728" s="54"/>
      <c r="CH728" s="13"/>
      <c r="CJ728" s="13"/>
    </row>
    <row r="729" spans="2:88" ht="16.5" thickBot="1" x14ac:dyDescent="0.3">
      <c r="B729" s="114"/>
      <c r="C729" s="114"/>
      <c r="D729" s="115"/>
      <c r="E729" s="117" t="str">
        <f t="shared" si="574"/>
        <v/>
      </c>
      <c r="F729" s="118" t="str">
        <f t="shared" si="582"/>
        <v/>
      </c>
      <c r="G729" s="22"/>
      <c r="H729" s="5" t="str">
        <f t="shared" si="545"/>
        <v/>
      </c>
      <c r="I729" s="6" t="str">
        <f t="shared" si="546"/>
        <v/>
      </c>
      <c r="J729" s="6" t="str">
        <f t="shared" si="547"/>
        <v/>
      </c>
      <c r="K729" s="23"/>
      <c r="L729" s="3" t="str">
        <f t="shared" si="583"/>
        <v/>
      </c>
      <c r="M729" s="2">
        <f>IF(OR(K729="Rota",K729="Desliza"),(IF((MAX(N$36:N728))&gt;F$17,(MAX(N$36:N728)),F$17)),N728)</f>
        <v>0</v>
      </c>
      <c r="N729" s="42"/>
      <c r="O729" s="2" t="str">
        <f t="shared" si="584"/>
        <v/>
      </c>
      <c r="P729" s="3" t="str">
        <f t="shared" si="585"/>
        <v/>
      </c>
      <c r="Q729" s="24"/>
      <c r="R729" s="24"/>
      <c r="S729" s="24"/>
      <c r="T729" s="132" t="str">
        <f t="shared" si="538"/>
        <v/>
      </c>
      <c r="U729" s="25"/>
      <c r="V729" s="25"/>
      <c r="W729" s="24"/>
      <c r="X729" s="26"/>
      <c r="Y729" s="25"/>
      <c r="Z729" s="25"/>
      <c r="AA729" s="3" t="str">
        <f t="shared" si="586"/>
        <v/>
      </c>
      <c r="AB729" s="24"/>
      <c r="AC729" s="26"/>
      <c r="AD729" s="25"/>
      <c r="AE729" s="54"/>
      <c r="AF729" s="54"/>
      <c r="AG729" s="54"/>
      <c r="AH729" s="54"/>
      <c r="AI729" s="54"/>
      <c r="AJ729" s="54"/>
      <c r="AK729" s="25"/>
      <c r="AL729" s="54" t="str">
        <f t="shared" si="539"/>
        <v/>
      </c>
      <c r="AM729" s="200" t="str">
        <f t="shared" si="540"/>
        <v/>
      </c>
      <c r="AN729" s="201" t="str">
        <f t="shared" si="541"/>
        <v/>
      </c>
      <c r="AO729" s="200" t="str">
        <f t="shared" si="548"/>
        <v/>
      </c>
      <c r="AP729" s="200" t="str">
        <f t="shared" si="542"/>
        <v/>
      </c>
      <c r="AQ729" s="200" t="str">
        <f t="shared" si="543"/>
        <v/>
      </c>
      <c r="AR729" s="200" t="str">
        <f t="shared" si="549"/>
        <v/>
      </c>
      <c r="AS729" s="200" t="str">
        <f t="shared" si="550"/>
        <v/>
      </c>
      <c r="AT729" s="200" t="str">
        <f t="shared" si="551"/>
        <v/>
      </c>
      <c r="AU729" s="200" t="str">
        <f t="shared" si="552"/>
        <v/>
      </c>
      <c r="AV729" s="54"/>
      <c r="AW729" s="200" t="str">
        <f t="shared" si="553"/>
        <v/>
      </c>
      <c r="AX729" s="201" t="str">
        <f t="shared" si="554"/>
        <v/>
      </c>
      <c r="AY729" s="7" t="str">
        <f t="shared" si="555"/>
        <v/>
      </c>
      <c r="AZ729" s="7" t="str">
        <f t="shared" si="556"/>
        <v/>
      </c>
      <c r="BA729" s="7" t="str">
        <f t="shared" si="557"/>
        <v/>
      </c>
      <c r="BB729" s="7" t="str">
        <f t="shared" si="575"/>
        <v/>
      </c>
      <c r="BC729" s="7" t="str">
        <f t="shared" si="576"/>
        <v/>
      </c>
      <c r="BD729" s="7" t="str">
        <f t="shared" si="577"/>
        <v/>
      </c>
      <c r="BE729" s="7" t="str">
        <f t="shared" si="578"/>
        <v/>
      </c>
      <c r="BF729" s="7" t="str">
        <f t="shared" si="536"/>
        <v/>
      </c>
      <c r="BG729" s="7" t="str">
        <f t="shared" si="537"/>
        <v/>
      </c>
      <c r="BH729" s="7" t="str">
        <f t="shared" si="579"/>
        <v/>
      </c>
      <c r="BI729" s="7" t="str">
        <f t="shared" si="580"/>
        <v/>
      </c>
      <c r="BJ729" s="7" t="str">
        <f t="shared" si="581"/>
        <v/>
      </c>
      <c r="BK729" s="7" t="str">
        <f t="shared" si="558"/>
        <v/>
      </c>
      <c r="BL729" s="7" t="str">
        <f t="shared" si="559"/>
        <v/>
      </c>
      <c r="BM729" s="7" t="str">
        <f t="shared" si="560"/>
        <v/>
      </c>
      <c r="BN729" s="7" t="str">
        <f t="shared" si="561"/>
        <v/>
      </c>
      <c r="BO729" s="7" t="str">
        <f t="shared" si="562"/>
        <v/>
      </c>
      <c r="BP729" s="7" t="str">
        <f t="shared" si="563"/>
        <v/>
      </c>
      <c r="BQ729" s="7" t="str">
        <f t="shared" si="564"/>
        <v/>
      </c>
      <c r="BR729" s="7" t="str">
        <f t="shared" si="565"/>
        <v/>
      </c>
      <c r="BS729" s="7" t="str">
        <f t="shared" si="566"/>
        <v/>
      </c>
      <c r="BT729" s="7" t="str">
        <f t="shared" si="567"/>
        <v/>
      </c>
      <c r="BU729" s="7" t="str">
        <f t="shared" si="568"/>
        <v/>
      </c>
      <c r="BV729" s="7" t="str">
        <f t="shared" si="569"/>
        <v/>
      </c>
      <c r="BW729" s="7" t="str">
        <f t="shared" si="544"/>
        <v/>
      </c>
      <c r="BX729" s="7" t="str">
        <f t="shared" si="570"/>
        <v/>
      </c>
      <c r="BY729" s="7" t="str">
        <f t="shared" si="571"/>
        <v/>
      </c>
      <c r="BZ729" s="7" t="str">
        <f t="shared" si="572"/>
        <v/>
      </c>
      <c r="CA729" s="7" t="str">
        <f t="shared" si="573"/>
        <v/>
      </c>
      <c r="CB729" s="54"/>
      <c r="CH729" s="13"/>
      <c r="CJ729" s="13"/>
    </row>
    <row r="730" spans="2:88" ht="16.5" thickBot="1" x14ac:dyDescent="0.3">
      <c r="B730" s="114"/>
      <c r="C730" s="114"/>
      <c r="D730" s="115"/>
      <c r="E730" s="117" t="str">
        <f t="shared" si="574"/>
        <v/>
      </c>
      <c r="F730" s="118" t="str">
        <f t="shared" si="582"/>
        <v/>
      </c>
      <c r="G730" s="22"/>
      <c r="H730" s="5" t="str">
        <f t="shared" si="545"/>
        <v/>
      </c>
      <c r="I730" s="6" t="str">
        <f t="shared" si="546"/>
        <v/>
      </c>
      <c r="J730" s="6" t="str">
        <f t="shared" si="547"/>
        <v/>
      </c>
      <c r="K730" s="23"/>
      <c r="L730" s="3" t="str">
        <f t="shared" si="583"/>
        <v/>
      </c>
      <c r="M730" s="2">
        <f>IF(OR(K730="Rota",K730="Desliza"),(IF((MAX(N$36:N729))&gt;F$17,(MAX(N$36:N729)),F$17)),N729)</f>
        <v>0</v>
      </c>
      <c r="N730" s="42"/>
      <c r="O730" s="2" t="str">
        <f t="shared" si="584"/>
        <v/>
      </c>
      <c r="P730" s="3" t="str">
        <f t="shared" si="585"/>
        <v/>
      </c>
      <c r="Q730" s="24"/>
      <c r="R730" s="24"/>
      <c r="S730" s="24"/>
      <c r="T730" s="132" t="str">
        <f t="shared" si="538"/>
        <v/>
      </c>
      <c r="U730" s="25"/>
      <c r="V730" s="25"/>
      <c r="W730" s="24"/>
      <c r="X730" s="26"/>
      <c r="Y730" s="25"/>
      <c r="Z730" s="25"/>
      <c r="AA730" s="3" t="str">
        <f t="shared" si="586"/>
        <v/>
      </c>
      <c r="AB730" s="24"/>
      <c r="AC730" s="26"/>
      <c r="AD730" s="25"/>
      <c r="AE730" s="54"/>
      <c r="AF730" s="54"/>
      <c r="AG730" s="54"/>
      <c r="AH730" s="54"/>
      <c r="AI730" s="54"/>
      <c r="AJ730" s="54"/>
      <c r="AK730" s="25"/>
      <c r="AL730" s="54" t="str">
        <f t="shared" si="539"/>
        <v/>
      </c>
      <c r="AM730" s="200" t="str">
        <f t="shared" si="540"/>
        <v/>
      </c>
      <c r="AN730" s="201" t="str">
        <f t="shared" si="541"/>
        <v/>
      </c>
      <c r="AO730" s="200" t="str">
        <f t="shared" si="548"/>
        <v/>
      </c>
      <c r="AP730" s="200" t="str">
        <f t="shared" si="542"/>
        <v/>
      </c>
      <c r="AQ730" s="200" t="str">
        <f t="shared" si="543"/>
        <v/>
      </c>
      <c r="AR730" s="200" t="str">
        <f t="shared" si="549"/>
        <v/>
      </c>
      <c r="AS730" s="200" t="str">
        <f t="shared" si="550"/>
        <v/>
      </c>
      <c r="AT730" s="200" t="str">
        <f t="shared" si="551"/>
        <v/>
      </c>
      <c r="AU730" s="200" t="str">
        <f t="shared" si="552"/>
        <v/>
      </c>
      <c r="AV730" s="54"/>
      <c r="AW730" s="200" t="str">
        <f t="shared" si="553"/>
        <v/>
      </c>
      <c r="AX730" s="201" t="str">
        <f t="shared" si="554"/>
        <v/>
      </c>
      <c r="AY730" s="7" t="str">
        <f t="shared" si="555"/>
        <v/>
      </c>
      <c r="AZ730" s="7" t="str">
        <f t="shared" si="556"/>
        <v/>
      </c>
      <c r="BA730" s="7" t="str">
        <f t="shared" si="557"/>
        <v/>
      </c>
      <c r="BB730" s="7" t="str">
        <f t="shared" si="575"/>
        <v/>
      </c>
      <c r="BC730" s="7" t="str">
        <f t="shared" si="576"/>
        <v/>
      </c>
      <c r="BD730" s="7" t="str">
        <f t="shared" si="577"/>
        <v/>
      </c>
      <c r="BE730" s="7" t="str">
        <f t="shared" si="578"/>
        <v/>
      </c>
      <c r="BF730" s="7" t="str">
        <f t="shared" si="536"/>
        <v/>
      </c>
      <c r="BG730" s="7" t="str">
        <f t="shared" si="537"/>
        <v/>
      </c>
      <c r="BH730" s="7" t="str">
        <f t="shared" si="579"/>
        <v/>
      </c>
      <c r="BI730" s="7" t="str">
        <f t="shared" si="580"/>
        <v/>
      </c>
      <c r="BJ730" s="7" t="str">
        <f t="shared" si="581"/>
        <v/>
      </c>
      <c r="BK730" s="7" t="str">
        <f t="shared" si="558"/>
        <v/>
      </c>
      <c r="BL730" s="7" t="str">
        <f t="shared" si="559"/>
        <v/>
      </c>
      <c r="BM730" s="7" t="str">
        <f t="shared" si="560"/>
        <v/>
      </c>
      <c r="BN730" s="7" t="str">
        <f t="shared" si="561"/>
        <v/>
      </c>
      <c r="BO730" s="7" t="str">
        <f t="shared" si="562"/>
        <v/>
      </c>
      <c r="BP730" s="7" t="str">
        <f t="shared" si="563"/>
        <v/>
      </c>
      <c r="BQ730" s="7" t="str">
        <f t="shared" si="564"/>
        <v/>
      </c>
      <c r="BR730" s="7" t="str">
        <f t="shared" si="565"/>
        <v/>
      </c>
      <c r="BS730" s="7" t="str">
        <f t="shared" si="566"/>
        <v/>
      </c>
      <c r="BT730" s="7" t="str">
        <f t="shared" si="567"/>
        <v/>
      </c>
      <c r="BU730" s="7" t="str">
        <f t="shared" si="568"/>
        <v/>
      </c>
      <c r="BV730" s="7" t="str">
        <f t="shared" si="569"/>
        <v/>
      </c>
      <c r="BW730" s="7" t="str">
        <f t="shared" si="544"/>
        <v/>
      </c>
      <c r="BX730" s="7" t="str">
        <f t="shared" si="570"/>
        <v/>
      </c>
      <c r="BY730" s="7" t="str">
        <f t="shared" si="571"/>
        <v/>
      </c>
      <c r="BZ730" s="7" t="str">
        <f t="shared" si="572"/>
        <v/>
      </c>
      <c r="CA730" s="7" t="str">
        <f t="shared" si="573"/>
        <v/>
      </c>
      <c r="CB730" s="54"/>
      <c r="CH730" s="13"/>
      <c r="CJ730" s="13"/>
    </row>
    <row r="731" spans="2:88" ht="16.5" thickBot="1" x14ac:dyDescent="0.3">
      <c r="B731" s="114"/>
      <c r="C731" s="114"/>
      <c r="D731" s="115"/>
      <c r="E731" s="117" t="str">
        <f t="shared" si="574"/>
        <v/>
      </c>
      <c r="F731" s="118" t="str">
        <f t="shared" si="582"/>
        <v/>
      </c>
      <c r="G731" s="22"/>
      <c r="H731" s="5" t="str">
        <f t="shared" si="545"/>
        <v/>
      </c>
      <c r="I731" s="6" t="str">
        <f t="shared" si="546"/>
        <v/>
      </c>
      <c r="J731" s="6" t="str">
        <f t="shared" si="547"/>
        <v/>
      </c>
      <c r="K731" s="23"/>
      <c r="L731" s="3" t="str">
        <f t="shared" si="583"/>
        <v/>
      </c>
      <c r="M731" s="2">
        <f>IF(OR(K731="Rota",K731="Desliza"),(IF((MAX(N$36:N730))&gt;F$17,(MAX(N$36:N730)),F$17)),N730)</f>
        <v>0</v>
      </c>
      <c r="N731" s="42"/>
      <c r="O731" s="2" t="str">
        <f t="shared" si="584"/>
        <v/>
      </c>
      <c r="P731" s="3" t="str">
        <f t="shared" si="585"/>
        <v/>
      </c>
      <c r="Q731" s="24"/>
      <c r="R731" s="24"/>
      <c r="S731" s="24"/>
      <c r="T731" s="132" t="str">
        <f t="shared" si="538"/>
        <v/>
      </c>
      <c r="U731" s="25"/>
      <c r="V731" s="25"/>
      <c r="W731" s="24"/>
      <c r="X731" s="26"/>
      <c r="Y731" s="25"/>
      <c r="Z731" s="25"/>
      <c r="AA731" s="3" t="str">
        <f t="shared" si="586"/>
        <v/>
      </c>
      <c r="AB731" s="24"/>
      <c r="AC731" s="26"/>
      <c r="AD731" s="25"/>
      <c r="AE731" s="54"/>
      <c r="AF731" s="54"/>
      <c r="AG731" s="54"/>
      <c r="AH731" s="54"/>
      <c r="AI731" s="54"/>
      <c r="AJ731" s="54"/>
      <c r="AK731" s="25"/>
      <c r="AL731" s="54" t="str">
        <f t="shared" si="539"/>
        <v/>
      </c>
      <c r="AM731" s="200" t="str">
        <f t="shared" si="540"/>
        <v/>
      </c>
      <c r="AN731" s="201" t="str">
        <f t="shared" si="541"/>
        <v/>
      </c>
      <c r="AO731" s="200" t="str">
        <f t="shared" si="548"/>
        <v/>
      </c>
      <c r="AP731" s="200" t="str">
        <f t="shared" si="542"/>
        <v/>
      </c>
      <c r="AQ731" s="200" t="str">
        <f t="shared" si="543"/>
        <v/>
      </c>
      <c r="AR731" s="200" t="str">
        <f t="shared" si="549"/>
        <v/>
      </c>
      <c r="AS731" s="200" t="str">
        <f t="shared" si="550"/>
        <v/>
      </c>
      <c r="AT731" s="200" t="str">
        <f t="shared" si="551"/>
        <v/>
      </c>
      <c r="AU731" s="200" t="str">
        <f t="shared" si="552"/>
        <v/>
      </c>
      <c r="AV731" s="54"/>
      <c r="AW731" s="200" t="str">
        <f t="shared" si="553"/>
        <v/>
      </c>
      <c r="AX731" s="201" t="str">
        <f t="shared" si="554"/>
        <v/>
      </c>
      <c r="AY731" s="7" t="str">
        <f t="shared" si="555"/>
        <v/>
      </c>
      <c r="AZ731" s="7" t="str">
        <f t="shared" si="556"/>
        <v/>
      </c>
      <c r="BA731" s="7" t="str">
        <f t="shared" si="557"/>
        <v/>
      </c>
      <c r="BB731" s="7" t="str">
        <f t="shared" si="575"/>
        <v/>
      </c>
      <c r="BC731" s="7" t="str">
        <f t="shared" si="576"/>
        <v/>
      </c>
      <c r="BD731" s="7" t="str">
        <f t="shared" si="577"/>
        <v/>
      </c>
      <c r="BE731" s="7" t="str">
        <f t="shared" si="578"/>
        <v/>
      </c>
      <c r="BF731" s="7" t="str">
        <f t="shared" si="536"/>
        <v/>
      </c>
      <c r="BG731" s="7" t="str">
        <f t="shared" si="537"/>
        <v/>
      </c>
      <c r="BH731" s="7" t="str">
        <f t="shared" si="579"/>
        <v/>
      </c>
      <c r="BI731" s="7" t="str">
        <f t="shared" si="580"/>
        <v/>
      </c>
      <c r="BJ731" s="7" t="str">
        <f t="shared" si="581"/>
        <v/>
      </c>
      <c r="BK731" s="7" t="str">
        <f t="shared" si="558"/>
        <v/>
      </c>
      <c r="BL731" s="7" t="str">
        <f t="shared" si="559"/>
        <v/>
      </c>
      <c r="BM731" s="7" t="str">
        <f t="shared" si="560"/>
        <v/>
      </c>
      <c r="BN731" s="7" t="str">
        <f t="shared" si="561"/>
        <v/>
      </c>
      <c r="BO731" s="7" t="str">
        <f t="shared" si="562"/>
        <v/>
      </c>
      <c r="BP731" s="7" t="str">
        <f t="shared" si="563"/>
        <v/>
      </c>
      <c r="BQ731" s="7" t="str">
        <f t="shared" si="564"/>
        <v/>
      </c>
      <c r="BR731" s="7" t="str">
        <f t="shared" si="565"/>
        <v/>
      </c>
      <c r="BS731" s="7" t="str">
        <f t="shared" si="566"/>
        <v/>
      </c>
      <c r="BT731" s="7" t="str">
        <f t="shared" si="567"/>
        <v/>
      </c>
      <c r="BU731" s="7" t="str">
        <f t="shared" si="568"/>
        <v/>
      </c>
      <c r="BV731" s="7" t="str">
        <f t="shared" si="569"/>
        <v/>
      </c>
      <c r="BW731" s="7" t="str">
        <f t="shared" si="544"/>
        <v/>
      </c>
      <c r="BX731" s="7" t="str">
        <f t="shared" si="570"/>
        <v/>
      </c>
      <c r="BY731" s="7" t="str">
        <f t="shared" si="571"/>
        <v/>
      </c>
      <c r="BZ731" s="7" t="str">
        <f t="shared" si="572"/>
        <v/>
      </c>
      <c r="CA731" s="7" t="str">
        <f t="shared" si="573"/>
        <v/>
      </c>
      <c r="CB731" s="54"/>
      <c r="CH731" s="13"/>
      <c r="CJ731" s="13"/>
    </row>
    <row r="732" spans="2:88" ht="16.5" thickBot="1" x14ac:dyDescent="0.3">
      <c r="B732" s="114"/>
      <c r="C732" s="114"/>
      <c r="D732" s="115"/>
      <c r="E732" s="117" t="str">
        <f t="shared" si="574"/>
        <v/>
      </c>
      <c r="F732" s="118" t="str">
        <f t="shared" si="582"/>
        <v/>
      </c>
      <c r="G732" s="22"/>
      <c r="H732" s="5" t="str">
        <f t="shared" si="545"/>
        <v/>
      </c>
      <c r="I732" s="6" t="str">
        <f t="shared" si="546"/>
        <v/>
      </c>
      <c r="J732" s="6" t="str">
        <f t="shared" si="547"/>
        <v/>
      </c>
      <c r="K732" s="23"/>
      <c r="L732" s="3" t="str">
        <f t="shared" si="583"/>
        <v/>
      </c>
      <c r="M732" s="2">
        <f>IF(OR(K732="Rota",K732="Desliza"),(IF((MAX(N$36:N731))&gt;F$17,(MAX(N$36:N731)),F$17)),N731)</f>
        <v>0</v>
      </c>
      <c r="N732" s="42"/>
      <c r="O732" s="2" t="str">
        <f t="shared" si="584"/>
        <v/>
      </c>
      <c r="P732" s="3" t="str">
        <f t="shared" si="585"/>
        <v/>
      </c>
      <c r="Q732" s="24"/>
      <c r="R732" s="24"/>
      <c r="S732" s="24"/>
      <c r="T732" s="132" t="str">
        <f t="shared" si="538"/>
        <v/>
      </c>
      <c r="U732" s="25"/>
      <c r="V732" s="25"/>
      <c r="W732" s="24"/>
      <c r="X732" s="26"/>
      <c r="Y732" s="25"/>
      <c r="Z732" s="25"/>
      <c r="AA732" s="3" t="str">
        <f t="shared" si="586"/>
        <v/>
      </c>
      <c r="AB732" s="24"/>
      <c r="AC732" s="26"/>
      <c r="AD732" s="25"/>
      <c r="AE732" s="54"/>
      <c r="AF732" s="54"/>
      <c r="AG732" s="54"/>
      <c r="AH732" s="54"/>
      <c r="AI732" s="54"/>
      <c r="AJ732" s="54"/>
      <c r="AK732" s="25"/>
      <c r="AL732" s="54" t="str">
        <f t="shared" si="539"/>
        <v/>
      </c>
      <c r="AM732" s="200" t="str">
        <f t="shared" si="540"/>
        <v/>
      </c>
      <c r="AN732" s="201" t="str">
        <f t="shared" si="541"/>
        <v/>
      </c>
      <c r="AO732" s="200" t="str">
        <f t="shared" si="548"/>
        <v/>
      </c>
      <c r="AP732" s="200" t="str">
        <f t="shared" si="542"/>
        <v/>
      </c>
      <c r="AQ732" s="200" t="str">
        <f t="shared" si="543"/>
        <v/>
      </c>
      <c r="AR732" s="200" t="str">
        <f t="shared" si="549"/>
        <v/>
      </c>
      <c r="AS732" s="200" t="str">
        <f t="shared" si="550"/>
        <v/>
      </c>
      <c r="AT732" s="200" t="str">
        <f t="shared" si="551"/>
        <v/>
      </c>
      <c r="AU732" s="200" t="str">
        <f t="shared" si="552"/>
        <v/>
      </c>
      <c r="AV732" s="54"/>
      <c r="AW732" s="200" t="str">
        <f t="shared" si="553"/>
        <v/>
      </c>
      <c r="AX732" s="201" t="str">
        <f t="shared" si="554"/>
        <v/>
      </c>
      <c r="AY732" s="7" t="str">
        <f t="shared" si="555"/>
        <v/>
      </c>
      <c r="AZ732" s="7" t="str">
        <f t="shared" si="556"/>
        <v/>
      </c>
      <c r="BA732" s="7" t="str">
        <f t="shared" si="557"/>
        <v/>
      </c>
      <c r="BB732" s="7" t="str">
        <f t="shared" si="575"/>
        <v/>
      </c>
      <c r="BC732" s="7" t="str">
        <f t="shared" si="576"/>
        <v/>
      </c>
      <c r="BD732" s="7" t="str">
        <f t="shared" si="577"/>
        <v/>
      </c>
      <c r="BE732" s="7" t="str">
        <f t="shared" si="578"/>
        <v/>
      </c>
      <c r="BF732" s="7" t="str">
        <f t="shared" si="536"/>
        <v/>
      </c>
      <c r="BG732" s="7" t="str">
        <f t="shared" si="537"/>
        <v/>
      </c>
      <c r="BH732" s="7" t="str">
        <f t="shared" si="579"/>
        <v/>
      </c>
      <c r="BI732" s="7" t="str">
        <f t="shared" si="580"/>
        <v/>
      </c>
      <c r="BJ732" s="7" t="str">
        <f t="shared" si="581"/>
        <v/>
      </c>
      <c r="BK732" s="7" t="str">
        <f t="shared" si="558"/>
        <v/>
      </c>
      <c r="BL732" s="7" t="str">
        <f t="shared" si="559"/>
        <v/>
      </c>
      <c r="BM732" s="7" t="str">
        <f t="shared" si="560"/>
        <v/>
      </c>
      <c r="BN732" s="7" t="str">
        <f t="shared" si="561"/>
        <v/>
      </c>
      <c r="BO732" s="7" t="str">
        <f t="shared" si="562"/>
        <v/>
      </c>
      <c r="BP732" s="7" t="str">
        <f t="shared" si="563"/>
        <v/>
      </c>
      <c r="BQ732" s="7" t="str">
        <f t="shared" si="564"/>
        <v/>
      </c>
      <c r="BR732" s="7" t="str">
        <f t="shared" si="565"/>
        <v/>
      </c>
      <c r="BS732" s="7" t="str">
        <f t="shared" si="566"/>
        <v/>
      </c>
      <c r="BT732" s="7" t="str">
        <f t="shared" si="567"/>
        <v/>
      </c>
      <c r="BU732" s="7" t="str">
        <f t="shared" si="568"/>
        <v/>
      </c>
      <c r="BV732" s="7" t="str">
        <f t="shared" si="569"/>
        <v/>
      </c>
      <c r="BW732" s="7" t="str">
        <f t="shared" si="544"/>
        <v/>
      </c>
      <c r="BX732" s="7" t="str">
        <f t="shared" si="570"/>
        <v/>
      </c>
      <c r="BY732" s="7" t="str">
        <f t="shared" si="571"/>
        <v/>
      </c>
      <c r="BZ732" s="7" t="str">
        <f t="shared" si="572"/>
        <v/>
      </c>
      <c r="CA732" s="7" t="str">
        <f t="shared" si="573"/>
        <v/>
      </c>
      <c r="CB732" s="54"/>
      <c r="CH732" s="13"/>
      <c r="CJ732" s="13"/>
    </row>
    <row r="733" spans="2:88" ht="16.5" thickBot="1" x14ac:dyDescent="0.3">
      <c r="B733" s="114"/>
      <c r="C733" s="114"/>
      <c r="D733" s="115"/>
      <c r="E733" s="117" t="str">
        <f t="shared" si="574"/>
        <v/>
      </c>
      <c r="F733" s="118" t="str">
        <f t="shared" si="582"/>
        <v/>
      </c>
      <c r="G733" s="22"/>
      <c r="H733" s="5" t="str">
        <f t="shared" si="545"/>
        <v/>
      </c>
      <c r="I733" s="6" t="str">
        <f t="shared" si="546"/>
        <v/>
      </c>
      <c r="J733" s="6" t="str">
        <f t="shared" si="547"/>
        <v/>
      </c>
      <c r="K733" s="23"/>
      <c r="L733" s="3" t="str">
        <f t="shared" si="583"/>
        <v/>
      </c>
      <c r="M733" s="2">
        <f>IF(OR(K733="Rota",K733="Desliza"),(IF((MAX(N$36:N732))&gt;F$17,(MAX(N$36:N732)),F$17)),N732)</f>
        <v>0</v>
      </c>
      <c r="N733" s="42"/>
      <c r="O733" s="2" t="str">
        <f t="shared" si="584"/>
        <v/>
      </c>
      <c r="P733" s="3" t="str">
        <f t="shared" si="585"/>
        <v/>
      </c>
      <c r="Q733" s="24"/>
      <c r="R733" s="24"/>
      <c r="S733" s="24"/>
      <c r="T733" s="132" t="str">
        <f t="shared" si="538"/>
        <v/>
      </c>
      <c r="U733" s="25"/>
      <c r="V733" s="25"/>
      <c r="W733" s="24"/>
      <c r="X733" s="26"/>
      <c r="Y733" s="25"/>
      <c r="Z733" s="25"/>
      <c r="AA733" s="3" t="str">
        <f t="shared" si="586"/>
        <v/>
      </c>
      <c r="AB733" s="24"/>
      <c r="AC733" s="26"/>
      <c r="AD733" s="25"/>
      <c r="AE733" s="54"/>
      <c r="AF733" s="54"/>
      <c r="AG733" s="54"/>
      <c r="AH733" s="54"/>
      <c r="AI733" s="54"/>
      <c r="AJ733" s="54"/>
      <c r="AK733" s="25"/>
      <c r="AL733" s="54" t="str">
        <f t="shared" si="539"/>
        <v/>
      </c>
      <c r="AM733" s="200" t="str">
        <f t="shared" si="540"/>
        <v/>
      </c>
      <c r="AN733" s="201" t="str">
        <f t="shared" si="541"/>
        <v/>
      </c>
      <c r="AO733" s="200" t="str">
        <f t="shared" si="548"/>
        <v/>
      </c>
      <c r="AP733" s="200" t="str">
        <f t="shared" si="542"/>
        <v/>
      </c>
      <c r="AQ733" s="200" t="str">
        <f t="shared" si="543"/>
        <v/>
      </c>
      <c r="AR733" s="200" t="str">
        <f t="shared" si="549"/>
        <v/>
      </c>
      <c r="AS733" s="200" t="str">
        <f t="shared" si="550"/>
        <v/>
      </c>
      <c r="AT733" s="200" t="str">
        <f t="shared" si="551"/>
        <v/>
      </c>
      <c r="AU733" s="200" t="str">
        <f t="shared" si="552"/>
        <v/>
      </c>
      <c r="AV733" s="54"/>
      <c r="AW733" s="200" t="str">
        <f t="shared" si="553"/>
        <v/>
      </c>
      <c r="AX733" s="201" t="str">
        <f t="shared" si="554"/>
        <v/>
      </c>
      <c r="AY733" s="7" t="str">
        <f t="shared" si="555"/>
        <v/>
      </c>
      <c r="AZ733" s="7" t="str">
        <f t="shared" si="556"/>
        <v/>
      </c>
      <c r="BA733" s="7" t="str">
        <f t="shared" si="557"/>
        <v/>
      </c>
      <c r="BB733" s="7" t="str">
        <f t="shared" si="575"/>
        <v/>
      </c>
      <c r="BC733" s="7" t="str">
        <f t="shared" si="576"/>
        <v/>
      </c>
      <c r="BD733" s="7" t="str">
        <f t="shared" si="577"/>
        <v/>
      </c>
      <c r="BE733" s="7" t="str">
        <f t="shared" si="578"/>
        <v/>
      </c>
      <c r="BF733" s="7" t="str">
        <f t="shared" si="536"/>
        <v/>
      </c>
      <c r="BG733" s="7" t="str">
        <f t="shared" si="537"/>
        <v/>
      </c>
      <c r="BH733" s="7" t="str">
        <f t="shared" si="579"/>
        <v/>
      </c>
      <c r="BI733" s="7" t="str">
        <f t="shared" si="580"/>
        <v/>
      </c>
      <c r="BJ733" s="7" t="str">
        <f t="shared" si="581"/>
        <v/>
      </c>
      <c r="BK733" s="7" t="str">
        <f t="shared" si="558"/>
        <v/>
      </c>
      <c r="BL733" s="7" t="str">
        <f t="shared" si="559"/>
        <v/>
      </c>
      <c r="BM733" s="7" t="str">
        <f t="shared" si="560"/>
        <v/>
      </c>
      <c r="BN733" s="7" t="str">
        <f t="shared" si="561"/>
        <v/>
      </c>
      <c r="BO733" s="7" t="str">
        <f t="shared" si="562"/>
        <v/>
      </c>
      <c r="BP733" s="7" t="str">
        <f t="shared" si="563"/>
        <v/>
      </c>
      <c r="BQ733" s="7" t="str">
        <f t="shared" si="564"/>
        <v/>
      </c>
      <c r="BR733" s="7" t="str">
        <f t="shared" si="565"/>
        <v/>
      </c>
      <c r="BS733" s="7" t="str">
        <f t="shared" si="566"/>
        <v/>
      </c>
      <c r="BT733" s="7" t="str">
        <f t="shared" si="567"/>
        <v/>
      </c>
      <c r="BU733" s="7" t="str">
        <f t="shared" si="568"/>
        <v/>
      </c>
      <c r="BV733" s="7" t="str">
        <f t="shared" si="569"/>
        <v/>
      </c>
      <c r="BW733" s="7" t="str">
        <f t="shared" si="544"/>
        <v/>
      </c>
      <c r="BX733" s="7" t="str">
        <f t="shared" si="570"/>
        <v/>
      </c>
      <c r="BY733" s="7" t="str">
        <f t="shared" si="571"/>
        <v/>
      </c>
      <c r="BZ733" s="7" t="str">
        <f t="shared" si="572"/>
        <v/>
      </c>
      <c r="CA733" s="7" t="str">
        <f t="shared" si="573"/>
        <v/>
      </c>
      <c r="CB733" s="54"/>
      <c r="CH733" s="13"/>
      <c r="CJ733" s="13"/>
    </row>
    <row r="734" spans="2:88" ht="16.5" thickBot="1" x14ac:dyDescent="0.3">
      <c r="B734" s="114"/>
      <c r="C734" s="114"/>
      <c r="D734" s="115"/>
      <c r="E734" s="117" t="str">
        <f t="shared" si="574"/>
        <v/>
      </c>
      <c r="F734" s="118" t="str">
        <f t="shared" si="582"/>
        <v/>
      </c>
      <c r="G734" s="22"/>
      <c r="H734" s="5" t="str">
        <f t="shared" si="545"/>
        <v/>
      </c>
      <c r="I734" s="6" t="str">
        <f t="shared" si="546"/>
        <v/>
      </c>
      <c r="J734" s="6" t="str">
        <f t="shared" si="547"/>
        <v/>
      </c>
      <c r="K734" s="23"/>
      <c r="L734" s="3" t="str">
        <f t="shared" si="583"/>
        <v/>
      </c>
      <c r="M734" s="2">
        <f>IF(OR(K734="Rota",K734="Desliza"),(IF((MAX(N$36:N733))&gt;F$17,(MAX(N$36:N733)),F$17)),N733)</f>
        <v>0</v>
      </c>
      <c r="N734" s="42"/>
      <c r="O734" s="2" t="str">
        <f t="shared" si="584"/>
        <v/>
      </c>
      <c r="P734" s="3" t="str">
        <f t="shared" si="585"/>
        <v/>
      </c>
      <c r="Q734" s="24"/>
      <c r="R734" s="24"/>
      <c r="S734" s="24"/>
      <c r="T734" s="132" t="str">
        <f t="shared" si="538"/>
        <v/>
      </c>
      <c r="U734" s="25"/>
      <c r="V734" s="25"/>
      <c r="W734" s="24"/>
      <c r="X734" s="26"/>
      <c r="Y734" s="25"/>
      <c r="Z734" s="25"/>
      <c r="AA734" s="3" t="str">
        <f t="shared" si="586"/>
        <v/>
      </c>
      <c r="AB734" s="24"/>
      <c r="AC734" s="26"/>
      <c r="AD734" s="25"/>
      <c r="AE734" s="54"/>
      <c r="AF734" s="54"/>
      <c r="AG734" s="54"/>
      <c r="AH734" s="54"/>
      <c r="AI734" s="54"/>
      <c r="AJ734" s="54"/>
      <c r="AK734" s="25"/>
      <c r="AL734" s="54" t="str">
        <f t="shared" si="539"/>
        <v/>
      </c>
      <c r="AM734" s="200" t="str">
        <f t="shared" si="540"/>
        <v/>
      </c>
      <c r="AN734" s="201" t="str">
        <f t="shared" si="541"/>
        <v/>
      </c>
      <c r="AO734" s="200" t="str">
        <f t="shared" si="548"/>
        <v/>
      </c>
      <c r="AP734" s="200" t="str">
        <f t="shared" si="542"/>
        <v/>
      </c>
      <c r="AQ734" s="200" t="str">
        <f t="shared" si="543"/>
        <v/>
      </c>
      <c r="AR734" s="200" t="str">
        <f t="shared" si="549"/>
        <v/>
      </c>
      <c r="AS734" s="200" t="str">
        <f t="shared" si="550"/>
        <v/>
      </c>
      <c r="AT734" s="200" t="str">
        <f t="shared" si="551"/>
        <v/>
      </c>
      <c r="AU734" s="200" t="str">
        <f t="shared" si="552"/>
        <v/>
      </c>
      <c r="AV734" s="54"/>
      <c r="AW734" s="200" t="str">
        <f t="shared" si="553"/>
        <v/>
      </c>
      <c r="AX734" s="201" t="str">
        <f t="shared" si="554"/>
        <v/>
      </c>
      <c r="AY734" s="7" t="str">
        <f t="shared" si="555"/>
        <v/>
      </c>
      <c r="AZ734" s="7" t="str">
        <f t="shared" si="556"/>
        <v/>
      </c>
      <c r="BA734" s="7" t="str">
        <f t="shared" si="557"/>
        <v/>
      </c>
      <c r="BB734" s="7" t="str">
        <f t="shared" si="575"/>
        <v/>
      </c>
      <c r="BC734" s="7" t="str">
        <f t="shared" si="576"/>
        <v/>
      </c>
      <c r="BD734" s="7" t="str">
        <f t="shared" si="577"/>
        <v/>
      </c>
      <c r="BE734" s="7" t="str">
        <f t="shared" si="578"/>
        <v/>
      </c>
      <c r="BF734" s="7" t="str">
        <f t="shared" si="536"/>
        <v/>
      </c>
      <c r="BG734" s="7" t="str">
        <f t="shared" si="537"/>
        <v/>
      </c>
      <c r="BH734" s="7" t="str">
        <f t="shared" si="579"/>
        <v/>
      </c>
      <c r="BI734" s="7" t="str">
        <f t="shared" si="580"/>
        <v/>
      </c>
      <c r="BJ734" s="7" t="str">
        <f t="shared" si="581"/>
        <v/>
      </c>
      <c r="BK734" s="7" t="str">
        <f t="shared" si="558"/>
        <v/>
      </c>
      <c r="BL734" s="7" t="str">
        <f t="shared" si="559"/>
        <v/>
      </c>
      <c r="BM734" s="7" t="str">
        <f t="shared" si="560"/>
        <v/>
      </c>
      <c r="BN734" s="7" t="str">
        <f t="shared" si="561"/>
        <v/>
      </c>
      <c r="BO734" s="7" t="str">
        <f t="shared" si="562"/>
        <v/>
      </c>
      <c r="BP734" s="7" t="str">
        <f t="shared" si="563"/>
        <v/>
      </c>
      <c r="BQ734" s="7" t="str">
        <f t="shared" si="564"/>
        <v/>
      </c>
      <c r="BR734" s="7" t="str">
        <f t="shared" si="565"/>
        <v/>
      </c>
      <c r="BS734" s="7" t="str">
        <f t="shared" si="566"/>
        <v/>
      </c>
      <c r="BT734" s="7" t="str">
        <f t="shared" si="567"/>
        <v/>
      </c>
      <c r="BU734" s="7" t="str">
        <f t="shared" si="568"/>
        <v/>
      </c>
      <c r="BV734" s="7" t="str">
        <f t="shared" si="569"/>
        <v/>
      </c>
      <c r="BW734" s="7" t="str">
        <f t="shared" si="544"/>
        <v/>
      </c>
      <c r="BX734" s="7" t="str">
        <f t="shared" si="570"/>
        <v/>
      </c>
      <c r="BY734" s="7" t="str">
        <f t="shared" si="571"/>
        <v/>
      </c>
      <c r="BZ734" s="7" t="str">
        <f t="shared" si="572"/>
        <v/>
      </c>
      <c r="CA734" s="7" t="str">
        <f t="shared" si="573"/>
        <v/>
      </c>
      <c r="CB734" s="54"/>
      <c r="CH734" s="13"/>
      <c r="CJ734" s="13"/>
    </row>
    <row r="735" spans="2:88" ht="16.5" thickBot="1" x14ac:dyDescent="0.3">
      <c r="B735" s="114"/>
      <c r="C735" s="114"/>
      <c r="D735" s="115"/>
      <c r="E735" s="117" t="str">
        <f t="shared" si="574"/>
        <v/>
      </c>
      <c r="F735" s="118" t="str">
        <f t="shared" si="582"/>
        <v/>
      </c>
      <c r="G735" s="22"/>
      <c r="H735" s="5" t="str">
        <f t="shared" si="545"/>
        <v/>
      </c>
      <c r="I735" s="6" t="str">
        <f t="shared" si="546"/>
        <v/>
      </c>
      <c r="J735" s="6" t="str">
        <f t="shared" si="547"/>
        <v/>
      </c>
      <c r="K735" s="23"/>
      <c r="L735" s="3" t="str">
        <f t="shared" si="583"/>
        <v/>
      </c>
      <c r="M735" s="2">
        <f>IF(OR(K735="Rota",K735="Desliza"),(IF((MAX(N$36:N734))&gt;F$17,(MAX(N$36:N734)),F$17)),N734)</f>
        <v>0</v>
      </c>
      <c r="N735" s="42"/>
      <c r="O735" s="2" t="str">
        <f t="shared" si="584"/>
        <v/>
      </c>
      <c r="P735" s="3" t="str">
        <f t="shared" si="585"/>
        <v/>
      </c>
      <c r="Q735" s="24"/>
      <c r="R735" s="24"/>
      <c r="S735" s="24"/>
      <c r="T735" s="132" t="str">
        <f t="shared" si="538"/>
        <v/>
      </c>
      <c r="U735" s="25"/>
      <c r="V735" s="25"/>
      <c r="W735" s="24"/>
      <c r="X735" s="26"/>
      <c r="Y735" s="25"/>
      <c r="Z735" s="25"/>
      <c r="AA735" s="3" t="str">
        <f t="shared" si="586"/>
        <v/>
      </c>
      <c r="AB735" s="24"/>
      <c r="AC735" s="26"/>
      <c r="AD735" s="25"/>
      <c r="AE735" s="54"/>
      <c r="AF735" s="54"/>
      <c r="AG735" s="54"/>
      <c r="AH735" s="54"/>
      <c r="AI735" s="54"/>
      <c r="AJ735" s="54"/>
      <c r="AK735" s="25"/>
      <c r="AL735" s="54" t="str">
        <f t="shared" si="539"/>
        <v/>
      </c>
      <c r="AM735" s="200" t="str">
        <f t="shared" si="540"/>
        <v/>
      </c>
      <c r="AN735" s="201" t="str">
        <f t="shared" si="541"/>
        <v/>
      </c>
      <c r="AO735" s="200" t="str">
        <f t="shared" si="548"/>
        <v/>
      </c>
      <c r="AP735" s="200" t="str">
        <f t="shared" si="542"/>
        <v/>
      </c>
      <c r="AQ735" s="200" t="str">
        <f t="shared" si="543"/>
        <v/>
      </c>
      <c r="AR735" s="200" t="str">
        <f t="shared" si="549"/>
        <v/>
      </c>
      <c r="AS735" s="200" t="str">
        <f t="shared" si="550"/>
        <v/>
      </c>
      <c r="AT735" s="200" t="str">
        <f t="shared" si="551"/>
        <v/>
      </c>
      <c r="AU735" s="200" t="str">
        <f t="shared" si="552"/>
        <v/>
      </c>
      <c r="AV735" s="54"/>
      <c r="AW735" s="200" t="str">
        <f t="shared" si="553"/>
        <v/>
      </c>
      <c r="AX735" s="201" t="str">
        <f t="shared" si="554"/>
        <v/>
      </c>
      <c r="AY735" s="7" t="str">
        <f t="shared" si="555"/>
        <v/>
      </c>
      <c r="AZ735" s="7" t="str">
        <f t="shared" si="556"/>
        <v/>
      </c>
      <c r="BA735" s="7" t="str">
        <f t="shared" si="557"/>
        <v/>
      </c>
      <c r="BB735" s="7" t="str">
        <f t="shared" si="575"/>
        <v/>
      </c>
      <c r="BC735" s="7" t="str">
        <f t="shared" si="576"/>
        <v/>
      </c>
      <c r="BD735" s="7" t="str">
        <f t="shared" si="577"/>
        <v/>
      </c>
      <c r="BE735" s="7" t="str">
        <f t="shared" si="578"/>
        <v/>
      </c>
      <c r="BF735" s="7" t="str">
        <f t="shared" si="536"/>
        <v/>
      </c>
      <c r="BG735" s="7" t="str">
        <f t="shared" si="537"/>
        <v/>
      </c>
      <c r="BH735" s="7" t="str">
        <f t="shared" si="579"/>
        <v/>
      </c>
      <c r="BI735" s="7" t="str">
        <f t="shared" si="580"/>
        <v/>
      </c>
      <c r="BJ735" s="7" t="str">
        <f t="shared" si="581"/>
        <v/>
      </c>
      <c r="BK735" s="7" t="str">
        <f t="shared" si="558"/>
        <v/>
      </c>
      <c r="BL735" s="7" t="str">
        <f t="shared" si="559"/>
        <v/>
      </c>
      <c r="BM735" s="7" t="str">
        <f t="shared" si="560"/>
        <v/>
      </c>
      <c r="BN735" s="7" t="str">
        <f t="shared" si="561"/>
        <v/>
      </c>
      <c r="BO735" s="7" t="str">
        <f t="shared" si="562"/>
        <v/>
      </c>
      <c r="BP735" s="7" t="str">
        <f t="shared" si="563"/>
        <v/>
      </c>
      <c r="BQ735" s="7" t="str">
        <f t="shared" si="564"/>
        <v/>
      </c>
      <c r="BR735" s="7" t="str">
        <f t="shared" si="565"/>
        <v/>
      </c>
      <c r="BS735" s="7" t="str">
        <f t="shared" si="566"/>
        <v/>
      </c>
      <c r="BT735" s="7" t="str">
        <f t="shared" si="567"/>
        <v/>
      </c>
      <c r="BU735" s="7" t="str">
        <f t="shared" si="568"/>
        <v/>
      </c>
      <c r="BV735" s="7" t="str">
        <f t="shared" si="569"/>
        <v/>
      </c>
      <c r="BW735" s="7" t="str">
        <f t="shared" si="544"/>
        <v/>
      </c>
      <c r="BX735" s="7" t="str">
        <f t="shared" si="570"/>
        <v/>
      </c>
      <c r="BY735" s="7" t="str">
        <f t="shared" si="571"/>
        <v/>
      </c>
      <c r="BZ735" s="7" t="str">
        <f t="shared" si="572"/>
        <v/>
      </c>
      <c r="CA735" s="7" t="str">
        <f t="shared" si="573"/>
        <v/>
      </c>
      <c r="CB735" s="54"/>
      <c r="CH735" s="13"/>
      <c r="CJ735" s="13"/>
    </row>
    <row r="736" spans="2:88" ht="16.5" thickBot="1" x14ac:dyDescent="0.3">
      <c r="B736" s="114"/>
      <c r="C736" s="114"/>
      <c r="D736" s="115"/>
      <c r="E736" s="117" t="str">
        <f t="shared" si="574"/>
        <v/>
      </c>
      <c r="F736" s="118" t="str">
        <f t="shared" si="582"/>
        <v/>
      </c>
      <c r="G736" s="22"/>
      <c r="H736" s="5" t="str">
        <f t="shared" si="545"/>
        <v/>
      </c>
      <c r="I736" s="6" t="str">
        <f t="shared" si="546"/>
        <v/>
      </c>
      <c r="J736" s="6" t="str">
        <f t="shared" si="547"/>
        <v/>
      </c>
      <c r="K736" s="23"/>
      <c r="L736" s="3" t="str">
        <f t="shared" si="583"/>
        <v/>
      </c>
      <c r="M736" s="2">
        <f>IF(OR(K736="Rota",K736="Desliza"),(IF((MAX(N$36:N735))&gt;F$17,(MAX(N$36:N735)),F$17)),N735)</f>
        <v>0</v>
      </c>
      <c r="N736" s="42"/>
      <c r="O736" s="2" t="str">
        <f t="shared" si="584"/>
        <v/>
      </c>
      <c r="P736" s="3" t="str">
        <f t="shared" si="585"/>
        <v/>
      </c>
      <c r="Q736" s="24"/>
      <c r="R736" s="24"/>
      <c r="S736" s="24"/>
      <c r="T736" s="132" t="str">
        <f t="shared" si="538"/>
        <v/>
      </c>
      <c r="U736" s="25"/>
      <c r="V736" s="25"/>
      <c r="W736" s="24"/>
      <c r="X736" s="26"/>
      <c r="Y736" s="25"/>
      <c r="Z736" s="25"/>
      <c r="AA736" s="3" t="str">
        <f t="shared" si="586"/>
        <v/>
      </c>
      <c r="AB736" s="24"/>
      <c r="AC736" s="26"/>
      <c r="AD736" s="25"/>
      <c r="AE736" s="54"/>
      <c r="AF736" s="54"/>
      <c r="AG736" s="54"/>
      <c r="AH736" s="54"/>
      <c r="AI736" s="54"/>
      <c r="AJ736" s="54"/>
      <c r="AK736" s="25"/>
      <c r="AL736" s="54" t="str">
        <f t="shared" si="539"/>
        <v/>
      </c>
      <c r="AM736" s="200" t="str">
        <f t="shared" si="540"/>
        <v/>
      </c>
      <c r="AN736" s="201" t="str">
        <f t="shared" si="541"/>
        <v/>
      </c>
      <c r="AO736" s="200" t="str">
        <f t="shared" si="548"/>
        <v/>
      </c>
      <c r="AP736" s="200" t="str">
        <f t="shared" si="542"/>
        <v/>
      </c>
      <c r="AQ736" s="200" t="str">
        <f t="shared" si="543"/>
        <v/>
      </c>
      <c r="AR736" s="200" t="str">
        <f t="shared" si="549"/>
        <v/>
      </c>
      <c r="AS736" s="200" t="str">
        <f t="shared" si="550"/>
        <v/>
      </c>
      <c r="AT736" s="200" t="str">
        <f t="shared" si="551"/>
        <v/>
      </c>
      <c r="AU736" s="200" t="str">
        <f t="shared" si="552"/>
        <v/>
      </c>
      <c r="AV736" s="54"/>
      <c r="AW736" s="200" t="str">
        <f t="shared" si="553"/>
        <v/>
      </c>
      <c r="AX736" s="201" t="str">
        <f t="shared" si="554"/>
        <v/>
      </c>
      <c r="AY736" s="7" t="str">
        <f t="shared" si="555"/>
        <v/>
      </c>
      <c r="AZ736" s="7" t="str">
        <f t="shared" si="556"/>
        <v/>
      </c>
      <c r="BA736" s="7" t="str">
        <f t="shared" si="557"/>
        <v/>
      </c>
      <c r="BB736" s="7" t="str">
        <f t="shared" si="575"/>
        <v/>
      </c>
      <c r="BC736" s="7" t="str">
        <f t="shared" si="576"/>
        <v/>
      </c>
      <c r="BD736" s="7" t="str">
        <f t="shared" si="577"/>
        <v/>
      </c>
      <c r="BE736" s="7" t="str">
        <f t="shared" si="578"/>
        <v/>
      </c>
      <c r="BF736" s="7" t="str">
        <f t="shared" si="536"/>
        <v/>
      </c>
      <c r="BG736" s="7" t="str">
        <f t="shared" si="537"/>
        <v/>
      </c>
      <c r="BH736" s="7" t="str">
        <f t="shared" si="579"/>
        <v/>
      </c>
      <c r="BI736" s="7" t="str">
        <f t="shared" si="580"/>
        <v/>
      </c>
      <c r="BJ736" s="7" t="str">
        <f t="shared" si="581"/>
        <v/>
      </c>
      <c r="BK736" s="7" t="str">
        <f t="shared" si="558"/>
        <v/>
      </c>
      <c r="BL736" s="7" t="str">
        <f t="shared" si="559"/>
        <v/>
      </c>
      <c r="BM736" s="7" t="str">
        <f t="shared" si="560"/>
        <v/>
      </c>
      <c r="BN736" s="7" t="str">
        <f t="shared" si="561"/>
        <v/>
      </c>
      <c r="BO736" s="7" t="str">
        <f t="shared" si="562"/>
        <v/>
      </c>
      <c r="BP736" s="7" t="str">
        <f t="shared" si="563"/>
        <v/>
      </c>
      <c r="BQ736" s="7" t="str">
        <f t="shared" si="564"/>
        <v/>
      </c>
      <c r="BR736" s="7" t="str">
        <f t="shared" si="565"/>
        <v/>
      </c>
      <c r="BS736" s="7" t="str">
        <f t="shared" si="566"/>
        <v/>
      </c>
      <c r="BT736" s="7" t="str">
        <f t="shared" si="567"/>
        <v/>
      </c>
      <c r="BU736" s="7" t="str">
        <f t="shared" si="568"/>
        <v/>
      </c>
      <c r="BV736" s="7" t="str">
        <f t="shared" si="569"/>
        <v/>
      </c>
      <c r="BW736" s="7" t="str">
        <f t="shared" si="544"/>
        <v/>
      </c>
      <c r="BX736" s="7" t="str">
        <f t="shared" si="570"/>
        <v/>
      </c>
      <c r="BY736" s="7" t="str">
        <f t="shared" si="571"/>
        <v/>
      </c>
      <c r="BZ736" s="7" t="str">
        <f t="shared" si="572"/>
        <v/>
      </c>
      <c r="CA736" s="7" t="str">
        <f t="shared" si="573"/>
        <v/>
      </c>
      <c r="CB736" s="54"/>
      <c r="CH736" s="13"/>
      <c r="CJ736" s="13"/>
    </row>
    <row r="737" spans="2:88" ht="16.5" thickBot="1" x14ac:dyDescent="0.3">
      <c r="B737" s="114"/>
      <c r="C737" s="114"/>
      <c r="D737" s="115"/>
      <c r="E737" s="117" t="str">
        <f t="shared" si="574"/>
        <v/>
      </c>
      <c r="F737" s="118" t="str">
        <f t="shared" si="582"/>
        <v/>
      </c>
      <c r="G737" s="22"/>
      <c r="H737" s="5" t="str">
        <f t="shared" si="545"/>
        <v/>
      </c>
      <c r="I737" s="6" t="str">
        <f t="shared" si="546"/>
        <v/>
      </c>
      <c r="J737" s="6" t="str">
        <f t="shared" si="547"/>
        <v/>
      </c>
      <c r="K737" s="23"/>
      <c r="L737" s="3" t="str">
        <f t="shared" si="583"/>
        <v/>
      </c>
      <c r="M737" s="2">
        <f>IF(OR(K737="Rota",K737="Desliza"),(IF((MAX(N$36:N736))&gt;F$17,(MAX(N$36:N736)),F$17)),N736)</f>
        <v>0</v>
      </c>
      <c r="N737" s="42"/>
      <c r="O737" s="2" t="str">
        <f t="shared" si="584"/>
        <v/>
      </c>
      <c r="P737" s="3" t="str">
        <f t="shared" si="585"/>
        <v/>
      </c>
      <c r="Q737" s="24"/>
      <c r="R737" s="24"/>
      <c r="S737" s="24"/>
      <c r="T737" s="132" t="str">
        <f t="shared" si="538"/>
        <v/>
      </c>
      <c r="U737" s="25"/>
      <c r="V737" s="25"/>
      <c r="W737" s="24"/>
      <c r="X737" s="26"/>
      <c r="Y737" s="25"/>
      <c r="Z737" s="25"/>
      <c r="AA737" s="3" t="str">
        <f t="shared" si="586"/>
        <v/>
      </c>
      <c r="AB737" s="24"/>
      <c r="AC737" s="26"/>
      <c r="AD737" s="25"/>
      <c r="AE737" s="54"/>
      <c r="AF737" s="54"/>
      <c r="AG737" s="54"/>
      <c r="AH737" s="54"/>
      <c r="AI737" s="54"/>
      <c r="AJ737" s="54"/>
      <c r="AK737" s="25"/>
      <c r="AL737" s="54" t="str">
        <f t="shared" si="539"/>
        <v/>
      </c>
      <c r="AM737" s="200" t="str">
        <f t="shared" si="540"/>
        <v/>
      </c>
      <c r="AN737" s="201" t="str">
        <f t="shared" si="541"/>
        <v/>
      </c>
      <c r="AO737" s="200" t="str">
        <f t="shared" si="548"/>
        <v/>
      </c>
      <c r="AP737" s="200" t="str">
        <f t="shared" si="542"/>
        <v/>
      </c>
      <c r="AQ737" s="200" t="str">
        <f t="shared" si="543"/>
        <v/>
      </c>
      <c r="AR737" s="200" t="str">
        <f t="shared" si="549"/>
        <v/>
      </c>
      <c r="AS737" s="200" t="str">
        <f t="shared" si="550"/>
        <v/>
      </c>
      <c r="AT737" s="200" t="str">
        <f t="shared" si="551"/>
        <v/>
      </c>
      <c r="AU737" s="200" t="str">
        <f t="shared" si="552"/>
        <v/>
      </c>
      <c r="AV737" s="54"/>
      <c r="AW737" s="200" t="str">
        <f t="shared" si="553"/>
        <v/>
      </c>
      <c r="AX737" s="201" t="str">
        <f t="shared" si="554"/>
        <v/>
      </c>
      <c r="AY737" s="7" t="str">
        <f t="shared" si="555"/>
        <v/>
      </c>
      <c r="AZ737" s="7" t="str">
        <f t="shared" si="556"/>
        <v/>
      </c>
      <c r="BA737" s="7" t="str">
        <f t="shared" si="557"/>
        <v/>
      </c>
      <c r="BB737" s="7" t="str">
        <f t="shared" si="575"/>
        <v/>
      </c>
      <c r="BC737" s="7" t="str">
        <f t="shared" si="576"/>
        <v/>
      </c>
      <c r="BD737" s="7" t="str">
        <f t="shared" si="577"/>
        <v/>
      </c>
      <c r="BE737" s="7" t="str">
        <f t="shared" si="578"/>
        <v/>
      </c>
      <c r="BF737" s="7" t="str">
        <f t="shared" si="536"/>
        <v/>
      </c>
      <c r="BG737" s="7" t="str">
        <f t="shared" si="537"/>
        <v/>
      </c>
      <c r="BH737" s="7" t="str">
        <f t="shared" si="579"/>
        <v/>
      </c>
      <c r="BI737" s="7" t="str">
        <f t="shared" si="580"/>
        <v/>
      </c>
      <c r="BJ737" s="7" t="str">
        <f t="shared" si="581"/>
        <v/>
      </c>
      <c r="BK737" s="7" t="str">
        <f t="shared" si="558"/>
        <v/>
      </c>
      <c r="BL737" s="7" t="str">
        <f t="shared" si="559"/>
        <v/>
      </c>
      <c r="BM737" s="7" t="str">
        <f t="shared" si="560"/>
        <v/>
      </c>
      <c r="BN737" s="7" t="str">
        <f t="shared" si="561"/>
        <v/>
      </c>
      <c r="BO737" s="7" t="str">
        <f t="shared" si="562"/>
        <v/>
      </c>
      <c r="BP737" s="7" t="str">
        <f t="shared" si="563"/>
        <v/>
      </c>
      <c r="BQ737" s="7" t="str">
        <f t="shared" si="564"/>
        <v/>
      </c>
      <c r="BR737" s="7" t="str">
        <f t="shared" si="565"/>
        <v/>
      </c>
      <c r="BS737" s="7" t="str">
        <f t="shared" si="566"/>
        <v/>
      </c>
      <c r="BT737" s="7" t="str">
        <f t="shared" si="567"/>
        <v/>
      </c>
      <c r="BU737" s="7" t="str">
        <f t="shared" si="568"/>
        <v/>
      </c>
      <c r="BV737" s="7" t="str">
        <f t="shared" si="569"/>
        <v/>
      </c>
      <c r="BW737" s="7" t="str">
        <f t="shared" si="544"/>
        <v/>
      </c>
      <c r="BX737" s="7" t="str">
        <f t="shared" si="570"/>
        <v/>
      </c>
      <c r="BY737" s="7" t="str">
        <f t="shared" si="571"/>
        <v/>
      </c>
      <c r="BZ737" s="7" t="str">
        <f t="shared" si="572"/>
        <v/>
      </c>
      <c r="CA737" s="7" t="str">
        <f t="shared" si="573"/>
        <v/>
      </c>
      <c r="CB737" s="54"/>
      <c r="CH737" s="13"/>
      <c r="CJ737" s="13"/>
    </row>
    <row r="738" spans="2:88" ht="16.5" thickBot="1" x14ac:dyDescent="0.3">
      <c r="B738" s="114"/>
      <c r="C738" s="114"/>
      <c r="D738" s="115"/>
      <c r="E738" s="117" t="str">
        <f t="shared" si="574"/>
        <v/>
      </c>
      <c r="F738" s="118" t="str">
        <f t="shared" si="582"/>
        <v/>
      </c>
      <c r="G738" s="22"/>
      <c r="H738" s="5" t="str">
        <f t="shared" si="545"/>
        <v/>
      </c>
      <c r="I738" s="6" t="str">
        <f t="shared" si="546"/>
        <v/>
      </c>
      <c r="J738" s="6" t="str">
        <f t="shared" si="547"/>
        <v/>
      </c>
      <c r="K738" s="23"/>
      <c r="L738" s="3" t="str">
        <f t="shared" si="583"/>
        <v/>
      </c>
      <c r="M738" s="2">
        <f>IF(OR(K738="Rota",K738="Desliza"),(IF((MAX(N$36:N737))&gt;F$17,(MAX(N$36:N737)),F$17)),N737)</f>
        <v>0</v>
      </c>
      <c r="N738" s="42"/>
      <c r="O738" s="2" t="str">
        <f t="shared" si="584"/>
        <v/>
      </c>
      <c r="P738" s="3" t="str">
        <f t="shared" si="585"/>
        <v/>
      </c>
      <c r="Q738" s="24"/>
      <c r="R738" s="24"/>
      <c r="S738" s="24"/>
      <c r="T738" s="132" t="str">
        <f t="shared" si="538"/>
        <v/>
      </c>
      <c r="U738" s="25"/>
      <c r="V738" s="25"/>
      <c r="W738" s="24"/>
      <c r="X738" s="26"/>
      <c r="Y738" s="25"/>
      <c r="Z738" s="25"/>
      <c r="AA738" s="3" t="str">
        <f t="shared" si="586"/>
        <v/>
      </c>
      <c r="AB738" s="24"/>
      <c r="AC738" s="26"/>
      <c r="AD738" s="25"/>
      <c r="AE738" s="54"/>
      <c r="AF738" s="54"/>
      <c r="AG738" s="54"/>
      <c r="AH738" s="54"/>
      <c r="AI738" s="54"/>
      <c r="AJ738" s="54"/>
      <c r="AK738" s="25"/>
      <c r="AL738" s="54" t="str">
        <f t="shared" si="539"/>
        <v/>
      </c>
      <c r="AM738" s="200" t="str">
        <f t="shared" si="540"/>
        <v/>
      </c>
      <c r="AN738" s="201" t="str">
        <f t="shared" si="541"/>
        <v/>
      </c>
      <c r="AO738" s="200" t="str">
        <f t="shared" si="548"/>
        <v/>
      </c>
      <c r="AP738" s="200" t="str">
        <f t="shared" si="542"/>
        <v/>
      </c>
      <c r="AQ738" s="200" t="str">
        <f t="shared" si="543"/>
        <v/>
      </c>
      <c r="AR738" s="200" t="str">
        <f t="shared" si="549"/>
        <v/>
      </c>
      <c r="AS738" s="200" t="str">
        <f t="shared" si="550"/>
        <v/>
      </c>
      <c r="AT738" s="200" t="str">
        <f t="shared" si="551"/>
        <v/>
      </c>
      <c r="AU738" s="200" t="str">
        <f t="shared" si="552"/>
        <v/>
      </c>
      <c r="AV738" s="54"/>
      <c r="AW738" s="200" t="str">
        <f t="shared" si="553"/>
        <v/>
      </c>
      <c r="AX738" s="201" t="str">
        <f t="shared" si="554"/>
        <v/>
      </c>
      <c r="AY738" s="7" t="str">
        <f t="shared" si="555"/>
        <v/>
      </c>
      <c r="AZ738" s="7" t="str">
        <f t="shared" si="556"/>
        <v/>
      </c>
      <c r="BA738" s="7" t="str">
        <f t="shared" si="557"/>
        <v/>
      </c>
      <c r="BB738" s="7" t="str">
        <f t="shared" si="575"/>
        <v/>
      </c>
      <c r="BC738" s="7" t="str">
        <f t="shared" si="576"/>
        <v/>
      </c>
      <c r="BD738" s="7" t="str">
        <f t="shared" si="577"/>
        <v/>
      </c>
      <c r="BE738" s="7" t="str">
        <f t="shared" si="578"/>
        <v/>
      </c>
      <c r="BF738" s="7" t="str">
        <f t="shared" ref="BF738:BF801" si="587">IF(AND(O738&gt;0,AF738="Día",OR(K738="Desliza",K738="Rota")),O738,"")</f>
        <v/>
      </c>
      <c r="BG738" s="7" t="str">
        <f t="shared" ref="BG738:BG801" si="588">IF(AND(O738&gt;0,AF738="Noche",OR(K738="Desliza",K738="Rota")),O738,"")</f>
        <v/>
      </c>
      <c r="BH738" s="7" t="str">
        <f t="shared" si="579"/>
        <v/>
      </c>
      <c r="BI738" s="7" t="str">
        <f t="shared" si="580"/>
        <v/>
      </c>
      <c r="BJ738" s="7" t="str">
        <f t="shared" si="581"/>
        <v/>
      </c>
      <c r="BK738" s="7" t="str">
        <f t="shared" si="558"/>
        <v/>
      </c>
      <c r="BL738" s="7" t="str">
        <f t="shared" si="559"/>
        <v/>
      </c>
      <c r="BM738" s="7" t="str">
        <f t="shared" si="560"/>
        <v/>
      </c>
      <c r="BN738" s="7" t="str">
        <f t="shared" si="561"/>
        <v/>
      </c>
      <c r="BO738" s="7" t="str">
        <f t="shared" si="562"/>
        <v/>
      </c>
      <c r="BP738" s="7" t="str">
        <f t="shared" si="563"/>
        <v/>
      </c>
      <c r="BQ738" s="7" t="str">
        <f t="shared" si="564"/>
        <v/>
      </c>
      <c r="BR738" s="7" t="str">
        <f t="shared" si="565"/>
        <v/>
      </c>
      <c r="BS738" s="7" t="str">
        <f t="shared" si="566"/>
        <v/>
      </c>
      <c r="BT738" s="7" t="str">
        <f t="shared" si="567"/>
        <v/>
      </c>
      <c r="BU738" s="7" t="str">
        <f t="shared" si="568"/>
        <v/>
      </c>
      <c r="BV738" s="7" t="str">
        <f t="shared" si="569"/>
        <v/>
      </c>
      <c r="BW738" s="7" t="str">
        <f t="shared" si="544"/>
        <v/>
      </c>
      <c r="BX738" s="7" t="str">
        <f t="shared" si="570"/>
        <v/>
      </c>
      <c r="BY738" s="7" t="str">
        <f t="shared" si="571"/>
        <v/>
      </c>
      <c r="BZ738" s="7" t="str">
        <f t="shared" si="572"/>
        <v/>
      </c>
      <c r="CA738" s="7" t="str">
        <f t="shared" si="573"/>
        <v/>
      </c>
      <c r="CB738" s="54"/>
      <c r="CH738" s="13"/>
      <c r="CJ738" s="13"/>
    </row>
    <row r="739" spans="2:88" ht="16.5" thickBot="1" x14ac:dyDescent="0.3">
      <c r="B739" s="114"/>
      <c r="C739" s="114"/>
      <c r="D739" s="115"/>
      <c r="E739" s="117" t="str">
        <f t="shared" si="574"/>
        <v/>
      </c>
      <c r="F739" s="118" t="str">
        <f t="shared" si="582"/>
        <v/>
      </c>
      <c r="G739" s="22"/>
      <c r="H739" s="5" t="str">
        <f t="shared" si="545"/>
        <v/>
      </c>
      <c r="I739" s="6" t="str">
        <f t="shared" si="546"/>
        <v/>
      </c>
      <c r="J739" s="6" t="str">
        <f t="shared" si="547"/>
        <v/>
      </c>
      <c r="K739" s="23"/>
      <c r="L739" s="3" t="str">
        <f t="shared" si="583"/>
        <v/>
      </c>
      <c r="M739" s="2">
        <f>IF(OR(K739="Rota",K739="Desliza"),(IF((MAX(N$36:N738))&gt;F$17,(MAX(N$36:N738)),F$17)),N738)</f>
        <v>0</v>
      </c>
      <c r="N739" s="42"/>
      <c r="O739" s="2" t="str">
        <f t="shared" si="584"/>
        <v/>
      </c>
      <c r="P739" s="3" t="str">
        <f t="shared" si="585"/>
        <v/>
      </c>
      <c r="Q739" s="24"/>
      <c r="R739" s="24"/>
      <c r="S739" s="24"/>
      <c r="T739" s="132" t="str">
        <f t="shared" si="538"/>
        <v/>
      </c>
      <c r="U739" s="25"/>
      <c r="V739" s="25"/>
      <c r="W739" s="24"/>
      <c r="X739" s="26"/>
      <c r="Y739" s="25"/>
      <c r="Z739" s="25"/>
      <c r="AA739" s="3" t="str">
        <f t="shared" si="586"/>
        <v/>
      </c>
      <c r="AB739" s="24"/>
      <c r="AC739" s="26"/>
      <c r="AD739" s="25"/>
      <c r="AE739" s="54"/>
      <c r="AF739" s="54"/>
      <c r="AG739" s="54"/>
      <c r="AH739" s="54"/>
      <c r="AI739" s="54"/>
      <c r="AJ739" s="54"/>
      <c r="AK739" s="25"/>
      <c r="AL739" s="54" t="str">
        <f t="shared" si="539"/>
        <v/>
      </c>
      <c r="AM739" s="200" t="str">
        <f t="shared" si="540"/>
        <v/>
      </c>
      <c r="AN739" s="201" t="str">
        <f t="shared" si="541"/>
        <v/>
      </c>
      <c r="AO739" s="200" t="str">
        <f t="shared" si="548"/>
        <v/>
      </c>
      <c r="AP739" s="200" t="str">
        <f t="shared" si="542"/>
        <v/>
      </c>
      <c r="AQ739" s="200" t="str">
        <f t="shared" si="543"/>
        <v/>
      </c>
      <c r="AR739" s="200" t="str">
        <f t="shared" si="549"/>
        <v/>
      </c>
      <c r="AS739" s="200" t="str">
        <f t="shared" si="550"/>
        <v/>
      </c>
      <c r="AT739" s="200" t="str">
        <f t="shared" si="551"/>
        <v/>
      </c>
      <c r="AU739" s="200" t="str">
        <f t="shared" si="552"/>
        <v/>
      </c>
      <c r="AV739" s="54"/>
      <c r="AW739" s="200" t="str">
        <f t="shared" si="553"/>
        <v/>
      </c>
      <c r="AX739" s="201" t="str">
        <f t="shared" si="554"/>
        <v/>
      </c>
      <c r="AY739" s="7" t="str">
        <f t="shared" si="555"/>
        <v/>
      </c>
      <c r="AZ739" s="7" t="str">
        <f t="shared" si="556"/>
        <v/>
      </c>
      <c r="BA739" s="7" t="str">
        <f t="shared" si="557"/>
        <v/>
      </c>
      <c r="BB739" s="7" t="str">
        <f t="shared" si="575"/>
        <v/>
      </c>
      <c r="BC739" s="7" t="str">
        <f t="shared" si="576"/>
        <v/>
      </c>
      <c r="BD739" s="7" t="str">
        <f t="shared" si="577"/>
        <v/>
      </c>
      <c r="BE739" s="7" t="str">
        <f t="shared" si="578"/>
        <v/>
      </c>
      <c r="BF739" s="7" t="str">
        <f t="shared" si="587"/>
        <v/>
      </c>
      <c r="BG739" s="7" t="str">
        <f t="shared" si="588"/>
        <v/>
      </c>
      <c r="BH739" s="7" t="str">
        <f t="shared" si="579"/>
        <v/>
      </c>
      <c r="BI739" s="7" t="str">
        <f t="shared" si="580"/>
        <v/>
      </c>
      <c r="BJ739" s="7" t="str">
        <f t="shared" si="581"/>
        <v/>
      </c>
      <c r="BK739" s="7" t="str">
        <f t="shared" si="558"/>
        <v/>
      </c>
      <c r="BL739" s="7" t="str">
        <f t="shared" si="559"/>
        <v/>
      </c>
      <c r="BM739" s="7" t="str">
        <f t="shared" si="560"/>
        <v/>
      </c>
      <c r="BN739" s="7" t="str">
        <f t="shared" si="561"/>
        <v/>
      </c>
      <c r="BO739" s="7" t="str">
        <f t="shared" si="562"/>
        <v/>
      </c>
      <c r="BP739" s="7" t="str">
        <f t="shared" si="563"/>
        <v/>
      </c>
      <c r="BQ739" s="7" t="str">
        <f t="shared" si="564"/>
        <v/>
      </c>
      <c r="BR739" s="7" t="str">
        <f t="shared" si="565"/>
        <v/>
      </c>
      <c r="BS739" s="7" t="str">
        <f t="shared" si="566"/>
        <v/>
      </c>
      <c r="BT739" s="7" t="str">
        <f t="shared" si="567"/>
        <v/>
      </c>
      <c r="BU739" s="7" t="str">
        <f t="shared" si="568"/>
        <v/>
      </c>
      <c r="BV739" s="7" t="str">
        <f t="shared" si="569"/>
        <v/>
      </c>
      <c r="BW739" s="7" t="str">
        <f t="shared" si="544"/>
        <v/>
      </c>
      <c r="BX739" s="7" t="str">
        <f t="shared" si="570"/>
        <v/>
      </c>
      <c r="BY739" s="7" t="str">
        <f t="shared" si="571"/>
        <v/>
      </c>
      <c r="BZ739" s="7" t="str">
        <f t="shared" si="572"/>
        <v/>
      </c>
      <c r="CA739" s="7" t="str">
        <f t="shared" si="573"/>
        <v/>
      </c>
      <c r="CB739" s="54"/>
      <c r="CH739" s="13"/>
      <c r="CJ739" s="13"/>
    </row>
    <row r="740" spans="2:88" ht="16.5" thickBot="1" x14ac:dyDescent="0.3">
      <c r="B740" s="114"/>
      <c r="C740" s="114"/>
      <c r="D740" s="115"/>
      <c r="E740" s="117" t="str">
        <f t="shared" si="574"/>
        <v/>
      </c>
      <c r="F740" s="118" t="str">
        <f t="shared" si="582"/>
        <v/>
      </c>
      <c r="G740" s="22"/>
      <c r="H740" s="5" t="str">
        <f t="shared" si="545"/>
        <v/>
      </c>
      <c r="I740" s="6" t="str">
        <f t="shared" si="546"/>
        <v/>
      </c>
      <c r="J740" s="6" t="str">
        <f t="shared" si="547"/>
        <v/>
      </c>
      <c r="K740" s="23"/>
      <c r="L740" s="3" t="str">
        <f t="shared" si="583"/>
        <v/>
      </c>
      <c r="M740" s="2">
        <f>IF(OR(K740="Rota",K740="Desliza"),(IF((MAX(N$36:N739))&gt;F$17,(MAX(N$36:N739)),F$17)),N739)</f>
        <v>0</v>
      </c>
      <c r="N740" s="42"/>
      <c r="O740" s="2" t="str">
        <f t="shared" si="584"/>
        <v/>
      </c>
      <c r="P740" s="3" t="str">
        <f t="shared" si="585"/>
        <v/>
      </c>
      <c r="Q740" s="24"/>
      <c r="R740" s="24"/>
      <c r="S740" s="24"/>
      <c r="T740" s="132" t="str">
        <f t="shared" ref="T740:T803" si="589">IF(K740="Comentario","",IF(D740="","",IF(D740=$L$8,IF(V740="",IF(S740="","",S740),(IF($L$11="",0,$L$11*V740))+IF(S740="",0,S740)),IF(D740=$P$8,IF(V740="",IF(S740="","",S740),IF(S740="",0,S740)+(IF($P$11="",0,$P$11*V740))),IF(D740=$T$8,IF(V740="",IF(S740="","",S740),S740+(IF($T$11="",0,$T$11*V740))),IF(D740=$P$8,IF(V740="",IF(S740="","",S740),IF(S740="",0,S740)+(IF($P$11="",0,$P$11*V740))),IF(D740=$L$24,IF(V740="",IF(S740="","",S740),IF(S740="",0,S740)+(IF($L$27="",0,$L$27*V740))),IF(D740=$P$24,IF(V740="",IF(S740="","",S740),IF(S740="",0,S740)+(IF($P$27="",0,$P$27*V740))),IF(D740=$AB$8,IF(V740="",IF(S740="","",S740),IF(S740="",0,S740)+(IF($AB$11="",0,$AB$11*V740))),IF(D740=$AG$8,IF(V740="",IF(S740="","",S740),IF(S740="",0,S740)+(IF($AG$11="",0,$AG$11*V740))),IF(D740=$AK$8,IF(V740="",IF(S740="","",S740),IF(S740="",0,S740)+(IF($AK$11="",0,$AK$11*V740))),IF(D740=$T$24,IF(V740="",IF(S740="","",S740),IF(S740="",0,S740)+(IF($T$27="",0,$T$27*V740))),IF(D740=$X$24,IF(V740="",IF(S740="","",S740),IF(S740="",0,S740)+(IF($X$27="",0,$X$27*V740))),IF(D740=$X$8,IF(V740="",IF(S740="","",S740),IF(S740="",0,S740)+(IF($X$11="",0,$X$11*V740)))))))))))))))))</f>
        <v/>
      </c>
      <c r="U740" s="25"/>
      <c r="V740" s="25"/>
      <c r="W740" s="24"/>
      <c r="X740" s="26"/>
      <c r="Y740" s="25"/>
      <c r="Z740" s="25"/>
      <c r="AA740" s="3" t="str">
        <f t="shared" si="586"/>
        <v/>
      </c>
      <c r="AB740" s="24"/>
      <c r="AC740" s="26"/>
      <c r="AD740" s="25"/>
      <c r="AE740" s="54"/>
      <c r="AF740" s="54"/>
      <c r="AG740" s="54"/>
      <c r="AH740" s="54"/>
      <c r="AI740" s="54"/>
      <c r="AJ740" s="54"/>
      <c r="AK740" s="25"/>
      <c r="AL740" s="54" t="str">
        <f t="shared" ref="AL740:AL803" si="590">IF(OR(K740="Rota",K740="Desliza"),IF(OR(M740="",N740=""),"",IF(K740="Comentario","",IF(M740=N740,"",LOOKUP(M740,CM$12:CM$23,CN$12:CN$23)))),"")</f>
        <v/>
      </c>
      <c r="AM740" s="200" t="str">
        <f t="shared" ref="AM740:AM803" si="591">IF(OR(K740="Rota",K740="Desliza"),IF(OR(M740="",N740=""),"",IF(K740="Comentario","",IF(M740=N740,"",LOOKUP(M740,CK$12:CK$23,CL$12:CL$23)))),"")</f>
        <v/>
      </c>
      <c r="AN740" s="201" t="str">
        <f t="shared" ref="AN740:AN803" si="592">IF(OR(K740="Rota",K740="Desliza",K740="Conexión",K740="Survey",K740="Extraordinario"),IF(OR(M740="",N740=""),"",IF(K740="Comentario","",IF(M740=N740,"",LOOKUP(M740,CM$12:CM$23,CN$12:CN$23)))),"")</f>
        <v/>
      </c>
      <c r="AO740" s="200" t="str">
        <f t="shared" si="548"/>
        <v/>
      </c>
      <c r="AP740" s="200" t="str">
        <f t="shared" ref="AP740:AP803" si="593">IF(OR(K740="RIH OH",K740="RIH CSG",K740="POOH OH",K740="POOH CSG"),IF(OR(M740="",N740=""),"",IF(K740="Comentario","",IF(M740=N740,"",LOOKUP(M740,CO$12:CO$23,CP$12:CP$23)))),"")</f>
        <v/>
      </c>
      <c r="AQ740" s="200" t="str">
        <f t="shared" ref="AQ740:AQ803" si="594">IF(K740="Conexión",IF(OR(M740="",N740=""),"",IF(K740="Comentario","",LOOKUP(M740,CQ$12:CQ$23,CR$12:CR$23))),"")</f>
        <v/>
      </c>
      <c r="AR740" s="200" t="str">
        <f t="shared" si="549"/>
        <v/>
      </c>
      <c r="AS740" s="200" t="str">
        <f t="shared" si="550"/>
        <v/>
      </c>
      <c r="AT740" s="200" t="str">
        <f t="shared" si="551"/>
        <v/>
      </c>
      <c r="AU740" s="200" t="str">
        <f t="shared" si="552"/>
        <v/>
      </c>
      <c r="AV740" s="54"/>
      <c r="AW740" s="200" t="str">
        <f t="shared" si="553"/>
        <v/>
      </c>
      <c r="AX740" s="201" t="str">
        <f t="shared" si="554"/>
        <v/>
      </c>
      <c r="AY740" s="7" t="str">
        <f t="shared" si="555"/>
        <v/>
      </c>
      <c r="AZ740" s="7" t="str">
        <f t="shared" si="556"/>
        <v/>
      </c>
      <c r="BA740" s="7" t="str">
        <f t="shared" si="557"/>
        <v/>
      </c>
      <c r="BB740" s="7" t="str">
        <f t="shared" si="575"/>
        <v/>
      </c>
      <c r="BC740" s="7" t="str">
        <f t="shared" si="576"/>
        <v/>
      </c>
      <c r="BD740" s="7" t="str">
        <f t="shared" si="577"/>
        <v/>
      </c>
      <c r="BE740" s="7" t="str">
        <f t="shared" si="578"/>
        <v/>
      </c>
      <c r="BF740" s="7" t="str">
        <f t="shared" si="587"/>
        <v/>
      </c>
      <c r="BG740" s="7" t="str">
        <f t="shared" si="588"/>
        <v/>
      </c>
      <c r="BH740" s="7" t="str">
        <f t="shared" si="579"/>
        <v/>
      </c>
      <c r="BI740" s="7" t="str">
        <f t="shared" si="580"/>
        <v/>
      </c>
      <c r="BJ740" s="7" t="str">
        <f t="shared" si="581"/>
        <v/>
      </c>
      <c r="BK740" s="7" t="str">
        <f t="shared" si="558"/>
        <v/>
      </c>
      <c r="BL740" s="7" t="str">
        <f t="shared" si="559"/>
        <v/>
      </c>
      <c r="BM740" s="7" t="str">
        <f t="shared" si="560"/>
        <v/>
      </c>
      <c r="BN740" s="7" t="str">
        <f t="shared" si="561"/>
        <v/>
      </c>
      <c r="BO740" s="7" t="str">
        <f t="shared" si="562"/>
        <v/>
      </c>
      <c r="BP740" s="7" t="str">
        <f t="shared" si="563"/>
        <v/>
      </c>
      <c r="BQ740" s="7" t="str">
        <f t="shared" si="564"/>
        <v/>
      </c>
      <c r="BR740" s="7" t="str">
        <f t="shared" si="565"/>
        <v/>
      </c>
      <c r="BS740" s="7" t="str">
        <f t="shared" si="566"/>
        <v/>
      </c>
      <c r="BT740" s="7" t="str">
        <f t="shared" si="567"/>
        <v/>
      </c>
      <c r="BU740" s="7" t="str">
        <f t="shared" si="568"/>
        <v/>
      </c>
      <c r="BV740" s="7" t="str">
        <f t="shared" si="569"/>
        <v/>
      </c>
      <c r="BW740" s="7" t="str">
        <f t="shared" ref="BW740:BW803" si="595">IF(AND(H740&gt;0,AF740="Noche",K740="Conexión"),H740,"")</f>
        <v/>
      </c>
      <c r="BX740" s="7" t="str">
        <f t="shared" si="570"/>
        <v/>
      </c>
      <c r="BY740" s="7" t="str">
        <f t="shared" si="571"/>
        <v/>
      </c>
      <c r="BZ740" s="7" t="str">
        <f t="shared" si="572"/>
        <v/>
      </c>
      <c r="CA740" s="7" t="str">
        <f t="shared" si="573"/>
        <v/>
      </c>
      <c r="CB740" s="54"/>
      <c r="CH740" s="13"/>
      <c r="CJ740" s="13"/>
    </row>
    <row r="741" spans="2:88" ht="16.5" thickBot="1" x14ac:dyDescent="0.3">
      <c r="B741" s="114"/>
      <c r="C741" s="114"/>
      <c r="D741" s="115"/>
      <c r="E741" s="117" t="str">
        <f t="shared" si="574"/>
        <v/>
      </c>
      <c r="F741" s="118" t="str">
        <f t="shared" si="582"/>
        <v/>
      </c>
      <c r="G741" s="22"/>
      <c r="H741" s="5" t="str">
        <f t="shared" ref="H741:H804" si="596">IF(K741="Comentario","",IF(G741="","",(IF(I741&gt;I741,J741+1-I741,J741-I741)*24)))</f>
        <v/>
      </c>
      <c r="I741" s="6" t="str">
        <f t="shared" ref="I741:I804" si="597">IF(K741="","",IF(K741="Comentario","",F741+E741))</f>
        <v/>
      </c>
      <c r="J741" s="6" t="str">
        <f t="shared" ref="J741:J804" si="598">IF(K741="","",IF(K741="Comentario","",IF(G741=0,E741+1+G741,E741+G741)))</f>
        <v/>
      </c>
      <c r="K741" s="23"/>
      <c r="L741" s="3" t="str">
        <f t="shared" si="583"/>
        <v/>
      </c>
      <c r="M741" s="2">
        <f>IF(OR(K741="Rota",K741="Desliza"),(IF((MAX(N$36:N740))&gt;F$17,(MAX(N$36:N740)),F$17)),N740)</f>
        <v>0</v>
      </c>
      <c r="N741" s="42"/>
      <c r="O741" s="2" t="str">
        <f t="shared" si="584"/>
        <v/>
      </c>
      <c r="P741" s="3" t="str">
        <f t="shared" si="585"/>
        <v/>
      </c>
      <c r="Q741" s="24"/>
      <c r="R741" s="24"/>
      <c r="S741" s="24"/>
      <c r="T741" s="132" t="str">
        <f t="shared" si="589"/>
        <v/>
      </c>
      <c r="U741" s="25"/>
      <c r="V741" s="25"/>
      <c r="W741" s="24"/>
      <c r="X741" s="26"/>
      <c r="Y741" s="25"/>
      <c r="Z741" s="25"/>
      <c r="AA741" s="3" t="str">
        <f t="shared" si="586"/>
        <v/>
      </c>
      <c r="AB741" s="24"/>
      <c r="AC741" s="26"/>
      <c r="AD741" s="25"/>
      <c r="AE741" s="54"/>
      <c r="AF741" s="54"/>
      <c r="AG741" s="54"/>
      <c r="AH741" s="54"/>
      <c r="AI741" s="54"/>
      <c r="AJ741" s="54"/>
      <c r="AK741" s="25"/>
      <c r="AL741" s="54" t="str">
        <f t="shared" si="590"/>
        <v/>
      </c>
      <c r="AM741" s="200" t="str">
        <f t="shared" si="591"/>
        <v/>
      </c>
      <c r="AN741" s="201" t="str">
        <f t="shared" si="592"/>
        <v/>
      </c>
      <c r="AO741" s="200" t="str">
        <f t="shared" ref="AO741:AO804" si="599">IF(OR(K741="RIH CSG",K741="RIH OH",K741="POOH CSG",K741= "POOH OH"),IF(OR(K741="",K741=""),"",IF(K741="Comentario","",IF(M741=N741,"",ABS(O741/(H741))))),"")</f>
        <v/>
      </c>
      <c r="AP741" s="200" t="str">
        <f t="shared" si="593"/>
        <v/>
      </c>
      <c r="AQ741" s="200" t="str">
        <f t="shared" si="594"/>
        <v/>
      </c>
      <c r="AR741" s="200" t="str">
        <f t="shared" ref="AR741:AR804" si="600">IF(K741="Survey",IF(OR(M741="",N741=""),"",IF(K741="Comentario","",LOOKUP(M741,CQ$12:CQ$23,CT$12:CT$23))),"")</f>
        <v/>
      </c>
      <c r="AS741" s="200" t="str">
        <f t="shared" ref="AS741:AS804" si="601">IF(K741="Repasa",IF(OR(M741="",N741=""),"",IF(K741="Comentario","",LOOKUP(M741,CQ$12:CQ$23,CS$12:CS$23))),"")</f>
        <v/>
      </c>
      <c r="AT741" s="200" t="str">
        <f t="shared" ref="AT741:AT804" si="602">IF(OR(K741="Rota",K741="Desliza"),O741,"")</f>
        <v/>
      </c>
      <c r="AU741" s="200" t="str">
        <f t="shared" ref="AU741:AU804" si="603">IF(OR(K741="Rota",K741="Desliza",K741="Conexión",K741="Survey",K741="Circula",,K741="Repasa"),H741,"")</f>
        <v/>
      </c>
      <c r="AV741" s="54"/>
      <c r="AW741" s="200" t="str">
        <f t="shared" ref="AW741:AW804" si="604">IFERROR(IF(AT741&gt;0,AT741/AV741,""),"")</f>
        <v/>
      </c>
      <c r="AX741" s="201" t="str">
        <f t="shared" ref="AX741:AX804" si="605">IF(AND(P741&gt;0,AF741="Día"),P741,"")</f>
        <v/>
      </c>
      <c r="AY741" s="7" t="str">
        <f t="shared" ref="AY741:AY804" si="606">IF(AND(P741&gt;0,AF741="Noche"),P741,"")</f>
        <v/>
      </c>
      <c r="AZ741" s="7" t="str">
        <f t="shared" ref="AZ741:AZ804" si="607">IF(AND(AW741&gt;0,AF741="Día"),AW741,"")</f>
        <v/>
      </c>
      <c r="BA741" s="7" t="str">
        <f t="shared" ref="BA741:BA804" si="608">IF(AND(AW741&gt;0,AF741="Noche"),AW741,"")</f>
        <v/>
      </c>
      <c r="BB741" s="7" t="str">
        <f t="shared" si="575"/>
        <v/>
      </c>
      <c r="BC741" s="7" t="str">
        <f t="shared" si="576"/>
        <v/>
      </c>
      <c r="BD741" s="7" t="str">
        <f t="shared" si="577"/>
        <v/>
      </c>
      <c r="BE741" s="7" t="str">
        <f t="shared" si="578"/>
        <v/>
      </c>
      <c r="BF741" s="7" t="str">
        <f t="shared" si="587"/>
        <v/>
      </c>
      <c r="BG741" s="7" t="str">
        <f t="shared" si="588"/>
        <v/>
      </c>
      <c r="BH741" s="7" t="str">
        <f t="shared" si="579"/>
        <v/>
      </c>
      <c r="BI741" s="7" t="str">
        <f t="shared" si="580"/>
        <v/>
      </c>
      <c r="BJ741" s="7" t="str">
        <f t="shared" si="581"/>
        <v/>
      </c>
      <c r="BK741" s="7" t="str">
        <f t="shared" ref="BK741:BK804" si="609">IF(AND(AO741&gt;0,AF741="Noche",K741="RIH OH"),AO741,"")</f>
        <v/>
      </c>
      <c r="BL741" s="7" t="str">
        <f t="shared" ref="BL741:BL804" si="610">IF(AND(AO741&gt;0,AF741="Día",K741="POOH CSG"),AO741,"")</f>
        <v/>
      </c>
      <c r="BM741" s="7" t="str">
        <f t="shared" ref="BM741:BM804" si="611">IF(AND(AO741&gt;0,AF741="Noche",K741="POOH CSG"),AO741,"")</f>
        <v/>
      </c>
      <c r="BN741" s="7" t="str">
        <f t="shared" ref="BN741:BN804" si="612">IF(AND(AO741&gt;0,AF741="Día",K741="POOH OH"),AO741,"")</f>
        <v/>
      </c>
      <c r="BO741" s="7" t="str">
        <f t="shared" ref="BO741:BO804" si="613">IF(AND(AO741&gt;0,AF741="Noche",K741="POOH OH"),AO741,"")</f>
        <v/>
      </c>
      <c r="BP741" s="7" t="str">
        <f t="shared" ref="BP741:BP804" si="614">IF(AND(AO741&gt;0,AF741="Día",OR(K741="RIH CSG",K741="RIH OH")),AO741,"")</f>
        <v/>
      </c>
      <c r="BQ741" s="7" t="str">
        <f t="shared" ref="BQ741:BQ804" si="615">IF(AND(AO741&gt;0,AF741="Noche",OR(K741="RIH CSG",K741="RIH OH")),AO741,"")</f>
        <v/>
      </c>
      <c r="BR741" s="7" t="str">
        <f t="shared" ref="BR741:BR804" si="616">IF(AND(AO741&gt;0,AF741="Día",OR(K741="POOH CSG",K741="POOH OH")),AO741,"")</f>
        <v/>
      </c>
      <c r="BS741" s="7" t="str">
        <f t="shared" ref="BS741:BS804" si="617">IF(AND(AO741&gt;0,AF741="Noche",OR(K741="POOH CSG",K741="POOH OH")),AO741,"")</f>
        <v/>
      </c>
      <c r="BT741" s="7" t="str">
        <f t="shared" ref="BT741:BT804" si="618">IF(AND(AO741&gt;0,OR(AF741="Día",AF741="Noche"),OR(K741="RIH CSG",K741="RIH OH")),AO741,"")</f>
        <v/>
      </c>
      <c r="BU741" s="7" t="str">
        <f t="shared" ref="BU741:BU804" si="619">IF(AND(AO741&gt;0,OR(AF741="Día",AF741="Noche"),OR(K741="POOH CSG",K741="POOH OH")),AO741,"")</f>
        <v/>
      </c>
      <c r="BV741" s="7" t="str">
        <f t="shared" ref="BV741:BV804" si="620">IF(AND(H741&gt;0,AF741="Día",K741="Conexión"),H741,"")</f>
        <v/>
      </c>
      <c r="BW741" s="7" t="str">
        <f t="shared" si="595"/>
        <v/>
      </c>
      <c r="BX741" s="7" t="str">
        <f t="shared" ref="BX741:BX804" si="621">IF(AND(H741&gt;0,AF741="Día",K741="Repasa"),H741,"")</f>
        <v/>
      </c>
      <c r="BY741" s="7" t="str">
        <f t="shared" ref="BY741:BY804" si="622">IF(AND(H741&gt;0,AF741="Noche",K741="Repasa"),H741,"")</f>
        <v/>
      </c>
      <c r="BZ741" s="7" t="str">
        <f t="shared" ref="BZ741:BZ804" si="623">IF(AND(H741&gt;0,AF741="Día",K741="Survey"),H741,"")</f>
        <v/>
      </c>
      <c r="CA741" s="7" t="str">
        <f t="shared" ref="CA741:CA804" si="624">IF(AND(H741&gt;0,AF741="Noche",K741="Survey"),H741,"")</f>
        <v/>
      </c>
      <c r="CB741" s="54"/>
      <c r="CH741" s="13"/>
      <c r="CJ741" s="13"/>
    </row>
    <row r="742" spans="2:88" ht="16.5" thickBot="1" x14ac:dyDescent="0.3">
      <c r="B742" s="114"/>
      <c r="C742" s="114"/>
      <c r="D742" s="115"/>
      <c r="E742" s="117" t="str">
        <f t="shared" si="574"/>
        <v/>
      </c>
      <c r="F742" s="118" t="str">
        <f t="shared" si="582"/>
        <v/>
      </c>
      <c r="G742" s="22"/>
      <c r="H742" s="5" t="str">
        <f t="shared" si="596"/>
        <v/>
      </c>
      <c r="I742" s="6" t="str">
        <f t="shared" si="597"/>
        <v/>
      </c>
      <c r="J742" s="6" t="str">
        <f t="shared" si="598"/>
        <v/>
      </c>
      <c r="K742" s="23"/>
      <c r="L742" s="3" t="str">
        <f t="shared" si="583"/>
        <v/>
      </c>
      <c r="M742" s="2">
        <f>IF(OR(K742="Rota",K742="Desliza"),(IF((MAX(N$36:N741))&gt;F$17,(MAX(N$36:N741)),F$17)),N741)</f>
        <v>0</v>
      </c>
      <c r="N742" s="42"/>
      <c r="O742" s="2" t="str">
        <f t="shared" si="584"/>
        <v/>
      </c>
      <c r="P742" s="3" t="str">
        <f t="shared" si="585"/>
        <v/>
      </c>
      <c r="Q742" s="24"/>
      <c r="R742" s="24"/>
      <c r="S742" s="24"/>
      <c r="T742" s="132" t="str">
        <f t="shared" si="589"/>
        <v/>
      </c>
      <c r="U742" s="25"/>
      <c r="V742" s="25"/>
      <c r="W742" s="24"/>
      <c r="X742" s="26"/>
      <c r="Y742" s="25"/>
      <c r="Z742" s="25"/>
      <c r="AA742" s="3" t="str">
        <f t="shared" si="586"/>
        <v/>
      </c>
      <c r="AB742" s="24"/>
      <c r="AC742" s="26"/>
      <c r="AD742" s="25"/>
      <c r="AE742" s="54"/>
      <c r="AF742" s="54"/>
      <c r="AG742" s="54"/>
      <c r="AH742" s="54"/>
      <c r="AI742" s="54"/>
      <c r="AJ742" s="54"/>
      <c r="AK742" s="25"/>
      <c r="AL742" s="54" t="str">
        <f t="shared" si="590"/>
        <v/>
      </c>
      <c r="AM742" s="200" t="str">
        <f t="shared" si="591"/>
        <v/>
      </c>
      <c r="AN742" s="201" t="str">
        <f t="shared" si="592"/>
        <v/>
      </c>
      <c r="AO742" s="200" t="str">
        <f t="shared" si="599"/>
        <v/>
      </c>
      <c r="AP742" s="200" t="str">
        <f t="shared" si="593"/>
        <v/>
      </c>
      <c r="AQ742" s="200" t="str">
        <f t="shared" si="594"/>
        <v/>
      </c>
      <c r="AR742" s="200" t="str">
        <f t="shared" si="600"/>
        <v/>
      </c>
      <c r="AS742" s="200" t="str">
        <f t="shared" si="601"/>
        <v/>
      </c>
      <c r="AT742" s="200" t="str">
        <f t="shared" si="602"/>
        <v/>
      </c>
      <c r="AU742" s="200" t="str">
        <f t="shared" si="603"/>
        <v/>
      </c>
      <c r="AV742" s="54"/>
      <c r="AW742" s="200" t="str">
        <f t="shared" si="604"/>
        <v/>
      </c>
      <c r="AX742" s="201" t="str">
        <f t="shared" si="605"/>
        <v/>
      </c>
      <c r="AY742" s="7" t="str">
        <f t="shared" si="606"/>
        <v/>
      </c>
      <c r="AZ742" s="7" t="str">
        <f t="shared" si="607"/>
        <v/>
      </c>
      <c r="BA742" s="7" t="str">
        <f t="shared" si="608"/>
        <v/>
      </c>
      <c r="BB742" s="7" t="str">
        <f t="shared" si="575"/>
        <v/>
      </c>
      <c r="BC742" s="7" t="str">
        <f t="shared" si="576"/>
        <v/>
      </c>
      <c r="BD742" s="7" t="str">
        <f t="shared" si="577"/>
        <v/>
      </c>
      <c r="BE742" s="7" t="str">
        <f t="shared" si="578"/>
        <v/>
      </c>
      <c r="BF742" s="7" t="str">
        <f t="shared" si="587"/>
        <v/>
      </c>
      <c r="BG742" s="7" t="str">
        <f t="shared" si="588"/>
        <v/>
      </c>
      <c r="BH742" s="7" t="str">
        <f t="shared" si="579"/>
        <v/>
      </c>
      <c r="BI742" s="7" t="str">
        <f t="shared" si="580"/>
        <v/>
      </c>
      <c r="BJ742" s="7" t="str">
        <f t="shared" si="581"/>
        <v/>
      </c>
      <c r="BK742" s="7" t="str">
        <f t="shared" si="609"/>
        <v/>
      </c>
      <c r="BL742" s="7" t="str">
        <f t="shared" si="610"/>
        <v/>
      </c>
      <c r="BM742" s="7" t="str">
        <f t="shared" si="611"/>
        <v/>
      </c>
      <c r="BN742" s="7" t="str">
        <f t="shared" si="612"/>
        <v/>
      </c>
      <c r="BO742" s="7" t="str">
        <f t="shared" si="613"/>
        <v/>
      </c>
      <c r="BP742" s="7" t="str">
        <f t="shared" si="614"/>
        <v/>
      </c>
      <c r="BQ742" s="7" t="str">
        <f t="shared" si="615"/>
        <v/>
      </c>
      <c r="BR742" s="7" t="str">
        <f t="shared" si="616"/>
        <v/>
      </c>
      <c r="BS742" s="7" t="str">
        <f t="shared" si="617"/>
        <v/>
      </c>
      <c r="BT742" s="7" t="str">
        <f t="shared" si="618"/>
        <v/>
      </c>
      <c r="BU742" s="7" t="str">
        <f t="shared" si="619"/>
        <v/>
      </c>
      <c r="BV742" s="7" t="str">
        <f t="shared" si="620"/>
        <v/>
      </c>
      <c r="BW742" s="7" t="str">
        <f t="shared" si="595"/>
        <v/>
      </c>
      <c r="BX742" s="7" t="str">
        <f t="shared" si="621"/>
        <v/>
      </c>
      <c r="BY742" s="7" t="str">
        <f t="shared" si="622"/>
        <v/>
      </c>
      <c r="BZ742" s="7" t="str">
        <f t="shared" si="623"/>
        <v/>
      </c>
      <c r="CA742" s="7" t="str">
        <f t="shared" si="624"/>
        <v/>
      </c>
      <c r="CB742" s="54"/>
      <c r="CH742" s="13"/>
      <c r="CJ742" s="13"/>
    </row>
    <row r="743" spans="2:88" ht="16.5" thickBot="1" x14ac:dyDescent="0.3">
      <c r="B743" s="114"/>
      <c r="C743" s="114"/>
      <c r="D743" s="115"/>
      <c r="E743" s="117" t="str">
        <f t="shared" si="574"/>
        <v/>
      </c>
      <c r="F743" s="118" t="str">
        <f t="shared" si="582"/>
        <v/>
      </c>
      <c r="G743" s="22"/>
      <c r="H743" s="5" t="str">
        <f t="shared" si="596"/>
        <v/>
      </c>
      <c r="I743" s="6" t="str">
        <f t="shared" si="597"/>
        <v/>
      </c>
      <c r="J743" s="6" t="str">
        <f t="shared" si="598"/>
        <v/>
      </c>
      <c r="K743" s="23"/>
      <c r="L743" s="3" t="str">
        <f t="shared" si="583"/>
        <v/>
      </c>
      <c r="M743" s="2">
        <f>IF(OR(K743="Rota",K743="Desliza"),(IF((MAX(N$36:N742))&gt;F$17,(MAX(N$36:N742)),F$17)),N742)</f>
        <v>0</v>
      </c>
      <c r="N743" s="42"/>
      <c r="O743" s="2" t="str">
        <f t="shared" si="584"/>
        <v/>
      </c>
      <c r="P743" s="3" t="str">
        <f t="shared" si="585"/>
        <v/>
      </c>
      <c r="Q743" s="24"/>
      <c r="R743" s="24"/>
      <c r="S743" s="24"/>
      <c r="T743" s="132" t="str">
        <f t="shared" si="589"/>
        <v/>
      </c>
      <c r="U743" s="25"/>
      <c r="V743" s="25"/>
      <c r="W743" s="24"/>
      <c r="X743" s="26"/>
      <c r="Y743" s="25"/>
      <c r="Z743" s="25"/>
      <c r="AA743" s="3" t="str">
        <f t="shared" si="586"/>
        <v/>
      </c>
      <c r="AB743" s="24"/>
      <c r="AC743" s="26"/>
      <c r="AD743" s="25"/>
      <c r="AE743" s="54"/>
      <c r="AF743" s="54"/>
      <c r="AG743" s="54"/>
      <c r="AH743" s="54"/>
      <c r="AI743" s="54"/>
      <c r="AJ743" s="54"/>
      <c r="AK743" s="25"/>
      <c r="AL743" s="54" t="str">
        <f t="shared" si="590"/>
        <v/>
      </c>
      <c r="AM743" s="200" t="str">
        <f t="shared" si="591"/>
        <v/>
      </c>
      <c r="AN743" s="201" t="str">
        <f t="shared" si="592"/>
        <v/>
      </c>
      <c r="AO743" s="200" t="str">
        <f t="shared" si="599"/>
        <v/>
      </c>
      <c r="AP743" s="200" t="str">
        <f t="shared" si="593"/>
        <v/>
      </c>
      <c r="AQ743" s="200" t="str">
        <f t="shared" si="594"/>
        <v/>
      </c>
      <c r="AR743" s="200" t="str">
        <f t="shared" si="600"/>
        <v/>
      </c>
      <c r="AS743" s="200" t="str">
        <f t="shared" si="601"/>
        <v/>
      </c>
      <c r="AT743" s="200" t="str">
        <f t="shared" si="602"/>
        <v/>
      </c>
      <c r="AU743" s="200" t="str">
        <f t="shared" si="603"/>
        <v/>
      </c>
      <c r="AV743" s="54"/>
      <c r="AW743" s="200" t="str">
        <f t="shared" si="604"/>
        <v/>
      </c>
      <c r="AX743" s="201" t="str">
        <f t="shared" si="605"/>
        <v/>
      </c>
      <c r="AY743" s="7" t="str">
        <f t="shared" si="606"/>
        <v/>
      </c>
      <c r="AZ743" s="7" t="str">
        <f t="shared" si="607"/>
        <v/>
      </c>
      <c r="BA743" s="7" t="str">
        <f t="shared" si="608"/>
        <v/>
      </c>
      <c r="BB743" s="7" t="str">
        <f t="shared" si="575"/>
        <v/>
      </c>
      <c r="BC743" s="7" t="str">
        <f t="shared" si="576"/>
        <v/>
      </c>
      <c r="BD743" s="7" t="str">
        <f t="shared" si="577"/>
        <v/>
      </c>
      <c r="BE743" s="7" t="str">
        <f t="shared" si="578"/>
        <v/>
      </c>
      <c r="BF743" s="7" t="str">
        <f t="shared" si="587"/>
        <v/>
      </c>
      <c r="BG743" s="7" t="str">
        <f t="shared" si="588"/>
        <v/>
      </c>
      <c r="BH743" s="7" t="str">
        <f t="shared" si="579"/>
        <v/>
      </c>
      <c r="BI743" s="7" t="str">
        <f t="shared" si="580"/>
        <v/>
      </c>
      <c r="BJ743" s="7" t="str">
        <f t="shared" si="581"/>
        <v/>
      </c>
      <c r="BK743" s="7" t="str">
        <f t="shared" si="609"/>
        <v/>
      </c>
      <c r="BL743" s="7" t="str">
        <f t="shared" si="610"/>
        <v/>
      </c>
      <c r="BM743" s="7" t="str">
        <f t="shared" si="611"/>
        <v/>
      </c>
      <c r="BN743" s="7" t="str">
        <f t="shared" si="612"/>
        <v/>
      </c>
      <c r="BO743" s="7" t="str">
        <f t="shared" si="613"/>
        <v/>
      </c>
      <c r="BP743" s="7" t="str">
        <f t="shared" si="614"/>
        <v/>
      </c>
      <c r="BQ743" s="7" t="str">
        <f t="shared" si="615"/>
        <v/>
      </c>
      <c r="BR743" s="7" t="str">
        <f t="shared" si="616"/>
        <v/>
      </c>
      <c r="BS743" s="7" t="str">
        <f t="shared" si="617"/>
        <v/>
      </c>
      <c r="BT743" s="7" t="str">
        <f t="shared" si="618"/>
        <v/>
      </c>
      <c r="BU743" s="7" t="str">
        <f t="shared" si="619"/>
        <v/>
      </c>
      <c r="BV743" s="7" t="str">
        <f t="shared" si="620"/>
        <v/>
      </c>
      <c r="BW743" s="7" t="str">
        <f t="shared" si="595"/>
        <v/>
      </c>
      <c r="BX743" s="7" t="str">
        <f t="shared" si="621"/>
        <v/>
      </c>
      <c r="BY743" s="7" t="str">
        <f t="shared" si="622"/>
        <v/>
      </c>
      <c r="BZ743" s="7" t="str">
        <f t="shared" si="623"/>
        <v/>
      </c>
      <c r="CA743" s="7" t="str">
        <f t="shared" si="624"/>
        <v/>
      </c>
      <c r="CB743" s="54"/>
      <c r="CH743" s="13"/>
      <c r="CJ743" s="13"/>
    </row>
    <row r="744" spans="2:88" ht="16.5" thickBot="1" x14ac:dyDescent="0.3">
      <c r="B744" s="114"/>
      <c r="C744" s="114"/>
      <c r="D744" s="115"/>
      <c r="E744" s="117" t="str">
        <f t="shared" si="574"/>
        <v/>
      </c>
      <c r="F744" s="118" t="str">
        <f t="shared" si="582"/>
        <v/>
      </c>
      <c r="G744" s="22"/>
      <c r="H744" s="5" t="str">
        <f t="shared" si="596"/>
        <v/>
      </c>
      <c r="I744" s="6" t="str">
        <f t="shared" si="597"/>
        <v/>
      </c>
      <c r="J744" s="6" t="str">
        <f t="shared" si="598"/>
        <v/>
      </c>
      <c r="K744" s="23"/>
      <c r="L744" s="3" t="str">
        <f t="shared" si="583"/>
        <v/>
      </c>
      <c r="M744" s="2">
        <f>IF(OR(K744="Rota",K744="Desliza"),(IF((MAX(N$36:N743))&gt;F$17,(MAX(N$36:N743)),F$17)),N743)</f>
        <v>0</v>
      </c>
      <c r="N744" s="42"/>
      <c r="O744" s="2" t="str">
        <f t="shared" si="584"/>
        <v/>
      </c>
      <c r="P744" s="3" t="str">
        <f t="shared" si="585"/>
        <v/>
      </c>
      <c r="Q744" s="24"/>
      <c r="R744" s="24"/>
      <c r="S744" s="24"/>
      <c r="T744" s="132" t="str">
        <f t="shared" si="589"/>
        <v/>
      </c>
      <c r="U744" s="25"/>
      <c r="V744" s="25"/>
      <c r="W744" s="24"/>
      <c r="X744" s="26"/>
      <c r="Y744" s="25"/>
      <c r="Z744" s="25"/>
      <c r="AA744" s="3" t="str">
        <f t="shared" si="586"/>
        <v/>
      </c>
      <c r="AB744" s="24"/>
      <c r="AC744" s="26"/>
      <c r="AD744" s="25"/>
      <c r="AE744" s="54"/>
      <c r="AF744" s="54"/>
      <c r="AG744" s="54"/>
      <c r="AH744" s="54"/>
      <c r="AI744" s="54"/>
      <c r="AJ744" s="54"/>
      <c r="AK744" s="25"/>
      <c r="AL744" s="54" t="str">
        <f t="shared" si="590"/>
        <v/>
      </c>
      <c r="AM744" s="200" t="str">
        <f t="shared" si="591"/>
        <v/>
      </c>
      <c r="AN744" s="201" t="str">
        <f t="shared" si="592"/>
        <v/>
      </c>
      <c r="AO744" s="200" t="str">
        <f t="shared" si="599"/>
        <v/>
      </c>
      <c r="AP744" s="200" t="str">
        <f t="shared" si="593"/>
        <v/>
      </c>
      <c r="AQ744" s="200" t="str">
        <f t="shared" si="594"/>
        <v/>
      </c>
      <c r="AR744" s="200" t="str">
        <f t="shared" si="600"/>
        <v/>
      </c>
      <c r="AS744" s="200" t="str">
        <f t="shared" si="601"/>
        <v/>
      </c>
      <c r="AT744" s="200" t="str">
        <f t="shared" si="602"/>
        <v/>
      </c>
      <c r="AU744" s="200" t="str">
        <f t="shared" si="603"/>
        <v/>
      </c>
      <c r="AV744" s="54"/>
      <c r="AW744" s="200" t="str">
        <f t="shared" si="604"/>
        <v/>
      </c>
      <c r="AX744" s="201" t="str">
        <f t="shared" si="605"/>
        <v/>
      </c>
      <c r="AY744" s="7" t="str">
        <f t="shared" si="606"/>
        <v/>
      </c>
      <c r="AZ744" s="7" t="str">
        <f t="shared" si="607"/>
        <v/>
      </c>
      <c r="BA744" s="7" t="str">
        <f t="shared" si="608"/>
        <v/>
      </c>
      <c r="BB744" s="7" t="str">
        <f t="shared" si="575"/>
        <v/>
      </c>
      <c r="BC744" s="7" t="str">
        <f t="shared" si="576"/>
        <v/>
      </c>
      <c r="BD744" s="7" t="str">
        <f t="shared" si="577"/>
        <v/>
      </c>
      <c r="BE744" s="7" t="str">
        <f t="shared" si="578"/>
        <v/>
      </c>
      <c r="BF744" s="7" t="str">
        <f t="shared" si="587"/>
        <v/>
      </c>
      <c r="BG744" s="7" t="str">
        <f t="shared" si="588"/>
        <v/>
      </c>
      <c r="BH744" s="7" t="str">
        <f t="shared" si="579"/>
        <v/>
      </c>
      <c r="BI744" s="7" t="str">
        <f t="shared" si="580"/>
        <v/>
      </c>
      <c r="BJ744" s="7" t="str">
        <f t="shared" si="581"/>
        <v/>
      </c>
      <c r="BK744" s="7" t="str">
        <f t="shared" si="609"/>
        <v/>
      </c>
      <c r="BL744" s="7" t="str">
        <f t="shared" si="610"/>
        <v/>
      </c>
      <c r="BM744" s="7" t="str">
        <f t="shared" si="611"/>
        <v/>
      </c>
      <c r="BN744" s="7" t="str">
        <f t="shared" si="612"/>
        <v/>
      </c>
      <c r="BO744" s="7" t="str">
        <f t="shared" si="613"/>
        <v/>
      </c>
      <c r="BP744" s="7" t="str">
        <f t="shared" si="614"/>
        <v/>
      </c>
      <c r="BQ744" s="7" t="str">
        <f t="shared" si="615"/>
        <v/>
      </c>
      <c r="BR744" s="7" t="str">
        <f t="shared" si="616"/>
        <v/>
      </c>
      <c r="BS744" s="7" t="str">
        <f t="shared" si="617"/>
        <v/>
      </c>
      <c r="BT744" s="7" t="str">
        <f t="shared" si="618"/>
        <v/>
      </c>
      <c r="BU744" s="7" t="str">
        <f t="shared" si="619"/>
        <v/>
      </c>
      <c r="BV744" s="7" t="str">
        <f t="shared" si="620"/>
        <v/>
      </c>
      <c r="BW744" s="7" t="str">
        <f t="shared" si="595"/>
        <v/>
      </c>
      <c r="BX744" s="7" t="str">
        <f t="shared" si="621"/>
        <v/>
      </c>
      <c r="BY744" s="7" t="str">
        <f t="shared" si="622"/>
        <v/>
      </c>
      <c r="BZ744" s="7" t="str">
        <f t="shared" si="623"/>
        <v/>
      </c>
      <c r="CA744" s="7" t="str">
        <f t="shared" si="624"/>
        <v/>
      </c>
      <c r="CB744" s="54"/>
      <c r="CH744" s="13"/>
      <c r="CJ744" s="13"/>
    </row>
    <row r="745" spans="2:88" ht="16.5" thickBot="1" x14ac:dyDescent="0.3">
      <c r="B745" s="114"/>
      <c r="C745" s="114"/>
      <c r="D745" s="115"/>
      <c r="E745" s="117" t="str">
        <f t="shared" si="574"/>
        <v/>
      </c>
      <c r="F745" s="118" t="str">
        <f t="shared" si="582"/>
        <v/>
      </c>
      <c r="G745" s="22"/>
      <c r="H745" s="5" t="str">
        <f t="shared" si="596"/>
        <v/>
      </c>
      <c r="I745" s="6" t="str">
        <f t="shared" si="597"/>
        <v/>
      </c>
      <c r="J745" s="6" t="str">
        <f t="shared" si="598"/>
        <v/>
      </c>
      <c r="K745" s="23"/>
      <c r="L745" s="3" t="str">
        <f t="shared" si="583"/>
        <v/>
      </c>
      <c r="M745" s="2">
        <f>IF(OR(K745="Rota",K745="Desliza"),(IF((MAX(N$36:N744))&gt;F$17,(MAX(N$36:N744)),F$17)),N744)</f>
        <v>0</v>
      </c>
      <c r="N745" s="42"/>
      <c r="O745" s="2" t="str">
        <f t="shared" si="584"/>
        <v/>
      </c>
      <c r="P745" s="3" t="str">
        <f t="shared" si="585"/>
        <v/>
      </c>
      <c r="Q745" s="24"/>
      <c r="R745" s="24"/>
      <c r="S745" s="24"/>
      <c r="T745" s="132" t="str">
        <f t="shared" si="589"/>
        <v/>
      </c>
      <c r="U745" s="25"/>
      <c r="V745" s="25"/>
      <c r="W745" s="24"/>
      <c r="X745" s="26"/>
      <c r="Y745" s="25"/>
      <c r="Z745" s="25"/>
      <c r="AA745" s="3" t="str">
        <f t="shared" si="586"/>
        <v/>
      </c>
      <c r="AB745" s="24"/>
      <c r="AC745" s="26"/>
      <c r="AD745" s="25"/>
      <c r="AE745" s="54"/>
      <c r="AF745" s="54"/>
      <c r="AG745" s="54"/>
      <c r="AH745" s="54"/>
      <c r="AI745" s="54"/>
      <c r="AJ745" s="54"/>
      <c r="AK745" s="25"/>
      <c r="AL745" s="54" t="str">
        <f t="shared" si="590"/>
        <v/>
      </c>
      <c r="AM745" s="200" t="str">
        <f t="shared" si="591"/>
        <v/>
      </c>
      <c r="AN745" s="201" t="str">
        <f t="shared" si="592"/>
        <v/>
      </c>
      <c r="AO745" s="200" t="str">
        <f t="shared" si="599"/>
        <v/>
      </c>
      <c r="AP745" s="200" t="str">
        <f t="shared" si="593"/>
        <v/>
      </c>
      <c r="AQ745" s="200" t="str">
        <f t="shared" si="594"/>
        <v/>
      </c>
      <c r="AR745" s="200" t="str">
        <f t="shared" si="600"/>
        <v/>
      </c>
      <c r="AS745" s="200" t="str">
        <f t="shared" si="601"/>
        <v/>
      </c>
      <c r="AT745" s="200" t="str">
        <f t="shared" si="602"/>
        <v/>
      </c>
      <c r="AU745" s="200" t="str">
        <f t="shared" si="603"/>
        <v/>
      </c>
      <c r="AV745" s="54"/>
      <c r="AW745" s="200" t="str">
        <f t="shared" si="604"/>
        <v/>
      </c>
      <c r="AX745" s="201" t="str">
        <f t="shared" si="605"/>
        <v/>
      </c>
      <c r="AY745" s="7" t="str">
        <f t="shared" si="606"/>
        <v/>
      </c>
      <c r="AZ745" s="7" t="str">
        <f t="shared" si="607"/>
        <v/>
      </c>
      <c r="BA745" s="7" t="str">
        <f t="shared" si="608"/>
        <v/>
      </c>
      <c r="BB745" s="7" t="str">
        <f t="shared" si="575"/>
        <v/>
      </c>
      <c r="BC745" s="7" t="str">
        <f t="shared" si="576"/>
        <v/>
      </c>
      <c r="BD745" s="7" t="str">
        <f t="shared" si="577"/>
        <v/>
      </c>
      <c r="BE745" s="7" t="str">
        <f t="shared" si="578"/>
        <v/>
      </c>
      <c r="BF745" s="7" t="str">
        <f t="shared" si="587"/>
        <v/>
      </c>
      <c r="BG745" s="7" t="str">
        <f t="shared" si="588"/>
        <v/>
      </c>
      <c r="BH745" s="7" t="str">
        <f t="shared" si="579"/>
        <v/>
      </c>
      <c r="BI745" s="7" t="str">
        <f t="shared" si="580"/>
        <v/>
      </c>
      <c r="BJ745" s="7" t="str">
        <f t="shared" si="581"/>
        <v/>
      </c>
      <c r="BK745" s="7" t="str">
        <f t="shared" si="609"/>
        <v/>
      </c>
      <c r="BL745" s="7" t="str">
        <f t="shared" si="610"/>
        <v/>
      </c>
      <c r="BM745" s="7" t="str">
        <f t="shared" si="611"/>
        <v/>
      </c>
      <c r="BN745" s="7" t="str">
        <f t="shared" si="612"/>
        <v/>
      </c>
      <c r="BO745" s="7" t="str">
        <f t="shared" si="613"/>
        <v/>
      </c>
      <c r="BP745" s="7" t="str">
        <f t="shared" si="614"/>
        <v/>
      </c>
      <c r="BQ745" s="7" t="str">
        <f t="shared" si="615"/>
        <v/>
      </c>
      <c r="BR745" s="7" t="str">
        <f t="shared" si="616"/>
        <v/>
      </c>
      <c r="BS745" s="7" t="str">
        <f t="shared" si="617"/>
        <v/>
      </c>
      <c r="BT745" s="7" t="str">
        <f t="shared" si="618"/>
        <v/>
      </c>
      <c r="BU745" s="7" t="str">
        <f t="shared" si="619"/>
        <v/>
      </c>
      <c r="BV745" s="7" t="str">
        <f t="shared" si="620"/>
        <v/>
      </c>
      <c r="BW745" s="7" t="str">
        <f t="shared" si="595"/>
        <v/>
      </c>
      <c r="BX745" s="7" t="str">
        <f t="shared" si="621"/>
        <v/>
      </c>
      <c r="BY745" s="7" t="str">
        <f t="shared" si="622"/>
        <v/>
      </c>
      <c r="BZ745" s="7" t="str">
        <f t="shared" si="623"/>
        <v/>
      </c>
      <c r="CA745" s="7" t="str">
        <f t="shared" si="624"/>
        <v/>
      </c>
      <c r="CB745" s="54"/>
      <c r="CH745" s="13"/>
      <c r="CJ745" s="13"/>
    </row>
    <row r="746" spans="2:88" ht="16.5" thickBot="1" x14ac:dyDescent="0.3">
      <c r="B746" s="114"/>
      <c r="C746" s="114"/>
      <c r="D746" s="115"/>
      <c r="E746" s="117" t="str">
        <f t="shared" si="574"/>
        <v/>
      </c>
      <c r="F746" s="118" t="str">
        <f t="shared" si="582"/>
        <v/>
      </c>
      <c r="G746" s="22"/>
      <c r="H746" s="5" t="str">
        <f t="shared" si="596"/>
        <v/>
      </c>
      <c r="I746" s="6" t="str">
        <f t="shared" si="597"/>
        <v/>
      </c>
      <c r="J746" s="6" t="str">
        <f t="shared" si="598"/>
        <v/>
      </c>
      <c r="K746" s="23"/>
      <c r="L746" s="3" t="str">
        <f t="shared" si="583"/>
        <v/>
      </c>
      <c r="M746" s="2">
        <f>IF(OR(K746="Rota",K746="Desliza"),(IF((MAX(N$36:N745))&gt;F$17,(MAX(N$36:N745)),F$17)),N745)</f>
        <v>0</v>
      </c>
      <c r="N746" s="42"/>
      <c r="O746" s="2" t="str">
        <f t="shared" si="584"/>
        <v/>
      </c>
      <c r="P746" s="3" t="str">
        <f t="shared" si="585"/>
        <v/>
      </c>
      <c r="Q746" s="24"/>
      <c r="R746" s="24"/>
      <c r="S746" s="24"/>
      <c r="T746" s="132" t="str">
        <f t="shared" si="589"/>
        <v/>
      </c>
      <c r="U746" s="25"/>
      <c r="V746" s="25"/>
      <c r="W746" s="24"/>
      <c r="X746" s="26"/>
      <c r="Y746" s="25"/>
      <c r="Z746" s="25"/>
      <c r="AA746" s="3" t="str">
        <f t="shared" si="586"/>
        <v/>
      </c>
      <c r="AB746" s="24"/>
      <c r="AC746" s="26"/>
      <c r="AD746" s="25"/>
      <c r="AE746" s="54"/>
      <c r="AF746" s="54"/>
      <c r="AG746" s="54"/>
      <c r="AH746" s="54"/>
      <c r="AI746" s="54"/>
      <c r="AJ746" s="54"/>
      <c r="AK746" s="25"/>
      <c r="AL746" s="54" t="str">
        <f t="shared" si="590"/>
        <v/>
      </c>
      <c r="AM746" s="200" t="str">
        <f t="shared" si="591"/>
        <v/>
      </c>
      <c r="AN746" s="201" t="str">
        <f t="shared" si="592"/>
        <v/>
      </c>
      <c r="AO746" s="200" t="str">
        <f t="shared" si="599"/>
        <v/>
      </c>
      <c r="AP746" s="200" t="str">
        <f t="shared" si="593"/>
        <v/>
      </c>
      <c r="AQ746" s="200" t="str">
        <f t="shared" si="594"/>
        <v/>
      </c>
      <c r="AR746" s="200" t="str">
        <f t="shared" si="600"/>
        <v/>
      </c>
      <c r="AS746" s="200" t="str">
        <f t="shared" si="601"/>
        <v/>
      </c>
      <c r="AT746" s="200" t="str">
        <f t="shared" si="602"/>
        <v/>
      </c>
      <c r="AU746" s="200" t="str">
        <f t="shared" si="603"/>
        <v/>
      </c>
      <c r="AV746" s="54"/>
      <c r="AW746" s="200" t="str">
        <f t="shared" si="604"/>
        <v/>
      </c>
      <c r="AX746" s="201" t="str">
        <f t="shared" si="605"/>
        <v/>
      </c>
      <c r="AY746" s="7" t="str">
        <f t="shared" si="606"/>
        <v/>
      </c>
      <c r="AZ746" s="7" t="str">
        <f t="shared" si="607"/>
        <v/>
      </c>
      <c r="BA746" s="7" t="str">
        <f t="shared" si="608"/>
        <v/>
      </c>
      <c r="BB746" s="7" t="str">
        <f t="shared" si="575"/>
        <v/>
      </c>
      <c r="BC746" s="7" t="str">
        <f t="shared" si="576"/>
        <v/>
      </c>
      <c r="BD746" s="7" t="str">
        <f t="shared" si="577"/>
        <v/>
      </c>
      <c r="BE746" s="7" t="str">
        <f t="shared" si="578"/>
        <v/>
      </c>
      <c r="BF746" s="7" t="str">
        <f t="shared" si="587"/>
        <v/>
      </c>
      <c r="BG746" s="7" t="str">
        <f t="shared" si="588"/>
        <v/>
      </c>
      <c r="BH746" s="7" t="str">
        <f t="shared" si="579"/>
        <v/>
      </c>
      <c r="BI746" s="7" t="str">
        <f t="shared" si="580"/>
        <v/>
      </c>
      <c r="BJ746" s="7" t="str">
        <f t="shared" si="581"/>
        <v/>
      </c>
      <c r="BK746" s="7" t="str">
        <f t="shared" si="609"/>
        <v/>
      </c>
      <c r="BL746" s="7" t="str">
        <f t="shared" si="610"/>
        <v/>
      </c>
      <c r="BM746" s="7" t="str">
        <f t="shared" si="611"/>
        <v/>
      </c>
      <c r="BN746" s="7" t="str">
        <f t="shared" si="612"/>
        <v/>
      </c>
      <c r="BO746" s="7" t="str">
        <f t="shared" si="613"/>
        <v/>
      </c>
      <c r="BP746" s="7" t="str">
        <f t="shared" si="614"/>
        <v/>
      </c>
      <c r="BQ746" s="7" t="str">
        <f t="shared" si="615"/>
        <v/>
      </c>
      <c r="BR746" s="7" t="str">
        <f t="shared" si="616"/>
        <v/>
      </c>
      <c r="BS746" s="7" t="str">
        <f t="shared" si="617"/>
        <v/>
      </c>
      <c r="BT746" s="7" t="str">
        <f t="shared" si="618"/>
        <v/>
      </c>
      <c r="BU746" s="7" t="str">
        <f t="shared" si="619"/>
        <v/>
      </c>
      <c r="BV746" s="7" t="str">
        <f t="shared" si="620"/>
        <v/>
      </c>
      <c r="BW746" s="7" t="str">
        <f t="shared" si="595"/>
        <v/>
      </c>
      <c r="BX746" s="7" t="str">
        <f t="shared" si="621"/>
        <v/>
      </c>
      <c r="BY746" s="7" t="str">
        <f t="shared" si="622"/>
        <v/>
      </c>
      <c r="BZ746" s="7" t="str">
        <f t="shared" si="623"/>
        <v/>
      </c>
      <c r="CA746" s="7" t="str">
        <f t="shared" si="624"/>
        <v/>
      </c>
      <c r="CB746" s="54"/>
      <c r="CH746" s="13"/>
      <c r="CJ746" s="13"/>
    </row>
    <row r="747" spans="2:88" ht="16.5" thickBot="1" x14ac:dyDescent="0.3">
      <c r="B747" s="114"/>
      <c r="C747" s="114"/>
      <c r="D747" s="115"/>
      <c r="E747" s="117" t="str">
        <f t="shared" si="574"/>
        <v/>
      </c>
      <c r="F747" s="118" t="str">
        <f t="shared" si="582"/>
        <v/>
      </c>
      <c r="G747" s="22"/>
      <c r="H747" s="5" t="str">
        <f t="shared" si="596"/>
        <v/>
      </c>
      <c r="I747" s="6" t="str">
        <f t="shared" si="597"/>
        <v/>
      </c>
      <c r="J747" s="6" t="str">
        <f t="shared" si="598"/>
        <v/>
      </c>
      <c r="K747" s="23"/>
      <c r="L747" s="3" t="str">
        <f t="shared" si="583"/>
        <v/>
      </c>
      <c r="M747" s="2">
        <f>IF(OR(K747="Rota",K747="Desliza"),(IF((MAX(N$36:N746))&gt;F$17,(MAX(N$36:N746)),F$17)),N746)</f>
        <v>0</v>
      </c>
      <c r="N747" s="42"/>
      <c r="O747" s="2" t="str">
        <f t="shared" si="584"/>
        <v/>
      </c>
      <c r="P747" s="3" t="str">
        <f t="shared" si="585"/>
        <v/>
      </c>
      <c r="Q747" s="24"/>
      <c r="R747" s="24"/>
      <c r="S747" s="24"/>
      <c r="T747" s="132" t="str">
        <f t="shared" si="589"/>
        <v/>
      </c>
      <c r="U747" s="25"/>
      <c r="V747" s="25"/>
      <c r="W747" s="24"/>
      <c r="X747" s="26"/>
      <c r="Y747" s="25"/>
      <c r="Z747" s="25"/>
      <c r="AA747" s="3" t="str">
        <f t="shared" si="586"/>
        <v/>
      </c>
      <c r="AB747" s="24"/>
      <c r="AC747" s="26"/>
      <c r="AD747" s="25"/>
      <c r="AE747" s="54"/>
      <c r="AF747" s="54"/>
      <c r="AG747" s="54"/>
      <c r="AH747" s="54"/>
      <c r="AI747" s="54"/>
      <c r="AJ747" s="54"/>
      <c r="AK747" s="25"/>
      <c r="AL747" s="54" t="str">
        <f t="shared" si="590"/>
        <v/>
      </c>
      <c r="AM747" s="200" t="str">
        <f t="shared" si="591"/>
        <v/>
      </c>
      <c r="AN747" s="201" t="str">
        <f t="shared" si="592"/>
        <v/>
      </c>
      <c r="AO747" s="200" t="str">
        <f t="shared" si="599"/>
        <v/>
      </c>
      <c r="AP747" s="200" t="str">
        <f t="shared" si="593"/>
        <v/>
      </c>
      <c r="AQ747" s="200" t="str">
        <f t="shared" si="594"/>
        <v/>
      </c>
      <c r="AR747" s="200" t="str">
        <f t="shared" si="600"/>
        <v/>
      </c>
      <c r="AS747" s="200" t="str">
        <f t="shared" si="601"/>
        <v/>
      </c>
      <c r="AT747" s="200" t="str">
        <f t="shared" si="602"/>
        <v/>
      </c>
      <c r="AU747" s="200" t="str">
        <f t="shared" si="603"/>
        <v/>
      </c>
      <c r="AV747" s="54"/>
      <c r="AW747" s="200" t="str">
        <f t="shared" si="604"/>
        <v/>
      </c>
      <c r="AX747" s="201" t="str">
        <f t="shared" si="605"/>
        <v/>
      </c>
      <c r="AY747" s="7" t="str">
        <f t="shared" si="606"/>
        <v/>
      </c>
      <c r="AZ747" s="7" t="str">
        <f t="shared" si="607"/>
        <v/>
      </c>
      <c r="BA747" s="7" t="str">
        <f t="shared" si="608"/>
        <v/>
      </c>
      <c r="BB747" s="7" t="str">
        <f t="shared" si="575"/>
        <v/>
      </c>
      <c r="BC747" s="7" t="str">
        <f t="shared" si="576"/>
        <v/>
      </c>
      <c r="BD747" s="7" t="str">
        <f t="shared" si="577"/>
        <v/>
      </c>
      <c r="BE747" s="7" t="str">
        <f t="shared" si="578"/>
        <v/>
      </c>
      <c r="BF747" s="7" t="str">
        <f t="shared" si="587"/>
        <v/>
      </c>
      <c r="BG747" s="7" t="str">
        <f t="shared" si="588"/>
        <v/>
      </c>
      <c r="BH747" s="7" t="str">
        <f t="shared" si="579"/>
        <v/>
      </c>
      <c r="BI747" s="7" t="str">
        <f t="shared" si="580"/>
        <v/>
      </c>
      <c r="BJ747" s="7" t="str">
        <f t="shared" si="581"/>
        <v/>
      </c>
      <c r="BK747" s="7" t="str">
        <f t="shared" si="609"/>
        <v/>
      </c>
      <c r="BL747" s="7" t="str">
        <f t="shared" si="610"/>
        <v/>
      </c>
      <c r="BM747" s="7" t="str">
        <f t="shared" si="611"/>
        <v/>
      </c>
      <c r="BN747" s="7" t="str">
        <f t="shared" si="612"/>
        <v/>
      </c>
      <c r="BO747" s="7" t="str">
        <f t="shared" si="613"/>
        <v/>
      </c>
      <c r="BP747" s="7" t="str">
        <f t="shared" si="614"/>
        <v/>
      </c>
      <c r="BQ747" s="7" t="str">
        <f t="shared" si="615"/>
        <v/>
      </c>
      <c r="BR747" s="7" t="str">
        <f t="shared" si="616"/>
        <v/>
      </c>
      <c r="BS747" s="7" t="str">
        <f t="shared" si="617"/>
        <v/>
      </c>
      <c r="BT747" s="7" t="str">
        <f t="shared" si="618"/>
        <v/>
      </c>
      <c r="BU747" s="7" t="str">
        <f t="shared" si="619"/>
        <v/>
      </c>
      <c r="BV747" s="7" t="str">
        <f t="shared" si="620"/>
        <v/>
      </c>
      <c r="BW747" s="7" t="str">
        <f t="shared" si="595"/>
        <v/>
      </c>
      <c r="BX747" s="7" t="str">
        <f t="shared" si="621"/>
        <v/>
      </c>
      <c r="BY747" s="7" t="str">
        <f t="shared" si="622"/>
        <v/>
      </c>
      <c r="BZ747" s="7" t="str">
        <f t="shared" si="623"/>
        <v/>
      </c>
      <c r="CA747" s="7" t="str">
        <f t="shared" si="624"/>
        <v/>
      </c>
      <c r="CB747" s="54"/>
      <c r="CH747" s="13"/>
      <c r="CJ747" s="13"/>
    </row>
    <row r="748" spans="2:88" ht="16.5" thickBot="1" x14ac:dyDescent="0.3">
      <c r="B748" s="114"/>
      <c r="C748" s="114"/>
      <c r="D748" s="115"/>
      <c r="E748" s="117" t="str">
        <f t="shared" ref="E748:E811" si="625">IF(K748="Comentario","",IF(K747="Comentario",IF(G746="","",IF(G746=0,E746+1,E746)),IF(G747="","",IF(G747=0,E747+1,E747))))</f>
        <v/>
      </c>
      <c r="F748" s="118" t="str">
        <f t="shared" si="582"/>
        <v/>
      </c>
      <c r="G748" s="22"/>
      <c r="H748" s="5" t="str">
        <f t="shared" si="596"/>
        <v/>
      </c>
      <c r="I748" s="6" t="str">
        <f t="shared" si="597"/>
        <v/>
      </c>
      <c r="J748" s="6" t="str">
        <f t="shared" si="598"/>
        <v/>
      </c>
      <c r="K748" s="23"/>
      <c r="L748" s="3" t="str">
        <f t="shared" si="583"/>
        <v/>
      </c>
      <c r="M748" s="2">
        <f>IF(OR(K748="Rota",K748="Desliza"),(IF((MAX(N$36:N747))&gt;F$17,(MAX(N$36:N747)),F$17)),N747)</f>
        <v>0</v>
      </c>
      <c r="N748" s="42"/>
      <c r="O748" s="2" t="str">
        <f t="shared" si="584"/>
        <v/>
      </c>
      <c r="P748" s="3" t="str">
        <f t="shared" si="585"/>
        <v/>
      </c>
      <c r="Q748" s="24"/>
      <c r="R748" s="24"/>
      <c r="S748" s="24"/>
      <c r="T748" s="132" t="str">
        <f t="shared" si="589"/>
        <v/>
      </c>
      <c r="U748" s="25"/>
      <c r="V748" s="25"/>
      <c r="W748" s="24"/>
      <c r="X748" s="26"/>
      <c r="Y748" s="25"/>
      <c r="Z748" s="25"/>
      <c r="AA748" s="3" t="str">
        <f t="shared" si="586"/>
        <v/>
      </c>
      <c r="AB748" s="24"/>
      <c r="AC748" s="26"/>
      <c r="AD748" s="25"/>
      <c r="AE748" s="54"/>
      <c r="AF748" s="54"/>
      <c r="AG748" s="54"/>
      <c r="AH748" s="54"/>
      <c r="AI748" s="54"/>
      <c r="AJ748" s="54"/>
      <c r="AK748" s="25"/>
      <c r="AL748" s="54" t="str">
        <f t="shared" si="590"/>
        <v/>
      </c>
      <c r="AM748" s="200" t="str">
        <f t="shared" si="591"/>
        <v/>
      </c>
      <c r="AN748" s="201" t="str">
        <f t="shared" si="592"/>
        <v/>
      </c>
      <c r="AO748" s="200" t="str">
        <f t="shared" si="599"/>
        <v/>
      </c>
      <c r="AP748" s="200" t="str">
        <f t="shared" si="593"/>
        <v/>
      </c>
      <c r="AQ748" s="200" t="str">
        <f t="shared" si="594"/>
        <v/>
      </c>
      <c r="AR748" s="200" t="str">
        <f t="shared" si="600"/>
        <v/>
      </c>
      <c r="AS748" s="200" t="str">
        <f t="shared" si="601"/>
        <v/>
      </c>
      <c r="AT748" s="200" t="str">
        <f t="shared" si="602"/>
        <v/>
      </c>
      <c r="AU748" s="200" t="str">
        <f t="shared" si="603"/>
        <v/>
      </c>
      <c r="AV748" s="54"/>
      <c r="AW748" s="200" t="str">
        <f t="shared" si="604"/>
        <v/>
      </c>
      <c r="AX748" s="201" t="str">
        <f t="shared" si="605"/>
        <v/>
      </c>
      <c r="AY748" s="7" t="str">
        <f t="shared" si="606"/>
        <v/>
      </c>
      <c r="AZ748" s="7" t="str">
        <f t="shared" si="607"/>
        <v/>
      </c>
      <c r="BA748" s="7" t="str">
        <f t="shared" si="608"/>
        <v/>
      </c>
      <c r="BB748" s="7" t="str">
        <f t="shared" si="575"/>
        <v/>
      </c>
      <c r="BC748" s="7" t="str">
        <f t="shared" si="576"/>
        <v/>
      </c>
      <c r="BD748" s="7" t="str">
        <f t="shared" si="577"/>
        <v/>
      </c>
      <c r="BE748" s="7" t="str">
        <f t="shared" si="578"/>
        <v/>
      </c>
      <c r="BF748" s="7" t="str">
        <f t="shared" si="587"/>
        <v/>
      </c>
      <c r="BG748" s="7" t="str">
        <f t="shared" si="588"/>
        <v/>
      </c>
      <c r="BH748" s="7" t="str">
        <f t="shared" si="579"/>
        <v/>
      </c>
      <c r="BI748" s="7" t="str">
        <f t="shared" si="580"/>
        <v/>
      </c>
      <c r="BJ748" s="7" t="str">
        <f t="shared" si="581"/>
        <v/>
      </c>
      <c r="BK748" s="7" t="str">
        <f t="shared" si="609"/>
        <v/>
      </c>
      <c r="BL748" s="7" t="str">
        <f t="shared" si="610"/>
        <v/>
      </c>
      <c r="BM748" s="7" t="str">
        <f t="shared" si="611"/>
        <v/>
      </c>
      <c r="BN748" s="7" t="str">
        <f t="shared" si="612"/>
        <v/>
      </c>
      <c r="BO748" s="7" t="str">
        <f t="shared" si="613"/>
        <v/>
      </c>
      <c r="BP748" s="7" t="str">
        <f t="shared" si="614"/>
        <v/>
      </c>
      <c r="BQ748" s="7" t="str">
        <f t="shared" si="615"/>
        <v/>
      </c>
      <c r="BR748" s="7" t="str">
        <f t="shared" si="616"/>
        <v/>
      </c>
      <c r="BS748" s="7" t="str">
        <f t="shared" si="617"/>
        <v/>
      </c>
      <c r="BT748" s="7" t="str">
        <f t="shared" si="618"/>
        <v/>
      </c>
      <c r="BU748" s="7" t="str">
        <f t="shared" si="619"/>
        <v/>
      </c>
      <c r="BV748" s="7" t="str">
        <f t="shared" si="620"/>
        <v/>
      </c>
      <c r="BW748" s="7" t="str">
        <f t="shared" si="595"/>
        <v/>
      </c>
      <c r="BX748" s="7" t="str">
        <f t="shared" si="621"/>
        <v/>
      </c>
      <c r="BY748" s="7" t="str">
        <f t="shared" si="622"/>
        <v/>
      </c>
      <c r="BZ748" s="7" t="str">
        <f t="shared" si="623"/>
        <v/>
      </c>
      <c r="CA748" s="7" t="str">
        <f t="shared" si="624"/>
        <v/>
      </c>
      <c r="CB748" s="54"/>
      <c r="CH748" s="13"/>
      <c r="CJ748" s="13"/>
    </row>
    <row r="749" spans="2:88" ht="16.5" thickBot="1" x14ac:dyDescent="0.3">
      <c r="B749" s="114"/>
      <c r="C749" s="114"/>
      <c r="D749" s="115"/>
      <c r="E749" s="117" t="str">
        <f t="shared" si="625"/>
        <v/>
      </c>
      <c r="F749" s="118" t="str">
        <f t="shared" si="582"/>
        <v/>
      </c>
      <c r="G749" s="22"/>
      <c r="H749" s="5" t="str">
        <f t="shared" si="596"/>
        <v/>
      </c>
      <c r="I749" s="6" t="str">
        <f t="shared" si="597"/>
        <v/>
      </c>
      <c r="J749" s="6" t="str">
        <f t="shared" si="598"/>
        <v/>
      </c>
      <c r="K749" s="23"/>
      <c r="L749" s="3" t="str">
        <f t="shared" si="583"/>
        <v/>
      </c>
      <c r="M749" s="2">
        <f>IF(OR(K749="Rota",K749="Desliza"),(IF((MAX(N$36:N748))&gt;F$17,(MAX(N$36:N748)),F$17)),N748)</f>
        <v>0</v>
      </c>
      <c r="N749" s="42"/>
      <c r="O749" s="2" t="str">
        <f t="shared" si="584"/>
        <v/>
      </c>
      <c r="P749" s="3" t="str">
        <f t="shared" si="585"/>
        <v/>
      </c>
      <c r="Q749" s="24"/>
      <c r="R749" s="24"/>
      <c r="S749" s="24"/>
      <c r="T749" s="132" t="str">
        <f t="shared" si="589"/>
        <v/>
      </c>
      <c r="U749" s="25"/>
      <c r="V749" s="25"/>
      <c r="W749" s="24"/>
      <c r="X749" s="26"/>
      <c r="Y749" s="25"/>
      <c r="Z749" s="25"/>
      <c r="AA749" s="3" t="str">
        <f t="shared" si="586"/>
        <v/>
      </c>
      <c r="AB749" s="24"/>
      <c r="AC749" s="26"/>
      <c r="AD749" s="25"/>
      <c r="AE749" s="54"/>
      <c r="AF749" s="54"/>
      <c r="AG749" s="54"/>
      <c r="AH749" s="54"/>
      <c r="AI749" s="54"/>
      <c r="AJ749" s="54"/>
      <c r="AK749" s="25"/>
      <c r="AL749" s="54" t="str">
        <f t="shared" si="590"/>
        <v/>
      </c>
      <c r="AM749" s="200" t="str">
        <f t="shared" si="591"/>
        <v/>
      </c>
      <c r="AN749" s="201" t="str">
        <f t="shared" si="592"/>
        <v/>
      </c>
      <c r="AO749" s="200" t="str">
        <f t="shared" si="599"/>
        <v/>
      </c>
      <c r="AP749" s="200" t="str">
        <f t="shared" si="593"/>
        <v/>
      </c>
      <c r="AQ749" s="200" t="str">
        <f t="shared" si="594"/>
        <v/>
      </c>
      <c r="AR749" s="200" t="str">
        <f t="shared" si="600"/>
        <v/>
      </c>
      <c r="AS749" s="200" t="str">
        <f t="shared" si="601"/>
        <v/>
      </c>
      <c r="AT749" s="200" t="str">
        <f t="shared" si="602"/>
        <v/>
      </c>
      <c r="AU749" s="200" t="str">
        <f t="shared" si="603"/>
        <v/>
      </c>
      <c r="AV749" s="54"/>
      <c r="AW749" s="200" t="str">
        <f t="shared" si="604"/>
        <v/>
      </c>
      <c r="AX749" s="201" t="str">
        <f t="shared" si="605"/>
        <v/>
      </c>
      <c r="AY749" s="7" t="str">
        <f t="shared" si="606"/>
        <v/>
      </c>
      <c r="AZ749" s="7" t="str">
        <f t="shared" si="607"/>
        <v/>
      </c>
      <c r="BA749" s="7" t="str">
        <f t="shared" si="608"/>
        <v/>
      </c>
      <c r="BB749" s="7" t="str">
        <f t="shared" ref="BB749:BB812" si="626">IF(AND(O749&gt;0,AF749="Día",K749="Rota"),O749,"")</f>
        <v/>
      </c>
      <c r="BC749" s="7" t="str">
        <f t="shared" ref="BC749:BC812" si="627">IF(AND(O749&gt;0,AF749="Noche",K749="Rota"),O749,"")</f>
        <v/>
      </c>
      <c r="BD749" s="7" t="str">
        <f t="shared" ref="BD749:BD812" si="628">IF(AND(O749&gt;0,AF749="Día",K749="Desliza"),O749,"")</f>
        <v/>
      </c>
      <c r="BE749" s="7" t="str">
        <f t="shared" ref="BE749:BE812" si="629">IF(AND(O749&gt;0,AF749="Noche",K749="Desliza"),O749,"")</f>
        <v/>
      </c>
      <c r="BF749" s="7" t="str">
        <f t="shared" si="587"/>
        <v/>
      </c>
      <c r="BG749" s="7" t="str">
        <f t="shared" si="588"/>
        <v/>
      </c>
      <c r="BH749" s="7" t="str">
        <f t="shared" si="579"/>
        <v/>
      </c>
      <c r="BI749" s="7" t="str">
        <f t="shared" si="580"/>
        <v/>
      </c>
      <c r="BJ749" s="7" t="str">
        <f t="shared" si="581"/>
        <v/>
      </c>
      <c r="BK749" s="7" t="str">
        <f t="shared" si="609"/>
        <v/>
      </c>
      <c r="BL749" s="7" t="str">
        <f t="shared" si="610"/>
        <v/>
      </c>
      <c r="BM749" s="7" t="str">
        <f t="shared" si="611"/>
        <v/>
      </c>
      <c r="BN749" s="7" t="str">
        <f t="shared" si="612"/>
        <v/>
      </c>
      <c r="BO749" s="7" t="str">
        <f t="shared" si="613"/>
        <v/>
      </c>
      <c r="BP749" s="7" t="str">
        <f t="shared" si="614"/>
        <v/>
      </c>
      <c r="BQ749" s="7" t="str">
        <f t="shared" si="615"/>
        <v/>
      </c>
      <c r="BR749" s="7" t="str">
        <f t="shared" si="616"/>
        <v/>
      </c>
      <c r="BS749" s="7" t="str">
        <f t="shared" si="617"/>
        <v/>
      </c>
      <c r="BT749" s="7" t="str">
        <f t="shared" si="618"/>
        <v/>
      </c>
      <c r="BU749" s="7" t="str">
        <f t="shared" si="619"/>
        <v/>
      </c>
      <c r="BV749" s="7" t="str">
        <f t="shared" si="620"/>
        <v/>
      </c>
      <c r="BW749" s="7" t="str">
        <f t="shared" si="595"/>
        <v/>
      </c>
      <c r="BX749" s="7" t="str">
        <f t="shared" si="621"/>
        <v/>
      </c>
      <c r="BY749" s="7" t="str">
        <f t="shared" si="622"/>
        <v/>
      </c>
      <c r="BZ749" s="7" t="str">
        <f t="shared" si="623"/>
        <v/>
      </c>
      <c r="CA749" s="7" t="str">
        <f t="shared" si="624"/>
        <v/>
      </c>
      <c r="CB749" s="54"/>
      <c r="CH749" s="13"/>
      <c r="CJ749" s="13"/>
    </row>
    <row r="750" spans="2:88" ht="16.5" thickBot="1" x14ac:dyDescent="0.3">
      <c r="B750" s="114"/>
      <c r="C750" s="114"/>
      <c r="D750" s="115"/>
      <c r="E750" s="117" t="str">
        <f t="shared" si="625"/>
        <v/>
      </c>
      <c r="F750" s="118" t="str">
        <f t="shared" si="582"/>
        <v/>
      </c>
      <c r="G750" s="22"/>
      <c r="H750" s="5" t="str">
        <f t="shared" si="596"/>
        <v/>
      </c>
      <c r="I750" s="6" t="str">
        <f t="shared" si="597"/>
        <v/>
      </c>
      <c r="J750" s="6" t="str">
        <f t="shared" si="598"/>
        <v/>
      </c>
      <c r="K750" s="23"/>
      <c r="L750" s="3" t="str">
        <f t="shared" si="583"/>
        <v/>
      </c>
      <c r="M750" s="2">
        <f>IF(OR(K750="Rota",K750="Desliza"),(IF((MAX(N$36:N749))&gt;F$17,(MAX(N$36:N749)),F$17)),N749)</f>
        <v>0</v>
      </c>
      <c r="N750" s="42"/>
      <c r="O750" s="2" t="str">
        <f t="shared" si="584"/>
        <v/>
      </c>
      <c r="P750" s="3" t="str">
        <f t="shared" si="585"/>
        <v/>
      </c>
      <c r="Q750" s="24"/>
      <c r="R750" s="24"/>
      <c r="S750" s="24"/>
      <c r="T750" s="132" t="str">
        <f t="shared" si="589"/>
        <v/>
      </c>
      <c r="U750" s="25"/>
      <c r="V750" s="25"/>
      <c r="W750" s="24"/>
      <c r="X750" s="26"/>
      <c r="Y750" s="25"/>
      <c r="Z750" s="25"/>
      <c r="AA750" s="3" t="str">
        <f t="shared" si="586"/>
        <v/>
      </c>
      <c r="AB750" s="24"/>
      <c r="AC750" s="26"/>
      <c r="AD750" s="25"/>
      <c r="AE750" s="54"/>
      <c r="AF750" s="54"/>
      <c r="AG750" s="54"/>
      <c r="AH750" s="54"/>
      <c r="AI750" s="54"/>
      <c r="AJ750" s="54"/>
      <c r="AK750" s="25"/>
      <c r="AL750" s="54" t="str">
        <f t="shared" si="590"/>
        <v/>
      </c>
      <c r="AM750" s="200" t="str">
        <f t="shared" si="591"/>
        <v/>
      </c>
      <c r="AN750" s="201" t="str">
        <f t="shared" si="592"/>
        <v/>
      </c>
      <c r="AO750" s="200" t="str">
        <f t="shared" si="599"/>
        <v/>
      </c>
      <c r="AP750" s="200" t="str">
        <f t="shared" si="593"/>
        <v/>
      </c>
      <c r="AQ750" s="200" t="str">
        <f t="shared" si="594"/>
        <v/>
      </c>
      <c r="AR750" s="200" t="str">
        <f t="shared" si="600"/>
        <v/>
      </c>
      <c r="AS750" s="200" t="str">
        <f t="shared" si="601"/>
        <v/>
      </c>
      <c r="AT750" s="200" t="str">
        <f t="shared" si="602"/>
        <v/>
      </c>
      <c r="AU750" s="200" t="str">
        <f t="shared" si="603"/>
        <v/>
      </c>
      <c r="AV750" s="54"/>
      <c r="AW750" s="200" t="str">
        <f t="shared" si="604"/>
        <v/>
      </c>
      <c r="AX750" s="201" t="str">
        <f t="shared" si="605"/>
        <v/>
      </c>
      <c r="AY750" s="7" t="str">
        <f t="shared" si="606"/>
        <v/>
      </c>
      <c r="AZ750" s="7" t="str">
        <f t="shared" si="607"/>
        <v/>
      </c>
      <c r="BA750" s="7" t="str">
        <f t="shared" si="608"/>
        <v/>
      </c>
      <c r="BB750" s="7" t="str">
        <f t="shared" si="626"/>
        <v/>
      </c>
      <c r="BC750" s="7" t="str">
        <f t="shared" si="627"/>
        <v/>
      </c>
      <c r="BD750" s="7" t="str">
        <f t="shared" si="628"/>
        <v/>
      </c>
      <c r="BE750" s="7" t="str">
        <f t="shared" si="629"/>
        <v/>
      </c>
      <c r="BF750" s="7" t="str">
        <f t="shared" si="587"/>
        <v/>
      </c>
      <c r="BG750" s="7" t="str">
        <f t="shared" si="588"/>
        <v/>
      </c>
      <c r="BH750" s="7" t="str">
        <f t="shared" ref="BH750:BH813" si="630">IF(AND(AO750&gt;0,AF750="Día",K750="RIH CSG"),AO750,"")</f>
        <v/>
      </c>
      <c r="BI750" s="7" t="str">
        <f t="shared" ref="BI750:BI813" si="631">IF(AND(AO750&gt;0,AF750="Noche",K750="RIH CSG"),AO750,"")</f>
        <v/>
      </c>
      <c r="BJ750" s="7" t="str">
        <f t="shared" ref="BJ750:BJ813" si="632">IF(AND(AO750&gt;0,AF750="Día",K750="RIH OH"),AO750,"")</f>
        <v/>
      </c>
      <c r="BK750" s="7" t="str">
        <f t="shared" si="609"/>
        <v/>
      </c>
      <c r="BL750" s="7" t="str">
        <f t="shared" si="610"/>
        <v/>
      </c>
      <c r="BM750" s="7" t="str">
        <f t="shared" si="611"/>
        <v/>
      </c>
      <c r="BN750" s="7" t="str">
        <f t="shared" si="612"/>
        <v/>
      </c>
      <c r="BO750" s="7" t="str">
        <f t="shared" si="613"/>
        <v/>
      </c>
      <c r="BP750" s="7" t="str">
        <f t="shared" si="614"/>
        <v/>
      </c>
      <c r="BQ750" s="7" t="str">
        <f t="shared" si="615"/>
        <v/>
      </c>
      <c r="BR750" s="7" t="str">
        <f t="shared" si="616"/>
        <v/>
      </c>
      <c r="BS750" s="7" t="str">
        <f t="shared" si="617"/>
        <v/>
      </c>
      <c r="BT750" s="7" t="str">
        <f t="shared" si="618"/>
        <v/>
      </c>
      <c r="BU750" s="7" t="str">
        <f t="shared" si="619"/>
        <v/>
      </c>
      <c r="BV750" s="7" t="str">
        <f t="shared" si="620"/>
        <v/>
      </c>
      <c r="BW750" s="7" t="str">
        <f t="shared" si="595"/>
        <v/>
      </c>
      <c r="BX750" s="7" t="str">
        <f t="shared" si="621"/>
        <v/>
      </c>
      <c r="BY750" s="7" t="str">
        <f t="shared" si="622"/>
        <v/>
      </c>
      <c r="BZ750" s="7" t="str">
        <f t="shared" si="623"/>
        <v/>
      </c>
      <c r="CA750" s="7" t="str">
        <f t="shared" si="624"/>
        <v/>
      </c>
      <c r="CB750" s="54"/>
      <c r="CH750" s="13"/>
      <c r="CJ750" s="13"/>
    </row>
    <row r="751" spans="2:88" ht="16.5" thickBot="1" x14ac:dyDescent="0.3">
      <c r="B751" s="114"/>
      <c r="C751" s="114"/>
      <c r="D751" s="115"/>
      <c r="E751" s="117" t="str">
        <f t="shared" si="625"/>
        <v/>
      </c>
      <c r="F751" s="118" t="str">
        <f t="shared" ref="F751:F814" si="633">IF(K751="Comentario","",IF(K750="Comentario",IF(G749="","",G749),IF(G750="","",G750)))</f>
        <v/>
      </c>
      <c r="G751" s="22"/>
      <c r="H751" s="5" t="str">
        <f t="shared" si="596"/>
        <v/>
      </c>
      <c r="I751" s="6" t="str">
        <f t="shared" si="597"/>
        <v/>
      </c>
      <c r="J751" s="6" t="str">
        <f t="shared" si="598"/>
        <v/>
      </c>
      <c r="K751" s="23"/>
      <c r="L751" s="3" t="str">
        <f t="shared" si="583"/>
        <v/>
      </c>
      <c r="M751" s="2">
        <f>IF(OR(K751="Rota",K751="Desliza"),(IF((MAX(N$36:N750))&gt;F$17,(MAX(N$36:N750)),F$17)),N750)</f>
        <v>0</v>
      </c>
      <c r="N751" s="42"/>
      <c r="O751" s="2" t="str">
        <f t="shared" si="584"/>
        <v/>
      </c>
      <c r="P751" s="3" t="str">
        <f t="shared" si="585"/>
        <v/>
      </c>
      <c r="Q751" s="24"/>
      <c r="R751" s="24"/>
      <c r="S751" s="24"/>
      <c r="T751" s="132" t="str">
        <f t="shared" si="589"/>
        <v/>
      </c>
      <c r="U751" s="25"/>
      <c r="V751" s="25"/>
      <c r="W751" s="24"/>
      <c r="X751" s="26"/>
      <c r="Y751" s="25"/>
      <c r="Z751" s="25"/>
      <c r="AA751" s="3" t="str">
        <f t="shared" si="586"/>
        <v/>
      </c>
      <c r="AB751" s="24"/>
      <c r="AC751" s="26"/>
      <c r="AD751" s="25"/>
      <c r="AE751" s="54"/>
      <c r="AF751" s="54"/>
      <c r="AG751" s="54"/>
      <c r="AH751" s="54"/>
      <c r="AI751" s="54"/>
      <c r="AJ751" s="54"/>
      <c r="AK751" s="25"/>
      <c r="AL751" s="54" t="str">
        <f t="shared" si="590"/>
        <v/>
      </c>
      <c r="AM751" s="200" t="str">
        <f t="shared" si="591"/>
        <v/>
      </c>
      <c r="AN751" s="201" t="str">
        <f t="shared" si="592"/>
        <v/>
      </c>
      <c r="AO751" s="200" t="str">
        <f t="shared" si="599"/>
        <v/>
      </c>
      <c r="AP751" s="200" t="str">
        <f t="shared" si="593"/>
        <v/>
      </c>
      <c r="AQ751" s="200" t="str">
        <f t="shared" si="594"/>
        <v/>
      </c>
      <c r="AR751" s="200" t="str">
        <f t="shared" si="600"/>
        <v/>
      </c>
      <c r="AS751" s="200" t="str">
        <f t="shared" si="601"/>
        <v/>
      </c>
      <c r="AT751" s="200" t="str">
        <f t="shared" si="602"/>
        <v/>
      </c>
      <c r="AU751" s="200" t="str">
        <f t="shared" si="603"/>
        <v/>
      </c>
      <c r="AV751" s="54"/>
      <c r="AW751" s="200" t="str">
        <f t="shared" si="604"/>
        <v/>
      </c>
      <c r="AX751" s="201" t="str">
        <f t="shared" si="605"/>
        <v/>
      </c>
      <c r="AY751" s="7" t="str">
        <f t="shared" si="606"/>
        <v/>
      </c>
      <c r="AZ751" s="7" t="str">
        <f t="shared" si="607"/>
        <v/>
      </c>
      <c r="BA751" s="7" t="str">
        <f t="shared" si="608"/>
        <v/>
      </c>
      <c r="BB751" s="7" t="str">
        <f t="shared" si="626"/>
        <v/>
      </c>
      <c r="BC751" s="7" t="str">
        <f t="shared" si="627"/>
        <v/>
      </c>
      <c r="BD751" s="7" t="str">
        <f t="shared" si="628"/>
        <v/>
      </c>
      <c r="BE751" s="7" t="str">
        <f t="shared" si="629"/>
        <v/>
      </c>
      <c r="BF751" s="7" t="str">
        <f t="shared" si="587"/>
        <v/>
      </c>
      <c r="BG751" s="7" t="str">
        <f t="shared" si="588"/>
        <v/>
      </c>
      <c r="BH751" s="7" t="str">
        <f t="shared" si="630"/>
        <v/>
      </c>
      <c r="BI751" s="7" t="str">
        <f t="shared" si="631"/>
        <v/>
      </c>
      <c r="BJ751" s="7" t="str">
        <f t="shared" si="632"/>
        <v/>
      </c>
      <c r="BK751" s="7" t="str">
        <f t="shared" si="609"/>
        <v/>
      </c>
      <c r="BL751" s="7" t="str">
        <f t="shared" si="610"/>
        <v/>
      </c>
      <c r="BM751" s="7" t="str">
        <f t="shared" si="611"/>
        <v/>
      </c>
      <c r="BN751" s="7" t="str">
        <f t="shared" si="612"/>
        <v/>
      </c>
      <c r="BO751" s="7" t="str">
        <f t="shared" si="613"/>
        <v/>
      </c>
      <c r="BP751" s="7" t="str">
        <f t="shared" si="614"/>
        <v/>
      </c>
      <c r="BQ751" s="7" t="str">
        <f t="shared" si="615"/>
        <v/>
      </c>
      <c r="BR751" s="7" t="str">
        <f t="shared" si="616"/>
        <v/>
      </c>
      <c r="BS751" s="7" t="str">
        <f t="shared" si="617"/>
        <v/>
      </c>
      <c r="BT751" s="7" t="str">
        <f t="shared" si="618"/>
        <v/>
      </c>
      <c r="BU751" s="7" t="str">
        <f t="shared" si="619"/>
        <v/>
      </c>
      <c r="BV751" s="7" t="str">
        <f t="shared" si="620"/>
        <v/>
      </c>
      <c r="BW751" s="7" t="str">
        <f t="shared" si="595"/>
        <v/>
      </c>
      <c r="BX751" s="7" t="str">
        <f t="shared" si="621"/>
        <v/>
      </c>
      <c r="BY751" s="7" t="str">
        <f t="shared" si="622"/>
        <v/>
      </c>
      <c r="BZ751" s="7" t="str">
        <f t="shared" si="623"/>
        <v/>
      </c>
      <c r="CA751" s="7" t="str">
        <f t="shared" si="624"/>
        <v/>
      </c>
      <c r="CB751" s="54"/>
      <c r="CH751" s="13"/>
      <c r="CJ751" s="13"/>
    </row>
    <row r="752" spans="2:88" ht="16.5" thickBot="1" x14ac:dyDescent="0.3">
      <c r="B752" s="114"/>
      <c r="C752" s="114"/>
      <c r="D752" s="115"/>
      <c r="E752" s="117" t="str">
        <f t="shared" si="625"/>
        <v/>
      </c>
      <c r="F752" s="118" t="str">
        <f t="shared" si="633"/>
        <v/>
      </c>
      <c r="G752" s="22"/>
      <c r="H752" s="5" t="str">
        <f t="shared" si="596"/>
        <v/>
      </c>
      <c r="I752" s="6" t="str">
        <f t="shared" si="597"/>
        <v/>
      </c>
      <c r="J752" s="6" t="str">
        <f t="shared" si="598"/>
        <v/>
      </c>
      <c r="K752" s="23"/>
      <c r="L752" s="3" t="str">
        <f t="shared" si="583"/>
        <v/>
      </c>
      <c r="M752" s="2">
        <f>IF(OR(K752="Rota",K752="Desliza"),(IF((MAX(N$36:N751))&gt;F$17,(MAX(N$36:N751)),F$17)),N751)</f>
        <v>0</v>
      </c>
      <c r="N752" s="42"/>
      <c r="O752" s="2" t="str">
        <f t="shared" si="584"/>
        <v/>
      </c>
      <c r="P752" s="3" t="str">
        <f t="shared" si="585"/>
        <v/>
      </c>
      <c r="Q752" s="24"/>
      <c r="R752" s="24"/>
      <c r="S752" s="24"/>
      <c r="T752" s="132" t="str">
        <f t="shared" si="589"/>
        <v/>
      </c>
      <c r="U752" s="25"/>
      <c r="V752" s="25"/>
      <c r="W752" s="24"/>
      <c r="X752" s="26"/>
      <c r="Y752" s="25"/>
      <c r="Z752" s="25"/>
      <c r="AA752" s="3" t="str">
        <f t="shared" si="586"/>
        <v/>
      </c>
      <c r="AB752" s="24"/>
      <c r="AC752" s="26"/>
      <c r="AD752" s="25"/>
      <c r="AE752" s="54"/>
      <c r="AF752" s="54"/>
      <c r="AG752" s="54"/>
      <c r="AH752" s="54"/>
      <c r="AI752" s="54"/>
      <c r="AJ752" s="54"/>
      <c r="AK752" s="25"/>
      <c r="AL752" s="54" t="str">
        <f t="shared" si="590"/>
        <v/>
      </c>
      <c r="AM752" s="200" t="str">
        <f t="shared" si="591"/>
        <v/>
      </c>
      <c r="AN752" s="201" t="str">
        <f t="shared" si="592"/>
        <v/>
      </c>
      <c r="AO752" s="200" t="str">
        <f t="shared" si="599"/>
        <v/>
      </c>
      <c r="AP752" s="200" t="str">
        <f t="shared" si="593"/>
        <v/>
      </c>
      <c r="AQ752" s="200" t="str">
        <f t="shared" si="594"/>
        <v/>
      </c>
      <c r="AR752" s="200" t="str">
        <f t="shared" si="600"/>
        <v/>
      </c>
      <c r="AS752" s="200" t="str">
        <f t="shared" si="601"/>
        <v/>
      </c>
      <c r="AT752" s="200" t="str">
        <f t="shared" si="602"/>
        <v/>
      </c>
      <c r="AU752" s="200" t="str">
        <f t="shared" si="603"/>
        <v/>
      </c>
      <c r="AV752" s="54"/>
      <c r="AW752" s="200" t="str">
        <f t="shared" si="604"/>
        <v/>
      </c>
      <c r="AX752" s="201" t="str">
        <f t="shared" si="605"/>
        <v/>
      </c>
      <c r="AY752" s="7" t="str">
        <f t="shared" si="606"/>
        <v/>
      </c>
      <c r="AZ752" s="7" t="str">
        <f t="shared" si="607"/>
        <v/>
      </c>
      <c r="BA752" s="7" t="str">
        <f t="shared" si="608"/>
        <v/>
      </c>
      <c r="BB752" s="7" t="str">
        <f t="shared" si="626"/>
        <v/>
      </c>
      <c r="BC752" s="7" t="str">
        <f t="shared" si="627"/>
        <v/>
      </c>
      <c r="BD752" s="7" t="str">
        <f t="shared" si="628"/>
        <v/>
      </c>
      <c r="BE752" s="7" t="str">
        <f t="shared" si="629"/>
        <v/>
      </c>
      <c r="BF752" s="7" t="str">
        <f t="shared" si="587"/>
        <v/>
      </c>
      <c r="BG752" s="7" t="str">
        <f t="shared" si="588"/>
        <v/>
      </c>
      <c r="BH752" s="7" t="str">
        <f t="shared" si="630"/>
        <v/>
      </c>
      <c r="BI752" s="7" t="str">
        <f t="shared" si="631"/>
        <v/>
      </c>
      <c r="BJ752" s="7" t="str">
        <f t="shared" si="632"/>
        <v/>
      </c>
      <c r="BK752" s="7" t="str">
        <f t="shared" si="609"/>
        <v/>
      </c>
      <c r="BL752" s="7" t="str">
        <f t="shared" si="610"/>
        <v/>
      </c>
      <c r="BM752" s="7" t="str">
        <f t="shared" si="611"/>
        <v/>
      </c>
      <c r="BN752" s="7" t="str">
        <f t="shared" si="612"/>
        <v/>
      </c>
      <c r="BO752" s="7" t="str">
        <f t="shared" si="613"/>
        <v/>
      </c>
      <c r="BP752" s="7" t="str">
        <f t="shared" si="614"/>
        <v/>
      </c>
      <c r="BQ752" s="7" t="str">
        <f t="shared" si="615"/>
        <v/>
      </c>
      <c r="BR752" s="7" t="str">
        <f t="shared" si="616"/>
        <v/>
      </c>
      <c r="BS752" s="7" t="str">
        <f t="shared" si="617"/>
        <v/>
      </c>
      <c r="BT752" s="7" t="str">
        <f t="shared" si="618"/>
        <v/>
      </c>
      <c r="BU752" s="7" t="str">
        <f t="shared" si="619"/>
        <v/>
      </c>
      <c r="BV752" s="7" t="str">
        <f t="shared" si="620"/>
        <v/>
      </c>
      <c r="BW752" s="7" t="str">
        <f t="shared" si="595"/>
        <v/>
      </c>
      <c r="BX752" s="7" t="str">
        <f t="shared" si="621"/>
        <v/>
      </c>
      <c r="BY752" s="7" t="str">
        <f t="shared" si="622"/>
        <v/>
      </c>
      <c r="BZ752" s="7" t="str">
        <f t="shared" si="623"/>
        <v/>
      </c>
      <c r="CA752" s="7" t="str">
        <f t="shared" si="624"/>
        <v/>
      </c>
      <c r="CB752" s="54"/>
      <c r="CH752" s="13"/>
      <c r="CJ752" s="13"/>
    </row>
    <row r="753" spans="2:88" ht="16.5" thickBot="1" x14ac:dyDescent="0.3">
      <c r="B753" s="114"/>
      <c r="C753" s="114"/>
      <c r="D753" s="115"/>
      <c r="E753" s="117" t="str">
        <f t="shared" si="625"/>
        <v/>
      </c>
      <c r="F753" s="118" t="str">
        <f t="shared" si="633"/>
        <v/>
      </c>
      <c r="G753" s="22"/>
      <c r="H753" s="5" t="str">
        <f t="shared" si="596"/>
        <v/>
      </c>
      <c r="I753" s="6" t="str">
        <f t="shared" si="597"/>
        <v/>
      </c>
      <c r="J753" s="6" t="str">
        <f t="shared" si="598"/>
        <v/>
      </c>
      <c r="K753" s="23"/>
      <c r="L753" s="3" t="str">
        <f t="shared" si="583"/>
        <v/>
      </c>
      <c r="M753" s="2">
        <f>IF(OR(K753="Rota",K753="Desliza"),(IF((MAX(N$36:N752))&gt;F$17,(MAX(N$36:N752)),F$17)),N752)</f>
        <v>0</v>
      </c>
      <c r="N753" s="42"/>
      <c r="O753" s="2" t="str">
        <f t="shared" si="584"/>
        <v/>
      </c>
      <c r="P753" s="3" t="str">
        <f t="shared" si="585"/>
        <v/>
      </c>
      <c r="Q753" s="24"/>
      <c r="R753" s="24"/>
      <c r="S753" s="24"/>
      <c r="T753" s="132" t="str">
        <f t="shared" si="589"/>
        <v/>
      </c>
      <c r="U753" s="25"/>
      <c r="V753" s="25"/>
      <c r="W753" s="24"/>
      <c r="X753" s="26"/>
      <c r="Y753" s="25"/>
      <c r="Z753" s="25"/>
      <c r="AA753" s="3" t="str">
        <f t="shared" si="586"/>
        <v/>
      </c>
      <c r="AB753" s="24"/>
      <c r="AC753" s="26"/>
      <c r="AD753" s="25"/>
      <c r="AE753" s="54"/>
      <c r="AF753" s="54"/>
      <c r="AG753" s="54"/>
      <c r="AH753" s="54"/>
      <c r="AI753" s="54"/>
      <c r="AJ753" s="54"/>
      <c r="AK753" s="25"/>
      <c r="AL753" s="54" t="str">
        <f t="shared" si="590"/>
        <v/>
      </c>
      <c r="AM753" s="200" t="str">
        <f t="shared" si="591"/>
        <v/>
      </c>
      <c r="AN753" s="201" t="str">
        <f t="shared" si="592"/>
        <v/>
      </c>
      <c r="AO753" s="200" t="str">
        <f t="shared" si="599"/>
        <v/>
      </c>
      <c r="AP753" s="200" t="str">
        <f t="shared" si="593"/>
        <v/>
      </c>
      <c r="AQ753" s="200" t="str">
        <f t="shared" si="594"/>
        <v/>
      </c>
      <c r="AR753" s="200" t="str">
        <f t="shared" si="600"/>
        <v/>
      </c>
      <c r="AS753" s="200" t="str">
        <f t="shared" si="601"/>
        <v/>
      </c>
      <c r="AT753" s="200" t="str">
        <f t="shared" si="602"/>
        <v/>
      </c>
      <c r="AU753" s="200" t="str">
        <f t="shared" si="603"/>
        <v/>
      </c>
      <c r="AV753" s="54"/>
      <c r="AW753" s="200" t="str">
        <f t="shared" si="604"/>
        <v/>
      </c>
      <c r="AX753" s="201" t="str">
        <f t="shared" si="605"/>
        <v/>
      </c>
      <c r="AY753" s="7" t="str">
        <f t="shared" si="606"/>
        <v/>
      </c>
      <c r="AZ753" s="7" t="str">
        <f t="shared" si="607"/>
        <v/>
      </c>
      <c r="BA753" s="7" t="str">
        <f t="shared" si="608"/>
        <v/>
      </c>
      <c r="BB753" s="7" t="str">
        <f t="shared" si="626"/>
        <v/>
      </c>
      <c r="BC753" s="7" t="str">
        <f t="shared" si="627"/>
        <v/>
      </c>
      <c r="BD753" s="7" t="str">
        <f t="shared" si="628"/>
        <v/>
      </c>
      <c r="BE753" s="7" t="str">
        <f t="shared" si="629"/>
        <v/>
      </c>
      <c r="BF753" s="7" t="str">
        <f t="shared" si="587"/>
        <v/>
      </c>
      <c r="BG753" s="7" t="str">
        <f t="shared" si="588"/>
        <v/>
      </c>
      <c r="BH753" s="7" t="str">
        <f t="shared" si="630"/>
        <v/>
      </c>
      <c r="BI753" s="7" t="str">
        <f t="shared" si="631"/>
        <v/>
      </c>
      <c r="BJ753" s="7" t="str">
        <f t="shared" si="632"/>
        <v/>
      </c>
      <c r="BK753" s="7" t="str">
        <f t="shared" si="609"/>
        <v/>
      </c>
      <c r="BL753" s="7" t="str">
        <f t="shared" si="610"/>
        <v/>
      </c>
      <c r="BM753" s="7" t="str">
        <f t="shared" si="611"/>
        <v/>
      </c>
      <c r="BN753" s="7" t="str">
        <f t="shared" si="612"/>
        <v/>
      </c>
      <c r="BO753" s="7" t="str">
        <f t="shared" si="613"/>
        <v/>
      </c>
      <c r="BP753" s="7" t="str">
        <f t="shared" si="614"/>
        <v/>
      </c>
      <c r="BQ753" s="7" t="str">
        <f t="shared" si="615"/>
        <v/>
      </c>
      <c r="BR753" s="7" t="str">
        <f t="shared" si="616"/>
        <v/>
      </c>
      <c r="BS753" s="7" t="str">
        <f t="shared" si="617"/>
        <v/>
      </c>
      <c r="BT753" s="7" t="str">
        <f t="shared" si="618"/>
        <v/>
      </c>
      <c r="BU753" s="7" t="str">
        <f t="shared" si="619"/>
        <v/>
      </c>
      <c r="BV753" s="7" t="str">
        <f t="shared" si="620"/>
        <v/>
      </c>
      <c r="BW753" s="7" t="str">
        <f t="shared" si="595"/>
        <v/>
      </c>
      <c r="BX753" s="7" t="str">
        <f t="shared" si="621"/>
        <v/>
      </c>
      <c r="BY753" s="7" t="str">
        <f t="shared" si="622"/>
        <v/>
      </c>
      <c r="BZ753" s="7" t="str">
        <f t="shared" si="623"/>
        <v/>
      </c>
      <c r="CA753" s="7" t="str">
        <f t="shared" si="624"/>
        <v/>
      </c>
      <c r="CB753" s="54"/>
      <c r="CH753" s="13"/>
      <c r="CJ753" s="13"/>
    </row>
    <row r="754" spans="2:88" ht="16.5" thickBot="1" x14ac:dyDescent="0.3">
      <c r="B754" s="114"/>
      <c r="C754" s="114"/>
      <c r="D754" s="115"/>
      <c r="E754" s="117" t="str">
        <f t="shared" si="625"/>
        <v/>
      </c>
      <c r="F754" s="118" t="str">
        <f t="shared" si="633"/>
        <v/>
      </c>
      <c r="G754" s="22"/>
      <c r="H754" s="5" t="str">
        <f t="shared" si="596"/>
        <v/>
      </c>
      <c r="I754" s="6" t="str">
        <f t="shared" si="597"/>
        <v/>
      </c>
      <c r="J754" s="6" t="str">
        <f t="shared" si="598"/>
        <v/>
      </c>
      <c r="K754" s="23"/>
      <c r="L754" s="3" t="str">
        <f t="shared" si="583"/>
        <v/>
      </c>
      <c r="M754" s="2">
        <f>IF(OR(K754="Rota",K754="Desliza"),(IF((MAX(N$36:N753))&gt;F$17,(MAX(N$36:N753)),F$17)),N753)</f>
        <v>0</v>
      </c>
      <c r="N754" s="42"/>
      <c r="O754" s="2" t="str">
        <f t="shared" si="584"/>
        <v/>
      </c>
      <c r="P754" s="3" t="str">
        <f t="shared" si="585"/>
        <v/>
      </c>
      <c r="Q754" s="24"/>
      <c r="R754" s="24"/>
      <c r="S754" s="24"/>
      <c r="T754" s="132" t="str">
        <f t="shared" si="589"/>
        <v/>
      </c>
      <c r="U754" s="25"/>
      <c r="V754" s="25"/>
      <c r="W754" s="24"/>
      <c r="X754" s="26"/>
      <c r="Y754" s="25"/>
      <c r="Z754" s="25"/>
      <c r="AA754" s="3" t="str">
        <f t="shared" si="586"/>
        <v/>
      </c>
      <c r="AB754" s="24"/>
      <c r="AC754" s="26"/>
      <c r="AD754" s="25"/>
      <c r="AE754" s="54"/>
      <c r="AF754" s="54"/>
      <c r="AG754" s="54"/>
      <c r="AH754" s="54"/>
      <c r="AI754" s="54"/>
      <c r="AJ754" s="54"/>
      <c r="AK754" s="25"/>
      <c r="AL754" s="54" t="str">
        <f t="shared" si="590"/>
        <v/>
      </c>
      <c r="AM754" s="200" t="str">
        <f t="shared" si="591"/>
        <v/>
      </c>
      <c r="AN754" s="201" t="str">
        <f t="shared" si="592"/>
        <v/>
      </c>
      <c r="AO754" s="200" t="str">
        <f t="shared" si="599"/>
        <v/>
      </c>
      <c r="AP754" s="200" t="str">
        <f t="shared" si="593"/>
        <v/>
      </c>
      <c r="AQ754" s="200" t="str">
        <f t="shared" si="594"/>
        <v/>
      </c>
      <c r="AR754" s="200" t="str">
        <f t="shared" si="600"/>
        <v/>
      </c>
      <c r="AS754" s="200" t="str">
        <f t="shared" si="601"/>
        <v/>
      </c>
      <c r="AT754" s="200" t="str">
        <f t="shared" si="602"/>
        <v/>
      </c>
      <c r="AU754" s="200" t="str">
        <f t="shared" si="603"/>
        <v/>
      </c>
      <c r="AV754" s="54"/>
      <c r="AW754" s="200" t="str">
        <f t="shared" si="604"/>
        <v/>
      </c>
      <c r="AX754" s="201" t="str">
        <f t="shared" si="605"/>
        <v/>
      </c>
      <c r="AY754" s="7" t="str">
        <f t="shared" si="606"/>
        <v/>
      </c>
      <c r="AZ754" s="7" t="str">
        <f t="shared" si="607"/>
        <v/>
      </c>
      <c r="BA754" s="7" t="str">
        <f t="shared" si="608"/>
        <v/>
      </c>
      <c r="BB754" s="7" t="str">
        <f t="shared" si="626"/>
        <v/>
      </c>
      <c r="BC754" s="7" t="str">
        <f t="shared" si="627"/>
        <v/>
      </c>
      <c r="BD754" s="7" t="str">
        <f t="shared" si="628"/>
        <v/>
      </c>
      <c r="BE754" s="7" t="str">
        <f t="shared" si="629"/>
        <v/>
      </c>
      <c r="BF754" s="7" t="str">
        <f t="shared" si="587"/>
        <v/>
      </c>
      <c r="BG754" s="7" t="str">
        <f t="shared" si="588"/>
        <v/>
      </c>
      <c r="BH754" s="7" t="str">
        <f t="shared" si="630"/>
        <v/>
      </c>
      <c r="BI754" s="7" t="str">
        <f t="shared" si="631"/>
        <v/>
      </c>
      <c r="BJ754" s="7" t="str">
        <f t="shared" si="632"/>
        <v/>
      </c>
      <c r="BK754" s="7" t="str">
        <f t="shared" si="609"/>
        <v/>
      </c>
      <c r="BL754" s="7" t="str">
        <f t="shared" si="610"/>
        <v/>
      </c>
      <c r="BM754" s="7" t="str">
        <f t="shared" si="611"/>
        <v/>
      </c>
      <c r="BN754" s="7" t="str">
        <f t="shared" si="612"/>
        <v/>
      </c>
      <c r="BO754" s="7" t="str">
        <f t="shared" si="613"/>
        <v/>
      </c>
      <c r="BP754" s="7" t="str">
        <f t="shared" si="614"/>
        <v/>
      </c>
      <c r="BQ754" s="7" t="str">
        <f t="shared" si="615"/>
        <v/>
      </c>
      <c r="BR754" s="7" t="str">
        <f t="shared" si="616"/>
        <v/>
      </c>
      <c r="BS754" s="7" t="str">
        <f t="shared" si="617"/>
        <v/>
      </c>
      <c r="BT754" s="7" t="str">
        <f t="shared" si="618"/>
        <v/>
      </c>
      <c r="BU754" s="7" t="str">
        <f t="shared" si="619"/>
        <v/>
      </c>
      <c r="BV754" s="7" t="str">
        <f t="shared" si="620"/>
        <v/>
      </c>
      <c r="BW754" s="7" t="str">
        <f t="shared" si="595"/>
        <v/>
      </c>
      <c r="BX754" s="7" t="str">
        <f t="shared" si="621"/>
        <v/>
      </c>
      <c r="BY754" s="7" t="str">
        <f t="shared" si="622"/>
        <v/>
      </c>
      <c r="BZ754" s="7" t="str">
        <f t="shared" si="623"/>
        <v/>
      </c>
      <c r="CA754" s="7" t="str">
        <f t="shared" si="624"/>
        <v/>
      </c>
      <c r="CB754" s="54"/>
      <c r="CH754" s="13"/>
      <c r="CJ754" s="13"/>
    </row>
    <row r="755" spans="2:88" ht="16.5" thickBot="1" x14ac:dyDescent="0.3">
      <c r="B755" s="114"/>
      <c r="C755" s="114"/>
      <c r="D755" s="115"/>
      <c r="E755" s="117" t="str">
        <f t="shared" si="625"/>
        <v/>
      </c>
      <c r="F755" s="118" t="str">
        <f t="shared" si="633"/>
        <v/>
      </c>
      <c r="G755" s="22"/>
      <c r="H755" s="5" t="str">
        <f t="shared" si="596"/>
        <v/>
      </c>
      <c r="I755" s="6" t="str">
        <f t="shared" si="597"/>
        <v/>
      </c>
      <c r="J755" s="6" t="str">
        <f t="shared" si="598"/>
        <v/>
      </c>
      <c r="K755" s="23"/>
      <c r="L755" s="3" t="str">
        <f t="shared" si="583"/>
        <v/>
      </c>
      <c r="M755" s="2">
        <f>IF(OR(K755="Rota",K755="Desliza"),(IF((MAX(N$36:N754))&gt;F$17,(MAX(N$36:N754)),F$17)),N754)</f>
        <v>0</v>
      </c>
      <c r="N755" s="42"/>
      <c r="O755" s="2" t="str">
        <f t="shared" si="584"/>
        <v/>
      </c>
      <c r="P755" s="3" t="str">
        <f t="shared" si="585"/>
        <v/>
      </c>
      <c r="Q755" s="24"/>
      <c r="R755" s="24"/>
      <c r="S755" s="24"/>
      <c r="T755" s="132" t="str">
        <f t="shared" si="589"/>
        <v/>
      </c>
      <c r="U755" s="25"/>
      <c r="V755" s="25"/>
      <c r="W755" s="24"/>
      <c r="X755" s="26"/>
      <c r="Y755" s="25"/>
      <c r="Z755" s="25"/>
      <c r="AA755" s="3" t="str">
        <f t="shared" si="586"/>
        <v/>
      </c>
      <c r="AB755" s="24"/>
      <c r="AC755" s="26"/>
      <c r="AD755" s="25"/>
      <c r="AE755" s="54"/>
      <c r="AF755" s="54"/>
      <c r="AG755" s="54"/>
      <c r="AH755" s="54"/>
      <c r="AI755" s="54"/>
      <c r="AJ755" s="54"/>
      <c r="AK755" s="25"/>
      <c r="AL755" s="54" t="str">
        <f t="shared" si="590"/>
        <v/>
      </c>
      <c r="AM755" s="200" t="str">
        <f t="shared" si="591"/>
        <v/>
      </c>
      <c r="AN755" s="201" t="str">
        <f t="shared" si="592"/>
        <v/>
      </c>
      <c r="AO755" s="200" t="str">
        <f t="shared" si="599"/>
        <v/>
      </c>
      <c r="AP755" s="200" t="str">
        <f t="shared" si="593"/>
        <v/>
      </c>
      <c r="AQ755" s="200" t="str">
        <f t="shared" si="594"/>
        <v/>
      </c>
      <c r="AR755" s="200" t="str">
        <f t="shared" si="600"/>
        <v/>
      </c>
      <c r="AS755" s="200" t="str">
        <f t="shared" si="601"/>
        <v/>
      </c>
      <c r="AT755" s="200" t="str">
        <f t="shared" si="602"/>
        <v/>
      </c>
      <c r="AU755" s="200" t="str">
        <f t="shared" si="603"/>
        <v/>
      </c>
      <c r="AV755" s="54"/>
      <c r="AW755" s="200" t="str">
        <f t="shared" si="604"/>
        <v/>
      </c>
      <c r="AX755" s="201" t="str">
        <f t="shared" si="605"/>
        <v/>
      </c>
      <c r="AY755" s="7" t="str">
        <f t="shared" si="606"/>
        <v/>
      </c>
      <c r="AZ755" s="7" t="str">
        <f t="shared" si="607"/>
        <v/>
      </c>
      <c r="BA755" s="7" t="str">
        <f t="shared" si="608"/>
        <v/>
      </c>
      <c r="BB755" s="7" t="str">
        <f t="shared" si="626"/>
        <v/>
      </c>
      <c r="BC755" s="7" t="str">
        <f t="shared" si="627"/>
        <v/>
      </c>
      <c r="BD755" s="7" t="str">
        <f t="shared" si="628"/>
        <v/>
      </c>
      <c r="BE755" s="7" t="str">
        <f t="shared" si="629"/>
        <v/>
      </c>
      <c r="BF755" s="7" t="str">
        <f t="shared" si="587"/>
        <v/>
      </c>
      <c r="BG755" s="7" t="str">
        <f t="shared" si="588"/>
        <v/>
      </c>
      <c r="BH755" s="7" t="str">
        <f t="shared" si="630"/>
        <v/>
      </c>
      <c r="BI755" s="7" t="str">
        <f t="shared" si="631"/>
        <v/>
      </c>
      <c r="BJ755" s="7" t="str">
        <f t="shared" si="632"/>
        <v/>
      </c>
      <c r="BK755" s="7" t="str">
        <f t="shared" si="609"/>
        <v/>
      </c>
      <c r="BL755" s="7" t="str">
        <f t="shared" si="610"/>
        <v/>
      </c>
      <c r="BM755" s="7" t="str">
        <f t="shared" si="611"/>
        <v/>
      </c>
      <c r="BN755" s="7" t="str">
        <f t="shared" si="612"/>
        <v/>
      </c>
      <c r="BO755" s="7" t="str">
        <f t="shared" si="613"/>
        <v/>
      </c>
      <c r="BP755" s="7" t="str">
        <f t="shared" si="614"/>
        <v/>
      </c>
      <c r="BQ755" s="7" t="str">
        <f t="shared" si="615"/>
        <v/>
      </c>
      <c r="BR755" s="7" t="str">
        <f t="shared" si="616"/>
        <v/>
      </c>
      <c r="BS755" s="7" t="str">
        <f t="shared" si="617"/>
        <v/>
      </c>
      <c r="BT755" s="7" t="str">
        <f t="shared" si="618"/>
        <v/>
      </c>
      <c r="BU755" s="7" t="str">
        <f t="shared" si="619"/>
        <v/>
      </c>
      <c r="BV755" s="7" t="str">
        <f t="shared" si="620"/>
        <v/>
      </c>
      <c r="BW755" s="7" t="str">
        <f t="shared" si="595"/>
        <v/>
      </c>
      <c r="BX755" s="7" t="str">
        <f t="shared" si="621"/>
        <v/>
      </c>
      <c r="BY755" s="7" t="str">
        <f t="shared" si="622"/>
        <v/>
      </c>
      <c r="BZ755" s="7" t="str">
        <f t="shared" si="623"/>
        <v/>
      </c>
      <c r="CA755" s="7" t="str">
        <f t="shared" si="624"/>
        <v/>
      </c>
      <c r="CB755" s="54"/>
      <c r="CH755" s="13"/>
      <c r="CJ755" s="13"/>
    </row>
    <row r="756" spans="2:88" ht="16.5" thickBot="1" x14ac:dyDescent="0.3">
      <c r="B756" s="114"/>
      <c r="C756" s="114"/>
      <c r="D756" s="115"/>
      <c r="E756" s="117" t="str">
        <f t="shared" si="625"/>
        <v/>
      </c>
      <c r="F756" s="118" t="str">
        <f t="shared" si="633"/>
        <v/>
      </c>
      <c r="G756" s="22"/>
      <c r="H756" s="5" t="str">
        <f t="shared" si="596"/>
        <v/>
      </c>
      <c r="I756" s="6" t="str">
        <f t="shared" si="597"/>
        <v/>
      </c>
      <c r="J756" s="6" t="str">
        <f t="shared" si="598"/>
        <v/>
      </c>
      <c r="K756" s="23"/>
      <c r="L756" s="3" t="str">
        <f t="shared" si="583"/>
        <v/>
      </c>
      <c r="M756" s="2">
        <f>IF(OR(K756="Rota",K756="Desliza"),(IF((MAX(N$36:N755))&gt;F$17,(MAX(N$36:N755)),F$17)),N755)</f>
        <v>0</v>
      </c>
      <c r="N756" s="42"/>
      <c r="O756" s="2" t="str">
        <f t="shared" si="584"/>
        <v/>
      </c>
      <c r="P756" s="3" t="str">
        <f t="shared" si="585"/>
        <v/>
      </c>
      <c r="Q756" s="24"/>
      <c r="R756" s="24"/>
      <c r="S756" s="24"/>
      <c r="T756" s="132" t="str">
        <f t="shared" si="589"/>
        <v/>
      </c>
      <c r="U756" s="25"/>
      <c r="V756" s="25"/>
      <c r="W756" s="24"/>
      <c r="X756" s="26"/>
      <c r="Y756" s="25"/>
      <c r="Z756" s="25"/>
      <c r="AA756" s="3" t="str">
        <f t="shared" si="586"/>
        <v/>
      </c>
      <c r="AB756" s="24"/>
      <c r="AC756" s="26"/>
      <c r="AD756" s="25"/>
      <c r="AE756" s="54"/>
      <c r="AF756" s="54"/>
      <c r="AG756" s="54"/>
      <c r="AH756" s="54"/>
      <c r="AI756" s="54"/>
      <c r="AJ756" s="54"/>
      <c r="AK756" s="25"/>
      <c r="AL756" s="54" t="str">
        <f t="shared" si="590"/>
        <v/>
      </c>
      <c r="AM756" s="200" t="str">
        <f t="shared" si="591"/>
        <v/>
      </c>
      <c r="AN756" s="201" t="str">
        <f t="shared" si="592"/>
        <v/>
      </c>
      <c r="AO756" s="200" t="str">
        <f t="shared" si="599"/>
        <v/>
      </c>
      <c r="AP756" s="200" t="str">
        <f t="shared" si="593"/>
        <v/>
      </c>
      <c r="AQ756" s="200" t="str">
        <f t="shared" si="594"/>
        <v/>
      </c>
      <c r="AR756" s="200" t="str">
        <f t="shared" si="600"/>
        <v/>
      </c>
      <c r="AS756" s="200" t="str">
        <f t="shared" si="601"/>
        <v/>
      </c>
      <c r="AT756" s="200" t="str">
        <f t="shared" si="602"/>
        <v/>
      </c>
      <c r="AU756" s="200" t="str">
        <f t="shared" si="603"/>
        <v/>
      </c>
      <c r="AV756" s="54"/>
      <c r="AW756" s="200" t="str">
        <f t="shared" si="604"/>
        <v/>
      </c>
      <c r="AX756" s="201" t="str">
        <f t="shared" si="605"/>
        <v/>
      </c>
      <c r="AY756" s="7" t="str">
        <f t="shared" si="606"/>
        <v/>
      </c>
      <c r="AZ756" s="7" t="str">
        <f t="shared" si="607"/>
        <v/>
      </c>
      <c r="BA756" s="7" t="str">
        <f t="shared" si="608"/>
        <v/>
      </c>
      <c r="BB756" s="7" t="str">
        <f t="shared" si="626"/>
        <v/>
      </c>
      <c r="BC756" s="7" t="str">
        <f t="shared" si="627"/>
        <v/>
      </c>
      <c r="BD756" s="7" t="str">
        <f t="shared" si="628"/>
        <v/>
      </c>
      <c r="BE756" s="7" t="str">
        <f t="shared" si="629"/>
        <v/>
      </c>
      <c r="BF756" s="7" t="str">
        <f t="shared" si="587"/>
        <v/>
      </c>
      <c r="BG756" s="7" t="str">
        <f t="shared" si="588"/>
        <v/>
      </c>
      <c r="BH756" s="7" t="str">
        <f t="shared" si="630"/>
        <v/>
      </c>
      <c r="BI756" s="7" t="str">
        <f t="shared" si="631"/>
        <v/>
      </c>
      <c r="BJ756" s="7" t="str">
        <f t="shared" si="632"/>
        <v/>
      </c>
      <c r="BK756" s="7" t="str">
        <f t="shared" si="609"/>
        <v/>
      </c>
      <c r="BL756" s="7" t="str">
        <f t="shared" si="610"/>
        <v/>
      </c>
      <c r="BM756" s="7" t="str">
        <f t="shared" si="611"/>
        <v/>
      </c>
      <c r="BN756" s="7" t="str">
        <f t="shared" si="612"/>
        <v/>
      </c>
      <c r="BO756" s="7" t="str">
        <f t="shared" si="613"/>
        <v/>
      </c>
      <c r="BP756" s="7" t="str">
        <f t="shared" si="614"/>
        <v/>
      </c>
      <c r="BQ756" s="7" t="str">
        <f t="shared" si="615"/>
        <v/>
      </c>
      <c r="BR756" s="7" t="str">
        <f t="shared" si="616"/>
        <v/>
      </c>
      <c r="BS756" s="7" t="str">
        <f t="shared" si="617"/>
        <v/>
      </c>
      <c r="BT756" s="7" t="str">
        <f t="shared" si="618"/>
        <v/>
      </c>
      <c r="BU756" s="7" t="str">
        <f t="shared" si="619"/>
        <v/>
      </c>
      <c r="BV756" s="7" t="str">
        <f t="shared" si="620"/>
        <v/>
      </c>
      <c r="BW756" s="7" t="str">
        <f t="shared" si="595"/>
        <v/>
      </c>
      <c r="BX756" s="7" t="str">
        <f t="shared" si="621"/>
        <v/>
      </c>
      <c r="BY756" s="7" t="str">
        <f t="shared" si="622"/>
        <v/>
      </c>
      <c r="BZ756" s="7" t="str">
        <f t="shared" si="623"/>
        <v/>
      </c>
      <c r="CA756" s="7" t="str">
        <f t="shared" si="624"/>
        <v/>
      </c>
      <c r="CB756" s="54"/>
      <c r="CH756" s="13"/>
      <c r="CJ756" s="13"/>
    </row>
    <row r="757" spans="2:88" ht="16.5" thickBot="1" x14ac:dyDescent="0.3">
      <c r="B757" s="114"/>
      <c r="C757" s="114"/>
      <c r="D757" s="115"/>
      <c r="E757" s="117" t="str">
        <f t="shared" si="625"/>
        <v/>
      </c>
      <c r="F757" s="118" t="str">
        <f t="shared" si="633"/>
        <v/>
      </c>
      <c r="G757" s="22"/>
      <c r="H757" s="5" t="str">
        <f t="shared" si="596"/>
        <v/>
      </c>
      <c r="I757" s="6" t="str">
        <f t="shared" si="597"/>
        <v/>
      </c>
      <c r="J757" s="6" t="str">
        <f t="shared" si="598"/>
        <v/>
      </c>
      <c r="K757" s="23"/>
      <c r="L757" s="3" t="str">
        <f t="shared" si="583"/>
        <v/>
      </c>
      <c r="M757" s="2">
        <f>IF(OR(K757="Rota",K757="Desliza"),(IF((MAX(N$36:N756))&gt;F$17,(MAX(N$36:N756)),F$17)),N756)</f>
        <v>0</v>
      </c>
      <c r="N757" s="42"/>
      <c r="O757" s="2" t="str">
        <f t="shared" si="584"/>
        <v/>
      </c>
      <c r="P757" s="3" t="str">
        <f t="shared" si="585"/>
        <v/>
      </c>
      <c r="Q757" s="24"/>
      <c r="R757" s="24"/>
      <c r="S757" s="24"/>
      <c r="T757" s="132" t="str">
        <f t="shared" si="589"/>
        <v/>
      </c>
      <c r="U757" s="25"/>
      <c r="V757" s="25"/>
      <c r="W757" s="24"/>
      <c r="X757" s="26"/>
      <c r="Y757" s="25"/>
      <c r="Z757" s="25"/>
      <c r="AA757" s="3" t="str">
        <f t="shared" si="586"/>
        <v/>
      </c>
      <c r="AB757" s="24"/>
      <c r="AC757" s="26"/>
      <c r="AD757" s="25"/>
      <c r="AE757" s="54"/>
      <c r="AF757" s="54"/>
      <c r="AG757" s="54"/>
      <c r="AH757" s="54"/>
      <c r="AI757" s="54"/>
      <c r="AJ757" s="54"/>
      <c r="AK757" s="25"/>
      <c r="AL757" s="54" t="str">
        <f t="shared" si="590"/>
        <v/>
      </c>
      <c r="AM757" s="200" t="str">
        <f t="shared" si="591"/>
        <v/>
      </c>
      <c r="AN757" s="201" t="str">
        <f t="shared" si="592"/>
        <v/>
      </c>
      <c r="AO757" s="200" t="str">
        <f t="shared" si="599"/>
        <v/>
      </c>
      <c r="AP757" s="200" t="str">
        <f t="shared" si="593"/>
        <v/>
      </c>
      <c r="AQ757" s="200" t="str">
        <f t="shared" si="594"/>
        <v/>
      </c>
      <c r="AR757" s="200" t="str">
        <f t="shared" si="600"/>
        <v/>
      </c>
      <c r="AS757" s="200" t="str">
        <f t="shared" si="601"/>
        <v/>
      </c>
      <c r="AT757" s="200" t="str">
        <f t="shared" si="602"/>
        <v/>
      </c>
      <c r="AU757" s="200" t="str">
        <f t="shared" si="603"/>
        <v/>
      </c>
      <c r="AV757" s="54"/>
      <c r="AW757" s="200" t="str">
        <f t="shared" si="604"/>
        <v/>
      </c>
      <c r="AX757" s="201" t="str">
        <f t="shared" si="605"/>
        <v/>
      </c>
      <c r="AY757" s="7" t="str">
        <f t="shared" si="606"/>
        <v/>
      </c>
      <c r="AZ757" s="7" t="str">
        <f t="shared" si="607"/>
        <v/>
      </c>
      <c r="BA757" s="7" t="str">
        <f t="shared" si="608"/>
        <v/>
      </c>
      <c r="BB757" s="7" t="str">
        <f t="shared" si="626"/>
        <v/>
      </c>
      <c r="BC757" s="7" t="str">
        <f t="shared" si="627"/>
        <v/>
      </c>
      <c r="BD757" s="7" t="str">
        <f t="shared" si="628"/>
        <v/>
      </c>
      <c r="BE757" s="7" t="str">
        <f t="shared" si="629"/>
        <v/>
      </c>
      <c r="BF757" s="7" t="str">
        <f t="shared" si="587"/>
        <v/>
      </c>
      <c r="BG757" s="7" t="str">
        <f t="shared" si="588"/>
        <v/>
      </c>
      <c r="BH757" s="7" t="str">
        <f t="shared" si="630"/>
        <v/>
      </c>
      <c r="BI757" s="7" t="str">
        <f t="shared" si="631"/>
        <v/>
      </c>
      <c r="BJ757" s="7" t="str">
        <f t="shared" si="632"/>
        <v/>
      </c>
      <c r="BK757" s="7" t="str">
        <f t="shared" si="609"/>
        <v/>
      </c>
      <c r="BL757" s="7" t="str">
        <f t="shared" si="610"/>
        <v/>
      </c>
      <c r="BM757" s="7" t="str">
        <f t="shared" si="611"/>
        <v/>
      </c>
      <c r="BN757" s="7" t="str">
        <f t="shared" si="612"/>
        <v/>
      </c>
      <c r="BO757" s="7" t="str">
        <f t="shared" si="613"/>
        <v/>
      </c>
      <c r="BP757" s="7" t="str">
        <f t="shared" si="614"/>
        <v/>
      </c>
      <c r="BQ757" s="7" t="str">
        <f t="shared" si="615"/>
        <v/>
      </c>
      <c r="BR757" s="7" t="str">
        <f t="shared" si="616"/>
        <v/>
      </c>
      <c r="BS757" s="7" t="str">
        <f t="shared" si="617"/>
        <v/>
      </c>
      <c r="BT757" s="7" t="str">
        <f t="shared" si="618"/>
        <v/>
      </c>
      <c r="BU757" s="7" t="str">
        <f t="shared" si="619"/>
        <v/>
      </c>
      <c r="BV757" s="7" t="str">
        <f t="shared" si="620"/>
        <v/>
      </c>
      <c r="BW757" s="7" t="str">
        <f t="shared" si="595"/>
        <v/>
      </c>
      <c r="BX757" s="7" t="str">
        <f t="shared" si="621"/>
        <v/>
      </c>
      <c r="BY757" s="7" t="str">
        <f t="shared" si="622"/>
        <v/>
      </c>
      <c r="BZ757" s="7" t="str">
        <f t="shared" si="623"/>
        <v/>
      </c>
      <c r="CA757" s="7" t="str">
        <f t="shared" si="624"/>
        <v/>
      </c>
      <c r="CB757" s="54"/>
      <c r="CH757" s="13"/>
      <c r="CJ757" s="13"/>
    </row>
    <row r="758" spans="2:88" ht="16.5" thickBot="1" x14ac:dyDescent="0.3">
      <c r="B758" s="114"/>
      <c r="C758" s="114"/>
      <c r="D758" s="115"/>
      <c r="E758" s="117" t="str">
        <f t="shared" si="625"/>
        <v/>
      </c>
      <c r="F758" s="118" t="str">
        <f t="shared" si="633"/>
        <v/>
      </c>
      <c r="G758" s="22"/>
      <c r="H758" s="5" t="str">
        <f t="shared" si="596"/>
        <v/>
      </c>
      <c r="I758" s="6" t="str">
        <f t="shared" si="597"/>
        <v/>
      </c>
      <c r="J758" s="6" t="str">
        <f t="shared" si="598"/>
        <v/>
      </c>
      <c r="K758" s="23"/>
      <c r="L758" s="3" t="str">
        <f t="shared" si="583"/>
        <v/>
      </c>
      <c r="M758" s="2">
        <f>IF(OR(K758="Rota",K758="Desliza"),(IF((MAX(N$36:N757))&gt;F$17,(MAX(N$36:N757)),F$17)),N757)</f>
        <v>0</v>
      </c>
      <c r="N758" s="42"/>
      <c r="O758" s="2" t="str">
        <f t="shared" si="584"/>
        <v/>
      </c>
      <c r="P758" s="3" t="str">
        <f t="shared" si="585"/>
        <v/>
      </c>
      <c r="Q758" s="24"/>
      <c r="R758" s="24"/>
      <c r="S758" s="24"/>
      <c r="T758" s="132" t="str">
        <f t="shared" si="589"/>
        <v/>
      </c>
      <c r="U758" s="25"/>
      <c r="V758" s="25"/>
      <c r="W758" s="24"/>
      <c r="X758" s="26"/>
      <c r="Y758" s="25"/>
      <c r="Z758" s="25"/>
      <c r="AA758" s="3" t="str">
        <f t="shared" si="586"/>
        <v/>
      </c>
      <c r="AB758" s="24"/>
      <c r="AC758" s="26"/>
      <c r="AD758" s="25"/>
      <c r="AE758" s="54"/>
      <c r="AF758" s="54"/>
      <c r="AG758" s="54"/>
      <c r="AH758" s="54"/>
      <c r="AI758" s="54"/>
      <c r="AJ758" s="54"/>
      <c r="AK758" s="25"/>
      <c r="AL758" s="54" t="str">
        <f t="shared" si="590"/>
        <v/>
      </c>
      <c r="AM758" s="200" t="str">
        <f t="shared" si="591"/>
        <v/>
      </c>
      <c r="AN758" s="201" t="str">
        <f t="shared" si="592"/>
        <v/>
      </c>
      <c r="AO758" s="200" t="str">
        <f t="shared" si="599"/>
        <v/>
      </c>
      <c r="AP758" s="200" t="str">
        <f t="shared" si="593"/>
        <v/>
      </c>
      <c r="AQ758" s="200" t="str">
        <f t="shared" si="594"/>
        <v/>
      </c>
      <c r="AR758" s="200" t="str">
        <f t="shared" si="600"/>
        <v/>
      </c>
      <c r="AS758" s="200" t="str">
        <f t="shared" si="601"/>
        <v/>
      </c>
      <c r="AT758" s="200" t="str">
        <f t="shared" si="602"/>
        <v/>
      </c>
      <c r="AU758" s="200" t="str">
        <f t="shared" si="603"/>
        <v/>
      </c>
      <c r="AV758" s="54"/>
      <c r="AW758" s="200" t="str">
        <f t="shared" si="604"/>
        <v/>
      </c>
      <c r="AX758" s="201" t="str">
        <f t="shared" si="605"/>
        <v/>
      </c>
      <c r="AY758" s="7" t="str">
        <f t="shared" si="606"/>
        <v/>
      </c>
      <c r="AZ758" s="7" t="str">
        <f t="shared" si="607"/>
        <v/>
      </c>
      <c r="BA758" s="7" t="str">
        <f t="shared" si="608"/>
        <v/>
      </c>
      <c r="BB758" s="7" t="str">
        <f t="shared" si="626"/>
        <v/>
      </c>
      <c r="BC758" s="7" t="str">
        <f t="shared" si="627"/>
        <v/>
      </c>
      <c r="BD758" s="7" t="str">
        <f t="shared" si="628"/>
        <v/>
      </c>
      <c r="BE758" s="7" t="str">
        <f t="shared" si="629"/>
        <v/>
      </c>
      <c r="BF758" s="7" t="str">
        <f t="shared" si="587"/>
        <v/>
      </c>
      <c r="BG758" s="7" t="str">
        <f t="shared" si="588"/>
        <v/>
      </c>
      <c r="BH758" s="7" t="str">
        <f t="shared" si="630"/>
        <v/>
      </c>
      <c r="BI758" s="7" t="str">
        <f t="shared" si="631"/>
        <v/>
      </c>
      <c r="BJ758" s="7" t="str">
        <f t="shared" si="632"/>
        <v/>
      </c>
      <c r="BK758" s="7" t="str">
        <f t="shared" si="609"/>
        <v/>
      </c>
      <c r="BL758" s="7" t="str">
        <f t="shared" si="610"/>
        <v/>
      </c>
      <c r="BM758" s="7" t="str">
        <f t="shared" si="611"/>
        <v/>
      </c>
      <c r="BN758" s="7" t="str">
        <f t="shared" si="612"/>
        <v/>
      </c>
      <c r="BO758" s="7" t="str">
        <f t="shared" si="613"/>
        <v/>
      </c>
      <c r="BP758" s="7" t="str">
        <f t="shared" si="614"/>
        <v/>
      </c>
      <c r="BQ758" s="7" t="str">
        <f t="shared" si="615"/>
        <v/>
      </c>
      <c r="BR758" s="7" t="str">
        <f t="shared" si="616"/>
        <v/>
      </c>
      <c r="BS758" s="7" t="str">
        <f t="shared" si="617"/>
        <v/>
      </c>
      <c r="BT758" s="7" t="str">
        <f t="shared" si="618"/>
        <v/>
      </c>
      <c r="BU758" s="7" t="str">
        <f t="shared" si="619"/>
        <v/>
      </c>
      <c r="BV758" s="7" t="str">
        <f t="shared" si="620"/>
        <v/>
      </c>
      <c r="BW758" s="7" t="str">
        <f t="shared" si="595"/>
        <v/>
      </c>
      <c r="BX758" s="7" t="str">
        <f t="shared" si="621"/>
        <v/>
      </c>
      <c r="BY758" s="7" t="str">
        <f t="shared" si="622"/>
        <v/>
      </c>
      <c r="BZ758" s="7" t="str">
        <f t="shared" si="623"/>
        <v/>
      </c>
      <c r="CA758" s="7" t="str">
        <f t="shared" si="624"/>
        <v/>
      </c>
      <c r="CB758" s="54"/>
      <c r="CH758" s="13"/>
      <c r="CJ758" s="13"/>
    </row>
    <row r="759" spans="2:88" ht="16.5" thickBot="1" x14ac:dyDescent="0.3">
      <c r="B759" s="114"/>
      <c r="C759" s="114"/>
      <c r="D759" s="115"/>
      <c r="E759" s="117" t="str">
        <f t="shared" si="625"/>
        <v/>
      </c>
      <c r="F759" s="118" t="str">
        <f t="shared" si="633"/>
        <v/>
      </c>
      <c r="G759" s="22"/>
      <c r="H759" s="5" t="str">
        <f t="shared" si="596"/>
        <v/>
      </c>
      <c r="I759" s="6" t="str">
        <f t="shared" si="597"/>
        <v/>
      </c>
      <c r="J759" s="6" t="str">
        <f t="shared" si="598"/>
        <v/>
      </c>
      <c r="K759" s="23"/>
      <c r="L759" s="3" t="str">
        <f t="shared" si="583"/>
        <v/>
      </c>
      <c r="M759" s="2">
        <f>IF(OR(K759="Rota",K759="Desliza"),(IF((MAX(N$36:N758))&gt;F$17,(MAX(N$36:N758)),F$17)),N758)</f>
        <v>0</v>
      </c>
      <c r="N759" s="42"/>
      <c r="O759" s="2" t="str">
        <f t="shared" si="584"/>
        <v/>
      </c>
      <c r="P759" s="3" t="str">
        <f t="shared" si="585"/>
        <v/>
      </c>
      <c r="Q759" s="24"/>
      <c r="R759" s="24"/>
      <c r="S759" s="24"/>
      <c r="T759" s="132" t="str">
        <f t="shared" si="589"/>
        <v/>
      </c>
      <c r="U759" s="25"/>
      <c r="V759" s="25"/>
      <c r="W759" s="24"/>
      <c r="X759" s="26"/>
      <c r="Y759" s="25"/>
      <c r="Z759" s="25"/>
      <c r="AA759" s="3" t="str">
        <f t="shared" si="586"/>
        <v/>
      </c>
      <c r="AB759" s="24"/>
      <c r="AC759" s="26"/>
      <c r="AD759" s="25"/>
      <c r="AE759" s="54"/>
      <c r="AF759" s="54"/>
      <c r="AG759" s="54"/>
      <c r="AH759" s="54"/>
      <c r="AI759" s="54"/>
      <c r="AJ759" s="54"/>
      <c r="AK759" s="25"/>
      <c r="AL759" s="54" t="str">
        <f t="shared" si="590"/>
        <v/>
      </c>
      <c r="AM759" s="200" t="str">
        <f t="shared" si="591"/>
        <v/>
      </c>
      <c r="AN759" s="201" t="str">
        <f t="shared" si="592"/>
        <v/>
      </c>
      <c r="AO759" s="200" t="str">
        <f t="shared" si="599"/>
        <v/>
      </c>
      <c r="AP759" s="200" t="str">
        <f t="shared" si="593"/>
        <v/>
      </c>
      <c r="AQ759" s="200" t="str">
        <f t="shared" si="594"/>
        <v/>
      </c>
      <c r="AR759" s="200" t="str">
        <f t="shared" si="600"/>
        <v/>
      </c>
      <c r="AS759" s="200" t="str">
        <f t="shared" si="601"/>
        <v/>
      </c>
      <c r="AT759" s="200" t="str">
        <f t="shared" si="602"/>
        <v/>
      </c>
      <c r="AU759" s="200" t="str">
        <f t="shared" si="603"/>
        <v/>
      </c>
      <c r="AV759" s="54"/>
      <c r="AW759" s="200" t="str">
        <f t="shared" si="604"/>
        <v/>
      </c>
      <c r="AX759" s="201" t="str">
        <f t="shared" si="605"/>
        <v/>
      </c>
      <c r="AY759" s="7" t="str">
        <f t="shared" si="606"/>
        <v/>
      </c>
      <c r="AZ759" s="7" t="str">
        <f t="shared" si="607"/>
        <v/>
      </c>
      <c r="BA759" s="7" t="str">
        <f t="shared" si="608"/>
        <v/>
      </c>
      <c r="BB759" s="7" t="str">
        <f t="shared" si="626"/>
        <v/>
      </c>
      <c r="BC759" s="7" t="str">
        <f t="shared" si="627"/>
        <v/>
      </c>
      <c r="BD759" s="7" t="str">
        <f t="shared" si="628"/>
        <v/>
      </c>
      <c r="BE759" s="7" t="str">
        <f t="shared" si="629"/>
        <v/>
      </c>
      <c r="BF759" s="7" t="str">
        <f t="shared" si="587"/>
        <v/>
      </c>
      <c r="BG759" s="7" t="str">
        <f t="shared" si="588"/>
        <v/>
      </c>
      <c r="BH759" s="7" t="str">
        <f t="shared" si="630"/>
        <v/>
      </c>
      <c r="BI759" s="7" t="str">
        <f t="shared" si="631"/>
        <v/>
      </c>
      <c r="BJ759" s="7" t="str">
        <f t="shared" si="632"/>
        <v/>
      </c>
      <c r="BK759" s="7" t="str">
        <f t="shared" si="609"/>
        <v/>
      </c>
      <c r="BL759" s="7" t="str">
        <f t="shared" si="610"/>
        <v/>
      </c>
      <c r="BM759" s="7" t="str">
        <f t="shared" si="611"/>
        <v/>
      </c>
      <c r="BN759" s="7" t="str">
        <f t="shared" si="612"/>
        <v/>
      </c>
      <c r="BO759" s="7" t="str">
        <f t="shared" si="613"/>
        <v/>
      </c>
      <c r="BP759" s="7" t="str">
        <f t="shared" si="614"/>
        <v/>
      </c>
      <c r="BQ759" s="7" t="str">
        <f t="shared" si="615"/>
        <v/>
      </c>
      <c r="BR759" s="7" t="str">
        <f t="shared" si="616"/>
        <v/>
      </c>
      <c r="BS759" s="7" t="str">
        <f t="shared" si="617"/>
        <v/>
      </c>
      <c r="BT759" s="7" t="str">
        <f t="shared" si="618"/>
        <v/>
      </c>
      <c r="BU759" s="7" t="str">
        <f t="shared" si="619"/>
        <v/>
      </c>
      <c r="BV759" s="7" t="str">
        <f t="shared" si="620"/>
        <v/>
      </c>
      <c r="BW759" s="7" t="str">
        <f t="shared" si="595"/>
        <v/>
      </c>
      <c r="BX759" s="7" t="str">
        <f t="shared" si="621"/>
        <v/>
      </c>
      <c r="BY759" s="7" t="str">
        <f t="shared" si="622"/>
        <v/>
      </c>
      <c r="BZ759" s="7" t="str">
        <f t="shared" si="623"/>
        <v/>
      </c>
      <c r="CA759" s="7" t="str">
        <f t="shared" si="624"/>
        <v/>
      </c>
      <c r="CB759" s="54"/>
      <c r="CH759" s="13"/>
      <c r="CJ759" s="13"/>
    </row>
    <row r="760" spans="2:88" ht="16.5" thickBot="1" x14ac:dyDescent="0.3">
      <c r="B760" s="114"/>
      <c r="C760" s="114"/>
      <c r="D760" s="115"/>
      <c r="E760" s="117" t="str">
        <f t="shared" si="625"/>
        <v/>
      </c>
      <c r="F760" s="118" t="str">
        <f t="shared" si="633"/>
        <v/>
      </c>
      <c r="G760" s="22"/>
      <c r="H760" s="5" t="str">
        <f t="shared" si="596"/>
        <v/>
      </c>
      <c r="I760" s="6" t="str">
        <f t="shared" si="597"/>
        <v/>
      </c>
      <c r="J760" s="6" t="str">
        <f t="shared" si="598"/>
        <v/>
      </c>
      <c r="K760" s="23"/>
      <c r="L760" s="3" t="str">
        <f t="shared" si="583"/>
        <v/>
      </c>
      <c r="M760" s="2">
        <f>IF(OR(K760="Rota",K760="Desliza"),(IF((MAX(N$36:N759))&gt;F$17,(MAX(N$36:N759)),F$17)),N759)</f>
        <v>0</v>
      </c>
      <c r="N760" s="42"/>
      <c r="O760" s="2" t="str">
        <f t="shared" si="584"/>
        <v/>
      </c>
      <c r="P760" s="3" t="str">
        <f t="shared" si="585"/>
        <v/>
      </c>
      <c r="Q760" s="24"/>
      <c r="R760" s="24"/>
      <c r="S760" s="24"/>
      <c r="T760" s="132" t="str">
        <f t="shared" si="589"/>
        <v/>
      </c>
      <c r="U760" s="25"/>
      <c r="V760" s="25"/>
      <c r="W760" s="24"/>
      <c r="X760" s="26"/>
      <c r="Y760" s="25"/>
      <c r="Z760" s="25"/>
      <c r="AA760" s="3" t="str">
        <f t="shared" si="586"/>
        <v/>
      </c>
      <c r="AB760" s="24"/>
      <c r="AC760" s="26"/>
      <c r="AD760" s="25"/>
      <c r="AE760" s="54"/>
      <c r="AF760" s="54"/>
      <c r="AG760" s="54"/>
      <c r="AH760" s="54"/>
      <c r="AI760" s="54"/>
      <c r="AJ760" s="54"/>
      <c r="AK760" s="25"/>
      <c r="AL760" s="54" t="str">
        <f t="shared" si="590"/>
        <v/>
      </c>
      <c r="AM760" s="200" t="str">
        <f t="shared" si="591"/>
        <v/>
      </c>
      <c r="AN760" s="201" t="str">
        <f t="shared" si="592"/>
        <v/>
      </c>
      <c r="AO760" s="200" t="str">
        <f t="shared" si="599"/>
        <v/>
      </c>
      <c r="AP760" s="200" t="str">
        <f t="shared" si="593"/>
        <v/>
      </c>
      <c r="AQ760" s="200" t="str">
        <f t="shared" si="594"/>
        <v/>
      </c>
      <c r="AR760" s="200" t="str">
        <f t="shared" si="600"/>
        <v/>
      </c>
      <c r="AS760" s="200" t="str">
        <f t="shared" si="601"/>
        <v/>
      </c>
      <c r="AT760" s="200" t="str">
        <f t="shared" si="602"/>
        <v/>
      </c>
      <c r="AU760" s="200" t="str">
        <f t="shared" si="603"/>
        <v/>
      </c>
      <c r="AV760" s="54"/>
      <c r="AW760" s="200" t="str">
        <f t="shared" si="604"/>
        <v/>
      </c>
      <c r="AX760" s="201" t="str">
        <f t="shared" si="605"/>
        <v/>
      </c>
      <c r="AY760" s="7" t="str">
        <f t="shared" si="606"/>
        <v/>
      </c>
      <c r="AZ760" s="7" t="str">
        <f t="shared" si="607"/>
        <v/>
      </c>
      <c r="BA760" s="7" t="str">
        <f t="shared" si="608"/>
        <v/>
      </c>
      <c r="BB760" s="7" t="str">
        <f t="shared" si="626"/>
        <v/>
      </c>
      <c r="BC760" s="7" t="str">
        <f t="shared" si="627"/>
        <v/>
      </c>
      <c r="BD760" s="7" t="str">
        <f t="shared" si="628"/>
        <v/>
      </c>
      <c r="BE760" s="7" t="str">
        <f t="shared" si="629"/>
        <v/>
      </c>
      <c r="BF760" s="7" t="str">
        <f t="shared" si="587"/>
        <v/>
      </c>
      <c r="BG760" s="7" t="str">
        <f t="shared" si="588"/>
        <v/>
      </c>
      <c r="BH760" s="7" t="str">
        <f t="shared" si="630"/>
        <v/>
      </c>
      <c r="BI760" s="7" t="str">
        <f t="shared" si="631"/>
        <v/>
      </c>
      <c r="BJ760" s="7" t="str">
        <f t="shared" si="632"/>
        <v/>
      </c>
      <c r="BK760" s="7" t="str">
        <f t="shared" si="609"/>
        <v/>
      </c>
      <c r="BL760" s="7" t="str">
        <f t="shared" si="610"/>
        <v/>
      </c>
      <c r="BM760" s="7" t="str">
        <f t="shared" si="611"/>
        <v/>
      </c>
      <c r="BN760" s="7" t="str">
        <f t="shared" si="612"/>
        <v/>
      </c>
      <c r="BO760" s="7" t="str">
        <f t="shared" si="613"/>
        <v/>
      </c>
      <c r="BP760" s="7" t="str">
        <f t="shared" si="614"/>
        <v/>
      </c>
      <c r="BQ760" s="7" t="str">
        <f t="shared" si="615"/>
        <v/>
      </c>
      <c r="BR760" s="7" t="str">
        <f t="shared" si="616"/>
        <v/>
      </c>
      <c r="BS760" s="7" t="str">
        <f t="shared" si="617"/>
        <v/>
      </c>
      <c r="BT760" s="7" t="str">
        <f t="shared" si="618"/>
        <v/>
      </c>
      <c r="BU760" s="7" t="str">
        <f t="shared" si="619"/>
        <v/>
      </c>
      <c r="BV760" s="7" t="str">
        <f t="shared" si="620"/>
        <v/>
      </c>
      <c r="BW760" s="7" t="str">
        <f t="shared" si="595"/>
        <v/>
      </c>
      <c r="BX760" s="7" t="str">
        <f t="shared" si="621"/>
        <v/>
      </c>
      <c r="BY760" s="7" t="str">
        <f t="shared" si="622"/>
        <v/>
      </c>
      <c r="BZ760" s="7" t="str">
        <f t="shared" si="623"/>
        <v/>
      </c>
      <c r="CA760" s="7" t="str">
        <f t="shared" si="624"/>
        <v/>
      </c>
      <c r="CB760" s="54"/>
      <c r="CH760" s="13"/>
      <c r="CJ760" s="13"/>
    </row>
    <row r="761" spans="2:88" ht="16.5" thickBot="1" x14ac:dyDescent="0.3">
      <c r="B761" s="114"/>
      <c r="C761" s="114"/>
      <c r="D761" s="115"/>
      <c r="E761" s="117" t="str">
        <f t="shared" si="625"/>
        <v/>
      </c>
      <c r="F761" s="118" t="str">
        <f t="shared" si="633"/>
        <v/>
      </c>
      <c r="G761" s="22"/>
      <c r="H761" s="5" t="str">
        <f t="shared" si="596"/>
        <v/>
      </c>
      <c r="I761" s="6" t="str">
        <f t="shared" si="597"/>
        <v/>
      </c>
      <c r="J761" s="6" t="str">
        <f t="shared" si="598"/>
        <v/>
      </c>
      <c r="K761" s="23"/>
      <c r="L761" s="3" t="str">
        <f t="shared" si="583"/>
        <v/>
      </c>
      <c r="M761" s="2">
        <f>IF(OR(K761="Rota",K761="Desliza"),(IF((MAX(N$36:N760))&gt;F$17,(MAX(N$36:N760)),F$17)),N760)</f>
        <v>0</v>
      </c>
      <c r="N761" s="42"/>
      <c r="O761" s="2" t="str">
        <f t="shared" si="584"/>
        <v/>
      </c>
      <c r="P761" s="3" t="str">
        <f t="shared" si="585"/>
        <v/>
      </c>
      <c r="Q761" s="24"/>
      <c r="R761" s="24"/>
      <c r="S761" s="24"/>
      <c r="T761" s="132" t="str">
        <f t="shared" si="589"/>
        <v/>
      </c>
      <c r="U761" s="25"/>
      <c r="V761" s="25"/>
      <c r="W761" s="24"/>
      <c r="X761" s="26"/>
      <c r="Y761" s="25"/>
      <c r="Z761" s="25"/>
      <c r="AA761" s="3" t="str">
        <f t="shared" si="586"/>
        <v/>
      </c>
      <c r="AB761" s="24"/>
      <c r="AC761" s="26"/>
      <c r="AD761" s="25"/>
      <c r="AE761" s="54"/>
      <c r="AF761" s="54"/>
      <c r="AG761" s="54"/>
      <c r="AH761" s="54"/>
      <c r="AI761" s="54"/>
      <c r="AJ761" s="54"/>
      <c r="AK761" s="25"/>
      <c r="AL761" s="54" t="str">
        <f t="shared" si="590"/>
        <v/>
      </c>
      <c r="AM761" s="200" t="str">
        <f t="shared" si="591"/>
        <v/>
      </c>
      <c r="AN761" s="201" t="str">
        <f t="shared" si="592"/>
        <v/>
      </c>
      <c r="AO761" s="200" t="str">
        <f t="shared" si="599"/>
        <v/>
      </c>
      <c r="AP761" s="200" t="str">
        <f t="shared" si="593"/>
        <v/>
      </c>
      <c r="AQ761" s="200" t="str">
        <f t="shared" si="594"/>
        <v/>
      </c>
      <c r="AR761" s="200" t="str">
        <f t="shared" si="600"/>
        <v/>
      </c>
      <c r="AS761" s="200" t="str">
        <f t="shared" si="601"/>
        <v/>
      </c>
      <c r="AT761" s="200" t="str">
        <f t="shared" si="602"/>
        <v/>
      </c>
      <c r="AU761" s="200" t="str">
        <f t="shared" si="603"/>
        <v/>
      </c>
      <c r="AV761" s="54"/>
      <c r="AW761" s="200" t="str">
        <f t="shared" si="604"/>
        <v/>
      </c>
      <c r="AX761" s="201" t="str">
        <f t="shared" si="605"/>
        <v/>
      </c>
      <c r="AY761" s="7" t="str">
        <f t="shared" si="606"/>
        <v/>
      </c>
      <c r="AZ761" s="7" t="str">
        <f t="shared" si="607"/>
        <v/>
      </c>
      <c r="BA761" s="7" t="str">
        <f t="shared" si="608"/>
        <v/>
      </c>
      <c r="BB761" s="7" t="str">
        <f t="shared" si="626"/>
        <v/>
      </c>
      <c r="BC761" s="7" t="str">
        <f t="shared" si="627"/>
        <v/>
      </c>
      <c r="BD761" s="7" t="str">
        <f t="shared" si="628"/>
        <v/>
      </c>
      <c r="BE761" s="7" t="str">
        <f t="shared" si="629"/>
        <v/>
      </c>
      <c r="BF761" s="7" t="str">
        <f t="shared" si="587"/>
        <v/>
      </c>
      <c r="BG761" s="7" t="str">
        <f t="shared" si="588"/>
        <v/>
      </c>
      <c r="BH761" s="7" t="str">
        <f t="shared" si="630"/>
        <v/>
      </c>
      <c r="BI761" s="7" t="str">
        <f t="shared" si="631"/>
        <v/>
      </c>
      <c r="BJ761" s="7" t="str">
        <f t="shared" si="632"/>
        <v/>
      </c>
      <c r="BK761" s="7" t="str">
        <f t="shared" si="609"/>
        <v/>
      </c>
      <c r="BL761" s="7" t="str">
        <f t="shared" si="610"/>
        <v/>
      </c>
      <c r="BM761" s="7" t="str">
        <f t="shared" si="611"/>
        <v/>
      </c>
      <c r="BN761" s="7" t="str">
        <f t="shared" si="612"/>
        <v/>
      </c>
      <c r="BO761" s="7" t="str">
        <f t="shared" si="613"/>
        <v/>
      </c>
      <c r="BP761" s="7" t="str">
        <f t="shared" si="614"/>
        <v/>
      </c>
      <c r="BQ761" s="7" t="str">
        <f t="shared" si="615"/>
        <v/>
      </c>
      <c r="BR761" s="7" t="str">
        <f t="shared" si="616"/>
        <v/>
      </c>
      <c r="BS761" s="7" t="str">
        <f t="shared" si="617"/>
        <v/>
      </c>
      <c r="BT761" s="7" t="str">
        <f t="shared" si="618"/>
        <v/>
      </c>
      <c r="BU761" s="7" t="str">
        <f t="shared" si="619"/>
        <v/>
      </c>
      <c r="BV761" s="7" t="str">
        <f t="shared" si="620"/>
        <v/>
      </c>
      <c r="BW761" s="7" t="str">
        <f t="shared" si="595"/>
        <v/>
      </c>
      <c r="BX761" s="7" t="str">
        <f t="shared" si="621"/>
        <v/>
      </c>
      <c r="BY761" s="7" t="str">
        <f t="shared" si="622"/>
        <v/>
      </c>
      <c r="BZ761" s="7" t="str">
        <f t="shared" si="623"/>
        <v/>
      </c>
      <c r="CA761" s="7" t="str">
        <f t="shared" si="624"/>
        <v/>
      </c>
      <c r="CB761" s="54"/>
      <c r="CH761" s="13"/>
      <c r="CJ761" s="13"/>
    </row>
    <row r="762" spans="2:88" ht="16.5" thickBot="1" x14ac:dyDescent="0.3">
      <c r="B762" s="114"/>
      <c r="C762" s="114"/>
      <c r="D762" s="115"/>
      <c r="E762" s="117" t="str">
        <f t="shared" si="625"/>
        <v/>
      </c>
      <c r="F762" s="118" t="str">
        <f t="shared" si="633"/>
        <v/>
      </c>
      <c r="G762" s="22"/>
      <c r="H762" s="5" t="str">
        <f t="shared" si="596"/>
        <v/>
      </c>
      <c r="I762" s="6" t="str">
        <f t="shared" si="597"/>
        <v/>
      </c>
      <c r="J762" s="6" t="str">
        <f t="shared" si="598"/>
        <v/>
      </c>
      <c r="K762" s="23"/>
      <c r="L762" s="3" t="str">
        <f t="shared" si="583"/>
        <v/>
      </c>
      <c r="M762" s="2">
        <f>IF(OR(K762="Rota",K762="Desliza"),(IF((MAX(N$36:N761))&gt;F$17,(MAX(N$36:N761)),F$17)),N761)</f>
        <v>0</v>
      </c>
      <c r="N762" s="42"/>
      <c r="O762" s="2" t="str">
        <f t="shared" si="584"/>
        <v/>
      </c>
      <c r="P762" s="3" t="str">
        <f t="shared" si="585"/>
        <v/>
      </c>
      <c r="Q762" s="24"/>
      <c r="R762" s="24"/>
      <c r="S762" s="24"/>
      <c r="T762" s="132" t="str">
        <f t="shared" si="589"/>
        <v/>
      </c>
      <c r="U762" s="25"/>
      <c r="V762" s="25"/>
      <c r="W762" s="24"/>
      <c r="X762" s="26"/>
      <c r="Y762" s="25"/>
      <c r="Z762" s="25"/>
      <c r="AA762" s="3" t="str">
        <f t="shared" si="586"/>
        <v/>
      </c>
      <c r="AB762" s="24"/>
      <c r="AC762" s="26"/>
      <c r="AD762" s="25"/>
      <c r="AE762" s="54"/>
      <c r="AF762" s="54"/>
      <c r="AG762" s="54"/>
      <c r="AH762" s="54"/>
      <c r="AI762" s="54"/>
      <c r="AJ762" s="54"/>
      <c r="AK762" s="25"/>
      <c r="AL762" s="54" t="str">
        <f t="shared" si="590"/>
        <v/>
      </c>
      <c r="AM762" s="200" t="str">
        <f t="shared" si="591"/>
        <v/>
      </c>
      <c r="AN762" s="201" t="str">
        <f t="shared" si="592"/>
        <v/>
      </c>
      <c r="AO762" s="200" t="str">
        <f t="shared" si="599"/>
        <v/>
      </c>
      <c r="AP762" s="200" t="str">
        <f t="shared" si="593"/>
        <v/>
      </c>
      <c r="AQ762" s="200" t="str">
        <f t="shared" si="594"/>
        <v/>
      </c>
      <c r="AR762" s="200" t="str">
        <f t="shared" si="600"/>
        <v/>
      </c>
      <c r="AS762" s="200" t="str">
        <f t="shared" si="601"/>
        <v/>
      </c>
      <c r="AT762" s="200" t="str">
        <f t="shared" si="602"/>
        <v/>
      </c>
      <c r="AU762" s="200" t="str">
        <f t="shared" si="603"/>
        <v/>
      </c>
      <c r="AV762" s="54"/>
      <c r="AW762" s="200" t="str">
        <f t="shared" si="604"/>
        <v/>
      </c>
      <c r="AX762" s="201" t="str">
        <f t="shared" si="605"/>
        <v/>
      </c>
      <c r="AY762" s="7" t="str">
        <f t="shared" si="606"/>
        <v/>
      </c>
      <c r="AZ762" s="7" t="str">
        <f t="shared" si="607"/>
        <v/>
      </c>
      <c r="BA762" s="7" t="str">
        <f t="shared" si="608"/>
        <v/>
      </c>
      <c r="BB762" s="7" t="str">
        <f t="shared" si="626"/>
        <v/>
      </c>
      <c r="BC762" s="7" t="str">
        <f t="shared" si="627"/>
        <v/>
      </c>
      <c r="BD762" s="7" t="str">
        <f t="shared" si="628"/>
        <v/>
      </c>
      <c r="BE762" s="7" t="str">
        <f t="shared" si="629"/>
        <v/>
      </c>
      <c r="BF762" s="7" t="str">
        <f t="shared" si="587"/>
        <v/>
      </c>
      <c r="BG762" s="7" t="str">
        <f t="shared" si="588"/>
        <v/>
      </c>
      <c r="BH762" s="7" t="str">
        <f t="shared" si="630"/>
        <v/>
      </c>
      <c r="BI762" s="7" t="str">
        <f t="shared" si="631"/>
        <v/>
      </c>
      <c r="BJ762" s="7" t="str">
        <f t="shared" si="632"/>
        <v/>
      </c>
      <c r="BK762" s="7" t="str">
        <f t="shared" si="609"/>
        <v/>
      </c>
      <c r="BL762" s="7" t="str">
        <f t="shared" si="610"/>
        <v/>
      </c>
      <c r="BM762" s="7" t="str">
        <f t="shared" si="611"/>
        <v/>
      </c>
      <c r="BN762" s="7" t="str">
        <f t="shared" si="612"/>
        <v/>
      </c>
      <c r="BO762" s="7" t="str">
        <f t="shared" si="613"/>
        <v/>
      </c>
      <c r="BP762" s="7" t="str">
        <f t="shared" si="614"/>
        <v/>
      </c>
      <c r="BQ762" s="7" t="str">
        <f t="shared" si="615"/>
        <v/>
      </c>
      <c r="BR762" s="7" t="str">
        <f t="shared" si="616"/>
        <v/>
      </c>
      <c r="BS762" s="7" t="str">
        <f t="shared" si="617"/>
        <v/>
      </c>
      <c r="BT762" s="7" t="str">
        <f t="shared" si="618"/>
        <v/>
      </c>
      <c r="BU762" s="7" t="str">
        <f t="shared" si="619"/>
        <v/>
      </c>
      <c r="BV762" s="7" t="str">
        <f t="shared" si="620"/>
        <v/>
      </c>
      <c r="BW762" s="7" t="str">
        <f t="shared" si="595"/>
        <v/>
      </c>
      <c r="BX762" s="7" t="str">
        <f t="shared" si="621"/>
        <v/>
      </c>
      <c r="BY762" s="7" t="str">
        <f t="shared" si="622"/>
        <v/>
      </c>
      <c r="BZ762" s="7" t="str">
        <f t="shared" si="623"/>
        <v/>
      </c>
      <c r="CA762" s="7" t="str">
        <f t="shared" si="624"/>
        <v/>
      </c>
      <c r="CB762" s="54"/>
      <c r="CH762" s="13"/>
      <c r="CJ762" s="13"/>
    </row>
    <row r="763" spans="2:88" ht="16.5" thickBot="1" x14ac:dyDescent="0.3">
      <c r="B763" s="114"/>
      <c r="C763" s="114"/>
      <c r="D763" s="115"/>
      <c r="E763" s="117" t="str">
        <f t="shared" si="625"/>
        <v/>
      </c>
      <c r="F763" s="118" t="str">
        <f t="shared" si="633"/>
        <v/>
      </c>
      <c r="G763" s="22"/>
      <c r="H763" s="5" t="str">
        <f t="shared" si="596"/>
        <v/>
      </c>
      <c r="I763" s="6" t="str">
        <f t="shared" si="597"/>
        <v/>
      </c>
      <c r="J763" s="6" t="str">
        <f t="shared" si="598"/>
        <v/>
      </c>
      <c r="K763" s="23"/>
      <c r="L763" s="3" t="str">
        <f t="shared" si="583"/>
        <v/>
      </c>
      <c r="M763" s="2">
        <f>IF(OR(K763="Rota",K763="Desliza"),(IF((MAX(N$36:N762))&gt;F$17,(MAX(N$36:N762)),F$17)),N762)</f>
        <v>0</v>
      </c>
      <c r="N763" s="42"/>
      <c r="O763" s="2" t="str">
        <f t="shared" si="584"/>
        <v/>
      </c>
      <c r="P763" s="3" t="str">
        <f t="shared" si="585"/>
        <v/>
      </c>
      <c r="Q763" s="24"/>
      <c r="R763" s="24"/>
      <c r="S763" s="24"/>
      <c r="T763" s="132" t="str">
        <f t="shared" si="589"/>
        <v/>
      </c>
      <c r="U763" s="25"/>
      <c r="V763" s="25"/>
      <c r="W763" s="24"/>
      <c r="X763" s="26"/>
      <c r="Y763" s="25"/>
      <c r="Z763" s="25"/>
      <c r="AA763" s="3" t="str">
        <f t="shared" si="586"/>
        <v/>
      </c>
      <c r="AB763" s="24"/>
      <c r="AC763" s="26"/>
      <c r="AD763" s="25"/>
      <c r="AE763" s="54"/>
      <c r="AF763" s="54"/>
      <c r="AG763" s="54"/>
      <c r="AH763" s="54"/>
      <c r="AI763" s="54"/>
      <c r="AJ763" s="54"/>
      <c r="AK763" s="25"/>
      <c r="AL763" s="54" t="str">
        <f t="shared" si="590"/>
        <v/>
      </c>
      <c r="AM763" s="200" t="str">
        <f t="shared" si="591"/>
        <v/>
      </c>
      <c r="AN763" s="201" t="str">
        <f t="shared" si="592"/>
        <v/>
      </c>
      <c r="AO763" s="200" t="str">
        <f t="shared" si="599"/>
        <v/>
      </c>
      <c r="AP763" s="200" t="str">
        <f t="shared" si="593"/>
        <v/>
      </c>
      <c r="AQ763" s="200" t="str">
        <f t="shared" si="594"/>
        <v/>
      </c>
      <c r="AR763" s="200" t="str">
        <f t="shared" si="600"/>
        <v/>
      </c>
      <c r="AS763" s="200" t="str">
        <f t="shared" si="601"/>
        <v/>
      </c>
      <c r="AT763" s="200" t="str">
        <f t="shared" si="602"/>
        <v/>
      </c>
      <c r="AU763" s="200" t="str">
        <f t="shared" si="603"/>
        <v/>
      </c>
      <c r="AV763" s="54"/>
      <c r="AW763" s="200" t="str">
        <f t="shared" si="604"/>
        <v/>
      </c>
      <c r="AX763" s="201" t="str">
        <f t="shared" si="605"/>
        <v/>
      </c>
      <c r="AY763" s="7" t="str">
        <f t="shared" si="606"/>
        <v/>
      </c>
      <c r="AZ763" s="7" t="str">
        <f t="shared" si="607"/>
        <v/>
      </c>
      <c r="BA763" s="7" t="str">
        <f t="shared" si="608"/>
        <v/>
      </c>
      <c r="BB763" s="7" t="str">
        <f t="shared" si="626"/>
        <v/>
      </c>
      <c r="BC763" s="7" t="str">
        <f t="shared" si="627"/>
        <v/>
      </c>
      <c r="BD763" s="7" t="str">
        <f t="shared" si="628"/>
        <v/>
      </c>
      <c r="BE763" s="7" t="str">
        <f t="shared" si="629"/>
        <v/>
      </c>
      <c r="BF763" s="7" t="str">
        <f t="shared" si="587"/>
        <v/>
      </c>
      <c r="BG763" s="7" t="str">
        <f t="shared" si="588"/>
        <v/>
      </c>
      <c r="BH763" s="7" t="str">
        <f t="shared" si="630"/>
        <v/>
      </c>
      <c r="BI763" s="7" t="str">
        <f t="shared" si="631"/>
        <v/>
      </c>
      <c r="BJ763" s="7" t="str">
        <f t="shared" si="632"/>
        <v/>
      </c>
      <c r="BK763" s="7" t="str">
        <f t="shared" si="609"/>
        <v/>
      </c>
      <c r="BL763" s="7" t="str">
        <f t="shared" si="610"/>
        <v/>
      </c>
      <c r="BM763" s="7" t="str">
        <f t="shared" si="611"/>
        <v/>
      </c>
      <c r="BN763" s="7" t="str">
        <f t="shared" si="612"/>
        <v/>
      </c>
      <c r="BO763" s="7" t="str">
        <f t="shared" si="613"/>
        <v/>
      </c>
      <c r="BP763" s="7" t="str">
        <f t="shared" si="614"/>
        <v/>
      </c>
      <c r="BQ763" s="7" t="str">
        <f t="shared" si="615"/>
        <v/>
      </c>
      <c r="BR763" s="7" t="str">
        <f t="shared" si="616"/>
        <v/>
      </c>
      <c r="BS763" s="7" t="str">
        <f t="shared" si="617"/>
        <v/>
      </c>
      <c r="BT763" s="7" t="str">
        <f t="shared" si="618"/>
        <v/>
      </c>
      <c r="BU763" s="7" t="str">
        <f t="shared" si="619"/>
        <v/>
      </c>
      <c r="BV763" s="7" t="str">
        <f t="shared" si="620"/>
        <v/>
      </c>
      <c r="BW763" s="7" t="str">
        <f t="shared" si="595"/>
        <v/>
      </c>
      <c r="BX763" s="7" t="str">
        <f t="shared" si="621"/>
        <v/>
      </c>
      <c r="BY763" s="7" t="str">
        <f t="shared" si="622"/>
        <v/>
      </c>
      <c r="BZ763" s="7" t="str">
        <f t="shared" si="623"/>
        <v/>
      </c>
      <c r="CA763" s="7" t="str">
        <f t="shared" si="624"/>
        <v/>
      </c>
      <c r="CB763" s="54"/>
      <c r="CH763" s="13"/>
      <c r="CJ763" s="13"/>
    </row>
    <row r="764" spans="2:88" ht="16.5" thickBot="1" x14ac:dyDescent="0.3">
      <c r="B764" s="114"/>
      <c r="C764" s="114"/>
      <c r="D764" s="115"/>
      <c r="E764" s="117" t="str">
        <f t="shared" si="625"/>
        <v/>
      </c>
      <c r="F764" s="118" t="str">
        <f t="shared" si="633"/>
        <v/>
      </c>
      <c r="G764" s="22"/>
      <c r="H764" s="5" t="str">
        <f t="shared" si="596"/>
        <v/>
      </c>
      <c r="I764" s="6" t="str">
        <f t="shared" si="597"/>
        <v/>
      </c>
      <c r="J764" s="6" t="str">
        <f t="shared" si="598"/>
        <v/>
      </c>
      <c r="K764" s="23"/>
      <c r="L764" s="3" t="str">
        <f t="shared" ref="L764:L827" si="634">IF(K764="Circula",H764,"")</f>
        <v/>
      </c>
      <c r="M764" s="2">
        <f>IF(OR(K764="Rota",K764="Desliza"),(IF((MAX(N$36:N763))&gt;F$17,(MAX(N$36:N763)),F$17)),N763)</f>
        <v>0</v>
      </c>
      <c r="N764" s="42"/>
      <c r="O764" s="2" t="str">
        <f t="shared" ref="O764:O827" si="635">IF(OR(M764="",N764=""),"",N764-M764)</f>
        <v/>
      </c>
      <c r="P764" s="3" t="str">
        <f t="shared" ref="P764:P827" si="636">IF(OR(K764="Rota",K764="Desliza"),IF(OR(M764="",N764=""),"",IF(K764="Comentario","",IF(M764=N764,"",(O764/(H764))))),"")</f>
        <v/>
      </c>
      <c r="Q764" s="24"/>
      <c r="R764" s="24"/>
      <c r="S764" s="24"/>
      <c r="T764" s="132" t="str">
        <f t="shared" si="589"/>
        <v/>
      </c>
      <c r="U764" s="25"/>
      <c r="V764" s="25"/>
      <c r="W764" s="24"/>
      <c r="X764" s="26"/>
      <c r="Y764" s="25"/>
      <c r="Z764" s="25"/>
      <c r="AA764" s="3" t="str">
        <f t="shared" ref="AA764:AA827" si="637">IF(OR(Y764="",Z764=""),"",IF(Y764=Z764,"",ABS(Y764-Z764)))</f>
        <v/>
      </c>
      <c r="AB764" s="24"/>
      <c r="AC764" s="26"/>
      <c r="AD764" s="25"/>
      <c r="AE764" s="54"/>
      <c r="AF764" s="54"/>
      <c r="AG764" s="54"/>
      <c r="AH764" s="54"/>
      <c r="AI764" s="54"/>
      <c r="AJ764" s="54"/>
      <c r="AK764" s="25"/>
      <c r="AL764" s="54" t="str">
        <f t="shared" si="590"/>
        <v/>
      </c>
      <c r="AM764" s="200" t="str">
        <f t="shared" si="591"/>
        <v/>
      </c>
      <c r="AN764" s="201" t="str">
        <f t="shared" si="592"/>
        <v/>
      </c>
      <c r="AO764" s="200" t="str">
        <f t="shared" si="599"/>
        <v/>
      </c>
      <c r="AP764" s="200" t="str">
        <f t="shared" si="593"/>
        <v/>
      </c>
      <c r="AQ764" s="200" t="str">
        <f t="shared" si="594"/>
        <v/>
      </c>
      <c r="AR764" s="200" t="str">
        <f t="shared" si="600"/>
        <v/>
      </c>
      <c r="AS764" s="200" t="str">
        <f t="shared" si="601"/>
        <v/>
      </c>
      <c r="AT764" s="200" t="str">
        <f t="shared" si="602"/>
        <v/>
      </c>
      <c r="AU764" s="200" t="str">
        <f t="shared" si="603"/>
        <v/>
      </c>
      <c r="AV764" s="54"/>
      <c r="AW764" s="200" t="str">
        <f t="shared" si="604"/>
        <v/>
      </c>
      <c r="AX764" s="201" t="str">
        <f t="shared" si="605"/>
        <v/>
      </c>
      <c r="AY764" s="7" t="str">
        <f t="shared" si="606"/>
        <v/>
      </c>
      <c r="AZ764" s="7" t="str">
        <f t="shared" si="607"/>
        <v/>
      </c>
      <c r="BA764" s="7" t="str">
        <f t="shared" si="608"/>
        <v/>
      </c>
      <c r="BB764" s="7" t="str">
        <f t="shared" si="626"/>
        <v/>
      </c>
      <c r="BC764" s="7" t="str">
        <f t="shared" si="627"/>
        <v/>
      </c>
      <c r="BD764" s="7" t="str">
        <f t="shared" si="628"/>
        <v/>
      </c>
      <c r="BE764" s="7" t="str">
        <f t="shared" si="629"/>
        <v/>
      </c>
      <c r="BF764" s="7" t="str">
        <f t="shared" si="587"/>
        <v/>
      </c>
      <c r="BG764" s="7" t="str">
        <f t="shared" si="588"/>
        <v/>
      </c>
      <c r="BH764" s="7" t="str">
        <f t="shared" si="630"/>
        <v/>
      </c>
      <c r="BI764" s="7" t="str">
        <f t="shared" si="631"/>
        <v/>
      </c>
      <c r="BJ764" s="7" t="str">
        <f t="shared" si="632"/>
        <v/>
      </c>
      <c r="BK764" s="7" t="str">
        <f t="shared" si="609"/>
        <v/>
      </c>
      <c r="BL764" s="7" t="str">
        <f t="shared" si="610"/>
        <v/>
      </c>
      <c r="BM764" s="7" t="str">
        <f t="shared" si="611"/>
        <v/>
      </c>
      <c r="BN764" s="7" t="str">
        <f t="shared" si="612"/>
        <v/>
      </c>
      <c r="BO764" s="7" t="str">
        <f t="shared" si="613"/>
        <v/>
      </c>
      <c r="BP764" s="7" t="str">
        <f t="shared" si="614"/>
        <v/>
      </c>
      <c r="BQ764" s="7" t="str">
        <f t="shared" si="615"/>
        <v/>
      </c>
      <c r="BR764" s="7" t="str">
        <f t="shared" si="616"/>
        <v/>
      </c>
      <c r="BS764" s="7" t="str">
        <f t="shared" si="617"/>
        <v/>
      </c>
      <c r="BT764" s="7" t="str">
        <f t="shared" si="618"/>
        <v/>
      </c>
      <c r="BU764" s="7" t="str">
        <f t="shared" si="619"/>
        <v/>
      </c>
      <c r="BV764" s="7" t="str">
        <f t="shared" si="620"/>
        <v/>
      </c>
      <c r="BW764" s="7" t="str">
        <f t="shared" si="595"/>
        <v/>
      </c>
      <c r="BX764" s="7" t="str">
        <f t="shared" si="621"/>
        <v/>
      </c>
      <c r="BY764" s="7" t="str">
        <f t="shared" si="622"/>
        <v/>
      </c>
      <c r="BZ764" s="7" t="str">
        <f t="shared" si="623"/>
        <v/>
      </c>
      <c r="CA764" s="7" t="str">
        <f t="shared" si="624"/>
        <v/>
      </c>
      <c r="CB764" s="54"/>
      <c r="CH764" s="13"/>
      <c r="CJ764" s="13"/>
    </row>
    <row r="765" spans="2:88" ht="16.5" thickBot="1" x14ac:dyDescent="0.3">
      <c r="B765" s="114"/>
      <c r="C765" s="114"/>
      <c r="D765" s="115"/>
      <c r="E765" s="117" t="str">
        <f t="shared" si="625"/>
        <v/>
      </c>
      <c r="F765" s="118" t="str">
        <f t="shared" si="633"/>
        <v/>
      </c>
      <c r="G765" s="22"/>
      <c r="H765" s="5" t="str">
        <f t="shared" si="596"/>
        <v/>
      </c>
      <c r="I765" s="6" t="str">
        <f t="shared" si="597"/>
        <v/>
      </c>
      <c r="J765" s="6" t="str">
        <f t="shared" si="598"/>
        <v/>
      </c>
      <c r="K765" s="23"/>
      <c r="L765" s="3" t="str">
        <f t="shared" si="634"/>
        <v/>
      </c>
      <c r="M765" s="2">
        <f>IF(OR(K765="Rota",K765="Desliza"),(IF((MAX(N$36:N764))&gt;F$17,(MAX(N$36:N764)),F$17)),N764)</f>
        <v>0</v>
      </c>
      <c r="N765" s="42"/>
      <c r="O765" s="2" t="str">
        <f t="shared" si="635"/>
        <v/>
      </c>
      <c r="P765" s="3" t="str">
        <f t="shared" si="636"/>
        <v/>
      </c>
      <c r="Q765" s="24"/>
      <c r="R765" s="24"/>
      <c r="S765" s="24"/>
      <c r="T765" s="132" t="str">
        <f t="shared" si="589"/>
        <v/>
      </c>
      <c r="U765" s="25"/>
      <c r="V765" s="25"/>
      <c r="W765" s="24"/>
      <c r="X765" s="26"/>
      <c r="Y765" s="25"/>
      <c r="Z765" s="25"/>
      <c r="AA765" s="3" t="str">
        <f t="shared" si="637"/>
        <v/>
      </c>
      <c r="AB765" s="24"/>
      <c r="AC765" s="26"/>
      <c r="AD765" s="25"/>
      <c r="AE765" s="54"/>
      <c r="AF765" s="54"/>
      <c r="AG765" s="54"/>
      <c r="AH765" s="54"/>
      <c r="AI765" s="54"/>
      <c r="AJ765" s="54"/>
      <c r="AK765" s="25"/>
      <c r="AL765" s="54" t="str">
        <f t="shared" si="590"/>
        <v/>
      </c>
      <c r="AM765" s="200" t="str">
        <f t="shared" si="591"/>
        <v/>
      </c>
      <c r="AN765" s="201" t="str">
        <f t="shared" si="592"/>
        <v/>
      </c>
      <c r="AO765" s="200" t="str">
        <f t="shared" si="599"/>
        <v/>
      </c>
      <c r="AP765" s="200" t="str">
        <f t="shared" si="593"/>
        <v/>
      </c>
      <c r="AQ765" s="200" t="str">
        <f t="shared" si="594"/>
        <v/>
      </c>
      <c r="AR765" s="200" t="str">
        <f t="shared" si="600"/>
        <v/>
      </c>
      <c r="AS765" s="200" t="str">
        <f t="shared" si="601"/>
        <v/>
      </c>
      <c r="AT765" s="200" t="str">
        <f t="shared" si="602"/>
        <v/>
      </c>
      <c r="AU765" s="200" t="str">
        <f t="shared" si="603"/>
        <v/>
      </c>
      <c r="AV765" s="54"/>
      <c r="AW765" s="200" t="str">
        <f t="shared" si="604"/>
        <v/>
      </c>
      <c r="AX765" s="201" t="str">
        <f t="shared" si="605"/>
        <v/>
      </c>
      <c r="AY765" s="7" t="str">
        <f t="shared" si="606"/>
        <v/>
      </c>
      <c r="AZ765" s="7" t="str">
        <f t="shared" si="607"/>
        <v/>
      </c>
      <c r="BA765" s="7" t="str">
        <f t="shared" si="608"/>
        <v/>
      </c>
      <c r="BB765" s="7" t="str">
        <f t="shared" si="626"/>
        <v/>
      </c>
      <c r="BC765" s="7" t="str">
        <f t="shared" si="627"/>
        <v/>
      </c>
      <c r="BD765" s="7" t="str">
        <f t="shared" si="628"/>
        <v/>
      </c>
      <c r="BE765" s="7" t="str">
        <f t="shared" si="629"/>
        <v/>
      </c>
      <c r="BF765" s="7" t="str">
        <f t="shared" si="587"/>
        <v/>
      </c>
      <c r="BG765" s="7" t="str">
        <f t="shared" si="588"/>
        <v/>
      </c>
      <c r="BH765" s="7" t="str">
        <f t="shared" si="630"/>
        <v/>
      </c>
      <c r="BI765" s="7" t="str">
        <f t="shared" si="631"/>
        <v/>
      </c>
      <c r="BJ765" s="7" t="str">
        <f t="shared" si="632"/>
        <v/>
      </c>
      <c r="BK765" s="7" t="str">
        <f t="shared" si="609"/>
        <v/>
      </c>
      <c r="BL765" s="7" t="str">
        <f t="shared" si="610"/>
        <v/>
      </c>
      <c r="BM765" s="7" t="str">
        <f t="shared" si="611"/>
        <v/>
      </c>
      <c r="BN765" s="7" t="str">
        <f t="shared" si="612"/>
        <v/>
      </c>
      <c r="BO765" s="7" t="str">
        <f t="shared" si="613"/>
        <v/>
      </c>
      <c r="BP765" s="7" t="str">
        <f t="shared" si="614"/>
        <v/>
      </c>
      <c r="BQ765" s="7" t="str">
        <f t="shared" si="615"/>
        <v/>
      </c>
      <c r="BR765" s="7" t="str">
        <f t="shared" si="616"/>
        <v/>
      </c>
      <c r="BS765" s="7" t="str">
        <f t="shared" si="617"/>
        <v/>
      </c>
      <c r="BT765" s="7" t="str">
        <f t="shared" si="618"/>
        <v/>
      </c>
      <c r="BU765" s="7" t="str">
        <f t="shared" si="619"/>
        <v/>
      </c>
      <c r="BV765" s="7" t="str">
        <f t="shared" si="620"/>
        <v/>
      </c>
      <c r="BW765" s="7" t="str">
        <f t="shared" si="595"/>
        <v/>
      </c>
      <c r="BX765" s="7" t="str">
        <f t="shared" si="621"/>
        <v/>
      </c>
      <c r="BY765" s="7" t="str">
        <f t="shared" si="622"/>
        <v/>
      </c>
      <c r="BZ765" s="7" t="str">
        <f t="shared" si="623"/>
        <v/>
      </c>
      <c r="CA765" s="7" t="str">
        <f t="shared" si="624"/>
        <v/>
      </c>
      <c r="CB765" s="54"/>
      <c r="CH765" s="13"/>
      <c r="CJ765" s="13"/>
    </row>
    <row r="766" spans="2:88" ht="16.5" thickBot="1" x14ac:dyDescent="0.3">
      <c r="B766" s="114"/>
      <c r="C766" s="114"/>
      <c r="D766" s="115"/>
      <c r="E766" s="117" t="str">
        <f t="shared" si="625"/>
        <v/>
      </c>
      <c r="F766" s="118" t="str">
        <f t="shared" si="633"/>
        <v/>
      </c>
      <c r="G766" s="22"/>
      <c r="H766" s="5" t="str">
        <f t="shared" si="596"/>
        <v/>
      </c>
      <c r="I766" s="6" t="str">
        <f t="shared" si="597"/>
        <v/>
      </c>
      <c r="J766" s="6" t="str">
        <f t="shared" si="598"/>
        <v/>
      </c>
      <c r="K766" s="23"/>
      <c r="L766" s="3" t="str">
        <f t="shared" si="634"/>
        <v/>
      </c>
      <c r="M766" s="2">
        <f>IF(OR(K766="Rota",K766="Desliza"),(IF((MAX(N$36:N765))&gt;F$17,(MAX(N$36:N765)),F$17)),N765)</f>
        <v>0</v>
      </c>
      <c r="N766" s="42"/>
      <c r="O766" s="2" t="str">
        <f t="shared" si="635"/>
        <v/>
      </c>
      <c r="P766" s="3" t="str">
        <f t="shared" si="636"/>
        <v/>
      </c>
      <c r="Q766" s="24"/>
      <c r="R766" s="24"/>
      <c r="S766" s="24"/>
      <c r="T766" s="132" t="str">
        <f t="shared" si="589"/>
        <v/>
      </c>
      <c r="U766" s="25"/>
      <c r="V766" s="25"/>
      <c r="W766" s="24"/>
      <c r="X766" s="26"/>
      <c r="Y766" s="25"/>
      <c r="Z766" s="25"/>
      <c r="AA766" s="3" t="str">
        <f t="shared" si="637"/>
        <v/>
      </c>
      <c r="AB766" s="24"/>
      <c r="AC766" s="26"/>
      <c r="AD766" s="25"/>
      <c r="AE766" s="54"/>
      <c r="AF766" s="54"/>
      <c r="AG766" s="54"/>
      <c r="AH766" s="54"/>
      <c r="AI766" s="54"/>
      <c r="AJ766" s="54"/>
      <c r="AK766" s="25"/>
      <c r="AL766" s="54" t="str">
        <f t="shared" si="590"/>
        <v/>
      </c>
      <c r="AM766" s="200" t="str">
        <f t="shared" si="591"/>
        <v/>
      </c>
      <c r="AN766" s="201" t="str">
        <f t="shared" si="592"/>
        <v/>
      </c>
      <c r="AO766" s="200" t="str">
        <f t="shared" si="599"/>
        <v/>
      </c>
      <c r="AP766" s="200" t="str">
        <f t="shared" si="593"/>
        <v/>
      </c>
      <c r="AQ766" s="200" t="str">
        <f t="shared" si="594"/>
        <v/>
      </c>
      <c r="AR766" s="200" t="str">
        <f t="shared" si="600"/>
        <v/>
      </c>
      <c r="AS766" s="200" t="str">
        <f t="shared" si="601"/>
        <v/>
      </c>
      <c r="AT766" s="200" t="str">
        <f t="shared" si="602"/>
        <v/>
      </c>
      <c r="AU766" s="200" t="str">
        <f t="shared" si="603"/>
        <v/>
      </c>
      <c r="AV766" s="54"/>
      <c r="AW766" s="200" t="str">
        <f t="shared" si="604"/>
        <v/>
      </c>
      <c r="AX766" s="201" t="str">
        <f t="shared" si="605"/>
        <v/>
      </c>
      <c r="AY766" s="7" t="str">
        <f t="shared" si="606"/>
        <v/>
      </c>
      <c r="AZ766" s="7" t="str">
        <f t="shared" si="607"/>
        <v/>
      </c>
      <c r="BA766" s="7" t="str">
        <f t="shared" si="608"/>
        <v/>
      </c>
      <c r="BB766" s="7" t="str">
        <f t="shared" si="626"/>
        <v/>
      </c>
      <c r="BC766" s="7" t="str">
        <f t="shared" si="627"/>
        <v/>
      </c>
      <c r="BD766" s="7" t="str">
        <f t="shared" si="628"/>
        <v/>
      </c>
      <c r="BE766" s="7" t="str">
        <f t="shared" si="629"/>
        <v/>
      </c>
      <c r="BF766" s="7" t="str">
        <f t="shared" si="587"/>
        <v/>
      </c>
      <c r="BG766" s="7" t="str">
        <f t="shared" si="588"/>
        <v/>
      </c>
      <c r="BH766" s="7" t="str">
        <f t="shared" si="630"/>
        <v/>
      </c>
      <c r="BI766" s="7" t="str">
        <f t="shared" si="631"/>
        <v/>
      </c>
      <c r="BJ766" s="7" t="str">
        <f t="shared" si="632"/>
        <v/>
      </c>
      <c r="BK766" s="7" t="str">
        <f t="shared" si="609"/>
        <v/>
      </c>
      <c r="BL766" s="7" t="str">
        <f t="shared" si="610"/>
        <v/>
      </c>
      <c r="BM766" s="7" t="str">
        <f t="shared" si="611"/>
        <v/>
      </c>
      <c r="BN766" s="7" t="str">
        <f t="shared" si="612"/>
        <v/>
      </c>
      <c r="BO766" s="7" t="str">
        <f t="shared" si="613"/>
        <v/>
      </c>
      <c r="BP766" s="7" t="str">
        <f t="shared" si="614"/>
        <v/>
      </c>
      <c r="BQ766" s="7" t="str">
        <f t="shared" si="615"/>
        <v/>
      </c>
      <c r="BR766" s="7" t="str">
        <f t="shared" si="616"/>
        <v/>
      </c>
      <c r="BS766" s="7" t="str">
        <f t="shared" si="617"/>
        <v/>
      </c>
      <c r="BT766" s="7" t="str">
        <f t="shared" si="618"/>
        <v/>
      </c>
      <c r="BU766" s="7" t="str">
        <f t="shared" si="619"/>
        <v/>
      </c>
      <c r="BV766" s="7" t="str">
        <f t="shared" si="620"/>
        <v/>
      </c>
      <c r="BW766" s="7" t="str">
        <f t="shared" si="595"/>
        <v/>
      </c>
      <c r="BX766" s="7" t="str">
        <f t="shared" si="621"/>
        <v/>
      </c>
      <c r="BY766" s="7" t="str">
        <f t="shared" si="622"/>
        <v/>
      </c>
      <c r="BZ766" s="7" t="str">
        <f t="shared" si="623"/>
        <v/>
      </c>
      <c r="CA766" s="7" t="str">
        <f t="shared" si="624"/>
        <v/>
      </c>
      <c r="CB766" s="54"/>
      <c r="CH766" s="13"/>
      <c r="CJ766" s="13"/>
    </row>
    <row r="767" spans="2:88" ht="16.5" thickBot="1" x14ac:dyDescent="0.3">
      <c r="B767" s="114"/>
      <c r="C767" s="114"/>
      <c r="D767" s="115"/>
      <c r="E767" s="117" t="str">
        <f t="shared" si="625"/>
        <v/>
      </c>
      <c r="F767" s="118" t="str">
        <f t="shared" si="633"/>
        <v/>
      </c>
      <c r="G767" s="22"/>
      <c r="H767" s="5" t="str">
        <f t="shared" si="596"/>
        <v/>
      </c>
      <c r="I767" s="6" t="str">
        <f t="shared" si="597"/>
        <v/>
      </c>
      <c r="J767" s="6" t="str">
        <f t="shared" si="598"/>
        <v/>
      </c>
      <c r="K767" s="23"/>
      <c r="L767" s="3" t="str">
        <f t="shared" si="634"/>
        <v/>
      </c>
      <c r="M767" s="2">
        <f>IF(OR(K767="Rota",K767="Desliza"),(IF((MAX(N$36:N766))&gt;F$17,(MAX(N$36:N766)),F$17)),N766)</f>
        <v>0</v>
      </c>
      <c r="N767" s="42"/>
      <c r="O767" s="2" t="str">
        <f t="shared" si="635"/>
        <v/>
      </c>
      <c r="P767" s="3" t="str">
        <f t="shared" si="636"/>
        <v/>
      </c>
      <c r="Q767" s="24"/>
      <c r="R767" s="24"/>
      <c r="S767" s="24"/>
      <c r="T767" s="132" t="str">
        <f t="shared" si="589"/>
        <v/>
      </c>
      <c r="U767" s="25"/>
      <c r="V767" s="25"/>
      <c r="W767" s="24"/>
      <c r="X767" s="26"/>
      <c r="Y767" s="25"/>
      <c r="Z767" s="25"/>
      <c r="AA767" s="3" t="str">
        <f t="shared" si="637"/>
        <v/>
      </c>
      <c r="AB767" s="24"/>
      <c r="AC767" s="26"/>
      <c r="AD767" s="25"/>
      <c r="AE767" s="54"/>
      <c r="AF767" s="54"/>
      <c r="AG767" s="54"/>
      <c r="AH767" s="54"/>
      <c r="AI767" s="54"/>
      <c r="AJ767" s="54"/>
      <c r="AK767" s="25"/>
      <c r="AL767" s="54" t="str">
        <f t="shared" si="590"/>
        <v/>
      </c>
      <c r="AM767" s="200" t="str">
        <f t="shared" si="591"/>
        <v/>
      </c>
      <c r="AN767" s="201" t="str">
        <f t="shared" si="592"/>
        <v/>
      </c>
      <c r="AO767" s="200" t="str">
        <f t="shared" si="599"/>
        <v/>
      </c>
      <c r="AP767" s="200" t="str">
        <f t="shared" si="593"/>
        <v/>
      </c>
      <c r="AQ767" s="200" t="str">
        <f t="shared" si="594"/>
        <v/>
      </c>
      <c r="AR767" s="200" t="str">
        <f t="shared" si="600"/>
        <v/>
      </c>
      <c r="AS767" s="200" t="str">
        <f t="shared" si="601"/>
        <v/>
      </c>
      <c r="AT767" s="200" t="str">
        <f t="shared" si="602"/>
        <v/>
      </c>
      <c r="AU767" s="200" t="str">
        <f t="shared" si="603"/>
        <v/>
      </c>
      <c r="AV767" s="54"/>
      <c r="AW767" s="200" t="str">
        <f t="shared" si="604"/>
        <v/>
      </c>
      <c r="AX767" s="201" t="str">
        <f t="shared" si="605"/>
        <v/>
      </c>
      <c r="AY767" s="7" t="str">
        <f t="shared" si="606"/>
        <v/>
      </c>
      <c r="AZ767" s="7" t="str">
        <f t="shared" si="607"/>
        <v/>
      </c>
      <c r="BA767" s="7" t="str">
        <f t="shared" si="608"/>
        <v/>
      </c>
      <c r="BB767" s="7" t="str">
        <f t="shared" si="626"/>
        <v/>
      </c>
      <c r="BC767" s="7" t="str">
        <f t="shared" si="627"/>
        <v/>
      </c>
      <c r="BD767" s="7" t="str">
        <f t="shared" si="628"/>
        <v/>
      </c>
      <c r="BE767" s="7" t="str">
        <f t="shared" si="629"/>
        <v/>
      </c>
      <c r="BF767" s="7" t="str">
        <f t="shared" si="587"/>
        <v/>
      </c>
      <c r="BG767" s="7" t="str">
        <f t="shared" si="588"/>
        <v/>
      </c>
      <c r="BH767" s="7" t="str">
        <f t="shared" si="630"/>
        <v/>
      </c>
      <c r="BI767" s="7" t="str">
        <f t="shared" si="631"/>
        <v/>
      </c>
      <c r="BJ767" s="7" t="str">
        <f t="shared" si="632"/>
        <v/>
      </c>
      <c r="BK767" s="7" t="str">
        <f t="shared" si="609"/>
        <v/>
      </c>
      <c r="BL767" s="7" t="str">
        <f t="shared" si="610"/>
        <v/>
      </c>
      <c r="BM767" s="7" t="str">
        <f t="shared" si="611"/>
        <v/>
      </c>
      <c r="BN767" s="7" t="str">
        <f t="shared" si="612"/>
        <v/>
      </c>
      <c r="BO767" s="7" t="str">
        <f t="shared" si="613"/>
        <v/>
      </c>
      <c r="BP767" s="7" t="str">
        <f t="shared" si="614"/>
        <v/>
      </c>
      <c r="BQ767" s="7" t="str">
        <f t="shared" si="615"/>
        <v/>
      </c>
      <c r="BR767" s="7" t="str">
        <f t="shared" si="616"/>
        <v/>
      </c>
      <c r="BS767" s="7" t="str">
        <f t="shared" si="617"/>
        <v/>
      </c>
      <c r="BT767" s="7" t="str">
        <f t="shared" si="618"/>
        <v/>
      </c>
      <c r="BU767" s="7" t="str">
        <f t="shared" si="619"/>
        <v/>
      </c>
      <c r="BV767" s="7" t="str">
        <f t="shared" si="620"/>
        <v/>
      </c>
      <c r="BW767" s="7" t="str">
        <f t="shared" si="595"/>
        <v/>
      </c>
      <c r="BX767" s="7" t="str">
        <f t="shared" si="621"/>
        <v/>
      </c>
      <c r="BY767" s="7" t="str">
        <f t="shared" si="622"/>
        <v/>
      </c>
      <c r="BZ767" s="7" t="str">
        <f t="shared" si="623"/>
        <v/>
      </c>
      <c r="CA767" s="7" t="str">
        <f t="shared" si="624"/>
        <v/>
      </c>
      <c r="CB767" s="54"/>
      <c r="CH767" s="13"/>
      <c r="CJ767" s="13"/>
    </row>
    <row r="768" spans="2:88" ht="16.5" thickBot="1" x14ac:dyDescent="0.3">
      <c r="B768" s="114"/>
      <c r="C768" s="114"/>
      <c r="D768" s="115"/>
      <c r="E768" s="117" t="str">
        <f t="shared" si="625"/>
        <v/>
      </c>
      <c r="F768" s="118" t="str">
        <f t="shared" si="633"/>
        <v/>
      </c>
      <c r="G768" s="22"/>
      <c r="H768" s="5" t="str">
        <f t="shared" si="596"/>
        <v/>
      </c>
      <c r="I768" s="6" t="str">
        <f t="shared" si="597"/>
        <v/>
      </c>
      <c r="J768" s="6" t="str">
        <f t="shared" si="598"/>
        <v/>
      </c>
      <c r="K768" s="23"/>
      <c r="L768" s="3" t="str">
        <f t="shared" si="634"/>
        <v/>
      </c>
      <c r="M768" s="2">
        <f>IF(OR(K768="Rota",K768="Desliza"),(IF((MAX(N$36:N767))&gt;F$17,(MAX(N$36:N767)),F$17)),N767)</f>
        <v>0</v>
      </c>
      <c r="N768" s="42"/>
      <c r="O768" s="2" t="str">
        <f t="shared" si="635"/>
        <v/>
      </c>
      <c r="P768" s="3" t="str">
        <f t="shared" si="636"/>
        <v/>
      </c>
      <c r="Q768" s="24"/>
      <c r="R768" s="24"/>
      <c r="S768" s="24"/>
      <c r="T768" s="132" t="str">
        <f t="shared" si="589"/>
        <v/>
      </c>
      <c r="U768" s="25"/>
      <c r="V768" s="25"/>
      <c r="W768" s="24"/>
      <c r="X768" s="26"/>
      <c r="Y768" s="25"/>
      <c r="Z768" s="25"/>
      <c r="AA768" s="3" t="str">
        <f t="shared" si="637"/>
        <v/>
      </c>
      <c r="AB768" s="24"/>
      <c r="AC768" s="26"/>
      <c r="AD768" s="25"/>
      <c r="AE768" s="54"/>
      <c r="AF768" s="54"/>
      <c r="AG768" s="54"/>
      <c r="AH768" s="54"/>
      <c r="AI768" s="54"/>
      <c r="AJ768" s="54"/>
      <c r="AK768" s="25"/>
      <c r="AL768" s="54" t="str">
        <f t="shared" si="590"/>
        <v/>
      </c>
      <c r="AM768" s="200" t="str">
        <f t="shared" si="591"/>
        <v/>
      </c>
      <c r="AN768" s="201" t="str">
        <f t="shared" si="592"/>
        <v/>
      </c>
      <c r="AO768" s="200" t="str">
        <f t="shared" si="599"/>
        <v/>
      </c>
      <c r="AP768" s="200" t="str">
        <f t="shared" si="593"/>
        <v/>
      </c>
      <c r="AQ768" s="200" t="str">
        <f t="shared" si="594"/>
        <v/>
      </c>
      <c r="AR768" s="200" t="str">
        <f t="shared" si="600"/>
        <v/>
      </c>
      <c r="AS768" s="200" t="str">
        <f t="shared" si="601"/>
        <v/>
      </c>
      <c r="AT768" s="200" t="str">
        <f t="shared" si="602"/>
        <v/>
      </c>
      <c r="AU768" s="200" t="str">
        <f t="shared" si="603"/>
        <v/>
      </c>
      <c r="AV768" s="54"/>
      <c r="AW768" s="200" t="str">
        <f t="shared" si="604"/>
        <v/>
      </c>
      <c r="AX768" s="201" t="str">
        <f t="shared" si="605"/>
        <v/>
      </c>
      <c r="AY768" s="7" t="str">
        <f t="shared" si="606"/>
        <v/>
      </c>
      <c r="AZ768" s="7" t="str">
        <f t="shared" si="607"/>
        <v/>
      </c>
      <c r="BA768" s="7" t="str">
        <f t="shared" si="608"/>
        <v/>
      </c>
      <c r="BB768" s="7" t="str">
        <f t="shared" si="626"/>
        <v/>
      </c>
      <c r="BC768" s="7" t="str">
        <f t="shared" si="627"/>
        <v/>
      </c>
      <c r="BD768" s="7" t="str">
        <f t="shared" si="628"/>
        <v/>
      </c>
      <c r="BE768" s="7" t="str">
        <f t="shared" si="629"/>
        <v/>
      </c>
      <c r="BF768" s="7" t="str">
        <f t="shared" si="587"/>
        <v/>
      </c>
      <c r="BG768" s="7" t="str">
        <f t="shared" si="588"/>
        <v/>
      </c>
      <c r="BH768" s="7" t="str">
        <f t="shared" si="630"/>
        <v/>
      </c>
      <c r="BI768" s="7" t="str">
        <f t="shared" si="631"/>
        <v/>
      </c>
      <c r="BJ768" s="7" t="str">
        <f t="shared" si="632"/>
        <v/>
      </c>
      <c r="BK768" s="7" t="str">
        <f t="shared" si="609"/>
        <v/>
      </c>
      <c r="BL768" s="7" t="str">
        <f t="shared" si="610"/>
        <v/>
      </c>
      <c r="BM768" s="7" t="str">
        <f t="shared" si="611"/>
        <v/>
      </c>
      <c r="BN768" s="7" t="str">
        <f t="shared" si="612"/>
        <v/>
      </c>
      <c r="BO768" s="7" t="str">
        <f t="shared" si="613"/>
        <v/>
      </c>
      <c r="BP768" s="7" t="str">
        <f t="shared" si="614"/>
        <v/>
      </c>
      <c r="BQ768" s="7" t="str">
        <f t="shared" si="615"/>
        <v/>
      </c>
      <c r="BR768" s="7" t="str">
        <f t="shared" si="616"/>
        <v/>
      </c>
      <c r="BS768" s="7" t="str">
        <f t="shared" si="617"/>
        <v/>
      </c>
      <c r="BT768" s="7" t="str">
        <f t="shared" si="618"/>
        <v/>
      </c>
      <c r="BU768" s="7" t="str">
        <f t="shared" si="619"/>
        <v/>
      </c>
      <c r="BV768" s="7" t="str">
        <f t="shared" si="620"/>
        <v/>
      </c>
      <c r="BW768" s="7" t="str">
        <f t="shared" si="595"/>
        <v/>
      </c>
      <c r="BX768" s="7" t="str">
        <f t="shared" si="621"/>
        <v/>
      </c>
      <c r="BY768" s="7" t="str">
        <f t="shared" si="622"/>
        <v/>
      </c>
      <c r="BZ768" s="7" t="str">
        <f t="shared" si="623"/>
        <v/>
      </c>
      <c r="CA768" s="7" t="str">
        <f t="shared" si="624"/>
        <v/>
      </c>
      <c r="CB768" s="54"/>
      <c r="CH768" s="13"/>
      <c r="CJ768" s="13"/>
    </row>
    <row r="769" spans="2:88" ht="16.5" thickBot="1" x14ac:dyDescent="0.3">
      <c r="B769" s="114"/>
      <c r="C769" s="114"/>
      <c r="D769" s="115"/>
      <c r="E769" s="117" t="str">
        <f t="shared" si="625"/>
        <v/>
      </c>
      <c r="F769" s="118" t="str">
        <f t="shared" si="633"/>
        <v/>
      </c>
      <c r="G769" s="22"/>
      <c r="H769" s="5" t="str">
        <f t="shared" si="596"/>
        <v/>
      </c>
      <c r="I769" s="6" t="str">
        <f t="shared" si="597"/>
        <v/>
      </c>
      <c r="J769" s="6" t="str">
        <f t="shared" si="598"/>
        <v/>
      </c>
      <c r="K769" s="23"/>
      <c r="L769" s="3" t="str">
        <f t="shared" si="634"/>
        <v/>
      </c>
      <c r="M769" s="2">
        <f>IF(OR(K769="Rota",K769="Desliza"),(IF((MAX(N$36:N768))&gt;F$17,(MAX(N$36:N768)),F$17)),N768)</f>
        <v>0</v>
      </c>
      <c r="N769" s="42"/>
      <c r="O769" s="2" t="str">
        <f t="shared" si="635"/>
        <v/>
      </c>
      <c r="P769" s="3" t="str">
        <f t="shared" si="636"/>
        <v/>
      </c>
      <c r="Q769" s="24"/>
      <c r="R769" s="24"/>
      <c r="S769" s="24"/>
      <c r="T769" s="132" t="str">
        <f t="shared" si="589"/>
        <v/>
      </c>
      <c r="U769" s="25"/>
      <c r="V769" s="25"/>
      <c r="W769" s="24"/>
      <c r="X769" s="26"/>
      <c r="Y769" s="25"/>
      <c r="Z769" s="25"/>
      <c r="AA769" s="3" t="str">
        <f t="shared" si="637"/>
        <v/>
      </c>
      <c r="AB769" s="24"/>
      <c r="AC769" s="26"/>
      <c r="AD769" s="25"/>
      <c r="AE769" s="54"/>
      <c r="AF769" s="54"/>
      <c r="AG769" s="54"/>
      <c r="AH769" s="54"/>
      <c r="AI769" s="54"/>
      <c r="AJ769" s="54"/>
      <c r="AK769" s="25"/>
      <c r="AL769" s="54" t="str">
        <f t="shared" si="590"/>
        <v/>
      </c>
      <c r="AM769" s="200" t="str">
        <f t="shared" si="591"/>
        <v/>
      </c>
      <c r="AN769" s="201" t="str">
        <f t="shared" si="592"/>
        <v/>
      </c>
      <c r="AO769" s="200" t="str">
        <f t="shared" si="599"/>
        <v/>
      </c>
      <c r="AP769" s="200" t="str">
        <f t="shared" si="593"/>
        <v/>
      </c>
      <c r="AQ769" s="200" t="str">
        <f t="shared" si="594"/>
        <v/>
      </c>
      <c r="AR769" s="200" t="str">
        <f t="shared" si="600"/>
        <v/>
      </c>
      <c r="AS769" s="200" t="str">
        <f t="shared" si="601"/>
        <v/>
      </c>
      <c r="AT769" s="200" t="str">
        <f t="shared" si="602"/>
        <v/>
      </c>
      <c r="AU769" s="200" t="str">
        <f t="shared" si="603"/>
        <v/>
      </c>
      <c r="AV769" s="54"/>
      <c r="AW769" s="200" t="str">
        <f t="shared" si="604"/>
        <v/>
      </c>
      <c r="AX769" s="201" t="str">
        <f t="shared" si="605"/>
        <v/>
      </c>
      <c r="AY769" s="7" t="str">
        <f t="shared" si="606"/>
        <v/>
      </c>
      <c r="AZ769" s="7" t="str">
        <f t="shared" si="607"/>
        <v/>
      </c>
      <c r="BA769" s="7" t="str">
        <f t="shared" si="608"/>
        <v/>
      </c>
      <c r="BB769" s="7" t="str">
        <f t="shared" si="626"/>
        <v/>
      </c>
      <c r="BC769" s="7" t="str">
        <f t="shared" si="627"/>
        <v/>
      </c>
      <c r="BD769" s="7" t="str">
        <f t="shared" si="628"/>
        <v/>
      </c>
      <c r="BE769" s="7" t="str">
        <f t="shared" si="629"/>
        <v/>
      </c>
      <c r="BF769" s="7" t="str">
        <f t="shared" si="587"/>
        <v/>
      </c>
      <c r="BG769" s="7" t="str">
        <f t="shared" si="588"/>
        <v/>
      </c>
      <c r="BH769" s="7" t="str">
        <f t="shared" si="630"/>
        <v/>
      </c>
      <c r="BI769" s="7" t="str">
        <f t="shared" si="631"/>
        <v/>
      </c>
      <c r="BJ769" s="7" t="str">
        <f t="shared" si="632"/>
        <v/>
      </c>
      <c r="BK769" s="7" t="str">
        <f t="shared" si="609"/>
        <v/>
      </c>
      <c r="BL769" s="7" t="str">
        <f t="shared" si="610"/>
        <v/>
      </c>
      <c r="BM769" s="7" t="str">
        <f t="shared" si="611"/>
        <v/>
      </c>
      <c r="BN769" s="7" t="str">
        <f t="shared" si="612"/>
        <v/>
      </c>
      <c r="BO769" s="7" t="str">
        <f t="shared" si="613"/>
        <v/>
      </c>
      <c r="BP769" s="7" t="str">
        <f t="shared" si="614"/>
        <v/>
      </c>
      <c r="BQ769" s="7" t="str">
        <f t="shared" si="615"/>
        <v/>
      </c>
      <c r="BR769" s="7" t="str">
        <f t="shared" si="616"/>
        <v/>
      </c>
      <c r="BS769" s="7" t="str">
        <f t="shared" si="617"/>
        <v/>
      </c>
      <c r="BT769" s="7" t="str">
        <f t="shared" si="618"/>
        <v/>
      </c>
      <c r="BU769" s="7" t="str">
        <f t="shared" si="619"/>
        <v/>
      </c>
      <c r="BV769" s="7" t="str">
        <f t="shared" si="620"/>
        <v/>
      </c>
      <c r="BW769" s="7" t="str">
        <f t="shared" si="595"/>
        <v/>
      </c>
      <c r="BX769" s="7" t="str">
        <f t="shared" si="621"/>
        <v/>
      </c>
      <c r="BY769" s="7" t="str">
        <f t="shared" si="622"/>
        <v/>
      </c>
      <c r="BZ769" s="7" t="str">
        <f t="shared" si="623"/>
        <v/>
      </c>
      <c r="CA769" s="7" t="str">
        <f t="shared" si="624"/>
        <v/>
      </c>
      <c r="CB769" s="54"/>
      <c r="CH769" s="13"/>
      <c r="CJ769" s="13"/>
    </row>
    <row r="770" spans="2:88" ht="16.5" thickBot="1" x14ac:dyDescent="0.3">
      <c r="B770" s="114"/>
      <c r="C770" s="114"/>
      <c r="D770" s="115"/>
      <c r="E770" s="117" t="str">
        <f t="shared" si="625"/>
        <v/>
      </c>
      <c r="F770" s="118" t="str">
        <f t="shared" si="633"/>
        <v/>
      </c>
      <c r="G770" s="22"/>
      <c r="H770" s="5" t="str">
        <f t="shared" si="596"/>
        <v/>
      </c>
      <c r="I770" s="6" t="str">
        <f t="shared" si="597"/>
        <v/>
      </c>
      <c r="J770" s="6" t="str">
        <f t="shared" si="598"/>
        <v/>
      </c>
      <c r="K770" s="23"/>
      <c r="L770" s="3" t="str">
        <f t="shared" si="634"/>
        <v/>
      </c>
      <c r="M770" s="2">
        <f>IF(OR(K770="Rota",K770="Desliza"),(IF((MAX(N$36:N769))&gt;F$17,(MAX(N$36:N769)),F$17)),N769)</f>
        <v>0</v>
      </c>
      <c r="N770" s="42"/>
      <c r="O770" s="2" t="str">
        <f t="shared" si="635"/>
        <v/>
      </c>
      <c r="P770" s="3" t="str">
        <f t="shared" si="636"/>
        <v/>
      </c>
      <c r="Q770" s="24"/>
      <c r="R770" s="24"/>
      <c r="S770" s="24"/>
      <c r="T770" s="132" t="str">
        <f t="shared" si="589"/>
        <v/>
      </c>
      <c r="U770" s="25"/>
      <c r="V770" s="25"/>
      <c r="W770" s="24"/>
      <c r="X770" s="26"/>
      <c r="Y770" s="25"/>
      <c r="Z770" s="25"/>
      <c r="AA770" s="3" t="str">
        <f t="shared" si="637"/>
        <v/>
      </c>
      <c r="AB770" s="24"/>
      <c r="AC770" s="26"/>
      <c r="AD770" s="25"/>
      <c r="AE770" s="54"/>
      <c r="AF770" s="54"/>
      <c r="AG770" s="54"/>
      <c r="AH770" s="54"/>
      <c r="AI770" s="54"/>
      <c r="AJ770" s="54"/>
      <c r="AK770" s="25"/>
      <c r="AL770" s="54" t="str">
        <f t="shared" si="590"/>
        <v/>
      </c>
      <c r="AM770" s="200" t="str">
        <f t="shared" si="591"/>
        <v/>
      </c>
      <c r="AN770" s="201" t="str">
        <f t="shared" si="592"/>
        <v/>
      </c>
      <c r="AO770" s="200" t="str">
        <f t="shared" si="599"/>
        <v/>
      </c>
      <c r="AP770" s="200" t="str">
        <f t="shared" si="593"/>
        <v/>
      </c>
      <c r="AQ770" s="200" t="str">
        <f t="shared" si="594"/>
        <v/>
      </c>
      <c r="AR770" s="200" t="str">
        <f t="shared" si="600"/>
        <v/>
      </c>
      <c r="AS770" s="200" t="str">
        <f t="shared" si="601"/>
        <v/>
      </c>
      <c r="AT770" s="200" t="str">
        <f t="shared" si="602"/>
        <v/>
      </c>
      <c r="AU770" s="200" t="str">
        <f t="shared" si="603"/>
        <v/>
      </c>
      <c r="AV770" s="54"/>
      <c r="AW770" s="200" t="str">
        <f t="shared" si="604"/>
        <v/>
      </c>
      <c r="AX770" s="201" t="str">
        <f t="shared" si="605"/>
        <v/>
      </c>
      <c r="AY770" s="7" t="str">
        <f t="shared" si="606"/>
        <v/>
      </c>
      <c r="AZ770" s="7" t="str">
        <f t="shared" si="607"/>
        <v/>
      </c>
      <c r="BA770" s="7" t="str">
        <f t="shared" si="608"/>
        <v/>
      </c>
      <c r="BB770" s="7" t="str">
        <f t="shared" si="626"/>
        <v/>
      </c>
      <c r="BC770" s="7" t="str">
        <f t="shared" si="627"/>
        <v/>
      </c>
      <c r="BD770" s="7" t="str">
        <f t="shared" si="628"/>
        <v/>
      </c>
      <c r="BE770" s="7" t="str">
        <f t="shared" si="629"/>
        <v/>
      </c>
      <c r="BF770" s="7" t="str">
        <f t="shared" si="587"/>
        <v/>
      </c>
      <c r="BG770" s="7" t="str">
        <f t="shared" si="588"/>
        <v/>
      </c>
      <c r="BH770" s="7" t="str">
        <f t="shared" si="630"/>
        <v/>
      </c>
      <c r="BI770" s="7" t="str">
        <f t="shared" si="631"/>
        <v/>
      </c>
      <c r="BJ770" s="7" t="str">
        <f t="shared" si="632"/>
        <v/>
      </c>
      <c r="BK770" s="7" t="str">
        <f t="shared" si="609"/>
        <v/>
      </c>
      <c r="BL770" s="7" t="str">
        <f t="shared" si="610"/>
        <v/>
      </c>
      <c r="BM770" s="7" t="str">
        <f t="shared" si="611"/>
        <v/>
      </c>
      <c r="BN770" s="7" t="str">
        <f t="shared" si="612"/>
        <v/>
      </c>
      <c r="BO770" s="7" t="str">
        <f t="shared" si="613"/>
        <v/>
      </c>
      <c r="BP770" s="7" t="str">
        <f t="shared" si="614"/>
        <v/>
      </c>
      <c r="BQ770" s="7" t="str">
        <f t="shared" si="615"/>
        <v/>
      </c>
      <c r="BR770" s="7" t="str">
        <f t="shared" si="616"/>
        <v/>
      </c>
      <c r="BS770" s="7" t="str">
        <f t="shared" si="617"/>
        <v/>
      </c>
      <c r="BT770" s="7" t="str">
        <f t="shared" si="618"/>
        <v/>
      </c>
      <c r="BU770" s="7" t="str">
        <f t="shared" si="619"/>
        <v/>
      </c>
      <c r="BV770" s="7" t="str">
        <f t="shared" si="620"/>
        <v/>
      </c>
      <c r="BW770" s="7" t="str">
        <f t="shared" si="595"/>
        <v/>
      </c>
      <c r="BX770" s="7" t="str">
        <f t="shared" si="621"/>
        <v/>
      </c>
      <c r="BY770" s="7" t="str">
        <f t="shared" si="622"/>
        <v/>
      </c>
      <c r="BZ770" s="7" t="str">
        <f t="shared" si="623"/>
        <v/>
      </c>
      <c r="CA770" s="7" t="str">
        <f t="shared" si="624"/>
        <v/>
      </c>
      <c r="CB770" s="54"/>
      <c r="CH770" s="13"/>
      <c r="CJ770" s="13"/>
    </row>
    <row r="771" spans="2:88" ht="16.5" thickBot="1" x14ac:dyDescent="0.3">
      <c r="B771" s="114"/>
      <c r="C771" s="114"/>
      <c r="D771" s="115"/>
      <c r="E771" s="117" t="str">
        <f t="shared" si="625"/>
        <v/>
      </c>
      <c r="F771" s="118" t="str">
        <f t="shared" si="633"/>
        <v/>
      </c>
      <c r="G771" s="22"/>
      <c r="H771" s="5" t="str">
        <f t="shared" si="596"/>
        <v/>
      </c>
      <c r="I771" s="6" t="str">
        <f t="shared" si="597"/>
        <v/>
      </c>
      <c r="J771" s="6" t="str">
        <f t="shared" si="598"/>
        <v/>
      </c>
      <c r="K771" s="23"/>
      <c r="L771" s="3" t="str">
        <f t="shared" si="634"/>
        <v/>
      </c>
      <c r="M771" s="2">
        <f>IF(OR(K771="Rota",K771="Desliza"),(IF((MAX(N$36:N770))&gt;F$17,(MAX(N$36:N770)),F$17)),N770)</f>
        <v>0</v>
      </c>
      <c r="N771" s="42"/>
      <c r="O771" s="2" t="str">
        <f t="shared" si="635"/>
        <v/>
      </c>
      <c r="P771" s="3" t="str">
        <f t="shared" si="636"/>
        <v/>
      </c>
      <c r="Q771" s="24"/>
      <c r="R771" s="24"/>
      <c r="S771" s="24"/>
      <c r="T771" s="132" t="str">
        <f t="shared" si="589"/>
        <v/>
      </c>
      <c r="U771" s="25"/>
      <c r="V771" s="25"/>
      <c r="W771" s="24"/>
      <c r="X771" s="26"/>
      <c r="Y771" s="25"/>
      <c r="Z771" s="25"/>
      <c r="AA771" s="3" t="str">
        <f t="shared" si="637"/>
        <v/>
      </c>
      <c r="AB771" s="24"/>
      <c r="AC771" s="26"/>
      <c r="AD771" s="25"/>
      <c r="AE771" s="54"/>
      <c r="AF771" s="54"/>
      <c r="AG771" s="54"/>
      <c r="AH771" s="54"/>
      <c r="AI771" s="54"/>
      <c r="AJ771" s="54"/>
      <c r="AK771" s="25"/>
      <c r="AL771" s="54" t="str">
        <f t="shared" si="590"/>
        <v/>
      </c>
      <c r="AM771" s="200" t="str">
        <f t="shared" si="591"/>
        <v/>
      </c>
      <c r="AN771" s="201" t="str">
        <f t="shared" si="592"/>
        <v/>
      </c>
      <c r="AO771" s="200" t="str">
        <f t="shared" si="599"/>
        <v/>
      </c>
      <c r="AP771" s="200" t="str">
        <f t="shared" si="593"/>
        <v/>
      </c>
      <c r="AQ771" s="200" t="str">
        <f t="shared" si="594"/>
        <v/>
      </c>
      <c r="AR771" s="200" t="str">
        <f t="shared" si="600"/>
        <v/>
      </c>
      <c r="AS771" s="200" t="str">
        <f t="shared" si="601"/>
        <v/>
      </c>
      <c r="AT771" s="200" t="str">
        <f t="shared" si="602"/>
        <v/>
      </c>
      <c r="AU771" s="200" t="str">
        <f t="shared" si="603"/>
        <v/>
      </c>
      <c r="AV771" s="54"/>
      <c r="AW771" s="200" t="str">
        <f t="shared" si="604"/>
        <v/>
      </c>
      <c r="AX771" s="201" t="str">
        <f t="shared" si="605"/>
        <v/>
      </c>
      <c r="AY771" s="7" t="str">
        <f t="shared" si="606"/>
        <v/>
      </c>
      <c r="AZ771" s="7" t="str">
        <f t="shared" si="607"/>
        <v/>
      </c>
      <c r="BA771" s="7" t="str">
        <f t="shared" si="608"/>
        <v/>
      </c>
      <c r="BB771" s="7" t="str">
        <f t="shared" si="626"/>
        <v/>
      </c>
      <c r="BC771" s="7" t="str">
        <f t="shared" si="627"/>
        <v/>
      </c>
      <c r="BD771" s="7" t="str">
        <f t="shared" si="628"/>
        <v/>
      </c>
      <c r="BE771" s="7" t="str">
        <f t="shared" si="629"/>
        <v/>
      </c>
      <c r="BF771" s="7" t="str">
        <f t="shared" si="587"/>
        <v/>
      </c>
      <c r="BG771" s="7" t="str">
        <f t="shared" si="588"/>
        <v/>
      </c>
      <c r="BH771" s="7" t="str">
        <f t="shared" si="630"/>
        <v/>
      </c>
      <c r="BI771" s="7" t="str">
        <f t="shared" si="631"/>
        <v/>
      </c>
      <c r="BJ771" s="7" t="str">
        <f t="shared" si="632"/>
        <v/>
      </c>
      <c r="BK771" s="7" t="str">
        <f t="shared" si="609"/>
        <v/>
      </c>
      <c r="BL771" s="7" t="str">
        <f t="shared" si="610"/>
        <v/>
      </c>
      <c r="BM771" s="7" t="str">
        <f t="shared" si="611"/>
        <v/>
      </c>
      <c r="BN771" s="7" t="str">
        <f t="shared" si="612"/>
        <v/>
      </c>
      <c r="BO771" s="7" t="str">
        <f t="shared" si="613"/>
        <v/>
      </c>
      <c r="BP771" s="7" t="str">
        <f t="shared" si="614"/>
        <v/>
      </c>
      <c r="BQ771" s="7" t="str">
        <f t="shared" si="615"/>
        <v/>
      </c>
      <c r="BR771" s="7" t="str">
        <f t="shared" si="616"/>
        <v/>
      </c>
      <c r="BS771" s="7" t="str">
        <f t="shared" si="617"/>
        <v/>
      </c>
      <c r="BT771" s="7" t="str">
        <f t="shared" si="618"/>
        <v/>
      </c>
      <c r="BU771" s="7" t="str">
        <f t="shared" si="619"/>
        <v/>
      </c>
      <c r="BV771" s="7" t="str">
        <f t="shared" si="620"/>
        <v/>
      </c>
      <c r="BW771" s="7" t="str">
        <f t="shared" si="595"/>
        <v/>
      </c>
      <c r="BX771" s="7" t="str">
        <f t="shared" si="621"/>
        <v/>
      </c>
      <c r="BY771" s="7" t="str">
        <f t="shared" si="622"/>
        <v/>
      </c>
      <c r="BZ771" s="7" t="str">
        <f t="shared" si="623"/>
        <v/>
      </c>
      <c r="CA771" s="7" t="str">
        <f t="shared" si="624"/>
        <v/>
      </c>
      <c r="CB771" s="54"/>
      <c r="CH771" s="13"/>
      <c r="CJ771" s="13"/>
    </row>
    <row r="772" spans="2:88" ht="16.5" thickBot="1" x14ac:dyDescent="0.3">
      <c r="B772" s="114"/>
      <c r="C772" s="114"/>
      <c r="D772" s="115"/>
      <c r="E772" s="117" t="str">
        <f t="shared" si="625"/>
        <v/>
      </c>
      <c r="F772" s="118" t="str">
        <f t="shared" si="633"/>
        <v/>
      </c>
      <c r="G772" s="22"/>
      <c r="H772" s="5" t="str">
        <f t="shared" si="596"/>
        <v/>
      </c>
      <c r="I772" s="6" t="str">
        <f t="shared" si="597"/>
        <v/>
      </c>
      <c r="J772" s="6" t="str">
        <f t="shared" si="598"/>
        <v/>
      </c>
      <c r="K772" s="23"/>
      <c r="L772" s="3" t="str">
        <f t="shared" si="634"/>
        <v/>
      </c>
      <c r="M772" s="2">
        <f>IF(OR(K772="Rota",K772="Desliza"),(IF((MAX(N$36:N771))&gt;F$17,(MAX(N$36:N771)),F$17)),N771)</f>
        <v>0</v>
      </c>
      <c r="N772" s="42"/>
      <c r="O772" s="2" t="str">
        <f t="shared" si="635"/>
        <v/>
      </c>
      <c r="P772" s="3" t="str">
        <f t="shared" si="636"/>
        <v/>
      </c>
      <c r="Q772" s="24"/>
      <c r="R772" s="24"/>
      <c r="S772" s="24"/>
      <c r="T772" s="132" t="str">
        <f t="shared" si="589"/>
        <v/>
      </c>
      <c r="U772" s="25"/>
      <c r="V772" s="25"/>
      <c r="W772" s="24"/>
      <c r="X772" s="26"/>
      <c r="Y772" s="25"/>
      <c r="Z772" s="25"/>
      <c r="AA772" s="3" t="str">
        <f t="shared" si="637"/>
        <v/>
      </c>
      <c r="AB772" s="24"/>
      <c r="AC772" s="26"/>
      <c r="AD772" s="25"/>
      <c r="AE772" s="54"/>
      <c r="AF772" s="54"/>
      <c r="AG772" s="54"/>
      <c r="AH772" s="54"/>
      <c r="AI772" s="54"/>
      <c r="AJ772" s="54"/>
      <c r="AK772" s="25"/>
      <c r="AL772" s="54" t="str">
        <f t="shared" si="590"/>
        <v/>
      </c>
      <c r="AM772" s="200" t="str">
        <f t="shared" si="591"/>
        <v/>
      </c>
      <c r="AN772" s="201" t="str">
        <f t="shared" si="592"/>
        <v/>
      </c>
      <c r="AO772" s="200" t="str">
        <f t="shared" si="599"/>
        <v/>
      </c>
      <c r="AP772" s="200" t="str">
        <f t="shared" si="593"/>
        <v/>
      </c>
      <c r="AQ772" s="200" t="str">
        <f t="shared" si="594"/>
        <v/>
      </c>
      <c r="AR772" s="200" t="str">
        <f t="shared" si="600"/>
        <v/>
      </c>
      <c r="AS772" s="200" t="str">
        <f t="shared" si="601"/>
        <v/>
      </c>
      <c r="AT772" s="200" t="str">
        <f t="shared" si="602"/>
        <v/>
      </c>
      <c r="AU772" s="200" t="str">
        <f t="shared" si="603"/>
        <v/>
      </c>
      <c r="AV772" s="54"/>
      <c r="AW772" s="200" t="str">
        <f t="shared" si="604"/>
        <v/>
      </c>
      <c r="AX772" s="201" t="str">
        <f t="shared" si="605"/>
        <v/>
      </c>
      <c r="AY772" s="7" t="str">
        <f t="shared" si="606"/>
        <v/>
      </c>
      <c r="AZ772" s="7" t="str">
        <f t="shared" si="607"/>
        <v/>
      </c>
      <c r="BA772" s="7" t="str">
        <f t="shared" si="608"/>
        <v/>
      </c>
      <c r="BB772" s="7" t="str">
        <f t="shared" si="626"/>
        <v/>
      </c>
      <c r="BC772" s="7" t="str">
        <f t="shared" si="627"/>
        <v/>
      </c>
      <c r="BD772" s="7" t="str">
        <f t="shared" si="628"/>
        <v/>
      </c>
      <c r="BE772" s="7" t="str">
        <f t="shared" si="629"/>
        <v/>
      </c>
      <c r="BF772" s="7" t="str">
        <f t="shared" si="587"/>
        <v/>
      </c>
      <c r="BG772" s="7" t="str">
        <f t="shared" si="588"/>
        <v/>
      </c>
      <c r="BH772" s="7" t="str">
        <f t="shared" si="630"/>
        <v/>
      </c>
      <c r="BI772" s="7" t="str">
        <f t="shared" si="631"/>
        <v/>
      </c>
      <c r="BJ772" s="7" t="str">
        <f t="shared" si="632"/>
        <v/>
      </c>
      <c r="BK772" s="7" t="str">
        <f t="shared" si="609"/>
        <v/>
      </c>
      <c r="BL772" s="7" t="str">
        <f t="shared" si="610"/>
        <v/>
      </c>
      <c r="BM772" s="7" t="str">
        <f t="shared" si="611"/>
        <v/>
      </c>
      <c r="BN772" s="7" t="str">
        <f t="shared" si="612"/>
        <v/>
      </c>
      <c r="BO772" s="7" t="str">
        <f t="shared" si="613"/>
        <v/>
      </c>
      <c r="BP772" s="7" t="str">
        <f t="shared" si="614"/>
        <v/>
      </c>
      <c r="BQ772" s="7" t="str">
        <f t="shared" si="615"/>
        <v/>
      </c>
      <c r="BR772" s="7" t="str">
        <f t="shared" si="616"/>
        <v/>
      </c>
      <c r="BS772" s="7" t="str">
        <f t="shared" si="617"/>
        <v/>
      </c>
      <c r="BT772" s="7" t="str">
        <f t="shared" si="618"/>
        <v/>
      </c>
      <c r="BU772" s="7" t="str">
        <f t="shared" si="619"/>
        <v/>
      </c>
      <c r="BV772" s="7" t="str">
        <f t="shared" si="620"/>
        <v/>
      </c>
      <c r="BW772" s="7" t="str">
        <f t="shared" si="595"/>
        <v/>
      </c>
      <c r="BX772" s="7" t="str">
        <f t="shared" si="621"/>
        <v/>
      </c>
      <c r="BY772" s="7" t="str">
        <f t="shared" si="622"/>
        <v/>
      </c>
      <c r="BZ772" s="7" t="str">
        <f t="shared" si="623"/>
        <v/>
      </c>
      <c r="CA772" s="7" t="str">
        <f t="shared" si="624"/>
        <v/>
      </c>
      <c r="CB772" s="54"/>
      <c r="CH772" s="13"/>
      <c r="CJ772" s="13"/>
    </row>
    <row r="773" spans="2:88" ht="16.5" thickBot="1" x14ac:dyDescent="0.3">
      <c r="B773" s="114"/>
      <c r="C773" s="114"/>
      <c r="D773" s="115"/>
      <c r="E773" s="117" t="str">
        <f t="shared" si="625"/>
        <v/>
      </c>
      <c r="F773" s="118" t="str">
        <f t="shared" si="633"/>
        <v/>
      </c>
      <c r="G773" s="22"/>
      <c r="H773" s="5" t="str">
        <f t="shared" si="596"/>
        <v/>
      </c>
      <c r="I773" s="6" t="str">
        <f t="shared" si="597"/>
        <v/>
      </c>
      <c r="J773" s="6" t="str">
        <f t="shared" si="598"/>
        <v/>
      </c>
      <c r="K773" s="23"/>
      <c r="L773" s="3" t="str">
        <f t="shared" si="634"/>
        <v/>
      </c>
      <c r="M773" s="2">
        <f>IF(OR(K773="Rota",K773="Desliza"),(IF((MAX(N$36:N772))&gt;F$17,(MAX(N$36:N772)),F$17)),N772)</f>
        <v>0</v>
      </c>
      <c r="N773" s="42"/>
      <c r="O773" s="2" t="str">
        <f t="shared" si="635"/>
        <v/>
      </c>
      <c r="P773" s="3" t="str">
        <f t="shared" si="636"/>
        <v/>
      </c>
      <c r="Q773" s="24"/>
      <c r="R773" s="24"/>
      <c r="S773" s="24"/>
      <c r="T773" s="132" t="str">
        <f t="shared" si="589"/>
        <v/>
      </c>
      <c r="U773" s="25"/>
      <c r="V773" s="25"/>
      <c r="W773" s="24"/>
      <c r="X773" s="26"/>
      <c r="Y773" s="25"/>
      <c r="Z773" s="25"/>
      <c r="AA773" s="3" t="str">
        <f t="shared" si="637"/>
        <v/>
      </c>
      <c r="AB773" s="24"/>
      <c r="AC773" s="26"/>
      <c r="AD773" s="25"/>
      <c r="AE773" s="54"/>
      <c r="AF773" s="54"/>
      <c r="AG773" s="54"/>
      <c r="AH773" s="54"/>
      <c r="AI773" s="54"/>
      <c r="AJ773" s="54"/>
      <c r="AK773" s="25"/>
      <c r="AL773" s="54" t="str">
        <f t="shared" si="590"/>
        <v/>
      </c>
      <c r="AM773" s="200" t="str">
        <f t="shared" si="591"/>
        <v/>
      </c>
      <c r="AN773" s="201" t="str">
        <f t="shared" si="592"/>
        <v/>
      </c>
      <c r="AO773" s="200" t="str">
        <f t="shared" si="599"/>
        <v/>
      </c>
      <c r="AP773" s="200" t="str">
        <f t="shared" si="593"/>
        <v/>
      </c>
      <c r="AQ773" s="200" t="str">
        <f t="shared" si="594"/>
        <v/>
      </c>
      <c r="AR773" s="200" t="str">
        <f t="shared" si="600"/>
        <v/>
      </c>
      <c r="AS773" s="200" t="str">
        <f t="shared" si="601"/>
        <v/>
      </c>
      <c r="AT773" s="200" t="str">
        <f t="shared" si="602"/>
        <v/>
      </c>
      <c r="AU773" s="200" t="str">
        <f t="shared" si="603"/>
        <v/>
      </c>
      <c r="AV773" s="54"/>
      <c r="AW773" s="200" t="str">
        <f t="shared" si="604"/>
        <v/>
      </c>
      <c r="AX773" s="201" t="str">
        <f t="shared" si="605"/>
        <v/>
      </c>
      <c r="AY773" s="7" t="str">
        <f t="shared" si="606"/>
        <v/>
      </c>
      <c r="AZ773" s="7" t="str">
        <f t="shared" si="607"/>
        <v/>
      </c>
      <c r="BA773" s="7" t="str">
        <f t="shared" si="608"/>
        <v/>
      </c>
      <c r="BB773" s="7" t="str">
        <f t="shared" si="626"/>
        <v/>
      </c>
      <c r="BC773" s="7" t="str">
        <f t="shared" si="627"/>
        <v/>
      </c>
      <c r="BD773" s="7" t="str">
        <f t="shared" si="628"/>
        <v/>
      </c>
      <c r="BE773" s="7" t="str">
        <f t="shared" si="629"/>
        <v/>
      </c>
      <c r="BF773" s="7" t="str">
        <f t="shared" si="587"/>
        <v/>
      </c>
      <c r="BG773" s="7" t="str">
        <f t="shared" si="588"/>
        <v/>
      </c>
      <c r="BH773" s="7" t="str">
        <f t="shared" si="630"/>
        <v/>
      </c>
      <c r="BI773" s="7" t="str">
        <f t="shared" si="631"/>
        <v/>
      </c>
      <c r="BJ773" s="7" t="str">
        <f t="shared" si="632"/>
        <v/>
      </c>
      <c r="BK773" s="7" t="str">
        <f t="shared" si="609"/>
        <v/>
      </c>
      <c r="BL773" s="7" t="str">
        <f t="shared" si="610"/>
        <v/>
      </c>
      <c r="BM773" s="7" t="str">
        <f t="shared" si="611"/>
        <v/>
      </c>
      <c r="BN773" s="7" t="str">
        <f t="shared" si="612"/>
        <v/>
      </c>
      <c r="BO773" s="7" t="str">
        <f t="shared" si="613"/>
        <v/>
      </c>
      <c r="BP773" s="7" t="str">
        <f t="shared" si="614"/>
        <v/>
      </c>
      <c r="BQ773" s="7" t="str">
        <f t="shared" si="615"/>
        <v/>
      </c>
      <c r="BR773" s="7" t="str">
        <f t="shared" si="616"/>
        <v/>
      </c>
      <c r="BS773" s="7" t="str">
        <f t="shared" si="617"/>
        <v/>
      </c>
      <c r="BT773" s="7" t="str">
        <f t="shared" si="618"/>
        <v/>
      </c>
      <c r="BU773" s="7" t="str">
        <f t="shared" si="619"/>
        <v/>
      </c>
      <c r="BV773" s="7" t="str">
        <f t="shared" si="620"/>
        <v/>
      </c>
      <c r="BW773" s="7" t="str">
        <f t="shared" si="595"/>
        <v/>
      </c>
      <c r="BX773" s="7" t="str">
        <f t="shared" si="621"/>
        <v/>
      </c>
      <c r="BY773" s="7" t="str">
        <f t="shared" si="622"/>
        <v/>
      </c>
      <c r="BZ773" s="7" t="str">
        <f t="shared" si="623"/>
        <v/>
      </c>
      <c r="CA773" s="7" t="str">
        <f t="shared" si="624"/>
        <v/>
      </c>
      <c r="CB773" s="54"/>
      <c r="CH773" s="13"/>
      <c r="CJ773" s="13"/>
    </row>
    <row r="774" spans="2:88" ht="16.5" thickBot="1" x14ac:dyDescent="0.3">
      <c r="B774" s="114"/>
      <c r="C774" s="114"/>
      <c r="D774" s="115"/>
      <c r="E774" s="117" t="str">
        <f t="shared" si="625"/>
        <v/>
      </c>
      <c r="F774" s="118" t="str">
        <f t="shared" si="633"/>
        <v/>
      </c>
      <c r="G774" s="22"/>
      <c r="H774" s="5" t="str">
        <f t="shared" si="596"/>
        <v/>
      </c>
      <c r="I774" s="6" t="str">
        <f t="shared" si="597"/>
        <v/>
      </c>
      <c r="J774" s="6" t="str">
        <f t="shared" si="598"/>
        <v/>
      </c>
      <c r="K774" s="23"/>
      <c r="L774" s="3" t="str">
        <f t="shared" si="634"/>
        <v/>
      </c>
      <c r="M774" s="2">
        <f>IF(OR(K774="Rota",K774="Desliza"),(IF((MAX(N$36:N773))&gt;F$17,(MAX(N$36:N773)),F$17)),N773)</f>
        <v>0</v>
      </c>
      <c r="N774" s="42"/>
      <c r="O774" s="2" t="str">
        <f t="shared" si="635"/>
        <v/>
      </c>
      <c r="P774" s="3" t="str">
        <f t="shared" si="636"/>
        <v/>
      </c>
      <c r="Q774" s="24"/>
      <c r="R774" s="24"/>
      <c r="S774" s="24"/>
      <c r="T774" s="132" t="str">
        <f t="shared" si="589"/>
        <v/>
      </c>
      <c r="U774" s="25"/>
      <c r="V774" s="25"/>
      <c r="W774" s="24"/>
      <c r="X774" s="26"/>
      <c r="Y774" s="25"/>
      <c r="Z774" s="25"/>
      <c r="AA774" s="3" t="str">
        <f t="shared" si="637"/>
        <v/>
      </c>
      <c r="AB774" s="24"/>
      <c r="AC774" s="26"/>
      <c r="AD774" s="25"/>
      <c r="AE774" s="54"/>
      <c r="AF774" s="54"/>
      <c r="AG774" s="54"/>
      <c r="AH774" s="54"/>
      <c r="AI774" s="54"/>
      <c r="AJ774" s="54"/>
      <c r="AK774" s="25"/>
      <c r="AL774" s="54" t="str">
        <f t="shared" si="590"/>
        <v/>
      </c>
      <c r="AM774" s="200" t="str">
        <f t="shared" si="591"/>
        <v/>
      </c>
      <c r="AN774" s="201" t="str">
        <f t="shared" si="592"/>
        <v/>
      </c>
      <c r="AO774" s="200" t="str">
        <f t="shared" si="599"/>
        <v/>
      </c>
      <c r="AP774" s="200" t="str">
        <f t="shared" si="593"/>
        <v/>
      </c>
      <c r="AQ774" s="200" t="str">
        <f t="shared" si="594"/>
        <v/>
      </c>
      <c r="AR774" s="200" t="str">
        <f t="shared" si="600"/>
        <v/>
      </c>
      <c r="AS774" s="200" t="str">
        <f t="shared" si="601"/>
        <v/>
      </c>
      <c r="AT774" s="200" t="str">
        <f t="shared" si="602"/>
        <v/>
      </c>
      <c r="AU774" s="200" t="str">
        <f t="shared" si="603"/>
        <v/>
      </c>
      <c r="AV774" s="54"/>
      <c r="AW774" s="200" t="str">
        <f t="shared" si="604"/>
        <v/>
      </c>
      <c r="AX774" s="201" t="str">
        <f t="shared" si="605"/>
        <v/>
      </c>
      <c r="AY774" s="7" t="str">
        <f t="shared" si="606"/>
        <v/>
      </c>
      <c r="AZ774" s="7" t="str">
        <f t="shared" si="607"/>
        <v/>
      </c>
      <c r="BA774" s="7" t="str">
        <f t="shared" si="608"/>
        <v/>
      </c>
      <c r="BB774" s="7" t="str">
        <f t="shared" si="626"/>
        <v/>
      </c>
      <c r="BC774" s="7" t="str">
        <f t="shared" si="627"/>
        <v/>
      </c>
      <c r="BD774" s="7" t="str">
        <f t="shared" si="628"/>
        <v/>
      </c>
      <c r="BE774" s="7" t="str">
        <f t="shared" si="629"/>
        <v/>
      </c>
      <c r="BF774" s="7" t="str">
        <f t="shared" si="587"/>
        <v/>
      </c>
      <c r="BG774" s="7" t="str">
        <f t="shared" si="588"/>
        <v/>
      </c>
      <c r="BH774" s="7" t="str">
        <f t="shared" si="630"/>
        <v/>
      </c>
      <c r="BI774" s="7" t="str">
        <f t="shared" si="631"/>
        <v/>
      </c>
      <c r="BJ774" s="7" t="str">
        <f t="shared" si="632"/>
        <v/>
      </c>
      <c r="BK774" s="7" t="str">
        <f t="shared" si="609"/>
        <v/>
      </c>
      <c r="BL774" s="7" t="str">
        <f t="shared" si="610"/>
        <v/>
      </c>
      <c r="BM774" s="7" t="str">
        <f t="shared" si="611"/>
        <v/>
      </c>
      <c r="BN774" s="7" t="str">
        <f t="shared" si="612"/>
        <v/>
      </c>
      <c r="BO774" s="7" t="str">
        <f t="shared" si="613"/>
        <v/>
      </c>
      <c r="BP774" s="7" t="str">
        <f t="shared" si="614"/>
        <v/>
      </c>
      <c r="BQ774" s="7" t="str">
        <f t="shared" si="615"/>
        <v/>
      </c>
      <c r="BR774" s="7" t="str">
        <f t="shared" si="616"/>
        <v/>
      </c>
      <c r="BS774" s="7" t="str">
        <f t="shared" si="617"/>
        <v/>
      </c>
      <c r="BT774" s="7" t="str">
        <f t="shared" si="618"/>
        <v/>
      </c>
      <c r="BU774" s="7" t="str">
        <f t="shared" si="619"/>
        <v/>
      </c>
      <c r="BV774" s="7" t="str">
        <f t="shared" si="620"/>
        <v/>
      </c>
      <c r="BW774" s="7" t="str">
        <f t="shared" si="595"/>
        <v/>
      </c>
      <c r="BX774" s="7" t="str">
        <f t="shared" si="621"/>
        <v/>
      </c>
      <c r="BY774" s="7" t="str">
        <f t="shared" si="622"/>
        <v/>
      </c>
      <c r="BZ774" s="7" t="str">
        <f t="shared" si="623"/>
        <v/>
      </c>
      <c r="CA774" s="7" t="str">
        <f t="shared" si="624"/>
        <v/>
      </c>
      <c r="CB774" s="54"/>
      <c r="CH774" s="13"/>
      <c r="CJ774" s="13"/>
    </row>
    <row r="775" spans="2:88" ht="16.5" thickBot="1" x14ac:dyDescent="0.3">
      <c r="B775" s="114"/>
      <c r="C775" s="114"/>
      <c r="D775" s="115"/>
      <c r="E775" s="117" t="str">
        <f t="shared" si="625"/>
        <v/>
      </c>
      <c r="F775" s="118" t="str">
        <f t="shared" si="633"/>
        <v/>
      </c>
      <c r="G775" s="22"/>
      <c r="H775" s="5" t="str">
        <f t="shared" si="596"/>
        <v/>
      </c>
      <c r="I775" s="6" t="str">
        <f t="shared" si="597"/>
        <v/>
      </c>
      <c r="J775" s="6" t="str">
        <f t="shared" si="598"/>
        <v/>
      </c>
      <c r="K775" s="23"/>
      <c r="L775" s="3" t="str">
        <f t="shared" si="634"/>
        <v/>
      </c>
      <c r="M775" s="2">
        <f>IF(OR(K775="Rota",K775="Desliza"),(IF((MAX(N$36:N774))&gt;F$17,(MAX(N$36:N774)),F$17)),N774)</f>
        <v>0</v>
      </c>
      <c r="N775" s="42"/>
      <c r="O775" s="2" t="str">
        <f t="shared" si="635"/>
        <v/>
      </c>
      <c r="P775" s="3" t="str">
        <f t="shared" si="636"/>
        <v/>
      </c>
      <c r="Q775" s="24"/>
      <c r="R775" s="24"/>
      <c r="S775" s="24"/>
      <c r="T775" s="132" t="str">
        <f t="shared" si="589"/>
        <v/>
      </c>
      <c r="U775" s="25"/>
      <c r="V775" s="25"/>
      <c r="W775" s="24"/>
      <c r="X775" s="26"/>
      <c r="Y775" s="25"/>
      <c r="Z775" s="25"/>
      <c r="AA775" s="3" t="str">
        <f t="shared" si="637"/>
        <v/>
      </c>
      <c r="AB775" s="24"/>
      <c r="AC775" s="26"/>
      <c r="AD775" s="25"/>
      <c r="AE775" s="54"/>
      <c r="AF775" s="54"/>
      <c r="AG775" s="54"/>
      <c r="AH775" s="54"/>
      <c r="AI775" s="54"/>
      <c r="AJ775" s="54"/>
      <c r="AK775" s="25"/>
      <c r="AL775" s="54" t="str">
        <f t="shared" si="590"/>
        <v/>
      </c>
      <c r="AM775" s="200" t="str">
        <f t="shared" si="591"/>
        <v/>
      </c>
      <c r="AN775" s="201" t="str">
        <f t="shared" si="592"/>
        <v/>
      </c>
      <c r="AO775" s="200" t="str">
        <f t="shared" si="599"/>
        <v/>
      </c>
      <c r="AP775" s="200" t="str">
        <f t="shared" si="593"/>
        <v/>
      </c>
      <c r="AQ775" s="200" t="str">
        <f t="shared" si="594"/>
        <v/>
      </c>
      <c r="AR775" s="200" t="str">
        <f t="shared" si="600"/>
        <v/>
      </c>
      <c r="AS775" s="200" t="str">
        <f t="shared" si="601"/>
        <v/>
      </c>
      <c r="AT775" s="200" t="str">
        <f t="shared" si="602"/>
        <v/>
      </c>
      <c r="AU775" s="200" t="str">
        <f t="shared" si="603"/>
        <v/>
      </c>
      <c r="AV775" s="54"/>
      <c r="AW775" s="200" t="str">
        <f t="shared" si="604"/>
        <v/>
      </c>
      <c r="AX775" s="201" t="str">
        <f t="shared" si="605"/>
        <v/>
      </c>
      <c r="AY775" s="7" t="str">
        <f t="shared" si="606"/>
        <v/>
      </c>
      <c r="AZ775" s="7" t="str">
        <f t="shared" si="607"/>
        <v/>
      </c>
      <c r="BA775" s="7" t="str">
        <f t="shared" si="608"/>
        <v/>
      </c>
      <c r="BB775" s="7" t="str">
        <f t="shared" si="626"/>
        <v/>
      </c>
      <c r="BC775" s="7" t="str">
        <f t="shared" si="627"/>
        <v/>
      </c>
      <c r="BD775" s="7" t="str">
        <f t="shared" si="628"/>
        <v/>
      </c>
      <c r="BE775" s="7" t="str">
        <f t="shared" si="629"/>
        <v/>
      </c>
      <c r="BF775" s="7" t="str">
        <f t="shared" si="587"/>
        <v/>
      </c>
      <c r="BG775" s="7" t="str">
        <f t="shared" si="588"/>
        <v/>
      </c>
      <c r="BH775" s="7" t="str">
        <f t="shared" si="630"/>
        <v/>
      </c>
      <c r="BI775" s="7" t="str">
        <f t="shared" si="631"/>
        <v/>
      </c>
      <c r="BJ775" s="7" t="str">
        <f t="shared" si="632"/>
        <v/>
      </c>
      <c r="BK775" s="7" t="str">
        <f t="shared" si="609"/>
        <v/>
      </c>
      <c r="BL775" s="7" t="str">
        <f t="shared" si="610"/>
        <v/>
      </c>
      <c r="BM775" s="7" t="str">
        <f t="shared" si="611"/>
        <v/>
      </c>
      <c r="BN775" s="7" t="str">
        <f t="shared" si="612"/>
        <v/>
      </c>
      <c r="BO775" s="7" t="str">
        <f t="shared" si="613"/>
        <v/>
      </c>
      <c r="BP775" s="7" t="str">
        <f t="shared" si="614"/>
        <v/>
      </c>
      <c r="BQ775" s="7" t="str">
        <f t="shared" si="615"/>
        <v/>
      </c>
      <c r="BR775" s="7" t="str">
        <f t="shared" si="616"/>
        <v/>
      </c>
      <c r="BS775" s="7" t="str">
        <f t="shared" si="617"/>
        <v/>
      </c>
      <c r="BT775" s="7" t="str">
        <f t="shared" si="618"/>
        <v/>
      </c>
      <c r="BU775" s="7" t="str">
        <f t="shared" si="619"/>
        <v/>
      </c>
      <c r="BV775" s="7" t="str">
        <f t="shared" si="620"/>
        <v/>
      </c>
      <c r="BW775" s="7" t="str">
        <f t="shared" si="595"/>
        <v/>
      </c>
      <c r="BX775" s="7" t="str">
        <f t="shared" si="621"/>
        <v/>
      </c>
      <c r="BY775" s="7" t="str">
        <f t="shared" si="622"/>
        <v/>
      </c>
      <c r="BZ775" s="7" t="str">
        <f t="shared" si="623"/>
        <v/>
      </c>
      <c r="CA775" s="7" t="str">
        <f t="shared" si="624"/>
        <v/>
      </c>
      <c r="CB775" s="54"/>
      <c r="CH775" s="13"/>
      <c r="CJ775" s="13"/>
    </row>
    <row r="776" spans="2:88" ht="16.5" thickBot="1" x14ac:dyDescent="0.3">
      <c r="B776" s="114"/>
      <c r="C776" s="114"/>
      <c r="D776" s="115"/>
      <c r="E776" s="117" t="str">
        <f t="shared" si="625"/>
        <v/>
      </c>
      <c r="F776" s="118" t="str">
        <f t="shared" si="633"/>
        <v/>
      </c>
      <c r="G776" s="22"/>
      <c r="H776" s="5" t="str">
        <f t="shared" si="596"/>
        <v/>
      </c>
      <c r="I776" s="6" t="str">
        <f t="shared" si="597"/>
        <v/>
      </c>
      <c r="J776" s="6" t="str">
        <f t="shared" si="598"/>
        <v/>
      </c>
      <c r="K776" s="23"/>
      <c r="L776" s="3" t="str">
        <f t="shared" si="634"/>
        <v/>
      </c>
      <c r="M776" s="2">
        <f>IF(OR(K776="Rota",K776="Desliza"),(IF((MAX(N$36:N775))&gt;F$17,(MAX(N$36:N775)),F$17)),N775)</f>
        <v>0</v>
      </c>
      <c r="N776" s="42"/>
      <c r="O776" s="2" t="str">
        <f t="shared" si="635"/>
        <v/>
      </c>
      <c r="P776" s="3" t="str">
        <f t="shared" si="636"/>
        <v/>
      </c>
      <c r="Q776" s="24"/>
      <c r="R776" s="24"/>
      <c r="S776" s="24"/>
      <c r="T776" s="132" t="str">
        <f t="shared" si="589"/>
        <v/>
      </c>
      <c r="U776" s="25"/>
      <c r="V776" s="25"/>
      <c r="W776" s="24"/>
      <c r="X776" s="26"/>
      <c r="Y776" s="25"/>
      <c r="Z776" s="25"/>
      <c r="AA776" s="3" t="str">
        <f t="shared" si="637"/>
        <v/>
      </c>
      <c r="AB776" s="24"/>
      <c r="AC776" s="26"/>
      <c r="AD776" s="25"/>
      <c r="AE776" s="54"/>
      <c r="AF776" s="54"/>
      <c r="AG776" s="54"/>
      <c r="AH776" s="54"/>
      <c r="AI776" s="54"/>
      <c r="AJ776" s="54"/>
      <c r="AK776" s="25"/>
      <c r="AL776" s="54" t="str">
        <f t="shared" si="590"/>
        <v/>
      </c>
      <c r="AM776" s="200" t="str">
        <f t="shared" si="591"/>
        <v/>
      </c>
      <c r="AN776" s="201" t="str">
        <f t="shared" si="592"/>
        <v/>
      </c>
      <c r="AO776" s="200" t="str">
        <f t="shared" si="599"/>
        <v/>
      </c>
      <c r="AP776" s="200" t="str">
        <f t="shared" si="593"/>
        <v/>
      </c>
      <c r="AQ776" s="200" t="str">
        <f t="shared" si="594"/>
        <v/>
      </c>
      <c r="AR776" s="200" t="str">
        <f t="shared" si="600"/>
        <v/>
      </c>
      <c r="AS776" s="200" t="str">
        <f t="shared" si="601"/>
        <v/>
      </c>
      <c r="AT776" s="200" t="str">
        <f t="shared" si="602"/>
        <v/>
      </c>
      <c r="AU776" s="200" t="str">
        <f t="shared" si="603"/>
        <v/>
      </c>
      <c r="AV776" s="54"/>
      <c r="AW776" s="200" t="str">
        <f t="shared" si="604"/>
        <v/>
      </c>
      <c r="AX776" s="201" t="str">
        <f t="shared" si="605"/>
        <v/>
      </c>
      <c r="AY776" s="7" t="str">
        <f t="shared" si="606"/>
        <v/>
      </c>
      <c r="AZ776" s="7" t="str">
        <f t="shared" si="607"/>
        <v/>
      </c>
      <c r="BA776" s="7" t="str">
        <f t="shared" si="608"/>
        <v/>
      </c>
      <c r="BB776" s="7" t="str">
        <f t="shared" si="626"/>
        <v/>
      </c>
      <c r="BC776" s="7" t="str">
        <f t="shared" si="627"/>
        <v/>
      </c>
      <c r="BD776" s="7" t="str">
        <f t="shared" si="628"/>
        <v/>
      </c>
      <c r="BE776" s="7" t="str">
        <f t="shared" si="629"/>
        <v/>
      </c>
      <c r="BF776" s="7" t="str">
        <f t="shared" si="587"/>
        <v/>
      </c>
      <c r="BG776" s="7" t="str">
        <f t="shared" si="588"/>
        <v/>
      </c>
      <c r="BH776" s="7" t="str">
        <f t="shared" si="630"/>
        <v/>
      </c>
      <c r="BI776" s="7" t="str">
        <f t="shared" si="631"/>
        <v/>
      </c>
      <c r="BJ776" s="7" t="str">
        <f t="shared" si="632"/>
        <v/>
      </c>
      <c r="BK776" s="7" t="str">
        <f t="shared" si="609"/>
        <v/>
      </c>
      <c r="BL776" s="7" t="str">
        <f t="shared" si="610"/>
        <v/>
      </c>
      <c r="BM776" s="7" t="str">
        <f t="shared" si="611"/>
        <v/>
      </c>
      <c r="BN776" s="7" t="str">
        <f t="shared" si="612"/>
        <v/>
      </c>
      <c r="BO776" s="7" t="str">
        <f t="shared" si="613"/>
        <v/>
      </c>
      <c r="BP776" s="7" t="str">
        <f t="shared" si="614"/>
        <v/>
      </c>
      <c r="BQ776" s="7" t="str">
        <f t="shared" si="615"/>
        <v/>
      </c>
      <c r="BR776" s="7" t="str">
        <f t="shared" si="616"/>
        <v/>
      </c>
      <c r="BS776" s="7" t="str">
        <f t="shared" si="617"/>
        <v/>
      </c>
      <c r="BT776" s="7" t="str">
        <f t="shared" si="618"/>
        <v/>
      </c>
      <c r="BU776" s="7" t="str">
        <f t="shared" si="619"/>
        <v/>
      </c>
      <c r="BV776" s="7" t="str">
        <f t="shared" si="620"/>
        <v/>
      </c>
      <c r="BW776" s="7" t="str">
        <f t="shared" si="595"/>
        <v/>
      </c>
      <c r="BX776" s="7" t="str">
        <f t="shared" si="621"/>
        <v/>
      </c>
      <c r="BY776" s="7" t="str">
        <f t="shared" si="622"/>
        <v/>
      </c>
      <c r="BZ776" s="7" t="str">
        <f t="shared" si="623"/>
        <v/>
      </c>
      <c r="CA776" s="7" t="str">
        <f t="shared" si="624"/>
        <v/>
      </c>
      <c r="CB776" s="54"/>
      <c r="CH776" s="13"/>
      <c r="CJ776" s="13"/>
    </row>
    <row r="777" spans="2:88" ht="16.5" thickBot="1" x14ac:dyDescent="0.3">
      <c r="B777" s="114"/>
      <c r="C777" s="114"/>
      <c r="D777" s="115"/>
      <c r="E777" s="117" t="str">
        <f t="shared" si="625"/>
        <v/>
      </c>
      <c r="F777" s="118" t="str">
        <f t="shared" si="633"/>
        <v/>
      </c>
      <c r="G777" s="22"/>
      <c r="H777" s="5" t="str">
        <f t="shared" si="596"/>
        <v/>
      </c>
      <c r="I777" s="6" t="str">
        <f t="shared" si="597"/>
        <v/>
      </c>
      <c r="J777" s="6" t="str">
        <f t="shared" si="598"/>
        <v/>
      </c>
      <c r="K777" s="23"/>
      <c r="L777" s="3" t="str">
        <f t="shared" si="634"/>
        <v/>
      </c>
      <c r="M777" s="2">
        <f>IF(OR(K777="Rota",K777="Desliza"),(IF((MAX(N$36:N776))&gt;F$17,(MAX(N$36:N776)),F$17)),N776)</f>
        <v>0</v>
      </c>
      <c r="N777" s="42"/>
      <c r="O777" s="2" t="str">
        <f t="shared" si="635"/>
        <v/>
      </c>
      <c r="P777" s="3" t="str">
        <f t="shared" si="636"/>
        <v/>
      </c>
      <c r="Q777" s="24"/>
      <c r="R777" s="24"/>
      <c r="S777" s="24"/>
      <c r="T777" s="132" t="str">
        <f t="shared" si="589"/>
        <v/>
      </c>
      <c r="U777" s="25"/>
      <c r="V777" s="25"/>
      <c r="W777" s="24"/>
      <c r="X777" s="26"/>
      <c r="Y777" s="25"/>
      <c r="Z777" s="25"/>
      <c r="AA777" s="3" t="str">
        <f t="shared" si="637"/>
        <v/>
      </c>
      <c r="AB777" s="24"/>
      <c r="AC777" s="26"/>
      <c r="AD777" s="25"/>
      <c r="AE777" s="54"/>
      <c r="AF777" s="54"/>
      <c r="AG777" s="54"/>
      <c r="AH777" s="54"/>
      <c r="AI777" s="54"/>
      <c r="AJ777" s="54"/>
      <c r="AK777" s="25"/>
      <c r="AL777" s="54" t="str">
        <f t="shared" si="590"/>
        <v/>
      </c>
      <c r="AM777" s="200" t="str">
        <f t="shared" si="591"/>
        <v/>
      </c>
      <c r="AN777" s="201" t="str">
        <f t="shared" si="592"/>
        <v/>
      </c>
      <c r="AO777" s="200" t="str">
        <f t="shared" si="599"/>
        <v/>
      </c>
      <c r="AP777" s="200" t="str">
        <f t="shared" si="593"/>
        <v/>
      </c>
      <c r="AQ777" s="200" t="str">
        <f t="shared" si="594"/>
        <v/>
      </c>
      <c r="AR777" s="200" t="str">
        <f t="shared" si="600"/>
        <v/>
      </c>
      <c r="AS777" s="200" t="str">
        <f t="shared" si="601"/>
        <v/>
      </c>
      <c r="AT777" s="200" t="str">
        <f t="shared" si="602"/>
        <v/>
      </c>
      <c r="AU777" s="200" t="str">
        <f t="shared" si="603"/>
        <v/>
      </c>
      <c r="AV777" s="54"/>
      <c r="AW777" s="200" t="str">
        <f t="shared" si="604"/>
        <v/>
      </c>
      <c r="AX777" s="201" t="str">
        <f t="shared" si="605"/>
        <v/>
      </c>
      <c r="AY777" s="7" t="str">
        <f t="shared" si="606"/>
        <v/>
      </c>
      <c r="AZ777" s="7" t="str">
        <f t="shared" si="607"/>
        <v/>
      </c>
      <c r="BA777" s="7" t="str">
        <f t="shared" si="608"/>
        <v/>
      </c>
      <c r="BB777" s="7" t="str">
        <f t="shared" si="626"/>
        <v/>
      </c>
      <c r="BC777" s="7" t="str">
        <f t="shared" si="627"/>
        <v/>
      </c>
      <c r="BD777" s="7" t="str">
        <f t="shared" si="628"/>
        <v/>
      </c>
      <c r="BE777" s="7" t="str">
        <f t="shared" si="629"/>
        <v/>
      </c>
      <c r="BF777" s="7" t="str">
        <f t="shared" si="587"/>
        <v/>
      </c>
      <c r="BG777" s="7" t="str">
        <f t="shared" si="588"/>
        <v/>
      </c>
      <c r="BH777" s="7" t="str">
        <f t="shared" si="630"/>
        <v/>
      </c>
      <c r="BI777" s="7" t="str">
        <f t="shared" si="631"/>
        <v/>
      </c>
      <c r="BJ777" s="7" t="str">
        <f t="shared" si="632"/>
        <v/>
      </c>
      <c r="BK777" s="7" t="str">
        <f t="shared" si="609"/>
        <v/>
      </c>
      <c r="BL777" s="7" t="str">
        <f t="shared" si="610"/>
        <v/>
      </c>
      <c r="BM777" s="7" t="str">
        <f t="shared" si="611"/>
        <v/>
      </c>
      <c r="BN777" s="7" t="str">
        <f t="shared" si="612"/>
        <v/>
      </c>
      <c r="BO777" s="7" t="str">
        <f t="shared" si="613"/>
        <v/>
      </c>
      <c r="BP777" s="7" t="str">
        <f t="shared" si="614"/>
        <v/>
      </c>
      <c r="BQ777" s="7" t="str">
        <f t="shared" si="615"/>
        <v/>
      </c>
      <c r="BR777" s="7" t="str">
        <f t="shared" si="616"/>
        <v/>
      </c>
      <c r="BS777" s="7" t="str">
        <f t="shared" si="617"/>
        <v/>
      </c>
      <c r="BT777" s="7" t="str">
        <f t="shared" si="618"/>
        <v/>
      </c>
      <c r="BU777" s="7" t="str">
        <f t="shared" si="619"/>
        <v/>
      </c>
      <c r="BV777" s="7" t="str">
        <f t="shared" si="620"/>
        <v/>
      </c>
      <c r="BW777" s="7" t="str">
        <f t="shared" si="595"/>
        <v/>
      </c>
      <c r="BX777" s="7" t="str">
        <f t="shared" si="621"/>
        <v/>
      </c>
      <c r="BY777" s="7" t="str">
        <f t="shared" si="622"/>
        <v/>
      </c>
      <c r="BZ777" s="7" t="str">
        <f t="shared" si="623"/>
        <v/>
      </c>
      <c r="CA777" s="7" t="str">
        <f t="shared" si="624"/>
        <v/>
      </c>
      <c r="CB777" s="54"/>
      <c r="CH777" s="13"/>
      <c r="CJ777" s="13"/>
    </row>
    <row r="778" spans="2:88" ht="16.5" thickBot="1" x14ac:dyDescent="0.3">
      <c r="B778" s="114"/>
      <c r="C778" s="114"/>
      <c r="D778" s="115"/>
      <c r="E778" s="117" t="str">
        <f t="shared" si="625"/>
        <v/>
      </c>
      <c r="F778" s="118" t="str">
        <f t="shared" si="633"/>
        <v/>
      </c>
      <c r="G778" s="22"/>
      <c r="H778" s="5" t="str">
        <f t="shared" si="596"/>
        <v/>
      </c>
      <c r="I778" s="6" t="str">
        <f t="shared" si="597"/>
        <v/>
      </c>
      <c r="J778" s="6" t="str">
        <f t="shared" si="598"/>
        <v/>
      </c>
      <c r="K778" s="23"/>
      <c r="L778" s="3" t="str">
        <f t="shared" si="634"/>
        <v/>
      </c>
      <c r="M778" s="2">
        <f>IF(OR(K778="Rota",K778="Desliza"),(IF((MAX(N$36:N777))&gt;F$17,(MAX(N$36:N777)),F$17)),N777)</f>
        <v>0</v>
      </c>
      <c r="N778" s="42"/>
      <c r="O778" s="2" t="str">
        <f t="shared" si="635"/>
        <v/>
      </c>
      <c r="P778" s="3" t="str">
        <f t="shared" si="636"/>
        <v/>
      </c>
      <c r="Q778" s="24"/>
      <c r="R778" s="24"/>
      <c r="S778" s="24"/>
      <c r="T778" s="132" t="str">
        <f t="shared" si="589"/>
        <v/>
      </c>
      <c r="U778" s="25"/>
      <c r="V778" s="25"/>
      <c r="W778" s="24"/>
      <c r="X778" s="26"/>
      <c r="Y778" s="25"/>
      <c r="Z778" s="25"/>
      <c r="AA778" s="3" t="str">
        <f t="shared" si="637"/>
        <v/>
      </c>
      <c r="AB778" s="24"/>
      <c r="AC778" s="26"/>
      <c r="AD778" s="25"/>
      <c r="AE778" s="54"/>
      <c r="AF778" s="54"/>
      <c r="AG778" s="54"/>
      <c r="AH778" s="54"/>
      <c r="AI778" s="54"/>
      <c r="AJ778" s="54"/>
      <c r="AK778" s="25"/>
      <c r="AL778" s="54" t="str">
        <f t="shared" si="590"/>
        <v/>
      </c>
      <c r="AM778" s="200" t="str">
        <f t="shared" si="591"/>
        <v/>
      </c>
      <c r="AN778" s="201" t="str">
        <f t="shared" si="592"/>
        <v/>
      </c>
      <c r="AO778" s="200" t="str">
        <f t="shared" si="599"/>
        <v/>
      </c>
      <c r="AP778" s="200" t="str">
        <f t="shared" si="593"/>
        <v/>
      </c>
      <c r="AQ778" s="200" t="str">
        <f t="shared" si="594"/>
        <v/>
      </c>
      <c r="AR778" s="200" t="str">
        <f t="shared" si="600"/>
        <v/>
      </c>
      <c r="AS778" s="200" t="str">
        <f t="shared" si="601"/>
        <v/>
      </c>
      <c r="AT778" s="200" t="str">
        <f t="shared" si="602"/>
        <v/>
      </c>
      <c r="AU778" s="200" t="str">
        <f t="shared" si="603"/>
        <v/>
      </c>
      <c r="AV778" s="54"/>
      <c r="AW778" s="200" t="str">
        <f t="shared" si="604"/>
        <v/>
      </c>
      <c r="AX778" s="201" t="str">
        <f t="shared" si="605"/>
        <v/>
      </c>
      <c r="AY778" s="7" t="str">
        <f t="shared" si="606"/>
        <v/>
      </c>
      <c r="AZ778" s="7" t="str">
        <f t="shared" si="607"/>
        <v/>
      </c>
      <c r="BA778" s="7" t="str">
        <f t="shared" si="608"/>
        <v/>
      </c>
      <c r="BB778" s="7" t="str">
        <f t="shared" si="626"/>
        <v/>
      </c>
      <c r="BC778" s="7" t="str">
        <f t="shared" si="627"/>
        <v/>
      </c>
      <c r="BD778" s="7" t="str">
        <f t="shared" si="628"/>
        <v/>
      </c>
      <c r="BE778" s="7" t="str">
        <f t="shared" si="629"/>
        <v/>
      </c>
      <c r="BF778" s="7" t="str">
        <f t="shared" si="587"/>
        <v/>
      </c>
      <c r="BG778" s="7" t="str">
        <f t="shared" si="588"/>
        <v/>
      </c>
      <c r="BH778" s="7" t="str">
        <f t="shared" si="630"/>
        <v/>
      </c>
      <c r="BI778" s="7" t="str">
        <f t="shared" si="631"/>
        <v/>
      </c>
      <c r="BJ778" s="7" t="str">
        <f t="shared" si="632"/>
        <v/>
      </c>
      <c r="BK778" s="7" t="str">
        <f t="shared" si="609"/>
        <v/>
      </c>
      <c r="BL778" s="7" t="str">
        <f t="shared" si="610"/>
        <v/>
      </c>
      <c r="BM778" s="7" t="str">
        <f t="shared" si="611"/>
        <v/>
      </c>
      <c r="BN778" s="7" t="str">
        <f t="shared" si="612"/>
        <v/>
      </c>
      <c r="BO778" s="7" t="str">
        <f t="shared" si="613"/>
        <v/>
      </c>
      <c r="BP778" s="7" t="str">
        <f t="shared" si="614"/>
        <v/>
      </c>
      <c r="BQ778" s="7" t="str">
        <f t="shared" si="615"/>
        <v/>
      </c>
      <c r="BR778" s="7" t="str">
        <f t="shared" si="616"/>
        <v/>
      </c>
      <c r="BS778" s="7" t="str">
        <f t="shared" si="617"/>
        <v/>
      </c>
      <c r="BT778" s="7" t="str">
        <f t="shared" si="618"/>
        <v/>
      </c>
      <c r="BU778" s="7" t="str">
        <f t="shared" si="619"/>
        <v/>
      </c>
      <c r="BV778" s="7" t="str">
        <f t="shared" si="620"/>
        <v/>
      </c>
      <c r="BW778" s="7" t="str">
        <f t="shared" si="595"/>
        <v/>
      </c>
      <c r="BX778" s="7" t="str">
        <f t="shared" si="621"/>
        <v/>
      </c>
      <c r="BY778" s="7" t="str">
        <f t="shared" si="622"/>
        <v/>
      </c>
      <c r="BZ778" s="7" t="str">
        <f t="shared" si="623"/>
        <v/>
      </c>
      <c r="CA778" s="7" t="str">
        <f t="shared" si="624"/>
        <v/>
      </c>
      <c r="CB778" s="54"/>
      <c r="CH778" s="13"/>
      <c r="CJ778" s="13"/>
    </row>
    <row r="779" spans="2:88" ht="16.5" thickBot="1" x14ac:dyDescent="0.3">
      <c r="B779" s="114"/>
      <c r="C779" s="114"/>
      <c r="D779" s="115"/>
      <c r="E779" s="117" t="str">
        <f t="shared" si="625"/>
        <v/>
      </c>
      <c r="F779" s="118" t="str">
        <f t="shared" si="633"/>
        <v/>
      </c>
      <c r="G779" s="22"/>
      <c r="H779" s="5" t="str">
        <f t="shared" si="596"/>
        <v/>
      </c>
      <c r="I779" s="6" t="str">
        <f t="shared" si="597"/>
        <v/>
      </c>
      <c r="J779" s="6" t="str">
        <f t="shared" si="598"/>
        <v/>
      </c>
      <c r="K779" s="23"/>
      <c r="L779" s="3" t="str">
        <f t="shared" si="634"/>
        <v/>
      </c>
      <c r="M779" s="2">
        <f>IF(OR(K779="Rota",K779="Desliza"),(IF((MAX(N$36:N778))&gt;F$17,(MAX(N$36:N778)),F$17)),N778)</f>
        <v>0</v>
      </c>
      <c r="N779" s="42"/>
      <c r="O779" s="2" t="str">
        <f t="shared" si="635"/>
        <v/>
      </c>
      <c r="P779" s="3" t="str">
        <f t="shared" si="636"/>
        <v/>
      </c>
      <c r="Q779" s="24"/>
      <c r="R779" s="24"/>
      <c r="S779" s="24"/>
      <c r="T779" s="132" t="str">
        <f t="shared" si="589"/>
        <v/>
      </c>
      <c r="U779" s="25"/>
      <c r="V779" s="25"/>
      <c r="W779" s="24"/>
      <c r="X779" s="26"/>
      <c r="Y779" s="25"/>
      <c r="Z779" s="25"/>
      <c r="AA779" s="3" t="str">
        <f t="shared" si="637"/>
        <v/>
      </c>
      <c r="AB779" s="24"/>
      <c r="AC779" s="26"/>
      <c r="AD779" s="25"/>
      <c r="AE779" s="54"/>
      <c r="AF779" s="54"/>
      <c r="AG779" s="54"/>
      <c r="AH779" s="54"/>
      <c r="AI779" s="54"/>
      <c r="AJ779" s="54"/>
      <c r="AK779" s="25"/>
      <c r="AL779" s="54" t="str">
        <f t="shared" si="590"/>
        <v/>
      </c>
      <c r="AM779" s="200" t="str">
        <f t="shared" si="591"/>
        <v/>
      </c>
      <c r="AN779" s="201" t="str">
        <f t="shared" si="592"/>
        <v/>
      </c>
      <c r="AO779" s="200" t="str">
        <f t="shared" si="599"/>
        <v/>
      </c>
      <c r="AP779" s="200" t="str">
        <f t="shared" si="593"/>
        <v/>
      </c>
      <c r="AQ779" s="200" t="str">
        <f t="shared" si="594"/>
        <v/>
      </c>
      <c r="AR779" s="200" t="str">
        <f t="shared" si="600"/>
        <v/>
      </c>
      <c r="AS779" s="200" t="str">
        <f t="shared" si="601"/>
        <v/>
      </c>
      <c r="AT779" s="200" t="str">
        <f t="shared" si="602"/>
        <v/>
      </c>
      <c r="AU779" s="200" t="str">
        <f t="shared" si="603"/>
        <v/>
      </c>
      <c r="AV779" s="54"/>
      <c r="AW779" s="200" t="str">
        <f t="shared" si="604"/>
        <v/>
      </c>
      <c r="AX779" s="201" t="str">
        <f t="shared" si="605"/>
        <v/>
      </c>
      <c r="AY779" s="7" t="str">
        <f t="shared" si="606"/>
        <v/>
      </c>
      <c r="AZ779" s="7" t="str">
        <f t="shared" si="607"/>
        <v/>
      </c>
      <c r="BA779" s="7" t="str">
        <f t="shared" si="608"/>
        <v/>
      </c>
      <c r="BB779" s="7" t="str">
        <f t="shared" si="626"/>
        <v/>
      </c>
      <c r="BC779" s="7" t="str">
        <f t="shared" si="627"/>
        <v/>
      </c>
      <c r="BD779" s="7" t="str">
        <f t="shared" si="628"/>
        <v/>
      </c>
      <c r="BE779" s="7" t="str">
        <f t="shared" si="629"/>
        <v/>
      </c>
      <c r="BF779" s="7" t="str">
        <f t="shared" si="587"/>
        <v/>
      </c>
      <c r="BG779" s="7" t="str">
        <f t="shared" si="588"/>
        <v/>
      </c>
      <c r="BH779" s="7" t="str">
        <f t="shared" si="630"/>
        <v/>
      </c>
      <c r="BI779" s="7" t="str">
        <f t="shared" si="631"/>
        <v/>
      </c>
      <c r="BJ779" s="7" t="str">
        <f t="shared" si="632"/>
        <v/>
      </c>
      <c r="BK779" s="7" t="str">
        <f t="shared" si="609"/>
        <v/>
      </c>
      <c r="BL779" s="7" t="str">
        <f t="shared" si="610"/>
        <v/>
      </c>
      <c r="BM779" s="7" t="str">
        <f t="shared" si="611"/>
        <v/>
      </c>
      <c r="BN779" s="7" t="str">
        <f t="shared" si="612"/>
        <v/>
      </c>
      <c r="BO779" s="7" t="str">
        <f t="shared" si="613"/>
        <v/>
      </c>
      <c r="BP779" s="7" t="str">
        <f t="shared" si="614"/>
        <v/>
      </c>
      <c r="BQ779" s="7" t="str">
        <f t="shared" si="615"/>
        <v/>
      </c>
      <c r="BR779" s="7" t="str">
        <f t="shared" si="616"/>
        <v/>
      </c>
      <c r="BS779" s="7" t="str">
        <f t="shared" si="617"/>
        <v/>
      </c>
      <c r="BT779" s="7" t="str">
        <f t="shared" si="618"/>
        <v/>
      </c>
      <c r="BU779" s="7" t="str">
        <f t="shared" si="619"/>
        <v/>
      </c>
      <c r="BV779" s="7" t="str">
        <f t="shared" si="620"/>
        <v/>
      </c>
      <c r="BW779" s="7" t="str">
        <f t="shared" si="595"/>
        <v/>
      </c>
      <c r="BX779" s="7" t="str">
        <f t="shared" si="621"/>
        <v/>
      </c>
      <c r="BY779" s="7" t="str">
        <f t="shared" si="622"/>
        <v/>
      </c>
      <c r="BZ779" s="7" t="str">
        <f t="shared" si="623"/>
        <v/>
      </c>
      <c r="CA779" s="7" t="str">
        <f t="shared" si="624"/>
        <v/>
      </c>
      <c r="CB779" s="54"/>
      <c r="CH779" s="13"/>
      <c r="CJ779" s="13"/>
    </row>
    <row r="780" spans="2:88" ht="16.5" thickBot="1" x14ac:dyDescent="0.3">
      <c r="B780" s="114"/>
      <c r="C780" s="114"/>
      <c r="D780" s="115"/>
      <c r="E780" s="117" t="str">
        <f t="shared" si="625"/>
        <v/>
      </c>
      <c r="F780" s="118" t="str">
        <f t="shared" si="633"/>
        <v/>
      </c>
      <c r="G780" s="22"/>
      <c r="H780" s="5" t="str">
        <f t="shared" si="596"/>
        <v/>
      </c>
      <c r="I780" s="6" t="str">
        <f t="shared" si="597"/>
        <v/>
      </c>
      <c r="J780" s="6" t="str">
        <f t="shared" si="598"/>
        <v/>
      </c>
      <c r="K780" s="23"/>
      <c r="L780" s="3" t="str">
        <f t="shared" si="634"/>
        <v/>
      </c>
      <c r="M780" s="2">
        <f>IF(OR(K780="Rota",K780="Desliza"),(IF((MAX(N$36:N779))&gt;F$17,(MAX(N$36:N779)),F$17)),N779)</f>
        <v>0</v>
      </c>
      <c r="N780" s="42"/>
      <c r="O780" s="2" t="str">
        <f t="shared" si="635"/>
        <v/>
      </c>
      <c r="P780" s="3" t="str">
        <f t="shared" si="636"/>
        <v/>
      </c>
      <c r="Q780" s="24"/>
      <c r="R780" s="24"/>
      <c r="S780" s="24"/>
      <c r="T780" s="132" t="str">
        <f t="shared" si="589"/>
        <v/>
      </c>
      <c r="U780" s="25"/>
      <c r="V780" s="25"/>
      <c r="W780" s="24"/>
      <c r="X780" s="26"/>
      <c r="Y780" s="25"/>
      <c r="Z780" s="25"/>
      <c r="AA780" s="3" t="str">
        <f t="shared" si="637"/>
        <v/>
      </c>
      <c r="AB780" s="24"/>
      <c r="AC780" s="26"/>
      <c r="AD780" s="25"/>
      <c r="AE780" s="54"/>
      <c r="AF780" s="54"/>
      <c r="AG780" s="54"/>
      <c r="AH780" s="54"/>
      <c r="AI780" s="54"/>
      <c r="AJ780" s="54"/>
      <c r="AK780" s="25"/>
      <c r="AL780" s="54" t="str">
        <f t="shared" si="590"/>
        <v/>
      </c>
      <c r="AM780" s="200" t="str">
        <f t="shared" si="591"/>
        <v/>
      </c>
      <c r="AN780" s="201" t="str">
        <f t="shared" si="592"/>
        <v/>
      </c>
      <c r="AO780" s="200" t="str">
        <f t="shared" si="599"/>
        <v/>
      </c>
      <c r="AP780" s="200" t="str">
        <f t="shared" si="593"/>
        <v/>
      </c>
      <c r="AQ780" s="200" t="str">
        <f t="shared" si="594"/>
        <v/>
      </c>
      <c r="AR780" s="200" t="str">
        <f t="shared" si="600"/>
        <v/>
      </c>
      <c r="AS780" s="200" t="str">
        <f t="shared" si="601"/>
        <v/>
      </c>
      <c r="AT780" s="200" t="str">
        <f t="shared" si="602"/>
        <v/>
      </c>
      <c r="AU780" s="200" t="str">
        <f t="shared" si="603"/>
        <v/>
      </c>
      <c r="AV780" s="54"/>
      <c r="AW780" s="200" t="str">
        <f t="shared" si="604"/>
        <v/>
      </c>
      <c r="AX780" s="201" t="str">
        <f t="shared" si="605"/>
        <v/>
      </c>
      <c r="AY780" s="7" t="str">
        <f t="shared" si="606"/>
        <v/>
      </c>
      <c r="AZ780" s="7" t="str">
        <f t="shared" si="607"/>
        <v/>
      </c>
      <c r="BA780" s="7" t="str">
        <f t="shared" si="608"/>
        <v/>
      </c>
      <c r="BB780" s="7" t="str">
        <f t="shared" si="626"/>
        <v/>
      </c>
      <c r="BC780" s="7" t="str">
        <f t="shared" si="627"/>
        <v/>
      </c>
      <c r="BD780" s="7" t="str">
        <f t="shared" si="628"/>
        <v/>
      </c>
      <c r="BE780" s="7" t="str">
        <f t="shared" si="629"/>
        <v/>
      </c>
      <c r="BF780" s="7" t="str">
        <f t="shared" si="587"/>
        <v/>
      </c>
      <c r="BG780" s="7" t="str">
        <f t="shared" si="588"/>
        <v/>
      </c>
      <c r="BH780" s="7" t="str">
        <f t="shared" si="630"/>
        <v/>
      </c>
      <c r="BI780" s="7" t="str">
        <f t="shared" si="631"/>
        <v/>
      </c>
      <c r="BJ780" s="7" t="str">
        <f t="shared" si="632"/>
        <v/>
      </c>
      <c r="BK780" s="7" t="str">
        <f t="shared" si="609"/>
        <v/>
      </c>
      <c r="BL780" s="7" t="str">
        <f t="shared" si="610"/>
        <v/>
      </c>
      <c r="BM780" s="7" t="str">
        <f t="shared" si="611"/>
        <v/>
      </c>
      <c r="BN780" s="7" t="str">
        <f t="shared" si="612"/>
        <v/>
      </c>
      <c r="BO780" s="7" t="str">
        <f t="shared" si="613"/>
        <v/>
      </c>
      <c r="BP780" s="7" t="str">
        <f t="shared" si="614"/>
        <v/>
      </c>
      <c r="BQ780" s="7" t="str">
        <f t="shared" si="615"/>
        <v/>
      </c>
      <c r="BR780" s="7" t="str">
        <f t="shared" si="616"/>
        <v/>
      </c>
      <c r="BS780" s="7" t="str">
        <f t="shared" si="617"/>
        <v/>
      </c>
      <c r="BT780" s="7" t="str">
        <f t="shared" si="618"/>
        <v/>
      </c>
      <c r="BU780" s="7" t="str">
        <f t="shared" si="619"/>
        <v/>
      </c>
      <c r="BV780" s="7" t="str">
        <f t="shared" si="620"/>
        <v/>
      </c>
      <c r="BW780" s="7" t="str">
        <f t="shared" si="595"/>
        <v/>
      </c>
      <c r="BX780" s="7" t="str">
        <f t="shared" si="621"/>
        <v/>
      </c>
      <c r="BY780" s="7" t="str">
        <f t="shared" si="622"/>
        <v/>
      </c>
      <c r="BZ780" s="7" t="str">
        <f t="shared" si="623"/>
        <v/>
      </c>
      <c r="CA780" s="7" t="str">
        <f t="shared" si="624"/>
        <v/>
      </c>
      <c r="CB780" s="54"/>
      <c r="CH780" s="13"/>
      <c r="CJ780" s="13"/>
    </row>
    <row r="781" spans="2:88" ht="16.5" thickBot="1" x14ac:dyDescent="0.3">
      <c r="B781" s="114"/>
      <c r="C781" s="114"/>
      <c r="D781" s="115"/>
      <c r="E781" s="117" t="str">
        <f t="shared" si="625"/>
        <v/>
      </c>
      <c r="F781" s="118" t="str">
        <f t="shared" si="633"/>
        <v/>
      </c>
      <c r="G781" s="22"/>
      <c r="H781" s="5" t="str">
        <f t="shared" si="596"/>
        <v/>
      </c>
      <c r="I781" s="6" t="str">
        <f t="shared" si="597"/>
        <v/>
      </c>
      <c r="J781" s="6" t="str">
        <f t="shared" si="598"/>
        <v/>
      </c>
      <c r="K781" s="23"/>
      <c r="L781" s="3" t="str">
        <f t="shared" si="634"/>
        <v/>
      </c>
      <c r="M781" s="2">
        <f>IF(OR(K781="Rota",K781="Desliza"),(IF((MAX(N$36:N780))&gt;F$17,(MAX(N$36:N780)),F$17)),N780)</f>
        <v>0</v>
      </c>
      <c r="N781" s="42"/>
      <c r="O781" s="2" t="str">
        <f t="shared" si="635"/>
        <v/>
      </c>
      <c r="P781" s="3" t="str">
        <f t="shared" si="636"/>
        <v/>
      </c>
      <c r="Q781" s="24"/>
      <c r="R781" s="24"/>
      <c r="S781" s="24"/>
      <c r="T781" s="132" t="str">
        <f t="shared" si="589"/>
        <v/>
      </c>
      <c r="U781" s="25"/>
      <c r="V781" s="25"/>
      <c r="W781" s="24"/>
      <c r="X781" s="26"/>
      <c r="Y781" s="25"/>
      <c r="Z781" s="25"/>
      <c r="AA781" s="3" t="str">
        <f t="shared" si="637"/>
        <v/>
      </c>
      <c r="AB781" s="24"/>
      <c r="AC781" s="26"/>
      <c r="AD781" s="25"/>
      <c r="AE781" s="54"/>
      <c r="AF781" s="54"/>
      <c r="AG781" s="54"/>
      <c r="AH781" s="54"/>
      <c r="AI781" s="54"/>
      <c r="AJ781" s="54"/>
      <c r="AK781" s="25"/>
      <c r="AL781" s="54" t="str">
        <f t="shared" si="590"/>
        <v/>
      </c>
      <c r="AM781" s="200" t="str">
        <f t="shared" si="591"/>
        <v/>
      </c>
      <c r="AN781" s="201" t="str">
        <f t="shared" si="592"/>
        <v/>
      </c>
      <c r="AO781" s="200" t="str">
        <f t="shared" si="599"/>
        <v/>
      </c>
      <c r="AP781" s="200" t="str">
        <f t="shared" si="593"/>
        <v/>
      </c>
      <c r="AQ781" s="200" t="str">
        <f t="shared" si="594"/>
        <v/>
      </c>
      <c r="AR781" s="200" t="str">
        <f t="shared" si="600"/>
        <v/>
      </c>
      <c r="AS781" s="200" t="str">
        <f t="shared" si="601"/>
        <v/>
      </c>
      <c r="AT781" s="200" t="str">
        <f t="shared" si="602"/>
        <v/>
      </c>
      <c r="AU781" s="200" t="str">
        <f t="shared" si="603"/>
        <v/>
      </c>
      <c r="AV781" s="54"/>
      <c r="AW781" s="200" t="str">
        <f t="shared" si="604"/>
        <v/>
      </c>
      <c r="AX781" s="201" t="str">
        <f t="shared" si="605"/>
        <v/>
      </c>
      <c r="AY781" s="7" t="str">
        <f t="shared" si="606"/>
        <v/>
      </c>
      <c r="AZ781" s="7" t="str">
        <f t="shared" si="607"/>
        <v/>
      </c>
      <c r="BA781" s="7" t="str">
        <f t="shared" si="608"/>
        <v/>
      </c>
      <c r="BB781" s="7" t="str">
        <f t="shared" si="626"/>
        <v/>
      </c>
      <c r="BC781" s="7" t="str">
        <f t="shared" si="627"/>
        <v/>
      </c>
      <c r="BD781" s="7" t="str">
        <f t="shared" si="628"/>
        <v/>
      </c>
      <c r="BE781" s="7" t="str">
        <f t="shared" si="629"/>
        <v/>
      </c>
      <c r="BF781" s="7" t="str">
        <f t="shared" si="587"/>
        <v/>
      </c>
      <c r="BG781" s="7" t="str">
        <f t="shared" si="588"/>
        <v/>
      </c>
      <c r="BH781" s="7" t="str">
        <f t="shared" si="630"/>
        <v/>
      </c>
      <c r="BI781" s="7" t="str">
        <f t="shared" si="631"/>
        <v/>
      </c>
      <c r="BJ781" s="7" t="str">
        <f t="shared" si="632"/>
        <v/>
      </c>
      <c r="BK781" s="7" t="str">
        <f t="shared" si="609"/>
        <v/>
      </c>
      <c r="BL781" s="7" t="str">
        <f t="shared" si="610"/>
        <v/>
      </c>
      <c r="BM781" s="7" t="str">
        <f t="shared" si="611"/>
        <v/>
      </c>
      <c r="BN781" s="7" t="str">
        <f t="shared" si="612"/>
        <v/>
      </c>
      <c r="BO781" s="7" t="str">
        <f t="shared" si="613"/>
        <v/>
      </c>
      <c r="BP781" s="7" t="str">
        <f t="shared" si="614"/>
        <v/>
      </c>
      <c r="BQ781" s="7" t="str">
        <f t="shared" si="615"/>
        <v/>
      </c>
      <c r="BR781" s="7" t="str">
        <f t="shared" si="616"/>
        <v/>
      </c>
      <c r="BS781" s="7" t="str">
        <f t="shared" si="617"/>
        <v/>
      </c>
      <c r="BT781" s="7" t="str">
        <f t="shared" si="618"/>
        <v/>
      </c>
      <c r="BU781" s="7" t="str">
        <f t="shared" si="619"/>
        <v/>
      </c>
      <c r="BV781" s="7" t="str">
        <f t="shared" si="620"/>
        <v/>
      </c>
      <c r="BW781" s="7" t="str">
        <f t="shared" si="595"/>
        <v/>
      </c>
      <c r="BX781" s="7" t="str">
        <f t="shared" si="621"/>
        <v/>
      </c>
      <c r="BY781" s="7" t="str">
        <f t="shared" si="622"/>
        <v/>
      </c>
      <c r="BZ781" s="7" t="str">
        <f t="shared" si="623"/>
        <v/>
      </c>
      <c r="CA781" s="7" t="str">
        <f t="shared" si="624"/>
        <v/>
      </c>
      <c r="CB781" s="54"/>
      <c r="CH781" s="13"/>
      <c r="CJ781" s="13"/>
    </row>
    <row r="782" spans="2:88" ht="16.5" thickBot="1" x14ac:dyDescent="0.3">
      <c r="B782" s="114"/>
      <c r="C782" s="114"/>
      <c r="D782" s="115"/>
      <c r="E782" s="117" t="str">
        <f t="shared" si="625"/>
        <v/>
      </c>
      <c r="F782" s="118" t="str">
        <f t="shared" si="633"/>
        <v/>
      </c>
      <c r="G782" s="22"/>
      <c r="H782" s="5" t="str">
        <f t="shared" si="596"/>
        <v/>
      </c>
      <c r="I782" s="6" t="str">
        <f t="shared" si="597"/>
        <v/>
      </c>
      <c r="J782" s="6" t="str">
        <f t="shared" si="598"/>
        <v/>
      </c>
      <c r="K782" s="23"/>
      <c r="L782" s="3" t="str">
        <f t="shared" si="634"/>
        <v/>
      </c>
      <c r="M782" s="2">
        <f>IF(OR(K782="Rota",K782="Desliza"),(IF((MAX(N$36:N781))&gt;F$17,(MAX(N$36:N781)),F$17)),N781)</f>
        <v>0</v>
      </c>
      <c r="N782" s="42"/>
      <c r="O782" s="2" t="str">
        <f t="shared" si="635"/>
        <v/>
      </c>
      <c r="P782" s="3" t="str">
        <f t="shared" si="636"/>
        <v/>
      </c>
      <c r="Q782" s="24"/>
      <c r="R782" s="24"/>
      <c r="S782" s="24"/>
      <c r="T782" s="132" t="str">
        <f t="shared" si="589"/>
        <v/>
      </c>
      <c r="U782" s="25"/>
      <c r="V782" s="25"/>
      <c r="W782" s="24"/>
      <c r="X782" s="26"/>
      <c r="Y782" s="25"/>
      <c r="Z782" s="25"/>
      <c r="AA782" s="3" t="str">
        <f t="shared" si="637"/>
        <v/>
      </c>
      <c r="AB782" s="24"/>
      <c r="AC782" s="26"/>
      <c r="AD782" s="25"/>
      <c r="AE782" s="54"/>
      <c r="AF782" s="54"/>
      <c r="AG782" s="54"/>
      <c r="AH782" s="54"/>
      <c r="AI782" s="54"/>
      <c r="AJ782" s="54"/>
      <c r="AK782" s="25"/>
      <c r="AL782" s="54" t="str">
        <f t="shared" si="590"/>
        <v/>
      </c>
      <c r="AM782" s="200" t="str">
        <f t="shared" si="591"/>
        <v/>
      </c>
      <c r="AN782" s="201" t="str">
        <f t="shared" si="592"/>
        <v/>
      </c>
      <c r="AO782" s="200" t="str">
        <f t="shared" si="599"/>
        <v/>
      </c>
      <c r="AP782" s="200" t="str">
        <f t="shared" si="593"/>
        <v/>
      </c>
      <c r="AQ782" s="200" t="str">
        <f t="shared" si="594"/>
        <v/>
      </c>
      <c r="AR782" s="200" t="str">
        <f t="shared" si="600"/>
        <v/>
      </c>
      <c r="AS782" s="200" t="str">
        <f t="shared" si="601"/>
        <v/>
      </c>
      <c r="AT782" s="200" t="str">
        <f t="shared" si="602"/>
        <v/>
      </c>
      <c r="AU782" s="200" t="str">
        <f t="shared" si="603"/>
        <v/>
      </c>
      <c r="AV782" s="54"/>
      <c r="AW782" s="200" t="str">
        <f t="shared" si="604"/>
        <v/>
      </c>
      <c r="AX782" s="201" t="str">
        <f t="shared" si="605"/>
        <v/>
      </c>
      <c r="AY782" s="7" t="str">
        <f t="shared" si="606"/>
        <v/>
      </c>
      <c r="AZ782" s="7" t="str">
        <f t="shared" si="607"/>
        <v/>
      </c>
      <c r="BA782" s="7" t="str">
        <f t="shared" si="608"/>
        <v/>
      </c>
      <c r="BB782" s="7" t="str">
        <f t="shared" si="626"/>
        <v/>
      </c>
      <c r="BC782" s="7" t="str">
        <f t="shared" si="627"/>
        <v/>
      </c>
      <c r="BD782" s="7" t="str">
        <f t="shared" si="628"/>
        <v/>
      </c>
      <c r="BE782" s="7" t="str">
        <f t="shared" si="629"/>
        <v/>
      </c>
      <c r="BF782" s="7" t="str">
        <f t="shared" si="587"/>
        <v/>
      </c>
      <c r="BG782" s="7" t="str">
        <f t="shared" si="588"/>
        <v/>
      </c>
      <c r="BH782" s="7" t="str">
        <f t="shared" si="630"/>
        <v/>
      </c>
      <c r="BI782" s="7" t="str">
        <f t="shared" si="631"/>
        <v/>
      </c>
      <c r="BJ782" s="7" t="str">
        <f t="shared" si="632"/>
        <v/>
      </c>
      <c r="BK782" s="7" t="str">
        <f t="shared" si="609"/>
        <v/>
      </c>
      <c r="BL782" s="7" t="str">
        <f t="shared" si="610"/>
        <v/>
      </c>
      <c r="BM782" s="7" t="str">
        <f t="shared" si="611"/>
        <v/>
      </c>
      <c r="BN782" s="7" t="str">
        <f t="shared" si="612"/>
        <v/>
      </c>
      <c r="BO782" s="7" t="str">
        <f t="shared" si="613"/>
        <v/>
      </c>
      <c r="BP782" s="7" t="str">
        <f t="shared" si="614"/>
        <v/>
      </c>
      <c r="BQ782" s="7" t="str">
        <f t="shared" si="615"/>
        <v/>
      </c>
      <c r="BR782" s="7" t="str">
        <f t="shared" si="616"/>
        <v/>
      </c>
      <c r="BS782" s="7" t="str">
        <f t="shared" si="617"/>
        <v/>
      </c>
      <c r="BT782" s="7" t="str">
        <f t="shared" si="618"/>
        <v/>
      </c>
      <c r="BU782" s="7" t="str">
        <f t="shared" si="619"/>
        <v/>
      </c>
      <c r="BV782" s="7" t="str">
        <f t="shared" si="620"/>
        <v/>
      </c>
      <c r="BW782" s="7" t="str">
        <f t="shared" si="595"/>
        <v/>
      </c>
      <c r="BX782" s="7" t="str">
        <f t="shared" si="621"/>
        <v/>
      </c>
      <c r="BY782" s="7" t="str">
        <f t="shared" si="622"/>
        <v/>
      </c>
      <c r="BZ782" s="7" t="str">
        <f t="shared" si="623"/>
        <v/>
      </c>
      <c r="CA782" s="7" t="str">
        <f t="shared" si="624"/>
        <v/>
      </c>
      <c r="CB782" s="54"/>
      <c r="CH782" s="13"/>
      <c r="CJ782" s="13"/>
    </row>
    <row r="783" spans="2:88" ht="16.5" thickBot="1" x14ac:dyDescent="0.3">
      <c r="B783" s="114"/>
      <c r="C783" s="114"/>
      <c r="D783" s="115"/>
      <c r="E783" s="117" t="str">
        <f t="shared" si="625"/>
        <v/>
      </c>
      <c r="F783" s="118" t="str">
        <f t="shared" si="633"/>
        <v/>
      </c>
      <c r="G783" s="22"/>
      <c r="H783" s="5" t="str">
        <f t="shared" si="596"/>
        <v/>
      </c>
      <c r="I783" s="6" t="str">
        <f t="shared" si="597"/>
        <v/>
      </c>
      <c r="J783" s="6" t="str">
        <f t="shared" si="598"/>
        <v/>
      </c>
      <c r="K783" s="23"/>
      <c r="L783" s="3" t="str">
        <f t="shared" si="634"/>
        <v/>
      </c>
      <c r="M783" s="2">
        <f>IF(OR(K783="Rota",K783="Desliza"),(IF((MAX(N$36:N782))&gt;F$17,(MAX(N$36:N782)),F$17)),N782)</f>
        <v>0</v>
      </c>
      <c r="N783" s="42"/>
      <c r="O783" s="2" t="str">
        <f t="shared" si="635"/>
        <v/>
      </c>
      <c r="P783" s="3" t="str">
        <f t="shared" si="636"/>
        <v/>
      </c>
      <c r="Q783" s="24"/>
      <c r="R783" s="24"/>
      <c r="S783" s="24"/>
      <c r="T783" s="132" t="str">
        <f t="shared" si="589"/>
        <v/>
      </c>
      <c r="U783" s="25"/>
      <c r="V783" s="25"/>
      <c r="W783" s="24"/>
      <c r="X783" s="26"/>
      <c r="Y783" s="25"/>
      <c r="Z783" s="25"/>
      <c r="AA783" s="3" t="str">
        <f t="shared" si="637"/>
        <v/>
      </c>
      <c r="AB783" s="24"/>
      <c r="AC783" s="26"/>
      <c r="AD783" s="25"/>
      <c r="AE783" s="54"/>
      <c r="AF783" s="54"/>
      <c r="AG783" s="54"/>
      <c r="AH783" s="54"/>
      <c r="AI783" s="54"/>
      <c r="AJ783" s="54"/>
      <c r="AK783" s="25"/>
      <c r="AL783" s="54" t="str">
        <f t="shared" si="590"/>
        <v/>
      </c>
      <c r="AM783" s="200" t="str">
        <f t="shared" si="591"/>
        <v/>
      </c>
      <c r="AN783" s="201" t="str">
        <f t="shared" si="592"/>
        <v/>
      </c>
      <c r="AO783" s="200" t="str">
        <f t="shared" si="599"/>
        <v/>
      </c>
      <c r="AP783" s="200" t="str">
        <f t="shared" si="593"/>
        <v/>
      </c>
      <c r="AQ783" s="200" t="str">
        <f t="shared" si="594"/>
        <v/>
      </c>
      <c r="AR783" s="200" t="str">
        <f t="shared" si="600"/>
        <v/>
      </c>
      <c r="AS783" s="200" t="str">
        <f t="shared" si="601"/>
        <v/>
      </c>
      <c r="AT783" s="200" t="str">
        <f t="shared" si="602"/>
        <v/>
      </c>
      <c r="AU783" s="200" t="str">
        <f t="shared" si="603"/>
        <v/>
      </c>
      <c r="AV783" s="54"/>
      <c r="AW783" s="200" t="str">
        <f t="shared" si="604"/>
        <v/>
      </c>
      <c r="AX783" s="201" t="str">
        <f t="shared" si="605"/>
        <v/>
      </c>
      <c r="AY783" s="7" t="str">
        <f t="shared" si="606"/>
        <v/>
      </c>
      <c r="AZ783" s="7" t="str">
        <f t="shared" si="607"/>
        <v/>
      </c>
      <c r="BA783" s="7" t="str">
        <f t="shared" si="608"/>
        <v/>
      </c>
      <c r="BB783" s="7" t="str">
        <f t="shared" si="626"/>
        <v/>
      </c>
      <c r="BC783" s="7" t="str">
        <f t="shared" si="627"/>
        <v/>
      </c>
      <c r="BD783" s="7" t="str">
        <f t="shared" si="628"/>
        <v/>
      </c>
      <c r="BE783" s="7" t="str">
        <f t="shared" si="629"/>
        <v/>
      </c>
      <c r="BF783" s="7" t="str">
        <f t="shared" si="587"/>
        <v/>
      </c>
      <c r="BG783" s="7" t="str">
        <f t="shared" si="588"/>
        <v/>
      </c>
      <c r="BH783" s="7" t="str">
        <f t="shared" si="630"/>
        <v/>
      </c>
      <c r="BI783" s="7" t="str">
        <f t="shared" si="631"/>
        <v/>
      </c>
      <c r="BJ783" s="7" t="str">
        <f t="shared" si="632"/>
        <v/>
      </c>
      <c r="BK783" s="7" t="str">
        <f t="shared" si="609"/>
        <v/>
      </c>
      <c r="BL783" s="7" t="str">
        <f t="shared" si="610"/>
        <v/>
      </c>
      <c r="BM783" s="7" t="str">
        <f t="shared" si="611"/>
        <v/>
      </c>
      <c r="BN783" s="7" t="str">
        <f t="shared" si="612"/>
        <v/>
      </c>
      <c r="BO783" s="7" t="str">
        <f t="shared" si="613"/>
        <v/>
      </c>
      <c r="BP783" s="7" t="str">
        <f t="shared" si="614"/>
        <v/>
      </c>
      <c r="BQ783" s="7" t="str">
        <f t="shared" si="615"/>
        <v/>
      </c>
      <c r="BR783" s="7" t="str">
        <f t="shared" si="616"/>
        <v/>
      </c>
      <c r="BS783" s="7" t="str">
        <f t="shared" si="617"/>
        <v/>
      </c>
      <c r="BT783" s="7" t="str">
        <f t="shared" si="618"/>
        <v/>
      </c>
      <c r="BU783" s="7" t="str">
        <f t="shared" si="619"/>
        <v/>
      </c>
      <c r="BV783" s="7" t="str">
        <f t="shared" si="620"/>
        <v/>
      </c>
      <c r="BW783" s="7" t="str">
        <f t="shared" si="595"/>
        <v/>
      </c>
      <c r="BX783" s="7" t="str">
        <f t="shared" si="621"/>
        <v/>
      </c>
      <c r="BY783" s="7" t="str">
        <f t="shared" si="622"/>
        <v/>
      </c>
      <c r="BZ783" s="7" t="str">
        <f t="shared" si="623"/>
        <v/>
      </c>
      <c r="CA783" s="7" t="str">
        <f t="shared" si="624"/>
        <v/>
      </c>
      <c r="CB783" s="54"/>
      <c r="CH783" s="13"/>
      <c r="CJ783" s="13"/>
    </row>
    <row r="784" spans="2:88" ht="16.5" thickBot="1" x14ac:dyDescent="0.3">
      <c r="B784" s="114"/>
      <c r="C784" s="114"/>
      <c r="D784" s="115"/>
      <c r="E784" s="117" t="str">
        <f t="shared" si="625"/>
        <v/>
      </c>
      <c r="F784" s="118" t="str">
        <f t="shared" si="633"/>
        <v/>
      </c>
      <c r="G784" s="22"/>
      <c r="H784" s="5" t="str">
        <f t="shared" si="596"/>
        <v/>
      </c>
      <c r="I784" s="6" t="str">
        <f t="shared" si="597"/>
        <v/>
      </c>
      <c r="J784" s="6" t="str">
        <f t="shared" si="598"/>
        <v/>
      </c>
      <c r="K784" s="23"/>
      <c r="L784" s="3" t="str">
        <f t="shared" si="634"/>
        <v/>
      </c>
      <c r="M784" s="2">
        <f>IF(OR(K784="Rota",K784="Desliza"),(IF((MAX(N$36:N783))&gt;F$17,(MAX(N$36:N783)),F$17)),N783)</f>
        <v>0</v>
      </c>
      <c r="N784" s="42"/>
      <c r="O784" s="2" t="str">
        <f t="shared" si="635"/>
        <v/>
      </c>
      <c r="P784" s="3" t="str">
        <f t="shared" si="636"/>
        <v/>
      </c>
      <c r="Q784" s="24"/>
      <c r="R784" s="24"/>
      <c r="S784" s="24"/>
      <c r="T784" s="132" t="str">
        <f t="shared" si="589"/>
        <v/>
      </c>
      <c r="U784" s="25"/>
      <c r="V784" s="25"/>
      <c r="W784" s="24"/>
      <c r="X784" s="26"/>
      <c r="Y784" s="25"/>
      <c r="Z784" s="25"/>
      <c r="AA784" s="3" t="str">
        <f t="shared" si="637"/>
        <v/>
      </c>
      <c r="AB784" s="24"/>
      <c r="AC784" s="26"/>
      <c r="AD784" s="25"/>
      <c r="AE784" s="54"/>
      <c r="AF784" s="54"/>
      <c r="AG784" s="54"/>
      <c r="AH784" s="54"/>
      <c r="AI784" s="54"/>
      <c r="AJ784" s="54"/>
      <c r="AK784" s="25"/>
      <c r="AL784" s="54" t="str">
        <f t="shared" si="590"/>
        <v/>
      </c>
      <c r="AM784" s="200" t="str">
        <f t="shared" si="591"/>
        <v/>
      </c>
      <c r="AN784" s="201" t="str">
        <f t="shared" si="592"/>
        <v/>
      </c>
      <c r="AO784" s="200" t="str">
        <f t="shared" si="599"/>
        <v/>
      </c>
      <c r="AP784" s="200" t="str">
        <f t="shared" si="593"/>
        <v/>
      </c>
      <c r="AQ784" s="200" t="str">
        <f t="shared" si="594"/>
        <v/>
      </c>
      <c r="AR784" s="200" t="str">
        <f t="shared" si="600"/>
        <v/>
      </c>
      <c r="AS784" s="200" t="str">
        <f t="shared" si="601"/>
        <v/>
      </c>
      <c r="AT784" s="200" t="str">
        <f t="shared" si="602"/>
        <v/>
      </c>
      <c r="AU784" s="200" t="str">
        <f t="shared" si="603"/>
        <v/>
      </c>
      <c r="AV784" s="54"/>
      <c r="AW784" s="200" t="str">
        <f t="shared" si="604"/>
        <v/>
      </c>
      <c r="AX784" s="201" t="str">
        <f t="shared" si="605"/>
        <v/>
      </c>
      <c r="AY784" s="7" t="str">
        <f t="shared" si="606"/>
        <v/>
      </c>
      <c r="AZ784" s="7" t="str">
        <f t="shared" si="607"/>
        <v/>
      </c>
      <c r="BA784" s="7" t="str">
        <f t="shared" si="608"/>
        <v/>
      </c>
      <c r="BB784" s="7" t="str">
        <f t="shared" si="626"/>
        <v/>
      </c>
      <c r="BC784" s="7" t="str">
        <f t="shared" si="627"/>
        <v/>
      </c>
      <c r="BD784" s="7" t="str">
        <f t="shared" si="628"/>
        <v/>
      </c>
      <c r="BE784" s="7" t="str">
        <f t="shared" si="629"/>
        <v/>
      </c>
      <c r="BF784" s="7" t="str">
        <f t="shared" si="587"/>
        <v/>
      </c>
      <c r="BG784" s="7" t="str">
        <f t="shared" si="588"/>
        <v/>
      </c>
      <c r="BH784" s="7" t="str">
        <f t="shared" si="630"/>
        <v/>
      </c>
      <c r="BI784" s="7" t="str">
        <f t="shared" si="631"/>
        <v/>
      </c>
      <c r="BJ784" s="7" t="str">
        <f t="shared" si="632"/>
        <v/>
      </c>
      <c r="BK784" s="7" t="str">
        <f t="shared" si="609"/>
        <v/>
      </c>
      <c r="BL784" s="7" t="str">
        <f t="shared" si="610"/>
        <v/>
      </c>
      <c r="BM784" s="7" t="str">
        <f t="shared" si="611"/>
        <v/>
      </c>
      <c r="BN784" s="7" t="str">
        <f t="shared" si="612"/>
        <v/>
      </c>
      <c r="BO784" s="7" t="str">
        <f t="shared" si="613"/>
        <v/>
      </c>
      <c r="BP784" s="7" t="str">
        <f t="shared" si="614"/>
        <v/>
      </c>
      <c r="BQ784" s="7" t="str">
        <f t="shared" si="615"/>
        <v/>
      </c>
      <c r="BR784" s="7" t="str">
        <f t="shared" si="616"/>
        <v/>
      </c>
      <c r="BS784" s="7" t="str">
        <f t="shared" si="617"/>
        <v/>
      </c>
      <c r="BT784" s="7" t="str">
        <f t="shared" si="618"/>
        <v/>
      </c>
      <c r="BU784" s="7" t="str">
        <f t="shared" si="619"/>
        <v/>
      </c>
      <c r="BV784" s="7" t="str">
        <f t="shared" si="620"/>
        <v/>
      </c>
      <c r="BW784" s="7" t="str">
        <f t="shared" si="595"/>
        <v/>
      </c>
      <c r="BX784" s="7" t="str">
        <f t="shared" si="621"/>
        <v/>
      </c>
      <c r="BY784" s="7" t="str">
        <f t="shared" si="622"/>
        <v/>
      </c>
      <c r="BZ784" s="7" t="str">
        <f t="shared" si="623"/>
        <v/>
      </c>
      <c r="CA784" s="7" t="str">
        <f t="shared" si="624"/>
        <v/>
      </c>
      <c r="CB784" s="54"/>
      <c r="CH784" s="13"/>
      <c r="CJ784" s="13"/>
    </row>
    <row r="785" spans="2:88" ht="16.5" thickBot="1" x14ac:dyDescent="0.3">
      <c r="B785" s="114"/>
      <c r="C785" s="114"/>
      <c r="D785" s="115"/>
      <c r="E785" s="117" t="str">
        <f t="shared" si="625"/>
        <v/>
      </c>
      <c r="F785" s="118" t="str">
        <f t="shared" si="633"/>
        <v/>
      </c>
      <c r="G785" s="22"/>
      <c r="H785" s="5" t="str">
        <f t="shared" si="596"/>
        <v/>
      </c>
      <c r="I785" s="6" t="str">
        <f t="shared" si="597"/>
        <v/>
      </c>
      <c r="J785" s="6" t="str">
        <f t="shared" si="598"/>
        <v/>
      </c>
      <c r="K785" s="23"/>
      <c r="L785" s="3" t="str">
        <f t="shared" si="634"/>
        <v/>
      </c>
      <c r="M785" s="2">
        <f>IF(OR(K785="Rota",K785="Desliza"),(IF((MAX(N$36:N784))&gt;F$17,(MAX(N$36:N784)),F$17)),N784)</f>
        <v>0</v>
      </c>
      <c r="N785" s="42"/>
      <c r="O785" s="2" t="str">
        <f t="shared" si="635"/>
        <v/>
      </c>
      <c r="P785" s="3" t="str">
        <f t="shared" si="636"/>
        <v/>
      </c>
      <c r="Q785" s="24"/>
      <c r="R785" s="24"/>
      <c r="S785" s="24"/>
      <c r="T785" s="132" t="str">
        <f t="shared" si="589"/>
        <v/>
      </c>
      <c r="U785" s="25"/>
      <c r="V785" s="25"/>
      <c r="W785" s="24"/>
      <c r="X785" s="26"/>
      <c r="Y785" s="25"/>
      <c r="Z785" s="25"/>
      <c r="AA785" s="3" t="str">
        <f t="shared" si="637"/>
        <v/>
      </c>
      <c r="AB785" s="24"/>
      <c r="AC785" s="26"/>
      <c r="AD785" s="25"/>
      <c r="AE785" s="54"/>
      <c r="AF785" s="54"/>
      <c r="AG785" s="54"/>
      <c r="AH785" s="54"/>
      <c r="AI785" s="54"/>
      <c r="AJ785" s="54"/>
      <c r="AK785" s="25"/>
      <c r="AL785" s="54" t="str">
        <f t="shared" si="590"/>
        <v/>
      </c>
      <c r="AM785" s="200" t="str">
        <f t="shared" si="591"/>
        <v/>
      </c>
      <c r="AN785" s="201" t="str">
        <f t="shared" si="592"/>
        <v/>
      </c>
      <c r="AO785" s="200" t="str">
        <f t="shared" si="599"/>
        <v/>
      </c>
      <c r="AP785" s="200" t="str">
        <f t="shared" si="593"/>
        <v/>
      </c>
      <c r="AQ785" s="200" t="str">
        <f t="shared" si="594"/>
        <v/>
      </c>
      <c r="AR785" s="200" t="str">
        <f t="shared" si="600"/>
        <v/>
      </c>
      <c r="AS785" s="200" t="str">
        <f t="shared" si="601"/>
        <v/>
      </c>
      <c r="AT785" s="200" t="str">
        <f t="shared" si="602"/>
        <v/>
      </c>
      <c r="AU785" s="200" t="str">
        <f t="shared" si="603"/>
        <v/>
      </c>
      <c r="AV785" s="54"/>
      <c r="AW785" s="200" t="str">
        <f t="shared" si="604"/>
        <v/>
      </c>
      <c r="AX785" s="201" t="str">
        <f t="shared" si="605"/>
        <v/>
      </c>
      <c r="AY785" s="7" t="str">
        <f t="shared" si="606"/>
        <v/>
      </c>
      <c r="AZ785" s="7" t="str">
        <f t="shared" si="607"/>
        <v/>
      </c>
      <c r="BA785" s="7" t="str">
        <f t="shared" si="608"/>
        <v/>
      </c>
      <c r="BB785" s="7" t="str">
        <f t="shared" si="626"/>
        <v/>
      </c>
      <c r="BC785" s="7" t="str">
        <f t="shared" si="627"/>
        <v/>
      </c>
      <c r="BD785" s="7" t="str">
        <f t="shared" si="628"/>
        <v/>
      </c>
      <c r="BE785" s="7" t="str">
        <f t="shared" si="629"/>
        <v/>
      </c>
      <c r="BF785" s="7" t="str">
        <f t="shared" si="587"/>
        <v/>
      </c>
      <c r="BG785" s="7" t="str">
        <f t="shared" si="588"/>
        <v/>
      </c>
      <c r="BH785" s="7" t="str">
        <f t="shared" si="630"/>
        <v/>
      </c>
      <c r="BI785" s="7" t="str">
        <f t="shared" si="631"/>
        <v/>
      </c>
      <c r="BJ785" s="7" t="str">
        <f t="shared" si="632"/>
        <v/>
      </c>
      <c r="BK785" s="7" t="str">
        <f t="shared" si="609"/>
        <v/>
      </c>
      <c r="BL785" s="7" t="str">
        <f t="shared" si="610"/>
        <v/>
      </c>
      <c r="BM785" s="7" t="str">
        <f t="shared" si="611"/>
        <v/>
      </c>
      <c r="BN785" s="7" t="str">
        <f t="shared" si="612"/>
        <v/>
      </c>
      <c r="BO785" s="7" t="str">
        <f t="shared" si="613"/>
        <v/>
      </c>
      <c r="BP785" s="7" t="str">
        <f t="shared" si="614"/>
        <v/>
      </c>
      <c r="BQ785" s="7" t="str">
        <f t="shared" si="615"/>
        <v/>
      </c>
      <c r="BR785" s="7" t="str">
        <f t="shared" si="616"/>
        <v/>
      </c>
      <c r="BS785" s="7" t="str">
        <f t="shared" si="617"/>
        <v/>
      </c>
      <c r="BT785" s="7" t="str">
        <f t="shared" si="618"/>
        <v/>
      </c>
      <c r="BU785" s="7" t="str">
        <f t="shared" si="619"/>
        <v/>
      </c>
      <c r="BV785" s="7" t="str">
        <f t="shared" si="620"/>
        <v/>
      </c>
      <c r="BW785" s="7" t="str">
        <f t="shared" si="595"/>
        <v/>
      </c>
      <c r="BX785" s="7" t="str">
        <f t="shared" si="621"/>
        <v/>
      </c>
      <c r="BY785" s="7" t="str">
        <f t="shared" si="622"/>
        <v/>
      </c>
      <c r="BZ785" s="7" t="str">
        <f t="shared" si="623"/>
        <v/>
      </c>
      <c r="CA785" s="7" t="str">
        <f t="shared" si="624"/>
        <v/>
      </c>
      <c r="CB785" s="54"/>
      <c r="CH785" s="13"/>
      <c r="CJ785" s="13"/>
    </row>
    <row r="786" spans="2:88" ht="16.5" thickBot="1" x14ac:dyDescent="0.3">
      <c r="B786" s="114"/>
      <c r="C786" s="114"/>
      <c r="D786" s="115"/>
      <c r="E786" s="117" t="str">
        <f t="shared" si="625"/>
        <v/>
      </c>
      <c r="F786" s="118" t="str">
        <f t="shared" si="633"/>
        <v/>
      </c>
      <c r="G786" s="22"/>
      <c r="H786" s="5" t="str">
        <f t="shared" si="596"/>
        <v/>
      </c>
      <c r="I786" s="6" t="str">
        <f t="shared" si="597"/>
        <v/>
      </c>
      <c r="J786" s="6" t="str">
        <f t="shared" si="598"/>
        <v/>
      </c>
      <c r="K786" s="23"/>
      <c r="L786" s="3" t="str">
        <f t="shared" si="634"/>
        <v/>
      </c>
      <c r="M786" s="2">
        <f>IF(OR(K786="Rota",K786="Desliza"),(IF((MAX(N$36:N785))&gt;F$17,(MAX(N$36:N785)),F$17)),N785)</f>
        <v>0</v>
      </c>
      <c r="N786" s="42"/>
      <c r="O786" s="2" t="str">
        <f t="shared" si="635"/>
        <v/>
      </c>
      <c r="P786" s="3" t="str">
        <f t="shared" si="636"/>
        <v/>
      </c>
      <c r="Q786" s="24"/>
      <c r="R786" s="24"/>
      <c r="S786" s="24"/>
      <c r="T786" s="132" t="str">
        <f t="shared" si="589"/>
        <v/>
      </c>
      <c r="U786" s="25"/>
      <c r="V786" s="25"/>
      <c r="W786" s="24"/>
      <c r="X786" s="26"/>
      <c r="Y786" s="25"/>
      <c r="Z786" s="25"/>
      <c r="AA786" s="3" t="str">
        <f t="shared" si="637"/>
        <v/>
      </c>
      <c r="AB786" s="24"/>
      <c r="AC786" s="26"/>
      <c r="AD786" s="25"/>
      <c r="AE786" s="54"/>
      <c r="AF786" s="54"/>
      <c r="AG786" s="54"/>
      <c r="AH786" s="54"/>
      <c r="AI786" s="54"/>
      <c r="AJ786" s="54"/>
      <c r="AK786" s="25"/>
      <c r="AL786" s="54" t="str">
        <f t="shared" si="590"/>
        <v/>
      </c>
      <c r="AM786" s="200" t="str">
        <f t="shared" si="591"/>
        <v/>
      </c>
      <c r="AN786" s="201" t="str">
        <f t="shared" si="592"/>
        <v/>
      </c>
      <c r="AO786" s="200" t="str">
        <f t="shared" si="599"/>
        <v/>
      </c>
      <c r="AP786" s="200" t="str">
        <f t="shared" si="593"/>
        <v/>
      </c>
      <c r="AQ786" s="200" t="str">
        <f t="shared" si="594"/>
        <v/>
      </c>
      <c r="AR786" s="200" t="str">
        <f t="shared" si="600"/>
        <v/>
      </c>
      <c r="AS786" s="200" t="str">
        <f t="shared" si="601"/>
        <v/>
      </c>
      <c r="AT786" s="200" t="str">
        <f t="shared" si="602"/>
        <v/>
      </c>
      <c r="AU786" s="200" t="str">
        <f t="shared" si="603"/>
        <v/>
      </c>
      <c r="AV786" s="54"/>
      <c r="AW786" s="200" t="str">
        <f t="shared" si="604"/>
        <v/>
      </c>
      <c r="AX786" s="201" t="str">
        <f t="shared" si="605"/>
        <v/>
      </c>
      <c r="AY786" s="7" t="str">
        <f t="shared" si="606"/>
        <v/>
      </c>
      <c r="AZ786" s="7" t="str">
        <f t="shared" si="607"/>
        <v/>
      </c>
      <c r="BA786" s="7" t="str">
        <f t="shared" si="608"/>
        <v/>
      </c>
      <c r="BB786" s="7" t="str">
        <f t="shared" si="626"/>
        <v/>
      </c>
      <c r="BC786" s="7" t="str">
        <f t="shared" si="627"/>
        <v/>
      </c>
      <c r="BD786" s="7" t="str">
        <f t="shared" si="628"/>
        <v/>
      </c>
      <c r="BE786" s="7" t="str">
        <f t="shared" si="629"/>
        <v/>
      </c>
      <c r="BF786" s="7" t="str">
        <f t="shared" si="587"/>
        <v/>
      </c>
      <c r="BG786" s="7" t="str">
        <f t="shared" si="588"/>
        <v/>
      </c>
      <c r="BH786" s="7" t="str">
        <f t="shared" si="630"/>
        <v/>
      </c>
      <c r="BI786" s="7" t="str">
        <f t="shared" si="631"/>
        <v/>
      </c>
      <c r="BJ786" s="7" t="str">
        <f t="shared" si="632"/>
        <v/>
      </c>
      <c r="BK786" s="7" t="str">
        <f t="shared" si="609"/>
        <v/>
      </c>
      <c r="BL786" s="7" t="str">
        <f t="shared" si="610"/>
        <v/>
      </c>
      <c r="BM786" s="7" t="str">
        <f t="shared" si="611"/>
        <v/>
      </c>
      <c r="BN786" s="7" t="str">
        <f t="shared" si="612"/>
        <v/>
      </c>
      <c r="BO786" s="7" t="str">
        <f t="shared" si="613"/>
        <v/>
      </c>
      <c r="BP786" s="7" t="str">
        <f t="shared" si="614"/>
        <v/>
      </c>
      <c r="BQ786" s="7" t="str">
        <f t="shared" si="615"/>
        <v/>
      </c>
      <c r="BR786" s="7" t="str">
        <f t="shared" si="616"/>
        <v/>
      </c>
      <c r="BS786" s="7" t="str">
        <f t="shared" si="617"/>
        <v/>
      </c>
      <c r="BT786" s="7" t="str">
        <f t="shared" si="618"/>
        <v/>
      </c>
      <c r="BU786" s="7" t="str">
        <f t="shared" si="619"/>
        <v/>
      </c>
      <c r="BV786" s="7" t="str">
        <f t="shared" si="620"/>
        <v/>
      </c>
      <c r="BW786" s="7" t="str">
        <f t="shared" si="595"/>
        <v/>
      </c>
      <c r="BX786" s="7" t="str">
        <f t="shared" si="621"/>
        <v/>
      </c>
      <c r="BY786" s="7" t="str">
        <f t="shared" si="622"/>
        <v/>
      </c>
      <c r="BZ786" s="7" t="str">
        <f t="shared" si="623"/>
        <v/>
      </c>
      <c r="CA786" s="7" t="str">
        <f t="shared" si="624"/>
        <v/>
      </c>
      <c r="CB786" s="54"/>
      <c r="CH786" s="13"/>
      <c r="CJ786" s="13"/>
    </row>
    <row r="787" spans="2:88" ht="16.5" thickBot="1" x14ac:dyDescent="0.3">
      <c r="B787" s="114"/>
      <c r="C787" s="114"/>
      <c r="D787" s="115"/>
      <c r="E787" s="117" t="str">
        <f t="shared" si="625"/>
        <v/>
      </c>
      <c r="F787" s="118" t="str">
        <f t="shared" si="633"/>
        <v/>
      </c>
      <c r="G787" s="22"/>
      <c r="H787" s="5" t="str">
        <f t="shared" si="596"/>
        <v/>
      </c>
      <c r="I787" s="6" t="str">
        <f t="shared" si="597"/>
        <v/>
      </c>
      <c r="J787" s="6" t="str">
        <f t="shared" si="598"/>
        <v/>
      </c>
      <c r="K787" s="23"/>
      <c r="L787" s="3" t="str">
        <f t="shared" si="634"/>
        <v/>
      </c>
      <c r="M787" s="2">
        <f>IF(OR(K787="Rota",K787="Desliza"),(IF((MAX(N$36:N786))&gt;F$17,(MAX(N$36:N786)),F$17)),N786)</f>
        <v>0</v>
      </c>
      <c r="N787" s="42"/>
      <c r="O787" s="2" t="str">
        <f t="shared" si="635"/>
        <v/>
      </c>
      <c r="P787" s="3" t="str">
        <f t="shared" si="636"/>
        <v/>
      </c>
      <c r="Q787" s="24"/>
      <c r="R787" s="24"/>
      <c r="S787" s="24"/>
      <c r="T787" s="132" t="str">
        <f t="shared" si="589"/>
        <v/>
      </c>
      <c r="U787" s="25"/>
      <c r="V787" s="25"/>
      <c r="W787" s="24"/>
      <c r="X787" s="26"/>
      <c r="Y787" s="25"/>
      <c r="Z787" s="25"/>
      <c r="AA787" s="3" t="str">
        <f t="shared" si="637"/>
        <v/>
      </c>
      <c r="AB787" s="24"/>
      <c r="AC787" s="26"/>
      <c r="AD787" s="25"/>
      <c r="AE787" s="54"/>
      <c r="AF787" s="54"/>
      <c r="AG787" s="54"/>
      <c r="AH787" s="54"/>
      <c r="AI787" s="54"/>
      <c r="AJ787" s="54"/>
      <c r="AK787" s="25"/>
      <c r="AL787" s="54" t="str">
        <f t="shared" si="590"/>
        <v/>
      </c>
      <c r="AM787" s="200" t="str">
        <f t="shared" si="591"/>
        <v/>
      </c>
      <c r="AN787" s="201" t="str">
        <f t="shared" si="592"/>
        <v/>
      </c>
      <c r="AO787" s="200" t="str">
        <f t="shared" si="599"/>
        <v/>
      </c>
      <c r="AP787" s="200" t="str">
        <f t="shared" si="593"/>
        <v/>
      </c>
      <c r="AQ787" s="200" t="str">
        <f t="shared" si="594"/>
        <v/>
      </c>
      <c r="AR787" s="200" t="str">
        <f t="shared" si="600"/>
        <v/>
      </c>
      <c r="AS787" s="200" t="str">
        <f t="shared" si="601"/>
        <v/>
      </c>
      <c r="AT787" s="200" t="str">
        <f t="shared" si="602"/>
        <v/>
      </c>
      <c r="AU787" s="200" t="str">
        <f t="shared" si="603"/>
        <v/>
      </c>
      <c r="AV787" s="54"/>
      <c r="AW787" s="200" t="str">
        <f t="shared" si="604"/>
        <v/>
      </c>
      <c r="AX787" s="201" t="str">
        <f t="shared" si="605"/>
        <v/>
      </c>
      <c r="AY787" s="7" t="str">
        <f t="shared" si="606"/>
        <v/>
      </c>
      <c r="AZ787" s="7" t="str">
        <f t="shared" si="607"/>
        <v/>
      </c>
      <c r="BA787" s="7" t="str">
        <f t="shared" si="608"/>
        <v/>
      </c>
      <c r="BB787" s="7" t="str">
        <f t="shared" si="626"/>
        <v/>
      </c>
      <c r="BC787" s="7" t="str">
        <f t="shared" si="627"/>
        <v/>
      </c>
      <c r="BD787" s="7" t="str">
        <f t="shared" si="628"/>
        <v/>
      </c>
      <c r="BE787" s="7" t="str">
        <f t="shared" si="629"/>
        <v/>
      </c>
      <c r="BF787" s="7" t="str">
        <f t="shared" si="587"/>
        <v/>
      </c>
      <c r="BG787" s="7" t="str">
        <f t="shared" si="588"/>
        <v/>
      </c>
      <c r="BH787" s="7" t="str">
        <f t="shared" si="630"/>
        <v/>
      </c>
      <c r="BI787" s="7" t="str">
        <f t="shared" si="631"/>
        <v/>
      </c>
      <c r="BJ787" s="7" t="str">
        <f t="shared" si="632"/>
        <v/>
      </c>
      <c r="BK787" s="7" t="str">
        <f t="shared" si="609"/>
        <v/>
      </c>
      <c r="BL787" s="7" t="str">
        <f t="shared" si="610"/>
        <v/>
      </c>
      <c r="BM787" s="7" t="str">
        <f t="shared" si="611"/>
        <v/>
      </c>
      <c r="BN787" s="7" t="str">
        <f t="shared" si="612"/>
        <v/>
      </c>
      <c r="BO787" s="7" t="str">
        <f t="shared" si="613"/>
        <v/>
      </c>
      <c r="BP787" s="7" t="str">
        <f t="shared" si="614"/>
        <v/>
      </c>
      <c r="BQ787" s="7" t="str">
        <f t="shared" si="615"/>
        <v/>
      </c>
      <c r="BR787" s="7" t="str">
        <f t="shared" si="616"/>
        <v/>
      </c>
      <c r="BS787" s="7" t="str">
        <f t="shared" si="617"/>
        <v/>
      </c>
      <c r="BT787" s="7" t="str">
        <f t="shared" si="618"/>
        <v/>
      </c>
      <c r="BU787" s="7" t="str">
        <f t="shared" si="619"/>
        <v/>
      </c>
      <c r="BV787" s="7" t="str">
        <f t="shared" si="620"/>
        <v/>
      </c>
      <c r="BW787" s="7" t="str">
        <f t="shared" si="595"/>
        <v/>
      </c>
      <c r="BX787" s="7" t="str">
        <f t="shared" si="621"/>
        <v/>
      </c>
      <c r="BY787" s="7" t="str">
        <f t="shared" si="622"/>
        <v/>
      </c>
      <c r="BZ787" s="7" t="str">
        <f t="shared" si="623"/>
        <v/>
      </c>
      <c r="CA787" s="7" t="str">
        <f t="shared" si="624"/>
        <v/>
      </c>
      <c r="CB787" s="54"/>
      <c r="CH787" s="13"/>
      <c r="CJ787" s="13"/>
    </row>
    <row r="788" spans="2:88" ht="16.5" thickBot="1" x14ac:dyDescent="0.3">
      <c r="B788" s="114"/>
      <c r="C788" s="114"/>
      <c r="D788" s="115"/>
      <c r="E788" s="117" t="str">
        <f t="shared" si="625"/>
        <v/>
      </c>
      <c r="F788" s="118" t="str">
        <f t="shared" si="633"/>
        <v/>
      </c>
      <c r="G788" s="22"/>
      <c r="H788" s="5" t="str">
        <f t="shared" si="596"/>
        <v/>
      </c>
      <c r="I788" s="6" t="str">
        <f t="shared" si="597"/>
        <v/>
      </c>
      <c r="J788" s="6" t="str">
        <f t="shared" si="598"/>
        <v/>
      </c>
      <c r="K788" s="23"/>
      <c r="L788" s="3" t="str">
        <f t="shared" si="634"/>
        <v/>
      </c>
      <c r="M788" s="2">
        <f>IF(OR(K788="Rota",K788="Desliza"),(IF((MAX(N$36:N787))&gt;F$17,(MAX(N$36:N787)),F$17)),N787)</f>
        <v>0</v>
      </c>
      <c r="N788" s="42"/>
      <c r="O788" s="2" t="str">
        <f t="shared" si="635"/>
        <v/>
      </c>
      <c r="P788" s="3" t="str">
        <f t="shared" si="636"/>
        <v/>
      </c>
      <c r="Q788" s="24"/>
      <c r="R788" s="24"/>
      <c r="S788" s="24"/>
      <c r="T788" s="132" t="str">
        <f t="shared" si="589"/>
        <v/>
      </c>
      <c r="U788" s="25"/>
      <c r="V788" s="25"/>
      <c r="W788" s="24"/>
      <c r="X788" s="26"/>
      <c r="Y788" s="25"/>
      <c r="Z788" s="25"/>
      <c r="AA788" s="3" t="str">
        <f t="shared" si="637"/>
        <v/>
      </c>
      <c r="AB788" s="24"/>
      <c r="AC788" s="26"/>
      <c r="AD788" s="25"/>
      <c r="AE788" s="54"/>
      <c r="AF788" s="54"/>
      <c r="AG788" s="54"/>
      <c r="AH788" s="54"/>
      <c r="AI788" s="54"/>
      <c r="AJ788" s="54"/>
      <c r="AK788" s="25"/>
      <c r="AL788" s="54" t="str">
        <f t="shared" si="590"/>
        <v/>
      </c>
      <c r="AM788" s="200" t="str">
        <f t="shared" si="591"/>
        <v/>
      </c>
      <c r="AN788" s="201" t="str">
        <f t="shared" si="592"/>
        <v/>
      </c>
      <c r="AO788" s="200" t="str">
        <f t="shared" si="599"/>
        <v/>
      </c>
      <c r="AP788" s="200" t="str">
        <f t="shared" si="593"/>
        <v/>
      </c>
      <c r="AQ788" s="200" t="str">
        <f t="shared" si="594"/>
        <v/>
      </c>
      <c r="AR788" s="200" t="str">
        <f t="shared" si="600"/>
        <v/>
      </c>
      <c r="AS788" s="200" t="str">
        <f t="shared" si="601"/>
        <v/>
      </c>
      <c r="AT788" s="200" t="str">
        <f t="shared" si="602"/>
        <v/>
      </c>
      <c r="AU788" s="200" t="str">
        <f t="shared" si="603"/>
        <v/>
      </c>
      <c r="AV788" s="54"/>
      <c r="AW788" s="200" t="str">
        <f t="shared" si="604"/>
        <v/>
      </c>
      <c r="AX788" s="201" t="str">
        <f t="shared" si="605"/>
        <v/>
      </c>
      <c r="AY788" s="7" t="str">
        <f t="shared" si="606"/>
        <v/>
      </c>
      <c r="AZ788" s="7" t="str">
        <f t="shared" si="607"/>
        <v/>
      </c>
      <c r="BA788" s="7" t="str">
        <f t="shared" si="608"/>
        <v/>
      </c>
      <c r="BB788" s="7" t="str">
        <f t="shared" si="626"/>
        <v/>
      </c>
      <c r="BC788" s="7" t="str">
        <f t="shared" si="627"/>
        <v/>
      </c>
      <c r="BD788" s="7" t="str">
        <f t="shared" si="628"/>
        <v/>
      </c>
      <c r="BE788" s="7" t="str">
        <f t="shared" si="629"/>
        <v/>
      </c>
      <c r="BF788" s="7" t="str">
        <f t="shared" si="587"/>
        <v/>
      </c>
      <c r="BG788" s="7" t="str">
        <f t="shared" si="588"/>
        <v/>
      </c>
      <c r="BH788" s="7" t="str">
        <f t="shared" si="630"/>
        <v/>
      </c>
      <c r="BI788" s="7" t="str">
        <f t="shared" si="631"/>
        <v/>
      </c>
      <c r="BJ788" s="7" t="str">
        <f t="shared" si="632"/>
        <v/>
      </c>
      <c r="BK788" s="7" t="str">
        <f t="shared" si="609"/>
        <v/>
      </c>
      <c r="BL788" s="7" t="str">
        <f t="shared" si="610"/>
        <v/>
      </c>
      <c r="BM788" s="7" t="str">
        <f t="shared" si="611"/>
        <v/>
      </c>
      <c r="BN788" s="7" t="str">
        <f t="shared" si="612"/>
        <v/>
      </c>
      <c r="BO788" s="7" t="str">
        <f t="shared" si="613"/>
        <v/>
      </c>
      <c r="BP788" s="7" t="str">
        <f t="shared" si="614"/>
        <v/>
      </c>
      <c r="BQ788" s="7" t="str">
        <f t="shared" si="615"/>
        <v/>
      </c>
      <c r="BR788" s="7" t="str">
        <f t="shared" si="616"/>
        <v/>
      </c>
      <c r="BS788" s="7" t="str">
        <f t="shared" si="617"/>
        <v/>
      </c>
      <c r="BT788" s="7" t="str">
        <f t="shared" si="618"/>
        <v/>
      </c>
      <c r="BU788" s="7" t="str">
        <f t="shared" si="619"/>
        <v/>
      </c>
      <c r="BV788" s="7" t="str">
        <f t="shared" si="620"/>
        <v/>
      </c>
      <c r="BW788" s="7" t="str">
        <f t="shared" si="595"/>
        <v/>
      </c>
      <c r="BX788" s="7" t="str">
        <f t="shared" si="621"/>
        <v/>
      </c>
      <c r="BY788" s="7" t="str">
        <f t="shared" si="622"/>
        <v/>
      </c>
      <c r="BZ788" s="7" t="str">
        <f t="shared" si="623"/>
        <v/>
      </c>
      <c r="CA788" s="7" t="str">
        <f t="shared" si="624"/>
        <v/>
      </c>
      <c r="CB788" s="54"/>
      <c r="CH788" s="13"/>
      <c r="CJ788" s="13"/>
    </row>
    <row r="789" spans="2:88" ht="16.5" thickBot="1" x14ac:dyDescent="0.3">
      <c r="B789" s="114"/>
      <c r="C789" s="114"/>
      <c r="D789" s="115"/>
      <c r="E789" s="117" t="str">
        <f t="shared" si="625"/>
        <v/>
      </c>
      <c r="F789" s="118" t="str">
        <f t="shared" si="633"/>
        <v/>
      </c>
      <c r="G789" s="22"/>
      <c r="H789" s="5" t="str">
        <f t="shared" si="596"/>
        <v/>
      </c>
      <c r="I789" s="6" t="str">
        <f t="shared" si="597"/>
        <v/>
      </c>
      <c r="J789" s="6" t="str">
        <f t="shared" si="598"/>
        <v/>
      </c>
      <c r="K789" s="23"/>
      <c r="L789" s="3" t="str">
        <f t="shared" si="634"/>
        <v/>
      </c>
      <c r="M789" s="2">
        <f>IF(OR(K789="Rota",K789="Desliza"),(IF((MAX(N$36:N788))&gt;F$17,(MAX(N$36:N788)),F$17)),N788)</f>
        <v>0</v>
      </c>
      <c r="N789" s="42"/>
      <c r="O789" s="2" t="str">
        <f t="shared" si="635"/>
        <v/>
      </c>
      <c r="P789" s="3" t="str">
        <f t="shared" si="636"/>
        <v/>
      </c>
      <c r="Q789" s="24"/>
      <c r="R789" s="24"/>
      <c r="S789" s="24"/>
      <c r="T789" s="132" t="str">
        <f t="shared" si="589"/>
        <v/>
      </c>
      <c r="U789" s="25"/>
      <c r="V789" s="25"/>
      <c r="W789" s="24"/>
      <c r="X789" s="26"/>
      <c r="Y789" s="25"/>
      <c r="Z789" s="25"/>
      <c r="AA789" s="3" t="str">
        <f t="shared" si="637"/>
        <v/>
      </c>
      <c r="AB789" s="24"/>
      <c r="AC789" s="26"/>
      <c r="AD789" s="25"/>
      <c r="AE789" s="54"/>
      <c r="AF789" s="54"/>
      <c r="AG789" s="54"/>
      <c r="AH789" s="54"/>
      <c r="AI789" s="54"/>
      <c r="AJ789" s="54"/>
      <c r="AK789" s="25"/>
      <c r="AL789" s="54" t="str">
        <f t="shared" si="590"/>
        <v/>
      </c>
      <c r="AM789" s="200" t="str">
        <f t="shared" si="591"/>
        <v/>
      </c>
      <c r="AN789" s="201" t="str">
        <f t="shared" si="592"/>
        <v/>
      </c>
      <c r="AO789" s="200" t="str">
        <f t="shared" si="599"/>
        <v/>
      </c>
      <c r="AP789" s="200" t="str">
        <f t="shared" si="593"/>
        <v/>
      </c>
      <c r="AQ789" s="200" t="str">
        <f t="shared" si="594"/>
        <v/>
      </c>
      <c r="AR789" s="200" t="str">
        <f t="shared" si="600"/>
        <v/>
      </c>
      <c r="AS789" s="200" t="str">
        <f t="shared" si="601"/>
        <v/>
      </c>
      <c r="AT789" s="200" t="str">
        <f t="shared" si="602"/>
        <v/>
      </c>
      <c r="AU789" s="200" t="str">
        <f t="shared" si="603"/>
        <v/>
      </c>
      <c r="AV789" s="54"/>
      <c r="AW789" s="200" t="str">
        <f t="shared" si="604"/>
        <v/>
      </c>
      <c r="AX789" s="201" t="str">
        <f t="shared" si="605"/>
        <v/>
      </c>
      <c r="AY789" s="7" t="str">
        <f t="shared" si="606"/>
        <v/>
      </c>
      <c r="AZ789" s="7" t="str">
        <f t="shared" si="607"/>
        <v/>
      </c>
      <c r="BA789" s="7" t="str">
        <f t="shared" si="608"/>
        <v/>
      </c>
      <c r="BB789" s="7" t="str">
        <f t="shared" si="626"/>
        <v/>
      </c>
      <c r="BC789" s="7" t="str">
        <f t="shared" si="627"/>
        <v/>
      </c>
      <c r="BD789" s="7" t="str">
        <f t="shared" si="628"/>
        <v/>
      </c>
      <c r="BE789" s="7" t="str">
        <f t="shared" si="629"/>
        <v/>
      </c>
      <c r="BF789" s="7" t="str">
        <f t="shared" si="587"/>
        <v/>
      </c>
      <c r="BG789" s="7" t="str">
        <f t="shared" si="588"/>
        <v/>
      </c>
      <c r="BH789" s="7" t="str">
        <f t="shared" si="630"/>
        <v/>
      </c>
      <c r="BI789" s="7" t="str">
        <f t="shared" si="631"/>
        <v/>
      </c>
      <c r="BJ789" s="7" t="str">
        <f t="shared" si="632"/>
        <v/>
      </c>
      <c r="BK789" s="7" t="str">
        <f t="shared" si="609"/>
        <v/>
      </c>
      <c r="BL789" s="7" t="str">
        <f t="shared" si="610"/>
        <v/>
      </c>
      <c r="BM789" s="7" t="str">
        <f t="shared" si="611"/>
        <v/>
      </c>
      <c r="BN789" s="7" t="str">
        <f t="shared" si="612"/>
        <v/>
      </c>
      <c r="BO789" s="7" t="str">
        <f t="shared" si="613"/>
        <v/>
      </c>
      <c r="BP789" s="7" t="str">
        <f t="shared" si="614"/>
        <v/>
      </c>
      <c r="BQ789" s="7" t="str">
        <f t="shared" si="615"/>
        <v/>
      </c>
      <c r="BR789" s="7" t="str">
        <f t="shared" si="616"/>
        <v/>
      </c>
      <c r="BS789" s="7" t="str">
        <f t="shared" si="617"/>
        <v/>
      </c>
      <c r="BT789" s="7" t="str">
        <f t="shared" si="618"/>
        <v/>
      </c>
      <c r="BU789" s="7" t="str">
        <f t="shared" si="619"/>
        <v/>
      </c>
      <c r="BV789" s="7" t="str">
        <f t="shared" si="620"/>
        <v/>
      </c>
      <c r="BW789" s="7" t="str">
        <f t="shared" si="595"/>
        <v/>
      </c>
      <c r="BX789" s="7" t="str">
        <f t="shared" si="621"/>
        <v/>
      </c>
      <c r="BY789" s="7" t="str">
        <f t="shared" si="622"/>
        <v/>
      </c>
      <c r="BZ789" s="7" t="str">
        <f t="shared" si="623"/>
        <v/>
      </c>
      <c r="CA789" s="7" t="str">
        <f t="shared" si="624"/>
        <v/>
      </c>
      <c r="CB789" s="54"/>
      <c r="CH789" s="13"/>
      <c r="CJ789" s="13"/>
    </row>
    <row r="790" spans="2:88" ht="16.5" thickBot="1" x14ac:dyDescent="0.3">
      <c r="B790" s="114"/>
      <c r="C790" s="114"/>
      <c r="D790" s="115"/>
      <c r="E790" s="117" t="str">
        <f t="shared" si="625"/>
        <v/>
      </c>
      <c r="F790" s="118" t="str">
        <f t="shared" si="633"/>
        <v/>
      </c>
      <c r="G790" s="22"/>
      <c r="H790" s="5" t="str">
        <f t="shared" si="596"/>
        <v/>
      </c>
      <c r="I790" s="6" t="str">
        <f t="shared" si="597"/>
        <v/>
      </c>
      <c r="J790" s="6" t="str">
        <f t="shared" si="598"/>
        <v/>
      </c>
      <c r="K790" s="23"/>
      <c r="L790" s="3" t="str">
        <f t="shared" si="634"/>
        <v/>
      </c>
      <c r="M790" s="2">
        <f>IF(OR(K790="Rota",K790="Desliza"),(IF((MAX(N$36:N789))&gt;F$17,(MAX(N$36:N789)),F$17)),N789)</f>
        <v>0</v>
      </c>
      <c r="N790" s="42"/>
      <c r="O790" s="2" t="str">
        <f t="shared" si="635"/>
        <v/>
      </c>
      <c r="P790" s="3" t="str">
        <f t="shared" si="636"/>
        <v/>
      </c>
      <c r="Q790" s="24"/>
      <c r="R790" s="24"/>
      <c r="S790" s="24"/>
      <c r="T790" s="132" t="str">
        <f t="shared" si="589"/>
        <v/>
      </c>
      <c r="U790" s="25"/>
      <c r="V790" s="25"/>
      <c r="W790" s="24"/>
      <c r="X790" s="26"/>
      <c r="Y790" s="25"/>
      <c r="Z790" s="25"/>
      <c r="AA790" s="3" t="str">
        <f t="shared" si="637"/>
        <v/>
      </c>
      <c r="AB790" s="24"/>
      <c r="AC790" s="26"/>
      <c r="AD790" s="25"/>
      <c r="AE790" s="54"/>
      <c r="AF790" s="54"/>
      <c r="AG790" s="54"/>
      <c r="AH790" s="54"/>
      <c r="AI790" s="54"/>
      <c r="AJ790" s="54"/>
      <c r="AK790" s="25"/>
      <c r="AL790" s="54" t="str">
        <f t="shared" si="590"/>
        <v/>
      </c>
      <c r="AM790" s="200" t="str">
        <f t="shared" si="591"/>
        <v/>
      </c>
      <c r="AN790" s="201" t="str">
        <f t="shared" si="592"/>
        <v/>
      </c>
      <c r="AO790" s="200" t="str">
        <f t="shared" si="599"/>
        <v/>
      </c>
      <c r="AP790" s="200" t="str">
        <f t="shared" si="593"/>
        <v/>
      </c>
      <c r="AQ790" s="200" t="str">
        <f t="shared" si="594"/>
        <v/>
      </c>
      <c r="AR790" s="200" t="str">
        <f t="shared" si="600"/>
        <v/>
      </c>
      <c r="AS790" s="200" t="str">
        <f t="shared" si="601"/>
        <v/>
      </c>
      <c r="AT790" s="200" t="str">
        <f t="shared" si="602"/>
        <v/>
      </c>
      <c r="AU790" s="200" t="str">
        <f t="shared" si="603"/>
        <v/>
      </c>
      <c r="AV790" s="54"/>
      <c r="AW790" s="200" t="str">
        <f t="shared" si="604"/>
        <v/>
      </c>
      <c r="AX790" s="201" t="str">
        <f t="shared" si="605"/>
        <v/>
      </c>
      <c r="AY790" s="7" t="str">
        <f t="shared" si="606"/>
        <v/>
      </c>
      <c r="AZ790" s="7" t="str">
        <f t="shared" si="607"/>
        <v/>
      </c>
      <c r="BA790" s="7" t="str">
        <f t="shared" si="608"/>
        <v/>
      </c>
      <c r="BB790" s="7" t="str">
        <f t="shared" si="626"/>
        <v/>
      </c>
      <c r="BC790" s="7" t="str">
        <f t="shared" si="627"/>
        <v/>
      </c>
      <c r="BD790" s="7" t="str">
        <f t="shared" si="628"/>
        <v/>
      </c>
      <c r="BE790" s="7" t="str">
        <f t="shared" si="629"/>
        <v/>
      </c>
      <c r="BF790" s="7" t="str">
        <f t="shared" si="587"/>
        <v/>
      </c>
      <c r="BG790" s="7" t="str">
        <f t="shared" si="588"/>
        <v/>
      </c>
      <c r="BH790" s="7" t="str">
        <f t="shared" si="630"/>
        <v/>
      </c>
      <c r="BI790" s="7" t="str">
        <f t="shared" si="631"/>
        <v/>
      </c>
      <c r="BJ790" s="7" t="str">
        <f t="shared" si="632"/>
        <v/>
      </c>
      <c r="BK790" s="7" t="str">
        <f t="shared" si="609"/>
        <v/>
      </c>
      <c r="BL790" s="7" t="str">
        <f t="shared" si="610"/>
        <v/>
      </c>
      <c r="BM790" s="7" t="str">
        <f t="shared" si="611"/>
        <v/>
      </c>
      <c r="BN790" s="7" t="str">
        <f t="shared" si="612"/>
        <v/>
      </c>
      <c r="BO790" s="7" t="str">
        <f t="shared" si="613"/>
        <v/>
      </c>
      <c r="BP790" s="7" t="str">
        <f t="shared" si="614"/>
        <v/>
      </c>
      <c r="BQ790" s="7" t="str">
        <f t="shared" si="615"/>
        <v/>
      </c>
      <c r="BR790" s="7" t="str">
        <f t="shared" si="616"/>
        <v/>
      </c>
      <c r="BS790" s="7" t="str">
        <f t="shared" si="617"/>
        <v/>
      </c>
      <c r="BT790" s="7" t="str">
        <f t="shared" si="618"/>
        <v/>
      </c>
      <c r="BU790" s="7" t="str">
        <f t="shared" si="619"/>
        <v/>
      </c>
      <c r="BV790" s="7" t="str">
        <f t="shared" si="620"/>
        <v/>
      </c>
      <c r="BW790" s="7" t="str">
        <f t="shared" si="595"/>
        <v/>
      </c>
      <c r="BX790" s="7" t="str">
        <f t="shared" si="621"/>
        <v/>
      </c>
      <c r="BY790" s="7" t="str">
        <f t="shared" si="622"/>
        <v/>
      </c>
      <c r="BZ790" s="7" t="str">
        <f t="shared" si="623"/>
        <v/>
      </c>
      <c r="CA790" s="7" t="str">
        <f t="shared" si="624"/>
        <v/>
      </c>
      <c r="CB790" s="54"/>
      <c r="CH790" s="13"/>
      <c r="CJ790" s="13"/>
    </row>
    <row r="791" spans="2:88" ht="16.5" thickBot="1" x14ac:dyDescent="0.3">
      <c r="B791" s="114"/>
      <c r="C791" s="114"/>
      <c r="D791" s="115"/>
      <c r="E791" s="117" t="str">
        <f t="shared" si="625"/>
        <v/>
      </c>
      <c r="F791" s="118" t="str">
        <f t="shared" si="633"/>
        <v/>
      </c>
      <c r="G791" s="22"/>
      <c r="H791" s="5" t="str">
        <f t="shared" si="596"/>
        <v/>
      </c>
      <c r="I791" s="6" t="str">
        <f t="shared" si="597"/>
        <v/>
      </c>
      <c r="J791" s="6" t="str">
        <f t="shared" si="598"/>
        <v/>
      </c>
      <c r="K791" s="23"/>
      <c r="L791" s="3" t="str">
        <f t="shared" si="634"/>
        <v/>
      </c>
      <c r="M791" s="2">
        <f>IF(OR(K791="Rota",K791="Desliza"),(IF((MAX(N$36:N790))&gt;F$17,(MAX(N$36:N790)),F$17)),N790)</f>
        <v>0</v>
      </c>
      <c r="N791" s="42"/>
      <c r="O791" s="2" t="str">
        <f t="shared" si="635"/>
        <v/>
      </c>
      <c r="P791" s="3" t="str">
        <f t="shared" si="636"/>
        <v/>
      </c>
      <c r="Q791" s="24"/>
      <c r="R791" s="24"/>
      <c r="S791" s="24"/>
      <c r="T791" s="132" t="str">
        <f t="shared" si="589"/>
        <v/>
      </c>
      <c r="U791" s="25"/>
      <c r="V791" s="25"/>
      <c r="W791" s="24"/>
      <c r="X791" s="26"/>
      <c r="Y791" s="25"/>
      <c r="Z791" s="25"/>
      <c r="AA791" s="3" t="str">
        <f t="shared" si="637"/>
        <v/>
      </c>
      <c r="AB791" s="24"/>
      <c r="AC791" s="26"/>
      <c r="AD791" s="25"/>
      <c r="AE791" s="54"/>
      <c r="AF791" s="54"/>
      <c r="AG791" s="54"/>
      <c r="AH791" s="54"/>
      <c r="AI791" s="54"/>
      <c r="AJ791" s="54"/>
      <c r="AK791" s="25"/>
      <c r="AL791" s="54" t="str">
        <f t="shared" si="590"/>
        <v/>
      </c>
      <c r="AM791" s="200" t="str">
        <f t="shared" si="591"/>
        <v/>
      </c>
      <c r="AN791" s="201" t="str">
        <f t="shared" si="592"/>
        <v/>
      </c>
      <c r="AO791" s="200" t="str">
        <f t="shared" si="599"/>
        <v/>
      </c>
      <c r="AP791" s="200" t="str">
        <f t="shared" si="593"/>
        <v/>
      </c>
      <c r="AQ791" s="200" t="str">
        <f t="shared" si="594"/>
        <v/>
      </c>
      <c r="AR791" s="200" t="str">
        <f t="shared" si="600"/>
        <v/>
      </c>
      <c r="AS791" s="200" t="str">
        <f t="shared" si="601"/>
        <v/>
      </c>
      <c r="AT791" s="200" t="str">
        <f t="shared" si="602"/>
        <v/>
      </c>
      <c r="AU791" s="200" t="str">
        <f t="shared" si="603"/>
        <v/>
      </c>
      <c r="AV791" s="54"/>
      <c r="AW791" s="200" t="str">
        <f t="shared" si="604"/>
        <v/>
      </c>
      <c r="AX791" s="201" t="str">
        <f t="shared" si="605"/>
        <v/>
      </c>
      <c r="AY791" s="7" t="str">
        <f t="shared" si="606"/>
        <v/>
      </c>
      <c r="AZ791" s="7" t="str">
        <f t="shared" si="607"/>
        <v/>
      </c>
      <c r="BA791" s="7" t="str">
        <f t="shared" si="608"/>
        <v/>
      </c>
      <c r="BB791" s="7" t="str">
        <f t="shared" si="626"/>
        <v/>
      </c>
      <c r="BC791" s="7" t="str">
        <f t="shared" si="627"/>
        <v/>
      </c>
      <c r="BD791" s="7" t="str">
        <f t="shared" si="628"/>
        <v/>
      </c>
      <c r="BE791" s="7" t="str">
        <f t="shared" si="629"/>
        <v/>
      </c>
      <c r="BF791" s="7" t="str">
        <f t="shared" si="587"/>
        <v/>
      </c>
      <c r="BG791" s="7" t="str">
        <f t="shared" si="588"/>
        <v/>
      </c>
      <c r="BH791" s="7" t="str">
        <f t="shared" si="630"/>
        <v/>
      </c>
      <c r="BI791" s="7" t="str">
        <f t="shared" si="631"/>
        <v/>
      </c>
      <c r="BJ791" s="7" t="str">
        <f t="shared" si="632"/>
        <v/>
      </c>
      <c r="BK791" s="7" t="str">
        <f t="shared" si="609"/>
        <v/>
      </c>
      <c r="BL791" s="7" t="str">
        <f t="shared" si="610"/>
        <v/>
      </c>
      <c r="BM791" s="7" t="str">
        <f t="shared" si="611"/>
        <v/>
      </c>
      <c r="BN791" s="7" t="str">
        <f t="shared" si="612"/>
        <v/>
      </c>
      <c r="BO791" s="7" t="str">
        <f t="shared" si="613"/>
        <v/>
      </c>
      <c r="BP791" s="7" t="str">
        <f t="shared" si="614"/>
        <v/>
      </c>
      <c r="BQ791" s="7" t="str">
        <f t="shared" si="615"/>
        <v/>
      </c>
      <c r="BR791" s="7" t="str">
        <f t="shared" si="616"/>
        <v/>
      </c>
      <c r="BS791" s="7" t="str">
        <f t="shared" si="617"/>
        <v/>
      </c>
      <c r="BT791" s="7" t="str">
        <f t="shared" si="618"/>
        <v/>
      </c>
      <c r="BU791" s="7" t="str">
        <f t="shared" si="619"/>
        <v/>
      </c>
      <c r="BV791" s="7" t="str">
        <f t="shared" si="620"/>
        <v/>
      </c>
      <c r="BW791" s="7" t="str">
        <f t="shared" si="595"/>
        <v/>
      </c>
      <c r="BX791" s="7" t="str">
        <f t="shared" si="621"/>
        <v/>
      </c>
      <c r="BY791" s="7" t="str">
        <f t="shared" si="622"/>
        <v/>
      </c>
      <c r="BZ791" s="7" t="str">
        <f t="shared" si="623"/>
        <v/>
      </c>
      <c r="CA791" s="7" t="str">
        <f t="shared" si="624"/>
        <v/>
      </c>
      <c r="CB791" s="54"/>
      <c r="CH791" s="13"/>
      <c r="CJ791" s="13"/>
    </row>
    <row r="792" spans="2:88" ht="16.5" thickBot="1" x14ac:dyDescent="0.3">
      <c r="B792" s="114"/>
      <c r="C792" s="114"/>
      <c r="D792" s="115"/>
      <c r="E792" s="117" t="str">
        <f t="shared" si="625"/>
        <v/>
      </c>
      <c r="F792" s="118" t="str">
        <f t="shared" si="633"/>
        <v/>
      </c>
      <c r="G792" s="22"/>
      <c r="H792" s="5" t="str">
        <f t="shared" si="596"/>
        <v/>
      </c>
      <c r="I792" s="6" t="str">
        <f t="shared" si="597"/>
        <v/>
      </c>
      <c r="J792" s="6" t="str">
        <f t="shared" si="598"/>
        <v/>
      </c>
      <c r="K792" s="23"/>
      <c r="L792" s="3" t="str">
        <f t="shared" si="634"/>
        <v/>
      </c>
      <c r="M792" s="2">
        <f>IF(OR(K792="Rota",K792="Desliza"),(IF((MAX(N$36:N791))&gt;F$17,(MAX(N$36:N791)),F$17)),N791)</f>
        <v>0</v>
      </c>
      <c r="N792" s="42"/>
      <c r="O792" s="2" t="str">
        <f t="shared" si="635"/>
        <v/>
      </c>
      <c r="P792" s="3" t="str">
        <f t="shared" si="636"/>
        <v/>
      </c>
      <c r="Q792" s="24"/>
      <c r="R792" s="24"/>
      <c r="S792" s="24"/>
      <c r="T792" s="132" t="str">
        <f t="shared" si="589"/>
        <v/>
      </c>
      <c r="U792" s="25"/>
      <c r="V792" s="25"/>
      <c r="W792" s="24"/>
      <c r="X792" s="26"/>
      <c r="Y792" s="25"/>
      <c r="Z792" s="25"/>
      <c r="AA792" s="3" t="str">
        <f t="shared" si="637"/>
        <v/>
      </c>
      <c r="AB792" s="24"/>
      <c r="AC792" s="26"/>
      <c r="AD792" s="25"/>
      <c r="AE792" s="54"/>
      <c r="AF792" s="54"/>
      <c r="AG792" s="54"/>
      <c r="AH792" s="54"/>
      <c r="AI792" s="54"/>
      <c r="AJ792" s="54"/>
      <c r="AK792" s="25"/>
      <c r="AL792" s="54" t="str">
        <f t="shared" si="590"/>
        <v/>
      </c>
      <c r="AM792" s="200" t="str">
        <f t="shared" si="591"/>
        <v/>
      </c>
      <c r="AN792" s="201" t="str">
        <f t="shared" si="592"/>
        <v/>
      </c>
      <c r="AO792" s="200" t="str">
        <f t="shared" si="599"/>
        <v/>
      </c>
      <c r="AP792" s="200" t="str">
        <f t="shared" si="593"/>
        <v/>
      </c>
      <c r="AQ792" s="200" t="str">
        <f t="shared" si="594"/>
        <v/>
      </c>
      <c r="AR792" s="200" t="str">
        <f t="shared" si="600"/>
        <v/>
      </c>
      <c r="AS792" s="200" t="str">
        <f t="shared" si="601"/>
        <v/>
      </c>
      <c r="AT792" s="200" t="str">
        <f t="shared" si="602"/>
        <v/>
      </c>
      <c r="AU792" s="200" t="str">
        <f t="shared" si="603"/>
        <v/>
      </c>
      <c r="AV792" s="54"/>
      <c r="AW792" s="200" t="str">
        <f t="shared" si="604"/>
        <v/>
      </c>
      <c r="AX792" s="201" t="str">
        <f t="shared" si="605"/>
        <v/>
      </c>
      <c r="AY792" s="7" t="str">
        <f t="shared" si="606"/>
        <v/>
      </c>
      <c r="AZ792" s="7" t="str">
        <f t="shared" si="607"/>
        <v/>
      </c>
      <c r="BA792" s="7" t="str">
        <f t="shared" si="608"/>
        <v/>
      </c>
      <c r="BB792" s="7" t="str">
        <f t="shared" si="626"/>
        <v/>
      </c>
      <c r="BC792" s="7" t="str">
        <f t="shared" si="627"/>
        <v/>
      </c>
      <c r="BD792" s="7" t="str">
        <f t="shared" si="628"/>
        <v/>
      </c>
      <c r="BE792" s="7" t="str">
        <f t="shared" si="629"/>
        <v/>
      </c>
      <c r="BF792" s="7" t="str">
        <f t="shared" si="587"/>
        <v/>
      </c>
      <c r="BG792" s="7" t="str">
        <f t="shared" si="588"/>
        <v/>
      </c>
      <c r="BH792" s="7" t="str">
        <f t="shared" si="630"/>
        <v/>
      </c>
      <c r="BI792" s="7" t="str">
        <f t="shared" si="631"/>
        <v/>
      </c>
      <c r="BJ792" s="7" t="str">
        <f t="shared" si="632"/>
        <v/>
      </c>
      <c r="BK792" s="7" t="str">
        <f t="shared" si="609"/>
        <v/>
      </c>
      <c r="BL792" s="7" t="str">
        <f t="shared" si="610"/>
        <v/>
      </c>
      <c r="BM792" s="7" t="str">
        <f t="shared" si="611"/>
        <v/>
      </c>
      <c r="BN792" s="7" t="str">
        <f t="shared" si="612"/>
        <v/>
      </c>
      <c r="BO792" s="7" t="str">
        <f t="shared" si="613"/>
        <v/>
      </c>
      <c r="BP792" s="7" t="str">
        <f t="shared" si="614"/>
        <v/>
      </c>
      <c r="BQ792" s="7" t="str">
        <f t="shared" si="615"/>
        <v/>
      </c>
      <c r="BR792" s="7" t="str">
        <f t="shared" si="616"/>
        <v/>
      </c>
      <c r="BS792" s="7" t="str">
        <f t="shared" si="617"/>
        <v/>
      </c>
      <c r="BT792" s="7" t="str">
        <f t="shared" si="618"/>
        <v/>
      </c>
      <c r="BU792" s="7" t="str">
        <f t="shared" si="619"/>
        <v/>
      </c>
      <c r="BV792" s="7" t="str">
        <f t="shared" si="620"/>
        <v/>
      </c>
      <c r="BW792" s="7" t="str">
        <f t="shared" si="595"/>
        <v/>
      </c>
      <c r="BX792" s="7" t="str">
        <f t="shared" si="621"/>
        <v/>
      </c>
      <c r="BY792" s="7" t="str">
        <f t="shared" si="622"/>
        <v/>
      </c>
      <c r="BZ792" s="7" t="str">
        <f t="shared" si="623"/>
        <v/>
      </c>
      <c r="CA792" s="7" t="str">
        <f t="shared" si="624"/>
        <v/>
      </c>
      <c r="CB792" s="54"/>
      <c r="CH792" s="13"/>
      <c r="CJ792" s="13"/>
    </row>
    <row r="793" spans="2:88" ht="16.5" thickBot="1" x14ac:dyDescent="0.3">
      <c r="B793" s="114"/>
      <c r="C793" s="114"/>
      <c r="D793" s="115"/>
      <c r="E793" s="117" t="str">
        <f t="shared" si="625"/>
        <v/>
      </c>
      <c r="F793" s="118" t="str">
        <f t="shared" si="633"/>
        <v/>
      </c>
      <c r="G793" s="22"/>
      <c r="H793" s="5" t="str">
        <f t="shared" si="596"/>
        <v/>
      </c>
      <c r="I793" s="6" t="str">
        <f t="shared" si="597"/>
        <v/>
      </c>
      <c r="J793" s="6" t="str">
        <f t="shared" si="598"/>
        <v/>
      </c>
      <c r="K793" s="23"/>
      <c r="L793" s="3" t="str">
        <f t="shared" si="634"/>
        <v/>
      </c>
      <c r="M793" s="2">
        <f>IF(OR(K793="Rota",K793="Desliza"),(IF((MAX(N$36:N792))&gt;F$17,(MAX(N$36:N792)),F$17)),N792)</f>
        <v>0</v>
      </c>
      <c r="N793" s="42"/>
      <c r="O793" s="2" t="str">
        <f t="shared" si="635"/>
        <v/>
      </c>
      <c r="P793" s="3" t="str">
        <f t="shared" si="636"/>
        <v/>
      </c>
      <c r="Q793" s="24"/>
      <c r="R793" s="24"/>
      <c r="S793" s="24"/>
      <c r="T793" s="132" t="str">
        <f t="shared" si="589"/>
        <v/>
      </c>
      <c r="U793" s="25"/>
      <c r="V793" s="25"/>
      <c r="W793" s="24"/>
      <c r="X793" s="26"/>
      <c r="Y793" s="25"/>
      <c r="Z793" s="25"/>
      <c r="AA793" s="3" t="str">
        <f t="shared" si="637"/>
        <v/>
      </c>
      <c r="AB793" s="24"/>
      <c r="AC793" s="26"/>
      <c r="AD793" s="25"/>
      <c r="AE793" s="54"/>
      <c r="AF793" s="54"/>
      <c r="AG793" s="54"/>
      <c r="AH793" s="54"/>
      <c r="AI793" s="54"/>
      <c r="AJ793" s="54"/>
      <c r="AK793" s="25"/>
      <c r="AL793" s="54" t="str">
        <f t="shared" si="590"/>
        <v/>
      </c>
      <c r="AM793" s="200" t="str">
        <f t="shared" si="591"/>
        <v/>
      </c>
      <c r="AN793" s="201" t="str">
        <f t="shared" si="592"/>
        <v/>
      </c>
      <c r="AO793" s="200" t="str">
        <f t="shared" si="599"/>
        <v/>
      </c>
      <c r="AP793" s="200" t="str">
        <f t="shared" si="593"/>
        <v/>
      </c>
      <c r="AQ793" s="200" t="str">
        <f t="shared" si="594"/>
        <v/>
      </c>
      <c r="AR793" s="200" t="str">
        <f t="shared" si="600"/>
        <v/>
      </c>
      <c r="AS793" s="200" t="str">
        <f t="shared" si="601"/>
        <v/>
      </c>
      <c r="AT793" s="200" t="str">
        <f t="shared" si="602"/>
        <v/>
      </c>
      <c r="AU793" s="200" t="str">
        <f t="shared" si="603"/>
        <v/>
      </c>
      <c r="AV793" s="54"/>
      <c r="AW793" s="200" t="str">
        <f t="shared" si="604"/>
        <v/>
      </c>
      <c r="AX793" s="201" t="str">
        <f t="shared" si="605"/>
        <v/>
      </c>
      <c r="AY793" s="7" t="str">
        <f t="shared" si="606"/>
        <v/>
      </c>
      <c r="AZ793" s="7" t="str">
        <f t="shared" si="607"/>
        <v/>
      </c>
      <c r="BA793" s="7" t="str">
        <f t="shared" si="608"/>
        <v/>
      </c>
      <c r="BB793" s="7" t="str">
        <f t="shared" si="626"/>
        <v/>
      </c>
      <c r="BC793" s="7" t="str">
        <f t="shared" si="627"/>
        <v/>
      </c>
      <c r="BD793" s="7" t="str">
        <f t="shared" si="628"/>
        <v/>
      </c>
      <c r="BE793" s="7" t="str">
        <f t="shared" si="629"/>
        <v/>
      </c>
      <c r="BF793" s="7" t="str">
        <f t="shared" si="587"/>
        <v/>
      </c>
      <c r="BG793" s="7" t="str">
        <f t="shared" si="588"/>
        <v/>
      </c>
      <c r="BH793" s="7" t="str">
        <f t="shared" si="630"/>
        <v/>
      </c>
      <c r="BI793" s="7" t="str">
        <f t="shared" si="631"/>
        <v/>
      </c>
      <c r="BJ793" s="7" t="str">
        <f t="shared" si="632"/>
        <v/>
      </c>
      <c r="BK793" s="7" t="str">
        <f t="shared" si="609"/>
        <v/>
      </c>
      <c r="BL793" s="7" t="str">
        <f t="shared" si="610"/>
        <v/>
      </c>
      <c r="BM793" s="7" t="str">
        <f t="shared" si="611"/>
        <v/>
      </c>
      <c r="BN793" s="7" t="str">
        <f t="shared" si="612"/>
        <v/>
      </c>
      <c r="BO793" s="7" t="str">
        <f t="shared" si="613"/>
        <v/>
      </c>
      <c r="BP793" s="7" t="str">
        <f t="shared" si="614"/>
        <v/>
      </c>
      <c r="BQ793" s="7" t="str">
        <f t="shared" si="615"/>
        <v/>
      </c>
      <c r="BR793" s="7" t="str">
        <f t="shared" si="616"/>
        <v/>
      </c>
      <c r="BS793" s="7" t="str">
        <f t="shared" si="617"/>
        <v/>
      </c>
      <c r="BT793" s="7" t="str">
        <f t="shared" si="618"/>
        <v/>
      </c>
      <c r="BU793" s="7" t="str">
        <f t="shared" si="619"/>
        <v/>
      </c>
      <c r="BV793" s="7" t="str">
        <f t="shared" si="620"/>
        <v/>
      </c>
      <c r="BW793" s="7" t="str">
        <f t="shared" si="595"/>
        <v/>
      </c>
      <c r="BX793" s="7" t="str">
        <f t="shared" si="621"/>
        <v/>
      </c>
      <c r="BY793" s="7" t="str">
        <f t="shared" si="622"/>
        <v/>
      </c>
      <c r="BZ793" s="7" t="str">
        <f t="shared" si="623"/>
        <v/>
      </c>
      <c r="CA793" s="7" t="str">
        <f t="shared" si="624"/>
        <v/>
      </c>
      <c r="CB793" s="54"/>
      <c r="CH793" s="13"/>
      <c r="CJ793" s="13"/>
    </row>
    <row r="794" spans="2:88" ht="16.5" thickBot="1" x14ac:dyDescent="0.3">
      <c r="B794" s="114"/>
      <c r="C794" s="114"/>
      <c r="D794" s="115"/>
      <c r="E794" s="117" t="str">
        <f t="shared" si="625"/>
        <v/>
      </c>
      <c r="F794" s="118" t="str">
        <f t="shared" si="633"/>
        <v/>
      </c>
      <c r="G794" s="22"/>
      <c r="H794" s="5" t="str">
        <f t="shared" si="596"/>
        <v/>
      </c>
      <c r="I794" s="6" t="str">
        <f t="shared" si="597"/>
        <v/>
      </c>
      <c r="J794" s="6" t="str">
        <f t="shared" si="598"/>
        <v/>
      </c>
      <c r="K794" s="23"/>
      <c r="L794" s="3" t="str">
        <f t="shared" si="634"/>
        <v/>
      </c>
      <c r="M794" s="2">
        <f>IF(OR(K794="Rota",K794="Desliza"),(IF((MAX(N$36:N793))&gt;F$17,(MAX(N$36:N793)),F$17)),N793)</f>
        <v>0</v>
      </c>
      <c r="N794" s="42"/>
      <c r="O794" s="2" t="str">
        <f t="shared" si="635"/>
        <v/>
      </c>
      <c r="P794" s="3" t="str">
        <f t="shared" si="636"/>
        <v/>
      </c>
      <c r="Q794" s="24"/>
      <c r="R794" s="24"/>
      <c r="S794" s="24"/>
      <c r="T794" s="132" t="str">
        <f t="shared" si="589"/>
        <v/>
      </c>
      <c r="U794" s="25"/>
      <c r="V794" s="25"/>
      <c r="W794" s="24"/>
      <c r="X794" s="26"/>
      <c r="Y794" s="25"/>
      <c r="Z794" s="25"/>
      <c r="AA794" s="3" t="str">
        <f t="shared" si="637"/>
        <v/>
      </c>
      <c r="AB794" s="24"/>
      <c r="AC794" s="26"/>
      <c r="AD794" s="25"/>
      <c r="AE794" s="54"/>
      <c r="AF794" s="54"/>
      <c r="AG794" s="54"/>
      <c r="AH794" s="54"/>
      <c r="AI794" s="54"/>
      <c r="AJ794" s="54"/>
      <c r="AK794" s="25"/>
      <c r="AL794" s="54" t="str">
        <f t="shared" si="590"/>
        <v/>
      </c>
      <c r="AM794" s="200" t="str">
        <f t="shared" si="591"/>
        <v/>
      </c>
      <c r="AN794" s="201" t="str">
        <f t="shared" si="592"/>
        <v/>
      </c>
      <c r="AO794" s="200" t="str">
        <f t="shared" si="599"/>
        <v/>
      </c>
      <c r="AP794" s="200" t="str">
        <f t="shared" si="593"/>
        <v/>
      </c>
      <c r="AQ794" s="200" t="str">
        <f t="shared" si="594"/>
        <v/>
      </c>
      <c r="AR794" s="200" t="str">
        <f t="shared" si="600"/>
        <v/>
      </c>
      <c r="AS794" s="200" t="str">
        <f t="shared" si="601"/>
        <v/>
      </c>
      <c r="AT794" s="200" t="str">
        <f t="shared" si="602"/>
        <v/>
      </c>
      <c r="AU794" s="200" t="str">
        <f t="shared" si="603"/>
        <v/>
      </c>
      <c r="AV794" s="54"/>
      <c r="AW794" s="200" t="str">
        <f t="shared" si="604"/>
        <v/>
      </c>
      <c r="AX794" s="201" t="str">
        <f t="shared" si="605"/>
        <v/>
      </c>
      <c r="AY794" s="7" t="str">
        <f t="shared" si="606"/>
        <v/>
      </c>
      <c r="AZ794" s="7" t="str">
        <f t="shared" si="607"/>
        <v/>
      </c>
      <c r="BA794" s="7" t="str">
        <f t="shared" si="608"/>
        <v/>
      </c>
      <c r="BB794" s="7" t="str">
        <f t="shared" si="626"/>
        <v/>
      </c>
      <c r="BC794" s="7" t="str">
        <f t="shared" si="627"/>
        <v/>
      </c>
      <c r="BD794" s="7" t="str">
        <f t="shared" si="628"/>
        <v/>
      </c>
      <c r="BE794" s="7" t="str">
        <f t="shared" si="629"/>
        <v/>
      </c>
      <c r="BF794" s="7" t="str">
        <f t="shared" si="587"/>
        <v/>
      </c>
      <c r="BG794" s="7" t="str">
        <f t="shared" si="588"/>
        <v/>
      </c>
      <c r="BH794" s="7" t="str">
        <f t="shared" si="630"/>
        <v/>
      </c>
      <c r="BI794" s="7" t="str">
        <f t="shared" si="631"/>
        <v/>
      </c>
      <c r="BJ794" s="7" t="str">
        <f t="shared" si="632"/>
        <v/>
      </c>
      <c r="BK794" s="7" t="str">
        <f t="shared" si="609"/>
        <v/>
      </c>
      <c r="BL794" s="7" t="str">
        <f t="shared" si="610"/>
        <v/>
      </c>
      <c r="BM794" s="7" t="str">
        <f t="shared" si="611"/>
        <v/>
      </c>
      <c r="BN794" s="7" t="str">
        <f t="shared" si="612"/>
        <v/>
      </c>
      <c r="BO794" s="7" t="str">
        <f t="shared" si="613"/>
        <v/>
      </c>
      <c r="BP794" s="7" t="str">
        <f t="shared" si="614"/>
        <v/>
      </c>
      <c r="BQ794" s="7" t="str">
        <f t="shared" si="615"/>
        <v/>
      </c>
      <c r="BR794" s="7" t="str">
        <f t="shared" si="616"/>
        <v/>
      </c>
      <c r="BS794" s="7" t="str">
        <f t="shared" si="617"/>
        <v/>
      </c>
      <c r="BT794" s="7" t="str">
        <f t="shared" si="618"/>
        <v/>
      </c>
      <c r="BU794" s="7" t="str">
        <f t="shared" si="619"/>
        <v/>
      </c>
      <c r="BV794" s="7" t="str">
        <f t="shared" si="620"/>
        <v/>
      </c>
      <c r="BW794" s="7" t="str">
        <f t="shared" si="595"/>
        <v/>
      </c>
      <c r="BX794" s="7" t="str">
        <f t="shared" si="621"/>
        <v/>
      </c>
      <c r="BY794" s="7" t="str">
        <f t="shared" si="622"/>
        <v/>
      </c>
      <c r="BZ794" s="7" t="str">
        <f t="shared" si="623"/>
        <v/>
      </c>
      <c r="CA794" s="7" t="str">
        <f t="shared" si="624"/>
        <v/>
      </c>
      <c r="CB794" s="54"/>
      <c r="CH794" s="13"/>
      <c r="CJ794" s="13"/>
    </row>
    <row r="795" spans="2:88" ht="16.5" thickBot="1" x14ac:dyDescent="0.3">
      <c r="B795" s="114"/>
      <c r="C795" s="114"/>
      <c r="D795" s="115"/>
      <c r="E795" s="117" t="str">
        <f t="shared" si="625"/>
        <v/>
      </c>
      <c r="F795" s="118" t="str">
        <f t="shared" si="633"/>
        <v/>
      </c>
      <c r="G795" s="22"/>
      <c r="H795" s="5" t="str">
        <f t="shared" si="596"/>
        <v/>
      </c>
      <c r="I795" s="6" t="str">
        <f t="shared" si="597"/>
        <v/>
      </c>
      <c r="J795" s="6" t="str">
        <f t="shared" si="598"/>
        <v/>
      </c>
      <c r="K795" s="23"/>
      <c r="L795" s="3" t="str">
        <f t="shared" si="634"/>
        <v/>
      </c>
      <c r="M795" s="2">
        <f>IF(OR(K795="Rota",K795="Desliza"),(IF((MAX(N$36:N794))&gt;F$17,(MAX(N$36:N794)),F$17)),N794)</f>
        <v>0</v>
      </c>
      <c r="N795" s="42"/>
      <c r="O795" s="2" t="str">
        <f t="shared" si="635"/>
        <v/>
      </c>
      <c r="P795" s="3" t="str">
        <f t="shared" si="636"/>
        <v/>
      </c>
      <c r="Q795" s="24"/>
      <c r="R795" s="24"/>
      <c r="S795" s="24"/>
      <c r="T795" s="132" t="str">
        <f t="shared" si="589"/>
        <v/>
      </c>
      <c r="U795" s="25"/>
      <c r="V795" s="25"/>
      <c r="W795" s="24"/>
      <c r="X795" s="26"/>
      <c r="Y795" s="25"/>
      <c r="Z795" s="25"/>
      <c r="AA795" s="3" t="str">
        <f t="shared" si="637"/>
        <v/>
      </c>
      <c r="AB795" s="24"/>
      <c r="AC795" s="26"/>
      <c r="AD795" s="25"/>
      <c r="AE795" s="54"/>
      <c r="AF795" s="54"/>
      <c r="AG795" s="54"/>
      <c r="AH795" s="54"/>
      <c r="AI795" s="54"/>
      <c r="AJ795" s="54"/>
      <c r="AK795" s="25"/>
      <c r="AL795" s="54" t="str">
        <f t="shared" si="590"/>
        <v/>
      </c>
      <c r="AM795" s="200" t="str">
        <f t="shared" si="591"/>
        <v/>
      </c>
      <c r="AN795" s="201" t="str">
        <f t="shared" si="592"/>
        <v/>
      </c>
      <c r="AO795" s="200" t="str">
        <f t="shared" si="599"/>
        <v/>
      </c>
      <c r="AP795" s="200" t="str">
        <f t="shared" si="593"/>
        <v/>
      </c>
      <c r="AQ795" s="200" t="str">
        <f t="shared" si="594"/>
        <v/>
      </c>
      <c r="AR795" s="200" t="str">
        <f t="shared" si="600"/>
        <v/>
      </c>
      <c r="AS795" s="200" t="str">
        <f t="shared" si="601"/>
        <v/>
      </c>
      <c r="AT795" s="200" t="str">
        <f t="shared" si="602"/>
        <v/>
      </c>
      <c r="AU795" s="200" t="str">
        <f t="shared" si="603"/>
        <v/>
      </c>
      <c r="AV795" s="54"/>
      <c r="AW795" s="200" t="str">
        <f t="shared" si="604"/>
        <v/>
      </c>
      <c r="AX795" s="201" t="str">
        <f t="shared" si="605"/>
        <v/>
      </c>
      <c r="AY795" s="7" t="str">
        <f t="shared" si="606"/>
        <v/>
      </c>
      <c r="AZ795" s="7" t="str">
        <f t="shared" si="607"/>
        <v/>
      </c>
      <c r="BA795" s="7" t="str">
        <f t="shared" si="608"/>
        <v/>
      </c>
      <c r="BB795" s="7" t="str">
        <f t="shared" si="626"/>
        <v/>
      </c>
      <c r="BC795" s="7" t="str">
        <f t="shared" si="627"/>
        <v/>
      </c>
      <c r="BD795" s="7" t="str">
        <f t="shared" si="628"/>
        <v/>
      </c>
      <c r="BE795" s="7" t="str">
        <f t="shared" si="629"/>
        <v/>
      </c>
      <c r="BF795" s="7" t="str">
        <f t="shared" si="587"/>
        <v/>
      </c>
      <c r="BG795" s="7" t="str">
        <f t="shared" si="588"/>
        <v/>
      </c>
      <c r="BH795" s="7" t="str">
        <f t="shared" si="630"/>
        <v/>
      </c>
      <c r="BI795" s="7" t="str">
        <f t="shared" si="631"/>
        <v/>
      </c>
      <c r="BJ795" s="7" t="str">
        <f t="shared" si="632"/>
        <v/>
      </c>
      <c r="BK795" s="7" t="str">
        <f t="shared" si="609"/>
        <v/>
      </c>
      <c r="BL795" s="7" t="str">
        <f t="shared" si="610"/>
        <v/>
      </c>
      <c r="BM795" s="7" t="str">
        <f t="shared" si="611"/>
        <v/>
      </c>
      <c r="BN795" s="7" t="str">
        <f t="shared" si="612"/>
        <v/>
      </c>
      <c r="BO795" s="7" t="str">
        <f t="shared" si="613"/>
        <v/>
      </c>
      <c r="BP795" s="7" t="str">
        <f t="shared" si="614"/>
        <v/>
      </c>
      <c r="BQ795" s="7" t="str">
        <f t="shared" si="615"/>
        <v/>
      </c>
      <c r="BR795" s="7" t="str">
        <f t="shared" si="616"/>
        <v/>
      </c>
      <c r="BS795" s="7" t="str">
        <f t="shared" si="617"/>
        <v/>
      </c>
      <c r="BT795" s="7" t="str">
        <f t="shared" si="618"/>
        <v/>
      </c>
      <c r="BU795" s="7" t="str">
        <f t="shared" si="619"/>
        <v/>
      </c>
      <c r="BV795" s="7" t="str">
        <f t="shared" si="620"/>
        <v/>
      </c>
      <c r="BW795" s="7" t="str">
        <f t="shared" si="595"/>
        <v/>
      </c>
      <c r="BX795" s="7" t="str">
        <f t="shared" si="621"/>
        <v/>
      </c>
      <c r="BY795" s="7" t="str">
        <f t="shared" si="622"/>
        <v/>
      </c>
      <c r="BZ795" s="7" t="str">
        <f t="shared" si="623"/>
        <v/>
      </c>
      <c r="CA795" s="7" t="str">
        <f t="shared" si="624"/>
        <v/>
      </c>
      <c r="CB795" s="54"/>
      <c r="CH795" s="13"/>
      <c r="CJ795" s="13"/>
    </row>
    <row r="796" spans="2:88" ht="16.5" thickBot="1" x14ac:dyDescent="0.3">
      <c r="B796" s="114"/>
      <c r="C796" s="114"/>
      <c r="D796" s="115"/>
      <c r="E796" s="117" t="str">
        <f t="shared" si="625"/>
        <v/>
      </c>
      <c r="F796" s="118" t="str">
        <f t="shared" si="633"/>
        <v/>
      </c>
      <c r="G796" s="22"/>
      <c r="H796" s="5" t="str">
        <f t="shared" si="596"/>
        <v/>
      </c>
      <c r="I796" s="6" t="str">
        <f t="shared" si="597"/>
        <v/>
      </c>
      <c r="J796" s="6" t="str">
        <f t="shared" si="598"/>
        <v/>
      </c>
      <c r="K796" s="23"/>
      <c r="L796" s="3" t="str">
        <f t="shared" si="634"/>
        <v/>
      </c>
      <c r="M796" s="2">
        <f>IF(OR(K796="Rota",K796="Desliza"),(IF((MAX(N$36:N795))&gt;F$17,(MAX(N$36:N795)),F$17)),N795)</f>
        <v>0</v>
      </c>
      <c r="N796" s="42"/>
      <c r="O796" s="2" t="str">
        <f t="shared" si="635"/>
        <v/>
      </c>
      <c r="P796" s="3" t="str">
        <f t="shared" si="636"/>
        <v/>
      </c>
      <c r="Q796" s="24"/>
      <c r="R796" s="24"/>
      <c r="S796" s="24"/>
      <c r="T796" s="132" t="str">
        <f t="shared" si="589"/>
        <v/>
      </c>
      <c r="U796" s="25"/>
      <c r="V796" s="25"/>
      <c r="W796" s="24"/>
      <c r="X796" s="26"/>
      <c r="Y796" s="25"/>
      <c r="Z796" s="25"/>
      <c r="AA796" s="3" t="str">
        <f t="shared" si="637"/>
        <v/>
      </c>
      <c r="AB796" s="24"/>
      <c r="AC796" s="26"/>
      <c r="AD796" s="25"/>
      <c r="AE796" s="54"/>
      <c r="AF796" s="54"/>
      <c r="AG796" s="54"/>
      <c r="AH796" s="54"/>
      <c r="AI796" s="54"/>
      <c r="AJ796" s="54"/>
      <c r="AK796" s="25"/>
      <c r="AL796" s="54" t="str">
        <f t="shared" si="590"/>
        <v/>
      </c>
      <c r="AM796" s="200" t="str">
        <f t="shared" si="591"/>
        <v/>
      </c>
      <c r="AN796" s="201" t="str">
        <f t="shared" si="592"/>
        <v/>
      </c>
      <c r="AO796" s="200" t="str">
        <f t="shared" si="599"/>
        <v/>
      </c>
      <c r="AP796" s="200" t="str">
        <f t="shared" si="593"/>
        <v/>
      </c>
      <c r="AQ796" s="200" t="str">
        <f t="shared" si="594"/>
        <v/>
      </c>
      <c r="AR796" s="200" t="str">
        <f t="shared" si="600"/>
        <v/>
      </c>
      <c r="AS796" s="200" t="str">
        <f t="shared" si="601"/>
        <v/>
      </c>
      <c r="AT796" s="200" t="str">
        <f t="shared" si="602"/>
        <v/>
      </c>
      <c r="AU796" s="200" t="str">
        <f t="shared" si="603"/>
        <v/>
      </c>
      <c r="AV796" s="54"/>
      <c r="AW796" s="200" t="str">
        <f t="shared" si="604"/>
        <v/>
      </c>
      <c r="AX796" s="201" t="str">
        <f t="shared" si="605"/>
        <v/>
      </c>
      <c r="AY796" s="7" t="str">
        <f t="shared" si="606"/>
        <v/>
      </c>
      <c r="AZ796" s="7" t="str">
        <f t="shared" si="607"/>
        <v/>
      </c>
      <c r="BA796" s="7" t="str">
        <f t="shared" si="608"/>
        <v/>
      </c>
      <c r="BB796" s="7" t="str">
        <f t="shared" si="626"/>
        <v/>
      </c>
      <c r="BC796" s="7" t="str">
        <f t="shared" si="627"/>
        <v/>
      </c>
      <c r="BD796" s="7" t="str">
        <f t="shared" si="628"/>
        <v/>
      </c>
      <c r="BE796" s="7" t="str">
        <f t="shared" si="629"/>
        <v/>
      </c>
      <c r="BF796" s="7" t="str">
        <f t="shared" si="587"/>
        <v/>
      </c>
      <c r="BG796" s="7" t="str">
        <f t="shared" si="588"/>
        <v/>
      </c>
      <c r="BH796" s="7" t="str">
        <f t="shared" si="630"/>
        <v/>
      </c>
      <c r="BI796" s="7" t="str">
        <f t="shared" si="631"/>
        <v/>
      </c>
      <c r="BJ796" s="7" t="str">
        <f t="shared" si="632"/>
        <v/>
      </c>
      <c r="BK796" s="7" t="str">
        <f t="shared" si="609"/>
        <v/>
      </c>
      <c r="BL796" s="7" t="str">
        <f t="shared" si="610"/>
        <v/>
      </c>
      <c r="BM796" s="7" t="str">
        <f t="shared" si="611"/>
        <v/>
      </c>
      <c r="BN796" s="7" t="str">
        <f t="shared" si="612"/>
        <v/>
      </c>
      <c r="BO796" s="7" t="str">
        <f t="shared" si="613"/>
        <v/>
      </c>
      <c r="BP796" s="7" t="str">
        <f t="shared" si="614"/>
        <v/>
      </c>
      <c r="BQ796" s="7" t="str">
        <f t="shared" si="615"/>
        <v/>
      </c>
      <c r="BR796" s="7" t="str">
        <f t="shared" si="616"/>
        <v/>
      </c>
      <c r="BS796" s="7" t="str">
        <f t="shared" si="617"/>
        <v/>
      </c>
      <c r="BT796" s="7" t="str">
        <f t="shared" si="618"/>
        <v/>
      </c>
      <c r="BU796" s="7" t="str">
        <f t="shared" si="619"/>
        <v/>
      </c>
      <c r="BV796" s="7" t="str">
        <f t="shared" si="620"/>
        <v/>
      </c>
      <c r="BW796" s="7" t="str">
        <f t="shared" si="595"/>
        <v/>
      </c>
      <c r="BX796" s="7" t="str">
        <f t="shared" si="621"/>
        <v/>
      </c>
      <c r="BY796" s="7" t="str">
        <f t="shared" si="622"/>
        <v/>
      </c>
      <c r="BZ796" s="7" t="str">
        <f t="shared" si="623"/>
        <v/>
      </c>
      <c r="CA796" s="7" t="str">
        <f t="shared" si="624"/>
        <v/>
      </c>
      <c r="CB796" s="54"/>
      <c r="CH796" s="13"/>
      <c r="CJ796" s="13"/>
    </row>
    <row r="797" spans="2:88" ht="16.5" thickBot="1" x14ac:dyDescent="0.3">
      <c r="B797" s="114"/>
      <c r="C797" s="114"/>
      <c r="D797" s="115"/>
      <c r="E797" s="117" t="str">
        <f t="shared" si="625"/>
        <v/>
      </c>
      <c r="F797" s="118" t="str">
        <f t="shared" si="633"/>
        <v/>
      </c>
      <c r="G797" s="22"/>
      <c r="H797" s="5" t="str">
        <f t="shared" si="596"/>
        <v/>
      </c>
      <c r="I797" s="6" t="str">
        <f t="shared" si="597"/>
        <v/>
      </c>
      <c r="J797" s="6" t="str">
        <f t="shared" si="598"/>
        <v/>
      </c>
      <c r="K797" s="23"/>
      <c r="L797" s="3" t="str">
        <f t="shared" si="634"/>
        <v/>
      </c>
      <c r="M797" s="2">
        <f>IF(OR(K797="Rota",K797="Desliza"),(IF((MAX(N$36:N796))&gt;F$17,(MAX(N$36:N796)),F$17)),N796)</f>
        <v>0</v>
      </c>
      <c r="N797" s="42"/>
      <c r="O797" s="2" t="str">
        <f t="shared" si="635"/>
        <v/>
      </c>
      <c r="P797" s="3" t="str">
        <f t="shared" si="636"/>
        <v/>
      </c>
      <c r="Q797" s="24"/>
      <c r="R797" s="24"/>
      <c r="S797" s="24"/>
      <c r="T797" s="132" t="str">
        <f t="shared" si="589"/>
        <v/>
      </c>
      <c r="U797" s="25"/>
      <c r="V797" s="25"/>
      <c r="W797" s="24"/>
      <c r="X797" s="26"/>
      <c r="Y797" s="25"/>
      <c r="Z797" s="25"/>
      <c r="AA797" s="3" t="str">
        <f t="shared" si="637"/>
        <v/>
      </c>
      <c r="AB797" s="24"/>
      <c r="AC797" s="26"/>
      <c r="AD797" s="25"/>
      <c r="AE797" s="54"/>
      <c r="AF797" s="54"/>
      <c r="AG797" s="54"/>
      <c r="AH797" s="54"/>
      <c r="AI797" s="54"/>
      <c r="AJ797" s="54"/>
      <c r="AK797" s="25"/>
      <c r="AL797" s="54" t="str">
        <f t="shared" si="590"/>
        <v/>
      </c>
      <c r="AM797" s="200" t="str">
        <f t="shared" si="591"/>
        <v/>
      </c>
      <c r="AN797" s="201" t="str">
        <f t="shared" si="592"/>
        <v/>
      </c>
      <c r="AO797" s="200" t="str">
        <f t="shared" si="599"/>
        <v/>
      </c>
      <c r="AP797" s="200" t="str">
        <f t="shared" si="593"/>
        <v/>
      </c>
      <c r="AQ797" s="200" t="str">
        <f t="shared" si="594"/>
        <v/>
      </c>
      <c r="AR797" s="200" t="str">
        <f t="shared" si="600"/>
        <v/>
      </c>
      <c r="AS797" s="200" t="str">
        <f t="shared" si="601"/>
        <v/>
      </c>
      <c r="AT797" s="200" t="str">
        <f t="shared" si="602"/>
        <v/>
      </c>
      <c r="AU797" s="200" t="str">
        <f t="shared" si="603"/>
        <v/>
      </c>
      <c r="AV797" s="54"/>
      <c r="AW797" s="200" t="str">
        <f t="shared" si="604"/>
        <v/>
      </c>
      <c r="AX797" s="201" t="str">
        <f t="shared" si="605"/>
        <v/>
      </c>
      <c r="AY797" s="7" t="str">
        <f t="shared" si="606"/>
        <v/>
      </c>
      <c r="AZ797" s="7" t="str">
        <f t="shared" si="607"/>
        <v/>
      </c>
      <c r="BA797" s="7" t="str">
        <f t="shared" si="608"/>
        <v/>
      </c>
      <c r="BB797" s="7" t="str">
        <f t="shared" si="626"/>
        <v/>
      </c>
      <c r="BC797" s="7" t="str">
        <f t="shared" si="627"/>
        <v/>
      </c>
      <c r="BD797" s="7" t="str">
        <f t="shared" si="628"/>
        <v/>
      </c>
      <c r="BE797" s="7" t="str">
        <f t="shared" si="629"/>
        <v/>
      </c>
      <c r="BF797" s="7" t="str">
        <f t="shared" si="587"/>
        <v/>
      </c>
      <c r="BG797" s="7" t="str">
        <f t="shared" si="588"/>
        <v/>
      </c>
      <c r="BH797" s="7" t="str">
        <f t="shared" si="630"/>
        <v/>
      </c>
      <c r="BI797" s="7" t="str">
        <f t="shared" si="631"/>
        <v/>
      </c>
      <c r="BJ797" s="7" t="str">
        <f t="shared" si="632"/>
        <v/>
      </c>
      <c r="BK797" s="7" t="str">
        <f t="shared" si="609"/>
        <v/>
      </c>
      <c r="BL797" s="7" t="str">
        <f t="shared" si="610"/>
        <v/>
      </c>
      <c r="BM797" s="7" t="str">
        <f t="shared" si="611"/>
        <v/>
      </c>
      <c r="BN797" s="7" t="str">
        <f t="shared" si="612"/>
        <v/>
      </c>
      <c r="BO797" s="7" t="str">
        <f t="shared" si="613"/>
        <v/>
      </c>
      <c r="BP797" s="7" t="str">
        <f t="shared" si="614"/>
        <v/>
      </c>
      <c r="BQ797" s="7" t="str">
        <f t="shared" si="615"/>
        <v/>
      </c>
      <c r="BR797" s="7" t="str">
        <f t="shared" si="616"/>
        <v/>
      </c>
      <c r="BS797" s="7" t="str">
        <f t="shared" si="617"/>
        <v/>
      </c>
      <c r="BT797" s="7" t="str">
        <f t="shared" si="618"/>
        <v/>
      </c>
      <c r="BU797" s="7" t="str">
        <f t="shared" si="619"/>
        <v/>
      </c>
      <c r="BV797" s="7" t="str">
        <f t="shared" si="620"/>
        <v/>
      </c>
      <c r="BW797" s="7" t="str">
        <f t="shared" si="595"/>
        <v/>
      </c>
      <c r="BX797" s="7" t="str">
        <f t="shared" si="621"/>
        <v/>
      </c>
      <c r="BY797" s="7" t="str">
        <f t="shared" si="622"/>
        <v/>
      </c>
      <c r="BZ797" s="7" t="str">
        <f t="shared" si="623"/>
        <v/>
      </c>
      <c r="CA797" s="7" t="str">
        <f t="shared" si="624"/>
        <v/>
      </c>
      <c r="CB797" s="54"/>
      <c r="CH797" s="13"/>
      <c r="CJ797" s="13"/>
    </row>
    <row r="798" spans="2:88" ht="16.5" thickBot="1" x14ac:dyDescent="0.3">
      <c r="B798" s="114"/>
      <c r="C798" s="114"/>
      <c r="D798" s="115"/>
      <c r="E798" s="117" t="str">
        <f t="shared" si="625"/>
        <v/>
      </c>
      <c r="F798" s="118" t="str">
        <f t="shared" si="633"/>
        <v/>
      </c>
      <c r="G798" s="22"/>
      <c r="H798" s="5" t="str">
        <f t="shared" si="596"/>
        <v/>
      </c>
      <c r="I798" s="6" t="str">
        <f t="shared" si="597"/>
        <v/>
      </c>
      <c r="J798" s="6" t="str">
        <f t="shared" si="598"/>
        <v/>
      </c>
      <c r="K798" s="23"/>
      <c r="L798" s="3" t="str">
        <f t="shared" si="634"/>
        <v/>
      </c>
      <c r="M798" s="2">
        <f>IF(OR(K798="Rota",K798="Desliza"),(IF((MAX(N$36:N797))&gt;F$17,(MAX(N$36:N797)),F$17)),N797)</f>
        <v>0</v>
      </c>
      <c r="N798" s="42"/>
      <c r="O798" s="2" t="str">
        <f t="shared" si="635"/>
        <v/>
      </c>
      <c r="P798" s="3" t="str">
        <f t="shared" si="636"/>
        <v/>
      </c>
      <c r="Q798" s="24"/>
      <c r="R798" s="24"/>
      <c r="S798" s="24"/>
      <c r="T798" s="132" t="str">
        <f t="shared" si="589"/>
        <v/>
      </c>
      <c r="U798" s="25"/>
      <c r="V798" s="25"/>
      <c r="W798" s="24"/>
      <c r="X798" s="26"/>
      <c r="Y798" s="25"/>
      <c r="Z798" s="25"/>
      <c r="AA798" s="3" t="str">
        <f t="shared" si="637"/>
        <v/>
      </c>
      <c r="AB798" s="24"/>
      <c r="AC798" s="26"/>
      <c r="AD798" s="25"/>
      <c r="AE798" s="54"/>
      <c r="AF798" s="54"/>
      <c r="AG798" s="54"/>
      <c r="AH798" s="54"/>
      <c r="AI798" s="54"/>
      <c r="AJ798" s="54"/>
      <c r="AK798" s="25"/>
      <c r="AL798" s="54" t="str">
        <f t="shared" si="590"/>
        <v/>
      </c>
      <c r="AM798" s="200" t="str">
        <f t="shared" si="591"/>
        <v/>
      </c>
      <c r="AN798" s="201" t="str">
        <f t="shared" si="592"/>
        <v/>
      </c>
      <c r="AO798" s="200" t="str">
        <f t="shared" si="599"/>
        <v/>
      </c>
      <c r="AP798" s="200" t="str">
        <f t="shared" si="593"/>
        <v/>
      </c>
      <c r="AQ798" s="200" t="str">
        <f t="shared" si="594"/>
        <v/>
      </c>
      <c r="AR798" s="200" t="str">
        <f t="shared" si="600"/>
        <v/>
      </c>
      <c r="AS798" s="200" t="str">
        <f t="shared" si="601"/>
        <v/>
      </c>
      <c r="AT798" s="200" t="str">
        <f t="shared" si="602"/>
        <v/>
      </c>
      <c r="AU798" s="200" t="str">
        <f t="shared" si="603"/>
        <v/>
      </c>
      <c r="AV798" s="54"/>
      <c r="AW798" s="200" t="str">
        <f t="shared" si="604"/>
        <v/>
      </c>
      <c r="AX798" s="201" t="str">
        <f t="shared" si="605"/>
        <v/>
      </c>
      <c r="AY798" s="7" t="str">
        <f t="shared" si="606"/>
        <v/>
      </c>
      <c r="AZ798" s="7" t="str">
        <f t="shared" si="607"/>
        <v/>
      </c>
      <c r="BA798" s="7" t="str">
        <f t="shared" si="608"/>
        <v/>
      </c>
      <c r="BB798" s="7" t="str">
        <f t="shared" si="626"/>
        <v/>
      </c>
      <c r="BC798" s="7" t="str">
        <f t="shared" si="627"/>
        <v/>
      </c>
      <c r="BD798" s="7" t="str">
        <f t="shared" si="628"/>
        <v/>
      </c>
      <c r="BE798" s="7" t="str">
        <f t="shared" si="629"/>
        <v/>
      </c>
      <c r="BF798" s="7" t="str">
        <f t="shared" si="587"/>
        <v/>
      </c>
      <c r="BG798" s="7" t="str">
        <f t="shared" si="588"/>
        <v/>
      </c>
      <c r="BH798" s="7" t="str">
        <f t="shared" si="630"/>
        <v/>
      </c>
      <c r="BI798" s="7" t="str">
        <f t="shared" si="631"/>
        <v/>
      </c>
      <c r="BJ798" s="7" t="str">
        <f t="shared" si="632"/>
        <v/>
      </c>
      <c r="BK798" s="7" t="str">
        <f t="shared" si="609"/>
        <v/>
      </c>
      <c r="BL798" s="7" t="str">
        <f t="shared" si="610"/>
        <v/>
      </c>
      <c r="BM798" s="7" t="str">
        <f t="shared" si="611"/>
        <v/>
      </c>
      <c r="BN798" s="7" t="str">
        <f t="shared" si="612"/>
        <v/>
      </c>
      <c r="BO798" s="7" t="str">
        <f t="shared" si="613"/>
        <v/>
      </c>
      <c r="BP798" s="7" t="str">
        <f t="shared" si="614"/>
        <v/>
      </c>
      <c r="BQ798" s="7" t="str">
        <f t="shared" si="615"/>
        <v/>
      </c>
      <c r="BR798" s="7" t="str">
        <f t="shared" si="616"/>
        <v/>
      </c>
      <c r="BS798" s="7" t="str">
        <f t="shared" si="617"/>
        <v/>
      </c>
      <c r="BT798" s="7" t="str">
        <f t="shared" si="618"/>
        <v/>
      </c>
      <c r="BU798" s="7" t="str">
        <f t="shared" si="619"/>
        <v/>
      </c>
      <c r="BV798" s="7" t="str">
        <f t="shared" si="620"/>
        <v/>
      </c>
      <c r="BW798" s="7" t="str">
        <f t="shared" si="595"/>
        <v/>
      </c>
      <c r="BX798" s="7" t="str">
        <f t="shared" si="621"/>
        <v/>
      </c>
      <c r="BY798" s="7" t="str">
        <f t="shared" si="622"/>
        <v/>
      </c>
      <c r="BZ798" s="7" t="str">
        <f t="shared" si="623"/>
        <v/>
      </c>
      <c r="CA798" s="7" t="str">
        <f t="shared" si="624"/>
        <v/>
      </c>
      <c r="CB798" s="54"/>
      <c r="CH798" s="13"/>
      <c r="CJ798" s="13"/>
    </row>
    <row r="799" spans="2:88" ht="16.5" thickBot="1" x14ac:dyDescent="0.3">
      <c r="B799" s="114"/>
      <c r="C799" s="114"/>
      <c r="D799" s="115"/>
      <c r="E799" s="117" t="str">
        <f t="shared" si="625"/>
        <v/>
      </c>
      <c r="F799" s="118" t="str">
        <f t="shared" si="633"/>
        <v/>
      </c>
      <c r="G799" s="22"/>
      <c r="H799" s="5" t="str">
        <f t="shared" si="596"/>
        <v/>
      </c>
      <c r="I799" s="6" t="str">
        <f t="shared" si="597"/>
        <v/>
      </c>
      <c r="J799" s="6" t="str">
        <f t="shared" si="598"/>
        <v/>
      </c>
      <c r="K799" s="23"/>
      <c r="L799" s="3" t="str">
        <f t="shared" si="634"/>
        <v/>
      </c>
      <c r="M799" s="2">
        <f>IF(OR(K799="Rota",K799="Desliza"),(IF((MAX(N$36:N798))&gt;F$17,(MAX(N$36:N798)),F$17)),N798)</f>
        <v>0</v>
      </c>
      <c r="N799" s="42"/>
      <c r="O799" s="2" t="str">
        <f t="shared" si="635"/>
        <v/>
      </c>
      <c r="P799" s="3" t="str">
        <f t="shared" si="636"/>
        <v/>
      </c>
      <c r="Q799" s="24"/>
      <c r="R799" s="24"/>
      <c r="S799" s="24"/>
      <c r="T799" s="132" t="str">
        <f t="shared" si="589"/>
        <v/>
      </c>
      <c r="U799" s="25"/>
      <c r="V799" s="25"/>
      <c r="W799" s="24"/>
      <c r="X799" s="26"/>
      <c r="Y799" s="25"/>
      <c r="Z799" s="25"/>
      <c r="AA799" s="3" t="str">
        <f t="shared" si="637"/>
        <v/>
      </c>
      <c r="AB799" s="24"/>
      <c r="AC799" s="26"/>
      <c r="AD799" s="25"/>
      <c r="AE799" s="54"/>
      <c r="AF799" s="54"/>
      <c r="AG799" s="54"/>
      <c r="AH799" s="54"/>
      <c r="AI799" s="54"/>
      <c r="AJ799" s="54"/>
      <c r="AK799" s="25"/>
      <c r="AL799" s="54" t="str">
        <f t="shared" si="590"/>
        <v/>
      </c>
      <c r="AM799" s="200" t="str">
        <f t="shared" si="591"/>
        <v/>
      </c>
      <c r="AN799" s="201" t="str">
        <f t="shared" si="592"/>
        <v/>
      </c>
      <c r="AO799" s="200" t="str">
        <f t="shared" si="599"/>
        <v/>
      </c>
      <c r="AP799" s="200" t="str">
        <f t="shared" si="593"/>
        <v/>
      </c>
      <c r="AQ799" s="200" t="str">
        <f t="shared" si="594"/>
        <v/>
      </c>
      <c r="AR799" s="200" t="str">
        <f t="shared" si="600"/>
        <v/>
      </c>
      <c r="AS799" s="200" t="str">
        <f t="shared" si="601"/>
        <v/>
      </c>
      <c r="AT799" s="200" t="str">
        <f t="shared" si="602"/>
        <v/>
      </c>
      <c r="AU799" s="200" t="str">
        <f t="shared" si="603"/>
        <v/>
      </c>
      <c r="AV799" s="54"/>
      <c r="AW799" s="200" t="str">
        <f t="shared" si="604"/>
        <v/>
      </c>
      <c r="AX799" s="201" t="str">
        <f t="shared" si="605"/>
        <v/>
      </c>
      <c r="AY799" s="7" t="str">
        <f t="shared" si="606"/>
        <v/>
      </c>
      <c r="AZ799" s="7" t="str">
        <f t="shared" si="607"/>
        <v/>
      </c>
      <c r="BA799" s="7" t="str">
        <f t="shared" si="608"/>
        <v/>
      </c>
      <c r="BB799" s="7" t="str">
        <f t="shared" si="626"/>
        <v/>
      </c>
      <c r="BC799" s="7" t="str">
        <f t="shared" si="627"/>
        <v/>
      </c>
      <c r="BD799" s="7" t="str">
        <f t="shared" si="628"/>
        <v/>
      </c>
      <c r="BE799" s="7" t="str">
        <f t="shared" si="629"/>
        <v/>
      </c>
      <c r="BF799" s="7" t="str">
        <f t="shared" si="587"/>
        <v/>
      </c>
      <c r="BG799" s="7" t="str">
        <f t="shared" si="588"/>
        <v/>
      </c>
      <c r="BH799" s="7" t="str">
        <f t="shared" si="630"/>
        <v/>
      </c>
      <c r="BI799" s="7" t="str">
        <f t="shared" si="631"/>
        <v/>
      </c>
      <c r="BJ799" s="7" t="str">
        <f t="shared" si="632"/>
        <v/>
      </c>
      <c r="BK799" s="7" t="str">
        <f t="shared" si="609"/>
        <v/>
      </c>
      <c r="BL799" s="7" t="str">
        <f t="shared" si="610"/>
        <v/>
      </c>
      <c r="BM799" s="7" t="str">
        <f t="shared" si="611"/>
        <v/>
      </c>
      <c r="BN799" s="7" t="str">
        <f t="shared" si="612"/>
        <v/>
      </c>
      <c r="BO799" s="7" t="str">
        <f t="shared" si="613"/>
        <v/>
      </c>
      <c r="BP799" s="7" t="str">
        <f t="shared" si="614"/>
        <v/>
      </c>
      <c r="BQ799" s="7" t="str">
        <f t="shared" si="615"/>
        <v/>
      </c>
      <c r="BR799" s="7" t="str">
        <f t="shared" si="616"/>
        <v/>
      </c>
      <c r="BS799" s="7" t="str">
        <f t="shared" si="617"/>
        <v/>
      </c>
      <c r="BT799" s="7" t="str">
        <f t="shared" si="618"/>
        <v/>
      </c>
      <c r="BU799" s="7" t="str">
        <f t="shared" si="619"/>
        <v/>
      </c>
      <c r="BV799" s="7" t="str">
        <f t="shared" si="620"/>
        <v/>
      </c>
      <c r="BW799" s="7" t="str">
        <f t="shared" si="595"/>
        <v/>
      </c>
      <c r="BX799" s="7" t="str">
        <f t="shared" si="621"/>
        <v/>
      </c>
      <c r="BY799" s="7" t="str">
        <f t="shared" si="622"/>
        <v/>
      </c>
      <c r="BZ799" s="7" t="str">
        <f t="shared" si="623"/>
        <v/>
      </c>
      <c r="CA799" s="7" t="str">
        <f t="shared" si="624"/>
        <v/>
      </c>
      <c r="CB799" s="54"/>
      <c r="CH799" s="13"/>
      <c r="CJ799" s="13"/>
    </row>
    <row r="800" spans="2:88" ht="16.5" thickBot="1" x14ac:dyDescent="0.3">
      <c r="B800" s="114"/>
      <c r="C800" s="114"/>
      <c r="D800" s="115"/>
      <c r="E800" s="117" t="str">
        <f t="shared" si="625"/>
        <v/>
      </c>
      <c r="F800" s="118" t="str">
        <f t="shared" si="633"/>
        <v/>
      </c>
      <c r="G800" s="22"/>
      <c r="H800" s="5" t="str">
        <f t="shared" si="596"/>
        <v/>
      </c>
      <c r="I800" s="6" t="str">
        <f t="shared" si="597"/>
        <v/>
      </c>
      <c r="J800" s="6" t="str">
        <f t="shared" si="598"/>
        <v/>
      </c>
      <c r="K800" s="23"/>
      <c r="L800" s="3" t="str">
        <f t="shared" si="634"/>
        <v/>
      </c>
      <c r="M800" s="2">
        <f>IF(OR(K800="Rota",K800="Desliza"),(IF((MAX(N$36:N799))&gt;F$17,(MAX(N$36:N799)),F$17)),N799)</f>
        <v>0</v>
      </c>
      <c r="N800" s="42"/>
      <c r="O800" s="2" t="str">
        <f t="shared" si="635"/>
        <v/>
      </c>
      <c r="P800" s="3" t="str">
        <f t="shared" si="636"/>
        <v/>
      </c>
      <c r="Q800" s="24"/>
      <c r="R800" s="24"/>
      <c r="S800" s="24"/>
      <c r="T800" s="132" t="str">
        <f t="shared" si="589"/>
        <v/>
      </c>
      <c r="U800" s="25"/>
      <c r="V800" s="25"/>
      <c r="W800" s="24"/>
      <c r="X800" s="26"/>
      <c r="Y800" s="25"/>
      <c r="Z800" s="25"/>
      <c r="AA800" s="3" t="str">
        <f t="shared" si="637"/>
        <v/>
      </c>
      <c r="AB800" s="24"/>
      <c r="AC800" s="26"/>
      <c r="AD800" s="25"/>
      <c r="AE800" s="54"/>
      <c r="AF800" s="54"/>
      <c r="AG800" s="54"/>
      <c r="AH800" s="54"/>
      <c r="AI800" s="54"/>
      <c r="AJ800" s="54"/>
      <c r="AK800" s="25"/>
      <c r="AL800" s="54" t="str">
        <f t="shared" si="590"/>
        <v/>
      </c>
      <c r="AM800" s="200" t="str">
        <f t="shared" si="591"/>
        <v/>
      </c>
      <c r="AN800" s="201" t="str">
        <f t="shared" si="592"/>
        <v/>
      </c>
      <c r="AO800" s="200" t="str">
        <f t="shared" si="599"/>
        <v/>
      </c>
      <c r="AP800" s="200" t="str">
        <f t="shared" si="593"/>
        <v/>
      </c>
      <c r="AQ800" s="200" t="str">
        <f t="shared" si="594"/>
        <v/>
      </c>
      <c r="AR800" s="200" t="str">
        <f t="shared" si="600"/>
        <v/>
      </c>
      <c r="AS800" s="200" t="str">
        <f t="shared" si="601"/>
        <v/>
      </c>
      <c r="AT800" s="200" t="str">
        <f t="shared" si="602"/>
        <v/>
      </c>
      <c r="AU800" s="200" t="str">
        <f t="shared" si="603"/>
        <v/>
      </c>
      <c r="AV800" s="54"/>
      <c r="AW800" s="200" t="str">
        <f t="shared" si="604"/>
        <v/>
      </c>
      <c r="AX800" s="201" t="str">
        <f t="shared" si="605"/>
        <v/>
      </c>
      <c r="AY800" s="7" t="str">
        <f t="shared" si="606"/>
        <v/>
      </c>
      <c r="AZ800" s="7" t="str">
        <f t="shared" si="607"/>
        <v/>
      </c>
      <c r="BA800" s="7" t="str">
        <f t="shared" si="608"/>
        <v/>
      </c>
      <c r="BB800" s="7" t="str">
        <f t="shared" si="626"/>
        <v/>
      </c>
      <c r="BC800" s="7" t="str">
        <f t="shared" si="627"/>
        <v/>
      </c>
      <c r="BD800" s="7" t="str">
        <f t="shared" si="628"/>
        <v/>
      </c>
      <c r="BE800" s="7" t="str">
        <f t="shared" si="629"/>
        <v/>
      </c>
      <c r="BF800" s="7" t="str">
        <f t="shared" si="587"/>
        <v/>
      </c>
      <c r="BG800" s="7" t="str">
        <f t="shared" si="588"/>
        <v/>
      </c>
      <c r="BH800" s="7" t="str">
        <f t="shared" si="630"/>
        <v/>
      </c>
      <c r="BI800" s="7" t="str">
        <f t="shared" si="631"/>
        <v/>
      </c>
      <c r="BJ800" s="7" t="str">
        <f t="shared" si="632"/>
        <v/>
      </c>
      <c r="BK800" s="7" t="str">
        <f t="shared" si="609"/>
        <v/>
      </c>
      <c r="BL800" s="7" t="str">
        <f t="shared" si="610"/>
        <v/>
      </c>
      <c r="BM800" s="7" t="str">
        <f t="shared" si="611"/>
        <v/>
      </c>
      <c r="BN800" s="7" t="str">
        <f t="shared" si="612"/>
        <v/>
      </c>
      <c r="BO800" s="7" t="str">
        <f t="shared" si="613"/>
        <v/>
      </c>
      <c r="BP800" s="7" t="str">
        <f t="shared" si="614"/>
        <v/>
      </c>
      <c r="BQ800" s="7" t="str">
        <f t="shared" si="615"/>
        <v/>
      </c>
      <c r="BR800" s="7" t="str">
        <f t="shared" si="616"/>
        <v/>
      </c>
      <c r="BS800" s="7" t="str">
        <f t="shared" si="617"/>
        <v/>
      </c>
      <c r="BT800" s="7" t="str">
        <f t="shared" si="618"/>
        <v/>
      </c>
      <c r="BU800" s="7" t="str">
        <f t="shared" si="619"/>
        <v/>
      </c>
      <c r="BV800" s="7" t="str">
        <f t="shared" si="620"/>
        <v/>
      </c>
      <c r="BW800" s="7" t="str">
        <f t="shared" si="595"/>
        <v/>
      </c>
      <c r="BX800" s="7" t="str">
        <f t="shared" si="621"/>
        <v/>
      </c>
      <c r="BY800" s="7" t="str">
        <f t="shared" si="622"/>
        <v/>
      </c>
      <c r="BZ800" s="7" t="str">
        <f t="shared" si="623"/>
        <v/>
      </c>
      <c r="CA800" s="7" t="str">
        <f t="shared" si="624"/>
        <v/>
      </c>
      <c r="CB800" s="54"/>
      <c r="CH800" s="13"/>
      <c r="CJ800" s="13"/>
    </row>
    <row r="801" spans="2:88" ht="16.5" thickBot="1" x14ac:dyDescent="0.3">
      <c r="B801" s="114"/>
      <c r="C801" s="114"/>
      <c r="D801" s="115"/>
      <c r="E801" s="117" t="str">
        <f t="shared" si="625"/>
        <v/>
      </c>
      <c r="F801" s="118" t="str">
        <f t="shared" si="633"/>
        <v/>
      </c>
      <c r="G801" s="22"/>
      <c r="H801" s="5" t="str">
        <f t="shared" si="596"/>
        <v/>
      </c>
      <c r="I801" s="6" t="str">
        <f t="shared" si="597"/>
        <v/>
      </c>
      <c r="J801" s="6" t="str">
        <f t="shared" si="598"/>
        <v/>
      </c>
      <c r="K801" s="23"/>
      <c r="L801" s="3" t="str">
        <f t="shared" si="634"/>
        <v/>
      </c>
      <c r="M801" s="2">
        <f>IF(OR(K801="Rota",K801="Desliza"),(IF((MAX(N$36:N800))&gt;F$17,(MAX(N$36:N800)),F$17)),N800)</f>
        <v>0</v>
      </c>
      <c r="N801" s="42"/>
      <c r="O801" s="2" t="str">
        <f t="shared" si="635"/>
        <v/>
      </c>
      <c r="P801" s="3" t="str">
        <f t="shared" si="636"/>
        <v/>
      </c>
      <c r="Q801" s="24"/>
      <c r="R801" s="24"/>
      <c r="S801" s="24"/>
      <c r="T801" s="132" t="str">
        <f t="shared" si="589"/>
        <v/>
      </c>
      <c r="U801" s="25"/>
      <c r="V801" s="25"/>
      <c r="W801" s="24"/>
      <c r="X801" s="26"/>
      <c r="Y801" s="25"/>
      <c r="Z801" s="25"/>
      <c r="AA801" s="3" t="str">
        <f t="shared" si="637"/>
        <v/>
      </c>
      <c r="AB801" s="24"/>
      <c r="AC801" s="26"/>
      <c r="AD801" s="25"/>
      <c r="AE801" s="54"/>
      <c r="AF801" s="54"/>
      <c r="AG801" s="54"/>
      <c r="AH801" s="54"/>
      <c r="AI801" s="54"/>
      <c r="AJ801" s="54"/>
      <c r="AK801" s="25"/>
      <c r="AL801" s="54" t="str">
        <f t="shared" si="590"/>
        <v/>
      </c>
      <c r="AM801" s="200" t="str">
        <f t="shared" si="591"/>
        <v/>
      </c>
      <c r="AN801" s="201" t="str">
        <f t="shared" si="592"/>
        <v/>
      </c>
      <c r="AO801" s="200" t="str">
        <f t="shared" si="599"/>
        <v/>
      </c>
      <c r="AP801" s="200" t="str">
        <f t="shared" si="593"/>
        <v/>
      </c>
      <c r="AQ801" s="200" t="str">
        <f t="shared" si="594"/>
        <v/>
      </c>
      <c r="AR801" s="200" t="str">
        <f t="shared" si="600"/>
        <v/>
      </c>
      <c r="AS801" s="200" t="str">
        <f t="shared" si="601"/>
        <v/>
      </c>
      <c r="AT801" s="200" t="str">
        <f t="shared" si="602"/>
        <v/>
      </c>
      <c r="AU801" s="200" t="str">
        <f t="shared" si="603"/>
        <v/>
      </c>
      <c r="AV801" s="54"/>
      <c r="AW801" s="200" t="str">
        <f t="shared" si="604"/>
        <v/>
      </c>
      <c r="AX801" s="201" t="str">
        <f t="shared" si="605"/>
        <v/>
      </c>
      <c r="AY801" s="7" t="str">
        <f t="shared" si="606"/>
        <v/>
      </c>
      <c r="AZ801" s="7" t="str">
        <f t="shared" si="607"/>
        <v/>
      </c>
      <c r="BA801" s="7" t="str">
        <f t="shared" si="608"/>
        <v/>
      </c>
      <c r="BB801" s="7" t="str">
        <f t="shared" si="626"/>
        <v/>
      </c>
      <c r="BC801" s="7" t="str">
        <f t="shared" si="627"/>
        <v/>
      </c>
      <c r="BD801" s="7" t="str">
        <f t="shared" si="628"/>
        <v/>
      </c>
      <c r="BE801" s="7" t="str">
        <f t="shared" si="629"/>
        <v/>
      </c>
      <c r="BF801" s="7" t="str">
        <f t="shared" si="587"/>
        <v/>
      </c>
      <c r="BG801" s="7" t="str">
        <f t="shared" si="588"/>
        <v/>
      </c>
      <c r="BH801" s="7" t="str">
        <f t="shared" si="630"/>
        <v/>
      </c>
      <c r="BI801" s="7" t="str">
        <f t="shared" si="631"/>
        <v/>
      </c>
      <c r="BJ801" s="7" t="str">
        <f t="shared" si="632"/>
        <v/>
      </c>
      <c r="BK801" s="7" t="str">
        <f t="shared" si="609"/>
        <v/>
      </c>
      <c r="BL801" s="7" t="str">
        <f t="shared" si="610"/>
        <v/>
      </c>
      <c r="BM801" s="7" t="str">
        <f t="shared" si="611"/>
        <v/>
      </c>
      <c r="BN801" s="7" t="str">
        <f t="shared" si="612"/>
        <v/>
      </c>
      <c r="BO801" s="7" t="str">
        <f t="shared" si="613"/>
        <v/>
      </c>
      <c r="BP801" s="7" t="str">
        <f t="shared" si="614"/>
        <v/>
      </c>
      <c r="BQ801" s="7" t="str">
        <f t="shared" si="615"/>
        <v/>
      </c>
      <c r="BR801" s="7" t="str">
        <f t="shared" si="616"/>
        <v/>
      </c>
      <c r="BS801" s="7" t="str">
        <f t="shared" si="617"/>
        <v/>
      </c>
      <c r="BT801" s="7" t="str">
        <f t="shared" si="618"/>
        <v/>
      </c>
      <c r="BU801" s="7" t="str">
        <f t="shared" si="619"/>
        <v/>
      </c>
      <c r="BV801" s="7" t="str">
        <f t="shared" si="620"/>
        <v/>
      </c>
      <c r="BW801" s="7" t="str">
        <f t="shared" si="595"/>
        <v/>
      </c>
      <c r="BX801" s="7" t="str">
        <f t="shared" si="621"/>
        <v/>
      </c>
      <c r="BY801" s="7" t="str">
        <f t="shared" si="622"/>
        <v/>
      </c>
      <c r="BZ801" s="7" t="str">
        <f t="shared" si="623"/>
        <v/>
      </c>
      <c r="CA801" s="7" t="str">
        <f t="shared" si="624"/>
        <v/>
      </c>
      <c r="CB801" s="54"/>
      <c r="CH801" s="13"/>
      <c r="CJ801" s="13"/>
    </row>
    <row r="802" spans="2:88" ht="16.5" thickBot="1" x14ac:dyDescent="0.3">
      <c r="B802" s="114"/>
      <c r="C802" s="114"/>
      <c r="D802" s="115"/>
      <c r="E802" s="117" t="str">
        <f t="shared" si="625"/>
        <v/>
      </c>
      <c r="F802" s="118" t="str">
        <f t="shared" si="633"/>
        <v/>
      </c>
      <c r="G802" s="22"/>
      <c r="H802" s="5" t="str">
        <f t="shared" si="596"/>
        <v/>
      </c>
      <c r="I802" s="6" t="str">
        <f t="shared" si="597"/>
        <v/>
      </c>
      <c r="J802" s="6" t="str">
        <f t="shared" si="598"/>
        <v/>
      </c>
      <c r="K802" s="23"/>
      <c r="L802" s="3" t="str">
        <f t="shared" si="634"/>
        <v/>
      </c>
      <c r="M802" s="2">
        <f>IF(OR(K802="Rota",K802="Desliza"),(IF((MAX(N$36:N801))&gt;F$17,(MAX(N$36:N801)),F$17)),N801)</f>
        <v>0</v>
      </c>
      <c r="N802" s="42"/>
      <c r="O802" s="2" t="str">
        <f t="shared" si="635"/>
        <v/>
      </c>
      <c r="P802" s="3" t="str">
        <f t="shared" si="636"/>
        <v/>
      </c>
      <c r="Q802" s="24"/>
      <c r="R802" s="24"/>
      <c r="S802" s="24"/>
      <c r="T802" s="132" t="str">
        <f t="shared" si="589"/>
        <v/>
      </c>
      <c r="U802" s="25"/>
      <c r="V802" s="25"/>
      <c r="W802" s="24"/>
      <c r="X802" s="26"/>
      <c r="Y802" s="25"/>
      <c r="Z802" s="25"/>
      <c r="AA802" s="3" t="str">
        <f t="shared" si="637"/>
        <v/>
      </c>
      <c r="AB802" s="24"/>
      <c r="AC802" s="26"/>
      <c r="AD802" s="25"/>
      <c r="AE802" s="54"/>
      <c r="AF802" s="54"/>
      <c r="AG802" s="54"/>
      <c r="AH802" s="54"/>
      <c r="AI802" s="54"/>
      <c r="AJ802" s="54"/>
      <c r="AK802" s="25"/>
      <c r="AL802" s="54" t="str">
        <f t="shared" si="590"/>
        <v/>
      </c>
      <c r="AM802" s="200" t="str">
        <f t="shared" si="591"/>
        <v/>
      </c>
      <c r="AN802" s="201" t="str">
        <f t="shared" si="592"/>
        <v/>
      </c>
      <c r="AO802" s="200" t="str">
        <f t="shared" si="599"/>
        <v/>
      </c>
      <c r="AP802" s="200" t="str">
        <f t="shared" si="593"/>
        <v/>
      </c>
      <c r="AQ802" s="200" t="str">
        <f t="shared" si="594"/>
        <v/>
      </c>
      <c r="AR802" s="200" t="str">
        <f t="shared" si="600"/>
        <v/>
      </c>
      <c r="AS802" s="200" t="str">
        <f t="shared" si="601"/>
        <v/>
      </c>
      <c r="AT802" s="200" t="str">
        <f t="shared" si="602"/>
        <v/>
      </c>
      <c r="AU802" s="200" t="str">
        <f t="shared" si="603"/>
        <v/>
      </c>
      <c r="AV802" s="54"/>
      <c r="AW802" s="200" t="str">
        <f t="shared" si="604"/>
        <v/>
      </c>
      <c r="AX802" s="201" t="str">
        <f t="shared" si="605"/>
        <v/>
      </c>
      <c r="AY802" s="7" t="str">
        <f t="shared" si="606"/>
        <v/>
      </c>
      <c r="AZ802" s="7" t="str">
        <f t="shared" si="607"/>
        <v/>
      </c>
      <c r="BA802" s="7" t="str">
        <f t="shared" si="608"/>
        <v/>
      </c>
      <c r="BB802" s="7" t="str">
        <f t="shared" si="626"/>
        <v/>
      </c>
      <c r="BC802" s="7" t="str">
        <f t="shared" si="627"/>
        <v/>
      </c>
      <c r="BD802" s="7" t="str">
        <f t="shared" si="628"/>
        <v/>
      </c>
      <c r="BE802" s="7" t="str">
        <f t="shared" si="629"/>
        <v/>
      </c>
      <c r="BF802" s="7" t="str">
        <f t="shared" ref="BF802:BF865" si="638">IF(AND(O802&gt;0,AF802="Día",OR(K802="Desliza",K802="Rota")),O802,"")</f>
        <v/>
      </c>
      <c r="BG802" s="7" t="str">
        <f t="shared" ref="BG802:BG865" si="639">IF(AND(O802&gt;0,AF802="Noche",OR(K802="Desliza",K802="Rota")),O802,"")</f>
        <v/>
      </c>
      <c r="BH802" s="7" t="str">
        <f t="shared" si="630"/>
        <v/>
      </c>
      <c r="BI802" s="7" t="str">
        <f t="shared" si="631"/>
        <v/>
      </c>
      <c r="BJ802" s="7" t="str">
        <f t="shared" si="632"/>
        <v/>
      </c>
      <c r="BK802" s="7" t="str">
        <f t="shared" si="609"/>
        <v/>
      </c>
      <c r="BL802" s="7" t="str">
        <f t="shared" si="610"/>
        <v/>
      </c>
      <c r="BM802" s="7" t="str">
        <f t="shared" si="611"/>
        <v/>
      </c>
      <c r="BN802" s="7" t="str">
        <f t="shared" si="612"/>
        <v/>
      </c>
      <c r="BO802" s="7" t="str">
        <f t="shared" si="613"/>
        <v/>
      </c>
      <c r="BP802" s="7" t="str">
        <f t="shared" si="614"/>
        <v/>
      </c>
      <c r="BQ802" s="7" t="str">
        <f t="shared" si="615"/>
        <v/>
      </c>
      <c r="BR802" s="7" t="str">
        <f t="shared" si="616"/>
        <v/>
      </c>
      <c r="BS802" s="7" t="str">
        <f t="shared" si="617"/>
        <v/>
      </c>
      <c r="BT802" s="7" t="str">
        <f t="shared" si="618"/>
        <v/>
      </c>
      <c r="BU802" s="7" t="str">
        <f t="shared" si="619"/>
        <v/>
      </c>
      <c r="BV802" s="7" t="str">
        <f t="shared" si="620"/>
        <v/>
      </c>
      <c r="BW802" s="7" t="str">
        <f t="shared" si="595"/>
        <v/>
      </c>
      <c r="BX802" s="7" t="str">
        <f t="shared" si="621"/>
        <v/>
      </c>
      <c r="BY802" s="7" t="str">
        <f t="shared" si="622"/>
        <v/>
      </c>
      <c r="BZ802" s="7" t="str">
        <f t="shared" si="623"/>
        <v/>
      </c>
      <c r="CA802" s="7" t="str">
        <f t="shared" si="624"/>
        <v/>
      </c>
      <c r="CB802" s="54"/>
      <c r="CH802" s="13"/>
      <c r="CJ802" s="13"/>
    </row>
    <row r="803" spans="2:88" ht="16.5" thickBot="1" x14ac:dyDescent="0.3">
      <c r="B803" s="114"/>
      <c r="C803" s="114"/>
      <c r="D803" s="115"/>
      <c r="E803" s="117" t="str">
        <f t="shared" si="625"/>
        <v/>
      </c>
      <c r="F803" s="118" t="str">
        <f t="shared" si="633"/>
        <v/>
      </c>
      <c r="G803" s="22"/>
      <c r="H803" s="5" t="str">
        <f t="shared" si="596"/>
        <v/>
      </c>
      <c r="I803" s="6" t="str">
        <f t="shared" si="597"/>
        <v/>
      </c>
      <c r="J803" s="6" t="str">
        <f t="shared" si="598"/>
        <v/>
      </c>
      <c r="K803" s="23"/>
      <c r="L803" s="3" t="str">
        <f t="shared" si="634"/>
        <v/>
      </c>
      <c r="M803" s="2">
        <f>IF(OR(K803="Rota",K803="Desliza"),(IF((MAX(N$36:N802))&gt;F$17,(MAX(N$36:N802)),F$17)),N802)</f>
        <v>0</v>
      </c>
      <c r="N803" s="42"/>
      <c r="O803" s="2" t="str">
        <f t="shared" si="635"/>
        <v/>
      </c>
      <c r="P803" s="3" t="str">
        <f t="shared" si="636"/>
        <v/>
      </c>
      <c r="Q803" s="24"/>
      <c r="R803" s="24"/>
      <c r="S803" s="24"/>
      <c r="T803" s="132" t="str">
        <f t="shared" si="589"/>
        <v/>
      </c>
      <c r="U803" s="25"/>
      <c r="V803" s="25"/>
      <c r="W803" s="24"/>
      <c r="X803" s="26"/>
      <c r="Y803" s="25"/>
      <c r="Z803" s="25"/>
      <c r="AA803" s="3" t="str">
        <f t="shared" si="637"/>
        <v/>
      </c>
      <c r="AB803" s="24"/>
      <c r="AC803" s="26"/>
      <c r="AD803" s="25"/>
      <c r="AE803" s="54"/>
      <c r="AF803" s="54"/>
      <c r="AG803" s="54"/>
      <c r="AH803" s="54"/>
      <c r="AI803" s="54"/>
      <c r="AJ803" s="54"/>
      <c r="AK803" s="25"/>
      <c r="AL803" s="54" t="str">
        <f t="shared" si="590"/>
        <v/>
      </c>
      <c r="AM803" s="200" t="str">
        <f t="shared" si="591"/>
        <v/>
      </c>
      <c r="AN803" s="201" t="str">
        <f t="shared" si="592"/>
        <v/>
      </c>
      <c r="AO803" s="200" t="str">
        <f t="shared" si="599"/>
        <v/>
      </c>
      <c r="AP803" s="200" t="str">
        <f t="shared" si="593"/>
        <v/>
      </c>
      <c r="AQ803" s="200" t="str">
        <f t="shared" si="594"/>
        <v/>
      </c>
      <c r="AR803" s="200" t="str">
        <f t="shared" si="600"/>
        <v/>
      </c>
      <c r="AS803" s="200" t="str">
        <f t="shared" si="601"/>
        <v/>
      </c>
      <c r="AT803" s="200" t="str">
        <f t="shared" si="602"/>
        <v/>
      </c>
      <c r="AU803" s="200" t="str">
        <f t="shared" si="603"/>
        <v/>
      </c>
      <c r="AV803" s="54"/>
      <c r="AW803" s="200" t="str">
        <f t="shared" si="604"/>
        <v/>
      </c>
      <c r="AX803" s="201" t="str">
        <f t="shared" si="605"/>
        <v/>
      </c>
      <c r="AY803" s="7" t="str">
        <f t="shared" si="606"/>
        <v/>
      </c>
      <c r="AZ803" s="7" t="str">
        <f t="shared" si="607"/>
        <v/>
      </c>
      <c r="BA803" s="7" t="str">
        <f t="shared" si="608"/>
        <v/>
      </c>
      <c r="BB803" s="7" t="str">
        <f t="shared" si="626"/>
        <v/>
      </c>
      <c r="BC803" s="7" t="str">
        <f t="shared" si="627"/>
        <v/>
      </c>
      <c r="BD803" s="7" t="str">
        <f t="shared" si="628"/>
        <v/>
      </c>
      <c r="BE803" s="7" t="str">
        <f t="shared" si="629"/>
        <v/>
      </c>
      <c r="BF803" s="7" t="str">
        <f t="shared" si="638"/>
        <v/>
      </c>
      <c r="BG803" s="7" t="str">
        <f t="shared" si="639"/>
        <v/>
      </c>
      <c r="BH803" s="7" t="str">
        <f t="shared" si="630"/>
        <v/>
      </c>
      <c r="BI803" s="7" t="str">
        <f t="shared" si="631"/>
        <v/>
      </c>
      <c r="BJ803" s="7" t="str">
        <f t="shared" si="632"/>
        <v/>
      </c>
      <c r="BK803" s="7" t="str">
        <f t="shared" si="609"/>
        <v/>
      </c>
      <c r="BL803" s="7" t="str">
        <f t="shared" si="610"/>
        <v/>
      </c>
      <c r="BM803" s="7" t="str">
        <f t="shared" si="611"/>
        <v/>
      </c>
      <c r="BN803" s="7" t="str">
        <f t="shared" si="612"/>
        <v/>
      </c>
      <c r="BO803" s="7" t="str">
        <f t="shared" si="613"/>
        <v/>
      </c>
      <c r="BP803" s="7" t="str">
        <f t="shared" si="614"/>
        <v/>
      </c>
      <c r="BQ803" s="7" t="str">
        <f t="shared" si="615"/>
        <v/>
      </c>
      <c r="BR803" s="7" t="str">
        <f t="shared" si="616"/>
        <v/>
      </c>
      <c r="BS803" s="7" t="str">
        <f t="shared" si="617"/>
        <v/>
      </c>
      <c r="BT803" s="7" t="str">
        <f t="shared" si="618"/>
        <v/>
      </c>
      <c r="BU803" s="7" t="str">
        <f t="shared" si="619"/>
        <v/>
      </c>
      <c r="BV803" s="7" t="str">
        <f t="shared" si="620"/>
        <v/>
      </c>
      <c r="BW803" s="7" t="str">
        <f t="shared" si="595"/>
        <v/>
      </c>
      <c r="BX803" s="7" t="str">
        <f t="shared" si="621"/>
        <v/>
      </c>
      <c r="BY803" s="7" t="str">
        <f t="shared" si="622"/>
        <v/>
      </c>
      <c r="BZ803" s="7" t="str">
        <f t="shared" si="623"/>
        <v/>
      </c>
      <c r="CA803" s="7" t="str">
        <f t="shared" si="624"/>
        <v/>
      </c>
      <c r="CB803" s="54"/>
      <c r="CH803" s="13"/>
      <c r="CJ803" s="13"/>
    </row>
    <row r="804" spans="2:88" ht="16.5" thickBot="1" x14ac:dyDescent="0.3">
      <c r="B804" s="114"/>
      <c r="C804" s="114"/>
      <c r="D804" s="115"/>
      <c r="E804" s="117" t="str">
        <f t="shared" si="625"/>
        <v/>
      </c>
      <c r="F804" s="118" t="str">
        <f t="shared" si="633"/>
        <v/>
      </c>
      <c r="G804" s="22"/>
      <c r="H804" s="5" t="str">
        <f t="shared" si="596"/>
        <v/>
      </c>
      <c r="I804" s="6" t="str">
        <f t="shared" si="597"/>
        <v/>
      </c>
      <c r="J804" s="6" t="str">
        <f t="shared" si="598"/>
        <v/>
      </c>
      <c r="K804" s="23"/>
      <c r="L804" s="3" t="str">
        <f t="shared" si="634"/>
        <v/>
      </c>
      <c r="M804" s="2">
        <f>IF(OR(K804="Rota",K804="Desliza"),(IF((MAX(N$36:N803))&gt;F$17,(MAX(N$36:N803)),F$17)),N803)</f>
        <v>0</v>
      </c>
      <c r="N804" s="42"/>
      <c r="O804" s="2" t="str">
        <f t="shared" si="635"/>
        <v/>
      </c>
      <c r="P804" s="3" t="str">
        <f t="shared" si="636"/>
        <v/>
      </c>
      <c r="Q804" s="24"/>
      <c r="R804" s="24"/>
      <c r="S804" s="24"/>
      <c r="T804" s="132" t="str">
        <f t="shared" ref="T804:T867" si="640">IF(K804="Comentario","",IF(D804="","",IF(D804=$L$8,IF(V804="",IF(S804="","",S804),(IF($L$11="",0,$L$11*V804))+IF(S804="",0,S804)),IF(D804=$P$8,IF(V804="",IF(S804="","",S804),IF(S804="",0,S804)+(IF($P$11="",0,$P$11*V804))),IF(D804=$T$8,IF(V804="",IF(S804="","",S804),S804+(IF($T$11="",0,$T$11*V804))),IF(D804=$P$8,IF(V804="",IF(S804="","",S804),IF(S804="",0,S804)+(IF($P$11="",0,$P$11*V804))),IF(D804=$L$24,IF(V804="",IF(S804="","",S804),IF(S804="",0,S804)+(IF($L$27="",0,$L$27*V804))),IF(D804=$P$24,IF(V804="",IF(S804="","",S804),IF(S804="",0,S804)+(IF($P$27="",0,$P$27*V804))),IF(D804=$AB$8,IF(V804="",IF(S804="","",S804),IF(S804="",0,S804)+(IF($AB$11="",0,$AB$11*V804))),IF(D804=$AG$8,IF(V804="",IF(S804="","",S804),IF(S804="",0,S804)+(IF($AG$11="",0,$AG$11*V804))),IF(D804=$AK$8,IF(V804="",IF(S804="","",S804),IF(S804="",0,S804)+(IF($AK$11="",0,$AK$11*V804))),IF(D804=$T$24,IF(V804="",IF(S804="","",S804),IF(S804="",0,S804)+(IF($T$27="",0,$T$27*V804))),IF(D804=$X$24,IF(V804="",IF(S804="","",S804),IF(S804="",0,S804)+(IF($X$27="",0,$X$27*V804))),IF(D804=$X$8,IF(V804="",IF(S804="","",S804),IF(S804="",0,S804)+(IF($X$11="",0,$X$11*V804)))))))))))))))))</f>
        <v/>
      </c>
      <c r="U804" s="25"/>
      <c r="V804" s="25"/>
      <c r="W804" s="24"/>
      <c r="X804" s="26"/>
      <c r="Y804" s="25"/>
      <c r="Z804" s="25"/>
      <c r="AA804" s="3" t="str">
        <f t="shared" si="637"/>
        <v/>
      </c>
      <c r="AB804" s="24"/>
      <c r="AC804" s="26"/>
      <c r="AD804" s="25"/>
      <c r="AE804" s="54"/>
      <c r="AF804" s="54"/>
      <c r="AG804" s="54"/>
      <c r="AH804" s="54"/>
      <c r="AI804" s="54"/>
      <c r="AJ804" s="54"/>
      <c r="AK804" s="25"/>
      <c r="AL804" s="54" t="str">
        <f t="shared" ref="AL804:AL867" si="641">IF(OR(K804="Rota",K804="Desliza"),IF(OR(M804="",N804=""),"",IF(K804="Comentario","",IF(M804=N804,"",LOOKUP(M804,CM$12:CM$23,CN$12:CN$23)))),"")</f>
        <v/>
      </c>
      <c r="AM804" s="200" t="str">
        <f t="shared" ref="AM804:AM867" si="642">IF(OR(K804="Rota",K804="Desliza"),IF(OR(M804="",N804=""),"",IF(K804="Comentario","",IF(M804=N804,"",LOOKUP(M804,CK$12:CK$23,CL$12:CL$23)))),"")</f>
        <v/>
      </c>
      <c r="AN804" s="201" t="str">
        <f t="shared" ref="AN804:AN867" si="643">IF(OR(K804="Rota",K804="Desliza",K804="Conexión",K804="Survey",K804="Extraordinario"),IF(OR(M804="",N804=""),"",IF(K804="Comentario","",IF(M804=N804,"",LOOKUP(M804,CM$12:CM$23,CN$12:CN$23)))),"")</f>
        <v/>
      </c>
      <c r="AO804" s="200" t="str">
        <f t="shared" si="599"/>
        <v/>
      </c>
      <c r="AP804" s="200" t="str">
        <f t="shared" ref="AP804:AP867" si="644">IF(OR(K804="RIH OH",K804="RIH CSG",K804="POOH OH",K804="POOH CSG"),IF(OR(M804="",N804=""),"",IF(K804="Comentario","",IF(M804=N804,"",LOOKUP(M804,CO$12:CO$23,CP$12:CP$23)))),"")</f>
        <v/>
      </c>
      <c r="AQ804" s="200" t="str">
        <f t="shared" ref="AQ804:AQ867" si="645">IF(K804="Conexión",IF(OR(M804="",N804=""),"",IF(K804="Comentario","",LOOKUP(M804,CQ$12:CQ$23,CR$12:CR$23))),"")</f>
        <v/>
      </c>
      <c r="AR804" s="200" t="str">
        <f t="shared" si="600"/>
        <v/>
      </c>
      <c r="AS804" s="200" t="str">
        <f t="shared" si="601"/>
        <v/>
      </c>
      <c r="AT804" s="200" t="str">
        <f t="shared" si="602"/>
        <v/>
      </c>
      <c r="AU804" s="200" t="str">
        <f t="shared" si="603"/>
        <v/>
      </c>
      <c r="AV804" s="54"/>
      <c r="AW804" s="200" t="str">
        <f t="shared" si="604"/>
        <v/>
      </c>
      <c r="AX804" s="201" t="str">
        <f t="shared" si="605"/>
        <v/>
      </c>
      <c r="AY804" s="7" t="str">
        <f t="shared" si="606"/>
        <v/>
      </c>
      <c r="AZ804" s="7" t="str">
        <f t="shared" si="607"/>
        <v/>
      </c>
      <c r="BA804" s="7" t="str">
        <f t="shared" si="608"/>
        <v/>
      </c>
      <c r="BB804" s="7" t="str">
        <f t="shared" si="626"/>
        <v/>
      </c>
      <c r="BC804" s="7" t="str">
        <f t="shared" si="627"/>
        <v/>
      </c>
      <c r="BD804" s="7" t="str">
        <f t="shared" si="628"/>
        <v/>
      </c>
      <c r="BE804" s="7" t="str">
        <f t="shared" si="629"/>
        <v/>
      </c>
      <c r="BF804" s="7" t="str">
        <f t="shared" si="638"/>
        <v/>
      </c>
      <c r="BG804" s="7" t="str">
        <f t="shared" si="639"/>
        <v/>
      </c>
      <c r="BH804" s="7" t="str">
        <f t="shared" si="630"/>
        <v/>
      </c>
      <c r="BI804" s="7" t="str">
        <f t="shared" si="631"/>
        <v/>
      </c>
      <c r="BJ804" s="7" t="str">
        <f t="shared" si="632"/>
        <v/>
      </c>
      <c r="BK804" s="7" t="str">
        <f t="shared" si="609"/>
        <v/>
      </c>
      <c r="BL804" s="7" t="str">
        <f t="shared" si="610"/>
        <v/>
      </c>
      <c r="BM804" s="7" t="str">
        <f t="shared" si="611"/>
        <v/>
      </c>
      <c r="BN804" s="7" t="str">
        <f t="shared" si="612"/>
        <v/>
      </c>
      <c r="BO804" s="7" t="str">
        <f t="shared" si="613"/>
        <v/>
      </c>
      <c r="BP804" s="7" t="str">
        <f t="shared" si="614"/>
        <v/>
      </c>
      <c r="BQ804" s="7" t="str">
        <f t="shared" si="615"/>
        <v/>
      </c>
      <c r="BR804" s="7" t="str">
        <f t="shared" si="616"/>
        <v/>
      </c>
      <c r="BS804" s="7" t="str">
        <f t="shared" si="617"/>
        <v/>
      </c>
      <c r="BT804" s="7" t="str">
        <f t="shared" si="618"/>
        <v/>
      </c>
      <c r="BU804" s="7" t="str">
        <f t="shared" si="619"/>
        <v/>
      </c>
      <c r="BV804" s="7" t="str">
        <f t="shared" si="620"/>
        <v/>
      </c>
      <c r="BW804" s="7" t="str">
        <f t="shared" ref="BW804:BW867" si="646">IF(AND(H804&gt;0,AF804="Noche",K804="Conexión"),H804,"")</f>
        <v/>
      </c>
      <c r="BX804" s="7" t="str">
        <f t="shared" si="621"/>
        <v/>
      </c>
      <c r="BY804" s="7" t="str">
        <f t="shared" si="622"/>
        <v/>
      </c>
      <c r="BZ804" s="7" t="str">
        <f t="shared" si="623"/>
        <v/>
      </c>
      <c r="CA804" s="7" t="str">
        <f t="shared" si="624"/>
        <v/>
      </c>
      <c r="CB804" s="54"/>
      <c r="CH804" s="13"/>
      <c r="CJ804" s="13"/>
    </row>
    <row r="805" spans="2:88" ht="16.5" thickBot="1" x14ac:dyDescent="0.3">
      <c r="B805" s="114"/>
      <c r="C805" s="114"/>
      <c r="D805" s="115"/>
      <c r="E805" s="117" t="str">
        <f t="shared" si="625"/>
        <v/>
      </c>
      <c r="F805" s="118" t="str">
        <f t="shared" si="633"/>
        <v/>
      </c>
      <c r="G805" s="22"/>
      <c r="H805" s="5" t="str">
        <f t="shared" ref="H805:H868" si="647">IF(K805="Comentario","",IF(G805="","",(IF(I805&gt;I805,J805+1-I805,J805-I805)*24)))</f>
        <v/>
      </c>
      <c r="I805" s="6" t="str">
        <f t="shared" ref="I805:I868" si="648">IF(K805="","",IF(K805="Comentario","",F805+E805))</f>
        <v/>
      </c>
      <c r="J805" s="6" t="str">
        <f t="shared" ref="J805:J868" si="649">IF(K805="","",IF(K805="Comentario","",IF(G805=0,E805+1+G805,E805+G805)))</f>
        <v/>
      </c>
      <c r="K805" s="23"/>
      <c r="L805" s="3" t="str">
        <f t="shared" si="634"/>
        <v/>
      </c>
      <c r="M805" s="2">
        <f>IF(OR(K805="Rota",K805="Desliza"),(IF((MAX(N$36:N804))&gt;F$17,(MAX(N$36:N804)),F$17)),N804)</f>
        <v>0</v>
      </c>
      <c r="N805" s="42"/>
      <c r="O805" s="2" t="str">
        <f t="shared" si="635"/>
        <v/>
      </c>
      <c r="P805" s="3" t="str">
        <f t="shared" si="636"/>
        <v/>
      </c>
      <c r="Q805" s="24"/>
      <c r="R805" s="24"/>
      <c r="S805" s="24"/>
      <c r="T805" s="132" t="str">
        <f t="shared" si="640"/>
        <v/>
      </c>
      <c r="U805" s="25"/>
      <c r="V805" s="25"/>
      <c r="W805" s="24"/>
      <c r="X805" s="26"/>
      <c r="Y805" s="25"/>
      <c r="Z805" s="25"/>
      <c r="AA805" s="3" t="str">
        <f t="shared" si="637"/>
        <v/>
      </c>
      <c r="AB805" s="24"/>
      <c r="AC805" s="26"/>
      <c r="AD805" s="25"/>
      <c r="AE805" s="54"/>
      <c r="AF805" s="54"/>
      <c r="AG805" s="54"/>
      <c r="AH805" s="54"/>
      <c r="AI805" s="54"/>
      <c r="AJ805" s="54"/>
      <c r="AK805" s="25"/>
      <c r="AL805" s="54" t="str">
        <f t="shared" si="641"/>
        <v/>
      </c>
      <c r="AM805" s="200" t="str">
        <f t="shared" si="642"/>
        <v/>
      </c>
      <c r="AN805" s="201" t="str">
        <f t="shared" si="643"/>
        <v/>
      </c>
      <c r="AO805" s="200" t="str">
        <f t="shared" ref="AO805:AO868" si="650">IF(OR(K805="RIH CSG",K805="RIH OH",K805="POOH CSG",K805= "POOH OH"),IF(OR(K805="",K805=""),"",IF(K805="Comentario","",IF(M805=N805,"",ABS(O805/(H805))))),"")</f>
        <v/>
      </c>
      <c r="AP805" s="200" t="str">
        <f t="shared" si="644"/>
        <v/>
      </c>
      <c r="AQ805" s="200" t="str">
        <f t="shared" si="645"/>
        <v/>
      </c>
      <c r="AR805" s="200" t="str">
        <f t="shared" ref="AR805:AR868" si="651">IF(K805="Survey",IF(OR(M805="",N805=""),"",IF(K805="Comentario","",LOOKUP(M805,CQ$12:CQ$23,CT$12:CT$23))),"")</f>
        <v/>
      </c>
      <c r="AS805" s="200" t="str">
        <f t="shared" ref="AS805:AS868" si="652">IF(K805="Repasa",IF(OR(M805="",N805=""),"",IF(K805="Comentario","",LOOKUP(M805,CQ$12:CQ$23,CS$12:CS$23))),"")</f>
        <v/>
      </c>
      <c r="AT805" s="200" t="str">
        <f t="shared" ref="AT805:AT868" si="653">IF(OR(K805="Rota",K805="Desliza"),O805,"")</f>
        <v/>
      </c>
      <c r="AU805" s="200" t="str">
        <f t="shared" ref="AU805:AU868" si="654">IF(OR(K805="Rota",K805="Desliza",K805="Conexión",K805="Survey",K805="Circula",,K805="Repasa"),H805,"")</f>
        <v/>
      </c>
      <c r="AV805" s="54"/>
      <c r="AW805" s="200" t="str">
        <f t="shared" ref="AW805:AW868" si="655">IFERROR(IF(AT805&gt;0,AT805/AV805,""),"")</f>
        <v/>
      </c>
      <c r="AX805" s="201" t="str">
        <f t="shared" ref="AX805:AX868" si="656">IF(AND(P805&gt;0,AF805="Día"),P805,"")</f>
        <v/>
      </c>
      <c r="AY805" s="7" t="str">
        <f t="shared" ref="AY805:AY868" si="657">IF(AND(P805&gt;0,AF805="Noche"),P805,"")</f>
        <v/>
      </c>
      <c r="AZ805" s="7" t="str">
        <f t="shared" ref="AZ805:AZ868" si="658">IF(AND(AW805&gt;0,AF805="Día"),AW805,"")</f>
        <v/>
      </c>
      <c r="BA805" s="7" t="str">
        <f t="shared" ref="BA805:BA868" si="659">IF(AND(AW805&gt;0,AF805="Noche"),AW805,"")</f>
        <v/>
      </c>
      <c r="BB805" s="7" t="str">
        <f t="shared" si="626"/>
        <v/>
      </c>
      <c r="BC805" s="7" t="str">
        <f t="shared" si="627"/>
        <v/>
      </c>
      <c r="BD805" s="7" t="str">
        <f t="shared" si="628"/>
        <v/>
      </c>
      <c r="BE805" s="7" t="str">
        <f t="shared" si="629"/>
        <v/>
      </c>
      <c r="BF805" s="7" t="str">
        <f t="shared" si="638"/>
        <v/>
      </c>
      <c r="BG805" s="7" t="str">
        <f t="shared" si="639"/>
        <v/>
      </c>
      <c r="BH805" s="7" t="str">
        <f t="shared" si="630"/>
        <v/>
      </c>
      <c r="BI805" s="7" t="str">
        <f t="shared" si="631"/>
        <v/>
      </c>
      <c r="BJ805" s="7" t="str">
        <f t="shared" si="632"/>
        <v/>
      </c>
      <c r="BK805" s="7" t="str">
        <f t="shared" ref="BK805:BK868" si="660">IF(AND(AO805&gt;0,AF805="Noche",K805="RIH OH"),AO805,"")</f>
        <v/>
      </c>
      <c r="BL805" s="7" t="str">
        <f t="shared" ref="BL805:BL868" si="661">IF(AND(AO805&gt;0,AF805="Día",K805="POOH CSG"),AO805,"")</f>
        <v/>
      </c>
      <c r="BM805" s="7" t="str">
        <f t="shared" ref="BM805:BM868" si="662">IF(AND(AO805&gt;0,AF805="Noche",K805="POOH CSG"),AO805,"")</f>
        <v/>
      </c>
      <c r="BN805" s="7" t="str">
        <f t="shared" ref="BN805:BN868" si="663">IF(AND(AO805&gt;0,AF805="Día",K805="POOH OH"),AO805,"")</f>
        <v/>
      </c>
      <c r="BO805" s="7" t="str">
        <f t="shared" ref="BO805:BO868" si="664">IF(AND(AO805&gt;0,AF805="Noche",K805="POOH OH"),AO805,"")</f>
        <v/>
      </c>
      <c r="BP805" s="7" t="str">
        <f t="shared" ref="BP805:BP868" si="665">IF(AND(AO805&gt;0,AF805="Día",OR(K805="RIH CSG",K805="RIH OH")),AO805,"")</f>
        <v/>
      </c>
      <c r="BQ805" s="7" t="str">
        <f t="shared" ref="BQ805:BQ868" si="666">IF(AND(AO805&gt;0,AF805="Noche",OR(K805="RIH CSG",K805="RIH OH")),AO805,"")</f>
        <v/>
      </c>
      <c r="BR805" s="7" t="str">
        <f t="shared" ref="BR805:BR868" si="667">IF(AND(AO805&gt;0,AF805="Día",OR(K805="POOH CSG",K805="POOH OH")),AO805,"")</f>
        <v/>
      </c>
      <c r="BS805" s="7" t="str">
        <f t="shared" ref="BS805:BS868" si="668">IF(AND(AO805&gt;0,AF805="Noche",OR(K805="POOH CSG",K805="POOH OH")),AO805,"")</f>
        <v/>
      </c>
      <c r="BT805" s="7" t="str">
        <f t="shared" ref="BT805:BT868" si="669">IF(AND(AO805&gt;0,OR(AF805="Día",AF805="Noche"),OR(K805="RIH CSG",K805="RIH OH")),AO805,"")</f>
        <v/>
      </c>
      <c r="BU805" s="7" t="str">
        <f t="shared" ref="BU805:BU868" si="670">IF(AND(AO805&gt;0,OR(AF805="Día",AF805="Noche"),OR(K805="POOH CSG",K805="POOH OH")),AO805,"")</f>
        <v/>
      </c>
      <c r="BV805" s="7" t="str">
        <f t="shared" ref="BV805:BV868" si="671">IF(AND(H805&gt;0,AF805="Día",K805="Conexión"),H805,"")</f>
        <v/>
      </c>
      <c r="BW805" s="7" t="str">
        <f t="shared" si="646"/>
        <v/>
      </c>
      <c r="BX805" s="7" t="str">
        <f t="shared" ref="BX805:BX868" si="672">IF(AND(H805&gt;0,AF805="Día",K805="Repasa"),H805,"")</f>
        <v/>
      </c>
      <c r="BY805" s="7" t="str">
        <f t="shared" ref="BY805:BY868" si="673">IF(AND(H805&gt;0,AF805="Noche",K805="Repasa"),H805,"")</f>
        <v/>
      </c>
      <c r="BZ805" s="7" t="str">
        <f t="shared" ref="BZ805:BZ868" si="674">IF(AND(H805&gt;0,AF805="Día",K805="Survey"),H805,"")</f>
        <v/>
      </c>
      <c r="CA805" s="7" t="str">
        <f t="shared" ref="CA805:CA868" si="675">IF(AND(H805&gt;0,AF805="Noche",K805="Survey"),H805,"")</f>
        <v/>
      </c>
      <c r="CB805" s="54"/>
      <c r="CH805" s="13"/>
      <c r="CJ805" s="13"/>
    </row>
    <row r="806" spans="2:88" ht="16.5" thickBot="1" x14ac:dyDescent="0.3">
      <c r="B806" s="114"/>
      <c r="C806" s="114"/>
      <c r="D806" s="115"/>
      <c r="E806" s="117" t="str">
        <f t="shared" si="625"/>
        <v/>
      </c>
      <c r="F806" s="118" t="str">
        <f t="shared" si="633"/>
        <v/>
      </c>
      <c r="G806" s="22"/>
      <c r="H806" s="5" t="str">
        <f t="shared" si="647"/>
        <v/>
      </c>
      <c r="I806" s="6" t="str">
        <f t="shared" si="648"/>
        <v/>
      </c>
      <c r="J806" s="6" t="str">
        <f t="shared" si="649"/>
        <v/>
      </c>
      <c r="K806" s="23"/>
      <c r="L806" s="3" t="str">
        <f t="shared" si="634"/>
        <v/>
      </c>
      <c r="M806" s="2">
        <f>IF(OR(K806="Rota",K806="Desliza"),(IF((MAX(N$36:N805))&gt;F$17,(MAX(N$36:N805)),F$17)),N805)</f>
        <v>0</v>
      </c>
      <c r="N806" s="42"/>
      <c r="O806" s="2" t="str">
        <f t="shared" si="635"/>
        <v/>
      </c>
      <c r="P806" s="3" t="str">
        <f t="shared" si="636"/>
        <v/>
      </c>
      <c r="Q806" s="24"/>
      <c r="R806" s="24"/>
      <c r="S806" s="24"/>
      <c r="T806" s="132" t="str">
        <f t="shared" si="640"/>
        <v/>
      </c>
      <c r="U806" s="25"/>
      <c r="V806" s="25"/>
      <c r="W806" s="24"/>
      <c r="X806" s="26"/>
      <c r="Y806" s="25"/>
      <c r="Z806" s="25"/>
      <c r="AA806" s="3" t="str">
        <f t="shared" si="637"/>
        <v/>
      </c>
      <c r="AB806" s="24"/>
      <c r="AC806" s="26"/>
      <c r="AD806" s="25"/>
      <c r="AE806" s="54"/>
      <c r="AF806" s="54"/>
      <c r="AG806" s="54"/>
      <c r="AH806" s="54"/>
      <c r="AI806" s="54"/>
      <c r="AJ806" s="54"/>
      <c r="AK806" s="25"/>
      <c r="AL806" s="54" t="str">
        <f t="shared" si="641"/>
        <v/>
      </c>
      <c r="AM806" s="200" t="str">
        <f t="shared" si="642"/>
        <v/>
      </c>
      <c r="AN806" s="201" t="str">
        <f t="shared" si="643"/>
        <v/>
      </c>
      <c r="AO806" s="200" t="str">
        <f t="shared" si="650"/>
        <v/>
      </c>
      <c r="AP806" s="200" t="str">
        <f t="shared" si="644"/>
        <v/>
      </c>
      <c r="AQ806" s="200" t="str">
        <f t="shared" si="645"/>
        <v/>
      </c>
      <c r="AR806" s="200" t="str">
        <f t="shared" si="651"/>
        <v/>
      </c>
      <c r="AS806" s="200" t="str">
        <f t="shared" si="652"/>
        <v/>
      </c>
      <c r="AT806" s="200" t="str">
        <f t="shared" si="653"/>
        <v/>
      </c>
      <c r="AU806" s="200" t="str">
        <f t="shared" si="654"/>
        <v/>
      </c>
      <c r="AV806" s="54"/>
      <c r="AW806" s="200" t="str">
        <f t="shared" si="655"/>
        <v/>
      </c>
      <c r="AX806" s="201" t="str">
        <f t="shared" si="656"/>
        <v/>
      </c>
      <c r="AY806" s="7" t="str">
        <f t="shared" si="657"/>
        <v/>
      </c>
      <c r="AZ806" s="7" t="str">
        <f t="shared" si="658"/>
        <v/>
      </c>
      <c r="BA806" s="7" t="str">
        <f t="shared" si="659"/>
        <v/>
      </c>
      <c r="BB806" s="7" t="str">
        <f t="shared" si="626"/>
        <v/>
      </c>
      <c r="BC806" s="7" t="str">
        <f t="shared" si="627"/>
        <v/>
      </c>
      <c r="BD806" s="7" t="str">
        <f t="shared" si="628"/>
        <v/>
      </c>
      <c r="BE806" s="7" t="str">
        <f t="shared" si="629"/>
        <v/>
      </c>
      <c r="BF806" s="7" t="str">
        <f t="shared" si="638"/>
        <v/>
      </c>
      <c r="BG806" s="7" t="str">
        <f t="shared" si="639"/>
        <v/>
      </c>
      <c r="BH806" s="7" t="str">
        <f t="shared" si="630"/>
        <v/>
      </c>
      <c r="BI806" s="7" t="str">
        <f t="shared" si="631"/>
        <v/>
      </c>
      <c r="BJ806" s="7" t="str">
        <f t="shared" si="632"/>
        <v/>
      </c>
      <c r="BK806" s="7" t="str">
        <f t="shared" si="660"/>
        <v/>
      </c>
      <c r="BL806" s="7" t="str">
        <f t="shared" si="661"/>
        <v/>
      </c>
      <c r="BM806" s="7" t="str">
        <f t="shared" si="662"/>
        <v/>
      </c>
      <c r="BN806" s="7" t="str">
        <f t="shared" si="663"/>
        <v/>
      </c>
      <c r="BO806" s="7" t="str">
        <f t="shared" si="664"/>
        <v/>
      </c>
      <c r="BP806" s="7" t="str">
        <f t="shared" si="665"/>
        <v/>
      </c>
      <c r="BQ806" s="7" t="str">
        <f t="shared" si="666"/>
        <v/>
      </c>
      <c r="BR806" s="7" t="str">
        <f t="shared" si="667"/>
        <v/>
      </c>
      <c r="BS806" s="7" t="str">
        <f t="shared" si="668"/>
        <v/>
      </c>
      <c r="BT806" s="7" t="str">
        <f t="shared" si="669"/>
        <v/>
      </c>
      <c r="BU806" s="7" t="str">
        <f t="shared" si="670"/>
        <v/>
      </c>
      <c r="BV806" s="7" t="str">
        <f t="shared" si="671"/>
        <v/>
      </c>
      <c r="BW806" s="7" t="str">
        <f t="shared" si="646"/>
        <v/>
      </c>
      <c r="BX806" s="7" t="str">
        <f t="shared" si="672"/>
        <v/>
      </c>
      <c r="BY806" s="7" t="str">
        <f t="shared" si="673"/>
        <v/>
      </c>
      <c r="BZ806" s="7" t="str">
        <f t="shared" si="674"/>
        <v/>
      </c>
      <c r="CA806" s="7" t="str">
        <f t="shared" si="675"/>
        <v/>
      </c>
      <c r="CB806" s="54"/>
      <c r="CH806" s="13"/>
      <c r="CJ806" s="13"/>
    </row>
    <row r="807" spans="2:88" ht="16.5" thickBot="1" x14ac:dyDescent="0.3">
      <c r="B807" s="114"/>
      <c r="C807" s="114"/>
      <c r="D807" s="115"/>
      <c r="E807" s="117" t="str">
        <f t="shared" si="625"/>
        <v/>
      </c>
      <c r="F807" s="118" t="str">
        <f t="shared" si="633"/>
        <v/>
      </c>
      <c r="G807" s="22"/>
      <c r="H807" s="5" t="str">
        <f t="shared" si="647"/>
        <v/>
      </c>
      <c r="I807" s="6" t="str">
        <f t="shared" si="648"/>
        <v/>
      </c>
      <c r="J807" s="6" t="str">
        <f t="shared" si="649"/>
        <v/>
      </c>
      <c r="K807" s="23"/>
      <c r="L807" s="3" t="str">
        <f t="shared" si="634"/>
        <v/>
      </c>
      <c r="M807" s="2">
        <f>IF(OR(K807="Rota",K807="Desliza"),(IF((MAX(N$36:N806))&gt;F$17,(MAX(N$36:N806)),F$17)),N806)</f>
        <v>0</v>
      </c>
      <c r="N807" s="42"/>
      <c r="O807" s="2" t="str">
        <f t="shared" si="635"/>
        <v/>
      </c>
      <c r="P807" s="3" t="str">
        <f t="shared" si="636"/>
        <v/>
      </c>
      <c r="Q807" s="24"/>
      <c r="R807" s="24"/>
      <c r="S807" s="24"/>
      <c r="T807" s="132" t="str">
        <f t="shared" si="640"/>
        <v/>
      </c>
      <c r="U807" s="25"/>
      <c r="V807" s="25"/>
      <c r="W807" s="24"/>
      <c r="X807" s="26"/>
      <c r="Y807" s="25"/>
      <c r="Z807" s="25"/>
      <c r="AA807" s="3" t="str">
        <f t="shared" si="637"/>
        <v/>
      </c>
      <c r="AB807" s="24"/>
      <c r="AC807" s="26"/>
      <c r="AD807" s="25"/>
      <c r="AE807" s="54"/>
      <c r="AF807" s="54"/>
      <c r="AG807" s="54"/>
      <c r="AH807" s="54"/>
      <c r="AI807" s="54"/>
      <c r="AJ807" s="54"/>
      <c r="AK807" s="25"/>
      <c r="AL807" s="54" t="str">
        <f t="shared" si="641"/>
        <v/>
      </c>
      <c r="AM807" s="200" t="str">
        <f t="shared" si="642"/>
        <v/>
      </c>
      <c r="AN807" s="201" t="str">
        <f t="shared" si="643"/>
        <v/>
      </c>
      <c r="AO807" s="200" t="str">
        <f t="shared" si="650"/>
        <v/>
      </c>
      <c r="AP807" s="200" t="str">
        <f t="shared" si="644"/>
        <v/>
      </c>
      <c r="AQ807" s="200" t="str">
        <f t="shared" si="645"/>
        <v/>
      </c>
      <c r="AR807" s="200" t="str">
        <f t="shared" si="651"/>
        <v/>
      </c>
      <c r="AS807" s="200" t="str">
        <f t="shared" si="652"/>
        <v/>
      </c>
      <c r="AT807" s="200" t="str">
        <f t="shared" si="653"/>
        <v/>
      </c>
      <c r="AU807" s="200" t="str">
        <f t="shared" si="654"/>
        <v/>
      </c>
      <c r="AV807" s="54"/>
      <c r="AW807" s="200" t="str">
        <f t="shared" si="655"/>
        <v/>
      </c>
      <c r="AX807" s="201" t="str">
        <f t="shared" si="656"/>
        <v/>
      </c>
      <c r="AY807" s="7" t="str">
        <f t="shared" si="657"/>
        <v/>
      </c>
      <c r="AZ807" s="7" t="str">
        <f t="shared" si="658"/>
        <v/>
      </c>
      <c r="BA807" s="7" t="str">
        <f t="shared" si="659"/>
        <v/>
      </c>
      <c r="BB807" s="7" t="str">
        <f t="shared" si="626"/>
        <v/>
      </c>
      <c r="BC807" s="7" t="str">
        <f t="shared" si="627"/>
        <v/>
      </c>
      <c r="BD807" s="7" t="str">
        <f t="shared" si="628"/>
        <v/>
      </c>
      <c r="BE807" s="7" t="str">
        <f t="shared" si="629"/>
        <v/>
      </c>
      <c r="BF807" s="7" t="str">
        <f t="shared" si="638"/>
        <v/>
      </c>
      <c r="BG807" s="7" t="str">
        <f t="shared" si="639"/>
        <v/>
      </c>
      <c r="BH807" s="7" t="str">
        <f t="shared" si="630"/>
        <v/>
      </c>
      <c r="BI807" s="7" t="str">
        <f t="shared" si="631"/>
        <v/>
      </c>
      <c r="BJ807" s="7" t="str">
        <f t="shared" si="632"/>
        <v/>
      </c>
      <c r="BK807" s="7" t="str">
        <f t="shared" si="660"/>
        <v/>
      </c>
      <c r="BL807" s="7" t="str">
        <f t="shared" si="661"/>
        <v/>
      </c>
      <c r="BM807" s="7" t="str">
        <f t="shared" si="662"/>
        <v/>
      </c>
      <c r="BN807" s="7" t="str">
        <f t="shared" si="663"/>
        <v/>
      </c>
      <c r="BO807" s="7" t="str">
        <f t="shared" si="664"/>
        <v/>
      </c>
      <c r="BP807" s="7" t="str">
        <f t="shared" si="665"/>
        <v/>
      </c>
      <c r="BQ807" s="7" t="str">
        <f t="shared" si="666"/>
        <v/>
      </c>
      <c r="BR807" s="7" t="str">
        <f t="shared" si="667"/>
        <v/>
      </c>
      <c r="BS807" s="7" t="str">
        <f t="shared" si="668"/>
        <v/>
      </c>
      <c r="BT807" s="7" t="str">
        <f t="shared" si="669"/>
        <v/>
      </c>
      <c r="BU807" s="7" t="str">
        <f t="shared" si="670"/>
        <v/>
      </c>
      <c r="BV807" s="7" t="str">
        <f t="shared" si="671"/>
        <v/>
      </c>
      <c r="BW807" s="7" t="str">
        <f t="shared" si="646"/>
        <v/>
      </c>
      <c r="BX807" s="7" t="str">
        <f t="shared" si="672"/>
        <v/>
      </c>
      <c r="BY807" s="7" t="str">
        <f t="shared" si="673"/>
        <v/>
      </c>
      <c r="BZ807" s="7" t="str">
        <f t="shared" si="674"/>
        <v/>
      </c>
      <c r="CA807" s="7" t="str">
        <f t="shared" si="675"/>
        <v/>
      </c>
      <c r="CB807" s="54"/>
      <c r="CH807" s="13"/>
      <c r="CJ807" s="13"/>
    </row>
    <row r="808" spans="2:88" ht="16.5" thickBot="1" x14ac:dyDescent="0.3">
      <c r="B808" s="114"/>
      <c r="C808" s="114"/>
      <c r="D808" s="115"/>
      <c r="E808" s="117" t="str">
        <f t="shared" si="625"/>
        <v/>
      </c>
      <c r="F808" s="118" t="str">
        <f t="shared" si="633"/>
        <v/>
      </c>
      <c r="G808" s="22"/>
      <c r="H808" s="5" t="str">
        <f t="shared" si="647"/>
        <v/>
      </c>
      <c r="I808" s="6" t="str">
        <f t="shared" si="648"/>
        <v/>
      </c>
      <c r="J808" s="6" t="str">
        <f t="shared" si="649"/>
        <v/>
      </c>
      <c r="K808" s="23"/>
      <c r="L808" s="3" t="str">
        <f t="shared" si="634"/>
        <v/>
      </c>
      <c r="M808" s="2">
        <f>IF(OR(K808="Rota",K808="Desliza"),(IF((MAX(N$36:N807))&gt;F$17,(MAX(N$36:N807)),F$17)),N807)</f>
        <v>0</v>
      </c>
      <c r="N808" s="42"/>
      <c r="O808" s="2" t="str">
        <f t="shared" si="635"/>
        <v/>
      </c>
      <c r="P808" s="3" t="str">
        <f t="shared" si="636"/>
        <v/>
      </c>
      <c r="Q808" s="24"/>
      <c r="R808" s="24"/>
      <c r="S808" s="24"/>
      <c r="T808" s="132" t="str">
        <f t="shared" si="640"/>
        <v/>
      </c>
      <c r="U808" s="25"/>
      <c r="V808" s="25"/>
      <c r="W808" s="24"/>
      <c r="X808" s="26"/>
      <c r="Y808" s="25"/>
      <c r="Z808" s="25"/>
      <c r="AA808" s="3" t="str">
        <f t="shared" si="637"/>
        <v/>
      </c>
      <c r="AB808" s="24"/>
      <c r="AC808" s="26"/>
      <c r="AD808" s="25"/>
      <c r="AE808" s="54"/>
      <c r="AF808" s="54"/>
      <c r="AG808" s="54"/>
      <c r="AH808" s="54"/>
      <c r="AI808" s="54"/>
      <c r="AJ808" s="54"/>
      <c r="AK808" s="25"/>
      <c r="AL808" s="54" t="str">
        <f t="shared" si="641"/>
        <v/>
      </c>
      <c r="AM808" s="200" t="str">
        <f t="shared" si="642"/>
        <v/>
      </c>
      <c r="AN808" s="201" t="str">
        <f t="shared" si="643"/>
        <v/>
      </c>
      <c r="AO808" s="200" t="str">
        <f t="shared" si="650"/>
        <v/>
      </c>
      <c r="AP808" s="200" t="str">
        <f t="shared" si="644"/>
        <v/>
      </c>
      <c r="AQ808" s="200" t="str">
        <f t="shared" si="645"/>
        <v/>
      </c>
      <c r="AR808" s="200" t="str">
        <f t="shared" si="651"/>
        <v/>
      </c>
      <c r="AS808" s="200" t="str">
        <f t="shared" si="652"/>
        <v/>
      </c>
      <c r="AT808" s="200" t="str">
        <f t="shared" si="653"/>
        <v/>
      </c>
      <c r="AU808" s="200" t="str">
        <f t="shared" si="654"/>
        <v/>
      </c>
      <c r="AV808" s="54"/>
      <c r="AW808" s="200" t="str">
        <f t="shared" si="655"/>
        <v/>
      </c>
      <c r="AX808" s="201" t="str">
        <f t="shared" si="656"/>
        <v/>
      </c>
      <c r="AY808" s="7" t="str">
        <f t="shared" si="657"/>
        <v/>
      </c>
      <c r="AZ808" s="7" t="str">
        <f t="shared" si="658"/>
        <v/>
      </c>
      <c r="BA808" s="7" t="str">
        <f t="shared" si="659"/>
        <v/>
      </c>
      <c r="BB808" s="7" t="str">
        <f t="shared" si="626"/>
        <v/>
      </c>
      <c r="BC808" s="7" t="str">
        <f t="shared" si="627"/>
        <v/>
      </c>
      <c r="BD808" s="7" t="str">
        <f t="shared" si="628"/>
        <v/>
      </c>
      <c r="BE808" s="7" t="str">
        <f t="shared" si="629"/>
        <v/>
      </c>
      <c r="BF808" s="7" t="str">
        <f t="shared" si="638"/>
        <v/>
      </c>
      <c r="BG808" s="7" t="str">
        <f t="shared" si="639"/>
        <v/>
      </c>
      <c r="BH808" s="7" t="str">
        <f t="shared" si="630"/>
        <v/>
      </c>
      <c r="BI808" s="7" t="str">
        <f t="shared" si="631"/>
        <v/>
      </c>
      <c r="BJ808" s="7" t="str">
        <f t="shared" si="632"/>
        <v/>
      </c>
      <c r="BK808" s="7" t="str">
        <f t="shared" si="660"/>
        <v/>
      </c>
      <c r="BL808" s="7" t="str">
        <f t="shared" si="661"/>
        <v/>
      </c>
      <c r="BM808" s="7" t="str">
        <f t="shared" si="662"/>
        <v/>
      </c>
      <c r="BN808" s="7" t="str">
        <f t="shared" si="663"/>
        <v/>
      </c>
      <c r="BO808" s="7" t="str">
        <f t="shared" si="664"/>
        <v/>
      </c>
      <c r="BP808" s="7" t="str">
        <f t="shared" si="665"/>
        <v/>
      </c>
      <c r="BQ808" s="7" t="str">
        <f t="shared" si="666"/>
        <v/>
      </c>
      <c r="BR808" s="7" t="str">
        <f t="shared" si="667"/>
        <v/>
      </c>
      <c r="BS808" s="7" t="str">
        <f t="shared" si="668"/>
        <v/>
      </c>
      <c r="BT808" s="7" t="str">
        <f t="shared" si="669"/>
        <v/>
      </c>
      <c r="BU808" s="7" t="str">
        <f t="shared" si="670"/>
        <v/>
      </c>
      <c r="BV808" s="7" t="str">
        <f t="shared" si="671"/>
        <v/>
      </c>
      <c r="BW808" s="7" t="str">
        <f t="shared" si="646"/>
        <v/>
      </c>
      <c r="BX808" s="7" t="str">
        <f t="shared" si="672"/>
        <v/>
      </c>
      <c r="BY808" s="7" t="str">
        <f t="shared" si="673"/>
        <v/>
      </c>
      <c r="BZ808" s="7" t="str">
        <f t="shared" si="674"/>
        <v/>
      </c>
      <c r="CA808" s="7" t="str">
        <f t="shared" si="675"/>
        <v/>
      </c>
      <c r="CB808" s="54"/>
      <c r="CH808" s="13"/>
      <c r="CJ808" s="13"/>
    </row>
    <row r="809" spans="2:88" ht="16.5" thickBot="1" x14ac:dyDescent="0.3">
      <c r="B809" s="114"/>
      <c r="C809" s="114"/>
      <c r="D809" s="115"/>
      <c r="E809" s="117" t="str">
        <f t="shared" si="625"/>
        <v/>
      </c>
      <c r="F809" s="118" t="str">
        <f t="shared" si="633"/>
        <v/>
      </c>
      <c r="G809" s="22"/>
      <c r="H809" s="5" t="str">
        <f t="shared" si="647"/>
        <v/>
      </c>
      <c r="I809" s="6" t="str">
        <f t="shared" si="648"/>
        <v/>
      </c>
      <c r="J809" s="6" t="str">
        <f t="shared" si="649"/>
        <v/>
      </c>
      <c r="K809" s="23"/>
      <c r="L809" s="3" t="str">
        <f t="shared" si="634"/>
        <v/>
      </c>
      <c r="M809" s="2">
        <f>IF(OR(K809="Rota",K809="Desliza"),(IF((MAX(N$36:N808))&gt;F$17,(MAX(N$36:N808)),F$17)),N808)</f>
        <v>0</v>
      </c>
      <c r="N809" s="42"/>
      <c r="O809" s="2" t="str">
        <f t="shared" si="635"/>
        <v/>
      </c>
      <c r="P809" s="3" t="str">
        <f t="shared" si="636"/>
        <v/>
      </c>
      <c r="Q809" s="24"/>
      <c r="R809" s="24"/>
      <c r="S809" s="24"/>
      <c r="T809" s="132" t="str">
        <f t="shared" si="640"/>
        <v/>
      </c>
      <c r="U809" s="25"/>
      <c r="V809" s="25"/>
      <c r="W809" s="24"/>
      <c r="X809" s="26"/>
      <c r="Y809" s="25"/>
      <c r="Z809" s="25"/>
      <c r="AA809" s="3" t="str">
        <f t="shared" si="637"/>
        <v/>
      </c>
      <c r="AB809" s="24"/>
      <c r="AC809" s="26"/>
      <c r="AD809" s="25"/>
      <c r="AE809" s="54"/>
      <c r="AF809" s="54"/>
      <c r="AG809" s="54"/>
      <c r="AH809" s="54"/>
      <c r="AI809" s="54"/>
      <c r="AJ809" s="54"/>
      <c r="AK809" s="25"/>
      <c r="AL809" s="54" t="str">
        <f t="shared" si="641"/>
        <v/>
      </c>
      <c r="AM809" s="200" t="str">
        <f t="shared" si="642"/>
        <v/>
      </c>
      <c r="AN809" s="201" t="str">
        <f t="shared" si="643"/>
        <v/>
      </c>
      <c r="AO809" s="200" t="str">
        <f t="shared" si="650"/>
        <v/>
      </c>
      <c r="AP809" s="200" t="str">
        <f t="shared" si="644"/>
        <v/>
      </c>
      <c r="AQ809" s="200" t="str">
        <f t="shared" si="645"/>
        <v/>
      </c>
      <c r="AR809" s="200" t="str">
        <f t="shared" si="651"/>
        <v/>
      </c>
      <c r="AS809" s="200" t="str">
        <f t="shared" si="652"/>
        <v/>
      </c>
      <c r="AT809" s="200" t="str">
        <f t="shared" si="653"/>
        <v/>
      </c>
      <c r="AU809" s="200" t="str">
        <f t="shared" si="654"/>
        <v/>
      </c>
      <c r="AV809" s="54"/>
      <c r="AW809" s="200" t="str">
        <f t="shared" si="655"/>
        <v/>
      </c>
      <c r="AX809" s="201" t="str">
        <f t="shared" si="656"/>
        <v/>
      </c>
      <c r="AY809" s="7" t="str">
        <f t="shared" si="657"/>
        <v/>
      </c>
      <c r="AZ809" s="7" t="str">
        <f t="shared" si="658"/>
        <v/>
      </c>
      <c r="BA809" s="7" t="str">
        <f t="shared" si="659"/>
        <v/>
      </c>
      <c r="BB809" s="7" t="str">
        <f t="shared" si="626"/>
        <v/>
      </c>
      <c r="BC809" s="7" t="str">
        <f t="shared" si="627"/>
        <v/>
      </c>
      <c r="BD809" s="7" t="str">
        <f t="shared" si="628"/>
        <v/>
      </c>
      <c r="BE809" s="7" t="str">
        <f t="shared" si="629"/>
        <v/>
      </c>
      <c r="BF809" s="7" t="str">
        <f t="shared" si="638"/>
        <v/>
      </c>
      <c r="BG809" s="7" t="str">
        <f t="shared" si="639"/>
        <v/>
      </c>
      <c r="BH809" s="7" t="str">
        <f t="shared" si="630"/>
        <v/>
      </c>
      <c r="BI809" s="7" t="str">
        <f t="shared" si="631"/>
        <v/>
      </c>
      <c r="BJ809" s="7" t="str">
        <f t="shared" si="632"/>
        <v/>
      </c>
      <c r="BK809" s="7" t="str">
        <f t="shared" si="660"/>
        <v/>
      </c>
      <c r="BL809" s="7" t="str">
        <f t="shared" si="661"/>
        <v/>
      </c>
      <c r="BM809" s="7" t="str">
        <f t="shared" si="662"/>
        <v/>
      </c>
      <c r="BN809" s="7" t="str">
        <f t="shared" si="663"/>
        <v/>
      </c>
      <c r="BO809" s="7" t="str">
        <f t="shared" si="664"/>
        <v/>
      </c>
      <c r="BP809" s="7" t="str">
        <f t="shared" si="665"/>
        <v/>
      </c>
      <c r="BQ809" s="7" t="str">
        <f t="shared" si="666"/>
        <v/>
      </c>
      <c r="BR809" s="7" t="str">
        <f t="shared" si="667"/>
        <v/>
      </c>
      <c r="BS809" s="7" t="str">
        <f t="shared" si="668"/>
        <v/>
      </c>
      <c r="BT809" s="7" t="str">
        <f t="shared" si="669"/>
        <v/>
      </c>
      <c r="BU809" s="7" t="str">
        <f t="shared" si="670"/>
        <v/>
      </c>
      <c r="BV809" s="7" t="str">
        <f t="shared" si="671"/>
        <v/>
      </c>
      <c r="BW809" s="7" t="str">
        <f t="shared" si="646"/>
        <v/>
      </c>
      <c r="BX809" s="7" t="str">
        <f t="shared" si="672"/>
        <v/>
      </c>
      <c r="BY809" s="7" t="str">
        <f t="shared" si="673"/>
        <v/>
      </c>
      <c r="BZ809" s="7" t="str">
        <f t="shared" si="674"/>
        <v/>
      </c>
      <c r="CA809" s="7" t="str">
        <f t="shared" si="675"/>
        <v/>
      </c>
      <c r="CB809" s="54"/>
      <c r="CH809" s="13"/>
      <c r="CJ809" s="13"/>
    </row>
    <row r="810" spans="2:88" ht="16.5" thickBot="1" x14ac:dyDescent="0.3">
      <c r="B810" s="114"/>
      <c r="C810" s="114"/>
      <c r="D810" s="115"/>
      <c r="E810" s="117" t="str">
        <f t="shared" si="625"/>
        <v/>
      </c>
      <c r="F810" s="118" t="str">
        <f t="shared" si="633"/>
        <v/>
      </c>
      <c r="G810" s="22"/>
      <c r="H810" s="5" t="str">
        <f t="shared" si="647"/>
        <v/>
      </c>
      <c r="I810" s="6" t="str">
        <f t="shared" si="648"/>
        <v/>
      </c>
      <c r="J810" s="6" t="str">
        <f t="shared" si="649"/>
        <v/>
      </c>
      <c r="K810" s="23"/>
      <c r="L810" s="3" t="str">
        <f t="shared" si="634"/>
        <v/>
      </c>
      <c r="M810" s="2">
        <f>IF(OR(K810="Rota",K810="Desliza"),(IF((MAX(N$36:N809))&gt;F$17,(MAX(N$36:N809)),F$17)),N809)</f>
        <v>0</v>
      </c>
      <c r="N810" s="42"/>
      <c r="O810" s="2" t="str">
        <f t="shared" si="635"/>
        <v/>
      </c>
      <c r="P810" s="3" t="str">
        <f t="shared" si="636"/>
        <v/>
      </c>
      <c r="Q810" s="24"/>
      <c r="R810" s="24"/>
      <c r="S810" s="24"/>
      <c r="T810" s="132" t="str">
        <f t="shared" si="640"/>
        <v/>
      </c>
      <c r="U810" s="25"/>
      <c r="V810" s="25"/>
      <c r="W810" s="24"/>
      <c r="X810" s="26"/>
      <c r="Y810" s="25"/>
      <c r="Z810" s="25"/>
      <c r="AA810" s="3" t="str">
        <f t="shared" si="637"/>
        <v/>
      </c>
      <c r="AB810" s="24"/>
      <c r="AC810" s="26"/>
      <c r="AD810" s="25"/>
      <c r="AE810" s="54"/>
      <c r="AF810" s="54"/>
      <c r="AG810" s="54"/>
      <c r="AH810" s="54"/>
      <c r="AI810" s="54"/>
      <c r="AJ810" s="54"/>
      <c r="AK810" s="25"/>
      <c r="AL810" s="54" t="str">
        <f t="shared" si="641"/>
        <v/>
      </c>
      <c r="AM810" s="200" t="str">
        <f t="shared" si="642"/>
        <v/>
      </c>
      <c r="AN810" s="201" t="str">
        <f t="shared" si="643"/>
        <v/>
      </c>
      <c r="AO810" s="200" t="str">
        <f t="shared" si="650"/>
        <v/>
      </c>
      <c r="AP810" s="200" t="str">
        <f t="shared" si="644"/>
        <v/>
      </c>
      <c r="AQ810" s="200" t="str">
        <f t="shared" si="645"/>
        <v/>
      </c>
      <c r="AR810" s="200" t="str">
        <f t="shared" si="651"/>
        <v/>
      </c>
      <c r="AS810" s="200" t="str">
        <f t="shared" si="652"/>
        <v/>
      </c>
      <c r="AT810" s="200" t="str">
        <f t="shared" si="653"/>
        <v/>
      </c>
      <c r="AU810" s="200" t="str">
        <f t="shared" si="654"/>
        <v/>
      </c>
      <c r="AV810" s="54"/>
      <c r="AW810" s="200" t="str">
        <f t="shared" si="655"/>
        <v/>
      </c>
      <c r="AX810" s="201" t="str">
        <f t="shared" si="656"/>
        <v/>
      </c>
      <c r="AY810" s="7" t="str">
        <f t="shared" si="657"/>
        <v/>
      </c>
      <c r="AZ810" s="7" t="str">
        <f t="shared" si="658"/>
        <v/>
      </c>
      <c r="BA810" s="7" t="str">
        <f t="shared" si="659"/>
        <v/>
      </c>
      <c r="BB810" s="7" t="str">
        <f t="shared" si="626"/>
        <v/>
      </c>
      <c r="BC810" s="7" t="str">
        <f t="shared" si="627"/>
        <v/>
      </c>
      <c r="BD810" s="7" t="str">
        <f t="shared" si="628"/>
        <v/>
      </c>
      <c r="BE810" s="7" t="str">
        <f t="shared" si="629"/>
        <v/>
      </c>
      <c r="BF810" s="7" t="str">
        <f t="shared" si="638"/>
        <v/>
      </c>
      <c r="BG810" s="7" t="str">
        <f t="shared" si="639"/>
        <v/>
      </c>
      <c r="BH810" s="7" t="str">
        <f t="shared" si="630"/>
        <v/>
      </c>
      <c r="BI810" s="7" t="str">
        <f t="shared" si="631"/>
        <v/>
      </c>
      <c r="BJ810" s="7" t="str">
        <f t="shared" si="632"/>
        <v/>
      </c>
      <c r="BK810" s="7" t="str">
        <f t="shared" si="660"/>
        <v/>
      </c>
      <c r="BL810" s="7" t="str">
        <f t="shared" si="661"/>
        <v/>
      </c>
      <c r="BM810" s="7" t="str">
        <f t="shared" si="662"/>
        <v/>
      </c>
      <c r="BN810" s="7" t="str">
        <f t="shared" si="663"/>
        <v/>
      </c>
      <c r="BO810" s="7" t="str">
        <f t="shared" si="664"/>
        <v/>
      </c>
      <c r="BP810" s="7" t="str">
        <f t="shared" si="665"/>
        <v/>
      </c>
      <c r="BQ810" s="7" t="str">
        <f t="shared" si="666"/>
        <v/>
      </c>
      <c r="BR810" s="7" t="str">
        <f t="shared" si="667"/>
        <v/>
      </c>
      <c r="BS810" s="7" t="str">
        <f t="shared" si="668"/>
        <v/>
      </c>
      <c r="BT810" s="7" t="str">
        <f t="shared" si="669"/>
        <v/>
      </c>
      <c r="BU810" s="7" t="str">
        <f t="shared" si="670"/>
        <v/>
      </c>
      <c r="BV810" s="7" t="str">
        <f t="shared" si="671"/>
        <v/>
      </c>
      <c r="BW810" s="7" t="str">
        <f t="shared" si="646"/>
        <v/>
      </c>
      <c r="BX810" s="7" t="str">
        <f t="shared" si="672"/>
        <v/>
      </c>
      <c r="BY810" s="7" t="str">
        <f t="shared" si="673"/>
        <v/>
      </c>
      <c r="BZ810" s="7" t="str">
        <f t="shared" si="674"/>
        <v/>
      </c>
      <c r="CA810" s="7" t="str">
        <f t="shared" si="675"/>
        <v/>
      </c>
      <c r="CB810" s="54"/>
      <c r="CH810" s="13"/>
      <c r="CJ810" s="13"/>
    </row>
    <row r="811" spans="2:88" ht="16.5" thickBot="1" x14ac:dyDescent="0.3">
      <c r="B811" s="114"/>
      <c r="C811" s="114"/>
      <c r="D811" s="115"/>
      <c r="E811" s="117" t="str">
        <f t="shared" si="625"/>
        <v/>
      </c>
      <c r="F811" s="118" t="str">
        <f t="shared" si="633"/>
        <v/>
      </c>
      <c r="G811" s="22"/>
      <c r="H811" s="5" t="str">
        <f t="shared" si="647"/>
        <v/>
      </c>
      <c r="I811" s="6" t="str">
        <f t="shared" si="648"/>
        <v/>
      </c>
      <c r="J811" s="6" t="str">
        <f t="shared" si="649"/>
        <v/>
      </c>
      <c r="K811" s="23"/>
      <c r="L811" s="3" t="str">
        <f t="shared" si="634"/>
        <v/>
      </c>
      <c r="M811" s="2">
        <f>IF(OR(K811="Rota",K811="Desliza"),(IF((MAX(N$36:N810))&gt;F$17,(MAX(N$36:N810)),F$17)),N810)</f>
        <v>0</v>
      </c>
      <c r="N811" s="42"/>
      <c r="O811" s="2" t="str">
        <f t="shared" si="635"/>
        <v/>
      </c>
      <c r="P811" s="3" t="str">
        <f t="shared" si="636"/>
        <v/>
      </c>
      <c r="Q811" s="24"/>
      <c r="R811" s="24"/>
      <c r="S811" s="24"/>
      <c r="T811" s="132" t="str">
        <f t="shared" si="640"/>
        <v/>
      </c>
      <c r="U811" s="25"/>
      <c r="V811" s="25"/>
      <c r="W811" s="24"/>
      <c r="X811" s="26"/>
      <c r="Y811" s="25"/>
      <c r="Z811" s="25"/>
      <c r="AA811" s="3" t="str">
        <f t="shared" si="637"/>
        <v/>
      </c>
      <c r="AB811" s="24"/>
      <c r="AC811" s="26"/>
      <c r="AD811" s="25"/>
      <c r="AE811" s="54"/>
      <c r="AF811" s="54"/>
      <c r="AG811" s="54"/>
      <c r="AH811" s="54"/>
      <c r="AI811" s="54"/>
      <c r="AJ811" s="54"/>
      <c r="AK811" s="25"/>
      <c r="AL811" s="54" t="str">
        <f t="shared" si="641"/>
        <v/>
      </c>
      <c r="AM811" s="200" t="str">
        <f t="shared" si="642"/>
        <v/>
      </c>
      <c r="AN811" s="201" t="str">
        <f t="shared" si="643"/>
        <v/>
      </c>
      <c r="AO811" s="200" t="str">
        <f t="shared" si="650"/>
        <v/>
      </c>
      <c r="AP811" s="200" t="str">
        <f t="shared" si="644"/>
        <v/>
      </c>
      <c r="AQ811" s="200" t="str">
        <f t="shared" si="645"/>
        <v/>
      </c>
      <c r="AR811" s="200" t="str">
        <f t="shared" si="651"/>
        <v/>
      </c>
      <c r="AS811" s="200" t="str">
        <f t="shared" si="652"/>
        <v/>
      </c>
      <c r="AT811" s="200" t="str">
        <f t="shared" si="653"/>
        <v/>
      </c>
      <c r="AU811" s="200" t="str">
        <f t="shared" si="654"/>
        <v/>
      </c>
      <c r="AV811" s="54"/>
      <c r="AW811" s="200" t="str">
        <f t="shared" si="655"/>
        <v/>
      </c>
      <c r="AX811" s="201" t="str">
        <f t="shared" si="656"/>
        <v/>
      </c>
      <c r="AY811" s="7" t="str">
        <f t="shared" si="657"/>
        <v/>
      </c>
      <c r="AZ811" s="7" t="str">
        <f t="shared" si="658"/>
        <v/>
      </c>
      <c r="BA811" s="7" t="str">
        <f t="shared" si="659"/>
        <v/>
      </c>
      <c r="BB811" s="7" t="str">
        <f t="shared" si="626"/>
        <v/>
      </c>
      <c r="BC811" s="7" t="str">
        <f t="shared" si="627"/>
        <v/>
      </c>
      <c r="BD811" s="7" t="str">
        <f t="shared" si="628"/>
        <v/>
      </c>
      <c r="BE811" s="7" t="str">
        <f t="shared" si="629"/>
        <v/>
      </c>
      <c r="BF811" s="7" t="str">
        <f t="shared" si="638"/>
        <v/>
      </c>
      <c r="BG811" s="7" t="str">
        <f t="shared" si="639"/>
        <v/>
      </c>
      <c r="BH811" s="7" t="str">
        <f t="shared" si="630"/>
        <v/>
      </c>
      <c r="BI811" s="7" t="str">
        <f t="shared" si="631"/>
        <v/>
      </c>
      <c r="BJ811" s="7" t="str">
        <f t="shared" si="632"/>
        <v/>
      </c>
      <c r="BK811" s="7" t="str">
        <f t="shared" si="660"/>
        <v/>
      </c>
      <c r="BL811" s="7" t="str">
        <f t="shared" si="661"/>
        <v/>
      </c>
      <c r="BM811" s="7" t="str">
        <f t="shared" si="662"/>
        <v/>
      </c>
      <c r="BN811" s="7" t="str">
        <f t="shared" si="663"/>
        <v/>
      </c>
      <c r="BO811" s="7" t="str">
        <f t="shared" si="664"/>
        <v/>
      </c>
      <c r="BP811" s="7" t="str">
        <f t="shared" si="665"/>
        <v/>
      </c>
      <c r="BQ811" s="7" t="str">
        <f t="shared" si="666"/>
        <v/>
      </c>
      <c r="BR811" s="7" t="str">
        <f t="shared" si="667"/>
        <v/>
      </c>
      <c r="BS811" s="7" t="str">
        <f t="shared" si="668"/>
        <v/>
      </c>
      <c r="BT811" s="7" t="str">
        <f t="shared" si="669"/>
        <v/>
      </c>
      <c r="BU811" s="7" t="str">
        <f t="shared" si="670"/>
        <v/>
      </c>
      <c r="BV811" s="7" t="str">
        <f t="shared" si="671"/>
        <v/>
      </c>
      <c r="BW811" s="7" t="str">
        <f t="shared" si="646"/>
        <v/>
      </c>
      <c r="BX811" s="7" t="str">
        <f t="shared" si="672"/>
        <v/>
      </c>
      <c r="BY811" s="7" t="str">
        <f t="shared" si="673"/>
        <v/>
      </c>
      <c r="BZ811" s="7" t="str">
        <f t="shared" si="674"/>
        <v/>
      </c>
      <c r="CA811" s="7" t="str">
        <f t="shared" si="675"/>
        <v/>
      </c>
      <c r="CB811" s="54"/>
      <c r="CH811" s="13"/>
      <c r="CJ811" s="13"/>
    </row>
    <row r="812" spans="2:88" ht="16.5" thickBot="1" x14ac:dyDescent="0.3">
      <c r="B812" s="114"/>
      <c r="C812" s="114"/>
      <c r="D812" s="115"/>
      <c r="E812" s="117" t="str">
        <f t="shared" ref="E812:E875" si="676">IF(K812="Comentario","",IF(K811="Comentario",IF(G810="","",IF(G810=0,E810+1,E810)),IF(G811="","",IF(G811=0,E811+1,E811))))</f>
        <v/>
      </c>
      <c r="F812" s="118" t="str">
        <f t="shared" si="633"/>
        <v/>
      </c>
      <c r="G812" s="22"/>
      <c r="H812" s="5" t="str">
        <f t="shared" si="647"/>
        <v/>
      </c>
      <c r="I812" s="6" t="str">
        <f t="shared" si="648"/>
        <v/>
      </c>
      <c r="J812" s="6" t="str">
        <f t="shared" si="649"/>
        <v/>
      </c>
      <c r="K812" s="23"/>
      <c r="L812" s="3" t="str">
        <f t="shared" si="634"/>
        <v/>
      </c>
      <c r="M812" s="2">
        <f>IF(OR(K812="Rota",K812="Desliza"),(IF((MAX(N$36:N811))&gt;F$17,(MAX(N$36:N811)),F$17)),N811)</f>
        <v>0</v>
      </c>
      <c r="N812" s="42"/>
      <c r="O812" s="2" t="str">
        <f t="shared" si="635"/>
        <v/>
      </c>
      <c r="P812" s="3" t="str">
        <f t="shared" si="636"/>
        <v/>
      </c>
      <c r="Q812" s="24"/>
      <c r="R812" s="24"/>
      <c r="S812" s="24"/>
      <c r="T812" s="132" t="str">
        <f t="shared" si="640"/>
        <v/>
      </c>
      <c r="U812" s="25"/>
      <c r="V812" s="25"/>
      <c r="W812" s="24"/>
      <c r="X812" s="26"/>
      <c r="Y812" s="25"/>
      <c r="Z812" s="25"/>
      <c r="AA812" s="3" t="str">
        <f t="shared" si="637"/>
        <v/>
      </c>
      <c r="AB812" s="24"/>
      <c r="AC812" s="26"/>
      <c r="AD812" s="25"/>
      <c r="AE812" s="54"/>
      <c r="AF812" s="54"/>
      <c r="AG812" s="54"/>
      <c r="AH812" s="54"/>
      <c r="AI812" s="54"/>
      <c r="AJ812" s="54"/>
      <c r="AK812" s="25"/>
      <c r="AL812" s="54" t="str">
        <f t="shared" si="641"/>
        <v/>
      </c>
      <c r="AM812" s="200" t="str">
        <f t="shared" si="642"/>
        <v/>
      </c>
      <c r="AN812" s="201" t="str">
        <f t="shared" si="643"/>
        <v/>
      </c>
      <c r="AO812" s="200" t="str">
        <f t="shared" si="650"/>
        <v/>
      </c>
      <c r="AP812" s="200" t="str">
        <f t="shared" si="644"/>
        <v/>
      </c>
      <c r="AQ812" s="200" t="str">
        <f t="shared" si="645"/>
        <v/>
      </c>
      <c r="AR812" s="200" t="str">
        <f t="shared" si="651"/>
        <v/>
      </c>
      <c r="AS812" s="200" t="str">
        <f t="shared" si="652"/>
        <v/>
      </c>
      <c r="AT812" s="200" t="str">
        <f t="shared" si="653"/>
        <v/>
      </c>
      <c r="AU812" s="200" t="str">
        <f t="shared" si="654"/>
        <v/>
      </c>
      <c r="AV812" s="54"/>
      <c r="AW812" s="200" t="str">
        <f t="shared" si="655"/>
        <v/>
      </c>
      <c r="AX812" s="201" t="str">
        <f t="shared" si="656"/>
        <v/>
      </c>
      <c r="AY812" s="7" t="str">
        <f t="shared" si="657"/>
        <v/>
      </c>
      <c r="AZ812" s="7" t="str">
        <f t="shared" si="658"/>
        <v/>
      </c>
      <c r="BA812" s="7" t="str">
        <f t="shared" si="659"/>
        <v/>
      </c>
      <c r="BB812" s="7" t="str">
        <f t="shared" si="626"/>
        <v/>
      </c>
      <c r="BC812" s="7" t="str">
        <f t="shared" si="627"/>
        <v/>
      </c>
      <c r="BD812" s="7" t="str">
        <f t="shared" si="628"/>
        <v/>
      </c>
      <c r="BE812" s="7" t="str">
        <f t="shared" si="629"/>
        <v/>
      </c>
      <c r="BF812" s="7" t="str">
        <f t="shared" si="638"/>
        <v/>
      </c>
      <c r="BG812" s="7" t="str">
        <f t="shared" si="639"/>
        <v/>
      </c>
      <c r="BH812" s="7" t="str">
        <f t="shared" si="630"/>
        <v/>
      </c>
      <c r="BI812" s="7" t="str">
        <f t="shared" si="631"/>
        <v/>
      </c>
      <c r="BJ812" s="7" t="str">
        <f t="shared" si="632"/>
        <v/>
      </c>
      <c r="BK812" s="7" t="str">
        <f t="shared" si="660"/>
        <v/>
      </c>
      <c r="BL812" s="7" t="str">
        <f t="shared" si="661"/>
        <v/>
      </c>
      <c r="BM812" s="7" t="str">
        <f t="shared" si="662"/>
        <v/>
      </c>
      <c r="BN812" s="7" t="str">
        <f t="shared" si="663"/>
        <v/>
      </c>
      <c r="BO812" s="7" t="str">
        <f t="shared" si="664"/>
        <v/>
      </c>
      <c r="BP812" s="7" t="str">
        <f t="shared" si="665"/>
        <v/>
      </c>
      <c r="BQ812" s="7" t="str">
        <f t="shared" si="666"/>
        <v/>
      </c>
      <c r="BR812" s="7" t="str">
        <f t="shared" si="667"/>
        <v/>
      </c>
      <c r="BS812" s="7" t="str">
        <f t="shared" si="668"/>
        <v/>
      </c>
      <c r="BT812" s="7" t="str">
        <f t="shared" si="669"/>
        <v/>
      </c>
      <c r="BU812" s="7" t="str">
        <f t="shared" si="670"/>
        <v/>
      </c>
      <c r="BV812" s="7" t="str">
        <f t="shared" si="671"/>
        <v/>
      </c>
      <c r="BW812" s="7" t="str">
        <f t="shared" si="646"/>
        <v/>
      </c>
      <c r="BX812" s="7" t="str">
        <f t="shared" si="672"/>
        <v/>
      </c>
      <c r="BY812" s="7" t="str">
        <f t="shared" si="673"/>
        <v/>
      </c>
      <c r="BZ812" s="7" t="str">
        <f t="shared" si="674"/>
        <v/>
      </c>
      <c r="CA812" s="7" t="str">
        <f t="shared" si="675"/>
        <v/>
      </c>
      <c r="CB812" s="54"/>
      <c r="CH812" s="13"/>
      <c r="CJ812" s="13"/>
    </row>
    <row r="813" spans="2:88" ht="16.5" thickBot="1" x14ac:dyDescent="0.3">
      <c r="B813" s="114"/>
      <c r="C813" s="114"/>
      <c r="D813" s="115"/>
      <c r="E813" s="117" t="str">
        <f t="shared" si="676"/>
        <v/>
      </c>
      <c r="F813" s="118" t="str">
        <f t="shared" si="633"/>
        <v/>
      </c>
      <c r="G813" s="22"/>
      <c r="H813" s="5" t="str">
        <f t="shared" si="647"/>
        <v/>
      </c>
      <c r="I813" s="6" t="str">
        <f t="shared" si="648"/>
        <v/>
      </c>
      <c r="J813" s="6" t="str">
        <f t="shared" si="649"/>
        <v/>
      </c>
      <c r="K813" s="23"/>
      <c r="L813" s="3" t="str">
        <f t="shared" si="634"/>
        <v/>
      </c>
      <c r="M813" s="2">
        <f>IF(OR(K813="Rota",K813="Desliza"),(IF((MAX(N$36:N812))&gt;F$17,(MAX(N$36:N812)),F$17)),N812)</f>
        <v>0</v>
      </c>
      <c r="N813" s="42"/>
      <c r="O813" s="2" t="str">
        <f t="shared" si="635"/>
        <v/>
      </c>
      <c r="P813" s="3" t="str">
        <f t="shared" si="636"/>
        <v/>
      </c>
      <c r="Q813" s="24"/>
      <c r="R813" s="24"/>
      <c r="S813" s="24"/>
      <c r="T813" s="132" t="str">
        <f t="shared" si="640"/>
        <v/>
      </c>
      <c r="U813" s="25"/>
      <c r="V813" s="25"/>
      <c r="W813" s="24"/>
      <c r="X813" s="26"/>
      <c r="Y813" s="25"/>
      <c r="Z813" s="25"/>
      <c r="AA813" s="3" t="str">
        <f t="shared" si="637"/>
        <v/>
      </c>
      <c r="AB813" s="24"/>
      <c r="AC813" s="26"/>
      <c r="AD813" s="25"/>
      <c r="AE813" s="54"/>
      <c r="AF813" s="54"/>
      <c r="AG813" s="54"/>
      <c r="AH813" s="54"/>
      <c r="AI813" s="54"/>
      <c r="AJ813" s="54"/>
      <c r="AK813" s="25"/>
      <c r="AL813" s="54" t="str">
        <f t="shared" si="641"/>
        <v/>
      </c>
      <c r="AM813" s="200" t="str">
        <f t="shared" si="642"/>
        <v/>
      </c>
      <c r="AN813" s="201" t="str">
        <f t="shared" si="643"/>
        <v/>
      </c>
      <c r="AO813" s="200" t="str">
        <f t="shared" si="650"/>
        <v/>
      </c>
      <c r="AP813" s="200" t="str">
        <f t="shared" si="644"/>
        <v/>
      </c>
      <c r="AQ813" s="200" t="str">
        <f t="shared" si="645"/>
        <v/>
      </c>
      <c r="AR813" s="200" t="str">
        <f t="shared" si="651"/>
        <v/>
      </c>
      <c r="AS813" s="200" t="str">
        <f t="shared" si="652"/>
        <v/>
      </c>
      <c r="AT813" s="200" t="str">
        <f t="shared" si="653"/>
        <v/>
      </c>
      <c r="AU813" s="200" t="str">
        <f t="shared" si="654"/>
        <v/>
      </c>
      <c r="AV813" s="54"/>
      <c r="AW813" s="200" t="str">
        <f t="shared" si="655"/>
        <v/>
      </c>
      <c r="AX813" s="201" t="str">
        <f t="shared" si="656"/>
        <v/>
      </c>
      <c r="AY813" s="7" t="str">
        <f t="shared" si="657"/>
        <v/>
      </c>
      <c r="AZ813" s="7" t="str">
        <f t="shared" si="658"/>
        <v/>
      </c>
      <c r="BA813" s="7" t="str">
        <f t="shared" si="659"/>
        <v/>
      </c>
      <c r="BB813" s="7" t="str">
        <f t="shared" ref="BB813:BB876" si="677">IF(AND(O813&gt;0,AF813="Día",K813="Rota"),O813,"")</f>
        <v/>
      </c>
      <c r="BC813" s="7" t="str">
        <f t="shared" ref="BC813:BC876" si="678">IF(AND(O813&gt;0,AF813="Noche",K813="Rota"),O813,"")</f>
        <v/>
      </c>
      <c r="BD813" s="7" t="str">
        <f t="shared" ref="BD813:BD876" si="679">IF(AND(O813&gt;0,AF813="Día",K813="Desliza"),O813,"")</f>
        <v/>
      </c>
      <c r="BE813" s="7" t="str">
        <f t="shared" ref="BE813:BE876" si="680">IF(AND(O813&gt;0,AF813="Noche",K813="Desliza"),O813,"")</f>
        <v/>
      </c>
      <c r="BF813" s="7" t="str">
        <f t="shared" si="638"/>
        <v/>
      </c>
      <c r="BG813" s="7" t="str">
        <f t="shared" si="639"/>
        <v/>
      </c>
      <c r="BH813" s="7" t="str">
        <f t="shared" si="630"/>
        <v/>
      </c>
      <c r="BI813" s="7" t="str">
        <f t="shared" si="631"/>
        <v/>
      </c>
      <c r="BJ813" s="7" t="str">
        <f t="shared" si="632"/>
        <v/>
      </c>
      <c r="BK813" s="7" t="str">
        <f t="shared" si="660"/>
        <v/>
      </c>
      <c r="BL813" s="7" t="str">
        <f t="shared" si="661"/>
        <v/>
      </c>
      <c r="BM813" s="7" t="str">
        <f t="shared" si="662"/>
        <v/>
      </c>
      <c r="BN813" s="7" t="str">
        <f t="shared" si="663"/>
        <v/>
      </c>
      <c r="BO813" s="7" t="str">
        <f t="shared" si="664"/>
        <v/>
      </c>
      <c r="BP813" s="7" t="str">
        <f t="shared" si="665"/>
        <v/>
      </c>
      <c r="BQ813" s="7" t="str">
        <f t="shared" si="666"/>
        <v/>
      </c>
      <c r="BR813" s="7" t="str">
        <f t="shared" si="667"/>
        <v/>
      </c>
      <c r="BS813" s="7" t="str">
        <f t="shared" si="668"/>
        <v/>
      </c>
      <c r="BT813" s="7" t="str">
        <f t="shared" si="669"/>
        <v/>
      </c>
      <c r="BU813" s="7" t="str">
        <f t="shared" si="670"/>
        <v/>
      </c>
      <c r="BV813" s="7" t="str">
        <f t="shared" si="671"/>
        <v/>
      </c>
      <c r="BW813" s="7" t="str">
        <f t="shared" si="646"/>
        <v/>
      </c>
      <c r="BX813" s="7" t="str">
        <f t="shared" si="672"/>
        <v/>
      </c>
      <c r="BY813" s="7" t="str">
        <f t="shared" si="673"/>
        <v/>
      </c>
      <c r="BZ813" s="7" t="str">
        <f t="shared" si="674"/>
        <v/>
      </c>
      <c r="CA813" s="7" t="str">
        <f t="shared" si="675"/>
        <v/>
      </c>
      <c r="CB813" s="54"/>
      <c r="CH813" s="13"/>
      <c r="CJ813" s="13"/>
    </row>
    <row r="814" spans="2:88" ht="16.5" thickBot="1" x14ac:dyDescent="0.3">
      <c r="B814" s="114"/>
      <c r="C814" s="114"/>
      <c r="D814" s="115"/>
      <c r="E814" s="117" t="str">
        <f t="shared" si="676"/>
        <v/>
      </c>
      <c r="F814" s="118" t="str">
        <f t="shared" si="633"/>
        <v/>
      </c>
      <c r="G814" s="22"/>
      <c r="H814" s="5" t="str">
        <f t="shared" si="647"/>
        <v/>
      </c>
      <c r="I814" s="6" t="str">
        <f t="shared" si="648"/>
        <v/>
      </c>
      <c r="J814" s="6" t="str">
        <f t="shared" si="649"/>
        <v/>
      </c>
      <c r="K814" s="23"/>
      <c r="L814" s="3" t="str">
        <f t="shared" si="634"/>
        <v/>
      </c>
      <c r="M814" s="2">
        <f>IF(OR(K814="Rota",K814="Desliza"),(IF((MAX(N$36:N813))&gt;F$17,(MAX(N$36:N813)),F$17)),N813)</f>
        <v>0</v>
      </c>
      <c r="N814" s="42"/>
      <c r="O814" s="2" t="str">
        <f t="shared" si="635"/>
        <v/>
      </c>
      <c r="P814" s="3" t="str">
        <f t="shared" si="636"/>
        <v/>
      </c>
      <c r="Q814" s="24"/>
      <c r="R814" s="24"/>
      <c r="S814" s="24"/>
      <c r="T814" s="132" t="str">
        <f t="shared" si="640"/>
        <v/>
      </c>
      <c r="U814" s="25"/>
      <c r="V814" s="25"/>
      <c r="W814" s="24"/>
      <c r="X814" s="26"/>
      <c r="Y814" s="25"/>
      <c r="Z814" s="25"/>
      <c r="AA814" s="3" t="str">
        <f t="shared" si="637"/>
        <v/>
      </c>
      <c r="AB814" s="24"/>
      <c r="AC814" s="26"/>
      <c r="AD814" s="25"/>
      <c r="AE814" s="54"/>
      <c r="AF814" s="54"/>
      <c r="AG814" s="54"/>
      <c r="AH814" s="54"/>
      <c r="AI814" s="54"/>
      <c r="AJ814" s="54"/>
      <c r="AK814" s="25"/>
      <c r="AL814" s="54" t="str">
        <f t="shared" si="641"/>
        <v/>
      </c>
      <c r="AM814" s="200" t="str">
        <f t="shared" si="642"/>
        <v/>
      </c>
      <c r="AN814" s="201" t="str">
        <f t="shared" si="643"/>
        <v/>
      </c>
      <c r="AO814" s="200" t="str">
        <f t="shared" si="650"/>
        <v/>
      </c>
      <c r="AP814" s="200" t="str">
        <f t="shared" si="644"/>
        <v/>
      </c>
      <c r="AQ814" s="200" t="str">
        <f t="shared" si="645"/>
        <v/>
      </c>
      <c r="AR814" s="200" t="str">
        <f t="shared" si="651"/>
        <v/>
      </c>
      <c r="AS814" s="200" t="str">
        <f t="shared" si="652"/>
        <v/>
      </c>
      <c r="AT814" s="200" t="str">
        <f t="shared" si="653"/>
        <v/>
      </c>
      <c r="AU814" s="200" t="str">
        <f t="shared" si="654"/>
        <v/>
      </c>
      <c r="AV814" s="54"/>
      <c r="AW814" s="200" t="str">
        <f t="shared" si="655"/>
        <v/>
      </c>
      <c r="AX814" s="201" t="str">
        <f t="shared" si="656"/>
        <v/>
      </c>
      <c r="AY814" s="7" t="str">
        <f t="shared" si="657"/>
        <v/>
      </c>
      <c r="AZ814" s="7" t="str">
        <f t="shared" si="658"/>
        <v/>
      </c>
      <c r="BA814" s="7" t="str">
        <f t="shared" si="659"/>
        <v/>
      </c>
      <c r="BB814" s="7" t="str">
        <f t="shared" si="677"/>
        <v/>
      </c>
      <c r="BC814" s="7" t="str">
        <f t="shared" si="678"/>
        <v/>
      </c>
      <c r="BD814" s="7" t="str">
        <f t="shared" si="679"/>
        <v/>
      </c>
      <c r="BE814" s="7" t="str">
        <f t="shared" si="680"/>
        <v/>
      </c>
      <c r="BF814" s="7" t="str">
        <f t="shared" si="638"/>
        <v/>
      </c>
      <c r="BG814" s="7" t="str">
        <f t="shared" si="639"/>
        <v/>
      </c>
      <c r="BH814" s="7" t="str">
        <f t="shared" ref="BH814:BH877" si="681">IF(AND(AO814&gt;0,AF814="Día",K814="RIH CSG"),AO814,"")</f>
        <v/>
      </c>
      <c r="BI814" s="7" t="str">
        <f t="shared" ref="BI814:BI877" si="682">IF(AND(AO814&gt;0,AF814="Noche",K814="RIH CSG"),AO814,"")</f>
        <v/>
      </c>
      <c r="BJ814" s="7" t="str">
        <f t="shared" ref="BJ814:BJ877" si="683">IF(AND(AO814&gt;0,AF814="Día",K814="RIH OH"),AO814,"")</f>
        <v/>
      </c>
      <c r="BK814" s="7" t="str">
        <f t="shared" si="660"/>
        <v/>
      </c>
      <c r="BL814" s="7" t="str">
        <f t="shared" si="661"/>
        <v/>
      </c>
      <c r="BM814" s="7" t="str">
        <f t="shared" si="662"/>
        <v/>
      </c>
      <c r="BN814" s="7" t="str">
        <f t="shared" si="663"/>
        <v/>
      </c>
      <c r="BO814" s="7" t="str">
        <f t="shared" si="664"/>
        <v/>
      </c>
      <c r="BP814" s="7" t="str">
        <f t="shared" si="665"/>
        <v/>
      </c>
      <c r="BQ814" s="7" t="str">
        <f t="shared" si="666"/>
        <v/>
      </c>
      <c r="BR814" s="7" t="str">
        <f t="shared" si="667"/>
        <v/>
      </c>
      <c r="BS814" s="7" t="str">
        <f t="shared" si="668"/>
        <v/>
      </c>
      <c r="BT814" s="7" t="str">
        <f t="shared" si="669"/>
        <v/>
      </c>
      <c r="BU814" s="7" t="str">
        <f t="shared" si="670"/>
        <v/>
      </c>
      <c r="BV814" s="7" t="str">
        <f t="shared" si="671"/>
        <v/>
      </c>
      <c r="BW814" s="7" t="str">
        <f t="shared" si="646"/>
        <v/>
      </c>
      <c r="BX814" s="7" t="str">
        <f t="shared" si="672"/>
        <v/>
      </c>
      <c r="BY814" s="7" t="str">
        <f t="shared" si="673"/>
        <v/>
      </c>
      <c r="BZ814" s="7" t="str">
        <f t="shared" si="674"/>
        <v/>
      </c>
      <c r="CA814" s="7" t="str">
        <f t="shared" si="675"/>
        <v/>
      </c>
      <c r="CB814" s="54"/>
      <c r="CH814" s="13"/>
      <c r="CJ814" s="13"/>
    </row>
    <row r="815" spans="2:88" ht="16.5" thickBot="1" x14ac:dyDescent="0.3">
      <c r="B815" s="114"/>
      <c r="C815" s="114"/>
      <c r="D815" s="115"/>
      <c r="E815" s="117" t="str">
        <f t="shared" si="676"/>
        <v/>
      </c>
      <c r="F815" s="118" t="str">
        <f t="shared" ref="F815:F878" si="684">IF(K815="Comentario","",IF(K814="Comentario",IF(G813="","",G813),IF(G814="","",G814)))</f>
        <v/>
      </c>
      <c r="G815" s="22"/>
      <c r="H815" s="5" t="str">
        <f t="shared" si="647"/>
        <v/>
      </c>
      <c r="I815" s="6" t="str">
        <f t="shared" si="648"/>
        <v/>
      </c>
      <c r="J815" s="6" t="str">
        <f t="shared" si="649"/>
        <v/>
      </c>
      <c r="K815" s="23"/>
      <c r="L815" s="3" t="str">
        <f t="shared" si="634"/>
        <v/>
      </c>
      <c r="M815" s="2">
        <f>IF(OR(K815="Rota",K815="Desliza"),(IF((MAX(N$36:N814))&gt;F$17,(MAX(N$36:N814)),F$17)),N814)</f>
        <v>0</v>
      </c>
      <c r="N815" s="42"/>
      <c r="O815" s="2" t="str">
        <f t="shared" si="635"/>
        <v/>
      </c>
      <c r="P815" s="3" t="str">
        <f t="shared" si="636"/>
        <v/>
      </c>
      <c r="Q815" s="24"/>
      <c r="R815" s="24"/>
      <c r="S815" s="24"/>
      <c r="T815" s="132" t="str">
        <f t="shared" si="640"/>
        <v/>
      </c>
      <c r="U815" s="25"/>
      <c r="V815" s="25"/>
      <c r="W815" s="24"/>
      <c r="X815" s="26"/>
      <c r="Y815" s="25"/>
      <c r="Z815" s="25"/>
      <c r="AA815" s="3" t="str">
        <f t="shared" si="637"/>
        <v/>
      </c>
      <c r="AB815" s="24"/>
      <c r="AC815" s="26"/>
      <c r="AD815" s="25"/>
      <c r="AE815" s="54"/>
      <c r="AF815" s="54"/>
      <c r="AG815" s="54"/>
      <c r="AH815" s="54"/>
      <c r="AI815" s="54"/>
      <c r="AJ815" s="54"/>
      <c r="AK815" s="25"/>
      <c r="AL815" s="54" t="str">
        <f t="shared" si="641"/>
        <v/>
      </c>
      <c r="AM815" s="200" t="str">
        <f t="shared" si="642"/>
        <v/>
      </c>
      <c r="AN815" s="201" t="str">
        <f t="shared" si="643"/>
        <v/>
      </c>
      <c r="AO815" s="200" t="str">
        <f t="shared" si="650"/>
        <v/>
      </c>
      <c r="AP815" s="200" t="str">
        <f t="shared" si="644"/>
        <v/>
      </c>
      <c r="AQ815" s="200" t="str">
        <f t="shared" si="645"/>
        <v/>
      </c>
      <c r="AR815" s="200" t="str">
        <f t="shared" si="651"/>
        <v/>
      </c>
      <c r="AS815" s="200" t="str">
        <f t="shared" si="652"/>
        <v/>
      </c>
      <c r="AT815" s="200" t="str">
        <f t="shared" si="653"/>
        <v/>
      </c>
      <c r="AU815" s="200" t="str">
        <f t="shared" si="654"/>
        <v/>
      </c>
      <c r="AV815" s="54"/>
      <c r="AW815" s="200" t="str">
        <f t="shared" si="655"/>
        <v/>
      </c>
      <c r="AX815" s="201" t="str">
        <f t="shared" si="656"/>
        <v/>
      </c>
      <c r="AY815" s="7" t="str">
        <f t="shared" si="657"/>
        <v/>
      </c>
      <c r="AZ815" s="7" t="str">
        <f t="shared" si="658"/>
        <v/>
      </c>
      <c r="BA815" s="7" t="str">
        <f t="shared" si="659"/>
        <v/>
      </c>
      <c r="BB815" s="7" t="str">
        <f t="shared" si="677"/>
        <v/>
      </c>
      <c r="BC815" s="7" t="str">
        <f t="shared" si="678"/>
        <v/>
      </c>
      <c r="BD815" s="7" t="str">
        <f t="shared" si="679"/>
        <v/>
      </c>
      <c r="BE815" s="7" t="str">
        <f t="shared" si="680"/>
        <v/>
      </c>
      <c r="BF815" s="7" t="str">
        <f t="shared" si="638"/>
        <v/>
      </c>
      <c r="BG815" s="7" t="str">
        <f t="shared" si="639"/>
        <v/>
      </c>
      <c r="BH815" s="7" t="str">
        <f t="shared" si="681"/>
        <v/>
      </c>
      <c r="BI815" s="7" t="str">
        <f t="shared" si="682"/>
        <v/>
      </c>
      <c r="BJ815" s="7" t="str">
        <f t="shared" si="683"/>
        <v/>
      </c>
      <c r="BK815" s="7" t="str">
        <f t="shared" si="660"/>
        <v/>
      </c>
      <c r="BL815" s="7" t="str">
        <f t="shared" si="661"/>
        <v/>
      </c>
      <c r="BM815" s="7" t="str">
        <f t="shared" si="662"/>
        <v/>
      </c>
      <c r="BN815" s="7" t="str">
        <f t="shared" si="663"/>
        <v/>
      </c>
      <c r="BO815" s="7" t="str">
        <f t="shared" si="664"/>
        <v/>
      </c>
      <c r="BP815" s="7" t="str">
        <f t="shared" si="665"/>
        <v/>
      </c>
      <c r="BQ815" s="7" t="str">
        <f t="shared" si="666"/>
        <v/>
      </c>
      <c r="BR815" s="7" t="str">
        <f t="shared" si="667"/>
        <v/>
      </c>
      <c r="BS815" s="7" t="str">
        <f t="shared" si="668"/>
        <v/>
      </c>
      <c r="BT815" s="7" t="str">
        <f t="shared" si="669"/>
        <v/>
      </c>
      <c r="BU815" s="7" t="str">
        <f t="shared" si="670"/>
        <v/>
      </c>
      <c r="BV815" s="7" t="str">
        <f t="shared" si="671"/>
        <v/>
      </c>
      <c r="BW815" s="7" t="str">
        <f t="shared" si="646"/>
        <v/>
      </c>
      <c r="BX815" s="7" t="str">
        <f t="shared" si="672"/>
        <v/>
      </c>
      <c r="BY815" s="7" t="str">
        <f t="shared" si="673"/>
        <v/>
      </c>
      <c r="BZ815" s="7" t="str">
        <f t="shared" si="674"/>
        <v/>
      </c>
      <c r="CA815" s="7" t="str">
        <f t="shared" si="675"/>
        <v/>
      </c>
      <c r="CB815" s="54"/>
      <c r="CH815" s="13"/>
      <c r="CJ815" s="13"/>
    </row>
    <row r="816" spans="2:88" ht="16.5" thickBot="1" x14ac:dyDescent="0.3">
      <c r="B816" s="114"/>
      <c r="C816" s="114"/>
      <c r="D816" s="115"/>
      <c r="E816" s="117" t="str">
        <f t="shared" si="676"/>
        <v/>
      </c>
      <c r="F816" s="118" t="str">
        <f t="shared" si="684"/>
        <v/>
      </c>
      <c r="G816" s="22"/>
      <c r="H816" s="5" t="str">
        <f t="shared" si="647"/>
        <v/>
      </c>
      <c r="I816" s="6" t="str">
        <f t="shared" si="648"/>
        <v/>
      </c>
      <c r="J816" s="6" t="str">
        <f t="shared" si="649"/>
        <v/>
      </c>
      <c r="K816" s="23"/>
      <c r="L816" s="3" t="str">
        <f t="shared" si="634"/>
        <v/>
      </c>
      <c r="M816" s="2">
        <f>IF(OR(K816="Rota",K816="Desliza"),(IF((MAX(N$36:N815))&gt;F$17,(MAX(N$36:N815)),F$17)),N815)</f>
        <v>0</v>
      </c>
      <c r="N816" s="42"/>
      <c r="O816" s="2" t="str">
        <f t="shared" si="635"/>
        <v/>
      </c>
      <c r="P816" s="3" t="str">
        <f t="shared" si="636"/>
        <v/>
      </c>
      <c r="Q816" s="24"/>
      <c r="R816" s="24"/>
      <c r="S816" s="24"/>
      <c r="T816" s="132" t="str">
        <f t="shared" si="640"/>
        <v/>
      </c>
      <c r="U816" s="25"/>
      <c r="V816" s="25"/>
      <c r="W816" s="24"/>
      <c r="X816" s="26"/>
      <c r="Y816" s="25"/>
      <c r="Z816" s="25"/>
      <c r="AA816" s="3" t="str">
        <f t="shared" si="637"/>
        <v/>
      </c>
      <c r="AB816" s="24"/>
      <c r="AC816" s="26"/>
      <c r="AD816" s="25"/>
      <c r="AE816" s="54"/>
      <c r="AF816" s="54"/>
      <c r="AG816" s="54"/>
      <c r="AH816" s="54"/>
      <c r="AI816" s="54"/>
      <c r="AJ816" s="54"/>
      <c r="AK816" s="25"/>
      <c r="AL816" s="54" t="str">
        <f t="shared" si="641"/>
        <v/>
      </c>
      <c r="AM816" s="200" t="str">
        <f t="shared" si="642"/>
        <v/>
      </c>
      <c r="AN816" s="201" t="str">
        <f t="shared" si="643"/>
        <v/>
      </c>
      <c r="AO816" s="200" t="str">
        <f t="shared" si="650"/>
        <v/>
      </c>
      <c r="AP816" s="200" t="str">
        <f t="shared" si="644"/>
        <v/>
      </c>
      <c r="AQ816" s="200" t="str">
        <f t="shared" si="645"/>
        <v/>
      </c>
      <c r="AR816" s="200" t="str">
        <f t="shared" si="651"/>
        <v/>
      </c>
      <c r="AS816" s="200" t="str">
        <f t="shared" si="652"/>
        <v/>
      </c>
      <c r="AT816" s="200" t="str">
        <f t="shared" si="653"/>
        <v/>
      </c>
      <c r="AU816" s="200" t="str">
        <f t="shared" si="654"/>
        <v/>
      </c>
      <c r="AV816" s="54"/>
      <c r="AW816" s="200" t="str">
        <f t="shared" si="655"/>
        <v/>
      </c>
      <c r="AX816" s="201" t="str">
        <f t="shared" si="656"/>
        <v/>
      </c>
      <c r="AY816" s="7" t="str">
        <f t="shared" si="657"/>
        <v/>
      </c>
      <c r="AZ816" s="7" t="str">
        <f t="shared" si="658"/>
        <v/>
      </c>
      <c r="BA816" s="7" t="str">
        <f t="shared" si="659"/>
        <v/>
      </c>
      <c r="BB816" s="7" t="str">
        <f t="shared" si="677"/>
        <v/>
      </c>
      <c r="BC816" s="7" t="str">
        <f t="shared" si="678"/>
        <v/>
      </c>
      <c r="BD816" s="7" t="str">
        <f t="shared" si="679"/>
        <v/>
      </c>
      <c r="BE816" s="7" t="str">
        <f t="shared" si="680"/>
        <v/>
      </c>
      <c r="BF816" s="7" t="str">
        <f t="shared" si="638"/>
        <v/>
      </c>
      <c r="BG816" s="7" t="str">
        <f t="shared" si="639"/>
        <v/>
      </c>
      <c r="BH816" s="7" t="str">
        <f t="shared" si="681"/>
        <v/>
      </c>
      <c r="BI816" s="7" t="str">
        <f t="shared" si="682"/>
        <v/>
      </c>
      <c r="BJ816" s="7" t="str">
        <f t="shared" si="683"/>
        <v/>
      </c>
      <c r="BK816" s="7" t="str">
        <f t="shared" si="660"/>
        <v/>
      </c>
      <c r="BL816" s="7" t="str">
        <f t="shared" si="661"/>
        <v/>
      </c>
      <c r="BM816" s="7" t="str">
        <f t="shared" si="662"/>
        <v/>
      </c>
      <c r="BN816" s="7" t="str">
        <f t="shared" si="663"/>
        <v/>
      </c>
      <c r="BO816" s="7" t="str">
        <f t="shared" si="664"/>
        <v/>
      </c>
      <c r="BP816" s="7" t="str">
        <f t="shared" si="665"/>
        <v/>
      </c>
      <c r="BQ816" s="7" t="str">
        <f t="shared" si="666"/>
        <v/>
      </c>
      <c r="BR816" s="7" t="str">
        <f t="shared" si="667"/>
        <v/>
      </c>
      <c r="BS816" s="7" t="str">
        <f t="shared" si="668"/>
        <v/>
      </c>
      <c r="BT816" s="7" t="str">
        <f t="shared" si="669"/>
        <v/>
      </c>
      <c r="BU816" s="7" t="str">
        <f t="shared" si="670"/>
        <v/>
      </c>
      <c r="BV816" s="7" t="str">
        <f t="shared" si="671"/>
        <v/>
      </c>
      <c r="BW816" s="7" t="str">
        <f t="shared" si="646"/>
        <v/>
      </c>
      <c r="BX816" s="7" t="str">
        <f t="shared" si="672"/>
        <v/>
      </c>
      <c r="BY816" s="7" t="str">
        <f t="shared" si="673"/>
        <v/>
      </c>
      <c r="BZ816" s="7" t="str">
        <f t="shared" si="674"/>
        <v/>
      </c>
      <c r="CA816" s="7" t="str">
        <f t="shared" si="675"/>
        <v/>
      </c>
      <c r="CB816" s="54"/>
      <c r="CH816" s="13"/>
      <c r="CJ816" s="13"/>
    </row>
    <row r="817" spans="2:88" ht="16.5" thickBot="1" x14ac:dyDescent="0.3">
      <c r="B817" s="114"/>
      <c r="C817" s="114"/>
      <c r="D817" s="115"/>
      <c r="E817" s="117" t="str">
        <f t="shared" si="676"/>
        <v/>
      </c>
      <c r="F817" s="118" t="str">
        <f t="shared" si="684"/>
        <v/>
      </c>
      <c r="G817" s="22"/>
      <c r="H817" s="5" t="str">
        <f t="shared" si="647"/>
        <v/>
      </c>
      <c r="I817" s="6" t="str">
        <f t="shared" si="648"/>
        <v/>
      </c>
      <c r="J817" s="6" t="str">
        <f t="shared" si="649"/>
        <v/>
      </c>
      <c r="K817" s="23"/>
      <c r="L817" s="3" t="str">
        <f t="shared" si="634"/>
        <v/>
      </c>
      <c r="M817" s="2">
        <f>IF(OR(K817="Rota",K817="Desliza"),(IF((MAX(N$36:N816))&gt;F$17,(MAX(N$36:N816)),F$17)),N816)</f>
        <v>0</v>
      </c>
      <c r="N817" s="42"/>
      <c r="O817" s="2" t="str">
        <f t="shared" si="635"/>
        <v/>
      </c>
      <c r="P817" s="3" t="str">
        <f t="shared" si="636"/>
        <v/>
      </c>
      <c r="Q817" s="24"/>
      <c r="R817" s="24"/>
      <c r="S817" s="24"/>
      <c r="T817" s="132" t="str">
        <f t="shared" si="640"/>
        <v/>
      </c>
      <c r="U817" s="25"/>
      <c r="V817" s="25"/>
      <c r="W817" s="24"/>
      <c r="X817" s="26"/>
      <c r="Y817" s="25"/>
      <c r="Z817" s="25"/>
      <c r="AA817" s="3" t="str">
        <f t="shared" si="637"/>
        <v/>
      </c>
      <c r="AB817" s="24"/>
      <c r="AC817" s="26"/>
      <c r="AD817" s="25"/>
      <c r="AE817" s="54"/>
      <c r="AF817" s="54"/>
      <c r="AG817" s="54"/>
      <c r="AH817" s="54"/>
      <c r="AI817" s="54"/>
      <c r="AJ817" s="54"/>
      <c r="AK817" s="25"/>
      <c r="AL817" s="54" t="str">
        <f t="shared" si="641"/>
        <v/>
      </c>
      <c r="AM817" s="200" t="str">
        <f t="shared" si="642"/>
        <v/>
      </c>
      <c r="AN817" s="201" t="str">
        <f t="shared" si="643"/>
        <v/>
      </c>
      <c r="AO817" s="200" t="str">
        <f t="shared" si="650"/>
        <v/>
      </c>
      <c r="AP817" s="200" t="str">
        <f t="shared" si="644"/>
        <v/>
      </c>
      <c r="AQ817" s="200" t="str">
        <f t="shared" si="645"/>
        <v/>
      </c>
      <c r="AR817" s="200" t="str">
        <f t="shared" si="651"/>
        <v/>
      </c>
      <c r="AS817" s="200" t="str">
        <f t="shared" si="652"/>
        <v/>
      </c>
      <c r="AT817" s="200" t="str">
        <f t="shared" si="653"/>
        <v/>
      </c>
      <c r="AU817" s="200" t="str">
        <f t="shared" si="654"/>
        <v/>
      </c>
      <c r="AV817" s="54"/>
      <c r="AW817" s="200" t="str">
        <f t="shared" si="655"/>
        <v/>
      </c>
      <c r="AX817" s="201" t="str">
        <f t="shared" si="656"/>
        <v/>
      </c>
      <c r="AY817" s="7" t="str">
        <f t="shared" si="657"/>
        <v/>
      </c>
      <c r="AZ817" s="7" t="str">
        <f t="shared" si="658"/>
        <v/>
      </c>
      <c r="BA817" s="7" t="str">
        <f t="shared" si="659"/>
        <v/>
      </c>
      <c r="BB817" s="7" t="str">
        <f t="shared" si="677"/>
        <v/>
      </c>
      <c r="BC817" s="7" t="str">
        <f t="shared" si="678"/>
        <v/>
      </c>
      <c r="BD817" s="7" t="str">
        <f t="shared" si="679"/>
        <v/>
      </c>
      <c r="BE817" s="7" t="str">
        <f t="shared" si="680"/>
        <v/>
      </c>
      <c r="BF817" s="7" t="str">
        <f t="shared" si="638"/>
        <v/>
      </c>
      <c r="BG817" s="7" t="str">
        <f t="shared" si="639"/>
        <v/>
      </c>
      <c r="BH817" s="7" t="str">
        <f t="shared" si="681"/>
        <v/>
      </c>
      <c r="BI817" s="7" t="str">
        <f t="shared" si="682"/>
        <v/>
      </c>
      <c r="BJ817" s="7" t="str">
        <f t="shared" si="683"/>
        <v/>
      </c>
      <c r="BK817" s="7" t="str">
        <f t="shared" si="660"/>
        <v/>
      </c>
      <c r="BL817" s="7" t="str">
        <f t="shared" si="661"/>
        <v/>
      </c>
      <c r="BM817" s="7" t="str">
        <f t="shared" si="662"/>
        <v/>
      </c>
      <c r="BN817" s="7" t="str">
        <f t="shared" si="663"/>
        <v/>
      </c>
      <c r="BO817" s="7" t="str">
        <f t="shared" si="664"/>
        <v/>
      </c>
      <c r="BP817" s="7" t="str">
        <f t="shared" si="665"/>
        <v/>
      </c>
      <c r="BQ817" s="7" t="str">
        <f t="shared" si="666"/>
        <v/>
      </c>
      <c r="BR817" s="7" t="str">
        <f t="shared" si="667"/>
        <v/>
      </c>
      <c r="BS817" s="7" t="str">
        <f t="shared" si="668"/>
        <v/>
      </c>
      <c r="BT817" s="7" t="str">
        <f t="shared" si="669"/>
        <v/>
      </c>
      <c r="BU817" s="7" t="str">
        <f t="shared" si="670"/>
        <v/>
      </c>
      <c r="BV817" s="7" t="str">
        <f t="shared" si="671"/>
        <v/>
      </c>
      <c r="BW817" s="7" t="str">
        <f t="shared" si="646"/>
        <v/>
      </c>
      <c r="BX817" s="7" t="str">
        <f t="shared" si="672"/>
        <v/>
      </c>
      <c r="BY817" s="7" t="str">
        <f t="shared" si="673"/>
        <v/>
      </c>
      <c r="BZ817" s="7" t="str">
        <f t="shared" si="674"/>
        <v/>
      </c>
      <c r="CA817" s="7" t="str">
        <f t="shared" si="675"/>
        <v/>
      </c>
      <c r="CB817" s="54"/>
      <c r="CH817" s="13"/>
      <c r="CJ817" s="13"/>
    </row>
    <row r="818" spans="2:88" ht="16.5" thickBot="1" x14ac:dyDescent="0.3">
      <c r="B818" s="114"/>
      <c r="C818" s="114"/>
      <c r="D818" s="115"/>
      <c r="E818" s="117" t="str">
        <f t="shared" si="676"/>
        <v/>
      </c>
      <c r="F818" s="118" t="str">
        <f t="shared" si="684"/>
        <v/>
      </c>
      <c r="G818" s="22"/>
      <c r="H818" s="5" t="str">
        <f t="shared" si="647"/>
        <v/>
      </c>
      <c r="I818" s="6" t="str">
        <f t="shared" si="648"/>
        <v/>
      </c>
      <c r="J818" s="6" t="str">
        <f t="shared" si="649"/>
        <v/>
      </c>
      <c r="K818" s="23"/>
      <c r="L818" s="3" t="str">
        <f t="shared" si="634"/>
        <v/>
      </c>
      <c r="M818" s="2">
        <f>IF(OR(K818="Rota",K818="Desliza"),(IF((MAX(N$36:N817))&gt;F$17,(MAX(N$36:N817)),F$17)),N817)</f>
        <v>0</v>
      </c>
      <c r="N818" s="42"/>
      <c r="O818" s="2" t="str">
        <f t="shared" si="635"/>
        <v/>
      </c>
      <c r="P818" s="3" t="str">
        <f t="shared" si="636"/>
        <v/>
      </c>
      <c r="Q818" s="24"/>
      <c r="R818" s="24"/>
      <c r="S818" s="24"/>
      <c r="T818" s="132" t="str">
        <f t="shared" si="640"/>
        <v/>
      </c>
      <c r="U818" s="25"/>
      <c r="V818" s="25"/>
      <c r="W818" s="24"/>
      <c r="X818" s="26"/>
      <c r="Y818" s="25"/>
      <c r="Z818" s="25"/>
      <c r="AA818" s="3" t="str">
        <f t="shared" si="637"/>
        <v/>
      </c>
      <c r="AB818" s="24"/>
      <c r="AC818" s="26"/>
      <c r="AD818" s="25"/>
      <c r="AE818" s="54"/>
      <c r="AF818" s="54"/>
      <c r="AG818" s="54"/>
      <c r="AH818" s="54"/>
      <c r="AI818" s="54"/>
      <c r="AJ818" s="54"/>
      <c r="AK818" s="25"/>
      <c r="AL818" s="54" t="str">
        <f t="shared" si="641"/>
        <v/>
      </c>
      <c r="AM818" s="200" t="str">
        <f t="shared" si="642"/>
        <v/>
      </c>
      <c r="AN818" s="201" t="str">
        <f t="shared" si="643"/>
        <v/>
      </c>
      <c r="AO818" s="200" t="str">
        <f t="shared" si="650"/>
        <v/>
      </c>
      <c r="AP818" s="200" t="str">
        <f t="shared" si="644"/>
        <v/>
      </c>
      <c r="AQ818" s="200" t="str">
        <f t="shared" si="645"/>
        <v/>
      </c>
      <c r="AR818" s="200" t="str">
        <f t="shared" si="651"/>
        <v/>
      </c>
      <c r="AS818" s="200" t="str">
        <f t="shared" si="652"/>
        <v/>
      </c>
      <c r="AT818" s="200" t="str">
        <f t="shared" si="653"/>
        <v/>
      </c>
      <c r="AU818" s="200" t="str">
        <f t="shared" si="654"/>
        <v/>
      </c>
      <c r="AV818" s="54"/>
      <c r="AW818" s="200" t="str">
        <f t="shared" si="655"/>
        <v/>
      </c>
      <c r="AX818" s="201" t="str">
        <f t="shared" si="656"/>
        <v/>
      </c>
      <c r="AY818" s="7" t="str">
        <f t="shared" si="657"/>
        <v/>
      </c>
      <c r="AZ818" s="7" t="str">
        <f t="shared" si="658"/>
        <v/>
      </c>
      <c r="BA818" s="7" t="str">
        <f t="shared" si="659"/>
        <v/>
      </c>
      <c r="BB818" s="7" t="str">
        <f t="shared" si="677"/>
        <v/>
      </c>
      <c r="BC818" s="7" t="str">
        <f t="shared" si="678"/>
        <v/>
      </c>
      <c r="BD818" s="7" t="str">
        <f t="shared" si="679"/>
        <v/>
      </c>
      <c r="BE818" s="7" t="str">
        <f t="shared" si="680"/>
        <v/>
      </c>
      <c r="BF818" s="7" t="str">
        <f t="shared" si="638"/>
        <v/>
      </c>
      <c r="BG818" s="7" t="str">
        <f t="shared" si="639"/>
        <v/>
      </c>
      <c r="BH818" s="7" t="str">
        <f t="shared" si="681"/>
        <v/>
      </c>
      <c r="BI818" s="7" t="str">
        <f t="shared" si="682"/>
        <v/>
      </c>
      <c r="BJ818" s="7" t="str">
        <f t="shared" si="683"/>
        <v/>
      </c>
      <c r="BK818" s="7" t="str">
        <f t="shared" si="660"/>
        <v/>
      </c>
      <c r="BL818" s="7" t="str">
        <f t="shared" si="661"/>
        <v/>
      </c>
      <c r="BM818" s="7" t="str">
        <f t="shared" si="662"/>
        <v/>
      </c>
      <c r="BN818" s="7" t="str">
        <f t="shared" si="663"/>
        <v/>
      </c>
      <c r="BO818" s="7" t="str">
        <f t="shared" si="664"/>
        <v/>
      </c>
      <c r="BP818" s="7" t="str">
        <f t="shared" si="665"/>
        <v/>
      </c>
      <c r="BQ818" s="7" t="str">
        <f t="shared" si="666"/>
        <v/>
      </c>
      <c r="BR818" s="7" t="str">
        <f t="shared" si="667"/>
        <v/>
      </c>
      <c r="BS818" s="7" t="str">
        <f t="shared" si="668"/>
        <v/>
      </c>
      <c r="BT818" s="7" t="str">
        <f t="shared" si="669"/>
        <v/>
      </c>
      <c r="BU818" s="7" t="str">
        <f t="shared" si="670"/>
        <v/>
      </c>
      <c r="BV818" s="7" t="str">
        <f t="shared" si="671"/>
        <v/>
      </c>
      <c r="BW818" s="7" t="str">
        <f t="shared" si="646"/>
        <v/>
      </c>
      <c r="BX818" s="7" t="str">
        <f t="shared" si="672"/>
        <v/>
      </c>
      <c r="BY818" s="7" t="str">
        <f t="shared" si="673"/>
        <v/>
      </c>
      <c r="BZ818" s="7" t="str">
        <f t="shared" si="674"/>
        <v/>
      </c>
      <c r="CA818" s="7" t="str">
        <f t="shared" si="675"/>
        <v/>
      </c>
      <c r="CB818" s="54"/>
      <c r="CH818" s="13"/>
      <c r="CJ818" s="13"/>
    </row>
    <row r="819" spans="2:88" ht="16.5" thickBot="1" x14ac:dyDescent="0.3">
      <c r="B819" s="114"/>
      <c r="C819" s="114"/>
      <c r="D819" s="115"/>
      <c r="E819" s="117" t="str">
        <f t="shared" si="676"/>
        <v/>
      </c>
      <c r="F819" s="118" t="str">
        <f t="shared" si="684"/>
        <v/>
      </c>
      <c r="G819" s="22"/>
      <c r="H819" s="5" t="str">
        <f t="shared" si="647"/>
        <v/>
      </c>
      <c r="I819" s="6" t="str">
        <f t="shared" si="648"/>
        <v/>
      </c>
      <c r="J819" s="6" t="str">
        <f t="shared" si="649"/>
        <v/>
      </c>
      <c r="K819" s="23"/>
      <c r="L819" s="3" t="str">
        <f t="shared" si="634"/>
        <v/>
      </c>
      <c r="M819" s="2">
        <f>IF(OR(K819="Rota",K819="Desliza"),(IF((MAX(N$36:N818))&gt;F$17,(MAX(N$36:N818)),F$17)),N818)</f>
        <v>0</v>
      </c>
      <c r="N819" s="42"/>
      <c r="O819" s="2" t="str">
        <f t="shared" si="635"/>
        <v/>
      </c>
      <c r="P819" s="3" t="str">
        <f t="shared" si="636"/>
        <v/>
      </c>
      <c r="Q819" s="24"/>
      <c r="R819" s="24"/>
      <c r="S819" s="24"/>
      <c r="T819" s="132" t="str">
        <f t="shared" si="640"/>
        <v/>
      </c>
      <c r="U819" s="25"/>
      <c r="V819" s="25"/>
      <c r="W819" s="24"/>
      <c r="X819" s="26"/>
      <c r="Y819" s="25"/>
      <c r="Z819" s="25"/>
      <c r="AA819" s="3" t="str">
        <f t="shared" si="637"/>
        <v/>
      </c>
      <c r="AB819" s="24"/>
      <c r="AC819" s="26"/>
      <c r="AD819" s="25"/>
      <c r="AE819" s="54"/>
      <c r="AF819" s="54"/>
      <c r="AG819" s="54"/>
      <c r="AH819" s="54"/>
      <c r="AI819" s="54"/>
      <c r="AJ819" s="54"/>
      <c r="AK819" s="25"/>
      <c r="AL819" s="54" t="str">
        <f t="shared" si="641"/>
        <v/>
      </c>
      <c r="AM819" s="200" t="str">
        <f t="shared" si="642"/>
        <v/>
      </c>
      <c r="AN819" s="201" t="str">
        <f t="shared" si="643"/>
        <v/>
      </c>
      <c r="AO819" s="200" t="str">
        <f t="shared" si="650"/>
        <v/>
      </c>
      <c r="AP819" s="200" t="str">
        <f t="shared" si="644"/>
        <v/>
      </c>
      <c r="AQ819" s="200" t="str">
        <f t="shared" si="645"/>
        <v/>
      </c>
      <c r="AR819" s="200" t="str">
        <f t="shared" si="651"/>
        <v/>
      </c>
      <c r="AS819" s="200" t="str">
        <f t="shared" si="652"/>
        <v/>
      </c>
      <c r="AT819" s="200" t="str">
        <f t="shared" si="653"/>
        <v/>
      </c>
      <c r="AU819" s="200" t="str">
        <f t="shared" si="654"/>
        <v/>
      </c>
      <c r="AV819" s="54"/>
      <c r="AW819" s="200" t="str">
        <f t="shared" si="655"/>
        <v/>
      </c>
      <c r="AX819" s="201" t="str">
        <f t="shared" si="656"/>
        <v/>
      </c>
      <c r="AY819" s="7" t="str">
        <f t="shared" si="657"/>
        <v/>
      </c>
      <c r="AZ819" s="7" t="str">
        <f t="shared" si="658"/>
        <v/>
      </c>
      <c r="BA819" s="7" t="str">
        <f t="shared" si="659"/>
        <v/>
      </c>
      <c r="BB819" s="7" t="str">
        <f t="shared" si="677"/>
        <v/>
      </c>
      <c r="BC819" s="7" t="str">
        <f t="shared" si="678"/>
        <v/>
      </c>
      <c r="BD819" s="7" t="str">
        <f t="shared" si="679"/>
        <v/>
      </c>
      <c r="BE819" s="7" t="str">
        <f t="shared" si="680"/>
        <v/>
      </c>
      <c r="BF819" s="7" t="str">
        <f t="shared" si="638"/>
        <v/>
      </c>
      <c r="BG819" s="7" t="str">
        <f t="shared" si="639"/>
        <v/>
      </c>
      <c r="BH819" s="7" t="str">
        <f t="shared" si="681"/>
        <v/>
      </c>
      <c r="BI819" s="7" t="str">
        <f t="shared" si="682"/>
        <v/>
      </c>
      <c r="BJ819" s="7" t="str">
        <f t="shared" si="683"/>
        <v/>
      </c>
      <c r="BK819" s="7" t="str">
        <f t="shared" si="660"/>
        <v/>
      </c>
      <c r="BL819" s="7" t="str">
        <f t="shared" si="661"/>
        <v/>
      </c>
      <c r="BM819" s="7" t="str">
        <f t="shared" si="662"/>
        <v/>
      </c>
      <c r="BN819" s="7" t="str">
        <f t="shared" si="663"/>
        <v/>
      </c>
      <c r="BO819" s="7" t="str">
        <f t="shared" si="664"/>
        <v/>
      </c>
      <c r="BP819" s="7" t="str">
        <f t="shared" si="665"/>
        <v/>
      </c>
      <c r="BQ819" s="7" t="str">
        <f t="shared" si="666"/>
        <v/>
      </c>
      <c r="BR819" s="7" t="str">
        <f t="shared" si="667"/>
        <v/>
      </c>
      <c r="BS819" s="7" t="str">
        <f t="shared" si="668"/>
        <v/>
      </c>
      <c r="BT819" s="7" t="str">
        <f t="shared" si="669"/>
        <v/>
      </c>
      <c r="BU819" s="7" t="str">
        <f t="shared" si="670"/>
        <v/>
      </c>
      <c r="BV819" s="7" t="str">
        <f t="shared" si="671"/>
        <v/>
      </c>
      <c r="BW819" s="7" t="str">
        <f t="shared" si="646"/>
        <v/>
      </c>
      <c r="BX819" s="7" t="str">
        <f t="shared" si="672"/>
        <v/>
      </c>
      <c r="BY819" s="7" t="str">
        <f t="shared" si="673"/>
        <v/>
      </c>
      <c r="BZ819" s="7" t="str">
        <f t="shared" si="674"/>
        <v/>
      </c>
      <c r="CA819" s="7" t="str">
        <f t="shared" si="675"/>
        <v/>
      </c>
      <c r="CB819" s="54"/>
      <c r="CH819" s="13"/>
      <c r="CJ819" s="13"/>
    </row>
    <row r="820" spans="2:88" ht="16.5" thickBot="1" x14ac:dyDescent="0.3">
      <c r="B820" s="114"/>
      <c r="C820" s="114"/>
      <c r="D820" s="115"/>
      <c r="E820" s="117" t="str">
        <f t="shared" si="676"/>
        <v/>
      </c>
      <c r="F820" s="118" t="str">
        <f t="shared" si="684"/>
        <v/>
      </c>
      <c r="G820" s="22"/>
      <c r="H820" s="5" t="str">
        <f t="shared" si="647"/>
        <v/>
      </c>
      <c r="I820" s="6" t="str">
        <f t="shared" si="648"/>
        <v/>
      </c>
      <c r="J820" s="6" t="str">
        <f t="shared" si="649"/>
        <v/>
      </c>
      <c r="K820" s="23"/>
      <c r="L820" s="3" t="str">
        <f t="shared" si="634"/>
        <v/>
      </c>
      <c r="M820" s="2">
        <f>IF(OR(K820="Rota",K820="Desliza"),(IF((MAX(N$36:N819))&gt;F$17,(MAX(N$36:N819)),F$17)),N819)</f>
        <v>0</v>
      </c>
      <c r="N820" s="42"/>
      <c r="O820" s="2" t="str">
        <f t="shared" si="635"/>
        <v/>
      </c>
      <c r="P820" s="3" t="str">
        <f t="shared" si="636"/>
        <v/>
      </c>
      <c r="Q820" s="24"/>
      <c r="R820" s="24"/>
      <c r="S820" s="24"/>
      <c r="T820" s="132" t="str">
        <f t="shared" si="640"/>
        <v/>
      </c>
      <c r="U820" s="25"/>
      <c r="V820" s="25"/>
      <c r="W820" s="24"/>
      <c r="X820" s="26"/>
      <c r="Y820" s="25"/>
      <c r="Z820" s="25"/>
      <c r="AA820" s="3" t="str">
        <f t="shared" si="637"/>
        <v/>
      </c>
      <c r="AB820" s="24"/>
      <c r="AC820" s="26"/>
      <c r="AD820" s="25"/>
      <c r="AE820" s="54"/>
      <c r="AF820" s="54"/>
      <c r="AG820" s="54"/>
      <c r="AH820" s="54"/>
      <c r="AI820" s="54"/>
      <c r="AJ820" s="54"/>
      <c r="AK820" s="25"/>
      <c r="AL820" s="54" t="str">
        <f t="shared" si="641"/>
        <v/>
      </c>
      <c r="AM820" s="200" t="str">
        <f t="shared" si="642"/>
        <v/>
      </c>
      <c r="AN820" s="201" t="str">
        <f t="shared" si="643"/>
        <v/>
      </c>
      <c r="AO820" s="200" t="str">
        <f t="shared" si="650"/>
        <v/>
      </c>
      <c r="AP820" s="200" t="str">
        <f t="shared" si="644"/>
        <v/>
      </c>
      <c r="AQ820" s="200" t="str">
        <f t="shared" si="645"/>
        <v/>
      </c>
      <c r="AR820" s="200" t="str">
        <f t="shared" si="651"/>
        <v/>
      </c>
      <c r="AS820" s="200" t="str">
        <f t="shared" si="652"/>
        <v/>
      </c>
      <c r="AT820" s="200" t="str">
        <f t="shared" si="653"/>
        <v/>
      </c>
      <c r="AU820" s="200" t="str">
        <f t="shared" si="654"/>
        <v/>
      </c>
      <c r="AV820" s="54"/>
      <c r="AW820" s="200" t="str">
        <f t="shared" si="655"/>
        <v/>
      </c>
      <c r="AX820" s="201" t="str">
        <f t="shared" si="656"/>
        <v/>
      </c>
      <c r="AY820" s="7" t="str">
        <f t="shared" si="657"/>
        <v/>
      </c>
      <c r="AZ820" s="7" t="str">
        <f t="shared" si="658"/>
        <v/>
      </c>
      <c r="BA820" s="7" t="str">
        <f t="shared" si="659"/>
        <v/>
      </c>
      <c r="BB820" s="7" t="str">
        <f t="shared" si="677"/>
        <v/>
      </c>
      <c r="BC820" s="7" t="str">
        <f t="shared" si="678"/>
        <v/>
      </c>
      <c r="BD820" s="7" t="str">
        <f t="shared" si="679"/>
        <v/>
      </c>
      <c r="BE820" s="7" t="str">
        <f t="shared" si="680"/>
        <v/>
      </c>
      <c r="BF820" s="7" t="str">
        <f t="shared" si="638"/>
        <v/>
      </c>
      <c r="BG820" s="7" t="str">
        <f t="shared" si="639"/>
        <v/>
      </c>
      <c r="BH820" s="7" t="str">
        <f t="shared" si="681"/>
        <v/>
      </c>
      <c r="BI820" s="7" t="str">
        <f t="shared" si="682"/>
        <v/>
      </c>
      <c r="BJ820" s="7" t="str">
        <f t="shared" si="683"/>
        <v/>
      </c>
      <c r="BK820" s="7" t="str">
        <f t="shared" si="660"/>
        <v/>
      </c>
      <c r="BL820" s="7" t="str">
        <f t="shared" si="661"/>
        <v/>
      </c>
      <c r="BM820" s="7" t="str">
        <f t="shared" si="662"/>
        <v/>
      </c>
      <c r="BN820" s="7" t="str">
        <f t="shared" si="663"/>
        <v/>
      </c>
      <c r="BO820" s="7" t="str">
        <f t="shared" si="664"/>
        <v/>
      </c>
      <c r="BP820" s="7" t="str">
        <f t="shared" si="665"/>
        <v/>
      </c>
      <c r="BQ820" s="7" t="str">
        <f t="shared" si="666"/>
        <v/>
      </c>
      <c r="BR820" s="7" t="str">
        <f t="shared" si="667"/>
        <v/>
      </c>
      <c r="BS820" s="7" t="str">
        <f t="shared" si="668"/>
        <v/>
      </c>
      <c r="BT820" s="7" t="str">
        <f t="shared" si="669"/>
        <v/>
      </c>
      <c r="BU820" s="7" t="str">
        <f t="shared" si="670"/>
        <v/>
      </c>
      <c r="BV820" s="7" t="str">
        <f t="shared" si="671"/>
        <v/>
      </c>
      <c r="BW820" s="7" t="str">
        <f t="shared" si="646"/>
        <v/>
      </c>
      <c r="BX820" s="7" t="str">
        <f t="shared" si="672"/>
        <v/>
      </c>
      <c r="BY820" s="7" t="str">
        <f t="shared" si="673"/>
        <v/>
      </c>
      <c r="BZ820" s="7" t="str">
        <f t="shared" si="674"/>
        <v/>
      </c>
      <c r="CA820" s="7" t="str">
        <f t="shared" si="675"/>
        <v/>
      </c>
      <c r="CB820" s="54"/>
      <c r="CH820" s="13"/>
      <c r="CJ820" s="13"/>
    </row>
    <row r="821" spans="2:88" ht="16.5" thickBot="1" x14ac:dyDescent="0.3">
      <c r="B821" s="114"/>
      <c r="C821" s="114"/>
      <c r="D821" s="115"/>
      <c r="E821" s="117" t="str">
        <f t="shared" si="676"/>
        <v/>
      </c>
      <c r="F821" s="118" t="str">
        <f t="shared" si="684"/>
        <v/>
      </c>
      <c r="G821" s="22"/>
      <c r="H821" s="5" t="str">
        <f t="shared" si="647"/>
        <v/>
      </c>
      <c r="I821" s="6" t="str">
        <f t="shared" si="648"/>
        <v/>
      </c>
      <c r="J821" s="6" t="str">
        <f t="shared" si="649"/>
        <v/>
      </c>
      <c r="K821" s="23"/>
      <c r="L821" s="3" t="str">
        <f t="shared" si="634"/>
        <v/>
      </c>
      <c r="M821" s="2">
        <f>IF(OR(K821="Rota",K821="Desliza"),(IF((MAX(N$36:N820))&gt;F$17,(MAX(N$36:N820)),F$17)),N820)</f>
        <v>0</v>
      </c>
      <c r="N821" s="42"/>
      <c r="O821" s="2" t="str">
        <f t="shared" si="635"/>
        <v/>
      </c>
      <c r="P821" s="3" t="str">
        <f t="shared" si="636"/>
        <v/>
      </c>
      <c r="Q821" s="24"/>
      <c r="R821" s="24"/>
      <c r="S821" s="24"/>
      <c r="T821" s="132" t="str">
        <f t="shared" si="640"/>
        <v/>
      </c>
      <c r="U821" s="25"/>
      <c r="V821" s="25"/>
      <c r="W821" s="24"/>
      <c r="X821" s="26"/>
      <c r="Y821" s="25"/>
      <c r="Z821" s="25"/>
      <c r="AA821" s="3" t="str">
        <f t="shared" si="637"/>
        <v/>
      </c>
      <c r="AB821" s="24"/>
      <c r="AC821" s="26"/>
      <c r="AD821" s="25"/>
      <c r="AE821" s="54"/>
      <c r="AF821" s="54"/>
      <c r="AG821" s="54"/>
      <c r="AH821" s="54"/>
      <c r="AI821" s="54"/>
      <c r="AJ821" s="54"/>
      <c r="AK821" s="25"/>
      <c r="AL821" s="54" t="str">
        <f t="shared" si="641"/>
        <v/>
      </c>
      <c r="AM821" s="200" t="str">
        <f t="shared" si="642"/>
        <v/>
      </c>
      <c r="AN821" s="201" t="str">
        <f t="shared" si="643"/>
        <v/>
      </c>
      <c r="AO821" s="200" t="str">
        <f t="shared" si="650"/>
        <v/>
      </c>
      <c r="AP821" s="200" t="str">
        <f t="shared" si="644"/>
        <v/>
      </c>
      <c r="AQ821" s="200" t="str">
        <f t="shared" si="645"/>
        <v/>
      </c>
      <c r="AR821" s="200" t="str">
        <f t="shared" si="651"/>
        <v/>
      </c>
      <c r="AS821" s="200" t="str">
        <f t="shared" si="652"/>
        <v/>
      </c>
      <c r="AT821" s="200" t="str">
        <f t="shared" si="653"/>
        <v/>
      </c>
      <c r="AU821" s="200" t="str">
        <f t="shared" si="654"/>
        <v/>
      </c>
      <c r="AV821" s="54"/>
      <c r="AW821" s="200" t="str">
        <f t="shared" si="655"/>
        <v/>
      </c>
      <c r="AX821" s="201" t="str">
        <f t="shared" si="656"/>
        <v/>
      </c>
      <c r="AY821" s="7" t="str">
        <f t="shared" si="657"/>
        <v/>
      </c>
      <c r="AZ821" s="7" t="str">
        <f t="shared" si="658"/>
        <v/>
      </c>
      <c r="BA821" s="7" t="str">
        <f t="shared" si="659"/>
        <v/>
      </c>
      <c r="BB821" s="7" t="str">
        <f t="shared" si="677"/>
        <v/>
      </c>
      <c r="BC821" s="7" t="str">
        <f t="shared" si="678"/>
        <v/>
      </c>
      <c r="BD821" s="7" t="str">
        <f t="shared" si="679"/>
        <v/>
      </c>
      <c r="BE821" s="7" t="str">
        <f t="shared" si="680"/>
        <v/>
      </c>
      <c r="BF821" s="7" t="str">
        <f t="shared" si="638"/>
        <v/>
      </c>
      <c r="BG821" s="7" t="str">
        <f t="shared" si="639"/>
        <v/>
      </c>
      <c r="BH821" s="7" t="str">
        <f t="shared" si="681"/>
        <v/>
      </c>
      <c r="BI821" s="7" t="str">
        <f t="shared" si="682"/>
        <v/>
      </c>
      <c r="BJ821" s="7" t="str">
        <f t="shared" si="683"/>
        <v/>
      </c>
      <c r="BK821" s="7" t="str">
        <f t="shared" si="660"/>
        <v/>
      </c>
      <c r="BL821" s="7" t="str">
        <f t="shared" si="661"/>
        <v/>
      </c>
      <c r="BM821" s="7" t="str">
        <f t="shared" si="662"/>
        <v/>
      </c>
      <c r="BN821" s="7" t="str">
        <f t="shared" si="663"/>
        <v/>
      </c>
      <c r="BO821" s="7" t="str">
        <f t="shared" si="664"/>
        <v/>
      </c>
      <c r="BP821" s="7" t="str">
        <f t="shared" si="665"/>
        <v/>
      </c>
      <c r="BQ821" s="7" t="str">
        <f t="shared" si="666"/>
        <v/>
      </c>
      <c r="BR821" s="7" t="str">
        <f t="shared" si="667"/>
        <v/>
      </c>
      <c r="BS821" s="7" t="str">
        <f t="shared" si="668"/>
        <v/>
      </c>
      <c r="BT821" s="7" t="str">
        <f t="shared" si="669"/>
        <v/>
      </c>
      <c r="BU821" s="7" t="str">
        <f t="shared" si="670"/>
        <v/>
      </c>
      <c r="BV821" s="7" t="str">
        <f t="shared" si="671"/>
        <v/>
      </c>
      <c r="BW821" s="7" t="str">
        <f t="shared" si="646"/>
        <v/>
      </c>
      <c r="BX821" s="7" t="str">
        <f t="shared" si="672"/>
        <v/>
      </c>
      <c r="BY821" s="7" t="str">
        <f t="shared" si="673"/>
        <v/>
      </c>
      <c r="BZ821" s="7" t="str">
        <f t="shared" si="674"/>
        <v/>
      </c>
      <c r="CA821" s="7" t="str">
        <f t="shared" si="675"/>
        <v/>
      </c>
      <c r="CB821" s="54"/>
      <c r="CH821" s="13"/>
      <c r="CJ821" s="13"/>
    </row>
    <row r="822" spans="2:88" ht="16.5" thickBot="1" x14ac:dyDescent="0.3">
      <c r="B822" s="114"/>
      <c r="C822" s="114"/>
      <c r="D822" s="115"/>
      <c r="E822" s="117" t="str">
        <f t="shared" si="676"/>
        <v/>
      </c>
      <c r="F822" s="118" t="str">
        <f t="shared" si="684"/>
        <v/>
      </c>
      <c r="G822" s="22"/>
      <c r="H822" s="5" t="str">
        <f t="shared" si="647"/>
        <v/>
      </c>
      <c r="I822" s="6" t="str">
        <f t="shared" si="648"/>
        <v/>
      </c>
      <c r="J822" s="6" t="str">
        <f t="shared" si="649"/>
        <v/>
      </c>
      <c r="K822" s="23"/>
      <c r="L822" s="3" t="str">
        <f t="shared" si="634"/>
        <v/>
      </c>
      <c r="M822" s="2">
        <f>IF(OR(K822="Rota",K822="Desliza"),(IF((MAX(N$36:N821))&gt;F$17,(MAX(N$36:N821)),F$17)),N821)</f>
        <v>0</v>
      </c>
      <c r="N822" s="42"/>
      <c r="O822" s="2" t="str">
        <f t="shared" si="635"/>
        <v/>
      </c>
      <c r="P822" s="3" t="str">
        <f t="shared" si="636"/>
        <v/>
      </c>
      <c r="Q822" s="24"/>
      <c r="R822" s="24"/>
      <c r="S822" s="24"/>
      <c r="T822" s="132" t="str">
        <f t="shared" si="640"/>
        <v/>
      </c>
      <c r="U822" s="25"/>
      <c r="V822" s="25"/>
      <c r="W822" s="24"/>
      <c r="X822" s="26"/>
      <c r="Y822" s="25"/>
      <c r="Z822" s="25"/>
      <c r="AA822" s="3" t="str">
        <f t="shared" si="637"/>
        <v/>
      </c>
      <c r="AB822" s="24"/>
      <c r="AC822" s="26"/>
      <c r="AD822" s="25"/>
      <c r="AE822" s="54"/>
      <c r="AF822" s="54"/>
      <c r="AG822" s="54"/>
      <c r="AH822" s="54"/>
      <c r="AI822" s="54"/>
      <c r="AJ822" s="54"/>
      <c r="AK822" s="25"/>
      <c r="AL822" s="54" t="str">
        <f t="shared" si="641"/>
        <v/>
      </c>
      <c r="AM822" s="200" t="str">
        <f t="shared" si="642"/>
        <v/>
      </c>
      <c r="AN822" s="201" t="str">
        <f t="shared" si="643"/>
        <v/>
      </c>
      <c r="AO822" s="200" t="str">
        <f t="shared" si="650"/>
        <v/>
      </c>
      <c r="AP822" s="200" t="str">
        <f t="shared" si="644"/>
        <v/>
      </c>
      <c r="AQ822" s="200" t="str">
        <f t="shared" si="645"/>
        <v/>
      </c>
      <c r="AR822" s="200" t="str">
        <f t="shared" si="651"/>
        <v/>
      </c>
      <c r="AS822" s="200" t="str">
        <f t="shared" si="652"/>
        <v/>
      </c>
      <c r="AT822" s="200" t="str">
        <f t="shared" si="653"/>
        <v/>
      </c>
      <c r="AU822" s="200" t="str">
        <f t="shared" si="654"/>
        <v/>
      </c>
      <c r="AV822" s="54"/>
      <c r="AW822" s="200" t="str">
        <f t="shared" si="655"/>
        <v/>
      </c>
      <c r="AX822" s="201" t="str">
        <f t="shared" si="656"/>
        <v/>
      </c>
      <c r="AY822" s="7" t="str">
        <f t="shared" si="657"/>
        <v/>
      </c>
      <c r="AZ822" s="7" t="str">
        <f t="shared" si="658"/>
        <v/>
      </c>
      <c r="BA822" s="7" t="str">
        <f t="shared" si="659"/>
        <v/>
      </c>
      <c r="BB822" s="7" t="str">
        <f t="shared" si="677"/>
        <v/>
      </c>
      <c r="BC822" s="7" t="str">
        <f t="shared" si="678"/>
        <v/>
      </c>
      <c r="BD822" s="7" t="str">
        <f t="shared" si="679"/>
        <v/>
      </c>
      <c r="BE822" s="7" t="str">
        <f t="shared" si="680"/>
        <v/>
      </c>
      <c r="BF822" s="7" t="str">
        <f t="shared" si="638"/>
        <v/>
      </c>
      <c r="BG822" s="7" t="str">
        <f t="shared" si="639"/>
        <v/>
      </c>
      <c r="BH822" s="7" t="str">
        <f t="shared" si="681"/>
        <v/>
      </c>
      <c r="BI822" s="7" t="str">
        <f t="shared" si="682"/>
        <v/>
      </c>
      <c r="BJ822" s="7" t="str">
        <f t="shared" si="683"/>
        <v/>
      </c>
      <c r="BK822" s="7" t="str">
        <f t="shared" si="660"/>
        <v/>
      </c>
      <c r="BL822" s="7" t="str">
        <f t="shared" si="661"/>
        <v/>
      </c>
      <c r="BM822" s="7" t="str">
        <f t="shared" si="662"/>
        <v/>
      </c>
      <c r="BN822" s="7" t="str">
        <f t="shared" si="663"/>
        <v/>
      </c>
      <c r="BO822" s="7" t="str">
        <f t="shared" si="664"/>
        <v/>
      </c>
      <c r="BP822" s="7" t="str">
        <f t="shared" si="665"/>
        <v/>
      </c>
      <c r="BQ822" s="7" t="str">
        <f t="shared" si="666"/>
        <v/>
      </c>
      <c r="BR822" s="7" t="str">
        <f t="shared" si="667"/>
        <v/>
      </c>
      <c r="BS822" s="7" t="str">
        <f t="shared" si="668"/>
        <v/>
      </c>
      <c r="BT822" s="7" t="str">
        <f t="shared" si="669"/>
        <v/>
      </c>
      <c r="BU822" s="7" t="str">
        <f t="shared" si="670"/>
        <v/>
      </c>
      <c r="BV822" s="7" t="str">
        <f t="shared" si="671"/>
        <v/>
      </c>
      <c r="BW822" s="7" t="str">
        <f t="shared" si="646"/>
        <v/>
      </c>
      <c r="BX822" s="7" t="str">
        <f t="shared" si="672"/>
        <v/>
      </c>
      <c r="BY822" s="7" t="str">
        <f t="shared" si="673"/>
        <v/>
      </c>
      <c r="BZ822" s="7" t="str">
        <f t="shared" si="674"/>
        <v/>
      </c>
      <c r="CA822" s="7" t="str">
        <f t="shared" si="675"/>
        <v/>
      </c>
      <c r="CB822" s="54"/>
      <c r="CH822" s="13"/>
      <c r="CJ822" s="13"/>
    </row>
    <row r="823" spans="2:88" ht="16.5" thickBot="1" x14ac:dyDescent="0.3">
      <c r="B823" s="114"/>
      <c r="C823" s="114"/>
      <c r="D823" s="115"/>
      <c r="E823" s="117" t="str">
        <f t="shared" si="676"/>
        <v/>
      </c>
      <c r="F823" s="118" t="str">
        <f t="shared" si="684"/>
        <v/>
      </c>
      <c r="G823" s="22"/>
      <c r="H823" s="5" t="str">
        <f t="shared" si="647"/>
        <v/>
      </c>
      <c r="I823" s="6" t="str">
        <f t="shared" si="648"/>
        <v/>
      </c>
      <c r="J823" s="6" t="str">
        <f t="shared" si="649"/>
        <v/>
      </c>
      <c r="K823" s="23"/>
      <c r="L823" s="3" t="str">
        <f t="shared" si="634"/>
        <v/>
      </c>
      <c r="M823" s="2">
        <f>IF(OR(K823="Rota",K823="Desliza"),(IF((MAX(N$36:N822))&gt;F$17,(MAX(N$36:N822)),F$17)),N822)</f>
        <v>0</v>
      </c>
      <c r="N823" s="42"/>
      <c r="O823" s="2" t="str">
        <f t="shared" si="635"/>
        <v/>
      </c>
      <c r="P823" s="3" t="str">
        <f t="shared" si="636"/>
        <v/>
      </c>
      <c r="Q823" s="24"/>
      <c r="R823" s="24"/>
      <c r="S823" s="24"/>
      <c r="T823" s="132" t="str">
        <f t="shared" si="640"/>
        <v/>
      </c>
      <c r="U823" s="25"/>
      <c r="V823" s="25"/>
      <c r="W823" s="24"/>
      <c r="X823" s="26"/>
      <c r="Y823" s="25"/>
      <c r="Z823" s="25"/>
      <c r="AA823" s="3" t="str">
        <f t="shared" si="637"/>
        <v/>
      </c>
      <c r="AB823" s="24"/>
      <c r="AC823" s="26"/>
      <c r="AD823" s="25"/>
      <c r="AE823" s="54"/>
      <c r="AF823" s="54"/>
      <c r="AG823" s="54"/>
      <c r="AH823" s="54"/>
      <c r="AI823" s="54"/>
      <c r="AJ823" s="54"/>
      <c r="AK823" s="25"/>
      <c r="AL823" s="54" t="str">
        <f t="shared" si="641"/>
        <v/>
      </c>
      <c r="AM823" s="200" t="str">
        <f t="shared" si="642"/>
        <v/>
      </c>
      <c r="AN823" s="201" t="str">
        <f t="shared" si="643"/>
        <v/>
      </c>
      <c r="AO823" s="200" t="str">
        <f t="shared" si="650"/>
        <v/>
      </c>
      <c r="AP823" s="200" t="str">
        <f t="shared" si="644"/>
        <v/>
      </c>
      <c r="AQ823" s="200" t="str">
        <f t="shared" si="645"/>
        <v/>
      </c>
      <c r="AR823" s="200" t="str">
        <f t="shared" si="651"/>
        <v/>
      </c>
      <c r="AS823" s="200" t="str">
        <f t="shared" si="652"/>
        <v/>
      </c>
      <c r="AT823" s="200" t="str">
        <f t="shared" si="653"/>
        <v/>
      </c>
      <c r="AU823" s="200" t="str">
        <f t="shared" si="654"/>
        <v/>
      </c>
      <c r="AV823" s="54"/>
      <c r="AW823" s="200" t="str">
        <f t="shared" si="655"/>
        <v/>
      </c>
      <c r="AX823" s="201" t="str">
        <f t="shared" si="656"/>
        <v/>
      </c>
      <c r="AY823" s="7" t="str">
        <f t="shared" si="657"/>
        <v/>
      </c>
      <c r="AZ823" s="7" t="str">
        <f t="shared" si="658"/>
        <v/>
      </c>
      <c r="BA823" s="7" t="str">
        <f t="shared" si="659"/>
        <v/>
      </c>
      <c r="BB823" s="7" t="str">
        <f t="shared" si="677"/>
        <v/>
      </c>
      <c r="BC823" s="7" t="str">
        <f t="shared" si="678"/>
        <v/>
      </c>
      <c r="BD823" s="7" t="str">
        <f t="shared" si="679"/>
        <v/>
      </c>
      <c r="BE823" s="7" t="str">
        <f t="shared" si="680"/>
        <v/>
      </c>
      <c r="BF823" s="7" t="str">
        <f t="shared" si="638"/>
        <v/>
      </c>
      <c r="BG823" s="7" t="str">
        <f t="shared" si="639"/>
        <v/>
      </c>
      <c r="BH823" s="7" t="str">
        <f t="shared" si="681"/>
        <v/>
      </c>
      <c r="BI823" s="7" t="str">
        <f t="shared" si="682"/>
        <v/>
      </c>
      <c r="BJ823" s="7" t="str">
        <f t="shared" si="683"/>
        <v/>
      </c>
      <c r="BK823" s="7" t="str">
        <f t="shared" si="660"/>
        <v/>
      </c>
      <c r="BL823" s="7" t="str">
        <f t="shared" si="661"/>
        <v/>
      </c>
      <c r="BM823" s="7" t="str">
        <f t="shared" si="662"/>
        <v/>
      </c>
      <c r="BN823" s="7" t="str">
        <f t="shared" si="663"/>
        <v/>
      </c>
      <c r="BO823" s="7" t="str">
        <f t="shared" si="664"/>
        <v/>
      </c>
      <c r="BP823" s="7" t="str">
        <f t="shared" si="665"/>
        <v/>
      </c>
      <c r="BQ823" s="7" t="str">
        <f t="shared" si="666"/>
        <v/>
      </c>
      <c r="BR823" s="7" t="str">
        <f t="shared" si="667"/>
        <v/>
      </c>
      <c r="BS823" s="7" t="str">
        <f t="shared" si="668"/>
        <v/>
      </c>
      <c r="BT823" s="7" t="str">
        <f t="shared" si="669"/>
        <v/>
      </c>
      <c r="BU823" s="7" t="str">
        <f t="shared" si="670"/>
        <v/>
      </c>
      <c r="BV823" s="7" t="str">
        <f t="shared" si="671"/>
        <v/>
      </c>
      <c r="BW823" s="7" t="str">
        <f t="shared" si="646"/>
        <v/>
      </c>
      <c r="BX823" s="7" t="str">
        <f t="shared" si="672"/>
        <v/>
      </c>
      <c r="BY823" s="7" t="str">
        <f t="shared" si="673"/>
        <v/>
      </c>
      <c r="BZ823" s="7" t="str">
        <f t="shared" si="674"/>
        <v/>
      </c>
      <c r="CA823" s="7" t="str">
        <f t="shared" si="675"/>
        <v/>
      </c>
      <c r="CB823" s="54"/>
      <c r="CH823" s="13"/>
      <c r="CJ823" s="13"/>
    </row>
    <row r="824" spans="2:88" ht="16.5" thickBot="1" x14ac:dyDescent="0.3">
      <c r="B824" s="114"/>
      <c r="C824" s="114"/>
      <c r="D824" s="115"/>
      <c r="E824" s="117" t="str">
        <f t="shared" si="676"/>
        <v/>
      </c>
      <c r="F824" s="118" t="str">
        <f t="shared" si="684"/>
        <v/>
      </c>
      <c r="G824" s="22"/>
      <c r="H824" s="5" t="str">
        <f t="shared" si="647"/>
        <v/>
      </c>
      <c r="I824" s="6" t="str">
        <f t="shared" si="648"/>
        <v/>
      </c>
      <c r="J824" s="6" t="str">
        <f t="shared" si="649"/>
        <v/>
      </c>
      <c r="K824" s="23"/>
      <c r="L824" s="3" t="str">
        <f t="shared" si="634"/>
        <v/>
      </c>
      <c r="M824" s="2">
        <f>IF(OR(K824="Rota",K824="Desliza"),(IF((MAX(N$36:N823))&gt;F$17,(MAX(N$36:N823)),F$17)),N823)</f>
        <v>0</v>
      </c>
      <c r="N824" s="42"/>
      <c r="O824" s="2" t="str">
        <f t="shared" si="635"/>
        <v/>
      </c>
      <c r="P824" s="3" t="str">
        <f t="shared" si="636"/>
        <v/>
      </c>
      <c r="Q824" s="24"/>
      <c r="R824" s="24"/>
      <c r="S824" s="24"/>
      <c r="T824" s="132" t="str">
        <f t="shared" si="640"/>
        <v/>
      </c>
      <c r="U824" s="25"/>
      <c r="V824" s="25"/>
      <c r="W824" s="24"/>
      <c r="X824" s="26"/>
      <c r="Y824" s="25"/>
      <c r="Z824" s="25"/>
      <c r="AA824" s="3" t="str">
        <f t="shared" si="637"/>
        <v/>
      </c>
      <c r="AB824" s="24"/>
      <c r="AC824" s="26"/>
      <c r="AD824" s="25"/>
      <c r="AE824" s="54"/>
      <c r="AF824" s="54"/>
      <c r="AG824" s="54"/>
      <c r="AH824" s="54"/>
      <c r="AI824" s="54"/>
      <c r="AJ824" s="54"/>
      <c r="AK824" s="25"/>
      <c r="AL824" s="54" t="str">
        <f t="shared" si="641"/>
        <v/>
      </c>
      <c r="AM824" s="200" t="str">
        <f t="shared" si="642"/>
        <v/>
      </c>
      <c r="AN824" s="201" t="str">
        <f t="shared" si="643"/>
        <v/>
      </c>
      <c r="AO824" s="200" t="str">
        <f t="shared" si="650"/>
        <v/>
      </c>
      <c r="AP824" s="200" t="str">
        <f t="shared" si="644"/>
        <v/>
      </c>
      <c r="AQ824" s="200" t="str">
        <f t="shared" si="645"/>
        <v/>
      </c>
      <c r="AR824" s="200" t="str">
        <f t="shared" si="651"/>
        <v/>
      </c>
      <c r="AS824" s="200" t="str">
        <f t="shared" si="652"/>
        <v/>
      </c>
      <c r="AT824" s="200" t="str">
        <f t="shared" si="653"/>
        <v/>
      </c>
      <c r="AU824" s="200" t="str">
        <f t="shared" si="654"/>
        <v/>
      </c>
      <c r="AV824" s="54"/>
      <c r="AW824" s="200" t="str">
        <f t="shared" si="655"/>
        <v/>
      </c>
      <c r="AX824" s="201" t="str">
        <f t="shared" si="656"/>
        <v/>
      </c>
      <c r="AY824" s="7" t="str">
        <f t="shared" si="657"/>
        <v/>
      </c>
      <c r="AZ824" s="7" t="str">
        <f t="shared" si="658"/>
        <v/>
      </c>
      <c r="BA824" s="7" t="str">
        <f t="shared" si="659"/>
        <v/>
      </c>
      <c r="BB824" s="7" t="str">
        <f t="shared" si="677"/>
        <v/>
      </c>
      <c r="BC824" s="7" t="str">
        <f t="shared" si="678"/>
        <v/>
      </c>
      <c r="BD824" s="7" t="str">
        <f t="shared" si="679"/>
        <v/>
      </c>
      <c r="BE824" s="7" t="str">
        <f t="shared" si="680"/>
        <v/>
      </c>
      <c r="BF824" s="7" t="str">
        <f t="shared" si="638"/>
        <v/>
      </c>
      <c r="BG824" s="7" t="str">
        <f t="shared" si="639"/>
        <v/>
      </c>
      <c r="BH824" s="7" t="str">
        <f t="shared" si="681"/>
        <v/>
      </c>
      <c r="BI824" s="7" t="str">
        <f t="shared" si="682"/>
        <v/>
      </c>
      <c r="BJ824" s="7" t="str">
        <f t="shared" si="683"/>
        <v/>
      </c>
      <c r="BK824" s="7" t="str">
        <f t="shared" si="660"/>
        <v/>
      </c>
      <c r="BL824" s="7" t="str">
        <f t="shared" si="661"/>
        <v/>
      </c>
      <c r="BM824" s="7" t="str">
        <f t="shared" si="662"/>
        <v/>
      </c>
      <c r="BN824" s="7" t="str">
        <f t="shared" si="663"/>
        <v/>
      </c>
      <c r="BO824" s="7" t="str">
        <f t="shared" si="664"/>
        <v/>
      </c>
      <c r="BP824" s="7" t="str">
        <f t="shared" si="665"/>
        <v/>
      </c>
      <c r="BQ824" s="7" t="str">
        <f t="shared" si="666"/>
        <v/>
      </c>
      <c r="BR824" s="7" t="str">
        <f t="shared" si="667"/>
        <v/>
      </c>
      <c r="BS824" s="7" t="str">
        <f t="shared" si="668"/>
        <v/>
      </c>
      <c r="BT824" s="7" t="str">
        <f t="shared" si="669"/>
        <v/>
      </c>
      <c r="BU824" s="7" t="str">
        <f t="shared" si="670"/>
        <v/>
      </c>
      <c r="BV824" s="7" t="str">
        <f t="shared" si="671"/>
        <v/>
      </c>
      <c r="BW824" s="7" t="str">
        <f t="shared" si="646"/>
        <v/>
      </c>
      <c r="BX824" s="7" t="str">
        <f t="shared" si="672"/>
        <v/>
      </c>
      <c r="BY824" s="7" t="str">
        <f t="shared" si="673"/>
        <v/>
      </c>
      <c r="BZ824" s="7" t="str">
        <f t="shared" si="674"/>
        <v/>
      </c>
      <c r="CA824" s="7" t="str">
        <f t="shared" si="675"/>
        <v/>
      </c>
      <c r="CB824" s="54"/>
      <c r="CH824" s="13"/>
      <c r="CJ824" s="13"/>
    </row>
    <row r="825" spans="2:88" ht="16.5" thickBot="1" x14ac:dyDescent="0.3">
      <c r="B825" s="114"/>
      <c r="C825" s="114"/>
      <c r="D825" s="115"/>
      <c r="E825" s="117" t="str">
        <f t="shared" si="676"/>
        <v/>
      </c>
      <c r="F825" s="118" t="str">
        <f t="shared" si="684"/>
        <v/>
      </c>
      <c r="G825" s="22"/>
      <c r="H825" s="5" t="str">
        <f t="shared" si="647"/>
        <v/>
      </c>
      <c r="I825" s="6" t="str">
        <f t="shared" si="648"/>
        <v/>
      </c>
      <c r="J825" s="6" t="str">
        <f t="shared" si="649"/>
        <v/>
      </c>
      <c r="K825" s="23"/>
      <c r="L825" s="3" t="str">
        <f t="shared" si="634"/>
        <v/>
      </c>
      <c r="M825" s="2">
        <f>IF(OR(K825="Rota",K825="Desliza"),(IF((MAX(N$36:N824))&gt;F$17,(MAX(N$36:N824)),F$17)),N824)</f>
        <v>0</v>
      </c>
      <c r="N825" s="42"/>
      <c r="O825" s="2" t="str">
        <f t="shared" si="635"/>
        <v/>
      </c>
      <c r="P825" s="3" t="str">
        <f t="shared" si="636"/>
        <v/>
      </c>
      <c r="Q825" s="24"/>
      <c r="R825" s="24"/>
      <c r="S825" s="24"/>
      <c r="T825" s="132" t="str">
        <f t="shared" si="640"/>
        <v/>
      </c>
      <c r="U825" s="25"/>
      <c r="V825" s="25"/>
      <c r="W825" s="24"/>
      <c r="X825" s="26"/>
      <c r="Y825" s="25"/>
      <c r="Z825" s="25"/>
      <c r="AA825" s="3" t="str">
        <f t="shared" si="637"/>
        <v/>
      </c>
      <c r="AB825" s="24"/>
      <c r="AC825" s="26"/>
      <c r="AD825" s="25"/>
      <c r="AE825" s="54"/>
      <c r="AF825" s="54"/>
      <c r="AG825" s="54"/>
      <c r="AH825" s="54"/>
      <c r="AI825" s="54"/>
      <c r="AJ825" s="54"/>
      <c r="AK825" s="25"/>
      <c r="AL825" s="54" t="str">
        <f t="shared" si="641"/>
        <v/>
      </c>
      <c r="AM825" s="200" t="str">
        <f t="shared" si="642"/>
        <v/>
      </c>
      <c r="AN825" s="201" t="str">
        <f t="shared" si="643"/>
        <v/>
      </c>
      <c r="AO825" s="200" t="str">
        <f t="shared" si="650"/>
        <v/>
      </c>
      <c r="AP825" s="200" t="str">
        <f t="shared" si="644"/>
        <v/>
      </c>
      <c r="AQ825" s="200" t="str">
        <f t="shared" si="645"/>
        <v/>
      </c>
      <c r="AR825" s="200" t="str">
        <f t="shared" si="651"/>
        <v/>
      </c>
      <c r="AS825" s="200" t="str">
        <f t="shared" si="652"/>
        <v/>
      </c>
      <c r="AT825" s="200" t="str">
        <f t="shared" si="653"/>
        <v/>
      </c>
      <c r="AU825" s="200" t="str">
        <f t="shared" si="654"/>
        <v/>
      </c>
      <c r="AV825" s="54"/>
      <c r="AW825" s="200" t="str">
        <f t="shared" si="655"/>
        <v/>
      </c>
      <c r="AX825" s="201" t="str">
        <f t="shared" si="656"/>
        <v/>
      </c>
      <c r="AY825" s="7" t="str">
        <f t="shared" si="657"/>
        <v/>
      </c>
      <c r="AZ825" s="7" t="str">
        <f t="shared" si="658"/>
        <v/>
      </c>
      <c r="BA825" s="7" t="str">
        <f t="shared" si="659"/>
        <v/>
      </c>
      <c r="BB825" s="7" t="str">
        <f t="shared" si="677"/>
        <v/>
      </c>
      <c r="BC825" s="7" t="str">
        <f t="shared" si="678"/>
        <v/>
      </c>
      <c r="BD825" s="7" t="str">
        <f t="shared" si="679"/>
        <v/>
      </c>
      <c r="BE825" s="7" t="str">
        <f t="shared" si="680"/>
        <v/>
      </c>
      <c r="BF825" s="7" t="str">
        <f t="shared" si="638"/>
        <v/>
      </c>
      <c r="BG825" s="7" t="str">
        <f t="shared" si="639"/>
        <v/>
      </c>
      <c r="BH825" s="7" t="str">
        <f t="shared" si="681"/>
        <v/>
      </c>
      <c r="BI825" s="7" t="str">
        <f t="shared" si="682"/>
        <v/>
      </c>
      <c r="BJ825" s="7" t="str">
        <f t="shared" si="683"/>
        <v/>
      </c>
      <c r="BK825" s="7" t="str">
        <f t="shared" si="660"/>
        <v/>
      </c>
      <c r="BL825" s="7" t="str">
        <f t="shared" si="661"/>
        <v/>
      </c>
      <c r="BM825" s="7" t="str">
        <f t="shared" si="662"/>
        <v/>
      </c>
      <c r="BN825" s="7" t="str">
        <f t="shared" si="663"/>
        <v/>
      </c>
      <c r="BO825" s="7" t="str">
        <f t="shared" si="664"/>
        <v/>
      </c>
      <c r="BP825" s="7" t="str">
        <f t="shared" si="665"/>
        <v/>
      </c>
      <c r="BQ825" s="7" t="str">
        <f t="shared" si="666"/>
        <v/>
      </c>
      <c r="BR825" s="7" t="str">
        <f t="shared" si="667"/>
        <v/>
      </c>
      <c r="BS825" s="7" t="str">
        <f t="shared" si="668"/>
        <v/>
      </c>
      <c r="BT825" s="7" t="str">
        <f t="shared" si="669"/>
        <v/>
      </c>
      <c r="BU825" s="7" t="str">
        <f t="shared" si="670"/>
        <v/>
      </c>
      <c r="BV825" s="7" t="str">
        <f t="shared" si="671"/>
        <v/>
      </c>
      <c r="BW825" s="7" t="str">
        <f t="shared" si="646"/>
        <v/>
      </c>
      <c r="BX825" s="7" t="str">
        <f t="shared" si="672"/>
        <v/>
      </c>
      <c r="BY825" s="7" t="str">
        <f t="shared" si="673"/>
        <v/>
      </c>
      <c r="BZ825" s="7" t="str">
        <f t="shared" si="674"/>
        <v/>
      </c>
      <c r="CA825" s="7" t="str">
        <f t="shared" si="675"/>
        <v/>
      </c>
      <c r="CB825" s="54"/>
      <c r="CH825" s="13"/>
      <c r="CJ825" s="13"/>
    </row>
    <row r="826" spans="2:88" ht="16.5" thickBot="1" x14ac:dyDescent="0.3">
      <c r="B826" s="114"/>
      <c r="C826" s="114"/>
      <c r="D826" s="115"/>
      <c r="E826" s="117" t="str">
        <f t="shared" si="676"/>
        <v/>
      </c>
      <c r="F826" s="118" t="str">
        <f t="shared" si="684"/>
        <v/>
      </c>
      <c r="G826" s="22"/>
      <c r="H826" s="5" t="str">
        <f t="shared" si="647"/>
        <v/>
      </c>
      <c r="I826" s="6" t="str">
        <f t="shared" si="648"/>
        <v/>
      </c>
      <c r="J826" s="6" t="str">
        <f t="shared" si="649"/>
        <v/>
      </c>
      <c r="K826" s="23"/>
      <c r="L826" s="3" t="str">
        <f t="shared" si="634"/>
        <v/>
      </c>
      <c r="M826" s="2">
        <f>IF(OR(K826="Rota",K826="Desliza"),(IF((MAX(N$36:N825))&gt;F$17,(MAX(N$36:N825)),F$17)),N825)</f>
        <v>0</v>
      </c>
      <c r="N826" s="42"/>
      <c r="O826" s="2" t="str">
        <f t="shared" si="635"/>
        <v/>
      </c>
      <c r="P826" s="3" t="str">
        <f t="shared" si="636"/>
        <v/>
      </c>
      <c r="Q826" s="24"/>
      <c r="R826" s="24"/>
      <c r="S826" s="24"/>
      <c r="T826" s="132" t="str">
        <f t="shared" si="640"/>
        <v/>
      </c>
      <c r="U826" s="25"/>
      <c r="V826" s="25"/>
      <c r="W826" s="24"/>
      <c r="X826" s="26"/>
      <c r="Y826" s="25"/>
      <c r="Z826" s="25"/>
      <c r="AA826" s="3" t="str">
        <f t="shared" si="637"/>
        <v/>
      </c>
      <c r="AB826" s="24"/>
      <c r="AC826" s="26"/>
      <c r="AD826" s="25"/>
      <c r="AE826" s="54"/>
      <c r="AF826" s="54"/>
      <c r="AG826" s="54"/>
      <c r="AH826" s="54"/>
      <c r="AI826" s="54"/>
      <c r="AJ826" s="54"/>
      <c r="AK826" s="25"/>
      <c r="AL826" s="54" t="str">
        <f t="shared" si="641"/>
        <v/>
      </c>
      <c r="AM826" s="200" t="str">
        <f t="shared" si="642"/>
        <v/>
      </c>
      <c r="AN826" s="201" t="str">
        <f t="shared" si="643"/>
        <v/>
      </c>
      <c r="AO826" s="200" t="str">
        <f t="shared" si="650"/>
        <v/>
      </c>
      <c r="AP826" s="200" t="str">
        <f t="shared" si="644"/>
        <v/>
      </c>
      <c r="AQ826" s="200" t="str">
        <f t="shared" si="645"/>
        <v/>
      </c>
      <c r="AR826" s="200" t="str">
        <f t="shared" si="651"/>
        <v/>
      </c>
      <c r="AS826" s="200" t="str">
        <f t="shared" si="652"/>
        <v/>
      </c>
      <c r="AT826" s="200" t="str">
        <f t="shared" si="653"/>
        <v/>
      </c>
      <c r="AU826" s="200" t="str">
        <f t="shared" si="654"/>
        <v/>
      </c>
      <c r="AV826" s="54"/>
      <c r="AW826" s="200" t="str">
        <f t="shared" si="655"/>
        <v/>
      </c>
      <c r="AX826" s="201" t="str">
        <f t="shared" si="656"/>
        <v/>
      </c>
      <c r="AY826" s="7" t="str">
        <f t="shared" si="657"/>
        <v/>
      </c>
      <c r="AZ826" s="7" t="str">
        <f t="shared" si="658"/>
        <v/>
      </c>
      <c r="BA826" s="7" t="str">
        <f t="shared" si="659"/>
        <v/>
      </c>
      <c r="BB826" s="7" t="str">
        <f t="shared" si="677"/>
        <v/>
      </c>
      <c r="BC826" s="7" t="str">
        <f t="shared" si="678"/>
        <v/>
      </c>
      <c r="BD826" s="7" t="str">
        <f t="shared" si="679"/>
        <v/>
      </c>
      <c r="BE826" s="7" t="str">
        <f t="shared" si="680"/>
        <v/>
      </c>
      <c r="BF826" s="7" t="str">
        <f t="shared" si="638"/>
        <v/>
      </c>
      <c r="BG826" s="7" t="str">
        <f t="shared" si="639"/>
        <v/>
      </c>
      <c r="BH826" s="7" t="str">
        <f t="shared" si="681"/>
        <v/>
      </c>
      <c r="BI826" s="7" t="str">
        <f t="shared" si="682"/>
        <v/>
      </c>
      <c r="BJ826" s="7" t="str">
        <f t="shared" si="683"/>
        <v/>
      </c>
      <c r="BK826" s="7" t="str">
        <f t="shared" si="660"/>
        <v/>
      </c>
      <c r="BL826" s="7" t="str">
        <f t="shared" si="661"/>
        <v/>
      </c>
      <c r="BM826" s="7" t="str">
        <f t="shared" si="662"/>
        <v/>
      </c>
      <c r="BN826" s="7" t="str">
        <f t="shared" si="663"/>
        <v/>
      </c>
      <c r="BO826" s="7" t="str">
        <f t="shared" si="664"/>
        <v/>
      </c>
      <c r="BP826" s="7" t="str">
        <f t="shared" si="665"/>
        <v/>
      </c>
      <c r="BQ826" s="7" t="str">
        <f t="shared" si="666"/>
        <v/>
      </c>
      <c r="BR826" s="7" t="str">
        <f t="shared" si="667"/>
        <v/>
      </c>
      <c r="BS826" s="7" t="str">
        <f t="shared" si="668"/>
        <v/>
      </c>
      <c r="BT826" s="7" t="str">
        <f t="shared" si="669"/>
        <v/>
      </c>
      <c r="BU826" s="7" t="str">
        <f t="shared" si="670"/>
        <v/>
      </c>
      <c r="BV826" s="7" t="str">
        <f t="shared" si="671"/>
        <v/>
      </c>
      <c r="BW826" s="7" t="str">
        <f t="shared" si="646"/>
        <v/>
      </c>
      <c r="BX826" s="7" t="str">
        <f t="shared" si="672"/>
        <v/>
      </c>
      <c r="BY826" s="7" t="str">
        <f t="shared" si="673"/>
        <v/>
      </c>
      <c r="BZ826" s="7" t="str">
        <f t="shared" si="674"/>
        <v/>
      </c>
      <c r="CA826" s="7" t="str">
        <f t="shared" si="675"/>
        <v/>
      </c>
      <c r="CB826" s="54"/>
      <c r="CH826" s="13"/>
      <c r="CJ826" s="13"/>
    </row>
    <row r="827" spans="2:88" ht="16.5" thickBot="1" x14ac:dyDescent="0.3">
      <c r="B827" s="114"/>
      <c r="C827" s="114"/>
      <c r="D827" s="115"/>
      <c r="E827" s="117" t="str">
        <f t="shared" si="676"/>
        <v/>
      </c>
      <c r="F827" s="118" t="str">
        <f t="shared" si="684"/>
        <v/>
      </c>
      <c r="G827" s="22"/>
      <c r="H827" s="5" t="str">
        <f t="shared" si="647"/>
        <v/>
      </c>
      <c r="I827" s="6" t="str">
        <f t="shared" si="648"/>
        <v/>
      </c>
      <c r="J827" s="6" t="str">
        <f t="shared" si="649"/>
        <v/>
      </c>
      <c r="K827" s="23"/>
      <c r="L827" s="3" t="str">
        <f t="shared" si="634"/>
        <v/>
      </c>
      <c r="M827" s="2">
        <f>IF(OR(K827="Rota",K827="Desliza"),(IF((MAX(N$36:N826))&gt;F$17,(MAX(N$36:N826)),F$17)),N826)</f>
        <v>0</v>
      </c>
      <c r="N827" s="42"/>
      <c r="O827" s="2" t="str">
        <f t="shared" si="635"/>
        <v/>
      </c>
      <c r="P827" s="3" t="str">
        <f t="shared" si="636"/>
        <v/>
      </c>
      <c r="Q827" s="24"/>
      <c r="R827" s="24"/>
      <c r="S827" s="24"/>
      <c r="T827" s="132" t="str">
        <f t="shared" si="640"/>
        <v/>
      </c>
      <c r="U827" s="25"/>
      <c r="V827" s="25"/>
      <c r="W827" s="24"/>
      <c r="X827" s="26"/>
      <c r="Y827" s="25"/>
      <c r="Z827" s="25"/>
      <c r="AA827" s="3" t="str">
        <f t="shared" si="637"/>
        <v/>
      </c>
      <c r="AB827" s="24"/>
      <c r="AC827" s="26"/>
      <c r="AD827" s="25"/>
      <c r="AE827" s="54"/>
      <c r="AF827" s="54"/>
      <c r="AG827" s="54"/>
      <c r="AH827" s="54"/>
      <c r="AI827" s="54"/>
      <c r="AJ827" s="54"/>
      <c r="AK827" s="25"/>
      <c r="AL827" s="54" t="str">
        <f t="shared" si="641"/>
        <v/>
      </c>
      <c r="AM827" s="200" t="str">
        <f t="shared" si="642"/>
        <v/>
      </c>
      <c r="AN827" s="201" t="str">
        <f t="shared" si="643"/>
        <v/>
      </c>
      <c r="AO827" s="200" t="str">
        <f t="shared" si="650"/>
        <v/>
      </c>
      <c r="AP827" s="200" t="str">
        <f t="shared" si="644"/>
        <v/>
      </c>
      <c r="AQ827" s="200" t="str">
        <f t="shared" si="645"/>
        <v/>
      </c>
      <c r="AR827" s="200" t="str">
        <f t="shared" si="651"/>
        <v/>
      </c>
      <c r="AS827" s="200" t="str">
        <f t="shared" si="652"/>
        <v/>
      </c>
      <c r="AT827" s="200" t="str">
        <f t="shared" si="653"/>
        <v/>
      </c>
      <c r="AU827" s="200" t="str">
        <f t="shared" si="654"/>
        <v/>
      </c>
      <c r="AV827" s="54"/>
      <c r="AW827" s="200" t="str">
        <f t="shared" si="655"/>
        <v/>
      </c>
      <c r="AX827" s="201" t="str">
        <f t="shared" si="656"/>
        <v/>
      </c>
      <c r="AY827" s="7" t="str">
        <f t="shared" si="657"/>
        <v/>
      </c>
      <c r="AZ827" s="7" t="str">
        <f t="shared" si="658"/>
        <v/>
      </c>
      <c r="BA827" s="7" t="str">
        <f t="shared" si="659"/>
        <v/>
      </c>
      <c r="BB827" s="7" t="str">
        <f t="shared" si="677"/>
        <v/>
      </c>
      <c r="BC827" s="7" t="str">
        <f t="shared" si="678"/>
        <v/>
      </c>
      <c r="BD827" s="7" t="str">
        <f t="shared" si="679"/>
        <v/>
      </c>
      <c r="BE827" s="7" t="str">
        <f t="shared" si="680"/>
        <v/>
      </c>
      <c r="BF827" s="7" t="str">
        <f t="shared" si="638"/>
        <v/>
      </c>
      <c r="BG827" s="7" t="str">
        <f t="shared" si="639"/>
        <v/>
      </c>
      <c r="BH827" s="7" t="str">
        <f t="shared" si="681"/>
        <v/>
      </c>
      <c r="BI827" s="7" t="str">
        <f t="shared" si="682"/>
        <v/>
      </c>
      <c r="BJ827" s="7" t="str">
        <f t="shared" si="683"/>
        <v/>
      </c>
      <c r="BK827" s="7" t="str">
        <f t="shared" si="660"/>
        <v/>
      </c>
      <c r="BL827" s="7" t="str">
        <f t="shared" si="661"/>
        <v/>
      </c>
      <c r="BM827" s="7" t="str">
        <f t="shared" si="662"/>
        <v/>
      </c>
      <c r="BN827" s="7" t="str">
        <f t="shared" si="663"/>
        <v/>
      </c>
      <c r="BO827" s="7" t="str">
        <f t="shared" si="664"/>
        <v/>
      </c>
      <c r="BP827" s="7" t="str">
        <f t="shared" si="665"/>
        <v/>
      </c>
      <c r="BQ827" s="7" t="str">
        <f t="shared" si="666"/>
        <v/>
      </c>
      <c r="BR827" s="7" t="str">
        <f t="shared" si="667"/>
        <v/>
      </c>
      <c r="BS827" s="7" t="str">
        <f t="shared" si="668"/>
        <v/>
      </c>
      <c r="BT827" s="7" t="str">
        <f t="shared" si="669"/>
        <v/>
      </c>
      <c r="BU827" s="7" t="str">
        <f t="shared" si="670"/>
        <v/>
      </c>
      <c r="BV827" s="7" t="str">
        <f t="shared" si="671"/>
        <v/>
      </c>
      <c r="BW827" s="7" t="str">
        <f t="shared" si="646"/>
        <v/>
      </c>
      <c r="BX827" s="7" t="str">
        <f t="shared" si="672"/>
        <v/>
      </c>
      <c r="BY827" s="7" t="str">
        <f t="shared" si="673"/>
        <v/>
      </c>
      <c r="BZ827" s="7" t="str">
        <f t="shared" si="674"/>
        <v/>
      </c>
      <c r="CA827" s="7" t="str">
        <f t="shared" si="675"/>
        <v/>
      </c>
      <c r="CB827" s="54"/>
      <c r="CH827" s="13"/>
      <c r="CJ827" s="13"/>
    </row>
    <row r="828" spans="2:88" ht="16.5" thickBot="1" x14ac:dyDescent="0.3">
      <c r="B828" s="114"/>
      <c r="C828" s="114"/>
      <c r="D828" s="115"/>
      <c r="E828" s="117" t="str">
        <f t="shared" si="676"/>
        <v/>
      </c>
      <c r="F828" s="118" t="str">
        <f t="shared" si="684"/>
        <v/>
      </c>
      <c r="G828" s="22"/>
      <c r="H828" s="5" t="str">
        <f t="shared" si="647"/>
        <v/>
      </c>
      <c r="I828" s="6" t="str">
        <f t="shared" si="648"/>
        <v/>
      </c>
      <c r="J828" s="6" t="str">
        <f t="shared" si="649"/>
        <v/>
      </c>
      <c r="K828" s="23"/>
      <c r="L828" s="3" t="str">
        <f t="shared" ref="L828:L891" si="685">IF(K828="Circula",H828,"")</f>
        <v/>
      </c>
      <c r="M828" s="2">
        <f>IF(OR(K828="Rota",K828="Desliza"),(IF((MAX(N$36:N827))&gt;F$17,(MAX(N$36:N827)),F$17)),N827)</f>
        <v>0</v>
      </c>
      <c r="N828" s="42"/>
      <c r="O828" s="2" t="str">
        <f t="shared" ref="O828:O891" si="686">IF(OR(M828="",N828=""),"",N828-M828)</f>
        <v/>
      </c>
      <c r="P828" s="3" t="str">
        <f t="shared" ref="P828:P891" si="687">IF(OR(K828="Rota",K828="Desliza"),IF(OR(M828="",N828=""),"",IF(K828="Comentario","",IF(M828=N828,"",(O828/(H828))))),"")</f>
        <v/>
      </c>
      <c r="Q828" s="24"/>
      <c r="R828" s="24"/>
      <c r="S828" s="24"/>
      <c r="T828" s="132" t="str">
        <f t="shared" si="640"/>
        <v/>
      </c>
      <c r="U828" s="25"/>
      <c r="V828" s="25"/>
      <c r="W828" s="24"/>
      <c r="X828" s="26"/>
      <c r="Y828" s="25"/>
      <c r="Z828" s="25"/>
      <c r="AA828" s="3" t="str">
        <f t="shared" ref="AA828:AA891" si="688">IF(OR(Y828="",Z828=""),"",IF(Y828=Z828,"",ABS(Y828-Z828)))</f>
        <v/>
      </c>
      <c r="AB828" s="24"/>
      <c r="AC828" s="26"/>
      <c r="AD828" s="25"/>
      <c r="AE828" s="54"/>
      <c r="AF828" s="54"/>
      <c r="AG828" s="54"/>
      <c r="AH828" s="54"/>
      <c r="AI828" s="54"/>
      <c r="AJ828" s="54"/>
      <c r="AK828" s="25"/>
      <c r="AL828" s="54" t="str">
        <f t="shared" si="641"/>
        <v/>
      </c>
      <c r="AM828" s="200" t="str">
        <f t="shared" si="642"/>
        <v/>
      </c>
      <c r="AN828" s="201" t="str">
        <f t="shared" si="643"/>
        <v/>
      </c>
      <c r="AO828" s="200" t="str">
        <f t="shared" si="650"/>
        <v/>
      </c>
      <c r="AP828" s="200" t="str">
        <f t="shared" si="644"/>
        <v/>
      </c>
      <c r="AQ828" s="200" t="str">
        <f t="shared" si="645"/>
        <v/>
      </c>
      <c r="AR828" s="200" t="str">
        <f t="shared" si="651"/>
        <v/>
      </c>
      <c r="AS828" s="200" t="str">
        <f t="shared" si="652"/>
        <v/>
      </c>
      <c r="AT828" s="200" t="str">
        <f t="shared" si="653"/>
        <v/>
      </c>
      <c r="AU828" s="200" t="str">
        <f t="shared" si="654"/>
        <v/>
      </c>
      <c r="AV828" s="54"/>
      <c r="AW828" s="200" t="str">
        <f t="shared" si="655"/>
        <v/>
      </c>
      <c r="AX828" s="201" t="str">
        <f t="shared" si="656"/>
        <v/>
      </c>
      <c r="AY828" s="7" t="str">
        <f t="shared" si="657"/>
        <v/>
      </c>
      <c r="AZ828" s="7" t="str">
        <f t="shared" si="658"/>
        <v/>
      </c>
      <c r="BA828" s="7" t="str">
        <f t="shared" si="659"/>
        <v/>
      </c>
      <c r="BB828" s="7" t="str">
        <f t="shared" si="677"/>
        <v/>
      </c>
      <c r="BC828" s="7" t="str">
        <f t="shared" si="678"/>
        <v/>
      </c>
      <c r="BD828" s="7" t="str">
        <f t="shared" si="679"/>
        <v/>
      </c>
      <c r="BE828" s="7" t="str">
        <f t="shared" si="680"/>
        <v/>
      </c>
      <c r="BF828" s="7" t="str">
        <f t="shared" si="638"/>
        <v/>
      </c>
      <c r="BG828" s="7" t="str">
        <f t="shared" si="639"/>
        <v/>
      </c>
      <c r="BH828" s="7" t="str">
        <f t="shared" si="681"/>
        <v/>
      </c>
      <c r="BI828" s="7" t="str">
        <f t="shared" si="682"/>
        <v/>
      </c>
      <c r="BJ828" s="7" t="str">
        <f t="shared" si="683"/>
        <v/>
      </c>
      <c r="BK828" s="7" t="str">
        <f t="shared" si="660"/>
        <v/>
      </c>
      <c r="BL828" s="7" t="str">
        <f t="shared" si="661"/>
        <v/>
      </c>
      <c r="BM828" s="7" t="str">
        <f t="shared" si="662"/>
        <v/>
      </c>
      <c r="BN828" s="7" t="str">
        <f t="shared" si="663"/>
        <v/>
      </c>
      <c r="BO828" s="7" t="str">
        <f t="shared" si="664"/>
        <v/>
      </c>
      <c r="BP828" s="7" t="str">
        <f t="shared" si="665"/>
        <v/>
      </c>
      <c r="BQ828" s="7" t="str">
        <f t="shared" si="666"/>
        <v/>
      </c>
      <c r="BR828" s="7" t="str">
        <f t="shared" si="667"/>
        <v/>
      </c>
      <c r="BS828" s="7" t="str">
        <f t="shared" si="668"/>
        <v/>
      </c>
      <c r="BT828" s="7" t="str">
        <f t="shared" si="669"/>
        <v/>
      </c>
      <c r="BU828" s="7" t="str">
        <f t="shared" si="670"/>
        <v/>
      </c>
      <c r="BV828" s="7" t="str">
        <f t="shared" si="671"/>
        <v/>
      </c>
      <c r="BW828" s="7" t="str">
        <f t="shared" si="646"/>
        <v/>
      </c>
      <c r="BX828" s="7" t="str">
        <f t="shared" si="672"/>
        <v/>
      </c>
      <c r="BY828" s="7" t="str">
        <f t="shared" si="673"/>
        <v/>
      </c>
      <c r="BZ828" s="7" t="str">
        <f t="shared" si="674"/>
        <v/>
      </c>
      <c r="CA828" s="7" t="str">
        <f t="shared" si="675"/>
        <v/>
      </c>
      <c r="CB828" s="54"/>
      <c r="CH828" s="13"/>
      <c r="CJ828" s="13"/>
    </row>
    <row r="829" spans="2:88" ht="16.5" thickBot="1" x14ac:dyDescent="0.3">
      <c r="B829" s="114"/>
      <c r="C829" s="114"/>
      <c r="D829" s="115"/>
      <c r="E829" s="117" t="str">
        <f t="shared" si="676"/>
        <v/>
      </c>
      <c r="F829" s="118" t="str">
        <f t="shared" si="684"/>
        <v/>
      </c>
      <c r="G829" s="22"/>
      <c r="H829" s="5" t="str">
        <f t="shared" si="647"/>
        <v/>
      </c>
      <c r="I829" s="6" t="str">
        <f t="shared" si="648"/>
        <v/>
      </c>
      <c r="J829" s="6" t="str">
        <f t="shared" si="649"/>
        <v/>
      </c>
      <c r="K829" s="23"/>
      <c r="L829" s="3" t="str">
        <f t="shared" si="685"/>
        <v/>
      </c>
      <c r="M829" s="2">
        <f>IF(OR(K829="Rota",K829="Desliza"),(IF((MAX(N$36:N828))&gt;F$17,(MAX(N$36:N828)),F$17)),N828)</f>
        <v>0</v>
      </c>
      <c r="N829" s="42"/>
      <c r="O829" s="2" t="str">
        <f t="shared" si="686"/>
        <v/>
      </c>
      <c r="P829" s="3" t="str">
        <f t="shared" si="687"/>
        <v/>
      </c>
      <c r="Q829" s="24"/>
      <c r="R829" s="24"/>
      <c r="S829" s="24"/>
      <c r="T829" s="132" t="str">
        <f t="shared" si="640"/>
        <v/>
      </c>
      <c r="U829" s="25"/>
      <c r="V829" s="25"/>
      <c r="W829" s="24"/>
      <c r="X829" s="26"/>
      <c r="Y829" s="25"/>
      <c r="Z829" s="25"/>
      <c r="AA829" s="3" t="str">
        <f t="shared" si="688"/>
        <v/>
      </c>
      <c r="AB829" s="24"/>
      <c r="AC829" s="26"/>
      <c r="AD829" s="25"/>
      <c r="AE829" s="54"/>
      <c r="AF829" s="54"/>
      <c r="AG829" s="54"/>
      <c r="AH829" s="54"/>
      <c r="AI829" s="54"/>
      <c r="AJ829" s="54"/>
      <c r="AK829" s="25"/>
      <c r="AL829" s="54" t="str">
        <f t="shared" si="641"/>
        <v/>
      </c>
      <c r="AM829" s="200" t="str">
        <f t="shared" si="642"/>
        <v/>
      </c>
      <c r="AN829" s="201" t="str">
        <f t="shared" si="643"/>
        <v/>
      </c>
      <c r="AO829" s="200" t="str">
        <f t="shared" si="650"/>
        <v/>
      </c>
      <c r="AP829" s="200" t="str">
        <f t="shared" si="644"/>
        <v/>
      </c>
      <c r="AQ829" s="200" t="str">
        <f t="shared" si="645"/>
        <v/>
      </c>
      <c r="AR829" s="200" t="str">
        <f t="shared" si="651"/>
        <v/>
      </c>
      <c r="AS829" s="200" t="str">
        <f t="shared" si="652"/>
        <v/>
      </c>
      <c r="AT829" s="200" t="str">
        <f t="shared" si="653"/>
        <v/>
      </c>
      <c r="AU829" s="200" t="str">
        <f t="shared" si="654"/>
        <v/>
      </c>
      <c r="AV829" s="54"/>
      <c r="AW829" s="200" t="str">
        <f t="shared" si="655"/>
        <v/>
      </c>
      <c r="AX829" s="201" t="str">
        <f t="shared" si="656"/>
        <v/>
      </c>
      <c r="AY829" s="7" t="str">
        <f t="shared" si="657"/>
        <v/>
      </c>
      <c r="AZ829" s="7" t="str">
        <f t="shared" si="658"/>
        <v/>
      </c>
      <c r="BA829" s="7" t="str">
        <f t="shared" si="659"/>
        <v/>
      </c>
      <c r="BB829" s="7" t="str">
        <f t="shared" si="677"/>
        <v/>
      </c>
      <c r="BC829" s="7" t="str">
        <f t="shared" si="678"/>
        <v/>
      </c>
      <c r="BD829" s="7" t="str">
        <f t="shared" si="679"/>
        <v/>
      </c>
      <c r="BE829" s="7" t="str">
        <f t="shared" si="680"/>
        <v/>
      </c>
      <c r="BF829" s="7" t="str">
        <f t="shared" si="638"/>
        <v/>
      </c>
      <c r="BG829" s="7" t="str">
        <f t="shared" si="639"/>
        <v/>
      </c>
      <c r="BH829" s="7" t="str">
        <f t="shared" si="681"/>
        <v/>
      </c>
      <c r="BI829" s="7" t="str">
        <f t="shared" si="682"/>
        <v/>
      </c>
      <c r="BJ829" s="7" t="str">
        <f t="shared" si="683"/>
        <v/>
      </c>
      <c r="BK829" s="7" t="str">
        <f t="shared" si="660"/>
        <v/>
      </c>
      <c r="BL829" s="7" t="str">
        <f t="shared" si="661"/>
        <v/>
      </c>
      <c r="BM829" s="7" t="str">
        <f t="shared" si="662"/>
        <v/>
      </c>
      <c r="BN829" s="7" t="str">
        <f t="shared" si="663"/>
        <v/>
      </c>
      <c r="BO829" s="7" t="str">
        <f t="shared" si="664"/>
        <v/>
      </c>
      <c r="BP829" s="7" t="str">
        <f t="shared" si="665"/>
        <v/>
      </c>
      <c r="BQ829" s="7" t="str">
        <f t="shared" si="666"/>
        <v/>
      </c>
      <c r="BR829" s="7" t="str">
        <f t="shared" si="667"/>
        <v/>
      </c>
      <c r="BS829" s="7" t="str">
        <f t="shared" si="668"/>
        <v/>
      </c>
      <c r="BT829" s="7" t="str">
        <f t="shared" si="669"/>
        <v/>
      </c>
      <c r="BU829" s="7" t="str">
        <f t="shared" si="670"/>
        <v/>
      </c>
      <c r="BV829" s="7" t="str">
        <f t="shared" si="671"/>
        <v/>
      </c>
      <c r="BW829" s="7" t="str">
        <f t="shared" si="646"/>
        <v/>
      </c>
      <c r="BX829" s="7" t="str">
        <f t="shared" si="672"/>
        <v/>
      </c>
      <c r="BY829" s="7" t="str">
        <f t="shared" si="673"/>
        <v/>
      </c>
      <c r="BZ829" s="7" t="str">
        <f t="shared" si="674"/>
        <v/>
      </c>
      <c r="CA829" s="7" t="str">
        <f t="shared" si="675"/>
        <v/>
      </c>
      <c r="CB829" s="54"/>
      <c r="CH829" s="13"/>
      <c r="CJ829" s="13"/>
    </row>
    <row r="830" spans="2:88" ht="16.5" thickBot="1" x14ac:dyDescent="0.3">
      <c r="B830" s="114"/>
      <c r="C830" s="114"/>
      <c r="D830" s="115"/>
      <c r="E830" s="117" t="str">
        <f t="shared" si="676"/>
        <v/>
      </c>
      <c r="F830" s="118" t="str">
        <f t="shared" si="684"/>
        <v/>
      </c>
      <c r="G830" s="22"/>
      <c r="H830" s="5" t="str">
        <f t="shared" si="647"/>
        <v/>
      </c>
      <c r="I830" s="6" t="str">
        <f t="shared" si="648"/>
        <v/>
      </c>
      <c r="J830" s="6" t="str">
        <f t="shared" si="649"/>
        <v/>
      </c>
      <c r="K830" s="23"/>
      <c r="L830" s="3" t="str">
        <f t="shared" si="685"/>
        <v/>
      </c>
      <c r="M830" s="2">
        <f>IF(OR(K830="Rota",K830="Desliza"),(IF((MAX(N$36:N829))&gt;F$17,(MAX(N$36:N829)),F$17)),N829)</f>
        <v>0</v>
      </c>
      <c r="N830" s="42"/>
      <c r="O830" s="2" t="str">
        <f t="shared" si="686"/>
        <v/>
      </c>
      <c r="P830" s="3" t="str">
        <f t="shared" si="687"/>
        <v/>
      </c>
      <c r="Q830" s="24"/>
      <c r="R830" s="24"/>
      <c r="S830" s="24"/>
      <c r="T830" s="132" t="str">
        <f t="shared" si="640"/>
        <v/>
      </c>
      <c r="U830" s="25"/>
      <c r="V830" s="25"/>
      <c r="W830" s="24"/>
      <c r="X830" s="26"/>
      <c r="Y830" s="25"/>
      <c r="Z830" s="25"/>
      <c r="AA830" s="3" t="str">
        <f t="shared" si="688"/>
        <v/>
      </c>
      <c r="AB830" s="24"/>
      <c r="AC830" s="26"/>
      <c r="AD830" s="25"/>
      <c r="AE830" s="54"/>
      <c r="AF830" s="54"/>
      <c r="AG830" s="54"/>
      <c r="AH830" s="54"/>
      <c r="AI830" s="54"/>
      <c r="AJ830" s="54"/>
      <c r="AK830" s="25"/>
      <c r="AL830" s="54" t="str">
        <f t="shared" si="641"/>
        <v/>
      </c>
      <c r="AM830" s="200" t="str">
        <f t="shared" si="642"/>
        <v/>
      </c>
      <c r="AN830" s="201" t="str">
        <f t="shared" si="643"/>
        <v/>
      </c>
      <c r="AO830" s="200" t="str">
        <f t="shared" si="650"/>
        <v/>
      </c>
      <c r="AP830" s="200" t="str">
        <f t="shared" si="644"/>
        <v/>
      </c>
      <c r="AQ830" s="200" t="str">
        <f t="shared" si="645"/>
        <v/>
      </c>
      <c r="AR830" s="200" t="str">
        <f t="shared" si="651"/>
        <v/>
      </c>
      <c r="AS830" s="200" t="str">
        <f t="shared" si="652"/>
        <v/>
      </c>
      <c r="AT830" s="200" t="str">
        <f t="shared" si="653"/>
        <v/>
      </c>
      <c r="AU830" s="200" t="str">
        <f t="shared" si="654"/>
        <v/>
      </c>
      <c r="AV830" s="54"/>
      <c r="AW830" s="200" t="str">
        <f t="shared" si="655"/>
        <v/>
      </c>
      <c r="AX830" s="201" t="str">
        <f t="shared" si="656"/>
        <v/>
      </c>
      <c r="AY830" s="7" t="str">
        <f t="shared" si="657"/>
        <v/>
      </c>
      <c r="AZ830" s="7" t="str">
        <f t="shared" si="658"/>
        <v/>
      </c>
      <c r="BA830" s="7" t="str">
        <f t="shared" si="659"/>
        <v/>
      </c>
      <c r="BB830" s="7" t="str">
        <f t="shared" si="677"/>
        <v/>
      </c>
      <c r="BC830" s="7" t="str">
        <f t="shared" si="678"/>
        <v/>
      </c>
      <c r="BD830" s="7" t="str">
        <f t="shared" si="679"/>
        <v/>
      </c>
      <c r="BE830" s="7" t="str">
        <f t="shared" si="680"/>
        <v/>
      </c>
      <c r="BF830" s="7" t="str">
        <f t="shared" si="638"/>
        <v/>
      </c>
      <c r="BG830" s="7" t="str">
        <f t="shared" si="639"/>
        <v/>
      </c>
      <c r="BH830" s="7" t="str">
        <f t="shared" si="681"/>
        <v/>
      </c>
      <c r="BI830" s="7" t="str">
        <f t="shared" si="682"/>
        <v/>
      </c>
      <c r="BJ830" s="7" t="str">
        <f t="shared" si="683"/>
        <v/>
      </c>
      <c r="BK830" s="7" t="str">
        <f t="shared" si="660"/>
        <v/>
      </c>
      <c r="BL830" s="7" t="str">
        <f t="shared" si="661"/>
        <v/>
      </c>
      <c r="BM830" s="7" t="str">
        <f t="shared" si="662"/>
        <v/>
      </c>
      <c r="BN830" s="7" t="str">
        <f t="shared" si="663"/>
        <v/>
      </c>
      <c r="BO830" s="7" t="str">
        <f t="shared" si="664"/>
        <v/>
      </c>
      <c r="BP830" s="7" t="str">
        <f t="shared" si="665"/>
        <v/>
      </c>
      <c r="BQ830" s="7" t="str">
        <f t="shared" si="666"/>
        <v/>
      </c>
      <c r="BR830" s="7" t="str">
        <f t="shared" si="667"/>
        <v/>
      </c>
      <c r="BS830" s="7" t="str">
        <f t="shared" si="668"/>
        <v/>
      </c>
      <c r="BT830" s="7" t="str">
        <f t="shared" si="669"/>
        <v/>
      </c>
      <c r="BU830" s="7" t="str">
        <f t="shared" si="670"/>
        <v/>
      </c>
      <c r="BV830" s="7" t="str">
        <f t="shared" si="671"/>
        <v/>
      </c>
      <c r="BW830" s="7" t="str">
        <f t="shared" si="646"/>
        <v/>
      </c>
      <c r="BX830" s="7" t="str">
        <f t="shared" si="672"/>
        <v/>
      </c>
      <c r="BY830" s="7" t="str">
        <f t="shared" si="673"/>
        <v/>
      </c>
      <c r="BZ830" s="7" t="str">
        <f t="shared" si="674"/>
        <v/>
      </c>
      <c r="CA830" s="7" t="str">
        <f t="shared" si="675"/>
        <v/>
      </c>
      <c r="CB830" s="54"/>
      <c r="CH830" s="13"/>
      <c r="CJ830" s="13"/>
    </row>
    <row r="831" spans="2:88" ht="16.5" thickBot="1" x14ac:dyDescent="0.3">
      <c r="B831" s="114"/>
      <c r="C831" s="114"/>
      <c r="D831" s="115"/>
      <c r="E831" s="117" t="str">
        <f t="shared" si="676"/>
        <v/>
      </c>
      <c r="F831" s="118" t="str">
        <f t="shared" si="684"/>
        <v/>
      </c>
      <c r="G831" s="22"/>
      <c r="H831" s="5" t="str">
        <f t="shared" si="647"/>
        <v/>
      </c>
      <c r="I831" s="6" t="str">
        <f t="shared" si="648"/>
        <v/>
      </c>
      <c r="J831" s="6" t="str">
        <f t="shared" si="649"/>
        <v/>
      </c>
      <c r="K831" s="23"/>
      <c r="L831" s="3" t="str">
        <f t="shared" si="685"/>
        <v/>
      </c>
      <c r="M831" s="2">
        <f>IF(OR(K831="Rota",K831="Desliza"),(IF((MAX(N$36:N830))&gt;F$17,(MAX(N$36:N830)),F$17)),N830)</f>
        <v>0</v>
      </c>
      <c r="N831" s="42"/>
      <c r="O831" s="2" t="str">
        <f t="shared" si="686"/>
        <v/>
      </c>
      <c r="P831" s="3" t="str">
        <f t="shared" si="687"/>
        <v/>
      </c>
      <c r="Q831" s="24"/>
      <c r="R831" s="24"/>
      <c r="S831" s="24"/>
      <c r="T831" s="132" t="str">
        <f t="shared" si="640"/>
        <v/>
      </c>
      <c r="U831" s="25"/>
      <c r="V831" s="25"/>
      <c r="W831" s="24"/>
      <c r="X831" s="26"/>
      <c r="Y831" s="25"/>
      <c r="Z831" s="25"/>
      <c r="AA831" s="3" t="str">
        <f t="shared" si="688"/>
        <v/>
      </c>
      <c r="AB831" s="24"/>
      <c r="AC831" s="26"/>
      <c r="AD831" s="25"/>
      <c r="AE831" s="54"/>
      <c r="AF831" s="54"/>
      <c r="AG831" s="54"/>
      <c r="AH831" s="54"/>
      <c r="AI831" s="54"/>
      <c r="AJ831" s="54"/>
      <c r="AK831" s="25"/>
      <c r="AL831" s="54" t="str">
        <f t="shared" si="641"/>
        <v/>
      </c>
      <c r="AM831" s="200" t="str">
        <f t="shared" si="642"/>
        <v/>
      </c>
      <c r="AN831" s="201" t="str">
        <f t="shared" si="643"/>
        <v/>
      </c>
      <c r="AO831" s="200" t="str">
        <f t="shared" si="650"/>
        <v/>
      </c>
      <c r="AP831" s="200" t="str">
        <f t="shared" si="644"/>
        <v/>
      </c>
      <c r="AQ831" s="200" t="str">
        <f t="shared" si="645"/>
        <v/>
      </c>
      <c r="AR831" s="200" t="str">
        <f t="shared" si="651"/>
        <v/>
      </c>
      <c r="AS831" s="200" t="str">
        <f t="shared" si="652"/>
        <v/>
      </c>
      <c r="AT831" s="200" t="str">
        <f t="shared" si="653"/>
        <v/>
      </c>
      <c r="AU831" s="200" t="str">
        <f t="shared" si="654"/>
        <v/>
      </c>
      <c r="AV831" s="54"/>
      <c r="AW831" s="200" t="str">
        <f t="shared" si="655"/>
        <v/>
      </c>
      <c r="AX831" s="201" t="str">
        <f t="shared" si="656"/>
        <v/>
      </c>
      <c r="AY831" s="7" t="str">
        <f t="shared" si="657"/>
        <v/>
      </c>
      <c r="AZ831" s="7" t="str">
        <f t="shared" si="658"/>
        <v/>
      </c>
      <c r="BA831" s="7" t="str">
        <f t="shared" si="659"/>
        <v/>
      </c>
      <c r="BB831" s="7" t="str">
        <f t="shared" si="677"/>
        <v/>
      </c>
      <c r="BC831" s="7" t="str">
        <f t="shared" si="678"/>
        <v/>
      </c>
      <c r="BD831" s="7" t="str">
        <f t="shared" si="679"/>
        <v/>
      </c>
      <c r="BE831" s="7" t="str">
        <f t="shared" si="680"/>
        <v/>
      </c>
      <c r="BF831" s="7" t="str">
        <f t="shared" si="638"/>
        <v/>
      </c>
      <c r="BG831" s="7" t="str">
        <f t="shared" si="639"/>
        <v/>
      </c>
      <c r="BH831" s="7" t="str">
        <f t="shared" si="681"/>
        <v/>
      </c>
      <c r="BI831" s="7" t="str">
        <f t="shared" si="682"/>
        <v/>
      </c>
      <c r="BJ831" s="7" t="str">
        <f t="shared" si="683"/>
        <v/>
      </c>
      <c r="BK831" s="7" t="str">
        <f t="shared" si="660"/>
        <v/>
      </c>
      <c r="BL831" s="7" t="str">
        <f t="shared" si="661"/>
        <v/>
      </c>
      <c r="BM831" s="7" t="str">
        <f t="shared" si="662"/>
        <v/>
      </c>
      <c r="BN831" s="7" t="str">
        <f t="shared" si="663"/>
        <v/>
      </c>
      <c r="BO831" s="7" t="str">
        <f t="shared" si="664"/>
        <v/>
      </c>
      <c r="BP831" s="7" t="str">
        <f t="shared" si="665"/>
        <v/>
      </c>
      <c r="BQ831" s="7" t="str">
        <f t="shared" si="666"/>
        <v/>
      </c>
      <c r="BR831" s="7" t="str">
        <f t="shared" si="667"/>
        <v/>
      </c>
      <c r="BS831" s="7" t="str">
        <f t="shared" si="668"/>
        <v/>
      </c>
      <c r="BT831" s="7" t="str">
        <f t="shared" si="669"/>
        <v/>
      </c>
      <c r="BU831" s="7" t="str">
        <f t="shared" si="670"/>
        <v/>
      </c>
      <c r="BV831" s="7" t="str">
        <f t="shared" si="671"/>
        <v/>
      </c>
      <c r="BW831" s="7" t="str">
        <f t="shared" si="646"/>
        <v/>
      </c>
      <c r="BX831" s="7" t="str">
        <f t="shared" si="672"/>
        <v/>
      </c>
      <c r="BY831" s="7" t="str">
        <f t="shared" si="673"/>
        <v/>
      </c>
      <c r="BZ831" s="7" t="str">
        <f t="shared" si="674"/>
        <v/>
      </c>
      <c r="CA831" s="7" t="str">
        <f t="shared" si="675"/>
        <v/>
      </c>
      <c r="CB831" s="54"/>
      <c r="CH831" s="13"/>
      <c r="CJ831" s="13"/>
    </row>
    <row r="832" spans="2:88" ht="16.5" thickBot="1" x14ac:dyDescent="0.3">
      <c r="B832" s="114"/>
      <c r="C832" s="114"/>
      <c r="D832" s="115"/>
      <c r="E832" s="117" t="str">
        <f t="shared" si="676"/>
        <v/>
      </c>
      <c r="F832" s="118" t="str">
        <f t="shared" si="684"/>
        <v/>
      </c>
      <c r="G832" s="22"/>
      <c r="H832" s="5" t="str">
        <f t="shared" si="647"/>
        <v/>
      </c>
      <c r="I832" s="6" t="str">
        <f t="shared" si="648"/>
        <v/>
      </c>
      <c r="J832" s="6" t="str">
        <f t="shared" si="649"/>
        <v/>
      </c>
      <c r="K832" s="23"/>
      <c r="L832" s="3" t="str">
        <f t="shared" si="685"/>
        <v/>
      </c>
      <c r="M832" s="2">
        <f>IF(OR(K832="Rota",K832="Desliza"),(IF((MAX(N$36:N831))&gt;F$17,(MAX(N$36:N831)),F$17)),N831)</f>
        <v>0</v>
      </c>
      <c r="N832" s="42"/>
      <c r="O832" s="2" t="str">
        <f t="shared" si="686"/>
        <v/>
      </c>
      <c r="P832" s="3" t="str">
        <f t="shared" si="687"/>
        <v/>
      </c>
      <c r="Q832" s="24"/>
      <c r="R832" s="24"/>
      <c r="S832" s="24"/>
      <c r="T832" s="132" t="str">
        <f t="shared" si="640"/>
        <v/>
      </c>
      <c r="U832" s="25"/>
      <c r="V832" s="25"/>
      <c r="W832" s="24"/>
      <c r="X832" s="26"/>
      <c r="Y832" s="25"/>
      <c r="Z832" s="25"/>
      <c r="AA832" s="3" t="str">
        <f t="shared" si="688"/>
        <v/>
      </c>
      <c r="AB832" s="24"/>
      <c r="AC832" s="26"/>
      <c r="AD832" s="25"/>
      <c r="AE832" s="54"/>
      <c r="AF832" s="54"/>
      <c r="AG832" s="54"/>
      <c r="AH832" s="54"/>
      <c r="AI832" s="54"/>
      <c r="AJ832" s="54"/>
      <c r="AK832" s="25"/>
      <c r="AL832" s="54" t="str">
        <f t="shared" si="641"/>
        <v/>
      </c>
      <c r="AM832" s="200" t="str">
        <f t="shared" si="642"/>
        <v/>
      </c>
      <c r="AN832" s="201" t="str">
        <f t="shared" si="643"/>
        <v/>
      </c>
      <c r="AO832" s="200" t="str">
        <f t="shared" si="650"/>
        <v/>
      </c>
      <c r="AP832" s="200" t="str">
        <f t="shared" si="644"/>
        <v/>
      </c>
      <c r="AQ832" s="200" t="str">
        <f t="shared" si="645"/>
        <v/>
      </c>
      <c r="AR832" s="200" t="str">
        <f t="shared" si="651"/>
        <v/>
      </c>
      <c r="AS832" s="200" t="str">
        <f t="shared" si="652"/>
        <v/>
      </c>
      <c r="AT832" s="200" t="str">
        <f t="shared" si="653"/>
        <v/>
      </c>
      <c r="AU832" s="200" t="str">
        <f t="shared" si="654"/>
        <v/>
      </c>
      <c r="AV832" s="54"/>
      <c r="AW832" s="200" t="str">
        <f t="shared" si="655"/>
        <v/>
      </c>
      <c r="AX832" s="201" t="str">
        <f t="shared" si="656"/>
        <v/>
      </c>
      <c r="AY832" s="7" t="str">
        <f t="shared" si="657"/>
        <v/>
      </c>
      <c r="AZ832" s="7" t="str">
        <f t="shared" si="658"/>
        <v/>
      </c>
      <c r="BA832" s="7" t="str">
        <f t="shared" si="659"/>
        <v/>
      </c>
      <c r="BB832" s="7" t="str">
        <f t="shared" si="677"/>
        <v/>
      </c>
      <c r="BC832" s="7" t="str">
        <f t="shared" si="678"/>
        <v/>
      </c>
      <c r="BD832" s="7" t="str">
        <f t="shared" si="679"/>
        <v/>
      </c>
      <c r="BE832" s="7" t="str">
        <f t="shared" si="680"/>
        <v/>
      </c>
      <c r="BF832" s="7" t="str">
        <f t="shared" si="638"/>
        <v/>
      </c>
      <c r="BG832" s="7" t="str">
        <f t="shared" si="639"/>
        <v/>
      </c>
      <c r="BH832" s="7" t="str">
        <f t="shared" si="681"/>
        <v/>
      </c>
      <c r="BI832" s="7" t="str">
        <f t="shared" si="682"/>
        <v/>
      </c>
      <c r="BJ832" s="7" t="str">
        <f t="shared" si="683"/>
        <v/>
      </c>
      <c r="BK832" s="7" t="str">
        <f t="shared" si="660"/>
        <v/>
      </c>
      <c r="BL832" s="7" t="str">
        <f t="shared" si="661"/>
        <v/>
      </c>
      <c r="BM832" s="7" t="str">
        <f t="shared" si="662"/>
        <v/>
      </c>
      <c r="BN832" s="7" t="str">
        <f t="shared" si="663"/>
        <v/>
      </c>
      <c r="BO832" s="7" t="str">
        <f t="shared" si="664"/>
        <v/>
      </c>
      <c r="BP832" s="7" t="str">
        <f t="shared" si="665"/>
        <v/>
      </c>
      <c r="BQ832" s="7" t="str">
        <f t="shared" si="666"/>
        <v/>
      </c>
      <c r="BR832" s="7" t="str">
        <f t="shared" si="667"/>
        <v/>
      </c>
      <c r="BS832" s="7" t="str">
        <f t="shared" si="668"/>
        <v/>
      </c>
      <c r="BT832" s="7" t="str">
        <f t="shared" si="669"/>
        <v/>
      </c>
      <c r="BU832" s="7" t="str">
        <f t="shared" si="670"/>
        <v/>
      </c>
      <c r="BV832" s="7" t="str">
        <f t="shared" si="671"/>
        <v/>
      </c>
      <c r="BW832" s="7" t="str">
        <f t="shared" si="646"/>
        <v/>
      </c>
      <c r="BX832" s="7" t="str">
        <f t="shared" si="672"/>
        <v/>
      </c>
      <c r="BY832" s="7" t="str">
        <f t="shared" si="673"/>
        <v/>
      </c>
      <c r="BZ832" s="7" t="str">
        <f t="shared" si="674"/>
        <v/>
      </c>
      <c r="CA832" s="7" t="str">
        <f t="shared" si="675"/>
        <v/>
      </c>
      <c r="CB832" s="54"/>
      <c r="CH832" s="13"/>
      <c r="CJ832" s="13"/>
    </row>
    <row r="833" spans="2:88" ht="16.5" thickBot="1" x14ac:dyDescent="0.3">
      <c r="B833" s="114"/>
      <c r="C833" s="114"/>
      <c r="D833" s="115"/>
      <c r="E833" s="117" t="str">
        <f t="shared" si="676"/>
        <v/>
      </c>
      <c r="F833" s="118" t="str">
        <f t="shared" si="684"/>
        <v/>
      </c>
      <c r="G833" s="22"/>
      <c r="H833" s="5" t="str">
        <f t="shared" si="647"/>
        <v/>
      </c>
      <c r="I833" s="6" t="str">
        <f t="shared" si="648"/>
        <v/>
      </c>
      <c r="J833" s="6" t="str">
        <f t="shared" si="649"/>
        <v/>
      </c>
      <c r="K833" s="23"/>
      <c r="L833" s="3" t="str">
        <f t="shared" si="685"/>
        <v/>
      </c>
      <c r="M833" s="2">
        <f>IF(OR(K833="Rota",K833="Desliza"),(IF((MAX(N$36:N832))&gt;F$17,(MAX(N$36:N832)),F$17)),N832)</f>
        <v>0</v>
      </c>
      <c r="N833" s="42"/>
      <c r="O833" s="2" t="str">
        <f t="shared" si="686"/>
        <v/>
      </c>
      <c r="P833" s="3" t="str">
        <f t="shared" si="687"/>
        <v/>
      </c>
      <c r="Q833" s="24"/>
      <c r="R833" s="24"/>
      <c r="S833" s="24"/>
      <c r="T833" s="132" t="str">
        <f t="shared" si="640"/>
        <v/>
      </c>
      <c r="U833" s="25"/>
      <c r="V833" s="25"/>
      <c r="W833" s="24"/>
      <c r="X833" s="26"/>
      <c r="Y833" s="25"/>
      <c r="Z833" s="25"/>
      <c r="AA833" s="3" t="str">
        <f t="shared" si="688"/>
        <v/>
      </c>
      <c r="AB833" s="24"/>
      <c r="AC833" s="26"/>
      <c r="AD833" s="25"/>
      <c r="AE833" s="54"/>
      <c r="AF833" s="54"/>
      <c r="AG833" s="54"/>
      <c r="AH833" s="54"/>
      <c r="AI833" s="54"/>
      <c r="AJ833" s="54"/>
      <c r="AK833" s="25"/>
      <c r="AL833" s="54" t="str">
        <f t="shared" si="641"/>
        <v/>
      </c>
      <c r="AM833" s="200" t="str">
        <f t="shared" si="642"/>
        <v/>
      </c>
      <c r="AN833" s="201" t="str">
        <f t="shared" si="643"/>
        <v/>
      </c>
      <c r="AO833" s="200" t="str">
        <f t="shared" si="650"/>
        <v/>
      </c>
      <c r="AP833" s="200" t="str">
        <f t="shared" si="644"/>
        <v/>
      </c>
      <c r="AQ833" s="200" t="str">
        <f t="shared" si="645"/>
        <v/>
      </c>
      <c r="AR833" s="200" t="str">
        <f t="shared" si="651"/>
        <v/>
      </c>
      <c r="AS833" s="200" t="str">
        <f t="shared" si="652"/>
        <v/>
      </c>
      <c r="AT833" s="200" t="str">
        <f t="shared" si="653"/>
        <v/>
      </c>
      <c r="AU833" s="200" t="str">
        <f t="shared" si="654"/>
        <v/>
      </c>
      <c r="AV833" s="54"/>
      <c r="AW833" s="200" t="str">
        <f t="shared" si="655"/>
        <v/>
      </c>
      <c r="AX833" s="201" t="str">
        <f t="shared" si="656"/>
        <v/>
      </c>
      <c r="AY833" s="7" t="str">
        <f t="shared" si="657"/>
        <v/>
      </c>
      <c r="AZ833" s="7" t="str">
        <f t="shared" si="658"/>
        <v/>
      </c>
      <c r="BA833" s="7" t="str">
        <f t="shared" si="659"/>
        <v/>
      </c>
      <c r="BB833" s="7" t="str">
        <f t="shared" si="677"/>
        <v/>
      </c>
      <c r="BC833" s="7" t="str">
        <f t="shared" si="678"/>
        <v/>
      </c>
      <c r="BD833" s="7" t="str">
        <f t="shared" si="679"/>
        <v/>
      </c>
      <c r="BE833" s="7" t="str">
        <f t="shared" si="680"/>
        <v/>
      </c>
      <c r="BF833" s="7" t="str">
        <f t="shared" si="638"/>
        <v/>
      </c>
      <c r="BG833" s="7" t="str">
        <f t="shared" si="639"/>
        <v/>
      </c>
      <c r="BH833" s="7" t="str">
        <f t="shared" si="681"/>
        <v/>
      </c>
      <c r="BI833" s="7" t="str">
        <f t="shared" si="682"/>
        <v/>
      </c>
      <c r="BJ833" s="7" t="str">
        <f t="shared" si="683"/>
        <v/>
      </c>
      <c r="BK833" s="7" t="str">
        <f t="shared" si="660"/>
        <v/>
      </c>
      <c r="BL833" s="7" t="str">
        <f t="shared" si="661"/>
        <v/>
      </c>
      <c r="BM833" s="7" t="str">
        <f t="shared" si="662"/>
        <v/>
      </c>
      <c r="BN833" s="7" t="str">
        <f t="shared" si="663"/>
        <v/>
      </c>
      <c r="BO833" s="7" t="str">
        <f t="shared" si="664"/>
        <v/>
      </c>
      <c r="BP833" s="7" t="str">
        <f t="shared" si="665"/>
        <v/>
      </c>
      <c r="BQ833" s="7" t="str">
        <f t="shared" si="666"/>
        <v/>
      </c>
      <c r="BR833" s="7" t="str">
        <f t="shared" si="667"/>
        <v/>
      </c>
      <c r="BS833" s="7" t="str">
        <f t="shared" si="668"/>
        <v/>
      </c>
      <c r="BT833" s="7" t="str">
        <f t="shared" si="669"/>
        <v/>
      </c>
      <c r="BU833" s="7" t="str">
        <f t="shared" si="670"/>
        <v/>
      </c>
      <c r="BV833" s="7" t="str">
        <f t="shared" si="671"/>
        <v/>
      </c>
      <c r="BW833" s="7" t="str">
        <f t="shared" si="646"/>
        <v/>
      </c>
      <c r="BX833" s="7" t="str">
        <f t="shared" si="672"/>
        <v/>
      </c>
      <c r="BY833" s="7" t="str">
        <f t="shared" si="673"/>
        <v/>
      </c>
      <c r="BZ833" s="7" t="str">
        <f t="shared" si="674"/>
        <v/>
      </c>
      <c r="CA833" s="7" t="str">
        <f t="shared" si="675"/>
        <v/>
      </c>
      <c r="CB833" s="54"/>
      <c r="CH833" s="13"/>
      <c r="CJ833" s="13"/>
    </row>
    <row r="834" spans="2:88" ht="16.5" thickBot="1" x14ac:dyDescent="0.3">
      <c r="B834" s="114"/>
      <c r="C834" s="114"/>
      <c r="D834" s="115"/>
      <c r="E834" s="117" t="str">
        <f t="shared" si="676"/>
        <v/>
      </c>
      <c r="F834" s="118" t="str">
        <f t="shared" si="684"/>
        <v/>
      </c>
      <c r="G834" s="22"/>
      <c r="H834" s="5" t="str">
        <f t="shared" si="647"/>
        <v/>
      </c>
      <c r="I834" s="6" t="str">
        <f t="shared" si="648"/>
        <v/>
      </c>
      <c r="J834" s="6" t="str">
        <f t="shared" si="649"/>
        <v/>
      </c>
      <c r="K834" s="23"/>
      <c r="L834" s="3" t="str">
        <f t="shared" si="685"/>
        <v/>
      </c>
      <c r="M834" s="2">
        <f>IF(OR(K834="Rota",K834="Desliza"),(IF((MAX(N$36:N833))&gt;F$17,(MAX(N$36:N833)),F$17)),N833)</f>
        <v>0</v>
      </c>
      <c r="N834" s="42"/>
      <c r="O834" s="2" t="str">
        <f t="shared" si="686"/>
        <v/>
      </c>
      <c r="P834" s="3" t="str">
        <f t="shared" si="687"/>
        <v/>
      </c>
      <c r="Q834" s="24"/>
      <c r="R834" s="24"/>
      <c r="S834" s="24"/>
      <c r="T834" s="132" t="str">
        <f t="shared" si="640"/>
        <v/>
      </c>
      <c r="U834" s="25"/>
      <c r="V834" s="25"/>
      <c r="W834" s="24"/>
      <c r="X834" s="26"/>
      <c r="Y834" s="25"/>
      <c r="Z834" s="25"/>
      <c r="AA834" s="3" t="str">
        <f t="shared" si="688"/>
        <v/>
      </c>
      <c r="AB834" s="24"/>
      <c r="AC834" s="26"/>
      <c r="AD834" s="25"/>
      <c r="AE834" s="54"/>
      <c r="AF834" s="54"/>
      <c r="AG834" s="54"/>
      <c r="AH834" s="54"/>
      <c r="AI834" s="54"/>
      <c r="AJ834" s="54"/>
      <c r="AK834" s="25"/>
      <c r="AL834" s="54" t="str">
        <f t="shared" si="641"/>
        <v/>
      </c>
      <c r="AM834" s="200" t="str">
        <f t="shared" si="642"/>
        <v/>
      </c>
      <c r="AN834" s="201" t="str">
        <f t="shared" si="643"/>
        <v/>
      </c>
      <c r="AO834" s="200" t="str">
        <f t="shared" si="650"/>
        <v/>
      </c>
      <c r="AP834" s="200" t="str">
        <f t="shared" si="644"/>
        <v/>
      </c>
      <c r="AQ834" s="200" t="str">
        <f t="shared" si="645"/>
        <v/>
      </c>
      <c r="AR834" s="200" t="str">
        <f t="shared" si="651"/>
        <v/>
      </c>
      <c r="AS834" s="200" t="str">
        <f t="shared" si="652"/>
        <v/>
      </c>
      <c r="AT834" s="200" t="str">
        <f t="shared" si="653"/>
        <v/>
      </c>
      <c r="AU834" s="200" t="str">
        <f t="shared" si="654"/>
        <v/>
      </c>
      <c r="AV834" s="54"/>
      <c r="AW834" s="200" t="str">
        <f t="shared" si="655"/>
        <v/>
      </c>
      <c r="AX834" s="201" t="str">
        <f t="shared" si="656"/>
        <v/>
      </c>
      <c r="AY834" s="7" t="str">
        <f t="shared" si="657"/>
        <v/>
      </c>
      <c r="AZ834" s="7" t="str">
        <f t="shared" si="658"/>
        <v/>
      </c>
      <c r="BA834" s="7" t="str">
        <f t="shared" si="659"/>
        <v/>
      </c>
      <c r="BB834" s="7" t="str">
        <f t="shared" si="677"/>
        <v/>
      </c>
      <c r="BC834" s="7" t="str">
        <f t="shared" si="678"/>
        <v/>
      </c>
      <c r="BD834" s="7" t="str">
        <f t="shared" si="679"/>
        <v/>
      </c>
      <c r="BE834" s="7" t="str">
        <f t="shared" si="680"/>
        <v/>
      </c>
      <c r="BF834" s="7" t="str">
        <f t="shared" si="638"/>
        <v/>
      </c>
      <c r="BG834" s="7" t="str">
        <f t="shared" si="639"/>
        <v/>
      </c>
      <c r="BH834" s="7" t="str">
        <f t="shared" si="681"/>
        <v/>
      </c>
      <c r="BI834" s="7" t="str">
        <f t="shared" si="682"/>
        <v/>
      </c>
      <c r="BJ834" s="7" t="str">
        <f t="shared" si="683"/>
        <v/>
      </c>
      <c r="BK834" s="7" t="str">
        <f t="shared" si="660"/>
        <v/>
      </c>
      <c r="BL834" s="7" t="str">
        <f t="shared" si="661"/>
        <v/>
      </c>
      <c r="BM834" s="7" t="str">
        <f t="shared" si="662"/>
        <v/>
      </c>
      <c r="BN834" s="7" t="str">
        <f t="shared" si="663"/>
        <v/>
      </c>
      <c r="BO834" s="7" t="str">
        <f t="shared" si="664"/>
        <v/>
      </c>
      <c r="BP834" s="7" t="str">
        <f t="shared" si="665"/>
        <v/>
      </c>
      <c r="BQ834" s="7" t="str">
        <f t="shared" si="666"/>
        <v/>
      </c>
      <c r="BR834" s="7" t="str">
        <f t="shared" si="667"/>
        <v/>
      </c>
      <c r="BS834" s="7" t="str">
        <f t="shared" si="668"/>
        <v/>
      </c>
      <c r="BT834" s="7" t="str">
        <f t="shared" si="669"/>
        <v/>
      </c>
      <c r="BU834" s="7" t="str">
        <f t="shared" si="670"/>
        <v/>
      </c>
      <c r="BV834" s="7" t="str">
        <f t="shared" si="671"/>
        <v/>
      </c>
      <c r="BW834" s="7" t="str">
        <f t="shared" si="646"/>
        <v/>
      </c>
      <c r="BX834" s="7" t="str">
        <f t="shared" si="672"/>
        <v/>
      </c>
      <c r="BY834" s="7" t="str">
        <f t="shared" si="673"/>
        <v/>
      </c>
      <c r="BZ834" s="7" t="str">
        <f t="shared" si="674"/>
        <v/>
      </c>
      <c r="CA834" s="7" t="str">
        <f t="shared" si="675"/>
        <v/>
      </c>
      <c r="CB834" s="54"/>
      <c r="CH834" s="13"/>
      <c r="CJ834" s="13"/>
    </row>
    <row r="835" spans="2:88" ht="16.5" thickBot="1" x14ac:dyDescent="0.3">
      <c r="B835" s="114"/>
      <c r="C835" s="114"/>
      <c r="D835" s="115"/>
      <c r="E835" s="117" t="str">
        <f t="shared" si="676"/>
        <v/>
      </c>
      <c r="F835" s="118" t="str">
        <f t="shared" si="684"/>
        <v/>
      </c>
      <c r="G835" s="22"/>
      <c r="H835" s="5" t="str">
        <f t="shared" si="647"/>
        <v/>
      </c>
      <c r="I835" s="6" t="str">
        <f t="shared" si="648"/>
        <v/>
      </c>
      <c r="J835" s="6" t="str">
        <f t="shared" si="649"/>
        <v/>
      </c>
      <c r="K835" s="23"/>
      <c r="L835" s="3" t="str">
        <f t="shared" si="685"/>
        <v/>
      </c>
      <c r="M835" s="2">
        <f>IF(OR(K835="Rota",K835="Desliza"),(IF((MAX(N$36:N834))&gt;F$17,(MAX(N$36:N834)),F$17)),N834)</f>
        <v>0</v>
      </c>
      <c r="N835" s="42"/>
      <c r="O835" s="2" t="str">
        <f t="shared" si="686"/>
        <v/>
      </c>
      <c r="P835" s="3" t="str">
        <f t="shared" si="687"/>
        <v/>
      </c>
      <c r="Q835" s="24"/>
      <c r="R835" s="24"/>
      <c r="S835" s="24"/>
      <c r="T835" s="132" t="str">
        <f t="shared" si="640"/>
        <v/>
      </c>
      <c r="U835" s="25"/>
      <c r="V835" s="25"/>
      <c r="W835" s="24"/>
      <c r="X835" s="26"/>
      <c r="Y835" s="25"/>
      <c r="Z835" s="25"/>
      <c r="AA835" s="3" t="str">
        <f t="shared" si="688"/>
        <v/>
      </c>
      <c r="AB835" s="24"/>
      <c r="AC835" s="26"/>
      <c r="AD835" s="25"/>
      <c r="AE835" s="54"/>
      <c r="AF835" s="54"/>
      <c r="AG835" s="54"/>
      <c r="AH835" s="54"/>
      <c r="AI835" s="54"/>
      <c r="AJ835" s="54"/>
      <c r="AK835" s="25"/>
      <c r="AL835" s="54" t="str">
        <f t="shared" si="641"/>
        <v/>
      </c>
      <c r="AM835" s="200" t="str">
        <f t="shared" si="642"/>
        <v/>
      </c>
      <c r="AN835" s="201" t="str">
        <f t="shared" si="643"/>
        <v/>
      </c>
      <c r="AO835" s="200" t="str">
        <f t="shared" si="650"/>
        <v/>
      </c>
      <c r="AP835" s="200" t="str">
        <f t="shared" si="644"/>
        <v/>
      </c>
      <c r="AQ835" s="200" t="str">
        <f t="shared" si="645"/>
        <v/>
      </c>
      <c r="AR835" s="200" t="str">
        <f t="shared" si="651"/>
        <v/>
      </c>
      <c r="AS835" s="200" t="str">
        <f t="shared" si="652"/>
        <v/>
      </c>
      <c r="AT835" s="200" t="str">
        <f t="shared" si="653"/>
        <v/>
      </c>
      <c r="AU835" s="200" t="str">
        <f t="shared" si="654"/>
        <v/>
      </c>
      <c r="AV835" s="54"/>
      <c r="AW835" s="200" t="str">
        <f t="shared" si="655"/>
        <v/>
      </c>
      <c r="AX835" s="201" t="str">
        <f t="shared" si="656"/>
        <v/>
      </c>
      <c r="AY835" s="7" t="str">
        <f t="shared" si="657"/>
        <v/>
      </c>
      <c r="AZ835" s="7" t="str">
        <f t="shared" si="658"/>
        <v/>
      </c>
      <c r="BA835" s="7" t="str">
        <f t="shared" si="659"/>
        <v/>
      </c>
      <c r="BB835" s="7" t="str">
        <f t="shared" si="677"/>
        <v/>
      </c>
      <c r="BC835" s="7" t="str">
        <f t="shared" si="678"/>
        <v/>
      </c>
      <c r="BD835" s="7" t="str">
        <f t="shared" si="679"/>
        <v/>
      </c>
      <c r="BE835" s="7" t="str">
        <f t="shared" si="680"/>
        <v/>
      </c>
      <c r="BF835" s="7" t="str">
        <f t="shared" si="638"/>
        <v/>
      </c>
      <c r="BG835" s="7" t="str">
        <f t="shared" si="639"/>
        <v/>
      </c>
      <c r="BH835" s="7" t="str">
        <f t="shared" si="681"/>
        <v/>
      </c>
      <c r="BI835" s="7" t="str">
        <f t="shared" si="682"/>
        <v/>
      </c>
      <c r="BJ835" s="7" t="str">
        <f t="shared" si="683"/>
        <v/>
      </c>
      <c r="BK835" s="7" t="str">
        <f t="shared" si="660"/>
        <v/>
      </c>
      <c r="BL835" s="7" t="str">
        <f t="shared" si="661"/>
        <v/>
      </c>
      <c r="BM835" s="7" t="str">
        <f t="shared" si="662"/>
        <v/>
      </c>
      <c r="BN835" s="7" t="str">
        <f t="shared" si="663"/>
        <v/>
      </c>
      <c r="BO835" s="7" t="str">
        <f t="shared" si="664"/>
        <v/>
      </c>
      <c r="BP835" s="7" t="str">
        <f t="shared" si="665"/>
        <v/>
      </c>
      <c r="BQ835" s="7" t="str">
        <f t="shared" si="666"/>
        <v/>
      </c>
      <c r="BR835" s="7" t="str">
        <f t="shared" si="667"/>
        <v/>
      </c>
      <c r="BS835" s="7" t="str">
        <f t="shared" si="668"/>
        <v/>
      </c>
      <c r="BT835" s="7" t="str">
        <f t="shared" si="669"/>
        <v/>
      </c>
      <c r="BU835" s="7" t="str">
        <f t="shared" si="670"/>
        <v/>
      </c>
      <c r="BV835" s="7" t="str">
        <f t="shared" si="671"/>
        <v/>
      </c>
      <c r="BW835" s="7" t="str">
        <f t="shared" si="646"/>
        <v/>
      </c>
      <c r="BX835" s="7" t="str">
        <f t="shared" si="672"/>
        <v/>
      </c>
      <c r="BY835" s="7" t="str">
        <f t="shared" si="673"/>
        <v/>
      </c>
      <c r="BZ835" s="7" t="str">
        <f t="shared" si="674"/>
        <v/>
      </c>
      <c r="CA835" s="7" t="str">
        <f t="shared" si="675"/>
        <v/>
      </c>
      <c r="CB835" s="54"/>
      <c r="CH835" s="13"/>
      <c r="CJ835" s="13"/>
    </row>
    <row r="836" spans="2:88" ht="16.5" thickBot="1" x14ac:dyDescent="0.3">
      <c r="B836" s="114"/>
      <c r="C836" s="114"/>
      <c r="D836" s="115"/>
      <c r="E836" s="117" t="str">
        <f t="shared" si="676"/>
        <v/>
      </c>
      <c r="F836" s="118" t="str">
        <f t="shared" si="684"/>
        <v/>
      </c>
      <c r="G836" s="22"/>
      <c r="H836" s="5" t="str">
        <f t="shared" si="647"/>
        <v/>
      </c>
      <c r="I836" s="6" t="str">
        <f t="shared" si="648"/>
        <v/>
      </c>
      <c r="J836" s="6" t="str">
        <f t="shared" si="649"/>
        <v/>
      </c>
      <c r="K836" s="23"/>
      <c r="L836" s="3" t="str">
        <f t="shared" si="685"/>
        <v/>
      </c>
      <c r="M836" s="2">
        <f>IF(OR(K836="Rota",K836="Desliza"),(IF((MAX(N$36:N835))&gt;F$17,(MAX(N$36:N835)),F$17)),N835)</f>
        <v>0</v>
      </c>
      <c r="N836" s="42"/>
      <c r="O836" s="2" t="str">
        <f t="shared" si="686"/>
        <v/>
      </c>
      <c r="P836" s="3" t="str">
        <f t="shared" si="687"/>
        <v/>
      </c>
      <c r="Q836" s="24"/>
      <c r="R836" s="24"/>
      <c r="S836" s="24"/>
      <c r="T836" s="132" t="str">
        <f t="shared" si="640"/>
        <v/>
      </c>
      <c r="U836" s="25"/>
      <c r="V836" s="25"/>
      <c r="W836" s="24"/>
      <c r="X836" s="26"/>
      <c r="Y836" s="25"/>
      <c r="Z836" s="25"/>
      <c r="AA836" s="3" t="str">
        <f t="shared" si="688"/>
        <v/>
      </c>
      <c r="AB836" s="24"/>
      <c r="AC836" s="26"/>
      <c r="AD836" s="25"/>
      <c r="AE836" s="54"/>
      <c r="AF836" s="54"/>
      <c r="AG836" s="54"/>
      <c r="AH836" s="54"/>
      <c r="AI836" s="54"/>
      <c r="AJ836" s="54"/>
      <c r="AK836" s="25"/>
      <c r="AL836" s="54" t="str">
        <f t="shared" si="641"/>
        <v/>
      </c>
      <c r="AM836" s="200" t="str">
        <f t="shared" si="642"/>
        <v/>
      </c>
      <c r="AN836" s="201" t="str">
        <f t="shared" si="643"/>
        <v/>
      </c>
      <c r="AO836" s="200" t="str">
        <f t="shared" si="650"/>
        <v/>
      </c>
      <c r="AP836" s="200" t="str">
        <f t="shared" si="644"/>
        <v/>
      </c>
      <c r="AQ836" s="200" t="str">
        <f t="shared" si="645"/>
        <v/>
      </c>
      <c r="AR836" s="200" t="str">
        <f t="shared" si="651"/>
        <v/>
      </c>
      <c r="AS836" s="200" t="str">
        <f t="shared" si="652"/>
        <v/>
      </c>
      <c r="AT836" s="200" t="str">
        <f t="shared" si="653"/>
        <v/>
      </c>
      <c r="AU836" s="200" t="str">
        <f t="shared" si="654"/>
        <v/>
      </c>
      <c r="AV836" s="54"/>
      <c r="AW836" s="200" t="str">
        <f t="shared" si="655"/>
        <v/>
      </c>
      <c r="AX836" s="201" t="str">
        <f t="shared" si="656"/>
        <v/>
      </c>
      <c r="AY836" s="7" t="str">
        <f t="shared" si="657"/>
        <v/>
      </c>
      <c r="AZ836" s="7" t="str">
        <f t="shared" si="658"/>
        <v/>
      </c>
      <c r="BA836" s="7" t="str">
        <f t="shared" si="659"/>
        <v/>
      </c>
      <c r="BB836" s="7" t="str">
        <f t="shared" si="677"/>
        <v/>
      </c>
      <c r="BC836" s="7" t="str">
        <f t="shared" si="678"/>
        <v/>
      </c>
      <c r="BD836" s="7" t="str">
        <f t="shared" si="679"/>
        <v/>
      </c>
      <c r="BE836" s="7" t="str">
        <f t="shared" si="680"/>
        <v/>
      </c>
      <c r="BF836" s="7" t="str">
        <f t="shared" si="638"/>
        <v/>
      </c>
      <c r="BG836" s="7" t="str">
        <f t="shared" si="639"/>
        <v/>
      </c>
      <c r="BH836" s="7" t="str">
        <f t="shared" si="681"/>
        <v/>
      </c>
      <c r="BI836" s="7" t="str">
        <f t="shared" si="682"/>
        <v/>
      </c>
      <c r="BJ836" s="7" t="str">
        <f t="shared" si="683"/>
        <v/>
      </c>
      <c r="BK836" s="7" t="str">
        <f t="shared" si="660"/>
        <v/>
      </c>
      <c r="BL836" s="7" t="str">
        <f t="shared" si="661"/>
        <v/>
      </c>
      <c r="BM836" s="7" t="str">
        <f t="shared" si="662"/>
        <v/>
      </c>
      <c r="BN836" s="7" t="str">
        <f t="shared" si="663"/>
        <v/>
      </c>
      <c r="BO836" s="7" t="str">
        <f t="shared" si="664"/>
        <v/>
      </c>
      <c r="BP836" s="7" t="str">
        <f t="shared" si="665"/>
        <v/>
      </c>
      <c r="BQ836" s="7" t="str">
        <f t="shared" si="666"/>
        <v/>
      </c>
      <c r="BR836" s="7" t="str">
        <f t="shared" si="667"/>
        <v/>
      </c>
      <c r="BS836" s="7" t="str">
        <f t="shared" si="668"/>
        <v/>
      </c>
      <c r="BT836" s="7" t="str">
        <f t="shared" si="669"/>
        <v/>
      </c>
      <c r="BU836" s="7" t="str">
        <f t="shared" si="670"/>
        <v/>
      </c>
      <c r="BV836" s="7" t="str">
        <f t="shared" si="671"/>
        <v/>
      </c>
      <c r="BW836" s="7" t="str">
        <f t="shared" si="646"/>
        <v/>
      </c>
      <c r="BX836" s="7" t="str">
        <f t="shared" si="672"/>
        <v/>
      </c>
      <c r="BY836" s="7" t="str">
        <f t="shared" si="673"/>
        <v/>
      </c>
      <c r="BZ836" s="7" t="str">
        <f t="shared" si="674"/>
        <v/>
      </c>
      <c r="CA836" s="7" t="str">
        <f t="shared" si="675"/>
        <v/>
      </c>
      <c r="CB836" s="54"/>
      <c r="CH836" s="13"/>
      <c r="CJ836" s="13"/>
    </row>
    <row r="837" spans="2:88" ht="16.5" thickBot="1" x14ac:dyDescent="0.3">
      <c r="B837" s="114"/>
      <c r="C837" s="114"/>
      <c r="D837" s="115"/>
      <c r="E837" s="117" t="str">
        <f t="shared" si="676"/>
        <v/>
      </c>
      <c r="F837" s="118" t="str">
        <f t="shared" si="684"/>
        <v/>
      </c>
      <c r="G837" s="22"/>
      <c r="H837" s="5" t="str">
        <f t="shared" si="647"/>
        <v/>
      </c>
      <c r="I837" s="6" t="str">
        <f t="shared" si="648"/>
        <v/>
      </c>
      <c r="J837" s="6" t="str">
        <f t="shared" si="649"/>
        <v/>
      </c>
      <c r="K837" s="23"/>
      <c r="L837" s="3" t="str">
        <f t="shared" si="685"/>
        <v/>
      </c>
      <c r="M837" s="2">
        <f>IF(OR(K837="Rota",K837="Desliza"),(IF((MAX(N$36:N836))&gt;F$17,(MAX(N$36:N836)),F$17)),N836)</f>
        <v>0</v>
      </c>
      <c r="N837" s="42"/>
      <c r="O837" s="2" t="str">
        <f t="shared" si="686"/>
        <v/>
      </c>
      <c r="P837" s="3" t="str">
        <f t="shared" si="687"/>
        <v/>
      </c>
      <c r="Q837" s="24"/>
      <c r="R837" s="24"/>
      <c r="S837" s="24"/>
      <c r="T837" s="132" t="str">
        <f t="shared" si="640"/>
        <v/>
      </c>
      <c r="U837" s="25"/>
      <c r="V837" s="25"/>
      <c r="W837" s="24"/>
      <c r="X837" s="26"/>
      <c r="Y837" s="25"/>
      <c r="Z837" s="25"/>
      <c r="AA837" s="3" t="str">
        <f t="shared" si="688"/>
        <v/>
      </c>
      <c r="AB837" s="24"/>
      <c r="AC837" s="26"/>
      <c r="AD837" s="25"/>
      <c r="AE837" s="54"/>
      <c r="AF837" s="54"/>
      <c r="AG837" s="54"/>
      <c r="AH837" s="54"/>
      <c r="AI837" s="54"/>
      <c r="AJ837" s="54"/>
      <c r="AK837" s="25"/>
      <c r="AL837" s="54" t="str">
        <f t="shared" si="641"/>
        <v/>
      </c>
      <c r="AM837" s="200" t="str">
        <f t="shared" si="642"/>
        <v/>
      </c>
      <c r="AN837" s="201" t="str">
        <f t="shared" si="643"/>
        <v/>
      </c>
      <c r="AO837" s="200" t="str">
        <f t="shared" si="650"/>
        <v/>
      </c>
      <c r="AP837" s="200" t="str">
        <f t="shared" si="644"/>
        <v/>
      </c>
      <c r="AQ837" s="200" t="str">
        <f t="shared" si="645"/>
        <v/>
      </c>
      <c r="AR837" s="200" t="str">
        <f t="shared" si="651"/>
        <v/>
      </c>
      <c r="AS837" s="200" t="str">
        <f t="shared" si="652"/>
        <v/>
      </c>
      <c r="AT837" s="200" t="str">
        <f t="shared" si="653"/>
        <v/>
      </c>
      <c r="AU837" s="200" t="str">
        <f t="shared" si="654"/>
        <v/>
      </c>
      <c r="AV837" s="54"/>
      <c r="AW837" s="200" t="str">
        <f t="shared" si="655"/>
        <v/>
      </c>
      <c r="AX837" s="201" t="str">
        <f t="shared" si="656"/>
        <v/>
      </c>
      <c r="AY837" s="7" t="str">
        <f t="shared" si="657"/>
        <v/>
      </c>
      <c r="AZ837" s="7" t="str">
        <f t="shared" si="658"/>
        <v/>
      </c>
      <c r="BA837" s="7" t="str">
        <f t="shared" si="659"/>
        <v/>
      </c>
      <c r="BB837" s="7" t="str">
        <f t="shared" si="677"/>
        <v/>
      </c>
      <c r="BC837" s="7" t="str">
        <f t="shared" si="678"/>
        <v/>
      </c>
      <c r="BD837" s="7" t="str">
        <f t="shared" si="679"/>
        <v/>
      </c>
      <c r="BE837" s="7" t="str">
        <f t="shared" si="680"/>
        <v/>
      </c>
      <c r="BF837" s="7" t="str">
        <f t="shared" si="638"/>
        <v/>
      </c>
      <c r="BG837" s="7" t="str">
        <f t="shared" si="639"/>
        <v/>
      </c>
      <c r="BH837" s="7" t="str">
        <f t="shared" si="681"/>
        <v/>
      </c>
      <c r="BI837" s="7" t="str">
        <f t="shared" si="682"/>
        <v/>
      </c>
      <c r="BJ837" s="7" t="str">
        <f t="shared" si="683"/>
        <v/>
      </c>
      <c r="BK837" s="7" t="str">
        <f t="shared" si="660"/>
        <v/>
      </c>
      <c r="BL837" s="7" t="str">
        <f t="shared" si="661"/>
        <v/>
      </c>
      <c r="BM837" s="7" t="str">
        <f t="shared" si="662"/>
        <v/>
      </c>
      <c r="BN837" s="7" t="str">
        <f t="shared" si="663"/>
        <v/>
      </c>
      <c r="BO837" s="7" t="str">
        <f t="shared" si="664"/>
        <v/>
      </c>
      <c r="BP837" s="7" t="str">
        <f t="shared" si="665"/>
        <v/>
      </c>
      <c r="BQ837" s="7" t="str">
        <f t="shared" si="666"/>
        <v/>
      </c>
      <c r="BR837" s="7" t="str">
        <f t="shared" si="667"/>
        <v/>
      </c>
      <c r="BS837" s="7" t="str">
        <f t="shared" si="668"/>
        <v/>
      </c>
      <c r="BT837" s="7" t="str">
        <f t="shared" si="669"/>
        <v/>
      </c>
      <c r="BU837" s="7" t="str">
        <f t="shared" si="670"/>
        <v/>
      </c>
      <c r="BV837" s="7" t="str">
        <f t="shared" si="671"/>
        <v/>
      </c>
      <c r="BW837" s="7" t="str">
        <f t="shared" si="646"/>
        <v/>
      </c>
      <c r="BX837" s="7" t="str">
        <f t="shared" si="672"/>
        <v/>
      </c>
      <c r="BY837" s="7" t="str">
        <f t="shared" si="673"/>
        <v/>
      </c>
      <c r="BZ837" s="7" t="str">
        <f t="shared" si="674"/>
        <v/>
      </c>
      <c r="CA837" s="7" t="str">
        <f t="shared" si="675"/>
        <v/>
      </c>
      <c r="CB837" s="54"/>
      <c r="CH837" s="13"/>
      <c r="CJ837" s="13"/>
    </row>
    <row r="838" spans="2:88" ht="16.5" thickBot="1" x14ac:dyDescent="0.3">
      <c r="B838" s="114"/>
      <c r="C838" s="114"/>
      <c r="D838" s="115"/>
      <c r="E838" s="117" t="str">
        <f t="shared" si="676"/>
        <v/>
      </c>
      <c r="F838" s="118" t="str">
        <f t="shared" si="684"/>
        <v/>
      </c>
      <c r="G838" s="22"/>
      <c r="H838" s="5" t="str">
        <f t="shared" si="647"/>
        <v/>
      </c>
      <c r="I838" s="6" t="str">
        <f t="shared" si="648"/>
        <v/>
      </c>
      <c r="J838" s="6" t="str">
        <f t="shared" si="649"/>
        <v/>
      </c>
      <c r="K838" s="23"/>
      <c r="L838" s="3" t="str">
        <f t="shared" si="685"/>
        <v/>
      </c>
      <c r="M838" s="2">
        <f>IF(OR(K838="Rota",K838="Desliza"),(IF((MAX(N$36:N837))&gt;F$17,(MAX(N$36:N837)),F$17)),N837)</f>
        <v>0</v>
      </c>
      <c r="N838" s="42"/>
      <c r="O838" s="2" t="str">
        <f t="shared" si="686"/>
        <v/>
      </c>
      <c r="P838" s="3" t="str">
        <f t="shared" si="687"/>
        <v/>
      </c>
      <c r="Q838" s="24"/>
      <c r="R838" s="24"/>
      <c r="S838" s="24"/>
      <c r="T838" s="132" t="str">
        <f t="shared" si="640"/>
        <v/>
      </c>
      <c r="U838" s="25"/>
      <c r="V838" s="25"/>
      <c r="W838" s="24"/>
      <c r="X838" s="26"/>
      <c r="Y838" s="25"/>
      <c r="Z838" s="25"/>
      <c r="AA838" s="3" t="str">
        <f t="shared" si="688"/>
        <v/>
      </c>
      <c r="AB838" s="24"/>
      <c r="AC838" s="26"/>
      <c r="AD838" s="25"/>
      <c r="AE838" s="54"/>
      <c r="AF838" s="54"/>
      <c r="AG838" s="54"/>
      <c r="AH838" s="54"/>
      <c r="AI838" s="54"/>
      <c r="AJ838" s="54"/>
      <c r="AK838" s="25"/>
      <c r="AL838" s="54" t="str">
        <f t="shared" si="641"/>
        <v/>
      </c>
      <c r="AM838" s="200" t="str">
        <f t="shared" si="642"/>
        <v/>
      </c>
      <c r="AN838" s="201" t="str">
        <f t="shared" si="643"/>
        <v/>
      </c>
      <c r="AO838" s="200" t="str">
        <f t="shared" si="650"/>
        <v/>
      </c>
      <c r="AP838" s="200" t="str">
        <f t="shared" si="644"/>
        <v/>
      </c>
      <c r="AQ838" s="200" t="str">
        <f t="shared" si="645"/>
        <v/>
      </c>
      <c r="AR838" s="200" t="str">
        <f t="shared" si="651"/>
        <v/>
      </c>
      <c r="AS838" s="200" t="str">
        <f t="shared" si="652"/>
        <v/>
      </c>
      <c r="AT838" s="200" t="str">
        <f t="shared" si="653"/>
        <v/>
      </c>
      <c r="AU838" s="200" t="str">
        <f t="shared" si="654"/>
        <v/>
      </c>
      <c r="AV838" s="54"/>
      <c r="AW838" s="200" t="str">
        <f t="shared" si="655"/>
        <v/>
      </c>
      <c r="AX838" s="201" t="str">
        <f t="shared" si="656"/>
        <v/>
      </c>
      <c r="AY838" s="7" t="str">
        <f t="shared" si="657"/>
        <v/>
      </c>
      <c r="AZ838" s="7" t="str">
        <f t="shared" si="658"/>
        <v/>
      </c>
      <c r="BA838" s="7" t="str">
        <f t="shared" si="659"/>
        <v/>
      </c>
      <c r="BB838" s="7" t="str">
        <f t="shared" si="677"/>
        <v/>
      </c>
      <c r="BC838" s="7" t="str">
        <f t="shared" si="678"/>
        <v/>
      </c>
      <c r="BD838" s="7" t="str">
        <f t="shared" si="679"/>
        <v/>
      </c>
      <c r="BE838" s="7" t="str">
        <f t="shared" si="680"/>
        <v/>
      </c>
      <c r="BF838" s="7" t="str">
        <f t="shared" si="638"/>
        <v/>
      </c>
      <c r="BG838" s="7" t="str">
        <f t="shared" si="639"/>
        <v/>
      </c>
      <c r="BH838" s="7" t="str">
        <f t="shared" si="681"/>
        <v/>
      </c>
      <c r="BI838" s="7" t="str">
        <f t="shared" si="682"/>
        <v/>
      </c>
      <c r="BJ838" s="7" t="str">
        <f t="shared" si="683"/>
        <v/>
      </c>
      <c r="BK838" s="7" t="str">
        <f t="shared" si="660"/>
        <v/>
      </c>
      <c r="BL838" s="7" t="str">
        <f t="shared" si="661"/>
        <v/>
      </c>
      <c r="BM838" s="7" t="str">
        <f t="shared" si="662"/>
        <v/>
      </c>
      <c r="BN838" s="7" t="str">
        <f t="shared" si="663"/>
        <v/>
      </c>
      <c r="BO838" s="7" t="str">
        <f t="shared" si="664"/>
        <v/>
      </c>
      <c r="BP838" s="7" t="str">
        <f t="shared" si="665"/>
        <v/>
      </c>
      <c r="BQ838" s="7" t="str">
        <f t="shared" si="666"/>
        <v/>
      </c>
      <c r="BR838" s="7" t="str">
        <f t="shared" si="667"/>
        <v/>
      </c>
      <c r="BS838" s="7" t="str">
        <f t="shared" si="668"/>
        <v/>
      </c>
      <c r="BT838" s="7" t="str">
        <f t="shared" si="669"/>
        <v/>
      </c>
      <c r="BU838" s="7" t="str">
        <f t="shared" si="670"/>
        <v/>
      </c>
      <c r="BV838" s="7" t="str">
        <f t="shared" si="671"/>
        <v/>
      </c>
      <c r="BW838" s="7" t="str">
        <f t="shared" si="646"/>
        <v/>
      </c>
      <c r="BX838" s="7" t="str">
        <f t="shared" si="672"/>
        <v/>
      </c>
      <c r="BY838" s="7" t="str">
        <f t="shared" si="673"/>
        <v/>
      </c>
      <c r="BZ838" s="7" t="str">
        <f t="shared" si="674"/>
        <v/>
      </c>
      <c r="CA838" s="7" t="str">
        <f t="shared" si="675"/>
        <v/>
      </c>
      <c r="CB838" s="54"/>
      <c r="CH838" s="13"/>
      <c r="CJ838" s="13"/>
    </row>
    <row r="839" spans="2:88" ht="16.5" thickBot="1" x14ac:dyDescent="0.3">
      <c r="B839" s="114"/>
      <c r="C839" s="114"/>
      <c r="D839" s="115"/>
      <c r="E839" s="117" t="str">
        <f t="shared" si="676"/>
        <v/>
      </c>
      <c r="F839" s="118" t="str">
        <f t="shared" si="684"/>
        <v/>
      </c>
      <c r="G839" s="22"/>
      <c r="H839" s="5" t="str">
        <f t="shared" si="647"/>
        <v/>
      </c>
      <c r="I839" s="6" t="str">
        <f t="shared" si="648"/>
        <v/>
      </c>
      <c r="J839" s="6" t="str">
        <f t="shared" si="649"/>
        <v/>
      </c>
      <c r="K839" s="23"/>
      <c r="L839" s="3" t="str">
        <f t="shared" si="685"/>
        <v/>
      </c>
      <c r="M839" s="2">
        <f>IF(OR(K839="Rota",K839="Desliza"),(IF((MAX(N$36:N838))&gt;F$17,(MAX(N$36:N838)),F$17)),N838)</f>
        <v>0</v>
      </c>
      <c r="N839" s="42"/>
      <c r="O839" s="2" t="str">
        <f t="shared" si="686"/>
        <v/>
      </c>
      <c r="P839" s="3" t="str">
        <f t="shared" si="687"/>
        <v/>
      </c>
      <c r="Q839" s="24"/>
      <c r="R839" s="24"/>
      <c r="S839" s="24"/>
      <c r="T839" s="132" t="str">
        <f t="shared" si="640"/>
        <v/>
      </c>
      <c r="U839" s="25"/>
      <c r="V839" s="25"/>
      <c r="W839" s="24"/>
      <c r="X839" s="26"/>
      <c r="Y839" s="25"/>
      <c r="Z839" s="25"/>
      <c r="AA839" s="3" t="str">
        <f t="shared" si="688"/>
        <v/>
      </c>
      <c r="AB839" s="24"/>
      <c r="AC839" s="26"/>
      <c r="AD839" s="25"/>
      <c r="AE839" s="54"/>
      <c r="AF839" s="54"/>
      <c r="AG839" s="54"/>
      <c r="AH839" s="54"/>
      <c r="AI839" s="54"/>
      <c r="AJ839" s="54"/>
      <c r="AK839" s="25"/>
      <c r="AL839" s="54" t="str">
        <f t="shared" si="641"/>
        <v/>
      </c>
      <c r="AM839" s="200" t="str">
        <f t="shared" si="642"/>
        <v/>
      </c>
      <c r="AN839" s="201" t="str">
        <f t="shared" si="643"/>
        <v/>
      </c>
      <c r="AO839" s="200" t="str">
        <f t="shared" si="650"/>
        <v/>
      </c>
      <c r="AP839" s="200" t="str">
        <f t="shared" si="644"/>
        <v/>
      </c>
      <c r="AQ839" s="200" t="str">
        <f t="shared" si="645"/>
        <v/>
      </c>
      <c r="AR839" s="200" t="str">
        <f t="shared" si="651"/>
        <v/>
      </c>
      <c r="AS839" s="200" t="str">
        <f t="shared" si="652"/>
        <v/>
      </c>
      <c r="AT839" s="200" t="str">
        <f t="shared" si="653"/>
        <v/>
      </c>
      <c r="AU839" s="200" t="str">
        <f t="shared" si="654"/>
        <v/>
      </c>
      <c r="AV839" s="54"/>
      <c r="AW839" s="200" t="str">
        <f t="shared" si="655"/>
        <v/>
      </c>
      <c r="AX839" s="201" t="str">
        <f t="shared" si="656"/>
        <v/>
      </c>
      <c r="AY839" s="7" t="str">
        <f t="shared" si="657"/>
        <v/>
      </c>
      <c r="AZ839" s="7" t="str">
        <f t="shared" si="658"/>
        <v/>
      </c>
      <c r="BA839" s="7" t="str">
        <f t="shared" si="659"/>
        <v/>
      </c>
      <c r="BB839" s="7" t="str">
        <f t="shared" si="677"/>
        <v/>
      </c>
      <c r="BC839" s="7" t="str">
        <f t="shared" si="678"/>
        <v/>
      </c>
      <c r="BD839" s="7" t="str">
        <f t="shared" si="679"/>
        <v/>
      </c>
      <c r="BE839" s="7" t="str">
        <f t="shared" si="680"/>
        <v/>
      </c>
      <c r="BF839" s="7" t="str">
        <f t="shared" si="638"/>
        <v/>
      </c>
      <c r="BG839" s="7" t="str">
        <f t="shared" si="639"/>
        <v/>
      </c>
      <c r="BH839" s="7" t="str">
        <f t="shared" si="681"/>
        <v/>
      </c>
      <c r="BI839" s="7" t="str">
        <f t="shared" si="682"/>
        <v/>
      </c>
      <c r="BJ839" s="7" t="str">
        <f t="shared" si="683"/>
        <v/>
      </c>
      <c r="BK839" s="7" t="str">
        <f t="shared" si="660"/>
        <v/>
      </c>
      <c r="BL839" s="7" t="str">
        <f t="shared" si="661"/>
        <v/>
      </c>
      <c r="BM839" s="7" t="str">
        <f t="shared" si="662"/>
        <v/>
      </c>
      <c r="BN839" s="7" t="str">
        <f t="shared" si="663"/>
        <v/>
      </c>
      <c r="BO839" s="7" t="str">
        <f t="shared" si="664"/>
        <v/>
      </c>
      <c r="BP839" s="7" t="str">
        <f t="shared" si="665"/>
        <v/>
      </c>
      <c r="BQ839" s="7" t="str">
        <f t="shared" si="666"/>
        <v/>
      </c>
      <c r="BR839" s="7" t="str">
        <f t="shared" si="667"/>
        <v/>
      </c>
      <c r="BS839" s="7" t="str">
        <f t="shared" si="668"/>
        <v/>
      </c>
      <c r="BT839" s="7" t="str">
        <f t="shared" si="669"/>
        <v/>
      </c>
      <c r="BU839" s="7" t="str">
        <f t="shared" si="670"/>
        <v/>
      </c>
      <c r="BV839" s="7" t="str">
        <f t="shared" si="671"/>
        <v/>
      </c>
      <c r="BW839" s="7" t="str">
        <f t="shared" si="646"/>
        <v/>
      </c>
      <c r="BX839" s="7" t="str">
        <f t="shared" si="672"/>
        <v/>
      </c>
      <c r="BY839" s="7" t="str">
        <f t="shared" si="673"/>
        <v/>
      </c>
      <c r="BZ839" s="7" t="str">
        <f t="shared" si="674"/>
        <v/>
      </c>
      <c r="CA839" s="7" t="str">
        <f t="shared" si="675"/>
        <v/>
      </c>
      <c r="CB839" s="54"/>
      <c r="CH839" s="13"/>
      <c r="CJ839" s="13"/>
    </row>
    <row r="840" spans="2:88" ht="16.5" thickBot="1" x14ac:dyDescent="0.3">
      <c r="B840" s="114"/>
      <c r="C840" s="114"/>
      <c r="D840" s="115"/>
      <c r="E840" s="117" t="str">
        <f t="shared" si="676"/>
        <v/>
      </c>
      <c r="F840" s="118" t="str">
        <f t="shared" si="684"/>
        <v/>
      </c>
      <c r="G840" s="22"/>
      <c r="H840" s="5" t="str">
        <f t="shared" si="647"/>
        <v/>
      </c>
      <c r="I840" s="6" t="str">
        <f t="shared" si="648"/>
        <v/>
      </c>
      <c r="J840" s="6" t="str">
        <f t="shared" si="649"/>
        <v/>
      </c>
      <c r="K840" s="23"/>
      <c r="L840" s="3" t="str">
        <f t="shared" si="685"/>
        <v/>
      </c>
      <c r="M840" s="2">
        <f>IF(OR(K840="Rota",K840="Desliza"),(IF((MAX(N$36:N839))&gt;F$17,(MAX(N$36:N839)),F$17)),N839)</f>
        <v>0</v>
      </c>
      <c r="N840" s="42"/>
      <c r="O840" s="2" t="str">
        <f t="shared" si="686"/>
        <v/>
      </c>
      <c r="P840" s="3" t="str">
        <f t="shared" si="687"/>
        <v/>
      </c>
      <c r="Q840" s="24"/>
      <c r="R840" s="24"/>
      <c r="S840" s="24"/>
      <c r="T840" s="132" t="str">
        <f t="shared" si="640"/>
        <v/>
      </c>
      <c r="U840" s="25"/>
      <c r="V840" s="25"/>
      <c r="W840" s="24"/>
      <c r="X840" s="26"/>
      <c r="Y840" s="25"/>
      <c r="Z840" s="25"/>
      <c r="AA840" s="3" t="str">
        <f t="shared" si="688"/>
        <v/>
      </c>
      <c r="AB840" s="24"/>
      <c r="AC840" s="26"/>
      <c r="AD840" s="25"/>
      <c r="AE840" s="54"/>
      <c r="AF840" s="54"/>
      <c r="AG840" s="54"/>
      <c r="AH840" s="54"/>
      <c r="AI840" s="54"/>
      <c r="AJ840" s="54"/>
      <c r="AK840" s="25"/>
      <c r="AL840" s="54" t="str">
        <f t="shared" si="641"/>
        <v/>
      </c>
      <c r="AM840" s="200" t="str">
        <f t="shared" si="642"/>
        <v/>
      </c>
      <c r="AN840" s="201" t="str">
        <f t="shared" si="643"/>
        <v/>
      </c>
      <c r="AO840" s="200" t="str">
        <f t="shared" si="650"/>
        <v/>
      </c>
      <c r="AP840" s="200" t="str">
        <f t="shared" si="644"/>
        <v/>
      </c>
      <c r="AQ840" s="200" t="str">
        <f t="shared" si="645"/>
        <v/>
      </c>
      <c r="AR840" s="200" t="str">
        <f t="shared" si="651"/>
        <v/>
      </c>
      <c r="AS840" s="200" t="str">
        <f t="shared" si="652"/>
        <v/>
      </c>
      <c r="AT840" s="200" t="str">
        <f t="shared" si="653"/>
        <v/>
      </c>
      <c r="AU840" s="200" t="str">
        <f t="shared" si="654"/>
        <v/>
      </c>
      <c r="AV840" s="54"/>
      <c r="AW840" s="200" t="str">
        <f t="shared" si="655"/>
        <v/>
      </c>
      <c r="AX840" s="201" t="str">
        <f t="shared" si="656"/>
        <v/>
      </c>
      <c r="AY840" s="7" t="str">
        <f t="shared" si="657"/>
        <v/>
      </c>
      <c r="AZ840" s="7" t="str">
        <f t="shared" si="658"/>
        <v/>
      </c>
      <c r="BA840" s="7" t="str">
        <f t="shared" si="659"/>
        <v/>
      </c>
      <c r="BB840" s="7" t="str">
        <f t="shared" si="677"/>
        <v/>
      </c>
      <c r="BC840" s="7" t="str">
        <f t="shared" si="678"/>
        <v/>
      </c>
      <c r="BD840" s="7" t="str">
        <f t="shared" si="679"/>
        <v/>
      </c>
      <c r="BE840" s="7" t="str">
        <f t="shared" si="680"/>
        <v/>
      </c>
      <c r="BF840" s="7" t="str">
        <f t="shared" si="638"/>
        <v/>
      </c>
      <c r="BG840" s="7" t="str">
        <f t="shared" si="639"/>
        <v/>
      </c>
      <c r="BH840" s="7" t="str">
        <f t="shared" si="681"/>
        <v/>
      </c>
      <c r="BI840" s="7" t="str">
        <f t="shared" si="682"/>
        <v/>
      </c>
      <c r="BJ840" s="7" t="str">
        <f t="shared" si="683"/>
        <v/>
      </c>
      <c r="BK840" s="7" t="str">
        <f t="shared" si="660"/>
        <v/>
      </c>
      <c r="BL840" s="7" t="str">
        <f t="shared" si="661"/>
        <v/>
      </c>
      <c r="BM840" s="7" t="str">
        <f t="shared" si="662"/>
        <v/>
      </c>
      <c r="BN840" s="7" t="str">
        <f t="shared" si="663"/>
        <v/>
      </c>
      <c r="BO840" s="7" t="str">
        <f t="shared" si="664"/>
        <v/>
      </c>
      <c r="BP840" s="7" t="str">
        <f t="shared" si="665"/>
        <v/>
      </c>
      <c r="BQ840" s="7" t="str">
        <f t="shared" si="666"/>
        <v/>
      </c>
      <c r="BR840" s="7" t="str">
        <f t="shared" si="667"/>
        <v/>
      </c>
      <c r="BS840" s="7" t="str">
        <f t="shared" si="668"/>
        <v/>
      </c>
      <c r="BT840" s="7" t="str">
        <f t="shared" si="669"/>
        <v/>
      </c>
      <c r="BU840" s="7" t="str">
        <f t="shared" si="670"/>
        <v/>
      </c>
      <c r="BV840" s="7" t="str">
        <f t="shared" si="671"/>
        <v/>
      </c>
      <c r="BW840" s="7" t="str">
        <f t="shared" si="646"/>
        <v/>
      </c>
      <c r="BX840" s="7" t="str">
        <f t="shared" si="672"/>
        <v/>
      </c>
      <c r="BY840" s="7" t="str">
        <f t="shared" si="673"/>
        <v/>
      </c>
      <c r="BZ840" s="7" t="str">
        <f t="shared" si="674"/>
        <v/>
      </c>
      <c r="CA840" s="7" t="str">
        <f t="shared" si="675"/>
        <v/>
      </c>
      <c r="CB840" s="54"/>
      <c r="CH840" s="13"/>
      <c r="CJ840" s="13"/>
    </row>
    <row r="841" spans="2:88" ht="16.5" thickBot="1" x14ac:dyDescent="0.3">
      <c r="B841" s="114"/>
      <c r="C841" s="114"/>
      <c r="D841" s="115"/>
      <c r="E841" s="117" t="str">
        <f t="shared" si="676"/>
        <v/>
      </c>
      <c r="F841" s="118" t="str">
        <f t="shared" si="684"/>
        <v/>
      </c>
      <c r="G841" s="22"/>
      <c r="H841" s="5" t="str">
        <f t="shared" si="647"/>
        <v/>
      </c>
      <c r="I841" s="6" t="str">
        <f t="shared" si="648"/>
        <v/>
      </c>
      <c r="J841" s="6" t="str">
        <f t="shared" si="649"/>
        <v/>
      </c>
      <c r="K841" s="23"/>
      <c r="L841" s="3" t="str">
        <f t="shared" si="685"/>
        <v/>
      </c>
      <c r="M841" s="2">
        <f>IF(OR(K841="Rota",K841="Desliza"),(IF((MAX(N$36:N840))&gt;F$17,(MAX(N$36:N840)),F$17)),N840)</f>
        <v>0</v>
      </c>
      <c r="N841" s="42"/>
      <c r="O841" s="2" t="str">
        <f t="shared" si="686"/>
        <v/>
      </c>
      <c r="P841" s="3" t="str">
        <f t="shared" si="687"/>
        <v/>
      </c>
      <c r="Q841" s="24"/>
      <c r="R841" s="24"/>
      <c r="S841" s="24"/>
      <c r="T841" s="132" t="str">
        <f t="shared" si="640"/>
        <v/>
      </c>
      <c r="U841" s="25"/>
      <c r="V841" s="25"/>
      <c r="W841" s="24"/>
      <c r="X841" s="26"/>
      <c r="Y841" s="25"/>
      <c r="Z841" s="25"/>
      <c r="AA841" s="3" t="str">
        <f t="shared" si="688"/>
        <v/>
      </c>
      <c r="AB841" s="24"/>
      <c r="AC841" s="26"/>
      <c r="AD841" s="25"/>
      <c r="AE841" s="54"/>
      <c r="AF841" s="54"/>
      <c r="AG841" s="54"/>
      <c r="AH841" s="54"/>
      <c r="AI841" s="54"/>
      <c r="AJ841" s="54"/>
      <c r="AK841" s="25"/>
      <c r="AL841" s="54" t="str">
        <f t="shared" si="641"/>
        <v/>
      </c>
      <c r="AM841" s="200" t="str">
        <f t="shared" si="642"/>
        <v/>
      </c>
      <c r="AN841" s="201" t="str">
        <f t="shared" si="643"/>
        <v/>
      </c>
      <c r="AO841" s="200" t="str">
        <f t="shared" si="650"/>
        <v/>
      </c>
      <c r="AP841" s="200" t="str">
        <f t="shared" si="644"/>
        <v/>
      </c>
      <c r="AQ841" s="200" t="str">
        <f t="shared" si="645"/>
        <v/>
      </c>
      <c r="AR841" s="200" t="str">
        <f t="shared" si="651"/>
        <v/>
      </c>
      <c r="AS841" s="200" t="str">
        <f t="shared" si="652"/>
        <v/>
      </c>
      <c r="AT841" s="200" t="str">
        <f t="shared" si="653"/>
        <v/>
      </c>
      <c r="AU841" s="200" t="str">
        <f t="shared" si="654"/>
        <v/>
      </c>
      <c r="AV841" s="54"/>
      <c r="AW841" s="200" t="str">
        <f t="shared" si="655"/>
        <v/>
      </c>
      <c r="AX841" s="201" t="str">
        <f t="shared" si="656"/>
        <v/>
      </c>
      <c r="AY841" s="7" t="str">
        <f t="shared" si="657"/>
        <v/>
      </c>
      <c r="AZ841" s="7" t="str">
        <f t="shared" si="658"/>
        <v/>
      </c>
      <c r="BA841" s="7" t="str">
        <f t="shared" si="659"/>
        <v/>
      </c>
      <c r="BB841" s="7" t="str">
        <f t="shared" si="677"/>
        <v/>
      </c>
      <c r="BC841" s="7" t="str">
        <f t="shared" si="678"/>
        <v/>
      </c>
      <c r="BD841" s="7" t="str">
        <f t="shared" si="679"/>
        <v/>
      </c>
      <c r="BE841" s="7" t="str">
        <f t="shared" si="680"/>
        <v/>
      </c>
      <c r="BF841" s="7" t="str">
        <f t="shared" si="638"/>
        <v/>
      </c>
      <c r="BG841" s="7" t="str">
        <f t="shared" si="639"/>
        <v/>
      </c>
      <c r="BH841" s="7" t="str">
        <f t="shared" si="681"/>
        <v/>
      </c>
      <c r="BI841" s="7" t="str">
        <f t="shared" si="682"/>
        <v/>
      </c>
      <c r="BJ841" s="7" t="str">
        <f t="shared" si="683"/>
        <v/>
      </c>
      <c r="BK841" s="7" t="str">
        <f t="shared" si="660"/>
        <v/>
      </c>
      <c r="BL841" s="7" t="str">
        <f t="shared" si="661"/>
        <v/>
      </c>
      <c r="BM841" s="7" t="str">
        <f t="shared" si="662"/>
        <v/>
      </c>
      <c r="BN841" s="7" t="str">
        <f t="shared" si="663"/>
        <v/>
      </c>
      <c r="BO841" s="7" t="str">
        <f t="shared" si="664"/>
        <v/>
      </c>
      <c r="BP841" s="7" t="str">
        <f t="shared" si="665"/>
        <v/>
      </c>
      <c r="BQ841" s="7" t="str">
        <f t="shared" si="666"/>
        <v/>
      </c>
      <c r="BR841" s="7" t="str">
        <f t="shared" si="667"/>
        <v/>
      </c>
      <c r="BS841" s="7" t="str">
        <f t="shared" si="668"/>
        <v/>
      </c>
      <c r="BT841" s="7" t="str">
        <f t="shared" si="669"/>
        <v/>
      </c>
      <c r="BU841" s="7" t="str">
        <f t="shared" si="670"/>
        <v/>
      </c>
      <c r="BV841" s="7" t="str">
        <f t="shared" si="671"/>
        <v/>
      </c>
      <c r="BW841" s="7" t="str">
        <f t="shared" si="646"/>
        <v/>
      </c>
      <c r="BX841" s="7" t="str">
        <f t="shared" si="672"/>
        <v/>
      </c>
      <c r="BY841" s="7" t="str">
        <f t="shared" si="673"/>
        <v/>
      </c>
      <c r="BZ841" s="7" t="str">
        <f t="shared" si="674"/>
        <v/>
      </c>
      <c r="CA841" s="7" t="str">
        <f t="shared" si="675"/>
        <v/>
      </c>
      <c r="CB841" s="54"/>
      <c r="CH841" s="13"/>
      <c r="CJ841" s="13"/>
    </row>
    <row r="842" spans="2:88" ht="16.5" thickBot="1" x14ac:dyDescent="0.3">
      <c r="B842" s="114"/>
      <c r="C842" s="114"/>
      <c r="D842" s="115"/>
      <c r="E842" s="117" t="str">
        <f t="shared" si="676"/>
        <v/>
      </c>
      <c r="F842" s="118" t="str">
        <f t="shared" si="684"/>
        <v/>
      </c>
      <c r="G842" s="22"/>
      <c r="H842" s="5" t="str">
        <f t="shared" si="647"/>
        <v/>
      </c>
      <c r="I842" s="6" t="str">
        <f t="shared" si="648"/>
        <v/>
      </c>
      <c r="J842" s="6" t="str">
        <f t="shared" si="649"/>
        <v/>
      </c>
      <c r="K842" s="23"/>
      <c r="L842" s="3" t="str">
        <f t="shared" si="685"/>
        <v/>
      </c>
      <c r="M842" s="2">
        <f>IF(OR(K842="Rota",K842="Desliza"),(IF((MAX(N$36:N841))&gt;F$17,(MAX(N$36:N841)),F$17)),N841)</f>
        <v>0</v>
      </c>
      <c r="N842" s="42"/>
      <c r="O842" s="2" t="str">
        <f t="shared" si="686"/>
        <v/>
      </c>
      <c r="P842" s="3" t="str">
        <f t="shared" si="687"/>
        <v/>
      </c>
      <c r="Q842" s="24"/>
      <c r="R842" s="24"/>
      <c r="S842" s="24"/>
      <c r="T842" s="132" t="str">
        <f t="shared" si="640"/>
        <v/>
      </c>
      <c r="U842" s="25"/>
      <c r="V842" s="25"/>
      <c r="W842" s="24"/>
      <c r="X842" s="26"/>
      <c r="Y842" s="25"/>
      <c r="Z842" s="25"/>
      <c r="AA842" s="3" t="str">
        <f t="shared" si="688"/>
        <v/>
      </c>
      <c r="AB842" s="24"/>
      <c r="AC842" s="26"/>
      <c r="AD842" s="25"/>
      <c r="AE842" s="54"/>
      <c r="AF842" s="54"/>
      <c r="AG842" s="54"/>
      <c r="AH842" s="54"/>
      <c r="AI842" s="54"/>
      <c r="AJ842" s="54"/>
      <c r="AK842" s="25"/>
      <c r="AL842" s="54" t="str">
        <f t="shared" si="641"/>
        <v/>
      </c>
      <c r="AM842" s="200" t="str">
        <f t="shared" si="642"/>
        <v/>
      </c>
      <c r="AN842" s="201" t="str">
        <f t="shared" si="643"/>
        <v/>
      </c>
      <c r="AO842" s="200" t="str">
        <f t="shared" si="650"/>
        <v/>
      </c>
      <c r="AP842" s="200" t="str">
        <f t="shared" si="644"/>
        <v/>
      </c>
      <c r="AQ842" s="200" t="str">
        <f t="shared" si="645"/>
        <v/>
      </c>
      <c r="AR842" s="200" t="str">
        <f t="shared" si="651"/>
        <v/>
      </c>
      <c r="AS842" s="200" t="str">
        <f t="shared" si="652"/>
        <v/>
      </c>
      <c r="AT842" s="200" t="str">
        <f t="shared" si="653"/>
        <v/>
      </c>
      <c r="AU842" s="200" t="str">
        <f t="shared" si="654"/>
        <v/>
      </c>
      <c r="AV842" s="54"/>
      <c r="AW842" s="200" t="str">
        <f t="shared" si="655"/>
        <v/>
      </c>
      <c r="AX842" s="201" t="str">
        <f t="shared" si="656"/>
        <v/>
      </c>
      <c r="AY842" s="7" t="str">
        <f t="shared" si="657"/>
        <v/>
      </c>
      <c r="AZ842" s="7" t="str">
        <f t="shared" si="658"/>
        <v/>
      </c>
      <c r="BA842" s="7" t="str">
        <f t="shared" si="659"/>
        <v/>
      </c>
      <c r="BB842" s="7" t="str">
        <f t="shared" si="677"/>
        <v/>
      </c>
      <c r="BC842" s="7" t="str">
        <f t="shared" si="678"/>
        <v/>
      </c>
      <c r="BD842" s="7" t="str">
        <f t="shared" si="679"/>
        <v/>
      </c>
      <c r="BE842" s="7" t="str">
        <f t="shared" si="680"/>
        <v/>
      </c>
      <c r="BF842" s="7" t="str">
        <f t="shared" si="638"/>
        <v/>
      </c>
      <c r="BG842" s="7" t="str">
        <f t="shared" si="639"/>
        <v/>
      </c>
      <c r="BH842" s="7" t="str">
        <f t="shared" si="681"/>
        <v/>
      </c>
      <c r="BI842" s="7" t="str">
        <f t="shared" si="682"/>
        <v/>
      </c>
      <c r="BJ842" s="7" t="str">
        <f t="shared" si="683"/>
        <v/>
      </c>
      <c r="BK842" s="7" t="str">
        <f t="shared" si="660"/>
        <v/>
      </c>
      <c r="BL842" s="7" t="str">
        <f t="shared" si="661"/>
        <v/>
      </c>
      <c r="BM842" s="7" t="str">
        <f t="shared" si="662"/>
        <v/>
      </c>
      <c r="BN842" s="7" t="str">
        <f t="shared" si="663"/>
        <v/>
      </c>
      <c r="BO842" s="7" t="str">
        <f t="shared" si="664"/>
        <v/>
      </c>
      <c r="BP842" s="7" t="str">
        <f t="shared" si="665"/>
        <v/>
      </c>
      <c r="BQ842" s="7" t="str">
        <f t="shared" si="666"/>
        <v/>
      </c>
      <c r="BR842" s="7" t="str">
        <f t="shared" si="667"/>
        <v/>
      </c>
      <c r="BS842" s="7" t="str">
        <f t="shared" si="668"/>
        <v/>
      </c>
      <c r="BT842" s="7" t="str">
        <f t="shared" si="669"/>
        <v/>
      </c>
      <c r="BU842" s="7" t="str">
        <f t="shared" si="670"/>
        <v/>
      </c>
      <c r="BV842" s="7" t="str">
        <f t="shared" si="671"/>
        <v/>
      </c>
      <c r="BW842" s="7" t="str">
        <f t="shared" si="646"/>
        <v/>
      </c>
      <c r="BX842" s="7" t="str">
        <f t="shared" si="672"/>
        <v/>
      </c>
      <c r="BY842" s="7" t="str">
        <f t="shared" si="673"/>
        <v/>
      </c>
      <c r="BZ842" s="7" t="str">
        <f t="shared" si="674"/>
        <v/>
      </c>
      <c r="CA842" s="7" t="str">
        <f t="shared" si="675"/>
        <v/>
      </c>
      <c r="CB842" s="54"/>
      <c r="CH842" s="13"/>
      <c r="CJ842" s="13"/>
    </row>
    <row r="843" spans="2:88" ht="16.5" thickBot="1" x14ac:dyDescent="0.3">
      <c r="B843" s="114"/>
      <c r="C843" s="114"/>
      <c r="D843" s="115"/>
      <c r="E843" s="117" t="str">
        <f t="shared" si="676"/>
        <v/>
      </c>
      <c r="F843" s="118" t="str">
        <f t="shared" si="684"/>
        <v/>
      </c>
      <c r="G843" s="22"/>
      <c r="H843" s="5" t="str">
        <f t="shared" si="647"/>
        <v/>
      </c>
      <c r="I843" s="6" t="str">
        <f t="shared" si="648"/>
        <v/>
      </c>
      <c r="J843" s="6" t="str">
        <f t="shared" si="649"/>
        <v/>
      </c>
      <c r="K843" s="23"/>
      <c r="L843" s="3" t="str">
        <f t="shared" si="685"/>
        <v/>
      </c>
      <c r="M843" s="2">
        <f>IF(OR(K843="Rota",K843="Desliza"),(IF((MAX(N$36:N842))&gt;F$17,(MAX(N$36:N842)),F$17)),N842)</f>
        <v>0</v>
      </c>
      <c r="N843" s="42"/>
      <c r="O843" s="2" t="str">
        <f t="shared" si="686"/>
        <v/>
      </c>
      <c r="P843" s="3" t="str">
        <f t="shared" si="687"/>
        <v/>
      </c>
      <c r="Q843" s="24"/>
      <c r="R843" s="24"/>
      <c r="S843" s="24"/>
      <c r="T843" s="132" t="str">
        <f t="shared" si="640"/>
        <v/>
      </c>
      <c r="U843" s="25"/>
      <c r="V843" s="25"/>
      <c r="W843" s="24"/>
      <c r="X843" s="26"/>
      <c r="Y843" s="25"/>
      <c r="Z843" s="25"/>
      <c r="AA843" s="3" t="str">
        <f t="shared" si="688"/>
        <v/>
      </c>
      <c r="AB843" s="24"/>
      <c r="AC843" s="26"/>
      <c r="AD843" s="25"/>
      <c r="AE843" s="54"/>
      <c r="AF843" s="54"/>
      <c r="AG843" s="54"/>
      <c r="AH843" s="54"/>
      <c r="AI843" s="54"/>
      <c r="AJ843" s="54"/>
      <c r="AK843" s="25"/>
      <c r="AL843" s="54" t="str">
        <f t="shared" si="641"/>
        <v/>
      </c>
      <c r="AM843" s="200" t="str">
        <f t="shared" si="642"/>
        <v/>
      </c>
      <c r="AN843" s="201" t="str">
        <f t="shared" si="643"/>
        <v/>
      </c>
      <c r="AO843" s="200" t="str">
        <f t="shared" si="650"/>
        <v/>
      </c>
      <c r="AP843" s="200" t="str">
        <f t="shared" si="644"/>
        <v/>
      </c>
      <c r="AQ843" s="200" t="str">
        <f t="shared" si="645"/>
        <v/>
      </c>
      <c r="AR843" s="200" t="str">
        <f t="shared" si="651"/>
        <v/>
      </c>
      <c r="AS843" s="200" t="str">
        <f t="shared" si="652"/>
        <v/>
      </c>
      <c r="AT843" s="200" t="str">
        <f t="shared" si="653"/>
        <v/>
      </c>
      <c r="AU843" s="200" t="str">
        <f t="shared" si="654"/>
        <v/>
      </c>
      <c r="AV843" s="54"/>
      <c r="AW843" s="200" t="str">
        <f t="shared" si="655"/>
        <v/>
      </c>
      <c r="AX843" s="201" t="str">
        <f t="shared" si="656"/>
        <v/>
      </c>
      <c r="AY843" s="7" t="str">
        <f t="shared" si="657"/>
        <v/>
      </c>
      <c r="AZ843" s="7" t="str">
        <f t="shared" si="658"/>
        <v/>
      </c>
      <c r="BA843" s="7" t="str">
        <f t="shared" si="659"/>
        <v/>
      </c>
      <c r="BB843" s="7" t="str">
        <f t="shared" si="677"/>
        <v/>
      </c>
      <c r="BC843" s="7" t="str">
        <f t="shared" si="678"/>
        <v/>
      </c>
      <c r="BD843" s="7" t="str">
        <f t="shared" si="679"/>
        <v/>
      </c>
      <c r="BE843" s="7" t="str">
        <f t="shared" si="680"/>
        <v/>
      </c>
      <c r="BF843" s="7" t="str">
        <f t="shared" si="638"/>
        <v/>
      </c>
      <c r="BG843" s="7" t="str">
        <f t="shared" si="639"/>
        <v/>
      </c>
      <c r="BH843" s="7" t="str">
        <f t="shared" si="681"/>
        <v/>
      </c>
      <c r="BI843" s="7" t="str">
        <f t="shared" si="682"/>
        <v/>
      </c>
      <c r="BJ843" s="7" t="str">
        <f t="shared" si="683"/>
        <v/>
      </c>
      <c r="BK843" s="7" t="str">
        <f t="shared" si="660"/>
        <v/>
      </c>
      <c r="BL843" s="7" t="str">
        <f t="shared" si="661"/>
        <v/>
      </c>
      <c r="BM843" s="7" t="str">
        <f t="shared" si="662"/>
        <v/>
      </c>
      <c r="BN843" s="7" t="str">
        <f t="shared" si="663"/>
        <v/>
      </c>
      <c r="BO843" s="7" t="str">
        <f t="shared" si="664"/>
        <v/>
      </c>
      <c r="BP843" s="7" t="str">
        <f t="shared" si="665"/>
        <v/>
      </c>
      <c r="BQ843" s="7" t="str">
        <f t="shared" si="666"/>
        <v/>
      </c>
      <c r="BR843" s="7" t="str">
        <f t="shared" si="667"/>
        <v/>
      </c>
      <c r="BS843" s="7" t="str">
        <f t="shared" si="668"/>
        <v/>
      </c>
      <c r="BT843" s="7" t="str">
        <f t="shared" si="669"/>
        <v/>
      </c>
      <c r="BU843" s="7" t="str">
        <f t="shared" si="670"/>
        <v/>
      </c>
      <c r="BV843" s="7" t="str">
        <f t="shared" si="671"/>
        <v/>
      </c>
      <c r="BW843" s="7" t="str">
        <f t="shared" si="646"/>
        <v/>
      </c>
      <c r="BX843" s="7" t="str">
        <f t="shared" si="672"/>
        <v/>
      </c>
      <c r="BY843" s="7" t="str">
        <f t="shared" si="673"/>
        <v/>
      </c>
      <c r="BZ843" s="7" t="str">
        <f t="shared" si="674"/>
        <v/>
      </c>
      <c r="CA843" s="7" t="str">
        <f t="shared" si="675"/>
        <v/>
      </c>
      <c r="CB843" s="54"/>
      <c r="CH843" s="13"/>
      <c r="CJ843" s="13"/>
    </row>
    <row r="844" spans="2:88" ht="16.5" thickBot="1" x14ac:dyDescent="0.3">
      <c r="B844" s="114"/>
      <c r="C844" s="114"/>
      <c r="D844" s="115"/>
      <c r="E844" s="117" t="str">
        <f t="shared" si="676"/>
        <v/>
      </c>
      <c r="F844" s="118" t="str">
        <f t="shared" si="684"/>
        <v/>
      </c>
      <c r="G844" s="22"/>
      <c r="H844" s="5" t="str">
        <f t="shared" si="647"/>
        <v/>
      </c>
      <c r="I844" s="6" t="str">
        <f t="shared" si="648"/>
        <v/>
      </c>
      <c r="J844" s="6" t="str">
        <f t="shared" si="649"/>
        <v/>
      </c>
      <c r="K844" s="23"/>
      <c r="L844" s="3" t="str">
        <f t="shared" si="685"/>
        <v/>
      </c>
      <c r="M844" s="2">
        <f>IF(OR(K844="Rota",K844="Desliza"),(IF((MAX(N$36:N843))&gt;F$17,(MAX(N$36:N843)),F$17)),N843)</f>
        <v>0</v>
      </c>
      <c r="N844" s="42"/>
      <c r="O844" s="2" t="str">
        <f t="shared" si="686"/>
        <v/>
      </c>
      <c r="P844" s="3" t="str">
        <f t="shared" si="687"/>
        <v/>
      </c>
      <c r="Q844" s="24"/>
      <c r="R844" s="24"/>
      <c r="S844" s="24"/>
      <c r="T844" s="132" t="str">
        <f t="shared" si="640"/>
        <v/>
      </c>
      <c r="U844" s="25"/>
      <c r="V844" s="25"/>
      <c r="W844" s="24"/>
      <c r="X844" s="26"/>
      <c r="Y844" s="25"/>
      <c r="Z844" s="25"/>
      <c r="AA844" s="3" t="str">
        <f t="shared" si="688"/>
        <v/>
      </c>
      <c r="AB844" s="24"/>
      <c r="AC844" s="26"/>
      <c r="AD844" s="25"/>
      <c r="AE844" s="54"/>
      <c r="AF844" s="54"/>
      <c r="AG844" s="54"/>
      <c r="AH844" s="54"/>
      <c r="AI844" s="54"/>
      <c r="AJ844" s="54"/>
      <c r="AK844" s="25"/>
      <c r="AL844" s="54" t="str">
        <f t="shared" si="641"/>
        <v/>
      </c>
      <c r="AM844" s="200" t="str">
        <f t="shared" si="642"/>
        <v/>
      </c>
      <c r="AN844" s="201" t="str">
        <f t="shared" si="643"/>
        <v/>
      </c>
      <c r="AO844" s="200" t="str">
        <f t="shared" si="650"/>
        <v/>
      </c>
      <c r="AP844" s="200" t="str">
        <f t="shared" si="644"/>
        <v/>
      </c>
      <c r="AQ844" s="200" t="str">
        <f t="shared" si="645"/>
        <v/>
      </c>
      <c r="AR844" s="200" t="str">
        <f t="shared" si="651"/>
        <v/>
      </c>
      <c r="AS844" s="200" t="str">
        <f t="shared" si="652"/>
        <v/>
      </c>
      <c r="AT844" s="200" t="str">
        <f t="shared" si="653"/>
        <v/>
      </c>
      <c r="AU844" s="200" t="str">
        <f t="shared" si="654"/>
        <v/>
      </c>
      <c r="AV844" s="54"/>
      <c r="AW844" s="200" t="str">
        <f t="shared" si="655"/>
        <v/>
      </c>
      <c r="AX844" s="201" t="str">
        <f t="shared" si="656"/>
        <v/>
      </c>
      <c r="AY844" s="7" t="str">
        <f t="shared" si="657"/>
        <v/>
      </c>
      <c r="AZ844" s="7" t="str">
        <f t="shared" si="658"/>
        <v/>
      </c>
      <c r="BA844" s="7" t="str">
        <f t="shared" si="659"/>
        <v/>
      </c>
      <c r="BB844" s="7" t="str">
        <f t="shared" si="677"/>
        <v/>
      </c>
      <c r="BC844" s="7" t="str">
        <f t="shared" si="678"/>
        <v/>
      </c>
      <c r="BD844" s="7" t="str">
        <f t="shared" si="679"/>
        <v/>
      </c>
      <c r="BE844" s="7" t="str">
        <f t="shared" si="680"/>
        <v/>
      </c>
      <c r="BF844" s="7" t="str">
        <f t="shared" si="638"/>
        <v/>
      </c>
      <c r="BG844" s="7" t="str">
        <f t="shared" si="639"/>
        <v/>
      </c>
      <c r="BH844" s="7" t="str">
        <f t="shared" si="681"/>
        <v/>
      </c>
      <c r="BI844" s="7" t="str">
        <f t="shared" si="682"/>
        <v/>
      </c>
      <c r="BJ844" s="7" t="str">
        <f t="shared" si="683"/>
        <v/>
      </c>
      <c r="BK844" s="7" t="str">
        <f t="shared" si="660"/>
        <v/>
      </c>
      <c r="BL844" s="7" t="str">
        <f t="shared" si="661"/>
        <v/>
      </c>
      <c r="BM844" s="7" t="str">
        <f t="shared" si="662"/>
        <v/>
      </c>
      <c r="BN844" s="7" t="str">
        <f t="shared" si="663"/>
        <v/>
      </c>
      <c r="BO844" s="7" t="str">
        <f t="shared" si="664"/>
        <v/>
      </c>
      <c r="BP844" s="7" t="str">
        <f t="shared" si="665"/>
        <v/>
      </c>
      <c r="BQ844" s="7" t="str">
        <f t="shared" si="666"/>
        <v/>
      </c>
      <c r="BR844" s="7" t="str">
        <f t="shared" si="667"/>
        <v/>
      </c>
      <c r="BS844" s="7" t="str">
        <f t="shared" si="668"/>
        <v/>
      </c>
      <c r="BT844" s="7" t="str">
        <f t="shared" si="669"/>
        <v/>
      </c>
      <c r="BU844" s="7" t="str">
        <f t="shared" si="670"/>
        <v/>
      </c>
      <c r="BV844" s="7" t="str">
        <f t="shared" si="671"/>
        <v/>
      </c>
      <c r="BW844" s="7" t="str">
        <f t="shared" si="646"/>
        <v/>
      </c>
      <c r="BX844" s="7" t="str">
        <f t="shared" si="672"/>
        <v/>
      </c>
      <c r="BY844" s="7" t="str">
        <f t="shared" si="673"/>
        <v/>
      </c>
      <c r="BZ844" s="7" t="str">
        <f t="shared" si="674"/>
        <v/>
      </c>
      <c r="CA844" s="7" t="str">
        <f t="shared" si="675"/>
        <v/>
      </c>
      <c r="CB844" s="54"/>
      <c r="CH844" s="13"/>
      <c r="CJ844" s="13"/>
    </row>
    <row r="845" spans="2:88" ht="16.5" thickBot="1" x14ac:dyDescent="0.3">
      <c r="B845" s="114"/>
      <c r="C845" s="114"/>
      <c r="D845" s="115"/>
      <c r="E845" s="117" t="str">
        <f t="shared" si="676"/>
        <v/>
      </c>
      <c r="F845" s="118" t="str">
        <f t="shared" si="684"/>
        <v/>
      </c>
      <c r="G845" s="22"/>
      <c r="H845" s="5" t="str">
        <f t="shared" si="647"/>
        <v/>
      </c>
      <c r="I845" s="6" t="str">
        <f t="shared" si="648"/>
        <v/>
      </c>
      <c r="J845" s="6" t="str">
        <f t="shared" si="649"/>
        <v/>
      </c>
      <c r="K845" s="23"/>
      <c r="L845" s="3" t="str">
        <f t="shared" si="685"/>
        <v/>
      </c>
      <c r="M845" s="2">
        <f>IF(OR(K845="Rota",K845="Desliza"),(IF((MAX(N$36:N844))&gt;F$17,(MAX(N$36:N844)),F$17)),N844)</f>
        <v>0</v>
      </c>
      <c r="N845" s="42"/>
      <c r="O845" s="2" t="str">
        <f t="shared" si="686"/>
        <v/>
      </c>
      <c r="P845" s="3" t="str">
        <f t="shared" si="687"/>
        <v/>
      </c>
      <c r="Q845" s="24"/>
      <c r="R845" s="24"/>
      <c r="S845" s="24"/>
      <c r="T845" s="132" t="str">
        <f t="shared" si="640"/>
        <v/>
      </c>
      <c r="U845" s="25"/>
      <c r="V845" s="25"/>
      <c r="W845" s="24"/>
      <c r="X845" s="26"/>
      <c r="Y845" s="25"/>
      <c r="Z845" s="25"/>
      <c r="AA845" s="3" t="str">
        <f t="shared" si="688"/>
        <v/>
      </c>
      <c r="AB845" s="24"/>
      <c r="AC845" s="26"/>
      <c r="AD845" s="25"/>
      <c r="AE845" s="54"/>
      <c r="AF845" s="54"/>
      <c r="AG845" s="54"/>
      <c r="AH845" s="54"/>
      <c r="AI845" s="54"/>
      <c r="AJ845" s="54"/>
      <c r="AK845" s="25"/>
      <c r="AL845" s="54" t="str">
        <f t="shared" si="641"/>
        <v/>
      </c>
      <c r="AM845" s="200" t="str">
        <f t="shared" si="642"/>
        <v/>
      </c>
      <c r="AN845" s="201" t="str">
        <f t="shared" si="643"/>
        <v/>
      </c>
      <c r="AO845" s="200" t="str">
        <f t="shared" si="650"/>
        <v/>
      </c>
      <c r="AP845" s="200" t="str">
        <f t="shared" si="644"/>
        <v/>
      </c>
      <c r="AQ845" s="200" t="str">
        <f t="shared" si="645"/>
        <v/>
      </c>
      <c r="AR845" s="200" t="str">
        <f t="shared" si="651"/>
        <v/>
      </c>
      <c r="AS845" s="200" t="str">
        <f t="shared" si="652"/>
        <v/>
      </c>
      <c r="AT845" s="200" t="str">
        <f t="shared" si="653"/>
        <v/>
      </c>
      <c r="AU845" s="200" t="str">
        <f t="shared" si="654"/>
        <v/>
      </c>
      <c r="AV845" s="54"/>
      <c r="AW845" s="200" t="str">
        <f t="shared" si="655"/>
        <v/>
      </c>
      <c r="AX845" s="201" t="str">
        <f t="shared" si="656"/>
        <v/>
      </c>
      <c r="AY845" s="7" t="str">
        <f t="shared" si="657"/>
        <v/>
      </c>
      <c r="AZ845" s="7" t="str">
        <f t="shared" si="658"/>
        <v/>
      </c>
      <c r="BA845" s="7" t="str">
        <f t="shared" si="659"/>
        <v/>
      </c>
      <c r="BB845" s="7" t="str">
        <f t="shared" si="677"/>
        <v/>
      </c>
      <c r="BC845" s="7" t="str">
        <f t="shared" si="678"/>
        <v/>
      </c>
      <c r="BD845" s="7" t="str">
        <f t="shared" si="679"/>
        <v/>
      </c>
      <c r="BE845" s="7" t="str">
        <f t="shared" si="680"/>
        <v/>
      </c>
      <c r="BF845" s="7" t="str">
        <f t="shared" si="638"/>
        <v/>
      </c>
      <c r="BG845" s="7" t="str">
        <f t="shared" si="639"/>
        <v/>
      </c>
      <c r="BH845" s="7" t="str">
        <f t="shared" si="681"/>
        <v/>
      </c>
      <c r="BI845" s="7" t="str">
        <f t="shared" si="682"/>
        <v/>
      </c>
      <c r="BJ845" s="7" t="str">
        <f t="shared" si="683"/>
        <v/>
      </c>
      <c r="BK845" s="7" t="str">
        <f t="shared" si="660"/>
        <v/>
      </c>
      <c r="BL845" s="7" t="str">
        <f t="shared" si="661"/>
        <v/>
      </c>
      <c r="BM845" s="7" t="str">
        <f t="shared" si="662"/>
        <v/>
      </c>
      <c r="BN845" s="7" t="str">
        <f t="shared" si="663"/>
        <v/>
      </c>
      <c r="BO845" s="7" t="str">
        <f t="shared" si="664"/>
        <v/>
      </c>
      <c r="BP845" s="7" t="str">
        <f t="shared" si="665"/>
        <v/>
      </c>
      <c r="BQ845" s="7" t="str">
        <f t="shared" si="666"/>
        <v/>
      </c>
      <c r="BR845" s="7" t="str">
        <f t="shared" si="667"/>
        <v/>
      </c>
      <c r="BS845" s="7" t="str">
        <f t="shared" si="668"/>
        <v/>
      </c>
      <c r="BT845" s="7" t="str">
        <f t="shared" si="669"/>
        <v/>
      </c>
      <c r="BU845" s="7" t="str">
        <f t="shared" si="670"/>
        <v/>
      </c>
      <c r="BV845" s="7" t="str">
        <f t="shared" si="671"/>
        <v/>
      </c>
      <c r="BW845" s="7" t="str">
        <f t="shared" si="646"/>
        <v/>
      </c>
      <c r="BX845" s="7" t="str">
        <f t="shared" si="672"/>
        <v/>
      </c>
      <c r="BY845" s="7" t="str">
        <f t="shared" si="673"/>
        <v/>
      </c>
      <c r="BZ845" s="7" t="str">
        <f t="shared" si="674"/>
        <v/>
      </c>
      <c r="CA845" s="7" t="str">
        <f t="shared" si="675"/>
        <v/>
      </c>
      <c r="CB845" s="54"/>
      <c r="CH845" s="13"/>
      <c r="CJ845" s="13"/>
    </row>
    <row r="846" spans="2:88" ht="16.5" thickBot="1" x14ac:dyDescent="0.3">
      <c r="B846" s="114"/>
      <c r="C846" s="114"/>
      <c r="D846" s="115"/>
      <c r="E846" s="117" t="str">
        <f t="shared" si="676"/>
        <v/>
      </c>
      <c r="F846" s="118" t="str">
        <f t="shared" si="684"/>
        <v/>
      </c>
      <c r="G846" s="22"/>
      <c r="H846" s="5" t="str">
        <f t="shared" si="647"/>
        <v/>
      </c>
      <c r="I846" s="6" t="str">
        <f t="shared" si="648"/>
        <v/>
      </c>
      <c r="J846" s="6" t="str">
        <f t="shared" si="649"/>
        <v/>
      </c>
      <c r="K846" s="23"/>
      <c r="L846" s="3" t="str">
        <f t="shared" si="685"/>
        <v/>
      </c>
      <c r="M846" s="2">
        <f>IF(OR(K846="Rota",K846="Desliza"),(IF((MAX(N$36:N845))&gt;F$17,(MAX(N$36:N845)),F$17)),N845)</f>
        <v>0</v>
      </c>
      <c r="N846" s="42"/>
      <c r="O846" s="2" t="str">
        <f t="shared" si="686"/>
        <v/>
      </c>
      <c r="P846" s="3" t="str">
        <f t="shared" si="687"/>
        <v/>
      </c>
      <c r="Q846" s="24"/>
      <c r="R846" s="24"/>
      <c r="S846" s="24"/>
      <c r="T846" s="132" t="str">
        <f t="shared" si="640"/>
        <v/>
      </c>
      <c r="U846" s="25"/>
      <c r="V846" s="25"/>
      <c r="W846" s="24"/>
      <c r="X846" s="26"/>
      <c r="Y846" s="25"/>
      <c r="Z846" s="25"/>
      <c r="AA846" s="3" t="str">
        <f t="shared" si="688"/>
        <v/>
      </c>
      <c r="AB846" s="24"/>
      <c r="AC846" s="26"/>
      <c r="AD846" s="25"/>
      <c r="AE846" s="54"/>
      <c r="AF846" s="54"/>
      <c r="AG846" s="54"/>
      <c r="AH846" s="54"/>
      <c r="AI846" s="54"/>
      <c r="AJ846" s="54"/>
      <c r="AK846" s="25"/>
      <c r="AL846" s="54" t="str">
        <f t="shared" si="641"/>
        <v/>
      </c>
      <c r="AM846" s="200" t="str">
        <f t="shared" si="642"/>
        <v/>
      </c>
      <c r="AN846" s="201" t="str">
        <f t="shared" si="643"/>
        <v/>
      </c>
      <c r="AO846" s="200" t="str">
        <f t="shared" si="650"/>
        <v/>
      </c>
      <c r="AP846" s="200" t="str">
        <f t="shared" si="644"/>
        <v/>
      </c>
      <c r="AQ846" s="200" t="str">
        <f t="shared" si="645"/>
        <v/>
      </c>
      <c r="AR846" s="200" t="str">
        <f t="shared" si="651"/>
        <v/>
      </c>
      <c r="AS846" s="200" t="str">
        <f t="shared" si="652"/>
        <v/>
      </c>
      <c r="AT846" s="200" t="str">
        <f t="shared" si="653"/>
        <v/>
      </c>
      <c r="AU846" s="200" t="str">
        <f t="shared" si="654"/>
        <v/>
      </c>
      <c r="AV846" s="54"/>
      <c r="AW846" s="200" t="str">
        <f t="shared" si="655"/>
        <v/>
      </c>
      <c r="AX846" s="201" t="str">
        <f t="shared" si="656"/>
        <v/>
      </c>
      <c r="AY846" s="7" t="str">
        <f t="shared" si="657"/>
        <v/>
      </c>
      <c r="AZ846" s="7" t="str">
        <f t="shared" si="658"/>
        <v/>
      </c>
      <c r="BA846" s="7" t="str">
        <f t="shared" si="659"/>
        <v/>
      </c>
      <c r="BB846" s="7" t="str">
        <f t="shared" si="677"/>
        <v/>
      </c>
      <c r="BC846" s="7" t="str">
        <f t="shared" si="678"/>
        <v/>
      </c>
      <c r="BD846" s="7" t="str">
        <f t="shared" si="679"/>
        <v/>
      </c>
      <c r="BE846" s="7" t="str">
        <f t="shared" si="680"/>
        <v/>
      </c>
      <c r="BF846" s="7" t="str">
        <f t="shared" si="638"/>
        <v/>
      </c>
      <c r="BG846" s="7" t="str">
        <f t="shared" si="639"/>
        <v/>
      </c>
      <c r="BH846" s="7" t="str">
        <f t="shared" si="681"/>
        <v/>
      </c>
      <c r="BI846" s="7" t="str">
        <f t="shared" si="682"/>
        <v/>
      </c>
      <c r="BJ846" s="7" t="str">
        <f t="shared" si="683"/>
        <v/>
      </c>
      <c r="BK846" s="7" t="str">
        <f t="shared" si="660"/>
        <v/>
      </c>
      <c r="BL846" s="7" t="str">
        <f t="shared" si="661"/>
        <v/>
      </c>
      <c r="BM846" s="7" t="str">
        <f t="shared" si="662"/>
        <v/>
      </c>
      <c r="BN846" s="7" t="str">
        <f t="shared" si="663"/>
        <v/>
      </c>
      <c r="BO846" s="7" t="str">
        <f t="shared" si="664"/>
        <v/>
      </c>
      <c r="BP846" s="7" t="str">
        <f t="shared" si="665"/>
        <v/>
      </c>
      <c r="BQ846" s="7" t="str">
        <f t="shared" si="666"/>
        <v/>
      </c>
      <c r="BR846" s="7" t="str">
        <f t="shared" si="667"/>
        <v/>
      </c>
      <c r="BS846" s="7" t="str">
        <f t="shared" si="668"/>
        <v/>
      </c>
      <c r="BT846" s="7" t="str">
        <f t="shared" si="669"/>
        <v/>
      </c>
      <c r="BU846" s="7" t="str">
        <f t="shared" si="670"/>
        <v/>
      </c>
      <c r="BV846" s="7" t="str">
        <f t="shared" si="671"/>
        <v/>
      </c>
      <c r="BW846" s="7" t="str">
        <f t="shared" si="646"/>
        <v/>
      </c>
      <c r="BX846" s="7" t="str">
        <f t="shared" si="672"/>
        <v/>
      </c>
      <c r="BY846" s="7" t="str">
        <f t="shared" si="673"/>
        <v/>
      </c>
      <c r="BZ846" s="7" t="str">
        <f t="shared" si="674"/>
        <v/>
      </c>
      <c r="CA846" s="7" t="str">
        <f t="shared" si="675"/>
        <v/>
      </c>
      <c r="CB846" s="54"/>
      <c r="CH846" s="13"/>
      <c r="CJ846" s="13"/>
    </row>
    <row r="847" spans="2:88" ht="16.5" thickBot="1" x14ac:dyDescent="0.3">
      <c r="B847" s="114"/>
      <c r="C847" s="114"/>
      <c r="D847" s="115"/>
      <c r="E847" s="117" t="str">
        <f t="shared" si="676"/>
        <v/>
      </c>
      <c r="F847" s="118" t="str">
        <f t="shared" si="684"/>
        <v/>
      </c>
      <c r="G847" s="22"/>
      <c r="H847" s="5" t="str">
        <f t="shared" si="647"/>
        <v/>
      </c>
      <c r="I847" s="6" t="str">
        <f t="shared" si="648"/>
        <v/>
      </c>
      <c r="J847" s="6" t="str">
        <f t="shared" si="649"/>
        <v/>
      </c>
      <c r="K847" s="23"/>
      <c r="L847" s="3" t="str">
        <f t="shared" si="685"/>
        <v/>
      </c>
      <c r="M847" s="2">
        <f>IF(OR(K847="Rota",K847="Desliza"),(IF((MAX(N$36:N846))&gt;F$17,(MAX(N$36:N846)),F$17)),N846)</f>
        <v>0</v>
      </c>
      <c r="N847" s="42"/>
      <c r="O847" s="2" t="str">
        <f t="shared" si="686"/>
        <v/>
      </c>
      <c r="P847" s="3" t="str">
        <f t="shared" si="687"/>
        <v/>
      </c>
      <c r="Q847" s="24"/>
      <c r="R847" s="24"/>
      <c r="S847" s="24"/>
      <c r="T847" s="132" t="str">
        <f t="shared" si="640"/>
        <v/>
      </c>
      <c r="U847" s="25"/>
      <c r="V847" s="25"/>
      <c r="W847" s="24"/>
      <c r="X847" s="26"/>
      <c r="Y847" s="25"/>
      <c r="Z847" s="25"/>
      <c r="AA847" s="3" t="str">
        <f t="shared" si="688"/>
        <v/>
      </c>
      <c r="AB847" s="24"/>
      <c r="AC847" s="26"/>
      <c r="AD847" s="25"/>
      <c r="AE847" s="54"/>
      <c r="AF847" s="54"/>
      <c r="AG847" s="54"/>
      <c r="AH847" s="54"/>
      <c r="AI847" s="54"/>
      <c r="AJ847" s="54"/>
      <c r="AK847" s="25"/>
      <c r="AL847" s="54" t="str">
        <f t="shared" si="641"/>
        <v/>
      </c>
      <c r="AM847" s="200" t="str">
        <f t="shared" si="642"/>
        <v/>
      </c>
      <c r="AN847" s="201" t="str">
        <f t="shared" si="643"/>
        <v/>
      </c>
      <c r="AO847" s="200" t="str">
        <f t="shared" si="650"/>
        <v/>
      </c>
      <c r="AP847" s="200" t="str">
        <f t="shared" si="644"/>
        <v/>
      </c>
      <c r="AQ847" s="200" t="str">
        <f t="shared" si="645"/>
        <v/>
      </c>
      <c r="AR847" s="200" t="str">
        <f t="shared" si="651"/>
        <v/>
      </c>
      <c r="AS847" s="200" t="str">
        <f t="shared" si="652"/>
        <v/>
      </c>
      <c r="AT847" s="200" t="str">
        <f t="shared" si="653"/>
        <v/>
      </c>
      <c r="AU847" s="200" t="str">
        <f t="shared" si="654"/>
        <v/>
      </c>
      <c r="AV847" s="54"/>
      <c r="AW847" s="200" t="str">
        <f t="shared" si="655"/>
        <v/>
      </c>
      <c r="AX847" s="201" t="str">
        <f t="shared" si="656"/>
        <v/>
      </c>
      <c r="AY847" s="7" t="str">
        <f t="shared" si="657"/>
        <v/>
      </c>
      <c r="AZ847" s="7" t="str">
        <f t="shared" si="658"/>
        <v/>
      </c>
      <c r="BA847" s="7" t="str">
        <f t="shared" si="659"/>
        <v/>
      </c>
      <c r="BB847" s="7" t="str">
        <f t="shared" si="677"/>
        <v/>
      </c>
      <c r="BC847" s="7" t="str">
        <f t="shared" si="678"/>
        <v/>
      </c>
      <c r="BD847" s="7" t="str">
        <f t="shared" si="679"/>
        <v/>
      </c>
      <c r="BE847" s="7" t="str">
        <f t="shared" si="680"/>
        <v/>
      </c>
      <c r="BF847" s="7" t="str">
        <f t="shared" si="638"/>
        <v/>
      </c>
      <c r="BG847" s="7" t="str">
        <f t="shared" si="639"/>
        <v/>
      </c>
      <c r="BH847" s="7" t="str">
        <f t="shared" si="681"/>
        <v/>
      </c>
      <c r="BI847" s="7" t="str">
        <f t="shared" si="682"/>
        <v/>
      </c>
      <c r="BJ847" s="7" t="str">
        <f t="shared" si="683"/>
        <v/>
      </c>
      <c r="BK847" s="7" t="str">
        <f t="shared" si="660"/>
        <v/>
      </c>
      <c r="BL847" s="7" t="str">
        <f t="shared" si="661"/>
        <v/>
      </c>
      <c r="BM847" s="7" t="str">
        <f t="shared" si="662"/>
        <v/>
      </c>
      <c r="BN847" s="7" t="str">
        <f t="shared" si="663"/>
        <v/>
      </c>
      <c r="BO847" s="7" t="str">
        <f t="shared" si="664"/>
        <v/>
      </c>
      <c r="BP847" s="7" t="str">
        <f t="shared" si="665"/>
        <v/>
      </c>
      <c r="BQ847" s="7" t="str">
        <f t="shared" si="666"/>
        <v/>
      </c>
      <c r="BR847" s="7" t="str">
        <f t="shared" si="667"/>
        <v/>
      </c>
      <c r="BS847" s="7" t="str">
        <f t="shared" si="668"/>
        <v/>
      </c>
      <c r="BT847" s="7" t="str">
        <f t="shared" si="669"/>
        <v/>
      </c>
      <c r="BU847" s="7" t="str">
        <f t="shared" si="670"/>
        <v/>
      </c>
      <c r="BV847" s="7" t="str">
        <f t="shared" si="671"/>
        <v/>
      </c>
      <c r="BW847" s="7" t="str">
        <f t="shared" si="646"/>
        <v/>
      </c>
      <c r="BX847" s="7" t="str">
        <f t="shared" si="672"/>
        <v/>
      </c>
      <c r="BY847" s="7" t="str">
        <f t="shared" si="673"/>
        <v/>
      </c>
      <c r="BZ847" s="7" t="str">
        <f t="shared" si="674"/>
        <v/>
      </c>
      <c r="CA847" s="7" t="str">
        <f t="shared" si="675"/>
        <v/>
      </c>
      <c r="CB847" s="54"/>
      <c r="CH847" s="13"/>
      <c r="CJ847" s="13"/>
    </row>
    <row r="848" spans="2:88" ht="16.5" thickBot="1" x14ac:dyDescent="0.3">
      <c r="B848" s="114"/>
      <c r="C848" s="114"/>
      <c r="D848" s="115"/>
      <c r="E848" s="117" t="str">
        <f t="shared" si="676"/>
        <v/>
      </c>
      <c r="F848" s="118" t="str">
        <f t="shared" si="684"/>
        <v/>
      </c>
      <c r="G848" s="22"/>
      <c r="H848" s="5" t="str">
        <f t="shared" si="647"/>
        <v/>
      </c>
      <c r="I848" s="6" t="str">
        <f t="shared" si="648"/>
        <v/>
      </c>
      <c r="J848" s="6" t="str">
        <f t="shared" si="649"/>
        <v/>
      </c>
      <c r="K848" s="23"/>
      <c r="L848" s="3" t="str">
        <f t="shared" si="685"/>
        <v/>
      </c>
      <c r="M848" s="2">
        <f>IF(OR(K848="Rota",K848="Desliza"),(IF((MAX(N$36:N847))&gt;F$17,(MAX(N$36:N847)),F$17)),N847)</f>
        <v>0</v>
      </c>
      <c r="N848" s="42"/>
      <c r="O848" s="2" t="str">
        <f t="shared" si="686"/>
        <v/>
      </c>
      <c r="P848" s="3" t="str">
        <f t="shared" si="687"/>
        <v/>
      </c>
      <c r="Q848" s="24"/>
      <c r="R848" s="24"/>
      <c r="S848" s="24"/>
      <c r="T848" s="132" t="str">
        <f t="shared" si="640"/>
        <v/>
      </c>
      <c r="U848" s="25"/>
      <c r="V848" s="25"/>
      <c r="W848" s="24"/>
      <c r="X848" s="26"/>
      <c r="Y848" s="25"/>
      <c r="Z848" s="25"/>
      <c r="AA848" s="3" t="str">
        <f t="shared" si="688"/>
        <v/>
      </c>
      <c r="AB848" s="24"/>
      <c r="AC848" s="26"/>
      <c r="AD848" s="25"/>
      <c r="AE848" s="54"/>
      <c r="AF848" s="54"/>
      <c r="AG848" s="54"/>
      <c r="AH848" s="54"/>
      <c r="AI848" s="54"/>
      <c r="AJ848" s="54"/>
      <c r="AK848" s="25"/>
      <c r="AL848" s="54" t="str">
        <f t="shared" si="641"/>
        <v/>
      </c>
      <c r="AM848" s="200" t="str">
        <f t="shared" si="642"/>
        <v/>
      </c>
      <c r="AN848" s="201" t="str">
        <f t="shared" si="643"/>
        <v/>
      </c>
      <c r="AO848" s="200" t="str">
        <f t="shared" si="650"/>
        <v/>
      </c>
      <c r="AP848" s="200" t="str">
        <f t="shared" si="644"/>
        <v/>
      </c>
      <c r="AQ848" s="200" t="str">
        <f t="shared" si="645"/>
        <v/>
      </c>
      <c r="AR848" s="200" t="str">
        <f t="shared" si="651"/>
        <v/>
      </c>
      <c r="AS848" s="200" t="str">
        <f t="shared" si="652"/>
        <v/>
      </c>
      <c r="AT848" s="200" t="str">
        <f t="shared" si="653"/>
        <v/>
      </c>
      <c r="AU848" s="200" t="str">
        <f t="shared" si="654"/>
        <v/>
      </c>
      <c r="AV848" s="54"/>
      <c r="AW848" s="200" t="str">
        <f t="shared" si="655"/>
        <v/>
      </c>
      <c r="AX848" s="201" t="str">
        <f t="shared" si="656"/>
        <v/>
      </c>
      <c r="AY848" s="7" t="str">
        <f t="shared" si="657"/>
        <v/>
      </c>
      <c r="AZ848" s="7" t="str">
        <f t="shared" si="658"/>
        <v/>
      </c>
      <c r="BA848" s="7" t="str">
        <f t="shared" si="659"/>
        <v/>
      </c>
      <c r="BB848" s="7" t="str">
        <f t="shared" si="677"/>
        <v/>
      </c>
      <c r="BC848" s="7" t="str">
        <f t="shared" si="678"/>
        <v/>
      </c>
      <c r="BD848" s="7" t="str">
        <f t="shared" si="679"/>
        <v/>
      </c>
      <c r="BE848" s="7" t="str">
        <f t="shared" si="680"/>
        <v/>
      </c>
      <c r="BF848" s="7" t="str">
        <f t="shared" si="638"/>
        <v/>
      </c>
      <c r="BG848" s="7" t="str">
        <f t="shared" si="639"/>
        <v/>
      </c>
      <c r="BH848" s="7" t="str">
        <f t="shared" si="681"/>
        <v/>
      </c>
      <c r="BI848" s="7" t="str">
        <f t="shared" si="682"/>
        <v/>
      </c>
      <c r="BJ848" s="7" t="str">
        <f t="shared" si="683"/>
        <v/>
      </c>
      <c r="BK848" s="7" t="str">
        <f t="shared" si="660"/>
        <v/>
      </c>
      <c r="BL848" s="7" t="str">
        <f t="shared" si="661"/>
        <v/>
      </c>
      <c r="BM848" s="7" t="str">
        <f t="shared" si="662"/>
        <v/>
      </c>
      <c r="BN848" s="7" t="str">
        <f t="shared" si="663"/>
        <v/>
      </c>
      <c r="BO848" s="7" t="str">
        <f t="shared" si="664"/>
        <v/>
      </c>
      <c r="BP848" s="7" t="str">
        <f t="shared" si="665"/>
        <v/>
      </c>
      <c r="BQ848" s="7" t="str">
        <f t="shared" si="666"/>
        <v/>
      </c>
      <c r="BR848" s="7" t="str">
        <f t="shared" si="667"/>
        <v/>
      </c>
      <c r="BS848" s="7" t="str">
        <f t="shared" si="668"/>
        <v/>
      </c>
      <c r="BT848" s="7" t="str">
        <f t="shared" si="669"/>
        <v/>
      </c>
      <c r="BU848" s="7" t="str">
        <f t="shared" si="670"/>
        <v/>
      </c>
      <c r="BV848" s="7" t="str">
        <f t="shared" si="671"/>
        <v/>
      </c>
      <c r="BW848" s="7" t="str">
        <f t="shared" si="646"/>
        <v/>
      </c>
      <c r="BX848" s="7" t="str">
        <f t="shared" si="672"/>
        <v/>
      </c>
      <c r="BY848" s="7" t="str">
        <f t="shared" si="673"/>
        <v/>
      </c>
      <c r="BZ848" s="7" t="str">
        <f t="shared" si="674"/>
        <v/>
      </c>
      <c r="CA848" s="7" t="str">
        <f t="shared" si="675"/>
        <v/>
      </c>
      <c r="CB848" s="54"/>
      <c r="CH848" s="13"/>
      <c r="CJ848" s="13"/>
    </row>
    <row r="849" spans="2:88" ht="16.5" thickBot="1" x14ac:dyDescent="0.3">
      <c r="B849" s="114"/>
      <c r="C849" s="114"/>
      <c r="D849" s="115"/>
      <c r="E849" s="117" t="str">
        <f t="shared" si="676"/>
        <v/>
      </c>
      <c r="F849" s="118" t="str">
        <f t="shared" si="684"/>
        <v/>
      </c>
      <c r="G849" s="22"/>
      <c r="H849" s="5" t="str">
        <f t="shared" si="647"/>
        <v/>
      </c>
      <c r="I849" s="6" t="str">
        <f t="shared" si="648"/>
        <v/>
      </c>
      <c r="J849" s="6" t="str">
        <f t="shared" si="649"/>
        <v/>
      </c>
      <c r="K849" s="23"/>
      <c r="L849" s="3" t="str">
        <f t="shared" si="685"/>
        <v/>
      </c>
      <c r="M849" s="2">
        <f>IF(OR(K849="Rota",K849="Desliza"),(IF((MAX(N$36:N848))&gt;F$17,(MAX(N$36:N848)),F$17)),N848)</f>
        <v>0</v>
      </c>
      <c r="N849" s="42"/>
      <c r="O849" s="2" t="str">
        <f t="shared" si="686"/>
        <v/>
      </c>
      <c r="P849" s="3" t="str">
        <f t="shared" si="687"/>
        <v/>
      </c>
      <c r="Q849" s="24"/>
      <c r="R849" s="24"/>
      <c r="S849" s="24"/>
      <c r="T849" s="132" t="str">
        <f t="shared" si="640"/>
        <v/>
      </c>
      <c r="U849" s="25"/>
      <c r="V849" s="25"/>
      <c r="W849" s="24"/>
      <c r="X849" s="26"/>
      <c r="Y849" s="25"/>
      <c r="Z849" s="25"/>
      <c r="AA849" s="3" t="str">
        <f t="shared" si="688"/>
        <v/>
      </c>
      <c r="AB849" s="24"/>
      <c r="AC849" s="26"/>
      <c r="AD849" s="25"/>
      <c r="AE849" s="54"/>
      <c r="AF849" s="54"/>
      <c r="AG849" s="54"/>
      <c r="AH849" s="54"/>
      <c r="AI849" s="54"/>
      <c r="AJ849" s="54"/>
      <c r="AK849" s="25"/>
      <c r="AL849" s="54" t="str">
        <f t="shared" si="641"/>
        <v/>
      </c>
      <c r="AM849" s="200" t="str">
        <f t="shared" si="642"/>
        <v/>
      </c>
      <c r="AN849" s="201" t="str">
        <f t="shared" si="643"/>
        <v/>
      </c>
      <c r="AO849" s="200" t="str">
        <f t="shared" si="650"/>
        <v/>
      </c>
      <c r="AP849" s="200" t="str">
        <f t="shared" si="644"/>
        <v/>
      </c>
      <c r="AQ849" s="200" t="str">
        <f t="shared" si="645"/>
        <v/>
      </c>
      <c r="AR849" s="200" t="str">
        <f t="shared" si="651"/>
        <v/>
      </c>
      <c r="AS849" s="200" t="str">
        <f t="shared" si="652"/>
        <v/>
      </c>
      <c r="AT849" s="200" t="str">
        <f t="shared" si="653"/>
        <v/>
      </c>
      <c r="AU849" s="200" t="str">
        <f t="shared" si="654"/>
        <v/>
      </c>
      <c r="AV849" s="54"/>
      <c r="AW849" s="200" t="str">
        <f t="shared" si="655"/>
        <v/>
      </c>
      <c r="AX849" s="201" t="str">
        <f t="shared" si="656"/>
        <v/>
      </c>
      <c r="AY849" s="7" t="str">
        <f t="shared" si="657"/>
        <v/>
      </c>
      <c r="AZ849" s="7" t="str">
        <f t="shared" si="658"/>
        <v/>
      </c>
      <c r="BA849" s="7" t="str">
        <f t="shared" si="659"/>
        <v/>
      </c>
      <c r="BB849" s="7" t="str">
        <f t="shared" si="677"/>
        <v/>
      </c>
      <c r="BC849" s="7" t="str">
        <f t="shared" si="678"/>
        <v/>
      </c>
      <c r="BD849" s="7" t="str">
        <f t="shared" si="679"/>
        <v/>
      </c>
      <c r="BE849" s="7" t="str">
        <f t="shared" si="680"/>
        <v/>
      </c>
      <c r="BF849" s="7" t="str">
        <f t="shared" si="638"/>
        <v/>
      </c>
      <c r="BG849" s="7" t="str">
        <f t="shared" si="639"/>
        <v/>
      </c>
      <c r="BH849" s="7" t="str">
        <f t="shared" si="681"/>
        <v/>
      </c>
      <c r="BI849" s="7" t="str">
        <f t="shared" si="682"/>
        <v/>
      </c>
      <c r="BJ849" s="7" t="str">
        <f t="shared" si="683"/>
        <v/>
      </c>
      <c r="BK849" s="7" t="str">
        <f t="shared" si="660"/>
        <v/>
      </c>
      <c r="BL849" s="7" t="str">
        <f t="shared" si="661"/>
        <v/>
      </c>
      <c r="BM849" s="7" t="str">
        <f t="shared" si="662"/>
        <v/>
      </c>
      <c r="BN849" s="7" t="str">
        <f t="shared" si="663"/>
        <v/>
      </c>
      <c r="BO849" s="7" t="str">
        <f t="shared" si="664"/>
        <v/>
      </c>
      <c r="BP849" s="7" t="str">
        <f t="shared" si="665"/>
        <v/>
      </c>
      <c r="BQ849" s="7" t="str">
        <f t="shared" si="666"/>
        <v/>
      </c>
      <c r="BR849" s="7" t="str">
        <f t="shared" si="667"/>
        <v/>
      </c>
      <c r="BS849" s="7" t="str">
        <f t="shared" si="668"/>
        <v/>
      </c>
      <c r="BT849" s="7" t="str">
        <f t="shared" si="669"/>
        <v/>
      </c>
      <c r="BU849" s="7" t="str">
        <f t="shared" si="670"/>
        <v/>
      </c>
      <c r="BV849" s="7" t="str">
        <f t="shared" si="671"/>
        <v/>
      </c>
      <c r="BW849" s="7" t="str">
        <f t="shared" si="646"/>
        <v/>
      </c>
      <c r="BX849" s="7" t="str">
        <f t="shared" si="672"/>
        <v/>
      </c>
      <c r="BY849" s="7" t="str">
        <f t="shared" si="673"/>
        <v/>
      </c>
      <c r="BZ849" s="7" t="str">
        <f t="shared" si="674"/>
        <v/>
      </c>
      <c r="CA849" s="7" t="str">
        <f t="shared" si="675"/>
        <v/>
      </c>
      <c r="CB849" s="54"/>
      <c r="CH849" s="13"/>
      <c r="CJ849" s="13"/>
    </row>
    <row r="850" spans="2:88" ht="16.5" thickBot="1" x14ac:dyDescent="0.3">
      <c r="B850" s="114"/>
      <c r="C850" s="114"/>
      <c r="D850" s="115"/>
      <c r="E850" s="117" t="str">
        <f t="shared" si="676"/>
        <v/>
      </c>
      <c r="F850" s="118" t="str">
        <f t="shared" si="684"/>
        <v/>
      </c>
      <c r="G850" s="22"/>
      <c r="H850" s="5" t="str">
        <f t="shared" si="647"/>
        <v/>
      </c>
      <c r="I850" s="6" t="str">
        <f t="shared" si="648"/>
        <v/>
      </c>
      <c r="J850" s="6" t="str">
        <f t="shared" si="649"/>
        <v/>
      </c>
      <c r="K850" s="23"/>
      <c r="L850" s="3" t="str">
        <f t="shared" si="685"/>
        <v/>
      </c>
      <c r="M850" s="2">
        <f>IF(OR(K850="Rota",K850="Desliza"),(IF((MAX(N$36:N849))&gt;F$17,(MAX(N$36:N849)),F$17)),N849)</f>
        <v>0</v>
      </c>
      <c r="N850" s="42"/>
      <c r="O850" s="2" t="str">
        <f t="shared" si="686"/>
        <v/>
      </c>
      <c r="P850" s="3" t="str">
        <f t="shared" si="687"/>
        <v/>
      </c>
      <c r="Q850" s="24"/>
      <c r="R850" s="24"/>
      <c r="S850" s="24"/>
      <c r="T850" s="132" t="str">
        <f t="shared" si="640"/>
        <v/>
      </c>
      <c r="U850" s="25"/>
      <c r="V850" s="25"/>
      <c r="W850" s="24"/>
      <c r="X850" s="26"/>
      <c r="Y850" s="25"/>
      <c r="Z850" s="25"/>
      <c r="AA850" s="3" t="str">
        <f t="shared" si="688"/>
        <v/>
      </c>
      <c r="AB850" s="24"/>
      <c r="AC850" s="26"/>
      <c r="AD850" s="25"/>
      <c r="AE850" s="54"/>
      <c r="AF850" s="54"/>
      <c r="AG850" s="54"/>
      <c r="AH850" s="54"/>
      <c r="AI850" s="54"/>
      <c r="AJ850" s="54"/>
      <c r="AK850" s="25"/>
      <c r="AL850" s="54" t="str">
        <f t="shared" si="641"/>
        <v/>
      </c>
      <c r="AM850" s="200" t="str">
        <f t="shared" si="642"/>
        <v/>
      </c>
      <c r="AN850" s="201" t="str">
        <f t="shared" si="643"/>
        <v/>
      </c>
      <c r="AO850" s="200" t="str">
        <f t="shared" si="650"/>
        <v/>
      </c>
      <c r="AP850" s="200" t="str">
        <f t="shared" si="644"/>
        <v/>
      </c>
      <c r="AQ850" s="200" t="str">
        <f t="shared" si="645"/>
        <v/>
      </c>
      <c r="AR850" s="200" t="str">
        <f t="shared" si="651"/>
        <v/>
      </c>
      <c r="AS850" s="200" t="str">
        <f t="shared" si="652"/>
        <v/>
      </c>
      <c r="AT850" s="200" t="str">
        <f t="shared" si="653"/>
        <v/>
      </c>
      <c r="AU850" s="200" t="str">
        <f t="shared" si="654"/>
        <v/>
      </c>
      <c r="AV850" s="54"/>
      <c r="AW850" s="200" t="str">
        <f t="shared" si="655"/>
        <v/>
      </c>
      <c r="AX850" s="201" t="str">
        <f t="shared" si="656"/>
        <v/>
      </c>
      <c r="AY850" s="7" t="str">
        <f t="shared" si="657"/>
        <v/>
      </c>
      <c r="AZ850" s="7" t="str">
        <f t="shared" si="658"/>
        <v/>
      </c>
      <c r="BA850" s="7" t="str">
        <f t="shared" si="659"/>
        <v/>
      </c>
      <c r="BB850" s="7" t="str">
        <f t="shared" si="677"/>
        <v/>
      </c>
      <c r="BC850" s="7" t="str">
        <f t="shared" si="678"/>
        <v/>
      </c>
      <c r="BD850" s="7" t="str">
        <f t="shared" si="679"/>
        <v/>
      </c>
      <c r="BE850" s="7" t="str">
        <f t="shared" si="680"/>
        <v/>
      </c>
      <c r="BF850" s="7" t="str">
        <f t="shared" si="638"/>
        <v/>
      </c>
      <c r="BG850" s="7" t="str">
        <f t="shared" si="639"/>
        <v/>
      </c>
      <c r="BH850" s="7" t="str">
        <f t="shared" si="681"/>
        <v/>
      </c>
      <c r="BI850" s="7" t="str">
        <f t="shared" si="682"/>
        <v/>
      </c>
      <c r="BJ850" s="7" t="str">
        <f t="shared" si="683"/>
        <v/>
      </c>
      <c r="BK850" s="7" t="str">
        <f t="shared" si="660"/>
        <v/>
      </c>
      <c r="BL850" s="7" t="str">
        <f t="shared" si="661"/>
        <v/>
      </c>
      <c r="BM850" s="7" t="str">
        <f t="shared" si="662"/>
        <v/>
      </c>
      <c r="BN850" s="7" t="str">
        <f t="shared" si="663"/>
        <v/>
      </c>
      <c r="BO850" s="7" t="str">
        <f t="shared" si="664"/>
        <v/>
      </c>
      <c r="BP850" s="7" t="str">
        <f t="shared" si="665"/>
        <v/>
      </c>
      <c r="BQ850" s="7" t="str">
        <f t="shared" si="666"/>
        <v/>
      </c>
      <c r="BR850" s="7" t="str">
        <f t="shared" si="667"/>
        <v/>
      </c>
      <c r="BS850" s="7" t="str">
        <f t="shared" si="668"/>
        <v/>
      </c>
      <c r="BT850" s="7" t="str">
        <f t="shared" si="669"/>
        <v/>
      </c>
      <c r="BU850" s="7" t="str">
        <f t="shared" si="670"/>
        <v/>
      </c>
      <c r="BV850" s="7" t="str">
        <f t="shared" si="671"/>
        <v/>
      </c>
      <c r="BW850" s="7" t="str">
        <f t="shared" si="646"/>
        <v/>
      </c>
      <c r="BX850" s="7" t="str">
        <f t="shared" si="672"/>
        <v/>
      </c>
      <c r="BY850" s="7" t="str">
        <f t="shared" si="673"/>
        <v/>
      </c>
      <c r="BZ850" s="7" t="str">
        <f t="shared" si="674"/>
        <v/>
      </c>
      <c r="CA850" s="7" t="str">
        <f t="shared" si="675"/>
        <v/>
      </c>
      <c r="CB850" s="54"/>
      <c r="CH850" s="13"/>
      <c r="CJ850" s="13"/>
    </row>
    <row r="851" spans="2:88" ht="16.5" thickBot="1" x14ac:dyDescent="0.3">
      <c r="B851" s="114"/>
      <c r="C851" s="114"/>
      <c r="D851" s="115"/>
      <c r="E851" s="117" t="str">
        <f t="shared" si="676"/>
        <v/>
      </c>
      <c r="F851" s="118" t="str">
        <f t="shared" si="684"/>
        <v/>
      </c>
      <c r="G851" s="22"/>
      <c r="H851" s="5" t="str">
        <f t="shared" si="647"/>
        <v/>
      </c>
      <c r="I851" s="6" t="str">
        <f t="shared" si="648"/>
        <v/>
      </c>
      <c r="J851" s="6" t="str">
        <f t="shared" si="649"/>
        <v/>
      </c>
      <c r="K851" s="23"/>
      <c r="L851" s="3" t="str">
        <f t="shared" si="685"/>
        <v/>
      </c>
      <c r="M851" s="2">
        <f>IF(OR(K851="Rota",K851="Desliza"),(IF((MAX(N$36:N850))&gt;F$17,(MAX(N$36:N850)),F$17)),N850)</f>
        <v>0</v>
      </c>
      <c r="N851" s="42"/>
      <c r="O851" s="2" t="str">
        <f t="shared" si="686"/>
        <v/>
      </c>
      <c r="P851" s="3" t="str">
        <f t="shared" si="687"/>
        <v/>
      </c>
      <c r="Q851" s="24"/>
      <c r="R851" s="24"/>
      <c r="S851" s="24"/>
      <c r="T851" s="132" t="str">
        <f t="shared" si="640"/>
        <v/>
      </c>
      <c r="U851" s="25"/>
      <c r="V851" s="25"/>
      <c r="W851" s="24"/>
      <c r="X851" s="26"/>
      <c r="Y851" s="25"/>
      <c r="Z851" s="25"/>
      <c r="AA851" s="3" t="str">
        <f t="shared" si="688"/>
        <v/>
      </c>
      <c r="AB851" s="24"/>
      <c r="AC851" s="26"/>
      <c r="AD851" s="25"/>
      <c r="AE851" s="54"/>
      <c r="AF851" s="54"/>
      <c r="AG851" s="54"/>
      <c r="AH851" s="54"/>
      <c r="AI851" s="54"/>
      <c r="AJ851" s="54"/>
      <c r="AK851" s="25"/>
      <c r="AL851" s="54" t="str">
        <f t="shared" si="641"/>
        <v/>
      </c>
      <c r="AM851" s="200" t="str">
        <f t="shared" si="642"/>
        <v/>
      </c>
      <c r="AN851" s="201" t="str">
        <f t="shared" si="643"/>
        <v/>
      </c>
      <c r="AO851" s="200" t="str">
        <f t="shared" si="650"/>
        <v/>
      </c>
      <c r="AP851" s="200" t="str">
        <f t="shared" si="644"/>
        <v/>
      </c>
      <c r="AQ851" s="200" t="str">
        <f t="shared" si="645"/>
        <v/>
      </c>
      <c r="AR851" s="200" t="str">
        <f t="shared" si="651"/>
        <v/>
      </c>
      <c r="AS851" s="200" t="str">
        <f t="shared" si="652"/>
        <v/>
      </c>
      <c r="AT851" s="200" t="str">
        <f t="shared" si="653"/>
        <v/>
      </c>
      <c r="AU851" s="200" t="str">
        <f t="shared" si="654"/>
        <v/>
      </c>
      <c r="AV851" s="54"/>
      <c r="AW851" s="200" t="str">
        <f t="shared" si="655"/>
        <v/>
      </c>
      <c r="AX851" s="201" t="str">
        <f t="shared" si="656"/>
        <v/>
      </c>
      <c r="AY851" s="7" t="str">
        <f t="shared" si="657"/>
        <v/>
      </c>
      <c r="AZ851" s="7" t="str">
        <f t="shared" si="658"/>
        <v/>
      </c>
      <c r="BA851" s="7" t="str">
        <f t="shared" si="659"/>
        <v/>
      </c>
      <c r="BB851" s="7" t="str">
        <f t="shared" si="677"/>
        <v/>
      </c>
      <c r="BC851" s="7" t="str">
        <f t="shared" si="678"/>
        <v/>
      </c>
      <c r="BD851" s="7" t="str">
        <f t="shared" si="679"/>
        <v/>
      </c>
      <c r="BE851" s="7" t="str">
        <f t="shared" si="680"/>
        <v/>
      </c>
      <c r="BF851" s="7" t="str">
        <f t="shared" si="638"/>
        <v/>
      </c>
      <c r="BG851" s="7" t="str">
        <f t="shared" si="639"/>
        <v/>
      </c>
      <c r="BH851" s="7" t="str">
        <f t="shared" si="681"/>
        <v/>
      </c>
      <c r="BI851" s="7" t="str">
        <f t="shared" si="682"/>
        <v/>
      </c>
      <c r="BJ851" s="7" t="str">
        <f t="shared" si="683"/>
        <v/>
      </c>
      <c r="BK851" s="7" t="str">
        <f t="shared" si="660"/>
        <v/>
      </c>
      <c r="BL851" s="7" t="str">
        <f t="shared" si="661"/>
        <v/>
      </c>
      <c r="BM851" s="7" t="str">
        <f t="shared" si="662"/>
        <v/>
      </c>
      <c r="BN851" s="7" t="str">
        <f t="shared" si="663"/>
        <v/>
      </c>
      <c r="BO851" s="7" t="str">
        <f t="shared" si="664"/>
        <v/>
      </c>
      <c r="BP851" s="7" t="str">
        <f t="shared" si="665"/>
        <v/>
      </c>
      <c r="BQ851" s="7" t="str">
        <f t="shared" si="666"/>
        <v/>
      </c>
      <c r="BR851" s="7" t="str">
        <f t="shared" si="667"/>
        <v/>
      </c>
      <c r="BS851" s="7" t="str">
        <f t="shared" si="668"/>
        <v/>
      </c>
      <c r="BT851" s="7" t="str">
        <f t="shared" si="669"/>
        <v/>
      </c>
      <c r="BU851" s="7" t="str">
        <f t="shared" si="670"/>
        <v/>
      </c>
      <c r="BV851" s="7" t="str">
        <f t="shared" si="671"/>
        <v/>
      </c>
      <c r="BW851" s="7" t="str">
        <f t="shared" si="646"/>
        <v/>
      </c>
      <c r="BX851" s="7" t="str">
        <f t="shared" si="672"/>
        <v/>
      </c>
      <c r="BY851" s="7" t="str">
        <f t="shared" si="673"/>
        <v/>
      </c>
      <c r="BZ851" s="7" t="str">
        <f t="shared" si="674"/>
        <v/>
      </c>
      <c r="CA851" s="7" t="str">
        <f t="shared" si="675"/>
        <v/>
      </c>
      <c r="CB851" s="54"/>
      <c r="CH851" s="13"/>
      <c r="CJ851" s="13"/>
    </row>
    <row r="852" spans="2:88" ht="16.5" thickBot="1" x14ac:dyDescent="0.3">
      <c r="B852" s="114"/>
      <c r="C852" s="114"/>
      <c r="D852" s="115"/>
      <c r="E852" s="117" t="str">
        <f t="shared" si="676"/>
        <v/>
      </c>
      <c r="F852" s="118" t="str">
        <f t="shared" si="684"/>
        <v/>
      </c>
      <c r="G852" s="22"/>
      <c r="H852" s="5" t="str">
        <f t="shared" si="647"/>
        <v/>
      </c>
      <c r="I852" s="6" t="str">
        <f t="shared" si="648"/>
        <v/>
      </c>
      <c r="J852" s="6" t="str">
        <f t="shared" si="649"/>
        <v/>
      </c>
      <c r="K852" s="23"/>
      <c r="L852" s="3" t="str">
        <f t="shared" si="685"/>
        <v/>
      </c>
      <c r="M852" s="2">
        <f>IF(OR(K852="Rota",K852="Desliza"),(IF((MAX(N$36:N851))&gt;F$17,(MAX(N$36:N851)),F$17)),N851)</f>
        <v>0</v>
      </c>
      <c r="N852" s="42"/>
      <c r="O852" s="2" t="str">
        <f t="shared" si="686"/>
        <v/>
      </c>
      <c r="P852" s="3" t="str">
        <f t="shared" si="687"/>
        <v/>
      </c>
      <c r="Q852" s="24"/>
      <c r="R852" s="24"/>
      <c r="S852" s="24"/>
      <c r="T852" s="132" t="str">
        <f t="shared" si="640"/>
        <v/>
      </c>
      <c r="U852" s="25"/>
      <c r="V852" s="25"/>
      <c r="W852" s="24"/>
      <c r="X852" s="26"/>
      <c r="Y852" s="25"/>
      <c r="Z852" s="25"/>
      <c r="AA852" s="3" t="str">
        <f t="shared" si="688"/>
        <v/>
      </c>
      <c r="AB852" s="24"/>
      <c r="AC852" s="26"/>
      <c r="AD852" s="25"/>
      <c r="AE852" s="54"/>
      <c r="AF852" s="54"/>
      <c r="AG852" s="54"/>
      <c r="AH852" s="54"/>
      <c r="AI852" s="54"/>
      <c r="AJ852" s="54"/>
      <c r="AK852" s="25"/>
      <c r="AL852" s="54" t="str">
        <f t="shared" si="641"/>
        <v/>
      </c>
      <c r="AM852" s="200" t="str">
        <f t="shared" si="642"/>
        <v/>
      </c>
      <c r="AN852" s="201" t="str">
        <f t="shared" si="643"/>
        <v/>
      </c>
      <c r="AO852" s="200" t="str">
        <f t="shared" si="650"/>
        <v/>
      </c>
      <c r="AP852" s="200" t="str">
        <f t="shared" si="644"/>
        <v/>
      </c>
      <c r="AQ852" s="200" t="str">
        <f t="shared" si="645"/>
        <v/>
      </c>
      <c r="AR852" s="200" t="str">
        <f t="shared" si="651"/>
        <v/>
      </c>
      <c r="AS852" s="200" t="str">
        <f t="shared" si="652"/>
        <v/>
      </c>
      <c r="AT852" s="200" t="str">
        <f t="shared" si="653"/>
        <v/>
      </c>
      <c r="AU852" s="200" t="str">
        <f t="shared" si="654"/>
        <v/>
      </c>
      <c r="AV852" s="54"/>
      <c r="AW852" s="200" t="str">
        <f t="shared" si="655"/>
        <v/>
      </c>
      <c r="AX852" s="201" t="str">
        <f t="shared" si="656"/>
        <v/>
      </c>
      <c r="AY852" s="7" t="str">
        <f t="shared" si="657"/>
        <v/>
      </c>
      <c r="AZ852" s="7" t="str">
        <f t="shared" si="658"/>
        <v/>
      </c>
      <c r="BA852" s="7" t="str">
        <f t="shared" si="659"/>
        <v/>
      </c>
      <c r="BB852" s="7" t="str">
        <f t="shared" si="677"/>
        <v/>
      </c>
      <c r="BC852" s="7" t="str">
        <f t="shared" si="678"/>
        <v/>
      </c>
      <c r="BD852" s="7" t="str">
        <f t="shared" si="679"/>
        <v/>
      </c>
      <c r="BE852" s="7" t="str">
        <f t="shared" si="680"/>
        <v/>
      </c>
      <c r="BF852" s="7" t="str">
        <f t="shared" si="638"/>
        <v/>
      </c>
      <c r="BG852" s="7" t="str">
        <f t="shared" si="639"/>
        <v/>
      </c>
      <c r="BH852" s="7" t="str">
        <f t="shared" si="681"/>
        <v/>
      </c>
      <c r="BI852" s="7" t="str">
        <f t="shared" si="682"/>
        <v/>
      </c>
      <c r="BJ852" s="7" t="str">
        <f t="shared" si="683"/>
        <v/>
      </c>
      <c r="BK852" s="7" t="str">
        <f t="shared" si="660"/>
        <v/>
      </c>
      <c r="BL852" s="7" t="str">
        <f t="shared" si="661"/>
        <v/>
      </c>
      <c r="BM852" s="7" t="str">
        <f t="shared" si="662"/>
        <v/>
      </c>
      <c r="BN852" s="7" t="str">
        <f t="shared" si="663"/>
        <v/>
      </c>
      <c r="BO852" s="7" t="str">
        <f t="shared" si="664"/>
        <v/>
      </c>
      <c r="BP852" s="7" t="str">
        <f t="shared" si="665"/>
        <v/>
      </c>
      <c r="BQ852" s="7" t="str">
        <f t="shared" si="666"/>
        <v/>
      </c>
      <c r="BR852" s="7" t="str">
        <f t="shared" si="667"/>
        <v/>
      </c>
      <c r="BS852" s="7" t="str">
        <f t="shared" si="668"/>
        <v/>
      </c>
      <c r="BT852" s="7" t="str">
        <f t="shared" si="669"/>
        <v/>
      </c>
      <c r="BU852" s="7" t="str">
        <f t="shared" si="670"/>
        <v/>
      </c>
      <c r="BV852" s="7" t="str">
        <f t="shared" si="671"/>
        <v/>
      </c>
      <c r="BW852" s="7" t="str">
        <f t="shared" si="646"/>
        <v/>
      </c>
      <c r="BX852" s="7" t="str">
        <f t="shared" si="672"/>
        <v/>
      </c>
      <c r="BY852" s="7" t="str">
        <f t="shared" si="673"/>
        <v/>
      </c>
      <c r="BZ852" s="7" t="str">
        <f t="shared" si="674"/>
        <v/>
      </c>
      <c r="CA852" s="7" t="str">
        <f t="shared" si="675"/>
        <v/>
      </c>
      <c r="CB852" s="54"/>
      <c r="CH852" s="13"/>
      <c r="CJ852" s="13"/>
    </row>
    <row r="853" spans="2:88" ht="16.5" thickBot="1" x14ac:dyDescent="0.3">
      <c r="B853" s="114"/>
      <c r="C853" s="114"/>
      <c r="D853" s="115"/>
      <c r="E853" s="117" t="str">
        <f t="shared" si="676"/>
        <v/>
      </c>
      <c r="F853" s="118" t="str">
        <f t="shared" si="684"/>
        <v/>
      </c>
      <c r="G853" s="22"/>
      <c r="H853" s="5" t="str">
        <f t="shared" si="647"/>
        <v/>
      </c>
      <c r="I853" s="6" t="str">
        <f t="shared" si="648"/>
        <v/>
      </c>
      <c r="J853" s="6" t="str">
        <f t="shared" si="649"/>
        <v/>
      </c>
      <c r="K853" s="23"/>
      <c r="L853" s="3" t="str">
        <f t="shared" si="685"/>
        <v/>
      </c>
      <c r="M853" s="2">
        <f>IF(OR(K853="Rota",K853="Desliza"),(IF((MAX(N$36:N852))&gt;F$17,(MAX(N$36:N852)),F$17)),N852)</f>
        <v>0</v>
      </c>
      <c r="N853" s="42"/>
      <c r="O853" s="2" t="str">
        <f t="shared" si="686"/>
        <v/>
      </c>
      <c r="P853" s="3" t="str">
        <f t="shared" si="687"/>
        <v/>
      </c>
      <c r="Q853" s="24"/>
      <c r="R853" s="24"/>
      <c r="S853" s="24"/>
      <c r="T853" s="132" t="str">
        <f t="shared" si="640"/>
        <v/>
      </c>
      <c r="U853" s="25"/>
      <c r="V853" s="25"/>
      <c r="W853" s="24"/>
      <c r="X853" s="26"/>
      <c r="Y853" s="25"/>
      <c r="Z853" s="25"/>
      <c r="AA853" s="3" t="str">
        <f t="shared" si="688"/>
        <v/>
      </c>
      <c r="AB853" s="24"/>
      <c r="AC853" s="26"/>
      <c r="AD853" s="25"/>
      <c r="AE853" s="54"/>
      <c r="AF853" s="54"/>
      <c r="AG853" s="54"/>
      <c r="AH853" s="54"/>
      <c r="AI853" s="54"/>
      <c r="AJ853" s="54"/>
      <c r="AK853" s="25"/>
      <c r="AL853" s="54" t="str">
        <f t="shared" si="641"/>
        <v/>
      </c>
      <c r="AM853" s="200" t="str">
        <f t="shared" si="642"/>
        <v/>
      </c>
      <c r="AN853" s="201" t="str">
        <f t="shared" si="643"/>
        <v/>
      </c>
      <c r="AO853" s="200" t="str">
        <f t="shared" si="650"/>
        <v/>
      </c>
      <c r="AP853" s="200" t="str">
        <f t="shared" si="644"/>
        <v/>
      </c>
      <c r="AQ853" s="200" t="str">
        <f t="shared" si="645"/>
        <v/>
      </c>
      <c r="AR853" s="200" t="str">
        <f t="shared" si="651"/>
        <v/>
      </c>
      <c r="AS853" s="200" t="str">
        <f t="shared" si="652"/>
        <v/>
      </c>
      <c r="AT853" s="200" t="str">
        <f t="shared" si="653"/>
        <v/>
      </c>
      <c r="AU853" s="200" t="str">
        <f t="shared" si="654"/>
        <v/>
      </c>
      <c r="AV853" s="54"/>
      <c r="AW853" s="200" t="str">
        <f t="shared" si="655"/>
        <v/>
      </c>
      <c r="AX853" s="201" t="str">
        <f t="shared" si="656"/>
        <v/>
      </c>
      <c r="AY853" s="7" t="str">
        <f t="shared" si="657"/>
        <v/>
      </c>
      <c r="AZ853" s="7" t="str">
        <f t="shared" si="658"/>
        <v/>
      </c>
      <c r="BA853" s="7" t="str">
        <f t="shared" si="659"/>
        <v/>
      </c>
      <c r="BB853" s="7" t="str">
        <f t="shared" si="677"/>
        <v/>
      </c>
      <c r="BC853" s="7" t="str">
        <f t="shared" si="678"/>
        <v/>
      </c>
      <c r="BD853" s="7" t="str">
        <f t="shared" si="679"/>
        <v/>
      </c>
      <c r="BE853" s="7" t="str">
        <f t="shared" si="680"/>
        <v/>
      </c>
      <c r="BF853" s="7" t="str">
        <f t="shared" si="638"/>
        <v/>
      </c>
      <c r="BG853" s="7" t="str">
        <f t="shared" si="639"/>
        <v/>
      </c>
      <c r="BH853" s="7" t="str">
        <f t="shared" si="681"/>
        <v/>
      </c>
      <c r="BI853" s="7" t="str">
        <f t="shared" si="682"/>
        <v/>
      </c>
      <c r="BJ853" s="7" t="str">
        <f t="shared" si="683"/>
        <v/>
      </c>
      <c r="BK853" s="7" t="str">
        <f t="shared" si="660"/>
        <v/>
      </c>
      <c r="BL853" s="7" t="str">
        <f t="shared" si="661"/>
        <v/>
      </c>
      <c r="BM853" s="7" t="str">
        <f t="shared" si="662"/>
        <v/>
      </c>
      <c r="BN853" s="7" t="str">
        <f t="shared" si="663"/>
        <v/>
      </c>
      <c r="BO853" s="7" t="str">
        <f t="shared" si="664"/>
        <v/>
      </c>
      <c r="BP853" s="7" t="str">
        <f t="shared" si="665"/>
        <v/>
      </c>
      <c r="BQ853" s="7" t="str">
        <f t="shared" si="666"/>
        <v/>
      </c>
      <c r="BR853" s="7" t="str">
        <f t="shared" si="667"/>
        <v/>
      </c>
      <c r="BS853" s="7" t="str">
        <f t="shared" si="668"/>
        <v/>
      </c>
      <c r="BT853" s="7" t="str">
        <f t="shared" si="669"/>
        <v/>
      </c>
      <c r="BU853" s="7" t="str">
        <f t="shared" si="670"/>
        <v/>
      </c>
      <c r="BV853" s="7" t="str">
        <f t="shared" si="671"/>
        <v/>
      </c>
      <c r="BW853" s="7" t="str">
        <f t="shared" si="646"/>
        <v/>
      </c>
      <c r="BX853" s="7" t="str">
        <f t="shared" si="672"/>
        <v/>
      </c>
      <c r="BY853" s="7" t="str">
        <f t="shared" si="673"/>
        <v/>
      </c>
      <c r="BZ853" s="7" t="str">
        <f t="shared" si="674"/>
        <v/>
      </c>
      <c r="CA853" s="7" t="str">
        <f t="shared" si="675"/>
        <v/>
      </c>
      <c r="CB853" s="54"/>
      <c r="CH853" s="13"/>
      <c r="CJ853" s="13"/>
    </row>
    <row r="854" spans="2:88" ht="16.5" thickBot="1" x14ac:dyDescent="0.3">
      <c r="B854" s="114"/>
      <c r="C854" s="114"/>
      <c r="D854" s="115"/>
      <c r="E854" s="117" t="str">
        <f t="shared" si="676"/>
        <v/>
      </c>
      <c r="F854" s="118" t="str">
        <f t="shared" si="684"/>
        <v/>
      </c>
      <c r="G854" s="22"/>
      <c r="H854" s="5" t="str">
        <f t="shared" si="647"/>
        <v/>
      </c>
      <c r="I854" s="6" t="str">
        <f t="shared" si="648"/>
        <v/>
      </c>
      <c r="J854" s="6" t="str">
        <f t="shared" si="649"/>
        <v/>
      </c>
      <c r="K854" s="23"/>
      <c r="L854" s="3" t="str">
        <f t="shared" si="685"/>
        <v/>
      </c>
      <c r="M854" s="2">
        <f>IF(OR(K854="Rota",K854="Desliza"),(IF((MAX(N$36:N853))&gt;F$17,(MAX(N$36:N853)),F$17)),N853)</f>
        <v>0</v>
      </c>
      <c r="N854" s="42"/>
      <c r="O854" s="2" t="str">
        <f t="shared" si="686"/>
        <v/>
      </c>
      <c r="P854" s="3" t="str">
        <f t="shared" si="687"/>
        <v/>
      </c>
      <c r="Q854" s="24"/>
      <c r="R854" s="24"/>
      <c r="S854" s="24"/>
      <c r="T854" s="132" t="str">
        <f t="shared" si="640"/>
        <v/>
      </c>
      <c r="U854" s="25"/>
      <c r="V854" s="25"/>
      <c r="W854" s="24"/>
      <c r="X854" s="26"/>
      <c r="Y854" s="25"/>
      <c r="Z854" s="25"/>
      <c r="AA854" s="3" t="str">
        <f t="shared" si="688"/>
        <v/>
      </c>
      <c r="AB854" s="24"/>
      <c r="AC854" s="26"/>
      <c r="AD854" s="25"/>
      <c r="AE854" s="54"/>
      <c r="AF854" s="54"/>
      <c r="AG854" s="54"/>
      <c r="AH854" s="54"/>
      <c r="AI854" s="54"/>
      <c r="AJ854" s="54"/>
      <c r="AK854" s="25"/>
      <c r="AL854" s="54" t="str">
        <f t="shared" si="641"/>
        <v/>
      </c>
      <c r="AM854" s="200" t="str">
        <f t="shared" si="642"/>
        <v/>
      </c>
      <c r="AN854" s="201" t="str">
        <f t="shared" si="643"/>
        <v/>
      </c>
      <c r="AO854" s="200" t="str">
        <f t="shared" si="650"/>
        <v/>
      </c>
      <c r="AP854" s="200" t="str">
        <f t="shared" si="644"/>
        <v/>
      </c>
      <c r="AQ854" s="200" t="str">
        <f t="shared" si="645"/>
        <v/>
      </c>
      <c r="AR854" s="200" t="str">
        <f t="shared" si="651"/>
        <v/>
      </c>
      <c r="AS854" s="200" t="str">
        <f t="shared" si="652"/>
        <v/>
      </c>
      <c r="AT854" s="200" t="str">
        <f t="shared" si="653"/>
        <v/>
      </c>
      <c r="AU854" s="200" t="str">
        <f t="shared" si="654"/>
        <v/>
      </c>
      <c r="AV854" s="54"/>
      <c r="AW854" s="200" t="str">
        <f t="shared" si="655"/>
        <v/>
      </c>
      <c r="AX854" s="201" t="str">
        <f t="shared" si="656"/>
        <v/>
      </c>
      <c r="AY854" s="7" t="str">
        <f t="shared" si="657"/>
        <v/>
      </c>
      <c r="AZ854" s="7" t="str">
        <f t="shared" si="658"/>
        <v/>
      </c>
      <c r="BA854" s="7" t="str">
        <f t="shared" si="659"/>
        <v/>
      </c>
      <c r="BB854" s="7" t="str">
        <f t="shared" si="677"/>
        <v/>
      </c>
      <c r="BC854" s="7" t="str">
        <f t="shared" si="678"/>
        <v/>
      </c>
      <c r="BD854" s="7" t="str">
        <f t="shared" si="679"/>
        <v/>
      </c>
      <c r="BE854" s="7" t="str">
        <f t="shared" si="680"/>
        <v/>
      </c>
      <c r="BF854" s="7" t="str">
        <f t="shared" si="638"/>
        <v/>
      </c>
      <c r="BG854" s="7" t="str">
        <f t="shared" si="639"/>
        <v/>
      </c>
      <c r="BH854" s="7" t="str">
        <f t="shared" si="681"/>
        <v/>
      </c>
      <c r="BI854" s="7" t="str">
        <f t="shared" si="682"/>
        <v/>
      </c>
      <c r="BJ854" s="7" t="str">
        <f t="shared" si="683"/>
        <v/>
      </c>
      <c r="BK854" s="7" t="str">
        <f t="shared" si="660"/>
        <v/>
      </c>
      <c r="BL854" s="7" t="str">
        <f t="shared" si="661"/>
        <v/>
      </c>
      <c r="BM854" s="7" t="str">
        <f t="shared" si="662"/>
        <v/>
      </c>
      <c r="BN854" s="7" t="str">
        <f t="shared" si="663"/>
        <v/>
      </c>
      <c r="BO854" s="7" t="str">
        <f t="shared" si="664"/>
        <v/>
      </c>
      <c r="BP854" s="7" t="str">
        <f t="shared" si="665"/>
        <v/>
      </c>
      <c r="BQ854" s="7" t="str">
        <f t="shared" si="666"/>
        <v/>
      </c>
      <c r="BR854" s="7" t="str">
        <f t="shared" si="667"/>
        <v/>
      </c>
      <c r="BS854" s="7" t="str">
        <f t="shared" si="668"/>
        <v/>
      </c>
      <c r="BT854" s="7" t="str">
        <f t="shared" si="669"/>
        <v/>
      </c>
      <c r="BU854" s="7" t="str">
        <f t="shared" si="670"/>
        <v/>
      </c>
      <c r="BV854" s="7" t="str">
        <f t="shared" si="671"/>
        <v/>
      </c>
      <c r="BW854" s="7" t="str">
        <f t="shared" si="646"/>
        <v/>
      </c>
      <c r="BX854" s="7" t="str">
        <f t="shared" si="672"/>
        <v/>
      </c>
      <c r="BY854" s="7" t="str">
        <f t="shared" si="673"/>
        <v/>
      </c>
      <c r="BZ854" s="7" t="str">
        <f t="shared" si="674"/>
        <v/>
      </c>
      <c r="CA854" s="7" t="str">
        <f t="shared" si="675"/>
        <v/>
      </c>
      <c r="CB854" s="54"/>
      <c r="CH854" s="13"/>
      <c r="CJ854" s="13"/>
    </row>
    <row r="855" spans="2:88" ht="16.5" thickBot="1" x14ac:dyDescent="0.3">
      <c r="B855" s="114"/>
      <c r="C855" s="114"/>
      <c r="D855" s="115"/>
      <c r="E855" s="117" t="str">
        <f t="shared" si="676"/>
        <v/>
      </c>
      <c r="F855" s="118" t="str">
        <f t="shared" si="684"/>
        <v/>
      </c>
      <c r="G855" s="22"/>
      <c r="H855" s="5" t="str">
        <f t="shared" si="647"/>
        <v/>
      </c>
      <c r="I855" s="6" t="str">
        <f t="shared" si="648"/>
        <v/>
      </c>
      <c r="J855" s="6" t="str">
        <f t="shared" si="649"/>
        <v/>
      </c>
      <c r="K855" s="23"/>
      <c r="L855" s="3" t="str">
        <f t="shared" si="685"/>
        <v/>
      </c>
      <c r="M855" s="2">
        <f>IF(OR(K855="Rota",K855="Desliza"),(IF((MAX(N$36:N854))&gt;F$17,(MAX(N$36:N854)),F$17)),N854)</f>
        <v>0</v>
      </c>
      <c r="N855" s="42"/>
      <c r="O855" s="2" t="str">
        <f t="shared" si="686"/>
        <v/>
      </c>
      <c r="P855" s="3" t="str">
        <f t="shared" si="687"/>
        <v/>
      </c>
      <c r="Q855" s="24"/>
      <c r="R855" s="24"/>
      <c r="S855" s="24"/>
      <c r="T855" s="132" t="str">
        <f t="shared" si="640"/>
        <v/>
      </c>
      <c r="U855" s="25"/>
      <c r="V855" s="25"/>
      <c r="W855" s="24"/>
      <c r="X855" s="26"/>
      <c r="Y855" s="25"/>
      <c r="Z855" s="25"/>
      <c r="AA855" s="3" t="str">
        <f t="shared" si="688"/>
        <v/>
      </c>
      <c r="AB855" s="24"/>
      <c r="AC855" s="26"/>
      <c r="AD855" s="25"/>
      <c r="AE855" s="54"/>
      <c r="AF855" s="54"/>
      <c r="AG855" s="54"/>
      <c r="AH855" s="54"/>
      <c r="AI855" s="54"/>
      <c r="AJ855" s="54"/>
      <c r="AK855" s="25"/>
      <c r="AL855" s="54" t="str">
        <f t="shared" si="641"/>
        <v/>
      </c>
      <c r="AM855" s="200" t="str">
        <f t="shared" si="642"/>
        <v/>
      </c>
      <c r="AN855" s="201" t="str">
        <f t="shared" si="643"/>
        <v/>
      </c>
      <c r="AO855" s="200" t="str">
        <f t="shared" si="650"/>
        <v/>
      </c>
      <c r="AP855" s="200" t="str">
        <f t="shared" si="644"/>
        <v/>
      </c>
      <c r="AQ855" s="200" t="str">
        <f t="shared" si="645"/>
        <v/>
      </c>
      <c r="AR855" s="200" t="str">
        <f t="shared" si="651"/>
        <v/>
      </c>
      <c r="AS855" s="200" t="str">
        <f t="shared" si="652"/>
        <v/>
      </c>
      <c r="AT855" s="200" t="str">
        <f t="shared" si="653"/>
        <v/>
      </c>
      <c r="AU855" s="200" t="str">
        <f t="shared" si="654"/>
        <v/>
      </c>
      <c r="AV855" s="54"/>
      <c r="AW855" s="200" t="str">
        <f t="shared" si="655"/>
        <v/>
      </c>
      <c r="AX855" s="201" t="str">
        <f t="shared" si="656"/>
        <v/>
      </c>
      <c r="AY855" s="7" t="str">
        <f t="shared" si="657"/>
        <v/>
      </c>
      <c r="AZ855" s="7" t="str">
        <f t="shared" si="658"/>
        <v/>
      </c>
      <c r="BA855" s="7" t="str">
        <f t="shared" si="659"/>
        <v/>
      </c>
      <c r="BB855" s="7" t="str">
        <f t="shared" si="677"/>
        <v/>
      </c>
      <c r="BC855" s="7" t="str">
        <f t="shared" si="678"/>
        <v/>
      </c>
      <c r="BD855" s="7" t="str">
        <f t="shared" si="679"/>
        <v/>
      </c>
      <c r="BE855" s="7" t="str">
        <f t="shared" si="680"/>
        <v/>
      </c>
      <c r="BF855" s="7" t="str">
        <f t="shared" si="638"/>
        <v/>
      </c>
      <c r="BG855" s="7" t="str">
        <f t="shared" si="639"/>
        <v/>
      </c>
      <c r="BH855" s="7" t="str">
        <f t="shared" si="681"/>
        <v/>
      </c>
      <c r="BI855" s="7" t="str">
        <f t="shared" si="682"/>
        <v/>
      </c>
      <c r="BJ855" s="7" t="str">
        <f t="shared" si="683"/>
        <v/>
      </c>
      <c r="BK855" s="7" t="str">
        <f t="shared" si="660"/>
        <v/>
      </c>
      <c r="BL855" s="7" t="str">
        <f t="shared" si="661"/>
        <v/>
      </c>
      <c r="BM855" s="7" t="str">
        <f t="shared" si="662"/>
        <v/>
      </c>
      <c r="BN855" s="7" t="str">
        <f t="shared" si="663"/>
        <v/>
      </c>
      <c r="BO855" s="7" t="str">
        <f t="shared" si="664"/>
        <v/>
      </c>
      <c r="BP855" s="7" t="str">
        <f t="shared" si="665"/>
        <v/>
      </c>
      <c r="BQ855" s="7" t="str">
        <f t="shared" si="666"/>
        <v/>
      </c>
      <c r="BR855" s="7" t="str">
        <f t="shared" si="667"/>
        <v/>
      </c>
      <c r="BS855" s="7" t="str">
        <f t="shared" si="668"/>
        <v/>
      </c>
      <c r="BT855" s="7" t="str">
        <f t="shared" si="669"/>
        <v/>
      </c>
      <c r="BU855" s="7" t="str">
        <f t="shared" si="670"/>
        <v/>
      </c>
      <c r="BV855" s="7" t="str">
        <f t="shared" si="671"/>
        <v/>
      </c>
      <c r="BW855" s="7" t="str">
        <f t="shared" si="646"/>
        <v/>
      </c>
      <c r="BX855" s="7" t="str">
        <f t="shared" si="672"/>
        <v/>
      </c>
      <c r="BY855" s="7" t="str">
        <f t="shared" si="673"/>
        <v/>
      </c>
      <c r="BZ855" s="7" t="str">
        <f t="shared" si="674"/>
        <v/>
      </c>
      <c r="CA855" s="7" t="str">
        <f t="shared" si="675"/>
        <v/>
      </c>
      <c r="CB855" s="54"/>
      <c r="CH855" s="13"/>
      <c r="CJ855" s="13"/>
    </row>
    <row r="856" spans="2:88" ht="16.5" thickBot="1" x14ac:dyDescent="0.3">
      <c r="B856" s="114"/>
      <c r="C856" s="114"/>
      <c r="D856" s="115"/>
      <c r="E856" s="117" t="str">
        <f t="shared" si="676"/>
        <v/>
      </c>
      <c r="F856" s="118" t="str">
        <f t="shared" si="684"/>
        <v/>
      </c>
      <c r="G856" s="22"/>
      <c r="H856" s="5" t="str">
        <f t="shared" si="647"/>
        <v/>
      </c>
      <c r="I856" s="6" t="str">
        <f t="shared" si="648"/>
        <v/>
      </c>
      <c r="J856" s="6" t="str">
        <f t="shared" si="649"/>
        <v/>
      </c>
      <c r="K856" s="23"/>
      <c r="L856" s="3" t="str">
        <f t="shared" si="685"/>
        <v/>
      </c>
      <c r="M856" s="2">
        <f>IF(OR(K856="Rota",K856="Desliza"),(IF((MAX(N$36:N855))&gt;F$17,(MAX(N$36:N855)),F$17)),N855)</f>
        <v>0</v>
      </c>
      <c r="N856" s="42"/>
      <c r="O856" s="2" t="str">
        <f t="shared" si="686"/>
        <v/>
      </c>
      <c r="P856" s="3" t="str">
        <f t="shared" si="687"/>
        <v/>
      </c>
      <c r="Q856" s="24"/>
      <c r="R856" s="24"/>
      <c r="S856" s="24"/>
      <c r="T856" s="132" t="str">
        <f t="shared" si="640"/>
        <v/>
      </c>
      <c r="U856" s="25"/>
      <c r="V856" s="25"/>
      <c r="W856" s="24"/>
      <c r="X856" s="26"/>
      <c r="Y856" s="25"/>
      <c r="Z856" s="25"/>
      <c r="AA856" s="3" t="str">
        <f t="shared" si="688"/>
        <v/>
      </c>
      <c r="AB856" s="24"/>
      <c r="AC856" s="26"/>
      <c r="AD856" s="25"/>
      <c r="AE856" s="54"/>
      <c r="AF856" s="54"/>
      <c r="AG856" s="54"/>
      <c r="AH856" s="54"/>
      <c r="AI856" s="54"/>
      <c r="AJ856" s="54"/>
      <c r="AK856" s="25"/>
      <c r="AL856" s="54" t="str">
        <f t="shared" si="641"/>
        <v/>
      </c>
      <c r="AM856" s="200" t="str">
        <f t="shared" si="642"/>
        <v/>
      </c>
      <c r="AN856" s="201" t="str">
        <f t="shared" si="643"/>
        <v/>
      </c>
      <c r="AO856" s="200" t="str">
        <f t="shared" si="650"/>
        <v/>
      </c>
      <c r="AP856" s="200" t="str">
        <f t="shared" si="644"/>
        <v/>
      </c>
      <c r="AQ856" s="200" t="str">
        <f t="shared" si="645"/>
        <v/>
      </c>
      <c r="AR856" s="200" t="str">
        <f t="shared" si="651"/>
        <v/>
      </c>
      <c r="AS856" s="200" t="str">
        <f t="shared" si="652"/>
        <v/>
      </c>
      <c r="AT856" s="200" t="str">
        <f t="shared" si="653"/>
        <v/>
      </c>
      <c r="AU856" s="200" t="str">
        <f t="shared" si="654"/>
        <v/>
      </c>
      <c r="AV856" s="54"/>
      <c r="AW856" s="200" t="str">
        <f t="shared" si="655"/>
        <v/>
      </c>
      <c r="AX856" s="201" t="str">
        <f t="shared" si="656"/>
        <v/>
      </c>
      <c r="AY856" s="7" t="str">
        <f t="shared" si="657"/>
        <v/>
      </c>
      <c r="AZ856" s="7" t="str">
        <f t="shared" si="658"/>
        <v/>
      </c>
      <c r="BA856" s="7" t="str">
        <f t="shared" si="659"/>
        <v/>
      </c>
      <c r="BB856" s="7" t="str">
        <f t="shared" si="677"/>
        <v/>
      </c>
      <c r="BC856" s="7" t="str">
        <f t="shared" si="678"/>
        <v/>
      </c>
      <c r="BD856" s="7" t="str">
        <f t="shared" si="679"/>
        <v/>
      </c>
      <c r="BE856" s="7" t="str">
        <f t="shared" si="680"/>
        <v/>
      </c>
      <c r="BF856" s="7" t="str">
        <f t="shared" si="638"/>
        <v/>
      </c>
      <c r="BG856" s="7" t="str">
        <f t="shared" si="639"/>
        <v/>
      </c>
      <c r="BH856" s="7" t="str">
        <f t="shared" si="681"/>
        <v/>
      </c>
      <c r="BI856" s="7" t="str">
        <f t="shared" si="682"/>
        <v/>
      </c>
      <c r="BJ856" s="7" t="str">
        <f t="shared" si="683"/>
        <v/>
      </c>
      <c r="BK856" s="7" t="str">
        <f t="shared" si="660"/>
        <v/>
      </c>
      <c r="BL856" s="7" t="str">
        <f t="shared" si="661"/>
        <v/>
      </c>
      <c r="BM856" s="7" t="str">
        <f t="shared" si="662"/>
        <v/>
      </c>
      <c r="BN856" s="7" t="str">
        <f t="shared" si="663"/>
        <v/>
      </c>
      <c r="BO856" s="7" t="str">
        <f t="shared" si="664"/>
        <v/>
      </c>
      <c r="BP856" s="7" t="str">
        <f t="shared" si="665"/>
        <v/>
      </c>
      <c r="BQ856" s="7" t="str">
        <f t="shared" si="666"/>
        <v/>
      </c>
      <c r="BR856" s="7" t="str">
        <f t="shared" si="667"/>
        <v/>
      </c>
      <c r="BS856" s="7" t="str">
        <f t="shared" si="668"/>
        <v/>
      </c>
      <c r="BT856" s="7" t="str">
        <f t="shared" si="669"/>
        <v/>
      </c>
      <c r="BU856" s="7" t="str">
        <f t="shared" si="670"/>
        <v/>
      </c>
      <c r="BV856" s="7" t="str">
        <f t="shared" si="671"/>
        <v/>
      </c>
      <c r="BW856" s="7" t="str">
        <f t="shared" si="646"/>
        <v/>
      </c>
      <c r="BX856" s="7" t="str">
        <f t="shared" si="672"/>
        <v/>
      </c>
      <c r="BY856" s="7" t="str">
        <f t="shared" si="673"/>
        <v/>
      </c>
      <c r="BZ856" s="7" t="str">
        <f t="shared" si="674"/>
        <v/>
      </c>
      <c r="CA856" s="7" t="str">
        <f t="shared" si="675"/>
        <v/>
      </c>
      <c r="CB856" s="54"/>
      <c r="CH856" s="13"/>
      <c r="CJ856" s="13"/>
    </row>
    <row r="857" spans="2:88" ht="16.5" thickBot="1" x14ac:dyDescent="0.3">
      <c r="B857" s="114"/>
      <c r="C857" s="114"/>
      <c r="D857" s="115"/>
      <c r="E857" s="117" t="str">
        <f t="shared" si="676"/>
        <v/>
      </c>
      <c r="F857" s="118" t="str">
        <f t="shared" si="684"/>
        <v/>
      </c>
      <c r="G857" s="22"/>
      <c r="H857" s="5" t="str">
        <f t="shared" si="647"/>
        <v/>
      </c>
      <c r="I857" s="6" t="str">
        <f t="shared" si="648"/>
        <v/>
      </c>
      <c r="J857" s="6" t="str">
        <f t="shared" si="649"/>
        <v/>
      </c>
      <c r="K857" s="23"/>
      <c r="L857" s="3" t="str">
        <f t="shared" si="685"/>
        <v/>
      </c>
      <c r="M857" s="2">
        <f>IF(OR(K857="Rota",K857="Desliza"),(IF((MAX(N$36:N856))&gt;F$17,(MAX(N$36:N856)),F$17)),N856)</f>
        <v>0</v>
      </c>
      <c r="N857" s="42"/>
      <c r="O857" s="2" t="str">
        <f t="shared" si="686"/>
        <v/>
      </c>
      <c r="P857" s="3" t="str">
        <f t="shared" si="687"/>
        <v/>
      </c>
      <c r="Q857" s="24"/>
      <c r="R857" s="24"/>
      <c r="S857" s="24"/>
      <c r="T857" s="132" t="str">
        <f t="shared" si="640"/>
        <v/>
      </c>
      <c r="U857" s="25"/>
      <c r="V857" s="25"/>
      <c r="W857" s="24"/>
      <c r="X857" s="26"/>
      <c r="Y857" s="25"/>
      <c r="Z857" s="25"/>
      <c r="AA857" s="3" t="str">
        <f t="shared" si="688"/>
        <v/>
      </c>
      <c r="AB857" s="24"/>
      <c r="AC857" s="26"/>
      <c r="AD857" s="25"/>
      <c r="AE857" s="54"/>
      <c r="AF857" s="54"/>
      <c r="AG857" s="54"/>
      <c r="AH857" s="54"/>
      <c r="AI857" s="54"/>
      <c r="AJ857" s="54"/>
      <c r="AK857" s="25"/>
      <c r="AL857" s="54" t="str">
        <f t="shared" si="641"/>
        <v/>
      </c>
      <c r="AM857" s="200" t="str">
        <f t="shared" si="642"/>
        <v/>
      </c>
      <c r="AN857" s="201" t="str">
        <f t="shared" si="643"/>
        <v/>
      </c>
      <c r="AO857" s="200" t="str">
        <f t="shared" si="650"/>
        <v/>
      </c>
      <c r="AP857" s="200" t="str">
        <f t="shared" si="644"/>
        <v/>
      </c>
      <c r="AQ857" s="200" t="str">
        <f t="shared" si="645"/>
        <v/>
      </c>
      <c r="AR857" s="200" t="str">
        <f t="shared" si="651"/>
        <v/>
      </c>
      <c r="AS857" s="200" t="str">
        <f t="shared" si="652"/>
        <v/>
      </c>
      <c r="AT857" s="200" t="str">
        <f t="shared" si="653"/>
        <v/>
      </c>
      <c r="AU857" s="200" t="str">
        <f t="shared" si="654"/>
        <v/>
      </c>
      <c r="AV857" s="54"/>
      <c r="AW857" s="200" t="str">
        <f t="shared" si="655"/>
        <v/>
      </c>
      <c r="AX857" s="201" t="str">
        <f t="shared" si="656"/>
        <v/>
      </c>
      <c r="AY857" s="7" t="str">
        <f t="shared" si="657"/>
        <v/>
      </c>
      <c r="AZ857" s="7" t="str">
        <f t="shared" si="658"/>
        <v/>
      </c>
      <c r="BA857" s="7" t="str">
        <f t="shared" si="659"/>
        <v/>
      </c>
      <c r="BB857" s="7" t="str">
        <f t="shared" si="677"/>
        <v/>
      </c>
      <c r="BC857" s="7" t="str">
        <f t="shared" si="678"/>
        <v/>
      </c>
      <c r="BD857" s="7" t="str">
        <f t="shared" si="679"/>
        <v/>
      </c>
      <c r="BE857" s="7" t="str">
        <f t="shared" si="680"/>
        <v/>
      </c>
      <c r="BF857" s="7" t="str">
        <f t="shared" si="638"/>
        <v/>
      </c>
      <c r="BG857" s="7" t="str">
        <f t="shared" si="639"/>
        <v/>
      </c>
      <c r="BH857" s="7" t="str">
        <f t="shared" si="681"/>
        <v/>
      </c>
      <c r="BI857" s="7" t="str">
        <f t="shared" si="682"/>
        <v/>
      </c>
      <c r="BJ857" s="7" t="str">
        <f t="shared" si="683"/>
        <v/>
      </c>
      <c r="BK857" s="7" t="str">
        <f t="shared" si="660"/>
        <v/>
      </c>
      <c r="BL857" s="7" t="str">
        <f t="shared" si="661"/>
        <v/>
      </c>
      <c r="BM857" s="7" t="str">
        <f t="shared" si="662"/>
        <v/>
      </c>
      <c r="BN857" s="7" t="str">
        <f t="shared" si="663"/>
        <v/>
      </c>
      <c r="BO857" s="7" t="str">
        <f t="shared" si="664"/>
        <v/>
      </c>
      <c r="BP857" s="7" t="str">
        <f t="shared" si="665"/>
        <v/>
      </c>
      <c r="BQ857" s="7" t="str">
        <f t="shared" si="666"/>
        <v/>
      </c>
      <c r="BR857" s="7" t="str">
        <f t="shared" si="667"/>
        <v/>
      </c>
      <c r="BS857" s="7" t="str">
        <f t="shared" si="668"/>
        <v/>
      </c>
      <c r="BT857" s="7" t="str">
        <f t="shared" si="669"/>
        <v/>
      </c>
      <c r="BU857" s="7" t="str">
        <f t="shared" si="670"/>
        <v/>
      </c>
      <c r="BV857" s="7" t="str">
        <f t="shared" si="671"/>
        <v/>
      </c>
      <c r="BW857" s="7" t="str">
        <f t="shared" si="646"/>
        <v/>
      </c>
      <c r="BX857" s="7" t="str">
        <f t="shared" si="672"/>
        <v/>
      </c>
      <c r="BY857" s="7" t="str">
        <f t="shared" si="673"/>
        <v/>
      </c>
      <c r="BZ857" s="7" t="str">
        <f t="shared" si="674"/>
        <v/>
      </c>
      <c r="CA857" s="7" t="str">
        <f t="shared" si="675"/>
        <v/>
      </c>
      <c r="CB857" s="54"/>
      <c r="CH857" s="13"/>
      <c r="CJ857" s="13"/>
    </row>
    <row r="858" spans="2:88" ht="16.5" thickBot="1" x14ac:dyDescent="0.3">
      <c r="B858" s="114"/>
      <c r="C858" s="114"/>
      <c r="D858" s="115"/>
      <c r="E858" s="117" t="str">
        <f t="shared" si="676"/>
        <v/>
      </c>
      <c r="F858" s="118" t="str">
        <f t="shared" si="684"/>
        <v/>
      </c>
      <c r="G858" s="22"/>
      <c r="H858" s="5" t="str">
        <f t="shared" si="647"/>
        <v/>
      </c>
      <c r="I858" s="6" t="str">
        <f t="shared" si="648"/>
        <v/>
      </c>
      <c r="J858" s="6" t="str">
        <f t="shared" si="649"/>
        <v/>
      </c>
      <c r="K858" s="23"/>
      <c r="L858" s="3" t="str">
        <f t="shared" si="685"/>
        <v/>
      </c>
      <c r="M858" s="2">
        <f>IF(OR(K858="Rota",K858="Desliza"),(IF((MAX(N$36:N857))&gt;F$17,(MAX(N$36:N857)),F$17)),N857)</f>
        <v>0</v>
      </c>
      <c r="N858" s="42"/>
      <c r="O858" s="2" t="str">
        <f t="shared" si="686"/>
        <v/>
      </c>
      <c r="P858" s="3" t="str">
        <f t="shared" si="687"/>
        <v/>
      </c>
      <c r="Q858" s="24"/>
      <c r="R858" s="24"/>
      <c r="S858" s="24"/>
      <c r="T858" s="132" t="str">
        <f t="shared" si="640"/>
        <v/>
      </c>
      <c r="U858" s="25"/>
      <c r="V858" s="25"/>
      <c r="W858" s="24"/>
      <c r="X858" s="26"/>
      <c r="Y858" s="25"/>
      <c r="Z858" s="25"/>
      <c r="AA858" s="3" t="str">
        <f t="shared" si="688"/>
        <v/>
      </c>
      <c r="AB858" s="24"/>
      <c r="AC858" s="26"/>
      <c r="AD858" s="25"/>
      <c r="AE858" s="54"/>
      <c r="AF858" s="54"/>
      <c r="AG858" s="54"/>
      <c r="AH858" s="54"/>
      <c r="AI858" s="54"/>
      <c r="AJ858" s="54"/>
      <c r="AK858" s="25"/>
      <c r="AL858" s="54" t="str">
        <f t="shared" si="641"/>
        <v/>
      </c>
      <c r="AM858" s="200" t="str">
        <f t="shared" si="642"/>
        <v/>
      </c>
      <c r="AN858" s="201" t="str">
        <f t="shared" si="643"/>
        <v/>
      </c>
      <c r="AO858" s="200" t="str">
        <f t="shared" si="650"/>
        <v/>
      </c>
      <c r="AP858" s="200" t="str">
        <f t="shared" si="644"/>
        <v/>
      </c>
      <c r="AQ858" s="200" t="str">
        <f t="shared" si="645"/>
        <v/>
      </c>
      <c r="AR858" s="200" t="str">
        <f t="shared" si="651"/>
        <v/>
      </c>
      <c r="AS858" s="200" t="str">
        <f t="shared" si="652"/>
        <v/>
      </c>
      <c r="AT858" s="200" t="str">
        <f t="shared" si="653"/>
        <v/>
      </c>
      <c r="AU858" s="200" t="str">
        <f t="shared" si="654"/>
        <v/>
      </c>
      <c r="AV858" s="54"/>
      <c r="AW858" s="200" t="str">
        <f t="shared" si="655"/>
        <v/>
      </c>
      <c r="AX858" s="201" t="str">
        <f t="shared" si="656"/>
        <v/>
      </c>
      <c r="AY858" s="7" t="str">
        <f t="shared" si="657"/>
        <v/>
      </c>
      <c r="AZ858" s="7" t="str">
        <f t="shared" si="658"/>
        <v/>
      </c>
      <c r="BA858" s="7" t="str">
        <f t="shared" si="659"/>
        <v/>
      </c>
      <c r="BB858" s="7" t="str">
        <f t="shared" si="677"/>
        <v/>
      </c>
      <c r="BC858" s="7" t="str">
        <f t="shared" si="678"/>
        <v/>
      </c>
      <c r="BD858" s="7" t="str">
        <f t="shared" si="679"/>
        <v/>
      </c>
      <c r="BE858" s="7" t="str">
        <f t="shared" si="680"/>
        <v/>
      </c>
      <c r="BF858" s="7" t="str">
        <f t="shared" si="638"/>
        <v/>
      </c>
      <c r="BG858" s="7" t="str">
        <f t="shared" si="639"/>
        <v/>
      </c>
      <c r="BH858" s="7" t="str">
        <f t="shared" si="681"/>
        <v/>
      </c>
      <c r="BI858" s="7" t="str">
        <f t="shared" si="682"/>
        <v/>
      </c>
      <c r="BJ858" s="7" t="str">
        <f t="shared" si="683"/>
        <v/>
      </c>
      <c r="BK858" s="7" t="str">
        <f t="shared" si="660"/>
        <v/>
      </c>
      <c r="BL858" s="7" t="str">
        <f t="shared" si="661"/>
        <v/>
      </c>
      <c r="BM858" s="7" t="str">
        <f t="shared" si="662"/>
        <v/>
      </c>
      <c r="BN858" s="7" t="str">
        <f t="shared" si="663"/>
        <v/>
      </c>
      <c r="BO858" s="7" t="str">
        <f t="shared" si="664"/>
        <v/>
      </c>
      <c r="BP858" s="7" t="str">
        <f t="shared" si="665"/>
        <v/>
      </c>
      <c r="BQ858" s="7" t="str">
        <f t="shared" si="666"/>
        <v/>
      </c>
      <c r="BR858" s="7" t="str">
        <f t="shared" si="667"/>
        <v/>
      </c>
      <c r="BS858" s="7" t="str">
        <f t="shared" si="668"/>
        <v/>
      </c>
      <c r="BT858" s="7" t="str">
        <f t="shared" si="669"/>
        <v/>
      </c>
      <c r="BU858" s="7" t="str">
        <f t="shared" si="670"/>
        <v/>
      </c>
      <c r="BV858" s="7" t="str">
        <f t="shared" si="671"/>
        <v/>
      </c>
      <c r="BW858" s="7" t="str">
        <f t="shared" si="646"/>
        <v/>
      </c>
      <c r="BX858" s="7" t="str">
        <f t="shared" si="672"/>
        <v/>
      </c>
      <c r="BY858" s="7" t="str">
        <f t="shared" si="673"/>
        <v/>
      </c>
      <c r="BZ858" s="7" t="str">
        <f t="shared" si="674"/>
        <v/>
      </c>
      <c r="CA858" s="7" t="str">
        <f t="shared" si="675"/>
        <v/>
      </c>
      <c r="CB858" s="54"/>
      <c r="CH858" s="13"/>
      <c r="CJ858" s="13"/>
    </row>
    <row r="859" spans="2:88" ht="16.5" thickBot="1" x14ac:dyDescent="0.3">
      <c r="B859" s="114"/>
      <c r="C859" s="114"/>
      <c r="D859" s="115"/>
      <c r="E859" s="117" t="str">
        <f t="shared" si="676"/>
        <v/>
      </c>
      <c r="F859" s="118" t="str">
        <f t="shared" si="684"/>
        <v/>
      </c>
      <c r="G859" s="22"/>
      <c r="H859" s="5" t="str">
        <f t="shared" si="647"/>
        <v/>
      </c>
      <c r="I859" s="6" t="str">
        <f t="shared" si="648"/>
        <v/>
      </c>
      <c r="J859" s="6" t="str">
        <f t="shared" si="649"/>
        <v/>
      </c>
      <c r="K859" s="23"/>
      <c r="L859" s="3" t="str">
        <f t="shared" si="685"/>
        <v/>
      </c>
      <c r="M859" s="2">
        <f>IF(OR(K859="Rota",K859="Desliza"),(IF((MAX(N$36:N858))&gt;F$17,(MAX(N$36:N858)),F$17)),N858)</f>
        <v>0</v>
      </c>
      <c r="N859" s="42"/>
      <c r="O859" s="2" t="str">
        <f t="shared" si="686"/>
        <v/>
      </c>
      <c r="P859" s="3" t="str">
        <f t="shared" si="687"/>
        <v/>
      </c>
      <c r="Q859" s="24"/>
      <c r="R859" s="24"/>
      <c r="S859" s="24"/>
      <c r="T859" s="132" t="str">
        <f t="shared" si="640"/>
        <v/>
      </c>
      <c r="U859" s="25"/>
      <c r="V859" s="25"/>
      <c r="W859" s="24"/>
      <c r="X859" s="26"/>
      <c r="Y859" s="25"/>
      <c r="Z859" s="25"/>
      <c r="AA859" s="3" t="str">
        <f t="shared" si="688"/>
        <v/>
      </c>
      <c r="AB859" s="24"/>
      <c r="AC859" s="26"/>
      <c r="AD859" s="25"/>
      <c r="AE859" s="54"/>
      <c r="AF859" s="54"/>
      <c r="AG859" s="54"/>
      <c r="AH859" s="54"/>
      <c r="AI859" s="54"/>
      <c r="AJ859" s="54"/>
      <c r="AK859" s="25"/>
      <c r="AL859" s="54" t="str">
        <f t="shared" si="641"/>
        <v/>
      </c>
      <c r="AM859" s="200" t="str">
        <f t="shared" si="642"/>
        <v/>
      </c>
      <c r="AN859" s="201" t="str">
        <f t="shared" si="643"/>
        <v/>
      </c>
      <c r="AO859" s="200" t="str">
        <f t="shared" si="650"/>
        <v/>
      </c>
      <c r="AP859" s="200" t="str">
        <f t="shared" si="644"/>
        <v/>
      </c>
      <c r="AQ859" s="200" t="str">
        <f t="shared" si="645"/>
        <v/>
      </c>
      <c r="AR859" s="200" t="str">
        <f t="shared" si="651"/>
        <v/>
      </c>
      <c r="AS859" s="200" t="str">
        <f t="shared" si="652"/>
        <v/>
      </c>
      <c r="AT859" s="200" t="str">
        <f t="shared" si="653"/>
        <v/>
      </c>
      <c r="AU859" s="200" t="str">
        <f t="shared" si="654"/>
        <v/>
      </c>
      <c r="AV859" s="54"/>
      <c r="AW859" s="200" t="str">
        <f t="shared" si="655"/>
        <v/>
      </c>
      <c r="AX859" s="201" t="str">
        <f t="shared" si="656"/>
        <v/>
      </c>
      <c r="AY859" s="7" t="str">
        <f t="shared" si="657"/>
        <v/>
      </c>
      <c r="AZ859" s="7" t="str">
        <f t="shared" si="658"/>
        <v/>
      </c>
      <c r="BA859" s="7" t="str">
        <f t="shared" si="659"/>
        <v/>
      </c>
      <c r="BB859" s="7" t="str">
        <f t="shared" si="677"/>
        <v/>
      </c>
      <c r="BC859" s="7" t="str">
        <f t="shared" si="678"/>
        <v/>
      </c>
      <c r="BD859" s="7" t="str">
        <f t="shared" si="679"/>
        <v/>
      </c>
      <c r="BE859" s="7" t="str">
        <f t="shared" si="680"/>
        <v/>
      </c>
      <c r="BF859" s="7" t="str">
        <f t="shared" si="638"/>
        <v/>
      </c>
      <c r="BG859" s="7" t="str">
        <f t="shared" si="639"/>
        <v/>
      </c>
      <c r="BH859" s="7" t="str">
        <f t="shared" si="681"/>
        <v/>
      </c>
      <c r="BI859" s="7" t="str">
        <f t="shared" si="682"/>
        <v/>
      </c>
      <c r="BJ859" s="7" t="str">
        <f t="shared" si="683"/>
        <v/>
      </c>
      <c r="BK859" s="7" t="str">
        <f t="shared" si="660"/>
        <v/>
      </c>
      <c r="BL859" s="7" t="str">
        <f t="shared" si="661"/>
        <v/>
      </c>
      <c r="BM859" s="7" t="str">
        <f t="shared" si="662"/>
        <v/>
      </c>
      <c r="BN859" s="7" t="str">
        <f t="shared" si="663"/>
        <v/>
      </c>
      <c r="BO859" s="7" t="str">
        <f t="shared" si="664"/>
        <v/>
      </c>
      <c r="BP859" s="7" t="str">
        <f t="shared" si="665"/>
        <v/>
      </c>
      <c r="BQ859" s="7" t="str">
        <f t="shared" si="666"/>
        <v/>
      </c>
      <c r="BR859" s="7" t="str">
        <f t="shared" si="667"/>
        <v/>
      </c>
      <c r="BS859" s="7" t="str">
        <f t="shared" si="668"/>
        <v/>
      </c>
      <c r="BT859" s="7" t="str">
        <f t="shared" si="669"/>
        <v/>
      </c>
      <c r="BU859" s="7" t="str">
        <f t="shared" si="670"/>
        <v/>
      </c>
      <c r="BV859" s="7" t="str">
        <f t="shared" si="671"/>
        <v/>
      </c>
      <c r="BW859" s="7" t="str">
        <f t="shared" si="646"/>
        <v/>
      </c>
      <c r="BX859" s="7" t="str">
        <f t="shared" si="672"/>
        <v/>
      </c>
      <c r="BY859" s="7" t="str">
        <f t="shared" si="673"/>
        <v/>
      </c>
      <c r="BZ859" s="7" t="str">
        <f t="shared" si="674"/>
        <v/>
      </c>
      <c r="CA859" s="7" t="str">
        <f t="shared" si="675"/>
        <v/>
      </c>
      <c r="CB859" s="54"/>
      <c r="CH859" s="13"/>
      <c r="CJ859" s="13"/>
    </row>
    <row r="860" spans="2:88" ht="16.5" thickBot="1" x14ac:dyDescent="0.3">
      <c r="B860" s="114"/>
      <c r="C860" s="114"/>
      <c r="D860" s="115"/>
      <c r="E860" s="117" t="str">
        <f t="shared" si="676"/>
        <v/>
      </c>
      <c r="F860" s="118" t="str">
        <f t="shared" si="684"/>
        <v/>
      </c>
      <c r="G860" s="22"/>
      <c r="H860" s="5" t="str">
        <f t="shared" si="647"/>
        <v/>
      </c>
      <c r="I860" s="6" t="str">
        <f t="shared" si="648"/>
        <v/>
      </c>
      <c r="J860" s="6" t="str">
        <f t="shared" si="649"/>
        <v/>
      </c>
      <c r="K860" s="23"/>
      <c r="L860" s="3" t="str">
        <f t="shared" si="685"/>
        <v/>
      </c>
      <c r="M860" s="2">
        <f>IF(OR(K860="Rota",K860="Desliza"),(IF((MAX(N$36:N859))&gt;F$17,(MAX(N$36:N859)),F$17)),N859)</f>
        <v>0</v>
      </c>
      <c r="N860" s="42"/>
      <c r="O860" s="2" t="str">
        <f t="shared" si="686"/>
        <v/>
      </c>
      <c r="P860" s="3" t="str">
        <f t="shared" si="687"/>
        <v/>
      </c>
      <c r="Q860" s="24"/>
      <c r="R860" s="24"/>
      <c r="S860" s="24"/>
      <c r="T860" s="132" t="str">
        <f t="shared" si="640"/>
        <v/>
      </c>
      <c r="U860" s="25"/>
      <c r="V860" s="25"/>
      <c r="W860" s="24"/>
      <c r="X860" s="26"/>
      <c r="Y860" s="25"/>
      <c r="Z860" s="25"/>
      <c r="AA860" s="3" t="str">
        <f t="shared" si="688"/>
        <v/>
      </c>
      <c r="AB860" s="24"/>
      <c r="AC860" s="26"/>
      <c r="AD860" s="25"/>
      <c r="AE860" s="54"/>
      <c r="AF860" s="54"/>
      <c r="AG860" s="54"/>
      <c r="AH860" s="54"/>
      <c r="AI860" s="54"/>
      <c r="AJ860" s="54"/>
      <c r="AK860" s="25"/>
      <c r="AL860" s="54" t="str">
        <f t="shared" si="641"/>
        <v/>
      </c>
      <c r="AM860" s="200" t="str">
        <f t="shared" si="642"/>
        <v/>
      </c>
      <c r="AN860" s="201" t="str">
        <f t="shared" si="643"/>
        <v/>
      </c>
      <c r="AO860" s="200" t="str">
        <f t="shared" si="650"/>
        <v/>
      </c>
      <c r="AP860" s="200" t="str">
        <f t="shared" si="644"/>
        <v/>
      </c>
      <c r="AQ860" s="200" t="str">
        <f t="shared" si="645"/>
        <v/>
      </c>
      <c r="AR860" s="200" t="str">
        <f t="shared" si="651"/>
        <v/>
      </c>
      <c r="AS860" s="200" t="str">
        <f t="shared" si="652"/>
        <v/>
      </c>
      <c r="AT860" s="200" t="str">
        <f t="shared" si="653"/>
        <v/>
      </c>
      <c r="AU860" s="200" t="str">
        <f t="shared" si="654"/>
        <v/>
      </c>
      <c r="AV860" s="54"/>
      <c r="AW860" s="200" t="str">
        <f t="shared" si="655"/>
        <v/>
      </c>
      <c r="AX860" s="201" t="str">
        <f t="shared" si="656"/>
        <v/>
      </c>
      <c r="AY860" s="7" t="str">
        <f t="shared" si="657"/>
        <v/>
      </c>
      <c r="AZ860" s="7" t="str">
        <f t="shared" si="658"/>
        <v/>
      </c>
      <c r="BA860" s="7" t="str">
        <f t="shared" si="659"/>
        <v/>
      </c>
      <c r="BB860" s="7" t="str">
        <f t="shared" si="677"/>
        <v/>
      </c>
      <c r="BC860" s="7" t="str">
        <f t="shared" si="678"/>
        <v/>
      </c>
      <c r="BD860" s="7" t="str">
        <f t="shared" si="679"/>
        <v/>
      </c>
      <c r="BE860" s="7" t="str">
        <f t="shared" si="680"/>
        <v/>
      </c>
      <c r="BF860" s="7" t="str">
        <f t="shared" si="638"/>
        <v/>
      </c>
      <c r="BG860" s="7" t="str">
        <f t="shared" si="639"/>
        <v/>
      </c>
      <c r="BH860" s="7" t="str">
        <f t="shared" si="681"/>
        <v/>
      </c>
      <c r="BI860" s="7" t="str">
        <f t="shared" si="682"/>
        <v/>
      </c>
      <c r="BJ860" s="7" t="str">
        <f t="shared" si="683"/>
        <v/>
      </c>
      <c r="BK860" s="7" t="str">
        <f t="shared" si="660"/>
        <v/>
      </c>
      <c r="BL860" s="7" t="str">
        <f t="shared" si="661"/>
        <v/>
      </c>
      <c r="BM860" s="7" t="str">
        <f t="shared" si="662"/>
        <v/>
      </c>
      <c r="BN860" s="7" t="str">
        <f t="shared" si="663"/>
        <v/>
      </c>
      <c r="BO860" s="7" t="str">
        <f t="shared" si="664"/>
        <v/>
      </c>
      <c r="BP860" s="7" t="str">
        <f t="shared" si="665"/>
        <v/>
      </c>
      <c r="BQ860" s="7" t="str">
        <f t="shared" si="666"/>
        <v/>
      </c>
      <c r="BR860" s="7" t="str">
        <f t="shared" si="667"/>
        <v/>
      </c>
      <c r="BS860" s="7" t="str">
        <f t="shared" si="668"/>
        <v/>
      </c>
      <c r="BT860" s="7" t="str">
        <f t="shared" si="669"/>
        <v/>
      </c>
      <c r="BU860" s="7" t="str">
        <f t="shared" si="670"/>
        <v/>
      </c>
      <c r="BV860" s="7" t="str">
        <f t="shared" si="671"/>
        <v/>
      </c>
      <c r="BW860" s="7" t="str">
        <f t="shared" si="646"/>
        <v/>
      </c>
      <c r="BX860" s="7" t="str">
        <f t="shared" si="672"/>
        <v/>
      </c>
      <c r="BY860" s="7" t="str">
        <f t="shared" si="673"/>
        <v/>
      </c>
      <c r="BZ860" s="7" t="str">
        <f t="shared" si="674"/>
        <v/>
      </c>
      <c r="CA860" s="7" t="str">
        <f t="shared" si="675"/>
        <v/>
      </c>
      <c r="CB860" s="54"/>
      <c r="CH860" s="13"/>
      <c r="CJ860" s="13"/>
    </row>
    <row r="861" spans="2:88" ht="16.5" thickBot="1" x14ac:dyDescent="0.3">
      <c r="B861" s="114"/>
      <c r="C861" s="114"/>
      <c r="D861" s="115"/>
      <c r="E861" s="117" t="str">
        <f t="shared" si="676"/>
        <v/>
      </c>
      <c r="F861" s="118" t="str">
        <f t="shared" si="684"/>
        <v/>
      </c>
      <c r="G861" s="22"/>
      <c r="H861" s="5" t="str">
        <f t="shared" si="647"/>
        <v/>
      </c>
      <c r="I861" s="6" t="str">
        <f t="shared" si="648"/>
        <v/>
      </c>
      <c r="J861" s="6" t="str">
        <f t="shared" si="649"/>
        <v/>
      </c>
      <c r="K861" s="23"/>
      <c r="L861" s="3" t="str">
        <f t="shared" si="685"/>
        <v/>
      </c>
      <c r="M861" s="2">
        <f>IF(OR(K861="Rota",K861="Desliza"),(IF((MAX(N$36:N860))&gt;F$17,(MAX(N$36:N860)),F$17)),N860)</f>
        <v>0</v>
      </c>
      <c r="N861" s="42"/>
      <c r="O861" s="2" t="str">
        <f t="shared" si="686"/>
        <v/>
      </c>
      <c r="P861" s="3" t="str">
        <f t="shared" si="687"/>
        <v/>
      </c>
      <c r="Q861" s="24"/>
      <c r="R861" s="24"/>
      <c r="S861" s="24"/>
      <c r="T861" s="132" t="str">
        <f t="shared" si="640"/>
        <v/>
      </c>
      <c r="U861" s="25"/>
      <c r="V861" s="25"/>
      <c r="W861" s="24"/>
      <c r="X861" s="26"/>
      <c r="Y861" s="25"/>
      <c r="Z861" s="25"/>
      <c r="AA861" s="3" t="str">
        <f t="shared" si="688"/>
        <v/>
      </c>
      <c r="AB861" s="24"/>
      <c r="AC861" s="26"/>
      <c r="AD861" s="25"/>
      <c r="AE861" s="54"/>
      <c r="AF861" s="54"/>
      <c r="AG861" s="54"/>
      <c r="AH861" s="54"/>
      <c r="AI861" s="54"/>
      <c r="AJ861" s="54"/>
      <c r="AK861" s="25"/>
      <c r="AL861" s="54" t="str">
        <f t="shared" si="641"/>
        <v/>
      </c>
      <c r="AM861" s="200" t="str">
        <f t="shared" si="642"/>
        <v/>
      </c>
      <c r="AN861" s="201" t="str">
        <f t="shared" si="643"/>
        <v/>
      </c>
      <c r="AO861" s="200" t="str">
        <f t="shared" si="650"/>
        <v/>
      </c>
      <c r="AP861" s="200" t="str">
        <f t="shared" si="644"/>
        <v/>
      </c>
      <c r="AQ861" s="200" t="str">
        <f t="shared" si="645"/>
        <v/>
      </c>
      <c r="AR861" s="200" t="str">
        <f t="shared" si="651"/>
        <v/>
      </c>
      <c r="AS861" s="200" t="str">
        <f t="shared" si="652"/>
        <v/>
      </c>
      <c r="AT861" s="200" t="str">
        <f t="shared" si="653"/>
        <v/>
      </c>
      <c r="AU861" s="200" t="str">
        <f t="shared" si="654"/>
        <v/>
      </c>
      <c r="AV861" s="54"/>
      <c r="AW861" s="200" t="str">
        <f t="shared" si="655"/>
        <v/>
      </c>
      <c r="AX861" s="201" t="str">
        <f t="shared" si="656"/>
        <v/>
      </c>
      <c r="AY861" s="7" t="str">
        <f t="shared" si="657"/>
        <v/>
      </c>
      <c r="AZ861" s="7" t="str">
        <f t="shared" si="658"/>
        <v/>
      </c>
      <c r="BA861" s="7" t="str">
        <f t="shared" si="659"/>
        <v/>
      </c>
      <c r="BB861" s="7" t="str">
        <f t="shared" si="677"/>
        <v/>
      </c>
      <c r="BC861" s="7" t="str">
        <f t="shared" si="678"/>
        <v/>
      </c>
      <c r="BD861" s="7" t="str">
        <f t="shared" si="679"/>
        <v/>
      </c>
      <c r="BE861" s="7" t="str">
        <f t="shared" si="680"/>
        <v/>
      </c>
      <c r="BF861" s="7" t="str">
        <f t="shared" si="638"/>
        <v/>
      </c>
      <c r="BG861" s="7" t="str">
        <f t="shared" si="639"/>
        <v/>
      </c>
      <c r="BH861" s="7" t="str">
        <f t="shared" si="681"/>
        <v/>
      </c>
      <c r="BI861" s="7" t="str">
        <f t="shared" si="682"/>
        <v/>
      </c>
      <c r="BJ861" s="7" t="str">
        <f t="shared" si="683"/>
        <v/>
      </c>
      <c r="BK861" s="7" t="str">
        <f t="shared" si="660"/>
        <v/>
      </c>
      <c r="BL861" s="7" t="str">
        <f t="shared" si="661"/>
        <v/>
      </c>
      <c r="BM861" s="7" t="str">
        <f t="shared" si="662"/>
        <v/>
      </c>
      <c r="BN861" s="7" t="str">
        <f t="shared" si="663"/>
        <v/>
      </c>
      <c r="BO861" s="7" t="str">
        <f t="shared" si="664"/>
        <v/>
      </c>
      <c r="BP861" s="7" t="str">
        <f t="shared" si="665"/>
        <v/>
      </c>
      <c r="BQ861" s="7" t="str">
        <f t="shared" si="666"/>
        <v/>
      </c>
      <c r="BR861" s="7" t="str">
        <f t="shared" si="667"/>
        <v/>
      </c>
      <c r="BS861" s="7" t="str">
        <f t="shared" si="668"/>
        <v/>
      </c>
      <c r="BT861" s="7" t="str">
        <f t="shared" si="669"/>
        <v/>
      </c>
      <c r="BU861" s="7" t="str">
        <f t="shared" si="670"/>
        <v/>
      </c>
      <c r="BV861" s="7" t="str">
        <f t="shared" si="671"/>
        <v/>
      </c>
      <c r="BW861" s="7" t="str">
        <f t="shared" si="646"/>
        <v/>
      </c>
      <c r="BX861" s="7" t="str">
        <f t="shared" si="672"/>
        <v/>
      </c>
      <c r="BY861" s="7" t="str">
        <f t="shared" si="673"/>
        <v/>
      </c>
      <c r="BZ861" s="7" t="str">
        <f t="shared" si="674"/>
        <v/>
      </c>
      <c r="CA861" s="7" t="str">
        <f t="shared" si="675"/>
        <v/>
      </c>
      <c r="CB861" s="54"/>
      <c r="CH861" s="13"/>
      <c r="CJ861" s="13"/>
    </row>
    <row r="862" spans="2:88" ht="16.5" thickBot="1" x14ac:dyDescent="0.3">
      <c r="B862" s="114"/>
      <c r="C862" s="114"/>
      <c r="D862" s="115"/>
      <c r="E862" s="117" t="str">
        <f t="shared" si="676"/>
        <v/>
      </c>
      <c r="F862" s="118" t="str">
        <f t="shared" si="684"/>
        <v/>
      </c>
      <c r="G862" s="22"/>
      <c r="H862" s="5" t="str">
        <f t="shared" si="647"/>
        <v/>
      </c>
      <c r="I862" s="6" t="str">
        <f t="shared" si="648"/>
        <v/>
      </c>
      <c r="J862" s="6" t="str">
        <f t="shared" si="649"/>
        <v/>
      </c>
      <c r="K862" s="23"/>
      <c r="L862" s="3" t="str">
        <f t="shared" si="685"/>
        <v/>
      </c>
      <c r="M862" s="2">
        <f>IF(OR(K862="Rota",K862="Desliza"),(IF((MAX(N$36:N861))&gt;F$17,(MAX(N$36:N861)),F$17)),N861)</f>
        <v>0</v>
      </c>
      <c r="N862" s="42"/>
      <c r="O862" s="2" t="str">
        <f t="shared" si="686"/>
        <v/>
      </c>
      <c r="P862" s="3" t="str">
        <f t="shared" si="687"/>
        <v/>
      </c>
      <c r="Q862" s="24"/>
      <c r="R862" s="24"/>
      <c r="S862" s="24"/>
      <c r="T862" s="132" t="str">
        <f t="shared" si="640"/>
        <v/>
      </c>
      <c r="U862" s="25"/>
      <c r="V862" s="25"/>
      <c r="W862" s="24"/>
      <c r="X862" s="26"/>
      <c r="Y862" s="25"/>
      <c r="Z862" s="25"/>
      <c r="AA862" s="3" t="str">
        <f t="shared" si="688"/>
        <v/>
      </c>
      <c r="AB862" s="24"/>
      <c r="AC862" s="26"/>
      <c r="AD862" s="25"/>
      <c r="AE862" s="54"/>
      <c r="AF862" s="54"/>
      <c r="AG862" s="54"/>
      <c r="AH862" s="54"/>
      <c r="AI862" s="54"/>
      <c r="AJ862" s="54"/>
      <c r="AK862" s="25"/>
      <c r="AL862" s="54" t="str">
        <f t="shared" si="641"/>
        <v/>
      </c>
      <c r="AM862" s="200" t="str">
        <f t="shared" si="642"/>
        <v/>
      </c>
      <c r="AN862" s="201" t="str">
        <f t="shared" si="643"/>
        <v/>
      </c>
      <c r="AO862" s="200" t="str">
        <f t="shared" si="650"/>
        <v/>
      </c>
      <c r="AP862" s="200" t="str">
        <f t="shared" si="644"/>
        <v/>
      </c>
      <c r="AQ862" s="200" t="str">
        <f t="shared" si="645"/>
        <v/>
      </c>
      <c r="AR862" s="200" t="str">
        <f t="shared" si="651"/>
        <v/>
      </c>
      <c r="AS862" s="200" t="str">
        <f t="shared" si="652"/>
        <v/>
      </c>
      <c r="AT862" s="200" t="str">
        <f t="shared" si="653"/>
        <v/>
      </c>
      <c r="AU862" s="200" t="str">
        <f t="shared" si="654"/>
        <v/>
      </c>
      <c r="AV862" s="54"/>
      <c r="AW862" s="200" t="str">
        <f t="shared" si="655"/>
        <v/>
      </c>
      <c r="AX862" s="201" t="str">
        <f t="shared" si="656"/>
        <v/>
      </c>
      <c r="AY862" s="7" t="str">
        <f t="shared" si="657"/>
        <v/>
      </c>
      <c r="AZ862" s="7" t="str">
        <f t="shared" si="658"/>
        <v/>
      </c>
      <c r="BA862" s="7" t="str">
        <f t="shared" si="659"/>
        <v/>
      </c>
      <c r="BB862" s="7" t="str">
        <f t="shared" si="677"/>
        <v/>
      </c>
      <c r="BC862" s="7" t="str">
        <f t="shared" si="678"/>
        <v/>
      </c>
      <c r="BD862" s="7" t="str">
        <f t="shared" si="679"/>
        <v/>
      </c>
      <c r="BE862" s="7" t="str">
        <f t="shared" si="680"/>
        <v/>
      </c>
      <c r="BF862" s="7" t="str">
        <f t="shared" si="638"/>
        <v/>
      </c>
      <c r="BG862" s="7" t="str">
        <f t="shared" si="639"/>
        <v/>
      </c>
      <c r="BH862" s="7" t="str">
        <f t="shared" si="681"/>
        <v/>
      </c>
      <c r="BI862" s="7" t="str">
        <f t="shared" si="682"/>
        <v/>
      </c>
      <c r="BJ862" s="7" t="str">
        <f t="shared" si="683"/>
        <v/>
      </c>
      <c r="BK862" s="7" t="str">
        <f t="shared" si="660"/>
        <v/>
      </c>
      <c r="BL862" s="7" t="str">
        <f t="shared" si="661"/>
        <v/>
      </c>
      <c r="BM862" s="7" t="str">
        <f t="shared" si="662"/>
        <v/>
      </c>
      <c r="BN862" s="7" t="str">
        <f t="shared" si="663"/>
        <v/>
      </c>
      <c r="BO862" s="7" t="str">
        <f t="shared" si="664"/>
        <v/>
      </c>
      <c r="BP862" s="7" t="str">
        <f t="shared" si="665"/>
        <v/>
      </c>
      <c r="BQ862" s="7" t="str">
        <f t="shared" si="666"/>
        <v/>
      </c>
      <c r="BR862" s="7" t="str">
        <f t="shared" si="667"/>
        <v/>
      </c>
      <c r="BS862" s="7" t="str">
        <f t="shared" si="668"/>
        <v/>
      </c>
      <c r="BT862" s="7" t="str">
        <f t="shared" si="669"/>
        <v/>
      </c>
      <c r="BU862" s="7" t="str">
        <f t="shared" si="670"/>
        <v/>
      </c>
      <c r="BV862" s="7" t="str">
        <f t="shared" si="671"/>
        <v/>
      </c>
      <c r="BW862" s="7" t="str">
        <f t="shared" si="646"/>
        <v/>
      </c>
      <c r="BX862" s="7" t="str">
        <f t="shared" si="672"/>
        <v/>
      </c>
      <c r="BY862" s="7" t="str">
        <f t="shared" si="673"/>
        <v/>
      </c>
      <c r="BZ862" s="7" t="str">
        <f t="shared" si="674"/>
        <v/>
      </c>
      <c r="CA862" s="7" t="str">
        <f t="shared" si="675"/>
        <v/>
      </c>
      <c r="CB862" s="54"/>
      <c r="CH862" s="13"/>
      <c r="CJ862" s="13"/>
    </row>
    <row r="863" spans="2:88" ht="16.5" thickBot="1" x14ac:dyDescent="0.3">
      <c r="B863" s="114"/>
      <c r="C863" s="114"/>
      <c r="D863" s="115"/>
      <c r="E863" s="117" t="str">
        <f t="shared" si="676"/>
        <v/>
      </c>
      <c r="F863" s="118" t="str">
        <f t="shared" si="684"/>
        <v/>
      </c>
      <c r="G863" s="22"/>
      <c r="H863" s="5" t="str">
        <f t="shared" si="647"/>
        <v/>
      </c>
      <c r="I863" s="6" t="str">
        <f t="shared" si="648"/>
        <v/>
      </c>
      <c r="J863" s="6" t="str">
        <f t="shared" si="649"/>
        <v/>
      </c>
      <c r="K863" s="23"/>
      <c r="L863" s="3" t="str">
        <f t="shared" si="685"/>
        <v/>
      </c>
      <c r="M863" s="2">
        <f>IF(OR(K863="Rota",K863="Desliza"),(IF((MAX(N$36:N862))&gt;F$17,(MAX(N$36:N862)),F$17)),N862)</f>
        <v>0</v>
      </c>
      <c r="N863" s="42"/>
      <c r="O863" s="2" t="str">
        <f t="shared" si="686"/>
        <v/>
      </c>
      <c r="P863" s="3" t="str">
        <f t="shared" si="687"/>
        <v/>
      </c>
      <c r="Q863" s="24"/>
      <c r="R863" s="24"/>
      <c r="S863" s="24"/>
      <c r="T863" s="132" t="str">
        <f t="shared" si="640"/>
        <v/>
      </c>
      <c r="U863" s="25"/>
      <c r="V863" s="25"/>
      <c r="W863" s="24"/>
      <c r="X863" s="26"/>
      <c r="Y863" s="25"/>
      <c r="Z863" s="25"/>
      <c r="AA863" s="3" t="str">
        <f t="shared" si="688"/>
        <v/>
      </c>
      <c r="AB863" s="24"/>
      <c r="AC863" s="26"/>
      <c r="AD863" s="25"/>
      <c r="AE863" s="54"/>
      <c r="AF863" s="54"/>
      <c r="AG863" s="54"/>
      <c r="AH863" s="54"/>
      <c r="AI863" s="54"/>
      <c r="AJ863" s="54"/>
      <c r="AK863" s="25"/>
      <c r="AL863" s="54" t="str">
        <f t="shared" si="641"/>
        <v/>
      </c>
      <c r="AM863" s="200" t="str">
        <f t="shared" si="642"/>
        <v/>
      </c>
      <c r="AN863" s="201" t="str">
        <f t="shared" si="643"/>
        <v/>
      </c>
      <c r="AO863" s="200" t="str">
        <f t="shared" si="650"/>
        <v/>
      </c>
      <c r="AP863" s="200" t="str">
        <f t="shared" si="644"/>
        <v/>
      </c>
      <c r="AQ863" s="200" t="str">
        <f t="shared" si="645"/>
        <v/>
      </c>
      <c r="AR863" s="200" t="str">
        <f t="shared" si="651"/>
        <v/>
      </c>
      <c r="AS863" s="200" t="str">
        <f t="shared" si="652"/>
        <v/>
      </c>
      <c r="AT863" s="200" t="str">
        <f t="shared" si="653"/>
        <v/>
      </c>
      <c r="AU863" s="200" t="str">
        <f t="shared" si="654"/>
        <v/>
      </c>
      <c r="AV863" s="54"/>
      <c r="AW863" s="200" t="str">
        <f t="shared" si="655"/>
        <v/>
      </c>
      <c r="AX863" s="201" t="str">
        <f t="shared" si="656"/>
        <v/>
      </c>
      <c r="AY863" s="7" t="str">
        <f t="shared" si="657"/>
        <v/>
      </c>
      <c r="AZ863" s="7" t="str">
        <f t="shared" si="658"/>
        <v/>
      </c>
      <c r="BA863" s="7" t="str">
        <f t="shared" si="659"/>
        <v/>
      </c>
      <c r="BB863" s="7" t="str">
        <f t="shared" si="677"/>
        <v/>
      </c>
      <c r="BC863" s="7" t="str">
        <f t="shared" si="678"/>
        <v/>
      </c>
      <c r="BD863" s="7" t="str">
        <f t="shared" si="679"/>
        <v/>
      </c>
      <c r="BE863" s="7" t="str">
        <f t="shared" si="680"/>
        <v/>
      </c>
      <c r="BF863" s="7" t="str">
        <f t="shared" si="638"/>
        <v/>
      </c>
      <c r="BG863" s="7" t="str">
        <f t="shared" si="639"/>
        <v/>
      </c>
      <c r="BH863" s="7" t="str">
        <f t="shared" si="681"/>
        <v/>
      </c>
      <c r="BI863" s="7" t="str">
        <f t="shared" si="682"/>
        <v/>
      </c>
      <c r="BJ863" s="7" t="str">
        <f t="shared" si="683"/>
        <v/>
      </c>
      <c r="BK863" s="7" t="str">
        <f t="shared" si="660"/>
        <v/>
      </c>
      <c r="BL863" s="7" t="str">
        <f t="shared" si="661"/>
        <v/>
      </c>
      <c r="BM863" s="7" t="str">
        <f t="shared" si="662"/>
        <v/>
      </c>
      <c r="BN863" s="7" t="str">
        <f t="shared" si="663"/>
        <v/>
      </c>
      <c r="BO863" s="7" t="str">
        <f t="shared" si="664"/>
        <v/>
      </c>
      <c r="BP863" s="7" t="str">
        <f t="shared" si="665"/>
        <v/>
      </c>
      <c r="BQ863" s="7" t="str">
        <f t="shared" si="666"/>
        <v/>
      </c>
      <c r="BR863" s="7" t="str">
        <f t="shared" si="667"/>
        <v/>
      </c>
      <c r="BS863" s="7" t="str">
        <f t="shared" si="668"/>
        <v/>
      </c>
      <c r="BT863" s="7" t="str">
        <f t="shared" si="669"/>
        <v/>
      </c>
      <c r="BU863" s="7" t="str">
        <f t="shared" si="670"/>
        <v/>
      </c>
      <c r="BV863" s="7" t="str">
        <f t="shared" si="671"/>
        <v/>
      </c>
      <c r="BW863" s="7" t="str">
        <f t="shared" si="646"/>
        <v/>
      </c>
      <c r="BX863" s="7" t="str">
        <f t="shared" si="672"/>
        <v/>
      </c>
      <c r="BY863" s="7" t="str">
        <f t="shared" si="673"/>
        <v/>
      </c>
      <c r="BZ863" s="7" t="str">
        <f t="shared" si="674"/>
        <v/>
      </c>
      <c r="CA863" s="7" t="str">
        <f t="shared" si="675"/>
        <v/>
      </c>
      <c r="CB863" s="54"/>
      <c r="CH863" s="13"/>
      <c r="CJ863" s="13"/>
    </row>
    <row r="864" spans="2:88" ht="16.5" thickBot="1" x14ac:dyDescent="0.3">
      <c r="B864" s="114"/>
      <c r="C864" s="114"/>
      <c r="D864" s="115"/>
      <c r="E864" s="117" t="str">
        <f t="shared" si="676"/>
        <v/>
      </c>
      <c r="F864" s="118" t="str">
        <f t="shared" si="684"/>
        <v/>
      </c>
      <c r="G864" s="22"/>
      <c r="H864" s="5" t="str">
        <f t="shared" si="647"/>
        <v/>
      </c>
      <c r="I864" s="6" t="str">
        <f t="shared" si="648"/>
        <v/>
      </c>
      <c r="J864" s="6" t="str">
        <f t="shared" si="649"/>
        <v/>
      </c>
      <c r="K864" s="23"/>
      <c r="L864" s="3" t="str">
        <f t="shared" si="685"/>
        <v/>
      </c>
      <c r="M864" s="2">
        <f>IF(OR(K864="Rota",K864="Desliza"),(IF((MAX(N$36:N863))&gt;F$17,(MAX(N$36:N863)),F$17)),N863)</f>
        <v>0</v>
      </c>
      <c r="N864" s="42"/>
      <c r="O864" s="2" t="str">
        <f t="shared" si="686"/>
        <v/>
      </c>
      <c r="P864" s="3" t="str">
        <f t="shared" si="687"/>
        <v/>
      </c>
      <c r="Q864" s="24"/>
      <c r="R864" s="24"/>
      <c r="S864" s="24"/>
      <c r="T864" s="132" t="str">
        <f t="shared" si="640"/>
        <v/>
      </c>
      <c r="U864" s="25"/>
      <c r="V864" s="25"/>
      <c r="W864" s="24"/>
      <c r="X864" s="26"/>
      <c r="Y864" s="25"/>
      <c r="Z864" s="25"/>
      <c r="AA864" s="3" t="str">
        <f t="shared" si="688"/>
        <v/>
      </c>
      <c r="AB864" s="24"/>
      <c r="AC864" s="26"/>
      <c r="AD864" s="25"/>
      <c r="AE864" s="54"/>
      <c r="AF864" s="54"/>
      <c r="AG864" s="54"/>
      <c r="AH864" s="54"/>
      <c r="AI864" s="54"/>
      <c r="AJ864" s="54"/>
      <c r="AK864" s="25"/>
      <c r="AL864" s="54" t="str">
        <f t="shared" si="641"/>
        <v/>
      </c>
      <c r="AM864" s="200" t="str">
        <f t="shared" si="642"/>
        <v/>
      </c>
      <c r="AN864" s="201" t="str">
        <f t="shared" si="643"/>
        <v/>
      </c>
      <c r="AO864" s="200" t="str">
        <f t="shared" si="650"/>
        <v/>
      </c>
      <c r="AP864" s="200" t="str">
        <f t="shared" si="644"/>
        <v/>
      </c>
      <c r="AQ864" s="200" t="str">
        <f t="shared" si="645"/>
        <v/>
      </c>
      <c r="AR864" s="200" t="str">
        <f t="shared" si="651"/>
        <v/>
      </c>
      <c r="AS864" s="200" t="str">
        <f t="shared" si="652"/>
        <v/>
      </c>
      <c r="AT864" s="200" t="str">
        <f t="shared" si="653"/>
        <v/>
      </c>
      <c r="AU864" s="200" t="str">
        <f t="shared" si="654"/>
        <v/>
      </c>
      <c r="AV864" s="54"/>
      <c r="AW864" s="200" t="str">
        <f t="shared" si="655"/>
        <v/>
      </c>
      <c r="AX864" s="201" t="str">
        <f t="shared" si="656"/>
        <v/>
      </c>
      <c r="AY864" s="7" t="str">
        <f t="shared" si="657"/>
        <v/>
      </c>
      <c r="AZ864" s="7" t="str">
        <f t="shared" si="658"/>
        <v/>
      </c>
      <c r="BA864" s="7" t="str">
        <f t="shared" si="659"/>
        <v/>
      </c>
      <c r="BB864" s="7" t="str">
        <f t="shared" si="677"/>
        <v/>
      </c>
      <c r="BC864" s="7" t="str">
        <f t="shared" si="678"/>
        <v/>
      </c>
      <c r="BD864" s="7" t="str">
        <f t="shared" si="679"/>
        <v/>
      </c>
      <c r="BE864" s="7" t="str">
        <f t="shared" si="680"/>
        <v/>
      </c>
      <c r="BF864" s="7" t="str">
        <f t="shared" si="638"/>
        <v/>
      </c>
      <c r="BG864" s="7" t="str">
        <f t="shared" si="639"/>
        <v/>
      </c>
      <c r="BH864" s="7" t="str">
        <f t="shared" si="681"/>
        <v/>
      </c>
      <c r="BI864" s="7" t="str">
        <f t="shared" si="682"/>
        <v/>
      </c>
      <c r="BJ864" s="7" t="str">
        <f t="shared" si="683"/>
        <v/>
      </c>
      <c r="BK864" s="7" t="str">
        <f t="shared" si="660"/>
        <v/>
      </c>
      <c r="BL864" s="7" t="str">
        <f t="shared" si="661"/>
        <v/>
      </c>
      <c r="BM864" s="7" t="str">
        <f t="shared" si="662"/>
        <v/>
      </c>
      <c r="BN864" s="7" t="str">
        <f t="shared" si="663"/>
        <v/>
      </c>
      <c r="BO864" s="7" t="str">
        <f t="shared" si="664"/>
        <v/>
      </c>
      <c r="BP864" s="7" t="str">
        <f t="shared" si="665"/>
        <v/>
      </c>
      <c r="BQ864" s="7" t="str">
        <f t="shared" si="666"/>
        <v/>
      </c>
      <c r="BR864" s="7" t="str">
        <f t="shared" si="667"/>
        <v/>
      </c>
      <c r="BS864" s="7" t="str">
        <f t="shared" si="668"/>
        <v/>
      </c>
      <c r="BT864" s="7" t="str">
        <f t="shared" si="669"/>
        <v/>
      </c>
      <c r="BU864" s="7" t="str">
        <f t="shared" si="670"/>
        <v/>
      </c>
      <c r="BV864" s="7" t="str">
        <f t="shared" si="671"/>
        <v/>
      </c>
      <c r="BW864" s="7" t="str">
        <f t="shared" si="646"/>
        <v/>
      </c>
      <c r="BX864" s="7" t="str">
        <f t="shared" si="672"/>
        <v/>
      </c>
      <c r="BY864" s="7" t="str">
        <f t="shared" si="673"/>
        <v/>
      </c>
      <c r="BZ864" s="7" t="str">
        <f t="shared" si="674"/>
        <v/>
      </c>
      <c r="CA864" s="7" t="str">
        <f t="shared" si="675"/>
        <v/>
      </c>
      <c r="CB864" s="54"/>
      <c r="CH864" s="13"/>
      <c r="CJ864" s="13"/>
    </row>
    <row r="865" spans="2:88" ht="16.5" thickBot="1" x14ac:dyDescent="0.3">
      <c r="B865" s="114"/>
      <c r="C865" s="114"/>
      <c r="D865" s="115"/>
      <c r="E865" s="117" t="str">
        <f t="shared" si="676"/>
        <v/>
      </c>
      <c r="F865" s="118" t="str">
        <f t="shared" si="684"/>
        <v/>
      </c>
      <c r="G865" s="22"/>
      <c r="H865" s="5" t="str">
        <f t="shared" si="647"/>
        <v/>
      </c>
      <c r="I865" s="6" t="str">
        <f t="shared" si="648"/>
        <v/>
      </c>
      <c r="J865" s="6" t="str">
        <f t="shared" si="649"/>
        <v/>
      </c>
      <c r="K865" s="23"/>
      <c r="L865" s="3" t="str">
        <f t="shared" si="685"/>
        <v/>
      </c>
      <c r="M865" s="2">
        <f>IF(OR(K865="Rota",K865="Desliza"),(IF((MAX(N$36:N864))&gt;F$17,(MAX(N$36:N864)),F$17)),N864)</f>
        <v>0</v>
      </c>
      <c r="N865" s="42"/>
      <c r="O865" s="2" t="str">
        <f t="shared" si="686"/>
        <v/>
      </c>
      <c r="P865" s="3" t="str">
        <f t="shared" si="687"/>
        <v/>
      </c>
      <c r="Q865" s="24"/>
      <c r="R865" s="24"/>
      <c r="S865" s="24"/>
      <c r="T865" s="132" t="str">
        <f t="shared" si="640"/>
        <v/>
      </c>
      <c r="U865" s="25"/>
      <c r="V865" s="25"/>
      <c r="W865" s="24"/>
      <c r="X865" s="26"/>
      <c r="Y865" s="25"/>
      <c r="Z865" s="25"/>
      <c r="AA865" s="3" t="str">
        <f t="shared" si="688"/>
        <v/>
      </c>
      <c r="AB865" s="24"/>
      <c r="AC865" s="26"/>
      <c r="AD865" s="25"/>
      <c r="AE865" s="54"/>
      <c r="AF865" s="54"/>
      <c r="AG865" s="54"/>
      <c r="AH865" s="54"/>
      <c r="AI865" s="54"/>
      <c r="AJ865" s="54"/>
      <c r="AK865" s="25"/>
      <c r="AL865" s="54" t="str">
        <f t="shared" si="641"/>
        <v/>
      </c>
      <c r="AM865" s="200" t="str">
        <f t="shared" si="642"/>
        <v/>
      </c>
      <c r="AN865" s="201" t="str">
        <f t="shared" si="643"/>
        <v/>
      </c>
      <c r="AO865" s="200" t="str">
        <f t="shared" si="650"/>
        <v/>
      </c>
      <c r="AP865" s="200" t="str">
        <f t="shared" si="644"/>
        <v/>
      </c>
      <c r="AQ865" s="200" t="str">
        <f t="shared" si="645"/>
        <v/>
      </c>
      <c r="AR865" s="200" t="str">
        <f t="shared" si="651"/>
        <v/>
      </c>
      <c r="AS865" s="200" t="str">
        <f t="shared" si="652"/>
        <v/>
      </c>
      <c r="AT865" s="200" t="str">
        <f t="shared" si="653"/>
        <v/>
      </c>
      <c r="AU865" s="200" t="str">
        <f t="shared" si="654"/>
        <v/>
      </c>
      <c r="AV865" s="54"/>
      <c r="AW865" s="200" t="str">
        <f t="shared" si="655"/>
        <v/>
      </c>
      <c r="AX865" s="201" t="str">
        <f t="shared" si="656"/>
        <v/>
      </c>
      <c r="AY865" s="7" t="str">
        <f t="shared" si="657"/>
        <v/>
      </c>
      <c r="AZ865" s="7" t="str">
        <f t="shared" si="658"/>
        <v/>
      </c>
      <c r="BA865" s="7" t="str">
        <f t="shared" si="659"/>
        <v/>
      </c>
      <c r="BB865" s="7" t="str">
        <f t="shared" si="677"/>
        <v/>
      </c>
      <c r="BC865" s="7" t="str">
        <f t="shared" si="678"/>
        <v/>
      </c>
      <c r="BD865" s="7" t="str">
        <f t="shared" si="679"/>
        <v/>
      </c>
      <c r="BE865" s="7" t="str">
        <f t="shared" si="680"/>
        <v/>
      </c>
      <c r="BF865" s="7" t="str">
        <f t="shared" si="638"/>
        <v/>
      </c>
      <c r="BG865" s="7" t="str">
        <f t="shared" si="639"/>
        <v/>
      </c>
      <c r="BH865" s="7" t="str">
        <f t="shared" si="681"/>
        <v/>
      </c>
      <c r="BI865" s="7" t="str">
        <f t="shared" si="682"/>
        <v/>
      </c>
      <c r="BJ865" s="7" t="str">
        <f t="shared" si="683"/>
        <v/>
      </c>
      <c r="BK865" s="7" t="str">
        <f t="shared" si="660"/>
        <v/>
      </c>
      <c r="BL865" s="7" t="str">
        <f t="shared" si="661"/>
        <v/>
      </c>
      <c r="BM865" s="7" t="str">
        <f t="shared" si="662"/>
        <v/>
      </c>
      <c r="BN865" s="7" t="str">
        <f t="shared" si="663"/>
        <v/>
      </c>
      <c r="BO865" s="7" t="str">
        <f t="shared" si="664"/>
        <v/>
      </c>
      <c r="BP865" s="7" t="str">
        <f t="shared" si="665"/>
        <v/>
      </c>
      <c r="BQ865" s="7" t="str">
        <f t="shared" si="666"/>
        <v/>
      </c>
      <c r="BR865" s="7" t="str">
        <f t="shared" si="667"/>
        <v/>
      </c>
      <c r="BS865" s="7" t="str">
        <f t="shared" si="668"/>
        <v/>
      </c>
      <c r="BT865" s="7" t="str">
        <f t="shared" si="669"/>
        <v/>
      </c>
      <c r="BU865" s="7" t="str">
        <f t="shared" si="670"/>
        <v/>
      </c>
      <c r="BV865" s="7" t="str">
        <f t="shared" si="671"/>
        <v/>
      </c>
      <c r="BW865" s="7" t="str">
        <f t="shared" si="646"/>
        <v/>
      </c>
      <c r="BX865" s="7" t="str">
        <f t="shared" si="672"/>
        <v/>
      </c>
      <c r="BY865" s="7" t="str">
        <f t="shared" si="673"/>
        <v/>
      </c>
      <c r="BZ865" s="7" t="str">
        <f t="shared" si="674"/>
        <v/>
      </c>
      <c r="CA865" s="7" t="str">
        <f t="shared" si="675"/>
        <v/>
      </c>
      <c r="CB865" s="54"/>
      <c r="CH865" s="13"/>
      <c r="CJ865" s="13"/>
    </row>
    <row r="866" spans="2:88" ht="16.5" thickBot="1" x14ac:dyDescent="0.3">
      <c r="B866" s="114"/>
      <c r="C866" s="114"/>
      <c r="D866" s="115"/>
      <c r="E866" s="117" t="str">
        <f t="shared" si="676"/>
        <v/>
      </c>
      <c r="F866" s="118" t="str">
        <f t="shared" si="684"/>
        <v/>
      </c>
      <c r="G866" s="22"/>
      <c r="H866" s="5" t="str">
        <f t="shared" si="647"/>
        <v/>
      </c>
      <c r="I866" s="6" t="str">
        <f t="shared" si="648"/>
        <v/>
      </c>
      <c r="J866" s="6" t="str">
        <f t="shared" si="649"/>
        <v/>
      </c>
      <c r="K866" s="23"/>
      <c r="L866" s="3" t="str">
        <f t="shared" si="685"/>
        <v/>
      </c>
      <c r="M866" s="2">
        <f>IF(OR(K866="Rota",K866="Desliza"),(IF((MAX(N$36:N865))&gt;F$17,(MAX(N$36:N865)),F$17)),N865)</f>
        <v>0</v>
      </c>
      <c r="N866" s="42"/>
      <c r="O866" s="2" t="str">
        <f t="shared" si="686"/>
        <v/>
      </c>
      <c r="P866" s="3" t="str">
        <f t="shared" si="687"/>
        <v/>
      </c>
      <c r="Q866" s="24"/>
      <c r="R866" s="24"/>
      <c r="S866" s="24"/>
      <c r="T866" s="132" t="str">
        <f t="shared" si="640"/>
        <v/>
      </c>
      <c r="U866" s="25"/>
      <c r="V866" s="25"/>
      <c r="W866" s="24"/>
      <c r="X866" s="26"/>
      <c r="Y866" s="25"/>
      <c r="Z866" s="25"/>
      <c r="AA866" s="3" t="str">
        <f t="shared" si="688"/>
        <v/>
      </c>
      <c r="AB866" s="24"/>
      <c r="AC866" s="26"/>
      <c r="AD866" s="25"/>
      <c r="AE866" s="54"/>
      <c r="AF866" s="54"/>
      <c r="AG866" s="54"/>
      <c r="AH866" s="54"/>
      <c r="AI866" s="54"/>
      <c r="AJ866" s="54"/>
      <c r="AK866" s="25"/>
      <c r="AL866" s="54" t="str">
        <f t="shared" si="641"/>
        <v/>
      </c>
      <c r="AM866" s="200" t="str">
        <f t="shared" si="642"/>
        <v/>
      </c>
      <c r="AN866" s="201" t="str">
        <f t="shared" si="643"/>
        <v/>
      </c>
      <c r="AO866" s="200" t="str">
        <f t="shared" si="650"/>
        <v/>
      </c>
      <c r="AP866" s="200" t="str">
        <f t="shared" si="644"/>
        <v/>
      </c>
      <c r="AQ866" s="200" t="str">
        <f t="shared" si="645"/>
        <v/>
      </c>
      <c r="AR866" s="200" t="str">
        <f t="shared" si="651"/>
        <v/>
      </c>
      <c r="AS866" s="200" t="str">
        <f t="shared" si="652"/>
        <v/>
      </c>
      <c r="AT866" s="200" t="str">
        <f t="shared" si="653"/>
        <v/>
      </c>
      <c r="AU866" s="200" t="str">
        <f t="shared" si="654"/>
        <v/>
      </c>
      <c r="AV866" s="54"/>
      <c r="AW866" s="200" t="str">
        <f t="shared" si="655"/>
        <v/>
      </c>
      <c r="AX866" s="201" t="str">
        <f t="shared" si="656"/>
        <v/>
      </c>
      <c r="AY866" s="7" t="str">
        <f t="shared" si="657"/>
        <v/>
      </c>
      <c r="AZ866" s="7" t="str">
        <f t="shared" si="658"/>
        <v/>
      </c>
      <c r="BA866" s="7" t="str">
        <f t="shared" si="659"/>
        <v/>
      </c>
      <c r="BB866" s="7" t="str">
        <f t="shared" si="677"/>
        <v/>
      </c>
      <c r="BC866" s="7" t="str">
        <f t="shared" si="678"/>
        <v/>
      </c>
      <c r="BD866" s="7" t="str">
        <f t="shared" si="679"/>
        <v/>
      </c>
      <c r="BE866" s="7" t="str">
        <f t="shared" si="680"/>
        <v/>
      </c>
      <c r="BF866" s="7" t="str">
        <f t="shared" ref="BF866:BF929" si="689">IF(AND(O866&gt;0,AF866="Día",OR(K866="Desliza",K866="Rota")),O866,"")</f>
        <v/>
      </c>
      <c r="BG866" s="7" t="str">
        <f t="shared" ref="BG866:BG929" si="690">IF(AND(O866&gt;0,AF866="Noche",OR(K866="Desliza",K866="Rota")),O866,"")</f>
        <v/>
      </c>
      <c r="BH866" s="7" t="str">
        <f t="shared" si="681"/>
        <v/>
      </c>
      <c r="BI866" s="7" t="str">
        <f t="shared" si="682"/>
        <v/>
      </c>
      <c r="BJ866" s="7" t="str">
        <f t="shared" si="683"/>
        <v/>
      </c>
      <c r="BK866" s="7" t="str">
        <f t="shared" si="660"/>
        <v/>
      </c>
      <c r="BL866" s="7" t="str">
        <f t="shared" si="661"/>
        <v/>
      </c>
      <c r="BM866" s="7" t="str">
        <f t="shared" si="662"/>
        <v/>
      </c>
      <c r="BN866" s="7" t="str">
        <f t="shared" si="663"/>
        <v/>
      </c>
      <c r="BO866" s="7" t="str">
        <f t="shared" si="664"/>
        <v/>
      </c>
      <c r="BP866" s="7" t="str">
        <f t="shared" si="665"/>
        <v/>
      </c>
      <c r="BQ866" s="7" t="str">
        <f t="shared" si="666"/>
        <v/>
      </c>
      <c r="BR866" s="7" t="str">
        <f t="shared" si="667"/>
        <v/>
      </c>
      <c r="BS866" s="7" t="str">
        <f t="shared" si="668"/>
        <v/>
      </c>
      <c r="BT866" s="7" t="str">
        <f t="shared" si="669"/>
        <v/>
      </c>
      <c r="BU866" s="7" t="str">
        <f t="shared" si="670"/>
        <v/>
      </c>
      <c r="BV866" s="7" t="str">
        <f t="shared" si="671"/>
        <v/>
      </c>
      <c r="BW866" s="7" t="str">
        <f t="shared" si="646"/>
        <v/>
      </c>
      <c r="BX866" s="7" t="str">
        <f t="shared" si="672"/>
        <v/>
      </c>
      <c r="BY866" s="7" t="str">
        <f t="shared" si="673"/>
        <v/>
      </c>
      <c r="BZ866" s="7" t="str">
        <f t="shared" si="674"/>
        <v/>
      </c>
      <c r="CA866" s="7" t="str">
        <f t="shared" si="675"/>
        <v/>
      </c>
      <c r="CB866" s="54"/>
      <c r="CH866" s="13"/>
      <c r="CJ866" s="13"/>
    </row>
    <row r="867" spans="2:88" ht="16.5" thickBot="1" x14ac:dyDescent="0.3">
      <c r="B867" s="114"/>
      <c r="C867" s="114"/>
      <c r="D867" s="115"/>
      <c r="E867" s="117" t="str">
        <f t="shared" si="676"/>
        <v/>
      </c>
      <c r="F867" s="118" t="str">
        <f t="shared" si="684"/>
        <v/>
      </c>
      <c r="G867" s="22"/>
      <c r="H867" s="5" t="str">
        <f t="shared" si="647"/>
        <v/>
      </c>
      <c r="I867" s="6" t="str">
        <f t="shared" si="648"/>
        <v/>
      </c>
      <c r="J867" s="6" t="str">
        <f t="shared" si="649"/>
        <v/>
      </c>
      <c r="K867" s="23"/>
      <c r="L867" s="3" t="str">
        <f t="shared" si="685"/>
        <v/>
      </c>
      <c r="M867" s="2">
        <f>IF(OR(K867="Rota",K867="Desliza"),(IF((MAX(N$36:N866))&gt;F$17,(MAX(N$36:N866)),F$17)),N866)</f>
        <v>0</v>
      </c>
      <c r="N867" s="42"/>
      <c r="O867" s="2" t="str">
        <f t="shared" si="686"/>
        <v/>
      </c>
      <c r="P867" s="3" t="str">
        <f t="shared" si="687"/>
        <v/>
      </c>
      <c r="Q867" s="24"/>
      <c r="R867" s="24"/>
      <c r="S867" s="24"/>
      <c r="T867" s="132" t="str">
        <f t="shared" si="640"/>
        <v/>
      </c>
      <c r="U867" s="25"/>
      <c r="V867" s="25"/>
      <c r="W867" s="24"/>
      <c r="X867" s="26"/>
      <c r="Y867" s="25"/>
      <c r="Z867" s="25"/>
      <c r="AA867" s="3" t="str">
        <f t="shared" si="688"/>
        <v/>
      </c>
      <c r="AB867" s="24"/>
      <c r="AC867" s="26"/>
      <c r="AD867" s="25"/>
      <c r="AE867" s="54"/>
      <c r="AF867" s="54"/>
      <c r="AG867" s="54"/>
      <c r="AH867" s="54"/>
      <c r="AI867" s="54"/>
      <c r="AJ867" s="54"/>
      <c r="AK867" s="25"/>
      <c r="AL867" s="54" t="str">
        <f t="shared" si="641"/>
        <v/>
      </c>
      <c r="AM867" s="200" t="str">
        <f t="shared" si="642"/>
        <v/>
      </c>
      <c r="AN867" s="201" t="str">
        <f t="shared" si="643"/>
        <v/>
      </c>
      <c r="AO867" s="200" t="str">
        <f t="shared" si="650"/>
        <v/>
      </c>
      <c r="AP867" s="200" t="str">
        <f t="shared" si="644"/>
        <v/>
      </c>
      <c r="AQ867" s="200" t="str">
        <f t="shared" si="645"/>
        <v/>
      </c>
      <c r="AR867" s="200" t="str">
        <f t="shared" si="651"/>
        <v/>
      </c>
      <c r="AS867" s="200" t="str">
        <f t="shared" si="652"/>
        <v/>
      </c>
      <c r="AT867" s="200" t="str">
        <f t="shared" si="653"/>
        <v/>
      </c>
      <c r="AU867" s="200" t="str">
        <f t="shared" si="654"/>
        <v/>
      </c>
      <c r="AV867" s="54"/>
      <c r="AW867" s="200" t="str">
        <f t="shared" si="655"/>
        <v/>
      </c>
      <c r="AX867" s="201" t="str">
        <f t="shared" si="656"/>
        <v/>
      </c>
      <c r="AY867" s="7" t="str">
        <f t="shared" si="657"/>
        <v/>
      </c>
      <c r="AZ867" s="7" t="str">
        <f t="shared" si="658"/>
        <v/>
      </c>
      <c r="BA867" s="7" t="str">
        <f t="shared" si="659"/>
        <v/>
      </c>
      <c r="BB867" s="7" t="str">
        <f t="shared" si="677"/>
        <v/>
      </c>
      <c r="BC867" s="7" t="str">
        <f t="shared" si="678"/>
        <v/>
      </c>
      <c r="BD867" s="7" t="str">
        <f t="shared" si="679"/>
        <v/>
      </c>
      <c r="BE867" s="7" t="str">
        <f t="shared" si="680"/>
        <v/>
      </c>
      <c r="BF867" s="7" t="str">
        <f t="shared" si="689"/>
        <v/>
      </c>
      <c r="BG867" s="7" t="str">
        <f t="shared" si="690"/>
        <v/>
      </c>
      <c r="BH867" s="7" t="str">
        <f t="shared" si="681"/>
        <v/>
      </c>
      <c r="BI867" s="7" t="str">
        <f t="shared" si="682"/>
        <v/>
      </c>
      <c r="BJ867" s="7" t="str">
        <f t="shared" si="683"/>
        <v/>
      </c>
      <c r="BK867" s="7" t="str">
        <f t="shared" si="660"/>
        <v/>
      </c>
      <c r="BL867" s="7" t="str">
        <f t="shared" si="661"/>
        <v/>
      </c>
      <c r="BM867" s="7" t="str">
        <f t="shared" si="662"/>
        <v/>
      </c>
      <c r="BN867" s="7" t="str">
        <f t="shared" si="663"/>
        <v/>
      </c>
      <c r="BO867" s="7" t="str">
        <f t="shared" si="664"/>
        <v/>
      </c>
      <c r="BP867" s="7" t="str">
        <f t="shared" si="665"/>
        <v/>
      </c>
      <c r="BQ867" s="7" t="str">
        <f t="shared" si="666"/>
        <v/>
      </c>
      <c r="BR867" s="7" t="str">
        <f t="shared" si="667"/>
        <v/>
      </c>
      <c r="BS867" s="7" t="str">
        <f t="shared" si="668"/>
        <v/>
      </c>
      <c r="BT867" s="7" t="str">
        <f t="shared" si="669"/>
        <v/>
      </c>
      <c r="BU867" s="7" t="str">
        <f t="shared" si="670"/>
        <v/>
      </c>
      <c r="BV867" s="7" t="str">
        <f t="shared" si="671"/>
        <v/>
      </c>
      <c r="BW867" s="7" t="str">
        <f t="shared" si="646"/>
        <v/>
      </c>
      <c r="BX867" s="7" t="str">
        <f t="shared" si="672"/>
        <v/>
      </c>
      <c r="BY867" s="7" t="str">
        <f t="shared" si="673"/>
        <v/>
      </c>
      <c r="BZ867" s="7" t="str">
        <f t="shared" si="674"/>
        <v/>
      </c>
      <c r="CA867" s="7" t="str">
        <f t="shared" si="675"/>
        <v/>
      </c>
      <c r="CB867" s="54"/>
      <c r="CH867" s="13"/>
      <c r="CJ867" s="13"/>
    </row>
    <row r="868" spans="2:88" ht="16.5" thickBot="1" x14ac:dyDescent="0.3">
      <c r="B868" s="114"/>
      <c r="C868" s="114"/>
      <c r="D868" s="115"/>
      <c r="E868" s="117" t="str">
        <f t="shared" si="676"/>
        <v/>
      </c>
      <c r="F868" s="118" t="str">
        <f t="shared" si="684"/>
        <v/>
      </c>
      <c r="G868" s="22"/>
      <c r="H868" s="5" t="str">
        <f t="shared" si="647"/>
        <v/>
      </c>
      <c r="I868" s="6" t="str">
        <f t="shared" si="648"/>
        <v/>
      </c>
      <c r="J868" s="6" t="str">
        <f t="shared" si="649"/>
        <v/>
      </c>
      <c r="K868" s="23"/>
      <c r="L868" s="3" t="str">
        <f t="shared" si="685"/>
        <v/>
      </c>
      <c r="M868" s="2">
        <f>IF(OR(K868="Rota",K868="Desliza"),(IF((MAX(N$36:N867))&gt;F$17,(MAX(N$36:N867)),F$17)),N867)</f>
        <v>0</v>
      </c>
      <c r="N868" s="42"/>
      <c r="O868" s="2" t="str">
        <f t="shared" si="686"/>
        <v/>
      </c>
      <c r="P868" s="3" t="str">
        <f t="shared" si="687"/>
        <v/>
      </c>
      <c r="Q868" s="24"/>
      <c r="R868" s="24"/>
      <c r="S868" s="24"/>
      <c r="T868" s="132" t="str">
        <f t="shared" ref="T868:T931" si="691">IF(K868="Comentario","",IF(D868="","",IF(D868=$L$8,IF(V868="",IF(S868="","",S868),(IF($L$11="",0,$L$11*V868))+IF(S868="",0,S868)),IF(D868=$P$8,IF(V868="",IF(S868="","",S868),IF(S868="",0,S868)+(IF($P$11="",0,$P$11*V868))),IF(D868=$T$8,IF(V868="",IF(S868="","",S868),S868+(IF($T$11="",0,$T$11*V868))),IF(D868=$P$8,IF(V868="",IF(S868="","",S868),IF(S868="",0,S868)+(IF($P$11="",0,$P$11*V868))),IF(D868=$L$24,IF(V868="",IF(S868="","",S868),IF(S868="",0,S868)+(IF($L$27="",0,$L$27*V868))),IF(D868=$P$24,IF(V868="",IF(S868="","",S868),IF(S868="",0,S868)+(IF($P$27="",0,$P$27*V868))),IF(D868=$AB$8,IF(V868="",IF(S868="","",S868),IF(S868="",0,S868)+(IF($AB$11="",0,$AB$11*V868))),IF(D868=$AG$8,IF(V868="",IF(S868="","",S868),IF(S868="",0,S868)+(IF($AG$11="",0,$AG$11*V868))),IF(D868=$AK$8,IF(V868="",IF(S868="","",S868),IF(S868="",0,S868)+(IF($AK$11="",0,$AK$11*V868))),IF(D868=$T$24,IF(V868="",IF(S868="","",S868),IF(S868="",0,S868)+(IF($T$27="",0,$T$27*V868))),IF(D868=$X$24,IF(V868="",IF(S868="","",S868),IF(S868="",0,S868)+(IF($X$27="",0,$X$27*V868))),IF(D868=$X$8,IF(V868="",IF(S868="","",S868),IF(S868="",0,S868)+(IF($X$11="",0,$X$11*V868)))))))))))))))))</f>
        <v/>
      </c>
      <c r="U868" s="25"/>
      <c r="V868" s="25"/>
      <c r="W868" s="24"/>
      <c r="X868" s="26"/>
      <c r="Y868" s="25"/>
      <c r="Z868" s="25"/>
      <c r="AA868" s="3" t="str">
        <f t="shared" si="688"/>
        <v/>
      </c>
      <c r="AB868" s="24"/>
      <c r="AC868" s="26"/>
      <c r="AD868" s="25"/>
      <c r="AE868" s="54"/>
      <c r="AF868" s="54"/>
      <c r="AG868" s="54"/>
      <c r="AH868" s="54"/>
      <c r="AI868" s="54"/>
      <c r="AJ868" s="54"/>
      <c r="AK868" s="25"/>
      <c r="AL868" s="54" t="str">
        <f t="shared" ref="AL868:AL931" si="692">IF(OR(K868="Rota",K868="Desliza"),IF(OR(M868="",N868=""),"",IF(K868="Comentario","",IF(M868=N868,"",LOOKUP(M868,CM$12:CM$23,CN$12:CN$23)))),"")</f>
        <v/>
      </c>
      <c r="AM868" s="200" t="str">
        <f t="shared" ref="AM868:AM931" si="693">IF(OR(K868="Rota",K868="Desliza"),IF(OR(M868="",N868=""),"",IF(K868="Comentario","",IF(M868=N868,"",LOOKUP(M868,CK$12:CK$23,CL$12:CL$23)))),"")</f>
        <v/>
      </c>
      <c r="AN868" s="201" t="str">
        <f t="shared" ref="AN868:AN931" si="694">IF(OR(K868="Rota",K868="Desliza",K868="Conexión",K868="Survey",K868="Extraordinario"),IF(OR(M868="",N868=""),"",IF(K868="Comentario","",IF(M868=N868,"",LOOKUP(M868,CM$12:CM$23,CN$12:CN$23)))),"")</f>
        <v/>
      </c>
      <c r="AO868" s="200" t="str">
        <f t="shared" si="650"/>
        <v/>
      </c>
      <c r="AP868" s="200" t="str">
        <f t="shared" ref="AP868:AP931" si="695">IF(OR(K868="RIH OH",K868="RIH CSG",K868="POOH OH",K868="POOH CSG"),IF(OR(M868="",N868=""),"",IF(K868="Comentario","",IF(M868=N868,"",LOOKUP(M868,CO$12:CO$23,CP$12:CP$23)))),"")</f>
        <v/>
      </c>
      <c r="AQ868" s="200" t="str">
        <f t="shared" ref="AQ868:AQ931" si="696">IF(K868="Conexión",IF(OR(M868="",N868=""),"",IF(K868="Comentario","",LOOKUP(M868,CQ$12:CQ$23,CR$12:CR$23))),"")</f>
        <v/>
      </c>
      <c r="AR868" s="200" t="str">
        <f t="shared" si="651"/>
        <v/>
      </c>
      <c r="AS868" s="200" t="str">
        <f t="shared" si="652"/>
        <v/>
      </c>
      <c r="AT868" s="200" t="str">
        <f t="shared" si="653"/>
        <v/>
      </c>
      <c r="AU868" s="200" t="str">
        <f t="shared" si="654"/>
        <v/>
      </c>
      <c r="AV868" s="54"/>
      <c r="AW868" s="200" t="str">
        <f t="shared" si="655"/>
        <v/>
      </c>
      <c r="AX868" s="201" t="str">
        <f t="shared" si="656"/>
        <v/>
      </c>
      <c r="AY868" s="7" t="str">
        <f t="shared" si="657"/>
        <v/>
      </c>
      <c r="AZ868" s="7" t="str">
        <f t="shared" si="658"/>
        <v/>
      </c>
      <c r="BA868" s="7" t="str">
        <f t="shared" si="659"/>
        <v/>
      </c>
      <c r="BB868" s="7" t="str">
        <f t="shared" si="677"/>
        <v/>
      </c>
      <c r="BC868" s="7" t="str">
        <f t="shared" si="678"/>
        <v/>
      </c>
      <c r="BD868" s="7" t="str">
        <f t="shared" si="679"/>
        <v/>
      </c>
      <c r="BE868" s="7" t="str">
        <f t="shared" si="680"/>
        <v/>
      </c>
      <c r="BF868" s="7" t="str">
        <f t="shared" si="689"/>
        <v/>
      </c>
      <c r="BG868" s="7" t="str">
        <f t="shared" si="690"/>
        <v/>
      </c>
      <c r="BH868" s="7" t="str">
        <f t="shared" si="681"/>
        <v/>
      </c>
      <c r="BI868" s="7" t="str">
        <f t="shared" si="682"/>
        <v/>
      </c>
      <c r="BJ868" s="7" t="str">
        <f t="shared" si="683"/>
        <v/>
      </c>
      <c r="BK868" s="7" t="str">
        <f t="shared" si="660"/>
        <v/>
      </c>
      <c r="BL868" s="7" t="str">
        <f t="shared" si="661"/>
        <v/>
      </c>
      <c r="BM868" s="7" t="str">
        <f t="shared" si="662"/>
        <v/>
      </c>
      <c r="BN868" s="7" t="str">
        <f t="shared" si="663"/>
        <v/>
      </c>
      <c r="BO868" s="7" t="str">
        <f t="shared" si="664"/>
        <v/>
      </c>
      <c r="BP868" s="7" t="str">
        <f t="shared" si="665"/>
        <v/>
      </c>
      <c r="BQ868" s="7" t="str">
        <f t="shared" si="666"/>
        <v/>
      </c>
      <c r="BR868" s="7" t="str">
        <f t="shared" si="667"/>
        <v/>
      </c>
      <c r="BS868" s="7" t="str">
        <f t="shared" si="668"/>
        <v/>
      </c>
      <c r="BT868" s="7" t="str">
        <f t="shared" si="669"/>
        <v/>
      </c>
      <c r="BU868" s="7" t="str">
        <f t="shared" si="670"/>
        <v/>
      </c>
      <c r="BV868" s="7" t="str">
        <f t="shared" si="671"/>
        <v/>
      </c>
      <c r="BW868" s="7" t="str">
        <f t="shared" ref="BW868:BW931" si="697">IF(AND(H868&gt;0,AF868="Noche",K868="Conexión"),H868,"")</f>
        <v/>
      </c>
      <c r="BX868" s="7" t="str">
        <f t="shared" si="672"/>
        <v/>
      </c>
      <c r="BY868" s="7" t="str">
        <f t="shared" si="673"/>
        <v/>
      </c>
      <c r="BZ868" s="7" t="str">
        <f t="shared" si="674"/>
        <v/>
      </c>
      <c r="CA868" s="7" t="str">
        <f t="shared" si="675"/>
        <v/>
      </c>
      <c r="CB868" s="54"/>
      <c r="CH868" s="13"/>
      <c r="CJ868" s="13"/>
    </row>
    <row r="869" spans="2:88" ht="16.5" thickBot="1" x14ac:dyDescent="0.3">
      <c r="B869" s="114"/>
      <c r="C869" s="114"/>
      <c r="D869" s="115"/>
      <c r="E869" s="117" t="str">
        <f t="shared" si="676"/>
        <v/>
      </c>
      <c r="F869" s="118" t="str">
        <f t="shared" si="684"/>
        <v/>
      </c>
      <c r="G869" s="22"/>
      <c r="H869" s="5" t="str">
        <f t="shared" ref="H869:H932" si="698">IF(K869="Comentario","",IF(G869="","",(IF(I869&gt;I869,J869+1-I869,J869-I869)*24)))</f>
        <v/>
      </c>
      <c r="I869" s="6" t="str">
        <f t="shared" ref="I869:I932" si="699">IF(K869="","",IF(K869="Comentario","",F869+E869))</f>
        <v/>
      </c>
      <c r="J869" s="6" t="str">
        <f t="shared" ref="J869:J932" si="700">IF(K869="","",IF(K869="Comentario","",IF(G869=0,E869+1+G869,E869+G869)))</f>
        <v/>
      </c>
      <c r="K869" s="23"/>
      <c r="L869" s="3" t="str">
        <f t="shared" si="685"/>
        <v/>
      </c>
      <c r="M869" s="2">
        <f>IF(OR(K869="Rota",K869="Desliza"),(IF((MAX(N$36:N868))&gt;F$17,(MAX(N$36:N868)),F$17)),N868)</f>
        <v>0</v>
      </c>
      <c r="N869" s="42"/>
      <c r="O869" s="2" t="str">
        <f t="shared" si="686"/>
        <v/>
      </c>
      <c r="P869" s="3" t="str">
        <f t="shared" si="687"/>
        <v/>
      </c>
      <c r="Q869" s="24"/>
      <c r="R869" s="24"/>
      <c r="S869" s="24"/>
      <c r="T869" s="132" t="str">
        <f t="shared" si="691"/>
        <v/>
      </c>
      <c r="U869" s="25"/>
      <c r="V869" s="25"/>
      <c r="W869" s="24"/>
      <c r="X869" s="26"/>
      <c r="Y869" s="25"/>
      <c r="Z869" s="25"/>
      <c r="AA869" s="3" t="str">
        <f t="shared" si="688"/>
        <v/>
      </c>
      <c r="AB869" s="24"/>
      <c r="AC869" s="26"/>
      <c r="AD869" s="25"/>
      <c r="AE869" s="54"/>
      <c r="AF869" s="54"/>
      <c r="AG869" s="54"/>
      <c r="AH869" s="54"/>
      <c r="AI869" s="54"/>
      <c r="AJ869" s="54"/>
      <c r="AK869" s="25"/>
      <c r="AL869" s="54" t="str">
        <f t="shared" si="692"/>
        <v/>
      </c>
      <c r="AM869" s="200" t="str">
        <f t="shared" si="693"/>
        <v/>
      </c>
      <c r="AN869" s="201" t="str">
        <f t="shared" si="694"/>
        <v/>
      </c>
      <c r="AO869" s="200" t="str">
        <f t="shared" ref="AO869:AO932" si="701">IF(OR(K869="RIH CSG",K869="RIH OH",K869="POOH CSG",K869= "POOH OH"),IF(OR(K869="",K869=""),"",IF(K869="Comentario","",IF(M869=N869,"",ABS(O869/(H869))))),"")</f>
        <v/>
      </c>
      <c r="AP869" s="200" t="str">
        <f t="shared" si="695"/>
        <v/>
      </c>
      <c r="AQ869" s="200" t="str">
        <f t="shared" si="696"/>
        <v/>
      </c>
      <c r="AR869" s="200" t="str">
        <f t="shared" ref="AR869:AR932" si="702">IF(K869="Survey",IF(OR(M869="",N869=""),"",IF(K869="Comentario","",LOOKUP(M869,CQ$12:CQ$23,CT$12:CT$23))),"")</f>
        <v/>
      </c>
      <c r="AS869" s="200" t="str">
        <f t="shared" ref="AS869:AS932" si="703">IF(K869="Repasa",IF(OR(M869="",N869=""),"",IF(K869="Comentario","",LOOKUP(M869,CQ$12:CQ$23,CS$12:CS$23))),"")</f>
        <v/>
      </c>
      <c r="AT869" s="200" t="str">
        <f t="shared" ref="AT869:AT932" si="704">IF(OR(K869="Rota",K869="Desliza"),O869,"")</f>
        <v/>
      </c>
      <c r="AU869" s="200" t="str">
        <f t="shared" ref="AU869:AU932" si="705">IF(OR(K869="Rota",K869="Desliza",K869="Conexión",K869="Survey",K869="Circula",,K869="Repasa"),H869,"")</f>
        <v/>
      </c>
      <c r="AV869" s="54"/>
      <c r="AW869" s="200" t="str">
        <f t="shared" ref="AW869:AW932" si="706">IFERROR(IF(AT869&gt;0,AT869/AV869,""),"")</f>
        <v/>
      </c>
      <c r="AX869" s="201" t="str">
        <f t="shared" ref="AX869:AX932" si="707">IF(AND(P869&gt;0,AF869="Día"),P869,"")</f>
        <v/>
      </c>
      <c r="AY869" s="7" t="str">
        <f t="shared" ref="AY869:AY932" si="708">IF(AND(P869&gt;0,AF869="Noche"),P869,"")</f>
        <v/>
      </c>
      <c r="AZ869" s="7" t="str">
        <f t="shared" ref="AZ869:AZ932" si="709">IF(AND(AW869&gt;0,AF869="Día"),AW869,"")</f>
        <v/>
      </c>
      <c r="BA869" s="7" t="str">
        <f t="shared" ref="BA869:BA932" si="710">IF(AND(AW869&gt;0,AF869="Noche"),AW869,"")</f>
        <v/>
      </c>
      <c r="BB869" s="7" t="str">
        <f t="shared" si="677"/>
        <v/>
      </c>
      <c r="BC869" s="7" t="str">
        <f t="shared" si="678"/>
        <v/>
      </c>
      <c r="BD869" s="7" t="str">
        <f t="shared" si="679"/>
        <v/>
      </c>
      <c r="BE869" s="7" t="str">
        <f t="shared" si="680"/>
        <v/>
      </c>
      <c r="BF869" s="7" t="str">
        <f t="shared" si="689"/>
        <v/>
      </c>
      <c r="BG869" s="7" t="str">
        <f t="shared" si="690"/>
        <v/>
      </c>
      <c r="BH869" s="7" t="str">
        <f t="shared" si="681"/>
        <v/>
      </c>
      <c r="BI869" s="7" t="str">
        <f t="shared" si="682"/>
        <v/>
      </c>
      <c r="BJ869" s="7" t="str">
        <f t="shared" si="683"/>
        <v/>
      </c>
      <c r="BK869" s="7" t="str">
        <f t="shared" ref="BK869:BK932" si="711">IF(AND(AO869&gt;0,AF869="Noche",K869="RIH OH"),AO869,"")</f>
        <v/>
      </c>
      <c r="BL869" s="7" t="str">
        <f t="shared" ref="BL869:BL932" si="712">IF(AND(AO869&gt;0,AF869="Día",K869="POOH CSG"),AO869,"")</f>
        <v/>
      </c>
      <c r="BM869" s="7" t="str">
        <f t="shared" ref="BM869:BM932" si="713">IF(AND(AO869&gt;0,AF869="Noche",K869="POOH CSG"),AO869,"")</f>
        <v/>
      </c>
      <c r="BN869" s="7" t="str">
        <f t="shared" ref="BN869:BN932" si="714">IF(AND(AO869&gt;0,AF869="Día",K869="POOH OH"),AO869,"")</f>
        <v/>
      </c>
      <c r="BO869" s="7" t="str">
        <f t="shared" ref="BO869:BO932" si="715">IF(AND(AO869&gt;0,AF869="Noche",K869="POOH OH"),AO869,"")</f>
        <v/>
      </c>
      <c r="BP869" s="7" t="str">
        <f t="shared" ref="BP869:BP932" si="716">IF(AND(AO869&gt;0,AF869="Día",OR(K869="RIH CSG",K869="RIH OH")),AO869,"")</f>
        <v/>
      </c>
      <c r="BQ869" s="7" t="str">
        <f t="shared" ref="BQ869:BQ932" si="717">IF(AND(AO869&gt;0,AF869="Noche",OR(K869="RIH CSG",K869="RIH OH")),AO869,"")</f>
        <v/>
      </c>
      <c r="BR869" s="7" t="str">
        <f t="shared" ref="BR869:BR932" si="718">IF(AND(AO869&gt;0,AF869="Día",OR(K869="POOH CSG",K869="POOH OH")),AO869,"")</f>
        <v/>
      </c>
      <c r="BS869" s="7" t="str">
        <f t="shared" ref="BS869:BS932" si="719">IF(AND(AO869&gt;0,AF869="Noche",OR(K869="POOH CSG",K869="POOH OH")),AO869,"")</f>
        <v/>
      </c>
      <c r="BT869" s="7" t="str">
        <f t="shared" ref="BT869:BT932" si="720">IF(AND(AO869&gt;0,OR(AF869="Día",AF869="Noche"),OR(K869="RIH CSG",K869="RIH OH")),AO869,"")</f>
        <v/>
      </c>
      <c r="BU869" s="7" t="str">
        <f t="shared" ref="BU869:BU932" si="721">IF(AND(AO869&gt;0,OR(AF869="Día",AF869="Noche"),OR(K869="POOH CSG",K869="POOH OH")),AO869,"")</f>
        <v/>
      </c>
      <c r="BV869" s="7" t="str">
        <f t="shared" ref="BV869:BV932" si="722">IF(AND(H869&gt;0,AF869="Día",K869="Conexión"),H869,"")</f>
        <v/>
      </c>
      <c r="BW869" s="7" t="str">
        <f t="shared" si="697"/>
        <v/>
      </c>
      <c r="BX869" s="7" t="str">
        <f t="shared" ref="BX869:BX932" si="723">IF(AND(H869&gt;0,AF869="Día",K869="Repasa"),H869,"")</f>
        <v/>
      </c>
      <c r="BY869" s="7" t="str">
        <f t="shared" ref="BY869:BY932" si="724">IF(AND(H869&gt;0,AF869="Noche",K869="Repasa"),H869,"")</f>
        <v/>
      </c>
      <c r="BZ869" s="7" t="str">
        <f t="shared" ref="BZ869:BZ932" si="725">IF(AND(H869&gt;0,AF869="Día",K869="Survey"),H869,"")</f>
        <v/>
      </c>
      <c r="CA869" s="7" t="str">
        <f t="shared" ref="CA869:CA932" si="726">IF(AND(H869&gt;0,AF869="Noche",K869="Survey"),H869,"")</f>
        <v/>
      </c>
      <c r="CB869" s="54"/>
      <c r="CH869" s="13"/>
      <c r="CJ869" s="13"/>
    </row>
    <row r="870" spans="2:88" ht="16.5" thickBot="1" x14ac:dyDescent="0.3">
      <c r="B870" s="114"/>
      <c r="C870" s="114"/>
      <c r="D870" s="115"/>
      <c r="E870" s="117" t="str">
        <f t="shared" si="676"/>
        <v/>
      </c>
      <c r="F870" s="118" t="str">
        <f t="shared" si="684"/>
        <v/>
      </c>
      <c r="G870" s="22"/>
      <c r="H870" s="5" t="str">
        <f t="shared" si="698"/>
        <v/>
      </c>
      <c r="I870" s="6" t="str">
        <f t="shared" si="699"/>
        <v/>
      </c>
      <c r="J870" s="6" t="str">
        <f t="shared" si="700"/>
        <v/>
      </c>
      <c r="K870" s="23"/>
      <c r="L870" s="3" t="str">
        <f t="shared" si="685"/>
        <v/>
      </c>
      <c r="M870" s="2">
        <f>IF(OR(K870="Rota",K870="Desliza"),(IF((MAX(N$36:N869))&gt;F$17,(MAX(N$36:N869)),F$17)),N869)</f>
        <v>0</v>
      </c>
      <c r="N870" s="42"/>
      <c r="O870" s="2" t="str">
        <f t="shared" si="686"/>
        <v/>
      </c>
      <c r="P870" s="3" t="str">
        <f t="shared" si="687"/>
        <v/>
      </c>
      <c r="Q870" s="24"/>
      <c r="R870" s="24"/>
      <c r="S870" s="24"/>
      <c r="T870" s="132" t="str">
        <f t="shared" si="691"/>
        <v/>
      </c>
      <c r="U870" s="25"/>
      <c r="V870" s="25"/>
      <c r="W870" s="24"/>
      <c r="X870" s="26"/>
      <c r="Y870" s="25"/>
      <c r="Z870" s="25"/>
      <c r="AA870" s="3" t="str">
        <f t="shared" si="688"/>
        <v/>
      </c>
      <c r="AB870" s="24"/>
      <c r="AC870" s="26"/>
      <c r="AD870" s="25"/>
      <c r="AE870" s="54"/>
      <c r="AF870" s="54"/>
      <c r="AG870" s="54"/>
      <c r="AH870" s="54"/>
      <c r="AI870" s="54"/>
      <c r="AJ870" s="54"/>
      <c r="AK870" s="25"/>
      <c r="AL870" s="54" t="str">
        <f t="shared" si="692"/>
        <v/>
      </c>
      <c r="AM870" s="200" t="str">
        <f t="shared" si="693"/>
        <v/>
      </c>
      <c r="AN870" s="201" t="str">
        <f t="shared" si="694"/>
        <v/>
      </c>
      <c r="AO870" s="200" t="str">
        <f t="shared" si="701"/>
        <v/>
      </c>
      <c r="AP870" s="200" t="str">
        <f t="shared" si="695"/>
        <v/>
      </c>
      <c r="AQ870" s="200" t="str">
        <f t="shared" si="696"/>
        <v/>
      </c>
      <c r="AR870" s="200" t="str">
        <f t="shared" si="702"/>
        <v/>
      </c>
      <c r="AS870" s="200" t="str">
        <f t="shared" si="703"/>
        <v/>
      </c>
      <c r="AT870" s="200" t="str">
        <f t="shared" si="704"/>
        <v/>
      </c>
      <c r="AU870" s="200" t="str">
        <f t="shared" si="705"/>
        <v/>
      </c>
      <c r="AV870" s="54"/>
      <c r="AW870" s="200" t="str">
        <f t="shared" si="706"/>
        <v/>
      </c>
      <c r="AX870" s="201" t="str">
        <f t="shared" si="707"/>
        <v/>
      </c>
      <c r="AY870" s="7" t="str">
        <f t="shared" si="708"/>
        <v/>
      </c>
      <c r="AZ870" s="7" t="str">
        <f t="shared" si="709"/>
        <v/>
      </c>
      <c r="BA870" s="7" t="str">
        <f t="shared" si="710"/>
        <v/>
      </c>
      <c r="BB870" s="7" t="str">
        <f t="shared" si="677"/>
        <v/>
      </c>
      <c r="BC870" s="7" t="str">
        <f t="shared" si="678"/>
        <v/>
      </c>
      <c r="BD870" s="7" t="str">
        <f t="shared" si="679"/>
        <v/>
      </c>
      <c r="BE870" s="7" t="str">
        <f t="shared" si="680"/>
        <v/>
      </c>
      <c r="BF870" s="7" t="str">
        <f t="shared" si="689"/>
        <v/>
      </c>
      <c r="BG870" s="7" t="str">
        <f t="shared" si="690"/>
        <v/>
      </c>
      <c r="BH870" s="7" t="str">
        <f t="shared" si="681"/>
        <v/>
      </c>
      <c r="BI870" s="7" t="str">
        <f t="shared" si="682"/>
        <v/>
      </c>
      <c r="BJ870" s="7" t="str">
        <f t="shared" si="683"/>
        <v/>
      </c>
      <c r="BK870" s="7" t="str">
        <f t="shared" si="711"/>
        <v/>
      </c>
      <c r="BL870" s="7" t="str">
        <f t="shared" si="712"/>
        <v/>
      </c>
      <c r="BM870" s="7" t="str">
        <f t="shared" si="713"/>
        <v/>
      </c>
      <c r="BN870" s="7" t="str">
        <f t="shared" si="714"/>
        <v/>
      </c>
      <c r="BO870" s="7" t="str">
        <f t="shared" si="715"/>
        <v/>
      </c>
      <c r="BP870" s="7" t="str">
        <f t="shared" si="716"/>
        <v/>
      </c>
      <c r="BQ870" s="7" t="str">
        <f t="shared" si="717"/>
        <v/>
      </c>
      <c r="BR870" s="7" t="str">
        <f t="shared" si="718"/>
        <v/>
      </c>
      <c r="BS870" s="7" t="str">
        <f t="shared" si="719"/>
        <v/>
      </c>
      <c r="BT870" s="7" t="str">
        <f t="shared" si="720"/>
        <v/>
      </c>
      <c r="BU870" s="7" t="str">
        <f t="shared" si="721"/>
        <v/>
      </c>
      <c r="BV870" s="7" t="str">
        <f t="shared" si="722"/>
        <v/>
      </c>
      <c r="BW870" s="7" t="str">
        <f t="shared" si="697"/>
        <v/>
      </c>
      <c r="BX870" s="7" t="str">
        <f t="shared" si="723"/>
        <v/>
      </c>
      <c r="BY870" s="7" t="str">
        <f t="shared" si="724"/>
        <v/>
      </c>
      <c r="BZ870" s="7" t="str">
        <f t="shared" si="725"/>
        <v/>
      </c>
      <c r="CA870" s="7" t="str">
        <f t="shared" si="726"/>
        <v/>
      </c>
      <c r="CB870" s="54"/>
      <c r="CH870" s="13"/>
      <c r="CJ870" s="13"/>
    </row>
    <row r="871" spans="2:88" ht="16.5" thickBot="1" x14ac:dyDescent="0.3">
      <c r="B871" s="114"/>
      <c r="C871" s="114"/>
      <c r="D871" s="115"/>
      <c r="E871" s="117" t="str">
        <f t="shared" si="676"/>
        <v/>
      </c>
      <c r="F871" s="118" t="str">
        <f t="shared" si="684"/>
        <v/>
      </c>
      <c r="G871" s="22"/>
      <c r="H871" s="5" t="str">
        <f t="shared" si="698"/>
        <v/>
      </c>
      <c r="I871" s="6" t="str">
        <f t="shared" si="699"/>
        <v/>
      </c>
      <c r="J871" s="6" t="str">
        <f t="shared" si="700"/>
        <v/>
      </c>
      <c r="K871" s="23"/>
      <c r="L871" s="3" t="str">
        <f t="shared" si="685"/>
        <v/>
      </c>
      <c r="M871" s="2">
        <f>IF(OR(K871="Rota",K871="Desliza"),(IF((MAX(N$36:N870))&gt;F$17,(MAX(N$36:N870)),F$17)),N870)</f>
        <v>0</v>
      </c>
      <c r="N871" s="42"/>
      <c r="O871" s="2" t="str">
        <f t="shared" si="686"/>
        <v/>
      </c>
      <c r="P871" s="3" t="str">
        <f t="shared" si="687"/>
        <v/>
      </c>
      <c r="Q871" s="24"/>
      <c r="R871" s="24"/>
      <c r="S871" s="24"/>
      <c r="T871" s="132" t="str">
        <f t="shared" si="691"/>
        <v/>
      </c>
      <c r="U871" s="25"/>
      <c r="V871" s="25"/>
      <c r="W871" s="24"/>
      <c r="X871" s="26"/>
      <c r="Y871" s="25"/>
      <c r="Z871" s="25"/>
      <c r="AA871" s="3" t="str">
        <f t="shared" si="688"/>
        <v/>
      </c>
      <c r="AB871" s="24"/>
      <c r="AC871" s="26"/>
      <c r="AD871" s="25"/>
      <c r="AE871" s="54"/>
      <c r="AF871" s="54"/>
      <c r="AG871" s="54"/>
      <c r="AH871" s="54"/>
      <c r="AI871" s="54"/>
      <c r="AJ871" s="54"/>
      <c r="AK871" s="25"/>
      <c r="AL871" s="54" t="str">
        <f t="shared" si="692"/>
        <v/>
      </c>
      <c r="AM871" s="200" t="str">
        <f t="shared" si="693"/>
        <v/>
      </c>
      <c r="AN871" s="201" t="str">
        <f t="shared" si="694"/>
        <v/>
      </c>
      <c r="AO871" s="200" t="str">
        <f t="shared" si="701"/>
        <v/>
      </c>
      <c r="AP871" s="200" t="str">
        <f t="shared" si="695"/>
        <v/>
      </c>
      <c r="AQ871" s="200" t="str">
        <f t="shared" si="696"/>
        <v/>
      </c>
      <c r="AR871" s="200" t="str">
        <f t="shared" si="702"/>
        <v/>
      </c>
      <c r="AS871" s="200" t="str">
        <f t="shared" si="703"/>
        <v/>
      </c>
      <c r="AT871" s="200" t="str">
        <f t="shared" si="704"/>
        <v/>
      </c>
      <c r="AU871" s="200" t="str">
        <f t="shared" si="705"/>
        <v/>
      </c>
      <c r="AV871" s="54"/>
      <c r="AW871" s="200" t="str">
        <f t="shared" si="706"/>
        <v/>
      </c>
      <c r="AX871" s="201" t="str">
        <f t="shared" si="707"/>
        <v/>
      </c>
      <c r="AY871" s="7" t="str">
        <f t="shared" si="708"/>
        <v/>
      </c>
      <c r="AZ871" s="7" t="str">
        <f t="shared" si="709"/>
        <v/>
      </c>
      <c r="BA871" s="7" t="str">
        <f t="shared" si="710"/>
        <v/>
      </c>
      <c r="BB871" s="7" t="str">
        <f t="shared" si="677"/>
        <v/>
      </c>
      <c r="BC871" s="7" t="str">
        <f t="shared" si="678"/>
        <v/>
      </c>
      <c r="BD871" s="7" t="str">
        <f t="shared" si="679"/>
        <v/>
      </c>
      <c r="BE871" s="7" t="str">
        <f t="shared" si="680"/>
        <v/>
      </c>
      <c r="BF871" s="7" t="str">
        <f t="shared" si="689"/>
        <v/>
      </c>
      <c r="BG871" s="7" t="str">
        <f t="shared" si="690"/>
        <v/>
      </c>
      <c r="BH871" s="7" t="str">
        <f t="shared" si="681"/>
        <v/>
      </c>
      <c r="BI871" s="7" t="str">
        <f t="shared" si="682"/>
        <v/>
      </c>
      <c r="BJ871" s="7" t="str">
        <f t="shared" si="683"/>
        <v/>
      </c>
      <c r="BK871" s="7" t="str">
        <f t="shared" si="711"/>
        <v/>
      </c>
      <c r="BL871" s="7" t="str">
        <f t="shared" si="712"/>
        <v/>
      </c>
      <c r="BM871" s="7" t="str">
        <f t="shared" si="713"/>
        <v/>
      </c>
      <c r="BN871" s="7" t="str">
        <f t="shared" si="714"/>
        <v/>
      </c>
      <c r="BO871" s="7" t="str">
        <f t="shared" si="715"/>
        <v/>
      </c>
      <c r="BP871" s="7" t="str">
        <f t="shared" si="716"/>
        <v/>
      </c>
      <c r="BQ871" s="7" t="str">
        <f t="shared" si="717"/>
        <v/>
      </c>
      <c r="BR871" s="7" t="str">
        <f t="shared" si="718"/>
        <v/>
      </c>
      <c r="BS871" s="7" t="str">
        <f t="shared" si="719"/>
        <v/>
      </c>
      <c r="BT871" s="7" t="str">
        <f t="shared" si="720"/>
        <v/>
      </c>
      <c r="BU871" s="7" t="str">
        <f t="shared" si="721"/>
        <v/>
      </c>
      <c r="BV871" s="7" t="str">
        <f t="shared" si="722"/>
        <v/>
      </c>
      <c r="BW871" s="7" t="str">
        <f t="shared" si="697"/>
        <v/>
      </c>
      <c r="BX871" s="7" t="str">
        <f t="shared" si="723"/>
        <v/>
      </c>
      <c r="BY871" s="7" t="str">
        <f t="shared" si="724"/>
        <v/>
      </c>
      <c r="BZ871" s="7" t="str">
        <f t="shared" si="725"/>
        <v/>
      </c>
      <c r="CA871" s="7" t="str">
        <f t="shared" si="726"/>
        <v/>
      </c>
      <c r="CB871" s="54"/>
      <c r="CH871" s="13"/>
      <c r="CJ871" s="13"/>
    </row>
    <row r="872" spans="2:88" ht="16.5" thickBot="1" x14ac:dyDescent="0.3">
      <c r="B872" s="114"/>
      <c r="C872" s="114"/>
      <c r="D872" s="115"/>
      <c r="E872" s="117" t="str">
        <f t="shared" si="676"/>
        <v/>
      </c>
      <c r="F872" s="118" t="str">
        <f t="shared" si="684"/>
        <v/>
      </c>
      <c r="G872" s="22"/>
      <c r="H872" s="5" t="str">
        <f t="shared" si="698"/>
        <v/>
      </c>
      <c r="I872" s="6" t="str">
        <f t="shared" si="699"/>
        <v/>
      </c>
      <c r="J872" s="6" t="str">
        <f t="shared" si="700"/>
        <v/>
      </c>
      <c r="K872" s="23"/>
      <c r="L872" s="3" t="str">
        <f t="shared" si="685"/>
        <v/>
      </c>
      <c r="M872" s="2">
        <f>IF(OR(K872="Rota",K872="Desliza"),(IF((MAX(N$36:N871))&gt;F$17,(MAX(N$36:N871)),F$17)),N871)</f>
        <v>0</v>
      </c>
      <c r="N872" s="42"/>
      <c r="O872" s="2" t="str">
        <f t="shared" si="686"/>
        <v/>
      </c>
      <c r="P872" s="3" t="str">
        <f t="shared" si="687"/>
        <v/>
      </c>
      <c r="Q872" s="24"/>
      <c r="R872" s="24"/>
      <c r="S872" s="24"/>
      <c r="T872" s="132" t="str">
        <f t="shared" si="691"/>
        <v/>
      </c>
      <c r="U872" s="25"/>
      <c r="V872" s="25"/>
      <c r="W872" s="24"/>
      <c r="X872" s="26"/>
      <c r="Y872" s="25"/>
      <c r="Z872" s="25"/>
      <c r="AA872" s="3" t="str">
        <f t="shared" si="688"/>
        <v/>
      </c>
      <c r="AB872" s="24"/>
      <c r="AC872" s="26"/>
      <c r="AD872" s="25"/>
      <c r="AE872" s="54"/>
      <c r="AF872" s="54"/>
      <c r="AG872" s="54"/>
      <c r="AH872" s="54"/>
      <c r="AI872" s="54"/>
      <c r="AJ872" s="54"/>
      <c r="AK872" s="25"/>
      <c r="AL872" s="54" t="str">
        <f t="shared" si="692"/>
        <v/>
      </c>
      <c r="AM872" s="200" t="str">
        <f t="shared" si="693"/>
        <v/>
      </c>
      <c r="AN872" s="201" t="str">
        <f t="shared" si="694"/>
        <v/>
      </c>
      <c r="AO872" s="200" t="str">
        <f t="shared" si="701"/>
        <v/>
      </c>
      <c r="AP872" s="200" t="str">
        <f t="shared" si="695"/>
        <v/>
      </c>
      <c r="AQ872" s="200" t="str">
        <f t="shared" si="696"/>
        <v/>
      </c>
      <c r="AR872" s="200" t="str">
        <f t="shared" si="702"/>
        <v/>
      </c>
      <c r="AS872" s="200" t="str">
        <f t="shared" si="703"/>
        <v/>
      </c>
      <c r="AT872" s="200" t="str">
        <f t="shared" si="704"/>
        <v/>
      </c>
      <c r="AU872" s="200" t="str">
        <f t="shared" si="705"/>
        <v/>
      </c>
      <c r="AV872" s="54"/>
      <c r="AW872" s="200" t="str">
        <f t="shared" si="706"/>
        <v/>
      </c>
      <c r="AX872" s="201" t="str">
        <f t="shared" si="707"/>
        <v/>
      </c>
      <c r="AY872" s="7" t="str">
        <f t="shared" si="708"/>
        <v/>
      </c>
      <c r="AZ872" s="7" t="str">
        <f t="shared" si="709"/>
        <v/>
      </c>
      <c r="BA872" s="7" t="str">
        <f t="shared" si="710"/>
        <v/>
      </c>
      <c r="BB872" s="7" t="str">
        <f t="shared" si="677"/>
        <v/>
      </c>
      <c r="BC872" s="7" t="str">
        <f t="shared" si="678"/>
        <v/>
      </c>
      <c r="BD872" s="7" t="str">
        <f t="shared" si="679"/>
        <v/>
      </c>
      <c r="BE872" s="7" t="str">
        <f t="shared" si="680"/>
        <v/>
      </c>
      <c r="BF872" s="7" t="str">
        <f t="shared" si="689"/>
        <v/>
      </c>
      <c r="BG872" s="7" t="str">
        <f t="shared" si="690"/>
        <v/>
      </c>
      <c r="BH872" s="7" t="str">
        <f t="shared" si="681"/>
        <v/>
      </c>
      <c r="BI872" s="7" t="str">
        <f t="shared" si="682"/>
        <v/>
      </c>
      <c r="BJ872" s="7" t="str">
        <f t="shared" si="683"/>
        <v/>
      </c>
      <c r="BK872" s="7" t="str">
        <f t="shared" si="711"/>
        <v/>
      </c>
      <c r="BL872" s="7" t="str">
        <f t="shared" si="712"/>
        <v/>
      </c>
      <c r="BM872" s="7" t="str">
        <f t="shared" si="713"/>
        <v/>
      </c>
      <c r="BN872" s="7" t="str">
        <f t="shared" si="714"/>
        <v/>
      </c>
      <c r="BO872" s="7" t="str">
        <f t="shared" si="715"/>
        <v/>
      </c>
      <c r="BP872" s="7" t="str">
        <f t="shared" si="716"/>
        <v/>
      </c>
      <c r="BQ872" s="7" t="str">
        <f t="shared" si="717"/>
        <v/>
      </c>
      <c r="BR872" s="7" t="str">
        <f t="shared" si="718"/>
        <v/>
      </c>
      <c r="BS872" s="7" t="str">
        <f t="shared" si="719"/>
        <v/>
      </c>
      <c r="BT872" s="7" t="str">
        <f t="shared" si="720"/>
        <v/>
      </c>
      <c r="BU872" s="7" t="str">
        <f t="shared" si="721"/>
        <v/>
      </c>
      <c r="BV872" s="7" t="str">
        <f t="shared" si="722"/>
        <v/>
      </c>
      <c r="BW872" s="7" t="str">
        <f t="shared" si="697"/>
        <v/>
      </c>
      <c r="BX872" s="7" t="str">
        <f t="shared" si="723"/>
        <v/>
      </c>
      <c r="BY872" s="7" t="str">
        <f t="shared" si="724"/>
        <v/>
      </c>
      <c r="BZ872" s="7" t="str">
        <f t="shared" si="725"/>
        <v/>
      </c>
      <c r="CA872" s="7" t="str">
        <f t="shared" si="726"/>
        <v/>
      </c>
      <c r="CB872" s="54"/>
      <c r="CH872" s="13"/>
      <c r="CJ872" s="13"/>
    </row>
    <row r="873" spans="2:88" ht="16.5" thickBot="1" x14ac:dyDescent="0.3">
      <c r="B873" s="114"/>
      <c r="C873" s="114"/>
      <c r="D873" s="115"/>
      <c r="E873" s="117" t="str">
        <f t="shared" si="676"/>
        <v/>
      </c>
      <c r="F873" s="118" t="str">
        <f t="shared" si="684"/>
        <v/>
      </c>
      <c r="G873" s="22"/>
      <c r="H873" s="5" t="str">
        <f t="shared" si="698"/>
        <v/>
      </c>
      <c r="I873" s="6" t="str">
        <f t="shared" si="699"/>
        <v/>
      </c>
      <c r="J873" s="6" t="str">
        <f t="shared" si="700"/>
        <v/>
      </c>
      <c r="K873" s="23"/>
      <c r="L873" s="3" t="str">
        <f t="shared" si="685"/>
        <v/>
      </c>
      <c r="M873" s="2">
        <f>IF(OR(K873="Rota",K873="Desliza"),(IF((MAX(N$36:N872))&gt;F$17,(MAX(N$36:N872)),F$17)),N872)</f>
        <v>0</v>
      </c>
      <c r="N873" s="42"/>
      <c r="O873" s="2" t="str">
        <f t="shared" si="686"/>
        <v/>
      </c>
      <c r="P873" s="3" t="str">
        <f t="shared" si="687"/>
        <v/>
      </c>
      <c r="Q873" s="24"/>
      <c r="R873" s="24"/>
      <c r="S873" s="24"/>
      <c r="T873" s="132" t="str">
        <f t="shared" si="691"/>
        <v/>
      </c>
      <c r="U873" s="25"/>
      <c r="V873" s="25"/>
      <c r="W873" s="24"/>
      <c r="X873" s="26"/>
      <c r="Y873" s="25"/>
      <c r="Z873" s="25"/>
      <c r="AA873" s="3" t="str">
        <f t="shared" si="688"/>
        <v/>
      </c>
      <c r="AB873" s="24"/>
      <c r="AC873" s="26"/>
      <c r="AD873" s="25"/>
      <c r="AE873" s="54"/>
      <c r="AF873" s="54"/>
      <c r="AG873" s="54"/>
      <c r="AH873" s="54"/>
      <c r="AI873" s="54"/>
      <c r="AJ873" s="54"/>
      <c r="AK873" s="25"/>
      <c r="AL873" s="54" t="str">
        <f t="shared" si="692"/>
        <v/>
      </c>
      <c r="AM873" s="200" t="str">
        <f t="shared" si="693"/>
        <v/>
      </c>
      <c r="AN873" s="201" t="str">
        <f t="shared" si="694"/>
        <v/>
      </c>
      <c r="AO873" s="200" t="str">
        <f t="shared" si="701"/>
        <v/>
      </c>
      <c r="AP873" s="200" t="str">
        <f t="shared" si="695"/>
        <v/>
      </c>
      <c r="AQ873" s="200" t="str">
        <f t="shared" si="696"/>
        <v/>
      </c>
      <c r="AR873" s="200" t="str">
        <f t="shared" si="702"/>
        <v/>
      </c>
      <c r="AS873" s="200" t="str">
        <f t="shared" si="703"/>
        <v/>
      </c>
      <c r="AT873" s="200" t="str">
        <f t="shared" si="704"/>
        <v/>
      </c>
      <c r="AU873" s="200" t="str">
        <f t="shared" si="705"/>
        <v/>
      </c>
      <c r="AV873" s="54"/>
      <c r="AW873" s="200" t="str">
        <f t="shared" si="706"/>
        <v/>
      </c>
      <c r="AX873" s="201" t="str">
        <f t="shared" si="707"/>
        <v/>
      </c>
      <c r="AY873" s="7" t="str">
        <f t="shared" si="708"/>
        <v/>
      </c>
      <c r="AZ873" s="7" t="str">
        <f t="shared" si="709"/>
        <v/>
      </c>
      <c r="BA873" s="7" t="str">
        <f t="shared" si="710"/>
        <v/>
      </c>
      <c r="BB873" s="7" t="str">
        <f t="shared" si="677"/>
        <v/>
      </c>
      <c r="BC873" s="7" t="str">
        <f t="shared" si="678"/>
        <v/>
      </c>
      <c r="BD873" s="7" t="str">
        <f t="shared" si="679"/>
        <v/>
      </c>
      <c r="BE873" s="7" t="str">
        <f t="shared" si="680"/>
        <v/>
      </c>
      <c r="BF873" s="7" t="str">
        <f t="shared" si="689"/>
        <v/>
      </c>
      <c r="BG873" s="7" t="str">
        <f t="shared" si="690"/>
        <v/>
      </c>
      <c r="BH873" s="7" t="str">
        <f t="shared" si="681"/>
        <v/>
      </c>
      <c r="BI873" s="7" t="str">
        <f t="shared" si="682"/>
        <v/>
      </c>
      <c r="BJ873" s="7" t="str">
        <f t="shared" si="683"/>
        <v/>
      </c>
      <c r="BK873" s="7" t="str">
        <f t="shared" si="711"/>
        <v/>
      </c>
      <c r="BL873" s="7" t="str">
        <f t="shared" si="712"/>
        <v/>
      </c>
      <c r="BM873" s="7" t="str">
        <f t="shared" si="713"/>
        <v/>
      </c>
      <c r="BN873" s="7" t="str">
        <f t="shared" si="714"/>
        <v/>
      </c>
      <c r="BO873" s="7" t="str">
        <f t="shared" si="715"/>
        <v/>
      </c>
      <c r="BP873" s="7" t="str">
        <f t="shared" si="716"/>
        <v/>
      </c>
      <c r="BQ873" s="7" t="str">
        <f t="shared" si="717"/>
        <v/>
      </c>
      <c r="BR873" s="7" t="str">
        <f t="shared" si="718"/>
        <v/>
      </c>
      <c r="BS873" s="7" t="str">
        <f t="shared" si="719"/>
        <v/>
      </c>
      <c r="BT873" s="7" t="str">
        <f t="shared" si="720"/>
        <v/>
      </c>
      <c r="BU873" s="7" t="str">
        <f t="shared" si="721"/>
        <v/>
      </c>
      <c r="BV873" s="7" t="str">
        <f t="shared" si="722"/>
        <v/>
      </c>
      <c r="BW873" s="7" t="str">
        <f t="shared" si="697"/>
        <v/>
      </c>
      <c r="BX873" s="7" t="str">
        <f t="shared" si="723"/>
        <v/>
      </c>
      <c r="BY873" s="7" t="str">
        <f t="shared" si="724"/>
        <v/>
      </c>
      <c r="BZ873" s="7" t="str">
        <f t="shared" si="725"/>
        <v/>
      </c>
      <c r="CA873" s="7" t="str">
        <f t="shared" si="726"/>
        <v/>
      </c>
      <c r="CB873" s="54"/>
      <c r="CH873" s="13"/>
      <c r="CJ873" s="13"/>
    </row>
    <row r="874" spans="2:88" ht="16.5" thickBot="1" x14ac:dyDescent="0.3">
      <c r="B874" s="114"/>
      <c r="C874" s="114"/>
      <c r="D874" s="115"/>
      <c r="E874" s="117" t="str">
        <f t="shared" si="676"/>
        <v/>
      </c>
      <c r="F874" s="118" t="str">
        <f t="shared" si="684"/>
        <v/>
      </c>
      <c r="G874" s="22"/>
      <c r="H874" s="5" t="str">
        <f t="shared" si="698"/>
        <v/>
      </c>
      <c r="I874" s="6" t="str">
        <f t="shared" si="699"/>
        <v/>
      </c>
      <c r="J874" s="6" t="str">
        <f t="shared" si="700"/>
        <v/>
      </c>
      <c r="K874" s="23"/>
      <c r="L874" s="3" t="str">
        <f t="shared" si="685"/>
        <v/>
      </c>
      <c r="M874" s="2">
        <f>IF(OR(K874="Rota",K874="Desliza"),(IF((MAX(N$36:N873))&gt;F$17,(MAX(N$36:N873)),F$17)),N873)</f>
        <v>0</v>
      </c>
      <c r="N874" s="42"/>
      <c r="O874" s="2" t="str">
        <f t="shared" si="686"/>
        <v/>
      </c>
      <c r="P874" s="3" t="str">
        <f t="shared" si="687"/>
        <v/>
      </c>
      <c r="Q874" s="24"/>
      <c r="R874" s="24"/>
      <c r="S874" s="24"/>
      <c r="T874" s="132" t="str">
        <f t="shared" si="691"/>
        <v/>
      </c>
      <c r="U874" s="25"/>
      <c r="V874" s="25"/>
      <c r="W874" s="24"/>
      <c r="X874" s="26"/>
      <c r="Y874" s="25"/>
      <c r="Z874" s="25"/>
      <c r="AA874" s="3" t="str">
        <f t="shared" si="688"/>
        <v/>
      </c>
      <c r="AB874" s="24"/>
      <c r="AC874" s="26"/>
      <c r="AD874" s="25"/>
      <c r="AE874" s="54"/>
      <c r="AF874" s="54"/>
      <c r="AG874" s="54"/>
      <c r="AH874" s="54"/>
      <c r="AI874" s="54"/>
      <c r="AJ874" s="54"/>
      <c r="AK874" s="25"/>
      <c r="AL874" s="54" t="str">
        <f t="shared" si="692"/>
        <v/>
      </c>
      <c r="AM874" s="200" t="str">
        <f t="shared" si="693"/>
        <v/>
      </c>
      <c r="AN874" s="201" t="str">
        <f t="shared" si="694"/>
        <v/>
      </c>
      <c r="AO874" s="200" t="str">
        <f t="shared" si="701"/>
        <v/>
      </c>
      <c r="AP874" s="200" t="str">
        <f t="shared" si="695"/>
        <v/>
      </c>
      <c r="AQ874" s="200" t="str">
        <f t="shared" si="696"/>
        <v/>
      </c>
      <c r="AR874" s="200" t="str">
        <f t="shared" si="702"/>
        <v/>
      </c>
      <c r="AS874" s="200" t="str">
        <f t="shared" si="703"/>
        <v/>
      </c>
      <c r="AT874" s="200" t="str">
        <f t="shared" si="704"/>
        <v/>
      </c>
      <c r="AU874" s="200" t="str">
        <f t="shared" si="705"/>
        <v/>
      </c>
      <c r="AV874" s="54"/>
      <c r="AW874" s="200" t="str">
        <f t="shared" si="706"/>
        <v/>
      </c>
      <c r="AX874" s="201" t="str">
        <f t="shared" si="707"/>
        <v/>
      </c>
      <c r="AY874" s="7" t="str">
        <f t="shared" si="708"/>
        <v/>
      </c>
      <c r="AZ874" s="7" t="str">
        <f t="shared" si="709"/>
        <v/>
      </c>
      <c r="BA874" s="7" t="str">
        <f t="shared" si="710"/>
        <v/>
      </c>
      <c r="BB874" s="7" t="str">
        <f t="shared" si="677"/>
        <v/>
      </c>
      <c r="BC874" s="7" t="str">
        <f t="shared" si="678"/>
        <v/>
      </c>
      <c r="BD874" s="7" t="str">
        <f t="shared" si="679"/>
        <v/>
      </c>
      <c r="BE874" s="7" t="str">
        <f t="shared" si="680"/>
        <v/>
      </c>
      <c r="BF874" s="7" t="str">
        <f t="shared" si="689"/>
        <v/>
      </c>
      <c r="BG874" s="7" t="str">
        <f t="shared" si="690"/>
        <v/>
      </c>
      <c r="BH874" s="7" t="str">
        <f t="shared" si="681"/>
        <v/>
      </c>
      <c r="BI874" s="7" t="str">
        <f t="shared" si="682"/>
        <v/>
      </c>
      <c r="BJ874" s="7" t="str">
        <f t="shared" si="683"/>
        <v/>
      </c>
      <c r="BK874" s="7" t="str">
        <f t="shared" si="711"/>
        <v/>
      </c>
      <c r="BL874" s="7" t="str">
        <f t="shared" si="712"/>
        <v/>
      </c>
      <c r="BM874" s="7" t="str">
        <f t="shared" si="713"/>
        <v/>
      </c>
      <c r="BN874" s="7" t="str">
        <f t="shared" si="714"/>
        <v/>
      </c>
      <c r="BO874" s="7" t="str">
        <f t="shared" si="715"/>
        <v/>
      </c>
      <c r="BP874" s="7" t="str">
        <f t="shared" si="716"/>
        <v/>
      </c>
      <c r="BQ874" s="7" t="str">
        <f t="shared" si="717"/>
        <v/>
      </c>
      <c r="BR874" s="7" t="str">
        <f t="shared" si="718"/>
        <v/>
      </c>
      <c r="BS874" s="7" t="str">
        <f t="shared" si="719"/>
        <v/>
      </c>
      <c r="BT874" s="7" t="str">
        <f t="shared" si="720"/>
        <v/>
      </c>
      <c r="BU874" s="7" t="str">
        <f t="shared" si="721"/>
        <v/>
      </c>
      <c r="BV874" s="7" t="str">
        <f t="shared" si="722"/>
        <v/>
      </c>
      <c r="BW874" s="7" t="str">
        <f t="shared" si="697"/>
        <v/>
      </c>
      <c r="BX874" s="7" t="str">
        <f t="shared" si="723"/>
        <v/>
      </c>
      <c r="BY874" s="7" t="str">
        <f t="shared" si="724"/>
        <v/>
      </c>
      <c r="BZ874" s="7" t="str">
        <f t="shared" si="725"/>
        <v/>
      </c>
      <c r="CA874" s="7" t="str">
        <f t="shared" si="726"/>
        <v/>
      </c>
      <c r="CB874" s="54"/>
      <c r="CH874" s="13"/>
      <c r="CJ874" s="13"/>
    </row>
    <row r="875" spans="2:88" ht="16.5" thickBot="1" x14ac:dyDescent="0.3">
      <c r="B875" s="114"/>
      <c r="C875" s="114"/>
      <c r="D875" s="115"/>
      <c r="E875" s="117" t="str">
        <f t="shared" si="676"/>
        <v/>
      </c>
      <c r="F875" s="118" t="str">
        <f t="shared" si="684"/>
        <v/>
      </c>
      <c r="G875" s="22"/>
      <c r="H875" s="5" t="str">
        <f t="shared" si="698"/>
        <v/>
      </c>
      <c r="I875" s="6" t="str">
        <f t="shared" si="699"/>
        <v/>
      </c>
      <c r="J875" s="6" t="str">
        <f t="shared" si="700"/>
        <v/>
      </c>
      <c r="K875" s="23"/>
      <c r="L875" s="3" t="str">
        <f t="shared" si="685"/>
        <v/>
      </c>
      <c r="M875" s="2">
        <f>IF(OR(K875="Rota",K875="Desliza"),(IF((MAX(N$36:N874))&gt;F$17,(MAX(N$36:N874)),F$17)),N874)</f>
        <v>0</v>
      </c>
      <c r="N875" s="42"/>
      <c r="O875" s="2" t="str">
        <f t="shared" si="686"/>
        <v/>
      </c>
      <c r="P875" s="3" t="str">
        <f t="shared" si="687"/>
        <v/>
      </c>
      <c r="Q875" s="24"/>
      <c r="R875" s="24"/>
      <c r="S875" s="24"/>
      <c r="T875" s="132" t="str">
        <f t="shared" si="691"/>
        <v/>
      </c>
      <c r="U875" s="25"/>
      <c r="V875" s="25"/>
      <c r="W875" s="24"/>
      <c r="X875" s="26"/>
      <c r="Y875" s="25"/>
      <c r="Z875" s="25"/>
      <c r="AA875" s="3" t="str">
        <f t="shared" si="688"/>
        <v/>
      </c>
      <c r="AB875" s="24"/>
      <c r="AC875" s="26"/>
      <c r="AD875" s="25"/>
      <c r="AE875" s="54"/>
      <c r="AF875" s="54"/>
      <c r="AG875" s="54"/>
      <c r="AH875" s="54"/>
      <c r="AI875" s="54"/>
      <c r="AJ875" s="54"/>
      <c r="AK875" s="25"/>
      <c r="AL875" s="54" t="str">
        <f t="shared" si="692"/>
        <v/>
      </c>
      <c r="AM875" s="200" t="str">
        <f t="shared" si="693"/>
        <v/>
      </c>
      <c r="AN875" s="201" t="str">
        <f t="shared" si="694"/>
        <v/>
      </c>
      <c r="AO875" s="200" t="str">
        <f t="shared" si="701"/>
        <v/>
      </c>
      <c r="AP875" s="200" t="str">
        <f t="shared" si="695"/>
        <v/>
      </c>
      <c r="AQ875" s="200" t="str">
        <f t="shared" si="696"/>
        <v/>
      </c>
      <c r="AR875" s="200" t="str">
        <f t="shared" si="702"/>
        <v/>
      </c>
      <c r="AS875" s="200" t="str">
        <f t="shared" si="703"/>
        <v/>
      </c>
      <c r="AT875" s="200" t="str">
        <f t="shared" si="704"/>
        <v/>
      </c>
      <c r="AU875" s="200" t="str">
        <f t="shared" si="705"/>
        <v/>
      </c>
      <c r="AV875" s="54"/>
      <c r="AW875" s="200" t="str">
        <f t="shared" si="706"/>
        <v/>
      </c>
      <c r="AX875" s="201" t="str">
        <f t="shared" si="707"/>
        <v/>
      </c>
      <c r="AY875" s="7" t="str">
        <f t="shared" si="708"/>
        <v/>
      </c>
      <c r="AZ875" s="7" t="str">
        <f t="shared" si="709"/>
        <v/>
      </c>
      <c r="BA875" s="7" t="str">
        <f t="shared" si="710"/>
        <v/>
      </c>
      <c r="BB875" s="7" t="str">
        <f t="shared" si="677"/>
        <v/>
      </c>
      <c r="BC875" s="7" t="str">
        <f t="shared" si="678"/>
        <v/>
      </c>
      <c r="BD875" s="7" t="str">
        <f t="shared" si="679"/>
        <v/>
      </c>
      <c r="BE875" s="7" t="str">
        <f t="shared" si="680"/>
        <v/>
      </c>
      <c r="BF875" s="7" t="str">
        <f t="shared" si="689"/>
        <v/>
      </c>
      <c r="BG875" s="7" t="str">
        <f t="shared" si="690"/>
        <v/>
      </c>
      <c r="BH875" s="7" t="str">
        <f t="shared" si="681"/>
        <v/>
      </c>
      <c r="BI875" s="7" t="str">
        <f t="shared" si="682"/>
        <v/>
      </c>
      <c r="BJ875" s="7" t="str">
        <f t="shared" si="683"/>
        <v/>
      </c>
      <c r="BK875" s="7" t="str">
        <f t="shared" si="711"/>
        <v/>
      </c>
      <c r="BL875" s="7" t="str">
        <f t="shared" si="712"/>
        <v/>
      </c>
      <c r="BM875" s="7" t="str">
        <f t="shared" si="713"/>
        <v/>
      </c>
      <c r="BN875" s="7" t="str">
        <f t="shared" si="714"/>
        <v/>
      </c>
      <c r="BO875" s="7" t="str">
        <f t="shared" si="715"/>
        <v/>
      </c>
      <c r="BP875" s="7" t="str">
        <f t="shared" si="716"/>
        <v/>
      </c>
      <c r="BQ875" s="7" t="str">
        <f t="shared" si="717"/>
        <v/>
      </c>
      <c r="BR875" s="7" t="str">
        <f t="shared" si="718"/>
        <v/>
      </c>
      <c r="BS875" s="7" t="str">
        <f t="shared" si="719"/>
        <v/>
      </c>
      <c r="BT875" s="7" t="str">
        <f t="shared" si="720"/>
        <v/>
      </c>
      <c r="BU875" s="7" t="str">
        <f t="shared" si="721"/>
        <v/>
      </c>
      <c r="BV875" s="7" t="str">
        <f t="shared" si="722"/>
        <v/>
      </c>
      <c r="BW875" s="7" t="str">
        <f t="shared" si="697"/>
        <v/>
      </c>
      <c r="BX875" s="7" t="str">
        <f t="shared" si="723"/>
        <v/>
      </c>
      <c r="BY875" s="7" t="str">
        <f t="shared" si="724"/>
        <v/>
      </c>
      <c r="BZ875" s="7" t="str">
        <f t="shared" si="725"/>
        <v/>
      </c>
      <c r="CA875" s="7" t="str">
        <f t="shared" si="726"/>
        <v/>
      </c>
      <c r="CB875" s="54"/>
      <c r="CH875" s="13"/>
      <c r="CJ875" s="13"/>
    </row>
    <row r="876" spans="2:88" ht="16.5" thickBot="1" x14ac:dyDescent="0.3">
      <c r="B876" s="114"/>
      <c r="C876" s="114"/>
      <c r="D876" s="115"/>
      <c r="E876" s="117" t="str">
        <f t="shared" ref="E876:E939" si="727">IF(K876="Comentario","",IF(K875="Comentario",IF(G874="","",IF(G874=0,E874+1,E874)),IF(G875="","",IF(G875=0,E875+1,E875))))</f>
        <v/>
      </c>
      <c r="F876" s="118" t="str">
        <f t="shared" si="684"/>
        <v/>
      </c>
      <c r="G876" s="22"/>
      <c r="H876" s="5" t="str">
        <f t="shared" si="698"/>
        <v/>
      </c>
      <c r="I876" s="6" t="str">
        <f t="shared" si="699"/>
        <v/>
      </c>
      <c r="J876" s="6" t="str">
        <f t="shared" si="700"/>
        <v/>
      </c>
      <c r="K876" s="23"/>
      <c r="L876" s="3" t="str">
        <f t="shared" si="685"/>
        <v/>
      </c>
      <c r="M876" s="2">
        <f>IF(OR(K876="Rota",K876="Desliza"),(IF((MAX(N$36:N875))&gt;F$17,(MAX(N$36:N875)),F$17)),N875)</f>
        <v>0</v>
      </c>
      <c r="N876" s="42"/>
      <c r="O876" s="2" t="str">
        <f t="shared" si="686"/>
        <v/>
      </c>
      <c r="P876" s="3" t="str">
        <f t="shared" si="687"/>
        <v/>
      </c>
      <c r="Q876" s="24"/>
      <c r="R876" s="24"/>
      <c r="S876" s="24"/>
      <c r="T876" s="132" t="str">
        <f t="shared" si="691"/>
        <v/>
      </c>
      <c r="U876" s="25"/>
      <c r="V876" s="25"/>
      <c r="W876" s="24"/>
      <c r="X876" s="26"/>
      <c r="Y876" s="25"/>
      <c r="Z876" s="25"/>
      <c r="AA876" s="3" t="str">
        <f t="shared" si="688"/>
        <v/>
      </c>
      <c r="AB876" s="24"/>
      <c r="AC876" s="26"/>
      <c r="AD876" s="25"/>
      <c r="AE876" s="54"/>
      <c r="AF876" s="54"/>
      <c r="AG876" s="54"/>
      <c r="AH876" s="54"/>
      <c r="AI876" s="54"/>
      <c r="AJ876" s="54"/>
      <c r="AK876" s="25"/>
      <c r="AL876" s="54" t="str">
        <f t="shared" si="692"/>
        <v/>
      </c>
      <c r="AM876" s="200" t="str">
        <f t="shared" si="693"/>
        <v/>
      </c>
      <c r="AN876" s="201" t="str">
        <f t="shared" si="694"/>
        <v/>
      </c>
      <c r="AO876" s="200" t="str">
        <f t="shared" si="701"/>
        <v/>
      </c>
      <c r="AP876" s="200" t="str">
        <f t="shared" si="695"/>
        <v/>
      </c>
      <c r="AQ876" s="200" t="str">
        <f t="shared" si="696"/>
        <v/>
      </c>
      <c r="AR876" s="200" t="str">
        <f t="shared" si="702"/>
        <v/>
      </c>
      <c r="AS876" s="200" t="str">
        <f t="shared" si="703"/>
        <v/>
      </c>
      <c r="AT876" s="200" t="str">
        <f t="shared" si="704"/>
        <v/>
      </c>
      <c r="AU876" s="200" t="str">
        <f t="shared" si="705"/>
        <v/>
      </c>
      <c r="AV876" s="54"/>
      <c r="AW876" s="200" t="str">
        <f t="shared" si="706"/>
        <v/>
      </c>
      <c r="AX876" s="201" t="str">
        <f t="shared" si="707"/>
        <v/>
      </c>
      <c r="AY876" s="7" t="str">
        <f t="shared" si="708"/>
        <v/>
      </c>
      <c r="AZ876" s="7" t="str">
        <f t="shared" si="709"/>
        <v/>
      </c>
      <c r="BA876" s="7" t="str">
        <f t="shared" si="710"/>
        <v/>
      </c>
      <c r="BB876" s="7" t="str">
        <f t="shared" si="677"/>
        <v/>
      </c>
      <c r="BC876" s="7" t="str">
        <f t="shared" si="678"/>
        <v/>
      </c>
      <c r="BD876" s="7" t="str">
        <f t="shared" si="679"/>
        <v/>
      </c>
      <c r="BE876" s="7" t="str">
        <f t="shared" si="680"/>
        <v/>
      </c>
      <c r="BF876" s="7" t="str">
        <f t="shared" si="689"/>
        <v/>
      </c>
      <c r="BG876" s="7" t="str">
        <f t="shared" si="690"/>
        <v/>
      </c>
      <c r="BH876" s="7" t="str">
        <f t="shared" si="681"/>
        <v/>
      </c>
      <c r="BI876" s="7" t="str">
        <f t="shared" si="682"/>
        <v/>
      </c>
      <c r="BJ876" s="7" t="str">
        <f t="shared" si="683"/>
        <v/>
      </c>
      <c r="BK876" s="7" t="str">
        <f t="shared" si="711"/>
        <v/>
      </c>
      <c r="BL876" s="7" t="str">
        <f t="shared" si="712"/>
        <v/>
      </c>
      <c r="BM876" s="7" t="str">
        <f t="shared" si="713"/>
        <v/>
      </c>
      <c r="BN876" s="7" t="str">
        <f t="shared" si="714"/>
        <v/>
      </c>
      <c r="BO876" s="7" t="str">
        <f t="shared" si="715"/>
        <v/>
      </c>
      <c r="BP876" s="7" t="str">
        <f t="shared" si="716"/>
        <v/>
      </c>
      <c r="BQ876" s="7" t="str">
        <f t="shared" si="717"/>
        <v/>
      </c>
      <c r="BR876" s="7" t="str">
        <f t="shared" si="718"/>
        <v/>
      </c>
      <c r="BS876" s="7" t="str">
        <f t="shared" si="719"/>
        <v/>
      </c>
      <c r="BT876" s="7" t="str">
        <f t="shared" si="720"/>
        <v/>
      </c>
      <c r="BU876" s="7" t="str">
        <f t="shared" si="721"/>
        <v/>
      </c>
      <c r="BV876" s="7" t="str">
        <f t="shared" si="722"/>
        <v/>
      </c>
      <c r="BW876" s="7" t="str">
        <f t="shared" si="697"/>
        <v/>
      </c>
      <c r="BX876" s="7" t="str">
        <f t="shared" si="723"/>
        <v/>
      </c>
      <c r="BY876" s="7" t="str">
        <f t="shared" si="724"/>
        <v/>
      </c>
      <c r="BZ876" s="7" t="str">
        <f t="shared" si="725"/>
        <v/>
      </c>
      <c r="CA876" s="7" t="str">
        <f t="shared" si="726"/>
        <v/>
      </c>
      <c r="CB876" s="54"/>
      <c r="CH876" s="13"/>
      <c r="CJ876" s="13"/>
    </row>
    <row r="877" spans="2:88" ht="16.5" thickBot="1" x14ac:dyDescent="0.3">
      <c r="B877" s="114"/>
      <c r="C877" s="114"/>
      <c r="D877" s="115"/>
      <c r="E877" s="117" t="str">
        <f t="shared" si="727"/>
        <v/>
      </c>
      <c r="F877" s="118" t="str">
        <f t="shared" si="684"/>
        <v/>
      </c>
      <c r="G877" s="22"/>
      <c r="H877" s="5" t="str">
        <f t="shared" si="698"/>
        <v/>
      </c>
      <c r="I877" s="6" t="str">
        <f t="shared" si="699"/>
        <v/>
      </c>
      <c r="J877" s="6" t="str">
        <f t="shared" si="700"/>
        <v/>
      </c>
      <c r="K877" s="23"/>
      <c r="L877" s="3" t="str">
        <f t="shared" si="685"/>
        <v/>
      </c>
      <c r="M877" s="2">
        <f>IF(OR(K877="Rota",K877="Desliza"),(IF((MAX(N$36:N876))&gt;F$17,(MAX(N$36:N876)),F$17)),N876)</f>
        <v>0</v>
      </c>
      <c r="N877" s="42"/>
      <c r="O877" s="2" t="str">
        <f t="shared" si="686"/>
        <v/>
      </c>
      <c r="P877" s="3" t="str">
        <f t="shared" si="687"/>
        <v/>
      </c>
      <c r="Q877" s="24"/>
      <c r="R877" s="24"/>
      <c r="S877" s="24"/>
      <c r="T877" s="132" t="str">
        <f t="shared" si="691"/>
        <v/>
      </c>
      <c r="U877" s="25"/>
      <c r="V877" s="25"/>
      <c r="W877" s="24"/>
      <c r="X877" s="26"/>
      <c r="Y877" s="25"/>
      <c r="Z877" s="25"/>
      <c r="AA877" s="3" t="str">
        <f t="shared" si="688"/>
        <v/>
      </c>
      <c r="AB877" s="24"/>
      <c r="AC877" s="26"/>
      <c r="AD877" s="25"/>
      <c r="AE877" s="54"/>
      <c r="AF877" s="54"/>
      <c r="AG877" s="54"/>
      <c r="AH877" s="54"/>
      <c r="AI877" s="54"/>
      <c r="AJ877" s="54"/>
      <c r="AK877" s="25"/>
      <c r="AL877" s="54" t="str">
        <f t="shared" si="692"/>
        <v/>
      </c>
      <c r="AM877" s="200" t="str">
        <f t="shared" si="693"/>
        <v/>
      </c>
      <c r="AN877" s="201" t="str">
        <f t="shared" si="694"/>
        <v/>
      </c>
      <c r="AO877" s="200" t="str">
        <f t="shared" si="701"/>
        <v/>
      </c>
      <c r="AP877" s="200" t="str">
        <f t="shared" si="695"/>
        <v/>
      </c>
      <c r="AQ877" s="200" t="str">
        <f t="shared" si="696"/>
        <v/>
      </c>
      <c r="AR877" s="200" t="str">
        <f t="shared" si="702"/>
        <v/>
      </c>
      <c r="AS877" s="200" t="str">
        <f t="shared" si="703"/>
        <v/>
      </c>
      <c r="AT877" s="200" t="str">
        <f t="shared" si="704"/>
        <v/>
      </c>
      <c r="AU877" s="200" t="str">
        <f t="shared" si="705"/>
        <v/>
      </c>
      <c r="AV877" s="54"/>
      <c r="AW877" s="200" t="str">
        <f t="shared" si="706"/>
        <v/>
      </c>
      <c r="AX877" s="201" t="str">
        <f t="shared" si="707"/>
        <v/>
      </c>
      <c r="AY877" s="7" t="str">
        <f t="shared" si="708"/>
        <v/>
      </c>
      <c r="AZ877" s="7" t="str">
        <f t="shared" si="709"/>
        <v/>
      </c>
      <c r="BA877" s="7" t="str">
        <f t="shared" si="710"/>
        <v/>
      </c>
      <c r="BB877" s="7" t="str">
        <f t="shared" ref="BB877:BB940" si="728">IF(AND(O877&gt;0,AF877="Día",K877="Rota"),O877,"")</f>
        <v/>
      </c>
      <c r="BC877" s="7" t="str">
        <f t="shared" ref="BC877:BC940" si="729">IF(AND(O877&gt;0,AF877="Noche",K877="Rota"),O877,"")</f>
        <v/>
      </c>
      <c r="BD877" s="7" t="str">
        <f t="shared" ref="BD877:BD940" si="730">IF(AND(O877&gt;0,AF877="Día",K877="Desliza"),O877,"")</f>
        <v/>
      </c>
      <c r="BE877" s="7" t="str">
        <f t="shared" ref="BE877:BE940" si="731">IF(AND(O877&gt;0,AF877="Noche",K877="Desliza"),O877,"")</f>
        <v/>
      </c>
      <c r="BF877" s="7" t="str">
        <f t="shared" si="689"/>
        <v/>
      </c>
      <c r="BG877" s="7" t="str">
        <f t="shared" si="690"/>
        <v/>
      </c>
      <c r="BH877" s="7" t="str">
        <f t="shared" si="681"/>
        <v/>
      </c>
      <c r="BI877" s="7" t="str">
        <f t="shared" si="682"/>
        <v/>
      </c>
      <c r="BJ877" s="7" t="str">
        <f t="shared" si="683"/>
        <v/>
      </c>
      <c r="BK877" s="7" t="str">
        <f t="shared" si="711"/>
        <v/>
      </c>
      <c r="BL877" s="7" t="str">
        <f t="shared" si="712"/>
        <v/>
      </c>
      <c r="BM877" s="7" t="str">
        <f t="shared" si="713"/>
        <v/>
      </c>
      <c r="BN877" s="7" t="str">
        <f t="shared" si="714"/>
        <v/>
      </c>
      <c r="BO877" s="7" t="str">
        <f t="shared" si="715"/>
        <v/>
      </c>
      <c r="BP877" s="7" t="str">
        <f t="shared" si="716"/>
        <v/>
      </c>
      <c r="BQ877" s="7" t="str">
        <f t="shared" si="717"/>
        <v/>
      </c>
      <c r="BR877" s="7" t="str">
        <f t="shared" si="718"/>
        <v/>
      </c>
      <c r="BS877" s="7" t="str">
        <f t="shared" si="719"/>
        <v/>
      </c>
      <c r="BT877" s="7" t="str">
        <f t="shared" si="720"/>
        <v/>
      </c>
      <c r="BU877" s="7" t="str">
        <f t="shared" si="721"/>
        <v/>
      </c>
      <c r="BV877" s="7" t="str">
        <f t="shared" si="722"/>
        <v/>
      </c>
      <c r="BW877" s="7" t="str">
        <f t="shared" si="697"/>
        <v/>
      </c>
      <c r="BX877" s="7" t="str">
        <f t="shared" si="723"/>
        <v/>
      </c>
      <c r="BY877" s="7" t="str">
        <f t="shared" si="724"/>
        <v/>
      </c>
      <c r="BZ877" s="7" t="str">
        <f t="shared" si="725"/>
        <v/>
      </c>
      <c r="CA877" s="7" t="str">
        <f t="shared" si="726"/>
        <v/>
      </c>
      <c r="CB877" s="54"/>
      <c r="CH877" s="13"/>
      <c r="CJ877" s="13"/>
    </row>
    <row r="878" spans="2:88" ht="16.5" thickBot="1" x14ac:dyDescent="0.3">
      <c r="B878" s="114"/>
      <c r="C878" s="114"/>
      <c r="D878" s="115"/>
      <c r="E878" s="117" t="str">
        <f t="shared" si="727"/>
        <v/>
      </c>
      <c r="F878" s="118" t="str">
        <f t="shared" si="684"/>
        <v/>
      </c>
      <c r="G878" s="22"/>
      <c r="H878" s="5" t="str">
        <f t="shared" si="698"/>
        <v/>
      </c>
      <c r="I878" s="6" t="str">
        <f t="shared" si="699"/>
        <v/>
      </c>
      <c r="J878" s="6" t="str">
        <f t="shared" si="700"/>
        <v/>
      </c>
      <c r="K878" s="23"/>
      <c r="L878" s="3" t="str">
        <f t="shared" si="685"/>
        <v/>
      </c>
      <c r="M878" s="2">
        <f>IF(OR(K878="Rota",K878="Desliza"),(IF((MAX(N$36:N877))&gt;F$17,(MAX(N$36:N877)),F$17)),N877)</f>
        <v>0</v>
      </c>
      <c r="N878" s="42"/>
      <c r="O878" s="2" t="str">
        <f t="shared" si="686"/>
        <v/>
      </c>
      <c r="P878" s="3" t="str">
        <f t="shared" si="687"/>
        <v/>
      </c>
      <c r="Q878" s="24"/>
      <c r="R878" s="24"/>
      <c r="S878" s="24"/>
      <c r="T878" s="132" t="str">
        <f t="shared" si="691"/>
        <v/>
      </c>
      <c r="U878" s="25"/>
      <c r="V878" s="25"/>
      <c r="W878" s="24"/>
      <c r="X878" s="26"/>
      <c r="Y878" s="25"/>
      <c r="Z878" s="25"/>
      <c r="AA878" s="3" t="str">
        <f t="shared" si="688"/>
        <v/>
      </c>
      <c r="AB878" s="24"/>
      <c r="AC878" s="26"/>
      <c r="AD878" s="25"/>
      <c r="AE878" s="54"/>
      <c r="AF878" s="54"/>
      <c r="AG878" s="54"/>
      <c r="AH878" s="54"/>
      <c r="AI878" s="54"/>
      <c r="AJ878" s="54"/>
      <c r="AK878" s="25"/>
      <c r="AL878" s="54" t="str">
        <f t="shared" si="692"/>
        <v/>
      </c>
      <c r="AM878" s="200" t="str">
        <f t="shared" si="693"/>
        <v/>
      </c>
      <c r="AN878" s="201" t="str">
        <f t="shared" si="694"/>
        <v/>
      </c>
      <c r="AO878" s="200" t="str">
        <f t="shared" si="701"/>
        <v/>
      </c>
      <c r="AP878" s="200" t="str">
        <f t="shared" si="695"/>
        <v/>
      </c>
      <c r="AQ878" s="200" t="str">
        <f t="shared" si="696"/>
        <v/>
      </c>
      <c r="AR878" s="200" t="str">
        <f t="shared" si="702"/>
        <v/>
      </c>
      <c r="AS878" s="200" t="str">
        <f t="shared" si="703"/>
        <v/>
      </c>
      <c r="AT878" s="200" t="str">
        <f t="shared" si="704"/>
        <v/>
      </c>
      <c r="AU878" s="200" t="str">
        <f t="shared" si="705"/>
        <v/>
      </c>
      <c r="AV878" s="54"/>
      <c r="AW878" s="200" t="str">
        <f t="shared" si="706"/>
        <v/>
      </c>
      <c r="AX878" s="201" t="str">
        <f t="shared" si="707"/>
        <v/>
      </c>
      <c r="AY878" s="7" t="str">
        <f t="shared" si="708"/>
        <v/>
      </c>
      <c r="AZ878" s="7" t="str">
        <f t="shared" si="709"/>
        <v/>
      </c>
      <c r="BA878" s="7" t="str">
        <f t="shared" si="710"/>
        <v/>
      </c>
      <c r="BB878" s="7" t="str">
        <f t="shared" si="728"/>
        <v/>
      </c>
      <c r="BC878" s="7" t="str">
        <f t="shared" si="729"/>
        <v/>
      </c>
      <c r="BD878" s="7" t="str">
        <f t="shared" si="730"/>
        <v/>
      </c>
      <c r="BE878" s="7" t="str">
        <f t="shared" si="731"/>
        <v/>
      </c>
      <c r="BF878" s="7" t="str">
        <f t="shared" si="689"/>
        <v/>
      </c>
      <c r="BG878" s="7" t="str">
        <f t="shared" si="690"/>
        <v/>
      </c>
      <c r="BH878" s="7" t="str">
        <f t="shared" ref="BH878:BH941" si="732">IF(AND(AO878&gt;0,AF878="Día",K878="RIH CSG"),AO878,"")</f>
        <v/>
      </c>
      <c r="BI878" s="7" t="str">
        <f t="shared" ref="BI878:BI941" si="733">IF(AND(AO878&gt;0,AF878="Noche",K878="RIH CSG"),AO878,"")</f>
        <v/>
      </c>
      <c r="BJ878" s="7" t="str">
        <f t="shared" ref="BJ878:BJ941" si="734">IF(AND(AO878&gt;0,AF878="Día",K878="RIH OH"),AO878,"")</f>
        <v/>
      </c>
      <c r="BK878" s="7" t="str">
        <f t="shared" si="711"/>
        <v/>
      </c>
      <c r="BL878" s="7" t="str">
        <f t="shared" si="712"/>
        <v/>
      </c>
      <c r="BM878" s="7" t="str">
        <f t="shared" si="713"/>
        <v/>
      </c>
      <c r="BN878" s="7" t="str">
        <f t="shared" si="714"/>
        <v/>
      </c>
      <c r="BO878" s="7" t="str">
        <f t="shared" si="715"/>
        <v/>
      </c>
      <c r="BP878" s="7" t="str">
        <f t="shared" si="716"/>
        <v/>
      </c>
      <c r="BQ878" s="7" t="str">
        <f t="shared" si="717"/>
        <v/>
      </c>
      <c r="BR878" s="7" t="str">
        <f t="shared" si="718"/>
        <v/>
      </c>
      <c r="BS878" s="7" t="str">
        <f t="shared" si="719"/>
        <v/>
      </c>
      <c r="BT878" s="7" t="str">
        <f t="shared" si="720"/>
        <v/>
      </c>
      <c r="BU878" s="7" t="str">
        <f t="shared" si="721"/>
        <v/>
      </c>
      <c r="BV878" s="7" t="str">
        <f t="shared" si="722"/>
        <v/>
      </c>
      <c r="BW878" s="7" t="str">
        <f t="shared" si="697"/>
        <v/>
      </c>
      <c r="BX878" s="7" t="str">
        <f t="shared" si="723"/>
        <v/>
      </c>
      <c r="BY878" s="7" t="str">
        <f t="shared" si="724"/>
        <v/>
      </c>
      <c r="BZ878" s="7" t="str">
        <f t="shared" si="725"/>
        <v/>
      </c>
      <c r="CA878" s="7" t="str">
        <f t="shared" si="726"/>
        <v/>
      </c>
      <c r="CB878" s="54"/>
      <c r="CH878" s="13"/>
      <c r="CJ878" s="13"/>
    </row>
    <row r="879" spans="2:88" ht="16.5" thickBot="1" x14ac:dyDescent="0.3">
      <c r="B879" s="114"/>
      <c r="C879" s="114"/>
      <c r="D879" s="115"/>
      <c r="E879" s="117" t="str">
        <f t="shared" si="727"/>
        <v/>
      </c>
      <c r="F879" s="118" t="str">
        <f t="shared" ref="F879:F942" si="735">IF(K879="Comentario","",IF(K878="Comentario",IF(G877="","",G877),IF(G878="","",G878)))</f>
        <v/>
      </c>
      <c r="G879" s="22"/>
      <c r="H879" s="5" t="str">
        <f t="shared" si="698"/>
        <v/>
      </c>
      <c r="I879" s="6" t="str">
        <f t="shared" si="699"/>
        <v/>
      </c>
      <c r="J879" s="6" t="str">
        <f t="shared" si="700"/>
        <v/>
      </c>
      <c r="K879" s="23"/>
      <c r="L879" s="3" t="str">
        <f t="shared" si="685"/>
        <v/>
      </c>
      <c r="M879" s="2">
        <f>IF(OR(K879="Rota",K879="Desliza"),(IF((MAX(N$36:N878))&gt;F$17,(MAX(N$36:N878)),F$17)),N878)</f>
        <v>0</v>
      </c>
      <c r="N879" s="42"/>
      <c r="O879" s="2" t="str">
        <f t="shared" si="686"/>
        <v/>
      </c>
      <c r="P879" s="3" t="str">
        <f t="shared" si="687"/>
        <v/>
      </c>
      <c r="Q879" s="24"/>
      <c r="R879" s="24"/>
      <c r="S879" s="24"/>
      <c r="T879" s="132" t="str">
        <f t="shared" si="691"/>
        <v/>
      </c>
      <c r="U879" s="25"/>
      <c r="V879" s="25"/>
      <c r="W879" s="24"/>
      <c r="X879" s="26"/>
      <c r="Y879" s="25"/>
      <c r="Z879" s="25"/>
      <c r="AA879" s="3" t="str">
        <f t="shared" si="688"/>
        <v/>
      </c>
      <c r="AB879" s="24"/>
      <c r="AC879" s="26"/>
      <c r="AD879" s="25"/>
      <c r="AE879" s="54"/>
      <c r="AF879" s="54"/>
      <c r="AG879" s="54"/>
      <c r="AH879" s="54"/>
      <c r="AI879" s="54"/>
      <c r="AJ879" s="54"/>
      <c r="AK879" s="25"/>
      <c r="AL879" s="54" t="str">
        <f t="shared" si="692"/>
        <v/>
      </c>
      <c r="AM879" s="200" t="str">
        <f t="shared" si="693"/>
        <v/>
      </c>
      <c r="AN879" s="201" t="str">
        <f t="shared" si="694"/>
        <v/>
      </c>
      <c r="AO879" s="200" t="str">
        <f t="shared" si="701"/>
        <v/>
      </c>
      <c r="AP879" s="200" t="str">
        <f t="shared" si="695"/>
        <v/>
      </c>
      <c r="AQ879" s="200" t="str">
        <f t="shared" si="696"/>
        <v/>
      </c>
      <c r="AR879" s="200" t="str">
        <f t="shared" si="702"/>
        <v/>
      </c>
      <c r="AS879" s="200" t="str">
        <f t="shared" si="703"/>
        <v/>
      </c>
      <c r="AT879" s="200" t="str">
        <f t="shared" si="704"/>
        <v/>
      </c>
      <c r="AU879" s="200" t="str">
        <f t="shared" si="705"/>
        <v/>
      </c>
      <c r="AV879" s="54"/>
      <c r="AW879" s="200" t="str">
        <f t="shared" si="706"/>
        <v/>
      </c>
      <c r="AX879" s="201" t="str">
        <f t="shared" si="707"/>
        <v/>
      </c>
      <c r="AY879" s="7" t="str">
        <f t="shared" si="708"/>
        <v/>
      </c>
      <c r="AZ879" s="7" t="str">
        <f t="shared" si="709"/>
        <v/>
      </c>
      <c r="BA879" s="7" t="str">
        <f t="shared" si="710"/>
        <v/>
      </c>
      <c r="BB879" s="7" t="str">
        <f t="shared" si="728"/>
        <v/>
      </c>
      <c r="BC879" s="7" t="str">
        <f t="shared" si="729"/>
        <v/>
      </c>
      <c r="BD879" s="7" t="str">
        <f t="shared" si="730"/>
        <v/>
      </c>
      <c r="BE879" s="7" t="str">
        <f t="shared" si="731"/>
        <v/>
      </c>
      <c r="BF879" s="7" t="str">
        <f t="shared" si="689"/>
        <v/>
      </c>
      <c r="BG879" s="7" t="str">
        <f t="shared" si="690"/>
        <v/>
      </c>
      <c r="BH879" s="7" t="str">
        <f t="shared" si="732"/>
        <v/>
      </c>
      <c r="BI879" s="7" t="str">
        <f t="shared" si="733"/>
        <v/>
      </c>
      <c r="BJ879" s="7" t="str">
        <f t="shared" si="734"/>
        <v/>
      </c>
      <c r="BK879" s="7" t="str">
        <f t="shared" si="711"/>
        <v/>
      </c>
      <c r="BL879" s="7" t="str">
        <f t="shared" si="712"/>
        <v/>
      </c>
      <c r="BM879" s="7" t="str">
        <f t="shared" si="713"/>
        <v/>
      </c>
      <c r="BN879" s="7" t="str">
        <f t="shared" si="714"/>
        <v/>
      </c>
      <c r="BO879" s="7" t="str">
        <f t="shared" si="715"/>
        <v/>
      </c>
      <c r="BP879" s="7" t="str">
        <f t="shared" si="716"/>
        <v/>
      </c>
      <c r="BQ879" s="7" t="str">
        <f t="shared" si="717"/>
        <v/>
      </c>
      <c r="BR879" s="7" t="str">
        <f t="shared" si="718"/>
        <v/>
      </c>
      <c r="BS879" s="7" t="str">
        <f t="shared" si="719"/>
        <v/>
      </c>
      <c r="BT879" s="7" t="str">
        <f t="shared" si="720"/>
        <v/>
      </c>
      <c r="BU879" s="7" t="str">
        <f t="shared" si="721"/>
        <v/>
      </c>
      <c r="BV879" s="7" t="str">
        <f t="shared" si="722"/>
        <v/>
      </c>
      <c r="BW879" s="7" t="str">
        <f t="shared" si="697"/>
        <v/>
      </c>
      <c r="BX879" s="7" t="str">
        <f t="shared" si="723"/>
        <v/>
      </c>
      <c r="BY879" s="7" t="str">
        <f t="shared" si="724"/>
        <v/>
      </c>
      <c r="BZ879" s="7" t="str">
        <f t="shared" si="725"/>
        <v/>
      </c>
      <c r="CA879" s="7" t="str">
        <f t="shared" si="726"/>
        <v/>
      </c>
      <c r="CB879" s="54"/>
      <c r="CH879" s="13"/>
      <c r="CJ879" s="13"/>
    </row>
    <row r="880" spans="2:88" ht="16.5" thickBot="1" x14ac:dyDescent="0.3">
      <c r="B880" s="114"/>
      <c r="C880" s="114"/>
      <c r="D880" s="115"/>
      <c r="E880" s="117" t="str">
        <f t="shared" si="727"/>
        <v/>
      </c>
      <c r="F880" s="118" t="str">
        <f t="shared" si="735"/>
        <v/>
      </c>
      <c r="G880" s="22"/>
      <c r="H880" s="5" t="str">
        <f t="shared" si="698"/>
        <v/>
      </c>
      <c r="I880" s="6" t="str">
        <f t="shared" si="699"/>
        <v/>
      </c>
      <c r="J880" s="6" t="str">
        <f t="shared" si="700"/>
        <v/>
      </c>
      <c r="K880" s="23"/>
      <c r="L880" s="3" t="str">
        <f t="shared" si="685"/>
        <v/>
      </c>
      <c r="M880" s="2">
        <f>IF(OR(K880="Rota",K880="Desliza"),(IF((MAX(N$36:N879))&gt;F$17,(MAX(N$36:N879)),F$17)),N879)</f>
        <v>0</v>
      </c>
      <c r="N880" s="42"/>
      <c r="O880" s="2" t="str">
        <f t="shared" si="686"/>
        <v/>
      </c>
      <c r="P880" s="3" t="str">
        <f t="shared" si="687"/>
        <v/>
      </c>
      <c r="Q880" s="24"/>
      <c r="R880" s="24"/>
      <c r="S880" s="24"/>
      <c r="T880" s="132" t="str">
        <f t="shared" si="691"/>
        <v/>
      </c>
      <c r="U880" s="25"/>
      <c r="V880" s="25"/>
      <c r="W880" s="24"/>
      <c r="X880" s="26"/>
      <c r="Y880" s="25"/>
      <c r="Z880" s="25"/>
      <c r="AA880" s="3" t="str">
        <f t="shared" si="688"/>
        <v/>
      </c>
      <c r="AB880" s="24"/>
      <c r="AC880" s="26"/>
      <c r="AD880" s="25"/>
      <c r="AE880" s="54"/>
      <c r="AF880" s="54"/>
      <c r="AG880" s="54"/>
      <c r="AH880" s="54"/>
      <c r="AI880" s="54"/>
      <c r="AJ880" s="54"/>
      <c r="AK880" s="25"/>
      <c r="AL880" s="54" t="str">
        <f t="shared" si="692"/>
        <v/>
      </c>
      <c r="AM880" s="200" t="str">
        <f t="shared" si="693"/>
        <v/>
      </c>
      <c r="AN880" s="201" t="str">
        <f t="shared" si="694"/>
        <v/>
      </c>
      <c r="AO880" s="200" t="str">
        <f t="shared" si="701"/>
        <v/>
      </c>
      <c r="AP880" s="200" t="str">
        <f t="shared" si="695"/>
        <v/>
      </c>
      <c r="AQ880" s="200" t="str">
        <f t="shared" si="696"/>
        <v/>
      </c>
      <c r="AR880" s="200" t="str">
        <f t="shared" si="702"/>
        <v/>
      </c>
      <c r="AS880" s="200" t="str">
        <f t="shared" si="703"/>
        <v/>
      </c>
      <c r="AT880" s="200" t="str">
        <f t="shared" si="704"/>
        <v/>
      </c>
      <c r="AU880" s="200" t="str">
        <f t="shared" si="705"/>
        <v/>
      </c>
      <c r="AV880" s="54"/>
      <c r="AW880" s="200" t="str">
        <f t="shared" si="706"/>
        <v/>
      </c>
      <c r="AX880" s="201" t="str">
        <f t="shared" si="707"/>
        <v/>
      </c>
      <c r="AY880" s="7" t="str">
        <f t="shared" si="708"/>
        <v/>
      </c>
      <c r="AZ880" s="7" t="str">
        <f t="shared" si="709"/>
        <v/>
      </c>
      <c r="BA880" s="7" t="str">
        <f t="shared" si="710"/>
        <v/>
      </c>
      <c r="BB880" s="7" t="str">
        <f t="shared" si="728"/>
        <v/>
      </c>
      <c r="BC880" s="7" t="str">
        <f t="shared" si="729"/>
        <v/>
      </c>
      <c r="BD880" s="7" t="str">
        <f t="shared" si="730"/>
        <v/>
      </c>
      <c r="BE880" s="7" t="str">
        <f t="shared" si="731"/>
        <v/>
      </c>
      <c r="BF880" s="7" t="str">
        <f t="shared" si="689"/>
        <v/>
      </c>
      <c r="BG880" s="7" t="str">
        <f t="shared" si="690"/>
        <v/>
      </c>
      <c r="BH880" s="7" t="str">
        <f t="shared" si="732"/>
        <v/>
      </c>
      <c r="BI880" s="7" t="str">
        <f t="shared" si="733"/>
        <v/>
      </c>
      <c r="BJ880" s="7" t="str">
        <f t="shared" si="734"/>
        <v/>
      </c>
      <c r="BK880" s="7" t="str">
        <f t="shared" si="711"/>
        <v/>
      </c>
      <c r="BL880" s="7" t="str">
        <f t="shared" si="712"/>
        <v/>
      </c>
      <c r="BM880" s="7" t="str">
        <f t="shared" si="713"/>
        <v/>
      </c>
      <c r="BN880" s="7" t="str">
        <f t="shared" si="714"/>
        <v/>
      </c>
      <c r="BO880" s="7" t="str">
        <f t="shared" si="715"/>
        <v/>
      </c>
      <c r="BP880" s="7" t="str">
        <f t="shared" si="716"/>
        <v/>
      </c>
      <c r="BQ880" s="7" t="str">
        <f t="shared" si="717"/>
        <v/>
      </c>
      <c r="BR880" s="7" t="str">
        <f t="shared" si="718"/>
        <v/>
      </c>
      <c r="BS880" s="7" t="str">
        <f t="shared" si="719"/>
        <v/>
      </c>
      <c r="BT880" s="7" t="str">
        <f t="shared" si="720"/>
        <v/>
      </c>
      <c r="BU880" s="7" t="str">
        <f t="shared" si="721"/>
        <v/>
      </c>
      <c r="BV880" s="7" t="str">
        <f t="shared" si="722"/>
        <v/>
      </c>
      <c r="BW880" s="7" t="str">
        <f t="shared" si="697"/>
        <v/>
      </c>
      <c r="BX880" s="7" t="str">
        <f t="shared" si="723"/>
        <v/>
      </c>
      <c r="BY880" s="7" t="str">
        <f t="shared" si="724"/>
        <v/>
      </c>
      <c r="BZ880" s="7" t="str">
        <f t="shared" si="725"/>
        <v/>
      </c>
      <c r="CA880" s="7" t="str">
        <f t="shared" si="726"/>
        <v/>
      </c>
      <c r="CB880" s="54"/>
      <c r="CH880" s="13"/>
      <c r="CJ880" s="13"/>
    </row>
    <row r="881" spans="2:88" ht="16.5" thickBot="1" x14ac:dyDescent="0.3">
      <c r="B881" s="114"/>
      <c r="C881" s="114"/>
      <c r="D881" s="115"/>
      <c r="E881" s="117" t="str">
        <f t="shared" si="727"/>
        <v/>
      </c>
      <c r="F881" s="118" t="str">
        <f t="shared" si="735"/>
        <v/>
      </c>
      <c r="G881" s="22"/>
      <c r="H881" s="5" t="str">
        <f t="shared" si="698"/>
        <v/>
      </c>
      <c r="I881" s="6" t="str">
        <f t="shared" si="699"/>
        <v/>
      </c>
      <c r="J881" s="6" t="str">
        <f t="shared" si="700"/>
        <v/>
      </c>
      <c r="K881" s="23"/>
      <c r="L881" s="3" t="str">
        <f t="shared" si="685"/>
        <v/>
      </c>
      <c r="M881" s="2">
        <f>IF(OR(K881="Rota",K881="Desliza"),(IF((MAX(N$36:N880))&gt;F$17,(MAX(N$36:N880)),F$17)),N880)</f>
        <v>0</v>
      </c>
      <c r="N881" s="42"/>
      <c r="O881" s="2" t="str">
        <f t="shared" si="686"/>
        <v/>
      </c>
      <c r="P881" s="3" t="str">
        <f t="shared" si="687"/>
        <v/>
      </c>
      <c r="Q881" s="24"/>
      <c r="R881" s="24"/>
      <c r="S881" s="24"/>
      <c r="T881" s="132" t="str">
        <f t="shared" si="691"/>
        <v/>
      </c>
      <c r="U881" s="25"/>
      <c r="V881" s="25"/>
      <c r="W881" s="24"/>
      <c r="X881" s="26"/>
      <c r="Y881" s="25"/>
      <c r="Z881" s="25"/>
      <c r="AA881" s="3" t="str">
        <f t="shared" si="688"/>
        <v/>
      </c>
      <c r="AB881" s="24"/>
      <c r="AC881" s="26"/>
      <c r="AD881" s="25"/>
      <c r="AE881" s="54"/>
      <c r="AF881" s="54"/>
      <c r="AG881" s="54"/>
      <c r="AH881" s="54"/>
      <c r="AI881" s="54"/>
      <c r="AJ881" s="54"/>
      <c r="AK881" s="25"/>
      <c r="AL881" s="54" t="str">
        <f t="shared" si="692"/>
        <v/>
      </c>
      <c r="AM881" s="200" t="str">
        <f t="shared" si="693"/>
        <v/>
      </c>
      <c r="AN881" s="201" t="str">
        <f t="shared" si="694"/>
        <v/>
      </c>
      <c r="AO881" s="200" t="str">
        <f t="shared" si="701"/>
        <v/>
      </c>
      <c r="AP881" s="200" t="str">
        <f t="shared" si="695"/>
        <v/>
      </c>
      <c r="AQ881" s="200" t="str">
        <f t="shared" si="696"/>
        <v/>
      </c>
      <c r="AR881" s="200" t="str">
        <f t="shared" si="702"/>
        <v/>
      </c>
      <c r="AS881" s="200" t="str">
        <f t="shared" si="703"/>
        <v/>
      </c>
      <c r="AT881" s="200" t="str">
        <f t="shared" si="704"/>
        <v/>
      </c>
      <c r="AU881" s="200" t="str">
        <f t="shared" si="705"/>
        <v/>
      </c>
      <c r="AV881" s="54"/>
      <c r="AW881" s="200" t="str">
        <f t="shared" si="706"/>
        <v/>
      </c>
      <c r="AX881" s="201" t="str">
        <f t="shared" si="707"/>
        <v/>
      </c>
      <c r="AY881" s="7" t="str">
        <f t="shared" si="708"/>
        <v/>
      </c>
      <c r="AZ881" s="7" t="str">
        <f t="shared" si="709"/>
        <v/>
      </c>
      <c r="BA881" s="7" t="str">
        <f t="shared" si="710"/>
        <v/>
      </c>
      <c r="BB881" s="7" t="str">
        <f t="shared" si="728"/>
        <v/>
      </c>
      <c r="BC881" s="7" t="str">
        <f t="shared" si="729"/>
        <v/>
      </c>
      <c r="BD881" s="7" t="str">
        <f t="shared" si="730"/>
        <v/>
      </c>
      <c r="BE881" s="7" t="str">
        <f t="shared" si="731"/>
        <v/>
      </c>
      <c r="BF881" s="7" t="str">
        <f t="shared" si="689"/>
        <v/>
      </c>
      <c r="BG881" s="7" t="str">
        <f t="shared" si="690"/>
        <v/>
      </c>
      <c r="BH881" s="7" t="str">
        <f t="shared" si="732"/>
        <v/>
      </c>
      <c r="BI881" s="7" t="str">
        <f t="shared" si="733"/>
        <v/>
      </c>
      <c r="BJ881" s="7" t="str">
        <f t="shared" si="734"/>
        <v/>
      </c>
      <c r="BK881" s="7" t="str">
        <f t="shared" si="711"/>
        <v/>
      </c>
      <c r="BL881" s="7" t="str">
        <f t="shared" si="712"/>
        <v/>
      </c>
      <c r="BM881" s="7" t="str">
        <f t="shared" si="713"/>
        <v/>
      </c>
      <c r="BN881" s="7" t="str">
        <f t="shared" si="714"/>
        <v/>
      </c>
      <c r="BO881" s="7" t="str">
        <f t="shared" si="715"/>
        <v/>
      </c>
      <c r="BP881" s="7" t="str">
        <f t="shared" si="716"/>
        <v/>
      </c>
      <c r="BQ881" s="7" t="str">
        <f t="shared" si="717"/>
        <v/>
      </c>
      <c r="BR881" s="7" t="str">
        <f t="shared" si="718"/>
        <v/>
      </c>
      <c r="BS881" s="7" t="str">
        <f t="shared" si="719"/>
        <v/>
      </c>
      <c r="BT881" s="7" t="str">
        <f t="shared" si="720"/>
        <v/>
      </c>
      <c r="BU881" s="7" t="str">
        <f t="shared" si="721"/>
        <v/>
      </c>
      <c r="BV881" s="7" t="str">
        <f t="shared" si="722"/>
        <v/>
      </c>
      <c r="BW881" s="7" t="str">
        <f t="shared" si="697"/>
        <v/>
      </c>
      <c r="BX881" s="7" t="str">
        <f t="shared" si="723"/>
        <v/>
      </c>
      <c r="BY881" s="7" t="str">
        <f t="shared" si="724"/>
        <v/>
      </c>
      <c r="BZ881" s="7" t="str">
        <f t="shared" si="725"/>
        <v/>
      </c>
      <c r="CA881" s="7" t="str">
        <f t="shared" si="726"/>
        <v/>
      </c>
      <c r="CB881" s="54"/>
      <c r="CH881" s="13"/>
      <c r="CJ881" s="13"/>
    </row>
    <row r="882" spans="2:88" ht="16.5" thickBot="1" x14ac:dyDescent="0.3">
      <c r="B882" s="114"/>
      <c r="C882" s="114"/>
      <c r="D882" s="115"/>
      <c r="E882" s="117" t="str">
        <f t="shared" si="727"/>
        <v/>
      </c>
      <c r="F882" s="118" t="str">
        <f t="shared" si="735"/>
        <v/>
      </c>
      <c r="G882" s="22"/>
      <c r="H882" s="5" t="str">
        <f t="shared" si="698"/>
        <v/>
      </c>
      <c r="I882" s="6" t="str">
        <f t="shared" si="699"/>
        <v/>
      </c>
      <c r="J882" s="6" t="str">
        <f t="shared" si="700"/>
        <v/>
      </c>
      <c r="K882" s="23"/>
      <c r="L882" s="3" t="str">
        <f t="shared" si="685"/>
        <v/>
      </c>
      <c r="M882" s="2">
        <f>IF(OR(K882="Rota",K882="Desliza"),(IF((MAX(N$36:N881))&gt;F$17,(MAX(N$36:N881)),F$17)),N881)</f>
        <v>0</v>
      </c>
      <c r="N882" s="42"/>
      <c r="O882" s="2" t="str">
        <f t="shared" si="686"/>
        <v/>
      </c>
      <c r="P882" s="3" t="str">
        <f t="shared" si="687"/>
        <v/>
      </c>
      <c r="Q882" s="24"/>
      <c r="R882" s="24"/>
      <c r="S882" s="24"/>
      <c r="T882" s="132" t="str">
        <f t="shared" si="691"/>
        <v/>
      </c>
      <c r="U882" s="25"/>
      <c r="V882" s="25"/>
      <c r="W882" s="24"/>
      <c r="X882" s="26"/>
      <c r="Y882" s="25"/>
      <c r="Z882" s="25"/>
      <c r="AA882" s="3" t="str">
        <f t="shared" si="688"/>
        <v/>
      </c>
      <c r="AB882" s="24"/>
      <c r="AC882" s="26"/>
      <c r="AD882" s="25"/>
      <c r="AE882" s="54"/>
      <c r="AF882" s="54"/>
      <c r="AG882" s="54"/>
      <c r="AH882" s="54"/>
      <c r="AI882" s="54"/>
      <c r="AJ882" s="54"/>
      <c r="AK882" s="25"/>
      <c r="AL882" s="54" t="str">
        <f t="shared" si="692"/>
        <v/>
      </c>
      <c r="AM882" s="200" t="str">
        <f t="shared" si="693"/>
        <v/>
      </c>
      <c r="AN882" s="201" t="str">
        <f t="shared" si="694"/>
        <v/>
      </c>
      <c r="AO882" s="200" t="str">
        <f t="shared" si="701"/>
        <v/>
      </c>
      <c r="AP882" s="200" t="str">
        <f t="shared" si="695"/>
        <v/>
      </c>
      <c r="AQ882" s="200" t="str">
        <f t="shared" si="696"/>
        <v/>
      </c>
      <c r="AR882" s="200" t="str">
        <f t="shared" si="702"/>
        <v/>
      </c>
      <c r="AS882" s="200" t="str">
        <f t="shared" si="703"/>
        <v/>
      </c>
      <c r="AT882" s="200" t="str">
        <f t="shared" si="704"/>
        <v/>
      </c>
      <c r="AU882" s="200" t="str">
        <f t="shared" si="705"/>
        <v/>
      </c>
      <c r="AV882" s="54"/>
      <c r="AW882" s="200" t="str">
        <f t="shared" si="706"/>
        <v/>
      </c>
      <c r="AX882" s="201" t="str">
        <f t="shared" si="707"/>
        <v/>
      </c>
      <c r="AY882" s="7" t="str">
        <f t="shared" si="708"/>
        <v/>
      </c>
      <c r="AZ882" s="7" t="str">
        <f t="shared" si="709"/>
        <v/>
      </c>
      <c r="BA882" s="7" t="str">
        <f t="shared" si="710"/>
        <v/>
      </c>
      <c r="BB882" s="7" t="str">
        <f t="shared" si="728"/>
        <v/>
      </c>
      <c r="BC882" s="7" t="str">
        <f t="shared" si="729"/>
        <v/>
      </c>
      <c r="BD882" s="7" t="str">
        <f t="shared" si="730"/>
        <v/>
      </c>
      <c r="BE882" s="7" t="str">
        <f t="shared" si="731"/>
        <v/>
      </c>
      <c r="BF882" s="7" t="str">
        <f t="shared" si="689"/>
        <v/>
      </c>
      <c r="BG882" s="7" t="str">
        <f t="shared" si="690"/>
        <v/>
      </c>
      <c r="BH882" s="7" t="str">
        <f t="shared" si="732"/>
        <v/>
      </c>
      <c r="BI882" s="7" t="str">
        <f t="shared" si="733"/>
        <v/>
      </c>
      <c r="BJ882" s="7" t="str">
        <f t="shared" si="734"/>
        <v/>
      </c>
      <c r="BK882" s="7" t="str">
        <f t="shared" si="711"/>
        <v/>
      </c>
      <c r="BL882" s="7" t="str">
        <f t="shared" si="712"/>
        <v/>
      </c>
      <c r="BM882" s="7" t="str">
        <f t="shared" si="713"/>
        <v/>
      </c>
      <c r="BN882" s="7" t="str">
        <f t="shared" si="714"/>
        <v/>
      </c>
      <c r="BO882" s="7" t="str">
        <f t="shared" si="715"/>
        <v/>
      </c>
      <c r="BP882" s="7" t="str">
        <f t="shared" si="716"/>
        <v/>
      </c>
      <c r="BQ882" s="7" t="str">
        <f t="shared" si="717"/>
        <v/>
      </c>
      <c r="BR882" s="7" t="str">
        <f t="shared" si="718"/>
        <v/>
      </c>
      <c r="BS882" s="7" t="str">
        <f t="shared" si="719"/>
        <v/>
      </c>
      <c r="BT882" s="7" t="str">
        <f t="shared" si="720"/>
        <v/>
      </c>
      <c r="BU882" s="7" t="str">
        <f t="shared" si="721"/>
        <v/>
      </c>
      <c r="BV882" s="7" t="str">
        <f t="shared" si="722"/>
        <v/>
      </c>
      <c r="BW882" s="7" t="str">
        <f t="shared" si="697"/>
        <v/>
      </c>
      <c r="BX882" s="7" t="str">
        <f t="shared" si="723"/>
        <v/>
      </c>
      <c r="BY882" s="7" t="str">
        <f t="shared" si="724"/>
        <v/>
      </c>
      <c r="BZ882" s="7" t="str">
        <f t="shared" si="725"/>
        <v/>
      </c>
      <c r="CA882" s="7" t="str">
        <f t="shared" si="726"/>
        <v/>
      </c>
      <c r="CB882" s="54"/>
      <c r="CH882" s="13"/>
      <c r="CJ882" s="13"/>
    </row>
    <row r="883" spans="2:88" ht="16.5" thickBot="1" x14ac:dyDescent="0.3">
      <c r="B883" s="114"/>
      <c r="C883" s="114"/>
      <c r="D883" s="115"/>
      <c r="E883" s="117" t="str">
        <f t="shared" si="727"/>
        <v/>
      </c>
      <c r="F883" s="118" t="str">
        <f t="shared" si="735"/>
        <v/>
      </c>
      <c r="G883" s="22"/>
      <c r="H883" s="5" t="str">
        <f t="shared" si="698"/>
        <v/>
      </c>
      <c r="I883" s="6" t="str">
        <f t="shared" si="699"/>
        <v/>
      </c>
      <c r="J883" s="6" t="str">
        <f t="shared" si="700"/>
        <v/>
      </c>
      <c r="K883" s="23"/>
      <c r="L883" s="3" t="str">
        <f t="shared" si="685"/>
        <v/>
      </c>
      <c r="M883" s="2">
        <f>IF(OR(K883="Rota",K883="Desliza"),(IF((MAX(N$36:N882))&gt;F$17,(MAX(N$36:N882)),F$17)),N882)</f>
        <v>0</v>
      </c>
      <c r="N883" s="42"/>
      <c r="O883" s="2" t="str">
        <f t="shared" si="686"/>
        <v/>
      </c>
      <c r="P883" s="3" t="str">
        <f t="shared" si="687"/>
        <v/>
      </c>
      <c r="Q883" s="24"/>
      <c r="R883" s="24"/>
      <c r="S883" s="24"/>
      <c r="T883" s="132" t="str">
        <f t="shared" si="691"/>
        <v/>
      </c>
      <c r="U883" s="25"/>
      <c r="V883" s="25"/>
      <c r="W883" s="24"/>
      <c r="X883" s="26"/>
      <c r="Y883" s="25"/>
      <c r="Z883" s="25"/>
      <c r="AA883" s="3" t="str">
        <f t="shared" si="688"/>
        <v/>
      </c>
      <c r="AB883" s="24"/>
      <c r="AC883" s="26"/>
      <c r="AD883" s="25"/>
      <c r="AE883" s="54"/>
      <c r="AF883" s="54"/>
      <c r="AG883" s="54"/>
      <c r="AH883" s="54"/>
      <c r="AI883" s="54"/>
      <c r="AJ883" s="54"/>
      <c r="AK883" s="25"/>
      <c r="AL883" s="54" t="str">
        <f t="shared" si="692"/>
        <v/>
      </c>
      <c r="AM883" s="200" t="str">
        <f t="shared" si="693"/>
        <v/>
      </c>
      <c r="AN883" s="201" t="str">
        <f t="shared" si="694"/>
        <v/>
      </c>
      <c r="AO883" s="200" t="str">
        <f t="shared" si="701"/>
        <v/>
      </c>
      <c r="AP883" s="200" t="str">
        <f t="shared" si="695"/>
        <v/>
      </c>
      <c r="AQ883" s="200" t="str">
        <f t="shared" si="696"/>
        <v/>
      </c>
      <c r="AR883" s="200" t="str">
        <f t="shared" si="702"/>
        <v/>
      </c>
      <c r="AS883" s="200" t="str">
        <f t="shared" si="703"/>
        <v/>
      </c>
      <c r="AT883" s="200" t="str">
        <f t="shared" si="704"/>
        <v/>
      </c>
      <c r="AU883" s="200" t="str">
        <f t="shared" si="705"/>
        <v/>
      </c>
      <c r="AV883" s="54"/>
      <c r="AW883" s="200" t="str">
        <f t="shared" si="706"/>
        <v/>
      </c>
      <c r="AX883" s="201" t="str">
        <f t="shared" si="707"/>
        <v/>
      </c>
      <c r="AY883" s="7" t="str">
        <f t="shared" si="708"/>
        <v/>
      </c>
      <c r="AZ883" s="7" t="str">
        <f t="shared" si="709"/>
        <v/>
      </c>
      <c r="BA883" s="7" t="str">
        <f t="shared" si="710"/>
        <v/>
      </c>
      <c r="BB883" s="7" t="str">
        <f t="shared" si="728"/>
        <v/>
      </c>
      <c r="BC883" s="7" t="str">
        <f t="shared" si="729"/>
        <v/>
      </c>
      <c r="BD883" s="7" t="str">
        <f t="shared" si="730"/>
        <v/>
      </c>
      <c r="BE883" s="7" t="str">
        <f t="shared" si="731"/>
        <v/>
      </c>
      <c r="BF883" s="7" t="str">
        <f t="shared" si="689"/>
        <v/>
      </c>
      <c r="BG883" s="7" t="str">
        <f t="shared" si="690"/>
        <v/>
      </c>
      <c r="BH883" s="7" t="str">
        <f t="shared" si="732"/>
        <v/>
      </c>
      <c r="BI883" s="7" t="str">
        <f t="shared" si="733"/>
        <v/>
      </c>
      <c r="BJ883" s="7" t="str">
        <f t="shared" si="734"/>
        <v/>
      </c>
      <c r="BK883" s="7" t="str">
        <f t="shared" si="711"/>
        <v/>
      </c>
      <c r="BL883" s="7" t="str">
        <f t="shared" si="712"/>
        <v/>
      </c>
      <c r="BM883" s="7" t="str">
        <f t="shared" si="713"/>
        <v/>
      </c>
      <c r="BN883" s="7" t="str">
        <f t="shared" si="714"/>
        <v/>
      </c>
      <c r="BO883" s="7" t="str">
        <f t="shared" si="715"/>
        <v/>
      </c>
      <c r="BP883" s="7" t="str">
        <f t="shared" si="716"/>
        <v/>
      </c>
      <c r="BQ883" s="7" t="str">
        <f t="shared" si="717"/>
        <v/>
      </c>
      <c r="BR883" s="7" t="str">
        <f t="shared" si="718"/>
        <v/>
      </c>
      <c r="BS883" s="7" t="str">
        <f t="shared" si="719"/>
        <v/>
      </c>
      <c r="BT883" s="7" t="str">
        <f t="shared" si="720"/>
        <v/>
      </c>
      <c r="BU883" s="7" t="str">
        <f t="shared" si="721"/>
        <v/>
      </c>
      <c r="BV883" s="7" t="str">
        <f t="shared" si="722"/>
        <v/>
      </c>
      <c r="BW883" s="7" t="str">
        <f t="shared" si="697"/>
        <v/>
      </c>
      <c r="BX883" s="7" t="str">
        <f t="shared" si="723"/>
        <v/>
      </c>
      <c r="BY883" s="7" t="str">
        <f t="shared" si="724"/>
        <v/>
      </c>
      <c r="BZ883" s="7" t="str">
        <f t="shared" si="725"/>
        <v/>
      </c>
      <c r="CA883" s="7" t="str">
        <f t="shared" si="726"/>
        <v/>
      </c>
      <c r="CB883" s="54"/>
      <c r="CH883" s="13"/>
      <c r="CJ883" s="13"/>
    </row>
    <row r="884" spans="2:88" ht="16.5" thickBot="1" x14ac:dyDescent="0.3">
      <c r="B884" s="114"/>
      <c r="C884" s="114"/>
      <c r="D884" s="115"/>
      <c r="E884" s="117" t="str">
        <f t="shared" si="727"/>
        <v/>
      </c>
      <c r="F884" s="118" t="str">
        <f t="shared" si="735"/>
        <v/>
      </c>
      <c r="G884" s="22"/>
      <c r="H884" s="5" t="str">
        <f t="shared" si="698"/>
        <v/>
      </c>
      <c r="I884" s="6" t="str">
        <f t="shared" si="699"/>
        <v/>
      </c>
      <c r="J884" s="6" t="str">
        <f t="shared" si="700"/>
        <v/>
      </c>
      <c r="K884" s="23"/>
      <c r="L884" s="3" t="str">
        <f t="shared" si="685"/>
        <v/>
      </c>
      <c r="M884" s="2">
        <f>IF(OR(K884="Rota",K884="Desliza"),(IF((MAX(N$36:N883))&gt;F$17,(MAX(N$36:N883)),F$17)),N883)</f>
        <v>0</v>
      </c>
      <c r="N884" s="42"/>
      <c r="O884" s="2" t="str">
        <f t="shared" si="686"/>
        <v/>
      </c>
      <c r="P884" s="3" t="str">
        <f t="shared" si="687"/>
        <v/>
      </c>
      <c r="Q884" s="24"/>
      <c r="R884" s="24"/>
      <c r="S884" s="24"/>
      <c r="T884" s="132" t="str">
        <f t="shared" si="691"/>
        <v/>
      </c>
      <c r="U884" s="25"/>
      <c r="V884" s="25"/>
      <c r="W884" s="24"/>
      <c r="X884" s="26"/>
      <c r="Y884" s="25"/>
      <c r="Z884" s="25"/>
      <c r="AA884" s="3" t="str">
        <f t="shared" si="688"/>
        <v/>
      </c>
      <c r="AB884" s="24"/>
      <c r="AC884" s="26"/>
      <c r="AD884" s="25"/>
      <c r="AE884" s="54"/>
      <c r="AF884" s="54"/>
      <c r="AG884" s="54"/>
      <c r="AH884" s="54"/>
      <c r="AI884" s="54"/>
      <c r="AJ884" s="54"/>
      <c r="AK884" s="25"/>
      <c r="AL884" s="54" t="str">
        <f t="shared" si="692"/>
        <v/>
      </c>
      <c r="AM884" s="200" t="str">
        <f t="shared" si="693"/>
        <v/>
      </c>
      <c r="AN884" s="201" t="str">
        <f t="shared" si="694"/>
        <v/>
      </c>
      <c r="AO884" s="200" t="str">
        <f t="shared" si="701"/>
        <v/>
      </c>
      <c r="AP884" s="200" t="str">
        <f t="shared" si="695"/>
        <v/>
      </c>
      <c r="AQ884" s="200" t="str">
        <f t="shared" si="696"/>
        <v/>
      </c>
      <c r="AR884" s="200" t="str">
        <f t="shared" si="702"/>
        <v/>
      </c>
      <c r="AS884" s="200" t="str">
        <f t="shared" si="703"/>
        <v/>
      </c>
      <c r="AT884" s="200" t="str">
        <f t="shared" si="704"/>
        <v/>
      </c>
      <c r="AU884" s="200" t="str">
        <f t="shared" si="705"/>
        <v/>
      </c>
      <c r="AV884" s="54"/>
      <c r="AW884" s="200" t="str">
        <f t="shared" si="706"/>
        <v/>
      </c>
      <c r="AX884" s="201" t="str">
        <f t="shared" si="707"/>
        <v/>
      </c>
      <c r="AY884" s="7" t="str">
        <f t="shared" si="708"/>
        <v/>
      </c>
      <c r="AZ884" s="7" t="str">
        <f t="shared" si="709"/>
        <v/>
      </c>
      <c r="BA884" s="7" t="str">
        <f t="shared" si="710"/>
        <v/>
      </c>
      <c r="BB884" s="7" t="str">
        <f t="shared" si="728"/>
        <v/>
      </c>
      <c r="BC884" s="7" t="str">
        <f t="shared" si="729"/>
        <v/>
      </c>
      <c r="BD884" s="7" t="str">
        <f t="shared" si="730"/>
        <v/>
      </c>
      <c r="BE884" s="7" t="str">
        <f t="shared" si="731"/>
        <v/>
      </c>
      <c r="BF884" s="7" t="str">
        <f t="shared" si="689"/>
        <v/>
      </c>
      <c r="BG884" s="7" t="str">
        <f t="shared" si="690"/>
        <v/>
      </c>
      <c r="BH884" s="7" t="str">
        <f t="shared" si="732"/>
        <v/>
      </c>
      <c r="BI884" s="7" t="str">
        <f t="shared" si="733"/>
        <v/>
      </c>
      <c r="BJ884" s="7" t="str">
        <f t="shared" si="734"/>
        <v/>
      </c>
      <c r="BK884" s="7" t="str">
        <f t="shared" si="711"/>
        <v/>
      </c>
      <c r="BL884" s="7" t="str">
        <f t="shared" si="712"/>
        <v/>
      </c>
      <c r="BM884" s="7" t="str">
        <f t="shared" si="713"/>
        <v/>
      </c>
      <c r="BN884" s="7" t="str">
        <f t="shared" si="714"/>
        <v/>
      </c>
      <c r="BO884" s="7" t="str">
        <f t="shared" si="715"/>
        <v/>
      </c>
      <c r="BP884" s="7" t="str">
        <f t="shared" si="716"/>
        <v/>
      </c>
      <c r="BQ884" s="7" t="str">
        <f t="shared" si="717"/>
        <v/>
      </c>
      <c r="BR884" s="7" t="str">
        <f t="shared" si="718"/>
        <v/>
      </c>
      <c r="BS884" s="7" t="str">
        <f t="shared" si="719"/>
        <v/>
      </c>
      <c r="BT884" s="7" t="str">
        <f t="shared" si="720"/>
        <v/>
      </c>
      <c r="BU884" s="7" t="str">
        <f t="shared" si="721"/>
        <v/>
      </c>
      <c r="BV884" s="7" t="str">
        <f t="shared" si="722"/>
        <v/>
      </c>
      <c r="BW884" s="7" t="str">
        <f t="shared" si="697"/>
        <v/>
      </c>
      <c r="BX884" s="7" t="str">
        <f t="shared" si="723"/>
        <v/>
      </c>
      <c r="BY884" s="7" t="str">
        <f t="shared" si="724"/>
        <v/>
      </c>
      <c r="BZ884" s="7" t="str">
        <f t="shared" si="725"/>
        <v/>
      </c>
      <c r="CA884" s="7" t="str">
        <f t="shared" si="726"/>
        <v/>
      </c>
      <c r="CB884" s="54"/>
      <c r="CH884" s="13"/>
      <c r="CJ884" s="13"/>
    </row>
    <row r="885" spans="2:88" ht="16.5" thickBot="1" x14ac:dyDescent="0.3">
      <c r="B885" s="114"/>
      <c r="C885" s="114"/>
      <c r="D885" s="115"/>
      <c r="E885" s="117" t="str">
        <f t="shared" si="727"/>
        <v/>
      </c>
      <c r="F885" s="118" t="str">
        <f t="shared" si="735"/>
        <v/>
      </c>
      <c r="G885" s="22"/>
      <c r="H885" s="5" t="str">
        <f t="shared" si="698"/>
        <v/>
      </c>
      <c r="I885" s="6" t="str">
        <f t="shared" si="699"/>
        <v/>
      </c>
      <c r="J885" s="6" t="str">
        <f t="shared" si="700"/>
        <v/>
      </c>
      <c r="K885" s="23"/>
      <c r="L885" s="3" t="str">
        <f t="shared" si="685"/>
        <v/>
      </c>
      <c r="M885" s="2">
        <f>IF(OR(K885="Rota",K885="Desliza"),(IF((MAX(N$36:N884))&gt;F$17,(MAX(N$36:N884)),F$17)),N884)</f>
        <v>0</v>
      </c>
      <c r="N885" s="42"/>
      <c r="O885" s="2" t="str">
        <f t="shared" si="686"/>
        <v/>
      </c>
      <c r="P885" s="3" t="str">
        <f t="shared" si="687"/>
        <v/>
      </c>
      <c r="Q885" s="24"/>
      <c r="R885" s="24"/>
      <c r="S885" s="24"/>
      <c r="T885" s="132" t="str">
        <f t="shared" si="691"/>
        <v/>
      </c>
      <c r="U885" s="25"/>
      <c r="V885" s="25"/>
      <c r="W885" s="24"/>
      <c r="X885" s="26"/>
      <c r="Y885" s="25"/>
      <c r="Z885" s="25"/>
      <c r="AA885" s="3" t="str">
        <f t="shared" si="688"/>
        <v/>
      </c>
      <c r="AB885" s="24"/>
      <c r="AC885" s="26"/>
      <c r="AD885" s="25"/>
      <c r="AE885" s="54"/>
      <c r="AF885" s="54"/>
      <c r="AG885" s="54"/>
      <c r="AH885" s="54"/>
      <c r="AI885" s="54"/>
      <c r="AJ885" s="54"/>
      <c r="AK885" s="25"/>
      <c r="AL885" s="54" t="str">
        <f t="shared" si="692"/>
        <v/>
      </c>
      <c r="AM885" s="200" t="str">
        <f t="shared" si="693"/>
        <v/>
      </c>
      <c r="AN885" s="201" t="str">
        <f t="shared" si="694"/>
        <v/>
      </c>
      <c r="AO885" s="200" t="str">
        <f t="shared" si="701"/>
        <v/>
      </c>
      <c r="AP885" s="200" t="str">
        <f t="shared" si="695"/>
        <v/>
      </c>
      <c r="AQ885" s="200" t="str">
        <f t="shared" si="696"/>
        <v/>
      </c>
      <c r="AR885" s="200" t="str">
        <f t="shared" si="702"/>
        <v/>
      </c>
      <c r="AS885" s="200" t="str">
        <f t="shared" si="703"/>
        <v/>
      </c>
      <c r="AT885" s="200" t="str">
        <f t="shared" si="704"/>
        <v/>
      </c>
      <c r="AU885" s="200" t="str">
        <f t="shared" si="705"/>
        <v/>
      </c>
      <c r="AV885" s="54"/>
      <c r="AW885" s="200" t="str">
        <f t="shared" si="706"/>
        <v/>
      </c>
      <c r="AX885" s="201" t="str">
        <f t="shared" si="707"/>
        <v/>
      </c>
      <c r="AY885" s="7" t="str">
        <f t="shared" si="708"/>
        <v/>
      </c>
      <c r="AZ885" s="7" t="str">
        <f t="shared" si="709"/>
        <v/>
      </c>
      <c r="BA885" s="7" t="str">
        <f t="shared" si="710"/>
        <v/>
      </c>
      <c r="BB885" s="7" t="str">
        <f t="shared" si="728"/>
        <v/>
      </c>
      <c r="BC885" s="7" t="str">
        <f t="shared" si="729"/>
        <v/>
      </c>
      <c r="BD885" s="7" t="str">
        <f t="shared" si="730"/>
        <v/>
      </c>
      <c r="BE885" s="7" t="str">
        <f t="shared" si="731"/>
        <v/>
      </c>
      <c r="BF885" s="7" t="str">
        <f t="shared" si="689"/>
        <v/>
      </c>
      <c r="BG885" s="7" t="str">
        <f t="shared" si="690"/>
        <v/>
      </c>
      <c r="BH885" s="7" t="str">
        <f t="shared" si="732"/>
        <v/>
      </c>
      <c r="BI885" s="7" t="str">
        <f t="shared" si="733"/>
        <v/>
      </c>
      <c r="BJ885" s="7" t="str">
        <f t="shared" si="734"/>
        <v/>
      </c>
      <c r="BK885" s="7" t="str">
        <f t="shared" si="711"/>
        <v/>
      </c>
      <c r="BL885" s="7" t="str">
        <f t="shared" si="712"/>
        <v/>
      </c>
      <c r="BM885" s="7" t="str">
        <f t="shared" si="713"/>
        <v/>
      </c>
      <c r="BN885" s="7" t="str">
        <f t="shared" si="714"/>
        <v/>
      </c>
      <c r="BO885" s="7" t="str">
        <f t="shared" si="715"/>
        <v/>
      </c>
      <c r="BP885" s="7" t="str">
        <f t="shared" si="716"/>
        <v/>
      </c>
      <c r="BQ885" s="7" t="str">
        <f t="shared" si="717"/>
        <v/>
      </c>
      <c r="BR885" s="7" t="str">
        <f t="shared" si="718"/>
        <v/>
      </c>
      <c r="BS885" s="7" t="str">
        <f t="shared" si="719"/>
        <v/>
      </c>
      <c r="BT885" s="7" t="str">
        <f t="shared" si="720"/>
        <v/>
      </c>
      <c r="BU885" s="7" t="str">
        <f t="shared" si="721"/>
        <v/>
      </c>
      <c r="BV885" s="7" t="str">
        <f t="shared" si="722"/>
        <v/>
      </c>
      <c r="BW885" s="7" t="str">
        <f t="shared" si="697"/>
        <v/>
      </c>
      <c r="BX885" s="7" t="str">
        <f t="shared" si="723"/>
        <v/>
      </c>
      <c r="BY885" s="7" t="str">
        <f t="shared" si="724"/>
        <v/>
      </c>
      <c r="BZ885" s="7" t="str">
        <f t="shared" si="725"/>
        <v/>
      </c>
      <c r="CA885" s="7" t="str">
        <f t="shared" si="726"/>
        <v/>
      </c>
      <c r="CB885" s="54"/>
      <c r="CH885" s="13"/>
      <c r="CJ885" s="13"/>
    </row>
    <row r="886" spans="2:88" ht="16.5" thickBot="1" x14ac:dyDescent="0.3">
      <c r="B886" s="114"/>
      <c r="C886" s="114"/>
      <c r="D886" s="115"/>
      <c r="E886" s="117" t="str">
        <f t="shared" si="727"/>
        <v/>
      </c>
      <c r="F886" s="118" t="str">
        <f t="shared" si="735"/>
        <v/>
      </c>
      <c r="G886" s="22"/>
      <c r="H886" s="5" t="str">
        <f t="shared" si="698"/>
        <v/>
      </c>
      <c r="I886" s="6" t="str">
        <f t="shared" si="699"/>
        <v/>
      </c>
      <c r="J886" s="6" t="str">
        <f t="shared" si="700"/>
        <v/>
      </c>
      <c r="K886" s="23"/>
      <c r="L886" s="3" t="str">
        <f t="shared" si="685"/>
        <v/>
      </c>
      <c r="M886" s="2">
        <f>IF(OR(K886="Rota",K886="Desliza"),(IF((MAX(N$36:N885))&gt;F$17,(MAX(N$36:N885)),F$17)),N885)</f>
        <v>0</v>
      </c>
      <c r="N886" s="42"/>
      <c r="O886" s="2" t="str">
        <f t="shared" si="686"/>
        <v/>
      </c>
      <c r="P886" s="3" t="str">
        <f t="shared" si="687"/>
        <v/>
      </c>
      <c r="Q886" s="24"/>
      <c r="R886" s="24"/>
      <c r="S886" s="24"/>
      <c r="T886" s="132" t="str">
        <f t="shared" si="691"/>
        <v/>
      </c>
      <c r="U886" s="25"/>
      <c r="V886" s="25"/>
      <c r="W886" s="24"/>
      <c r="X886" s="26"/>
      <c r="Y886" s="25"/>
      <c r="Z886" s="25"/>
      <c r="AA886" s="3" t="str">
        <f t="shared" si="688"/>
        <v/>
      </c>
      <c r="AB886" s="24"/>
      <c r="AC886" s="26"/>
      <c r="AD886" s="25"/>
      <c r="AE886" s="54"/>
      <c r="AF886" s="54"/>
      <c r="AG886" s="54"/>
      <c r="AH886" s="54"/>
      <c r="AI886" s="54"/>
      <c r="AJ886" s="54"/>
      <c r="AK886" s="25"/>
      <c r="AL886" s="54" t="str">
        <f t="shared" si="692"/>
        <v/>
      </c>
      <c r="AM886" s="200" t="str">
        <f t="shared" si="693"/>
        <v/>
      </c>
      <c r="AN886" s="201" t="str">
        <f t="shared" si="694"/>
        <v/>
      </c>
      <c r="AO886" s="200" t="str">
        <f t="shared" si="701"/>
        <v/>
      </c>
      <c r="AP886" s="200" t="str">
        <f t="shared" si="695"/>
        <v/>
      </c>
      <c r="AQ886" s="200" t="str">
        <f t="shared" si="696"/>
        <v/>
      </c>
      <c r="AR886" s="200" t="str">
        <f t="shared" si="702"/>
        <v/>
      </c>
      <c r="AS886" s="200" t="str">
        <f t="shared" si="703"/>
        <v/>
      </c>
      <c r="AT886" s="200" t="str">
        <f t="shared" si="704"/>
        <v/>
      </c>
      <c r="AU886" s="200" t="str">
        <f t="shared" si="705"/>
        <v/>
      </c>
      <c r="AV886" s="54"/>
      <c r="AW886" s="200" t="str">
        <f t="shared" si="706"/>
        <v/>
      </c>
      <c r="AX886" s="201" t="str">
        <f t="shared" si="707"/>
        <v/>
      </c>
      <c r="AY886" s="7" t="str">
        <f t="shared" si="708"/>
        <v/>
      </c>
      <c r="AZ886" s="7" t="str">
        <f t="shared" si="709"/>
        <v/>
      </c>
      <c r="BA886" s="7" t="str">
        <f t="shared" si="710"/>
        <v/>
      </c>
      <c r="BB886" s="7" t="str">
        <f t="shared" si="728"/>
        <v/>
      </c>
      <c r="BC886" s="7" t="str">
        <f t="shared" si="729"/>
        <v/>
      </c>
      <c r="BD886" s="7" t="str">
        <f t="shared" si="730"/>
        <v/>
      </c>
      <c r="BE886" s="7" t="str">
        <f t="shared" si="731"/>
        <v/>
      </c>
      <c r="BF886" s="7" t="str">
        <f t="shared" si="689"/>
        <v/>
      </c>
      <c r="BG886" s="7" t="str">
        <f t="shared" si="690"/>
        <v/>
      </c>
      <c r="BH886" s="7" t="str">
        <f t="shared" si="732"/>
        <v/>
      </c>
      <c r="BI886" s="7" t="str">
        <f t="shared" si="733"/>
        <v/>
      </c>
      <c r="BJ886" s="7" t="str">
        <f t="shared" si="734"/>
        <v/>
      </c>
      <c r="BK886" s="7" t="str">
        <f t="shared" si="711"/>
        <v/>
      </c>
      <c r="BL886" s="7" t="str">
        <f t="shared" si="712"/>
        <v/>
      </c>
      <c r="BM886" s="7" t="str">
        <f t="shared" si="713"/>
        <v/>
      </c>
      <c r="BN886" s="7" t="str">
        <f t="shared" si="714"/>
        <v/>
      </c>
      <c r="BO886" s="7" t="str">
        <f t="shared" si="715"/>
        <v/>
      </c>
      <c r="BP886" s="7" t="str">
        <f t="shared" si="716"/>
        <v/>
      </c>
      <c r="BQ886" s="7" t="str">
        <f t="shared" si="717"/>
        <v/>
      </c>
      <c r="BR886" s="7" t="str">
        <f t="shared" si="718"/>
        <v/>
      </c>
      <c r="BS886" s="7" t="str">
        <f t="shared" si="719"/>
        <v/>
      </c>
      <c r="BT886" s="7" t="str">
        <f t="shared" si="720"/>
        <v/>
      </c>
      <c r="BU886" s="7" t="str">
        <f t="shared" si="721"/>
        <v/>
      </c>
      <c r="BV886" s="7" t="str">
        <f t="shared" si="722"/>
        <v/>
      </c>
      <c r="BW886" s="7" t="str">
        <f t="shared" si="697"/>
        <v/>
      </c>
      <c r="BX886" s="7" t="str">
        <f t="shared" si="723"/>
        <v/>
      </c>
      <c r="BY886" s="7" t="str">
        <f t="shared" si="724"/>
        <v/>
      </c>
      <c r="BZ886" s="7" t="str">
        <f t="shared" si="725"/>
        <v/>
      </c>
      <c r="CA886" s="7" t="str">
        <f t="shared" si="726"/>
        <v/>
      </c>
      <c r="CB886" s="54"/>
      <c r="CH886" s="13"/>
      <c r="CJ886" s="13"/>
    </row>
    <row r="887" spans="2:88" ht="16.5" thickBot="1" x14ac:dyDescent="0.3">
      <c r="B887" s="114"/>
      <c r="C887" s="114"/>
      <c r="D887" s="115"/>
      <c r="E887" s="117" t="str">
        <f t="shared" si="727"/>
        <v/>
      </c>
      <c r="F887" s="118" t="str">
        <f t="shared" si="735"/>
        <v/>
      </c>
      <c r="G887" s="22"/>
      <c r="H887" s="5" t="str">
        <f t="shared" si="698"/>
        <v/>
      </c>
      <c r="I887" s="6" t="str">
        <f t="shared" si="699"/>
        <v/>
      </c>
      <c r="J887" s="6" t="str">
        <f t="shared" si="700"/>
        <v/>
      </c>
      <c r="K887" s="23"/>
      <c r="L887" s="3" t="str">
        <f t="shared" si="685"/>
        <v/>
      </c>
      <c r="M887" s="2">
        <f>IF(OR(K887="Rota",K887="Desliza"),(IF((MAX(N$36:N886))&gt;F$17,(MAX(N$36:N886)),F$17)),N886)</f>
        <v>0</v>
      </c>
      <c r="N887" s="42"/>
      <c r="O887" s="2" t="str">
        <f t="shared" si="686"/>
        <v/>
      </c>
      <c r="P887" s="3" t="str">
        <f t="shared" si="687"/>
        <v/>
      </c>
      <c r="Q887" s="24"/>
      <c r="R887" s="24"/>
      <c r="S887" s="24"/>
      <c r="T887" s="132" t="str">
        <f t="shared" si="691"/>
        <v/>
      </c>
      <c r="U887" s="25"/>
      <c r="V887" s="25"/>
      <c r="W887" s="24"/>
      <c r="X887" s="26"/>
      <c r="Y887" s="25"/>
      <c r="Z887" s="25"/>
      <c r="AA887" s="3" t="str">
        <f t="shared" si="688"/>
        <v/>
      </c>
      <c r="AB887" s="24"/>
      <c r="AC887" s="26"/>
      <c r="AD887" s="25"/>
      <c r="AE887" s="54"/>
      <c r="AF887" s="54"/>
      <c r="AG887" s="54"/>
      <c r="AH887" s="54"/>
      <c r="AI887" s="54"/>
      <c r="AJ887" s="54"/>
      <c r="AK887" s="25"/>
      <c r="AL887" s="54" t="str">
        <f t="shared" si="692"/>
        <v/>
      </c>
      <c r="AM887" s="200" t="str">
        <f t="shared" si="693"/>
        <v/>
      </c>
      <c r="AN887" s="201" t="str">
        <f t="shared" si="694"/>
        <v/>
      </c>
      <c r="AO887" s="200" t="str">
        <f t="shared" si="701"/>
        <v/>
      </c>
      <c r="AP887" s="200" t="str">
        <f t="shared" si="695"/>
        <v/>
      </c>
      <c r="AQ887" s="200" t="str">
        <f t="shared" si="696"/>
        <v/>
      </c>
      <c r="AR887" s="200" t="str">
        <f t="shared" si="702"/>
        <v/>
      </c>
      <c r="AS887" s="200" t="str">
        <f t="shared" si="703"/>
        <v/>
      </c>
      <c r="AT887" s="200" t="str">
        <f t="shared" si="704"/>
        <v/>
      </c>
      <c r="AU887" s="200" t="str">
        <f t="shared" si="705"/>
        <v/>
      </c>
      <c r="AV887" s="54"/>
      <c r="AW887" s="200" t="str">
        <f t="shared" si="706"/>
        <v/>
      </c>
      <c r="AX887" s="201" t="str">
        <f t="shared" si="707"/>
        <v/>
      </c>
      <c r="AY887" s="7" t="str">
        <f t="shared" si="708"/>
        <v/>
      </c>
      <c r="AZ887" s="7" t="str">
        <f t="shared" si="709"/>
        <v/>
      </c>
      <c r="BA887" s="7" t="str">
        <f t="shared" si="710"/>
        <v/>
      </c>
      <c r="BB887" s="7" t="str">
        <f t="shared" si="728"/>
        <v/>
      </c>
      <c r="BC887" s="7" t="str">
        <f t="shared" si="729"/>
        <v/>
      </c>
      <c r="BD887" s="7" t="str">
        <f t="shared" si="730"/>
        <v/>
      </c>
      <c r="BE887" s="7" t="str">
        <f t="shared" si="731"/>
        <v/>
      </c>
      <c r="BF887" s="7" t="str">
        <f t="shared" si="689"/>
        <v/>
      </c>
      <c r="BG887" s="7" t="str">
        <f t="shared" si="690"/>
        <v/>
      </c>
      <c r="BH887" s="7" t="str">
        <f t="shared" si="732"/>
        <v/>
      </c>
      <c r="BI887" s="7" t="str">
        <f t="shared" si="733"/>
        <v/>
      </c>
      <c r="BJ887" s="7" t="str">
        <f t="shared" si="734"/>
        <v/>
      </c>
      <c r="BK887" s="7" t="str">
        <f t="shared" si="711"/>
        <v/>
      </c>
      <c r="BL887" s="7" t="str">
        <f t="shared" si="712"/>
        <v/>
      </c>
      <c r="BM887" s="7" t="str">
        <f t="shared" si="713"/>
        <v/>
      </c>
      <c r="BN887" s="7" t="str">
        <f t="shared" si="714"/>
        <v/>
      </c>
      <c r="BO887" s="7" t="str">
        <f t="shared" si="715"/>
        <v/>
      </c>
      <c r="BP887" s="7" t="str">
        <f t="shared" si="716"/>
        <v/>
      </c>
      <c r="BQ887" s="7" t="str">
        <f t="shared" si="717"/>
        <v/>
      </c>
      <c r="BR887" s="7" t="str">
        <f t="shared" si="718"/>
        <v/>
      </c>
      <c r="BS887" s="7" t="str">
        <f t="shared" si="719"/>
        <v/>
      </c>
      <c r="BT887" s="7" t="str">
        <f t="shared" si="720"/>
        <v/>
      </c>
      <c r="BU887" s="7" t="str">
        <f t="shared" si="721"/>
        <v/>
      </c>
      <c r="BV887" s="7" t="str">
        <f t="shared" si="722"/>
        <v/>
      </c>
      <c r="BW887" s="7" t="str">
        <f t="shared" si="697"/>
        <v/>
      </c>
      <c r="BX887" s="7" t="str">
        <f t="shared" si="723"/>
        <v/>
      </c>
      <c r="BY887" s="7" t="str">
        <f t="shared" si="724"/>
        <v/>
      </c>
      <c r="BZ887" s="7" t="str">
        <f t="shared" si="725"/>
        <v/>
      </c>
      <c r="CA887" s="7" t="str">
        <f t="shared" si="726"/>
        <v/>
      </c>
      <c r="CB887" s="54"/>
      <c r="CH887" s="13"/>
      <c r="CJ887" s="13"/>
    </row>
    <row r="888" spans="2:88" ht="16.5" thickBot="1" x14ac:dyDescent="0.3">
      <c r="B888" s="114"/>
      <c r="C888" s="114"/>
      <c r="D888" s="115"/>
      <c r="E888" s="117" t="str">
        <f t="shared" si="727"/>
        <v/>
      </c>
      <c r="F888" s="118" t="str">
        <f t="shared" si="735"/>
        <v/>
      </c>
      <c r="G888" s="22"/>
      <c r="H888" s="5" t="str">
        <f t="shared" si="698"/>
        <v/>
      </c>
      <c r="I888" s="6" t="str">
        <f t="shared" si="699"/>
        <v/>
      </c>
      <c r="J888" s="6" t="str">
        <f t="shared" si="700"/>
        <v/>
      </c>
      <c r="K888" s="23"/>
      <c r="L888" s="3" t="str">
        <f t="shared" si="685"/>
        <v/>
      </c>
      <c r="M888" s="2">
        <f>IF(OR(K888="Rota",K888="Desliza"),(IF((MAX(N$36:N887))&gt;F$17,(MAX(N$36:N887)),F$17)),N887)</f>
        <v>0</v>
      </c>
      <c r="N888" s="42"/>
      <c r="O888" s="2" t="str">
        <f t="shared" si="686"/>
        <v/>
      </c>
      <c r="P888" s="3" t="str">
        <f t="shared" si="687"/>
        <v/>
      </c>
      <c r="Q888" s="24"/>
      <c r="R888" s="24"/>
      <c r="S888" s="24"/>
      <c r="T888" s="132" t="str">
        <f t="shared" si="691"/>
        <v/>
      </c>
      <c r="U888" s="25"/>
      <c r="V888" s="25"/>
      <c r="W888" s="24"/>
      <c r="X888" s="26"/>
      <c r="Y888" s="25"/>
      <c r="Z888" s="25"/>
      <c r="AA888" s="3" t="str">
        <f t="shared" si="688"/>
        <v/>
      </c>
      <c r="AB888" s="24"/>
      <c r="AC888" s="26"/>
      <c r="AD888" s="25"/>
      <c r="AE888" s="54"/>
      <c r="AF888" s="54"/>
      <c r="AG888" s="54"/>
      <c r="AH888" s="54"/>
      <c r="AI888" s="54"/>
      <c r="AJ888" s="54"/>
      <c r="AK888" s="25"/>
      <c r="AL888" s="54" t="str">
        <f t="shared" si="692"/>
        <v/>
      </c>
      <c r="AM888" s="200" t="str">
        <f t="shared" si="693"/>
        <v/>
      </c>
      <c r="AN888" s="201" t="str">
        <f t="shared" si="694"/>
        <v/>
      </c>
      <c r="AO888" s="200" t="str">
        <f t="shared" si="701"/>
        <v/>
      </c>
      <c r="AP888" s="200" t="str">
        <f t="shared" si="695"/>
        <v/>
      </c>
      <c r="AQ888" s="200" t="str">
        <f t="shared" si="696"/>
        <v/>
      </c>
      <c r="AR888" s="200" t="str">
        <f t="shared" si="702"/>
        <v/>
      </c>
      <c r="AS888" s="200" t="str">
        <f t="shared" si="703"/>
        <v/>
      </c>
      <c r="AT888" s="200" t="str">
        <f t="shared" si="704"/>
        <v/>
      </c>
      <c r="AU888" s="200" t="str">
        <f t="shared" si="705"/>
        <v/>
      </c>
      <c r="AV888" s="54"/>
      <c r="AW888" s="200" t="str">
        <f t="shared" si="706"/>
        <v/>
      </c>
      <c r="AX888" s="201" t="str">
        <f t="shared" si="707"/>
        <v/>
      </c>
      <c r="AY888" s="7" t="str">
        <f t="shared" si="708"/>
        <v/>
      </c>
      <c r="AZ888" s="7" t="str">
        <f t="shared" si="709"/>
        <v/>
      </c>
      <c r="BA888" s="7" t="str">
        <f t="shared" si="710"/>
        <v/>
      </c>
      <c r="BB888" s="7" t="str">
        <f t="shared" si="728"/>
        <v/>
      </c>
      <c r="BC888" s="7" t="str">
        <f t="shared" si="729"/>
        <v/>
      </c>
      <c r="BD888" s="7" t="str">
        <f t="shared" si="730"/>
        <v/>
      </c>
      <c r="BE888" s="7" t="str">
        <f t="shared" si="731"/>
        <v/>
      </c>
      <c r="BF888" s="7" t="str">
        <f t="shared" si="689"/>
        <v/>
      </c>
      <c r="BG888" s="7" t="str">
        <f t="shared" si="690"/>
        <v/>
      </c>
      <c r="BH888" s="7" t="str">
        <f t="shared" si="732"/>
        <v/>
      </c>
      <c r="BI888" s="7" t="str">
        <f t="shared" si="733"/>
        <v/>
      </c>
      <c r="BJ888" s="7" t="str">
        <f t="shared" si="734"/>
        <v/>
      </c>
      <c r="BK888" s="7" t="str">
        <f t="shared" si="711"/>
        <v/>
      </c>
      <c r="BL888" s="7" t="str">
        <f t="shared" si="712"/>
        <v/>
      </c>
      <c r="BM888" s="7" t="str">
        <f t="shared" si="713"/>
        <v/>
      </c>
      <c r="BN888" s="7" t="str">
        <f t="shared" si="714"/>
        <v/>
      </c>
      <c r="BO888" s="7" t="str">
        <f t="shared" si="715"/>
        <v/>
      </c>
      <c r="BP888" s="7" t="str">
        <f t="shared" si="716"/>
        <v/>
      </c>
      <c r="BQ888" s="7" t="str">
        <f t="shared" si="717"/>
        <v/>
      </c>
      <c r="BR888" s="7" t="str">
        <f t="shared" si="718"/>
        <v/>
      </c>
      <c r="BS888" s="7" t="str">
        <f t="shared" si="719"/>
        <v/>
      </c>
      <c r="BT888" s="7" t="str">
        <f t="shared" si="720"/>
        <v/>
      </c>
      <c r="BU888" s="7" t="str">
        <f t="shared" si="721"/>
        <v/>
      </c>
      <c r="BV888" s="7" t="str">
        <f t="shared" si="722"/>
        <v/>
      </c>
      <c r="BW888" s="7" t="str">
        <f t="shared" si="697"/>
        <v/>
      </c>
      <c r="BX888" s="7" t="str">
        <f t="shared" si="723"/>
        <v/>
      </c>
      <c r="BY888" s="7" t="str">
        <f t="shared" si="724"/>
        <v/>
      </c>
      <c r="BZ888" s="7" t="str">
        <f t="shared" si="725"/>
        <v/>
      </c>
      <c r="CA888" s="7" t="str">
        <f t="shared" si="726"/>
        <v/>
      </c>
      <c r="CB888" s="54"/>
      <c r="CH888" s="13"/>
      <c r="CJ888" s="13"/>
    </row>
    <row r="889" spans="2:88" ht="16.5" thickBot="1" x14ac:dyDescent="0.3">
      <c r="B889" s="114"/>
      <c r="C889" s="114"/>
      <c r="D889" s="115"/>
      <c r="E889" s="117" t="str">
        <f t="shared" si="727"/>
        <v/>
      </c>
      <c r="F889" s="118" t="str">
        <f t="shared" si="735"/>
        <v/>
      </c>
      <c r="G889" s="22"/>
      <c r="H889" s="5" t="str">
        <f t="shared" si="698"/>
        <v/>
      </c>
      <c r="I889" s="6" t="str">
        <f t="shared" si="699"/>
        <v/>
      </c>
      <c r="J889" s="6" t="str">
        <f t="shared" si="700"/>
        <v/>
      </c>
      <c r="K889" s="23"/>
      <c r="L889" s="3" t="str">
        <f t="shared" si="685"/>
        <v/>
      </c>
      <c r="M889" s="2">
        <f>IF(OR(K889="Rota",K889="Desliza"),(IF((MAX(N$36:N888))&gt;F$17,(MAX(N$36:N888)),F$17)),N888)</f>
        <v>0</v>
      </c>
      <c r="N889" s="42"/>
      <c r="O889" s="2" t="str">
        <f t="shared" si="686"/>
        <v/>
      </c>
      <c r="P889" s="3" t="str">
        <f t="shared" si="687"/>
        <v/>
      </c>
      <c r="Q889" s="24"/>
      <c r="R889" s="24"/>
      <c r="S889" s="24"/>
      <c r="T889" s="132" t="str">
        <f t="shared" si="691"/>
        <v/>
      </c>
      <c r="U889" s="25"/>
      <c r="V889" s="25"/>
      <c r="W889" s="24"/>
      <c r="X889" s="26"/>
      <c r="Y889" s="25"/>
      <c r="Z889" s="25"/>
      <c r="AA889" s="3" t="str">
        <f t="shared" si="688"/>
        <v/>
      </c>
      <c r="AB889" s="24"/>
      <c r="AC889" s="26"/>
      <c r="AD889" s="25"/>
      <c r="AE889" s="54"/>
      <c r="AF889" s="54"/>
      <c r="AG889" s="54"/>
      <c r="AH889" s="54"/>
      <c r="AI889" s="54"/>
      <c r="AJ889" s="54"/>
      <c r="AK889" s="25"/>
      <c r="AL889" s="54" t="str">
        <f t="shared" si="692"/>
        <v/>
      </c>
      <c r="AM889" s="200" t="str">
        <f t="shared" si="693"/>
        <v/>
      </c>
      <c r="AN889" s="201" t="str">
        <f t="shared" si="694"/>
        <v/>
      </c>
      <c r="AO889" s="200" t="str">
        <f t="shared" si="701"/>
        <v/>
      </c>
      <c r="AP889" s="200" t="str">
        <f t="shared" si="695"/>
        <v/>
      </c>
      <c r="AQ889" s="200" t="str">
        <f t="shared" si="696"/>
        <v/>
      </c>
      <c r="AR889" s="200" t="str">
        <f t="shared" si="702"/>
        <v/>
      </c>
      <c r="AS889" s="200" t="str">
        <f t="shared" si="703"/>
        <v/>
      </c>
      <c r="AT889" s="200" t="str">
        <f t="shared" si="704"/>
        <v/>
      </c>
      <c r="AU889" s="200" t="str">
        <f t="shared" si="705"/>
        <v/>
      </c>
      <c r="AV889" s="54"/>
      <c r="AW889" s="200" t="str">
        <f t="shared" si="706"/>
        <v/>
      </c>
      <c r="AX889" s="201" t="str">
        <f t="shared" si="707"/>
        <v/>
      </c>
      <c r="AY889" s="7" t="str">
        <f t="shared" si="708"/>
        <v/>
      </c>
      <c r="AZ889" s="7" t="str">
        <f t="shared" si="709"/>
        <v/>
      </c>
      <c r="BA889" s="7" t="str">
        <f t="shared" si="710"/>
        <v/>
      </c>
      <c r="BB889" s="7" t="str">
        <f t="shared" si="728"/>
        <v/>
      </c>
      <c r="BC889" s="7" t="str">
        <f t="shared" si="729"/>
        <v/>
      </c>
      <c r="BD889" s="7" t="str">
        <f t="shared" si="730"/>
        <v/>
      </c>
      <c r="BE889" s="7" t="str">
        <f t="shared" si="731"/>
        <v/>
      </c>
      <c r="BF889" s="7" t="str">
        <f t="shared" si="689"/>
        <v/>
      </c>
      <c r="BG889" s="7" t="str">
        <f t="shared" si="690"/>
        <v/>
      </c>
      <c r="BH889" s="7" t="str">
        <f t="shared" si="732"/>
        <v/>
      </c>
      <c r="BI889" s="7" t="str">
        <f t="shared" si="733"/>
        <v/>
      </c>
      <c r="BJ889" s="7" t="str">
        <f t="shared" si="734"/>
        <v/>
      </c>
      <c r="BK889" s="7" t="str">
        <f t="shared" si="711"/>
        <v/>
      </c>
      <c r="BL889" s="7" t="str">
        <f t="shared" si="712"/>
        <v/>
      </c>
      <c r="BM889" s="7" t="str">
        <f t="shared" si="713"/>
        <v/>
      </c>
      <c r="BN889" s="7" t="str">
        <f t="shared" si="714"/>
        <v/>
      </c>
      <c r="BO889" s="7" t="str">
        <f t="shared" si="715"/>
        <v/>
      </c>
      <c r="BP889" s="7" t="str">
        <f t="shared" si="716"/>
        <v/>
      </c>
      <c r="BQ889" s="7" t="str">
        <f t="shared" si="717"/>
        <v/>
      </c>
      <c r="BR889" s="7" t="str">
        <f t="shared" si="718"/>
        <v/>
      </c>
      <c r="BS889" s="7" t="str">
        <f t="shared" si="719"/>
        <v/>
      </c>
      <c r="BT889" s="7" t="str">
        <f t="shared" si="720"/>
        <v/>
      </c>
      <c r="BU889" s="7" t="str">
        <f t="shared" si="721"/>
        <v/>
      </c>
      <c r="BV889" s="7" t="str">
        <f t="shared" si="722"/>
        <v/>
      </c>
      <c r="BW889" s="7" t="str">
        <f t="shared" si="697"/>
        <v/>
      </c>
      <c r="BX889" s="7" t="str">
        <f t="shared" si="723"/>
        <v/>
      </c>
      <c r="BY889" s="7" t="str">
        <f t="shared" si="724"/>
        <v/>
      </c>
      <c r="BZ889" s="7" t="str">
        <f t="shared" si="725"/>
        <v/>
      </c>
      <c r="CA889" s="7" t="str">
        <f t="shared" si="726"/>
        <v/>
      </c>
      <c r="CB889" s="54"/>
      <c r="CH889" s="13"/>
      <c r="CJ889" s="13"/>
    </row>
    <row r="890" spans="2:88" ht="16.5" thickBot="1" x14ac:dyDescent="0.3">
      <c r="B890" s="114"/>
      <c r="C890" s="114"/>
      <c r="D890" s="115"/>
      <c r="E890" s="117" t="str">
        <f t="shared" si="727"/>
        <v/>
      </c>
      <c r="F890" s="118" t="str">
        <f t="shared" si="735"/>
        <v/>
      </c>
      <c r="G890" s="22"/>
      <c r="H890" s="5" t="str">
        <f t="shared" si="698"/>
        <v/>
      </c>
      <c r="I890" s="6" t="str">
        <f t="shared" si="699"/>
        <v/>
      </c>
      <c r="J890" s="6" t="str">
        <f t="shared" si="700"/>
        <v/>
      </c>
      <c r="K890" s="23"/>
      <c r="L890" s="3" t="str">
        <f t="shared" si="685"/>
        <v/>
      </c>
      <c r="M890" s="2">
        <f>IF(OR(K890="Rota",K890="Desliza"),(IF((MAX(N$36:N889))&gt;F$17,(MAX(N$36:N889)),F$17)),N889)</f>
        <v>0</v>
      </c>
      <c r="N890" s="42"/>
      <c r="O890" s="2" t="str">
        <f t="shared" si="686"/>
        <v/>
      </c>
      <c r="P890" s="3" t="str">
        <f t="shared" si="687"/>
        <v/>
      </c>
      <c r="Q890" s="24"/>
      <c r="R890" s="24"/>
      <c r="S890" s="24"/>
      <c r="T890" s="132" t="str">
        <f t="shared" si="691"/>
        <v/>
      </c>
      <c r="U890" s="25"/>
      <c r="V890" s="25"/>
      <c r="W890" s="24"/>
      <c r="X890" s="26"/>
      <c r="Y890" s="25"/>
      <c r="Z890" s="25"/>
      <c r="AA890" s="3" t="str">
        <f t="shared" si="688"/>
        <v/>
      </c>
      <c r="AB890" s="24"/>
      <c r="AC890" s="26"/>
      <c r="AD890" s="25"/>
      <c r="AE890" s="54"/>
      <c r="AF890" s="54"/>
      <c r="AG890" s="54"/>
      <c r="AH890" s="54"/>
      <c r="AI890" s="54"/>
      <c r="AJ890" s="54"/>
      <c r="AK890" s="25"/>
      <c r="AL890" s="54" t="str">
        <f t="shared" si="692"/>
        <v/>
      </c>
      <c r="AM890" s="200" t="str">
        <f t="shared" si="693"/>
        <v/>
      </c>
      <c r="AN890" s="201" t="str">
        <f t="shared" si="694"/>
        <v/>
      </c>
      <c r="AO890" s="200" t="str">
        <f t="shared" si="701"/>
        <v/>
      </c>
      <c r="AP890" s="200" t="str">
        <f t="shared" si="695"/>
        <v/>
      </c>
      <c r="AQ890" s="200" t="str">
        <f t="shared" si="696"/>
        <v/>
      </c>
      <c r="AR890" s="200" t="str">
        <f t="shared" si="702"/>
        <v/>
      </c>
      <c r="AS890" s="200" t="str">
        <f t="shared" si="703"/>
        <v/>
      </c>
      <c r="AT890" s="200" t="str">
        <f t="shared" si="704"/>
        <v/>
      </c>
      <c r="AU890" s="200" t="str">
        <f t="shared" si="705"/>
        <v/>
      </c>
      <c r="AV890" s="54"/>
      <c r="AW890" s="200" t="str">
        <f t="shared" si="706"/>
        <v/>
      </c>
      <c r="AX890" s="201" t="str">
        <f t="shared" si="707"/>
        <v/>
      </c>
      <c r="AY890" s="7" t="str">
        <f t="shared" si="708"/>
        <v/>
      </c>
      <c r="AZ890" s="7" t="str">
        <f t="shared" si="709"/>
        <v/>
      </c>
      <c r="BA890" s="7" t="str">
        <f t="shared" si="710"/>
        <v/>
      </c>
      <c r="BB890" s="7" t="str">
        <f t="shared" si="728"/>
        <v/>
      </c>
      <c r="BC890" s="7" t="str">
        <f t="shared" si="729"/>
        <v/>
      </c>
      <c r="BD890" s="7" t="str">
        <f t="shared" si="730"/>
        <v/>
      </c>
      <c r="BE890" s="7" t="str">
        <f t="shared" si="731"/>
        <v/>
      </c>
      <c r="BF890" s="7" t="str">
        <f t="shared" si="689"/>
        <v/>
      </c>
      <c r="BG890" s="7" t="str">
        <f t="shared" si="690"/>
        <v/>
      </c>
      <c r="BH890" s="7" t="str">
        <f t="shared" si="732"/>
        <v/>
      </c>
      <c r="BI890" s="7" t="str">
        <f t="shared" si="733"/>
        <v/>
      </c>
      <c r="BJ890" s="7" t="str">
        <f t="shared" si="734"/>
        <v/>
      </c>
      <c r="BK890" s="7" t="str">
        <f t="shared" si="711"/>
        <v/>
      </c>
      <c r="BL890" s="7" t="str">
        <f t="shared" si="712"/>
        <v/>
      </c>
      <c r="BM890" s="7" t="str">
        <f t="shared" si="713"/>
        <v/>
      </c>
      <c r="BN890" s="7" t="str">
        <f t="shared" si="714"/>
        <v/>
      </c>
      <c r="BO890" s="7" t="str">
        <f t="shared" si="715"/>
        <v/>
      </c>
      <c r="BP890" s="7" t="str">
        <f t="shared" si="716"/>
        <v/>
      </c>
      <c r="BQ890" s="7" t="str">
        <f t="shared" si="717"/>
        <v/>
      </c>
      <c r="BR890" s="7" t="str">
        <f t="shared" si="718"/>
        <v/>
      </c>
      <c r="BS890" s="7" t="str">
        <f t="shared" si="719"/>
        <v/>
      </c>
      <c r="BT890" s="7" t="str">
        <f t="shared" si="720"/>
        <v/>
      </c>
      <c r="BU890" s="7" t="str">
        <f t="shared" si="721"/>
        <v/>
      </c>
      <c r="BV890" s="7" t="str">
        <f t="shared" si="722"/>
        <v/>
      </c>
      <c r="BW890" s="7" t="str">
        <f t="shared" si="697"/>
        <v/>
      </c>
      <c r="BX890" s="7" t="str">
        <f t="shared" si="723"/>
        <v/>
      </c>
      <c r="BY890" s="7" t="str">
        <f t="shared" si="724"/>
        <v/>
      </c>
      <c r="BZ890" s="7" t="str">
        <f t="shared" si="725"/>
        <v/>
      </c>
      <c r="CA890" s="7" t="str">
        <f t="shared" si="726"/>
        <v/>
      </c>
      <c r="CB890" s="54"/>
      <c r="CH890" s="13"/>
      <c r="CJ890" s="13"/>
    </row>
    <row r="891" spans="2:88" ht="16.5" thickBot="1" x14ac:dyDescent="0.3">
      <c r="B891" s="114"/>
      <c r="C891" s="114"/>
      <c r="D891" s="115"/>
      <c r="E891" s="117" t="str">
        <f t="shared" si="727"/>
        <v/>
      </c>
      <c r="F891" s="118" t="str">
        <f t="shared" si="735"/>
        <v/>
      </c>
      <c r="G891" s="22"/>
      <c r="H891" s="5" t="str">
        <f t="shared" si="698"/>
        <v/>
      </c>
      <c r="I891" s="6" t="str">
        <f t="shared" si="699"/>
        <v/>
      </c>
      <c r="J891" s="6" t="str">
        <f t="shared" si="700"/>
        <v/>
      </c>
      <c r="K891" s="23"/>
      <c r="L891" s="3" t="str">
        <f t="shared" si="685"/>
        <v/>
      </c>
      <c r="M891" s="2">
        <f>IF(OR(K891="Rota",K891="Desliza"),(IF((MAX(N$36:N890))&gt;F$17,(MAX(N$36:N890)),F$17)),N890)</f>
        <v>0</v>
      </c>
      <c r="N891" s="42"/>
      <c r="O891" s="2" t="str">
        <f t="shared" si="686"/>
        <v/>
      </c>
      <c r="P891" s="3" t="str">
        <f t="shared" si="687"/>
        <v/>
      </c>
      <c r="Q891" s="24"/>
      <c r="R891" s="24"/>
      <c r="S891" s="24"/>
      <c r="T891" s="132" t="str">
        <f t="shared" si="691"/>
        <v/>
      </c>
      <c r="U891" s="25"/>
      <c r="V891" s="25"/>
      <c r="W891" s="24"/>
      <c r="X891" s="26"/>
      <c r="Y891" s="25"/>
      <c r="Z891" s="25"/>
      <c r="AA891" s="3" t="str">
        <f t="shared" si="688"/>
        <v/>
      </c>
      <c r="AB891" s="24"/>
      <c r="AC891" s="26"/>
      <c r="AD891" s="25"/>
      <c r="AE891" s="54"/>
      <c r="AF891" s="54"/>
      <c r="AG891" s="54"/>
      <c r="AH891" s="54"/>
      <c r="AI891" s="54"/>
      <c r="AJ891" s="54"/>
      <c r="AK891" s="25"/>
      <c r="AL891" s="54" t="str">
        <f t="shared" si="692"/>
        <v/>
      </c>
      <c r="AM891" s="200" t="str">
        <f t="shared" si="693"/>
        <v/>
      </c>
      <c r="AN891" s="201" t="str">
        <f t="shared" si="694"/>
        <v/>
      </c>
      <c r="AO891" s="200" t="str">
        <f t="shared" si="701"/>
        <v/>
      </c>
      <c r="AP891" s="200" t="str">
        <f t="shared" si="695"/>
        <v/>
      </c>
      <c r="AQ891" s="200" t="str">
        <f t="shared" si="696"/>
        <v/>
      </c>
      <c r="AR891" s="200" t="str">
        <f t="shared" si="702"/>
        <v/>
      </c>
      <c r="AS891" s="200" t="str">
        <f t="shared" si="703"/>
        <v/>
      </c>
      <c r="AT891" s="200" t="str">
        <f t="shared" si="704"/>
        <v/>
      </c>
      <c r="AU891" s="200" t="str">
        <f t="shared" si="705"/>
        <v/>
      </c>
      <c r="AV891" s="54"/>
      <c r="AW891" s="200" t="str">
        <f t="shared" si="706"/>
        <v/>
      </c>
      <c r="AX891" s="201" t="str">
        <f t="shared" si="707"/>
        <v/>
      </c>
      <c r="AY891" s="7" t="str">
        <f t="shared" si="708"/>
        <v/>
      </c>
      <c r="AZ891" s="7" t="str">
        <f t="shared" si="709"/>
        <v/>
      </c>
      <c r="BA891" s="7" t="str">
        <f t="shared" si="710"/>
        <v/>
      </c>
      <c r="BB891" s="7" t="str">
        <f t="shared" si="728"/>
        <v/>
      </c>
      <c r="BC891" s="7" t="str">
        <f t="shared" si="729"/>
        <v/>
      </c>
      <c r="BD891" s="7" t="str">
        <f t="shared" si="730"/>
        <v/>
      </c>
      <c r="BE891" s="7" t="str">
        <f t="shared" si="731"/>
        <v/>
      </c>
      <c r="BF891" s="7" t="str">
        <f t="shared" si="689"/>
        <v/>
      </c>
      <c r="BG891" s="7" t="str">
        <f t="shared" si="690"/>
        <v/>
      </c>
      <c r="BH891" s="7" t="str">
        <f t="shared" si="732"/>
        <v/>
      </c>
      <c r="BI891" s="7" t="str">
        <f t="shared" si="733"/>
        <v/>
      </c>
      <c r="BJ891" s="7" t="str">
        <f t="shared" si="734"/>
        <v/>
      </c>
      <c r="BK891" s="7" t="str">
        <f t="shared" si="711"/>
        <v/>
      </c>
      <c r="BL891" s="7" t="str">
        <f t="shared" si="712"/>
        <v/>
      </c>
      <c r="BM891" s="7" t="str">
        <f t="shared" si="713"/>
        <v/>
      </c>
      <c r="BN891" s="7" t="str">
        <f t="shared" si="714"/>
        <v/>
      </c>
      <c r="BO891" s="7" t="str">
        <f t="shared" si="715"/>
        <v/>
      </c>
      <c r="BP891" s="7" t="str">
        <f t="shared" si="716"/>
        <v/>
      </c>
      <c r="BQ891" s="7" t="str">
        <f t="shared" si="717"/>
        <v/>
      </c>
      <c r="BR891" s="7" t="str">
        <f t="shared" si="718"/>
        <v/>
      </c>
      <c r="BS891" s="7" t="str">
        <f t="shared" si="719"/>
        <v/>
      </c>
      <c r="BT891" s="7" t="str">
        <f t="shared" si="720"/>
        <v/>
      </c>
      <c r="BU891" s="7" t="str">
        <f t="shared" si="721"/>
        <v/>
      </c>
      <c r="BV891" s="7" t="str">
        <f t="shared" si="722"/>
        <v/>
      </c>
      <c r="BW891" s="7" t="str">
        <f t="shared" si="697"/>
        <v/>
      </c>
      <c r="BX891" s="7" t="str">
        <f t="shared" si="723"/>
        <v/>
      </c>
      <c r="BY891" s="7" t="str">
        <f t="shared" si="724"/>
        <v/>
      </c>
      <c r="BZ891" s="7" t="str">
        <f t="shared" si="725"/>
        <v/>
      </c>
      <c r="CA891" s="7" t="str">
        <f t="shared" si="726"/>
        <v/>
      </c>
      <c r="CB891" s="54"/>
      <c r="CH891" s="13"/>
      <c r="CJ891" s="13"/>
    </row>
    <row r="892" spans="2:88" ht="16.5" thickBot="1" x14ac:dyDescent="0.3">
      <c r="B892" s="114"/>
      <c r="C892" s="114"/>
      <c r="D892" s="115"/>
      <c r="E892" s="117" t="str">
        <f t="shared" si="727"/>
        <v/>
      </c>
      <c r="F892" s="118" t="str">
        <f t="shared" si="735"/>
        <v/>
      </c>
      <c r="G892" s="22"/>
      <c r="H892" s="5" t="str">
        <f t="shared" si="698"/>
        <v/>
      </c>
      <c r="I892" s="6" t="str">
        <f t="shared" si="699"/>
        <v/>
      </c>
      <c r="J892" s="6" t="str">
        <f t="shared" si="700"/>
        <v/>
      </c>
      <c r="K892" s="23"/>
      <c r="L892" s="3" t="str">
        <f t="shared" ref="L892:L955" si="736">IF(K892="Circula",H892,"")</f>
        <v/>
      </c>
      <c r="M892" s="2">
        <f>IF(OR(K892="Rota",K892="Desliza"),(IF((MAX(N$36:N891))&gt;F$17,(MAX(N$36:N891)),F$17)),N891)</f>
        <v>0</v>
      </c>
      <c r="N892" s="42"/>
      <c r="O892" s="2" t="str">
        <f t="shared" ref="O892:O955" si="737">IF(OR(M892="",N892=""),"",N892-M892)</f>
        <v/>
      </c>
      <c r="P892" s="3" t="str">
        <f t="shared" ref="P892:P955" si="738">IF(OR(K892="Rota",K892="Desliza"),IF(OR(M892="",N892=""),"",IF(K892="Comentario","",IF(M892=N892,"",(O892/(H892))))),"")</f>
        <v/>
      </c>
      <c r="Q892" s="24"/>
      <c r="R892" s="24"/>
      <c r="S892" s="24"/>
      <c r="T892" s="132" t="str">
        <f t="shared" si="691"/>
        <v/>
      </c>
      <c r="U892" s="25"/>
      <c r="V892" s="25"/>
      <c r="W892" s="24"/>
      <c r="X892" s="26"/>
      <c r="Y892" s="25"/>
      <c r="Z892" s="25"/>
      <c r="AA892" s="3" t="str">
        <f t="shared" ref="AA892:AA955" si="739">IF(OR(Y892="",Z892=""),"",IF(Y892=Z892,"",ABS(Y892-Z892)))</f>
        <v/>
      </c>
      <c r="AB892" s="24"/>
      <c r="AC892" s="26"/>
      <c r="AD892" s="25"/>
      <c r="AE892" s="54"/>
      <c r="AF892" s="54"/>
      <c r="AG892" s="54"/>
      <c r="AH892" s="54"/>
      <c r="AI892" s="54"/>
      <c r="AJ892" s="54"/>
      <c r="AK892" s="25"/>
      <c r="AL892" s="54" t="str">
        <f t="shared" si="692"/>
        <v/>
      </c>
      <c r="AM892" s="200" t="str">
        <f t="shared" si="693"/>
        <v/>
      </c>
      <c r="AN892" s="201" t="str">
        <f t="shared" si="694"/>
        <v/>
      </c>
      <c r="AO892" s="200" t="str">
        <f t="shared" si="701"/>
        <v/>
      </c>
      <c r="AP892" s="200" t="str">
        <f t="shared" si="695"/>
        <v/>
      </c>
      <c r="AQ892" s="200" t="str">
        <f t="shared" si="696"/>
        <v/>
      </c>
      <c r="AR892" s="200" t="str">
        <f t="shared" si="702"/>
        <v/>
      </c>
      <c r="AS892" s="200" t="str">
        <f t="shared" si="703"/>
        <v/>
      </c>
      <c r="AT892" s="200" t="str">
        <f t="shared" si="704"/>
        <v/>
      </c>
      <c r="AU892" s="200" t="str">
        <f t="shared" si="705"/>
        <v/>
      </c>
      <c r="AV892" s="54"/>
      <c r="AW892" s="200" t="str">
        <f t="shared" si="706"/>
        <v/>
      </c>
      <c r="AX892" s="201" t="str">
        <f t="shared" si="707"/>
        <v/>
      </c>
      <c r="AY892" s="7" t="str">
        <f t="shared" si="708"/>
        <v/>
      </c>
      <c r="AZ892" s="7" t="str">
        <f t="shared" si="709"/>
        <v/>
      </c>
      <c r="BA892" s="7" t="str">
        <f t="shared" si="710"/>
        <v/>
      </c>
      <c r="BB892" s="7" t="str">
        <f t="shared" si="728"/>
        <v/>
      </c>
      <c r="BC892" s="7" t="str">
        <f t="shared" si="729"/>
        <v/>
      </c>
      <c r="BD892" s="7" t="str">
        <f t="shared" si="730"/>
        <v/>
      </c>
      <c r="BE892" s="7" t="str">
        <f t="shared" si="731"/>
        <v/>
      </c>
      <c r="BF892" s="7" t="str">
        <f t="shared" si="689"/>
        <v/>
      </c>
      <c r="BG892" s="7" t="str">
        <f t="shared" si="690"/>
        <v/>
      </c>
      <c r="BH892" s="7" t="str">
        <f t="shared" si="732"/>
        <v/>
      </c>
      <c r="BI892" s="7" t="str">
        <f t="shared" si="733"/>
        <v/>
      </c>
      <c r="BJ892" s="7" t="str">
        <f t="shared" si="734"/>
        <v/>
      </c>
      <c r="BK892" s="7" t="str">
        <f t="shared" si="711"/>
        <v/>
      </c>
      <c r="BL892" s="7" t="str">
        <f t="shared" si="712"/>
        <v/>
      </c>
      <c r="BM892" s="7" t="str">
        <f t="shared" si="713"/>
        <v/>
      </c>
      <c r="BN892" s="7" t="str">
        <f t="shared" si="714"/>
        <v/>
      </c>
      <c r="BO892" s="7" t="str">
        <f t="shared" si="715"/>
        <v/>
      </c>
      <c r="BP892" s="7" t="str">
        <f t="shared" si="716"/>
        <v/>
      </c>
      <c r="BQ892" s="7" t="str">
        <f t="shared" si="717"/>
        <v/>
      </c>
      <c r="BR892" s="7" t="str">
        <f t="shared" si="718"/>
        <v/>
      </c>
      <c r="BS892" s="7" t="str">
        <f t="shared" si="719"/>
        <v/>
      </c>
      <c r="BT892" s="7" t="str">
        <f t="shared" si="720"/>
        <v/>
      </c>
      <c r="BU892" s="7" t="str">
        <f t="shared" si="721"/>
        <v/>
      </c>
      <c r="BV892" s="7" t="str">
        <f t="shared" si="722"/>
        <v/>
      </c>
      <c r="BW892" s="7" t="str">
        <f t="shared" si="697"/>
        <v/>
      </c>
      <c r="BX892" s="7" t="str">
        <f t="shared" si="723"/>
        <v/>
      </c>
      <c r="BY892" s="7" t="str">
        <f t="shared" si="724"/>
        <v/>
      </c>
      <c r="BZ892" s="7" t="str">
        <f t="shared" si="725"/>
        <v/>
      </c>
      <c r="CA892" s="7" t="str">
        <f t="shared" si="726"/>
        <v/>
      </c>
      <c r="CB892" s="54"/>
      <c r="CH892" s="13"/>
      <c r="CJ892" s="13"/>
    </row>
    <row r="893" spans="2:88" ht="16.5" thickBot="1" x14ac:dyDescent="0.3">
      <c r="B893" s="114"/>
      <c r="C893" s="114"/>
      <c r="D893" s="115"/>
      <c r="E893" s="117" t="str">
        <f t="shared" si="727"/>
        <v/>
      </c>
      <c r="F893" s="118" t="str">
        <f t="shared" si="735"/>
        <v/>
      </c>
      <c r="G893" s="22"/>
      <c r="H893" s="5" t="str">
        <f t="shared" si="698"/>
        <v/>
      </c>
      <c r="I893" s="6" t="str">
        <f t="shared" si="699"/>
        <v/>
      </c>
      <c r="J893" s="6" t="str">
        <f t="shared" si="700"/>
        <v/>
      </c>
      <c r="K893" s="23"/>
      <c r="L893" s="3" t="str">
        <f t="shared" si="736"/>
        <v/>
      </c>
      <c r="M893" s="2">
        <f>IF(OR(K893="Rota",K893="Desliza"),(IF((MAX(N$36:N892))&gt;F$17,(MAX(N$36:N892)),F$17)),N892)</f>
        <v>0</v>
      </c>
      <c r="N893" s="42"/>
      <c r="O893" s="2" t="str">
        <f t="shared" si="737"/>
        <v/>
      </c>
      <c r="P893" s="3" t="str">
        <f t="shared" si="738"/>
        <v/>
      </c>
      <c r="Q893" s="24"/>
      <c r="R893" s="24"/>
      <c r="S893" s="24"/>
      <c r="T893" s="132" t="str">
        <f t="shared" si="691"/>
        <v/>
      </c>
      <c r="U893" s="25"/>
      <c r="V893" s="25"/>
      <c r="W893" s="24"/>
      <c r="X893" s="26"/>
      <c r="Y893" s="25"/>
      <c r="Z893" s="25"/>
      <c r="AA893" s="3" t="str">
        <f t="shared" si="739"/>
        <v/>
      </c>
      <c r="AB893" s="24"/>
      <c r="AC893" s="26"/>
      <c r="AD893" s="25"/>
      <c r="AE893" s="54"/>
      <c r="AF893" s="54"/>
      <c r="AG893" s="54"/>
      <c r="AH893" s="54"/>
      <c r="AI893" s="54"/>
      <c r="AJ893" s="54"/>
      <c r="AK893" s="25"/>
      <c r="AL893" s="54" t="str">
        <f t="shared" si="692"/>
        <v/>
      </c>
      <c r="AM893" s="200" t="str">
        <f t="shared" si="693"/>
        <v/>
      </c>
      <c r="AN893" s="201" t="str">
        <f t="shared" si="694"/>
        <v/>
      </c>
      <c r="AO893" s="200" t="str">
        <f t="shared" si="701"/>
        <v/>
      </c>
      <c r="AP893" s="200" t="str">
        <f t="shared" si="695"/>
        <v/>
      </c>
      <c r="AQ893" s="200" t="str">
        <f t="shared" si="696"/>
        <v/>
      </c>
      <c r="AR893" s="200" t="str">
        <f t="shared" si="702"/>
        <v/>
      </c>
      <c r="AS893" s="200" t="str">
        <f t="shared" si="703"/>
        <v/>
      </c>
      <c r="AT893" s="200" t="str">
        <f t="shared" si="704"/>
        <v/>
      </c>
      <c r="AU893" s="200" t="str">
        <f t="shared" si="705"/>
        <v/>
      </c>
      <c r="AV893" s="54"/>
      <c r="AW893" s="200" t="str">
        <f t="shared" si="706"/>
        <v/>
      </c>
      <c r="AX893" s="201" t="str">
        <f t="shared" si="707"/>
        <v/>
      </c>
      <c r="AY893" s="7" t="str">
        <f t="shared" si="708"/>
        <v/>
      </c>
      <c r="AZ893" s="7" t="str">
        <f t="shared" si="709"/>
        <v/>
      </c>
      <c r="BA893" s="7" t="str">
        <f t="shared" si="710"/>
        <v/>
      </c>
      <c r="BB893" s="7" t="str">
        <f t="shared" si="728"/>
        <v/>
      </c>
      <c r="BC893" s="7" t="str">
        <f t="shared" si="729"/>
        <v/>
      </c>
      <c r="BD893" s="7" t="str">
        <f t="shared" si="730"/>
        <v/>
      </c>
      <c r="BE893" s="7" t="str">
        <f t="shared" si="731"/>
        <v/>
      </c>
      <c r="BF893" s="7" t="str">
        <f t="shared" si="689"/>
        <v/>
      </c>
      <c r="BG893" s="7" t="str">
        <f t="shared" si="690"/>
        <v/>
      </c>
      <c r="BH893" s="7" t="str">
        <f t="shared" si="732"/>
        <v/>
      </c>
      <c r="BI893" s="7" t="str">
        <f t="shared" si="733"/>
        <v/>
      </c>
      <c r="BJ893" s="7" t="str">
        <f t="shared" si="734"/>
        <v/>
      </c>
      <c r="BK893" s="7" t="str">
        <f t="shared" si="711"/>
        <v/>
      </c>
      <c r="BL893" s="7" t="str">
        <f t="shared" si="712"/>
        <v/>
      </c>
      <c r="BM893" s="7" t="str">
        <f t="shared" si="713"/>
        <v/>
      </c>
      <c r="BN893" s="7" t="str">
        <f t="shared" si="714"/>
        <v/>
      </c>
      <c r="BO893" s="7" t="str">
        <f t="shared" si="715"/>
        <v/>
      </c>
      <c r="BP893" s="7" t="str">
        <f t="shared" si="716"/>
        <v/>
      </c>
      <c r="BQ893" s="7" t="str">
        <f t="shared" si="717"/>
        <v/>
      </c>
      <c r="BR893" s="7" t="str">
        <f t="shared" si="718"/>
        <v/>
      </c>
      <c r="BS893" s="7" t="str">
        <f t="shared" si="719"/>
        <v/>
      </c>
      <c r="BT893" s="7" t="str">
        <f t="shared" si="720"/>
        <v/>
      </c>
      <c r="BU893" s="7" t="str">
        <f t="shared" si="721"/>
        <v/>
      </c>
      <c r="BV893" s="7" t="str">
        <f t="shared" si="722"/>
        <v/>
      </c>
      <c r="BW893" s="7" t="str">
        <f t="shared" si="697"/>
        <v/>
      </c>
      <c r="BX893" s="7" t="str">
        <f t="shared" si="723"/>
        <v/>
      </c>
      <c r="BY893" s="7" t="str">
        <f t="shared" si="724"/>
        <v/>
      </c>
      <c r="BZ893" s="7" t="str">
        <f t="shared" si="725"/>
        <v/>
      </c>
      <c r="CA893" s="7" t="str">
        <f t="shared" si="726"/>
        <v/>
      </c>
      <c r="CB893" s="54"/>
      <c r="CH893" s="13"/>
      <c r="CJ893" s="13"/>
    </row>
    <row r="894" spans="2:88" ht="16.5" thickBot="1" x14ac:dyDescent="0.3">
      <c r="B894" s="114"/>
      <c r="C894" s="114"/>
      <c r="D894" s="115"/>
      <c r="E894" s="117" t="str">
        <f t="shared" si="727"/>
        <v/>
      </c>
      <c r="F894" s="118" t="str">
        <f t="shared" si="735"/>
        <v/>
      </c>
      <c r="G894" s="22"/>
      <c r="H894" s="5" t="str">
        <f t="shared" si="698"/>
        <v/>
      </c>
      <c r="I894" s="6" t="str">
        <f t="shared" si="699"/>
        <v/>
      </c>
      <c r="J894" s="6" t="str">
        <f t="shared" si="700"/>
        <v/>
      </c>
      <c r="K894" s="23"/>
      <c r="L894" s="3" t="str">
        <f t="shared" si="736"/>
        <v/>
      </c>
      <c r="M894" s="2">
        <f>IF(OR(K894="Rota",K894="Desliza"),(IF((MAX(N$36:N893))&gt;F$17,(MAX(N$36:N893)),F$17)),N893)</f>
        <v>0</v>
      </c>
      <c r="N894" s="42"/>
      <c r="O894" s="2" t="str">
        <f t="shared" si="737"/>
        <v/>
      </c>
      <c r="P894" s="3" t="str">
        <f t="shared" si="738"/>
        <v/>
      </c>
      <c r="Q894" s="24"/>
      <c r="R894" s="24"/>
      <c r="S894" s="24"/>
      <c r="T894" s="132" t="str">
        <f t="shared" si="691"/>
        <v/>
      </c>
      <c r="U894" s="25"/>
      <c r="V894" s="25"/>
      <c r="W894" s="24"/>
      <c r="X894" s="26"/>
      <c r="Y894" s="25"/>
      <c r="Z894" s="25"/>
      <c r="AA894" s="3" t="str">
        <f t="shared" si="739"/>
        <v/>
      </c>
      <c r="AB894" s="24"/>
      <c r="AC894" s="26"/>
      <c r="AD894" s="25"/>
      <c r="AE894" s="54"/>
      <c r="AF894" s="54"/>
      <c r="AG894" s="54"/>
      <c r="AH894" s="54"/>
      <c r="AI894" s="54"/>
      <c r="AJ894" s="54"/>
      <c r="AK894" s="25"/>
      <c r="AL894" s="54" t="str">
        <f t="shared" si="692"/>
        <v/>
      </c>
      <c r="AM894" s="200" t="str">
        <f t="shared" si="693"/>
        <v/>
      </c>
      <c r="AN894" s="201" t="str">
        <f t="shared" si="694"/>
        <v/>
      </c>
      <c r="AO894" s="200" t="str">
        <f t="shared" si="701"/>
        <v/>
      </c>
      <c r="AP894" s="200" t="str">
        <f t="shared" si="695"/>
        <v/>
      </c>
      <c r="AQ894" s="200" t="str">
        <f t="shared" si="696"/>
        <v/>
      </c>
      <c r="AR894" s="200" t="str">
        <f t="shared" si="702"/>
        <v/>
      </c>
      <c r="AS894" s="200" t="str">
        <f t="shared" si="703"/>
        <v/>
      </c>
      <c r="AT894" s="200" t="str">
        <f t="shared" si="704"/>
        <v/>
      </c>
      <c r="AU894" s="200" t="str">
        <f t="shared" si="705"/>
        <v/>
      </c>
      <c r="AV894" s="54"/>
      <c r="AW894" s="200" t="str">
        <f t="shared" si="706"/>
        <v/>
      </c>
      <c r="AX894" s="201" t="str">
        <f t="shared" si="707"/>
        <v/>
      </c>
      <c r="AY894" s="7" t="str">
        <f t="shared" si="708"/>
        <v/>
      </c>
      <c r="AZ894" s="7" t="str">
        <f t="shared" si="709"/>
        <v/>
      </c>
      <c r="BA894" s="7" t="str">
        <f t="shared" si="710"/>
        <v/>
      </c>
      <c r="BB894" s="7" t="str">
        <f t="shared" si="728"/>
        <v/>
      </c>
      <c r="BC894" s="7" t="str">
        <f t="shared" si="729"/>
        <v/>
      </c>
      <c r="BD894" s="7" t="str">
        <f t="shared" si="730"/>
        <v/>
      </c>
      <c r="BE894" s="7" t="str">
        <f t="shared" si="731"/>
        <v/>
      </c>
      <c r="BF894" s="7" t="str">
        <f t="shared" si="689"/>
        <v/>
      </c>
      <c r="BG894" s="7" t="str">
        <f t="shared" si="690"/>
        <v/>
      </c>
      <c r="BH894" s="7" t="str">
        <f t="shared" si="732"/>
        <v/>
      </c>
      <c r="BI894" s="7" t="str">
        <f t="shared" si="733"/>
        <v/>
      </c>
      <c r="BJ894" s="7" t="str">
        <f t="shared" si="734"/>
        <v/>
      </c>
      <c r="BK894" s="7" t="str">
        <f t="shared" si="711"/>
        <v/>
      </c>
      <c r="BL894" s="7" t="str">
        <f t="shared" si="712"/>
        <v/>
      </c>
      <c r="BM894" s="7" t="str">
        <f t="shared" si="713"/>
        <v/>
      </c>
      <c r="BN894" s="7" t="str">
        <f t="shared" si="714"/>
        <v/>
      </c>
      <c r="BO894" s="7" t="str">
        <f t="shared" si="715"/>
        <v/>
      </c>
      <c r="BP894" s="7" t="str">
        <f t="shared" si="716"/>
        <v/>
      </c>
      <c r="BQ894" s="7" t="str">
        <f t="shared" si="717"/>
        <v/>
      </c>
      <c r="BR894" s="7" t="str">
        <f t="shared" si="718"/>
        <v/>
      </c>
      <c r="BS894" s="7" t="str">
        <f t="shared" si="719"/>
        <v/>
      </c>
      <c r="BT894" s="7" t="str">
        <f t="shared" si="720"/>
        <v/>
      </c>
      <c r="BU894" s="7" t="str">
        <f t="shared" si="721"/>
        <v/>
      </c>
      <c r="BV894" s="7" t="str">
        <f t="shared" si="722"/>
        <v/>
      </c>
      <c r="BW894" s="7" t="str">
        <f t="shared" si="697"/>
        <v/>
      </c>
      <c r="BX894" s="7" t="str">
        <f t="shared" si="723"/>
        <v/>
      </c>
      <c r="BY894" s="7" t="str">
        <f t="shared" si="724"/>
        <v/>
      </c>
      <c r="BZ894" s="7" t="str">
        <f t="shared" si="725"/>
        <v/>
      </c>
      <c r="CA894" s="7" t="str">
        <f t="shared" si="726"/>
        <v/>
      </c>
      <c r="CB894" s="54"/>
      <c r="CH894" s="13"/>
      <c r="CJ894" s="13"/>
    </row>
    <row r="895" spans="2:88" ht="16.5" thickBot="1" x14ac:dyDescent="0.3">
      <c r="B895" s="114"/>
      <c r="C895" s="114"/>
      <c r="D895" s="115"/>
      <c r="E895" s="117" t="str">
        <f t="shared" si="727"/>
        <v/>
      </c>
      <c r="F895" s="118" t="str">
        <f t="shared" si="735"/>
        <v/>
      </c>
      <c r="G895" s="22"/>
      <c r="H895" s="5" t="str">
        <f t="shared" si="698"/>
        <v/>
      </c>
      <c r="I895" s="6" t="str">
        <f t="shared" si="699"/>
        <v/>
      </c>
      <c r="J895" s="6" t="str">
        <f t="shared" si="700"/>
        <v/>
      </c>
      <c r="K895" s="23"/>
      <c r="L895" s="3" t="str">
        <f t="shared" si="736"/>
        <v/>
      </c>
      <c r="M895" s="2">
        <f>IF(OR(K895="Rota",K895="Desliza"),(IF((MAX(N$36:N894))&gt;F$17,(MAX(N$36:N894)),F$17)),N894)</f>
        <v>0</v>
      </c>
      <c r="N895" s="42"/>
      <c r="O895" s="2" t="str">
        <f t="shared" si="737"/>
        <v/>
      </c>
      <c r="P895" s="3" t="str">
        <f t="shared" si="738"/>
        <v/>
      </c>
      <c r="Q895" s="24"/>
      <c r="R895" s="24"/>
      <c r="S895" s="24"/>
      <c r="T895" s="132" t="str">
        <f t="shared" si="691"/>
        <v/>
      </c>
      <c r="U895" s="25"/>
      <c r="V895" s="25"/>
      <c r="W895" s="24"/>
      <c r="X895" s="26"/>
      <c r="Y895" s="25"/>
      <c r="Z895" s="25"/>
      <c r="AA895" s="3" t="str">
        <f t="shared" si="739"/>
        <v/>
      </c>
      <c r="AB895" s="24"/>
      <c r="AC895" s="26"/>
      <c r="AD895" s="25"/>
      <c r="AE895" s="54"/>
      <c r="AF895" s="54"/>
      <c r="AG895" s="54"/>
      <c r="AH895" s="54"/>
      <c r="AI895" s="54"/>
      <c r="AJ895" s="54"/>
      <c r="AK895" s="25"/>
      <c r="AL895" s="54" t="str">
        <f t="shared" si="692"/>
        <v/>
      </c>
      <c r="AM895" s="200" t="str">
        <f t="shared" si="693"/>
        <v/>
      </c>
      <c r="AN895" s="201" t="str">
        <f t="shared" si="694"/>
        <v/>
      </c>
      <c r="AO895" s="200" t="str">
        <f t="shared" si="701"/>
        <v/>
      </c>
      <c r="AP895" s="200" t="str">
        <f t="shared" si="695"/>
        <v/>
      </c>
      <c r="AQ895" s="200" t="str">
        <f t="shared" si="696"/>
        <v/>
      </c>
      <c r="AR895" s="200" t="str">
        <f t="shared" si="702"/>
        <v/>
      </c>
      <c r="AS895" s="200" t="str">
        <f t="shared" si="703"/>
        <v/>
      </c>
      <c r="AT895" s="200" t="str">
        <f t="shared" si="704"/>
        <v/>
      </c>
      <c r="AU895" s="200" t="str">
        <f t="shared" si="705"/>
        <v/>
      </c>
      <c r="AV895" s="54"/>
      <c r="AW895" s="200" t="str">
        <f t="shared" si="706"/>
        <v/>
      </c>
      <c r="AX895" s="201" t="str">
        <f t="shared" si="707"/>
        <v/>
      </c>
      <c r="AY895" s="7" t="str">
        <f t="shared" si="708"/>
        <v/>
      </c>
      <c r="AZ895" s="7" t="str">
        <f t="shared" si="709"/>
        <v/>
      </c>
      <c r="BA895" s="7" t="str">
        <f t="shared" si="710"/>
        <v/>
      </c>
      <c r="BB895" s="7" t="str">
        <f t="shared" si="728"/>
        <v/>
      </c>
      <c r="BC895" s="7" t="str">
        <f t="shared" si="729"/>
        <v/>
      </c>
      <c r="BD895" s="7" t="str">
        <f t="shared" si="730"/>
        <v/>
      </c>
      <c r="BE895" s="7" t="str">
        <f t="shared" si="731"/>
        <v/>
      </c>
      <c r="BF895" s="7" t="str">
        <f t="shared" si="689"/>
        <v/>
      </c>
      <c r="BG895" s="7" t="str">
        <f t="shared" si="690"/>
        <v/>
      </c>
      <c r="BH895" s="7" t="str">
        <f t="shared" si="732"/>
        <v/>
      </c>
      <c r="BI895" s="7" t="str">
        <f t="shared" si="733"/>
        <v/>
      </c>
      <c r="BJ895" s="7" t="str">
        <f t="shared" si="734"/>
        <v/>
      </c>
      <c r="BK895" s="7" t="str">
        <f t="shared" si="711"/>
        <v/>
      </c>
      <c r="BL895" s="7" t="str">
        <f t="shared" si="712"/>
        <v/>
      </c>
      <c r="BM895" s="7" t="str">
        <f t="shared" si="713"/>
        <v/>
      </c>
      <c r="BN895" s="7" t="str">
        <f t="shared" si="714"/>
        <v/>
      </c>
      <c r="BO895" s="7" t="str">
        <f t="shared" si="715"/>
        <v/>
      </c>
      <c r="BP895" s="7" t="str">
        <f t="shared" si="716"/>
        <v/>
      </c>
      <c r="BQ895" s="7" t="str">
        <f t="shared" si="717"/>
        <v/>
      </c>
      <c r="BR895" s="7" t="str">
        <f t="shared" si="718"/>
        <v/>
      </c>
      <c r="BS895" s="7" t="str">
        <f t="shared" si="719"/>
        <v/>
      </c>
      <c r="BT895" s="7" t="str">
        <f t="shared" si="720"/>
        <v/>
      </c>
      <c r="BU895" s="7" t="str">
        <f t="shared" si="721"/>
        <v/>
      </c>
      <c r="BV895" s="7" t="str">
        <f t="shared" si="722"/>
        <v/>
      </c>
      <c r="BW895" s="7" t="str">
        <f t="shared" si="697"/>
        <v/>
      </c>
      <c r="BX895" s="7" t="str">
        <f t="shared" si="723"/>
        <v/>
      </c>
      <c r="BY895" s="7" t="str">
        <f t="shared" si="724"/>
        <v/>
      </c>
      <c r="BZ895" s="7" t="str">
        <f t="shared" si="725"/>
        <v/>
      </c>
      <c r="CA895" s="7" t="str">
        <f t="shared" si="726"/>
        <v/>
      </c>
      <c r="CB895" s="54"/>
      <c r="CH895" s="13"/>
      <c r="CJ895" s="13"/>
    </row>
    <row r="896" spans="2:88" ht="16.5" thickBot="1" x14ac:dyDescent="0.3">
      <c r="B896" s="114"/>
      <c r="C896" s="114"/>
      <c r="D896" s="115"/>
      <c r="E896" s="117" t="str">
        <f t="shared" si="727"/>
        <v/>
      </c>
      <c r="F896" s="118" t="str">
        <f t="shared" si="735"/>
        <v/>
      </c>
      <c r="G896" s="22"/>
      <c r="H896" s="5" t="str">
        <f t="shared" si="698"/>
        <v/>
      </c>
      <c r="I896" s="6" t="str">
        <f t="shared" si="699"/>
        <v/>
      </c>
      <c r="J896" s="6" t="str">
        <f t="shared" si="700"/>
        <v/>
      </c>
      <c r="K896" s="23"/>
      <c r="L896" s="3" t="str">
        <f t="shared" si="736"/>
        <v/>
      </c>
      <c r="M896" s="2">
        <f>IF(OR(K896="Rota",K896="Desliza"),(IF((MAX(N$36:N895))&gt;F$17,(MAX(N$36:N895)),F$17)),N895)</f>
        <v>0</v>
      </c>
      <c r="N896" s="42"/>
      <c r="O896" s="2" t="str">
        <f t="shared" si="737"/>
        <v/>
      </c>
      <c r="P896" s="3" t="str">
        <f t="shared" si="738"/>
        <v/>
      </c>
      <c r="Q896" s="24"/>
      <c r="R896" s="24"/>
      <c r="S896" s="24"/>
      <c r="T896" s="132" t="str">
        <f t="shared" si="691"/>
        <v/>
      </c>
      <c r="U896" s="25"/>
      <c r="V896" s="25"/>
      <c r="W896" s="24"/>
      <c r="X896" s="26"/>
      <c r="Y896" s="25"/>
      <c r="Z896" s="25"/>
      <c r="AA896" s="3" t="str">
        <f t="shared" si="739"/>
        <v/>
      </c>
      <c r="AB896" s="24"/>
      <c r="AC896" s="26"/>
      <c r="AD896" s="25"/>
      <c r="AE896" s="54"/>
      <c r="AF896" s="54"/>
      <c r="AG896" s="54"/>
      <c r="AH896" s="54"/>
      <c r="AI896" s="54"/>
      <c r="AJ896" s="54"/>
      <c r="AK896" s="25"/>
      <c r="AL896" s="54" t="str">
        <f t="shared" si="692"/>
        <v/>
      </c>
      <c r="AM896" s="200" t="str">
        <f t="shared" si="693"/>
        <v/>
      </c>
      <c r="AN896" s="201" t="str">
        <f t="shared" si="694"/>
        <v/>
      </c>
      <c r="AO896" s="200" t="str">
        <f t="shared" si="701"/>
        <v/>
      </c>
      <c r="AP896" s="200" t="str">
        <f t="shared" si="695"/>
        <v/>
      </c>
      <c r="AQ896" s="200" t="str">
        <f t="shared" si="696"/>
        <v/>
      </c>
      <c r="AR896" s="200" t="str">
        <f t="shared" si="702"/>
        <v/>
      </c>
      <c r="AS896" s="200" t="str">
        <f t="shared" si="703"/>
        <v/>
      </c>
      <c r="AT896" s="200" t="str">
        <f t="shared" si="704"/>
        <v/>
      </c>
      <c r="AU896" s="200" t="str">
        <f t="shared" si="705"/>
        <v/>
      </c>
      <c r="AV896" s="54"/>
      <c r="AW896" s="200" t="str">
        <f t="shared" si="706"/>
        <v/>
      </c>
      <c r="AX896" s="201" t="str">
        <f t="shared" si="707"/>
        <v/>
      </c>
      <c r="AY896" s="7" t="str">
        <f t="shared" si="708"/>
        <v/>
      </c>
      <c r="AZ896" s="7" t="str">
        <f t="shared" si="709"/>
        <v/>
      </c>
      <c r="BA896" s="7" t="str">
        <f t="shared" si="710"/>
        <v/>
      </c>
      <c r="BB896" s="7" t="str">
        <f t="shared" si="728"/>
        <v/>
      </c>
      <c r="BC896" s="7" t="str">
        <f t="shared" si="729"/>
        <v/>
      </c>
      <c r="BD896" s="7" t="str">
        <f t="shared" si="730"/>
        <v/>
      </c>
      <c r="BE896" s="7" t="str">
        <f t="shared" si="731"/>
        <v/>
      </c>
      <c r="BF896" s="7" t="str">
        <f t="shared" si="689"/>
        <v/>
      </c>
      <c r="BG896" s="7" t="str">
        <f t="shared" si="690"/>
        <v/>
      </c>
      <c r="BH896" s="7" t="str">
        <f t="shared" si="732"/>
        <v/>
      </c>
      <c r="BI896" s="7" t="str">
        <f t="shared" si="733"/>
        <v/>
      </c>
      <c r="BJ896" s="7" t="str">
        <f t="shared" si="734"/>
        <v/>
      </c>
      <c r="BK896" s="7" t="str">
        <f t="shared" si="711"/>
        <v/>
      </c>
      <c r="BL896" s="7" t="str">
        <f t="shared" si="712"/>
        <v/>
      </c>
      <c r="BM896" s="7" t="str">
        <f t="shared" si="713"/>
        <v/>
      </c>
      <c r="BN896" s="7" t="str">
        <f t="shared" si="714"/>
        <v/>
      </c>
      <c r="BO896" s="7" t="str">
        <f t="shared" si="715"/>
        <v/>
      </c>
      <c r="BP896" s="7" t="str">
        <f t="shared" si="716"/>
        <v/>
      </c>
      <c r="BQ896" s="7" t="str">
        <f t="shared" si="717"/>
        <v/>
      </c>
      <c r="BR896" s="7" t="str">
        <f t="shared" si="718"/>
        <v/>
      </c>
      <c r="BS896" s="7" t="str">
        <f t="shared" si="719"/>
        <v/>
      </c>
      <c r="BT896" s="7" t="str">
        <f t="shared" si="720"/>
        <v/>
      </c>
      <c r="BU896" s="7" t="str">
        <f t="shared" si="721"/>
        <v/>
      </c>
      <c r="BV896" s="7" t="str">
        <f t="shared" si="722"/>
        <v/>
      </c>
      <c r="BW896" s="7" t="str">
        <f t="shared" si="697"/>
        <v/>
      </c>
      <c r="BX896" s="7" t="str">
        <f t="shared" si="723"/>
        <v/>
      </c>
      <c r="BY896" s="7" t="str">
        <f t="shared" si="724"/>
        <v/>
      </c>
      <c r="BZ896" s="7" t="str">
        <f t="shared" si="725"/>
        <v/>
      </c>
      <c r="CA896" s="7" t="str">
        <f t="shared" si="726"/>
        <v/>
      </c>
      <c r="CB896" s="54"/>
      <c r="CH896" s="13"/>
      <c r="CJ896" s="13"/>
    </row>
    <row r="897" spans="2:88" ht="16.5" thickBot="1" x14ac:dyDescent="0.3">
      <c r="B897" s="114"/>
      <c r="C897" s="114"/>
      <c r="D897" s="115"/>
      <c r="E897" s="117" t="str">
        <f t="shared" si="727"/>
        <v/>
      </c>
      <c r="F897" s="118" t="str">
        <f t="shared" si="735"/>
        <v/>
      </c>
      <c r="G897" s="22"/>
      <c r="H897" s="5" t="str">
        <f t="shared" si="698"/>
        <v/>
      </c>
      <c r="I897" s="6" t="str">
        <f t="shared" si="699"/>
        <v/>
      </c>
      <c r="J897" s="6" t="str">
        <f t="shared" si="700"/>
        <v/>
      </c>
      <c r="K897" s="23"/>
      <c r="L897" s="3" t="str">
        <f t="shared" si="736"/>
        <v/>
      </c>
      <c r="M897" s="2">
        <f>IF(OR(K897="Rota",K897="Desliza"),(IF((MAX(N$36:N896))&gt;F$17,(MAX(N$36:N896)),F$17)),N896)</f>
        <v>0</v>
      </c>
      <c r="N897" s="42"/>
      <c r="O897" s="2" t="str">
        <f t="shared" si="737"/>
        <v/>
      </c>
      <c r="P897" s="3" t="str">
        <f t="shared" si="738"/>
        <v/>
      </c>
      <c r="Q897" s="24"/>
      <c r="R897" s="24"/>
      <c r="S897" s="24"/>
      <c r="T897" s="132" t="str">
        <f t="shared" si="691"/>
        <v/>
      </c>
      <c r="U897" s="25"/>
      <c r="V897" s="25"/>
      <c r="W897" s="24"/>
      <c r="X897" s="26"/>
      <c r="Y897" s="25"/>
      <c r="Z897" s="25"/>
      <c r="AA897" s="3" t="str">
        <f t="shared" si="739"/>
        <v/>
      </c>
      <c r="AB897" s="24"/>
      <c r="AC897" s="26"/>
      <c r="AD897" s="25"/>
      <c r="AE897" s="54"/>
      <c r="AF897" s="54"/>
      <c r="AG897" s="54"/>
      <c r="AH897" s="54"/>
      <c r="AI897" s="54"/>
      <c r="AJ897" s="54"/>
      <c r="AK897" s="25"/>
      <c r="AL897" s="54" t="str">
        <f t="shared" si="692"/>
        <v/>
      </c>
      <c r="AM897" s="200" t="str">
        <f t="shared" si="693"/>
        <v/>
      </c>
      <c r="AN897" s="201" t="str">
        <f t="shared" si="694"/>
        <v/>
      </c>
      <c r="AO897" s="200" t="str">
        <f t="shared" si="701"/>
        <v/>
      </c>
      <c r="AP897" s="200" t="str">
        <f t="shared" si="695"/>
        <v/>
      </c>
      <c r="AQ897" s="200" t="str">
        <f t="shared" si="696"/>
        <v/>
      </c>
      <c r="AR897" s="200" t="str">
        <f t="shared" si="702"/>
        <v/>
      </c>
      <c r="AS897" s="200" t="str">
        <f t="shared" si="703"/>
        <v/>
      </c>
      <c r="AT897" s="200" t="str">
        <f t="shared" si="704"/>
        <v/>
      </c>
      <c r="AU897" s="200" t="str">
        <f t="shared" si="705"/>
        <v/>
      </c>
      <c r="AV897" s="54"/>
      <c r="AW897" s="200" t="str">
        <f t="shared" si="706"/>
        <v/>
      </c>
      <c r="AX897" s="201" t="str">
        <f t="shared" si="707"/>
        <v/>
      </c>
      <c r="AY897" s="7" t="str">
        <f t="shared" si="708"/>
        <v/>
      </c>
      <c r="AZ897" s="7" t="str">
        <f t="shared" si="709"/>
        <v/>
      </c>
      <c r="BA897" s="7" t="str">
        <f t="shared" si="710"/>
        <v/>
      </c>
      <c r="BB897" s="7" t="str">
        <f t="shared" si="728"/>
        <v/>
      </c>
      <c r="BC897" s="7" t="str">
        <f t="shared" si="729"/>
        <v/>
      </c>
      <c r="BD897" s="7" t="str">
        <f t="shared" si="730"/>
        <v/>
      </c>
      <c r="BE897" s="7" t="str">
        <f t="shared" si="731"/>
        <v/>
      </c>
      <c r="BF897" s="7" t="str">
        <f t="shared" si="689"/>
        <v/>
      </c>
      <c r="BG897" s="7" t="str">
        <f t="shared" si="690"/>
        <v/>
      </c>
      <c r="BH897" s="7" t="str">
        <f t="shared" si="732"/>
        <v/>
      </c>
      <c r="BI897" s="7" t="str">
        <f t="shared" si="733"/>
        <v/>
      </c>
      <c r="BJ897" s="7" t="str">
        <f t="shared" si="734"/>
        <v/>
      </c>
      <c r="BK897" s="7" t="str">
        <f t="shared" si="711"/>
        <v/>
      </c>
      <c r="BL897" s="7" t="str">
        <f t="shared" si="712"/>
        <v/>
      </c>
      <c r="BM897" s="7" t="str">
        <f t="shared" si="713"/>
        <v/>
      </c>
      <c r="BN897" s="7" t="str">
        <f t="shared" si="714"/>
        <v/>
      </c>
      <c r="BO897" s="7" t="str">
        <f t="shared" si="715"/>
        <v/>
      </c>
      <c r="BP897" s="7" t="str">
        <f t="shared" si="716"/>
        <v/>
      </c>
      <c r="BQ897" s="7" t="str">
        <f t="shared" si="717"/>
        <v/>
      </c>
      <c r="BR897" s="7" t="str">
        <f t="shared" si="718"/>
        <v/>
      </c>
      <c r="BS897" s="7" t="str">
        <f t="shared" si="719"/>
        <v/>
      </c>
      <c r="BT897" s="7" t="str">
        <f t="shared" si="720"/>
        <v/>
      </c>
      <c r="BU897" s="7" t="str">
        <f t="shared" si="721"/>
        <v/>
      </c>
      <c r="BV897" s="7" t="str">
        <f t="shared" si="722"/>
        <v/>
      </c>
      <c r="BW897" s="7" t="str">
        <f t="shared" si="697"/>
        <v/>
      </c>
      <c r="BX897" s="7" t="str">
        <f t="shared" si="723"/>
        <v/>
      </c>
      <c r="BY897" s="7" t="str">
        <f t="shared" si="724"/>
        <v/>
      </c>
      <c r="BZ897" s="7" t="str">
        <f t="shared" si="725"/>
        <v/>
      </c>
      <c r="CA897" s="7" t="str">
        <f t="shared" si="726"/>
        <v/>
      </c>
      <c r="CB897" s="54"/>
      <c r="CH897" s="13"/>
      <c r="CJ897" s="13"/>
    </row>
    <row r="898" spans="2:88" ht="16.5" thickBot="1" x14ac:dyDescent="0.3">
      <c r="B898" s="114"/>
      <c r="C898" s="114"/>
      <c r="D898" s="115"/>
      <c r="E898" s="117" t="str">
        <f t="shared" si="727"/>
        <v/>
      </c>
      <c r="F898" s="118" t="str">
        <f t="shared" si="735"/>
        <v/>
      </c>
      <c r="G898" s="22"/>
      <c r="H898" s="5" t="str">
        <f t="shared" si="698"/>
        <v/>
      </c>
      <c r="I898" s="6" t="str">
        <f t="shared" si="699"/>
        <v/>
      </c>
      <c r="J898" s="6" t="str">
        <f t="shared" si="700"/>
        <v/>
      </c>
      <c r="K898" s="23"/>
      <c r="L898" s="3" t="str">
        <f t="shared" si="736"/>
        <v/>
      </c>
      <c r="M898" s="2">
        <f>IF(OR(K898="Rota",K898="Desliza"),(IF((MAX(N$36:N897))&gt;F$17,(MAX(N$36:N897)),F$17)),N897)</f>
        <v>0</v>
      </c>
      <c r="N898" s="42"/>
      <c r="O898" s="2" t="str">
        <f t="shared" si="737"/>
        <v/>
      </c>
      <c r="P898" s="3" t="str">
        <f t="shared" si="738"/>
        <v/>
      </c>
      <c r="Q898" s="24"/>
      <c r="R898" s="24"/>
      <c r="S898" s="24"/>
      <c r="T898" s="132" t="str">
        <f t="shared" si="691"/>
        <v/>
      </c>
      <c r="U898" s="25"/>
      <c r="V898" s="25"/>
      <c r="W898" s="24"/>
      <c r="X898" s="26"/>
      <c r="Y898" s="25"/>
      <c r="Z898" s="25"/>
      <c r="AA898" s="3" t="str">
        <f t="shared" si="739"/>
        <v/>
      </c>
      <c r="AB898" s="24"/>
      <c r="AC898" s="26"/>
      <c r="AD898" s="25"/>
      <c r="AE898" s="54"/>
      <c r="AF898" s="54"/>
      <c r="AG898" s="54"/>
      <c r="AH898" s="54"/>
      <c r="AI898" s="54"/>
      <c r="AJ898" s="54"/>
      <c r="AK898" s="25"/>
      <c r="AL898" s="54" t="str">
        <f t="shared" si="692"/>
        <v/>
      </c>
      <c r="AM898" s="200" t="str">
        <f t="shared" si="693"/>
        <v/>
      </c>
      <c r="AN898" s="201" t="str">
        <f t="shared" si="694"/>
        <v/>
      </c>
      <c r="AO898" s="200" t="str">
        <f t="shared" si="701"/>
        <v/>
      </c>
      <c r="AP898" s="200" t="str">
        <f t="shared" si="695"/>
        <v/>
      </c>
      <c r="AQ898" s="200" t="str">
        <f t="shared" si="696"/>
        <v/>
      </c>
      <c r="AR898" s="200" t="str">
        <f t="shared" si="702"/>
        <v/>
      </c>
      <c r="AS898" s="200" t="str">
        <f t="shared" si="703"/>
        <v/>
      </c>
      <c r="AT898" s="200" t="str">
        <f t="shared" si="704"/>
        <v/>
      </c>
      <c r="AU898" s="200" t="str">
        <f t="shared" si="705"/>
        <v/>
      </c>
      <c r="AV898" s="54"/>
      <c r="AW898" s="200" t="str">
        <f t="shared" si="706"/>
        <v/>
      </c>
      <c r="AX898" s="201" t="str">
        <f t="shared" si="707"/>
        <v/>
      </c>
      <c r="AY898" s="7" t="str">
        <f t="shared" si="708"/>
        <v/>
      </c>
      <c r="AZ898" s="7" t="str">
        <f t="shared" si="709"/>
        <v/>
      </c>
      <c r="BA898" s="7" t="str">
        <f t="shared" si="710"/>
        <v/>
      </c>
      <c r="BB898" s="7" t="str">
        <f t="shared" si="728"/>
        <v/>
      </c>
      <c r="BC898" s="7" t="str">
        <f t="shared" si="729"/>
        <v/>
      </c>
      <c r="BD898" s="7" t="str">
        <f t="shared" si="730"/>
        <v/>
      </c>
      <c r="BE898" s="7" t="str">
        <f t="shared" si="731"/>
        <v/>
      </c>
      <c r="BF898" s="7" t="str">
        <f t="shared" si="689"/>
        <v/>
      </c>
      <c r="BG898" s="7" t="str">
        <f t="shared" si="690"/>
        <v/>
      </c>
      <c r="BH898" s="7" t="str">
        <f t="shared" si="732"/>
        <v/>
      </c>
      <c r="BI898" s="7" t="str">
        <f t="shared" si="733"/>
        <v/>
      </c>
      <c r="BJ898" s="7" t="str">
        <f t="shared" si="734"/>
        <v/>
      </c>
      <c r="BK898" s="7" t="str">
        <f t="shared" si="711"/>
        <v/>
      </c>
      <c r="BL898" s="7" t="str">
        <f t="shared" si="712"/>
        <v/>
      </c>
      <c r="BM898" s="7" t="str">
        <f t="shared" si="713"/>
        <v/>
      </c>
      <c r="BN898" s="7" t="str">
        <f t="shared" si="714"/>
        <v/>
      </c>
      <c r="BO898" s="7" t="str">
        <f t="shared" si="715"/>
        <v/>
      </c>
      <c r="BP898" s="7" t="str">
        <f t="shared" si="716"/>
        <v/>
      </c>
      <c r="BQ898" s="7" t="str">
        <f t="shared" si="717"/>
        <v/>
      </c>
      <c r="BR898" s="7" t="str">
        <f t="shared" si="718"/>
        <v/>
      </c>
      <c r="BS898" s="7" t="str">
        <f t="shared" si="719"/>
        <v/>
      </c>
      <c r="BT898" s="7" t="str">
        <f t="shared" si="720"/>
        <v/>
      </c>
      <c r="BU898" s="7" t="str">
        <f t="shared" si="721"/>
        <v/>
      </c>
      <c r="BV898" s="7" t="str">
        <f t="shared" si="722"/>
        <v/>
      </c>
      <c r="BW898" s="7" t="str">
        <f t="shared" si="697"/>
        <v/>
      </c>
      <c r="BX898" s="7" t="str">
        <f t="shared" si="723"/>
        <v/>
      </c>
      <c r="BY898" s="7" t="str">
        <f t="shared" si="724"/>
        <v/>
      </c>
      <c r="BZ898" s="7" t="str">
        <f t="shared" si="725"/>
        <v/>
      </c>
      <c r="CA898" s="7" t="str">
        <f t="shared" si="726"/>
        <v/>
      </c>
      <c r="CB898" s="54"/>
      <c r="CH898" s="13"/>
      <c r="CJ898" s="13"/>
    </row>
    <row r="899" spans="2:88" ht="16.5" thickBot="1" x14ac:dyDescent="0.3">
      <c r="B899" s="114"/>
      <c r="C899" s="114"/>
      <c r="D899" s="115"/>
      <c r="E899" s="117" t="str">
        <f t="shared" si="727"/>
        <v/>
      </c>
      <c r="F899" s="118" t="str">
        <f t="shared" si="735"/>
        <v/>
      </c>
      <c r="G899" s="22"/>
      <c r="H899" s="5" t="str">
        <f t="shared" si="698"/>
        <v/>
      </c>
      <c r="I899" s="6" t="str">
        <f t="shared" si="699"/>
        <v/>
      </c>
      <c r="J899" s="6" t="str">
        <f t="shared" si="700"/>
        <v/>
      </c>
      <c r="K899" s="23"/>
      <c r="L899" s="3" t="str">
        <f t="shared" si="736"/>
        <v/>
      </c>
      <c r="M899" s="2">
        <f>IF(OR(K899="Rota",K899="Desliza"),(IF((MAX(N$36:N898))&gt;F$17,(MAX(N$36:N898)),F$17)),N898)</f>
        <v>0</v>
      </c>
      <c r="N899" s="42"/>
      <c r="O899" s="2" t="str">
        <f t="shared" si="737"/>
        <v/>
      </c>
      <c r="P899" s="3" t="str">
        <f t="shared" si="738"/>
        <v/>
      </c>
      <c r="Q899" s="24"/>
      <c r="R899" s="24"/>
      <c r="S899" s="24"/>
      <c r="T899" s="132" t="str">
        <f t="shared" si="691"/>
        <v/>
      </c>
      <c r="U899" s="25"/>
      <c r="V899" s="25"/>
      <c r="W899" s="24"/>
      <c r="X899" s="26"/>
      <c r="Y899" s="25"/>
      <c r="Z899" s="25"/>
      <c r="AA899" s="3" t="str">
        <f t="shared" si="739"/>
        <v/>
      </c>
      <c r="AB899" s="24"/>
      <c r="AC899" s="26"/>
      <c r="AD899" s="25"/>
      <c r="AE899" s="54"/>
      <c r="AF899" s="54"/>
      <c r="AG899" s="54"/>
      <c r="AH899" s="54"/>
      <c r="AI899" s="54"/>
      <c r="AJ899" s="54"/>
      <c r="AK899" s="25"/>
      <c r="AL899" s="54" t="str">
        <f t="shared" si="692"/>
        <v/>
      </c>
      <c r="AM899" s="200" t="str">
        <f t="shared" si="693"/>
        <v/>
      </c>
      <c r="AN899" s="201" t="str">
        <f t="shared" si="694"/>
        <v/>
      </c>
      <c r="AO899" s="200" t="str">
        <f t="shared" si="701"/>
        <v/>
      </c>
      <c r="AP899" s="200" t="str">
        <f t="shared" si="695"/>
        <v/>
      </c>
      <c r="AQ899" s="200" t="str">
        <f t="shared" si="696"/>
        <v/>
      </c>
      <c r="AR899" s="200" t="str">
        <f t="shared" si="702"/>
        <v/>
      </c>
      <c r="AS899" s="200" t="str">
        <f t="shared" si="703"/>
        <v/>
      </c>
      <c r="AT899" s="200" t="str">
        <f t="shared" si="704"/>
        <v/>
      </c>
      <c r="AU899" s="200" t="str">
        <f t="shared" si="705"/>
        <v/>
      </c>
      <c r="AV899" s="54"/>
      <c r="AW899" s="200" t="str">
        <f t="shared" si="706"/>
        <v/>
      </c>
      <c r="AX899" s="201" t="str">
        <f t="shared" si="707"/>
        <v/>
      </c>
      <c r="AY899" s="7" t="str">
        <f t="shared" si="708"/>
        <v/>
      </c>
      <c r="AZ899" s="7" t="str">
        <f t="shared" si="709"/>
        <v/>
      </c>
      <c r="BA899" s="7" t="str">
        <f t="shared" si="710"/>
        <v/>
      </c>
      <c r="BB899" s="7" t="str">
        <f t="shared" si="728"/>
        <v/>
      </c>
      <c r="BC899" s="7" t="str">
        <f t="shared" si="729"/>
        <v/>
      </c>
      <c r="BD899" s="7" t="str">
        <f t="shared" si="730"/>
        <v/>
      </c>
      <c r="BE899" s="7" t="str">
        <f t="shared" si="731"/>
        <v/>
      </c>
      <c r="BF899" s="7" t="str">
        <f t="shared" si="689"/>
        <v/>
      </c>
      <c r="BG899" s="7" t="str">
        <f t="shared" si="690"/>
        <v/>
      </c>
      <c r="BH899" s="7" t="str">
        <f t="shared" si="732"/>
        <v/>
      </c>
      <c r="BI899" s="7" t="str">
        <f t="shared" si="733"/>
        <v/>
      </c>
      <c r="BJ899" s="7" t="str">
        <f t="shared" si="734"/>
        <v/>
      </c>
      <c r="BK899" s="7" t="str">
        <f t="shared" si="711"/>
        <v/>
      </c>
      <c r="BL899" s="7" t="str">
        <f t="shared" si="712"/>
        <v/>
      </c>
      <c r="BM899" s="7" t="str">
        <f t="shared" si="713"/>
        <v/>
      </c>
      <c r="BN899" s="7" t="str">
        <f t="shared" si="714"/>
        <v/>
      </c>
      <c r="BO899" s="7" t="str">
        <f t="shared" si="715"/>
        <v/>
      </c>
      <c r="BP899" s="7" t="str">
        <f t="shared" si="716"/>
        <v/>
      </c>
      <c r="BQ899" s="7" t="str">
        <f t="shared" si="717"/>
        <v/>
      </c>
      <c r="BR899" s="7" t="str">
        <f t="shared" si="718"/>
        <v/>
      </c>
      <c r="BS899" s="7" t="str">
        <f t="shared" si="719"/>
        <v/>
      </c>
      <c r="BT899" s="7" t="str">
        <f t="shared" si="720"/>
        <v/>
      </c>
      <c r="BU899" s="7" t="str">
        <f t="shared" si="721"/>
        <v/>
      </c>
      <c r="BV899" s="7" t="str">
        <f t="shared" si="722"/>
        <v/>
      </c>
      <c r="BW899" s="7" t="str">
        <f t="shared" si="697"/>
        <v/>
      </c>
      <c r="BX899" s="7" t="str">
        <f t="shared" si="723"/>
        <v/>
      </c>
      <c r="BY899" s="7" t="str">
        <f t="shared" si="724"/>
        <v/>
      </c>
      <c r="BZ899" s="7" t="str">
        <f t="shared" si="725"/>
        <v/>
      </c>
      <c r="CA899" s="7" t="str">
        <f t="shared" si="726"/>
        <v/>
      </c>
      <c r="CB899" s="54"/>
      <c r="CH899" s="13"/>
      <c r="CJ899" s="13"/>
    </row>
    <row r="900" spans="2:88" ht="16.5" thickBot="1" x14ac:dyDescent="0.3">
      <c r="B900" s="114"/>
      <c r="C900" s="114"/>
      <c r="D900" s="115"/>
      <c r="E900" s="117" t="str">
        <f t="shared" si="727"/>
        <v/>
      </c>
      <c r="F900" s="118" t="str">
        <f t="shared" si="735"/>
        <v/>
      </c>
      <c r="G900" s="22"/>
      <c r="H900" s="5" t="str">
        <f t="shared" si="698"/>
        <v/>
      </c>
      <c r="I900" s="6" t="str">
        <f t="shared" si="699"/>
        <v/>
      </c>
      <c r="J900" s="6" t="str">
        <f t="shared" si="700"/>
        <v/>
      </c>
      <c r="K900" s="23"/>
      <c r="L900" s="3" t="str">
        <f t="shared" si="736"/>
        <v/>
      </c>
      <c r="M900" s="2">
        <f>IF(OR(K900="Rota",K900="Desliza"),(IF((MAX(N$36:N899))&gt;F$17,(MAX(N$36:N899)),F$17)),N899)</f>
        <v>0</v>
      </c>
      <c r="N900" s="42"/>
      <c r="O900" s="2" t="str">
        <f t="shared" si="737"/>
        <v/>
      </c>
      <c r="P900" s="3" t="str">
        <f t="shared" si="738"/>
        <v/>
      </c>
      <c r="Q900" s="24"/>
      <c r="R900" s="24"/>
      <c r="S900" s="24"/>
      <c r="T900" s="132" t="str">
        <f t="shared" si="691"/>
        <v/>
      </c>
      <c r="U900" s="25"/>
      <c r="V900" s="25"/>
      <c r="W900" s="24"/>
      <c r="X900" s="26"/>
      <c r="Y900" s="25"/>
      <c r="Z900" s="25"/>
      <c r="AA900" s="3" t="str">
        <f t="shared" si="739"/>
        <v/>
      </c>
      <c r="AB900" s="24"/>
      <c r="AC900" s="26"/>
      <c r="AD900" s="25"/>
      <c r="AE900" s="54"/>
      <c r="AF900" s="54"/>
      <c r="AG900" s="54"/>
      <c r="AH900" s="54"/>
      <c r="AI900" s="54"/>
      <c r="AJ900" s="54"/>
      <c r="AK900" s="25"/>
      <c r="AL900" s="54" t="str">
        <f t="shared" si="692"/>
        <v/>
      </c>
      <c r="AM900" s="200" t="str">
        <f t="shared" si="693"/>
        <v/>
      </c>
      <c r="AN900" s="201" t="str">
        <f t="shared" si="694"/>
        <v/>
      </c>
      <c r="AO900" s="200" t="str">
        <f t="shared" si="701"/>
        <v/>
      </c>
      <c r="AP900" s="200" t="str">
        <f t="shared" si="695"/>
        <v/>
      </c>
      <c r="AQ900" s="200" t="str">
        <f t="shared" si="696"/>
        <v/>
      </c>
      <c r="AR900" s="200" t="str">
        <f t="shared" si="702"/>
        <v/>
      </c>
      <c r="AS900" s="200" t="str">
        <f t="shared" si="703"/>
        <v/>
      </c>
      <c r="AT900" s="200" t="str">
        <f t="shared" si="704"/>
        <v/>
      </c>
      <c r="AU900" s="200" t="str">
        <f t="shared" si="705"/>
        <v/>
      </c>
      <c r="AV900" s="54"/>
      <c r="AW900" s="200" t="str">
        <f t="shared" si="706"/>
        <v/>
      </c>
      <c r="AX900" s="201" t="str">
        <f t="shared" si="707"/>
        <v/>
      </c>
      <c r="AY900" s="7" t="str">
        <f t="shared" si="708"/>
        <v/>
      </c>
      <c r="AZ900" s="7" t="str">
        <f t="shared" si="709"/>
        <v/>
      </c>
      <c r="BA900" s="7" t="str">
        <f t="shared" si="710"/>
        <v/>
      </c>
      <c r="BB900" s="7" t="str">
        <f t="shared" si="728"/>
        <v/>
      </c>
      <c r="BC900" s="7" t="str">
        <f t="shared" si="729"/>
        <v/>
      </c>
      <c r="BD900" s="7" t="str">
        <f t="shared" si="730"/>
        <v/>
      </c>
      <c r="BE900" s="7" t="str">
        <f t="shared" si="731"/>
        <v/>
      </c>
      <c r="BF900" s="7" t="str">
        <f t="shared" si="689"/>
        <v/>
      </c>
      <c r="BG900" s="7" t="str">
        <f t="shared" si="690"/>
        <v/>
      </c>
      <c r="BH900" s="7" t="str">
        <f t="shared" si="732"/>
        <v/>
      </c>
      <c r="BI900" s="7" t="str">
        <f t="shared" si="733"/>
        <v/>
      </c>
      <c r="BJ900" s="7" t="str">
        <f t="shared" si="734"/>
        <v/>
      </c>
      <c r="BK900" s="7" t="str">
        <f t="shared" si="711"/>
        <v/>
      </c>
      <c r="BL900" s="7" t="str">
        <f t="shared" si="712"/>
        <v/>
      </c>
      <c r="BM900" s="7" t="str">
        <f t="shared" si="713"/>
        <v/>
      </c>
      <c r="BN900" s="7" t="str">
        <f t="shared" si="714"/>
        <v/>
      </c>
      <c r="BO900" s="7" t="str">
        <f t="shared" si="715"/>
        <v/>
      </c>
      <c r="BP900" s="7" t="str">
        <f t="shared" si="716"/>
        <v/>
      </c>
      <c r="BQ900" s="7" t="str">
        <f t="shared" si="717"/>
        <v/>
      </c>
      <c r="BR900" s="7" t="str">
        <f t="shared" si="718"/>
        <v/>
      </c>
      <c r="BS900" s="7" t="str">
        <f t="shared" si="719"/>
        <v/>
      </c>
      <c r="BT900" s="7" t="str">
        <f t="shared" si="720"/>
        <v/>
      </c>
      <c r="BU900" s="7" t="str">
        <f t="shared" si="721"/>
        <v/>
      </c>
      <c r="BV900" s="7" t="str">
        <f t="shared" si="722"/>
        <v/>
      </c>
      <c r="BW900" s="7" t="str">
        <f t="shared" si="697"/>
        <v/>
      </c>
      <c r="BX900" s="7" t="str">
        <f t="shared" si="723"/>
        <v/>
      </c>
      <c r="BY900" s="7" t="str">
        <f t="shared" si="724"/>
        <v/>
      </c>
      <c r="BZ900" s="7" t="str">
        <f t="shared" si="725"/>
        <v/>
      </c>
      <c r="CA900" s="7" t="str">
        <f t="shared" si="726"/>
        <v/>
      </c>
      <c r="CB900" s="54"/>
      <c r="CH900" s="13"/>
      <c r="CJ900" s="13"/>
    </row>
    <row r="901" spans="2:88" ht="16.5" thickBot="1" x14ac:dyDescent="0.3">
      <c r="B901" s="114"/>
      <c r="C901" s="114"/>
      <c r="D901" s="115"/>
      <c r="E901" s="117" t="str">
        <f t="shared" si="727"/>
        <v/>
      </c>
      <c r="F901" s="118" t="str">
        <f t="shared" si="735"/>
        <v/>
      </c>
      <c r="G901" s="22"/>
      <c r="H901" s="5" t="str">
        <f t="shared" si="698"/>
        <v/>
      </c>
      <c r="I901" s="6" t="str">
        <f t="shared" si="699"/>
        <v/>
      </c>
      <c r="J901" s="6" t="str">
        <f t="shared" si="700"/>
        <v/>
      </c>
      <c r="K901" s="23"/>
      <c r="L901" s="3" t="str">
        <f t="shared" si="736"/>
        <v/>
      </c>
      <c r="M901" s="2">
        <f>IF(OR(K901="Rota",K901="Desliza"),(IF((MAX(N$36:N900))&gt;F$17,(MAX(N$36:N900)),F$17)),N900)</f>
        <v>0</v>
      </c>
      <c r="N901" s="42"/>
      <c r="O901" s="2" t="str">
        <f t="shared" si="737"/>
        <v/>
      </c>
      <c r="P901" s="3" t="str">
        <f t="shared" si="738"/>
        <v/>
      </c>
      <c r="Q901" s="24"/>
      <c r="R901" s="24"/>
      <c r="S901" s="24"/>
      <c r="T901" s="132" t="str">
        <f t="shared" si="691"/>
        <v/>
      </c>
      <c r="U901" s="25"/>
      <c r="V901" s="25"/>
      <c r="W901" s="24"/>
      <c r="X901" s="26"/>
      <c r="Y901" s="25"/>
      <c r="Z901" s="25"/>
      <c r="AA901" s="3" t="str">
        <f t="shared" si="739"/>
        <v/>
      </c>
      <c r="AB901" s="24"/>
      <c r="AC901" s="26"/>
      <c r="AD901" s="25"/>
      <c r="AE901" s="54"/>
      <c r="AF901" s="54"/>
      <c r="AG901" s="54"/>
      <c r="AH901" s="54"/>
      <c r="AI901" s="54"/>
      <c r="AJ901" s="54"/>
      <c r="AK901" s="25"/>
      <c r="AL901" s="54" t="str">
        <f t="shared" si="692"/>
        <v/>
      </c>
      <c r="AM901" s="200" t="str">
        <f t="shared" si="693"/>
        <v/>
      </c>
      <c r="AN901" s="201" t="str">
        <f t="shared" si="694"/>
        <v/>
      </c>
      <c r="AO901" s="200" t="str">
        <f t="shared" si="701"/>
        <v/>
      </c>
      <c r="AP901" s="200" t="str">
        <f t="shared" si="695"/>
        <v/>
      </c>
      <c r="AQ901" s="200" t="str">
        <f t="shared" si="696"/>
        <v/>
      </c>
      <c r="AR901" s="200" t="str">
        <f t="shared" si="702"/>
        <v/>
      </c>
      <c r="AS901" s="200" t="str">
        <f t="shared" si="703"/>
        <v/>
      </c>
      <c r="AT901" s="200" t="str">
        <f t="shared" si="704"/>
        <v/>
      </c>
      <c r="AU901" s="200" t="str">
        <f t="shared" si="705"/>
        <v/>
      </c>
      <c r="AV901" s="54"/>
      <c r="AW901" s="200" t="str">
        <f t="shared" si="706"/>
        <v/>
      </c>
      <c r="AX901" s="201" t="str">
        <f t="shared" si="707"/>
        <v/>
      </c>
      <c r="AY901" s="7" t="str">
        <f t="shared" si="708"/>
        <v/>
      </c>
      <c r="AZ901" s="7" t="str">
        <f t="shared" si="709"/>
        <v/>
      </c>
      <c r="BA901" s="7" t="str">
        <f t="shared" si="710"/>
        <v/>
      </c>
      <c r="BB901" s="7" t="str">
        <f t="shared" si="728"/>
        <v/>
      </c>
      <c r="BC901" s="7" t="str">
        <f t="shared" si="729"/>
        <v/>
      </c>
      <c r="BD901" s="7" t="str">
        <f t="shared" si="730"/>
        <v/>
      </c>
      <c r="BE901" s="7" t="str">
        <f t="shared" si="731"/>
        <v/>
      </c>
      <c r="BF901" s="7" t="str">
        <f t="shared" si="689"/>
        <v/>
      </c>
      <c r="BG901" s="7" t="str">
        <f t="shared" si="690"/>
        <v/>
      </c>
      <c r="BH901" s="7" t="str">
        <f t="shared" si="732"/>
        <v/>
      </c>
      <c r="BI901" s="7" t="str">
        <f t="shared" si="733"/>
        <v/>
      </c>
      <c r="BJ901" s="7" t="str">
        <f t="shared" si="734"/>
        <v/>
      </c>
      <c r="BK901" s="7" t="str">
        <f t="shared" si="711"/>
        <v/>
      </c>
      <c r="BL901" s="7" t="str">
        <f t="shared" si="712"/>
        <v/>
      </c>
      <c r="BM901" s="7" t="str">
        <f t="shared" si="713"/>
        <v/>
      </c>
      <c r="BN901" s="7" t="str">
        <f t="shared" si="714"/>
        <v/>
      </c>
      <c r="BO901" s="7" t="str">
        <f t="shared" si="715"/>
        <v/>
      </c>
      <c r="BP901" s="7" t="str">
        <f t="shared" si="716"/>
        <v/>
      </c>
      <c r="BQ901" s="7" t="str">
        <f t="shared" si="717"/>
        <v/>
      </c>
      <c r="BR901" s="7" t="str">
        <f t="shared" si="718"/>
        <v/>
      </c>
      <c r="BS901" s="7" t="str">
        <f t="shared" si="719"/>
        <v/>
      </c>
      <c r="BT901" s="7" t="str">
        <f t="shared" si="720"/>
        <v/>
      </c>
      <c r="BU901" s="7" t="str">
        <f t="shared" si="721"/>
        <v/>
      </c>
      <c r="BV901" s="7" t="str">
        <f t="shared" si="722"/>
        <v/>
      </c>
      <c r="BW901" s="7" t="str">
        <f t="shared" si="697"/>
        <v/>
      </c>
      <c r="BX901" s="7" t="str">
        <f t="shared" si="723"/>
        <v/>
      </c>
      <c r="BY901" s="7" t="str">
        <f t="shared" si="724"/>
        <v/>
      </c>
      <c r="BZ901" s="7" t="str">
        <f t="shared" si="725"/>
        <v/>
      </c>
      <c r="CA901" s="7" t="str">
        <f t="shared" si="726"/>
        <v/>
      </c>
      <c r="CB901" s="54"/>
      <c r="CH901" s="13"/>
      <c r="CJ901" s="13"/>
    </row>
    <row r="902" spans="2:88" ht="16.5" thickBot="1" x14ac:dyDescent="0.3">
      <c r="B902" s="114"/>
      <c r="C902" s="114"/>
      <c r="D902" s="115"/>
      <c r="E902" s="117" t="str">
        <f t="shared" si="727"/>
        <v/>
      </c>
      <c r="F902" s="118" t="str">
        <f t="shared" si="735"/>
        <v/>
      </c>
      <c r="G902" s="22"/>
      <c r="H902" s="5" t="str">
        <f t="shared" si="698"/>
        <v/>
      </c>
      <c r="I902" s="6" t="str">
        <f t="shared" si="699"/>
        <v/>
      </c>
      <c r="J902" s="6" t="str">
        <f t="shared" si="700"/>
        <v/>
      </c>
      <c r="K902" s="23"/>
      <c r="L902" s="3" t="str">
        <f t="shared" si="736"/>
        <v/>
      </c>
      <c r="M902" s="2">
        <f>IF(OR(K902="Rota",K902="Desliza"),(IF((MAX(N$36:N901))&gt;F$17,(MAX(N$36:N901)),F$17)),N901)</f>
        <v>0</v>
      </c>
      <c r="N902" s="42"/>
      <c r="O902" s="2" t="str">
        <f t="shared" si="737"/>
        <v/>
      </c>
      <c r="P902" s="3" t="str">
        <f t="shared" si="738"/>
        <v/>
      </c>
      <c r="Q902" s="24"/>
      <c r="R902" s="24"/>
      <c r="S902" s="24"/>
      <c r="T902" s="132" t="str">
        <f t="shared" si="691"/>
        <v/>
      </c>
      <c r="U902" s="25"/>
      <c r="V902" s="25"/>
      <c r="W902" s="24"/>
      <c r="X902" s="26"/>
      <c r="Y902" s="25"/>
      <c r="Z902" s="25"/>
      <c r="AA902" s="3" t="str">
        <f t="shared" si="739"/>
        <v/>
      </c>
      <c r="AB902" s="24"/>
      <c r="AC902" s="26"/>
      <c r="AD902" s="25"/>
      <c r="AE902" s="54"/>
      <c r="AF902" s="54"/>
      <c r="AG902" s="54"/>
      <c r="AH902" s="54"/>
      <c r="AI902" s="54"/>
      <c r="AJ902" s="54"/>
      <c r="AK902" s="25"/>
      <c r="AL902" s="54" t="str">
        <f t="shared" si="692"/>
        <v/>
      </c>
      <c r="AM902" s="200" t="str">
        <f t="shared" si="693"/>
        <v/>
      </c>
      <c r="AN902" s="201" t="str">
        <f t="shared" si="694"/>
        <v/>
      </c>
      <c r="AO902" s="200" t="str">
        <f t="shared" si="701"/>
        <v/>
      </c>
      <c r="AP902" s="200" t="str">
        <f t="shared" si="695"/>
        <v/>
      </c>
      <c r="AQ902" s="200" t="str">
        <f t="shared" si="696"/>
        <v/>
      </c>
      <c r="AR902" s="200" t="str">
        <f t="shared" si="702"/>
        <v/>
      </c>
      <c r="AS902" s="200" t="str">
        <f t="shared" si="703"/>
        <v/>
      </c>
      <c r="AT902" s="200" t="str">
        <f t="shared" si="704"/>
        <v/>
      </c>
      <c r="AU902" s="200" t="str">
        <f t="shared" si="705"/>
        <v/>
      </c>
      <c r="AV902" s="54"/>
      <c r="AW902" s="200" t="str">
        <f t="shared" si="706"/>
        <v/>
      </c>
      <c r="AX902" s="201" t="str">
        <f t="shared" si="707"/>
        <v/>
      </c>
      <c r="AY902" s="7" t="str">
        <f t="shared" si="708"/>
        <v/>
      </c>
      <c r="AZ902" s="7" t="str">
        <f t="shared" si="709"/>
        <v/>
      </c>
      <c r="BA902" s="7" t="str">
        <f t="shared" si="710"/>
        <v/>
      </c>
      <c r="BB902" s="7" t="str">
        <f t="shared" si="728"/>
        <v/>
      </c>
      <c r="BC902" s="7" t="str">
        <f t="shared" si="729"/>
        <v/>
      </c>
      <c r="BD902" s="7" t="str">
        <f t="shared" si="730"/>
        <v/>
      </c>
      <c r="BE902" s="7" t="str">
        <f t="shared" si="731"/>
        <v/>
      </c>
      <c r="BF902" s="7" t="str">
        <f t="shared" si="689"/>
        <v/>
      </c>
      <c r="BG902" s="7" t="str">
        <f t="shared" si="690"/>
        <v/>
      </c>
      <c r="BH902" s="7" t="str">
        <f t="shared" si="732"/>
        <v/>
      </c>
      <c r="BI902" s="7" t="str">
        <f t="shared" si="733"/>
        <v/>
      </c>
      <c r="BJ902" s="7" t="str">
        <f t="shared" si="734"/>
        <v/>
      </c>
      <c r="BK902" s="7" t="str">
        <f t="shared" si="711"/>
        <v/>
      </c>
      <c r="BL902" s="7" t="str">
        <f t="shared" si="712"/>
        <v/>
      </c>
      <c r="BM902" s="7" t="str">
        <f t="shared" si="713"/>
        <v/>
      </c>
      <c r="BN902" s="7" t="str">
        <f t="shared" si="714"/>
        <v/>
      </c>
      <c r="BO902" s="7" t="str">
        <f t="shared" si="715"/>
        <v/>
      </c>
      <c r="BP902" s="7" t="str">
        <f t="shared" si="716"/>
        <v/>
      </c>
      <c r="BQ902" s="7" t="str">
        <f t="shared" si="717"/>
        <v/>
      </c>
      <c r="BR902" s="7" t="str">
        <f t="shared" si="718"/>
        <v/>
      </c>
      <c r="BS902" s="7" t="str">
        <f t="shared" si="719"/>
        <v/>
      </c>
      <c r="BT902" s="7" t="str">
        <f t="shared" si="720"/>
        <v/>
      </c>
      <c r="BU902" s="7" t="str">
        <f t="shared" si="721"/>
        <v/>
      </c>
      <c r="BV902" s="7" t="str">
        <f t="shared" si="722"/>
        <v/>
      </c>
      <c r="BW902" s="7" t="str">
        <f t="shared" si="697"/>
        <v/>
      </c>
      <c r="BX902" s="7" t="str">
        <f t="shared" si="723"/>
        <v/>
      </c>
      <c r="BY902" s="7" t="str">
        <f t="shared" si="724"/>
        <v/>
      </c>
      <c r="BZ902" s="7" t="str">
        <f t="shared" si="725"/>
        <v/>
      </c>
      <c r="CA902" s="7" t="str">
        <f t="shared" si="726"/>
        <v/>
      </c>
      <c r="CB902" s="54"/>
      <c r="CH902" s="13"/>
      <c r="CJ902" s="13"/>
    </row>
    <row r="903" spans="2:88" ht="16.5" thickBot="1" x14ac:dyDescent="0.3">
      <c r="B903" s="114"/>
      <c r="C903" s="114"/>
      <c r="D903" s="115"/>
      <c r="E903" s="117" t="str">
        <f t="shared" si="727"/>
        <v/>
      </c>
      <c r="F903" s="118" t="str">
        <f t="shared" si="735"/>
        <v/>
      </c>
      <c r="G903" s="22"/>
      <c r="H903" s="5" t="str">
        <f t="shared" si="698"/>
        <v/>
      </c>
      <c r="I903" s="6" t="str">
        <f t="shared" si="699"/>
        <v/>
      </c>
      <c r="J903" s="6" t="str">
        <f t="shared" si="700"/>
        <v/>
      </c>
      <c r="K903" s="23"/>
      <c r="L903" s="3" t="str">
        <f t="shared" si="736"/>
        <v/>
      </c>
      <c r="M903" s="2">
        <f>IF(OR(K903="Rota",K903="Desliza"),(IF((MAX(N$36:N902))&gt;F$17,(MAX(N$36:N902)),F$17)),N902)</f>
        <v>0</v>
      </c>
      <c r="N903" s="42"/>
      <c r="O903" s="2" t="str">
        <f t="shared" si="737"/>
        <v/>
      </c>
      <c r="P903" s="3" t="str">
        <f t="shared" si="738"/>
        <v/>
      </c>
      <c r="Q903" s="24"/>
      <c r="R903" s="24"/>
      <c r="S903" s="24"/>
      <c r="T903" s="132" t="str">
        <f t="shared" si="691"/>
        <v/>
      </c>
      <c r="U903" s="25"/>
      <c r="V903" s="25"/>
      <c r="W903" s="24"/>
      <c r="X903" s="26"/>
      <c r="Y903" s="25"/>
      <c r="Z903" s="25"/>
      <c r="AA903" s="3" t="str">
        <f t="shared" si="739"/>
        <v/>
      </c>
      <c r="AB903" s="24"/>
      <c r="AC903" s="26"/>
      <c r="AD903" s="25"/>
      <c r="AE903" s="54"/>
      <c r="AF903" s="54"/>
      <c r="AG903" s="54"/>
      <c r="AH903" s="54"/>
      <c r="AI903" s="54"/>
      <c r="AJ903" s="54"/>
      <c r="AK903" s="25"/>
      <c r="AL903" s="54" t="str">
        <f t="shared" si="692"/>
        <v/>
      </c>
      <c r="AM903" s="200" t="str">
        <f t="shared" si="693"/>
        <v/>
      </c>
      <c r="AN903" s="201" t="str">
        <f t="shared" si="694"/>
        <v/>
      </c>
      <c r="AO903" s="200" t="str">
        <f t="shared" si="701"/>
        <v/>
      </c>
      <c r="AP903" s="200" t="str">
        <f t="shared" si="695"/>
        <v/>
      </c>
      <c r="AQ903" s="200" t="str">
        <f t="shared" si="696"/>
        <v/>
      </c>
      <c r="AR903" s="200" t="str">
        <f t="shared" si="702"/>
        <v/>
      </c>
      <c r="AS903" s="200" t="str">
        <f t="shared" si="703"/>
        <v/>
      </c>
      <c r="AT903" s="200" t="str">
        <f t="shared" si="704"/>
        <v/>
      </c>
      <c r="AU903" s="200" t="str">
        <f t="shared" si="705"/>
        <v/>
      </c>
      <c r="AV903" s="54"/>
      <c r="AW903" s="200" t="str">
        <f t="shared" si="706"/>
        <v/>
      </c>
      <c r="AX903" s="201" t="str">
        <f t="shared" si="707"/>
        <v/>
      </c>
      <c r="AY903" s="7" t="str">
        <f t="shared" si="708"/>
        <v/>
      </c>
      <c r="AZ903" s="7" t="str">
        <f t="shared" si="709"/>
        <v/>
      </c>
      <c r="BA903" s="7" t="str">
        <f t="shared" si="710"/>
        <v/>
      </c>
      <c r="BB903" s="7" t="str">
        <f t="shared" si="728"/>
        <v/>
      </c>
      <c r="BC903" s="7" t="str">
        <f t="shared" si="729"/>
        <v/>
      </c>
      <c r="BD903" s="7" t="str">
        <f t="shared" si="730"/>
        <v/>
      </c>
      <c r="BE903" s="7" t="str">
        <f t="shared" si="731"/>
        <v/>
      </c>
      <c r="BF903" s="7" t="str">
        <f t="shared" si="689"/>
        <v/>
      </c>
      <c r="BG903" s="7" t="str">
        <f t="shared" si="690"/>
        <v/>
      </c>
      <c r="BH903" s="7" t="str">
        <f t="shared" si="732"/>
        <v/>
      </c>
      <c r="BI903" s="7" t="str">
        <f t="shared" si="733"/>
        <v/>
      </c>
      <c r="BJ903" s="7" t="str">
        <f t="shared" si="734"/>
        <v/>
      </c>
      <c r="BK903" s="7" t="str">
        <f t="shared" si="711"/>
        <v/>
      </c>
      <c r="BL903" s="7" t="str">
        <f t="shared" si="712"/>
        <v/>
      </c>
      <c r="BM903" s="7" t="str">
        <f t="shared" si="713"/>
        <v/>
      </c>
      <c r="BN903" s="7" t="str">
        <f t="shared" si="714"/>
        <v/>
      </c>
      <c r="BO903" s="7" t="str">
        <f t="shared" si="715"/>
        <v/>
      </c>
      <c r="BP903" s="7" t="str">
        <f t="shared" si="716"/>
        <v/>
      </c>
      <c r="BQ903" s="7" t="str">
        <f t="shared" si="717"/>
        <v/>
      </c>
      <c r="BR903" s="7" t="str">
        <f t="shared" si="718"/>
        <v/>
      </c>
      <c r="BS903" s="7" t="str">
        <f t="shared" si="719"/>
        <v/>
      </c>
      <c r="BT903" s="7" t="str">
        <f t="shared" si="720"/>
        <v/>
      </c>
      <c r="BU903" s="7" t="str">
        <f t="shared" si="721"/>
        <v/>
      </c>
      <c r="BV903" s="7" t="str">
        <f t="shared" si="722"/>
        <v/>
      </c>
      <c r="BW903" s="7" t="str">
        <f t="shared" si="697"/>
        <v/>
      </c>
      <c r="BX903" s="7" t="str">
        <f t="shared" si="723"/>
        <v/>
      </c>
      <c r="BY903" s="7" t="str">
        <f t="shared" si="724"/>
        <v/>
      </c>
      <c r="BZ903" s="7" t="str">
        <f t="shared" si="725"/>
        <v/>
      </c>
      <c r="CA903" s="7" t="str">
        <f t="shared" si="726"/>
        <v/>
      </c>
      <c r="CB903" s="54"/>
      <c r="CH903" s="13"/>
      <c r="CJ903" s="13"/>
    </row>
    <row r="904" spans="2:88" ht="16.5" thickBot="1" x14ac:dyDescent="0.3">
      <c r="B904" s="114"/>
      <c r="C904" s="114"/>
      <c r="D904" s="115"/>
      <c r="E904" s="117" t="str">
        <f t="shared" si="727"/>
        <v/>
      </c>
      <c r="F904" s="118" t="str">
        <f t="shared" si="735"/>
        <v/>
      </c>
      <c r="G904" s="22"/>
      <c r="H904" s="5" t="str">
        <f t="shared" si="698"/>
        <v/>
      </c>
      <c r="I904" s="6" t="str">
        <f t="shared" si="699"/>
        <v/>
      </c>
      <c r="J904" s="6" t="str">
        <f t="shared" si="700"/>
        <v/>
      </c>
      <c r="K904" s="23"/>
      <c r="L904" s="3" t="str">
        <f t="shared" si="736"/>
        <v/>
      </c>
      <c r="M904" s="2">
        <f>IF(OR(K904="Rota",K904="Desliza"),(IF((MAX(N$36:N903))&gt;F$17,(MAX(N$36:N903)),F$17)),N903)</f>
        <v>0</v>
      </c>
      <c r="N904" s="42"/>
      <c r="O904" s="2" t="str">
        <f t="shared" si="737"/>
        <v/>
      </c>
      <c r="P904" s="3" t="str">
        <f t="shared" si="738"/>
        <v/>
      </c>
      <c r="Q904" s="24"/>
      <c r="R904" s="24"/>
      <c r="S904" s="24"/>
      <c r="T904" s="132" t="str">
        <f t="shared" si="691"/>
        <v/>
      </c>
      <c r="U904" s="25"/>
      <c r="V904" s="25"/>
      <c r="W904" s="24"/>
      <c r="X904" s="26"/>
      <c r="Y904" s="25"/>
      <c r="Z904" s="25"/>
      <c r="AA904" s="3" t="str">
        <f t="shared" si="739"/>
        <v/>
      </c>
      <c r="AB904" s="24"/>
      <c r="AC904" s="26"/>
      <c r="AD904" s="25"/>
      <c r="AE904" s="54"/>
      <c r="AF904" s="54"/>
      <c r="AG904" s="54"/>
      <c r="AH904" s="54"/>
      <c r="AI904" s="54"/>
      <c r="AJ904" s="54"/>
      <c r="AK904" s="25"/>
      <c r="AL904" s="54" t="str">
        <f t="shared" si="692"/>
        <v/>
      </c>
      <c r="AM904" s="200" t="str">
        <f t="shared" si="693"/>
        <v/>
      </c>
      <c r="AN904" s="201" t="str">
        <f t="shared" si="694"/>
        <v/>
      </c>
      <c r="AO904" s="200" t="str">
        <f t="shared" si="701"/>
        <v/>
      </c>
      <c r="AP904" s="200" t="str">
        <f t="shared" si="695"/>
        <v/>
      </c>
      <c r="AQ904" s="200" t="str">
        <f t="shared" si="696"/>
        <v/>
      </c>
      <c r="AR904" s="200" t="str">
        <f t="shared" si="702"/>
        <v/>
      </c>
      <c r="AS904" s="200" t="str">
        <f t="shared" si="703"/>
        <v/>
      </c>
      <c r="AT904" s="200" t="str">
        <f t="shared" si="704"/>
        <v/>
      </c>
      <c r="AU904" s="200" t="str">
        <f t="shared" si="705"/>
        <v/>
      </c>
      <c r="AV904" s="54"/>
      <c r="AW904" s="200" t="str">
        <f t="shared" si="706"/>
        <v/>
      </c>
      <c r="AX904" s="201" t="str">
        <f t="shared" si="707"/>
        <v/>
      </c>
      <c r="AY904" s="7" t="str">
        <f t="shared" si="708"/>
        <v/>
      </c>
      <c r="AZ904" s="7" t="str">
        <f t="shared" si="709"/>
        <v/>
      </c>
      <c r="BA904" s="7" t="str">
        <f t="shared" si="710"/>
        <v/>
      </c>
      <c r="BB904" s="7" t="str">
        <f t="shared" si="728"/>
        <v/>
      </c>
      <c r="BC904" s="7" t="str">
        <f t="shared" si="729"/>
        <v/>
      </c>
      <c r="BD904" s="7" t="str">
        <f t="shared" si="730"/>
        <v/>
      </c>
      <c r="BE904" s="7" t="str">
        <f t="shared" si="731"/>
        <v/>
      </c>
      <c r="BF904" s="7" t="str">
        <f t="shared" si="689"/>
        <v/>
      </c>
      <c r="BG904" s="7" t="str">
        <f t="shared" si="690"/>
        <v/>
      </c>
      <c r="BH904" s="7" t="str">
        <f t="shared" si="732"/>
        <v/>
      </c>
      <c r="BI904" s="7" t="str">
        <f t="shared" si="733"/>
        <v/>
      </c>
      <c r="BJ904" s="7" t="str">
        <f t="shared" si="734"/>
        <v/>
      </c>
      <c r="BK904" s="7" t="str">
        <f t="shared" si="711"/>
        <v/>
      </c>
      <c r="BL904" s="7" t="str">
        <f t="shared" si="712"/>
        <v/>
      </c>
      <c r="BM904" s="7" t="str">
        <f t="shared" si="713"/>
        <v/>
      </c>
      <c r="BN904" s="7" t="str">
        <f t="shared" si="714"/>
        <v/>
      </c>
      <c r="BO904" s="7" t="str">
        <f t="shared" si="715"/>
        <v/>
      </c>
      <c r="BP904" s="7" t="str">
        <f t="shared" si="716"/>
        <v/>
      </c>
      <c r="BQ904" s="7" t="str">
        <f t="shared" si="717"/>
        <v/>
      </c>
      <c r="BR904" s="7" t="str">
        <f t="shared" si="718"/>
        <v/>
      </c>
      <c r="BS904" s="7" t="str">
        <f t="shared" si="719"/>
        <v/>
      </c>
      <c r="BT904" s="7" t="str">
        <f t="shared" si="720"/>
        <v/>
      </c>
      <c r="BU904" s="7" t="str">
        <f t="shared" si="721"/>
        <v/>
      </c>
      <c r="BV904" s="7" t="str">
        <f t="shared" si="722"/>
        <v/>
      </c>
      <c r="BW904" s="7" t="str">
        <f t="shared" si="697"/>
        <v/>
      </c>
      <c r="BX904" s="7" t="str">
        <f t="shared" si="723"/>
        <v/>
      </c>
      <c r="BY904" s="7" t="str">
        <f t="shared" si="724"/>
        <v/>
      </c>
      <c r="BZ904" s="7" t="str">
        <f t="shared" si="725"/>
        <v/>
      </c>
      <c r="CA904" s="7" t="str">
        <f t="shared" si="726"/>
        <v/>
      </c>
      <c r="CB904" s="54"/>
      <c r="CH904" s="13"/>
      <c r="CJ904" s="13"/>
    </row>
    <row r="905" spans="2:88" ht="16.5" thickBot="1" x14ac:dyDescent="0.3">
      <c r="B905" s="114"/>
      <c r="C905" s="114"/>
      <c r="D905" s="115"/>
      <c r="E905" s="117" t="str">
        <f t="shared" si="727"/>
        <v/>
      </c>
      <c r="F905" s="118" t="str">
        <f t="shared" si="735"/>
        <v/>
      </c>
      <c r="G905" s="22"/>
      <c r="H905" s="5" t="str">
        <f t="shared" si="698"/>
        <v/>
      </c>
      <c r="I905" s="6" t="str">
        <f t="shared" si="699"/>
        <v/>
      </c>
      <c r="J905" s="6" t="str">
        <f t="shared" si="700"/>
        <v/>
      </c>
      <c r="K905" s="23"/>
      <c r="L905" s="3" t="str">
        <f t="shared" si="736"/>
        <v/>
      </c>
      <c r="M905" s="2">
        <f>IF(OR(K905="Rota",K905="Desliza"),(IF((MAX(N$36:N904))&gt;F$17,(MAX(N$36:N904)),F$17)),N904)</f>
        <v>0</v>
      </c>
      <c r="N905" s="42"/>
      <c r="O905" s="2" t="str">
        <f t="shared" si="737"/>
        <v/>
      </c>
      <c r="P905" s="3" t="str">
        <f t="shared" si="738"/>
        <v/>
      </c>
      <c r="Q905" s="24"/>
      <c r="R905" s="24"/>
      <c r="S905" s="24"/>
      <c r="T905" s="132" t="str">
        <f t="shared" si="691"/>
        <v/>
      </c>
      <c r="U905" s="25"/>
      <c r="V905" s="25"/>
      <c r="W905" s="24"/>
      <c r="X905" s="26"/>
      <c r="Y905" s="25"/>
      <c r="Z905" s="25"/>
      <c r="AA905" s="3" t="str">
        <f t="shared" si="739"/>
        <v/>
      </c>
      <c r="AB905" s="24"/>
      <c r="AC905" s="26"/>
      <c r="AD905" s="25"/>
      <c r="AE905" s="54"/>
      <c r="AF905" s="54"/>
      <c r="AG905" s="54"/>
      <c r="AH905" s="54"/>
      <c r="AI905" s="54"/>
      <c r="AJ905" s="54"/>
      <c r="AK905" s="25"/>
      <c r="AL905" s="54" t="str">
        <f t="shared" si="692"/>
        <v/>
      </c>
      <c r="AM905" s="200" t="str">
        <f t="shared" si="693"/>
        <v/>
      </c>
      <c r="AN905" s="201" t="str">
        <f t="shared" si="694"/>
        <v/>
      </c>
      <c r="AO905" s="200" t="str">
        <f t="shared" si="701"/>
        <v/>
      </c>
      <c r="AP905" s="200" t="str">
        <f t="shared" si="695"/>
        <v/>
      </c>
      <c r="AQ905" s="200" t="str">
        <f t="shared" si="696"/>
        <v/>
      </c>
      <c r="AR905" s="200" t="str">
        <f t="shared" si="702"/>
        <v/>
      </c>
      <c r="AS905" s="200" t="str">
        <f t="shared" si="703"/>
        <v/>
      </c>
      <c r="AT905" s="200" t="str">
        <f t="shared" si="704"/>
        <v/>
      </c>
      <c r="AU905" s="200" t="str">
        <f t="shared" si="705"/>
        <v/>
      </c>
      <c r="AV905" s="54"/>
      <c r="AW905" s="200" t="str">
        <f t="shared" si="706"/>
        <v/>
      </c>
      <c r="AX905" s="201" t="str">
        <f t="shared" si="707"/>
        <v/>
      </c>
      <c r="AY905" s="7" t="str">
        <f t="shared" si="708"/>
        <v/>
      </c>
      <c r="AZ905" s="7" t="str">
        <f t="shared" si="709"/>
        <v/>
      </c>
      <c r="BA905" s="7" t="str">
        <f t="shared" si="710"/>
        <v/>
      </c>
      <c r="BB905" s="7" t="str">
        <f t="shared" si="728"/>
        <v/>
      </c>
      <c r="BC905" s="7" t="str">
        <f t="shared" si="729"/>
        <v/>
      </c>
      <c r="BD905" s="7" t="str">
        <f t="shared" si="730"/>
        <v/>
      </c>
      <c r="BE905" s="7" t="str">
        <f t="shared" si="731"/>
        <v/>
      </c>
      <c r="BF905" s="7" t="str">
        <f t="shared" si="689"/>
        <v/>
      </c>
      <c r="BG905" s="7" t="str">
        <f t="shared" si="690"/>
        <v/>
      </c>
      <c r="BH905" s="7" t="str">
        <f t="shared" si="732"/>
        <v/>
      </c>
      <c r="BI905" s="7" t="str">
        <f t="shared" si="733"/>
        <v/>
      </c>
      <c r="BJ905" s="7" t="str">
        <f t="shared" si="734"/>
        <v/>
      </c>
      <c r="BK905" s="7" t="str">
        <f t="shared" si="711"/>
        <v/>
      </c>
      <c r="BL905" s="7" t="str">
        <f t="shared" si="712"/>
        <v/>
      </c>
      <c r="BM905" s="7" t="str">
        <f t="shared" si="713"/>
        <v/>
      </c>
      <c r="BN905" s="7" t="str">
        <f t="shared" si="714"/>
        <v/>
      </c>
      <c r="BO905" s="7" t="str">
        <f t="shared" si="715"/>
        <v/>
      </c>
      <c r="BP905" s="7" t="str">
        <f t="shared" si="716"/>
        <v/>
      </c>
      <c r="BQ905" s="7" t="str">
        <f t="shared" si="717"/>
        <v/>
      </c>
      <c r="BR905" s="7" t="str">
        <f t="shared" si="718"/>
        <v/>
      </c>
      <c r="BS905" s="7" t="str">
        <f t="shared" si="719"/>
        <v/>
      </c>
      <c r="BT905" s="7" t="str">
        <f t="shared" si="720"/>
        <v/>
      </c>
      <c r="BU905" s="7" t="str">
        <f t="shared" si="721"/>
        <v/>
      </c>
      <c r="BV905" s="7" t="str">
        <f t="shared" si="722"/>
        <v/>
      </c>
      <c r="BW905" s="7" t="str">
        <f t="shared" si="697"/>
        <v/>
      </c>
      <c r="BX905" s="7" t="str">
        <f t="shared" si="723"/>
        <v/>
      </c>
      <c r="BY905" s="7" t="str">
        <f t="shared" si="724"/>
        <v/>
      </c>
      <c r="BZ905" s="7" t="str">
        <f t="shared" si="725"/>
        <v/>
      </c>
      <c r="CA905" s="7" t="str">
        <f t="shared" si="726"/>
        <v/>
      </c>
      <c r="CB905" s="54"/>
      <c r="CH905" s="13"/>
      <c r="CJ905" s="13"/>
    </row>
    <row r="906" spans="2:88" ht="16.5" thickBot="1" x14ac:dyDescent="0.3">
      <c r="B906" s="114"/>
      <c r="C906" s="114"/>
      <c r="D906" s="115"/>
      <c r="E906" s="117" t="str">
        <f t="shared" si="727"/>
        <v/>
      </c>
      <c r="F906" s="118" t="str">
        <f t="shared" si="735"/>
        <v/>
      </c>
      <c r="G906" s="22"/>
      <c r="H906" s="5" t="str">
        <f t="shared" si="698"/>
        <v/>
      </c>
      <c r="I906" s="6" t="str">
        <f t="shared" si="699"/>
        <v/>
      </c>
      <c r="J906" s="6" t="str">
        <f t="shared" si="700"/>
        <v/>
      </c>
      <c r="K906" s="23"/>
      <c r="L906" s="3" t="str">
        <f t="shared" si="736"/>
        <v/>
      </c>
      <c r="M906" s="2">
        <f>IF(OR(K906="Rota",K906="Desliza"),(IF((MAX(N$36:N905))&gt;F$17,(MAX(N$36:N905)),F$17)),N905)</f>
        <v>0</v>
      </c>
      <c r="N906" s="42"/>
      <c r="O906" s="2" t="str">
        <f t="shared" si="737"/>
        <v/>
      </c>
      <c r="P906" s="3" t="str">
        <f t="shared" si="738"/>
        <v/>
      </c>
      <c r="Q906" s="24"/>
      <c r="R906" s="24"/>
      <c r="S906" s="24"/>
      <c r="T906" s="132" t="str">
        <f t="shared" si="691"/>
        <v/>
      </c>
      <c r="U906" s="25"/>
      <c r="V906" s="25"/>
      <c r="W906" s="24"/>
      <c r="X906" s="26"/>
      <c r="Y906" s="25"/>
      <c r="Z906" s="25"/>
      <c r="AA906" s="3" t="str">
        <f t="shared" si="739"/>
        <v/>
      </c>
      <c r="AB906" s="24"/>
      <c r="AC906" s="26"/>
      <c r="AD906" s="25"/>
      <c r="AE906" s="54"/>
      <c r="AF906" s="54"/>
      <c r="AG906" s="54"/>
      <c r="AH906" s="54"/>
      <c r="AI906" s="54"/>
      <c r="AJ906" s="54"/>
      <c r="AK906" s="25"/>
      <c r="AL906" s="54" t="str">
        <f t="shared" si="692"/>
        <v/>
      </c>
      <c r="AM906" s="200" t="str">
        <f t="shared" si="693"/>
        <v/>
      </c>
      <c r="AN906" s="201" t="str">
        <f t="shared" si="694"/>
        <v/>
      </c>
      <c r="AO906" s="200" t="str">
        <f t="shared" si="701"/>
        <v/>
      </c>
      <c r="AP906" s="200" t="str">
        <f t="shared" si="695"/>
        <v/>
      </c>
      <c r="AQ906" s="200" t="str">
        <f t="shared" si="696"/>
        <v/>
      </c>
      <c r="AR906" s="200" t="str">
        <f t="shared" si="702"/>
        <v/>
      </c>
      <c r="AS906" s="200" t="str">
        <f t="shared" si="703"/>
        <v/>
      </c>
      <c r="AT906" s="200" t="str">
        <f t="shared" si="704"/>
        <v/>
      </c>
      <c r="AU906" s="200" t="str">
        <f t="shared" si="705"/>
        <v/>
      </c>
      <c r="AV906" s="54"/>
      <c r="AW906" s="200" t="str">
        <f t="shared" si="706"/>
        <v/>
      </c>
      <c r="AX906" s="201" t="str">
        <f t="shared" si="707"/>
        <v/>
      </c>
      <c r="AY906" s="7" t="str">
        <f t="shared" si="708"/>
        <v/>
      </c>
      <c r="AZ906" s="7" t="str">
        <f t="shared" si="709"/>
        <v/>
      </c>
      <c r="BA906" s="7" t="str">
        <f t="shared" si="710"/>
        <v/>
      </c>
      <c r="BB906" s="7" t="str">
        <f t="shared" si="728"/>
        <v/>
      </c>
      <c r="BC906" s="7" t="str">
        <f t="shared" si="729"/>
        <v/>
      </c>
      <c r="BD906" s="7" t="str">
        <f t="shared" si="730"/>
        <v/>
      </c>
      <c r="BE906" s="7" t="str">
        <f t="shared" si="731"/>
        <v/>
      </c>
      <c r="BF906" s="7" t="str">
        <f t="shared" si="689"/>
        <v/>
      </c>
      <c r="BG906" s="7" t="str">
        <f t="shared" si="690"/>
        <v/>
      </c>
      <c r="BH906" s="7" t="str">
        <f t="shared" si="732"/>
        <v/>
      </c>
      <c r="BI906" s="7" t="str">
        <f t="shared" si="733"/>
        <v/>
      </c>
      <c r="BJ906" s="7" t="str">
        <f t="shared" si="734"/>
        <v/>
      </c>
      <c r="BK906" s="7" t="str">
        <f t="shared" si="711"/>
        <v/>
      </c>
      <c r="BL906" s="7" t="str">
        <f t="shared" si="712"/>
        <v/>
      </c>
      <c r="BM906" s="7" t="str">
        <f t="shared" si="713"/>
        <v/>
      </c>
      <c r="BN906" s="7" t="str">
        <f t="shared" si="714"/>
        <v/>
      </c>
      <c r="BO906" s="7" t="str">
        <f t="shared" si="715"/>
        <v/>
      </c>
      <c r="BP906" s="7" t="str">
        <f t="shared" si="716"/>
        <v/>
      </c>
      <c r="BQ906" s="7" t="str">
        <f t="shared" si="717"/>
        <v/>
      </c>
      <c r="BR906" s="7" t="str">
        <f t="shared" si="718"/>
        <v/>
      </c>
      <c r="BS906" s="7" t="str">
        <f t="shared" si="719"/>
        <v/>
      </c>
      <c r="BT906" s="7" t="str">
        <f t="shared" si="720"/>
        <v/>
      </c>
      <c r="BU906" s="7" t="str">
        <f t="shared" si="721"/>
        <v/>
      </c>
      <c r="BV906" s="7" t="str">
        <f t="shared" si="722"/>
        <v/>
      </c>
      <c r="BW906" s="7" t="str">
        <f t="shared" si="697"/>
        <v/>
      </c>
      <c r="BX906" s="7" t="str">
        <f t="shared" si="723"/>
        <v/>
      </c>
      <c r="BY906" s="7" t="str">
        <f t="shared" si="724"/>
        <v/>
      </c>
      <c r="BZ906" s="7" t="str">
        <f t="shared" si="725"/>
        <v/>
      </c>
      <c r="CA906" s="7" t="str">
        <f t="shared" si="726"/>
        <v/>
      </c>
      <c r="CB906" s="54"/>
      <c r="CH906" s="13"/>
      <c r="CJ906" s="13"/>
    </row>
    <row r="907" spans="2:88" ht="16.5" thickBot="1" x14ac:dyDescent="0.3">
      <c r="B907" s="114"/>
      <c r="C907" s="114"/>
      <c r="D907" s="115"/>
      <c r="E907" s="117" t="str">
        <f t="shared" si="727"/>
        <v/>
      </c>
      <c r="F907" s="118" t="str">
        <f t="shared" si="735"/>
        <v/>
      </c>
      <c r="G907" s="22"/>
      <c r="H907" s="5" t="str">
        <f t="shared" si="698"/>
        <v/>
      </c>
      <c r="I907" s="6" t="str">
        <f t="shared" si="699"/>
        <v/>
      </c>
      <c r="J907" s="6" t="str">
        <f t="shared" si="700"/>
        <v/>
      </c>
      <c r="K907" s="23"/>
      <c r="L907" s="3" t="str">
        <f t="shared" si="736"/>
        <v/>
      </c>
      <c r="M907" s="2">
        <f>IF(OR(K907="Rota",K907="Desliza"),(IF((MAX(N$36:N906))&gt;F$17,(MAX(N$36:N906)),F$17)),N906)</f>
        <v>0</v>
      </c>
      <c r="N907" s="42"/>
      <c r="O907" s="2" t="str">
        <f t="shared" si="737"/>
        <v/>
      </c>
      <c r="P907" s="3" t="str">
        <f t="shared" si="738"/>
        <v/>
      </c>
      <c r="Q907" s="24"/>
      <c r="R907" s="24"/>
      <c r="S907" s="24"/>
      <c r="T907" s="132" t="str">
        <f t="shared" si="691"/>
        <v/>
      </c>
      <c r="U907" s="25"/>
      <c r="V907" s="25"/>
      <c r="W907" s="24"/>
      <c r="X907" s="26"/>
      <c r="Y907" s="25"/>
      <c r="Z907" s="25"/>
      <c r="AA907" s="3" t="str">
        <f t="shared" si="739"/>
        <v/>
      </c>
      <c r="AB907" s="24"/>
      <c r="AC907" s="26"/>
      <c r="AD907" s="25"/>
      <c r="AE907" s="54"/>
      <c r="AF907" s="54"/>
      <c r="AG907" s="54"/>
      <c r="AH907" s="54"/>
      <c r="AI907" s="54"/>
      <c r="AJ907" s="54"/>
      <c r="AK907" s="25"/>
      <c r="AL907" s="54" t="str">
        <f t="shared" si="692"/>
        <v/>
      </c>
      <c r="AM907" s="200" t="str">
        <f t="shared" si="693"/>
        <v/>
      </c>
      <c r="AN907" s="201" t="str">
        <f t="shared" si="694"/>
        <v/>
      </c>
      <c r="AO907" s="200" t="str">
        <f t="shared" si="701"/>
        <v/>
      </c>
      <c r="AP907" s="200" t="str">
        <f t="shared" si="695"/>
        <v/>
      </c>
      <c r="AQ907" s="200" t="str">
        <f t="shared" si="696"/>
        <v/>
      </c>
      <c r="AR907" s="200" t="str">
        <f t="shared" si="702"/>
        <v/>
      </c>
      <c r="AS907" s="200" t="str">
        <f t="shared" si="703"/>
        <v/>
      </c>
      <c r="AT907" s="200" t="str">
        <f t="shared" si="704"/>
        <v/>
      </c>
      <c r="AU907" s="200" t="str">
        <f t="shared" si="705"/>
        <v/>
      </c>
      <c r="AV907" s="54"/>
      <c r="AW907" s="200" t="str">
        <f t="shared" si="706"/>
        <v/>
      </c>
      <c r="AX907" s="201" t="str">
        <f t="shared" si="707"/>
        <v/>
      </c>
      <c r="AY907" s="7" t="str">
        <f t="shared" si="708"/>
        <v/>
      </c>
      <c r="AZ907" s="7" t="str">
        <f t="shared" si="709"/>
        <v/>
      </c>
      <c r="BA907" s="7" t="str">
        <f t="shared" si="710"/>
        <v/>
      </c>
      <c r="BB907" s="7" t="str">
        <f t="shared" si="728"/>
        <v/>
      </c>
      <c r="BC907" s="7" t="str">
        <f t="shared" si="729"/>
        <v/>
      </c>
      <c r="BD907" s="7" t="str">
        <f t="shared" si="730"/>
        <v/>
      </c>
      <c r="BE907" s="7" t="str">
        <f t="shared" si="731"/>
        <v/>
      </c>
      <c r="BF907" s="7" t="str">
        <f t="shared" si="689"/>
        <v/>
      </c>
      <c r="BG907" s="7" t="str">
        <f t="shared" si="690"/>
        <v/>
      </c>
      <c r="BH907" s="7" t="str">
        <f t="shared" si="732"/>
        <v/>
      </c>
      <c r="BI907" s="7" t="str">
        <f t="shared" si="733"/>
        <v/>
      </c>
      <c r="BJ907" s="7" t="str">
        <f t="shared" si="734"/>
        <v/>
      </c>
      <c r="BK907" s="7" t="str">
        <f t="shared" si="711"/>
        <v/>
      </c>
      <c r="BL907" s="7" t="str">
        <f t="shared" si="712"/>
        <v/>
      </c>
      <c r="BM907" s="7" t="str">
        <f t="shared" si="713"/>
        <v/>
      </c>
      <c r="BN907" s="7" t="str">
        <f t="shared" si="714"/>
        <v/>
      </c>
      <c r="BO907" s="7" t="str">
        <f t="shared" si="715"/>
        <v/>
      </c>
      <c r="BP907" s="7" t="str">
        <f t="shared" si="716"/>
        <v/>
      </c>
      <c r="BQ907" s="7" t="str">
        <f t="shared" si="717"/>
        <v/>
      </c>
      <c r="BR907" s="7" t="str">
        <f t="shared" si="718"/>
        <v/>
      </c>
      <c r="BS907" s="7" t="str">
        <f t="shared" si="719"/>
        <v/>
      </c>
      <c r="BT907" s="7" t="str">
        <f t="shared" si="720"/>
        <v/>
      </c>
      <c r="BU907" s="7" t="str">
        <f t="shared" si="721"/>
        <v/>
      </c>
      <c r="BV907" s="7" t="str">
        <f t="shared" si="722"/>
        <v/>
      </c>
      <c r="BW907" s="7" t="str">
        <f t="shared" si="697"/>
        <v/>
      </c>
      <c r="BX907" s="7" t="str">
        <f t="shared" si="723"/>
        <v/>
      </c>
      <c r="BY907" s="7" t="str">
        <f t="shared" si="724"/>
        <v/>
      </c>
      <c r="BZ907" s="7" t="str">
        <f t="shared" si="725"/>
        <v/>
      </c>
      <c r="CA907" s="7" t="str">
        <f t="shared" si="726"/>
        <v/>
      </c>
      <c r="CB907" s="54"/>
      <c r="CH907" s="13"/>
      <c r="CJ907" s="13"/>
    </row>
    <row r="908" spans="2:88" ht="16.5" thickBot="1" x14ac:dyDescent="0.3">
      <c r="B908" s="114"/>
      <c r="C908" s="114"/>
      <c r="D908" s="115"/>
      <c r="E908" s="117" t="str">
        <f t="shared" si="727"/>
        <v/>
      </c>
      <c r="F908" s="118" t="str">
        <f t="shared" si="735"/>
        <v/>
      </c>
      <c r="G908" s="22"/>
      <c r="H908" s="5" t="str">
        <f t="shared" si="698"/>
        <v/>
      </c>
      <c r="I908" s="6" t="str">
        <f t="shared" si="699"/>
        <v/>
      </c>
      <c r="J908" s="6" t="str">
        <f t="shared" si="700"/>
        <v/>
      </c>
      <c r="K908" s="23"/>
      <c r="L908" s="3" t="str">
        <f t="shared" si="736"/>
        <v/>
      </c>
      <c r="M908" s="2">
        <f>IF(OR(K908="Rota",K908="Desliza"),(IF((MAX(N$36:N907))&gt;F$17,(MAX(N$36:N907)),F$17)),N907)</f>
        <v>0</v>
      </c>
      <c r="N908" s="42"/>
      <c r="O908" s="2" t="str">
        <f t="shared" si="737"/>
        <v/>
      </c>
      <c r="P908" s="3" t="str">
        <f t="shared" si="738"/>
        <v/>
      </c>
      <c r="Q908" s="24"/>
      <c r="R908" s="24"/>
      <c r="S908" s="24"/>
      <c r="T908" s="132" t="str">
        <f t="shared" si="691"/>
        <v/>
      </c>
      <c r="U908" s="25"/>
      <c r="V908" s="25"/>
      <c r="W908" s="24"/>
      <c r="X908" s="26"/>
      <c r="Y908" s="25"/>
      <c r="Z908" s="25"/>
      <c r="AA908" s="3" t="str">
        <f t="shared" si="739"/>
        <v/>
      </c>
      <c r="AB908" s="24"/>
      <c r="AC908" s="26"/>
      <c r="AD908" s="25"/>
      <c r="AE908" s="54"/>
      <c r="AF908" s="54"/>
      <c r="AG908" s="54"/>
      <c r="AH908" s="54"/>
      <c r="AI908" s="54"/>
      <c r="AJ908" s="54"/>
      <c r="AK908" s="25"/>
      <c r="AL908" s="54" t="str">
        <f t="shared" si="692"/>
        <v/>
      </c>
      <c r="AM908" s="200" t="str">
        <f t="shared" si="693"/>
        <v/>
      </c>
      <c r="AN908" s="201" t="str">
        <f t="shared" si="694"/>
        <v/>
      </c>
      <c r="AO908" s="200" t="str">
        <f t="shared" si="701"/>
        <v/>
      </c>
      <c r="AP908" s="200" t="str">
        <f t="shared" si="695"/>
        <v/>
      </c>
      <c r="AQ908" s="200" t="str">
        <f t="shared" si="696"/>
        <v/>
      </c>
      <c r="AR908" s="200" t="str">
        <f t="shared" si="702"/>
        <v/>
      </c>
      <c r="AS908" s="200" t="str">
        <f t="shared" si="703"/>
        <v/>
      </c>
      <c r="AT908" s="200" t="str">
        <f t="shared" si="704"/>
        <v/>
      </c>
      <c r="AU908" s="200" t="str">
        <f t="shared" si="705"/>
        <v/>
      </c>
      <c r="AV908" s="54"/>
      <c r="AW908" s="200" t="str">
        <f t="shared" si="706"/>
        <v/>
      </c>
      <c r="AX908" s="201" t="str">
        <f t="shared" si="707"/>
        <v/>
      </c>
      <c r="AY908" s="7" t="str">
        <f t="shared" si="708"/>
        <v/>
      </c>
      <c r="AZ908" s="7" t="str">
        <f t="shared" si="709"/>
        <v/>
      </c>
      <c r="BA908" s="7" t="str">
        <f t="shared" si="710"/>
        <v/>
      </c>
      <c r="BB908" s="7" t="str">
        <f t="shared" si="728"/>
        <v/>
      </c>
      <c r="BC908" s="7" t="str">
        <f t="shared" si="729"/>
        <v/>
      </c>
      <c r="BD908" s="7" t="str">
        <f t="shared" si="730"/>
        <v/>
      </c>
      <c r="BE908" s="7" t="str">
        <f t="shared" si="731"/>
        <v/>
      </c>
      <c r="BF908" s="7" t="str">
        <f t="shared" si="689"/>
        <v/>
      </c>
      <c r="BG908" s="7" t="str">
        <f t="shared" si="690"/>
        <v/>
      </c>
      <c r="BH908" s="7" t="str">
        <f t="shared" si="732"/>
        <v/>
      </c>
      <c r="BI908" s="7" t="str">
        <f t="shared" si="733"/>
        <v/>
      </c>
      <c r="BJ908" s="7" t="str">
        <f t="shared" si="734"/>
        <v/>
      </c>
      <c r="BK908" s="7" t="str">
        <f t="shared" si="711"/>
        <v/>
      </c>
      <c r="BL908" s="7" t="str">
        <f t="shared" si="712"/>
        <v/>
      </c>
      <c r="BM908" s="7" t="str">
        <f t="shared" si="713"/>
        <v/>
      </c>
      <c r="BN908" s="7" t="str">
        <f t="shared" si="714"/>
        <v/>
      </c>
      <c r="BO908" s="7" t="str">
        <f t="shared" si="715"/>
        <v/>
      </c>
      <c r="BP908" s="7" t="str">
        <f t="shared" si="716"/>
        <v/>
      </c>
      <c r="BQ908" s="7" t="str">
        <f t="shared" si="717"/>
        <v/>
      </c>
      <c r="BR908" s="7" t="str">
        <f t="shared" si="718"/>
        <v/>
      </c>
      <c r="BS908" s="7" t="str">
        <f t="shared" si="719"/>
        <v/>
      </c>
      <c r="BT908" s="7" t="str">
        <f t="shared" si="720"/>
        <v/>
      </c>
      <c r="BU908" s="7" t="str">
        <f t="shared" si="721"/>
        <v/>
      </c>
      <c r="BV908" s="7" t="str">
        <f t="shared" si="722"/>
        <v/>
      </c>
      <c r="BW908" s="7" t="str">
        <f t="shared" si="697"/>
        <v/>
      </c>
      <c r="BX908" s="7" t="str">
        <f t="shared" si="723"/>
        <v/>
      </c>
      <c r="BY908" s="7" t="str">
        <f t="shared" si="724"/>
        <v/>
      </c>
      <c r="BZ908" s="7" t="str">
        <f t="shared" si="725"/>
        <v/>
      </c>
      <c r="CA908" s="7" t="str">
        <f t="shared" si="726"/>
        <v/>
      </c>
      <c r="CB908" s="54"/>
      <c r="CH908" s="13"/>
      <c r="CJ908" s="13"/>
    </row>
    <row r="909" spans="2:88" ht="16.5" thickBot="1" x14ac:dyDescent="0.3">
      <c r="B909" s="114"/>
      <c r="C909" s="114"/>
      <c r="D909" s="115"/>
      <c r="E909" s="117" t="str">
        <f t="shared" si="727"/>
        <v/>
      </c>
      <c r="F909" s="118" t="str">
        <f t="shared" si="735"/>
        <v/>
      </c>
      <c r="G909" s="22"/>
      <c r="H909" s="5" t="str">
        <f t="shared" si="698"/>
        <v/>
      </c>
      <c r="I909" s="6" t="str">
        <f t="shared" si="699"/>
        <v/>
      </c>
      <c r="J909" s="6" t="str">
        <f t="shared" si="700"/>
        <v/>
      </c>
      <c r="K909" s="23"/>
      <c r="L909" s="3" t="str">
        <f t="shared" si="736"/>
        <v/>
      </c>
      <c r="M909" s="2">
        <f>IF(OR(K909="Rota",K909="Desliza"),(IF((MAX(N$36:N908))&gt;F$17,(MAX(N$36:N908)),F$17)),N908)</f>
        <v>0</v>
      </c>
      <c r="N909" s="42"/>
      <c r="O909" s="2" t="str">
        <f t="shared" si="737"/>
        <v/>
      </c>
      <c r="P909" s="3" t="str">
        <f t="shared" si="738"/>
        <v/>
      </c>
      <c r="Q909" s="24"/>
      <c r="R909" s="24"/>
      <c r="S909" s="24"/>
      <c r="T909" s="132" t="str">
        <f t="shared" si="691"/>
        <v/>
      </c>
      <c r="U909" s="25"/>
      <c r="V909" s="25"/>
      <c r="W909" s="24"/>
      <c r="X909" s="26"/>
      <c r="Y909" s="25"/>
      <c r="Z909" s="25"/>
      <c r="AA909" s="3" t="str">
        <f t="shared" si="739"/>
        <v/>
      </c>
      <c r="AB909" s="24"/>
      <c r="AC909" s="26"/>
      <c r="AD909" s="25"/>
      <c r="AE909" s="54"/>
      <c r="AF909" s="54"/>
      <c r="AG909" s="54"/>
      <c r="AH909" s="54"/>
      <c r="AI909" s="54"/>
      <c r="AJ909" s="54"/>
      <c r="AK909" s="25"/>
      <c r="AL909" s="54" t="str">
        <f t="shared" si="692"/>
        <v/>
      </c>
      <c r="AM909" s="200" t="str">
        <f t="shared" si="693"/>
        <v/>
      </c>
      <c r="AN909" s="201" t="str">
        <f t="shared" si="694"/>
        <v/>
      </c>
      <c r="AO909" s="200" t="str">
        <f t="shared" si="701"/>
        <v/>
      </c>
      <c r="AP909" s="200" t="str">
        <f t="shared" si="695"/>
        <v/>
      </c>
      <c r="AQ909" s="200" t="str">
        <f t="shared" si="696"/>
        <v/>
      </c>
      <c r="AR909" s="200" t="str">
        <f t="shared" si="702"/>
        <v/>
      </c>
      <c r="AS909" s="200" t="str">
        <f t="shared" si="703"/>
        <v/>
      </c>
      <c r="AT909" s="200" t="str">
        <f t="shared" si="704"/>
        <v/>
      </c>
      <c r="AU909" s="200" t="str">
        <f t="shared" si="705"/>
        <v/>
      </c>
      <c r="AV909" s="54"/>
      <c r="AW909" s="200" t="str">
        <f t="shared" si="706"/>
        <v/>
      </c>
      <c r="AX909" s="201" t="str">
        <f t="shared" si="707"/>
        <v/>
      </c>
      <c r="AY909" s="7" t="str">
        <f t="shared" si="708"/>
        <v/>
      </c>
      <c r="AZ909" s="7" t="str">
        <f t="shared" si="709"/>
        <v/>
      </c>
      <c r="BA909" s="7" t="str">
        <f t="shared" si="710"/>
        <v/>
      </c>
      <c r="BB909" s="7" t="str">
        <f t="shared" si="728"/>
        <v/>
      </c>
      <c r="BC909" s="7" t="str">
        <f t="shared" si="729"/>
        <v/>
      </c>
      <c r="BD909" s="7" t="str">
        <f t="shared" si="730"/>
        <v/>
      </c>
      <c r="BE909" s="7" t="str">
        <f t="shared" si="731"/>
        <v/>
      </c>
      <c r="BF909" s="7" t="str">
        <f t="shared" si="689"/>
        <v/>
      </c>
      <c r="BG909" s="7" t="str">
        <f t="shared" si="690"/>
        <v/>
      </c>
      <c r="BH909" s="7" t="str">
        <f t="shared" si="732"/>
        <v/>
      </c>
      <c r="BI909" s="7" t="str">
        <f t="shared" si="733"/>
        <v/>
      </c>
      <c r="BJ909" s="7" t="str">
        <f t="shared" si="734"/>
        <v/>
      </c>
      <c r="BK909" s="7" t="str">
        <f t="shared" si="711"/>
        <v/>
      </c>
      <c r="BL909" s="7" t="str">
        <f t="shared" si="712"/>
        <v/>
      </c>
      <c r="BM909" s="7" t="str">
        <f t="shared" si="713"/>
        <v/>
      </c>
      <c r="BN909" s="7" t="str">
        <f t="shared" si="714"/>
        <v/>
      </c>
      <c r="BO909" s="7" t="str">
        <f t="shared" si="715"/>
        <v/>
      </c>
      <c r="BP909" s="7" t="str">
        <f t="shared" si="716"/>
        <v/>
      </c>
      <c r="BQ909" s="7" t="str">
        <f t="shared" si="717"/>
        <v/>
      </c>
      <c r="BR909" s="7" t="str">
        <f t="shared" si="718"/>
        <v/>
      </c>
      <c r="BS909" s="7" t="str">
        <f t="shared" si="719"/>
        <v/>
      </c>
      <c r="BT909" s="7" t="str">
        <f t="shared" si="720"/>
        <v/>
      </c>
      <c r="BU909" s="7" t="str">
        <f t="shared" si="721"/>
        <v/>
      </c>
      <c r="BV909" s="7" t="str">
        <f t="shared" si="722"/>
        <v/>
      </c>
      <c r="BW909" s="7" t="str">
        <f t="shared" si="697"/>
        <v/>
      </c>
      <c r="BX909" s="7" t="str">
        <f t="shared" si="723"/>
        <v/>
      </c>
      <c r="BY909" s="7" t="str">
        <f t="shared" si="724"/>
        <v/>
      </c>
      <c r="BZ909" s="7" t="str">
        <f t="shared" si="725"/>
        <v/>
      </c>
      <c r="CA909" s="7" t="str">
        <f t="shared" si="726"/>
        <v/>
      </c>
      <c r="CB909" s="54"/>
      <c r="CH909" s="13"/>
      <c r="CJ909" s="13"/>
    </row>
    <row r="910" spans="2:88" ht="16.5" thickBot="1" x14ac:dyDescent="0.3">
      <c r="B910" s="114"/>
      <c r="C910" s="114"/>
      <c r="D910" s="115"/>
      <c r="E910" s="117" t="str">
        <f t="shared" si="727"/>
        <v/>
      </c>
      <c r="F910" s="118" t="str">
        <f t="shared" si="735"/>
        <v/>
      </c>
      <c r="G910" s="22"/>
      <c r="H910" s="5" t="str">
        <f t="shared" si="698"/>
        <v/>
      </c>
      <c r="I910" s="6" t="str">
        <f t="shared" si="699"/>
        <v/>
      </c>
      <c r="J910" s="6" t="str">
        <f t="shared" si="700"/>
        <v/>
      </c>
      <c r="K910" s="23"/>
      <c r="L910" s="3" t="str">
        <f t="shared" si="736"/>
        <v/>
      </c>
      <c r="M910" s="2">
        <f>IF(OR(K910="Rota",K910="Desliza"),(IF((MAX(N$36:N909))&gt;F$17,(MAX(N$36:N909)),F$17)),N909)</f>
        <v>0</v>
      </c>
      <c r="N910" s="42"/>
      <c r="O910" s="2" t="str">
        <f t="shared" si="737"/>
        <v/>
      </c>
      <c r="P910" s="3" t="str">
        <f t="shared" si="738"/>
        <v/>
      </c>
      <c r="Q910" s="24"/>
      <c r="R910" s="24"/>
      <c r="S910" s="24"/>
      <c r="T910" s="132" t="str">
        <f t="shared" si="691"/>
        <v/>
      </c>
      <c r="U910" s="25"/>
      <c r="V910" s="25"/>
      <c r="W910" s="24"/>
      <c r="X910" s="26"/>
      <c r="Y910" s="25"/>
      <c r="Z910" s="25"/>
      <c r="AA910" s="3" t="str">
        <f t="shared" si="739"/>
        <v/>
      </c>
      <c r="AB910" s="24"/>
      <c r="AC910" s="26"/>
      <c r="AD910" s="25"/>
      <c r="AE910" s="54"/>
      <c r="AF910" s="54"/>
      <c r="AG910" s="54"/>
      <c r="AH910" s="54"/>
      <c r="AI910" s="54"/>
      <c r="AJ910" s="54"/>
      <c r="AK910" s="25"/>
      <c r="AL910" s="54" t="str">
        <f t="shared" si="692"/>
        <v/>
      </c>
      <c r="AM910" s="200" t="str">
        <f t="shared" si="693"/>
        <v/>
      </c>
      <c r="AN910" s="201" t="str">
        <f t="shared" si="694"/>
        <v/>
      </c>
      <c r="AO910" s="200" t="str">
        <f t="shared" si="701"/>
        <v/>
      </c>
      <c r="AP910" s="200" t="str">
        <f t="shared" si="695"/>
        <v/>
      </c>
      <c r="AQ910" s="200" t="str">
        <f t="shared" si="696"/>
        <v/>
      </c>
      <c r="AR910" s="200" t="str">
        <f t="shared" si="702"/>
        <v/>
      </c>
      <c r="AS910" s="200" t="str">
        <f t="shared" si="703"/>
        <v/>
      </c>
      <c r="AT910" s="200" t="str">
        <f t="shared" si="704"/>
        <v/>
      </c>
      <c r="AU910" s="200" t="str">
        <f t="shared" si="705"/>
        <v/>
      </c>
      <c r="AV910" s="54"/>
      <c r="AW910" s="200" t="str">
        <f t="shared" si="706"/>
        <v/>
      </c>
      <c r="AX910" s="201" t="str">
        <f t="shared" si="707"/>
        <v/>
      </c>
      <c r="AY910" s="7" t="str">
        <f t="shared" si="708"/>
        <v/>
      </c>
      <c r="AZ910" s="7" t="str">
        <f t="shared" si="709"/>
        <v/>
      </c>
      <c r="BA910" s="7" t="str">
        <f t="shared" si="710"/>
        <v/>
      </c>
      <c r="BB910" s="7" t="str">
        <f t="shared" si="728"/>
        <v/>
      </c>
      <c r="BC910" s="7" t="str">
        <f t="shared" si="729"/>
        <v/>
      </c>
      <c r="BD910" s="7" t="str">
        <f t="shared" si="730"/>
        <v/>
      </c>
      <c r="BE910" s="7" t="str">
        <f t="shared" si="731"/>
        <v/>
      </c>
      <c r="BF910" s="7" t="str">
        <f t="shared" si="689"/>
        <v/>
      </c>
      <c r="BG910" s="7" t="str">
        <f t="shared" si="690"/>
        <v/>
      </c>
      <c r="BH910" s="7" t="str">
        <f t="shared" si="732"/>
        <v/>
      </c>
      <c r="BI910" s="7" t="str">
        <f t="shared" si="733"/>
        <v/>
      </c>
      <c r="BJ910" s="7" t="str">
        <f t="shared" si="734"/>
        <v/>
      </c>
      <c r="BK910" s="7" t="str">
        <f t="shared" si="711"/>
        <v/>
      </c>
      <c r="BL910" s="7" t="str">
        <f t="shared" si="712"/>
        <v/>
      </c>
      <c r="BM910" s="7" t="str">
        <f t="shared" si="713"/>
        <v/>
      </c>
      <c r="BN910" s="7" t="str">
        <f t="shared" si="714"/>
        <v/>
      </c>
      <c r="BO910" s="7" t="str">
        <f t="shared" si="715"/>
        <v/>
      </c>
      <c r="BP910" s="7" t="str">
        <f t="shared" si="716"/>
        <v/>
      </c>
      <c r="BQ910" s="7" t="str">
        <f t="shared" si="717"/>
        <v/>
      </c>
      <c r="BR910" s="7" t="str">
        <f t="shared" si="718"/>
        <v/>
      </c>
      <c r="BS910" s="7" t="str">
        <f t="shared" si="719"/>
        <v/>
      </c>
      <c r="BT910" s="7" t="str">
        <f t="shared" si="720"/>
        <v/>
      </c>
      <c r="BU910" s="7" t="str">
        <f t="shared" si="721"/>
        <v/>
      </c>
      <c r="BV910" s="7" t="str">
        <f t="shared" si="722"/>
        <v/>
      </c>
      <c r="BW910" s="7" t="str">
        <f t="shared" si="697"/>
        <v/>
      </c>
      <c r="BX910" s="7" t="str">
        <f t="shared" si="723"/>
        <v/>
      </c>
      <c r="BY910" s="7" t="str">
        <f t="shared" si="724"/>
        <v/>
      </c>
      <c r="BZ910" s="7" t="str">
        <f t="shared" si="725"/>
        <v/>
      </c>
      <c r="CA910" s="7" t="str">
        <f t="shared" si="726"/>
        <v/>
      </c>
      <c r="CB910" s="54"/>
      <c r="CH910" s="13"/>
      <c r="CJ910" s="13"/>
    </row>
    <row r="911" spans="2:88" ht="16.5" thickBot="1" x14ac:dyDescent="0.3">
      <c r="B911" s="114"/>
      <c r="C911" s="114"/>
      <c r="D911" s="115"/>
      <c r="E911" s="117" t="str">
        <f t="shared" si="727"/>
        <v/>
      </c>
      <c r="F911" s="118" t="str">
        <f t="shared" si="735"/>
        <v/>
      </c>
      <c r="G911" s="22"/>
      <c r="H911" s="5" t="str">
        <f t="shared" si="698"/>
        <v/>
      </c>
      <c r="I911" s="6" t="str">
        <f t="shared" si="699"/>
        <v/>
      </c>
      <c r="J911" s="6" t="str">
        <f t="shared" si="700"/>
        <v/>
      </c>
      <c r="K911" s="23"/>
      <c r="L911" s="3" t="str">
        <f t="shared" si="736"/>
        <v/>
      </c>
      <c r="M911" s="2">
        <f>IF(OR(K911="Rota",K911="Desliza"),(IF((MAX(N$36:N910))&gt;F$17,(MAX(N$36:N910)),F$17)),N910)</f>
        <v>0</v>
      </c>
      <c r="N911" s="42"/>
      <c r="O911" s="2" t="str">
        <f t="shared" si="737"/>
        <v/>
      </c>
      <c r="P911" s="3" t="str">
        <f t="shared" si="738"/>
        <v/>
      </c>
      <c r="Q911" s="24"/>
      <c r="R911" s="24"/>
      <c r="S911" s="24"/>
      <c r="T911" s="132" t="str">
        <f t="shared" si="691"/>
        <v/>
      </c>
      <c r="U911" s="25"/>
      <c r="V911" s="25"/>
      <c r="W911" s="24"/>
      <c r="X911" s="26"/>
      <c r="Y911" s="25"/>
      <c r="Z911" s="25"/>
      <c r="AA911" s="3" t="str">
        <f t="shared" si="739"/>
        <v/>
      </c>
      <c r="AB911" s="24"/>
      <c r="AC911" s="26"/>
      <c r="AD911" s="25"/>
      <c r="AE911" s="54"/>
      <c r="AF911" s="54"/>
      <c r="AG911" s="54"/>
      <c r="AH911" s="54"/>
      <c r="AI911" s="54"/>
      <c r="AJ911" s="54"/>
      <c r="AK911" s="25"/>
      <c r="AL911" s="54" t="str">
        <f t="shared" si="692"/>
        <v/>
      </c>
      <c r="AM911" s="200" t="str">
        <f t="shared" si="693"/>
        <v/>
      </c>
      <c r="AN911" s="201" t="str">
        <f t="shared" si="694"/>
        <v/>
      </c>
      <c r="AO911" s="200" t="str">
        <f t="shared" si="701"/>
        <v/>
      </c>
      <c r="AP911" s="200" t="str">
        <f t="shared" si="695"/>
        <v/>
      </c>
      <c r="AQ911" s="200" t="str">
        <f t="shared" si="696"/>
        <v/>
      </c>
      <c r="AR911" s="200" t="str">
        <f t="shared" si="702"/>
        <v/>
      </c>
      <c r="AS911" s="200" t="str">
        <f t="shared" si="703"/>
        <v/>
      </c>
      <c r="AT911" s="200" t="str">
        <f t="shared" si="704"/>
        <v/>
      </c>
      <c r="AU911" s="200" t="str">
        <f t="shared" si="705"/>
        <v/>
      </c>
      <c r="AV911" s="54"/>
      <c r="AW911" s="200" t="str">
        <f t="shared" si="706"/>
        <v/>
      </c>
      <c r="AX911" s="201" t="str">
        <f t="shared" si="707"/>
        <v/>
      </c>
      <c r="AY911" s="7" t="str">
        <f t="shared" si="708"/>
        <v/>
      </c>
      <c r="AZ911" s="7" t="str">
        <f t="shared" si="709"/>
        <v/>
      </c>
      <c r="BA911" s="7" t="str">
        <f t="shared" si="710"/>
        <v/>
      </c>
      <c r="BB911" s="7" t="str">
        <f t="shared" si="728"/>
        <v/>
      </c>
      <c r="BC911" s="7" t="str">
        <f t="shared" si="729"/>
        <v/>
      </c>
      <c r="BD911" s="7" t="str">
        <f t="shared" si="730"/>
        <v/>
      </c>
      <c r="BE911" s="7" t="str">
        <f t="shared" si="731"/>
        <v/>
      </c>
      <c r="BF911" s="7" t="str">
        <f t="shared" si="689"/>
        <v/>
      </c>
      <c r="BG911" s="7" t="str">
        <f t="shared" si="690"/>
        <v/>
      </c>
      <c r="BH911" s="7" t="str">
        <f t="shared" si="732"/>
        <v/>
      </c>
      <c r="BI911" s="7" t="str">
        <f t="shared" si="733"/>
        <v/>
      </c>
      <c r="BJ911" s="7" t="str">
        <f t="shared" si="734"/>
        <v/>
      </c>
      <c r="BK911" s="7" t="str">
        <f t="shared" si="711"/>
        <v/>
      </c>
      <c r="BL911" s="7" t="str">
        <f t="shared" si="712"/>
        <v/>
      </c>
      <c r="BM911" s="7" t="str">
        <f t="shared" si="713"/>
        <v/>
      </c>
      <c r="BN911" s="7" t="str">
        <f t="shared" si="714"/>
        <v/>
      </c>
      <c r="BO911" s="7" t="str">
        <f t="shared" si="715"/>
        <v/>
      </c>
      <c r="BP911" s="7" t="str">
        <f t="shared" si="716"/>
        <v/>
      </c>
      <c r="BQ911" s="7" t="str">
        <f t="shared" si="717"/>
        <v/>
      </c>
      <c r="BR911" s="7" t="str">
        <f t="shared" si="718"/>
        <v/>
      </c>
      <c r="BS911" s="7" t="str">
        <f t="shared" si="719"/>
        <v/>
      </c>
      <c r="BT911" s="7" t="str">
        <f t="shared" si="720"/>
        <v/>
      </c>
      <c r="BU911" s="7" t="str">
        <f t="shared" si="721"/>
        <v/>
      </c>
      <c r="BV911" s="7" t="str">
        <f t="shared" si="722"/>
        <v/>
      </c>
      <c r="BW911" s="7" t="str">
        <f t="shared" si="697"/>
        <v/>
      </c>
      <c r="BX911" s="7" t="str">
        <f t="shared" si="723"/>
        <v/>
      </c>
      <c r="BY911" s="7" t="str">
        <f t="shared" si="724"/>
        <v/>
      </c>
      <c r="BZ911" s="7" t="str">
        <f t="shared" si="725"/>
        <v/>
      </c>
      <c r="CA911" s="7" t="str">
        <f t="shared" si="726"/>
        <v/>
      </c>
      <c r="CB911" s="54"/>
      <c r="CH911" s="13"/>
      <c r="CJ911" s="13"/>
    </row>
    <row r="912" spans="2:88" ht="16.5" thickBot="1" x14ac:dyDescent="0.3">
      <c r="B912" s="114"/>
      <c r="C912" s="114"/>
      <c r="D912" s="115"/>
      <c r="E912" s="117" t="str">
        <f t="shared" si="727"/>
        <v/>
      </c>
      <c r="F912" s="118" t="str">
        <f t="shared" si="735"/>
        <v/>
      </c>
      <c r="G912" s="22"/>
      <c r="H912" s="5" t="str">
        <f t="shared" si="698"/>
        <v/>
      </c>
      <c r="I912" s="6" t="str">
        <f t="shared" si="699"/>
        <v/>
      </c>
      <c r="J912" s="6" t="str">
        <f t="shared" si="700"/>
        <v/>
      </c>
      <c r="K912" s="23"/>
      <c r="L912" s="3" t="str">
        <f t="shared" si="736"/>
        <v/>
      </c>
      <c r="M912" s="2">
        <f>IF(OR(K912="Rota",K912="Desliza"),(IF((MAX(N$36:N911))&gt;F$17,(MAX(N$36:N911)),F$17)),N911)</f>
        <v>0</v>
      </c>
      <c r="N912" s="42"/>
      <c r="O912" s="2" t="str">
        <f t="shared" si="737"/>
        <v/>
      </c>
      <c r="P912" s="3" t="str">
        <f t="shared" si="738"/>
        <v/>
      </c>
      <c r="Q912" s="24"/>
      <c r="R912" s="24"/>
      <c r="S912" s="24"/>
      <c r="T912" s="132" t="str">
        <f t="shared" si="691"/>
        <v/>
      </c>
      <c r="U912" s="25"/>
      <c r="V912" s="25"/>
      <c r="W912" s="24"/>
      <c r="X912" s="26"/>
      <c r="Y912" s="25"/>
      <c r="Z912" s="25"/>
      <c r="AA912" s="3" t="str">
        <f t="shared" si="739"/>
        <v/>
      </c>
      <c r="AB912" s="24"/>
      <c r="AC912" s="26"/>
      <c r="AD912" s="25"/>
      <c r="AE912" s="54"/>
      <c r="AF912" s="54"/>
      <c r="AG912" s="54"/>
      <c r="AH912" s="54"/>
      <c r="AI912" s="54"/>
      <c r="AJ912" s="54"/>
      <c r="AK912" s="25"/>
      <c r="AL912" s="54" t="str">
        <f t="shared" si="692"/>
        <v/>
      </c>
      <c r="AM912" s="200" t="str">
        <f t="shared" si="693"/>
        <v/>
      </c>
      <c r="AN912" s="201" t="str">
        <f t="shared" si="694"/>
        <v/>
      </c>
      <c r="AO912" s="200" t="str">
        <f t="shared" si="701"/>
        <v/>
      </c>
      <c r="AP912" s="200" t="str">
        <f t="shared" si="695"/>
        <v/>
      </c>
      <c r="AQ912" s="200" t="str">
        <f t="shared" si="696"/>
        <v/>
      </c>
      <c r="AR912" s="200" t="str">
        <f t="shared" si="702"/>
        <v/>
      </c>
      <c r="AS912" s="200" t="str">
        <f t="shared" si="703"/>
        <v/>
      </c>
      <c r="AT912" s="200" t="str">
        <f t="shared" si="704"/>
        <v/>
      </c>
      <c r="AU912" s="200" t="str">
        <f t="shared" si="705"/>
        <v/>
      </c>
      <c r="AV912" s="54"/>
      <c r="AW912" s="200" t="str">
        <f t="shared" si="706"/>
        <v/>
      </c>
      <c r="AX912" s="201" t="str">
        <f t="shared" si="707"/>
        <v/>
      </c>
      <c r="AY912" s="7" t="str">
        <f t="shared" si="708"/>
        <v/>
      </c>
      <c r="AZ912" s="7" t="str">
        <f t="shared" si="709"/>
        <v/>
      </c>
      <c r="BA912" s="7" t="str">
        <f t="shared" si="710"/>
        <v/>
      </c>
      <c r="BB912" s="7" t="str">
        <f t="shared" si="728"/>
        <v/>
      </c>
      <c r="BC912" s="7" t="str">
        <f t="shared" si="729"/>
        <v/>
      </c>
      <c r="BD912" s="7" t="str">
        <f t="shared" si="730"/>
        <v/>
      </c>
      <c r="BE912" s="7" t="str">
        <f t="shared" si="731"/>
        <v/>
      </c>
      <c r="BF912" s="7" t="str">
        <f t="shared" si="689"/>
        <v/>
      </c>
      <c r="BG912" s="7" t="str">
        <f t="shared" si="690"/>
        <v/>
      </c>
      <c r="BH912" s="7" t="str">
        <f t="shared" si="732"/>
        <v/>
      </c>
      <c r="BI912" s="7" t="str">
        <f t="shared" si="733"/>
        <v/>
      </c>
      <c r="BJ912" s="7" t="str">
        <f t="shared" si="734"/>
        <v/>
      </c>
      <c r="BK912" s="7" t="str">
        <f t="shared" si="711"/>
        <v/>
      </c>
      <c r="BL912" s="7" t="str">
        <f t="shared" si="712"/>
        <v/>
      </c>
      <c r="BM912" s="7" t="str">
        <f t="shared" si="713"/>
        <v/>
      </c>
      <c r="BN912" s="7" t="str">
        <f t="shared" si="714"/>
        <v/>
      </c>
      <c r="BO912" s="7" t="str">
        <f t="shared" si="715"/>
        <v/>
      </c>
      <c r="BP912" s="7" t="str">
        <f t="shared" si="716"/>
        <v/>
      </c>
      <c r="BQ912" s="7" t="str">
        <f t="shared" si="717"/>
        <v/>
      </c>
      <c r="BR912" s="7" t="str">
        <f t="shared" si="718"/>
        <v/>
      </c>
      <c r="BS912" s="7" t="str">
        <f t="shared" si="719"/>
        <v/>
      </c>
      <c r="BT912" s="7" t="str">
        <f t="shared" si="720"/>
        <v/>
      </c>
      <c r="BU912" s="7" t="str">
        <f t="shared" si="721"/>
        <v/>
      </c>
      <c r="BV912" s="7" t="str">
        <f t="shared" si="722"/>
        <v/>
      </c>
      <c r="BW912" s="7" t="str">
        <f t="shared" si="697"/>
        <v/>
      </c>
      <c r="BX912" s="7" t="str">
        <f t="shared" si="723"/>
        <v/>
      </c>
      <c r="BY912" s="7" t="str">
        <f t="shared" si="724"/>
        <v/>
      </c>
      <c r="BZ912" s="7" t="str">
        <f t="shared" si="725"/>
        <v/>
      </c>
      <c r="CA912" s="7" t="str">
        <f t="shared" si="726"/>
        <v/>
      </c>
      <c r="CB912" s="54"/>
      <c r="CH912" s="13"/>
      <c r="CJ912" s="13"/>
    </row>
    <row r="913" spans="2:88" ht="16.5" thickBot="1" x14ac:dyDescent="0.3">
      <c r="B913" s="114"/>
      <c r="C913" s="114"/>
      <c r="D913" s="115"/>
      <c r="E913" s="117" t="str">
        <f t="shared" si="727"/>
        <v/>
      </c>
      <c r="F913" s="118" t="str">
        <f t="shared" si="735"/>
        <v/>
      </c>
      <c r="G913" s="22"/>
      <c r="H913" s="5" t="str">
        <f t="shared" si="698"/>
        <v/>
      </c>
      <c r="I913" s="6" t="str">
        <f t="shared" si="699"/>
        <v/>
      </c>
      <c r="J913" s="6" t="str">
        <f t="shared" si="700"/>
        <v/>
      </c>
      <c r="K913" s="23"/>
      <c r="L913" s="3" t="str">
        <f t="shared" si="736"/>
        <v/>
      </c>
      <c r="M913" s="2">
        <f>IF(OR(K913="Rota",K913="Desliza"),(IF((MAX(N$36:N912))&gt;F$17,(MAX(N$36:N912)),F$17)),N912)</f>
        <v>0</v>
      </c>
      <c r="N913" s="42"/>
      <c r="O913" s="2" t="str">
        <f t="shared" si="737"/>
        <v/>
      </c>
      <c r="P913" s="3" t="str">
        <f t="shared" si="738"/>
        <v/>
      </c>
      <c r="Q913" s="24"/>
      <c r="R913" s="24"/>
      <c r="S913" s="24"/>
      <c r="T913" s="132" t="str">
        <f t="shared" si="691"/>
        <v/>
      </c>
      <c r="U913" s="25"/>
      <c r="V913" s="25"/>
      <c r="W913" s="24"/>
      <c r="X913" s="26"/>
      <c r="Y913" s="25"/>
      <c r="Z913" s="25"/>
      <c r="AA913" s="3" t="str">
        <f t="shared" si="739"/>
        <v/>
      </c>
      <c r="AB913" s="24"/>
      <c r="AC913" s="26"/>
      <c r="AD913" s="25"/>
      <c r="AE913" s="54"/>
      <c r="AF913" s="54"/>
      <c r="AG913" s="54"/>
      <c r="AH913" s="54"/>
      <c r="AI913" s="54"/>
      <c r="AJ913" s="54"/>
      <c r="AK913" s="25"/>
      <c r="AL913" s="54" t="str">
        <f t="shared" si="692"/>
        <v/>
      </c>
      <c r="AM913" s="200" t="str">
        <f t="shared" si="693"/>
        <v/>
      </c>
      <c r="AN913" s="201" t="str">
        <f t="shared" si="694"/>
        <v/>
      </c>
      <c r="AO913" s="200" t="str">
        <f t="shared" si="701"/>
        <v/>
      </c>
      <c r="AP913" s="200" t="str">
        <f t="shared" si="695"/>
        <v/>
      </c>
      <c r="AQ913" s="200" t="str">
        <f t="shared" si="696"/>
        <v/>
      </c>
      <c r="AR913" s="200" t="str">
        <f t="shared" si="702"/>
        <v/>
      </c>
      <c r="AS913" s="200" t="str">
        <f t="shared" si="703"/>
        <v/>
      </c>
      <c r="AT913" s="200" t="str">
        <f t="shared" si="704"/>
        <v/>
      </c>
      <c r="AU913" s="200" t="str">
        <f t="shared" si="705"/>
        <v/>
      </c>
      <c r="AV913" s="54"/>
      <c r="AW913" s="200" t="str">
        <f t="shared" si="706"/>
        <v/>
      </c>
      <c r="AX913" s="201" t="str">
        <f t="shared" si="707"/>
        <v/>
      </c>
      <c r="AY913" s="7" t="str">
        <f t="shared" si="708"/>
        <v/>
      </c>
      <c r="AZ913" s="7" t="str">
        <f t="shared" si="709"/>
        <v/>
      </c>
      <c r="BA913" s="7" t="str">
        <f t="shared" si="710"/>
        <v/>
      </c>
      <c r="BB913" s="7" t="str">
        <f t="shared" si="728"/>
        <v/>
      </c>
      <c r="BC913" s="7" t="str">
        <f t="shared" si="729"/>
        <v/>
      </c>
      <c r="BD913" s="7" t="str">
        <f t="shared" si="730"/>
        <v/>
      </c>
      <c r="BE913" s="7" t="str">
        <f t="shared" si="731"/>
        <v/>
      </c>
      <c r="BF913" s="7" t="str">
        <f t="shared" si="689"/>
        <v/>
      </c>
      <c r="BG913" s="7" t="str">
        <f t="shared" si="690"/>
        <v/>
      </c>
      <c r="BH913" s="7" t="str">
        <f t="shared" si="732"/>
        <v/>
      </c>
      <c r="BI913" s="7" t="str">
        <f t="shared" si="733"/>
        <v/>
      </c>
      <c r="BJ913" s="7" t="str">
        <f t="shared" si="734"/>
        <v/>
      </c>
      <c r="BK913" s="7" t="str">
        <f t="shared" si="711"/>
        <v/>
      </c>
      <c r="BL913" s="7" t="str">
        <f t="shared" si="712"/>
        <v/>
      </c>
      <c r="BM913" s="7" t="str">
        <f t="shared" si="713"/>
        <v/>
      </c>
      <c r="BN913" s="7" t="str">
        <f t="shared" si="714"/>
        <v/>
      </c>
      <c r="BO913" s="7" t="str">
        <f t="shared" si="715"/>
        <v/>
      </c>
      <c r="BP913" s="7" t="str">
        <f t="shared" si="716"/>
        <v/>
      </c>
      <c r="BQ913" s="7" t="str">
        <f t="shared" si="717"/>
        <v/>
      </c>
      <c r="BR913" s="7" t="str">
        <f t="shared" si="718"/>
        <v/>
      </c>
      <c r="BS913" s="7" t="str">
        <f t="shared" si="719"/>
        <v/>
      </c>
      <c r="BT913" s="7" t="str">
        <f t="shared" si="720"/>
        <v/>
      </c>
      <c r="BU913" s="7" t="str">
        <f t="shared" si="721"/>
        <v/>
      </c>
      <c r="BV913" s="7" t="str">
        <f t="shared" si="722"/>
        <v/>
      </c>
      <c r="BW913" s="7" t="str">
        <f t="shared" si="697"/>
        <v/>
      </c>
      <c r="BX913" s="7" t="str">
        <f t="shared" si="723"/>
        <v/>
      </c>
      <c r="BY913" s="7" t="str">
        <f t="shared" si="724"/>
        <v/>
      </c>
      <c r="BZ913" s="7" t="str">
        <f t="shared" si="725"/>
        <v/>
      </c>
      <c r="CA913" s="7" t="str">
        <f t="shared" si="726"/>
        <v/>
      </c>
      <c r="CB913" s="54"/>
      <c r="CH913" s="13"/>
      <c r="CJ913" s="13"/>
    </row>
    <row r="914" spans="2:88" ht="16.5" thickBot="1" x14ac:dyDescent="0.3">
      <c r="B914" s="114"/>
      <c r="C914" s="114"/>
      <c r="D914" s="115"/>
      <c r="E914" s="117" t="str">
        <f t="shared" si="727"/>
        <v/>
      </c>
      <c r="F914" s="118" t="str">
        <f t="shared" si="735"/>
        <v/>
      </c>
      <c r="G914" s="22"/>
      <c r="H914" s="5" t="str">
        <f t="shared" si="698"/>
        <v/>
      </c>
      <c r="I914" s="6" t="str">
        <f t="shared" si="699"/>
        <v/>
      </c>
      <c r="J914" s="6" t="str">
        <f t="shared" si="700"/>
        <v/>
      </c>
      <c r="K914" s="23"/>
      <c r="L914" s="3" t="str">
        <f t="shared" si="736"/>
        <v/>
      </c>
      <c r="M914" s="2">
        <f>IF(OR(K914="Rota",K914="Desliza"),(IF((MAX(N$36:N913))&gt;F$17,(MAX(N$36:N913)),F$17)),N913)</f>
        <v>0</v>
      </c>
      <c r="N914" s="42"/>
      <c r="O914" s="2" t="str">
        <f t="shared" si="737"/>
        <v/>
      </c>
      <c r="P914" s="3" t="str">
        <f t="shared" si="738"/>
        <v/>
      </c>
      <c r="Q914" s="24"/>
      <c r="R914" s="24"/>
      <c r="S914" s="24"/>
      <c r="T914" s="132" t="str">
        <f t="shared" si="691"/>
        <v/>
      </c>
      <c r="U914" s="25"/>
      <c r="V914" s="25"/>
      <c r="W914" s="24"/>
      <c r="X914" s="26"/>
      <c r="Y914" s="25"/>
      <c r="Z914" s="25"/>
      <c r="AA914" s="3" t="str">
        <f t="shared" si="739"/>
        <v/>
      </c>
      <c r="AB914" s="24"/>
      <c r="AC914" s="26"/>
      <c r="AD914" s="25"/>
      <c r="AE914" s="54"/>
      <c r="AF914" s="54"/>
      <c r="AG914" s="54"/>
      <c r="AH914" s="54"/>
      <c r="AI914" s="54"/>
      <c r="AJ914" s="54"/>
      <c r="AK914" s="25"/>
      <c r="AL914" s="54" t="str">
        <f t="shared" si="692"/>
        <v/>
      </c>
      <c r="AM914" s="200" t="str">
        <f t="shared" si="693"/>
        <v/>
      </c>
      <c r="AN914" s="201" t="str">
        <f t="shared" si="694"/>
        <v/>
      </c>
      <c r="AO914" s="200" t="str">
        <f t="shared" si="701"/>
        <v/>
      </c>
      <c r="AP914" s="200" t="str">
        <f t="shared" si="695"/>
        <v/>
      </c>
      <c r="AQ914" s="200" t="str">
        <f t="shared" si="696"/>
        <v/>
      </c>
      <c r="AR914" s="200" t="str">
        <f t="shared" si="702"/>
        <v/>
      </c>
      <c r="AS914" s="200" t="str">
        <f t="shared" si="703"/>
        <v/>
      </c>
      <c r="AT914" s="200" t="str">
        <f t="shared" si="704"/>
        <v/>
      </c>
      <c r="AU914" s="200" t="str">
        <f t="shared" si="705"/>
        <v/>
      </c>
      <c r="AV914" s="54"/>
      <c r="AW914" s="200" t="str">
        <f t="shared" si="706"/>
        <v/>
      </c>
      <c r="AX914" s="201" t="str">
        <f t="shared" si="707"/>
        <v/>
      </c>
      <c r="AY914" s="7" t="str">
        <f t="shared" si="708"/>
        <v/>
      </c>
      <c r="AZ914" s="7" t="str">
        <f t="shared" si="709"/>
        <v/>
      </c>
      <c r="BA914" s="7" t="str">
        <f t="shared" si="710"/>
        <v/>
      </c>
      <c r="BB914" s="7" t="str">
        <f t="shared" si="728"/>
        <v/>
      </c>
      <c r="BC914" s="7" t="str">
        <f t="shared" si="729"/>
        <v/>
      </c>
      <c r="BD914" s="7" t="str">
        <f t="shared" si="730"/>
        <v/>
      </c>
      <c r="BE914" s="7" t="str">
        <f t="shared" si="731"/>
        <v/>
      </c>
      <c r="BF914" s="7" t="str">
        <f t="shared" si="689"/>
        <v/>
      </c>
      <c r="BG914" s="7" t="str">
        <f t="shared" si="690"/>
        <v/>
      </c>
      <c r="BH914" s="7" t="str">
        <f t="shared" si="732"/>
        <v/>
      </c>
      <c r="BI914" s="7" t="str">
        <f t="shared" si="733"/>
        <v/>
      </c>
      <c r="BJ914" s="7" t="str">
        <f t="shared" si="734"/>
        <v/>
      </c>
      <c r="BK914" s="7" t="str">
        <f t="shared" si="711"/>
        <v/>
      </c>
      <c r="BL914" s="7" t="str">
        <f t="shared" si="712"/>
        <v/>
      </c>
      <c r="BM914" s="7" t="str">
        <f t="shared" si="713"/>
        <v/>
      </c>
      <c r="BN914" s="7" t="str">
        <f t="shared" si="714"/>
        <v/>
      </c>
      <c r="BO914" s="7" t="str">
        <f t="shared" si="715"/>
        <v/>
      </c>
      <c r="BP914" s="7" t="str">
        <f t="shared" si="716"/>
        <v/>
      </c>
      <c r="BQ914" s="7" t="str">
        <f t="shared" si="717"/>
        <v/>
      </c>
      <c r="BR914" s="7" t="str">
        <f t="shared" si="718"/>
        <v/>
      </c>
      <c r="BS914" s="7" t="str">
        <f t="shared" si="719"/>
        <v/>
      </c>
      <c r="BT914" s="7" t="str">
        <f t="shared" si="720"/>
        <v/>
      </c>
      <c r="BU914" s="7" t="str">
        <f t="shared" si="721"/>
        <v/>
      </c>
      <c r="BV914" s="7" t="str">
        <f t="shared" si="722"/>
        <v/>
      </c>
      <c r="BW914" s="7" t="str">
        <f t="shared" si="697"/>
        <v/>
      </c>
      <c r="BX914" s="7" t="str">
        <f t="shared" si="723"/>
        <v/>
      </c>
      <c r="BY914" s="7" t="str">
        <f t="shared" si="724"/>
        <v/>
      </c>
      <c r="BZ914" s="7" t="str">
        <f t="shared" si="725"/>
        <v/>
      </c>
      <c r="CA914" s="7" t="str">
        <f t="shared" si="726"/>
        <v/>
      </c>
      <c r="CB914" s="54"/>
      <c r="CH914" s="13"/>
      <c r="CJ914" s="13"/>
    </row>
    <row r="915" spans="2:88" ht="16.5" thickBot="1" x14ac:dyDescent="0.3">
      <c r="B915" s="114"/>
      <c r="C915" s="114"/>
      <c r="D915" s="115"/>
      <c r="E915" s="117" t="str">
        <f t="shared" si="727"/>
        <v/>
      </c>
      <c r="F915" s="118" t="str">
        <f t="shared" si="735"/>
        <v/>
      </c>
      <c r="G915" s="22"/>
      <c r="H915" s="5" t="str">
        <f t="shared" si="698"/>
        <v/>
      </c>
      <c r="I915" s="6" t="str">
        <f t="shared" si="699"/>
        <v/>
      </c>
      <c r="J915" s="6" t="str">
        <f t="shared" si="700"/>
        <v/>
      </c>
      <c r="K915" s="23"/>
      <c r="L915" s="3" t="str">
        <f t="shared" si="736"/>
        <v/>
      </c>
      <c r="M915" s="2">
        <f>IF(OR(K915="Rota",K915="Desliza"),(IF((MAX(N$36:N914))&gt;F$17,(MAX(N$36:N914)),F$17)),N914)</f>
        <v>0</v>
      </c>
      <c r="N915" s="42"/>
      <c r="O915" s="2" t="str">
        <f t="shared" si="737"/>
        <v/>
      </c>
      <c r="P915" s="3" t="str">
        <f t="shared" si="738"/>
        <v/>
      </c>
      <c r="Q915" s="24"/>
      <c r="R915" s="24"/>
      <c r="S915" s="24"/>
      <c r="T915" s="132" t="str">
        <f t="shared" si="691"/>
        <v/>
      </c>
      <c r="U915" s="25"/>
      <c r="V915" s="25"/>
      <c r="W915" s="24"/>
      <c r="X915" s="26"/>
      <c r="Y915" s="25"/>
      <c r="Z915" s="25"/>
      <c r="AA915" s="3" t="str">
        <f t="shared" si="739"/>
        <v/>
      </c>
      <c r="AB915" s="24"/>
      <c r="AC915" s="26"/>
      <c r="AD915" s="25"/>
      <c r="AE915" s="54"/>
      <c r="AF915" s="54"/>
      <c r="AG915" s="54"/>
      <c r="AH915" s="54"/>
      <c r="AI915" s="54"/>
      <c r="AJ915" s="54"/>
      <c r="AK915" s="25"/>
      <c r="AL915" s="54" t="str">
        <f t="shared" si="692"/>
        <v/>
      </c>
      <c r="AM915" s="200" t="str">
        <f t="shared" si="693"/>
        <v/>
      </c>
      <c r="AN915" s="201" t="str">
        <f t="shared" si="694"/>
        <v/>
      </c>
      <c r="AO915" s="200" t="str">
        <f t="shared" si="701"/>
        <v/>
      </c>
      <c r="AP915" s="200" t="str">
        <f t="shared" si="695"/>
        <v/>
      </c>
      <c r="AQ915" s="200" t="str">
        <f t="shared" si="696"/>
        <v/>
      </c>
      <c r="AR915" s="200" t="str">
        <f t="shared" si="702"/>
        <v/>
      </c>
      <c r="AS915" s="200" t="str">
        <f t="shared" si="703"/>
        <v/>
      </c>
      <c r="AT915" s="200" t="str">
        <f t="shared" si="704"/>
        <v/>
      </c>
      <c r="AU915" s="200" t="str">
        <f t="shared" si="705"/>
        <v/>
      </c>
      <c r="AV915" s="54"/>
      <c r="AW915" s="200" t="str">
        <f t="shared" si="706"/>
        <v/>
      </c>
      <c r="AX915" s="201" t="str">
        <f t="shared" si="707"/>
        <v/>
      </c>
      <c r="AY915" s="7" t="str">
        <f t="shared" si="708"/>
        <v/>
      </c>
      <c r="AZ915" s="7" t="str">
        <f t="shared" si="709"/>
        <v/>
      </c>
      <c r="BA915" s="7" t="str">
        <f t="shared" si="710"/>
        <v/>
      </c>
      <c r="BB915" s="7" t="str">
        <f t="shared" si="728"/>
        <v/>
      </c>
      <c r="BC915" s="7" t="str">
        <f t="shared" si="729"/>
        <v/>
      </c>
      <c r="BD915" s="7" t="str">
        <f t="shared" si="730"/>
        <v/>
      </c>
      <c r="BE915" s="7" t="str">
        <f t="shared" si="731"/>
        <v/>
      </c>
      <c r="BF915" s="7" t="str">
        <f t="shared" si="689"/>
        <v/>
      </c>
      <c r="BG915" s="7" t="str">
        <f t="shared" si="690"/>
        <v/>
      </c>
      <c r="BH915" s="7" t="str">
        <f t="shared" si="732"/>
        <v/>
      </c>
      <c r="BI915" s="7" t="str">
        <f t="shared" si="733"/>
        <v/>
      </c>
      <c r="BJ915" s="7" t="str">
        <f t="shared" si="734"/>
        <v/>
      </c>
      <c r="BK915" s="7" t="str">
        <f t="shared" si="711"/>
        <v/>
      </c>
      <c r="BL915" s="7" t="str">
        <f t="shared" si="712"/>
        <v/>
      </c>
      <c r="BM915" s="7" t="str">
        <f t="shared" si="713"/>
        <v/>
      </c>
      <c r="BN915" s="7" t="str">
        <f t="shared" si="714"/>
        <v/>
      </c>
      <c r="BO915" s="7" t="str">
        <f t="shared" si="715"/>
        <v/>
      </c>
      <c r="BP915" s="7" t="str">
        <f t="shared" si="716"/>
        <v/>
      </c>
      <c r="BQ915" s="7" t="str">
        <f t="shared" si="717"/>
        <v/>
      </c>
      <c r="BR915" s="7" t="str">
        <f t="shared" si="718"/>
        <v/>
      </c>
      <c r="BS915" s="7" t="str">
        <f t="shared" si="719"/>
        <v/>
      </c>
      <c r="BT915" s="7" t="str">
        <f t="shared" si="720"/>
        <v/>
      </c>
      <c r="BU915" s="7" t="str">
        <f t="shared" si="721"/>
        <v/>
      </c>
      <c r="BV915" s="7" t="str">
        <f t="shared" si="722"/>
        <v/>
      </c>
      <c r="BW915" s="7" t="str">
        <f t="shared" si="697"/>
        <v/>
      </c>
      <c r="BX915" s="7" t="str">
        <f t="shared" si="723"/>
        <v/>
      </c>
      <c r="BY915" s="7" t="str">
        <f t="shared" si="724"/>
        <v/>
      </c>
      <c r="BZ915" s="7" t="str">
        <f t="shared" si="725"/>
        <v/>
      </c>
      <c r="CA915" s="7" t="str">
        <f t="shared" si="726"/>
        <v/>
      </c>
      <c r="CB915" s="54"/>
      <c r="CH915" s="13"/>
      <c r="CJ915" s="13"/>
    </row>
    <row r="916" spans="2:88" ht="16.5" thickBot="1" x14ac:dyDescent="0.3">
      <c r="B916" s="114"/>
      <c r="C916" s="114"/>
      <c r="D916" s="115"/>
      <c r="E916" s="117" t="str">
        <f t="shared" si="727"/>
        <v/>
      </c>
      <c r="F916" s="118" t="str">
        <f t="shared" si="735"/>
        <v/>
      </c>
      <c r="G916" s="22"/>
      <c r="H916" s="5" t="str">
        <f t="shared" si="698"/>
        <v/>
      </c>
      <c r="I916" s="6" t="str">
        <f t="shared" si="699"/>
        <v/>
      </c>
      <c r="J916" s="6" t="str">
        <f t="shared" si="700"/>
        <v/>
      </c>
      <c r="K916" s="23"/>
      <c r="L916" s="3" t="str">
        <f t="shared" si="736"/>
        <v/>
      </c>
      <c r="M916" s="2">
        <f>IF(OR(K916="Rota",K916="Desliza"),(IF((MAX(N$36:N915))&gt;F$17,(MAX(N$36:N915)),F$17)),N915)</f>
        <v>0</v>
      </c>
      <c r="N916" s="42"/>
      <c r="O916" s="2" t="str">
        <f t="shared" si="737"/>
        <v/>
      </c>
      <c r="P916" s="3" t="str">
        <f t="shared" si="738"/>
        <v/>
      </c>
      <c r="Q916" s="24"/>
      <c r="R916" s="24"/>
      <c r="S916" s="24"/>
      <c r="T916" s="132" t="str">
        <f t="shared" si="691"/>
        <v/>
      </c>
      <c r="U916" s="25"/>
      <c r="V916" s="25"/>
      <c r="W916" s="24"/>
      <c r="X916" s="26"/>
      <c r="Y916" s="25"/>
      <c r="Z916" s="25"/>
      <c r="AA916" s="3" t="str">
        <f t="shared" si="739"/>
        <v/>
      </c>
      <c r="AB916" s="24"/>
      <c r="AC916" s="26"/>
      <c r="AD916" s="25"/>
      <c r="AE916" s="54"/>
      <c r="AF916" s="54"/>
      <c r="AG916" s="54"/>
      <c r="AH916" s="54"/>
      <c r="AI916" s="54"/>
      <c r="AJ916" s="54"/>
      <c r="AK916" s="25"/>
      <c r="AL916" s="54" t="str">
        <f t="shared" si="692"/>
        <v/>
      </c>
      <c r="AM916" s="200" t="str">
        <f t="shared" si="693"/>
        <v/>
      </c>
      <c r="AN916" s="201" t="str">
        <f t="shared" si="694"/>
        <v/>
      </c>
      <c r="AO916" s="200" t="str">
        <f t="shared" si="701"/>
        <v/>
      </c>
      <c r="AP916" s="200" t="str">
        <f t="shared" si="695"/>
        <v/>
      </c>
      <c r="AQ916" s="200" t="str">
        <f t="shared" si="696"/>
        <v/>
      </c>
      <c r="AR916" s="200" t="str">
        <f t="shared" si="702"/>
        <v/>
      </c>
      <c r="AS916" s="200" t="str">
        <f t="shared" si="703"/>
        <v/>
      </c>
      <c r="AT916" s="200" t="str">
        <f t="shared" si="704"/>
        <v/>
      </c>
      <c r="AU916" s="200" t="str">
        <f t="shared" si="705"/>
        <v/>
      </c>
      <c r="AV916" s="54"/>
      <c r="AW916" s="200" t="str">
        <f t="shared" si="706"/>
        <v/>
      </c>
      <c r="AX916" s="201" t="str">
        <f t="shared" si="707"/>
        <v/>
      </c>
      <c r="AY916" s="7" t="str">
        <f t="shared" si="708"/>
        <v/>
      </c>
      <c r="AZ916" s="7" t="str">
        <f t="shared" si="709"/>
        <v/>
      </c>
      <c r="BA916" s="7" t="str">
        <f t="shared" si="710"/>
        <v/>
      </c>
      <c r="BB916" s="7" t="str">
        <f t="shared" si="728"/>
        <v/>
      </c>
      <c r="BC916" s="7" t="str">
        <f t="shared" si="729"/>
        <v/>
      </c>
      <c r="BD916" s="7" t="str">
        <f t="shared" si="730"/>
        <v/>
      </c>
      <c r="BE916" s="7" t="str">
        <f t="shared" si="731"/>
        <v/>
      </c>
      <c r="BF916" s="7" t="str">
        <f t="shared" si="689"/>
        <v/>
      </c>
      <c r="BG916" s="7" t="str">
        <f t="shared" si="690"/>
        <v/>
      </c>
      <c r="BH916" s="7" t="str">
        <f t="shared" si="732"/>
        <v/>
      </c>
      <c r="BI916" s="7" t="str">
        <f t="shared" si="733"/>
        <v/>
      </c>
      <c r="BJ916" s="7" t="str">
        <f t="shared" si="734"/>
        <v/>
      </c>
      <c r="BK916" s="7" t="str">
        <f t="shared" si="711"/>
        <v/>
      </c>
      <c r="BL916" s="7" t="str">
        <f t="shared" si="712"/>
        <v/>
      </c>
      <c r="BM916" s="7" t="str">
        <f t="shared" si="713"/>
        <v/>
      </c>
      <c r="BN916" s="7" t="str">
        <f t="shared" si="714"/>
        <v/>
      </c>
      <c r="BO916" s="7" t="str">
        <f t="shared" si="715"/>
        <v/>
      </c>
      <c r="BP916" s="7" t="str">
        <f t="shared" si="716"/>
        <v/>
      </c>
      <c r="BQ916" s="7" t="str">
        <f t="shared" si="717"/>
        <v/>
      </c>
      <c r="BR916" s="7" t="str">
        <f t="shared" si="718"/>
        <v/>
      </c>
      <c r="BS916" s="7" t="str">
        <f t="shared" si="719"/>
        <v/>
      </c>
      <c r="BT916" s="7" t="str">
        <f t="shared" si="720"/>
        <v/>
      </c>
      <c r="BU916" s="7" t="str">
        <f t="shared" si="721"/>
        <v/>
      </c>
      <c r="BV916" s="7" t="str">
        <f t="shared" si="722"/>
        <v/>
      </c>
      <c r="BW916" s="7" t="str">
        <f t="shared" si="697"/>
        <v/>
      </c>
      <c r="BX916" s="7" t="str">
        <f t="shared" si="723"/>
        <v/>
      </c>
      <c r="BY916" s="7" t="str">
        <f t="shared" si="724"/>
        <v/>
      </c>
      <c r="BZ916" s="7" t="str">
        <f t="shared" si="725"/>
        <v/>
      </c>
      <c r="CA916" s="7" t="str">
        <f t="shared" si="726"/>
        <v/>
      </c>
      <c r="CB916" s="54"/>
      <c r="CH916" s="13"/>
      <c r="CJ916" s="13"/>
    </row>
    <row r="917" spans="2:88" ht="16.5" thickBot="1" x14ac:dyDescent="0.3">
      <c r="B917" s="114"/>
      <c r="C917" s="114"/>
      <c r="D917" s="115"/>
      <c r="E917" s="117" t="str">
        <f t="shared" si="727"/>
        <v/>
      </c>
      <c r="F917" s="118" t="str">
        <f t="shared" si="735"/>
        <v/>
      </c>
      <c r="G917" s="22"/>
      <c r="H917" s="5" t="str">
        <f t="shared" si="698"/>
        <v/>
      </c>
      <c r="I917" s="6" t="str">
        <f t="shared" si="699"/>
        <v/>
      </c>
      <c r="J917" s="6" t="str">
        <f t="shared" si="700"/>
        <v/>
      </c>
      <c r="K917" s="23"/>
      <c r="L917" s="3" t="str">
        <f t="shared" si="736"/>
        <v/>
      </c>
      <c r="M917" s="2">
        <f>IF(OR(K917="Rota",K917="Desliza"),(IF((MAX(N$36:N916))&gt;F$17,(MAX(N$36:N916)),F$17)),N916)</f>
        <v>0</v>
      </c>
      <c r="N917" s="42"/>
      <c r="O917" s="2" t="str">
        <f t="shared" si="737"/>
        <v/>
      </c>
      <c r="P917" s="3" t="str">
        <f t="shared" si="738"/>
        <v/>
      </c>
      <c r="Q917" s="24"/>
      <c r="R917" s="24"/>
      <c r="S917" s="24"/>
      <c r="T917" s="132" t="str">
        <f t="shared" si="691"/>
        <v/>
      </c>
      <c r="U917" s="25"/>
      <c r="V917" s="25"/>
      <c r="W917" s="24"/>
      <c r="X917" s="26"/>
      <c r="Y917" s="25"/>
      <c r="Z917" s="25"/>
      <c r="AA917" s="3" t="str">
        <f t="shared" si="739"/>
        <v/>
      </c>
      <c r="AB917" s="24"/>
      <c r="AC917" s="26"/>
      <c r="AD917" s="25"/>
      <c r="AE917" s="54"/>
      <c r="AF917" s="54"/>
      <c r="AG917" s="54"/>
      <c r="AH917" s="54"/>
      <c r="AI917" s="54"/>
      <c r="AJ917" s="54"/>
      <c r="AK917" s="25"/>
      <c r="AL917" s="54" t="str">
        <f t="shared" si="692"/>
        <v/>
      </c>
      <c r="AM917" s="200" t="str">
        <f t="shared" si="693"/>
        <v/>
      </c>
      <c r="AN917" s="201" t="str">
        <f t="shared" si="694"/>
        <v/>
      </c>
      <c r="AO917" s="200" t="str">
        <f t="shared" si="701"/>
        <v/>
      </c>
      <c r="AP917" s="200" t="str">
        <f t="shared" si="695"/>
        <v/>
      </c>
      <c r="AQ917" s="200" t="str">
        <f t="shared" si="696"/>
        <v/>
      </c>
      <c r="AR917" s="200" t="str">
        <f t="shared" si="702"/>
        <v/>
      </c>
      <c r="AS917" s="200" t="str">
        <f t="shared" si="703"/>
        <v/>
      </c>
      <c r="AT917" s="200" t="str">
        <f t="shared" si="704"/>
        <v/>
      </c>
      <c r="AU917" s="200" t="str">
        <f t="shared" si="705"/>
        <v/>
      </c>
      <c r="AV917" s="54"/>
      <c r="AW917" s="200" t="str">
        <f t="shared" si="706"/>
        <v/>
      </c>
      <c r="AX917" s="201" t="str">
        <f t="shared" si="707"/>
        <v/>
      </c>
      <c r="AY917" s="7" t="str">
        <f t="shared" si="708"/>
        <v/>
      </c>
      <c r="AZ917" s="7" t="str">
        <f t="shared" si="709"/>
        <v/>
      </c>
      <c r="BA917" s="7" t="str">
        <f t="shared" si="710"/>
        <v/>
      </c>
      <c r="BB917" s="7" t="str">
        <f t="shared" si="728"/>
        <v/>
      </c>
      <c r="BC917" s="7" t="str">
        <f t="shared" si="729"/>
        <v/>
      </c>
      <c r="BD917" s="7" t="str">
        <f t="shared" si="730"/>
        <v/>
      </c>
      <c r="BE917" s="7" t="str">
        <f t="shared" si="731"/>
        <v/>
      </c>
      <c r="BF917" s="7" t="str">
        <f t="shared" si="689"/>
        <v/>
      </c>
      <c r="BG917" s="7" t="str">
        <f t="shared" si="690"/>
        <v/>
      </c>
      <c r="BH917" s="7" t="str">
        <f t="shared" si="732"/>
        <v/>
      </c>
      <c r="BI917" s="7" t="str">
        <f t="shared" si="733"/>
        <v/>
      </c>
      <c r="BJ917" s="7" t="str">
        <f t="shared" si="734"/>
        <v/>
      </c>
      <c r="BK917" s="7" t="str">
        <f t="shared" si="711"/>
        <v/>
      </c>
      <c r="BL917" s="7" t="str">
        <f t="shared" si="712"/>
        <v/>
      </c>
      <c r="BM917" s="7" t="str">
        <f t="shared" si="713"/>
        <v/>
      </c>
      <c r="BN917" s="7" t="str">
        <f t="shared" si="714"/>
        <v/>
      </c>
      <c r="BO917" s="7" t="str">
        <f t="shared" si="715"/>
        <v/>
      </c>
      <c r="BP917" s="7" t="str">
        <f t="shared" si="716"/>
        <v/>
      </c>
      <c r="BQ917" s="7" t="str">
        <f t="shared" si="717"/>
        <v/>
      </c>
      <c r="BR917" s="7" t="str">
        <f t="shared" si="718"/>
        <v/>
      </c>
      <c r="BS917" s="7" t="str">
        <f t="shared" si="719"/>
        <v/>
      </c>
      <c r="BT917" s="7" t="str">
        <f t="shared" si="720"/>
        <v/>
      </c>
      <c r="BU917" s="7" t="str">
        <f t="shared" si="721"/>
        <v/>
      </c>
      <c r="BV917" s="7" t="str">
        <f t="shared" si="722"/>
        <v/>
      </c>
      <c r="BW917" s="7" t="str">
        <f t="shared" si="697"/>
        <v/>
      </c>
      <c r="BX917" s="7" t="str">
        <f t="shared" si="723"/>
        <v/>
      </c>
      <c r="BY917" s="7" t="str">
        <f t="shared" si="724"/>
        <v/>
      </c>
      <c r="BZ917" s="7" t="str">
        <f t="shared" si="725"/>
        <v/>
      </c>
      <c r="CA917" s="7" t="str">
        <f t="shared" si="726"/>
        <v/>
      </c>
      <c r="CB917" s="54"/>
      <c r="CH917" s="13"/>
      <c r="CJ917" s="13"/>
    </row>
    <row r="918" spans="2:88" ht="16.5" thickBot="1" x14ac:dyDescent="0.3">
      <c r="B918" s="114"/>
      <c r="C918" s="114"/>
      <c r="D918" s="115"/>
      <c r="E918" s="117" t="str">
        <f t="shared" si="727"/>
        <v/>
      </c>
      <c r="F918" s="118" t="str">
        <f t="shared" si="735"/>
        <v/>
      </c>
      <c r="G918" s="22"/>
      <c r="H918" s="5" t="str">
        <f t="shared" si="698"/>
        <v/>
      </c>
      <c r="I918" s="6" t="str">
        <f t="shared" si="699"/>
        <v/>
      </c>
      <c r="J918" s="6" t="str">
        <f t="shared" si="700"/>
        <v/>
      </c>
      <c r="K918" s="23"/>
      <c r="L918" s="3" t="str">
        <f t="shared" si="736"/>
        <v/>
      </c>
      <c r="M918" s="2">
        <f>IF(OR(K918="Rota",K918="Desliza"),(IF((MAX(N$36:N917))&gt;F$17,(MAX(N$36:N917)),F$17)),N917)</f>
        <v>0</v>
      </c>
      <c r="N918" s="42"/>
      <c r="O918" s="2" t="str">
        <f t="shared" si="737"/>
        <v/>
      </c>
      <c r="P918" s="3" t="str">
        <f t="shared" si="738"/>
        <v/>
      </c>
      <c r="Q918" s="24"/>
      <c r="R918" s="24"/>
      <c r="S918" s="24"/>
      <c r="T918" s="132" t="str">
        <f t="shared" si="691"/>
        <v/>
      </c>
      <c r="U918" s="25"/>
      <c r="V918" s="25"/>
      <c r="W918" s="24"/>
      <c r="X918" s="26"/>
      <c r="Y918" s="25"/>
      <c r="Z918" s="25"/>
      <c r="AA918" s="3" t="str">
        <f t="shared" si="739"/>
        <v/>
      </c>
      <c r="AB918" s="24"/>
      <c r="AC918" s="26"/>
      <c r="AD918" s="25"/>
      <c r="AE918" s="54"/>
      <c r="AF918" s="54"/>
      <c r="AG918" s="54"/>
      <c r="AH918" s="54"/>
      <c r="AI918" s="54"/>
      <c r="AJ918" s="54"/>
      <c r="AK918" s="25"/>
      <c r="AL918" s="54" t="str">
        <f t="shared" si="692"/>
        <v/>
      </c>
      <c r="AM918" s="200" t="str">
        <f t="shared" si="693"/>
        <v/>
      </c>
      <c r="AN918" s="201" t="str">
        <f t="shared" si="694"/>
        <v/>
      </c>
      <c r="AO918" s="200" t="str">
        <f t="shared" si="701"/>
        <v/>
      </c>
      <c r="AP918" s="200" t="str">
        <f t="shared" si="695"/>
        <v/>
      </c>
      <c r="AQ918" s="200" t="str">
        <f t="shared" si="696"/>
        <v/>
      </c>
      <c r="AR918" s="200" t="str">
        <f t="shared" si="702"/>
        <v/>
      </c>
      <c r="AS918" s="200" t="str">
        <f t="shared" si="703"/>
        <v/>
      </c>
      <c r="AT918" s="200" t="str">
        <f t="shared" si="704"/>
        <v/>
      </c>
      <c r="AU918" s="200" t="str">
        <f t="shared" si="705"/>
        <v/>
      </c>
      <c r="AV918" s="54"/>
      <c r="AW918" s="200" t="str">
        <f t="shared" si="706"/>
        <v/>
      </c>
      <c r="AX918" s="201" t="str">
        <f t="shared" si="707"/>
        <v/>
      </c>
      <c r="AY918" s="7" t="str">
        <f t="shared" si="708"/>
        <v/>
      </c>
      <c r="AZ918" s="7" t="str">
        <f t="shared" si="709"/>
        <v/>
      </c>
      <c r="BA918" s="7" t="str">
        <f t="shared" si="710"/>
        <v/>
      </c>
      <c r="BB918" s="7" t="str">
        <f t="shared" si="728"/>
        <v/>
      </c>
      <c r="BC918" s="7" t="str">
        <f t="shared" si="729"/>
        <v/>
      </c>
      <c r="BD918" s="7" t="str">
        <f t="shared" si="730"/>
        <v/>
      </c>
      <c r="BE918" s="7" t="str">
        <f t="shared" si="731"/>
        <v/>
      </c>
      <c r="BF918" s="7" t="str">
        <f t="shared" si="689"/>
        <v/>
      </c>
      <c r="BG918" s="7" t="str">
        <f t="shared" si="690"/>
        <v/>
      </c>
      <c r="BH918" s="7" t="str">
        <f t="shared" si="732"/>
        <v/>
      </c>
      <c r="BI918" s="7" t="str">
        <f t="shared" si="733"/>
        <v/>
      </c>
      <c r="BJ918" s="7" t="str">
        <f t="shared" si="734"/>
        <v/>
      </c>
      <c r="BK918" s="7" t="str">
        <f t="shared" si="711"/>
        <v/>
      </c>
      <c r="BL918" s="7" t="str">
        <f t="shared" si="712"/>
        <v/>
      </c>
      <c r="BM918" s="7" t="str">
        <f t="shared" si="713"/>
        <v/>
      </c>
      <c r="BN918" s="7" t="str">
        <f t="shared" si="714"/>
        <v/>
      </c>
      <c r="BO918" s="7" t="str">
        <f t="shared" si="715"/>
        <v/>
      </c>
      <c r="BP918" s="7" t="str">
        <f t="shared" si="716"/>
        <v/>
      </c>
      <c r="BQ918" s="7" t="str">
        <f t="shared" si="717"/>
        <v/>
      </c>
      <c r="BR918" s="7" t="str">
        <f t="shared" si="718"/>
        <v/>
      </c>
      <c r="BS918" s="7" t="str">
        <f t="shared" si="719"/>
        <v/>
      </c>
      <c r="BT918" s="7" t="str">
        <f t="shared" si="720"/>
        <v/>
      </c>
      <c r="BU918" s="7" t="str">
        <f t="shared" si="721"/>
        <v/>
      </c>
      <c r="BV918" s="7" t="str">
        <f t="shared" si="722"/>
        <v/>
      </c>
      <c r="BW918" s="7" t="str">
        <f t="shared" si="697"/>
        <v/>
      </c>
      <c r="BX918" s="7" t="str">
        <f t="shared" si="723"/>
        <v/>
      </c>
      <c r="BY918" s="7" t="str">
        <f t="shared" si="724"/>
        <v/>
      </c>
      <c r="BZ918" s="7" t="str">
        <f t="shared" si="725"/>
        <v/>
      </c>
      <c r="CA918" s="7" t="str">
        <f t="shared" si="726"/>
        <v/>
      </c>
      <c r="CB918" s="54"/>
      <c r="CH918" s="13"/>
      <c r="CJ918" s="13"/>
    </row>
    <row r="919" spans="2:88" ht="16.5" thickBot="1" x14ac:dyDescent="0.3">
      <c r="B919" s="114"/>
      <c r="C919" s="114"/>
      <c r="D919" s="115"/>
      <c r="E919" s="117" t="str">
        <f t="shared" si="727"/>
        <v/>
      </c>
      <c r="F919" s="118" t="str">
        <f t="shared" si="735"/>
        <v/>
      </c>
      <c r="G919" s="22"/>
      <c r="H919" s="5" t="str">
        <f t="shared" si="698"/>
        <v/>
      </c>
      <c r="I919" s="6" t="str">
        <f t="shared" si="699"/>
        <v/>
      </c>
      <c r="J919" s="6" t="str">
        <f t="shared" si="700"/>
        <v/>
      </c>
      <c r="K919" s="23"/>
      <c r="L919" s="3" t="str">
        <f t="shared" si="736"/>
        <v/>
      </c>
      <c r="M919" s="2">
        <f>IF(OR(K919="Rota",K919="Desliza"),(IF((MAX(N$36:N918))&gt;F$17,(MAX(N$36:N918)),F$17)),N918)</f>
        <v>0</v>
      </c>
      <c r="N919" s="42"/>
      <c r="O919" s="2" t="str">
        <f t="shared" si="737"/>
        <v/>
      </c>
      <c r="P919" s="3" t="str">
        <f t="shared" si="738"/>
        <v/>
      </c>
      <c r="Q919" s="24"/>
      <c r="R919" s="24"/>
      <c r="S919" s="24"/>
      <c r="T919" s="132" t="str">
        <f t="shared" si="691"/>
        <v/>
      </c>
      <c r="U919" s="25"/>
      <c r="V919" s="25"/>
      <c r="W919" s="24"/>
      <c r="X919" s="26"/>
      <c r="Y919" s="25"/>
      <c r="Z919" s="25"/>
      <c r="AA919" s="3" t="str">
        <f t="shared" si="739"/>
        <v/>
      </c>
      <c r="AB919" s="24"/>
      <c r="AC919" s="26"/>
      <c r="AD919" s="25"/>
      <c r="AE919" s="54"/>
      <c r="AF919" s="54"/>
      <c r="AG919" s="54"/>
      <c r="AH919" s="54"/>
      <c r="AI919" s="54"/>
      <c r="AJ919" s="54"/>
      <c r="AK919" s="25"/>
      <c r="AL919" s="54" t="str">
        <f t="shared" si="692"/>
        <v/>
      </c>
      <c r="AM919" s="200" t="str">
        <f t="shared" si="693"/>
        <v/>
      </c>
      <c r="AN919" s="201" t="str">
        <f t="shared" si="694"/>
        <v/>
      </c>
      <c r="AO919" s="200" t="str">
        <f t="shared" si="701"/>
        <v/>
      </c>
      <c r="AP919" s="200" t="str">
        <f t="shared" si="695"/>
        <v/>
      </c>
      <c r="AQ919" s="200" t="str">
        <f t="shared" si="696"/>
        <v/>
      </c>
      <c r="AR919" s="200" t="str">
        <f t="shared" si="702"/>
        <v/>
      </c>
      <c r="AS919" s="200" t="str">
        <f t="shared" si="703"/>
        <v/>
      </c>
      <c r="AT919" s="200" t="str">
        <f t="shared" si="704"/>
        <v/>
      </c>
      <c r="AU919" s="200" t="str">
        <f t="shared" si="705"/>
        <v/>
      </c>
      <c r="AV919" s="54"/>
      <c r="AW919" s="200" t="str">
        <f t="shared" si="706"/>
        <v/>
      </c>
      <c r="AX919" s="201" t="str">
        <f t="shared" si="707"/>
        <v/>
      </c>
      <c r="AY919" s="7" t="str">
        <f t="shared" si="708"/>
        <v/>
      </c>
      <c r="AZ919" s="7" t="str">
        <f t="shared" si="709"/>
        <v/>
      </c>
      <c r="BA919" s="7" t="str">
        <f t="shared" si="710"/>
        <v/>
      </c>
      <c r="BB919" s="7" t="str">
        <f t="shared" si="728"/>
        <v/>
      </c>
      <c r="BC919" s="7" t="str">
        <f t="shared" si="729"/>
        <v/>
      </c>
      <c r="BD919" s="7" t="str">
        <f t="shared" si="730"/>
        <v/>
      </c>
      <c r="BE919" s="7" t="str">
        <f t="shared" si="731"/>
        <v/>
      </c>
      <c r="BF919" s="7" t="str">
        <f t="shared" si="689"/>
        <v/>
      </c>
      <c r="BG919" s="7" t="str">
        <f t="shared" si="690"/>
        <v/>
      </c>
      <c r="BH919" s="7" t="str">
        <f t="shared" si="732"/>
        <v/>
      </c>
      <c r="BI919" s="7" t="str">
        <f t="shared" si="733"/>
        <v/>
      </c>
      <c r="BJ919" s="7" t="str">
        <f t="shared" si="734"/>
        <v/>
      </c>
      <c r="BK919" s="7" t="str">
        <f t="shared" si="711"/>
        <v/>
      </c>
      <c r="BL919" s="7" t="str">
        <f t="shared" si="712"/>
        <v/>
      </c>
      <c r="BM919" s="7" t="str">
        <f t="shared" si="713"/>
        <v/>
      </c>
      <c r="BN919" s="7" t="str">
        <f t="shared" si="714"/>
        <v/>
      </c>
      <c r="BO919" s="7" t="str">
        <f t="shared" si="715"/>
        <v/>
      </c>
      <c r="BP919" s="7" t="str">
        <f t="shared" si="716"/>
        <v/>
      </c>
      <c r="BQ919" s="7" t="str">
        <f t="shared" si="717"/>
        <v/>
      </c>
      <c r="BR919" s="7" t="str">
        <f t="shared" si="718"/>
        <v/>
      </c>
      <c r="BS919" s="7" t="str">
        <f t="shared" si="719"/>
        <v/>
      </c>
      <c r="BT919" s="7" t="str">
        <f t="shared" si="720"/>
        <v/>
      </c>
      <c r="BU919" s="7" t="str">
        <f t="shared" si="721"/>
        <v/>
      </c>
      <c r="BV919" s="7" t="str">
        <f t="shared" si="722"/>
        <v/>
      </c>
      <c r="BW919" s="7" t="str">
        <f t="shared" si="697"/>
        <v/>
      </c>
      <c r="BX919" s="7" t="str">
        <f t="shared" si="723"/>
        <v/>
      </c>
      <c r="BY919" s="7" t="str">
        <f t="shared" si="724"/>
        <v/>
      </c>
      <c r="BZ919" s="7" t="str">
        <f t="shared" si="725"/>
        <v/>
      </c>
      <c r="CA919" s="7" t="str">
        <f t="shared" si="726"/>
        <v/>
      </c>
      <c r="CB919" s="54"/>
      <c r="CH919" s="13"/>
      <c r="CJ919" s="13"/>
    </row>
    <row r="920" spans="2:88" ht="16.5" thickBot="1" x14ac:dyDescent="0.3">
      <c r="B920" s="114"/>
      <c r="C920" s="114"/>
      <c r="D920" s="115"/>
      <c r="E920" s="117" t="str">
        <f t="shared" si="727"/>
        <v/>
      </c>
      <c r="F920" s="118" t="str">
        <f t="shared" si="735"/>
        <v/>
      </c>
      <c r="G920" s="22"/>
      <c r="H920" s="5" t="str">
        <f t="shared" si="698"/>
        <v/>
      </c>
      <c r="I920" s="6" t="str">
        <f t="shared" si="699"/>
        <v/>
      </c>
      <c r="J920" s="6" t="str">
        <f t="shared" si="700"/>
        <v/>
      </c>
      <c r="K920" s="23"/>
      <c r="L920" s="3" t="str">
        <f t="shared" si="736"/>
        <v/>
      </c>
      <c r="M920" s="2">
        <f>IF(OR(K920="Rota",K920="Desliza"),(IF((MAX(N$36:N919))&gt;F$17,(MAX(N$36:N919)),F$17)),N919)</f>
        <v>0</v>
      </c>
      <c r="N920" s="42"/>
      <c r="O920" s="2" t="str">
        <f t="shared" si="737"/>
        <v/>
      </c>
      <c r="P920" s="3" t="str">
        <f t="shared" si="738"/>
        <v/>
      </c>
      <c r="Q920" s="24"/>
      <c r="R920" s="24"/>
      <c r="S920" s="24"/>
      <c r="T920" s="132" t="str">
        <f t="shared" si="691"/>
        <v/>
      </c>
      <c r="U920" s="25"/>
      <c r="V920" s="25"/>
      <c r="W920" s="24"/>
      <c r="X920" s="26"/>
      <c r="Y920" s="25"/>
      <c r="Z920" s="25"/>
      <c r="AA920" s="3" t="str">
        <f t="shared" si="739"/>
        <v/>
      </c>
      <c r="AB920" s="24"/>
      <c r="AC920" s="26"/>
      <c r="AD920" s="25"/>
      <c r="AE920" s="54"/>
      <c r="AF920" s="54"/>
      <c r="AG920" s="54"/>
      <c r="AH920" s="54"/>
      <c r="AI920" s="54"/>
      <c r="AJ920" s="54"/>
      <c r="AK920" s="25"/>
      <c r="AL920" s="54" t="str">
        <f t="shared" si="692"/>
        <v/>
      </c>
      <c r="AM920" s="200" t="str">
        <f t="shared" si="693"/>
        <v/>
      </c>
      <c r="AN920" s="201" t="str">
        <f t="shared" si="694"/>
        <v/>
      </c>
      <c r="AO920" s="200" t="str">
        <f t="shared" si="701"/>
        <v/>
      </c>
      <c r="AP920" s="200" t="str">
        <f t="shared" si="695"/>
        <v/>
      </c>
      <c r="AQ920" s="200" t="str">
        <f t="shared" si="696"/>
        <v/>
      </c>
      <c r="AR920" s="200" t="str">
        <f t="shared" si="702"/>
        <v/>
      </c>
      <c r="AS920" s="200" t="str">
        <f t="shared" si="703"/>
        <v/>
      </c>
      <c r="AT920" s="200" t="str">
        <f t="shared" si="704"/>
        <v/>
      </c>
      <c r="AU920" s="200" t="str">
        <f t="shared" si="705"/>
        <v/>
      </c>
      <c r="AV920" s="54"/>
      <c r="AW920" s="200" t="str">
        <f t="shared" si="706"/>
        <v/>
      </c>
      <c r="AX920" s="201" t="str">
        <f t="shared" si="707"/>
        <v/>
      </c>
      <c r="AY920" s="7" t="str">
        <f t="shared" si="708"/>
        <v/>
      </c>
      <c r="AZ920" s="7" t="str">
        <f t="shared" si="709"/>
        <v/>
      </c>
      <c r="BA920" s="7" t="str">
        <f t="shared" si="710"/>
        <v/>
      </c>
      <c r="BB920" s="7" t="str">
        <f t="shared" si="728"/>
        <v/>
      </c>
      <c r="BC920" s="7" t="str">
        <f t="shared" si="729"/>
        <v/>
      </c>
      <c r="BD920" s="7" t="str">
        <f t="shared" si="730"/>
        <v/>
      </c>
      <c r="BE920" s="7" t="str">
        <f t="shared" si="731"/>
        <v/>
      </c>
      <c r="BF920" s="7" t="str">
        <f t="shared" si="689"/>
        <v/>
      </c>
      <c r="BG920" s="7" t="str">
        <f t="shared" si="690"/>
        <v/>
      </c>
      <c r="BH920" s="7" t="str">
        <f t="shared" si="732"/>
        <v/>
      </c>
      <c r="BI920" s="7" t="str">
        <f t="shared" si="733"/>
        <v/>
      </c>
      <c r="BJ920" s="7" t="str">
        <f t="shared" si="734"/>
        <v/>
      </c>
      <c r="BK920" s="7" t="str">
        <f t="shared" si="711"/>
        <v/>
      </c>
      <c r="BL920" s="7" t="str">
        <f t="shared" si="712"/>
        <v/>
      </c>
      <c r="BM920" s="7" t="str">
        <f t="shared" si="713"/>
        <v/>
      </c>
      <c r="BN920" s="7" t="str">
        <f t="shared" si="714"/>
        <v/>
      </c>
      <c r="BO920" s="7" t="str">
        <f t="shared" si="715"/>
        <v/>
      </c>
      <c r="BP920" s="7" t="str">
        <f t="shared" si="716"/>
        <v/>
      </c>
      <c r="BQ920" s="7" t="str">
        <f t="shared" si="717"/>
        <v/>
      </c>
      <c r="BR920" s="7" t="str">
        <f t="shared" si="718"/>
        <v/>
      </c>
      <c r="BS920" s="7" t="str">
        <f t="shared" si="719"/>
        <v/>
      </c>
      <c r="BT920" s="7" t="str">
        <f t="shared" si="720"/>
        <v/>
      </c>
      <c r="BU920" s="7" t="str">
        <f t="shared" si="721"/>
        <v/>
      </c>
      <c r="BV920" s="7" t="str">
        <f t="shared" si="722"/>
        <v/>
      </c>
      <c r="BW920" s="7" t="str">
        <f t="shared" si="697"/>
        <v/>
      </c>
      <c r="BX920" s="7" t="str">
        <f t="shared" si="723"/>
        <v/>
      </c>
      <c r="BY920" s="7" t="str">
        <f t="shared" si="724"/>
        <v/>
      </c>
      <c r="BZ920" s="7" t="str">
        <f t="shared" si="725"/>
        <v/>
      </c>
      <c r="CA920" s="7" t="str">
        <f t="shared" si="726"/>
        <v/>
      </c>
      <c r="CB920" s="54"/>
      <c r="CH920" s="13"/>
      <c r="CJ920" s="13"/>
    </row>
    <row r="921" spans="2:88" ht="16.5" thickBot="1" x14ac:dyDescent="0.3">
      <c r="B921" s="114"/>
      <c r="C921" s="114"/>
      <c r="D921" s="115"/>
      <c r="E921" s="117" t="str">
        <f t="shared" si="727"/>
        <v/>
      </c>
      <c r="F921" s="118" t="str">
        <f t="shared" si="735"/>
        <v/>
      </c>
      <c r="G921" s="22"/>
      <c r="H921" s="5" t="str">
        <f t="shared" si="698"/>
        <v/>
      </c>
      <c r="I921" s="6" t="str">
        <f t="shared" si="699"/>
        <v/>
      </c>
      <c r="J921" s="6" t="str">
        <f t="shared" si="700"/>
        <v/>
      </c>
      <c r="K921" s="23"/>
      <c r="L921" s="3" t="str">
        <f t="shared" si="736"/>
        <v/>
      </c>
      <c r="M921" s="2">
        <f>IF(OR(K921="Rota",K921="Desliza"),(IF((MAX(N$36:N920))&gt;F$17,(MAX(N$36:N920)),F$17)),N920)</f>
        <v>0</v>
      </c>
      <c r="N921" s="42"/>
      <c r="O921" s="2" t="str">
        <f t="shared" si="737"/>
        <v/>
      </c>
      <c r="P921" s="3" t="str">
        <f t="shared" si="738"/>
        <v/>
      </c>
      <c r="Q921" s="24"/>
      <c r="R921" s="24"/>
      <c r="S921" s="24"/>
      <c r="T921" s="132" t="str">
        <f t="shared" si="691"/>
        <v/>
      </c>
      <c r="U921" s="25"/>
      <c r="V921" s="25"/>
      <c r="W921" s="24"/>
      <c r="X921" s="26"/>
      <c r="Y921" s="25"/>
      <c r="Z921" s="25"/>
      <c r="AA921" s="3" t="str">
        <f t="shared" si="739"/>
        <v/>
      </c>
      <c r="AB921" s="24"/>
      <c r="AC921" s="26"/>
      <c r="AD921" s="25"/>
      <c r="AE921" s="54"/>
      <c r="AF921" s="54"/>
      <c r="AG921" s="54"/>
      <c r="AH921" s="54"/>
      <c r="AI921" s="54"/>
      <c r="AJ921" s="54"/>
      <c r="AK921" s="25"/>
      <c r="AL921" s="54" t="str">
        <f t="shared" si="692"/>
        <v/>
      </c>
      <c r="AM921" s="200" t="str">
        <f t="shared" si="693"/>
        <v/>
      </c>
      <c r="AN921" s="201" t="str">
        <f t="shared" si="694"/>
        <v/>
      </c>
      <c r="AO921" s="200" t="str">
        <f t="shared" si="701"/>
        <v/>
      </c>
      <c r="AP921" s="200" t="str">
        <f t="shared" si="695"/>
        <v/>
      </c>
      <c r="AQ921" s="200" t="str">
        <f t="shared" si="696"/>
        <v/>
      </c>
      <c r="AR921" s="200" t="str">
        <f t="shared" si="702"/>
        <v/>
      </c>
      <c r="AS921" s="200" t="str">
        <f t="shared" si="703"/>
        <v/>
      </c>
      <c r="AT921" s="200" t="str">
        <f t="shared" si="704"/>
        <v/>
      </c>
      <c r="AU921" s="200" t="str">
        <f t="shared" si="705"/>
        <v/>
      </c>
      <c r="AV921" s="54"/>
      <c r="AW921" s="200" t="str">
        <f t="shared" si="706"/>
        <v/>
      </c>
      <c r="AX921" s="201" t="str">
        <f t="shared" si="707"/>
        <v/>
      </c>
      <c r="AY921" s="7" t="str">
        <f t="shared" si="708"/>
        <v/>
      </c>
      <c r="AZ921" s="7" t="str">
        <f t="shared" si="709"/>
        <v/>
      </c>
      <c r="BA921" s="7" t="str">
        <f t="shared" si="710"/>
        <v/>
      </c>
      <c r="BB921" s="7" t="str">
        <f t="shared" si="728"/>
        <v/>
      </c>
      <c r="BC921" s="7" t="str">
        <f t="shared" si="729"/>
        <v/>
      </c>
      <c r="BD921" s="7" t="str">
        <f t="shared" si="730"/>
        <v/>
      </c>
      <c r="BE921" s="7" t="str">
        <f t="shared" si="731"/>
        <v/>
      </c>
      <c r="BF921" s="7" t="str">
        <f t="shared" si="689"/>
        <v/>
      </c>
      <c r="BG921" s="7" t="str">
        <f t="shared" si="690"/>
        <v/>
      </c>
      <c r="BH921" s="7" t="str">
        <f t="shared" si="732"/>
        <v/>
      </c>
      <c r="BI921" s="7" t="str">
        <f t="shared" si="733"/>
        <v/>
      </c>
      <c r="BJ921" s="7" t="str">
        <f t="shared" si="734"/>
        <v/>
      </c>
      <c r="BK921" s="7" t="str">
        <f t="shared" si="711"/>
        <v/>
      </c>
      <c r="BL921" s="7" t="str">
        <f t="shared" si="712"/>
        <v/>
      </c>
      <c r="BM921" s="7" t="str">
        <f t="shared" si="713"/>
        <v/>
      </c>
      <c r="BN921" s="7" t="str">
        <f t="shared" si="714"/>
        <v/>
      </c>
      <c r="BO921" s="7" t="str">
        <f t="shared" si="715"/>
        <v/>
      </c>
      <c r="BP921" s="7" t="str">
        <f t="shared" si="716"/>
        <v/>
      </c>
      <c r="BQ921" s="7" t="str">
        <f t="shared" si="717"/>
        <v/>
      </c>
      <c r="BR921" s="7" t="str">
        <f t="shared" si="718"/>
        <v/>
      </c>
      <c r="BS921" s="7" t="str">
        <f t="shared" si="719"/>
        <v/>
      </c>
      <c r="BT921" s="7" t="str">
        <f t="shared" si="720"/>
        <v/>
      </c>
      <c r="BU921" s="7" t="str">
        <f t="shared" si="721"/>
        <v/>
      </c>
      <c r="BV921" s="7" t="str">
        <f t="shared" si="722"/>
        <v/>
      </c>
      <c r="BW921" s="7" t="str">
        <f t="shared" si="697"/>
        <v/>
      </c>
      <c r="BX921" s="7" t="str">
        <f t="shared" si="723"/>
        <v/>
      </c>
      <c r="BY921" s="7" t="str">
        <f t="shared" si="724"/>
        <v/>
      </c>
      <c r="BZ921" s="7" t="str">
        <f t="shared" si="725"/>
        <v/>
      </c>
      <c r="CA921" s="7" t="str">
        <f t="shared" si="726"/>
        <v/>
      </c>
      <c r="CB921" s="54"/>
      <c r="CH921" s="13"/>
      <c r="CJ921" s="13"/>
    </row>
    <row r="922" spans="2:88" ht="16.5" thickBot="1" x14ac:dyDescent="0.3">
      <c r="B922" s="114"/>
      <c r="C922" s="114"/>
      <c r="D922" s="115"/>
      <c r="E922" s="117" t="str">
        <f t="shared" si="727"/>
        <v/>
      </c>
      <c r="F922" s="118" t="str">
        <f t="shared" si="735"/>
        <v/>
      </c>
      <c r="G922" s="22"/>
      <c r="H922" s="5" t="str">
        <f t="shared" si="698"/>
        <v/>
      </c>
      <c r="I922" s="6" t="str">
        <f t="shared" si="699"/>
        <v/>
      </c>
      <c r="J922" s="6" t="str">
        <f t="shared" si="700"/>
        <v/>
      </c>
      <c r="K922" s="23"/>
      <c r="L922" s="3" t="str">
        <f t="shared" si="736"/>
        <v/>
      </c>
      <c r="M922" s="2">
        <f>IF(OR(K922="Rota",K922="Desliza"),(IF((MAX(N$36:N921))&gt;F$17,(MAX(N$36:N921)),F$17)),N921)</f>
        <v>0</v>
      </c>
      <c r="N922" s="42"/>
      <c r="O922" s="2" t="str">
        <f t="shared" si="737"/>
        <v/>
      </c>
      <c r="P922" s="3" t="str">
        <f t="shared" si="738"/>
        <v/>
      </c>
      <c r="Q922" s="24"/>
      <c r="R922" s="24"/>
      <c r="S922" s="24"/>
      <c r="T922" s="132" t="str">
        <f t="shared" si="691"/>
        <v/>
      </c>
      <c r="U922" s="25"/>
      <c r="V922" s="25"/>
      <c r="W922" s="24"/>
      <c r="X922" s="26"/>
      <c r="Y922" s="25"/>
      <c r="Z922" s="25"/>
      <c r="AA922" s="3" t="str">
        <f t="shared" si="739"/>
        <v/>
      </c>
      <c r="AB922" s="24"/>
      <c r="AC922" s="26"/>
      <c r="AD922" s="25"/>
      <c r="AE922" s="54"/>
      <c r="AF922" s="54"/>
      <c r="AG922" s="54"/>
      <c r="AH922" s="54"/>
      <c r="AI922" s="54"/>
      <c r="AJ922" s="54"/>
      <c r="AK922" s="25"/>
      <c r="AL922" s="54" t="str">
        <f t="shared" si="692"/>
        <v/>
      </c>
      <c r="AM922" s="200" t="str">
        <f t="shared" si="693"/>
        <v/>
      </c>
      <c r="AN922" s="201" t="str">
        <f t="shared" si="694"/>
        <v/>
      </c>
      <c r="AO922" s="200" t="str">
        <f t="shared" si="701"/>
        <v/>
      </c>
      <c r="AP922" s="200" t="str">
        <f t="shared" si="695"/>
        <v/>
      </c>
      <c r="AQ922" s="200" t="str">
        <f t="shared" si="696"/>
        <v/>
      </c>
      <c r="AR922" s="200" t="str">
        <f t="shared" si="702"/>
        <v/>
      </c>
      <c r="AS922" s="200" t="str">
        <f t="shared" si="703"/>
        <v/>
      </c>
      <c r="AT922" s="200" t="str">
        <f t="shared" si="704"/>
        <v/>
      </c>
      <c r="AU922" s="200" t="str">
        <f t="shared" si="705"/>
        <v/>
      </c>
      <c r="AV922" s="54"/>
      <c r="AW922" s="200" t="str">
        <f t="shared" si="706"/>
        <v/>
      </c>
      <c r="AX922" s="201" t="str">
        <f t="shared" si="707"/>
        <v/>
      </c>
      <c r="AY922" s="7" t="str">
        <f t="shared" si="708"/>
        <v/>
      </c>
      <c r="AZ922" s="7" t="str">
        <f t="shared" si="709"/>
        <v/>
      </c>
      <c r="BA922" s="7" t="str">
        <f t="shared" si="710"/>
        <v/>
      </c>
      <c r="BB922" s="7" t="str">
        <f t="shared" si="728"/>
        <v/>
      </c>
      <c r="BC922" s="7" t="str">
        <f t="shared" si="729"/>
        <v/>
      </c>
      <c r="BD922" s="7" t="str">
        <f t="shared" si="730"/>
        <v/>
      </c>
      <c r="BE922" s="7" t="str">
        <f t="shared" si="731"/>
        <v/>
      </c>
      <c r="BF922" s="7" t="str">
        <f t="shared" si="689"/>
        <v/>
      </c>
      <c r="BG922" s="7" t="str">
        <f t="shared" si="690"/>
        <v/>
      </c>
      <c r="BH922" s="7" t="str">
        <f t="shared" si="732"/>
        <v/>
      </c>
      <c r="BI922" s="7" t="str">
        <f t="shared" si="733"/>
        <v/>
      </c>
      <c r="BJ922" s="7" t="str">
        <f t="shared" si="734"/>
        <v/>
      </c>
      <c r="BK922" s="7" t="str">
        <f t="shared" si="711"/>
        <v/>
      </c>
      <c r="BL922" s="7" t="str">
        <f t="shared" si="712"/>
        <v/>
      </c>
      <c r="BM922" s="7" t="str">
        <f t="shared" si="713"/>
        <v/>
      </c>
      <c r="BN922" s="7" t="str">
        <f t="shared" si="714"/>
        <v/>
      </c>
      <c r="BO922" s="7" t="str">
        <f t="shared" si="715"/>
        <v/>
      </c>
      <c r="BP922" s="7" t="str">
        <f t="shared" si="716"/>
        <v/>
      </c>
      <c r="BQ922" s="7" t="str">
        <f t="shared" si="717"/>
        <v/>
      </c>
      <c r="BR922" s="7" t="str">
        <f t="shared" si="718"/>
        <v/>
      </c>
      <c r="BS922" s="7" t="str">
        <f t="shared" si="719"/>
        <v/>
      </c>
      <c r="BT922" s="7" t="str">
        <f t="shared" si="720"/>
        <v/>
      </c>
      <c r="BU922" s="7" t="str">
        <f t="shared" si="721"/>
        <v/>
      </c>
      <c r="BV922" s="7" t="str">
        <f t="shared" si="722"/>
        <v/>
      </c>
      <c r="BW922" s="7" t="str">
        <f t="shared" si="697"/>
        <v/>
      </c>
      <c r="BX922" s="7" t="str">
        <f t="shared" si="723"/>
        <v/>
      </c>
      <c r="BY922" s="7" t="str">
        <f t="shared" si="724"/>
        <v/>
      </c>
      <c r="BZ922" s="7" t="str">
        <f t="shared" si="725"/>
        <v/>
      </c>
      <c r="CA922" s="7" t="str">
        <f t="shared" si="726"/>
        <v/>
      </c>
      <c r="CB922" s="54"/>
      <c r="CH922" s="13"/>
      <c r="CJ922" s="13"/>
    </row>
    <row r="923" spans="2:88" ht="16.5" thickBot="1" x14ac:dyDescent="0.3">
      <c r="B923" s="114"/>
      <c r="C923" s="114"/>
      <c r="D923" s="115"/>
      <c r="E923" s="117" t="str">
        <f t="shared" si="727"/>
        <v/>
      </c>
      <c r="F923" s="118" t="str">
        <f t="shared" si="735"/>
        <v/>
      </c>
      <c r="G923" s="22"/>
      <c r="H923" s="5" t="str">
        <f t="shared" si="698"/>
        <v/>
      </c>
      <c r="I923" s="6" t="str">
        <f t="shared" si="699"/>
        <v/>
      </c>
      <c r="J923" s="6" t="str">
        <f t="shared" si="700"/>
        <v/>
      </c>
      <c r="K923" s="23"/>
      <c r="L923" s="3" t="str">
        <f t="shared" si="736"/>
        <v/>
      </c>
      <c r="M923" s="2">
        <f>IF(OR(K923="Rota",K923="Desliza"),(IF((MAX(N$36:N922))&gt;F$17,(MAX(N$36:N922)),F$17)),N922)</f>
        <v>0</v>
      </c>
      <c r="N923" s="42"/>
      <c r="O923" s="2" t="str">
        <f t="shared" si="737"/>
        <v/>
      </c>
      <c r="P923" s="3" t="str">
        <f t="shared" si="738"/>
        <v/>
      </c>
      <c r="Q923" s="24"/>
      <c r="R923" s="24"/>
      <c r="S923" s="24"/>
      <c r="T923" s="132" t="str">
        <f t="shared" si="691"/>
        <v/>
      </c>
      <c r="U923" s="25"/>
      <c r="V923" s="25"/>
      <c r="W923" s="24"/>
      <c r="X923" s="26"/>
      <c r="Y923" s="25"/>
      <c r="Z923" s="25"/>
      <c r="AA923" s="3" t="str">
        <f t="shared" si="739"/>
        <v/>
      </c>
      <c r="AB923" s="24"/>
      <c r="AC923" s="26"/>
      <c r="AD923" s="25"/>
      <c r="AE923" s="54"/>
      <c r="AF923" s="54"/>
      <c r="AG923" s="54"/>
      <c r="AH923" s="54"/>
      <c r="AI923" s="54"/>
      <c r="AJ923" s="54"/>
      <c r="AK923" s="25"/>
      <c r="AL923" s="54" t="str">
        <f t="shared" si="692"/>
        <v/>
      </c>
      <c r="AM923" s="200" t="str">
        <f t="shared" si="693"/>
        <v/>
      </c>
      <c r="AN923" s="201" t="str">
        <f t="shared" si="694"/>
        <v/>
      </c>
      <c r="AO923" s="200" t="str">
        <f t="shared" si="701"/>
        <v/>
      </c>
      <c r="AP923" s="200" t="str">
        <f t="shared" si="695"/>
        <v/>
      </c>
      <c r="AQ923" s="200" t="str">
        <f t="shared" si="696"/>
        <v/>
      </c>
      <c r="AR923" s="200" t="str">
        <f t="shared" si="702"/>
        <v/>
      </c>
      <c r="AS923" s="200" t="str">
        <f t="shared" si="703"/>
        <v/>
      </c>
      <c r="AT923" s="200" t="str">
        <f t="shared" si="704"/>
        <v/>
      </c>
      <c r="AU923" s="200" t="str">
        <f t="shared" si="705"/>
        <v/>
      </c>
      <c r="AV923" s="54"/>
      <c r="AW923" s="200" t="str">
        <f t="shared" si="706"/>
        <v/>
      </c>
      <c r="AX923" s="201" t="str">
        <f t="shared" si="707"/>
        <v/>
      </c>
      <c r="AY923" s="7" t="str">
        <f t="shared" si="708"/>
        <v/>
      </c>
      <c r="AZ923" s="7" t="str">
        <f t="shared" si="709"/>
        <v/>
      </c>
      <c r="BA923" s="7" t="str">
        <f t="shared" si="710"/>
        <v/>
      </c>
      <c r="BB923" s="7" t="str">
        <f t="shared" si="728"/>
        <v/>
      </c>
      <c r="BC923" s="7" t="str">
        <f t="shared" si="729"/>
        <v/>
      </c>
      <c r="BD923" s="7" t="str">
        <f t="shared" si="730"/>
        <v/>
      </c>
      <c r="BE923" s="7" t="str">
        <f t="shared" si="731"/>
        <v/>
      </c>
      <c r="BF923" s="7" t="str">
        <f t="shared" si="689"/>
        <v/>
      </c>
      <c r="BG923" s="7" t="str">
        <f t="shared" si="690"/>
        <v/>
      </c>
      <c r="BH923" s="7" t="str">
        <f t="shared" si="732"/>
        <v/>
      </c>
      <c r="BI923" s="7" t="str">
        <f t="shared" si="733"/>
        <v/>
      </c>
      <c r="BJ923" s="7" t="str">
        <f t="shared" si="734"/>
        <v/>
      </c>
      <c r="BK923" s="7" t="str">
        <f t="shared" si="711"/>
        <v/>
      </c>
      <c r="BL923" s="7" t="str">
        <f t="shared" si="712"/>
        <v/>
      </c>
      <c r="BM923" s="7" t="str">
        <f t="shared" si="713"/>
        <v/>
      </c>
      <c r="BN923" s="7" t="str">
        <f t="shared" si="714"/>
        <v/>
      </c>
      <c r="BO923" s="7" t="str">
        <f t="shared" si="715"/>
        <v/>
      </c>
      <c r="BP923" s="7" t="str">
        <f t="shared" si="716"/>
        <v/>
      </c>
      <c r="BQ923" s="7" t="str">
        <f t="shared" si="717"/>
        <v/>
      </c>
      <c r="BR923" s="7" t="str">
        <f t="shared" si="718"/>
        <v/>
      </c>
      <c r="BS923" s="7" t="str">
        <f t="shared" si="719"/>
        <v/>
      </c>
      <c r="BT923" s="7" t="str">
        <f t="shared" si="720"/>
        <v/>
      </c>
      <c r="BU923" s="7" t="str">
        <f t="shared" si="721"/>
        <v/>
      </c>
      <c r="BV923" s="7" t="str">
        <f t="shared" si="722"/>
        <v/>
      </c>
      <c r="BW923" s="7" t="str">
        <f t="shared" si="697"/>
        <v/>
      </c>
      <c r="BX923" s="7" t="str">
        <f t="shared" si="723"/>
        <v/>
      </c>
      <c r="BY923" s="7" t="str">
        <f t="shared" si="724"/>
        <v/>
      </c>
      <c r="BZ923" s="7" t="str">
        <f t="shared" si="725"/>
        <v/>
      </c>
      <c r="CA923" s="7" t="str">
        <f t="shared" si="726"/>
        <v/>
      </c>
      <c r="CB923" s="54"/>
      <c r="CH923" s="13"/>
      <c r="CJ923" s="13"/>
    </row>
    <row r="924" spans="2:88" ht="16.5" thickBot="1" x14ac:dyDescent="0.3">
      <c r="B924" s="114"/>
      <c r="C924" s="114"/>
      <c r="D924" s="115"/>
      <c r="E924" s="117" t="str">
        <f t="shared" si="727"/>
        <v/>
      </c>
      <c r="F924" s="118" t="str">
        <f t="shared" si="735"/>
        <v/>
      </c>
      <c r="G924" s="22"/>
      <c r="H924" s="5" t="str">
        <f t="shared" si="698"/>
        <v/>
      </c>
      <c r="I924" s="6" t="str">
        <f t="shared" si="699"/>
        <v/>
      </c>
      <c r="J924" s="6" t="str">
        <f t="shared" si="700"/>
        <v/>
      </c>
      <c r="K924" s="23"/>
      <c r="L924" s="3" t="str">
        <f t="shared" si="736"/>
        <v/>
      </c>
      <c r="M924" s="2">
        <f>IF(OR(K924="Rota",K924="Desliza"),(IF((MAX(N$36:N923))&gt;F$17,(MAX(N$36:N923)),F$17)),N923)</f>
        <v>0</v>
      </c>
      <c r="N924" s="42"/>
      <c r="O924" s="2" t="str">
        <f t="shared" si="737"/>
        <v/>
      </c>
      <c r="P924" s="3" t="str">
        <f t="shared" si="738"/>
        <v/>
      </c>
      <c r="Q924" s="24"/>
      <c r="R924" s="24"/>
      <c r="S924" s="24"/>
      <c r="T924" s="132" t="str">
        <f t="shared" si="691"/>
        <v/>
      </c>
      <c r="U924" s="25"/>
      <c r="V924" s="25"/>
      <c r="W924" s="24"/>
      <c r="X924" s="26"/>
      <c r="Y924" s="25"/>
      <c r="Z924" s="25"/>
      <c r="AA924" s="3" t="str">
        <f t="shared" si="739"/>
        <v/>
      </c>
      <c r="AB924" s="24"/>
      <c r="AC924" s="26"/>
      <c r="AD924" s="25"/>
      <c r="AE924" s="54"/>
      <c r="AF924" s="54"/>
      <c r="AG924" s="54"/>
      <c r="AH924" s="54"/>
      <c r="AI924" s="54"/>
      <c r="AJ924" s="54"/>
      <c r="AK924" s="25"/>
      <c r="AL924" s="54" t="str">
        <f t="shared" si="692"/>
        <v/>
      </c>
      <c r="AM924" s="200" t="str">
        <f t="shared" si="693"/>
        <v/>
      </c>
      <c r="AN924" s="201" t="str">
        <f t="shared" si="694"/>
        <v/>
      </c>
      <c r="AO924" s="200" t="str">
        <f t="shared" si="701"/>
        <v/>
      </c>
      <c r="AP924" s="200" t="str">
        <f t="shared" si="695"/>
        <v/>
      </c>
      <c r="AQ924" s="200" t="str">
        <f t="shared" si="696"/>
        <v/>
      </c>
      <c r="AR924" s="200" t="str">
        <f t="shared" si="702"/>
        <v/>
      </c>
      <c r="AS924" s="200" t="str">
        <f t="shared" si="703"/>
        <v/>
      </c>
      <c r="AT924" s="200" t="str">
        <f t="shared" si="704"/>
        <v/>
      </c>
      <c r="AU924" s="200" t="str">
        <f t="shared" si="705"/>
        <v/>
      </c>
      <c r="AV924" s="54"/>
      <c r="AW924" s="200" t="str">
        <f t="shared" si="706"/>
        <v/>
      </c>
      <c r="AX924" s="201" t="str">
        <f t="shared" si="707"/>
        <v/>
      </c>
      <c r="AY924" s="7" t="str">
        <f t="shared" si="708"/>
        <v/>
      </c>
      <c r="AZ924" s="7" t="str">
        <f t="shared" si="709"/>
        <v/>
      </c>
      <c r="BA924" s="7" t="str">
        <f t="shared" si="710"/>
        <v/>
      </c>
      <c r="BB924" s="7" t="str">
        <f t="shared" si="728"/>
        <v/>
      </c>
      <c r="BC924" s="7" t="str">
        <f t="shared" si="729"/>
        <v/>
      </c>
      <c r="BD924" s="7" t="str">
        <f t="shared" si="730"/>
        <v/>
      </c>
      <c r="BE924" s="7" t="str">
        <f t="shared" si="731"/>
        <v/>
      </c>
      <c r="BF924" s="7" t="str">
        <f t="shared" si="689"/>
        <v/>
      </c>
      <c r="BG924" s="7" t="str">
        <f t="shared" si="690"/>
        <v/>
      </c>
      <c r="BH924" s="7" t="str">
        <f t="shared" si="732"/>
        <v/>
      </c>
      <c r="BI924" s="7" t="str">
        <f t="shared" si="733"/>
        <v/>
      </c>
      <c r="BJ924" s="7" t="str">
        <f t="shared" si="734"/>
        <v/>
      </c>
      <c r="BK924" s="7" t="str">
        <f t="shared" si="711"/>
        <v/>
      </c>
      <c r="BL924" s="7" t="str">
        <f t="shared" si="712"/>
        <v/>
      </c>
      <c r="BM924" s="7" t="str">
        <f t="shared" si="713"/>
        <v/>
      </c>
      <c r="BN924" s="7" t="str">
        <f t="shared" si="714"/>
        <v/>
      </c>
      <c r="BO924" s="7" t="str">
        <f t="shared" si="715"/>
        <v/>
      </c>
      <c r="BP924" s="7" t="str">
        <f t="shared" si="716"/>
        <v/>
      </c>
      <c r="BQ924" s="7" t="str">
        <f t="shared" si="717"/>
        <v/>
      </c>
      <c r="BR924" s="7" t="str">
        <f t="shared" si="718"/>
        <v/>
      </c>
      <c r="BS924" s="7" t="str">
        <f t="shared" si="719"/>
        <v/>
      </c>
      <c r="BT924" s="7" t="str">
        <f t="shared" si="720"/>
        <v/>
      </c>
      <c r="BU924" s="7" t="str">
        <f t="shared" si="721"/>
        <v/>
      </c>
      <c r="BV924" s="7" t="str">
        <f t="shared" si="722"/>
        <v/>
      </c>
      <c r="BW924" s="7" t="str">
        <f t="shared" si="697"/>
        <v/>
      </c>
      <c r="BX924" s="7" t="str">
        <f t="shared" si="723"/>
        <v/>
      </c>
      <c r="BY924" s="7" t="str">
        <f t="shared" si="724"/>
        <v/>
      </c>
      <c r="BZ924" s="7" t="str">
        <f t="shared" si="725"/>
        <v/>
      </c>
      <c r="CA924" s="7" t="str">
        <f t="shared" si="726"/>
        <v/>
      </c>
      <c r="CB924" s="54"/>
      <c r="CH924" s="13"/>
      <c r="CJ924" s="13"/>
    </row>
    <row r="925" spans="2:88" ht="16.5" thickBot="1" x14ac:dyDescent="0.3">
      <c r="B925" s="114"/>
      <c r="C925" s="114"/>
      <c r="D925" s="115"/>
      <c r="E925" s="117" t="str">
        <f t="shared" si="727"/>
        <v/>
      </c>
      <c r="F925" s="118" t="str">
        <f t="shared" si="735"/>
        <v/>
      </c>
      <c r="G925" s="22"/>
      <c r="H925" s="5" t="str">
        <f t="shared" si="698"/>
        <v/>
      </c>
      <c r="I925" s="6" t="str">
        <f t="shared" si="699"/>
        <v/>
      </c>
      <c r="J925" s="6" t="str">
        <f t="shared" si="700"/>
        <v/>
      </c>
      <c r="K925" s="23"/>
      <c r="L925" s="3" t="str">
        <f t="shared" si="736"/>
        <v/>
      </c>
      <c r="M925" s="2">
        <f>IF(OR(K925="Rota",K925="Desliza"),(IF((MAX(N$36:N924))&gt;F$17,(MAX(N$36:N924)),F$17)),N924)</f>
        <v>0</v>
      </c>
      <c r="N925" s="42"/>
      <c r="O925" s="2" t="str">
        <f t="shared" si="737"/>
        <v/>
      </c>
      <c r="P925" s="3" t="str">
        <f t="shared" si="738"/>
        <v/>
      </c>
      <c r="Q925" s="24"/>
      <c r="R925" s="24"/>
      <c r="S925" s="24"/>
      <c r="T925" s="132" t="str">
        <f t="shared" si="691"/>
        <v/>
      </c>
      <c r="U925" s="25"/>
      <c r="V925" s="25"/>
      <c r="W925" s="24"/>
      <c r="X925" s="26"/>
      <c r="Y925" s="25"/>
      <c r="Z925" s="25"/>
      <c r="AA925" s="3" t="str">
        <f t="shared" si="739"/>
        <v/>
      </c>
      <c r="AB925" s="24"/>
      <c r="AC925" s="26"/>
      <c r="AD925" s="25"/>
      <c r="AE925" s="54"/>
      <c r="AF925" s="54"/>
      <c r="AG925" s="54"/>
      <c r="AH925" s="54"/>
      <c r="AI925" s="54"/>
      <c r="AJ925" s="54"/>
      <c r="AK925" s="25"/>
      <c r="AL925" s="54" t="str">
        <f t="shared" si="692"/>
        <v/>
      </c>
      <c r="AM925" s="200" t="str">
        <f t="shared" si="693"/>
        <v/>
      </c>
      <c r="AN925" s="201" t="str">
        <f t="shared" si="694"/>
        <v/>
      </c>
      <c r="AO925" s="200" t="str">
        <f t="shared" si="701"/>
        <v/>
      </c>
      <c r="AP925" s="200" t="str">
        <f t="shared" si="695"/>
        <v/>
      </c>
      <c r="AQ925" s="200" t="str">
        <f t="shared" si="696"/>
        <v/>
      </c>
      <c r="AR925" s="200" t="str">
        <f t="shared" si="702"/>
        <v/>
      </c>
      <c r="AS925" s="200" t="str">
        <f t="shared" si="703"/>
        <v/>
      </c>
      <c r="AT925" s="200" t="str">
        <f t="shared" si="704"/>
        <v/>
      </c>
      <c r="AU925" s="200" t="str">
        <f t="shared" si="705"/>
        <v/>
      </c>
      <c r="AV925" s="54"/>
      <c r="AW925" s="200" t="str">
        <f t="shared" si="706"/>
        <v/>
      </c>
      <c r="AX925" s="201" t="str">
        <f t="shared" si="707"/>
        <v/>
      </c>
      <c r="AY925" s="7" t="str">
        <f t="shared" si="708"/>
        <v/>
      </c>
      <c r="AZ925" s="7" t="str">
        <f t="shared" si="709"/>
        <v/>
      </c>
      <c r="BA925" s="7" t="str">
        <f t="shared" si="710"/>
        <v/>
      </c>
      <c r="BB925" s="7" t="str">
        <f t="shared" si="728"/>
        <v/>
      </c>
      <c r="BC925" s="7" t="str">
        <f t="shared" si="729"/>
        <v/>
      </c>
      <c r="BD925" s="7" t="str">
        <f t="shared" si="730"/>
        <v/>
      </c>
      <c r="BE925" s="7" t="str">
        <f t="shared" si="731"/>
        <v/>
      </c>
      <c r="BF925" s="7" t="str">
        <f t="shared" si="689"/>
        <v/>
      </c>
      <c r="BG925" s="7" t="str">
        <f t="shared" si="690"/>
        <v/>
      </c>
      <c r="BH925" s="7" t="str">
        <f t="shared" si="732"/>
        <v/>
      </c>
      <c r="BI925" s="7" t="str">
        <f t="shared" si="733"/>
        <v/>
      </c>
      <c r="BJ925" s="7" t="str">
        <f t="shared" si="734"/>
        <v/>
      </c>
      <c r="BK925" s="7" t="str">
        <f t="shared" si="711"/>
        <v/>
      </c>
      <c r="BL925" s="7" t="str">
        <f t="shared" si="712"/>
        <v/>
      </c>
      <c r="BM925" s="7" t="str">
        <f t="shared" si="713"/>
        <v/>
      </c>
      <c r="BN925" s="7" t="str">
        <f t="shared" si="714"/>
        <v/>
      </c>
      <c r="BO925" s="7" t="str">
        <f t="shared" si="715"/>
        <v/>
      </c>
      <c r="BP925" s="7" t="str">
        <f t="shared" si="716"/>
        <v/>
      </c>
      <c r="BQ925" s="7" t="str">
        <f t="shared" si="717"/>
        <v/>
      </c>
      <c r="BR925" s="7" t="str">
        <f t="shared" si="718"/>
        <v/>
      </c>
      <c r="BS925" s="7" t="str">
        <f t="shared" si="719"/>
        <v/>
      </c>
      <c r="BT925" s="7" t="str">
        <f t="shared" si="720"/>
        <v/>
      </c>
      <c r="BU925" s="7" t="str">
        <f t="shared" si="721"/>
        <v/>
      </c>
      <c r="BV925" s="7" t="str">
        <f t="shared" si="722"/>
        <v/>
      </c>
      <c r="BW925" s="7" t="str">
        <f t="shared" si="697"/>
        <v/>
      </c>
      <c r="BX925" s="7" t="str">
        <f t="shared" si="723"/>
        <v/>
      </c>
      <c r="BY925" s="7" t="str">
        <f t="shared" si="724"/>
        <v/>
      </c>
      <c r="BZ925" s="7" t="str">
        <f t="shared" si="725"/>
        <v/>
      </c>
      <c r="CA925" s="7" t="str">
        <f t="shared" si="726"/>
        <v/>
      </c>
      <c r="CB925" s="54"/>
      <c r="CH925" s="13"/>
      <c r="CJ925" s="13"/>
    </row>
    <row r="926" spans="2:88" ht="16.5" thickBot="1" x14ac:dyDescent="0.3">
      <c r="B926" s="114"/>
      <c r="C926" s="114"/>
      <c r="D926" s="115"/>
      <c r="E926" s="117" t="str">
        <f t="shared" si="727"/>
        <v/>
      </c>
      <c r="F926" s="118" t="str">
        <f t="shared" si="735"/>
        <v/>
      </c>
      <c r="G926" s="22"/>
      <c r="H926" s="5" t="str">
        <f t="shared" si="698"/>
        <v/>
      </c>
      <c r="I926" s="6" t="str">
        <f t="shared" si="699"/>
        <v/>
      </c>
      <c r="J926" s="6" t="str">
        <f t="shared" si="700"/>
        <v/>
      </c>
      <c r="K926" s="23"/>
      <c r="L926" s="3" t="str">
        <f t="shared" si="736"/>
        <v/>
      </c>
      <c r="M926" s="2">
        <f>IF(OR(K926="Rota",K926="Desliza"),(IF((MAX(N$36:N925))&gt;F$17,(MAX(N$36:N925)),F$17)),N925)</f>
        <v>0</v>
      </c>
      <c r="N926" s="42"/>
      <c r="O926" s="2" t="str">
        <f t="shared" si="737"/>
        <v/>
      </c>
      <c r="P926" s="3" t="str">
        <f t="shared" si="738"/>
        <v/>
      </c>
      <c r="Q926" s="24"/>
      <c r="R926" s="24"/>
      <c r="S926" s="24"/>
      <c r="T926" s="132" t="str">
        <f t="shared" si="691"/>
        <v/>
      </c>
      <c r="U926" s="25"/>
      <c r="V926" s="25"/>
      <c r="W926" s="24"/>
      <c r="X926" s="26"/>
      <c r="Y926" s="25"/>
      <c r="Z926" s="25"/>
      <c r="AA926" s="3" t="str">
        <f t="shared" si="739"/>
        <v/>
      </c>
      <c r="AB926" s="24"/>
      <c r="AC926" s="26"/>
      <c r="AD926" s="25"/>
      <c r="AE926" s="54"/>
      <c r="AF926" s="54"/>
      <c r="AG926" s="54"/>
      <c r="AH926" s="54"/>
      <c r="AI926" s="54"/>
      <c r="AJ926" s="54"/>
      <c r="AK926" s="25"/>
      <c r="AL926" s="54" t="str">
        <f t="shared" si="692"/>
        <v/>
      </c>
      <c r="AM926" s="200" t="str">
        <f t="shared" si="693"/>
        <v/>
      </c>
      <c r="AN926" s="201" t="str">
        <f t="shared" si="694"/>
        <v/>
      </c>
      <c r="AO926" s="200" t="str">
        <f t="shared" si="701"/>
        <v/>
      </c>
      <c r="AP926" s="200" t="str">
        <f t="shared" si="695"/>
        <v/>
      </c>
      <c r="AQ926" s="200" t="str">
        <f t="shared" si="696"/>
        <v/>
      </c>
      <c r="AR926" s="200" t="str">
        <f t="shared" si="702"/>
        <v/>
      </c>
      <c r="AS926" s="200" t="str">
        <f t="shared" si="703"/>
        <v/>
      </c>
      <c r="AT926" s="200" t="str">
        <f t="shared" si="704"/>
        <v/>
      </c>
      <c r="AU926" s="200" t="str">
        <f t="shared" si="705"/>
        <v/>
      </c>
      <c r="AV926" s="54"/>
      <c r="AW926" s="200" t="str">
        <f t="shared" si="706"/>
        <v/>
      </c>
      <c r="AX926" s="201" t="str">
        <f t="shared" si="707"/>
        <v/>
      </c>
      <c r="AY926" s="7" t="str">
        <f t="shared" si="708"/>
        <v/>
      </c>
      <c r="AZ926" s="7" t="str">
        <f t="shared" si="709"/>
        <v/>
      </c>
      <c r="BA926" s="7" t="str">
        <f t="shared" si="710"/>
        <v/>
      </c>
      <c r="BB926" s="7" t="str">
        <f t="shared" si="728"/>
        <v/>
      </c>
      <c r="BC926" s="7" t="str">
        <f t="shared" si="729"/>
        <v/>
      </c>
      <c r="BD926" s="7" t="str">
        <f t="shared" si="730"/>
        <v/>
      </c>
      <c r="BE926" s="7" t="str">
        <f t="shared" si="731"/>
        <v/>
      </c>
      <c r="BF926" s="7" t="str">
        <f t="shared" si="689"/>
        <v/>
      </c>
      <c r="BG926" s="7" t="str">
        <f t="shared" si="690"/>
        <v/>
      </c>
      <c r="BH926" s="7" t="str">
        <f t="shared" si="732"/>
        <v/>
      </c>
      <c r="BI926" s="7" t="str">
        <f t="shared" si="733"/>
        <v/>
      </c>
      <c r="BJ926" s="7" t="str">
        <f t="shared" si="734"/>
        <v/>
      </c>
      <c r="BK926" s="7" t="str">
        <f t="shared" si="711"/>
        <v/>
      </c>
      <c r="BL926" s="7" t="str">
        <f t="shared" si="712"/>
        <v/>
      </c>
      <c r="BM926" s="7" t="str">
        <f t="shared" si="713"/>
        <v/>
      </c>
      <c r="BN926" s="7" t="str">
        <f t="shared" si="714"/>
        <v/>
      </c>
      <c r="BO926" s="7" t="str">
        <f t="shared" si="715"/>
        <v/>
      </c>
      <c r="BP926" s="7" t="str">
        <f t="shared" si="716"/>
        <v/>
      </c>
      <c r="BQ926" s="7" t="str">
        <f t="shared" si="717"/>
        <v/>
      </c>
      <c r="BR926" s="7" t="str">
        <f t="shared" si="718"/>
        <v/>
      </c>
      <c r="BS926" s="7" t="str">
        <f t="shared" si="719"/>
        <v/>
      </c>
      <c r="BT926" s="7" t="str">
        <f t="shared" si="720"/>
        <v/>
      </c>
      <c r="BU926" s="7" t="str">
        <f t="shared" si="721"/>
        <v/>
      </c>
      <c r="BV926" s="7" t="str">
        <f t="shared" si="722"/>
        <v/>
      </c>
      <c r="BW926" s="7" t="str">
        <f t="shared" si="697"/>
        <v/>
      </c>
      <c r="BX926" s="7" t="str">
        <f t="shared" si="723"/>
        <v/>
      </c>
      <c r="BY926" s="7" t="str">
        <f t="shared" si="724"/>
        <v/>
      </c>
      <c r="BZ926" s="7" t="str">
        <f t="shared" si="725"/>
        <v/>
      </c>
      <c r="CA926" s="7" t="str">
        <f t="shared" si="726"/>
        <v/>
      </c>
      <c r="CB926" s="54"/>
      <c r="CH926" s="13"/>
      <c r="CJ926" s="13"/>
    </row>
    <row r="927" spans="2:88" ht="16.5" thickBot="1" x14ac:dyDescent="0.3">
      <c r="B927" s="114"/>
      <c r="C927" s="114"/>
      <c r="D927" s="115"/>
      <c r="E927" s="117" t="str">
        <f t="shared" si="727"/>
        <v/>
      </c>
      <c r="F927" s="118" t="str">
        <f t="shared" si="735"/>
        <v/>
      </c>
      <c r="G927" s="22"/>
      <c r="H927" s="5" t="str">
        <f t="shared" si="698"/>
        <v/>
      </c>
      <c r="I927" s="6" t="str">
        <f t="shared" si="699"/>
        <v/>
      </c>
      <c r="J927" s="6" t="str">
        <f t="shared" si="700"/>
        <v/>
      </c>
      <c r="K927" s="23"/>
      <c r="L927" s="3" t="str">
        <f t="shared" si="736"/>
        <v/>
      </c>
      <c r="M927" s="2">
        <f>IF(OR(K927="Rota",K927="Desliza"),(IF((MAX(N$36:N926))&gt;F$17,(MAX(N$36:N926)),F$17)),N926)</f>
        <v>0</v>
      </c>
      <c r="N927" s="42"/>
      <c r="O927" s="2" t="str">
        <f t="shared" si="737"/>
        <v/>
      </c>
      <c r="P927" s="3" t="str">
        <f t="shared" si="738"/>
        <v/>
      </c>
      <c r="Q927" s="24"/>
      <c r="R927" s="24"/>
      <c r="S927" s="24"/>
      <c r="T927" s="132" t="str">
        <f t="shared" si="691"/>
        <v/>
      </c>
      <c r="U927" s="25"/>
      <c r="V927" s="25"/>
      <c r="W927" s="24"/>
      <c r="X927" s="26"/>
      <c r="Y927" s="25"/>
      <c r="Z927" s="25"/>
      <c r="AA927" s="3" t="str">
        <f t="shared" si="739"/>
        <v/>
      </c>
      <c r="AB927" s="24"/>
      <c r="AC927" s="26"/>
      <c r="AD927" s="25"/>
      <c r="AE927" s="54"/>
      <c r="AF927" s="54"/>
      <c r="AG927" s="54"/>
      <c r="AH927" s="54"/>
      <c r="AI927" s="54"/>
      <c r="AJ927" s="54"/>
      <c r="AK927" s="25"/>
      <c r="AL927" s="54" t="str">
        <f t="shared" si="692"/>
        <v/>
      </c>
      <c r="AM927" s="200" t="str">
        <f t="shared" si="693"/>
        <v/>
      </c>
      <c r="AN927" s="201" t="str">
        <f t="shared" si="694"/>
        <v/>
      </c>
      <c r="AO927" s="200" t="str">
        <f t="shared" si="701"/>
        <v/>
      </c>
      <c r="AP927" s="200" t="str">
        <f t="shared" si="695"/>
        <v/>
      </c>
      <c r="AQ927" s="200" t="str">
        <f t="shared" si="696"/>
        <v/>
      </c>
      <c r="AR927" s="200" t="str">
        <f t="shared" si="702"/>
        <v/>
      </c>
      <c r="AS927" s="200" t="str">
        <f t="shared" si="703"/>
        <v/>
      </c>
      <c r="AT927" s="200" t="str">
        <f t="shared" si="704"/>
        <v/>
      </c>
      <c r="AU927" s="200" t="str">
        <f t="shared" si="705"/>
        <v/>
      </c>
      <c r="AV927" s="54"/>
      <c r="AW927" s="200" t="str">
        <f t="shared" si="706"/>
        <v/>
      </c>
      <c r="AX927" s="201" t="str">
        <f t="shared" si="707"/>
        <v/>
      </c>
      <c r="AY927" s="7" t="str">
        <f t="shared" si="708"/>
        <v/>
      </c>
      <c r="AZ927" s="7" t="str">
        <f t="shared" si="709"/>
        <v/>
      </c>
      <c r="BA927" s="7" t="str">
        <f t="shared" si="710"/>
        <v/>
      </c>
      <c r="BB927" s="7" t="str">
        <f t="shared" si="728"/>
        <v/>
      </c>
      <c r="BC927" s="7" t="str">
        <f t="shared" si="729"/>
        <v/>
      </c>
      <c r="BD927" s="7" t="str">
        <f t="shared" si="730"/>
        <v/>
      </c>
      <c r="BE927" s="7" t="str">
        <f t="shared" si="731"/>
        <v/>
      </c>
      <c r="BF927" s="7" t="str">
        <f t="shared" si="689"/>
        <v/>
      </c>
      <c r="BG927" s="7" t="str">
        <f t="shared" si="690"/>
        <v/>
      </c>
      <c r="BH927" s="7" t="str">
        <f t="shared" si="732"/>
        <v/>
      </c>
      <c r="BI927" s="7" t="str">
        <f t="shared" si="733"/>
        <v/>
      </c>
      <c r="BJ927" s="7" t="str">
        <f t="shared" si="734"/>
        <v/>
      </c>
      <c r="BK927" s="7" t="str">
        <f t="shared" si="711"/>
        <v/>
      </c>
      <c r="BL927" s="7" t="str">
        <f t="shared" si="712"/>
        <v/>
      </c>
      <c r="BM927" s="7" t="str">
        <f t="shared" si="713"/>
        <v/>
      </c>
      <c r="BN927" s="7" t="str">
        <f t="shared" si="714"/>
        <v/>
      </c>
      <c r="BO927" s="7" t="str">
        <f t="shared" si="715"/>
        <v/>
      </c>
      <c r="BP927" s="7" t="str">
        <f t="shared" si="716"/>
        <v/>
      </c>
      <c r="BQ927" s="7" t="str">
        <f t="shared" si="717"/>
        <v/>
      </c>
      <c r="BR927" s="7" t="str">
        <f t="shared" si="718"/>
        <v/>
      </c>
      <c r="BS927" s="7" t="str">
        <f t="shared" si="719"/>
        <v/>
      </c>
      <c r="BT927" s="7" t="str">
        <f t="shared" si="720"/>
        <v/>
      </c>
      <c r="BU927" s="7" t="str">
        <f t="shared" si="721"/>
        <v/>
      </c>
      <c r="BV927" s="7" t="str">
        <f t="shared" si="722"/>
        <v/>
      </c>
      <c r="BW927" s="7" t="str">
        <f t="shared" si="697"/>
        <v/>
      </c>
      <c r="BX927" s="7" t="str">
        <f t="shared" si="723"/>
        <v/>
      </c>
      <c r="BY927" s="7" t="str">
        <f t="shared" si="724"/>
        <v/>
      </c>
      <c r="BZ927" s="7" t="str">
        <f t="shared" si="725"/>
        <v/>
      </c>
      <c r="CA927" s="7" t="str">
        <f t="shared" si="726"/>
        <v/>
      </c>
      <c r="CB927" s="54"/>
      <c r="CH927" s="13"/>
      <c r="CJ927" s="13"/>
    </row>
    <row r="928" spans="2:88" ht="16.5" thickBot="1" x14ac:dyDescent="0.3">
      <c r="B928" s="114"/>
      <c r="C928" s="114"/>
      <c r="D928" s="115"/>
      <c r="E928" s="117" t="str">
        <f t="shared" si="727"/>
        <v/>
      </c>
      <c r="F928" s="118" t="str">
        <f t="shared" si="735"/>
        <v/>
      </c>
      <c r="G928" s="22"/>
      <c r="H928" s="5" t="str">
        <f t="shared" si="698"/>
        <v/>
      </c>
      <c r="I928" s="6" t="str">
        <f t="shared" si="699"/>
        <v/>
      </c>
      <c r="J928" s="6" t="str">
        <f t="shared" si="700"/>
        <v/>
      </c>
      <c r="K928" s="23"/>
      <c r="L928" s="3" t="str">
        <f t="shared" si="736"/>
        <v/>
      </c>
      <c r="M928" s="2">
        <f>IF(OR(K928="Rota",K928="Desliza"),(IF((MAX(N$36:N927))&gt;F$17,(MAX(N$36:N927)),F$17)),N927)</f>
        <v>0</v>
      </c>
      <c r="N928" s="42"/>
      <c r="O928" s="2" t="str">
        <f t="shared" si="737"/>
        <v/>
      </c>
      <c r="P928" s="3" t="str">
        <f t="shared" si="738"/>
        <v/>
      </c>
      <c r="Q928" s="24"/>
      <c r="R928" s="24"/>
      <c r="S928" s="24"/>
      <c r="T928" s="132" t="str">
        <f t="shared" si="691"/>
        <v/>
      </c>
      <c r="U928" s="25"/>
      <c r="V928" s="25"/>
      <c r="W928" s="24"/>
      <c r="X928" s="26"/>
      <c r="Y928" s="25"/>
      <c r="Z928" s="25"/>
      <c r="AA928" s="3" t="str">
        <f t="shared" si="739"/>
        <v/>
      </c>
      <c r="AB928" s="24"/>
      <c r="AC928" s="26"/>
      <c r="AD928" s="25"/>
      <c r="AE928" s="54"/>
      <c r="AF928" s="54"/>
      <c r="AG928" s="54"/>
      <c r="AH928" s="54"/>
      <c r="AI928" s="54"/>
      <c r="AJ928" s="54"/>
      <c r="AK928" s="25"/>
      <c r="AL928" s="54" t="str">
        <f t="shared" si="692"/>
        <v/>
      </c>
      <c r="AM928" s="200" t="str">
        <f t="shared" si="693"/>
        <v/>
      </c>
      <c r="AN928" s="201" t="str">
        <f t="shared" si="694"/>
        <v/>
      </c>
      <c r="AO928" s="200" t="str">
        <f t="shared" si="701"/>
        <v/>
      </c>
      <c r="AP928" s="200" t="str">
        <f t="shared" si="695"/>
        <v/>
      </c>
      <c r="AQ928" s="200" t="str">
        <f t="shared" si="696"/>
        <v/>
      </c>
      <c r="AR928" s="200" t="str">
        <f t="shared" si="702"/>
        <v/>
      </c>
      <c r="AS928" s="200" t="str">
        <f t="shared" si="703"/>
        <v/>
      </c>
      <c r="AT928" s="200" t="str">
        <f t="shared" si="704"/>
        <v/>
      </c>
      <c r="AU928" s="200" t="str">
        <f t="shared" si="705"/>
        <v/>
      </c>
      <c r="AV928" s="54"/>
      <c r="AW928" s="200" t="str">
        <f t="shared" si="706"/>
        <v/>
      </c>
      <c r="AX928" s="201" t="str">
        <f t="shared" si="707"/>
        <v/>
      </c>
      <c r="AY928" s="7" t="str">
        <f t="shared" si="708"/>
        <v/>
      </c>
      <c r="AZ928" s="7" t="str">
        <f t="shared" si="709"/>
        <v/>
      </c>
      <c r="BA928" s="7" t="str">
        <f t="shared" si="710"/>
        <v/>
      </c>
      <c r="BB928" s="7" t="str">
        <f t="shared" si="728"/>
        <v/>
      </c>
      <c r="BC928" s="7" t="str">
        <f t="shared" si="729"/>
        <v/>
      </c>
      <c r="BD928" s="7" t="str">
        <f t="shared" si="730"/>
        <v/>
      </c>
      <c r="BE928" s="7" t="str">
        <f t="shared" si="731"/>
        <v/>
      </c>
      <c r="BF928" s="7" t="str">
        <f t="shared" si="689"/>
        <v/>
      </c>
      <c r="BG928" s="7" t="str">
        <f t="shared" si="690"/>
        <v/>
      </c>
      <c r="BH928" s="7" t="str">
        <f t="shared" si="732"/>
        <v/>
      </c>
      <c r="BI928" s="7" t="str">
        <f t="shared" si="733"/>
        <v/>
      </c>
      <c r="BJ928" s="7" t="str">
        <f t="shared" si="734"/>
        <v/>
      </c>
      <c r="BK928" s="7" t="str">
        <f t="shared" si="711"/>
        <v/>
      </c>
      <c r="BL928" s="7" t="str">
        <f t="shared" si="712"/>
        <v/>
      </c>
      <c r="BM928" s="7" t="str">
        <f t="shared" si="713"/>
        <v/>
      </c>
      <c r="BN928" s="7" t="str">
        <f t="shared" si="714"/>
        <v/>
      </c>
      <c r="BO928" s="7" t="str">
        <f t="shared" si="715"/>
        <v/>
      </c>
      <c r="BP928" s="7" t="str">
        <f t="shared" si="716"/>
        <v/>
      </c>
      <c r="BQ928" s="7" t="str">
        <f t="shared" si="717"/>
        <v/>
      </c>
      <c r="BR928" s="7" t="str">
        <f t="shared" si="718"/>
        <v/>
      </c>
      <c r="BS928" s="7" t="str">
        <f t="shared" si="719"/>
        <v/>
      </c>
      <c r="BT928" s="7" t="str">
        <f t="shared" si="720"/>
        <v/>
      </c>
      <c r="BU928" s="7" t="str">
        <f t="shared" si="721"/>
        <v/>
      </c>
      <c r="BV928" s="7" t="str">
        <f t="shared" si="722"/>
        <v/>
      </c>
      <c r="BW928" s="7" t="str">
        <f t="shared" si="697"/>
        <v/>
      </c>
      <c r="BX928" s="7" t="str">
        <f t="shared" si="723"/>
        <v/>
      </c>
      <c r="BY928" s="7" t="str">
        <f t="shared" si="724"/>
        <v/>
      </c>
      <c r="BZ928" s="7" t="str">
        <f t="shared" si="725"/>
        <v/>
      </c>
      <c r="CA928" s="7" t="str">
        <f t="shared" si="726"/>
        <v/>
      </c>
      <c r="CB928" s="54"/>
      <c r="CH928" s="13"/>
      <c r="CJ928" s="13"/>
    </row>
    <row r="929" spans="2:88" ht="16.5" thickBot="1" x14ac:dyDescent="0.3">
      <c r="B929" s="114"/>
      <c r="C929" s="114"/>
      <c r="D929" s="115"/>
      <c r="E929" s="117" t="str">
        <f t="shared" si="727"/>
        <v/>
      </c>
      <c r="F929" s="118" t="str">
        <f t="shared" si="735"/>
        <v/>
      </c>
      <c r="G929" s="22"/>
      <c r="H929" s="5" t="str">
        <f t="shared" si="698"/>
        <v/>
      </c>
      <c r="I929" s="6" t="str">
        <f t="shared" si="699"/>
        <v/>
      </c>
      <c r="J929" s="6" t="str">
        <f t="shared" si="700"/>
        <v/>
      </c>
      <c r="K929" s="23"/>
      <c r="L929" s="3" t="str">
        <f t="shared" si="736"/>
        <v/>
      </c>
      <c r="M929" s="2">
        <f>IF(OR(K929="Rota",K929="Desliza"),(IF((MAX(N$36:N928))&gt;F$17,(MAX(N$36:N928)),F$17)),N928)</f>
        <v>0</v>
      </c>
      <c r="N929" s="42"/>
      <c r="O929" s="2" t="str">
        <f t="shared" si="737"/>
        <v/>
      </c>
      <c r="P929" s="3" t="str">
        <f t="shared" si="738"/>
        <v/>
      </c>
      <c r="Q929" s="24"/>
      <c r="R929" s="24"/>
      <c r="S929" s="24"/>
      <c r="T929" s="132" t="str">
        <f t="shared" si="691"/>
        <v/>
      </c>
      <c r="U929" s="25"/>
      <c r="V929" s="25"/>
      <c r="W929" s="24"/>
      <c r="X929" s="26"/>
      <c r="Y929" s="25"/>
      <c r="Z929" s="25"/>
      <c r="AA929" s="3" t="str">
        <f t="shared" si="739"/>
        <v/>
      </c>
      <c r="AB929" s="24"/>
      <c r="AC929" s="26"/>
      <c r="AD929" s="25"/>
      <c r="AE929" s="54"/>
      <c r="AF929" s="54"/>
      <c r="AG929" s="54"/>
      <c r="AH929" s="54"/>
      <c r="AI929" s="54"/>
      <c r="AJ929" s="54"/>
      <c r="AK929" s="25"/>
      <c r="AL929" s="54" t="str">
        <f t="shared" si="692"/>
        <v/>
      </c>
      <c r="AM929" s="200" t="str">
        <f t="shared" si="693"/>
        <v/>
      </c>
      <c r="AN929" s="201" t="str">
        <f t="shared" si="694"/>
        <v/>
      </c>
      <c r="AO929" s="200" t="str">
        <f t="shared" si="701"/>
        <v/>
      </c>
      <c r="AP929" s="200" t="str">
        <f t="shared" si="695"/>
        <v/>
      </c>
      <c r="AQ929" s="200" t="str">
        <f t="shared" si="696"/>
        <v/>
      </c>
      <c r="AR929" s="200" t="str">
        <f t="shared" si="702"/>
        <v/>
      </c>
      <c r="AS929" s="200" t="str">
        <f t="shared" si="703"/>
        <v/>
      </c>
      <c r="AT929" s="200" t="str">
        <f t="shared" si="704"/>
        <v/>
      </c>
      <c r="AU929" s="200" t="str">
        <f t="shared" si="705"/>
        <v/>
      </c>
      <c r="AV929" s="54"/>
      <c r="AW929" s="200" t="str">
        <f t="shared" si="706"/>
        <v/>
      </c>
      <c r="AX929" s="201" t="str">
        <f t="shared" si="707"/>
        <v/>
      </c>
      <c r="AY929" s="7" t="str">
        <f t="shared" si="708"/>
        <v/>
      </c>
      <c r="AZ929" s="7" t="str">
        <f t="shared" si="709"/>
        <v/>
      </c>
      <c r="BA929" s="7" t="str">
        <f t="shared" si="710"/>
        <v/>
      </c>
      <c r="BB929" s="7" t="str">
        <f t="shared" si="728"/>
        <v/>
      </c>
      <c r="BC929" s="7" t="str">
        <f t="shared" si="729"/>
        <v/>
      </c>
      <c r="BD929" s="7" t="str">
        <f t="shared" si="730"/>
        <v/>
      </c>
      <c r="BE929" s="7" t="str">
        <f t="shared" si="731"/>
        <v/>
      </c>
      <c r="BF929" s="7" t="str">
        <f t="shared" si="689"/>
        <v/>
      </c>
      <c r="BG929" s="7" t="str">
        <f t="shared" si="690"/>
        <v/>
      </c>
      <c r="BH929" s="7" t="str">
        <f t="shared" si="732"/>
        <v/>
      </c>
      <c r="BI929" s="7" t="str">
        <f t="shared" si="733"/>
        <v/>
      </c>
      <c r="BJ929" s="7" t="str">
        <f t="shared" si="734"/>
        <v/>
      </c>
      <c r="BK929" s="7" t="str">
        <f t="shared" si="711"/>
        <v/>
      </c>
      <c r="BL929" s="7" t="str">
        <f t="shared" si="712"/>
        <v/>
      </c>
      <c r="BM929" s="7" t="str">
        <f t="shared" si="713"/>
        <v/>
      </c>
      <c r="BN929" s="7" t="str">
        <f t="shared" si="714"/>
        <v/>
      </c>
      <c r="BO929" s="7" t="str">
        <f t="shared" si="715"/>
        <v/>
      </c>
      <c r="BP929" s="7" t="str">
        <f t="shared" si="716"/>
        <v/>
      </c>
      <c r="BQ929" s="7" t="str">
        <f t="shared" si="717"/>
        <v/>
      </c>
      <c r="BR929" s="7" t="str">
        <f t="shared" si="718"/>
        <v/>
      </c>
      <c r="BS929" s="7" t="str">
        <f t="shared" si="719"/>
        <v/>
      </c>
      <c r="BT929" s="7" t="str">
        <f t="shared" si="720"/>
        <v/>
      </c>
      <c r="BU929" s="7" t="str">
        <f t="shared" si="721"/>
        <v/>
      </c>
      <c r="BV929" s="7" t="str">
        <f t="shared" si="722"/>
        <v/>
      </c>
      <c r="BW929" s="7" t="str">
        <f t="shared" si="697"/>
        <v/>
      </c>
      <c r="BX929" s="7" t="str">
        <f t="shared" si="723"/>
        <v/>
      </c>
      <c r="BY929" s="7" t="str">
        <f t="shared" si="724"/>
        <v/>
      </c>
      <c r="BZ929" s="7" t="str">
        <f t="shared" si="725"/>
        <v/>
      </c>
      <c r="CA929" s="7" t="str">
        <f t="shared" si="726"/>
        <v/>
      </c>
      <c r="CB929" s="54"/>
      <c r="CH929" s="13"/>
      <c r="CJ929" s="13"/>
    </row>
    <row r="930" spans="2:88" ht="16.5" thickBot="1" x14ac:dyDescent="0.3">
      <c r="B930" s="114"/>
      <c r="C930" s="114"/>
      <c r="D930" s="115"/>
      <c r="E930" s="117" t="str">
        <f t="shared" si="727"/>
        <v/>
      </c>
      <c r="F930" s="118" t="str">
        <f t="shared" si="735"/>
        <v/>
      </c>
      <c r="G930" s="22"/>
      <c r="H930" s="5" t="str">
        <f t="shared" si="698"/>
        <v/>
      </c>
      <c r="I930" s="6" t="str">
        <f t="shared" si="699"/>
        <v/>
      </c>
      <c r="J930" s="6" t="str">
        <f t="shared" si="700"/>
        <v/>
      </c>
      <c r="K930" s="23"/>
      <c r="L930" s="3" t="str">
        <f t="shared" si="736"/>
        <v/>
      </c>
      <c r="M930" s="2">
        <f>IF(OR(K930="Rota",K930="Desliza"),(IF((MAX(N$36:N929))&gt;F$17,(MAX(N$36:N929)),F$17)),N929)</f>
        <v>0</v>
      </c>
      <c r="N930" s="42"/>
      <c r="O930" s="2" t="str">
        <f t="shared" si="737"/>
        <v/>
      </c>
      <c r="P930" s="3" t="str">
        <f t="shared" si="738"/>
        <v/>
      </c>
      <c r="Q930" s="24"/>
      <c r="R930" s="24"/>
      <c r="S930" s="24"/>
      <c r="T930" s="132" t="str">
        <f t="shared" si="691"/>
        <v/>
      </c>
      <c r="U930" s="25"/>
      <c r="V930" s="25"/>
      <c r="W930" s="24"/>
      <c r="X930" s="26"/>
      <c r="Y930" s="25"/>
      <c r="Z930" s="25"/>
      <c r="AA930" s="3" t="str">
        <f t="shared" si="739"/>
        <v/>
      </c>
      <c r="AB930" s="24"/>
      <c r="AC930" s="26"/>
      <c r="AD930" s="25"/>
      <c r="AE930" s="54"/>
      <c r="AF930" s="54"/>
      <c r="AG930" s="54"/>
      <c r="AH930" s="54"/>
      <c r="AI930" s="54"/>
      <c r="AJ930" s="54"/>
      <c r="AK930" s="25"/>
      <c r="AL930" s="54" t="str">
        <f t="shared" si="692"/>
        <v/>
      </c>
      <c r="AM930" s="200" t="str">
        <f t="shared" si="693"/>
        <v/>
      </c>
      <c r="AN930" s="201" t="str">
        <f t="shared" si="694"/>
        <v/>
      </c>
      <c r="AO930" s="200" t="str">
        <f t="shared" si="701"/>
        <v/>
      </c>
      <c r="AP930" s="200" t="str">
        <f t="shared" si="695"/>
        <v/>
      </c>
      <c r="AQ930" s="200" t="str">
        <f t="shared" si="696"/>
        <v/>
      </c>
      <c r="AR930" s="200" t="str">
        <f t="shared" si="702"/>
        <v/>
      </c>
      <c r="AS930" s="200" t="str">
        <f t="shared" si="703"/>
        <v/>
      </c>
      <c r="AT930" s="200" t="str">
        <f t="shared" si="704"/>
        <v/>
      </c>
      <c r="AU930" s="200" t="str">
        <f t="shared" si="705"/>
        <v/>
      </c>
      <c r="AV930" s="54"/>
      <c r="AW930" s="200" t="str">
        <f t="shared" si="706"/>
        <v/>
      </c>
      <c r="AX930" s="201" t="str">
        <f t="shared" si="707"/>
        <v/>
      </c>
      <c r="AY930" s="7" t="str">
        <f t="shared" si="708"/>
        <v/>
      </c>
      <c r="AZ930" s="7" t="str">
        <f t="shared" si="709"/>
        <v/>
      </c>
      <c r="BA930" s="7" t="str">
        <f t="shared" si="710"/>
        <v/>
      </c>
      <c r="BB930" s="7" t="str">
        <f t="shared" si="728"/>
        <v/>
      </c>
      <c r="BC930" s="7" t="str">
        <f t="shared" si="729"/>
        <v/>
      </c>
      <c r="BD930" s="7" t="str">
        <f t="shared" si="730"/>
        <v/>
      </c>
      <c r="BE930" s="7" t="str">
        <f t="shared" si="731"/>
        <v/>
      </c>
      <c r="BF930" s="7" t="str">
        <f t="shared" ref="BF930:BF993" si="740">IF(AND(O930&gt;0,AF930="Día",OR(K930="Desliza",K930="Rota")),O930,"")</f>
        <v/>
      </c>
      <c r="BG930" s="7" t="str">
        <f t="shared" ref="BG930:BG993" si="741">IF(AND(O930&gt;0,AF930="Noche",OR(K930="Desliza",K930="Rota")),O930,"")</f>
        <v/>
      </c>
      <c r="BH930" s="7" t="str">
        <f t="shared" si="732"/>
        <v/>
      </c>
      <c r="BI930" s="7" t="str">
        <f t="shared" si="733"/>
        <v/>
      </c>
      <c r="BJ930" s="7" t="str">
        <f t="shared" si="734"/>
        <v/>
      </c>
      <c r="BK930" s="7" t="str">
        <f t="shared" si="711"/>
        <v/>
      </c>
      <c r="BL930" s="7" t="str">
        <f t="shared" si="712"/>
        <v/>
      </c>
      <c r="BM930" s="7" t="str">
        <f t="shared" si="713"/>
        <v/>
      </c>
      <c r="BN930" s="7" t="str">
        <f t="shared" si="714"/>
        <v/>
      </c>
      <c r="BO930" s="7" t="str">
        <f t="shared" si="715"/>
        <v/>
      </c>
      <c r="BP930" s="7" t="str">
        <f t="shared" si="716"/>
        <v/>
      </c>
      <c r="BQ930" s="7" t="str">
        <f t="shared" si="717"/>
        <v/>
      </c>
      <c r="BR930" s="7" t="str">
        <f t="shared" si="718"/>
        <v/>
      </c>
      <c r="BS930" s="7" t="str">
        <f t="shared" si="719"/>
        <v/>
      </c>
      <c r="BT930" s="7" t="str">
        <f t="shared" si="720"/>
        <v/>
      </c>
      <c r="BU930" s="7" t="str">
        <f t="shared" si="721"/>
        <v/>
      </c>
      <c r="BV930" s="7" t="str">
        <f t="shared" si="722"/>
        <v/>
      </c>
      <c r="BW930" s="7" t="str">
        <f t="shared" si="697"/>
        <v/>
      </c>
      <c r="BX930" s="7" t="str">
        <f t="shared" si="723"/>
        <v/>
      </c>
      <c r="BY930" s="7" t="str">
        <f t="shared" si="724"/>
        <v/>
      </c>
      <c r="BZ930" s="7" t="str">
        <f t="shared" si="725"/>
        <v/>
      </c>
      <c r="CA930" s="7" t="str">
        <f t="shared" si="726"/>
        <v/>
      </c>
      <c r="CB930" s="54"/>
      <c r="CH930" s="13"/>
      <c r="CJ930" s="13"/>
    </row>
    <row r="931" spans="2:88" ht="16.5" thickBot="1" x14ac:dyDescent="0.3">
      <c r="B931" s="114"/>
      <c r="C931" s="114"/>
      <c r="D931" s="115"/>
      <c r="E931" s="117" t="str">
        <f t="shared" si="727"/>
        <v/>
      </c>
      <c r="F931" s="118" t="str">
        <f t="shared" si="735"/>
        <v/>
      </c>
      <c r="G931" s="22"/>
      <c r="H931" s="5" t="str">
        <f t="shared" si="698"/>
        <v/>
      </c>
      <c r="I931" s="6" t="str">
        <f t="shared" si="699"/>
        <v/>
      </c>
      <c r="J931" s="6" t="str">
        <f t="shared" si="700"/>
        <v/>
      </c>
      <c r="K931" s="23"/>
      <c r="L931" s="3" t="str">
        <f t="shared" si="736"/>
        <v/>
      </c>
      <c r="M931" s="2">
        <f>IF(OR(K931="Rota",K931="Desliza"),(IF((MAX(N$36:N930))&gt;F$17,(MAX(N$36:N930)),F$17)),N930)</f>
        <v>0</v>
      </c>
      <c r="N931" s="42"/>
      <c r="O931" s="2" t="str">
        <f t="shared" si="737"/>
        <v/>
      </c>
      <c r="P931" s="3" t="str">
        <f t="shared" si="738"/>
        <v/>
      </c>
      <c r="Q931" s="24"/>
      <c r="R931" s="24"/>
      <c r="S931" s="24"/>
      <c r="T931" s="132" t="str">
        <f t="shared" si="691"/>
        <v/>
      </c>
      <c r="U931" s="25"/>
      <c r="V931" s="25"/>
      <c r="W931" s="24"/>
      <c r="X931" s="26"/>
      <c r="Y931" s="25"/>
      <c r="Z931" s="25"/>
      <c r="AA931" s="3" t="str">
        <f t="shared" si="739"/>
        <v/>
      </c>
      <c r="AB931" s="24"/>
      <c r="AC931" s="26"/>
      <c r="AD931" s="25"/>
      <c r="AE931" s="54"/>
      <c r="AF931" s="54"/>
      <c r="AG931" s="54"/>
      <c r="AH931" s="54"/>
      <c r="AI931" s="54"/>
      <c r="AJ931" s="54"/>
      <c r="AK931" s="25"/>
      <c r="AL931" s="54" t="str">
        <f t="shared" si="692"/>
        <v/>
      </c>
      <c r="AM931" s="200" t="str">
        <f t="shared" si="693"/>
        <v/>
      </c>
      <c r="AN931" s="201" t="str">
        <f t="shared" si="694"/>
        <v/>
      </c>
      <c r="AO931" s="200" t="str">
        <f t="shared" si="701"/>
        <v/>
      </c>
      <c r="AP931" s="200" t="str">
        <f t="shared" si="695"/>
        <v/>
      </c>
      <c r="AQ931" s="200" t="str">
        <f t="shared" si="696"/>
        <v/>
      </c>
      <c r="AR931" s="200" t="str">
        <f t="shared" si="702"/>
        <v/>
      </c>
      <c r="AS931" s="200" t="str">
        <f t="shared" si="703"/>
        <v/>
      </c>
      <c r="AT931" s="200" t="str">
        <f t="shared" si="704"/>
        <v/>
      </c>
      <c r="AU931" s="200" t="str">
        <f t="shared" si="705"/>
        <v/>
      </c>
      <c r="AV931" s="54"/>
      <c r="AW931" s="200" t="str">
        <f t="shared" si="706"/>
        <v/>
      </c>
      <c r="AX931" s="201" t="str">
        <f t="shared" si="707"/>
        <v/>
      </c>
      <c r="AY931" s="7" t="str">
        <f t="shared" si="708"/>
        <v/>
      </c>
      <c r="AZ931" s="7" t="str">
        <f t="shared" si="709"/>
        <v/>
      </c>
      <c r="BA931" s="7" t="str">
        <f t="shared" si="710"/>
        <v/>
      </c>
      <c r="BB931" s="7" t="str">
        <f t="shared" si="728"/>
        <v/>
      </c>
      <c r="BC931" s="7" t="str">
        <f t="shared" si="729"/>
        <v/>
      </c>
      <c r="BD931" s="7" t="str">
        <f t="shared" si="730"/>
        <v/>
      </c>
      <c r="BE931" s="7" t="str">
        <f t="shared" si="731"/>
        <v/>
      </c>
      <c r="BF931" s="7" t="str">
        <f t="shared" si="740"/>
        <v/>
      </c>
      <c r="BG931" s="7" t="str">
        <f t="shared" si="741"/>
        <v/>
      </c>
      <c r="BH931" s="7" t="str">
        <f t="shared" si="732"/>
        <v/>
      </c>
      <c r="BI931" s="7" t="str">
        <f t="shared" si="733"/>
        <v/>
      </c>
      <c r="BJ931" s="7" t="str">
        <f t="shared" si="734"/>
        <v/>
      </c>
      <c r="BK931" s="7" t="str">
        <f t="shared" si="711"/>
        <v/>
      </c>
      <c r="BL931" s="7" t="str">
        <f t="shared" si="712"/>
        <v/>
      </c>
      <c r="BM931" s="7" t="str">
        <f t="shared" si="713"/>
        <v/>
      </c>
      <c r="BN931" s="7" t="str">
        <f t="shared" si="714"/>
        <v/>
      </c>
      <c r="BO931" s="7" t="str">
        <f t="shared" si="715"/>
        <v/>
      </c>
      <c r="BP931" s="7" t="str">
        <f t="shared" si="716"/>
        <v/>
      </c>
      <c r="BQ931" s="7" t="str">
        <f t="shared" si="717"/>
        <v/>
      </c>
      <c r="BR931" s="7" t="str">
        <f t="shared" si="718"/>
        <v/>
      </c>
      <c r="BS931" s="7" t="str">
        <f t="shared" si="719"/>
        <v/>
      </c>
      <c r="BT931" s="7" t="str">
        <f t="shared" si="720"/>
        <v/>
      </c>
      <c r="BU931" s="7" t="str">
        <f t="shared" si="721"/>
        <v/>
      </c>
      <c r="BV931" s="7" t="str">
        <f t="shared" si="722"/>
        <v/>
      </c>
      <c r="BW931" s="7" t="str">
        <f t="shared" si="697"/>
        <v/>
      </c>
      <c r="BX931" s="7" t="str">
        <f t="shared" si="723"/>
        <v/>
      </c>
      <c r="BY931" s="7" t="str">
        <f t="shared" si="724"/>
        <v/>
      </c>
      <c r="BZ931" s="7" t="str">
        <f t="shared" si="725"/>
        <v/>
      </c>
      <c r="CA931" s="7" t="str">
        <f t="shared" si="726"/>
        <v/>
      </c>
      <c r="CB931" s="54"/>
      <c r="CH931" s="13"/>
      <c r="CJ931" s="13"/>
    </row>
    <row r="932" spans="2:88" ht="16.5" thickBot="1" x14ac:dyDescent="0.3">
      <c r="B932" s="114"/>
      <c r="C932" s="114"/>
      <c r="D932" s="115"/>
      <c r="E932" s="117" t="str">
        <f t="shared" si="727"/>
        <v/>
      </c>
      <c r="F932" s="118" t="str">
        <f t="shared" si="735"/>
        <v/>
      </c>
      <c r="G932" s="22"/>
      <c r="H932" s="5" t="str">
        <f t="shared" si="698"/>
        <v/>
      </c>
      <c r="I932" s="6" t="str">
        <f t="shared" si="699"/>
        <v/>
      </c>
      <c r="J932" s="6" t="str">
        <f t="shared" si="700"/>
        <v/>
      </c>
      <c r="K932" s="23"/>
      <c r="L932" s="3" t="str">
        <f t="shared" si="736"/>
        <v/>
      </c>
      <c r="M932" s="2">
        <f>IF(OR(K932="Rota",K932="Desliza"),(IF((MAX(N$36:N931))&gt;F$17,(MAX(N$36:N931)),F$17)),N931)</f>
        <v>0</v>
      </c>
      <c r="N932" s="42"/>
      <c r="O932" s="2" t="str">
        <f t="shared" si="737"/>
        <v/>
      </c>
      <c r="P932" s="3" t="str">
        <f t="shared" si="738"/>
        <v/>
      </c>
      <c r="Q932" s="24"/>
      <c r="R932" s="24"/>
      <c r="S932" s="24"/>
      <c r="T932" s="132" t="str">
        <f t="shared" ref="T932:T995" si="742">IF(K932="Comentario","",IF(D932="","",IF(D932=$L$8,IF(V932="",IF(S932="","",S932),(IF($L$11="",0,$L$11*V932))+IF(S932="",0,S932)),IF(D932=$P$8,IF(V932="",IF(S932="","",S932),IF(S932="",0,S932)+(IF($P$11="",0,$P$11*V932))),IF(D932=$T$8,IF(V932="",IF(S932="","",S932),S932+(IF($T$11="",0,$T$11*V932))),IF(D932=$P$8,IF(V932="",IF(S932="","",S932),IF(S932="",0,S932)+(IF($P$11="",0,$P$11*V932))),IF(D932=$L$24,IF(V932="",IF(S932="","",S932),IF(S932="",0,S932)+(IF($L$27="",0,$L$27*V932))),IF(D932=$P$24,IF(V932="",IF(S932="","",S932),IF(S932="",0,S932)+(IF($P$27="",0,$P$27*V932))),IF(D932=$AB$8,IF(V932="",IF(S932="","",S932),IF(S932="",0,S932)+(IF($AB$11="",0,$AB$11*V932))),IF(D932=$AG$8,IF(V932="",IF(S932="","",S932),IF(S932="",0,S932)+(IF($AG$11="",0,$AG$11*V932))),IF(D932=$AK$8,IF(V932="",IF(S932="","",S932),IF(S932="",0,S932)+(IF($AK$11="",0,$AK$11*V932))),IF(D932=$T$24,IF(V932="",IF(S932="","",S932),IF(S932="",0,S932)+(IF($T$27="",0,$T$27*V932))),IF(D932=$X$24,IF(V932="",IF(S932="","",S932),IF(S932="",0,S932)+(IF($X$27="",0,$X$27*V932))),IF(D932=$X$8,IF(V932="",IF(S932="","",S932),IF(S932="",0,S932)+(IF($X$11="",0,$X$11*V932)))))))))))))))))</f>
        <v/>
      </c>
      <c r="U932" s="25"/>
      <c r="V932" s="25"/>
      <c r="W932" s="24"/>
      <c r="X932" s="26"/>
      <c r="Y932" s="25"/>
      <c r="Z932" s="25"/>
      <c r="AA932" s="3" t="str">
        <f t="shared" si="739"/>
        <v/>
      </c>
      <c r="AB932" s="24"/>
      <c r="AC932" s="26"/>
      <c r="AD932" s="25"/>
      <c r="AE932" s="54"/>
      <c r="AF932" s="54"/>
      <c r="AG932" s="54"/>
      <c r="AH932" s="54"/>
      <c r="AI932" s="54"/>
      <c r="AJ932" s="54"/>
      <c r="AK932" s="25"/>
      <c r="AL932" s="54" t="str">
        <f t="shared" ref="AL932:AL995" si="743">IF(OR(K932="Rota",K932="Desliza"),IF(OR(M932="",N932=""),"",IF(K932="Comentario","",IF(M932=N932,"",LOOKUP(M932,CM$12:CM$23,CN$12:CN$23)))),"")</f>
        <v/>
      </c>
      <c r="AM932" s="200" t="str">
        <f t="shared" ref="AM932:AM995" si="744">IF(OR(K932="Rota",K932="Desliza"),IF(OR(M932="",N932=""),"",IF(K932="Comentario","",IF(M932=N932,"",LOOKUP(M932,CK$12:CK$23,CL$12:CL$23)))),"")</f>
        <v/>
      </c>
      <c r="AN932" s="201" t="str">
        <f t="shared" ref="AN932:AN995" si="745">IF(OR(K932="Rota",K932="Desliza",K932="Conexión",K932="Survey",K932="Extraordinario"),IF(OR(M932="",N932=""),"",IF(K932="Comentario","",IF(M932=N932,"",LOOKUP(M932,CM$12:CM$23,CN$12:CN$23)))),"")</f>
        <v/>
      </c>
      <c r="AO932" s="200" t="str">
        <f t="shared" si="701"/>
        <v/>
      </c>
      <c r="AP932" s="200" t="str">
        <f t="shared" ref="AP932:AP995" si="746">IF(OR(K932="RIH OH",K932="RIH CSG",K932="POOH OH",K932="POOH CSG"),IF(OR(M932="",N932=""),"",IF(K932="Comentario","",IF(M932=N932,"",LOOKUP(M932,CO$12:CO$23,CP$12:CP$23)))),"")</f>
        <v/>
      </c>
      <c r="AQ932" s="200" t="str">
        <f t="shared" ref="AQ932:AQ995" si="747">IF(K932="Conexión",IF(OR(M932="",N932=""),"",IF(K932="Comentario","",LOOKUP(M932,CQ$12:CQ$23,CR$12:CR$23))),"")</f>
        <v/>
      </c>
      <c r="AR932" s="200" t="str">
        <f t="shared" si="702"/>
        <v/>
      </c>
      <c r="AS932" s="200" t="str">
        <f t="shared" si="703"/>
        <v/>
      </c>
      <c r="AT932" s="200" t="str">
        <f t="shared" si="704"/>
        <v/>
      </c>
      <c r="AU932" s="200" t="str">
        <f t="shared" si="705"/>
        <v/>
      </c>
      <c r="AV932" s="54"/>
      <c r="AW932" s="200" t="str">
        <f t="shared" si="706"/>
        <v/>
      </c>
      <c r="AX932" s="201" t="str">
        <f t="shared" si="707"/>
        <v/>
      </c>
      <c r="AY932" s="7" t="str">
        <f t="shared" si="708"/>
        <v/>
      </c>
      <c r="AZ932" s="7" t="str">
        <f t="shared" si="709"/>
        <v/>
      </c>
      <c r="BA932" s="7" t="str">
        <f t="shared" si="710"/>
        <v/>
      </c>
      <c r="BB932" s="7" t="str">
        <f t="shared" si="728"/>
        <v/>
      </c>
      <c r="BC932" s="7" t="str">
        <f t="shared" si="729"/>
        <v/>
      </c>
      <c r="BD932" s="7" t="str">
        <f t="shared" si="730"/>
        <v/>
      </c>
      <c r="BE932" s="7" t="str">
        <f t="shared" si="731"/>
        <v/>
      </c>
      <c r="BF932" s="7" t="str">
        <f t="shared" si="740"/>
        <v/>
      </c>
      <c r="BG932" s="7" t="str">
        <f t="shared" si="741"/>
        <v/>
      </c>
      <c r="BH932" s="7" t="str">
        <f t="shared" si="732"/>
        <v/>
      </c>
      <c r="BI932" s="7" t="str">
        <f t="shared" si="733"/>
        <v/>
      </c>
      <c r="BJ932" s="7" t="str">
        <f t="shared" si="734"/>
        <v/>
      </c>
      <c r="BK932" s="7" t="str">
        <f t="shared" si="711"/>
        <v/>
      </c>
      <c r="BL932" s="7" t="str">
        <f t="shared" si="712"/>
        <v/>
      </c>
      <c r="BM932" s="7" t="str">
        <f t="shared" si="713"/>
        <v/>
      </c>
      <c r="BN932" s="7" t="str">
        <f t="shared" si="714"/>
        <v/>
      </c>
      <c r="BO932" s="7" t="str">
        <f t="shared" si="715"/>
        <v/>
      </c>
      <c r="BP932" s="7" t="str">
        <f t="shared" si="716"/>
        <v/>
      </c>
      <c r="BQ932" s="7" t="str">
        <f t="shared" si="717"/>
        <v/>
      </c>
      <c r="BR932" s="7" t="str">
        <f t="shared" si="718"/>
        <v/>
      </c>
      <c r="BS932" s="7" t="str">
        <f t="shared" si="719"/>
        <v/>
      </c>
      <c r="BT932" s="7" t="str">
        <f t="shared" si="720"/>
        <v/>
      </c>
      <c r="BU932" s="7" t="str">
        <f t="shared" si="721"/>
        <v/>
      </c>
      <c r="BV932" s="7" t="str">
        <f t="shared" si="722"/>
        <v/>
      </c>
      <c r="BW932" s="7" t="str">
        <f t="shared" ref="BW932:BW995" si="748">IF(AND(H932&gt;0,AF932="Noche",K932="Conexión"),H932,"")</f>
        <v/>
      </c>
      <c r="BX932" s="7" t="str">
        <f t="shared" si="723"/>
        <v/>
      </c>
      <c r="BY932" s="7" t="str">
        <f t="shared" si="724"/>
        <v/>
      </c>
      <c r="BZ932" s="7" t="str">
        <f t="shared" si="725"/>
        <v/>
      </c>
      <c r="CA932" s="7" t="str">
        <f t="shared" si="726"/>
        <v/>
      </c>
      <c r="CB932" s="54"/>
      <c r="CH932" s="13"/>
      <c r="CJ932" s="13"/>
    </row>
    <row r="933" spans="2:88" ht="16.5" thickBot="1" x14ac:dyDescent="0.3">
      <c r="B933" s="114"/>
      <c r="C933" s="114"/>
      <c r="D933" s="115"/>
      <c r="E933" s="117" t="str">
        <f t="shared" si="727"/>
        <v/>
      </c>
      <c r="F933" s="118" t="str">
        <f t="shared" si="735"/>
        <v/>
      </c>
      <c r="G933" s="22"/>
      <c r="H933" s="5" t="str">
        <f t="shared" ref="H933:H996" si="749">IF(K933="Comentario","",IF(G933="","",(IF(I933&gt;I933,J933+1-I933,J933-I933)*24)))</f>
        <v/>
      </c>
      <c r="I933" s="6" t="str">
        <f t="shared" ref="I933:I996" si="750">IF(K933="","",IF(K933="Comentario","",F933+E933))</f>
        <v/>
      </c>
      <c r="J933" s="6" t="str">
        <f t="shared" ref="J933:J996" si="751">IF(K933="","",IF(K933="Comentario","",IF(G933=0,E933+1+G933,E933+G933)))</f>
        <v/>
      </c>
      <c r="K933" s="23"/>
      <c r="L933" s="3" t="str">
        <f t="shared" si="736"/>
        <v/>
      </c>
      <c r="M933" s="2">
        <f>IF(OR(K933="Rota",K933="Desliza"),(IF((MAX(N$36:N932))&gt;F$17,(MAX(N$36:N932)),F$17)),N932)</f>
        <v>0</v>
      </c>
      <c r="N933" s="42"/>
      <c r="O933" s="2" t="str">
        <f t="shared" si="737"/>
        <v/>
      </c>
      <c r="P933" s="3" t="str">
        <f t="shared" si="738"/>
        <v/>
      </c>
      <c r="Q933" s="24"/>
      <c r="R933" s="24"/>
      <c r="S933" s="24"/>
      <c r="T933" s="132" t="str">
        <f t="shared" si="742"/>
        <v/>
      </c>
      <c r="U933" s="25"/>
      <c r="V933" s="25"/>
      <c r="W933" s="24"/>
      <c r="X933" s="26"/>
      <c r="Y933" s="25"/>
      <c r="Z933" s="25"/>
      <c r="AA933" s="3" t="str">
        <f t="shared" si="739"/>
        <v/>
      </c>
      <c r="AB933" s="24"/>
      <c r="AC933" s="26"/>
      <c r="AD933" s="25"/>
      <c r="AE933" s="54"/>
      <c r="AF933" s="54"/>
      <c r="AG933" s="54"/>
      <c r="AH933" s="54"/>
      <c r="AI933" s="54"/>
      <c r="AJ933" s="54"/>
      <c r="AK933" s="25"/>
      <c r="AL933" s="54" t="str">
        <f t="shared" si="743"/>
        <v/>
      </c>
      <c r="AM933" s="200" t="str">
        <f t="shared" si="744"/>
        <v/>
      </c>
      <c r="AN933" s="201" t="str">
        <f t="shared" si="745"/>
        <v/>
      </c>
      <c r="AO933" s="200" t="str">
        <f t="shared" ref="AO933:AO996" si="752">IF(OR(K933="RIH CSG",K933="RIH OH",K933="POOH CSG",K933= "POOH OH"),IF(OR(K933="",K933=""),"",IF(K933="Comentario","",IF(M933=N933,"",ABS(O933/(H933))))),"")</f>
        <v/>
      </c>
      <c r="AP933" s="200" t="str">
        <f t="shared" si="746"/>
        <v/>
      </c>
      <c r="AQ933" s="200" t="str">
        <f t="shared" si="747"/>
        <v/>
      </c>
      <c r="AR933" s="200" t="str">
        <f t="shared" ref="AR933:AR996" si="753">IF(K933="Survey",IF(OR(M933="",N933=""),"",IF(K933="Comentario","",LOOKUP(M933,CQ$12:CQ$23,CT$12:CT$23))),"")</f>
        <v/>
      </c>
      <c r="AS933" s="200" t="str">
        <f t="shared" ref="AS933:AS996" si="754">IF(K933="Repasa",IF(OR(M933="",N933=""),"",IF(K933="Comentario","",LOOKUP(M933,CQ$12:CQ$23,CS$12:CS$23))),"")</f>
        <v/>
      </c>
      <c r="AT933" s="200" t="str">
        <f t="shared" ref="AT933:AT996" si="755">IF(OR(K933="Rota",K933="Desliza"),O933,"")</f>
        <v/>
      </c>
      <c r="AU933" s="200" t="str">
        <f t="shared" ref="AU933:AU996" si="756">IF(OR(K933="Rota",K933="Desliza",K933="Conexión",K933="Survey",K933="Circula",,K933="Repasa"),H933,"")</f>
        <v/>
      </c>
      <c r="AV933" s="54"/>
      <c r="AW933" s="200" t="str">
        <f t="shared" ref="AW933:AW996" si="757">IFERROR(IF(AT933&gt;0,AT933/AV933,""),"")</f>
        <v/>
      </c>
      <c r="AX933" s="201" t="str">
        <f t="shared" ref="AX933:AX996" si="758">IF(AND(P933&gt;0,AF933="Día"),P933,"")</f>
        <v/>
      </c>
      <c r="AY933" s="7" t="str">
        <f t="shared" ref="AY933:AY996" si="759">IF(AND(P933&gt;0,AF933="Noche"),P933,"")</f>
        <v/>
      </c>
      <c r="AZ933" s="7" t="str">
        <f t="shared" ref="AZ933:AZ996" si="760">IF(AND(AW933&gt;0,AF933="Día"),AW933,"")</f>
        <v/>
      </c>
      <c r="BA933" s="7" t="str">
        <f t="shared" ref="BA933:BA996" si="761">IF(AND(AW933&gt;0,AF933="Noche"),AW933,"")</f>
        <v/>
      </c>
      <c r="BB933" s="7" t="str">
        <f t="shared" si="728"/>
        <v/>
      </c>
      <c r="BC933" s="7" t="str">
        <f t="shared" si="729"/>
        <v/>
      </c>
      <c r="BD933" s="7" t="str">
        <f t="shared" si="730"/>
        <v/>
      </c>
      <c r="BE933" s="7" t="str">
        <f t="shared" si="731"/>
        <v/>
      </c>
      <c r="BF933" s="7" t="str">
        <f t="shared" si="740"/>
        <v/>
      </c>
      <c r="BG933" s="7" t="str">
        <f t="shared" si="741"/>
        <v/>
      </c>
      <c r="BH933" s="7" t="str">
        <f t="shared" si="732"/>
        <v/>
      </c>
      <c r="BI933" s="7" t="str">
        <f t="shared" si="733"/>
        <v/>
      </c>
      <c r="BJ933" s="7" t="str">
        <f t="shared" si="734"/>
        <v/>
      </c>
      <c r="BK933" s="7" t="str">
        <f t="shared" ref="BK933:BK996" si="762">IF(AND(AO933&gt;0,AF933="Noche",K933="RIH OH"),AO933,"")</f>
        <v/>
      </c>
      <c r="BL933" s="7" t="str">
        <f t="shared" ref="BL933:BL996" si="763">IF(AND(AO933&gt;0,AF933="Día",K933="POOH CSG"),AO933,"")</f>
        <v/>
      </c>
      <c r="BM933" s="7" t="str">
        <f t="shared" ref="BM933:BM996" si="764">IF(AND(AO933&gt;0,AF933="Noche",K933="POOH CSG"),AO933,"")</f>
        <v/>
      </c>
      <c r="BN933" s="7" t="str">
        <f t="shared" ref="BN933:BN996" si="765">IF(AND(AO933&gt;0,AF933="Día",K933="POOH OH"),AO933,"")</f>
        <v/>
      </c>
      <c r="BO933" s="7" t="str">
        <f t="shared" ref="BO933:BO996" si="766">IF(AND(AO933&gt;0,AF933="Noche",K933="POOH OH"),AO933,"")</f>
        <v/>
      </c>
      <c r="BP933" s="7" t="str">
        <f t="shared" ref="BP933:BP996" si="767">IF(AND(AO933&gt;0,AF933="Día",OR(K933="RIH CSG",K933="RIH OH")),AO933,"")</f>
        <v/>
      </c>
      <c r="BQ933" s="7" t="str">
        <f t="shared" ref="BQ933:BQ996" si="768">IF(AND(AO933&gt;0,AF933="Noche",OR(K933="RIH CSG",K933="RIH OH")),AO933,"")</f>
        <v/>
      </c>
      <c r="BR933" s="7" t="str">
        <f t="shared" ref="BR933:BR996" si="769">IF(AND(AO933&gt;0,AF933="Día",OR(K933="POOH CSG",K933="POOH OH")),AO933,"")</f>
        <v/>
      </c>
      <c r="BS933" s="7" t="str">
        <f t="shared" ref="BS933:BS996" si="770">IF(AND(AO933&gt;0,AF933="Noche",OR(K933="POOH CSG",K933="POOH OH")),AO933,"")</f>
        <v/>
      </c>
      <c r="BT933" s="7" t="str">
        <f t="shared" ref="BT933:BT996" si="771">IF(AND(AO933&gt;0,OR(AF933="Día",AF933="Noche"),OR(K933="RIH CSG",K933="RIH OH")),AO933,"")</f>
        <v/>
      </c>
      <c r="BU933" s="7" t="str">
        <f t="shared" ref="BU933:BU996" si="772">IF(AND(AO933&gt;0,OR(AF933="Día",AF933="Noche"),OR(K933="POOH CSG",K933="POOH OH")),AO933,"")</f>
        <v/>
      </c>
      <c r="BV933" s="7" t="str">
        <f t="shared" ref="BV933:BV996" si="773">IF(AND(H933&gt;0,AF933="Día",K933="Conexión"),H933,"")</f>
        <v/>
      </c>
      <c r="BW933" s="7" t="str">
        <f t="shared" si="748"/>
        <v/>
      </c>
      <c r="BX933" s="7" t="str">
        <f t="shared" ref="BX933:BX996" si="774">IF(AND(H933&gt;0,AF933="Día",K933="Repasa"),H933,"")</f>
        <v/>
      </c>
      <c r="BY933" s="7" t="str">
        <f t="shared" ref="BY933:BY996" si="775">IF(AND(H933&gt;0,AF933="Noche",K933="Repasa"),H933,"")</f>
        <v/>
      </c>
      <c r="BZ933" s="7" t="str">
        <f t="shared" ref="BZ933:BZ996" si="776">IF(AND(H933&gt;0,AF933="Día",K933="Survey"),H933,"")</f>
        <v/>
      </c>
      <c r="CA933" s="7" t="str">
        <f t="shared" ref="CA933:CA996" si="777">IF(AND(H933&gt;0,AF933="Noche",K933="Survey"),H933,"")</f>
        <v/>
      </c>
      <c r="CB933" s="54"/>
      <c r="CH933" s="13"/>
      <c r="CJ933" s="13"/>
    </row>
    <row r="934" spans="2:88" ht="16.5" thickBot="1" x14ac:dyDescent="0.3">
      <c r="B934" s="114"/>
      <c r="C934" s="114"/>
      <c r="D934" s="115"/>
      <c r="E934" s="117" t="str">
        <f t="shared" si="727"/>
        <v/>
      </c>
      <c r="F934" s="118" t="str">
        <f t="shared" si="735"/>
        <v/>
      </c>
      <c r="G934" s="22"/>
      <c r="H934" s="5" t="str">
        <f t="shared" si="749"/>
        <v/>
      </c>
      <c r="I934" s="6" t="str">
        <f t="shared" si="750"/>
        <v/>
      </c>
      <c r="J934" s="6" t="str">
        <f t="shared" si="751"/>
        <v/>
      </c>
      <c r="K934" s="23"/>
      <c r="L934" s="3" t="str">
        <f t="shared" si="736"/>
        <v/>
      </c>
      <c r="M934" s="2">
        <f>IF(OR(K934="Rota",K934="Desliza"),(IF((MAX(N$36:N933))&gt;F$17,(MAX(N$36:N933)),F$17)),N933)</f>
        <v>0</v>
      </c>
      <c r="N934" s="42"/>
      <c r="O934" s="2" t="str">
        <f t="shared" si="737"/>
        <v/>
      </c>
      <c r="P934" s="3" t="str">
        <f t="shared" si="738"/>
        <v/>
      </c>
      <c r="Q934" s="24"/>
      <c r="R934" s="24"/>
      <c r="S934" s="24"/>
      <c r="T934" s="132" t="str">
        <f t="shared" si="742"/>
        <v/>
      </c>
      <c r="U934" s="25"/>
      <c r="V934" s="25"/>
      <c r="W934" s="24"/>
      <c r="X934" s="26"/>
      <c r="Y934" s="25"/>
      <c r="Z934" s="25"/>
      <c r="AA934" s="3" t="str">
        <f t="shared" si="739"/>
        <v/>
      </c>
      <c r="AB934" s="24"/>
      <c r="AC934" s="26"/>
      <c r="AD934" s="25"/>
      <c r="AE934" s="54"/>
      <c r="AF934" s="54"/>
      <c r="AG934" s="54"/>
      <c r="AH934" s="54"/>
      <c r="AI934" s="54"/>
      <c r="AJ934" s="54"/>
      <c r="AK934" s="25"/>
      <c r="AL934" s="54" t="str">
        <f t="shared" si="743"/>
        <v/>
      </c>
      <c r="AM934" s="200" t="str">
        <f t="shared" si="744"/>
        <v/>
      </c>
      <c r="AN934" s="201" t="str">
        <f t="shared" si="745"/>
        <v/>
      </c>
      <c r="AO934" s="200" t="str">
        <f t="shared" si="752"/>
        <v/>
      </c>
      <c r="AP934" s="200" t="str">
        <f t="shared" si="746"/>
        <v/>
      </c>
      <c r="AQ934" s="200" t="str">
        <f t="shared" si="747"/>
        <v/>
      </c>
      <c r="AR934" s="200" t="str">
        <f t="shared" si="753"/>
        <v/>
      </c>
      <c r="AS934" s="200" t="str">
        <f t="shared" si="754"/>
        <v/>
      </c>
      <c r="AT934" s="200" t="str">
        <f t="shared" si="755"/>
        <v/>
      </c>
      <c r="AU934" s="200" t="str">
        <f t="shared" si="756"/>
        <v/>
      </c>
      <c r="AV934" s="54"/>
      <c r="AW934" s="200" t="str">
        <f t="shared" si="757"/>
        <v/>
      </c>
      <c r="AX934" s="201" t="str">
        <f t="shared" si="758"/>
        <v/>
      </c>
      <c r="AY934" s="7" t="str">
        <f t="shared" si="759"/>
        <v/>
      </c>
      <c r="AZ934" s="7" t="str">
        <f t="shared" si="760"/>
        <v/>
      </c>
      <c r="BA934" s="7" t="str">
        <f t="shared" si="761"/>
        <v/>
      </c>
      <c r="BB934" s="7" t="str">
        <f t="shared" si="728"/>
        <v/>
      </c>
      <c r="BC934" s="7" t="str">
        <f t="shared" si="729"/>
        <v/>
      </c>
      <c r="BD934" s="7" t="str">
        <f t="shared" si="730"/>
        <v/>
      </c>
      <c r="BE934" s="7" t="str">
        <f t="shared" si="731"/>
        <v/>
      </c>
      <c r="BF934" s="7" t="str">
        <f t="shared" si="740"/>
        <v/>
      </c>
      <c r="BG934" s="7" t="str">
        <f t="shared" si="741"/>
        <v/>
      </c>
      <c r="BH934" s="7" t="str">
        <f t="shared" si="732"/>
        <v/>
      </c>
      <c r="BI934" s="7" t="str">
        <f t="shared" si="733"/>
        <v/>
      </c>
      <c r="BJ934" s="7" t="str">
        <f t="shared" si="734"/>
        <v/>
      </c>
      <c r="BK934" s="7" t="str">
        <f t="shared" si="762"/>
        <v/>
      </c>
      <c r="BL934" s="7" t="str">
        <f t="shared" si="763"/>
        <v/>
      </c>
      <c r="BM934" s="7" t="str">
        <f t="shared" si="764"/>
        <v/>
      </c>
      <c r="BN934" s="7" t="str">
        <f t="shared" si="765"/>
        <v/>
      </c>
      <c r="BO934" s="7" t="str">
        <f t="shared" si="766"/>
        <v/>
      </c>
      <c r="BP934" s="7" t="str">
        <f t="shared" si="767"/>
        <v/>
      </c>
      <c r="BQ934" s="7" t="str">
        <f t="shared" si="768"/>
        <v/>
      </c>
      <c r="BR934" s="7" t="str">
        <f t="shared" si="769"/>
        <v/>
      </c>
      <c r="BS934" s="7" t="str">
        <f t="shared" si="770"/>
        <v/>
      </c>
      <c r="BT934" s="7" t="str">
        <f t="shared" si="771"/>
        <v/>
      </c>
      <c r="BU934" s="7" t="str">
        <f t="shared" si="772"/>
        <v/>
      </c>
      <c r="BV934" s="7" t="str">
        <f t="shared" si="773"/>
        <v/>
      </c>
      <c r="BW934" s="7" t="str">
        <f t="shared" si="748"/>
        <v/>
      </c>
      <c r="BX934" s="7" t="str">
        <f t="shared" si="774"/>
        <v/>
      </c>
      <c r="BY934" s="7" t="str">
        <f t="shared" si="775"/>
        <v/>
      </c>
      <c r="BZ934" s="7" t="str">
        <f t="shared" si="776"/>
        <v/>
      </c>
      <c r="CA934" s="7" t="str">
        <f t="shared" si="777"/>
        <v/>
      </c>
      <c r="CB934" s="54"/>
      <c r="CH934" s="13"/>
      <c r="CJ934" s="13"/>
    </row>
    <row r="935" spans="2:88" ht="16.5" thickBot="1" x14ac:dyDescent="0.3">
      <c r="B935" s="114"/>
      <c r="C935" s="114"/>
      <c r="D935" s="115"/>
      <c r="E935" s="117" t="str">
        <f t="shared" si="727"/>
        <v/>
      </c>
      <c r="F935" s="118" t="str">
        <f t="shared" si="735"/>
        <v/>
      </c>
      <c r="G935" s="22"/>
      <c r="H935" s="5" t="str">
        <f t="shared" si="749"/>
        <v/>
      </c>
      <c r="I935" s="6" t="str">
        <f t="shared" si="750"/>
        <v/>
      </c>
      <c r="J935" s="6" t="str">
        <f t="shared" si="751"/>
        <v/>
      </c>
      <c r="K935" s="23"/>
      <c r="L935" s="3" t="str">
        <f t="shared" si="736"/>
        <v/>
      </c>
      <c r="M935" s="2">
        <f>IF(OR(K935="Rota",K935="Desliza"),(IF((MAX(N$36:N934))&gt;F$17,(MAX(N$36:N934)),F$17)),N934)</f>
        <v>0</v>
      </c>
      <c r="N935" s="42"/>
      <c r="O935" s="2" t="str">
        <f t="shared" si="737"/>
        <v/>
      </c>
      <c r="P935" s="3" t="str">
        <f t="shared" si="738"/>
        <v/>
      </c>
      <c r="Q935" s="24"/>
      <c r="R935" s="24"/>
      <c r="S935" s="24"/>
      <c r="T935" s="132" t="str">
        <f t="shared" si="742"/>
        <v/>
      </c>
      <c r="U935" s="25"/>
      <c r="V935" s="25"/>
      <c r="W935" s="24"/>
      <c r="X935" s="26"/>
      <c r="Y935" s="25"/>
      <c r="Z935" s="25"/>
      <c r="AA935" s="3" t="str">
        <f t="shared" si="739"/>
        <v/>
      </c>
      <c r="AB935" s="24"/>
      <c r="AC935" s="26"/>
      <c r="AD935" s="25"/>
      <c r="AE935" s="54"/>
      <c r="AF935" s="54"/>
      <c r="AG935" s="54"/>
      <c r="AH935" s="54"/>
      <c r="AI935" s="54"/>
      <c r="AJ935" s="54"/>
      <c r="AK935" s="25"/>
      <c r="AL935" s="54" t="str">
        <f t="shared" si="743"/>
        <v/>
      </c>
      <c r="AM935" s="200" t="str">
        <f t="shared" si="744"/>
        <v/>
      </c>
      <c r="AN935" s="201" t="str">
        <f t="shared" si="745"/>
        <v/>
      </c>
      <c r="AO935" s="200" t="str">
        <f t="shared" si="752"/>
        <v/>
      </c>
      <c r="AP935" s="200" t="str">
        <f t="shared" si="746"/>
        <v/>
      </c>
      <c r="AQ935" s="200" t="str">
        <f t="shared" si="747"/>
        <v/>
      </c>
      <c r="AR935" s="200" t="str">
        <f t="shared" si="753"/>
        <v/>
      </c>
      <c r="AS935" s="200" t="str">
        <f t="shared" si="754"/>
        <v/>
      </c>
      <c r="AT935" s="200" t="str">
        <f t="shared" si="755"/>
        <v/>
      </c>
      <c r="AU935" s="200" t="str">
        <f t="shared" si="756"/>
        <v/>
      </c>
      <c r="AV935" s="54"/>
      <c r="AW935" s="200" t="str">
        <f t="shared" si="757"/>
        <v/>
      </c>
      <c r="AX935" s="201" t="str">
        <f t="shared" si="758"/>
        <v/>
      </c>
      <c r="AY935" s="7" t="str">
        <f t="shared" si="759"/>
        <v/>
      </c>
      <c r="AZ935" s="7" t="str">
        <f t="shared" si="760"/>
        <v/>
      </c>
      <c r="BA935" s="7" t="str">
        <f t="shared" si="761"/>
        <v/>
      </c>
      <c r="BB935" s="7" t="str">
        <f t="shared" si="728"/>
        <v/>
      </c>
      <c r="BC935" s="7" t="str">
        <f t="shared" si="729"/>
        <v/>
      </c>
      <c r="BD935" s="7" t="str">
        <f t="shared" si="730"/>
        <v/>
      </c>
      <c r="BE935" s="7" t="str">
        <f t="shared" si="731"/>
        <v/>
      </c>
      <c r="BF935" s="7" t="str">
        <f t="shared" si="740"/>
        <v/>
      </c>
      <c r="BG935" s="7" t="str">
        <f t="shared" si="741"/>
        <v/>
      </c>
      <c r="BH935" s="7" t="str">
        <f t="shared" si="732"/>
        <v/>
      </c>
      <c r="BI935" s="7" t="str">
        <f t="shared" si="733"/>
        <v/>
      </c>
      <c r="BJ935" s="7" t="str">
        <f t="shared" si="734"/>
        <v/>
      </c>
      <c r="BK935" s="7" t="str">
        <f t="shared" si="762"/>
        <v/>
      </c>
      <c r="BL935" s="7" t="str">
        <f t="shared" si="763"/>
        <v/>
      </c>
      <c r="BM935" s="7" t="str">
        <f t="shared" si="764"/>
        <v/>
      </c>
      <c r="BN935" s="7" t="str">
        <f t="shared" si="765"/>
        <v/>
      </c>
      <c r="BO935" s="7" t="str">
        <f t="shared" si="766"/>
        <v/>
      </c>
      <c r="BP935" s="7" t="str">
        <f t="shared" si="767"/>
        <v/>
      </c>
      <c r="BQ935" s="7" t="str">
        <f t="shared" si="768"/>
        <v/>
      </c>
      <c r="BR935" s="7" t="str">
        <f t="shared" si="769"/>
        <v/>
      </c>
      <c r="BS935" s="7" t="str">
        <f t="shared" si="770"/>
        <v/>
      </c>
      <c r="BT935" s="7" t="str">
        <f t="shared" si="771"/>
        <v/>
      </c>
      <c r="BU935" s="7" t="str">
        <f t="shared" si="772"/>
        <v/>
      </c>
      <c r="BV935" s="7" t="str">
        <f t="shared" si="773"/>
        <v/>
      </c>
      <c r="BW935" s="7" t="str">
        <f t="shared" si="748"/>
        <v/>
      </c>
      <c r="BX935" s="7" t="str">
        <f t="shared" si="774"/>
        <v/>
      </c>
      <c r="BY935" s="7" t="str">
        <f t="shared" si="775"/>
        <v/>
      </c>
      <c r="BZ935" s="7" t="str">
        <f t="shared" si="776"/>
        <v/>
      </c>
      <c r="CA935" s="7" t="str">
        <f t="shared" si="777"/>
        <v/>
      </c>
      <c r="CB935" s="54"/>
      <c r="CH935" s="13"/>
      <c r="CJ935" s="13"/>
    </row>
    <row r="936" spans="2:88" ht="16.5" thickBot="1" x14ac:dyDescent="0.3">
      <c r="B936" s="114"/>
      <c r="C936" s="114"/>
      <c r="D936" s="115"/>
      <c r="E936" s="117" t="str">
        <f t="shared" si="727"/>
        <v/>
      </c>
      <c r="F936" s="118" t="str">
        <f t="shared" si="735"/>
        <v/>
      </c>
      <c r="G936" s="22"/>
      <c r="H936" s="5" t="str">
        <f t="shared" si="749"/>
        <v/>
      </c>
      <c r="I936" s="6" t="str">
        <f t="shared" si="750"/>
        <v/>
      </c>
      <c r="J936" s="6" t="str">
        <f t="shared" si="751"/>
        <v/>
      </c>
      <c r="K936" s="23"/>
      <c r="L936" s="3" t="str">
        <f t="shared" si="736"/>
        <v/>
      </c>
      <c r="M936" s="2">
        <f>IF(OR(K936="Rota",K936="Desliza"),(IF((MAX(N$36:N935))&gt;F$17,(MAX(N$36:N935)),F$17)),N935)</f>
        <v>0</v>
      </c>
      <c r="N936" s="42"/>
      <c r="O936" s="2" t="str">
        <f t="shared" si="737"/>
        <v/>
      </c>
      <c r="P936" s="3" t="str">
        <f t="shared" si="738"/>
        <v/>
      </c>
      <c r="Q936" s="24"/>
      <c r="R936" s="24"/>
      <c r="S936" s="24"/>
      <c r="T936" s="132" t="str">
        <f t="shared" si="742"/>
        <v/>
      </c>
      <c r="U936" s="25"/>
      <c r="V936" s="25"/>
      <c r="W936" s="24"/>
      <c r="X936" s="26"/>
      <c r="Y936" s="25"/>
      <c r="Z936" s="25"/>
      <c r="AA936" s="3" t="str">
        <f t="shared" si="739"/>
        <v/>
      </c>
      <c r="AB936" s="24"/>
      <c r="AC936" s="26"/>
      <c r="AD936" s="25"/>
      <c r="AE936" s="54"/>
      <c r="AF936" s="54"/>
      <c r="AG936" s="54"/>
      <c r="AH936" s="54"/>
      <c r="AI936" s="54"/>
      <c r="AJ936" s="54"/>
      <c r="AK936" s="25"/>
      <c r="AL936" s="54" t="str">
        <f t="shared" si="743"/>
        <v/>
      </c>
      <c r="AM936" s="200" t="str">
        <f t="shared" si="744"/>
        <v/>
      </c>
      <c r="AN936" s="201" t="str">
        <f t="shared" si="745"/>
        <v/>
      </c>
      <c r="AO936" s="200" t="str">
        <f t="shared" si="752"/>
        <v/>
      </c>
      <c r="AP936" s="200" t="str">
        <f t="shared" si="746"/>
        <v/>
      </c>
      <c r="AQ936" s="200" t="str">
        <f t="shared" si="747"/>
        <v/>
      </c>
      <c r="AR936" s="200" t="str">
        <f t="shared" si="753"/>
        <v/>
      </c>
      <c r="AS936" s="200" t="str">
        <f t="shared" si="754"/>
        <v/>
      </c>
      <c r="AT936" s="200" t="str">
        <f t="shared" si="755"/>
        <v/>
      </c>
      <c r="AU936" s="200" t="str">
        <f t="shared" si="756"/>
        <v/>
      </c>
      <c r="AV936" s="54"/>
      <c r="AW936" s="200" t="str">
        <f t="shared" si="757"/>
        <v/>
      </c>
      <c r="AX936" s="201" t="str">
        <f t="shared" si="758"/>
        <v/>
      </c>
      <c r="AY936" s="7" t="str">
        <f t="shared" si="759"/>
        <v/>
      </c>
      <c r="AZ936" s="7" t="str">
        <f t="shared" si="760"/>
        <v/>
      </c>
      <c r="BA936" s="7" t="str">
        <f t="shared" si="761"/>
        <v/>
      </c>
      <c r="BB936" s="7" t="str">
        <f t="shared" si="728"/>
        <v/>
      </c>
      <c r="BC936" s="7" t="str">
        <f t="shared" si="729"/>
        <v/>
      </c>
      <c r="BD936" s="7" t="str">
        <f t="shared" si="730"/>
        <v/>
      </c>
      <c r="BE936" s="7" t="str">
        <f t="shared" si="731"/>
        <v/>
      </c>
      <c r="BF936" s="7" t="str">
        <f t="shared" si="740"/>
        <v/>
      </c>
      <c r="BG936" s="7" t="str">
        <f t="shared" si="741"/>
        <v/>
      </c>
      <c r="BH936" s="7" t="str">
        <f t="shared" si="732"/>
        <v/>
      </c>
      <c r="BI936" s="7" t="str">
        <f t="shared" si="733"/>
        <v/>
      </c>
      <c r="BJ936" s="7" t="str">
        <f t="shared" si="734"/>
        <v/>
      </c>
      <c r="BK936" s="7" t="str">
        <f t="shared" si="762"/>
        <v/>
      </c>
      <c r="BL936" s="7" t="str">
        <f t="shared" si="763"/>
        <v/>
      </c>
      <c r="BM936" s="7" t="str">
        <f t="shared" si="764"/>
        <v/>
      </c>
      <c r="BN936" s="7" t="str">
        <f t="shared" si="765"/>
        <v/>
      </c>
      <c r="BO936" s="7" t="str">
        <f t="shared" si="766"/>
        <v/>
      </c>
      <c r="BP936" s="7" t="str">
        <f t="shared" si="767"/>
        <v/>
      </c>
      <c r="BQ936" s="7" t="str">
        <f t="shared" si="768"/>
        <v/>
      </c>
      <c r="BR936" s="7" t="str">
        <f t="shared" si="769"/>
        <v/>
      </c>
      <c r="BS936" s="7" t="str">
        <f t="shared" si="770"/>
        <v/>
      </c>
      <c r="BT936" s="7" t="str">
        <f t="shared" si="771"/>
        <v/>
      </c>
      <c r="BU936" s="7" t="str">
        <f t="shared" si="772"/>
        <v/>
      </c>
      <c r="BV936" s="7" t="str">
        <f t="shared" si="773"/>
        <v/>
      </c>
      <c r="BW936" s="7" t="str">
        <f t="shared" si="748"/>
        <v/>
      </c>
      <c r="BX936" s="7" t="str">
        <f t="shared" si="774"/>
        <v/>
      </c>
      <c r="BY936" s="7" t="str">
        <f t="shared" si="775"/>
        <v/>
      </c>
      <c r="BZ936" s="7" t="str">
        <f t="shared" si="776"/>
        <v/>
      </c>
      <c r="CA936" s="7" t="str">
        <f t="shared" si="777"/>
        <v/>
      </c>
      <c r="CB936" s="54"/>
      <c r="CH936" s="13"/>
      <c r="CJ936" s="13"/>
    </row>
    <row r="937" spans="2:88" ht="16.5" thickBot="1" x14ac:dyDescent="0.3">
      <c r="B937" s="114"/>
      <c r="C937" s="114"/>
      <c r="D937" s="115"/>
      <c r="E937" s="117" t="str">
        <f t="shared" si="727"/>
        <v/>
      </c>
      <c r="F937" s="118" t="str">
        <f t="shared" si="735"/>
        <v/>
      </c>
      <c r="G937" s="22"/>
      <c r="H937" s="5" t="str">
        <f t="shared" si="749"/>
        <v/>
      </c>
      <c r="I937" s="6" t="str">
        <f t="shared" si="750"/>
        <v/>
      </c>
      <c r="J937" s="6" t="str">
        <f t="shared" si="751"/>
        <v/>
      </c>
      <c r="K937" s="23"/>
      <c r="L937" s="3" t="str">
        <f t="shared" si="736"/>
        <v/>
      </c>
      <c r="M937" s="2">
        <f>IF(OR(K937="Rota",K937="Desliza"),(IF((MAX(N$36:N936))&gt;F$17,(MAX(N$36:N936)),F$17)),N936)</f>
        <v>0</v>
      </c>
      <c r="N937" s="42"/>
      <c r="O937" s="2" t="str">
        <f t="shared" si="737"/>
        <v/>
      </c>
      <c r="P937" s="3" t="str">
        <f t="shared" si="738"/>
        <v/>
      </c>
      <c r="Q937" s="24"/>
      <c r="R937" s="24"/>
      <c r="S937" s="24"/>
      <c r="T937" s="132" t="str">
        <f t="shared" si="742"/>
        <v/>
      </c>
      <c r="U937" s="25"/>
      <c r="V937" s="25"/>
      <c r="W937" s="24"/>
      <c r="X937" s="26"/>
      <c r="Y937" s="25"/>
      <c r="Z937" s="25"/>
      <c r="AA937" s="3" t="str">
        <f t="shared" si="739"/>
        <v/>
      </c>
      <c r="AB937" s="24"/>
      <c r="AC937" s="26"/>
      <c r="AD937" s="25"/>
      <c r="AE937" s="54"/>
      <c r="AF937" s="54"/>
      <c r="AG937" s="54"/>
      <c r="AH937" s="54"/>
      <c r="AI937" s="54"/>
      <c r="AJ937" s="54"/>
      <c r="AK937" s="25"/>
      <c r="AL937" s="54" t="str">
        <f t="shared" si="743"/>
        <v/>
      </c>
      <c r="AM937" s="200" t="str">
        <f t="shared" si="744"/>
        <v/>
      </c>
      <c r="AN937" s="201" t="str">
        <f t="shared" si="745"/>
        <v/>
      </c>
      <c r="AO937" s="200" t="str">
        <f t="shared" si="752"/>
        <v/>
      </c>
      <c r="AP937" s="200" t="str">
        <f t="shared" si="746"/>
        <v/>
      </c>
      <c r="AQ937" s="200" t="str">
        <f t="shared" si="747"/>
        <v/>
      </c>
      <c r="AR937" s="200" t="str">
        <f t="shared" si="753"/>
        <v/>
      </c>
      <c r="AS937" s="200" t="str">
        <f t="shared" si="754"/>
        <v/>
      </c>
      <c r="AT937" s="200" t="str">
        <f t="shared" si="755"/>
        <v/>
      </c>
      <c r="AU937" s="200" t="str">
        <f t="shared" si="756"/>
        <v/>
      </c>
      <c r="AV937" s="54"/>
      <c r="AW937" s="200" t="str">
        <f t="shared" si="757"/>
        <v/>
      </c>
      <c r="AX937" s="201" t="str">
        <f t="shared" si="758"/>
        <v/>
      </c>
      <c r="AY937" s="7" t="str">
        <f t="shared" si="759"/>
        <v/>
      </c>
      <c r="AZ937" s="7" t="str">
        <f t="shared" si="760"/>
        <v/>
      </c>
      <c r="BA937" s="7" t="str">
        <f t="shared" si="761"/>
        <v/>
      </c>
      <c r="BB937" s="7" t="str">
        <f t="shared" si="728"/>
        <v/>
      </c>
      <c r="BC937" s="7" t="str">
        <f t="shared" si="729"/>
        <v/>
      </c>
      <c r="BD937" s="7" t="str">
        <f t="shared" si="730"/>
        <v/>
      </c>
      <c r="BE937" s="7" t="str">
        <f t="shared" si="731"/>
        <v/>
      </c>
      <c r="BF937" s="7" t="str">
        <f t="shared" si="740"/>
        <v/>
      </c>
      <c r="BG937" s="7" t="str">
        <f t="shared" si="741"/>
        <v/>
      </c>
      <c r="BH937" s="7" t="str">
        <f t="shared" si="732"/>
        <v/>
      </c>
      <c r="BI937" s="7" t="str">
        <f t="shared" si="733"/>
        <v/>
      </c>
      <c r="BJ937" s="7" t="str">
        <f t="shared" si="734"/>
        <v/>
      </c>
      <c r="BK937" s="7" t="str">
        <f t="shared" si="762"/>
        <v/>
      </c>
      <c r="BL937" s="7" t="str">
        <f t="shared" si="763"/>
        <v/>
      </c>
      <c r="BM937" s="7" t="str">
        <f t="shared" si="764"/>
        <v/>
      </c>
      <c r="BN937" s="7" t="str">
        <f t="shared" si="765"/>
        <v/>
      </c>
      <c r="BO937" s="7" t="str">
        <f t="shared" si="766"/>
        <v/>
      </c>
      <c r="BP937" s="7" t="str">
        <f t="shared" si="767"/>
        <v/>
      </c>
      <c r="BQ937" s="7" t="str">
        <f t="shared" si="768"/>
        <v/>
      </c>
      <c r="BR937" s="7" t="str">
        <f t="shared" si="769"/>
        <v/>
      </c>
      <c r="BS937" s="7" t="str">
        <f t="shared" si="770"/>
        <v/>
      </c>
      <c r="BT937" s="7" t="str">
        <f t="shared" si="771"/>
        <v/>
      </c>
      <c r="BU937" s="7" t="str">
        <f t="shared" si="772"/>
        <v/>
      </c>
      <c r="BV937" s="7" t="str">
        <f t="shared" si="773"/>
        <v/>
      </c>
      <c r="BW937" s="7" t="str">
        <f t="shared" si="748"/>
        <v/>
      </c>
      <c r="BX937" s="7" t="str">
        <f t="shared" si="774"/>
        <v/>
      </c>
      <c r="BY937" s="7" t="str">
        <f t="shared" si="775"/>
        <v/>
      </c>
      <c r="BZ937" s="7" t="str">
        <f t="shared" si="776"/>
        <v/>
      </c>
      <c r="CA937" s="7" t="str">
        <f t="shared" si="777"/>
        <v/>
      </c>
      <c r="CB937" s="54"/>
      <c r="CH937" s="13"/>
      <c r="CJ937" s="13"/>
    </row>
    <row r="938" spans="2:88" ht="16.5" thickBot="1" x14ac:dyDescent="0.3">
      <c r="B938" s="114"/>
      <c r="C938" s="114"/>
      <c r="D938" s="115"/>
      <c r="E938" s="117" t="str">
        <f t="shared" si="727"/>
        <v/>
      </c>
      <c r="F938" s="118" t="str">
        <f t="shared" si="735"/>
        <v/>
      </c>
      <c r="G938" s="22"/>
      <c r="H938" s="5" t="str">
        <f t="shared" si="749"/>
        <v/>
      </c>
      <c r="I938" s="6" t="str">
        <f t="shared" si="750"/>
        <v/>
      </c>
      <c r="J938" s="6" t="str">
        <f t="shared" si="751"/>
        <v/>
      </c>
      <c r="K938" s="23"/>
      <c r="L938" s="3" t="str">
        <f t="shared" si="736"/>
        <v/>
      </c>
      <c r="M938" s="2">
        <f>IF(OR(K938="Rota",K938="Desliza"),(IF((MAX(N$36:N937))&gt;F$17,(MAX(N$36:N937)),F$17)),N937)</f>
        <v>0</v>
      </c>
      <c r="N938" s="42"/>
      <c r="O938" s="2" t="str">
        <f t="shared" si="737"/>
        <v/>
      </c>
      <c r="P938" s="3" t="str">
        <f t="shared" si="738"/>
        <v/>
      </c>
      <c r="Q938" s="24"/>
      <c r="R938" s="24"/>
      <c r="S938" s="24"/>
      <c r="T938" s="132" t="str">
        <f t="shared" si="742"/>
        <v/>
      </c>
      <c r="U938" s="25"/>
      <c r="V938" s="25"/>
      <c r="W938" s="24"/>
      <c r="X938" s="26"/>
      <c r="Y938" s="25"/>
      <c r="Z938" s="25"/>
      <c r="AA938" s="3" t="str">
        <f t="shared" si="739"/>
        <v/>
      </c>
      <c r="AB938" s="24"/>
      <c r="AC938" s="26"/>
      <c r="AD938" s="25"/>
      <c r="AE938" s="54"/>
      <c r="AF938" s="54"/>
      <c r="AG938" s="54"/>
      <c r="AH938" s="54"/>
      <c r="AI938" s="54"/>
      <c r="AJ938" s="54"/>
      <c r="AK938" s="25"/>
      <c r="AL938" s="54" t="str">
        <f t="shared" si="743"/>
        <v/>
      </c>
      <c r="AM938" s="200" t="str">
        <f t="shared" si="744"/>
        <v/>
      </c>
      <c r="AN938" s="201" t="str">
        <f t="shared" si="745"/>
        <v/>
      </c>
      <c r="AO938" s="200" t="str">
        <f t="shared" si="752"/>
        <v/>
      </c>
      <c r="AP938" s="200" t="str">
        <f t="shared" si="746"/>
        <v/>
      </c>
      <c r="AQ938" s="200" t="str">
        <f t="shared" si="747"/>
        <v/>
      </c>
      <c r="AR938" s="200" t="str">
        <f t="shared" si="753"/>
        <v/>
      </c>
      <c r="AS938" s="200" t="str">
        <f t="shared" si="754"/>
        <v/>
      </c>
      <c r="AT938" s="200" t="str">
        <f t="shared" si="755"/>
        <v/>
      </c>
      <c r="AU938" s="200" t="str">
        <f t="shared" si="756"/>
        <v/>
      </c>
      <c r="AV938" s="54"/>
      <c r="AW938" s="200" t="str">
        <f t="shared" si="757"/>
        <v/>
      </c>
      <c r="AX938" s="201" t="str">
        <f t="shared" si="758"/>
        <v/>
      </c>
      <c r="AY938" s="7" t="str">
        <f t="shared" si="759"/>
        <v/>
      </c>
      <c r="AZ938" s="7" t="str">
        <f t="shared" si="760"/>
        <v/>
      </c>
      <c r="BA938" s="7" t="str">
        <f t="shared" si="761"/>
        <v/>
      </c>
      <c r="BB938" s="7" t="str">
        <f t="shared" si="728"/>
        <v/>
      </c>
      <c r="BC938" s="7" t="str">
        <f t="shared" si="729"/>
        <v/>
      </c>
      <c r="BD938" s="7" t="str">
        <f t="shared" si="730"/>
        <v/>
      </c>
      <c r="BE938" s="7" t="str">
        <f t="shared" si="731"/>
        <v/>
      </c>
      <c r="BF938" s="7" t="str">
        <f t="shared" si="740"/>
        <v/>
      </c>
      <c r="BG938" s="7" t="str">
        <f t="shared" si="741"/>
        <v/>
      </c>
      <c r="BH938" s="7" t="str">
        <f t="shared" si="732"/>
        <v/>
      </c>
      <c r="BI938" s="7" t="str">
        <f t="shared" si="733"/>
        <v/>
      </c>
      <c r="BJ938" s="7" t="str">
        <f t="shared" si="734"/>
        <v/>
      </c>
      <c r="BK938" s="7" t="str">
        <f t="shared" si="762"/>
        <v/>
      </c>
      <c r="BL938" s="7" t="str">
        <f t="shared" si="763"/>
        <v/>
      </c>
      <c r="BM938" s="7" t="str">
        <f t="shared" si="764"/>
        <v/>
      </c>
      <c r="BN938" s="7" t="str">
        <f t="shared" si="765"/>
        <v/>
      </c>
      <c r="BO938" s="7" t="str">
        <f t="shared" si="766"/>
        <v/>
      </c>
      <c r="BP938" s="7" t="str">
        <f t="shared" si="767"/>
        <v/>
      </c>
      <c r="BQ938" s="7" t="str">
        <f t="shared" si="768"/>
        <v/>
      </c>
      <c r="BR938" s="7" t="str">
        <f t="shared" si="769"/>
        <v/>
      </c>
      <c r="BS938" s="7" t="str">
        <f t="shared" si="770"/>
        <v/>
      </c>
      <c r="BT938" s="7" t="str">
        <f t="shared" si="771"/>
        <v/>
      </c>
      <c r="BU938" s="7" t="str">
        <f t="shared" si="772"/>
        <v/>
      </c>
      <c r="BV938" s="7" t="str">
        <f t="shared" si="773"/>
        <v/>
      </c>
      <c r="BW938" s="7" t="str">
        <f t="shared" si="748"/>
        <v/>
      </c>
      <c r="BX938" s="7" t="str">
        <f t="shared" si="774"/>
        <v/>
      </c>
      <c r="BY938" s="7" t="str">
        <f t="shared" si="775"/>
        <v/>
      </c>
      <c r="BZ938" s="7" t="str">
        <f t="shared" si="776"/>
        <v/>
      </c>
      <c r="CA938" s="7" t="str">
        <f t="shared" si="777"/>
        <v/>
      </c>
      <c r="CB938" s="54"/>
      <c r="CH938" s="13"/>
      <c r="CJ938" s="13"/>
    </row>
    <row r="939" spans="2:88" ht="16.5" thickBot="1" x14ac:dyDescent="0.3">
      <c r="B939" s="114"/>
      <c r="C939" s="114"/>
      <c r="D939" s="115"/>
      <c r="E939" s="117" t="str">
        <f t="shared" si="727"/>
        <v/>
      </c>
      <c r="F939" s="118" t="str">
        <f t="shared" si="735"/>
        <v/>
      </c>
      <c r="G939" s="22"/>
      <c r="H939" s="5" t="str">
        <f t="shared" si="749"/>
        <v/>
      </c>
      <c r="I939" s="6" t="str">
        <f t="shared" si="750"/>
        <v/>
      </c>
      <c r="J939" s="6" t="str">
        <f t="shared" si="751"/>
        <v/>
      </c>
      <c r="K939" s="23"/>
      <c r="L939" s="3" t="str">
        <f t="shared" si="736"/>
        <v/>
      </c>
      <c r="M939" s="2">
        <f>IF(OR(K939="Rota",K939="Desliza"),(IF((MAX(N$36:N938))&gt;F$17,(MAX(N$36:N938)),F$17)),N938)</f>
        <v>0</v>
      </c>
      <c r="N939" s="42"/>
      <c r="O939" s="2" t="str">
        <f t="shared" si="737"/>
        <v/>
      </c>
      <c r="P939" s="3" t="str">
        <f t="shared" si="738"/>
        <v/>
      </c>
      <c r="Q939" s="24"/>
      <c r="R939" s="24"/>
      <c r="S939" s="24"/>
      <c r="T939" s="132" t="str">
        <f t="shared" si="742"/>
        <v/>
      </c>
      <c r="U939" s="25"/>
      <c r="V939" s="25"/>
      <c r="W939" s="24"/>
      <c r="X939" s="26"/>
      <c r="Y939" s="25"/>
      <c r="Z939" s="25"/>
      <c r="AA939" s="3" t="str">
        <f t="shared" si="739"/>
        <v/>
      </c>
      <c r="AB939" s="24"/>
      <c r="AC939" s="26"/>
      <c r="AD939" s="25"/>
      <c r="AE939" s="54"/>
      <c r="AF939" s="54"/>
      <c r="AG939" s="54"/>
      <c r="AH939" s="54"/>
      <c r="AI939" s="54"/>
      <c r="AJ939" s="54"/>
      <c r="AK939" s="25"/>
      <c r="AL939" s="54" t="str">
        <f t="shared" si="743"/>
        <v/>
      </c>
      <c r="AM939" s="200" t="str">
        <f t="shared" si="744"/>
        <v/>
      </c>
      <c r="AN939" s="201" t="str">
        <f t="shared" si="745"/>
        <v/>
      </c>
      <c r="AO939" s="200" t="str">
        <f t="shared" si="752"/>
        <v/>
      </c>
      <c r="AP939" s="200" t="str">
        <f t="shared" si="746"/>
        <v/>
      </c>
      <c r="AQ939" s="200" t="str">
        <f t="shared" si="747"/>
        <v/>
      </c>
      <c r="AR939" s="200" t="str">
        <f t="shared" si="753"/>
        <v/>
      </c>
      <c r="AS939" s="200" t="str">
        <f t="shared" si="754"/>
        <v/>
      </c>
      <c r="AT939" s="200" t="str">
        <f t="shared" si="755"/>
        <v/>
      </c>
      <c r="AU939" s="200" t="str">
        <f t="shared" si="756"/>
        <v/>
      </c>
      <c r="AV939" s="54"/>
      <c r="AW939" s="200" t="str">
        <f t="shared" si="757"/>
        <v/>
      </c>
      <c r="AX939" s="201" t="str">
        <f t="shared" si="758"/>
        <v/>
      </c>
      <c r="AY939" s="7" t="str">
        <f t="shared" si="759"/>
        <v/>
      </c>
      <c r="AZ939" s="7" t="str">
        <f t="shared" si="760"/>
        <v/>
      </c>
      <c r="BA939" s="7" t="str">
        <f t="shared" si="761"/>
        <v/>
      </c>
      <c r="BB939" s="7" t="str">
        <f t="shared" si="728"/>
        <v/>
      </c>
      <c r="BC939" s="7" t="str">
        <f t="shared" si="729"/>
        <v/>
      </c>
      <c r="BD939" s="7" t="str">
        <f t="shared" si="730"/>
        <v/>
      </c>
      <c r="BE939" s="7" t="str">
        <f t="shared" si="731"/>
        <v/>
      </c>
      <c r="BF939" s="7" t="str">
        <f t="shared" si="740"/>
        <v/>
      </c>
      <c r="BG939" s="7" t="str">
        <f t="shared" si="741"/>
        <v/>
      </c>
      <c r="BH939" s="7" t="str">
        <f t="shared" si="732"/>
        <v/>
      </c>
      <c r="BI939" s="7" t="str">
        <f t="shared" si="733"/>
        <v/>
      </c>
      <c r="BJ939" s="7" t="str">
        <f t="shared" si="734"/>
        <v/>
      </c>
      <c r="BK939" s="7" t="str">
        <f t="shared" si="762"/>
        <v/>
      </c>
      <c r="BL939" s="7" t="str">
        <f t="shared" si="763"/>
        <v/>
      </c>
      <c r="BM939" s="7" t="str">
        <f t="shared" si="764"/>
        <v/>
      </c>
      <c r="BN939" s="7" t="str">
        <f t="shared" si="765"/>
        <v/>
      </c>
      <c r="BO939" s="7" t="str">
        <f t="shared" si="766"/>
        <v/>
      </c>
      <c r="BP939" s="7" t="str">
        <f t="shared" si="767"/>
        <v/>
      </c>
      <c r="BQ939" s="7" t="str">
        <f t="shared" si="768"/>
        <v/>
      </c>
      <c r="BR939" s="7" t="str">
        <f t="shared" si="769"/>
        <v/>
      </c>
      <c r="BS939" s="7" t="str">
        <f t="shared" si="770"/>
        <v/>
      </c>
      <c r="BT939" s="7" t="str">
        <f t="shared" si="771"/>
        <v/>
      </c>
      <c r="BU939" s="7" t="str">
        <f t="shared" si="772"/>
        <v/>
      </c>
      <c r="BV939" s="7" t="str">
        <f t="shared" si="773"/>
        <v/>
      </c>
      <c r="BW939" s="7" t="str">
        <f t="shared" si="748"/>
        <v/>
      </c>
      <c r="BX939" s="7" t="str">
        <f t="shared" si="774"/>
        <v/>
      </c>
      <c r="BY939" s="7" t="str">
        <f t="shared" si="775"/>
        <v/>
      </c>
      <c r="BZ939" s="7" t="str">
        <f t="shared" si="776"/>
        <v/>
      </c>
      <c r="CA939" s="7" t="str">
        <f t="shared" si="777"/>
        <v/>
      </c>
      <c r="CB939" s="54"/>
      <c r="CH939" s="13"/>
      <c r="CJ939" s="13"/>
    </row>
    <row r="940" spans="2:88" ht="16.5" thickBot="1" x14ac:dyDescent="0.3">
      <c r="B940" s="114"/>
      <c r="C940" s="114"/>
      <c r="D940" s="115"/>
      <c r="E940" s="117" t="str">
        <f t="shared" ref="E940:E1003" si="778">IF(K940="Comentario","",IF(K939="Comentario",IF(G938="","",IF(G938=0,E938+1,E938)),IF(G939="","",IF(G939=0,E939+1,E939))))</f>
        <v/>
      </c>
      <c r="F940" s="118" t="str">
        <f t="shared" si="735"/>
        <v/>
      </c>
      <c r="G940" s="22"/>
      <c r="H940" s="5" t="str">
        <f t="shared" si="749"/>
        <v/>
      </c>
      <c r="I940" s="6" t="str">
        <f t="shared" si="750"/>
        <v/>
      </c>
      <c r="J940" s="6" t="str">
        <f t="shared" si="751"/>
        <v/>
      </c>
      <c r="K940" s="23"/>
      <c r="L940" s="3" t="str">
        <f t="shared" si="736"/>
        <v/>
      </c>
      <c r="M940" s="2">
        <f>IF(OR(K940="Rota",K940="Desliza"),(IF((MAX(N$36:N939))&gt;F$17,(MAX(N$36:N939)),F$17)),N939)</f>
        <v>0</v>
      </c>
      <c r="N940" s="42"/>
      <c r="O940" s="2" t="str">
        <f t="shared" si="737"/>
        <v/>
      </c>
      <c r="P940" s="3" t="str">
        <f t="shared" si="738"/>
        <v/>
      </c>
      <c r="Q940" s="24"/>
      <c r="R940" s="24"/>
      <c r="S940" s="24"/>
      <c r="T940" s="132" t="str">
        <f t="shared" si="742"/>
        <v/>
      </c>
      <c r="U940" s="25"/>
      <c r="V940" s="25"/>
      <c r="W940" s="24"/>
      <c r="X940" s="26"/>
      <c r="Y940" s="25"/>
      <c r="Z940" s="25"/>
      <c r="AA940" s="3" t="str">
        <f t="shared" si="739"/>
        <v/>
      </c>
      <c r="AB940" s="24"/>
      <c r="AC940" s="26"/>
      <c r="AD940" s="25"/>
      <c r="AE940" s="54"/>
      <c r="AF940" s="54"/>
      <c r="AG940" s="54"/>
      <c r="AH940" s="54"/>
      <c r="AI940" s="54"/>
      <c r="AJ940" s="54"/>
      <c r="AK940" s="25"/>
      <c r="AL940" s="54" t="str">
        <f t="shared" si="743"/>
        <v/>
      </c>
      <c r="AM940" s="200" t="str">
        <f t="shared" si="744"/>
        <v/>
      </c>
      <c r="AN940" s="201" t="str">
        <f t="shared" si="745"/>
        <v/>
      </c>
      <c r="AO940" s="200" t="str">
        <f t="shared" si="752"/>
        <v/>
      </c>
      <c r="AP940" s="200" t="str">
        <f t="shared" si="746"/>
        <v/>
      </c>
      <c r="AQ940" s="200" t="str">
        <f t="shared" si="747"/>
        <v/>
      </c>
      <c r="AR940" s="200" t="str">
        <f t="shared" si="753"/>
        <v/>
      </c>
      <c r="AS940" s="200" t="str">
        <f t="shared" si="754"/>
        <v/>
      </c>
      <c r="AT940" s="200" t="str">
        <f t="shared" si="755"/>
        <v/>
      </c>
      <c r="AU940" s="200" t="str">
        <f t="shared" si="756"/>
        <v/>
      </c>
      <c r="AV940" s="54"/>
      <c r="AW940" s="200" t="str">
        <f t="shared" si="757"/>
        <v/>
      </c>
      <c r="AX940" s="201" t="str">
        <f t="shared" si="758"/>
        <v/>
      </c>
      <c r="AY940" s="7" t="str">
        <f t="shared" si="759"/>
        <v/>
      </c>
      <c r="AZ940" s="7" t="str">
        <f t="shared" si="760"/>
        <v/>
      </c>
      <c r="BA940" s="7" t="str">
        <f t="shared" si="761"/>
        <v/>
      </c>
      <c r="BB940" s="7" t="str">
        <f t="shared" si="728"/>
        <v/>
      </c>
      <c r="BC940" s="7" t="str">
        <f t="shared" si="729"/>
        <v/>
      </c>
      <c r="BD940" s="7" t="str">
        <f t="shared" si="730"/>
        <v/>
      </c>
      <c r="BE940" s="7" t="str">
        <f t="shared" si="731"/>
        <v/>
      </c>
      <c r="BF940" s="7" t="str">
        <f t="shared" si="740"/>
        <v/>
      </c>
      <c r="BG940" s="7" t="str">
        <f t="shared" si="741"/>
        <v/>
      </c>
      <c r="BH940" s="7" t="str">
        <f t="shared" si="732"/>
        <v/>
      </c>
      <c r="BI940" s="7" t="str">
        <f t="shared" si="733"/>
        <v/>
      </c>
      <c r="BJ940" s="7" t="str">
        <f t="shared" si="734"/>
        <v/>
      </c>
      <c r="BK940" s="7" t="str">
        <f t="shared" si="762"/>
        <v/>
      </c>
      <c r="BL940" s="7" t="str">
        <f t="shared" si="763"/>
        <v/>
      </c>
      <c r="BM940" s="7" t="str">
        <f t="shared" si="764"/>
        <v/>
      </c>
      <c r="BN940" s="7" t="str">
        <f t="shared" si="765"/>
        <v/>
      </c>
      <c r="BO940" s="7" t="str">
        <f t="shared" si="766"/>
        <v/>
      </c>
      <c r="BP940" s="7" t="str">
        <f t="shared" si="767"/>
        <v/>
      </c>
      <c r="BQ940" s="7" t="str">
        <f t="shared" si="768"/>
        <v/>
      </c>
      <c r="BR940" s="7" t="str">
        <f t="shared" si="769"/>
        <v/>
      </c>
      <c r="BS940" s="7" t="str">
        <f t="shared" si="770"/>
        <v/>
      </c>
      <c r="BT940" s="7" t="str">
        <f t="shared" si="771"/>
        <v/>
      </c>
      <c r="BU940" s="7" t="str">
        <f t="shared" si="772"/>
        <v/>
      </c>
      <c r="BV940" s="7" t="str">
        <f t="shared" si="773"/>
        <v/>
      </c>
      <c r="BW940" s="7" t="str">
        <f t="shared" si="748"/>
        <v/>
      </c>
      <c r="BX940" s="7" t="str">
        <f t="shared" si="774"/>
        <v/>
      </c>
      <c r="BY940" s="7" t="str">
        <f t="shared" si="775"/>
        <v/>
      </c>
      <c r="BZ940" s="7" t="str">
        <f t="shared" si="776"/>
        <v/>
      </c>
      <c r="CA940" s="7" t="str">
        <f t="shared" si="777"/>
        <v/>
      </c>
      <c r="CB940" s="54"/>
      <c r="CH940" s="13"/>
      <c r="CJ940" s="13"/>
    </row>
    <row r="941" spans="2:88" ht="16.5" thickBot="1" x14ac:dyDescent="0.3">
      <c r="B941" s="114"/>
      <c r="C941" s="114"/>
      <c r="D941" s="115"/>
      <c r="E941" s="117" t="str">
        <f t="shared" si="778"/>
        <v/>
      </c>
      <c r="F941" s="118" t="str">
        <f t="shared" si="735"/>
        <v/>
      </c>
      <c r="G941" s="22"/>
      <c r="H941" s="5" t="str">
        <f t="shared" si="749"/>
        <v/>
      </c>
      <c r="I941" s="6" t="str">
        <f t="shared" si="750"/>
        <v/>
      </c>
      <c r="J941" s="6" t="str">
        <f t="shared" si="751"/>
        <v/>
      </c>
      <c r="K941" s="23"/>
      <c r="L941" s="3" t="str">
        <f t="shared" si="736"/>
        <v/>
      </c>
      <c r="M941" s="2">
        <f>IF(OR(K941="Rota",K941="Desliza"),(IF((MAX(N$36:N940))&gt;F$17,(MAX(N$36:N940)),F$17)),N940)</f>
        <v>0</v>
      </c>
      <c r="N941" s="42"/>
      <c r="O941" s="2" t="str">
        <f t="shared" si="737"/>
        <v/>
      </c>
      <c r="P941" s="3" t="str">
        <f t="shared" si="738"/>
        <v/>
      </c>
      <c r="Q941" s="24"/>
      <c r="R941" s="24"/>
      <c r="S941" s="24"/>
      <c r="T941" s="132" t="str">
        <f t="shared" si="742"/>
        <v/>
      </c>
      <c r="U941" s="25"/>
      <c r="V941" s="25"/>
      <c r="W941" s="24"/>
      <c r="X941" s="26"/>
      <c r="Y941" s="25"/>
      <c r="Z941" s="25"/>
      <c r="AA941" s="3" t="str">
        <f t="shared" si="739"/>
        <v/>
      </c>
      <c r="AB941" s="24"/>
      <c r="AC941" s="26"/>
      <c r="AD941" s="25"/>
      <c r="AE941" s="54"/>
      <c r="AF941" s="54"/>
      <c r="AG941" s="54"/>
      <c r="AH941" s="54"/>
      <c r="AI941" s="54"/>
      <c r="AJ941" s="54"/>
      <c r="AK941" s="25"/>
      <c r="AL941" s="54" t="str">
        <f t="shared" si="743"/>
        <v/>
      </c>
      <c r="AM941" s="200" t="str">
        <f t="shared" si="744"/>
        <v/>
      </c>
      <c r="AN941" s="201" t="str">
        <f t="shared" si="745"/>
        <v/>
      </c>
      <c r="AO941" s="200" t="str">
        <f t="shared" si="752"/>
        <v/>
      </c>
      <c r="AP941" s="200" t="str">
        <f t="shared" si="746"/>
        <v/>
      </c>
      <c r="AQ941" s="200" t="str">
        <f t="shared" si="747"/>
        <v/>
      </c>
      <c r="AR941" s="200" t="str">
        <f t="shared" si="753"/>
        <v/>
      </c>
      <c r="AS941" s="200" t="str">
        <f t="shared" si="754"/>
        <v/>
      </c>
      <c r="AT941" s="200" t="str">
        <f t="shared" si="755"/>
        <v/>
      </c>
      <c r="AU941" s="200" t="str">
        <f t="shared" si="756"/>
        <v/>
      </c>
      <c r="AV941" s="54"/>
      <c r="AW941" s="200" t="str">
        <f t="shared" si="757"/>
        <v/>
      </c>
      <c r="AX941" s="201" t="str">
        <f t="shared" si="758"/>
        <v/>
      </c>
      <c r="AY941" s="7" t="str">
        <f t="shared" si="759"/>
        <v/>
      </c>
      <c r="AZ941" s="7" t="str">
        <f t="shared" si="760"/>
        <v/>
      </c>
      <c r="BA941" s="7" t="str">
        <f t="shared" si="761"/>
        <v/>
      </c>
      <c r="BB941" s="7" t="str">
        <f t="shared" ref="BB941:BB1004" si="779">IF(AND(O941&gt;0,AF941="Día",K941="Rota"),O941,"")</f>
        <v/>
      </c>
      <c r="BC941" s="7" t="str">
        <f t="shared" ref="BC941:BC1004" si="780">IF(AND(O941&gt;0,AF941="Noche",K941="Rota"),O941,"")</f>
        <v/>
      </c>
      <c r="BD941" s="7" t="str">
        <f t="shared" ref="BD941:BD1004" si="781">IF(AND(O941&gt;0,AF941="Día",K941="Desliza"),O941,"")</f>
        <v/>
      </c>
      <c r="BE941" s="7" t="str">
        <f t="shared" ref="BE941:BE1004" si="782">IF(AND(O941&gt;0,AF941="Noche",K941="Desliza"),O941,"")</f>
        <v/>
      </c>
      <c r="BF941" s="7" t="str">
        <f t="shared" si="740"/>
        <v/>
      </c>
      <c r="BG941" s="7" t="str">
        <f t="shared" si="741"/>
        <v/>
      </c>
      <c r="BH941" s="7" t="str">
        <f t="shared" si="732"/>
        <v/>
      </c>
      <c r="BI941" s="7" t="str">
        <f t="shared" si="733"/>
        <v/>
      </c>
      <c r="BJ941" s="7" t="str">
        <f t="shared" si="734"/>
        <v/>
      </c>
      <c r="BK941" s="7" t="str">
        <f t="shared" si="762"/>
        <v/>
      </c>
      <c r="BL941" s="7" t="str">
        <f t="shared" si="763"/>
        <v/>
      </c>
      <c r="BM941" s="7" t="str">
        <f t="shared" si="764"/>
        <v/>
      </c>
      <c r="BN941" s="7" t="str">
        <f t="shared" si="765"/>
        <v/>
      </c>
      <c r="BO941" s="7" t="str">
        <f t="shared" si="766"/>
        <v/>
      </c>
      <c r="BP941" s="7" t="str">
        <f t="shared" si="767"/>
        <v/>
      </c>
      <c r="BQ941" s="7" t="str">
        <f t="shared" si="768"/>
        <v/>
      </c>
      <c r="BR941" s="7" t="str">
        <f t="shared" si="769"/>
        <v/>
      </c>
      <c r="BS941" s="7" t="str">
        <f t="shared" si="770"/>
        <v/>
      </c>
      <c r="BT941" s="7" t="str">
        <f t="shared" si="771"/>
        <v/>
      </c>
      <c r="BU941" s="7" t="str">
        <f t="shared" si="772"/>
        <v/>
      </c>
      <c r="BV941" s="7" t="str">
        <f t="shared" si="773"/>
        <v/>
      </c>
      <c r="BW941" s="7" t="str">
        <f t="shared" si="748"/>
        <v/>
      </c>
      <c r="BX941" s="7" t="str">
        <f t="shared" si="774"/>
        <v/>
      </c>
      <c r="BY941" s="7" t="str">
        <f t="shared" si="775"/>
        <v/>
      </c>
      <c r="BZ941" s="7" t="str">
        <f t="shared" si="776"/>
        <v/>
      </c>
      <c r="CA941" s="7" t="str">
        <f t="shared" si="777"/>
        <v/>
      </c>
      <c r="CB941" s="54"/>
      <c r="CH941" s="13"/>
      <c r="CJ941" s="13"/>
    </row>
    <row r="942" spans="2:88" ht="16.5" thickBot="1" x14ac:dyDescent="0.3">
      <c r="B942" s="114"/>
      <c r="C942" s="114"/>
      <c r="D942" s="115"/>
      <c r="E942" s="117" t="str">
        <f t="shared" si="778"/>
        <v/>
      </c>
      <c r="F942" s="118" t="str">
        <f t="shared" si="735"/>
        <v/>
      </c>
      <c r="G942" s="22"/>
      <c r="H942" s="5" t="str">
        <f t="shared" si="749"/>
        <v/>
      </c>
      <c r="I942" s="6" t="str">
        <f t="shared" si="750"/>
        <v/>
      </c>
      <c r="J942" s="6" t="str">
        <f t="shared" si="751"/>
        <v/>
      </c>
      <c r="K942" s="23"/>
      <c r="L942" s="3" t="str">
        <f t="shared" si="736"/>
        <v/>
      </c>
      <c r="M942" s="2">
        <f>IF(OR(K942="Rota",K942="Desliza"),(IF((MAX(N$36:N941))&gt;F$17,(MAX(N$36:N941)),F$17)),N941)</f>
        <v>0</v>
      </c>
      <c r="N942" s="42"/>
      <c r="O942" s="2" t="str">
        <f t="shared" si="737"/>
        <v/>
      </c>
      <c r="P942" s="3" t="str">
        <f t="shared" si="738"/>
        <v/>
      </c>
      <c r="Q942" s="24"/>
      <c r="R942" s="24"/>
      <c r="S942" s="24"/>
      <c r="T942" s="132" t="str">
        <f t="shared" si="742"/>
        <v/>
      </c>
      <c r="U942" s="25"/>
      <c r="V942" s="25"/>
      <c r="W942" s="24"/>
      <c r="X942" s="26"/>
      <c r="Y942" s="25"/>
      <c r="Z942" s="25"/>
      <c r="AA942" s="3" t="str">
        <f t="shared" si="739"/>
        <v/>
      </c>
      <c r="AB942" s="24"/>
      <c r="AC942" s="26"/>
      <c r="AD942" s="25"/>
      <c r="AE942" s="54"/>
      <c r="AF942" s="54"/>
      <c r="AG942" s="54"/>
      <c r="AH942" s="54"/>
      <c r="AI942" s="54"/>
      <c r="AJ942" s="54"/>
      <c r="AK942" s="25"/>
      <c r="AL942" s="54" t="str">
        <f t="shared" si="743"/>
        <v/>
      </c>
      <c r="AM942" s="200" t="str">
        <f t="shared" si="744"/>
        <v/>
      </c>
      <c r="AN942" s="201" t="str">
        <f t="shared" si="745"/>
        <v/>
      </c>
      <c r="AO942" s="200" t="str">
        <f t="shared" si="752"/>
        <v/>
      </c>
      <c r="AP942" s="200" t="str">
        <f t="shared" si="746"/>
        <v/>
      </c>
      <c r="AQ942" s="200" t="str">
        <f t="shared" si="747"/>
        <v/>
      </c>
      <c r="AR942" s="200" t="str">
        <f t="shared" si="753"/>
        <v/>
      </c>
      <c r="AS942" s="200" t="str">
        <f t="shared" si="754"/>
        <v/>
      </c>
      <c r="AT942" s="200" t="str">
        <f t="shared" si="755"/>
        <v/>
      </c>
      <c r="AU942" s="200" t="str">
        <f t="shared" si="756"/>
        <v/>
      </c>
      <c r="AV942" s="54"/>
      <c r="AW942" s="200" t="str">
        <f t="shared" si="757"/>
        <v/>
      </c>
      <c r="AX942" s="201" t="str">
        <f t="shared" si="758"/>
        <v/>
      </c>
      <c r="AY942" s="7" t="str">
        <f t="shared" si="759"/>
        <v/>
      </c>
      <c r="AZ942" s="7" t="str">
        <f t="shared" si="760"/>
        <v/>
      </c>
      <c r="BA942" s="7" t="str">
        <f t="shared" si="761"/>
        <v/>
      </c>
      <c r="BB942" s="7" t="str">
        <f t="shared" si="779"/>
        <v/>
      </c>
      <c r="BC942" s="7" t="str">
        <f t="shared" si="780"/>
        <v/>
      </c>
      <c r="BD942" s="7" t="str">
        <f t="shared" si="781"/>
        <v/>
      </c>
      <c r="BE942" s="7" t="str">
        <f t="shared" si="782"/>
        <v/>
      </c>
      <c r="BF942" s="7" t="str">
        <f t="shared" si="740"/>
        <v/>
      </c>
      <c r="BG942" s="7" t="str">
        <f t="shared" si="741"/>
        <v/>
      </c>
      <c r="BH942" s="7" t="str">
        <f t="shared" ref="BH942:BH1005" si="783">IF(AND(AO942&gt;0,AF942="Día",K942="RIH CSG"),AO942,"")</f>
        <v/>
      </c>
      <c r="BI942" s="7" t="str">
        <f t="shared" ref="BI942:BI1005" si="784">IF(AND(AO942&gt;0,AF942="Noche",K942="RIH CSG"),AO942,"")</f>
        <v/>
      </c>
      <c r="BJ942" s="7" t="str">
        <f t="shared" ref="BJ942:BJ1005" si="785">IF(AND(AO942&gt;0,AF942="Día",K942="RIH OH"),AO942,"")</f>
        <v/>
      </c>
      <c r="BK942" s="7" t="str">
        <f t="shared" si="762"/>
        <v/>
      </c>
      <c r="BL942" s="7" t="str">
        <f t="shared" si="763"/>
        <v/>
      </c>
      <c r="BM942" s="7" t="str">
        <f t="shared" si="764"/>
        <v/>
      </c>
      <c r="BN942" s="7" t="str">
        <f t="shared" si="765"/>
        <v/>
      </c>
      <c r="BO942" s="7" t="str">
        <f t="shared" si="766"/>
        <v/>
      </c>
      <c r="BP942" s="7" t="str">
        <f t="shared" si="767"/>
        <v/>
      </c>
      <c r="BQ942" s="7" t="str">
        <f t="shared" si="768"/>
        <v/>
      </c>
      <c r="BR942" s="7" t="str">
        <f t="shared" si="769"/>
        <v/>
      </c>
      <c r="BS942" s="7" t="str">
        <f t="shared" si="770"/>
        <v/>
      </c>
      <c r="BT942" s="7" t="str">
        <f t="shared" si="771"/>
        <v/>
      </c>
      <c r="BU942" s="7" t="str">
        <f t="shared" si="772"/>
        <v/>
      </c>
      <c r="BV942" s="7" t="str">
        <f t="shared" si="773"/>
        <v/>
      </c>
      <c r="BW942" s="7" t="str">
        <f t="shared" si="748"/>
        <v/>
      </c>
      <c r="BX942" s="7" t="str">
        <f t="shared" si="774"/>
        <v/>
      </c>
      <c r="BY942" s="7" t="str">
        <f t="shared" si="775"/>
        <v/>
      </c>
      <c r="BZ942" s="7" t="str">
        <f t="shared" si="776"/>
        <v/>
      </c>
      <c r="CA942" s="7" t="str">
        <f t="shared" si="777"/>
        <v/>
      </c>
      <c r="CB942" s="54"/>
      <c r="CH942" s="13"/>
      <c r="CJ942" s="13"/>
    </row>
    <row r="943" spans="2:88" ht="16.5" thickBot="1" x14ac:dyDescent="0.3">
      <c r="B943" s="114"/>
      <c r="C943" s="114"/>
      <c r="D943" s="115"/>
      <c r="E943" s="117" t="str">
        <f t="shared" si="778"/>
        <v/>
      </c>
      <c r="F943" s="118" t="str">
        <f t="shared" ref="F943:F1006" si="786">IF(K943="Comentario","",IF(K942="Comentario",IF(G941="","",G941),IF(G942="","",G942)))</f>
        <v/>
      </c>
      <c r="G943" s="22"/>
      <c r="H943" s="5" t="str">
        <f t="shared" si="749"/>
        <v/>
      </c>
      <c r="I943" s="6" t="str">
        <f t="shared" si="750"/>
        <v/>
      </c>
      <c r="J943" s="6" t="str">
        <f t="shared" si="751"/>
        <v/>
      </c>
      <c r="K943" s="23"/>
      <c r="L943" s="3" t="str">
        <f t="shared" si="736"/>
        <v/>
      </c>
      <c r="M943" s="2">
        <f>IF(OR(K943="Rota",K943="Desliza"),(IF((MAX(N$36:N942))&gt;F$17,(MAX(N$36:N942)),F$17)),N942)</f>
        <v>0</v>
      </c>
      <c r="N943" s="42"/>
      <c r="O943" s="2" t="str">
        <f t="shared" si="737"/>
        <v/>
      </c>
      <c r="P943" s="3" t="str">
        <f t="shared" si="738"/>
        <v/>
      </c>
      <c r="Q943" s="24"/>
      <c r="R943" s="24"/>
      <c r="S943" s="24"/>
      <c r="T943" s="132" t="str">
        <f t="shared" si="742"/>
        <v/>
      </c>
      <c r="U943" s="25"/>
      <c r="V943" s="25"/>
      <c r="W943" s="24"/>
      <c r="X943" s="26"/>
      <c r="Y943" s="25"/>
      <c r="Z943" s="25"/>
      <c r="AA943" s="3" t="str">
        <f t="shared" si="739"/>
        <v/>
      </c>
      <c r="AB943" s="24"/>
      <c r="AC943" s="26"/>
      <c r="AD943" s="25"/>
      <c r="AE943" s="54"/>
      <c r="AF943" s="54"/>
      <c r="AG943" s="54"/>
      <c r="AH943" s="54"/>
      <c r="AI943" s="54"/>
      <c r="AJ943" s="54"/>
      <c r="AK943" s="25"/>
      <c r="AL943" s="54" t="str">
        <f t="shared" si="743"/>
        <v/>
      </c>
      <c r="AM943" s="200" t="str">
        <f t="shared" si="744"/>
        <v/>
      </c>
      <c r="AN943" s="201" t="str">
        <f t="shared" si="745"/>
        <v/>
      </c>
      <c r="AO943" s="200" t="str">
        <f t="shared" si="752"/>
        <v/>
      </c>
      <c r="AP943" s="200" t="str">
        <f t="shared" si="746"/>
        <v/>
      </c>
      <c r="AQ943" s="200" t="str">
        <f t="shared" si="747"/>
        <v/>
      </c>
      <c r="AR943" s="200" t="str">
        <f t="shared" si="753"/>
        <v/>
      </c>
      <c r="AS943" s="200" t="str">
        <f t="shared" si="754"/>
        <v/>
      </c>
      <c r="AT943" s="200" t="str">
        <f t="shared" si="755"/>
        <v/>
      </c>
      <c r="AU943" s="200" t="str">
        <f t="shared" si="756"/>
        <v/>
      </c>
      <c r="AV943" s="54"/>
      <c r="AW943" s="200" t="str">
        <f t="shared" si="757"/>
        <v/>
      </c>
      <c r="AX943" s="201" t="str">
        <f t="shared" si="758"/>
        <v/>
      </c>
      <c r="AY943" s="7" t="str">
        <f t="shared" si="759"/>
        <v/>
      </c>
      <c r="AZ943" s="7" t="str">
        <f t="shared" si="760"/>
        <v/>
      </c>
      <c r="BA943" s="7" t="str">
        <f t="shared" si="761"/>
        <v/>
      </c>
      <c r="BB943" s="7" t="str">
        <f t="shared" si="779"/>
        <v/>
      </c>
      <c r="BC943" s="7" t="str">
        <f t="shared" si="780"/>
        <v/>
      </c>
      <c r="BD943" s="7" t="str">
        <f t="shared" si="781"/>
        <v/>
      </c>
      <c r="BE943" s="7" t="str">
        <f t="shared" si="782"/>
        <v/>
      </c>
      <c r="BF943" s="7" t="str">
        <f t="shared" si="740"/>
        <v/>
      </c>
      <c r="BG943" s="7" t="str">
        <f t="shared" si="741"/>
        <v/>
      </c>
      <c r="BH943" s="7" t="str">
        <f t="shared" si="783"/>
        <v/>
      </c>
      <c r="BI943" s="7" t="str">
        <f t="shared" si="784"/>
        <v/>
      </c>
      <c r="BJ943" s="7" t="str">
        <f t="shared" si="785"/>
        <v/>
      </c>
      <c r="BK943" s="7" t="str">
        <f t="shared" si="762"/>
        <v/>
      </c>
      <c r="BL943" s="7" t="str">
        <f t="shared" si="763"/>
        <v/>
      </c>
      <c r="BM943" s="7" t="str">
        <f t="shared" si="764"/>
        <v/>
      </c>
      <c r="BN943" s="7" t="str">
        <f t="shared" si="765"/>
        <v/>
      </c>
      <c r="BO943" s="7" t="str">
        <f t="shared" si="766"/>
        <v/>
      </c>
      <c r="BP943" s="7" t="str">
        <f t="shared" si="767"/>
        <v/>
      </c>
      <c r="BQ943" s="7" t="str">
        <f t="shared" si="768"/>
        <v/>
      </c>
      <c r="BR943" s="7" t="str">
        <f t="shared" si="769"/>
        <v/>
      </c>
      <c r="BS943" s="7" t="str">
        <f t="shared" si="770"/>
        <v/>
      </c>
      <c r="BT943" s="7" t="str">
        <f t="shared" si="771"/>
        <v/>
      </c>
      <c r="BU943" s="7" t="str">
        <f t="shared" si="772"/>
        <v/>
      </c>
      <c r="BV943" s="7" t="str">
        <f t="shared" si="773"/>
        <v/>
      </c>
      <c r="BW943" s="7" t="str">
        <f t="shared" si="748"/>
        <v/>
      </c>
      <c r="BX943" s="7" t="str">
        <f t="shared" si="774"/>
        <v/>
      </c>
      <c r="BY943" s="7" t="str">
        <f t="shared" si="775"/>
        <v/>
      </c>
      <c r="BZ943" s="7" t="str">
        <f t="shared" si="776"/>
        <v/>
      </c>
      <c r="CA943" s="7" t="str">
        <f t="shared" si="777"/>
        <v/>
      </c>
      <c r="CB943" s="54"/>
      <c r="CH943" s="13"/>
      <c r="CJ943" s="13"/>
    </row>
    <row r="944" spans="2:88" ht="16.5" thickBot="1" x14ac:dyDescent="0.3">
      <c r="B944" s="114"/>
      <c r="C944" s="114"/>
      <c r="D944" s="115"/>
      <c r="E944" s="117" t="str">
        <f t="shared" si="778"/>
        <v/>
      </c>
      <c r="F944" s="118" t="str">
        <f t="shared" si="786"/>
        <v/>
      </c>
      <c r="G944" s="22"/>
      <c r="H944" s="5" t="str">
        <f t="shared" si="749"/>
        <v/>
      </c>
      <c r="I944" s="6" t="str">
        <f t="shared" si="750"/>
        <v/>
      </c>
      <c r="J944" s="6" t="str">
        <f t="shared" si="751"/>
        <v/>
      </c>
      <c r="K944" s="23"/>
      <c r="L944" s="3" t="str">
        <f t="shared" si="736"/>
        <v/>
      </c>
      <c r="M944" s="2">
        <f>IF(OR(K944="Rota",K944="Desliza"),(IF((MAX(N$36:N943))&gt;F$17,(MAX(N$36:N943)),F$17)),N943)</f>
        <v>0</v>
      </c>
      <c r="N944" s="42"/>
      <c r="O944" s="2" t="str">
        <f t="shared" si="737"/>
        <v/>
      </c>
      <c r="P944" s="3" t="str">
        <f t="shared" si="738"/>
        <v/>
      </c>
      <c r="Q944" s="24"/>
      <c r="R944" s="24"/>
      <c r="S944" s="24"/>
      <c r="T944" s="132" t="str">
        <f t="shared" si="742"/>
        <v/>
      </c>
      <c r="U944" s="25"/>
      <c r="V944" s="25"/>
      <c r="W944" s="24"/>
      <c r="X944" s="26"/>
      <c r="Y944" s="25"/>
      <c r="Z944" s="25"/>
      <c r="AA944" s="3" t="str">
        <f t="shared" si="739"/>
        <v/>
      </c>
      <c r="AB944" s="24"/>
      <c r="AC944" s="26"/>
      <c r="AD944" s="25"/>
      <c r="AE944" s="54"/>
      <c r="AF944" s="54"/>
      <c r="AG944" s="54"/>
      <c r="AH944" s="54"/>
      <c r="AI944" s="54"/>
      <c r="AJ944" s="54"/>
      <c r="AK944" s="25"/>
      <c r="AL944" s="54" t="str">
        <f t="shared" si="743"/>
        <v/>
      </c>
      <c r="AM944" s="200" t="str">
        <f t="shared" si="744"/>
        <v/>
      </c>
      <c r="AN944" s="201" t="str">
        <f t="shared" si="745"/>
        <v/>
      </c>
      <c r="AO944" s="200" t="str">
        <f t="shared" si="752"/>
        <v/>
      </c>
      <c r="AP944" s="200" t="str">
        <f t="shared" si="746"/>
        <v/>
      </c>
      <c r="AQ944" s="200" t="str">
        <f t="shared" si="747"/>
        <v/>
      </c>
      <c r="AR944" s="200" t="str">
        <f t="shared" si="753"/>
        <v/>
      </c>
      <c r="AS944" s="200" t="str">
        <f t="shared" si="754"/>
        <v/>
      </c>
      <c r="AT944" s="200" t="str">
        <f t="shared" si="755"/>
        <v/>
      </c>
      <c r="AU944" s="200" t="str">
        <f t="shared" si="756"/>
        <v/>
      </c>
      <c r="AV944" s="54"/>
      <c r="AW944" s="200" t="str">
        <f t="shared" si="757"/>
        <v/>
      </c>
      <c r="AX944" s="201" t="str">
        <f t="shared" si="758"/>
        <v/>
      </c>
      <c r="AY944" s="7" t="str">
        <f t="shared" si="759"/>
        <v/>
      </c>
      <c r="AZ944" s="7" t="str">
        <f t="shared" si="760"/>
        <v/>
      </c>
      <c r="BA944" s="7" t="str">
        <f t="shared" si="761"/>
        <v/>
      </c>
      <c r="BB944" s="7" t="str">
        <f t="shared" si="779"/>
        <v/>
      </c>
      <c r="BC944" s="7" t="str">
        <f t="shared" si="780"/>
        <v/>
      </c>
      <c r="BD944" s="7" t="str">
        <f t="shared" si="781"/>
        <v/>
      </c>
      <c r="BE944" s="7" t="str">
        <f t="shared" si="782"/>
        <v/>
      </c>
      <c r="BF944" s="7" t="str">
        <f t="shared" si="740"/>
        <v/>
      </c>
      <c r="BG944" s="7" t="str">
        <f t="shared" si="741"/>
        <v/>
      </c>
      <c r="BH944" s="7" t="str">
        <f t="shared" si="783"/>
        <v/>
      </c>
      <c r="BI944" s="7" t="str">
        <f t="shared" si="784"/>
        <v/>
      </c>
      <c r="BJ944" s="7" t="str">
        <f t="shared" si="785"/>
        <v/>
      </c>
      <c r="BK944" s="7" t="str">
        <f t="shared" si="762"/>
        <v/>
      </c>
      <c r="BL944" s="7" t="str">
        <f t="shared" si="763"/>
        <v/>
      </c>
      <c r="BM944" s="7" t="str">
        <f t="shared" si="764"/>
        <v/>
      </c>
      <c r="BN944" s="7" t="str">
        <f t="shared" si="765"/>
        <v/>
      </c>
      <c r="BO944" s="7" t="str">
        <f t="shared" si="766"/>
        <v/>
      </c>
      <c r="BP944" s="7" t="str">
        <f t="shared" si="767"/>
        <v/>
      </c>
      <c r="BQ944" s="7" t="str">
        <f t="shared" si="768"/>
        <v/>
      </c>
      <c r="BR944" s="7" t="str">
        <f t="shared" si="769"/>
        <v/>
      </c>
      <c r="BS944" s="7" t="str">
        <f t="shared" si="770"/>
        <v/>
      </c>
      <c r="BT944" s="7" t="str">
        <f t="shared" si="771"/>
        <v/>
      </c>
      <c r="BU944" s="7" t="str">
        <f t="shared" si="772"/>
        <v/>
      </c>
      <c r="BV944" s="7" t="str">
        <f t="shared" si="773"/>
        <v/>
      </c>
      <c r="BW944" s="7" t="str">
        <f t="shared" si="748"/>
        <v/>
      </c>
      <c r="BX944" s="7" t="str">
        <f t="shared" si="774"/>
        <v/>
      </c>
      <c r="BY944" s="7" t="str">
        <f t="shared" si="775"/>
        <v/>
      </c>
      <c r="BZ944" s="7" t="str">
        <f t="shared" si="776"/>
        <v/>
      </c>
      <c r="CA944" s="7" t="str">
        <f t="shared" si="777"/>
        <v/>
      </c>
      <c r="CB944" s="54"/>
      <c r="CH944" s="13"/>
      <c r="CJ944" s="13"/>
    </row>
    <row r="945" spans="2:88" ht="16.5" thickBot="1" x14ac:dyDescent="0.3">
      <c r="B945" s="114"/>
      <c r="C945" s="114"/>
      <c r="D945" s="115"/>
      <c r="E945" s="117" t="str">
        <f t="shared" si="778"/>
        <v/>
      </c>
      <c r="F945" s="118" t="str">
        <f t="shared" si="786"/>
        <v/>
      </c>
      <c r="G945" s="22"/>
      <c r="H945" s="5" t="str">
        <f t="shared" si="749"/>
        <v/>
      </c>
      <c r="I945" s="6" t="str">
        <f t="shared" si="750"/>
        <v/>
      </c>
      <c r="J945" s="6" t="str">
        <f t="shared" si="751"/>
        <v/>
      </c>
      <c r="K945" s="23"/>
      <c r="L945" s="3" t="str">
        <f t="shared" si="736"/>
        <v/>
      </c>
      <c r="M945" s="2">
        <f>IF(OR(K945="Rota",K945="Desliza"),(IF((MAX(N$36:N944))&gt;F$17,(MAX(N$36:N944)),F$17)),N944)</f>
        <v>0</v>
      </c>
      <c r="N945" s="42"/>
      <c r="O945" s="2" t="str">
        <f t="shared" si="737"/>
        <v/>
      </c>
      <c r="P945" s="3" t="str">
        <f t="shared" si="738"/>
        <v/>
      </c>
      <c r="Q945" s="24"/>
      <c r="R945" s="24"/>
      <c r="S945" s="24"/>
      <c r="T945" s="132" t="str">
        <f t="shared" si="742"/>
        <v/>
      </c>
      <c r="U945" s="25"/>
      <c r="V945" s="25"/>
      <c r="W945" s="24"/>
      <c r="X945" s="26"/>
      <c r="Y945" s="25"/>
      <c r="Z945" s="25"/>
      <c r="AA945" s="3" t="str">
        <f t="shared" si="739"/>
        <v/>
      </c>
      <c r="AB945" s="24"/>
      <c r="AC945" s="26"/>
      <c r="AD945" s="25"/>
      <c r="AE945" s="54"/>
      <c r="AF945" s="54"/>
      <c r="AG945" s="54"/>
      <c r="AH945" s="54"/>
      <c r="AI945" s="54"/>
      <c r="AJ945" s="54"/>
      <c r="AK945" s="25"/>
      <c r="AL945" s="54" t="str">
        <f t="shared" si="743"/>
        <v/>
      </c>
      <c r="AM945" s="200" t="str">
        <f t="shared" si="744"/>
        <v/>
      </c>
      <c r="AN945" s="201" t="str">
        <f t="shared" si="745"/>
        <v/>
      </c>
      <c r="AO945" s="200" t="str">
        <f t="shared" si="752"/>
        <v/>
      </c>
      <c r="AP945" s="200" t="str">
        <f t="shared" si="746"/>
        <v/>
      </c>
      <c r="AQ945" s="200" t="str">
        <f t="shared" si="747"/>
        <v/>
      </c>
      <c r="AR945" s="200" t="str">
        <f t="shared" si="753"/>
        <v/>
      </c>
      <c r="AS945" s="200" t="str">
        <f t="shared" si="754"/>
        <v/>
      </c>
      <c r="AT945" s="200" t="str">
        <f t="shared" si="755"/>
        <v/>
      </c>
      <c r="AU945" s="200" t="str">
        <f t="shared" si="756"/>
        <v/>
      </c>
      <c r="AV945" s="54"/>
      <c r="AW945" s="200" t="str">
        <f t="shared" si="757"/>
        <v/>
      </c>
      <c r="AX945" s="201" t="str">
        <f t="shared" si="758"/>
        <v/>
      </c>
      <c r="AY945" s="7" t="str">
        <f t="shared" si="759"/>
        <v/>
      </c>
      <c r="AZ945" s="7" t="str">
        <f t="shared" si="760"/>
        <v/>
      </c>
      <c r="BA945" s="7" t="str">
        <f t="shared" si="761"/>
        <v/>
      </c>
      <c r="BB945" s="7" t="str">
        <f t="shared" si="779"/>
        <v/>
      </c>
      <c r="BC945" s="7" t="str">
        <f t="shared" si="780"/>
        <v/>
      </c>
      <c r="BD945" s="7" t="str">
        <f t="shared" si="781"/>
        <v/>
      </c>
      <c r="BE945" s="7" t="str">
        <f t="shared" si="782"/>
        <v/>
      </c>
      <c r="BF945" s="7" t="str">
        <f t="shared" si="740"/>
        <v/>
      </c>
      <c r="BG945" s="7" t="str">
        <f t="shared" si="741"/>
        <v/>
      </c>
      <c r="BH945" s="7" t="str">
        <f t="shared" si="783"/>
        <v/>
      </c>
      <c r="BI945" s="7" t="str">
        <f t="shared" si="784"/>
        <v/>
      </c>
      <c r="BJ945" s="7" t="str">
        <f t="shared" si="785"/>
        <v/>
      </c>
      <c r="BK945" s="7" t="str">
        <f t="shared" si="762"/>
        <v/>
      </c>
      <c r="BL945" s="7" t="str">
        <f t="shared" si="763"/>
        <v/>
      </c>
      <c r="BM945" s="7" t="str">
        <f t="shared" si="764"/>
        <v/>
      </c>
      <c r="BN945" s="7" t="str">
        <f t="shared" si="765"/>
        <v/>
      </c>
      <c r="BO945" s="7" t="str">
        <f t="shared" si="766"/>
        <v/>
      </c>
      <c r="BP945" s="7" t="str">
        <f t="shared" si="767"/>
        <v/>
      </c>
      <c r="BQ945" s="7" t="str">
        <f t="shared" si="768"/>
        <v/>
      </c>
      <c r="BR945" s="7" t="str">
        <f t="shared" si="769"/>
        <v/>
      </c>
      <c r="BS945" s="7" t="str">
        <f t="shared" si="770"/>
        <v/>
      </c>
      <c r="BT945" s="7" t="str">
        <f t="shared" si="771"/>
        <v/>
      </c>
      <c r="BU945" s="7" t="str">
        <f t="shared" si="772"/>
        <v/>
      </c>
      <c r="BV945" s="7" t="str">
        <f t="shared" si="773"/>
        <v/>
      </c>
      <c r="BW945" s="7" t="str">
        <f t="shared" si="748"/>
        <v/>
      </c>
      <c r="BX945" s="7" t="str">
        <f t="shared" si="774"/>
        <v/>
      </c>
      <c r="BY945" s="7" t="str">
        <f t="shared" si="775"/>
        <v/>
      </c>
      <c r="BZ945" s="7" t="str">
        <f t="shared" si="776"/>
        <v/>
      </c>
      <c r="CA945" s="7" t="str">
        <f t="shared" si="777"/>
        <v/>
      </c>
      <c r="CB945" s="54"/>
      <c r="CH945" s="13"/>
      <c r="CJ945" s="13"/>
    </row>
    <row r="946" spans="2:88" ht="16.5" thickBot="1" x14ac:dyDescent="0.3">
      <c r="B946" s="114"/>
      <c r="C946" s="114"/>
      <c r="D946" s="115"/>
      <c r="E946" s="117" t="str">
        <f t="shared" si="778"/>
        <v/>
      </c>
      <c r="F946" s="118" t="str">
        <f t="shared" si="786"/>
        <v/>
      </c>
      <c r="G946" s="22"/>
      <c r="H946" s="5" t="str">
        <f t="shared" si="749"/>
        <v/>
      </c>
      <c r="I946" s="6" t="str">
        <f t="shared" si="750"/>
        <v/>
      </c>
      <c r="J946" s="6" t="str">
        <f t="shared" si="751"/>
        <v/>
      </c>
      <c r="K946" s="23"/>
      <c r="L946" s="3" t="str">
        <f t="shared" si="736"/>
        <v/>
      </c>
      <c r="M946" s="2">
        <f>IF(OR(K946="Rota",K946="Desliza"),(IF((MAX(N$36:N945))&gt;F$17,(MAX(N$36:N945)),F$17)),N945)</f>
        <v>0</v>
      </c>
      <c r="N946" s="42"/>
      <c r="O946" s="2" t="str">
        <f t="shared" si="737"/>
        <v/>
      </c>
      <c r="P946" s="3" t="str">
        <f t="shared" si="738"/>
        <v/>
      </c>
      <c r="Q946" s="24"/>
      <c r="R946" s="24"/>
      <c r="S946" s="24"/>
      <c r="T946" s="132" t="str">
        <f t="shared" si="742"/>
        <v/>
      </c>
      <c r="U946" s="25"/>
      <c r="V946" s="25"/>
      <c r="W946" s="24"/>
      <c r="X946" s="26"/>
      <c r="Y946" s="25"/>
      <c r="Z946" s="25"/>
      <c r="AA946" s="3" t="str">
        <f t="shared" si="739"/>
        <v/>
      </c>
      <c r="AB946" s="24"/>
      <c r="AC946" s="26"/>
      <c r="AD946" s="25"/>
      <c r="AE946" s="54"/>
      <c r="AF946" s="54"/>
      <c r="AG946" s="54"/>
      <c r="AH946" s="54"/>
      <c r="AI946" s="54"/>
      <c r="AJ946" s="54"/>
      <c r="AK946" s="25"/>
      <c r="AL946" s="54" t="str">
        <f t="shared" si="743"/>
        <v/>
      </c>
      <c r="AM946" s="200" t="str">
        <f t="shared" si="744"/>
        <v/>
      </c>
      <c r="AN946" s="201" t="str">
        <f t="shared" si="745"/>
        <v/>
      </c>
      <c r="AO946" s="200" t="str">
        <f t="shared" si="752"/>
        <v/>
      </c>
      <c r="AP946" s="200" t="str">
        <f t="shared" si="746"/>
        <v/>
      </c>
      <c r="AQ946" s="200" t="str">
        <f t="shared" si="747"/>
        <v/>
      </c>
      <c r="AR946" s="200" t="str">
        <f t="shared" si="753"/>
        <v/>
      </c>
      <c r="AS946" s="200" t="str">
        <f t="shared" si="754"/>
        <v/>
      </c>
      <c r="AT946" s="200" t="str">
        <f t="shared" si="755"/>
        <v/>
      </c>
      <c r="AU946" s="200" t="str">
        <f t="shared" si="756"/>
        <v/>
      </c>
      <c r="AV946" s="54"/>
      <c r="AW946" s="200" t="str">
        <f t="shared" si="757"/>
        <v/>
      </c>
      <c r="AX946" s="201" t="str">
        <f t="shared" si="758"/>
        <v/>
      </c>
      <c r="AY946" s="7" t="str">
        <f t="shared" si="759"/>
        <v/>
      </c>
      <c r="AZ946" s="7" t="str">
        <f t="shared" si="760"/>
        <v/>
      </c>
      <c r="BA946" s="7" t="str">
        <f t="shared" si="761"/>
        <v/>
      </c>
      <c r="BB946" s="7" t="str">
        <f t="shared" si="779"/>
        <v/>
      </c>
      <c r="BC946" s="7" t="str">
        <f t="shared" si="780"/>
        <v/>
      </c>
      <c r="BD946" s="7" t="str">
        <f t="shared" si="781"/>
        <v/>
      </c>
      <c r="BE946" s="7" t="str">
        <f t="shared" si="782"/>
        <v/>
      </c>
      <c r="BF946" s="7" t="str">
        <f t="shared" si="740"/>
        <v/>
      </c>
      <c r="BG946" s="7" t="str">
        <f t="shared" si="741"/>
        <v/>
      </c>
      <c r="BH946" s="7" t="str">
        <f t="shared" si="783"/>
        <v/>
      </c>
      <c r="BI946" s="7" t="str">
        <f t="shared" si="784"/>
        <v/>
      </c>
      <c r="BJ946" s="7" t="str">
        <f t="shared" si="785"/>
        <v/>
      </c>
      <c r="BK946" s="7" t="str">
        <f t="shared" si="762"/>
        <v/>
      </c>
      <c r="BL946" s="7" t="str">
        <f t="shared" si="763"/>
        <v/>
      </c>
      <c r="BM946" s="7" t="str">
        <f t="shared" si="764"/>
        <v/>
      </c>
      <c r="BN946" s="7" t="str">
        <f t="shared" si="765"/>
        <v/>
      </c>
      <c r="BO946" s="7" t="str">
        <f t="shared" si="766"/>
        <v/>
      </c>
      <c r="BP946" s="7" t="str">
        <f t="shared" si="767"/>
        <v/>
      </c>
      <c r="BQ946" s="7" t="str">
        <f t="shared" si="768"/>
        <v/>
      </c>
      <c r="BR946" s="7" t="str">
        <f t="shared" si="769"/>
        <v/>
      </c>
      <c r="BS946" s="7" t="str">
        <f t="shared" si="770"/>
        <v/>
      </c>
      <c r="BT946" s="7" t="str">
        <f t="shared" si="771"/>
        <v/>
      </c>
      <c r="BU946" s="7" t="str">
        <f t="shared" si="772"/>
        <v/>
      </c>
      <c r="BV946" s="7" t="str">
        <f t="shared" si="773"/>
        <v/>
      </c>
      <c r="BW946" s="7" t="str">
        <f t="shared" si="748"/>
        <v/>
      </c>
      <c r="BX946" s="7" t="str">
        <f t="shared" si="774"/>
        <v/>
      </c>
      <c r="BY946" s="7" t="str">
        <f t="shared" si="775"/>
        <v/>
      </c>
      <c r="BZ946" s="7" t="str">
        <f t="shared" si="776"/>
        <v/>
      </c>
      <c r="CA946" s="7" t="str">
        <f t="shared" si="777"/>
        <v/>
      </c>
      <c r="CB946" s="54"/>
      <c r="CH946" s="13"/>
      <c r="CJ946" s="13"/>
    </row>
    <row r="947" spans="2:88" ht="16.5" thickBot="1" x14ac:dyDescent="0.3">
      <c r="B947" s="114"/>
      <c r="C947" s="114"/>
      <c r="D947" s="115"/>
      <c r="E947" s="117" t="str">
        <f t="shared" si="778"/>
        <v/>
      </c>
      <c r="F947" s="118" t="str">
        <f t="shared" si="786"/>
        <v/>
      </c>
      <c r="G947" s="22"/>
      <c r="H947" s="5" t="str">
        <f t="shared" si="749"/>
        <v/>
      </c>
      <c r="I947" s="6" t="str">
        <f t="shared" si="750"/>
        <v/>
      </c>
      <c r="J947" s="6" t="str">
        <f t="shared" si="751"/>
        <v/>
      </c>
      <c r="K947" s="23"/>
      <c r="L947" s="3" t="str">
        <f t="shared" si="736"/>
        <v/>
      </c>
      <c r="M947" s="2">
        <f>IF(OR(K947="Rota",K947="Desliza"),(IF((MAX(N$36:N946))&gt;F$17,(MAX(N$36:N946)),F$17)),N946)</f>
        <v>0</v>
      </c>
      <c r="N947" s="42"/>
      <c r="O947" s="2" t="str">
        <f t="shared" si="737"/>
        <v/>
      </c>
      <c r="P947" s="3" t="str">
        <f t="shared" si="738"/>
        <v/>
      </c>
      <c r="Q947" s="24"/>
      <c r="R947" s="24"/>
      <c r="S947" s="24"/>
      <c r="T947" s="132" t="str">
        <f t="shared" si="742"/>
        <v/>
      </c>
      <c r="U947" s="25"/>
      <c r="V947" s="25"/>
      <c r="W947" s="24"/>
      <c r="X947" s="26"/>
      <c r="Y947" s="25"/>
      <c r="Z947" s="25"/>
      <c r="AA947" s="3" t="str">
        <f t="shared" si="739"/>
        <v/>
      </c>
      <c r="AB947" s="24"/>
      <c r="AC947" s="26"/>
      <c r="AD947" s="25"/>
      <c r="AE947" s="54"/>
      <c r="AF947" s="54"/>
      <c r="AG947" s="54"/>
      <c r="AH947" s="54"/>
      <c r="AI947" s="54"/>
      <c r="AJ947" s="54"/>
      <c r="AK947" s="25"/>
      <c r="AL947" s="54" t="str">
        <f t="shared" si="743"/>
        <v/>
      </c>
      <c r="AM947" s="200" t="str">
        <f t="shared" si="744"/>
        <v/>
      </c>
      <c r="AN947" s="201" t="str">
        <f t="shared" si="745"/>
        <v/>
      </c>
      <c r="AO947" s="200" t="str">
        <f t="shared" si="752"/>
        <v/>
      </c>
      <c r="AP947" s="200" t="str">
        <f t="shared" si="746"/>
        <v/>
      </c>
      <c r="AQ947" s="200" t="str">
        <f t="shared" si="747"/>
        <v/>
      </c>
      <c r="AR947" s="200" t="str">
        <f t="shared" si="753"/>
        <v/>
      </c>
      <c r="AS947" s="200" t="str">
        <f t="shared" si="754"/>
        <v/>
      </c>
      <c r="AT947" s="200" t="str">
        <f t="shared" si="755"/>
        <v/>
      </c>
      <c r="AU947" s="200" t="str">
        <f t="shared" si="756"/>
        <v/>
      </c>
      <c r="AV947" s="54"/>
      <c r="AW947" s="200" t="str">
        <f t="shared" si="757"/>
        <v/>
      </c>
      <c r="AX947" s="201" t="str">
        <f t="shared" si="758"/>
        <v/>
      </c>
      <c r="AY947" s="7" t="str">
        <f t="shared" si="759"/>
        <v/>
      </c>
      <c r="AZ947" s="7" t="str">
        <f t="shared" si="760"/>
        <v/>
      </c>
      <c r="BA947" s="7" t="str">
        <f t="shared" si="761"/>
        <v/>
      </c>
      <c r="BB947" s="7" t="str">
        <f t="shared" si="779"/>
        <v/>
      </c>
      <c r="BC947" s="7" t="str">
        <f t="shared" si="780"/>
        <v/>
      </c>
      <c r="BD947" s="7" t="str">
        <f t="shared" si="781"/>
        <v/>
      </c>
      <c r="BE947" s="7" t="str">
        <f t="shared" si="782"/>
        <v/>
      </c>
      <c r="BF947" s="7" t="str">
        <f t="shared" si="740"/>
        <v/>
      </c>
      <c r="BG947" s="7" t="str">
        <f t="shared" si="741"/>
        <v/>
      </c>
      <c r="BH947" s="7" t="str">
        <f t="shared" si="783"/>
        <v/>
      </c>
      <c r="BI947" s="7" t="str">
        <f t="shared" si="784"/>
        <v/>
      </c>
      <c r="BJ947" s="7" t="str">
        <f t="shared" si="785"/>
        <v/>
      </c>
      <c r="BK947" s="7" t="str">
        <f t="shared" si="762"/>
        <v/>
      </c>
      <c r="BL947" s="7" t="str">
        <f t="shared" si="763"/>
        <v/>
      </c>
      <c r="BM947" s="7" t="str">
        <f t="shared" si="764"/>
        <v/>
      </c>
      <c r="BN947" s="7" t="str">
        <f t="shared" si="765"/>
        <v/>
      </c>
      <c r="BO947" s="7" t="str">
        <f t="shared" si="766"/>
        <v/>
      </c>
      <c r="BP947" s="7" t="str">
        <f t="shared" si="767"/>
        <v/>
      </c>
      <c r="BQ947" s="7" t="str">
        <f t="shared" si="768"/>
        <v/>
      </c>
      <c r="BR947" s="7" t="str">
        <f t="shared" si="769"/>
        <v/>
      </c>
      <c r="BS947" s="7" t="str">
        <f t="shared" si="770"/>
        <v/>
      </c>
      <c r="BT947" s="7" t="str">
        <f t="shared" si="771"/>
        <v/>
      </c>
      <c r="BU947" s="7" t="str">
        <f t="shared" si="772"/>
        <v/>
      </c>
      <c r="BV947" s="7" t="str">
        <f t="shared" si="773"/>
        <v/>
      </c>
      <c r="BW947" s="7" t="str">
        <f t="shared" si="748"/>
        <v/>
      </c>
      <c r="BX947" s="7" t="str">
        <f t="shared" si="774"/>
        <v/>
      </c>
      <c r="BY947" s="7" t="str">
        <f t="shared" si="775"/>
        <v/>
      </c>
      <c r="BZ947" s="7" t="str">
        <f t="shared" si="776"/>
        <v/>
      </c>
      <c r="CA947" s="7" t="str">
        <f t="shared" si="777"/>
        <v/>
      </c>
      <c r="CB947" s="54"/>
      <c r="CH947" s="13"/>
      <c r="CJ947" s="13"/>
    </row>
    <row r="948" spans="2:88" ht="16.5" thickBot="1" x14ac:dyDescent="0.3">
      <c r="B948" s="114"/>
      <c r="C948" s="114"/>
      <c r="D948" s="115"/>
      <c r="E948" s="117" t="str">
        <f t="shared" si="778"/>
        <v/>
      </c>
      <c r="F948" s="118" t="str">
        <f t="shared" si="786"/>
        <v/>
      </c>
      <c r="G948" s="22"/>
      <c r="H948" s="5" t="str">
        <f t="shared" si="749"/>
        <v/>
      </c>
      <c r="I948" s="6" t="str">
        <f t="shared" si="750"/>
        <v/>
      </c>
      <c r="J948" s="6" t="str">
        <f t="shared" si="751"/>
        <v/>
      </c>
      <c r="K948" s="23"/>
      <c r="L948" s="3" t="str">
        <f t="shared" si="736"/>
        <v/>
      </c>
      <c r="M948" s="2">
        <f>IF(OR(K948="Rota",K948="Desliza"),(IF((MAX(N$36:N947))&gt;F$17,(MAX(N$36:N947)),F$17)),N947)</f>
        <v>0</v>
      </c>
      <c r="N948" s="42"/>
      <c r="O948" s="2" t="str">
        <f t="shared" si="737"/>
        <v/>
      </c>
      <c r="P948" s="3" t="str">
        <f t="shared" si="738"/>
        <v/>
      </c>
      <c r="Q948" s="24"/>
      <c r="R948" s="24"/>
      <c r="S948" s="24"/>
      <c r="T948" s="132" t="str">
        <f t="shared" si="742"/>
        <v/>
      </c>
      <c r="U948" s="25"/>
      <c r="V948" s="25"/>
      <c r="W948" s="24"/>
      <c r="X948" s="26"/>
      <c r="Y948" s="25"/>
      <c r="Z948" s="25"/>
      <c r="AA948" s="3" t="str">
        <f t="shared" si="739"/>
        <v/>
      </c>
      <c r="AB948" s="24"/>
      <c r="AC948" s="26"/>
      <c r="AD948" s="25"/>
      <c r="AE948" s="54"/>
      <c r="AF948" s="54"/>
      <c r="AG948" s="54"/>
      <c r="AH948" s="54"/>
      <c r="AI948" s="54"/>
      <c r="AJ948" s="54"/>
      <c r="AK948" s="25"/>
      <c r="AL948" s="54" t="str">
        <f t="shared" si="743"/>
        <v/>
      </c>
      <c r="AM948" s="200" t="str">
        <f t="shared" si="744"/>
        <v/>
      </c>
      <c r="AN948" s="201" t="str">
        <f t="shared" si="745"/>
        <v/>
      </c>
      <c r="AO948" s="200" t="str">
        <f t="shared" si="752"/>
        <v/>
      </c>
      <c r="AP948" s="200" t="str">
        <f t="shared" si="746"/>
        <v/>
      </c>
      <c r="AQ948" s="200" t="str">
        <f t="shared" si="747"/>
        <v/>
      </c>
      <c r="AR948" s="200" t="str">
        <f t="shared" si="753"/>
        <v/>
      </c>
      <c r="AS948" s="200" t="str">
        <f t="shared" si="754"/>
        <v/>
      </c>
      <c r="AT948" s="200" t="str">
        <f t="shared" si="755"/>
        <v/>
      </c>
      <c r="AU948" s="200" t="str">
        <f t="shared" si="756"/>
        <v/>
      </c>
      <c r="AV948" s="54"/>
      <c r="AW948" s="200" t="str">
        <f t="shared" si="757"/>
        <v/>
      </c>
      <c r="AX948" s="201" t="str">
        <f t="shared" si="758"/>
        <v/>
      </c>
      <c r="AY948" s="7" t="str">
        <f t="shared" si="759"/>
        <v/>
      </c>
      <c r="AZ948" s="7" t="str">
        <f t="shared" si="760"/>
        <v/>
      </c>
      <c r="BA948" s="7" t="str">
        <f t="shared" si="761"/>
        <v/>
      </c>
      <c r="BB948" s="7" t="str">
        <f t="shared" si="779"/>
        <v/>
      </c>
      <c r="BC948" s="7" t="str">
        <f t="shared" si="780"/>
        <v/>
      </c>
      <c r="BD948" s="7" t="str">
        <f t="shared" si="781"/>
        <v/>
      </c>
      <c r="BE948" s="7" t="str">
        <f t="shared" si="782"/>
        <v/>
      </c>
      <c r="BF948" s="7" t="str">
        <f t="shared" si="740"/>
        <v/>
      </c>
      <c r="BG948" s="7" t="str">
        <f t="shared" si="741"/>
        <v/>
      </c>
      <c r="BH948" s="7" t="str">
        <f t="shared" si="783"/>
        <v/>
      </c>
      <c r="BI948" s="7" t="str">
        <f t="shared" si="784"/>
        <v/>
      </c>
      <c r="BJ948" s="7" t="str">
        <f t="shared" si="785"/>
        <v/>
      </c>
      <c r="BK948" s="7" t="str">
        <f t="shared" si="762"/>
        <v/>
      </c>
      <c r="BL948" s="7" t="str">
        <f t="shared" si="763"/>
        <v/>
      </c>
      <c r="BM948" s="7" t="str">
        <f t="shared" si="764"/>
        <v/>
      </c>
      <c r="BN948" s="7" t="str">
        <f t="shared" si="765"/>
        <v/>
      </c>
      <c r="BO948" s="7" t="str">
        <f t="shared" si="766"/>
        <v/>
      </c>
      <c r="BP948" s="7" t="str">
        <f t="shared" si="767"/>
        <v/>
      </c>
      <c r="BQ948" s="7" t="str">
        <f t="shared" si="768"/>
        <v/>
      </c>
      <c r="BR948" s="7" t="str">
        <f t="shared" si="769"/>
        <v/>
      </c>
      <c r="BS948" s="7" t="str">
        <f t="shared" si="770"/>
        <v/>
      </c>
      <c r="BT948" s="7" t="str">
        <f t="shared" si="771"/>
        <v/>
      </c>
      <c r="BU948" s="7" t="str">
        <f t="shared" si="772"/>
        <v/>
      </c>
      <c r="BV948" s="7" t="str">
        <f t="shared" si="773"/>
        <v/>
      </c>
      <c r="BW948" s="7" t="str">
        <f t="shared" si="748"/>
        <v/>
      </c>
      <c r="BX948" s="7" t="str">
        <f t="shared" si="774"/>
        <v/>
      </c>
      <c r="BY948" s="7" t="str">
        <f t="shared" si="775"/>
        <v/>
      </c>
      <c r="BZ948" s="7" t="str">
        <f t="shared" si="776"/>
        <v/>
      </c>
      <c r="CA948" s="7" t="str">
        <f t="shared" si="777"/>
        <v/>
      </c>
      <c r="CB948" s="54"/>
      <c r="CH948" s="13"/>
      <c r="CJ948" s="13"/>
    </row>
    <row r="949" spans="2:88" ht="16.5" thickBot="1" x14ac:dyDescent="0.3">
      <c r="B949" s="114"/>
      <c r="C949" s="114"/>
      <c r="D949" s="115"/>
      <c r="E949" s="117" t="str">
        <f t="shared" si="778"/>
        <v/>
      </c>
      <c r="F949" s="118" t="str">
        <f t="shared" si="786"/>
        <v/>
      </c>
      <c r="G949" s="22"/>
      <c r="H949" s="5" t="str">
        <f t="shared" si="749"/>
        <v/>
      </c>
      <c r="I949" s="6" t="str">
        <f t="shared" si="750"/>
        <v/>
      </c>
      <c r="J949" s="6" t="str">
        <f t="shared" si="751"/>
        <v/>
      </c>
      <c r="K949" s="23"/>
      <c r="L949" s="3" t="str">
        <f t="shared" si="736"/>
        <v/>
      </c>
      <c r="M949" s="2">
        <f>IF(OR(K949="Rota",K949="Desliza"),(IF((MAX(N$36:N948))&gt;F$17,(MAX(N$36:N948)),F$17)),N948)</f>
        <v>0</v>
      </c>
      <c r="N949" s="42"/>
      <c r="O949" s="2" t="str">
        <f t="shared" si="737"/>
        <v/>
      </c>
      <c r="P949" s="3" t="str">
        <f t="shared" si="738"/>
        <v/>
      </c>
      <c r="Q949" s="24"/>
      <c r="R949" s="24"/>
      <c r="S949" s="24"/>
      <c r="T949" s="132" t="str">
        <f t="shared" si="742"/>
        <v/>
      </c>
      <c r="U949" s="25"/>
      <c r="V949" s="25"/>
      <c r="W949" s="24"/>
      <c r="X949" s="26"/>
      <c r="Y949" s="25"/>
      <c r="Z949" s="25"/>
      <c r="AA949" s="3" t="str">
        <f t="shared" si="739"/>
        <v/>
      </c>
      <c r="AB949" s="24"/>
      <c r="AC949" s="26"/>
      <c r="AD949" s="25"/>
      <c r="AE949" s="54"/>
      <c r="AF949" s="54"/>
      <c r="AG949" s="54"/>
      <c r="AH949" s="54"/>
      <c r="AI949" s="54"/>
      <c r="AJ949" s="54"/>
      <c r="AK949" s="25"/>
      <c r="AL949" s="54" t="str">
        <f t="shared" si="743"/>
        <v/>
      </c>
      <c r="AM949" s="200" t="str">
        <f t="shared" si="744"/>
        <v/>
      </c>
      <c r="AN949" s="201" t="str">
        <f t="shared" si="745"/>
        <v/>
      </c>
      <c r="AO949" s="200" t="str">
        <f t="shared" si="752"/>
        <v/>
      </c>
      <c r="AP949" s="200" t="str">
        <f t="shared" si="746"/>
        <v/>
      </c>
      <c r="AQ949" s="200" t="str">
        <f t="shared" si="747"/>
        <v/>
      </c>
      <c r="AR949" s="200" t="str">
        <f t="shared" si="753"/>
        <v/>
      </c>
      <c r="AS949" s="200" t="str">
        <f t="shared" si="754"/>
        <v/>
      </c>
      <c r="AT949" s="200" t="str">
        <f t="shared" si="755"/>
        <v/>
      </c>
      <c r="AU949" s="200" t="str">
        <f t="shared" si="756"/>
        <v/>
      </c>
      <c r="AV949" s="54"/>
      <c r="AW949" s="200" t="str">
        <f t="shared" si="757"/>
        <v/>
      </c>
      <c r="AX949" s="201" t="str">
        <f t="shared" si="758"/>
        <v/>
      </c>
      <c r="AY949" s="7" t="str">
        <f t="shared" si="759"/>
        <v/>
      </c>
      <c r="AZ949" s="7" t="str">
        <f t="shared" si="760"/>
        <v/>
      </c>
      <c r="BA949" s="7" t="str">
        <f t="shared" si="761"/>
        <v/>
      </c>
      <c r="BB949" s="7" t="str">
        <f t="shared" si="779"/>
        <v/>
      </c>
      <c r="BC949" s="7" t="str">
        <f t="shared" si="780"/>
        <v/>
      </c>
      <c r="BD949" s="7" t="str">
        <f t="shared" si="781"/>
        <v/>
      </c>
      <c r="BE949" s="7" t="str">
        <f t="shared" si="782"/>
        <v/>
      </c>
      <c r="BF949" s="7" t="str">
        <f t="shared" si="740"/>
        <v/>
      </c>
      <c r="BG949" s="7" t="str">
        <f t="shared" si="741"/>
        <v/>
      </c>
      <c r="BH949" s="7" t="str">
        <f t="shared" si="783"/>
        <v/>
      </c>
      <c r="BI949" s="7" t="str">
        <f t="shared" si="784"/>
        <v/>
      </c>
      <c r="BJ949" s="7" t="str">
        <f t="shared" si="785"/>
        <v/>
      </c>
      <c r="BK949" s="7" t="str">
        <f t="shared" si="762"/>
        <v/>
      </c>
      <c r="BL949" s="7" t="str">
        <f t="shared" si="763"/>
        <v/>
      </c>
      <c r="BM949" s="7" t="str">
        <f t="shared" si="764"/>
        <v/>
      </c>
      <c r="BN949" s="7" t="str">
        <f t="shared" si="765"/>
        <v/>
      </c>
      <c r="BO949" s="7" t="str">
        <f t="shared" si="766"/>
        <v/>
      </c>
      <c r="BP949" s="7" t="str">
        <f t="shared" si="767"/>
        <v/>
      </c>
      <c r="BQ949" s="7" t="str">
        <f t="shared" si="768"/>
        <v/>
      </c>
      <c r="BR949" s="7" t="str">
        <f t="shared" si="769"/>
        <v/>
      </c>
      <c r="BS949" s="7" t="str">
        <f t="shared" si="770"/>
        <v/>
      </c>
      <c r="BT949" s="7" t="str">
        <f t="shared" si="771"/>
        <v/>
      </c>
      <c r="BU949" s="7" t="str">
        <f t="shared" si="772"/>
        <v/>
      </c>
      <c r="BV949" s="7" t="str">
        <f t="shared" si="773"/>
        <v/>
      </c>
      <c r="BW949" s="7" t="str">
        <f t="shared" si="748"/>
        <v/>
      </c>
      <c r="BX949" s="7" t="str">
        <f t="shared" si="774"/>
        <v/>
      </c>
      <c r="BY949" s="7" t="str">
        <f t="shared" si="775"/>
        <v/>
      </c>
      <c r="BZ949" s="7" t="str">
        <f t="shared" si="776"/>
        <v/>
      </c>
      <c r="CA949" s="7" t="str">
        <f t="shared" si="777"/>
        <v/>
      </c>
      <c r="CB949" s="54"/>
      <c r="CH949" s="13"/>
      <c r="CJ949" s="13"/>
    </row>
    <row r="950" spans="2:88" ht="16.5" thickBot="1" x14ac:dyDescent="0.3">
      <c r="B950" s="114"/>
      <c r="C950" s="114"/>
      <c r="D950" s="115"/>
      <c r="E950" s="117" t="str">
        <f t="shared" si="778"/>
        <v/>
      </c>
      <c r="F950" s="118" t="str">
        <f t="shared" si="786"/>
        <v/>
      </c>
      <c r="G950" s="22"/>
      <c r="H950" s="5" t="str">
        <f t="shared" si="749"/>
        <v/>
      </c>
      <c r="I950" s="6" t="str">
        <f t="shared" si="750"/>
        <v/>
      </c>
      <c r="J950" s="6" t="str">
        <f t="shared" si="751"/>
        <v/>
      </c>
      <c r="K950" s="23"/>
      <c r="L950" s="3" t="str">
        <f t="shared" si="736"/>
        <v/>
      </c>
      <c r="M950" s="2">
        <f>IF(OR(K950="Rota",K950="Desliza"),(IF((MAX(N$36:N949))&gt;F$17,(MAX(N$36:N949)),F$17)),N949)</f>
        <v>0</v>
      </c>
      <c r="N950" s="42"/>
      <c r="O950" s="2" t="str">
        <f t="shared" si="737"/>
        <v/>
      </c>
      <c r="P950" s="3" t="str">
        <f t="shared" si="738"/>
        <v/>
      </c>
      <c r="Q950" s="24"/>
      <c r="R950" s="24"/>
      <c r="S950" s="24"/>
      <c r="T950" s="132" t="str">
        <f t="shared" si="742"/>
        <v/>
      </c>
      <c r="U950" s="25"/>
      <c r="V950" s="25"/>
      <c r="W950" s="24"/>
      <c r="X950" s="26"/>
      <c r="Y950" s="25"/>
      <c r="Z950" s="25"/>
      <c r="AA950" s="3" t="str">
        <f t="shared" si="739"/>
        <v/>
      </c>
      <c r="AB950" s="24"/>
      <c r="AC950" s="26"/>
      <c r="AD950" s="25"/>
      <c r="AE950" s="54"/>
      <c r="AF950" s="54"/>
      <c r="AG950" s="54"/>
      <c r="AH950" s="54"/>
      <c r="AI950" s="54"/>
      <c r="AJ950" s="54"/>
      <c r="AK950" s="25"/>
      <c r="AL950" s="54" t="str">
        <f t="shared" si="743"/>
        <v/>
      </c>
      <c r="AM950" s="200" t="str">
        <f t="shared" si="744"/>
        <v/>
      </c>
      <c r="AN950" s="201" t="str">
        <f t="shared" si="745"/>
        <v/>
      </c>
      <c r="AO950" s="200" t="str">
        <f t="shared" si="752"/>
        <v/>
      </c>
      <c r="AP950" s="200" t="str">
        <f t="shared" si="746"/>
        <v/>
      </c>
      <c r="AQ950" s="200" t="str">
        <f t="shared" si="747"/>
        <v/>
      </c>
      <c r="AR950" s="200" t="str">
        <f t="shared" si="753"/>
        <v/>
      </c>
      <c r="AS950" s="200" t="str">
        <f t="shared" si="754"/>
        <v/>
      </c>
      <c r="AT950" s="200" t="str">
        <f t="shared" si="755"/>
        <v/>
      </c>
      <c r="AU950" s="200" t="str">
        <f t="shared" si="756"/>
        <v/>
      </c>
      <c r="AV950" s="54"/>
      <c r="AW950" s="200" t="str">
        <f t="shared" si="757"/>
        <v/>
      </c>
      <c r="AX950" s="201" t="str">
        <f t="shared" si="758"/>
        <v/>
      </c>
      <c r="AY950" s="7" t="str">
        <f t="shared" si="759"/>
        <v/>
      </c>
      <c r="AZ950" s="7" t="str">
        <f t="shared" si="760"/>
        <v/>
      </c>
      <c r="BA950" s="7" t="str">
        <f t="shared" si="761"/>
        <v/>
      </c>
      <c r="BB950" s="7" t="str">
        <f t="shared" si="779"/>
        <v/>
      </c>
      <c r="BC950" s="7" t="str">
        <f t="shared" si="780"/>
        <v/>
      </c>
      <c r="BD950" s="7" t="str">
        <f t="shared" si="781"/>
        <v/>
      </c>
      <c r="BE950" s="7" t="str">
        <f t="shared" si="782"/>
        <v/>
      </c>
      <c r="BF950" s="7" t="str">
        <f t="shared" si="740"/>
        <v/>
      </c>
      <c r="BG950" s="7" t="str">
        <f t="shared" si="741"/>
        <v/>
      </c>
      <c r="BH950" s="7" t="str">
        <f t="shared" si="783"/>
        <v/>
      </c>
      <c r="BI950" s="7" t="str">
        <f t="shared" si="784"/>
        <v/>
      </c>
      <c r="BJ950" s="7" t="str">
        <f t="shared" si="785"/>
        <v/>
      </c>
      <c r="BK950" s="7" t="str">
        <f t="shared" si="762"/>
        <v/>
      </c>
      <c r="BL950" s="7" t="str">
        <f t="shared" si="763"/>
        <v/>
      </c>
      <c r="BM950" s="7" t="str">
        <f t="shared" si="764"/>
        <v/>
      </c>
      <c r="BN950" s="7" t="str">
        <f t="shared" si="765"/>
        <v/>
      </c>
      <c r="BO950" s="7" t="str">
        <f t="shared" si="766"/>
        <v/>
      </c>
      <c r="BP950" s="7" t="str">
        <f t="shared" si="767"/>
        <v/>
      </c>
      <c r="BQ950" s="7" t="str">
        <f t="shared" si="768"/>
        <v/>
      </c>
      <c r="BR950" s="7" t="str">
        <f t="shared" si="769"/>
        <v/>
      </c>
      <c r="BS950" s="7" t="str">
        <f t="shared" si="770"/>
        <v/>
      </c>
      <c r="BT950" s="7" t="str">
        <f t="shared" si="771"/>
        <v/>
      </c>
      <c r="BU950" s="7" t="str">
        <f t="shared" si="772"/>
        <v/>
      </c>
      <c r="BV950" s="7" t="str">
        <f t="shared" si="773"/>
        <v/>
      </c>
      <c r="BW950" s="7" t="str">
        <f t="shared" si="748"/>
        <v/>
      </c>
      <c r="BX950" s="7" t="str">
        <f t="shared" si="774"/>
        <v/>
      </c>
      <c r="BY950" s="7" t="str">
        <f t="shared" si="775"/>
        <v/>
      </c>
      <c r="BZ950" s="7" t="str">
        <f t="shared" si="776"/>
        <v/>
      </c>
      <c r="CA950" s="7" t="str">
        <f t="shared" si="777"/>
        <v/>
      </c>
      <c r="CB950" s="54"/>
      <c r="CH950" s="13"/>
      <c r="CJ950" s="13"/>
    </row>
    <row r="951" spans="2:88" ht="16.5" thickBot="1" x14ac:dyDescent="0.3">
      <c r="B951" s="114"/>
      <c r="C951" s="114"/>
      <c r="D951" s="115"/>
      <c r="E951" s="117" t="str">
        <f t="shared" si="778"/>
        <v/>
      </c>
      <c r="F951" s="118" t="str">
        <f t="shared" si="786"/>
        <v/>
      </c>
      <c r="G951" s="22"/>
      <c r="H951" s="5" t="str">
        <f t="shared" si="749"/>
        <v/>
      </c>
      <c r="I951" s="6" t="str">
        <f t="shared" si="750"/>
        <v/>
      </c>
      <c r="J951" s="6" t="str">
        <f t="shared" si="751"/>
        <v/>
      </c>
      <c r="K951" s="23"/>
      <c r="L951" s="3" t="str">
        <f t="shared" si="736"/>
        <v/>
      </c>
      <c r="M951" s="2">
        <f>IF(OR(K951="Rota",K951="Desliza"),(IF((MAX(N$36:N950))&gt;F$17,(MAX(N$36:N950)),F$17)),N950)</f>
        <v>0</v>
      </c>
      <c r="N951" s="42"/>
      <c r="O951" s="2" t="str">
        <f t="shared" si="737"/>
        <v/>
      </c>
      <c r="P951" s="3" t="str">
        <f t="shared" si="738"/>
        <v/>
      </c>
      <c r="Q951" s="24"/>
      <c r="R951" s="24"/>
      <c r="S951" s="24"/>
      <c r="T951" s="132" t="str">
        <f t="shared" si="742"/>
        <v/>
      </c>
      <c r="U951" s="25"/>
      <c r="V951" s="25"/>
      <c r="W951" s="24"/>
      <c r="X951" s="26"/>
      <c r="Y951" s="25"/>
      <c r="Z951" s="25"/>
      <c r="AA951" s="3" t="str">
        <f t="shared" si="739"/>
        <v/>
      </c>
      <c r="AB951" s="24"/>
      <c r="AC951" s="26"/>
      <c r="AD951" s="25"/>
      <c r="AE951" s="54"/>
      <c r="AF951" s="54"/>
      <c r="AG951" s="54"/>
      <c r="AH951" s="54"/>
      <c r="AI951" s="54"/>
      <c r="AJ951" s="54"/>
      <c r="AK951" s="25"/>
      <c r="AL951" s="54" t="str">
        <f t="shared" si="743"/>
        <v/>
      </c>
      <c r="AM951" s="200" t="str">
        <f t="shared" si="744"/>
        <v/>
      </c>
      <c r="AN951" s="201" t="str">
        <f t="shared" si="745"/>
        <v/>
      </c>
      <c r="AO951" s="200" t="str">
        <f t="shared" si="752"/>
        <v/>
      </c>
      <c r="AP951" s="200" t="str">
        <f t="shared" si="746"/>
        <v/>
      </c>
      <c r="AQ951" s="200" t="str">
        <f t="shared" si="747"/>
        <v/>
      </c>
      <c r="AR951" s="200" t="str">
        <f t="shared" si="753"/>
        <v/>
      </c>
      <c r="AS951" s="200" t="str">
        <f t="shared" si="754"/>
        <v/>
      </c>
      <c r="AT951" s="200" t="str">
        <f t="shared" si="755"/>
        <v/>
      </c>
      <c r="AU951" s="200" t="str">
        <f t="shared" si="756"/>
        <v/>
      </c>
      <c r="AV951" s="54"/>
      <c r="AW951" s="200" t="str">
        <f t="shared" si="757"/>
        <v/>
      </c>
      <c r="AX951" s="201" t="str">
        <f t="shared" si="758"/>
        <v/>
      </c>
      <c r="AY951" s="7" t="str">
        <f t="shared" si="759"/>
        <v/>
      </c>
      <c r="AZ951" s="7" t="str">
        <f t="shared" si="760"/>
        <v/>
      </c>
      <c r="BA951" s="7" t="str">
        <f t="shared" si="761"/>
        <v/>
      </c>
      <c r="BB951" s="7" t="str">
        <f t="shared" si="779"/>
        <v/>
      </c>
      <c r="BC951" s="7" t="str">
        <f t="shared" si="780"/>
        <v/>
      </c>
      <c r="BD951" s="7" t="str">
        <f t="shared" si="781"/>
        <v/>
      </c>
      <c r="BE951" s="7" t="str">
        <f t="shared" si="782"/>
        <v/>
      </c>
      <c r="BF951" s="7" t="str">
        <f t="shared" si="740"/>
        <v/>
      </c>
      <c r="BG951" s="7" t="str">
        <f t="shared" si="741"/>
        <v/>
      </c>
      <c r="BH951" s="7" t="str">
        <f t="shared" si="783"/>
        <v/>
      </c>
      <c r="BI951" s="7" t="str">
        <f t="shared" si="784"/>
        <v/>
      </c>
      <c r="BJ951" s="7" t="str">
        <f t="shared" si="785"/>
        <v/>
      </c>
      <c r="BK951" s="7" t="str">
        <f t="shared" si="762"/>
        <v/>
      </c>
      <c r="BL951" s="7" t="str">
        <f t="shared" si="763"/>
        <v/>
      </c>
      <c r="BM951" s="7" t="str">
        <f t="shared" si="764"/>
        <v/>
      </c>
      <c r="BN951" s="7" t="str">
        <f t="shared" si="765"/>
        <v/>
      </c>
      <c r="BO951" s="7" t="str">
        <f t="shared" si="766"/>
        <v/>
      </c>
      <c r="BP951" s="7" t="str">
        <f t="shared" si="767"/>
        <v/>
      </c>
      <c r="BQ951" s="7" t="str">
        <f t="shared" si="768"/>
        <v/>
      </c>
      <c r="BR951" s="7" t="str">
        <f t="shared" si="769"/>
        <v/>
      </c>
      <c r="BS951" s="7" t="str">
        <f t="shared" si="770"/>
        <v/>
      </c>
      <c r="BT951" s="7" t="str">
        <f t="shared" si="771"/>
        <v/>
      </c>
      <c r="BU951" s="7" t="str">
        <f t="shared" si="772"/>
        <v/>
      </c>
      <c r="BV951" s="7" t="str">
        <f t="shared" si="773"/>
        <v/>
      </c>
      <c r="BW951" s="7" t="str">
        <f t="shared" si="748"/>
        <v/>
      </c>
      <c r="BX951" s="7" t="str">
        <f t="shared" si="774"/>
        <v/>
      </c>
      <c r="BY951" s="7" t="str">
        <f t="shared" si="775"/>
        <v/>
      </c>
      <c r="BZ951" s="7" t="str">
        <f t="shared" si="776"/>
        <v/>
      </c>
      <c r="CA951" s="7" t="str">
        <f t="shared" si="777"/>
        <v/>
      </c>
      <c r="CB951" s="54"/>
      <c r="CH951" s="13"/>
      <c r="CJ951" s="13"/>
    </row>
    <row r="952" spans="2:88" ht="16.5" thickBot="1" x14ac:dyDescent="0.3">
      <c r="B952" s="114"/>
      <c r="C952" s="114"/>
      <c r="D952" s="115"/>
      <c r="E952" s="117" t="str">
        <f t="shared" si="778"/>
        <v/>
      </c>
      <c r="F952" s="118" t="str">
        <f t="shared" si="786"/>
        <v/>
      </c>
      <c r="G952" s="22"/>
      <c r="H952" s="5" t="str">
        <f t="shared" si="749"/>
        <v/>
      </c>
      <c r="I952" s="6" t="str">
        <f t="shared" si="750"/>
        <v/>
      </c>
      <c r="J952" s="6" t="str">
        <f t="shared" si="751"/>
        <v/>
      </c>
      <c r="K952" s="23"/>
      <c r="L952" s="3" t="str">
        <f t="shared" si="736"/>
        <v/>
      </c>
      <c r="M952" s="2">
        <f>IF(OR(K952="Rota",K952="Desliza"),(IF((MAX(N$36:N951))&gt;F$17,(MAX(N$36:N951)),F$17)),N951)</f>
        <v>0</v>
      </c>
      <c r="N952" s="42"/>
      <c r="O952" s="2" t="str">
        <f t="shared" si="737"/>
        <v/>
      </c>
      <c r="P952" s="3" t="str">
        <f t="shared" si="738"/>
        <v/>
      </c>
      <c r="Q952" s="24"/>
      <c r="R952" s="24"/>
      <c r="S952" s="24"/>
      <c r="T952" s="132" t="str">
        <f t="shared" si="742"/>
        <v/>
      </c>
      <c r="U952" s="25"/>
      <c r="V952" s="25"/>
      <c r="W952" s="24"/>
      <c r="X952" s="26"/>
      <c r="Y952" s="25"/>
      <c r="Z952" s="25"/>
      <c r="AA952" s="3" t="str">
        <f t="shared" si="739"/>
        <v/>
      </c>
      <c r="AB952" s="24"/>
      <c r="AC952" s="26"/>
      <c r="AD952" s="25"/>
      <c r="AE952" s="54"/>
      <c r="AF952" s="54"/>
      <c r="AG952" s="54"/>
      <c r="AH952" s="54"/>
      <c r="AI952" s="54"/>
      <c r="AJ952" s="54"/>
      <c r="AK952" s="25"/>
      <c r="AL952" s="54" t="str">
        <f t="shared" si="743"/>
        <v/>
      </c>
      <c r="AM952" s="200" t="str">
        <f t="shared" si="744"/>
        <v/>
      </c>
      <c r="AN952" s="201" t="str">
        <f t="shared" si="745"/>
        <v/>
      </c>
      <c r="AO952" s="200" t="str">
        <f t="shared" si="752"/>
        <v/>
      </c>
      <c r="AP952" s="200" t="str">
        <f t="shared" si="746"/>
        <v/>
      </c>
      <c r="AQ952" s="200" t="str">
        <f t="shared" si="747"/>
        <v/>
      </c>
      <c r="AR952" s="200" t="str">
        <f t="shared" si="753"/>
        <v/>
      </c>
      <c r="AS952" s="200" t="str">
        <f t="shared" si="754"/>
        <v/>
      </c>
      <c r="AT952" s="200" t="str">
        <f t="shared" si="755"/>
        <v/>
      </c>
      <c r="AU952" s="200" t="str">
        <f t="shared" si="756"/>
        <v/>
      </c>
      <c r="AV952" s="54"/>
      <c r="AW952" s="200" t="str">
        <f t="shared" si="757"/>
        <v/>
      </c>
      <c r="AX952" s="201" t="str">
        <f t="shared" si="758"/>
        <v/>
      </c>
      <c r="AY952" s="7" t="str">
        <f t="shared" si="759"/>
        <v/>
      </c>
      <c r="AZ952" s="7" t="str">
        <f t="shared" si="760"/>
        <v/>
      </c>
      <c r="BA952" s="7" t="str">
        <f t="shared" si="761"/>
        <v/>
      </c>
      <c r="BB952" s="7" t="str">
        <f t="shared" si="779"/>
        <v/>
      </c>
      <c r="BC952" s="7" t="str">
        <f t="shared" si="780"/>
        <v/>
      </c>
      <c r="BD952" s="7" t="str">
        <f t="shared" si="781"/>
        <v/>
      </c>
      <c r="BE952" s="7" t="str">
        <f t="shared" si="782"/>
        <v/>
      </c>
      <c r="BF952" s="7" t="str">
        <f t="shared" si="740"/>
        <v/>
      </c>
      <c r="BG952" s="7" t="str">
        <f t="shared" si="741"/>
        <v/>
      </c>
      <c r="BH952" s="7" t="str">
        <f t="shared" si="783"/>
        <v/>
      </c>
      <c r="BI952" s="7" t="str">
        <f t="shared" si="784"/>
        <v/>
      </c>
      <c r="BJ952" s="7" t="str">
        <f t="shared" si="785"/>
        <v/>
      </c>
      <c r="BK952" s="7" t="str">
        <f t="shared" si="762"/>
        <v/>
      </c>
      <c r="BL952" s="7" t="str">
        <f t="shared" si="763"/>
        <v/>
      </c>
      <c r="BM952" s="7" t="str">
        <f t="shared" si="764"/>
        <v/>
      </c>
      <c r="BN952" s="7" t="str">
        <f t="shared" si="765"/>
        <v/>
      </c>
      <c r="BO952" s="7" t="str">
        <f t="shared" si="766"/>
        <v/>
      </c>
      <c r="BP952" s="7" t="str">
        <f t="shared" si="767"/>
        <v/>
      </c>
      <c r="BQ952" s="7" t="str">
        <f t="shared" si="768"/>
        <v/>
      </c>
      <c r="BR952" s="7" t="str">
        <f t="shared" si="769"/>
        <v/>
      </c>
      <c r="BS952" s="7" t="str">
        <f t="shared" si="770"/>
        <v/>
      </c>
      <c r="BT952" s="7" t="str">
        <f t="shared" si="771"/>
        <v/>
      </c>
      <c r="BU952" s="7" t="str">
        <f t="shared" si="772"/>
        <v/>
      </c>
      <c r="BV952" s="7" t="str">
        <f t="shared" si="773"/>
        <v/>
      </c>
      <c r="BW952" s="7" t="str">
        <f t="shared" si="748"/>
        <v/>
      </c>
      <c r="BX952" s="7" t="str">
        <f t="shared" si="774"/>
        <v/>
      </c>
      <c r="BY952" s="7" t="str">
        <f t="shared" si="775"/>
        <v/>
      </c>
      <c r="BZ952" s="7" t="str">
        <f t="shared" si="776"/>
        <v/>
      </c>
      <c r="CA952" s="7" t="str">
        <f t="shared" si="777"/>
        <v/>
      </c>
      <c r="CB952" s="54"/>
      <c r="CH952" s="13"/>
      <c r="CJ952" s="13"/>
    </row>
    <row r="953" spans="2:88" ht="16.5" thickBot="1" x14ac:dyDescent="0.3">
      <c r="B953" s="114"/>
      <c r="C953" s="114"/>
      <c r="D953" s="115"/>
      <c r="E953" s="117" t="str">
        <f t="shared" si="778"/>
        <v/>
      </c>
      <c r="F953" s="118" t="str">
        <f t="shared" si="786"/>
        <v/>
      </c>
      <c r="G953" s="22"/>
      <c r="H953" s="5" t="str">
        <f t="shared" si="749"/>
        <v/>
      </c>
      <c r="I953" s="6" t="str">
        <f t="shared" si="750"/>
        <v/>
      </c>
      <c r="J953" s="6" t="str">
        <f t="shared" si="751"/>
        <v/>
      </c>
      <c r="K953" s="23"/>
      <c r="L953" s="3" t="str">
        <f t="shared" si="736"/>
        <v/>
      </c>
      <c r="M953" s="2">
        <f>IF(OR(K953="Rota",K953="Desliza"),(IF((MAX(N$36:N952))&gt;F$17,(MAX(N$36:N952)),F$17)),N952)</f>
        <v>0</v>
      </c>
      <c r="N953" s="42"/>
      <c r="O953" s="2" t="str">
        <f t="shared" si="737"/>
        <v/>
      </c>
      <c r="P953" s="3" t="str">
        <f t="shared" si="738"/>
        <v/>
      </c>
      <c r="Q953" s="24"/>
      <c r="R953" s="24"/>
      <c r="S953" s="24"/>
      <c r="T953" s="132" t="str">
        <f t="shared" si="742"/>
        <v/>
      </c>
      <c r="U953" s="25"/>
      <c r="V953" s="25"/>
      <c r="W953" s="24"/>
      <c r="X953" s="26"/>
      <c r="Y953" s="25"/>
      <c r="Z953" s="25"/>
      <c r="AA953" s="3" t="str">
        <f t="shared" si="739"/>
        <v/>
      </c>
      <c r="AB953" s="24"/>
      <c r="AC953" s="26"/>
      <c r="AD953" s="25"/>
      <c r="AE953" s="54"/>
      <c r="AF953" s="54"/>
      <c r="AG953" s="54"/>
      <c r="AH953" s="54"/>
      <c r="AI953" s="54"/>
      <c r="AJ953" s="54"/>
      <c r="AK953" s="25"/>
      <c r="AL953" s="54" t="str">
        <f t="shared" si="743"/>
        <v/>
      </c>
      <c r="AM953" s="200" t="str">
        <f t="shared" si="744"/>
        <v/>
      </c>
      <c r="AN953" s="201" t="str">
        <f t="shared" si="745"/>
        <v/>
      </c>
      <c r="AO953" s="200" t="str">
        <f t="shared" si="752"/>
        <v/>
      </c>
      <c r="AP953" s="200" t="str">
        <f t="shared" si="746"/>
        <v/>
      </c>
      <c r="AQ953" s="200" t="str">
        <f t="shared" si="747"/>
        <v/>
      </c>
      <c r="AR953" s="200" t="str">
        <f t="shared" si="753"/>
        <v/>
      </c>
      <c r="AS953" s="200" t="str">
        <f t="shared" si="754"/>
        <v/>
      </c>
      <c r="AT953" s="200" t="str">
        <f t="shared" si="755"/>
        <v/>
      </c>
      <c r="AU953" s="200" t="str">
        <f t="shared" si="756"/>
        <v/>
      </c>
      <c r="AV953" s="54"/>
      <c r="AW953" s="200" t="str">
        <f t="shared" si="757"/>
        <v/>
      </c>
      <c r="AX953" s="201" t="str">
        <f t="shared" si="758"/>
        <v/>
      </c>
      <c r="AY953" s="7" t="str">
        <f t="shared" si="759"/>
        <v/>
      </c>
      <c r="AZ953" s="7" t="str">
        <f t="shared" si="760"/>
        <v/>
      </c>
      <c r="BA953" s="7" t="str">
        <f t="shared" si="761"/>
        <v/>
      </c>
      <c r="BB953" s="7" t="str">
        <f t="shared" si="779"/>
        <v/>
      </c>
      <c r="BC953" s="7" t="str">
        <f t="shared" si="780"/>
        <v/>
      </c>
      <c r="BD953" s="7" t="str">
        <f t="shared" si="781"/>
        <v/>
      </c>
      <c r="BE953" s="7" t="str">
        <f t="shared" si="782"/>
        <v/>
      </c>
      <c r="BF953" s="7" t="str">
        <f t="shared" si="740"/>
        <v/>
      </c>
      <c r="BG953" s="7" t="str">
        <f t="shared" si="741"/>
        <v/>
      </c>
      <c r="BH953" s="7" t="str">
        <f t="shared" si="783"/>
        <v/>
      </c>
      <c r="BI953" s="7" t="str">
        <f t="shared" si="784"/>
        <v/>
      </c>
      <c r="BJ953" s="7" t="str">
        <f t="shared" si="785"/>
        <v/>
      </c>
      <c r="BK953" s="7" t="str">
        <f t="shared" si="762"/>
        <v/>
      </c>
      <c r="BL953" s="7" t="str">
        <f t="shared" si="763"/>
        <v/>
      </c>
      <c r="BM953" s="7" t="str">
        <f t="shared" si="764"/>
        <v/>
      </c>
      <c r="BN953" s="7" t="str">
        <f t="shared" si="765"/>
        <v/>
      </c>
      <c r="BO953" s="7" t="str">
        <f t="shared" si="766"/>
        <v/>
      </c>
      <c r="BP953" s="7" t="str">
        <f t="shared" si="767"/>
        <v/>
      </c>
      <c r="BQ953" s="7" t="str">
        <f t="shared" si="768"/>
        <v/>
      </c>
      <c r="BR953" s="7" t="str">
        <f t="shared" si="769"/>
        <v/>
      </c>
      <c r="BS953" s="7" t="str">
        <f t="shared" si="770"/>
        <v/>
      </c>
      <c r="BT953" s="7" t="str">
        <f t="shared" si="771"/>
        <v/>
      </c>
      <c r="BU953" s="7" t="str">
        <f t="shared" si="772"/>
        <v/>
      </c>
      <c r="BV953" s="7" t="str">
        <f t="shared" si="773"/>
        <v/>
      </c>
      <c r="BW953" s="7" t="str">
        <f t="shared" si="748"/>
        <v/>
      </c>
      <c r="BX953" s="7" t="str">
        <f t="shared" si="774"/>
        <v/>
      </c>
      <c r="BY953" s="7" t="str">
        <f t="shared" si="775"/>
        <v/>
      </c>
      <c r="BZ953" s="7" t="str">
        <f t="shared" si="776"/>
        <v/>
      </c>
      <c r="CA953" s="7" t="str">
        <f t="shared" si="777"/>
        <v/>
      </c>
      <c r="CB953" s="54"/>
      <c r="CH953" s="13"/>
      <c r="CJ953" s="13"/>
    </row>
    <row r="954" spans="2:88" ht="16.5" thickBot="1" x14ac:dyDescent="0.3">
      <c r="B954" s="114"/>
      <c r="C954" s="114"/>
      <c r="D954" s="115"/>
      <c r="E954" s="117" t="str">
        <f t="shared" si="778"/>
        <v/>
      </c>
      <c r="F954" s="118" t="str">
        <f t="shared" si="786"/>
        <v/>
      </c>
      <c r="G954" s="22"/>
      <c r="H954" s="5" t="str">
        <f t="shared" si="749"/>
        <v/>
      </c>
      <c r="I954" s="6" t="str">
        <f t="shared" si="750"/>
        <v/>
      </c>
      <c r="J954" s="6" t="str">
        <f t="shared" si="751"/>
        <v/>
      </c>
      <c r="K954" s="23"/>
      <c r="L954" s="3" t="str">
        <f t="shared" si="736"/>
        <v/>
      </c>
      <c r="M954" s="2">
        <f>IF(OR(K954="Rota",K954="Desliza"),(IF((MAX(N$36:N953))&gt;F$17,(MAX(N$36:N953)),F$17)),N953)</f>
        <v>0</v>
      </c>
      <c r="N954" s="42"/>
      <c r="O954" s="2" t="str">
        <f t="shared" si="737"/>
        <v/>
      </c>
      <c r="P954" s="3" t="str">
        <f t="shared" si="738"/>
        <v/>
      </c>
      <c r="Q954" s="24"/>
      <c r="R954" s="24"/>
      <c r="S954" s="24"/>
      <c r="T954" s="132" t="str">
        <f t="shared" si="742"/>
        <v/>
      </c>
      <c r="U954" s="25"/>
      <c r="V954" s="25"/>
      <c r="W954" s="24"/>
      <c r="X954" s="26"/>
      <c r="Y954" s="25"/>
      <c r="Z954" s="25"/>
      <c r="AA954" s="3" t="str">
        <f t="shared" si="739"/>
        <v/>
      </c>
      <c r="AB954" s="24"/>
      <c r="AC954" s="26"/>
      <c r="AD954" s="25"/>
      <c r="AE954" s="54"/>
      <c r="AF954" s="54"/>
      <c r="AG954" s="54"/>
      <c r="AH954" s="54"/>
      <c r="AI954" s="54"/>
      <c r="AJ954" s="54"/>
      <c r="AK954" s="25"/>
      <c r="AL954" s="54" t="str">
        <f t="shared" si="743"/>
        <v/>
      </c>
      <c r="AM954" s="200" t="str">
        <f t="shared" si="744"/>
        <v/>
      </c>
      <c r="AN954" s="201" t="str">
        <f t="shared" si="745"/>
        <v/>
      </c>
      <c r="AO954" s="200" t="str">
        <f t="shared" si="752"/>
        <v/>
      </c>
      <c r="AP954" s="200" t="str">
        <f t="shared" si="746"/>
        <v/>
      </c>
      <c r="AQ954" s="200" t="str">
        <f t="shared" si="747"/>
        <v/>
      </c>
      <c r="AR954" s="200" t="str">
        <f t="shared" si="753"/>
        <v/>
      </c>
      <c r="AS954" s="200" t="str">
        <f t="shared" si="754"/>
        <v/>
      </c>
      <c r="AT954" s="200" t="str">
        <f t="shared" si="755"/>
        <v/>
      </c>
      <c r="AU954" s="200" t="str">
        <f t="shared" si="756"/>
        <v/>
      </c>
      <c r="AV954" s="54"/>
      <c r="AW954" s="200" t="str">
        <f t="shared" si="757"/>
        <v/>
      </c>
      <c r="AX954" s="201" t="str">
        <f t="shared" si="758"/>
        <v/>
      </c>
      <c r="AY954" s="7" t="str">
        <f t="shared" si="759"/>
        <v/>
      </c>
      <c r="AZ954" s="7" t="str">
        <f t="shared" si="760"/>
        <v/>
      </c>
      <c r="BA954" s="7" t="str">
        <f t="shared" si="761"/>
        <v/>
      </c>
      <c r="BB954" s="7" t="str">
        <f t="shared" si="779"/>
        <v/>
      </c>
      <c r="BC954" s="7" t="str">
        <f t="shared" si="780"/>
        <v/>
      </c>
      <c r="BD954" s="7" t="str">
        <f t="shared" si="781"/>
        <v/>
      </c>
      <c r="BE954" s="7" t="str">
        <f t="shared" si="782"/>
        <v/>
      </c>
      <c r="BF954" s="7" t="str">
        <f t="shared" si="740"/>
        <v/>
      </c>
      <c r="BG954" s="7" t="str">
        <f t="shared" si="741"/>
        <v/>
      </c>
      <c r="BH954" s="7" t="str">
        <f t="shared" si="783"/>
        <v/>
      </c>
      <c r="BI954" s="7" t="str">
        <f t="shared" si="784"/>
        <v/>
      </c>
      <c r="BJ954" s="7" t="str">
        <f t="shared" si="785"/>
        <v/>
      </c>
      <c r="BK954" s="7" t="str">
        <f t="shared" si="762"/>
        <v/>
      </c>
      <c r="BL954" s="7" t="str">
        <f t="shared" si="763"/>
        <v/>
      </c>
      <c r="BM954" s="7" t="str">
        <f t="shared" si="764"/>
        <v/>
      </c>
      <c r="BN954" s="7" t="str">
        <f t="shared" si="765"/>
        <v/>
      </c>
      <c r="BO954" s="7" t="str">
        <f t="shared" si="766"/>
        <v/>
      </c>
      <c r="BP954" s="7" t="str">
        <f t="shared" si="767"/>
        <v/>
      </c>
      <c r="BQ954" s="7" t="str">
        <f t="shared" si="768"/>
        <v/>
      </c>
      <c r="BR954" s="7" t="str">
        <f t="shared" si="769"/>
        <v/>
      </c>
      <c r="BS954" s="7" t="str">
        <f t="shared" si="770"/>
        <v/>
      </c>
      <c r="BT954" s="7" t="str">
        <f t="shared" si="771"/>
        <v/>
      </c>
      <c r="BU954" s="7" t="str">
        <f t="shared" si="772"/>
        <v/>
      </c>
      <c r="BV954" s="7" t="str">
        <f t="shared" si="773"/>
        <v/>
      </c>
      <c r="BW954" s="7" t="str">
        <f t="shared" si="748"/>
        <v/>
      </c>
      <c r="BX954" s="7" t="str">
        <f t="shared" si="774"/>
        <v/>
      </c>
      <c r="BY954" s="7" t="str">
        <f t="shared" si="775"/>
        <v/>
      </c>
      <c r="BZ954" s="7" t="str">
        <f t="shared" si="776"/>
        <v/>
      </c>
      <c r="CA954" s="7" t="str">
        <f t="shared" si="777"/>
        <v/>
      </c>
      <c r="CB954" s="54"/>
      <c r="CH954" s="13"/>
      <c r="CJ954" s="13"/>
    </row>
    <row r="955" spans="2:88" ht="16.5" thickBot="1" x14ac:dyDescent="0.3">
      <c r="B955" s="114"/>
      <c r="C955" s="114"/>
      <c r="D955" s="115"/>
      <c r="E955" s="117" t="str">
        <f t="shared" si="778"/>
        <v/>
      </c>
      <c r="F955" s="118" t="str">
        <f t="shared" si="786"/>
        <v/>
      </c>
      <c r="G955" s="22"/>
      <c r="H955" s="5" t="str">
        <f t="shared" si="749"/>
        <v/>
      </c>
      <c r="I955" s="6" t="str">
        <f t="shared" si="750"/>
        <v/>
      </c>
      <c r="J955" s="6" t="str">
        <f t="shared" si="751"/>
        <v/>
      </c>
      <c r="K955" s="23"/>
      <c r="L955" s="3" t="str">
        <f t="shared" si="736"/>
        <v/>
      </c>
      <c r="M955" s="2">
        <f>IF(OR(K955="Rota",K955="Desliza"),(IF((MAX(N$36:N954))&gt;F$17,(MAX(N$36:N954)),F$17)),N954)</f>
        <v>0</v>
      </c>
      <c r="N955" s="42"/>
      <c r="O955" s="2" t="str">
        <f t="shared" si="737"/>
        <v/>
      </c>
      <c r="P955" s="3" t="str">
        <f t="shared" si="738"/>
        <v/>
      </c>
      <c r="Q955" s="24"/>
      <c r="R955" s="24"/>
      <c r="S955" s="24"/>
      <c r="T955" s="132" t="str">
        <f t="shared" si="742"/>
        <v/>
      </c>
      <c r="U955" s="25"/>
      <c r="V955" s="25"/>
      <c r="W955" s="24"/>
      <c r="X955" s="26"/>
      <c r="Y955" s="25"/>
      <c r="Z955" s="25"/>
      <c r="AA955" s="3" t="str">
        <f t="shared" si="739"/>
        <v/>
      </c>
      <c r="AB955" s="24"/>
      <c r="AC955" s="26"/>
      <c r="AD955" s="25"/>
      <c r="AE955" s="54"/>
      <c r="AF955" s="54"/>
      <c r="AG955" s="54"/>
      <c r="AH955" s="54"/>
      <c r="AI955" s="54"/>
      <c r="AJ955" s="54"/>
      <c r="AK955" s="25"/>
      <c r="AL955" s="54" t="str">
        <f t="shared" si="743"/>
        <v/>
      </c>
      <c r="AM955" s="200" t="str">
        <f t="shared" si="744"/>
        <v/>
      </c>
      <c r="AN955" s="201" t="str">
        <f t="shared" si="745"/>
        <v/>
      </c>
      <c r="AO955" s="200" t="str">
        <f t="shared" si="752"/>
        <v/>
      </c>
      <c r="AP955" s="200" t="str">
        <f t="shared" si="746"/>
        <v/>
      </c>
      <c r="AQ955" s="200" t="str">
        <f t="shared" si="747"/>
        <v/>
      </c>
      <c r="AR955" s="200" t="str">
        <f t="shared" si="753"/>
        <v/>
      </c>
      <c r="AS955" s="200" t="str">
        <f t="shared" si="754"/>
        <v/>
      </c>
      <c r="AT955" s="200" t="str">
        <f t="shared" si="755"/>
        <v/>
      </c>
      <c r="AU955" s="200" t="str">
        <f t="shared" si="756"/>
        <v/>
      </c>
      <c r="AV955" s="54"/>
      <c r="AW955" s="200" t="str">
        <f t="shared" si="757"/>
        <v/>
      </c>
      <c r="AX955" s="201" t="str">
        <f t="shared" si="758"/>
        <v/>
      </c>
      <c r="AY955" s="7" t="str">
        <f t="shared" si="759"/>
        <v/>
      </c>
      <c r="AZ955" s="7" t="str">
        <f t="shared" si="760"/>
        <v/>
      </c>
      <c r="BA955" s="7" t="str">
        <f t="shared" si="761"/>
        <v/>
      </c>
      <c r="BB955" s="7" t="str">
        <f t="shared" si="779"/>
        <v/>
      </c>
      <c r="BC955" s="7" t="str">
        <f t="shared" si="780"/>
        <v/>
      </c>
      <c r="BD955" s="7" t="str">
        <f t="shared" si="781"/>
        <v/>
      </c>
      <c r="BE955" s="7" t="str">
        <f t="shared" si="782"/>
        <v/>
      </c>
      <c r="BF955" s="7" t="str">
        <f t="shared" si="740"/>
        <v/>
      </c>
      <c r="BG955" s="7" t="str">
        <f t="shared" si="741"/>
        <v/>
      </c>
      <c r="BH955" s="7" t="str">
        <f t="shared" si="783"/>
        <v/>
      </c>
      <c r="BI955" s="7" t="str">
        <f t="shared" si="784"/>
        <v/>
      </c>
      <c r="BJ955" s="7" t="str">
        <f t="shared" si="785"/>
        <v/>
      </c>
      <c r="BK955" s="7" t="str">
        <f t="shared" si="762"/>
        <v/>
      </c>
      <c r="BL955" s="7" t="str">
        <f t="shared" si="763"/>
        <v/>
      </c>
      <c r="BM955" s="7" t="str">
        <f t="shared" si="764"/>
        <v/>
      </c>
      <c r="BN955" s="7" t="str">
        <f t="shared" si="765"/>
        <v/>
      </c>
      <c r="BO955" s="7" t="str">
        <f t="shared" si="766"/>
        <v/>
      </c>
      <c r="BP955" s="7" t="str">
        <f t="shared" si="767"/>
        <v/>
      </c>
      <c r="BQ955" s="7" t="str">
        <f t="shared" si="768"/>
        <v/>
      </c>
      <c r="BR955" s="7" t="str">
        <f t="shared" si="769"/>
        <v/>
      </c>
      <c r="BS955" s="7" t="str">
        <f t="shared" si="770"/>
        <v/>
      </c>
      <c r="BT955" s="7" t="str">
        <f t="shared" si="771"/>
        <v/>
      </c>
      <c r="BU955" s="7" t="str">
        <f t="shared" si="772"/>
        <v/>
      </c>
      <c r="BV955" s="7" t="str">
        <f t="shared" si="773"/>
        <v/>
      </c>
      <c r="BW955" s="7" t="str">
        <f t="shared" si="748"/>
        <v/>
      </c>
      <c r="BX955" s="7" t="str">
        <f t="shared" si="774"/>
        <v/>
      </c>
      <c r="BY955" s="7" t="str">
        <f t="shared" si="775"/>
        <v/>
      </c>
      <c r="BZ955" s="7" t="str">
        <f t="shared" si="776"/>
        <v/>
      </c>
      <c r="CA955" s="7" t="str">
        <f t="shared" si="777"/>
        <v/>
      </c>
      <c r="CB955" s="54"/>
      <c r="CH955" s="13"/>
      <c r="CJ955" s="13"/>
    </row>
    <row r="956" spans="2:88" ht="16.5" thickBot="1" x14ac:dyDescent="0.3">
      <c r="B956" s="114"/>
      <c r="C956" s="114"/>
      <c r="D956" s="115"/>
      <c r="E956" s="117" t="str">
        <f t="shared" si="778"/>
        <v/>
      </c>
      <c r="F956" s="118" t="str">
        <f t="shared" si="786"/>
        <v/>
      </c>
      <c r="G956" s="22"/>
      <c r="H956" s="5" t="str">
        <f t="shared" si="749"/>
        <v/>
      </c>
      <c r="I956" s="6" t="str">
        <f t="shared" si="750"/>
        <v/>
      </c>
      <c r="J956" s="6" t="str">
        <f t="shared" si="751"/>
        <v/>
      </c>
      <c r="K956" s="23"/>
      <c r="L956" s="3" t="str">
        <f t="shared" ref="L956:L1019" si="787">IF(K956="Circula",H956,"")</f>
        <v/>
      </c>
      <c r="M956" s="2">
        <f>IF(OR(K956="Rota",K956="Desliza"),(IF((MAX(N$36:N955))&gt;F$17,(MAX(N$36:N955)),F$17)),N955)</f>
        <v>0</v>
      </c>
      <c r="N956" s="42"/>
      <c r="O956" s="2" t="str">
        <f t="shared" ref="O956:O1019" si="788">IF(OR(M956="",N956=""),"",N956-M956)</f>
        <v/>
      </c>
      <c r="P956" s="3" t="str">
        <f t="shared" ref="P956:P1019" si="789">IF(OR(K956="Rota",K956="Desliza"),IF(OR(M956="",N956=""),"",IF(K956="Comentario","",IF(M956=N956,"",(O956/(H956))))),"")</f>
        <v/>
      </c>
      <c r="Q956" s="24"/>
      <c r="R956" s="24"/>
      <c r="S956" s="24"/>
      <c r="T956" s="132" t="str">
        <f t="shared" si="742"/>
        <v/>
      </c>
      <c r="U956" s="25"/>
      <c r="V956" s="25"/>
      <c r="W956" s="24"/>
      <c r="X956" s="26"/>
      <c r="Y956" s="25"/>
      <c r="Z956" s="25"/>
      <c r="AA956" s="3" t="str">
        <f t="shared" ref="AA956:AA1019" si="790">IF(OR(Y956="",Z956=""),"",IF(Y956=Z956,"",ABS(Y956-Z956)))</f>
        <v/>
      </c>
      <c r="AB956" s="24"/>
      <c r="AC956" s="26"/>
      <c r="AD956" s="25"/>
      <c r="AE956" s="54"/>
      <c r="AF956" s="54"/>
      <c r="AG956" s="54"/>
      <c r="AH956" s="54"/>
      <c r="AI956" s="54"/>
      <c r="AJ956" s="54"/>
      <c r="AK956" s="25"/>
      <c r="AL956" s="54" t="str">
        <f t="shared" si="743"/>
        <v/>
      </c>
      <c r="AM956" s="200" t="str">
        <f t="shared" si="744"/>
        <v/>
      </c>
      <c r="AN956" s="201" t="str">
        <f t="shared" si="745"/>
        <v/>
      </c>
      <c r="AO956" s="200" t="str">
        <f t="shared" si="752"/>
        <v/>
      </c>
      <c r="AP956" s="200" t="str">
        <f t="shared" si="746"/>
        <v/>
      </c>
      <c r="AQ956" s="200" t="str">
        <f t="shared" si="747"/>
        <v/>
      </c>
      <c r="AR956" s="200" t="str">
        <f t="shared" si="753"/>
        <v/>
      </c>
      <c r="AS956" s="200" t="str">
        <f t="shared" si="754"/>
        <v/>
      </c>
      <c r="AT956" s="200" t="str">
        <f t="shared" si="755"/>
        <v/>
      </c>
      <c r="AU956" s="200" t="str">
        <f t="shared" si="756"/>
        <v/>
      </c>
      <c r="AV956" s="54"/>
      <c r="AW956" s="200" t="str">
        <f t="shared" si="757"/>
        <v/>
      </c>
      <c r="AX956" s="201" t="str">
        <f t="shared" si="758"/>
        <v/>
      </c>
      <c r="AY956" s="7" t="str">
        <f t="shared" si="759"/>
        <v/>
      </c>
      <c r="AZ956" s="7" t="str">
        <f t="shared" si="760"/>
        <v/>
      </c>
      <c r="BA956" s="7" t="str">
        <f t="shared" si="761"/>
        <v/>
      </c>
      <c r="BB956" s="7" t="str">
        <f t="shared" si="779"/>
        <v/>
      </c>
      <c r="BC956" s="7" t="str">
        <f t="shared" si="780"/>
        <v/>
      </c>
      <c r="BD956" s="7" t="str">
        <f t="shared" si="781"/>
        <v/>
      </c>
      <c r="BE956" s="7" t="str">
        <f t="shared" si="782"/>
        <v/>
      </c>
      <c r="BF956" s="7" t="str">
        <f t="shared" si="740"/>
        <v/>
      </c>
      <c r="BG956" s="7" t="str">
        <f t="shared" si="741"/>
        <v/>
      </c>
      <c r="BH956" s="7" t="str">
        <f t="shared" si="783"/>
        <v/>
      </c>
      <c r="BI956" s="7" t="str">
        <f t="shared" si="784"/>
        <v/>
      </c>
      <c r="BJ956" s="7" t="str">
        <f t="shared" si="785"/>
        <v/>
      </c>
      <c r="BK956" s="7" t="str">
        <f t="shared" si="762"/>
        <v/>
      </c>
      <c r="BL956" s="7" t="str">
        <f t="shared" si="763"/>
        <v/>
      </c>
      <c r="BM956" s="7" t="str">
        <f t="shared" si="764"/>
        <v/>
      </c>
      <c r="BN956" s="7" t="str">
        <f t="shared" si="765"/>
        <v/>
      </c>
      <c r="BO956" s="7" t="str">
        <f t="shared" si="766"/>
        <v/>
      </c>
      <c r="BP956" s="7" t="str">
        <f t="shared" si="767"/>
        <v/>
      </c>
      <c r="BQ956" s="7" t="str">
        <f t="shared" si="768"/>
        <v/>
      </c>
      <c r="BR956" s="7" t="str">
        <f t="shared" si="769"/>
        <v/>
      </c>
      <c r="BS956" s="7" t="str">
        <f t="shared" si="770"/>
        <v/>
      </c>
      <c r="BT956" s="7" t="str">
        <f t="shared" si="771"/>
        <v/>
      </c>
      <c r="BU956" s="7" t="str">
        <f t="shared" si="772"/>
        <v/>
      </c>
      <c r="BV956" s="7" t="str">
        <f t="shared" si="773"/>
        <v/>
      </c>
      <c r="BW956" s="7" t="str">
        <f t="shared" si="748"/>
        <v/>
      </c>
      <c r="BX956" s="7" t="str">
        <f t="shared" si="774"/>
        <v/>
      </c>
      <c r="BY956" s="7" t="str">
        <f t="shared" si="775"/>
        <v/>
      </c>
      <c r="BZ956" s="7" t="str">
        <f t="shared" si="776"/>
        <v/>
      </c>
      <c r="CA956" s="7" t="str">
        <f t="shared" si="777"/>
        <v/>
      </c>
      <c r="CB956" s="54"/>
      <c r="CH956" s="13"/>
      <c r="CJ956" s="13"/>
    </row>
    <row r="957" spans="2:88" ht="16.5" thickBot="1" x14ac:dyDescent="0.3">
      <c r="B957" s="114"/>
      <c r="C957" s="114"/>
      <c r="D957" s="115"/>
      <c r="E957" s="117" t="str">
        <f t="shared" si="778"/>
        <v/>
      </c>
      <c r="F957" s="118" t="str">
        <f t="shared" si="786"/>
        <v/>
      </c>
      <c r="G957" s="22"/>
      <c r="H957" s="5" t="str">
        <f t="shared" si="749"/>
        <v/>
      </c>
      <c r="I957" s="6" t="str">
        <f t="shared" si="750"/>
        <v/>
      </c>
      <c r="J957" s="6" t="str">
        <f t="shared" si="751"/>
        <v/>
      </c>
      <c r="K957" s="23"/>
      <c r="L957" s="3" t="str">
        <f t="shared" si="787"/>
        <v/>
      </c>
      <c r="M957" s="2">
        <f>IF(OR(K957="Rota",K957="Desliza"),(IF((MAX(N$36:N956))&gt;F$17,(MAX(N$36:N956)),F$17)),N956)</f>
        <v>0</v>
      </c>
      <c r="N957" s="42"/>
      <c r="O957" s="2" t="str">
        <f t="shared" si="788"/>
        <v/>
      </c>
      <c r="P957" s="3" t="str">
        <f t="shared" si="789"/>
        <v/>
      </c>
      <c r="Q957" s="24"/>
      <c r="R957" s="24"/>
      <c r="S957" s="24"/>
      <c r="T957" s="132" t="str">
        <f t="shared" si="742"/>
        <v/>
      </c>
      <c r="U957" s="25"/>
      <c r="V957" s="25"/>
      <c r="W957" s="24"/>
      <c r="X957" s="26"/>
      <c r="Y957" s="25"/>
      <c r="Z957" s="25"/>
      <c r="AA957" s="3" t="str">
        <f t="shared" si="790"/>
        <v/>
      </c>
      <c r="AB957" s="24"/>
      <c r="AC957" s="26"/>
      <c r="AD957" s="25"/>
      <c r="AE957" s="54"/>
      <c r="AF957" s="54"/>
      <c r="AG957" s="54"/>
      <c r="AH957" s="54"/>
      <c r="AI957" s="54"/>
      <c r="AJ957" s="54"/>
      <c r="AK957" s="25"/>
      <c r="AL957" s="54" t="str">
        <f t="shared" si="743"/>
        <v/>
      </c>
      <c r="AM957" s="200" t="str">
        <f t="shared" si="744"/>
        <v/>
      </c>
      <c r="AN957" s="201" t="str">
        <f t="shared" si="745"/>
        <v/>
      </c>
      <c r="AO957" s="200" t="str">
        <f t="shared" si="752"/>
        <v/>
      </c>
      <c r="AP957" s="200" t="str">
        <f t="shared" si="746"/>
        <v/>
      </c>
      <c r="AQ957" s="200" t="str">
        <f t="shared" si="747"/>
        <v/>
      </c>
      <c r="AR957" s="200" t="str">
        <f t="shared" si="753"/>
        <v/>
      </c>
      <c r="AS957" s="200" t="str">
        <f t="shared" si="754"/>
        <v/>
      </c>
      <c r="AT957" s="200" t="str">
        <f t="shared" si="755"/>
        <v/>
      </c>
      <c r="AU957" s="200" t="str">
        <f t="shared" si="756"/>
        <v/>
      </c>
      <c r="AV957" s="54"/>
      <c r="AW957" s="200" t="str">
        <f t="shared" si="757"/>
        <v/>
      </c>
      <c r="AX957" s="201" t="str">
        <f t="shared" si="758"/>
        <v/>
      </c>
      <c r="AY957" s="7" t="str">
        <f t="shared" si="759"/>
        <v/>
      </c>
      <c r="AZ957" s="7" t="str">
        <f t="shared" si="760"/>
        <v/>
      </c>
      <c r="BA957" s="7" t="str">
        <f t="shared" si="761"/>
        <v/>
      </c>
      <c r="BB957" s="7" t="str">
        <f t="shared" si="779"/>
        <v/>
      </c>
      <c r="BC957" s="7" t="str">
        <f t="shared" si="780"/>
        <v/>
      </c>
      <c r="BD957" s="7" t="str">
        <f t="shared" si="781"/>
        <v/>
      </c>
      <c r="BE957" s="7" t="str">
        <f t="shared" si="782"/>
        <v/>
      </c>
      <c r="BF957" s="7" t="str">
        <f t="shared" si="740"/>
        <v/>
      </c>
      <c r="BG957" s="7" t="str">
        <f t="shared" si="741"/>
        <v/>
      </c>
      <c r="BH957" s="7" t="str">
        <f t="shared" si="783"/>
        <v/>
      </c>
      <c r="BI957" s="7" t="str">
        <f t="shared" si="784"/>
        <v/>
      </c>
      <c r="BJ957" s="7" t="str">
        <f t="shared" si="785"/>
        <v/>
      </c>
      <c r="BK957" s="7" t="str">
        <f t="shared" si="762"/>
        <v/>
      </c>
      <c r="BL957" s="7" t="str">
        <f t="shared" si="763"/>
        <v/>
      </c>
      <c r="BM957" s="7" t="str">
        <f t="shared" si="764"/>
        <v/>
      </c>
      <c r="BN957" s="7" t="str">
        <f t="shared" si="765"/>
        <v/>
      </c>
      <c r="BO957" s="7" t="str">
        <f t="shared" si="766"/>
        <v/>
      </c>
      <c r="BP957" s="7" t="str">
        <f t="shared" si="767"/>
        <v/>
      </c>
      <c r="BQ957" s="7" t="str">
        <f t="shared" si="768"/>
        <v/>
      </c>
      <c r="BR957" s="7" t="str">
        <f t="shared" si="769"/>
        <v/>
      </c>
      <c r="BS957" s="7" t="str">
        <f t="shared" si="770"/>
        <v/>
      </c>
      <c r="BT957" s="7" t="str">
        <f t="shared" si="771"/>
        <v/>
      </c>
      <c r="BU957" s="7" t="str">
        <f t="shared" si="772"/>
        <v/>
      </c>
      <c r="BV957" s="7" t="str">
        <f t="shared" si="773"/>
        <v/>
      </c>
      <c r="BW957" s="7" t="str">
        <f t="shared" si="748"/>
        <v/>
      </c>
      <c r="BX957" s="7" t="str">
        <f t="shared" si="774"/>
        <v/>
      </c>
      <c r="BY957" s="7" t="str">
        <f t="shared" si="775"/>
        <v/>
      </c>
      <c r="BZ957" s="7" t="str">
        <f t="shared" si="776"/>
        <v/>
      </c>
      <c r="CA957" s="7" t="str">
        <f t="shared" si="777"/>
        <v/>
      </c>
      <c r="CB957" s="54"/>
      <c r="CH957" s="13"/>
      <c r="CJ957" s="13"/>
    </row>
    <row r="958" spans="2:88" ht="16.5" thickBot="1" x14ac:dyDescent="0.3">
      <c r="B958" s="114"/>
      <c r="C958" s="114"/>
      <c r="D958" s="115"/>
      <c r="E958" s="117" t="str">
        <f t="shared" si="778"/>
        <v/>
      </c>
      <c r="F958" s="118" t="str">
        <f t="shared" si="786"/>
        <v/>
      </c>
      <c r="G958" s="22"/>
      <c r="H958" s="5" t="str">
        <f t="shared" si="749"/>
        <v/>
      </c>
      <c r="I958" s="6" t="str">
        <f t="shared" si="750"/>
        <v/>
      </c>
      <c r="J958" s="6" t="str">
        <f t="shared" si="751"/>
        <v/>
      </c>
      <c r="K958" s="23"/>
      <c r="L958" s="3" t="str">
        <f t="shared" si="787"/>
        <v/>
      </c>
      <c r="M958" s="2">
        <f>IF(OR(K958="Rota",K958="Desliza"),(IF((MAX(N$36:N957))&gt;F$17,(MAX(N$36:N957)),F$17)),N957)</f>
        <v>0</v>
      </c>
      <c r="N958" s="42"/>
      <c r="O958" s="2" t="str">
        <f t="shared" si="788"/>
        <v/>
      </c>
      <c r="P958" s="3" t="str">
        <f t="shared" si="789"/>
        <v/>
      </c>
      <c r="Q958" s="24"/>
      <c r="R958" s="24"/>
      <c r="S958" s="24"/>
      <c r="T958" s="132" t="str">
        <f t="shared" si="742"/>
        <v/>
      </c>
      <c r="U958" s="25"/>
      <c r="V958" s="25"/>
      <c r="W958" s="24"/>
      <c r="X958" s="26"/>
      <c r="Y958" s="25"/>
      <c r="Z958" s="25"/>
      <c r="AA958" s="3" t="str">
        <f t="shared" si="790"/>
        <v/>
      </c>
      <c r="AB958" s="24"/>
      <c r="AC958" s="26"/>
      <c r="AD958" s="25"/>
      <c r="AE958" s="54"/>
      <c r="AF958" s="54"/>
      <c r="AG958" s="54"/>
      <c r="AH958" s="54"/>
      <c r="AI958" s="54"/>
      <c r="AJ958" s="54"/>
      <c r="AK958" s="25"/>
      <c r="AL958" s="54" t="str">
        <f t="shared" si="743"/>
        <v/>
      </c>
      <c r="AM958" s="200" t="str">
        <f t="shared" si="744"/>
        <v/>
      </c>
      <c r="AN958" s="201" t="str">
        <f t="shared" si="745"/>
        <v/>
      </c>
      <c r="AO958" s="200" t="str">
        <f t="shared" si="752"/>
        <v/>
      </c>
      <c r="AP958" s="200" t="str">
        <f t="shared" si="746"/>
        <v/>
      </c>
      <c r="AQ958" s="200" t="str">
        <f t="shared" si="747"/>
        <v/>
      </c>
      <c r="AR958" s="200" t="str">
        <f t="shared" si="753"/>
        <v/>
      </c>
      <c r="AS958" s="200" t="str">
        <f t="shared" si="754"/>
        <v/>
      </c>
      <c r="AT958" s="200" t="str">
        <f t="shared" si="755"/>
        <v/>
      </c>
      <c r="AU958" s="200" t="str">
        <f t="shared" si="756"/>
        <v/>
      </c>
      <c r="AV958" s="54"/>
      <c r="AW958" s="200" t="str">
        <f t="shared" si="757"/>
        <v/>
      </c>
      <c r="AX958" s="201" t="str">
        <f t="shared" si="758"/>
        <v/>
      </c>
      <c r="AY958" s="7" t="str">
        <f t="shared" si="759"/>
        <v/>
      </c>
      <c r="AZ958" s="7" t="str">
        <f t="shared" si="760"/>
        <v/>
      </c>
      <c r="BA958" s="7" t="str">
        <f t="shared" si="761"/>
        <v/>
      </c>
      <c r="BB958" s="7" t="str">
        <f t="shared" si="779"/>
        <v/>
      </c>
      <c r="BC958" s="7" t="str">
        <f t="shared" si="780"/>
        <v/>
      </c>
      <c r="BD958" s="7" t="str">
        <f t="shared" si="781"/>
        <v/>
      </c>
      <c r="BE958" s="7" t="str">
        <f t="shared" si="782"/>
        <v/>
      </c>
      <c r="BF958" s="7" t="str">
        <f t="shared" si="740"/>
        <v/>
      </c>
      <c r="BG958" s="7" t="str">
        <f t="shared" si="741"/>
        <v/>
      </c>
      <c r="BH958" s="7" t="str">
        <f t="shared" si="783"/>
        <v/>
      </c>
      <c r="BI958" s="7" t="str">
        <f t="shared" si="784"/>
        <v/>
      </c>
      <c r="BJ958" s="7" t="str">
        <f t="shared" si="785"/>
        <v/>
      </c>
      <c r="BK958" s="7" t="str">
        <f t="shared" si="762"/>
        <v/>
      </c>
      <c r="BL958" s="7" t="str">
        <f t="shared" si="763"/>
        <v/>
      </c>
      <c r="BM958" s="7" t="str">
        <f t="shared" si="764"/>
        <v/>
      </c>
      <c r="BN958" s="7" t="str">
        <f t="shared" si="765"/>
        <v/>
      </c>
      <c r="BO958" s="7" t="str">
        <f t="shared" si="766"/>
        <v/>
      </c>
      <c r="BP958" s="7" t="str">
        <f t="shared" si="767"/>
        <v/>
      </c>
      <c r="BQ958" s="7" t="str">
        <f t="shared" si="768"/>
        <v/>
      </c>
      <c r="BR958" s="7" t="str">
        <f t="shared" si="769"/>
        <v/>
      </c>
      <c r="BS958" s="7" t="str">
        <f t="shared" si="770"/>
        <v/>
      </c>
      <c r="BT958" s="7" t="str">
        <f t="shared" si="771"/>
        <v/>
      </c>
      <c r="BU958" s="7" t="str">
        <f t="shared" si="772"/>
        <v/>
      </c>
      <c r="BV958" s="7" t="str">
        <f t="shared" si="773"/>
        <v/>
      </c>
      <c r="BW958" s="7" t="str">
        <f t="shared" si="748"/>
        <v/>
      </c>
      <c r="BX958" s="7" t="str">
        <f t="shared" si="774"/>
        <v/>
      </c>
      <c r="BY958" s="7" t="str">
        <f t="shared" si="775"/>
        <v/>
      </c>
      <c r="BZ958" s="7" t="str">
        <f t="shared" si="776"/>
        <v/>
      </c>
      <c r="CA958" s="7" t="str">
        <f t="shared" si="777"/>
        <v/>
      </c>
      <c r="CB958" s="54"/>
      <c r="CH958" s="13"/>
      <c r="CJ958" s="13"/>
    </row>
    <row r="959" spans="2:88" ht="16.5" thickBot="1" x14ac:dyDescent="0.3">
      <c r="B959" s="114"/>
      <c r="C959" s="114"/>
      <c r="D959" s="115"/>
      <c r="E959" s="117" t="str">
        <f t="shared" si="778"/>
        <v/>
      </c>
      <c r="F959" s="118" t="str">
        <f t="shared" si="786"/>
        <v/>
      </c>
      <c r="G959" s="22"/>
      <c r="H959" s="5" t="str">
        <f t="shared" si="749"/>
        <v/>
      </c>
      <c r="I959" s="6" t="str">
        <f t="shared" si="750"/>
        <v/>
      </c>
      <c r="J959" s="6" t="str">
        <f t="shared" si="751"/>
        <v/>
      </c>
      <c r="K959" s="23"/>
      <c r="L959" s="3" t="str">
        <f t="shared" si="787"/>
        <v/>
      </c>
      <c r="M959" s="2">
        <f>IF(OR(K959="Rota",K959="Desliza"),(IF((MAX(N$36:N958))&gt;F$17,(MAX(N$36:N958)),F$17)),N958)</f>
        <v>0</v>
      </c>
      <c r="N959" s="42"/>
      <c r="O959" s="2" t="str">
        <f t="shared" si="788"/>
        <v/>
      </c>
      <c r="P959" s="3" t="str">
        <f t="shared" si="789"/>
        <v/>
      </c>
      <c r="Q959" s="24"/>
      <c r="R959" s="24"/>
      <c r="S959" s="24"/>
      <c r="T959" s="132" t="str">
        <f t="shared" si="742"/>
        <v/>
      </c>
      <c r="U959" s="25"/>
      <c r="V959" s="25"/>
      <c r="W959" s="24"/>
      <c r="X959" s="26"/>
      <c r="Y959" s="25"/>
      <c r="Z959" s="25"/>
      <c r="AA959" s="3" t="str">
        <f t="shared" si="790"/>
        <v/>
      </c>
      <c r="AB959" s="24"/>
      <c r="AC959" s="26"/>
      <c r="AD959" s="25"/>
      <c r="AE959" s="54"/>
      <c r="AF959" s="54"/>
      <c r="AG959" s="54"/>
      <c r="AH959" s="54"/>
      <c r="AI959" s="54"/>
      <c r="AJ959" s="54"/>
      <c r="AK959" s="25"/>
      <c r="AL959" s="54" t="str">
        <f t="shared" si="743"/>
        <v/>
      </c>
      <c r="AM959" s="200" t="str">
        <f t="shared" si="744"/>
        <v/>
      </c>
      <c r="AN959" s="201" t="str">
        <f t="shared" si="745"/>
        <v/>
      </c>
      <c r="AO959" s="200" t="str">
        <f t="shared" si="752"/>
        <v/>
      </c>
      <c r="AP959" s="200" t="str">
        <f t="shared" si="746"/>
        <v/>
      </c>
      <c r="AQ959" s="200" t="str">
        <f t="shared" si="747"/>
        <v/>
      </c>
      <c r="AR959" s="200" t="str">
        <f t="shared" si="753"/>
        <v/>
      </c>
      <c r="AS959" s="200" t="str">
        <f t="shared" si="754"/>
        <v/>
      </c>
      <c r="AT959" s="200" t="str">
        <f t="shared" si="755"/>
        <v/>
      </c>
      <c r="AU959" s="200" t="str">
        <f t="shared" si="756"/>
        <v/>
      </c>
      <c r="AV959" s="54"/>
      <c r="AW959" s="200" t="str">
        <f t="shared" si="757"/>
        <v/>
      </c>
      <c r="AX959" s="201" t="str">
        <f t="shared" si="758"/>
        <v/>
      </c>
      <c r="AY959" s="7" t="str">
        <f t="shared" si="759"/>
        <v/>
      </c>
      <c r="AZ959" s="7" t="str">
        <f t="shared" si="760"/>
        <v/>
      </c>
      <c r="BA959" s="7" t="str">
        <f t="shared" si="761"/>
        <v/>
      </c>
      <c r="BB959" s="7" t="str">
        <f t="shared" si="779"/>
        <v/>
      </c>
      <c r="BC959" s="7" t="str">
        <f t="shared" si="780"/>
        <v/>
      </c>
      <c r="BD959" s="7" t="str">
        <f t="shared" si="781"/>
        <v/>
      </c>
      <c r="BE959" s="7" t="str">
        <f t="shared" si="782"/>
        <v/>
      </c>
      <c r="BF959" s="7" t="str">
        <f t="shared" si="740"/>
        <v/>
      </c>
      <c r="BG959" s="7" t="str">
        <f t="shared" si="741"/>
        <v/>
      </c>
      <c r="BH959" s="7" t="str">
        <f t="shared" si="783"/>
        <v/>
      </c>
      <c r="BI959" s="7" t="str">
        <f t="shared" si="784"/>
        <v/>
      </c>
      <c r="BJ959" s="7" t="str">
        <f t="shared" si="785"/>
        <v/>
      </c>
      <c r="BK959" s="7" t="str">
        <f t="shared" si="762"/>
        <v/>
      </c>
      <c r="BL959" s="7" t="str">
        <f t="shared" si="763"/>
        <v/>
      </c>
      <c r="BM959" s="7" t="str">
        <f t="shared" si="764"/>
        <v/>
      </c>
      <c r="BN959" s="7" t="str">
        <f t="shared" si="765"/>
        <v/>
      </c>
      <c r="BO959" s="7" t="str">
        <f t="shared" si="766"/>
        <v/>
      </c>
      <c r="BP959" s="7" t="str">
        <f t="shared" si="767"/>
        <v/>
      </c>
      <c r="BQ959" s="7" t="str">
        <f t="shared" si="768"/>
        <v/>
      </c>
      <c r="BR959" s="7" t="str">
        <f t="shared" si="769"/>
        <v/>
      </c>
      <c r="BS959" s="7" t="str">
        <f t="shared" si="770"/>
        <v/>
      </c>
      <c r="BT959" s="7" t="str">
        <f t="shared" si="771"/>
        <v/>
      </c>
      <c r="BU959" s="7" t="str">
        <f t="shared" si="772"/>
        <v/>
      </c>
      <c r="BV959" s="7" t="str">
        <f t="shared" si="773"/>
        <v/>
      </c>
      <c r="BW959" s="7" t="str">
        <f t="shared" si="748"/>
        <v/>
      </c>
      <c r="BX959" s="7" t="str">
        <f t="shared" si="774"/>
        <v/>
      </c>
      <c r="BY959" s="7" t="str">
        <f t="shared" si="775"/>
        <v/>
      </c>
      <c r="BZ959" s="7" t="str">
        <f t="shared" si="776"/>
        <v/>
      </c>
      <c r="CA959" s="7" t="str">
        <f t="shared" si="777"/>
        <v/>
      </c>
      <c r="CB959" s="54"/>
      <c r="CH959" s="13"/>
      <c r="CJ959" s="13"/>
    </row>
    <row r="960" spans="2:88" ht="16.5" thickBot="1" x14ac:dyDescent="0.3">
      <c r="B960" s="114"/>
      <c r="C960" s="114"/>
      <c r="D960" s="115"/>
      <c r="E960" s="117" t="str">
        <f t="shared" si="778"/>
        <v/>
      </c>
      <c r="F960" s="118" t="str">
        <f t="shared" si="786"/>
        <v/>
      </c>
      <c r="G960" s="22"/>
      <c r="H960" s="5" t="str">
        <f t="shared" si="749"/>
        <v/>
      </c>
      <c r="I960" s="6" t="str">
        <f t="shared" si="750"/>
        <v/>
      </c>
      <c r="J960" s="6" t="str">
        <f t="shared" si="751"/>
        <v/>
      </c>
      <c r="K960" s="23"/>
      <c r="L960" s="3" t="str">
        <f t="shared" si="787"/>
        <v/>
      </c>
      <c r="M960" s="2">
        <f>IF(OR(K960="Rota",K960="Desliza"),(IF((MAX(N$36:N959))&gt;F$17,(MAX(N$36:N959)),F$17)),N959)</f>
        <v>0</v>
      </c>
      <c r="N960" s="42"/>
      <c r="O960" s="2" t="str">
        <f t="shared" si="788"/>
        <v/>
      </c>
      <c r="P960" s="3" t="str">
        <f t="shared" si="789"/>
        <v/>
      </c>
      <c r="Q960" s="24"/>
      <c r="R960" s="24"/>
      <c r="S960" s="24"/>
      <c r="T960" s="132" t="str">
        <f t="shared" si="742"/>
        <v/>
      </c>
      <c r="U960" s="25"/>
      <c r="V960" s="25"/>
      <c r="W960" s="24"/>
      <c r="X960" s="26"/>
      <c r="Y960" s="25"/>
      <c r="Z960" s="25"/>
      <c r="AA960" s="3" t="str">
        <f t="shared" si="790"/>
        <v/>
      </c>
      <c r="AB960" s="24"/>
      <c r="AC960" s="26"/>
      <c r="AD960" s="25"/>
      <c r="AE960" s="54"/>
      <c r="AF960" s="54"/>
      <c r="AG960" s="54"/>
      <c r="AH960" s="54"/>
      <c r="AI960" s="54"/>
      <c r="AJ960" s="54"/>
      <c r="AK960" s="25"/>
      <c r="AL960" s="54" t="str">
        <f t="shared" si="743"/>
        <v/>
      </c>
      <c r="AM960" s="200" t="str">
        <f t="shared" si="744"/>
        <v/>
      </c>
      <c r="AN960" s="201" t="str">
        <f t="shared" si="745"/>
        <v/>
      </c>
      <c r="AO960" s="200" t="str">
        <f t="shared" si="752"/>
        <v/>
      </c>
      <c r="AP960" s="200" t="str">
        <f t="shared" si="746"/>
        <v/>
      </c>
      <c r="AQ960" s="200" t="str">
        <f t="shared" si="747"/>
        <v/>
      </c>
      <c r="AR960" s="200" t="str">
        <f t="shared" si="753"/>
        <v/>
      </c>
      <c r="AS960" s="200" t="str">
        <f t="shared" si="754"/>
        <v/>
      </c>
      <c r="AT960" s="200" t="str">
        <f t="shared" si="755"/>
        <v/>
      </c>
      <c r="AU960" s="200" t="str">
        <f t="shared" si="756"/>
        <v/>
      </c>
      <c r="AV960" s="54"/>
      <c r="AW960" s="200" t="str">
        <f t="shared" si="757"/>
        <v/>
      </c>
      <c r="AX960" s="201" t="str">
        <f t="shared" si="758"/>
        <v/>
      </c>
      <c r="AY960" s="7" t="str">
        <f t="shared" si="759"/>
        <v/>
      </c>
      <c r="AZ960" s="7" t="str">
        <f t="shared" si="760"/>
        <v/>
      </c>
      <c r="BA960" s="7" t="str">
        <f t="shared" si="761"/>
        <v/>
      </c>
      <c r="BB960" s="7" t="str">
        <f t="shared" si="779"/>
        <v/>
      </c>
      <c r="BC960" s="7" t="str">
        <f t="shared" si="780"/>
        <v/>
      </c>
      <c r="BD960" s="7" t="str">
        <f t="shared" si="781"/>
        <v/>
      </c>
      <c r="BE960" s="7" t="str">
        <f t="shared" si="782"/>
        <v/>
      </c>
      <c r="BF960" s="7" t="str">
        <f t="shared" si="740"/>
        <v/>
      </c>
      <c r="BG960" s="7" t="str">
        <f t="shared" si="741"/>
        <v/>
      </c>
      <c r="BH960" s="7" t="str">
        <f t="shared" si="783"/>
        <v/>
      </c>
      <c r="BI960" s="7" t="str">
        <f t="shared" si="784"/>
        <v/>
      </c>
      <c r="BJ960" s="7" t="str">
        <f t="shared" si="785"/>
        <v/>
      </c>
      <c r="BK960" s="7" t="str">
        <f t="shared" si="762"/>
        <v/>
      </c>
      <c r="BL960" s="7" t="str">
        <f t="shared" si="763"/>
        <v/>
      </c>
      <c r="BM960" s="7" t="str">
        <f t="shared" si="764"/>
        <v/>
      </c>
      <c r="BN960" s="7" t="str">
        <f t="shared" si="765"/>
        <v/>
      </c>
      <c r="BO960" s="7" t="str">
        <f t="shared" si="766"/>
        <v/>
      </c>
      <c r="BP960" s="7" t="str">
        <f t="shared" si="767"/>
        <v/>
      </c>
      <c r="BQ960" s="7" t="str">
        <f t="shared" si="768"/>
        <v/>
      </c>
      <c r="BR960" s="7" t="str">
        <f t="shared" si="769"/>
        <v/>
      </c>
      <c r="BS960" s="7" t="str">
        <f t="shared" si="770"/>
        <v/>
      </c>
      <c r="BT960" s="7" t="str">
        <f t="shared" si="771"/>
        <v/>
      </c>
      <c r="BU960" s="7" t="str">
        <f t="shared" si="772"/>
        <v/>
      </c>
      <c r="BV960" s="7" t="str">
        <f t="shared" si="773"/>
        <v/>
      </c>
      <c r="BW960" s="7" t="str">
        <f t="shared" si="748"/>
        <v/>
      </c>
      <c r="BX960" s="7" t="str">
        <f t="shared" si="774"/>
        <v/>
      </c>
      <c r="BY960" s="7" t="str">
        <f t="shared" si="775"/>
        <v/>
      </c>
      <c r="BZ960" s="7" t="str">
        <f t="shared" si="776"/>
        <v/>
      </c>
      <c r="CA960" s="7" t="str">
        <f t="shared" si="777"/>
        <v/>
      </c>
      <c r="CB960" s="54"/>
      <c r="CH960" s="13"/>
      <c r="CJ960" s="13"/>
    </row>
    <row r="961" spans="2:88" ht="16.5" thickBot="1" x14ac:dyDescent="0.3">
      <c r="B961" s="114"/>
      <c r="C961" s="114"/>
      <c r="D961" s="115"/>
      <c r="E961" s="117" t="str">
        <f t="shared" si="778"/>
        <v/>
      </c>
      <c r="F961" s="118" t="str">
        <f t="shared" si="786"/>
        <v/>
      </c>
      <c r="G961" s="22"/>
      <c r="H961" s="5" t="str">
        <f t="shared" si="749"/>
        <v/>
      </c>
      <c r="I961" s="6" t="str">
        <f t="shared" si="750"/>
        <v/>
      </c>
      <c r="J961" s="6" t="str">
        <f t="shared" si="751"/>
        <v/>
      </c>
      <c r="K961" s="23"/>
      <c r="L961" s="3" t="str">
        <f t="shared" si="787"/>
        <v/>
      </c>
      <c r="M961" s="2">
        <f>IF(OR(K961="Rota",K961="Desliza"),(IF((MAX(N$36:N960))&gt;F$17,(MAX(N$36:N960)),F$17)),N960)</f>
        <v>0</v>
      </c>
      <c r="N961" s="42"/>
      <c r="O961" s="2" t="str">
        <f t="shared" si="788"/>
        <v/>
      </c>
      <c r="P961" s="3" t="str">
        <f t="shared" si="789"/>
        <v/>
      </c>
      <c r="Q961" s="24"/>
      <c r="R961" s="24"/>
      <c r="S961" s="24"/>
      <c r="T961" s="132" t="str">
        <f t="shared" si="742"/>
        <v/>
      </c>
      <c r="U961" s="25"/>
      <c r="V961" s="25"/>
      <c r="W961" s="24"/>
      <c r="X961" s="26"/>
      <c r="Y961" s="25"/>
      <c r="Z961" s="25"/>
      <c r="AA961" s="3" t="str">
        <f t="shared" si="790"/>
        <v/>
      </c>
      <c r="AB961" s="24"/>
      <c r="AC961" s="26"/>
      <c r="AD961" s="25"/>
      <c r="AE961" s="54"/>
      <c r="AF961" s="54"/>
      <c r="AG961" s="54"/>
      <c r="AH961" s="54"/>
      <c r="AI961" s="54"/>
      <c r="AJ961" s="54"/>
      <c r="AK961" s="25"/>
      <c r="AL961" s="54" t="str">
        <f t="shared" si="743"/>
        <v/>
      </c>
      <c r="AM961" s="200" t="str">
        <f t="shared" si="744"/>
        <v/>
      </c>
      <c r="AN961" s="201" t="str">
        <f t="shared" si="745"/>
        <v/>
      </c>
      <c r="AO961" s="200" t="str">
        <f t="shared" si="752"/>
        <v/>
      </c>
      <c r="AP961" s="200" t="str">
        <f t="shared" si="746"/>
        <v/>
      </c>
      <c r="AQ961" s="200" t="str">
        <f t="shared" si="747"/>
        <v/>
      </c>
      <c r="AR961" s="200" t="str">
        <f t="shared" si="753"/>
        <v/>
      </c>
      <c r="AS961" s="200" t="str">
        <f t="shared" si="754"/>
        <v/>
      </c>
      <c r="AT961" s="200" t="str">
        <f t="shared" si="755"/>
        <v/>
      </c>
      <c r="AU961" s="200" t="str">
        <f t="shared" si="756"/>
        <v/>
      </c>
      <c r="AV961" s="54"/>
      <c r="AW961" s="200" t="str">
        <f t="shared" si="757"/>
        <v/>
      </c>
      <c r="AX961" s="201" t="str">
        <f t="shared" si="758"/>
        <v/>
      </c>
      <c r="AY961" s="7" t="str">
        <f t="shared" si="759"/>
        <v/>
      </c>
      <c r="AZ961" s="7" t="str">
        <f t="shared" si="760"/>
        <v/>
      </c>
      <c r="BA961" s="7" t="str">
        <f t="shared" si="761"/>
        <v/>
      </c>
      <c r="BB961" s="7" t="str">
        <f t="shared" si="779"/>
        <v/>
      </c>
      <c r="BC961" s="7" t="str">
        <f t="shared" si="780"/>
        <v/>
      </c>
      <c r="BD961" s="7" t="str">
        <f t="shared" si="781"/>
        <v/>
      </c>
      <c r="BE961" s="7" t="str">
        <f t="shared" si="782"/>
        <v/>
      </c>
      <c r="BF961" s="7" t="str">
        <f t="shared" si="740"/>
        <v/>
      </c>
      <c r="BG961" s="7" t="str">
        <f t="shared" si="741"/>
        <v/>
      </c>
      <c r="BH961" s="7" t="str">
        <f t="shared" si="783"/>
        <v/>
      </c>
      <c r="BI961" s="7" t="str">
        <f t="shared" si="784"/>
        <v/>
      </c>
      <c r="BJ961" s="7" t="str">
        <f t="shared" si="785"/>
        <v/>
      </c>
      <c r="BK961" s="7" t="str">
        <f t="shared" si="762"/>
        <v/>
      </c>
      <c r="BL961" s="7" t="str">
        <f t="shared" si="763"/>
        <v/>
      </c>
      <c r="BM961" s="7" t="str">
        <f t="shared" si="764"/>
        <v/>
      </c>
      <c r="BN961" s="7" t="str">
        <f t="shared" si="765"/>
        <v/>
      </c>
      <c r="BO961" s="7" t="str">
        <f t="shared" si="766"/>
        <v/>
      </c>
      <c r="BP961" s="7" t="str">
        <f t="shared" si="767"/>
        <v/>
      </c>
      <c r="BQ961" s="7" t="str">
        <f t="shared" si="768"/>
        <v/>
      </c>
      <c r="BR961" s="7" t="str">
        <f t="shared" si="769"/>
        <v/>
      </c>
      <c r="BS961" s="7" t="str">
        <f t="shared" si="770"/>
        <v/>
      </c>
      <c r="BT961" s="7" t="str">
        <f t="shared" si="771"/>
        <v/>
      </c>
      <c r="BU961" s="7" t="str">
        <f t="shared" si="772"/>
        <v/>
      </c>
      <c r="BV961" s="7" t="str">
        <f t="shared" si="773"/>
        <v/>
      </c>
      <c r="BW961" s="7" t="str">
        <f t="shared" si="748"/>
        <v/>
      </c>
      <c r="BX961" s="7" t="str">
        <f t="shared" si="774"/>
        <v/>
      </c>
      <c r="BY961" s="7" t="str">
        <f t="shared" si="775"/>
        <v/>
      </c>
      <c r="BZ961" s="7" t="str">
        <f t="shared" si="776"/>
        <v/>
      </c>
      <c r="CA961" s="7" t="str">
        <f t="shared" si="777"/>
        <v/>
      </c>
      <c r="CB961" s="54"/>
      <c r="CH961" s="13"/>
      <c r="CJ961" s="13"/>
    </row>
    <row r="962" spans="2:88" ht="16.5" thickBot="1" x14ac:dyDescent="0.3">
      <c r="B962" s="114"/>
      <c r="C962" s="114"/>
      <c r="D962" s="115"/>
      <c r="E962" s="117" t="str">
        <f t="shared" si="778"/>
        <v/>
      </c>
      <c r="F962" s="118" t="str">
        <f t="shared" si="786"/>
        <v/>
      </c>
      <c r="G962" s="22"/>
      <c r="H962" s="5" t="str">
        <f t="shared" si="749"/>
        <v/>
      </c>
      <c r="I962" s="6" t="str">
        <f t="shared" si="750"/>
        <v/>
      </c>
      <c r="J962" s="6" t="str">
        <f t="shared" si="751"/>
        <v/>
      </c>
      <c r="K962" s="23"/>
      <c r="L962" s="3" t="str">
        <f t="shared" si="787"/>
        <v/>
      </c>
      <c r="M962" s="2">
        <f>IF(OR(K962="Rota",K962="Desliza"),(IF((MAX(N$36:N961))&gt;F$17,(MAX(N$36:N961)),F$17)),N961)</f>
        <v>0</v>
      </c>
      <c r="N962" s="42"/>
      <c r="O962" s="2" t="str">
        <f t="shared" si="788"/>
        <v/>
      </c>
      <c r="P962" s="3" t="str">
        <f t="shared" si="789"/>
        <v/>
      </c>
      <c r="Q962" s="24"/>
      <c r="R962" s="24"/>
      <c r="S962" s="24"/>
      <c r="T962" s="132" t="str">
        <f t="shared" si="742"/>
        <v/>
      </c>
      <c r="U962" s="25"/>
      <c r="V962" s="25"/>
      <c r="W962" s="24"/>
      <c r="X962" s="26"/>
      <c r="Y962" s="25"/>
      <c r="Z962" s="25"/>
      <c r="AA962" s="3" t="str">
        <f t="shared" si="790"/>
        <v/>
      </c>
      <c r="AB962" s="24"/>
      <c r="AC962" s="26"/>
      <c r="AD962" s="25"/>
      <c r="AE962" s="54"/>
      <c r="AF962" s="54"/>
      <c r="AG962" s="54"/>
      <c r="AH962" s="54"/>
      <c r="AI962" s="54"/>
      <c r="AJ962" s="54"/>
      <c r="AK962" s="25"/>
      <c r="AL962" s="54" t="str">
        <f t="shared" si="743"/>
        <v/>
      </c>
      <c r="AM962" s="200" t="str">
        <f t="shared" si="744"/>
        <v/>
      </c>
      <c r="AN962" s="201" t="str">
        <f t="shared" si="745"/>
        <v/>
      </c>
      <c r="AO962" s="200" t="str">
        <f t="shared" si="752"/>
        <v/>
      </c>
      <c r="AP962" s="200" t="str">
        <f t="shared" si="746"/>
        <v/>
      </c>
      <c r="AQ962" s="200" t="str">
        <f t="shared" si="747"/>
        <v/>
      </c>
      <c r="AR962" s="200" t="str">
        <f t="shared" si="753"/>
        <v/>
      </c>
      <c r="AS962" s="200" t="str">
        <f t="shared" si="754"/>
        <v/>
      </c>
      <c r="AT962" s="200" t="str">
        <f t="shared" si="755"/>
        <v/>
      </c>
      <c r="AU962" s="200" t="str">
        <f t="shared" si="756"/>
        <v/>
      </c>
      <c r="AV962" s="54"/>
      <c r="AW962" s="200" t="str">
        <f t="shared" si="757"/>
        <v/>
      </c>
      <c r="AX962" s="201" t="str">
        <f t="shared" si="758"/>
        <v/>
      </c>
      <c r="AY962" s="7" t="str">
        <f t="shared" si="759"/>
        <v/>
      </c>
      <c r="AZ962" s="7" t="str">
        <f t="shared" si="760"/>
        <v/>
      </c>
      <c r="BA962" s="7" t="str">
        <f t="shared" si="761"/>
        <v/>
      </c>
      <c r="BB962" s="7" t="str">
        <f t="shared" si="779"/>
        <v/>
      </c>
      <c r="BC962" s="7" t="str">
        <f t="shared" si="780"/>
        <v/>
      </c>
      <c r="BD962" s="7" t="str">
        <f t="shared" si="781"/>
        <v/>
      </c>
      <c r="BE962" s="7" t="str">
        <f t="shared" si="782"/>
        <v/>
      </c>
      <c r="BF962" s="7" t="str">
        <f t="shared" si="740"/>
        <v/>
      </c>
      <c r="BG962" s="7" t="str">
        <f t="shared" si="741"/>
        <v/>
      </c>
      <c r="BH962" s="7" t="str">
        <f t="shared" si="783"/>
        <v/>
      </c>
      <c r="BI962" s="7" t="str">
        <f t="shared" si="784"/>
        <v/>
      </c>
      <c r="BJ962" s="7" t="str">
        <f t="shared" si="785"/>
        <v/>
      </c>
      <c r="BK962" s="7" t="str">
        <f t="shared" si="762"/>
        <v/>
      </c>
      <c r="BL962" s="7" t="str">
        <f t="shared" si="763"/>
        <v/>
      </c>
      <c r="BM962" s="7" t="str">
        <f t="shared" si="764"/>
        <v/>
      </c>
      <c r="BN962" s="7" t="str">
        <f t="shared" si="765"/>
        <v/>
      </c>
      <c r="BO962" s="7" t="str">
        <f t="shared" si="766"/>
        <v/>
      </c>
      <c r="BP962" s="7" t="str">
        <f t="shared" si="767"/>
        <v/>
      </c>
      <c r="BQ962" s="7" t="str">
        <f t="shared" si="768"/>
        <v/>
      </c>
      <c r="BR962" s="7" t="str">
        <f t="shared" si="769"/>
        <v/>
      </c>
      <c r="BS962" s="7" t="str">
        <f t="shared" si="770"/>
        <v/>
      </c>
      <c r="BT962" s="7" t="str">
        <f t="shared" si="771"/>
        <v/>
      </c>
      <c r="BU962" s="7" t="str">
        <f t="shared" si="772"/>
        <v/>
      </c>
      <c r="BV962" s="7" t="str">
        <f t="shared" si="773"/>
        <v/>
      </c>
      <c r="BW962" s="7" t="str">
        <f t="shared" si="748"/>
        <v/>
      </c>
      <c r="BX962" s="7" t="str">
        <f t="shared" si="774"/>
        <v/>
      </c>
      <c r="BY962" s="7" t="str">
        <f t="shared" si="775"/>
        <v/>
      </c>
      <c r="BZ962" s="7" t="str">
        <f t="shared" si="776"/>
        <v/>
      </c>
      <c r="CA962" s="7" t="str">
        <f t="shared" si="777"/>
        <v/>
      </c>
      <c r="CB962" s="54"/>
      <c r="CH962" s="13"/>
      <c r="CJ962" s="13"/>
    </row>
    <row r="963" spans="2:88" ht="16.5" thickBot="1" x14ac:dyDescent="0.3">
      <c r="B963" s="114"/>
      <c r="C963" s="114"/>
      <c r="D963" s="115"/>
      <c r="E963" s="117" t="str">
        <f t="shared" si="778"/>
        <v/>
      </c>
      <c r="F963" s="118" t="str">
        <f t="shared" si="786"/>
        <v/>
      </c>
      <c r="G963" s="22"/>
      <c r="H963" s="5" t="str">
        <f t="shared" si="749"/>
        <v/>
      </c>
      <c r="I963" s="6" t="str">
        <f t="shared" si="750"/>
        <v/>
      </c>
      <c r="J963" s="6" t="str">
        <f t="shared" si="751"/>
        <v/>
      </c>
      <c r="K963" s="23"/>
      <c r="L963" s="3" t="str">
        <f t="shared" si="787"/>
        <v/>
      </c>
      <c r="M963" s="2">
        <f>IF(OR(K963="Rota",K963="Desliza"),(IF((MAX(N$36:N962))&gt;F$17,(MAX(N$36:N962)),F$17)),N962)</f>
        <v>0</v>
      </c>
      <c r="N963" s="42"/>
      <c r="O963" s="2" t="str">
        <f t="shared" si="788"/>
        <v/>
      </c>
      <c r="P963" s="3" t="str">
        <f t="shared" si="789"/>
        <v/>
      </c>
      <c r="Q963" s="24"/>
      <c r="R963" s="24"/>
      <c r="S963" s="24"/>
      <c r="T963" s="132" t="str">
        <f t="shared" si="742"/>
        <v/>
      </c>
      <c r="U963" s="25"/>
      <c r="V963" s="25"/>
      <c r="W963" s="24"/>
      <c r="X963" s="26"/>
      <c r="Y963" s="25"/>
      <c r="Z963" s="25"/>
      <c r="AA963" s="3" t="str">
        <f t="shared" si="790"/>
        <v/>
      </c>
      <c r="AB963" s="24"/>
      <c r="AC963" s="26"/>
      <c r="AD963" s="25"/>
      <c r="AE963" s="54"/>
      <c r="AF963" s="54"/>
      <c r="AG963" s="54"/>
      <c r="AH963" s="54"/>
      <c r="AI963" s="54"/>
      <c r="AJ963" s="54"/>
      <c r="AK963" s="25"/>
      <c r="AL963" s="54" t="str">
        <f t="shared" si="743"/>
        <v/>
      </c>
      <c r="AM963" s="200" t="str">
        <f t="shared" si="744"/>
        <v/>
      </c>
      <c r="AN963" s="201" t="str">
        <f t="shared" si="745"/>
        <v/>
      </c>
      <c r="AO963" s="200" t="str">
        <f t="shared" si="752"/>
        <v/>
      </c>
      <c r="AP963" s="200" t="str">
        <f t="shared" si="746"/>
        <v/>
      </c>
      <c r="AQ963" s="200" t="str">
        <f t="shared" si="747"/>
        <v/>
      </c>
      <c r="AR963" s="200" t="str">
        <f t="shared" si="753"/>
        <v/>
      </c>
      <c r="AS963" s="200" t="str">
        <f t="shared" si="754"/>
        <v/>
      </c>
      <c r="AT963" s="200" t="str">
        <f t="shared" si="755"/>
        <v/>
      </c>
      <c r="AU963" s="200" t="str">
        <f t="shared" si="756"/>
        <v/>
      </c>
      <c r="AV963" s="54"/>
      <c r="AW963" s="200" t="str">
        <f t="shared" si="757"/>
        <v/>
      </c>
      <c r="AX963" s="201" t="str">
        <f t="shared" si="758"/>
        <v/>
      </c>
      <c r="AY963" s="7" t="str">
        <f t="shared" si="759"/>
        <v/>
      </c>
      <c r="AZ963" s="7" t="str">
        <f t="shared" si="760"/>
        <v/>
      </c>
      <c r="BA963" s="7" t="str">
        <f t="shared" si="761"/>
        <v/>
      </c>
      <c r="BB963" s="7" t="str">
        <f t="shared" si="779"/>
        <v/>
      </c>
      <c r="BC963" s="7" t="str">
        <f t="shared" si="780"/>
        <v/>
      </c>
      <c r="BD963" s="7" t="str">
        <f t="shared" si="781"/>
        <v/>
      </c>
      <c r="BE963" s="7" t="str">
        <f t="shared" si="782"/>
        <v/>
      </c>
      <c r="BF963" s="7" t="str">
        <f t="shared" si="740"/>
        <v/>
      </c>
      <c r="BG963" s="7" t="str">
        <f t="shared" si="741"/>
        <v/>
      </c>
      <c r="BH963" s="7" t="str">
        <f t="shared" si="783"/>
        <v/>
      </c>
      <c r="BI963" s="7" t="str">
        <f t="shared" si="784"/>
        <v/>
      </c>
      <c r="BJ963" s="7" t="str">
        <f t="shared" si="785"/>
        <v/>
      </c>
      <c r="BK963" s="7" t="str">
        <f t="shared" si="762"/>
        <v/>
      </c>
      <c r="BL963" s="7" t="str">
        <f t="shared" si="763"/>
        <v/>
      </c>
      <c r="BM963" s="7" t="str">
        <f t="shared" si="764"/>
        <v/>
      </c>
      <c r="BN963" s="7" t="str">
        <f t="shared" si="765"/>
        <v/>
      </c>
      <c r="BO963" s="7" t="str">
        <f t="shared" si="766"/>
        <v/>
      </c>
      <c r="BP963" s="7" t="str">
        <f t="shared" si="767"/>
        <v/>
      </c>
      <c r="BQ963" s="7" t="str">
        <f t="shared" si="768"/>
        <v/>
      </c>
      <c r="BR963" s="7" t="str">
        <f t="shared" si="769"/>
        <v/>
      </c>
      <c r="BS963" s="7" t="str">
        <f t="shared" si="770"/>
        <v/>
      </c>
      <c r="BT963" s="7" t="str">
        <f t="shared" si="771"/>
        <v/>
      </c>
      <c r="BU963" s="7" t="str">
        <f t="shared" si="772"/>
        <v/>
      </c>
      <c r="BV963" s="7" t="str">
        <f t="shared" si="773"/>
        <v/>
      </c>
      <c r="BW963" s="7" t="str">
        <f t="shared" si="748"/>
        <v/>
      </c>
      <c r="BX963" s="7" t="str">
        <f t="shared" si="774"/>
        <v/>
      </c>
      <c r="BY963" s="7" t="str">
        <f t="shared" si="775"/>
        <v/>
      </c>
      <c r="BZ963" s="7" t="str">
        <f t="shared" si="776"/>
        <v/>
      </c>
      <c r="CA963" s="7" t="str">
        <f t="shared" si="777"/>
        <v/>
      </c>
      <c r="CB963" s="54"/>
      <c r="CH963" s="13"/>
      <c r="CJ963" s="13"/>
    </row>
    <row r="964" spans="2:88" ht="16.5" thickBot="1" x14ac:dyDescent="0.3">
      <c r="B964" s="114"/>
      <c r="C964" s="114"/>
      <c r="D964" s="115"/>
      <c r="E964" s="117" t="str">
        <f t="shared" si="778"/>
        <v/>
      </c>
      <c r="F964" s="118" t="str">
        <f t="shared" si="786"/>
        <v/>
      </c>
      <c r="G964" s="22"/>
      <c r="H964" s="5" t="str">
        <f t="shared" si="749"/>
        <v/>
      </c>
      <c r="I964" s="6" t="str">
        <f t="shared" si="750"/>
        <v/>
      </c>
      <c r="J964" s="6" t="str">
        <f t="shared" si="751"/>
        <v/>
      </c>
      <c r="K964" s="23"/>
      <c r="L964" s="3" t="str">
        <f t="shared" si="787"/>
        <v/>
      </c>
      <c r="M964" s="2">
        <f>IF(OR(K964="Rota",K964="Desliza"),(IF((MAX(N$36:N963))&gt;F$17,(MAX(N$36:N963)),F$17)),N963)</f>
        <v>0</v>
      </c>
      <c r="N964" s="42"/>
      <c r="O964" s="2" t="str">
        <f t="shared" si="788"/>
        <v/>
      </c>
      <c r="P964" s="3" t="str">
        <f t="shared" si="789"/>
        <v/>
      </c>
      <c r="Q964" s="24"/>
      <c r="R964" s="24"/>
      <c r="S964" s="24"/>
      <c r="T964" s="132" t="str">
        <f t="shared" si="742"/>
        <v/>
      </c>
      <c r="U964" s="25"/>
      <c r="V964" s="25"/>
      <c r="W964" s="24"/>
      <c r="X964" s="26"/>
      <c r="Y964" s="25"/>
      <c r="Z964" s="25"/>
      <c r="AA964" s="3" t="str">
        <f t="shared" si="790"/>
        <v/>
      </c>
      <c r="AB964" s="24"/>
      <c r="AC964" s="26"/>
      <c r="AD964" s="25"/>
      <c r="AE964" s="54"/>
      <c r="AF964" s="54"/>
      <c r="AG964" s="54"/>
      <c r="AH964" s="54"/>
      <c r="AI964" s="54"/>
      <c r="AJ964" s="54"/>
      <c r="AK964" s="25"/>
      <c r="AL964" s="54" t="str">
        <f t="shared" si="743"/>
        <v/>
      </c>
      <c r="AM964" s="200" t="str">
        <f t="shared" si="744"/>
        <v/>
      </c>
      <c r="AN964" s="201" t="str">
        <f t="shared" si="745"/>
        <v/>
      </c>
      <c r="AO964" s="200" t="str">
        <f t="shared" si="752"/>
        <v/>
      </c>
      <c r="AP964" s="200" t="str">
        <f t="shared" si="746"/>
        <v/>
      </c>
      <c r="AQ964" s="200" t="str">
        <f t="shared" si="747"/>
        <v/>
      </c>
      <c r="AR964" s="200" t="str">
        <f t="shared" si="753"/>
        <v/>
      </c>
      <c r="AS964" s="200" t="str">
        <f t="shared" si="754"/>
        <v/>
      </c>
      <c r="AT964" s="200" t="str">
        <f t="shared" si="755"/>
        <v/>
      </c>
      <c r="AU964" s="200" t="str">
        <f t="shared" si="756"/>
        <v/>
      </c>
      <c r="AV964" s="54"/>
      <c r="AW964" s="200" t="str">
        <f t="shared" si="757"/>
        <v/>
      </c>
      <c r="AX964" s="201" t="str">
        <f t="shared" si="758"/>
        <v/>
      </c>
      <c r="AY964" s="7" t="str">
        <f t="shared" si="759"/>
        <v/>
      </c>
      <c r="AZ964" s="7" t="str">
        <f t="shared" si="760"/>
        <v/>
      </c>
      <c r="BA964" s="7" t="str">
        <f t="shared" si="761"/>
        <v/>
      </c>
      <c r="BB964" s="7" t="str">
        <f t="shared" si="779"/>
        <v/>
      </c>
      <c r="BC964" s="7" t="str">
        <f t="shared" si="780"/>
        <v/>
      </c>
      <c r="BD964" s="7" t="str">
        <f t="shared" si="781"/>
        <v/>
      </c>
      <c r="BE964" s="7" t="str">
        <f t="shared" si="782"/>
        <v/>
      </c>
      <c r="BF964" s="7" t="str">
        <f t="shared" si="740"/>
        <v/>
      </c>
      <c r="BG964" s="7" t="str">
        <f t="shared" si="741"/>
        <v/>
      </c>
      <c r="BH964" s="7" t="str">
        <f t="shared" si="783"/>
        <v/>
      </c>
      <c r="BI964" s="7" t="str">
        <f t="shared" si="784"/>
        <v/>
      </c>
      <c r="BJ964" s="7" t="str">
        <f t="shared" si="785"/>
        <v/>
      </c>
      <c r="BK964" s="7" t="str">
        <f t="shared" si="762"/>
        <v/>
      </c>
      <c r="BL964" s="7" t="str">
        <f t="shared" si="763"/>
        <v/>
      </c>
      <c r="BM964" s="7" t="str">
        <f t="shared" si="764"/>
        <v/>
      </c>
      <c r="BN964" s="7" t="str">
        <f t="shared" si="765"/>
        <v/>
      </c>
      <c r="BO964" s="7" t="str">
        <f t="shared" si="766"/>
        <v/>
      </c>
      <c r="BP964" s="7" t="str">
        <f t="shared" si="767"/>
        <v/>
      </c>
      <c r="BQ964" s="7" t="str">
        <f t="shared" si="768"/>
        <v/>
      </c>
      <c r="BR964" s="7" t="str">
        <f t="shared" si="769"/>
        <v/>
      </c>
      <c r="BS964" s="7" t="str">
        <f t="shared" si="770"/>
        <v/>
      </c>
      <c r="BT964" s="7" t="str">
        <f t="shared" si="771"/>
        <v/>
      </c>
      <c r="BU964" s="7" t="str">
        <f t="shared" si="772"/>
        <v/>
      </c>
      <c r="BV964" s="7" t="str">
        <f t="shared" si="773"/>
        <v/>
      </c>
      <c r="BW964" s="7" t="str">
        <f t="shared" si="748"/>
        <v/>
      </c>
      <c r="BX964" s="7" t="str">
        <f t="shared" si="774"/>
        <v/>
      </c>
      <c r="BY964" s="7" t="str">
        <f t="shared" si="775"/>
        <v/>
      </c>
      <c r="BZ964" s="7" t="str">
        <f t="shared" si="776"/>
        <v/>
      </c>
      <c r="CA964" s="7" t="str">
        <f t="shared" si="777"/>
        <v/>
      </c>
      <c r="CB964" s="54"/>
      <c r="CH964" s="13"/>
      <c r="CJ964" s="13"/>
    </row>
    <row r="965" spans="2:88" ht="16.5" thickBot="1" x14ac:dyDescent="0.3">
      <c r="B965" s="114"/>
      <c r="C965" s="114"/>
      <c r="D965" s="115"/>
      <c r="E965" s="117" t="str">
        <f t="shared" si="778"/>
        <v/>
      </c>
      <c r="F965" s="118" t="str">
        <f t="shared" si="786"/>
        <v/>
      </c>
      <c r="G965" s="22"/>
      <c r="H965" s="5" t="str">
        <f t="shared" si="749"/>
        <v/>
      </c>
      <c r="I965" s="6" t="str">
        <f t="shared" si="750"/>
        <v/>
      </c>
      <c r="J965" s="6" t="str">
        <f t="shared" si="751"/>
        <v/>
      </c>
      <c r="K965" s="23"/>
      <c r="L965" s="3" t="str">
        <f t="shared" si="787"/>
        <v/>
      </c>
      <c r="M965" s="2">
        <f>IF(OR(K965="Rota",K965="Desliza"),(IF((MAX(N$36:N964))&gt;F$17,(MAX(N$36:N964)),F$17)),N964)</f>
        <v>0</v>
      </c>
      <c r="N965" s="42"/>
      <c r="O965" s="2" t="str">
        <f t="shared" si="788"/>
        <v/>
      </c>
      <c r="P965" s="3" t="str">
        <f t="shared" si="789"/>
        <v/>
      </c>
      <c r="Q965" s="24"/>
      <c r="R965" s="24"/>
      <c r="S965" s="24"/>
      <c r="T965" s="132" t="str">
        <f t="shared" si="742"/>
        <v/>
      </c>
      <c r="U965" s="25"/>
      <c r="V965" s="25"/>
      <c r="W965" s="24"/>
      <c r="X965" s="26"/>
      <c r="Y965" s="25"/>
      <c r="Z965" s="25"/>
      <c r="AA965" s="3" t="str">
        <f t="shared" si="790"/>
        <v/>
      </c>
      <c r="AB965" s="24"/>
      <c r="AC965" s="26"/>
      <c r="AD965" s="25"/>
      <c r="AE965" s="54"/>
      <c r="AF965" s="54"/>
      <c r="AG965" s="54"/>
      <c r="AH965" s="54"/>
      <c r="AI965" s="54"/>
      <c r="AJ965" s="54"/>
      <c r="AK965" s="25"/>
      <c r="AL965" s="54" t="str">
        <f t="shared" si="743"/>
        <v/>
      </c>
      <c r="AM965" s="200" t="str">
        <f t="shared" si="744"/>
        <v/>
      </c>
      <c r="AN965" s="201" t="str">
        <f t="shared" si="745"/>
        <v/>
      </c>
      <c r="AO965" s="200" t="str">
        <f t="shared" si="752"/>
        <v/>
      </c>
      <c r="AP965" s="200" t="str">
        <f t="shared" si="746"/>
        <v/>
      </c>
      <c r="AQ965" s="200" t="str">
        <f t="shared" si="747"/>
        <v/>
      </c>
      <c r="AR965" s="200" t="str">
        <f t="shared" si="753"/>
        <v/>
      </c>
      <c r="AS965" s="200" t="str">
        <f t="shared" si="754"/>
        <v/>
      </c>
      <c r="AT965" s="200" t="str">
        <f t="shared" si="755"/>
        <v/>
      </c>
      <c r="AU965" s="200" t="str">
        <f t="shared" si="756"/>
        <v/>
      </c>
      <c r="AV965" s="54"/>
      <c r="AW965" s="200" t="str">
        <f t="shared" si="757"/>
        <v/>
      </c>
      <c r="AX965" s="201" t="str">
        <f t="shared" si="758"/>
        <v/>
      </c>
      <c r="AY965" s="7" t="str">
        <f t="shared" si="759"/>
        <v/>
      </c>
      <c r="AZ965" s="7" t="str">
        <f t="shared" si="760"/>
        <v/>
      </c>
      <c r="BA965" s="7" t="str">
        <f t="shared" si="761"/>
        <v/>
      </c>
      <c r="BB965" s="7" t="str">
        <f t="shared" si="779"/>
        <v/>
      </c>
      <c r="BC965" s="7" t="str">
        <f t="shared" si="780"/>
        <v/>
      </c>
      <c r="BD965" s="7" t="str">
        <f t="shared" si="781"/>
        <v/>
      </c>
      <c r="BE965" s="7" t="str">
        <f t="shared" si="782"/>
        <v/>
      </c>
      <c r="BF965" s="7" t="str">
        <f t="shared" si="740"/>
        <v/>
      </c>
      <c r="BG965" s="7" t="str">
        <f t="shared" si="741"/>
        <v/>
      </c>
      <c r="BH965" s="7" t="str">
        <f t="shared" si="783"/>
        <v/>
      </c>
      <c r="BI965" s="7" t="str">
        <f t="shared" si="784"/>
        <v/>
      </c>
      <c r="BJ965" s="7" t="str">
        <f t="shared" si="785"/>
        <v/>
      </c>
      <c r="BK965" s="7" t="str">
        <f t="shared" si="762"/>
        <v/>
      </c>
      <c r="BL965" s="7" t="str">
        <f t="shared" si="763"/>
        <v/>
      </c>
      <c r="BM965" s="7" t="str">
        <f t="shared" si="764"/>
        <v/>
      </c>
      <c r="BN965" s="7" t="str">
        <f t="shared" si="765"/>
        <v/>
      </c>
      <c r="BO965" s="7" t="str">
        <f t="shared" si="766"/>
        <v/>
      </c>
      <c r="BP965" s="7" t="str">
        <f t="shared" si="767"/>
        <v/>
      </c>
      <c r="BQ965" s="7" t="str">
        <f t="shared" si="768"/>
        <v/>
      </c>
      <c r="BR965" s="7" t="str">
        <f t="shared" si="769"/>
        <v/>
      </c>
      <c r="BS965" s="7" t="str">
        <f t="shared" si="770"/>
        <v/>
      </c>
      <c r="BT965" s="7" t="str">
        <f t="shared" si="771"/>
        <v/>
      </c>
      <c r="BU965" s="7" t="str">
        <f t="shared" si="772"/>
        <v/>
      </c>
      <c r="BV965" s="7" t="str">
        <f t="shared" si="773"/>
        <v/>
      </c>
      <c r="BW965" s="7" t="str">
        <f t="shared" si="748"/>
        <v/>
      </c>
      <c r="BX965" s="7" t="str">
        <f t="shared" si="774"/>
        <v/>
      </c>
      <c r="BY965" s="7" t="str">
        <f t="shared" si="775"/>
        <v/>
      </c>
      <c r="BZ965" s="7" t="str">
        <f t="shared" si="776"/>
        <v/>
      </c>
      <c r="CA965" s="7" t="str">
        <f t="shared" si="777"/>
        <v/>
      </c>
      <c r="CB965" s="54"/>
      <c r="CH965" s="13"/>
      <c r="CJ965" s="13"/>
    </row>
    <row r="966" spans="2:88" ht="16.5" thickBot="1" x14ac:dyDescent="0.3">
      <c r="B966" s="114"/>
      <c r="C966" s="114"/>
      <c r="D966" s="115"/>
      <c r="E966" s="117" t="str">
        <f t="shared" si="778"/>
        <v/>
      </c>
      <c r="F966" s="118" t="str">
        <f t="shared" si="786"/>
        <v/>
      </c>
      <c r="G966" s="22"/>
      <c r="H966" s="5" t="str">
        <f t="shared" si="749"/>
        <v/>
      </c>
      <c r="I966" s="6" t="str">
        <f t="shared" si="750"/>
        <v/>
      </c>
      <c r="J966" s="6" t="str">
        <f t="shared" si="751"/>
        <v/>
      </c>
      <c r="K966" s="23"/>
      <c r="L966" s="3" t="str">
        <f t="shared" si="787"/>
        <v/>
      </c>
      <c r="M966" s="2">
        <f>IF(OR(K966="Rota",K966="Desliza"),(IF((MAX(N$36:N965))&gt;F$17,(MAX(N$36:N965)),F$17)),N965)</f>
        <v>0</v>
      </c>
      <c r="N966" s="42"/>
      <c r="O966" s="2" t="str">
        <f t="shared" si="788"/>
        <v/>
      </c>
      <c r="P966" s="3" t="str">
        <f t="shared" si="789"/>
        <v/>
      </c>
      <c r="Q966" s="24"/>
      <c r="R966" s="24"/>
      <c r="S966" s="24"/>
      <c r="T966" s="132" t="str">
        <f t="shared" si="742"/>
        <v/>
      </c>
      <c r="U966" s="25"/>
      <c r="V966" s="25"/>
      <c r="W966" s="24"/>
      <c r="X966" s="26"/>
      <c r="Y966" s="25"/>
      <c r="Z966" s="25"/>
      <c r="AA966" s="3" t="str">
        <f t="shared" si="790"/>
        <v/>
      </c>
      <c r="AB966" s="24"/>
      <c r="AC966" s="26"/>
      <c r="AD966" s="25"/>
      <c r="AE966" s="54"/>
      <c r="AF966" s="54"/>
      <c r="AG966" s="54"/>
      <c r="AH966" s="54"/>
      <c r="AI966" s="54"/>
      <c r="AJ966" s="54"/>
      <c r="AK966" s="25"/>
      <c r="AL966" s="54" t="str">
        <f t="shared" si="743"/>
        <v/>
      </c>
      <c r="AM966" s="200" t="str">
        <f t="shared" si="744"/>
        <v/>
      </c>
      <c r="AN966" s="201" t="str">
        <f t="shared" si="745"/>
        <v/>
      </c>
      <c r="AO966" s="200" t="str">
        <f t="shared" si="752"/>
        <v/>
      </c>
      <c r="AP966" s="200" t="str">
        <f t="shared" si="746"/>
        <v/>
      </c>
      <c r="AQ966" s="200" t="str">
        <f t="shared" si="747"/>
        <v/>
      </c>
      <c r="AR966" s="200" t="str">
        <f t="shared" si="753"/>
        <v/>
      </c>
      <c r="AS966" s="200" t="str">
        <f t="shared" si="754"/>
        <v/>
      </c>
      <c r="AT966" s="200" t="str">
        <f t="shared" si="755"/>
        <v/>
      </c>
      <c r="AU966" s="200" t="str">
        <f t="shared" si="756"/>
        <v/>
      </c>
      <c r="AV966" s="54"/>
      <c r="AW966" s="200" t="str">
        <f t="shared" si="757"/>
        <v/>
      </c>
      <c r="AX966" s="201" t="str">
        <f t="shared" si="758"/>
        <v/>
      </c>
      <c r="AY966" s="7" t="str">
        <f t="shared" si="759"/>
        <v/>
      </c>
      <c r="AZ966" s="7" t="str">
        <f t="shared" si="760"/>
        <v/>
      </c>
      <c r="BA966" s="7" t="str">
        <f t="shared" si="761"/>
        <v/>
      </c>
      <c r="BB966" s="7" t="str">
        <f t="shared" si="779"/>
        <v/>
      </c>
      <c r="BC966" s="7" t="str">
        <f t="shared" si="780"/>
        <v/>
      </c>
      <c r="BD966" s="7" t="str">
        <f t="shared" si="781"/>
        <v/>
      </c>
      <c r="BE966" s="7" t="str">
        <f t="shared" si="782"/>
        <v/>
      </c>
      <c r="BF966" s="7" t="str">
        <f t="shared" si="740"/>
        <v/>
      </c>
      <c r="BG966" s="7" t="str">
        <f t="shared" si="741"/>
        <v/>
      </c>
      <c r="BH966" s="7" t="str">
        <f t="shared" si="783"/>
        <v/>
      </c>
      <c r="BI966" s="7" t="str">
        <f t="shared" si="784"/>
        <v/>
      </c>
      <c r="BJ966" s="7" t="str">
        <f t="shared" si="785"/>
        <v/>
      </c>
      <c r="BK966" s="7" t="str">
        <f t="shared" si="762"/>
        <v/>
      </c>
      <c r="BL966" s="7" t="str">
        <f t="shared" si="763"/>
        <v/>
      </c>
      <c r="BM966" s="7" t="str">
        <f t="shared" si="764"/>
        <v/>
      </c>
      <c r="BN966" s="7" t="str">
        <f t="shared" si="765"/>
        <v/>
      </c>
      <c r="BO966" s="7" t="str">
        <f t="shared" si="766"/>
        <v/>
      </c>
      <c r="BP966" s="7" t="str">
        <f t="shared" si="767"/>
        <v/>
      </c>
      <c r="BQ966" s="7" t="str">
        <f t="shared" si="768"/>
        <v/>
      </c>
      <c r="BR966" s="7" t="str">
        <f t="shared" si="769"/>
        <v/>
      </c>
      <c r="BS966" s="7" t="str">
        <f t="shared" si="770"/>
        <v/>
      </c>
      <c r="BT966" s="7" t="str">
        <f t="shared" si="771"/>
        <v/>
      </c>
      <c r="BU966" s="7" t="str">
        <f t="shared" si="772"/>
        <v/>
      </c>
      <c r="BV966" s="7" t="str">
        <f t="shared" si="773"/>
        <v/>
      </c>
      <c r="BW966" s="7" t="str">
        <f t="shared" si="748"/>
        <v/>
      </c>
      <c r="BX966" s="7" t="str">
        <f t="shared" si="774"/>
        <v/>
      </c>
      <c r="BY966" s="7" t="str">
        <f t="shared" si="775"/>
        <v/>
      </c>
      <c r="BZ966" s="7" t="str">
        <f t="shared" si="776"/>
        <v/>
      </c>
      <c r="CA966" s="7" t="str">
        <f t="shared" si="777"/>
        <v/>
      </c>
      <c r="CB966" s="54"/>
      <c r="CH966" s="13"/>
      <c r="CJ966" s="13"/>
    </row>
    <row r="967" spans="2:88" ht="16.5" thickBot="1" x14ac:dyDescent="0.3">
      <c r="B967" s="114"/>
      <c r="C967" s="114"/>
      <c r="D967" s="115"/>
      <c r="E967" s="117" t="str">
        <f t="shared" si="778"/>
        <v/>
      </c>
      <c r="F967" s="118" t="str">
        <f t="shared" si="786"/>
        <v/>
      </c>
      <c r="G967" s="22"/>
      <c r="H967" s="5" t="str">
        <f t="shared" si="749"/>
        <v/>
      </c>
      <c r="I967" s="6" t="str">
        <f t="shared" si="750"/>
        <v/>
      </c>
      <c r="J967" s="6" t="str">
        <f t="shared" si="751"/>
        <v/>
      </c>
      <c r="K967" s="23"/>
      <c r="L967" s="3" t="str">
        <f t="shared" si="787"/>
        <v/>
      </c>
      <c r="M967" s="2">
        <f>IF(OR(K967="Rota",K967="Desliza"),(IF((MAX(N$36:N966))&gt;F$17,(MAX(N$36:N966)),F$17)),N966)</f>
        <v>0</v>
      </c>
      <c r="N967" s="42"/>
      <c r="O967" s="2" t="str">
        <f t="shared" si="788"/>
        <v/>
      </c>
      <c r="P967" s="3" t="str">
        <f t="shared" si="789"/>
        <v/>
      </c>
      <c r="Q967" s="24"/>
      <c r="R967" s="24"/>
      <c r="S967" s="24"/>
      <c r="T967" s="132" t="str">
        <f t="shared" si="742"/>
        <v/>
      </c>
      <c r="U967" s="25"/>
      <c r="V967" s="25"/>
      <c r="W967" s="24"/>
      <c r="X967" s="26"/>
      <c r="Y967" s="25"/>
      <c r="Z967" s="25"/>
      <c r="AA967" s="3" t="str">
        <f t="shared" si="790"/>
        <v/>
      </c>
      <c r="AB967" s="24"/>
      <c r="AC967" s="26"/>
      <c r="AD967" s="25"/>
      <c r="AE967" s="54"/>
      <c r="AF967" s="54"/>
      <c r="AG967" s="54"/>
      <c r="AH967" s="54"/>
      <c r="AI967" s="54"/>
      <c r="AJ967" s="54"/>
      <c r="AK967" s="25"/>
      <c r="AL967" s="54" t="str">
        <f t="shared" si="743"/>
        <v/>
      </c>
      <c r="AM967" s="200" t="str">
        <f t="shared" si="744"/>
        <v/>
      </c>
      <c r="AN967" s="201" t="str">
        <f t="shared" si="745"/>
        <v/>
      </c>
      <c r="AO967" s="200" t="str">
        <f t="shared" si="752"/>
        <v/>
      </c>
      <c r="AP967" s="200" t="str">
        <f t="shared" si="746"/>
        <v/>
      </c>
      <c r="AQ967" s="200" t="str">
        <f t="shared" si="747"/>
        <v/>
      </c>
      <c r="AR967" s="200" t="str">
        <f t="shared" si="753"/>
        <v/>
      </c>
      <c r="AS967" s="200" t="str">
        <f t="shared" si="754"/>
        <v/>
      </c>
      <c r="AT967" s="200" t="str">
        <f t="shared" si="755"/>
        <v/>
      </c>
      <c r="AU967" s="200" t="str">
        <f t="shared" si="756"/>
        <v/>
      </c>
      <c r="AV967" s="54"/>
      <c r="AW967" s="200" t="str">
        <f t="shared" si="757"/>
        <v/>
      </c>
      <c r="AX967" s="201" t="str">
        <f t="shared" si="758"/>
        <v/>
      </c>
      <c r="AY967" s="7" t="str">
        <f t="shared" si="759"/>
        <v/>
      </c>
      <c r="AZ967" s="7" t="str">
        <f t="shared" si="760"/>
        <v/>
      </c>
      <c r="BA967" s="7" t="str">
        <f t="shared" si="761"/>
        <v/>
      </c>
      <c r="BB967" s="7" t="str">
        <f t="shared" si="779"/>
        <v/>
      </c>
      <c r="BC967" s="7" t="str">
        <f t="shared" si="780"/>
        <v/>
      </c>
      <c r="BD967" s="7" t="str">
        <f t="shared" si="781"/>
        <v/>
      </c>
      <c r="BE967" s="7" t="str">
        <f t="shared" si="782"/>
        <v/>
      </c>
      <c r="BF967" s="7" t="str">
        <f t="shared" si="740"/>
        <v/>
      </c>
      <c r="BG967" s="7" t="str">
        <f t="shared" si="741"/>
        <v/>
      </c>
      <c r="BH967" s="7" t="str">
        <f t="shared" si="783"/>
        <v/>
      </c>
      <c r="BI967" s="7" t="str">
        <f t="shared" si="784"/>
        <v/>
      </c>
      <c r="BJ967" s="7" t="str">
        <f t="shared" si="785"/>
        <v/>
      </c>
      <c r="BK967" s="7" t="str">
        <f t="shared" si="762"/>
        <v/>
      </c>
      <c r="BL967" s="7" t="str">
        <f t="shared" si="763"/>
        <v/>
      </c>
      <c r="BM967" s="7" t="str">
        <f t="shared" si="764"/>
        <v/>
      </c>
      <c r="BN967" s="7" t="str">
        <f t="shared" si="765"/>
        <v/>
      </c>
      <c r="BO967" s="7" t="str">
        <f t="shared" si="766"/>
        <v/>
      </c>
      <c r="BP967" s="7" t="str">
        <f t="shared" si="767"/>
        <v/>
      </c>
      <c r="BQ967" s="7" t="str">
        <f t="shared" si="768"/>
        <v/>
      </c>
      <c r="BR967" s="7" t="str">
        <f t="shared" si="769"/>
        <v/>
      </c>
      <c r="BS967" s="7" t="str">
        <f t="shared" si="770"/>
        <v/>
      </c>
      <c r="BT967" s="7" t="str">
        <f t="shared" si="771"/>
        <v/>
      </c>
      <c r="BU967" s="7" t="str">
        <f t="shared" si="772"/>
        <v/>
      </c>
      <c r="BV967" s="7" t="str">
        <f t="shared" si="773"/>
        <v/>
      </c>
      <c r="BW967" s="7" t="str">
        <f t="shared" si="748"/>
        <v/>
      </c>
      <c r="BX967" s="7" t="str">
        <f t="shared" si="774"/>
        <v/>
      </c>
      <c r="BY967" s="7" t="str">
        <f t="shared" si="775"/>
        <v/>
      </c>
      <c r="BZ967" s="7" t="str">
        <f t="shared" si="776"/>
        <v/>
      </c>
      <c r="CA967" s="7" t="str">
        <f t="shared" si="777"/>
        <v/>
      </c>
      <c r="CB967" s="54"/>
      <c r="CH967" s="13"/>
      <c r="CJ967" s="13"/>
    </row>
    <row r="968" spans="2:88" ht="16.5" thickBot="1" x14ac:dyDescent="0.3">
      <c r="B968" s="114"/>
      <c r="C968" s="114"/>
      <c r="D968" s="115"/>
      <c r="E968" s="117" t="str">
        <f t="shared" si="778"/>
        <v/>
      </c>
      <c r="F968" s="118" t="str">
        <f t="shared" si="786"/>
        <v/>
      </c>
      <c r="G968" s="22"/>
      <c r="H968" s="5" t="str">
        <f t="shared" si="749"/>
        <v/>
      </c>
      <c r="I968" s="6" t="str">
        <f t="shared" si="750"/>
        <v/>
      </c>
      <c r="J968" s="6" t="str">
        <f t="shared" si="751"/>
        <v/>
      </c>
      <c r="K968" s="23"/>
      <c r="L968" s="3" t="str">
        <f t="shared" si="787"/>
        <v/>
      </c>
      <c r="M968" s="2">
        <f>IF(OR(K968="Rota",K968="Desliza"),(IF((MAX(N$36:N967))&gt;F$17,(MAX(N$36:N967)),F$17)),N967)</f>
        <v>0</v>
      </c>
      <c r="N968" s="42"/>
      <c r="O968" s="2" t="str">
        <f t="shared" si="788"/>
        <v/>
      </c>
      <c r="P968" s="3" t="str">
        <f t="shared" si="789"/>
        <v/>
      </c>
      <c r="Q968" s="24"/>
      <c r="R968" s="24"/>
      <c r="S968" s="24"/>
      <c r="T968" s="132" t="str">
        <f t="shared" si="742"/>
        <v/>
      </c>
      <c r="U968" s="25"/>
      <c r="V968" s="25"/>
      <c r="W968" s="24"/>
      <c r="X968" s="26"/>
      <c r="Y968" s="25"/>
      <c r="Z968" s="25"/>
      <c r="AA968" s="3" t="str">
        <f t="shared" si="790"/>
        <v/>
      </c>
      <c r="AB968" s="24"/>
      <c r="AC968" s="26"/>
      <c r="AD968" s="25"/>
      <c r="AE968" s="54"/>
      <c r="AF968" s="54"/>
      <c r="AG968" s="54"/>
      <c r="AH968" s="54"/>
      <c r="AI968" s="54"/>
      <c r="AJ968" s="54"/>
      <c r="AK968" s="25"/>
      <c r="AL968" s="54" t="str">
        <f t="shared" si="743"/>
        <v/>
      </c>
      <c r="AM968" s="200" t="str">
        <f t="shared" si="744"/>
        <v/>
      </c>
      <c r="AN968" s="201" t="str">
        <f t="shared" si="745"/>
        <v/>
      </c>
      <c r="AO968" s="200" t="str">
        <f t="shared" si="752"/>
        <v/>
      </c>
      <c r="AP968" s="200" t="str">
        <f t="shared" si="746"/>
        <v/>
      </c>
      <c r="AQ968" s="200" t="str">
        <f t="shared" si="747"/>
        <v/>
      </c>
      <c r="AR968" s="200" t="str">
        <f t="shared" si="753"/>
        <v/>
      </c>
      <c r="AS968" s="200" t="str">
        <f t="shared" si="754"/>
        <v/>
      </c>
      <c r="AT968" s="200" t="str">
        <f t="shared" si="755"/>
        <v/>
      </c>
      <c r="AU968" s="200" t="str">
        <f t="shared" si="756"/>
        <v/>
      </c>
      <c r="AV968" s="54"/>
      <c r="AW968" s="200" t="str">
        <f t="shared" si="757"/>
        <v/>
      </c>
      <c r="AX968" s="201" t="str">
        <f t="shared" si="758"/>
        <v/>
      </c>
      <c r="AY968" s="7" t="str">
        <f t="shared" si="759"/>
        <v/>
      </c>
      <c r="AZ968" s="7" t="str">
        <f t="shared" si="760"/>
        <v/>
      </c>
      <c r="BA968" s="7" t="str">
        <f t="shared" si="761"/>
        <v/>
      </c>
      <c r="BB968" s="7" t="str">
        <f t="shared" si="779"/>
        <v/>
      </c>
      <c r="BC968" s="7" t="str">
        <f t="shared" si="780"/>
        <v/>
      </c>
      <c r="BD968" s="7" t="str">
        <f t="shared" si="781"/>
        <v/>
      </c>
      <c r="BE968" s="7" t="str">
        <f t="shared" si="782"/>
        <v/>
      </c>
      <c r="BF968" s="7" t="str">
        <f t="shared" si="740"/>
        <v/>
      </c>
      <c r="BG968" s="7" t="str">
        <f t="shared" si="741"/>
        <v/>
      </c>
      <c r="BH968" s="7" t="str">
        <f t="shared" si="783"/>
        <v/>
      </c>
      <c r="BI968" s="7" t="str">
        <f t="shared" si="784"/>
        <v/>
      </c>
      <c r="BJ968" s="7" t="str">
        <f t="shared" si="785"/>
        <v/>
      </c>
      <c r="BK968" s="7" t="str">
        <f t="shared" si="762"/>
        <v/>
      </c>
      <c r="BL968" s="7" t="str">
        <f t="shared" si="763"/>
        <v/>
      </c>
      <c r="BM968" s="7" t="str">
        <f t="shared" si="764"/>
        <v/>
      </c>
      <c r="BN968" s="7" t="str">
        <f t="shared" si="765"/>
        <v/>
      </c>
      <c r="BO968" s="7" t="str">
        <f t="shared" si="766"/>
        <v/>
      </c>
      <c r="BP968" s="7" t="str">
        <f t="shared" si="767"/>
        <v/>
      </c>
      <c r="BQ968" s="7" t="str">
        <f t="shared" si="768"/>
        <v/>
      </c>
      <c r="BR968" s="7" t="str">
        <f t="shared" si="769"/>
        <v/>
      </c>
      <c r="BS968" s="7" t="str">
        <f t="shared" si="770"/>
        <v/>
      </c>
      <c r="BT968" s="7" t="str">
        <f t="shared" si="771"/>
        <v/>
      </c>
      <c r="BU968" s="7" t="str">
        <f t="shared" si="772"/>
        <v/>
      </c>
      <c r="BV968" s="7" t="str">
        <f t="shared" si="773"/>
        <v/>
      </c>
      <c r="BW968" s="7" t="str">
        <f t="shared" si="748"/>
        <v/>
      </c>
      <c r="BX968" s="7" t="str">
        <f t="shared" si="774"/>
        <v/>
      </c>
      <c r="BY968" s="7" t="str">
        <f t="shared" si="775"/>
        <v/>
      </c>
      <c r="BZ968" s="7" t="str">
        <f t="shared" si="776"/>
        <v/>
      </c>
      <c r="CA968" s="7" t="str">
        <f t="shared" si="777"/>
        <v/>
      </c>
      <c r="CB968" s="54"/>
      <c r="CH968" s="13"/>
      <c r="CJ968" s="13"/>
    </row>
    <row r="969" spans="2:88" ht="16.5" thickBot="1" x14ac:dyDescent="0.3">
      <c r="B969" s="114"/>
      <c r="C969" s="114"/>
      <c r="D969" s="115"/>
      <c r="E969" s="117" t="str">
        <f t="shared" si="778"/>
        <v/>
      </c>
      <c r="F969" s="118" t="str">
        <f t="shared" si="786"/>
        <v/>
      </c>
      <c r="G969" s="22"/>
      <c r="H969" s="5" t="str">
        <f t="shared" si="749"/>
        <v/>
      </c>
      <c r="I969" s="6" t="str">
        <f t="shared" si="750"/>
        <v/>
      </c>
      <c r="J969" s="6" t="str">
        <f t="shared" si="751"/>
        <v/>
      </c>
      <c r="K969" s="23"/>
      <c r="L969" s="3" t="str">
        <f t="shared" si="787"/>
        <v/>
      </c>
      <c r="M969" s="2">
        <f>IF(OR(K969="Rota",K969="Desliza"),(IF((MAX(N$36:N968))&gt;F$17,(MAX(N$36:N968)),F$17)),N968)</f>
        <v>0</v>
      </c>
      <c r="N969" s="42"/>
      <c r="O969" s="2" t="str">
        <f t="shared" si="788"/>
        <v/>
      </c>
      <c r="P969" s="3" t="str">
        <f t="shared" si="789"/>
        <v/>
      </c>
      <c r="Q969" s="24"/>
      <c r="R969" s="24"/>
      <c r="S969" s="24"/>
      <c r="T969" s="132" t="str">
        <f t="shared" si="742"/>
        <v/>
      </c>
      <c r="U969" s="25"/>
      <c r="V969" s="25"/>
      <c r="W969" s="24"/>
      <c r="X969" s="26"/>
      <c r="Y969" s="25"/>
      <c r="Z969" s="25"/>
      <c r="AA969" s="3" t="str">
        <f t="shared" si="790"/>
        <v/>
      </c>
      <c r="AB969" s="24"/>
      <c r="AC969" s="26"/>
      <c r="AD969" s="25"/>
      <c r="AE969" s="54"/>
      <c r="AF969" s="54"/>
      <c r="AG969" s="54"/>
      <c r="AH969" s="54"/>
      <c r="AI969" s="54"/>
      <c r="AJ969" s="54"/>
      <c r="AK969" s="25"/>
      <c r="AL969" s="54" t="str">
        <f t="shared" si="743"/>
        <v/>
      </c>
      <c r="AM969" s="200" t="str">
        <f t="shared" si="744"/>
        <v/>
      </c>
      <c r="AN969" s="201" t="str">
        <f t="shared" si="745"/>
        <v/>
      </c>
      <c r="AO969" s="200" t="str">
        <f t="shared" si="752"/>
        <v/>
      </c>
      <c r="AP969" s="200" t="str">
        <f t="shared" si="746"/>
        <v/>
      </c>
      <c r="AQ969" s="200" t="str">
        <f t="shared" si="747"/>
        <v/>
      </c>
      <c r="AR969" s="200" t="str">
        <f t="shared" si="753"/>
        <v/>
      </c>
      <c r="AS969" s="200" t="str">
        <f t="shared" si="754"/>
        <v/>
      </c>
      <c r="AT969" s="200" t="str">
        <f t="shared" si="755"/>
        <v/>
      </c>
      <c r="AU969" s="200" t="str">
        <f t="shared" si="756"/>
        <v/>
      </c>
      <c r="AV969" s="54"/>
      <c r="AW969" s="200" t="str">
        <f t="shared" si="757"/>
        <v/>
      </c>
      <c r="AX969" s="201" t="str">
        <f t="shared" si="758"/>
        <v/>
      </c>
      <c r="AY969" s="7" t="str">
        <f t="shared" si="759"/>
        <v/>
      </c>
      <c r="AZ969" s="7" t="str">
        <f t="shared" si="760"/>
        <v/>
      </c>
      <c r="BA969" s="7" t="str">
        <f t="shared" si="761"/>
        <v/>
      </c>
      <c r="BB969" s="7" t="str">
        <f t="shared" si="779"/>
        <v/>
      </c>
      <c r="BC969" s="7" t="str">
        <f t="shared" si="780"/>
        <v/>
      </c>
      <c r="BD969" s="7" t="str">
        <f t="shared" si="781"/>
        <v/>
      </c>
      <c r="BE969" s="7" t="str">
        <f t="shared" si="782"/>
        <v/>
      </c>
      <c r="BF969" s="7" t="str">
        <f t="shared" si="740"/>
        <v/>
      </c>
      <c r="BG969" s="7" t="str">
        <f t="shared" si="741"/>
        <v/>
      </c>
      <c r="BH969" s="7" t="str">
        <f t="shared" si="783"/>
        <v/>
      </c>
      <c r="BI969" s="7" t="str">
        <f t="shared" si="784"/>
        <v/>
      </c>
      <c r="BJ969" s="7" t="str">
        <f t="shared" si="785"/>
        <v/>
      </c>
      <c r="BK969" s="7" t="str">
        <f t="shared" si="762"/>
        <v/>
      </c>
      <c r="BL969" s="7" t="str">
        <f t="shared" si="763"/>
        <v/>
      </c>
      <c r="BM969" s="7" t="str">
        <f t="shared" si="764"/>
        <v/>
      </c>
      <c r="BN969" s="7" t="str">
        <f t="shared" si="765"/>
        <v/>
      </c>
      <c r="BO969" s="7" t="str">
        <f t="shared" si="766"/>
        <v/>
      </c>
      <c r="BP969" s="7" t="str">
        <f t="shared" si="767"/>
        <v/>
      </c>
      <c r="BQ969" s="7" t="str">
        <f t="shared" si="768"/>
        <v/>
      </c>
      <c r="BR969" s="7" t="str">
        <f t="shared" si="769"/>
        <v/>
      </c>
      <c r="BS969" s="7" t="str">
        <f t="shared" si="770"/>
        <v/>
      </c>
      <c r="BT969" s="7" t="str">
        <f t="shared" si="771"/>
        <v/>
      </c>
      <c r="BU969" s="7" t="str">
        <f t="shared" si="772"/>
        <v/>
      </c>
      <c r="BV969" s="7" t="str">
        <f t="shared" si="773"/>
        <v/>
      </c>
      <c r="BW969" s="7" t="str">
        <f t="shared" si="748"/>
        <v/>
      </c>
      <c r="BX969" s="7" t="str">
        <f t="shared" si="774"/>
        <v/>
      </c>
      <c r="BY969" s="7" t="str">
        <f t="shared" si="775"/>
        <v/>
      </c>
      <c r="BZ969" s="7" t="str">
        <f t="shared" si="776"/>
        <v/>
      </c>
      <c r="CA969" s="7" t="str">
        <f t="shared" si="777"/>
        <v/>
      </c>
      <c r="CB969" s="54"/>
      <c r="CH969" s="13"/>
      <c r="CJ969" s="13"/>
    </row>
    <row r="970" spans="2:88" ht="16.5" thickBot="1" x14ac:dyDescent="0.3">
      <c r="B970" s="114"/>
      <c r="C970" s="114"/>
      <c r="D970" s="115"/>
      <c r="E970" s="117" t="str">
        <f t="shared" si="778"/>
        <v/>
      </c>
      <c r="F970" s="118" t="str">
        <f t="shared" si="786"/>
        <v/>
      </c>
      <c r="G970" s="22"/>
      <c r="H970" s="5" t="str">
        <f t="shared" si="749"/>
        <v/>
      </c>
      <c r="I970" s="6" t="str">
        <f t="shared" si="750"/>
        <v/>
      </c>
      <c r="J970" s="6" t="str">
        <f t="shared" si="751"/>
        <v/>
      </c>
      <c r="K970" s="23"/>
      <c r="L970" s="3" t="str">
        <f t="shared" si="787"/>
        <v/>
      </c>
      <c r="M970" s="2">
        <f>IF(OR(K970="Rota",K970="Desliza"),(IF((MAX(N$36:N969))&gt;F$17,(MAX(N$36:N969)),F$17)),N969)</f>
        <v>0</v>
      </c>
      <c r="N970" s="42"/>
      <c r="O970" s="2" t="str">
        <f t="shared" si="788"/>
        <v/>
      </c>
      <c r="P970" s="3" t="str">
        <f t="shared" si="789"/>
        <v/>
      </c>
      <c r="Q970" s="24"/>
      <c r="R970" s="24"/>
      <c r="S970" s="24"/>
      <c r="T970" s="132" t="str">
        <f t="shared" si="742"/>
        <v/>
      </c>
      <c r="U970" s="25"/>
      <c r="V970" s="25"/>
      <c r="W970" s="24"/>
      <c r="X970" s="26"/>
      <c r="Y970" s="25"/>
      <c r="Z970" s="25"/>
      <c r="AA970" s="3" t="str">
        <f t="shared" si="790"/>
        <v/>
      </c>
      <c r="AB970" s="24"/>
      <c r="AC970" s="26"/>
      <c r="AD970" s="25"/>
      <c r="AE970" s="54"/>
      <c r="AF970" s="54"/>
      <c r="AG970" s="54"/>
      <c r="AH970" s="54"/>
      <c r="AI970" s="54"/>
      <c r="AJ970" s="54"/>
      <c r="AK970" s="25"/>
      <c r="AL970" s="54" t="str">
        <f t="shared" si="743"/>
        <v/>
      </c>
      <c r="AM970" s="200" t="str">
        <f t="shared" si="744"/>
        <v/>
      </c>
      <c r="AN970" s="201" t="str">
        <f t="shared" si="745"/>
        <v/>
      </c>
      <c r="AO970" s="200" t="str">
        <f t="shared" si="752"/>
        <v/>
      </c>
      <c r="AP970" s="200" t="str">
        <f t="shared" si="746"/>
        <v/>
      </c>
      <c r="AQ970" s="200" t="str">
        <f t="shared" si="747"/>
        <v/>
      </c>
      <c r="AR970" s="200" t="str">
        <f t="shared" si="753"/>
        <v/>
      </c>
      <c r="AS970" s="200" t="str">
        <f t="shared" si="754"/>
        <v/>
      </c>
      <c r="AT970" s="200" t="str">
        <f t="shared" si="755"/>
        <v/>
      </c>
      <c r="AU970" s="200" t="str">
        <f t="shared" si="756"/>
        <v/>
      </c>
      <c r="AV970" s="54"/>
      <c r="AW970" s="200" t="str">
        <f t="shared" si="757"/>
        <v/>
      </c>
      <c r="AX970" s="201" t="str">
        <f t="shared" si="758"/>
        <v/>
      </c>
      <c r="AY970" s="7" t="str">
        <f t="shared" si="759"/>
        <v/>
      </c>
      <c r="AZ970" s="7" t="str">
        <f t="shared" si="760"/>
        <v/>
      </c>
      <c r="BA970" s="7" t="str">
        <f t="shared" si="761"/>
        <v/>
      </c>
      <c r="BB970" s="7" t="str">
        <f t="shared" si="779"/>
        <v/>
      </c>
      <c r="BC970" s="7" t="str">
        <f t="shared" si="780"/>
        <v/>
      </c>
      <c r="BD970" s="7" t="str">
        <f t="shared" si="781"/>
        <v/>
      </c>
      <c r="BE970" s="7" t="str">
        <f t="shared" si="782"/>
        <v/>
      </c>
      <c r="BF970" s="7" t="str">
        <f t="shared" si="740"/>
        <v/>
      </c>
      <c r="BG970" s="7" t="str">
        <f t="shared" si="741"/>
        <v/>
      </c>
      <c r="BH970" s="7" t="str">
        <f t="shared" si="783"/>
        <v/>
      </c>
      <c r="BI970" s="7" t="str">
        <f t="shared" si="784"/>
        <v/>
      </c>
      <c r="BJ970" s="7" t="str">
        <f t="shared" si="785"/>
        <v/>
      </c>
      <c r="BK970" s="7" t="str">
        <f t="shared" si="762"/>
        <v/>
      </c>
      <c r="BL970" s="7" t="str">
        <f t="shared" si="763"/>
        <v/>
      </c>
      <c r="BM970" s="7" t="str">
        <f t="shared" si="764"/>
        <v/>
      </c>
      <c r="BN970" s="7" t="str">
        <f t="shared" si="765"/>
        <v/>
      </c>
      <c r="BO970" s="7" t="str">
        <f t="shared" si="766"/>
        <v/>
      </c>
      <c r="BP970" s="7" t="str">
        <f t="shared" si="767"/>
        <v/>
      </c>
      <c r="BQ970" s="7" t="str">
        <f t="shared" si="768"/>
        <v/>
      </c>
      <c r="BR970" s="7" t="str">
        <f t="shared" si="769"/>
        <v/>
      </c>
      <c r="BS970" s="7" t="str">
        <f t="shared" si="770"/>
        <v/>
      </c>
      <c r="BT970" s="7" t="str">
        <f t="shared" si="771"/>
        <v/>
      </c>
      <c r="BU970" s="7" t="str">
        <f t="shared" si="772"/>
        <v/>
      </c>
      <c r="BV970" s="7" t="str">
        <f t="shared" si="773"/>
        <v/>
      </c>
      <c r="BW970" s="7" t="str">
        <f t="shared" si="748"/>
        <v/>
      </c>
      <c r="BX970" s="7" t="str">
        <f t="shared" si="774"/>
        <v/>
      </c>
      <c r="BY970" s="7" t="str">
        <f t="shared" si="775"/>
        <v/>
      </c>
      <c r="BZ970" s="7" t="str">
        <f t="shared" si="776"/>
        <v/>
      </c>
      <c r="CA970" s="7" t="str">
        <f t="shared" si="777"/>
        <v/>
      </c>
      <c r="CB970" s="54"/>
      <c r="CH970" s="13"/>
      <c r="CJ970" s="13"/>
    </row>
    <row r="971" spans="2:88" ht="16.5" thickBot="1" x14ac:dyDescent="0.3">
      <c r="B971" s="114"/>
      <c r="C971" s="114"/>
      <c r="D971" s="115"/>
      <c r="E971" s="117" t="str">
        <f t="shared" si="778"/>
        <v/>
      </c>
      <c r="F971" s="118" t="str">
        <f t="shared" si="786"/>
        <v/>
      </c>
      <c r="G971" s="22"/>
      <c r="H971" s="5" t="str">
        <f t="shared" si="749"/>
        <v/>
      </c>
      <c r="I971" s="6" t="str">
        <f t="shared" si="750"/>
        <v/>
      </c>
      <c r="J971" s="6" t="str">
        <f t="shared" si="751"/>
        <v/>
      </c>
      <c r="K971" s="23"/>
      <c r="L971" s="3" t="str">
        <f t="shared" si="787"/>
        <v/>
      </c>
      <c r="M971" s="2">
        <f>IF(OR(K971="Rota",K971="Desliza"),(IF((MAX(N$36:N970))&gt;F$17,(MAX(N$36:N970)),F$17)),N970)</f>
        <v>0</v>
      </c>
      <c r="N971" s="42"/>
      <c r="O971" s="2" t="str">
        <f t="shared" si="788"/>
        <v/>
      </c>
      <c r="P971" s="3" t="str">
        <f t="shared" si="789"/>
        <v/>
      </c>
      <c r="Q971" s="24"/>
      <c r="R971" s="24"/>
      <c r="S971" s="24"/>
      <c r="T971" s="132" t="str">
        <f t="shared" si="742"/>
        <v/>
      </c>
      <c r="U971" s="25"/>
      <c r="V971" s="25"/>
      <c r="W971" s="24"/>
      <c r="X971" s="26"/>
      <c r="Y971" s="25"/>
      <c r="Z971" s="25"/>
      <c r="AA971" s="3" t="str">
        <f t="shared" si="790"/>
        <v/>
      </c>
      <c r="AB971" s="24"/>
      <c r="AC971" s="26"/>
      <c r="AD971" s="25"/>
      <c r="AE971" s="54"/>
      <c r="AF971" s="54"/>
      <c r="AG971" s="54"/>
      <c r="AH971" s="54"/>
      <c r="AI971" s="54"/>
      <c r="AJ971" s="54"/>
      <c r="AK971" s="25"/>
      <c r="AL971" s="54" t="str">
        <f t="shared" si="743"/>
        <v/>
      </c>
      <c r="AM971" s="200" t="str">
        <f t="shared" si="744"/>
        <v/>
      </c>
      <c r="AN971" s="201" t="str">
        <f t="shared" si="745"/>
        <v/>
      </c>
      <c r="AO971" s="200" t="str">
        <f t="shared" si="752"/>
        <v/>
      </c>
      <c r="AP971" s="200" t="str">
        <f t="shared" si="746"/>
        <v/>
      </c>
      <c r="AQ971" s="200" t="str">
        <f t="shared" si="747"/>
        <v/>
      </c>
      <c r="AR971" s="200" t="str">
        <f t="shared" si="753"/>
        <v/>
      </c>
      <c r="AS971" s="200" t="str">
        <f t="shared" si="754"/>
        <v/>
      </c>
      <c r="AT971" s="200" t="str">
        <f t="shared" si="755"/>
        <v/>
      </c>
      <c r="AU971" s="200" t="str">
        <f t="shared" si="756"/>
        <v/>
      </c>
      <c r="AV971" s="54"/>
      <c r="AW971" s="200" t="str">
        <f t="shared" si="757"/>
        <v/>
      </c>
      <c r="AX971" s="201" t="str">
        <f t="shared" si="758"/>
        <v/>
      </c>
      <c r="AY971" s="7" t="str">
        <f t="shared" si="759"/>
        <v/>
      </c>
      <c r="AZ971" s="7" t="str">
        <f t="shared" si="760"/>
        <v/>
      </c>
      <c r="BA971" s="7" t="str">
        <f t="shared" si="761"/>
        <v/>
      </c>
      <c r="BB971" s="7" t="str">
        <f t="shared" si="779"/>
        <v/>
      </c>
      <c r="BC971" s="7" t="str">
        <f t="shared" si="780"/>
        <v/>
      </c>
      <c r="BD971" s="7" t="str">
        <f t="shared" si="781"/>
        <v/>
      </c>
      <c r="BE971" s="7" t="str">
        <f t="shared" si="782"/>
        <v/>
      </c>
      <c r="BF971" s="7" t="str">
        <f t="shared" si="740"/>
        <v/>
      </c>
      <c r="BG971" s="7" t="str">
        <f t="shared" si="741"/>
        <v/>
      </c>
      <c r="BH971" s="7" t="str">
        <f t="shared" si="783"/>
        <v/>
      </c>
      <c r="BI971" s="7" t="str">
        <f t="shared" si="784"/>
        <v/>
      </c>
      <c r="BJ971" s="7" t="str">
        <f t="shared" si="785"/>
        <v/>
      </c>
      <c r="BK971" s="7" t="str">
        <f t="shared" si="762"/>
        <v/>
      </c>
      <c r="BL971" s="7" t="str">
        <f t="shared" si="763"/>
        <v/>
      </c>
      <c r="BM971" s="7" t="str">
        <f t="shared" si="764"/>
        <v/>
      </c>
      <c r="BN971" s="7" t="str">
        <f t="shared" si="765"/>
        <v/>
      </c>
      <c r="BO971" s="7" t="str">
        <f t="shared" si="766"/>
        <v/>
      </c>
      <c r="BP971" s="7" t="str">
        <f t="shared" si="767"/>
        <v/>
      </c>
      <c r="BQ971" s="7" t="str">
        <f t="shared" si="768"/>
        <v/>
      </c>
      <c r="BR971" s="7" t="str">
        <f t="shared" si="769"/>
        <v/>
      </c>
      <c r="BS971" s="7" t="str">
        <f t="shared" si="770"/>
        <v/>
      </c>
      <c r="BT971" s="7" t="str">
        <f t="shared" si="771"/>
        <v/>
      </c>
      <c r="BU971" s="7" t="str">
        <f t="shared" si="772"/>
        <v/>
      </c>
      <c r="BV971" s="7" t="str">
        <f t="shared" si="773"/>
        <v/>
      </c>
      <c r="BW971" s="7" t="str">
        <f t="shared" si="748"/>
        <v/>
      </c>
      <c r="BX971" s="7" t="str">
        <f t="shared" si="774"/>
        <v/>
      </c>
      <c r="BY971" s="7" t="str">
        <f t="shared" si="775"/>
        <v/>
      </c>
      <c r="BZ971" s="7" t="str">
        <f t="shared" si="776"/>
        <v/>
      </c>
      <c r="CA971" s="7" t="str">
        <f t="shared" si="777"/>
        <v/>
      </c>
      <c r="CB971" s="54"/>
      <c r="CH971" s="13"/>
      <c r="CJ971" s="13"/>
    </row>
    <row r="972" spans="2:88" ht="16.5" thickBot="1" x14ac:dyDescent="0.3">
      <c r="B972" s="114"/>
      <c r="C972" s="114"/>
      <c r="D972" s="115"/>
      <c r="E972" s="117" t="str">
        <f t="shared" si="778"/>
        <v/>
      </c>
      <c r="F972" s="118" t="str">
        <f t="shared" si="786"/>
        <v/>
      </c>
      <c r="G972" s="22"/>
      <c r="H972" s="5" t="str">
        <f t="shared" si="749"/>
        <v/>
      </c>
      <c r="I972" s="6" t="str">
        <f t="shared" si="750"/>
        <v/>
      </c>
      <c r="J972" s="6" t="str">
        <f t="shared" si="751"/>
        <v/>
      </c>
      <c r="K972" s="23"/>
      <c r="L972" s="3" t="str">
        <f t="shared" si="787"/>
        <v/>
      </c>
      <c r="M972" s="2">
        <f>IF(OR(K972="Rota",K972="Desliza"),(IF((MAX(N$36:N971))&gt;F$17,(MAX(N$36:N971)),F$17)),N971)</f>
        <v>0</v>
      </c>
      <c r="N972" s="42"/>
      <c r="O972" s="2" t="str">
        <f t="shared" si="788"/>
        <v/>
      </c>
      <c r="P972" s="3" t="str">
        <f t="shared" si="789"/>
        <v/>
      </c>
      <c r="Q972" s="24"/>
      <c r="R972" s="24"/>
      <c r="S972" s="24"/>
      <c r="T972" s="132" t="str">
        <f t="shared" si="742"/>
        <v/>
      </c>
      <c r="U972" s="25"/>
      <c r="V972" s="25"/>
      <c r="W972" s="24"/>
      <c r="X972" s="26"/>
      <c r="Y972" s="25"/>
      <c r="Z972" s="25"/>
      <c r="AA972" s="3" t="str">
        <f t="shared" si="790"/>
        <v/>
      </c>
      <c r="AB972" s="24"/>
      <c r="AC972" s="26"/>
      <c r="AD972" s="25"/>
      <c r="AE972" s="54"/>
      <c r="AF972" s="54"/>
      <c r="AG972" s="54"/>
      <c r="AH972" s="54"/>
      <c r="AI972" s="54"/>
      <c r="AJ972" s="54"/>
      <c r="AK972" s="25"/>
      <c r="AL972" s="54" t="str">
        <f t="shared" si="743"/>
        <v/>
      </c>
      <c r="AM972" s="200" t="str">
        <f t="shared" si="744"/>
        <v/>
      </c>
      <c r="AN972" s="201" t="str">
        <f t="shared" si="745"/>
        <v/>
      </c>
      <c r="AO972" s="200" t="str">
        <f t="shared" si="752"/>
        <v/>
      </c>
      <c r="AP972" s="200" t="str">
        <f t="shared" si="746"/>
        <v/>
      </c>
      <c r="AQ972" s="200" t="str">
        <f t="shared" si="747"/>
        <v/>
      </c>
      <c r="AR972" s="200" t="str">
        <f t="shared" si="753"/>
        <v/>
      </c>
      <c r="AS972" s="200" t="str">
        <f t="shared" si="754"/>
        <v/>
      </c>
      <c r="AT972" s="200" t="str">
        <f t="shared" si="755"/>
        <v/>
      </c>
      <c r="AU972" s="200" t="str">
        <f t="shared" si="756"/>
        <v/>
      </c>
      <c r="AV972" s="54"/>
      <c r="AW972" s="200" t="str">
        <f t="shared" si="757"/>
        <v/>
      </c>
      <c r="AX972" s="201" t="str">
        <f t="shared" si="758"/>
        <v/>
      </c>
      <c r="AY972" s="7" t="str">
        <f t="shared" si="759"/>
        <v/>
      </c>
      <c r="AZ972" s="7" t="str">
        <f t="shared" si="760"/>
        <v/>
      </c>
      <c r="BA972" s="7" t="str">
        <f t="shared" si="761"/>
        <v/>
      </c>
      <c r="BB972" s="7" t="str">
        <f t="shared" si="779"/>
        <v/>
      </c>
      <c r="BC972" s="7" t="str">
        <f t="shared" si="780"/>
        <v/>
      </c>
      <c r="BD972" s="7" t="str">
        <f t="shared" si="781"/>
        <v/>
      </c>
      <c r="BE972" s="7" t="str">
        <f t="shared" si="782"/>
        <v/>
      </c>
      <c r="BF972" s="7" t="str">
        <f t="shared" si="740"/>
        <v/>
      </c>
      <c r="BG972" s="7" t="str">
        <f t="shared" si="741"/>
        <v/>
      </c>
      <c r="BH972" s="7" t="str">
        <f t="shared" si="783"/>
        <v/>
      </c>
      <c r="BI972" s="7" t="str">
        <f t="shared" si="784"/>
        <v/>
      </c>
      <c r="BJ972" s="7" t="str">
        <f t="shared" si="785"/>
        <v/>
      </c>
      <c r="BK972" s="7" t="str">
        <f t="shared" si="762"/>
        <v/>
      </c>
      <c r="BL972" s="7" t="str">
        <f t="shared" si="763"/>
        <v/>
      </c>
      <c r="BM972" s="7" t="str">
        <f t="shared" si="764"/>
        <v/>
      </c>
      <c r="BN972" s="7" t="str">
        <f t="shared" si="765"/>
        <v/>
      </c>
      <c r="BO972" s="7" t="str">
        <f t="shared" si="766"/>
        <v/>
      </c>
      <c r="BP972" s="7" t="str">
        <f t="shared" si="767"/>
        <v/>
      </c>
      <c r="BQ972" s="7" t="str">
        <f t="shared" si="768"/>
        <v/>
      </c>
      <c r="BR972" s="7" t="str">
        <f t="shared" si="769"/>
        <v/>
      </c>
      <c r="BS972" s="7" t="str">
        <f t="shared" si="770"/>
        <v/>
      </c>
      <c r="BT972" s="7" t="str">
        <f t="shared" si="771"/>
        <v/>
      </c>
      <c r="BU972" s="7" t="str">
        <f t="shared" si="772"/>
        <v/>
      </c>
      <c r="BV972" s="7" t="str">
        <f t="shared" si="773"/>
        <v/>
      </c>
      <c r="BW972" s="7" t="str">
        <f t="shared" si="748"/>
        <v/>
      </c>
      <c r="BX972" s="7" t="str">
        <f t="shared" si="774"/>
        <v/>
      </c>
      <c r="BY972" s="7" t="str">
        <f t="shared" si="775"/>
        <v/>
      </c>
      <c r="BZ972" s="7" t="str">
        <f t="shared" si="776"/>
        <v/>
      </c>
      <c r="CA972" s="7" t="str">
        <f t="shared" si="777"/>
        <v/>
      </c>
      <c r="CB972" s="54"/>
      <c r="CH972" s="13"/>
      <c r="CJ972" s="13"/>
    </row>
    <row r="973" spans="2:88" ht="16.5" thickBot="1" x14ac:dyDescent="0.3">
      <c r="B973" s="114"/>
      <c r="C973" s="114"/>
      <c r="D973" s="115"/>
      <c r="E973" s="117" t="str">
        <f t="shared" si="778"/>
        <v/>
      </c>
      <c r="F973" s="118" t="str">
        <f t="shared" si="786"/>
        <v/>
      </c>
      <c r="G973" s="22"/>
      <c r="H973" s="5" t="str">
        <f t="shared" si="749"/>
        <v/>
      </c>
      <c r="I973" s="6" t="str">
        <f t="shared" si="750"/>
        <v/>
      </c>
      <c r="J973" s="6" t="str">
        <f t="shared" si="751"/>
        <v/>
      </c>
      <c r="K973" s="23"/>
      <c r="L973" s="3" t="str">
        <f t="shared" si="787"/>
        <v/>
      </c>
      <c r="M973" s="2">
        <f>IF(OR(K973="Rota",K973="Desliza"),(IF((MAX(N$36:N972))&gt;F$17,(MAX(N$36:N972)),F$17)),N972)</f>
        <v>0</v>
      </c>
      <c r="N973" s="42"/>
      <c r="O973" s="2" t="str">
        <f t="shared" si="788"/>
        <v/>
      </c>
      <c r="P973" s="3" t="str">
        <f t="shared" si="789"/>
        <v/>
      </c>
      <c r="Q973" s="24"/>
      <c r="R973" s="24"/>
      <c r="S973" s="24"/>
      <c r="T973" s="132" t="str">
        <f t="shared" si="742"/>
        <v/>
      </c>
      <c r="U973" s="25"/>
      <c r="V973" s="25"/>
      <c r="W973" s="24"/>
      <c r="X973" s="26"/>
      <c r="Y973" s="25"/>
      <c r="Z973" s="25"/>
      <c r="AA973" s="3" t="str">
        <f t="shared" si="790"/>
        <v/>
      </c>
      <c r="AB973" s="24"/>
      <c r="AC973" s="26"/>
      <c r="AD973" s="25"/>
      <c r="AE973" s="54"/>
      <c r="AF973" s="54"/>
      <c r="AG973" s="54"/>
      <c r="AH973" s="54"/>
      <c r="AI973" s="54"/>
      <c r="AJ973" s="54"/>
      <c r="AK973" s="25"/>
      <c r="AL973" s="54" t="str">
        <f t="shared" si="743"/>
        <v/>
      </c>
      <c r="AM973" s="200" t="str">
        <f t="shared" si="744"/>
        <v/>
      </c>
      <c r="AN973" s="201" t="str">
        <f t="shared" si="745"/>
        <v/>
      </c>
      <c r="AO973" s="200" t="str">
        <f t="shared" si="752"/>
        <v/>
      </c>
      <c r="AP973" s="200" t="str">
        <f t="shared" si="746"/>
        <v/>
      </c>
      <c r="AQ973" s="200" t="str">
        <f t="shared" si="747"/>
        <v/>
      </c>
      <c r="AR973" s="200" t="str">
        <f t="shared" si="753"/>
        <v/>
      </c>
      <c r="AS973" s="200" t="str">
        <f t="shared" si="754"/>
        <v/>
      </c>
      <c r="AT973" s="200" t="str">
        <f t="shared" si="755"/>
        <v/>
      </c>
      <c r="AU973" s="200" t="str">
        <f t="shared" si="756"/>
        <v/>
      </c>
      <c r="AV973" s="54"/>
      <c r="AW973" s="200" t="str">
        <f t="shared" si="757"/>
        <v/>
      </c>
      <c r="AX973" s="201" t="str">
        <f t="shared" si="758"/>
        <v/>
      </c>
      <c r="AY973" s="7" t="str">
        <f t="shared" si="759"/>
        <v/>
      </c>
      <c r="AZ973" s="7" t="str">
        <f t="shared" si="760"/>
        <v/>
      </c>
      <c r="BA973" s="7" t="str">
        <f t="shared" si="761"/>
        <v/>
      </c>
      <c r="BB973" s="7" t="str">
        <f t="shared" si="779"/>
        <v/>
      </c>
      <c r="BC973" s="7" t="str">
        <f t="shared" si="780"/>
        <v/>
      </c>
      <c r="BD973" s="7" t="str">
        <f t="shared" si="781"/>
        <v/>
      </c>
      <c r="BE973" s="7" t="str">
        <f t="shared" si="782"/>
        <v/>
      </c>
      <c r="BF973" s="7" t="str">
        <f t="shared" si="740"/>
        <v/>
      </c>
      <c r="BG973" s="7" t="str">
        <f t="shared" si="741"/>
        <v/>
      </c>
      <c r="BH973" s="7" t="str">
        <f t="shared" si="783"/>
        <v/>
      </c>
      <c r="BI973" s="7" t="str">
        <f t="shared" si="784"/>
        <v/>
      </c>
      <c r="BJ973" s="7" t="str">
        <f t="shared" si="785"/>
        <v/>
      </c>
      <c r="BK973" s="7" t="str">
        <f t="shared" si="762"/>
        <v/>
      </c>
      <c r="BL973" s="7" t="str">
        <f t="shared" si="763"/>
        <v/>
      </c>
      <c r="BM973" s="7" t="str">
        <f t="shared" si="764"/>
        <v/>
      </c>
      <c r="BN973" s="7" t="str">
        <f t="shared" si="765"/>
        <v/>
      </c>
      <c r="BO973" s="7" t="str">
        <f t="shared" si="766"/>
        <v/>
      </c>
      <c r="BP973" s="7" t="str">
        <f t="shared" si="767"/>
        <v/>
      </c>
      <c r="BQ973" s="7" t="str">
        <f t="shared" si="768"/>
        <v/>
      </c>
      <c r="BR973" s="7" t="str">
        <f t="shared" si="769"/>
        <v/>
      </c>
      <c r="BS973" s="7" t="str">
        <f t="shared" si="770"/>
        <v/>
      </c>
      <c r="BT973" s="7" t="str">
        <f t="shared" si="771"/>
        <v/>
      </c>
      <c r="BU973" s="7" t="str">
        <f t="shared" si="772"/>
        <v/>
      </c>
      <c r="BV973" s="7" t="str">
        <f t="shared" si="773"/>
        <v/>
      </c>
      <c r="BW973" s="7" t="str">
        <f t="shared" si="748"/>
        <v/>
      </c>
      <c r="BX973" s="7" t="str">
        <f t="shared" si="774"/>
        <v/>
      </c>
      <c r="BY973" s="7" t="str">
        <f t="shared" si="775"/>
        <v/>
      </c>
      <c r="BZ973" s="7" t="str">
        <f t="shared" si="776"/>
        <v/>
      </c>
      <c r="CA973" s="7" t="str">
        <f t="shared" si="777"/>
        <v/>
      </c>
      <c r="CB973" s="54"/>
      <c r="CH973" s="13"/>
      <c r="CJ973" s="13"/>
    </row>
    <row r="974" spans="2:88" ht="16.5" thickBot="1" x14ac:dyDescent="0.3">
      <c r="B974" s="114"/>
      <c r="C974" s="114"/>
      <c r="D974" s="115"/>
      <c r="E974" s="117" t="str">
        <f t="shared" si="778"/>
        <v/>
      </c>
      <c r="F974" s="118" t="str">
        <f t="shared" si="786"/>
        <v/>
      </c>
      <c r="G974" s="22"/>
      <c r="H974" s="5" t="str">
        <f t="shared" si="749"/>
        <v/>
      </c>
      <c r="I974" s="6" t="str">
        <f t="shared" si="750"/>
        <v/>
      </c>
      <c r="J974" s="6" t="str">
        <f t="shared" si="751"/>
        <v/>
      </c>
      <c r="K974" s="23"/>
      <c r="L974" s="3" t="str">
        <f t="shared" si="787"/>
        <v/>
      </c>
      <c r="M974" s="2">
        <f>IF(OR(K974="Rota",K974="Desliza"),(IF((MAX(N$36:N973))&gt;F$17,(MAX(N$36:N973)),F$17)),N973)</f>
        <v>0</v>
      </c>
      <c r="N974" s="42"/>
      <c r="O974" s="2" t="str">
        <f t="shared" si="788"/>
        <v/>
      </c>
      <c r="P974" s="3" t="str">
        <f t="shared" si="789"/>
        <v/>
      </c>
      <c r="Q974" s="24"/>
      <c r="R974" s="24"/>
      <c r="S974" s="24"/>
      <c r="T974" s="132" t="str">
        <f t="shared" si="742"/>
        <v/>
      </c>
      <c r="U974" s="25"/>
      <c r="V974" s="25"/>
      <c r="W974" s="24"/>
      <c r="X974" s="26"/>
      <c r="Y974" s="25"/>
      <c r="Z974" s="25"/>
      <c r="AA974" s="3" t="str">
        <f t="shared" si="790"/>
        <v/>
      </c>
      <c r="AB974" s="24"/>
      <c r="AC974" s="26"/>
      <c r="AD974" s="25"/>
      <c r="AE974" s="54"/>
      <c r="AF974" s="54"/>
      <c r="AG974" s="54"/>
      <c r="AH974" s="54"/>
      <c r="AI974" s="54"/>
      <c r="AJ974" s="54"/>
      <c r="AK974" s="25"/>
      <c r="AL974" s="54" t="str">
        <f t="shared" si="743"/>
        <v/>
      </c>
      <c r="AM974" s="200" t="str">
        <f t="shared" si="744"/>
        <v/>
      </c>
      <c r="AN974" s="201" t="str">
        <f t="shared" si="745"/>
        <v/>
      </c>
      <c r="AO974" s="200" t="str">
        <f t="shared" si="752"/>
        <v/>
      </c>
      <c r="AP974" s="200" t="str">
        <f t="shared" si="746"/>
        <v/>
      </c>
      <c r="AQ974" s="200" t="str">
        <f t="shared" si="747"/>
        <v/>
      </c>
      <c r="AR974" s="200" t="str">
        <f t="shared" si="753"/>
        <v/>
      </c>
      <c r="AS974" s="200" t="str">
        <f t="shared" si="754"/>
        <v/>
      </c>
      <c r="AT974" s="200" t="str">
        <f t="shared" si="755"/>
        <v/>
      </c>
      <c r="AU974" s="200" t="str">
        <f t="shared" si="756"/>
        <v/>
      </c>
      <c r="AV974" s="54"/>
      <c r="AW974" s="200" t="str">
        <f t="shared" si="757"/>
        <v/>
      </c>
      <c r="AX974" s="201" t="str">
        <f t="shared" si="758"/>
        <v/>
      </c>
      <c r="AY974" s="7" t="str">
        <f t="shared" si="759"/>
        <v/>
      </c>
      <c r="AZ974" s="7" t="str">
        <f t="shared" si="760"/>
        <v/>
      </c>
      <c r="BA974" s="7" t="str">
        <f t="shared" si="761"/>
        <v/>
      </c>
      <c r="BB974" s="7" t="str">
        <f t="shared" si="779"/>
        <v/>
      </c>
      <c r="BC974" s="7" t="str">
        <f t="shared" si="780"/>
        <v/>
      </c>
      <c r="BD974" s="7" t="str">
        <f t="shared" si="781"/>
        <v/>
      </c>
      <c r="BE974" s="7" t="str">
        <f t="shared" si="782"/>
        <v/>
      </c>
      <c r="BF974" s="7" t="str">
        <f t="shared" si="740"/>
        <v/>
      </c>
      <c r="BG974" s="7" t="str">
        <f t="shared" si="741"/>
        <v/>
      </c>
      <c r="BH974" s="7" t="str">
        <f t="shared" si="783"/>
        <v/>
      </c>
      <c r="BI974" s="7" t="str">
        <f t="shared" si="784"/>
        <v/>
      </c>
      <c r="BJ974" s="7" t="str">
        <f t="shared" si="785"/>
        <v/>
      </c>
      <c r="BK974" s="7" t="str">
        <f t="shared" si="762"/>
        <v/>
      </c>
      <c r="BL974" s="7" t="str">
        <f t="shared" si="763"/>
        <v/>
      </c>
      <c r="BM974" s="7" t="str">
        <f t="shared" si="764"/>
        <v/>
      </c>
      <c r="BN974" s="7" t="str">
        <f t="shared" si="765"/>
        <v/>
      </c>
      <c r="BO974" s="7" t="str">
        <f t="shared" si="766"/>
        <v/>
      </c>
      <c r="BP974" s="7" t="str">
        <f t="shared" si="767"/>
        <v/>
      </c>
      <c r="BQ974" s="7" t="str">
        <f t="shared" si="768"/>
        <v/>
      </c>
      <c r="BR974" s="7" t="str">
        <f t="shared" si="769"/>
        <v/>
      </c>
      <c r="BS974" s="7" t="str">
        <f t="shared" si="770"/>
        <v/>
      </c>
      <c r="BT974" s="7" t="str">
        <f t="shared" si="771"/>
        <v/>
      </c>
      <c r="BU974" s="7" t="str">
        <f t="shared" si="772"/>
        <v/>
      </c>
      <c r="BV974" s="7" t="str">
        <f t="shared" si="773"/>
        <v/>
      </c>
      <c r="BW974" s="7" t="str">
        <f t="shared" si="748"/>
        <v/>
      </c>
      <c r="BX974" s="7" t="str">
        <f t="shared" si="774"/>
        <v/>
      </c>
      <c r="BY974" s="7" t="str">
        <f t="shared" si="775"/>
        <v/>
      </c>
      <c r="BZ974" s="7" t="str">
        <f t="shared" si="776"/>
        <v/>
      </c>
      <c r="CA974" s="7" t="str">
        <f t="shared" si="777"/>
        <v/>
      </c>
      <c r="CB974" s="54"/>
      <c r="CH974" s="13"/>
      <c r="CJ974" s="13"/>
    </row>
    <row r="975" spans="2:88" ht="16.5" thickBot="1" x14ac:dyDescent="0.3">
      <c r="B975" s="114"/>
      <c r="C975" s="114"/>
      <c r="D975" s="115"/>
      <c r="E975" s="117" t="str">
        <f t="shared" si="778"/>
        <v/>
      </c>
      <c r="F975" s="118" t="str">
        <f t="shared" si="786"/>
        <v/>
      </c>
      <c r="G975" s="22"/>
      <c r="H975" s="5" t="str">
        <f t="shared" si="749"/>
        <v/>
      </c>
      <c r="I975" s="6" t="str">
        <f t="shared" si="750"/>
        <v/>
      </c>
      <c r="J975" s="6" t="str">
        <f t="shared" si="751"/>
        <v/>
      </c>
      <c r="K975" s="23"/>
      <c r="L975" s="3" t="str">
        <f t="shared" si="787"/>
        <v/>
      </c>
      <c r="M975" s="2">
        <f>IF(OR(K975="Rota",K975="Desliza"),(IF((MAX(N$36:N974))&gt;F$17,(MAX(N$36:N974)),F$17)),N974)</f>
        <v>0</v>
      </c>
      <c r="N975" s="42"/>
      <c r="O975" s="2" t="str">
        <f t="shared" si="788"/>
        <v/>
      </c>
      <c r="P975" s="3" t="str">
        <f t="shared" si="789"/>
        <v/>
      </c>
      <c r="Q975" s="24"/>
      <c r="R975" s="24"/>
      <c r="S975" s="24"/>
      <c r="T975" s="132" t="str">
        <f t="shared" si="742"/>
        <v/>
      </c>
      <c r="U975" s="25"/>
      <c r="V975" s="25"/>
      <c r="W975" s="24"/>
      <c r="X975" s="26"/>
      <c r="Y975" s="25"/>
      <c r="Z975" s="25"/>
      <c r="AA975" s="3" t="str">
        <f t="shared" si="790"/>
        <v/>
      </c>
      <c r="AB975" s="24"/>
      <c r="AC975" s="26"/>
      <c r="AD975" s="25"/>
      <c r="AE975" s="54"/>
      <c r="AF975" s="54"/>
      <c r="AG975" s="54"/>
      <c r="AH975" s="54"/>
      <c r="AI975" s="54"/>
      <c r="AJ975" s="54"/>
      <c r="AK975" s="25"/>
      <c r="AL975" s="54" t="str">
        <f t="shared" si="743"/>
        <v/>
      </c>
      <c r="AM975" s="200" t="str">
        <f t="shared" si="744"/>
        <v/>
      </c>
      <c r="AN975" s="201" t="str">
        <f t="shared" si="745"/>
        <v/>
      </c>
      <c r="AO975" s="200" t="str">
        <f t="shared" si="752"/>
        <v/>
      </c>
      <c r="AP975" s="200" t="str">
        <f t="shared" si="746"/>
        <v/>
      </c>
      <c r="AQ975" s="200" t="str">
        <f t="shared" si="747"/>
        <v/>
      </c>
      <c r="AR975" s="200" t="str">
        <f t="shared" si="753"/>
        <v/>
      </c>
      <c r="AS975" s="200" t="str">
        <f t="shared" si="754"/>
        <v/>
      </c>
      <c r="AT975" s="200" t="str">
        <f t="shared" si="755"/>
        <v/>
      </c>
      <c r="AU975" s="200" t="str">
        <f t="shared" si="756"/>
        <v/>
      </c>
      <c r="AV975" s="54"/>
      <c r="AW975" s="200" t="str">
        <f t="shared" si="757"/>
        <v/>
      </c>
      <c r="AX975" s="201" t="str">
        <f t="shared" si="758"/>
        <v/>
      </c>
      <c r="AY975" s="7" t="str">
        <f t="shared" si="759"/>
        <v/>
      </c>
      <c r="AZ975" s="7" t="str">
        <f t="shared" si="760"/>
        <v/>
      </c>
      <c r="BA975" s="7" t="str">
        <f t="shared" si="761"/>
        <v/>
      </c>
      <c r="BB975" s="7" t="str">
        <f t="shared" si="779"/>
        <v/>
      </c>
      <c r="BC975" s="7" t="str">
        <f t="shared" si="780"/>
        <v/>
      </c>
      <c r="BD975" s="7" t="str">
        <f t="shared" si="781"/>
        <v/>
      </c>
      <c r="BE975" s="7" t="str">
        <f t="shared" si="782"/>
        <v/>
      </c>
      <c r="BF975" s="7" t="str">
        <f t="shared" si="740"/>
        <v/>
      </c>
      <c r="BG975" s="7" t="str">
        <f t="shared" si="741"/>
        <v/>
      </c>
      <c r="BH975" s="7" t="str">
        <f t="shared" si="783"/>
        <v/>
      </c>
      <c r="BI975" s="7" t="str">
        <f t="shared" si="784"/>
        <v/>
      </c>
      <c r="BJ975" s="7" t="str">
        <f t="shared" si="785"/>
        <v/>
      </c>
      <c r="BK975" s="7" t="str">
        <f t="shared" si="762"/>
        <v/>
      </c>
      <c r="BL975" s="7" t="str">
        <f t="shared" si="763"/>
        <v/>
      </c>
      <c r="BM975" s="7" t="str">
        <f t="shared" si="764"/>
        <v/>
      </c>
      <c r="BN975" s="7" t="str">
        <f t="shared" si="765"/>
        <v/>
      </c>
      <c r="BO975" s="7" t="str">
        <f t="shared" si="766"/>
        <v/>
      </c>
      <c r="BP975" s="7" t="str">
        <f t="shared" si="767"/>
        <v/>
      </c>
      <c r="BQ975" s="7" t="str">
        <f t="shared" si="768"/>
        <v/>
      </c>
      <c r="BR975" s="7" t="str">
        <f t="shared" si="769"/>
        <v/>
      </c>
      <c r="BS975" s="7" t="str">
        <f t="shared" si="770"/>
        <v/>
      </c>
      <c r="BT975" s="7" t="str">
        <f t="shared" si="771"/>
        <v/>
      </c>
      <c r="BU975" s="7" t="str">
        <f t="shared" si="772"/>
        <v/>
      </c>
      <c r="BV975" s="7" t="str">
        <f t="shared" si="773"/>
        <v/>
      </c>
      <c r="BW975" s="7" t="str">
        <f t="shared" si="748"/>
        <v/>
      </c>
      <c r="BX975" s="7" t="str">
        <f t="shared" si="774"/>
        <v/>
      </c>
      <c r="BY975" s="7" t="str">
        <f t="shared" si="775"/>
        <v/>
      </c>
      <c r="BZ975" s="7" t="str">
        <f t="shared" si="776"/>
        <v/>
      </c>
      <c r="CA975" s="7" t="str">
        <f t="shared" si="777"/>
        <v/>
      </c>
      <c r="CB975" s="54"/>
      <c r="CH975" s="13"/>
      <c r="CJ975" s="13"/>
    </row>
    <row r="976" spans="2:88" ht="16.5" thickBot="1" x14ac:dyDescent="0.3">
      <c r="B976" s="114"/>
      <c r="C976" s="114"/>
      <c r="D976" s="115"/>
      <c r="E976" s="117" t="str">
        <f t="shared" si="778"/>
        <v/>
      </c>
      <c r="F976" s="118" t="str">
        <f t="shared" si="786"/>
        <v/>
      </c>
      <c r="G976" s="22"/>
      <c r="H976" s="5" t="str">
        <f t="shared" si="749"/>
        <v/>
      </c>
      <c r="I976" s="6" t="str">
        <f t="shared" si="750"/>
        <v/>
      </c>
      <c r="J976" s="6" t="str">
        <f t="shared" si="751"/>
        <v/>
      </c>
      <c r="K976" s="23"/>
      <c r="L976" s="3" t="str">
        <f t="shared" si="787"/>
        <v/>
      </c>
      <c r="M976" s="2">
        <f>IF(OR(K976="Rota",K976="Desliza"),(IF((MAX(N$36:N975))&gt;F$17,(MAX(N$36:N975)),F$17)),N975)</f>
        <v>0</v>
      </c>
      <c r="N976" s="42"/>
      <c r="O976" s="2" t="str">
        <f t="shared" si="788"/>
        <v/>
      </c>
      <c r="P976" s="3" t="str">
        <f t="shared" si="789"/>
        <v/>
      </c>
      <c r="Q976" s="24"/>
      <c r="R976" s="24"/>
      <c r="S976" s="24"/>
      <c r="T976" s="132" t="str">
        <f t="shared" si="742"/>
        <v/>
      </c>
      <c r="U976" s="25"/>
      <c r="V976" s="25"/>
      <c r="W976" s="24"/>
      <c r="X976" s="26"/>
      <c r="Y976" s="25"/>
      <c r="Z976" s="25"/>
      <c r="AA976" s="3" t="str">
        <f t="shared" si="790"/>
        <v/>
      </c>
      <c r="AB976" s="24"/>
      <c r="AC976" s="26"/>
      <c r="AD976" s="25"/>
      <c r="AE976" s="54"/>
      <c r="AF976" s="54"/>
      <c r="AG976" s="54"/>
      <c r="AH976" s="54"/>
      <c r="AI976" s="54"/>
      <c r="AJ976" s="54"/>
      <c r="AK976" s="25"/>
      <c r="AL976" s="54" t="str">
        <f t="shared" si="743"/>
        <v/>
      </c>
      <c r="AM976" s="200" t="str">
        <f t="shared" si="744"/>
        <v/>
      </c>
      <c r="AN976" s="201" t="str">
        <f t="shared" si="745"/>
        <v/>
      </c>
      <c r="AO976" s="200" t="str">
        <f t="shared" si="752"/>
        <v/>
      </c>
      <c r="AP976" s="200" t="str">
        <f t="shared" si="746"/>
        <v/>
      </c>
      <c r="AQ976" s="200" t="str">
        <f t="shared" si="747"/>
        <v/>
      </c>
      <c r="AR976" s="200" t="str">
        <f t="shared" si="753"/>
        <v/>
      </c>
      <c r="AS976" s="200" t="str">
        <f t="shared" si="754"/>
        <v/>
      </c>
      <c r="AT976" s="200" t="str">
        <f t="shared" si="755"/>
        <v/>
      </c>
      <c r="AU976" s="200" t="str">
        <f t="shared" si="756"/>
        <v/>
      </c>
      <c r="AV976" s="54"/>
      <c r="AW976" s="200" t="str">
        <f t="shared" si="757"/>
        <v/>
      </c>
      <c r="AX976" s="201" t="str">
        <f t="shared" si="758"/>
        <v/>
      </c>
      <c r="AY976" s="7" t="str">
        <f t="shared" si="759"/>
        <v/>
      </c>
      <c r="AZ976" s="7" t="str">
        <f t="shared" si="760"/>
        <v/>
      </c>
      <c r="BA976" s="7" t="str">
        <f t="shared" si="761"/>
        <v/>
      </c>
      <c r="BB976" s="7" t="str">
        <f t="shared" si="779"/>
        <v/>
      </c>
      <c r="BC976" s="7" t="str">
        <f t="shared" si="780"/>
        <v/>
      </c>
      <c r="BD976" s="7" t="str">
        <f t="shared" si="781"/>
        <v/>
      </c>
      <c r="BE976" s="7" t="str">
        <f t="shared" si="782"/>
        <v/>
      </c>
      <c r="BF976" s="7" t="str">
        <f t="shared" si="740"/>
        <v/>
      </c>
      <c r="BG976" s="7" t="str">
        <f t="shared" si="741"/>
        <v/>
      </c>
      <c r="BH976" s="7" t="str">
        <f t="shared" si="783"/>
        <v/>
      </c>
      <c r="BI976" s="7" t="str">
        <f t="shared" si="784"/>
        <v/>
      </c>
      <c r="BJ976" s="7" t="str">
        <f t="shared" si="785"/>
        <v/>
      </c>
      <c r="BK976" s="7" t="str">
        <f t="shared" si="762"/>
        <v/>
      </c>
      <c r="BL976" s="7" t="str">
        <f t="shared" si="763"/>
        <v/>
      </c>
      <c r="BM976" s="7" t="str">
        <f t="shared" si="764"/>
        <v/>
      </c>
      <c r="BN976" s="7" t="str">
        <f t="shared" si="765"/>
        <v/>
      </c>
      <c r="BO976" s="7" t="str">
        <f t="shared" si="766"/>
        <v/>
      </c>
      <c r="BP976" s="7" t="str">
        <f t="shared" si="767"/>
        <v/>
      </c>
      <c r="BQ976" s="7" t="str">
        <f t="shared" si="768"/>
        <v/>
      </c>
      <c r="BR976" s="7" t="str">
        <f t="shared" si="769"/>
        <v/>
      </c>
      <c r="BS976" s="7" t="str">
        <f t="shared" si="770"/>
        <v/>
      </c>
      <c r="BT976" s="7" t="str">
        <f t="shared" si="771"/>
        <v/>
      </c>
      <c r="BU976" s="7" t="str">
        <f t="shared" si="772"/>
        <v/>
      </c>
      <c r="BV976" s="7" t="str">
        <f t="shared" si="773"/>
        <v/>
      </c>
      <c r="BW976" s="7" t="str">
        <f t="shared" si="748"/>
        <v/>
      </c>
      <c r="BX976" s="7" t="str">
        <f t="shared" si="774"/>
        <v/>
      </c>
      <c r="BY976" s="7" t="str">
        <f t="shared" si="775"/>
        <v/>
      </c>
      <c r="BZ976" s="7" t="str">
        <f t="shared" si="776"/>
        <v/>
      </c>
      <c r="CA976" s="7" t="str">
        <f t="shared" si="777"/>
        <v/>
      </c>
      <c r="CB976" s="54"/>
      <c r="CH976" s="13"/>
      <c r="CJ976" s="13"/>
    </row>
    <row r="977" spans="2:88" ht="16.5" thickBot="1" x14ac:dyDescent="0.3">
      <c r="B977" s="114"/>
      <c r="C977" s="114"/>
      <c r="D977" s="115"/>
      <c r="E977" s="117" t="str">
        <f t="shared" si="778"/>
        <v/>
      </c>
      <c r="F977" s="118" t="str">
        <f t="shared" si="786"/>
        <v/>
      </c>
      <c r="G977" s="22"/>
      <c r="H977" s="5" t="str">
        <f t="shared" si="749"/>
        <v/>
      </c>
      <c r="I977" s="6" t="str">
        <f t="shared" si="750"/>
        <v/>
      </c>
      <c r="J977" s="6" t="str">
        <f t="shared" si="751"/>
        <v/>
      </c>
      <c r="K977" s="23"/>
      <c r="L977" s="3" t="str">
        <f t="shared" si="787"/>
        <v/>
      </c>
      <c r="M977" s="2">
        <f>IF(OR(K977="Rota",K977="Desliza"),(IF((MAX(N$36:N976))&gt;F$17,(MAX(N$36:N976)),F$17)),N976)</f>
        <v>0</v>
      </c>
      <c r="N977" s="42"/>
      <c r="O977" s="2" t="str">
        <f t="shared" si="788"/>
        <v/>
      </c>
      <c r="P977" s="3" t="str">
        <f t="shared" si="789"/>
        <v/>
      </c>
      <c r="Q977" s="24"/>
      <c r="R977" s="24"/>
      <c r="S977" s="24"/>
      <c r="T977" s="132" t="str">
        <f t="shared" si="742"/>
        <v/>
      </c>
      <c r="U977" s="25"/>
      <c r="V977" s="25"/>
      <c r="W977" s="24"/>
      <c r="X977" s="26"/>
      <c r="Y977" s="25"/>
      <c r="Z977" s="25"/>
      <c r="AA977" s="3" t="str">
        <f t="shared" si="790"/>
        <v/>
      </c>
      <c r="AB977" s="24"/>
      <c r="AC977" s="26"/>
      <c r="AD977" s="25"/>
      <c r="AE977" s="54"/>
      <c r="AF977" s="54"/>
      <c r="AG977" s="54"/>
      <c r="AH977" s="54"/>
      <c r="AI977" s="54"/>
      <c r="AJ977" s="54"/>
      <c r="AK977" s="25"/>
      <c r="AL977" s="54" t="str">
        <f t="shared" si="743"/>
        <v/>
      </c>
      <c r="AM977" s="200" t="str">
        <f t="shared" si="744"/>
        <v/>
      </c>
      <c r="AN977" s="201" t="str">
        <f t="shared" si="745"/>
        <v/>
      </c>
      <c r="AO977" s="200" t="str">
        <f t="shared" si="752"/>
        <v/>
      </c>
      <c r="AP977" s="200" t="str">
        <f t="shared" si="746"/>
        <v/>
      </c>
      <c r="AQ977" s="200" t="str">
        <f t="shared" si="747"/>
        <v/>
      </c>
      <c r="AR977" s="200" t="str">
        <f t="shared" si="753"/>
        <v/>
      </c>
      <c r="AS977" s="200" t="str">
        <f t="shared" si="754"/>
        <v/>
      </c>
      <c r="AT977" s="200" t="str">
        <f t="shared" si="755"/>
        <v/>
      </c>
      <c r="AU977" s="200" t="str">
        <f t="shared" si="756"/>
        <v/>
      </c>
      <c r="AV977" s="54"/>
      <c r="AW977" s="200" t="str">
        <f t="shared" si="757"/>
        <v/>
      </c>
      <c r="AX977" s="201" t="str">
        <f t="shared" si="758"/>
        <v/>
      </c>
      <c r="AY977" s="7" t="str">
        <f t="shared" si="759"/>
        <v/>
      </c>
      <c r="AZ977" s="7" t="str">
        <f t="shared" si="760"/>
        <v/>
      </c>
      <c r="BA977" s="7" t="str">
        <f t="shared" si="761"/>
        <v/>
      </c>
      <c r="BB977" s="7" t="str">
        <f t="shared" si="779"/>
        <v/>
      </c>
      <c r="BC977" s="7" t="str">
        <f t="shared" si="780"/>
        <v/>
      </c>
      <c r="BD977" s="7" t="str">
        <f t="shared" si="781"/>
        <v/>
      </c>
      <c r="BE977" s="7" t="str">
        <f t="shared" si="782"/>
        <v/>
      </c>
      <c r="BF977" s="7" t="str">
        <f t="shared" si="740"/>
        <v/>
      </c>
      <c r="BG977" s="7" t="str">
        <f t="shared" si="741"/>
        <v/>
      </c>
      <c r="BH977" s="7" t="str">
        <f t="shared" si="783"/>
        <v/>
      </c>
      <c r="BI977" s="7" t="str">
        <f t="shared" si="784"/>
        <v/>
      </c>
      <c r="BJ977" s="7" t="str">
        <f t="shared" si="785"/>
        <v/>
      </c>
      <c r="BK977" s="7" t="str">
        <f t="shared" si="762"/>
        <v/>
      </c>
      <c r="BL977" s="7" t="str">
        <f t="shared" si="763"/>
        <v/>
      </c>
      <c r="BM977" s="7" t="str">
        <f t="shared" si="764"/>
        <v/>
      </c>
      <c r="BN977" s="7" t="str">
        <f t="shared" si="765"/>
        <v/>
      </c>
      <c r="BO977" s="7" t="str">
        <f t="shared" si="766"/>
        <v/>
      </c>
      <c r="BP977" s="7" t="str">
        <f t="shared" si="767"/>
        <v/>
      </c>
      <c r="BQ977" s="7" t="str">
        <f t="shared" si="768"/>
        <v/>
      </c>
      <c r="BR977" s="7" t="str">
        <f t="shared" si="769"/>
        <v/>
      </c>
      <c r="BS977" s="7" t="str">
        <f t="shared" si="770"/>
        <v/>
      </c>
      <c r="BT977" s="7" t="str">
        <f t="shared" si="771"/>
        <v/>
      </c>
      <c r="BU977" s="7" t="str">
        <f t="shared" si="772"/>
        <v/>
      </c>
      <c r="BV977" s="7" t="str">
        <f t="shared" si="773"/>
        <v/>
      </c>
      <c r="BW977" s="7" t="str">
        <f t="shared" si="748"/>
        <v/>
      </c>
      <c r="BX977" s="7" t="str">
        <f t="shared" si="774"/>
        <v/>
      </c>
      <c r="BY977" s="7" t="str">
        <f t="shared" si="775"/>
        <v/>
      </c>
      <c r="BZ977" s="7" t="str">
        <f t="shared" si="776"/>
        <v/>
      </c>
      <c r="CA977" s="7" t="str">
        <f t="shared" si="777"/>
        <v/>
      </c>
      <c r="CB977" s="54"/>
      <c r="CH977" s="13"/>
      <c r="CJ977" s="13"/>
    </row>
    <row r="978" spans="2:88" ht="16.5" thickBot="1" x14ac:dyDescent="0.3">
      <c r="B978" s="114"/>
      <c r="C978" s="114"/>
      <c r="D978" s="115"/>
      <c r="E978" s="117" t="str">
        <f t="shared" si="778"/>
        <v/>
      </c>
      <c r="F978" s="118" t="str">
        <f t="shared" si="786"/>
        <v/>
      </c>
      <c r="G978" s="22"/>
      <c r="H978" s="5" t="str">
        <f t="shared" si="749"/>
        <v/>
      </c>
      <c r="I978" s="6" t="str">
        <f t="shared" si="750"/>
        <v/>
      </c>
      <c r="J978" s="6" t="str">
        <f t="shared" si="751"/>
        <v/>
      </c>
      <c r="K978" s="23"/>
      <c r="L978" s="3" t="str">
        <f t="shared" si="787"/>
        <v/>
      </c>
      <c r="M978" s="2">
        <f>IF(OR(K978="Rota",K978="Desliza"),(IF((MAX(N$36:N977))&gt;F$17,(MAX(N$36:N977)),F$17)),N977)</f>
        <v>0</v>
      </c>
      <c r="N978" s="42"/>
      <c r="O978" s="2" t="str">
        <f t="shared" si="788"/>
        <v/>
      </c>
      <c r="P978" s="3" t="str">
        <f t="shared" si="789"/>
        <v/>
      </c>
      <c r="Q978" s="24"/>
      <c r="R978" s="24"/>
      <c r="S978" s="24"/>
      <c r="T978" s="132" t="str">
        <f t="shared" si="742"/>
        <v/>
      </c>
      <c r="U978" s="25"/>
      <c r="V978" s="25"/>
      <c r="W978" s="24"/>
      <c r="X978" s="26"/>
      <c r="Y978" s="25"/>
      <c r="Z978" s="25"/>
      <c r="AA978" s="3" t="str">
        <f t="shared" si="790"/>
        <v/>
      </c>
      <c r="AB978" s="24"/>
      <c r="AC978" s="26"/>
      <c r="AD978" s="25"/>
      <c r="AE978" s="54"/>
      <c r="AF978" s="54"/>
      <c r="AG978" s="54"/>
      <c r="AH978" s="54"/>
      <c r="AI978" s="54"/>
      <c r="AJ978" s="54"/>
      <c r="AK978" s="25"/>
      <c r="AL978" s="54" t="str">
        <f t="shared" si="743"/>
        <v/>
      </c>
      <c r="AM978" s="200" t="str">
        <f t="shared" si="744"/>
        <v/>
      </c>
      <c r="AN978" s="201" t="str">
        <f t="shared" si="745"/>
        <v/>
      </c>
      <c r="AO978" s="200" t="str">
        <f t="shared" si="752"/>
        <v/>
      </c>
      <c r="AP978" s="200" t="str">
        <f t="shared" si="746"/>
        <v/>
      </c>
      <c r="AQ978" s="200" t="str">
        <f t="shared" si="747"/>
        <v/>
      </c>
      <c r="AR978" s="200" t="str">
        <f t="shared" si="753"/>
        <v/>
      </c>
      <c r="AS978" s="200" t="str">
        <f t="shared" si="754"/>
        <v/>
      </c>
      <c r="AT978" s="200" t="str">
        <f t="shared" si="755"/>
        <v/>
      </c>
      <c r="AU978" s="200" t="str">
        <f t="shared" si="756"/>
        <v/>
      </c>
      <c r="AV978" s="54"/>
      <c r="AW978" s="200" t="str">
        <f t="shared" si="757"/>
        <v/>
      </c>
      <c r="AX978" s="201" t="str">
        <f t="shared" si="758"/>
        <v/>
      </c>
      <c r="AY978" s="7" t="str">
        <f t="shared" si="759"/>
        <v/>
      </c>
      <c r="AZ978" s="7" t="str">
        <f t="shared" si="760"/>
        <v/>
      </c>
      <c r="BA978" s="7" t="str">
        <f t="shared" si="761"/>
        <v/>
      </c>
      <c r="BB978" s="7" t="str">
        <f t="shared" si="779"/>
        <v/>
      </c>
      <c r="BC978" s="7" t="str">
        <f t="shared" si="780"/>
        <v/>
      </c>
      <c r="BD978" s="7" t="str">
        <f t="shared" si="781"/>
        <v/>
      </c>
      <c r="BE978" s="7" t="str">
        <f t="shared" si="782"/>
        <v/>
      </c>
      <c r="BF978" s="7" t="str">
        <f t="shared" si="740"/>
        <v/>
      </c>
      <c r="BG978" s="7" t="str">
        <f t="shared" si="741"/>
        <v/>
      </c>
      <c r="BH978" s="7" t="str">
        <f t="shared" si="783"/>
        <v/>
      </c>
      <c r="BI978" s="7" t="str">
        <f t="shared" si="784"/>
        <v/>
      </c>
      <c r="BJ978" s="7" t="str">
        <f t="shared" si="785"/>
        <v/>
      </c>
      <c r="BK978" s="7" t="str">
        <f t="shared" si="762"/>
        <v/>
      </c>
      <c r="BL978" s="7" t="str">
        <f t="shared" si="763"/>
        <v/>
      </c>
      <c r="BM978" s="7" t="str">
        <f t="shared" si="764"/>
        <v/>
      </c>
      <c r="BN978" s="7" t="str">
        <f t="shared" si="765"/>
        <v/>
      </c>
      <c r="BO978" s="7" t="str">
        <f t="shared" si="766"/>
        <v/>
      </c>
      <c r="BP978" s="7" t="str">
        <f t="shared" si="767"/>
        <v/>
      </c>
      <c r="BQ978" s="7" t="str">
        <f t="shared" si="768"/>
        <v/>
      </c>
      <c r="BR978" s="7" t="str">
        <f t="shared" si="769"/>
        <v/>
      </c>
      <c r="BS978" s="7" t="str">
        <f t="shared" si="770"/>
        <v/>
      </c>
      <c r="BT978" s="7" t="str">
        <f t="shared" si="771"/>
        <v/>
      </c>
      <c r="BU978" s="7" t="str">
        <f t="shared" si="772"/>
        <v/>
      </c>
      <c r="BV978" s="7" t="str">
        <f t="shared" si="773"/>
        <v/>
      </c>
      <c r="BW978" s="7" t="str">
        <f t="shared" si="748"/>
        <v/>
      </c>
      <c r="BX978" s="7" t="str">
        <f t="shared" si="774"/>
        <v/>
      </c>
      <c r="BY978" s="7" t="str">
        <f t="shared" si="775"/>
        <v/>
      </c>
      <c r="BZ978" s="7" t="str">
        <f t="shared" si="776"/>
        <v/>
      </c>
      <c r="CA978" s="7" t="str">
        <f t="shared" si="777"/>
        <v/>
      </c>
      <c r="CB978" s="54"/>
      <c r="CH978" s="13"/>
      <c r="CJ978" s="13"/>
    </row>
    <row r="979" spans="2:88" ht="16.5" thickBot="1" x14ac:dyDescent="0.3">
      <c r="B979" s="114"/>
      <c r="C979" s="114"/>
      <c r="D979" s="115"/>
      <c r="E979" s="117" t="str">
        <f t="shared" si="778"/>
        <v/>
      </c>
      <c r="F979" s="118" t="str">
        <f t="shared" si="786"/>
        <v/>
      </c>
      <c r="G979" s="22"/>
      <c r="H979" s="5" t="str">
        <f t="shared" si="749"/>
        <v/>
      </c>
      <c r="I979" s="6" t="str">
        <f t="shared" si="750"/>
        <v/>
      </c>
      <c r="J979" s="6" t="str">
        <f t="shared" si="751"/>
        <v/>
      </c>
      <c r="K979" s="23"/>
      <c r="L979" s="3" t="str">
        <f t="shared" si="787"/>
        <v/>
      </c>
      <c r="M979" s="2">
        <f>IF(OR(K979="Rota",K979="Desliza"),(IF((MAX(N$36:N978))&gt;F$17,(MAX(N$36:N978)),F$17)),N978)</f>
        <v>0</v>
      </c>
      <c r="N979" s="42"/>
      <c r="O979" s="2" t="str">
        <f t="shared" si="788"/>
        <v/>
      </c>
      <c r="P979" s="3" t="str">
        <f t="shared" si="789"/>
        <v/>
      </c>
      <c r="Q979" s="24"/>
      <c r="R979" s="24"/>
      <c r="S979" s="24"/>
      <c r="T979" s="132" t="str">
        <f t="shared" si="742"/>
        <v/>
      </c>
      <c r="U979" s="25"/>
      <c r="V979" s="25"/>
      <c r="W979" s="24"/>
      <c r="X979" s="26"/>
      <c r="Y979" s="25"/>
      <c r="Z979" s="25"/>
      <c r="AA979" s="3" t="str">
        <f t="shared" si="790"/>
        <v/>
      </c>
      <c r="AB979" s="24"/>
      <c r="AC979" s="26"/>
      <c r="AD979" s="25"/>
      <c r="AE979" s="54"/>
      <c r="AF979" s="54"/>
      <c r="AG979" s="54"/>
      <c r="AH979" s="54"/>
      <c r="AI979" s="54"/>
      <c r="AJ979" s="54"/>
      <c r="AK979" s="25"/>
      <c r="AL979" s="54" t="str">
        <f t="shared" si="743"/>
        <v/>
      </c>
      <c r="AM979" s="200" t="str">
        <f t="shared" si="744"/>
        <v/>
      </c>
      <c r="AN979" s="201" t="str">
        <f t="shared" si="745"/>
        <v/>
      </c>
      <c r="AO979" s="200" t="str">
        <f t="shared" si="752"/>
        <v/>
      </c>
      <c r="AP979" s="200" t="str">
        <f t="shared" si="746"/>
        <v/>
      </c>
      <c r="AQ979" s="200" t="str">
        <f t="shared" si="747"/>
        <v/>
      </c>
      <c r="AR979" s="200" t="str">
        <f t="shared" si="753"/>
        <v/>
      </c>
      <c r="AS979" s="200" t="str">
        <f t="shared" si="754"/>
        <v/>
      </c>
      <c r="AT979" s="200" t="str">
        <f t="shared" si="755"/>
        <v/>
      </c>
      <c r="AU979" s="200" t="str">
        <f t="shared" si="756"/>
        <v/>
      </c>
      <c r="AV979" s="54"/>
      <c r="AW979" s="200" t="str">
        <f t="shared" si="757"/>
        <v/>
      </c>
      <c r="AX979" s="201" t="str">
        <f t="shared" si="758"/>
        <v/>
      </c>
      <c r="AY979" s="7" t="str">
        <f t="shared" si="759"/>
        <v/>
      </c>
      <c r="AZ979" s="7" t="str">
        <f t="shared" si="760"/>
        <v/>
      </c>
      <c r="BA979" s="7" t="str">
        <f t="shared" si="761"/>
        <v/>
      </c>
      <c r="BB979" s="7" t="str">
        <f t="shared" si="779"/>
        <v/>
      </c>
      <c r="BC979" s="7" t="str">
        <f t="shared" si="780"/>
        <v/>
      </c>
      <c r="BD979" s="7" t="str">
        <f t="shared" si="781"/>
        <v/>
      </c>
      <c r="BE979" s="7" t="str">
        <f t="shared" si="782"/>
        <v/>
      </c>
      <c r="BF979" s="7" t="str">
        <f t="shared" si="740"/>
        <v/>
      </c>
      <c r="BG979" s="7" t="str">
        <f t="shared" si="741"/>
        <v/>
      </c>
      <c r="BH979" s="7" t="str">
        <f t="shared" si="783"/>
        <v/>
      </c>
      <c r="BI979" s="7" t="str">
        <f t="shared" si="784"/>
        <v/>
      </c>
      <c r="BJ979" s="7" t="str">
        <f t="shared" si="785"/>
        <v/>
      </c>
      <c r="BK979" s="7" t="str">
        <f t="shared" si="762"/>
        <v/>
      </c>
      <c r="BL979" s="7" t="str">
        <f t="shared" si="763"/>
        <v/>
      </c>
      <c r="BM979" s="7" t="str">
        <f t="shared" si="764"/>
        <v/>
      </c>
      <c r="BN979" s="7" t="str">
        <f t="shared" si="765"/>
        <v/>
      </c>
      <c r="BO979" s="7" t="str">
        <f t="shared" si="766"/>
        <v/>
      </c>
      <c r="BP979" s="7" t="str">
        <f t="shared" si="767"/>
        <v/>
      </c>
      <c r="BQ979" s="7" t="str">
        <f t="shared" si="768"/>
        <v/>
      </c>
      <c r="BR979" s="7" t="str">
        <f t="shared" si="769"/>
        <v/>
      </c>
      <c r="BS979" s="7" t="str">
        <f t="shared" si="770"/>
        <v/>
      </c>
      <c r="BT979" s="7" t="str">
        <f t="shared" si="771"/>
        <v/>
      </c>
      <c r="BU979" s="7" t="str">
        <f t="shared" si="772"/>
        <v/>
      </c>
      <c r="BV979" s="7" t="str">
        <f t="shared" si="773"/>
        <v/>
      </c>
      <c r="BW979" s="7" t="str">
        <f t="shared" si="748"/>
        <v/>
      </c>
      <c r="BX979" s="7" t="str">
        <f t="shared" si="774"/>
        <v/>
      </c>
      <c r="BY979" s="7" t="str">
        <f t="shared" si="775"/>
        <v/>
      </c>
      <c r="BZ979" s="7" t="str">
        <f t="shared" si="776"/>
        <v/>
      </c>
      <c r="CA979" s="7" t="str">
        <f t="shared" si="777"/>
        <v/>
      </c>
      <c r="CB979" s="54"/>
      <c r="CH979" s="13"/>
      <c r="CJ979" s="13"/>
    </row>
    <row r="980" spans="2:88" ht="16.5" thickBot="1" x14ac:dyDescent="0.3">
      <c r="B980" s="114"/>
      <c r="C980" s="114"/>
      <c r="D980" s="115"/>
      <c r="E980" s="117" t="str">
        <f t="shared" si="778"/>
        <v/>
      </c>
      <c r="F980" s="118" t="str">
        <f t="shared" si="786"/>
        <v/>
      </c>
      <c r="G980" s="22"/>
      <c r="H980" s="5" t="str">
        <f t="shared" si="749"/>
        <v/>
      </c>
      <c r="I980" s="6" t="str">
        <f t="shared" si="750"/>
        <v/>
      </c>
      <c r="J980" s="6" t="str">
        <f t="shared" si="751"/>
        <v/>
      </c>
      <c r="K980" s="23"/>
      <c r="L980" s="3" t="str">
        <f t="shared" si="787"/>
        <v/>
      </c>
      <c r="M980" s="2">
        <f>IF(OR(K980="Rota",K980="Desliza"),(IF((MAX(N$36:N979))&gt;F$17,(MAX(N$36:N979)),F$17)),N979)</f>
        <v>0</v>
      </c>
      <c r="N980" s="42"/>
      <c r="O980" s="2" t="str">
        <f t="shared" si="788"/>
        <v/>
      </c>
      <c r="P980" s="3" t="str">
        <f t="shared" si="789"/>
        <v/>
      </c>
      <c r="Q980" s="24"/>
      <c r="R980" s="24"/>
      <c r="S980" s="24"/>
      <c r="T980" s="132" t="str">
        <f t="shared" si="742"/>
        <v/>
      </c>
      <c r="U980" s="25"/>
      <c r="V980" s="25"/>
      <c r="W980" s="24"/>
      <c r="X980" s="26"/>
      <c r="Y980" s="25"/>
      <c r="Z980" s="25"/>
      <c r="AA980" s="3" t="str">
        <f t="shared" si="790"/>
        <v/>
      </c>
      <c r="AB980" s="24"/>
      <c r="AC980" s="26"/>
      <c r="AD980" s="25"/>
      <c r="AE980" s="54"/>
      <c r="AF980" s="54"/>
      <c r="AG980" s="54"/>
      <c r="AH980" s="54"/>
      <c r="AI980" s="54"/>
      <c r="AJ980" s="54"/>
      <c r="AK980" s="25"/>
      <c r="AL980" s="54" t="str">
        <f t="shared" si="743"/>
        <v/>
      </c>
      <c r="AM980" s="200" t="str">
        <f t="shared" si="744"/>
        <v/>
      </c>
      <c r="AN980" s="201" t="str">
        <f t="shared" si="745"/>
        <v/>
      </c>
      <c r="AO980" s="200" t="str">
        <f t="shared" si="752"/>
        <v/>
      </c>
      <c r="AP980" s="200" t="str">
        <f t="shared" si="746"/>
        <v/>
      </c>
      <c r="AQ980" s="200" t="str">
        <f t="shared" si="747"/>
        <v/>
      </c>
      <c r="AR980" s="200" t="str">
        <f t="shared" si="753"/>
        <v/>
      </c>
      <c r="AS980" s="200" t="str">
        <f t="shared" si="754"/>
        <v/>
      </c>
      <c r="AT980" s="200" t="str">
        <f t="shared" si="755"/>
        <v/>
      </c>
      <c r="AU980" s="200" t="str">
        <f t="shared" si="756"/>
        <v/>
      </c>
      <c r="AV980" s="54"/>
      <c r="AW980" s="200" t="str">
        <f t="shared" si="757"/>
        <v/>
      </c>
      <c r="AX980" s="201" t="str">
        <f t="shared" si="758"/>
        <v/>
      </c>
      <c r="AY980" s="7" t="str">
        <f t="shared" si="759"/>
        <v/>
      </c>
      <c r="AZ980" s="7" t="str">
        <f t="shared" si="760"/>
        <v/>
      </c>
      <c r="BA980" s="7" t="str">
        <f t="shared" si="761"/>
        <v/>
      </c>
      <c r="BB980" s="7" t="str">
        <f t="shared" si="779"/>
        <v/>
      </c>
      <c r="BC980" s="7" t="str">
        <f t="shared" si="780"/>
        <v/>
      </c>
      <c r="BD980" s="7" t="str">
        <f t="shared" si="781"/>
        <v/>
      </c>
      <c r="BE980" s="7" t="str">
        <f t="shared" si="782"/>
        <v/>
      </c>
      <c r="BF980" s="7" t="str">
        <f t="shared" si="740"/>
        <v/>
      </c>
      <c r="BG980" s="7" t="str">
        <f t="shared" si="741"/>
        <v/>
      </c>
      <c r="BH980" s="7" t="str">
        <f t="shared" si="783"/>
        <v/>
      </c>
      <c r="BI980" s="7" t="str">
        <f t="shared" si="784"/>
        <v/>
      </c>
      <c r="BJ980" s="7" t="str">
        <f t="shared" si="785"/>
        <v/>
      </c>
      <c r="BK980" s="7" t="str">
        <f t="shared" si="762"/>
        <v/>
      </c>
      <c r="BL980" s="7" t="str">
        <f t="shared" si="763"/>
        <v/>
      </c>
      <c r="BM980" s="7" t="str">
        <f t="shared" si="764"/>
        <v/>
      </c>
      <c r="BN980" s="7" t="str">
        <f t="shared" si="765"/>
        <v/>
      </c>
      <c r="BO980" s="7" t="str">
        <f t="shared" si="766"/>
        <v/>
      </c>
      <c r="BP980" s="7" t="str">
        <f t="shared" si="767"/>
        <v/>
      </c>
      <c r="BQ980" s="7" t="str">
        <f t="shared" si="768"/>
        <v/>
      </c>
      <c r="BR980" s="7" t="str">
        <f t="shared" si="769"/>
        <v/>
      </c>
      <c r="BS980" s="7" t="str">
        <f t="shared" si="770"/>
        <v/>
      </c>
      <c r="BT980" s="7" t="str">
        <f t="shared" si="771"/>
        <v/>
      </c>
      <c r="BU980" s="7" t="str">
        <f t="shared" si="772"/>
        <v/>
      </c>
      <c r="BV980" s="7" t="str">
        <f t="shared" si="773"/>
        <v/>
      </c>
      <c r="BW980" s="7" t="str">
        <f t="shared" si="748"/>
        <v/>
      </c>
      <c r="BX980" s="7" t="str">
        <f t="shared" si="774"/>
        <v/>
      </c>
      <c r="BY980" s="7" t="str">
        <f t="shared" si="775"/>
        <v/>
      </c>
      <c r="BZ980" s="7" t="str">
        <f t="shared" si="776"/>
        <v/>
      </c>
      <c r="CA980" s="7" t="str">
        <f t="shared" si="777"/>
        <v/>
      </c>
      <c r="CB980" s="54"/>
      <c r="CH980" s="13"/>
      <c r="CJ980" s="13"/>
    </row>
    <row r="981" spans="2:88" ht="16.5" thickBot="1" x14ac:dyDescent="0.3">
      <c r="B981" s="114"/>
      <c r="C981" s="114"/>
      <c r="D981" s="115"/>
      <c r="E981" s="117" t="str">
        <f t="shared" si="778"/>
        <v/>
      </c>
      <c r="F981" s="118" t="str">
        <f t="shared" si="786"/>
        <v/>
      </c>
      <c r="G981" s="22"/>
      <c r="H981" s="5" t="str">
        <f t="shared" si="749"/>
        <v/>
      </c>
      <c r="I981" s="6" t="str">
        <f t="shared" si="750"/>
        <v/>
      </c>
      <c r="J981" s="6" t="str">
        <f t="shared" si="751"/>
        <v/>
      </c>
      <c r="K981" s="23"/>
      <c r="L981" s="3" t="str">
        <f t="shared" si="787"/>
        <v/>
      </c>
      <c r="M981" s="2">
        <f>IF(OR(K981="Rota",K981="Desliza"),(IF((MAX(N$36:N980))&gt;F$17,(MAX(N$36:N980)),F$17)),N980)</f>
        <v>0</v>
      </c>
      <c r="N981" s="42"/>
      <c r="O981" s="2" t="str">
        <f t="shared" si="788"/>
        <v/>
      </c>
      <c r="P981" s="3" t="str">
        <f t="shared" si="789"/>
        <v/>
      </c>
      <c r="Q981" s="24"/>
      <c r="R981" s="24"/>
      <c r="S981" s="24"/>
      <c r="T981" s="132" t="str">
        <f t="shared" si="742"/>
        <v/>
      </c>
      <c r="U981" s="25"/>
      <c r="V981" s="25"/>
      <c r="W981" s="24"/>
      <c r="X981" s="26"/>
      <c r="Y981" s="25"/>
      <c r="Z981" s="25"/>
      <c r="AA981" s="3" t="str">
        <f t="shared" si="790"/>
        <v/>
      </c>
      <c r="AB981" s="24"/>
      <c r="AC981" s="26"/>
      <c r="AD981" s="25"/>
      <c r="AE981" s="54"/>
      <c r="AF981" s="54"/>
      <c r="AG981" s="54"/>
      <c r="AH981" s="54"/>
      <c r="AI981" s="54"/>
      <c r="AJ981" s="54"/>
      <c r="AK981" s="25"/>
      <c r="AL981" s="54" t="str">
        <f t="shared" si="743"/>
        <v/>
      </c>
      <c r="AM981" s="200" t="str">
        <f t="shared" si="744"/>
        <v/>
      </c>
      <c r="AN981" s="201" t="str">
        <f t="shared" si="745"/>
        <v/>
      </c>
      <c r="AO981" s="200" t="str">
        <f t="shared" si="752"/>
        <v/>
      </c>
      <c r="AP981" s="200" t="str">
        <f t="shared" si="746"/>
        <v/>
      </c>
      <c r="AQ981" s="200" t="str">
        <f t="shared" si="747"/>
        <v/>
      </c>
      <c r="AR981" s="200" t="str">
        <f t="shared" si="753"/>
        <v/>
      </c>
      <c r="AS981" s="200" t="str">
        <f t="shared" si="754"/>
        <v/>
      </c>
      <c r="AT981" s="200" t="str">
        <f t="shared" si="755"/>
        <v/>
      </c>
      <c r="AU981" s="200" t="str">
        <f t="shared" si="756"/>
        <v/>
      </c>
      <c r="AV981" s="54"/>
      <c r="AW981" s="200" t="str">
        <f t="shared" si="757"/>
        <v/>
      </c>
      <c r="AX981" s="201" t="str">
        <f t="shared" si="758"/>
        <v/>
      </c>
      <c r="AY981" s="7" t="str">
        <f t="shared" si="759"/>
        <v/>
      </c>
      <c r="AZ981" s="7" t="str">
        <f t="shared" si="760"/>
        <v/>
      </c>
      <c r="BA981" s="7" t="str">
        <f t="shared" si="761"/>
        <v/>
      </c>
      <c r="BB981" s="7" t="str">
        <f t="shared" si="779"/>
        <v/>
      </c>
      <c r="BC981" s="7" t="str">
        <f t="shared" si="780"/>
        <v/>
      </c>
      <c r="BD981" s="7" t="str">
        <f t="shared" si="781"/>
        <v/>
      </c>
      <c r="BE981" s="7" t="str">
        <f t="shared" si="782"/>
        <v/>
      </c>
      <c r="BF981" s="7" t="str">
        <f t="shared" si="740"/>
        <v/>
      </c>
      <c r="BG981" s="7" t="str">
        <f t="shared" si="741"/>
        <v/>
      </c>
      <c r="BH981" s="7" t="str">
        <f t="shared" si="783"/>
        <v/>
      </c>
      <c r="BI981" s="7" t="str">
        <f t="shared" si="784"/>
        <v/>
      </c>
      <c r="BJ981" s="7" t="str">
        <f t="shared" si="785"/>
        <v/>
      </c>
      <c r="BK981" s="7" t="str">
        <f t="shared" si="762"/>
        <v/>
      </c>
      <c r="BL981" s="7" t="str">
        <f t="shared" si="763"/>
        <v/>
      </c>
      <c r="BM981" s="7" t="str">
        <f t="shared" si="764"/>
        <v/>
      </c>
      <c r="BN981" s="7" t="str">
        <f t="shared" si="765"/>
        <v/>
      </c>
      <c r="BO981" s="7" t="str">
        <f t="shared" si="766"/>
        <v/>
      </c>
      <c r="BP981" s="7" t="str">
        <f t="shared" si="767"/>
        <v/>
      </c>
      <c r="BQ981" s="7" t="str">
        <f t="shared" si="768"/>
        <v/>
      </c>
      <c r="BR981" s="7" t="str">
        <f t="shared" si="769"/>
        <v/>
      </c>
      <c r="BS981" s="7" t="str">
        <f t="shared" si="770"/>
        <v/>
      </c>
      <c r="BT981" s="7" t="str">
        <f t="shared" si="771"/>
        <v/>
      </c>
      <c r="BU981" s="7" t="str">
        <f t="shared" si="772"/>
        <v/>
      </c>
      <c r="BV981" s="7" t="str">
        <f t="shared" si="773"/>
        <v/>
      </c>
      <c r="BW981" s="7" t="str">
        <f t="shared" si="748"/>
        <v/>
      </c>
      <c r="BX981" s="7" t="str">
        <f t="shared" si="774"/>
        <v/>
      </c>
      <c r="BY981" s="7" t="str">
        <f t="shared" si="775"/>
        <v/>
      </c>
      <c r="BZ981" s="7" t="str">
        <f t="shared" si="776"/>
        <v/>
      </c>
      <c r="CA981" s="7" t="str">
        <f t="shared" si="777"/>
        <v/>
      </c>
      <c r="CB981" s="54"/>
      <c r="CH981" s="13"/>
      <c r="CJ981" s="13"/>
    </row>
    <row r="982" spans="2:88" ht="16.5" thickBot="1" x14ac:dyDescent="0.3">
      <c r="B982" s="114"/>
      <c r="C982" s="114"/>
      <c r="D982" s="115"/>
      <c r="E982" s="117" t="str">
        <f t="shared" si="778"/>
        <v/>
      </c>
      <c r="F982" s="118" t="str">
        <f t="shared" si="786"/>
        <v/>
      </c>
      <c r="G982" s="22"/>
      <c r="H982" s="5" t="str">
        <f t="shared" si="749"/>
        <v/>
      </c>
      <c r="I982" s="6" t="str">
        <f t="shared" si="750"/>
        <v/>
      </c>
      <c r="J982" s="6" t="str">
        <f t="shared" si="751"/>
        <v/>
      </c>
      <c r="K982" s="23"/>
      <c r="L982" s="3" t="str">
        <f t="shared" si="787"/>
        <v/>
      </c>
      <c r="M982" s="2">
        <f>IF(OR(K982="Rota",K982="Desliza"),(IF((MAX(N$36:N981))&gt;F$17,(MAX(N$36:N981)),F$17)),N981)</f>
        <v>0</v>
      </c>
      <c r="N982" s="42"/>
      <c r="O982" s="2" t="str">
        <f t="shared" si="788"/>
        <v/>
      </c>
      <c r="P982" s="3" t="str">
        <f t="shared" si="789"/>
        <v/>
      </c>
      <c r="Q982" s="24"/>
      <c r="R982" s="24"/>
      <c r="S982" s="24"/>
      <c r="T982" s="132" t="str">
        <f t="shared" si="742"/>
        <v/>
      </c>
      <c r="U982" s="25"/>
      <c r="V982" s="25"/>
      <c r="W982" s="24"/>
      <c r="X982" s="26"/>
      <c r="Y982" s="25"/>
      <c r="Z982" s="25"/>
      <c r="AA982" s="3" t="str">
        <f t="shared" si="790"/>
        <v/>
      </c>
      <c r="AB982" s="24"/>
      <c r="AC982" s="26"/>
      <c r="AD982" s="25"/>
      <c r="AE982" s="54"/>
      <c r="AF982" s="54"/>
      <c r="AG982" s="54"/>
      <c r="AH982" s="54"/>
      <c r="AI982" s="54"/>
      <c r="AJ982" s="54"/>
      <c r="AK982" s="25"/>
      <c r="AL982" s="54" t="str">
        <f t="shared" si="743"/>
        <v/>
      </c>
      <c r="AM982" s="200" t="str">
        <f t="shared" si="744"/>
        <v/>
      </c>
      <c r="AN982" s="201" t="str">
        <f t="shared" si="745"/>
        <v/>
      </c>
      <c r="AO982" s="200" t="str">
        <f t="shared" si="752"/>
        <v/>
      </c>
      <c r="AP982" s="200" t="str">
        <f t="shared" si="746"/>
        <v/>
      </c>
      <c r="AQ982" s="200" t="str">
        <f t="shared" si="747"/>
        <v/>
      </c>
      <c r="AR982" s="200" t="str">
        <f t="shared" si="753"/>
        <v/>
      </c>
      <c r="AS982" s="200" t="str">
        <f t="shared" si="754"/>
        <v/>
      </c>
      <c r="AT982" s="200" t="str">
        <f t="shared" si="755"/>
        <v/>
      </c>
      <c r="AU982" s="200" t="str">
        <f t="shared" si="756"/>
        <v/>
      </c>
      <c r="AV982" s="54"/>
      <c r="AW982" s="200" t="str">
        <f t="shared" si="757"/>
        <v/>
      </c>
      <c r="AX982" s="201" t="str">
        <f t="shared" si="758"/>
        <v/>
      </c>
      <c r="AY982" s="7" t="str">
        <f t="shared" si="759"/>
        <v/>
      </c>
      <c r="AZ982" s="7" t="str">
        <f t="shared" si="760"/>
        <v/>
      </c>
      <c r="BA982" s="7" t="str">
        <f t="shared" si="761"/>
        <v/>
      </c>
      <c r="BB982" s="7" t="str">
        <f t="shared" si="779"/>
        <v/>
      </c>
      <c r="BC982" s="7" t="str">
        <f t="shared" si="780"/>
        <v/>
      </c>
      <c r="BD982" s="7" t="str">
        <f t="shared" si="781"/>
        <v/>
      </c>
      <c r="BE982" s="7" t="str">
        <f t="shared" si="782"/>
        <v/>
      </c>
      <c r="BF982" s="7" t="str">
        <f t="shared" si="740"/>
        <v/>
      </c>
      <c r="BG982" s="7" t="str">
        <f t="shared" si="741"/>
        <v/>
      </c>
      <c r="BH982" s="7" t="str">
        <f t="shared" si="783"/>
        <v/>
      </c>
      <c r="BI982" s="7" t="str">
        <f t="shared" si="784"/>
        <v/>
      </c>
      <c r="BJ982" s="7" t="str">
        <f t="shared" si="785"/>
        <v/>
      </c>
      <c r="BK982" s="7" t="str">
        <f t="shared" si="762"/>
        <v/>
      </c>
      <c r="BL982" s="7" t="str">
        <f t="shared" si="763"/>
        <v/>
      </c>
      <c r="BM982" s="7" t="str">
        <f t="shared" si="764"/>
        <v/>
      </c>
      <c r="BN982" s="7" t="str">
        <f t="shared" si="765"/>
        <v/>
      </c>
      <c r="BO982" s="7" t="str">
        <f t="shared" si="766"/>
        <v/>
      </c>
      <c r="BP982" s="7" t="str">
        <f t="shared" si="767"/>
        <v/>
      </c>
      <c r="BQ982" s="7" t="str">
        <f t="shared" si="768"/>
        <v/>
      </c>
      <c r="BR982" s="7" t="str">
        <f t="shared" si="769"/>
        <v/>
      </c>
      <c r="BS982" s="7" t="str">
        <f t="shared" si="770"/>
        <v/>
      </c>
      <c r="BT982" s="7" t="str">
        <f t="shared" si="771"/>
        <v/>
      </c>
      <c r="BU982" s="7" t="str">
        <f t="shared" si="772"/>
        <v/>
      </c>
      <c r="BV982" s="7" t="str">
        <f t="shared" si="773"/>
        <v/>
      </c>
      <c r="BW982" s="7" t="str">
        <f t="shared" si="748"/>
        <v/>
      </c>
      <c r="BX982" s="7" t="str">
        <f t="shared" si="774"/>
        <v/>
      </c>
      <c r="BY982" s="7" t="str">
        <f t="shared" si="775"/>
        <v/>
      </c>
      <c r="BZ982" s="7" t="str">
        <f t="shared" si="776"/>
        <v/>
      </c>
      <c r="CA982" s="7" t="str">
        <f t="shared" si="777"/>
        <v/>
      </c>
      <c r="CB982" s="54"/>
      <c r="CH982" s="13"/>
      <c r="CJ982" s="13"/>
    </row>
    <row r="983" spans="2:88" ht="16.5" thickBot="1" x14ac:dyDescent="0.3">
      <c r="B983" s="114"/>
      <c r="C983" s="114"/>
      <c r="D983" s="115"/>
      <c r="E983" s="117" t="str">
        <f t="shared" si="778"/>
        <v/>
      </c>
      <c r="F983" s="118" t="str">
        <f t="shared" si="786"/>
        <v/>
      </c>
      <c r="G983" s="22"/>
      <c r="H983" s="5" t="str">
        <f t="shared" si="749"/>
        <v/>
      </c>
      <c r="I983" s="6" t="str">
        <f t="shared" si="750"/>
        <v/>
      </c>
      <c r="J983" s="6" t="str">
        <f t="shared" si="751"/>
        <v/>
      </c>
      <c r="K983" s="23"/>
      <c r="L983" s="3" t="str">
        <f t="shared" si="787"/>
        <v/>
      </c>
      <c r="M983" s="2">
        <f>IF(OR(K983="Rota",K983="Desliza"),(IF((MAX(N$36:N982))&gt;F$17,(MAX(N$36:N982)),F$17)),N982)</f>
        <v>0</v>
      </c>
      <c r="N983" s="42"/>
      <c r="O983" s="2" t="str">
        <f t="shared" si="788"/>
        <v/>
      </c>
      <c r="P983" s="3" t="str">
        <f t="shared" si="789"/>
        <v/>
      </c>
      <c r="Q983" s="24"/>
      <c r="R983" s="24"/>
      <c r="S983" s="24"/>
      <c r="T983" s="132" t="str">
        <f t="shared" si="742"/>
        <v/>
      </c>
      <c r="U983" s="25"/>
      <c r="V983" s="25"/>
      <c r="W983" s="24"/>
      <c r="X983" s="26"/>
      <c r="Y983" s="25"/>
      <c r="Z983" s="25"/>
      <c r="AA983" s="3" t="str">
        <f t="shared" si="790"/>
        <v/>
      </c>
      <c r="AB983" s="24"/>
      <c r="AC983" s="26"/>
      <c r="AD983" s="25"/>
      <c r="AE983" s="54"/>
      <c r="AF983" s="54"/>
      <c r="AG983" s="54"/>
      <c r="AH983" s="54"/>
      <c r="AI983" s="54"/>
      <c r="AJ983" s="54"/>
      <c r="AK983" s="25"/>
      <c r="AL983" s="54" t="str">
        <f t="shared" si="743"/>
        <v/>
      </c>
      <c r="AM983" s="200" t="str">
        <f t="shared" si="744"/>
        <v/>
      </c>
      <c r="AN983" s="201" t="str">
        <f t="shared" si="745"/>
        <v/>
      </c>
      <c r="AO983" s="200" t="str">
        <f t="shared" si="752"/>
        <v/>
      </c>
      <c r="AP983" s="200" t="str">
        <f t="shared" si="746"/>
        <v/>
      </c>
      <c r="AQ983" s="200" t="str">
        <f t="shared" si="747"/>
        <v/>
      </c>
      <c r="AR983" s="200" t="str">
        <f t="shared" si="753"/>
        <v/>
      </c>
      <c r="AS983" s="200" t="str">
        <f t="shared" si="754"/>
        <v/>
      </c>
      <c r="AT983" s="200" t="str">
        <f t="shared" si="755"/>
        <v/>
      </c>
      <c r="AU983" s="200" t="str">
        <f t="shared" si="756"/>
        <v/>
      </c>
      <c r="AV983" s="54"/>
      <c r="AW983" s="200" t="str">
        <f t="shared" si="757"/>
        <v/>
      </c>
      <c r="AX983" s="201" t="str">
        <f t="shared" si="758"/>
        <v/>
      </c>
      <c r="AY983" s="7" t="str">
        <f t="shared" si="759"/>
        <v/>
      </c>
      <c r="AZ983" s="7" t="str">
        <f t="shared" si="760"/>
        <v/>
      </c>
      <c r="BA983" s="7" t="str">
        <f t="shared" si="761"/>
        <v/>
      </c>
      <c r="BB983" s="7" t="str">
        <f t="shared" si="779"/>
        <v/>
      </c>
      <c r="BC983" s="7" t="str">
        <f t="shared" si="780"/>
        <v/>
      </c>
      <c r="BD983" s="7" t="str">
        <f t="shared" si="781"/>
        <v/>
      </c>
      <c r="BE983" s="7" t="str">
        <f t="shared" si="782"/>
        <v/>
      </c>
      <c r="BF983" s="7" t="str">
        <f t="shared" si="740"/>
        <v/>
      </c>
      <c r="BG983" s="7" t="str">
        <f t="shared" si="741"/>
        <v/>
      </c>
      <c r="BH983" s="7" t="str">
        <f t="shared" si="783"/>
        <v/>
      </c>
      <c r="BI983" s="7" t="str">
        <f t="shared" si="784"/>
        <v/>
      </c>
      <c r="BJ983" s="7" t="str">
        <f t="shared" si="785"/>
        <v/>
      </c>
      <c r="BK983" s="7" t="str">
        <f t="shared" si="762"/>
        <v/>
      </c>
      <c r="BL983" s="7" t="str">
        <f t="shared" si="763"/>
        <v/>
      </c>
      <c r="BM983" s="7" t="str">
        <f t="shared" si="764"/>
        <v/>
      </c>
      <c r="BN983" s="7" t="str">
        <f t="shared" si="765"/>
        <v/>
      </c>
      <c r="BO983" s="7" t="str">
        <f t="shared" si="766"/>
        <v/>
      </c>
      <c r="BP983" s="7" t="str">
        <f t="shared" si="767"/>
        <v/>
      </c>
      <c r="BQ983" s="7" t="str">
        <f t="shared" si="768"/>
        <v/>
      </c>
      <c r="BR983" s="7" t="str">
        <f t="shared" si="769"/>
        <v/>
      </c>
      <c r="BS983" s="7" t="str">
        <f t="shared" si="770"/>
        <v/>
      </c>
      <c r="BT983" s="7" t="str">
        <f t="shared" si="771"/>
        <v/>
      </c>
      <c r="BU983" s="7" t="str">
        <f t="shared" si="772"/>
        <v/>
      </c>
      <c r="BV983" s="7" t="str">
        <f t="shared" si="773"/>
        <v/>
      </c>
      <c r="BW983" s="7" t="str">
        <f t="shared" si="748"/>
        <v/>
      </c>
      <c r="BX983" s="7" t="str">
        <f t="shared" si="774"/>
        <v/>
      </c>
      <c r="BY983" s="7" t="str">
        <f t="shared" si="775"/>
        <v/>
      </c>
      <c r="BZ983" s="7" t="str">
        <f t="shared" si="776"/>
        <v/>
      </c>
      <c r="CA983" s="7" t="str">
        <f t="shared" si="777"/>
        <v/>
      </c>
      <c r="CB983" s="54"/>
      <c r="CH983" s="13"/>
      <c r="CJ983" s="13"/>
    </row>
    <row r="984" spans="2:88" ht="16.5" thickBot="1" x14ac:dyDescent="0.3">
      <c r="B984" s="114"/>
      <c r="C984" s="114"/>
      <c r="D984" s="115"/>
      <c r="E984" s="117" t="str">
        <f t="shared" si="778"/>
        <v/>
      </c>
      <c r="F984" s="118" t="str">
        <f t="shared" si="786"/>
        <v/>
      </c>
      <c r="G984" s="22"/>
      <c r="H984" s="5" t="str">
        <f t="shared" si="749"/>
        <v/>
      </c>
      <c r="I984" s="6" t="str">
        <f t="shared" si="750"/>
        <v/>
      </c>
      <c r="J984" s="6" t="str">
        <f t="shared" si="751"/>
        <v/>
      </c>
      <c r="K984" s="23"/>
      <c r="L984" s="3" t="str">
        <f t="shared" si="787"/>
        <v/>
      </c>
      <c r="M984" s="2">
        <f>IF(OR(K984="Rota",K984="Desliza"),(IF((MAX(N$36:N983))&gt;F$17,(MAX(N$36:N983)),F$17)),N983)</f>
        <v>0</v>
      </c>
      <c r="N984" s="42"/>
      <c r="O984" s="2" t="str">
        <f t="shared" si="788"/>
        <v/>
      </c>
      <c r="P984" s="3" t="str">
        <f t="shared" si="789"/>
        <v/>
      </c>
      <c r="Q984" s="24"/>
      <c r="R984" s="24"/>
      <c r="S984" s="24"/>
      <c r="T984" s="132" t="str">
        <f t="shared" si="742"/>
        <v/>
      </c>
      <c r="U984" s="25"/>
      <c r="V984" s="25"/>
      <c r="W984" s="24"/>
      <c r="X984" s="26"/>
      <c r="Y984" s="25"/>
      <c r="Z984" s="25"/>
      <c r="AA984" s="3" t="str">
        <f t="shared" si="790"/>
        <v/>
      </c>
      <c r="AB984" s="24"/>
      <c r="AC984" s="26"/>
      <c r="AD984" s="25"/>
      <c r="AE984" s="54"/>
      <c r="AF984" s="54"/>
      <c r="AG984" s="54"/>
      <c r="AH984" s="54"/>
      <c r="AI984" s="54"/>
      <c r="AJ984" s="54"/>
      <c r="AK984" s="25"/>
      <c r="AL984" s="54" t="str">
        <f t="shared" si="743"/>
        <v/>
      </c>
      <c r="AM984" s="200" t="str">
        <f t="shared" si="744"/>
        <v/>
      </c>
      <c r="AN984" s="201" t="str">
        <f t="shared" si="745"/>
        <v/>
      </c>
      <c r="AO984" s="200" t="str">
        <f t="shared" si="752"/>
        <v/>
      </c>
      <c r="AP984" s="200" t="str">
        <f t="shared" si="746"/>
        <v/>
      </c>
      <c r="AQ984" s="200" t="str">
        <f t="shared" si="747"/>
        <v/>
      </c>
      <c r="AR984" s="200" t="str">
        <f t="shared" si="753"/>
        <v/>
      </c>
      <c r="AS984" s="200" t="str">
        <f t="shared" si="754"/>
        <v/>
      </c>
      <c r="AT984" s="200" t="str">
        <f t="shared" si="755"/>
        <v/>
      </c>
      <c r="AU984" s="200" t="str">
        <f t="shared" si="756"/>
        <v/>
      </c>
      <c r="AV984" s="54"/>
      <c r="AW984" s="200" t="str">
        <f t="shared" si="757"/>
        <v/>
      </c>
      <c r="AX984" s="201" t="str">
        <f t="shared" si="758"/>
        <v/>
      </c>
      <c r="AY984" s="7" t="str">
        <f t="shared" si="759"/>
        <v/>
      </c>
      <c r="AZ984" s="7" t="str">
        <f t="shared" si="760"/>
        <v/>
      </c>
      <c r="BA984" s="7" t="str">
        <f t="shared" si="761"/>
        <v/>
      </c>
      <c r="BB984" s="7" t="str">
        <f t="shared" si="779"/>
        <v/>
      </c>
      <c r="BC984" s="7" t="str">
        <f t="shared" si="780"/>
        <v/>
      </c>
      <c r="BD984" s="7" t="str">
        <f t="shared" si="781"/>
        <v/>
      </c>
      <c r="BE984" s="7" t="str">
        <f t="shared" si="782"/>
        <v/>
      </c>
      <c r="BF984" s="7" t="str">
        <f t="shared" si="740"/>
        <v/>
      </c>
      <c r="BG984" s="7" t="str">
        <f t="shared" si="741"/>
        <v/>
      </c>
      <c r="BH984" s="7" t="str">
        <f t="shared" si="783"/>
        <v/>
      </c>
      <c r="BI984" s="7" t="str">
        <f t="shared" si="784"/>
        <v/>
      </c>
      <c r="BJ984" s="7" t="str">
        <f t="shared" si="785"/>
        <v/>
      </c>
      <c r="BK984" s="7" t="str">
        <f t="shared" si="762"/>
        <v/>
      </c>
      <c r="BL984" s="7" t="str">
        <f t="shared" si="763"/>
        <v/>
      </c>
      <c r="BM984" s="7" t="str">
        <f t="shared" si="764"/>
        <v/>
      </c>
      <c r="BN984" s="7" t="str">
        <f t="shared" si="765"/>
        <v/>
      </c>
      <c r="BO984" s="7" t="str">
        <f t="shared" si="766"/>
        <v/>
      </c>
      <c r="BP984" s="7" t="str">
        <f t="shared" si="767"/>
        <v/>
      </c>
      <c r="BQ984" s="7" t="str">
        <f t="shared" si="768"/>
        <v/>
      </c>
      <c r="BR984" s="7" t="str">
        <f t="shared" si="769"/>
        <v/>
      </c>
      <c r="BS984" s="7" t="str">
        <f t="shared" si="770"/>
        <v/>
      </c>
      <c r="BT984" s="7" t="str">
        <f t="shared" si="771"/>
        <v/>
      </c>
      <c r="BU984" s="7" t="str">
        <f t="shared" si="772"/>
        <v/>
      </c>
      <c r="BV984" s="7" t="str">
        <f t="shared" si="773"/>
        <v/>
      </c>
      <c r="BW984" s="7" t="str">
        <f t="shared" si="748"/>
        <v/>
      </c>
      <c r="BX984" s="7" t="str">
        <f t="shared" si="774"/>
        <v/>
      </c>
      <c r="BY984" s="7" t="str">
        <f t="shared" si="775"/>
        <v/>
      </c>
      <c r="BZ984" s="7" t="str">
        <f t="shared" si="776"/>
        <v/>
      </c>
      <c r="CA984" s="7" t="str">
        <f t="shared" si="777"/>
        <v/>
      </c>
      <c r="CB984" s="54"/>
      <c r="CH984" s="13"/>
      <c r="CJ984" s="13"/>
    </row>
    <row r="985" spans="2:88" ht="16.5" thickBot="1" x14ac:dyDescent="0.3">
      <c r="B985" s="114"/>
      <c r="C985" s="114"/>
      <c r="D985" s="115"/>
      <c r="E985" s="117" t="str">
        <f t="shared" si="778"/>
        <v/>
      </c>
      <c r="F985" s="118" t="str">
        <f t="shared" si="786"/>
        <v/>
      </c>
      <c r="G985" s="22"/>
      <c r="H985" s="5" t="str">
        <f t="shared" si="749"/>
        <v/>
      </c>
      <c r="I985" s="6" t="str">
        <f t="shared" si="750"/>
        <v/>
      </c>
      <c r="J985" s="6" t="str">
        <f t="shared" si="751"/>
        <v/>
      </c>
      <c r="K985" s="23"/>
      <c r="L985" s="3" t="str">
        <f t="shared" si="787"/>
        <v/>
      </c>
      <c r="M985" s="2">
        <f>IF(OR(K985="Rota",K985="Desliza"),(IF((MAX(N$36:N984))&gt;F$17,(MAX(N$36:N984)),F$17)),N984)</f>
        <v>0</v>
      </c>
      <c r="N985" s="42"/>
      <c r="O985" s="2" t="str">
        <f t="shared" si="788"/>
        <v/>
      </c>
      <c r="P985" s="3" t="str">
        <f t="shared" si="789"/>
        <v/>
      </c>
      <c r="Q985" s="24"/>
      <c r="R985" s="24"/>
      <c r="S985" s="24"/>
      <c r="T985" s="132" t="str">
        <f t="shared" si="742"/>
        <v/>
      </c>
      <c r="U985" s="25"/>
      <c r="V985" s="25"/>
      <c r="W985" s="24"/>
      <c r="X985" s="26"/>
      <c r="Y985" s="25"/>
      <c r="Z985" s="25"/>
      <c r="AA985" s="3" t="str">
        <f t="shared" si="790"/>
        <v/>
      </c>
      <c r="AB985" s="24"/>
      <c r="AC985" s="26"/>
      <c r="AD985" s="25"/>
      <c r="AE985" s="54"/>
      <c r="AF985" s="54"/>
      <c r="AG985" s="54"/>
      <c r="AH985" s="54"/>
      <c r="AI985" s="54"/>
      <c r="AJ985" s="54"/>
      <c r="AK985" s="25"/>
      <c r="AL985" s="54" t="str">
        <f t="shared" si="743"/>
        <v/>
      </c>
      <c r="AM985" s="200" t="str">
        <f t="shared" si="744"/>
        <v/>
      </c>
      <c r="AN985" s="201" t="str">
        <f t="shared" si="745"/>
        <v/>
      </c>
      <c r="AO985" s="200" t="str">
        <f t="shared" si="752"/>
        <v/>
      </c>
      <c r="AP985" s="200" t="str">
        <f t="shared" si="746"/>
        <v/>
      </c>
      <c r="AQ985" s="200" t="str">
        <f t="shared" si="747"/>
        <v/>
      </c>
      <c r="AR985" s="200" t="str">
        <f t="shared" si="753"/>
        <v/>
      </c>
      <c r="AS985" s="200" t="str">
        <f t="shared" si="754"/>
        <v/>
      </c>
      <c r="AT985" s="200" t="str">
        <f t="shared" si="755"/>
        <v/>
      </c>
      <c r="AU985" s="200" t="str">
        <f t="shared" si="756"/>
        <v/>
      </c>
      <c r="AV985" s="54"/>
      <c r="AW985" s="200" t="str">
        <f t="shared" si="757"/>
        <v/>
      </c>
      <c r="AX985" s="201" t="str">
        <f t="shared" si="758"/>
        <v/>
      </c>
      <c r="AY985" s="7" t="str">
        <f t="shared" si="759"/>
        <v/>
      </c>
      <c r="AZ985" s="7" t="str">
        <f t="shared" si="760"/>
        <v/>
      </c>
      <c r="BA985" s="7" t="str">
        <f t="shared" si="761"/>
        <v/>
      </c>
      <c r="BB985" s="7" t="str">
        <f t="shared" si="779"/>
        <v/>
      </c>
      <c r="BC985" s="7" t="str">
        <f t="shared" si="780"/>
        <v/>
      </c>
      <c r="BD985" s="7" t="str">
        <f t="shared" si="781"/>
        <v/>
      </c>
      <c r="BE985" s="7" t="str">
        <f t="shared" si="782"/>
        <v/>
      </c>
      <c r="BF985" s="7" t="str">
        <f t="shared" si="740"/>
        <v/>
      </c>
      <c r="BG985" s="7" t="str">
        <f t="shared" si="741"/>
        <v/>
      </c>
      <c r="BH985" s="7" t="str">
        <f t="shared" si="783"/>
        <v/>
      </c>
      <c r="BI985" s="7" t="str">
        <f t="shared" si="784"/>
        <v/>
      </c>
      <c r="BJ985" s="7" t="str">
        <f t="shared" si="785"/>
        <v/>
      </c>
      <c r="BK985" s="7" t="str">
        <f t="shared" si="762"/>
        <v/>
      </c>
      <c r="BL985" s="7" t="str">
        <f t="shared" si="763"/>
        <v/>
      </c>
      <c r="BM985" s="7" t="str">
        <f t="shared" si="764"/>
        <v/>
      </c>
      <c r="BN985" s="7" t="str">
        <f t="shared" si="765"/>
        <v/>
      </c>
      <c r="BO985" s="7" t="str">
        <f t="shared" si="766"/>
        <v/>
      </c>
      <c r="BP985" s="7" t="str">
        <f t="shared" si="767"/>
        <v/>
      </c>
      <c r="BQ985" s="7" t="str">
        <f t="shared" si="768"/>
        <v/>
      </c>
      <c r="BR985" s="7" t="str">
        <f t="shared" si="769"/>
        <v/>
      </c>
      <c r="BS985" s="7" t="str">
        <f t="shared" si="770"/>
        <v/>
      </c>
      <c r="BT985" s="7" t="str">
        <f t="shared" si="771"/>
        <v/>
      </c>
      <c r="BU985" s="7" t="str">
        <f t="shared" si="772"/>
        <v/>
      </c>
      <c r="BV985" s="7" t="str">
        <f t="shared" si="773"/>
        <v/>
      </c>
      <c r="BW985" s="7" t="str">
        <f t="shared" si="748"/>
        <v/>
      </c>
      <c r="BX985" s="7" t="str">
        <f t="shared" si="774"/>
        <v/>
      </c>
      <c r="BY985" s="7" t="str">
        <f t="shared" si="775"/>
        <v/>
      </c>
      <c r="BZ985" s="7" t="str">
        <f t="shared" si="776"/>
        <v/>
      </c>
      <c r="CA985" s="7" t="str">
        <f t="shared" si="777"/>
        <v/>
      </c>
      <c r="CB985" s="54"/>
      <c r="CH985" s="13"/>
      <c r="CJ985" s="13"/>
    </row>
    <row r="986" spans="2:88" ht="16.5" thickBot="1" x14ac:dyDescent="0.3">
      <c r="B986" s="114"/>
      <c r="C986" s="114"/>
      <c r="D986" s="115"/>
      <c r="E986" s="117" t="str">
        <f t="shared" si="778"/>
        <v/>
      </c>
      <c r="F986" s="118" t="str">
        <f t="shared" si="786"/>
        <v/>
      </c>
      <c r="G986" s="22"/>
      <c r="H986" s="5" t="str">
        <f t="shared" si="749"/>
        <v/>
      </c>
      <c r="I986" s="6" t="str">
        <f t="shared" si="750"/>
        <v/>
      </c>
      <c r="J986" s="6" t="str">
        <f t="shared" si="751"/>
        <v/>
      </c>
      <c r="K986" s="23"/>
      <c r="L986" s="3" t="str">
        <f t="shared" si="787"/>
        <v/>
      </c>
      <c r="M986" s="2">
        <f>IF(OR(K986="Rota",K986="Desliza"),(IF((MAX(N$36:N985))&gt;F$17,(MAX(N$36:N985)),F$17)),N985)</f>
        <v>0</v>
      </c>
      <c r="N986" s="42"/>
      <c r="O986" s="2" t="str">
        <f t="shared" si="788"/>
        <v/>
      </c>
      <c r="P986" s="3" t="str">
        <f t="shared" si="789"/>
        <v/>
      </c>
      <c r="Q986" s="24"/>
      <c r="R986" s="24"/>
      <c r="S986" s="24"/>
      <c r="T986" s="132" t="str">
        <f t="shared" si="742"/>
        <v/>
      </c>
      <c r="U986" s="25"/>
      <c r="V986" s="25"/>
      <c r="W986" s="24"/>
      <c r="X986" s="26"/>
      <c r="Y986" s="25"/>
      <c r="Z986" s="25"/>
      <c r="AA986" s="3" t="str">
        <f t="shared" si="790"/>
        <v/>
      </c>
      <c r="AB986" s="24"/>
      <c r="AC986" s="26"/>
      <c r="AD986" s="25"/>
      <c r="AE986" s="54"/>
      <c r="AF986" s="54"/>
      <c r="AG986" s="54"/>
      <c r="AH986" s="54"/>
      <c r="AI986" s="54"/>
      <c r="AJ986" s="54"/>
      <c r="AK986" s="25"/>
      <c r="AL986" s="54" t="str">
        <f t="shared" si="743"/>
        <v/>
      </c>
      <c r="AM986" s="200" t="str">
        <f t="shared" si="744"/>
        <v/>
      </c>
      <c r="AN986" s="201" t="str">
        <f t="shared" si="745"/>
        <v/>
      </c>
      <c r="AO986" s="200" t="str">
        <f t="shared" si="752"/>
        <v/>
      </c>
      <c r="AP986" s="200" t="str">
        <f t="shared" si="746"/>
        <v/>
      </c>
      <c r="AQ986" s="200" t="str">
        <f t="shared" si="747"/>
        <v/>
      </c>
      <c r="AR986" s="200" t="str">
        <f t="shared" si="753"/>
        <v/>
      </c>
      <c r="AS986" s="200" t="str">
        <f t="shared" si="754"/>
        <v/>
      </c>
      <c r="AT986" s="200" t="str">
        <f t="shared" si="755"/>
        <v/>
      </c>
      <c r="AU986" s="200" t="str">
        <f t="shared" si="756"/>
        <v/>
      </c>
      <c r="AV986" s="54"/>
      <c r="AW986" s="200" t="str">
        <f t="shared" si="757"/>
        <v/>
      </c>
      <c r="AX986" s="201" t="str">
        <f t="shared" si="758"/>
        <v/>
      </c>
      <c r="AY986" s="7" t="str">
        <f t="shared" si="759"/>
        <v/>
      </c>
      <c r="AZ986" s="7" t="str">
        <f t="shared" si="760"/>
        <v/>
      </c>
      <c r="BA986" s="7" t="str">
        <f t="shared" si="761"/>
        <v/>
      </c>
      <c r="BB986" s="7" t="str">
        <f t="shared" si="779"/>
        <v/>
      </c>
      <c r="BC986" s="7" t="str">
        <f t="shared" si="780"/>
        <v/>
      </c>
      <c r="BD986" s="7" t="str">
        <f t="shared" si="781"/>
        <v/>
      </c>
      <c r="BE986" s="7" t="str">
        <f t="shared" si="782"/>
        <v/>
      </c>
      <c r="BF986" s="7" t="str">
        <f t="shared" si="740"/>
        <v/>
      </c>
      <c r="BG986" s="7" t="str">
        <f t="shared" si="741"/>
        <v/>
      </c>
      <c r="BH986" s="7" t="str">
        <f t="shared" si="783"/>
        <v/>
      </c>
      <c r="BI986" s="7" t="str">
        <f t="shared" si="784"/>
        <v/>
      </c>
      <c r="BJ986" s="7" t="str">
        <f t="shared" si="785"/>
        <v/>
      </c>
      <c r="BK986" s="7" t="str">
        <f t="shared" si="762"/>
        <v/>
      </c>
      <c r="BL986" s="7" t="str">
        <f t="shared" si="763"/>
        <v/>
      </c>
      <c r="BM986" s="7" t="str">
        <f t="shared" si="764"/>
        <v/>
      </c>
      <c r="BN986" s="7" t="str">
        <f t="shared" si="765"/>
        <v/>
      </c>
      <c r="BO986" s="7" t="str">
        <f t="shared" si="766"/>
        <v/>
      </c>
      <c r="BP986" s="7" t="str">
        <f t="shared" si="767"/>
        <v/>
      </c>
      <c r="BQ986" s="7" t="str">
        <f t="shared" si="768"/>
        <v/>
      </c>
      <c r="BR986" s="7" t="str">
        <f t="shared" si="769"/>
        <v/>
      </c>
      <c r="BS986" s="7" t="str">
        <f t="shared" si="770"/>
        <v/>
      </c>
      <c r="BT986" s="7" t="str">
        <f t="shared" si="771"/>
        <v/>
      </c>
      <c r="BU986" s="7" t="str">
        <f t="shared" si="772"/>
        <v/>
      </c>
      <c r="BV986" s="7" t="str">
        <f t="shared" si="773"/>
        <v/>
      </c>
      <c r="BW986" s="7" t="str">
        <f t="shared" si="748"/>
        <v/>
      </c>
      <c r="BX986" s="7" t="str">
        <f t="shared" si="774"/>
        <v/>
      </c>
      <c r="BY986" s="7" t="str">
        <f t="shared" si="775"/>
        <v/>
      </c>
      <c r="BZ986" s="7" t="str">
        <f t="shared" si="776"/>
        <v/>
      </c>
      <c r="CA986" s="7" t="str">
        <f t="shared" si="777"/>
        <v/>
      </c>
      <c r="CB986" s="54"/>
      <c r="CH986" s="13"/>
      <c r="CJ986" s="13"/>
    </row>
    <row r="987" spans="2:88" ht="16.5" thickBot="1" x14ac:dyDescent="0.3">
      <c r="B987" s="114"/>
      <c r="C987" s="114"/>
      <c r="D987" s="115"/>
      <c r="E987" s="117" t="str">
        <f t="shared" si="778"/>
        <v/>
      </c>
      <c r="F987" s="118" t="str">
        <f t="shared" si="786"/>
        <v/>
      </c>
      <c r="G987" s="22"/>
      <c r="H987" s="5" t="str">
        <f t="shared" si="749"/>
        <v/>
      </c>
      <c r="I987" s="6" t="str">
        <f t="shared" si="750"/>
        <v/>
      </c>
      <c r="J987" s="6" t="str">
        <f t="shared" si="751"/>
        <v/>
      </c>
      <c r="K987" s="23"/>
      <c r="L987" s="3" t="str">
        <f t="shared" si="787"/>
        <v/>
      </c>
      <c r="M987" s="2">
        <f>IF(OR(K987="Rota",K987="Desliza"),(IF((MAX(N$36:N986))&gt;F$17,(MAX(N$36:N986)),F$17)),N986)</f>
        <v>0</v>
      </c>
      <c r="N987" s="42"/>
      <c r="O987" s="2" t="str">
        <f t="shared" si="788"/>
        <v/>
      </c>
      <c r="P987" s="3" t="str">
        <f t="shared" si="789"/>
        <v/>
      </c>
      <c r="Q987" s="24"/>
      <c r="R987" s="24"/>
      <c r="S987" s="24"/>
      <c r="T987" s="132" t="str">
        <f t="shared" si="742"/>
        <v/>
      </c>
      <c r="U987" s="25"/>
      <c r="V987" s="25"/>
      <c r="W987" s="24"/>
      <c r="X987" s="26"/>
      <c r="Y987" s="25"/>
      <c r="Z987" s="25"/>
      <c r="AA987" s="3" t="str">
        <f t="shared" si="790"/>
        <v/>
      </c>
      <c r="AB987" s="24"/>
      <c r="AC987" s="26"/>
      <c r="AD987" s="25"/>
      <c r="AE987" s="54"/>
      <c r="AF987" s="54"/>
      <c r="AG987" s="54"/>
      <c r="AH987" s="54"/>
      <c r="AI987" s="54"/>
      <c r="AJ987" s="54"/>
      <c r="AK987" s="25"/>
      <c r="AL987" s="54" t="str">
        <f t="shared" si="743"/>
        <v/>
      </c>
      <c r="AM987" s="200" t="str">
        <f t="shared" si="744"/>
        <v/>
      </c>
      <c r="AN987" s="201" t="str">
        <f t="shared" si="745"/>
        <v/>
      </c>
      <c r="AO987" s="200" t="str">
        <f t="shared" si="752"/>
        <v/>
      </c>
      <c r="AP987" s="200" t="str">
        <f t="shared" si="746"/>
        <v/>
      </c>
      <c r="AQ987" s="200" t="str">
        <f t="shared" si="747"/>
        <v/>
      </c>
      <c r="AR987" s="200" t="str">
        <f t="shared" si="753"/>
        <v/>
      </c>
      <c r="AS987" s="200" t="str">
        <f t="shared" si="754"/>
        <v/>
      </c>
      <c r="AT987" s="200" t="str">
        <f t="shared" si="755"/>
        <v/>
      </c>
      <c r="AU987" s="200" t="str">
        <f t="shared" si="756"/>
        <v/>
      </c>
      <c r="AV987" s="54"/>
      <c r="AW987" s="200" t="str">
        <f t="shared" si="757"/>
        <v/>
      </c>
      <c r="AX987" s="201" t="str">
        <f t="shared" si="758"/>
        <v/>
      </c>
      <c r="AY987" s="7" t="str">
        <f t="shared" si="759"/>
        <v/>
      </c>
      <c r="AZ987" s="7" t="str">
        <f t="shared" si="760"/>
        <v/>
      </c>
      <c r="BA987" s="7" t="str">
        <f t="shared" si="761"/>
        <v/>
      </c>
      <c r="BB987" s="7" t="str">
        <f t="shared" si="779"/>
        <v/>
      </c>
      <c r="BC987" s="7" t="str">
        <f t="shared" si="780"/>
        <v/>
      </c>
      <c r="BD987" s="7" t="str">
        <f t="shared" si="781"/>
        <v/>
      </c>
      <c r="BE987" s="7" t="str">
        <f t="shared" si="782"/>
        <v/>
      </c>
      <c r="BF987" s="7" t="str">
        <f t="shared" si="740"/>
        <v/>
      </c>
      <c r="BG987" s="7" t="str">
        <f t="shared" si="741"/>
        <v/>
      </c>
      <c r="BH987" s="7" t="str">
        <f t="shared" si="783"/>
        <v/>
      </c>
      <c r="BI987" s="7" t="str">
        <f t="shared" si="784"/>
        <v/>
      </c>
      <c r="BJ987" s="7" t="str">
        <f t="shared" si="785"/>
        <v/>
      </c>
      <c r="BK987" s="7" t="str">
        <f t="shared" si="762"/>
        <v/>
      </c>
      <c r="BL987" s="7" t="str">
        <f t="shared" si="763"/>
        <v/>
      </c>
      <c r="BM987" s="7" t="str">
        <f t="shared" si="764"/>
        <v/>
      </c>
      <c r="BN987" s="7" t="str">
        <f t="shared" si="765"/>
        <v/>
      </c>
      <c r="BO987" s="7" t="str">
        <f t="shared" si="766"/>
        <v/>
      </c>
      <c r="BP987" s="7" t="str">
        <f t="shared" si="767"/>
        <v/>
      </c>
      <c r="BQ987" s="7" t="str">
        <f t="shared" si="768"/>
        <v/>
      </c>
      <c r="BR987" s="7" t="str">
        <f t="shared" si="769"/>
        <v/>
      </c>
      <c r="BS987" s="7" t="str">
        <f t="shared" si="770"/>
        <v/>
      </c>
      <c r="BT987" s="7" t="str">
        <f t="shared" si="771"/>
        <v/>
      </c>
      <c r="BU987" s="7" t="str">
        <f t="shared" si="772"/>
        <v/>
      </c>
      <c r="BV987" s="7" t="str">
        <f t="shared" si="773"/>
        <v/>
      </c>
      <c r="BW987" s="7" t="str">
        <f t="shared" si="748"/>
        <v/>
      </c>
      <c r="BX987" s="7" t="str">
        <f t="shared" si="774"/>
        <v/>
      </c>
      <c r="BY987" s="7" t="str">
        <f t="shared" si="775"/>
        <v/>
      </c>
      <c r="BZ987" s="7" t="str">
        <f t="shared" si="776"/>
        <v/>
      </c>
      <c r="CA987" s="7" t="str">
        <f t="shared" si="777"/>
        <v/>
      </c>
      <c r="CB987" s="54"/>
      <c r="CH987" s="13"/>
      <c r="CJ987" s="13"/>
    </row>
    <row r="988" spans="2:88" ht="16.5" thickBot="1" x14ac:dyDescent="0.3">
      <c r="B988" s="114"/>
      <c r="C988" s="114"/>
      <c r="D988" s="115"/>
      <c r="E988" s="117" t="str">
        <f t="shared" si="778"/>
        <v/>
      </c>
      <c r="F988" s="118" t="str">
        <f t="shared" si="786"/>
        <v/>
      </c>
      <c r="G988" s="22"/>
      <c r="H988" s="5" t="str">
        <f t="shared" si="749"/>
        <v/>
      </c>
      <c r="I988" s="6" t="str">
        <f t="shared" si="750"/>
        <v/>
      </c>
      <c r="J988" s="6" t="str">
        <f t="shared" si="751"/>
        <v/>
      </c>
      <c r="K988" s="23"/>
      <c r="L988" s="3" t="str">
        <f t="shared" si="787"/>
        <v/>
      </c>
      <c r="M988" s="2">
        <f>IF(OR(K988="Rota",K988="Desliza"),(IF((MAX(N$36:N987))&gt;F$17,(MAX(N$36:N987)),F$17)),N987)</f>
        <v>0</v>
      </c>
      <c r="N988" s="42"/>
      <c r="O988" s="2" t="str">
        <f t="shared" si="788"/>
        <v/>
      </c>
      <c r="P988" s="3" t="str">
        <f t="shared" si="789"/>
        <v/>
      </c>
      <c r="Q988" s="24"/>
      <c r="R988" s="24"/>
      <c r="S988" s="24"/>
      <c r="T988" s="132" t="str">
        <f t="shared" si="742"/>
        <v/>
      </c>
      <c r="U988" s="25"/>
      <c r="V988" s="25"/>
      <c r="W988" s="24"/>
      <c r="X988" s="26"/>
      <c r="Y988" s="25"/>
      <c r="Z988" s="25"/>
      <c r="AA988" s="3" t="str">
        <f t="shared" si="790"/>
        <v/>
      </c>
      <c r="AB988" s="24"/>
      <c r="AC988" s="26"/>
      <c r="AD988" s="25"/>
      <c r="AE988" s="54"/>
      <c r="AF988" s="54"/>
      <c r="AG988" s="54"/>
      <c r="AH988" s="54"/>
      <c r="AI988" s="54"/>
      <c r="AJ988" s="54"/>
      <c r="AK988" s="25"/>
      <c r="AL988" s="54" t="str">
        <f t="shared" si="743"/>
        <v/>
      </c>
      <c r="AM988" s="200" t="str">
        <f t="shared" si="744"/>
        <v/>
      </c>
      <c r="AN988" s="201" t="str">
        <f t="shared" si="745"/>
        <v/>
      </c>
      <c r="AO988" s="200" t="str">
        <f t="shared" si="752"/>
        <v/>
      </c>
      <c r="AP988" s="200" t="str">
        <f t="shared" si="746"/>
        <v/>
      </c>
      <c r="AQ988" s="200" t="str">
        <f t="shared" si="747"/>
        <v/>
      </c>
      <c r="AR988" s="200" t="str">
        <f t="shared" si="753"/>
        <v/>
      </c>
      <c r="AS988" s="200" t="str">
        <f t="shared" si="754"/>
        <v/>
      </c>
      <c r="AT988" s="200" t="str">
        <f t="shared" si="755"/>
        <v/>
      </c>
      <c r="AU988" s="200" t="str">
        <f t="shared" si="756"/>
        <v/>
      </c>
      <c r="AV988" s="54"/>
      <c r="AW988" s="200" t="str">
        <f t="shared" si="757"/>
        <v/>
      </c>
      <c r="AX988" s="201" t="str">
        <f t="shared" si="758"/>
        <v/>
      </c>
      <c r="AY988" s="7" t="str">
        <f t="shared" si="759"/>
        <v/>
      </c>
      <c r="AZ988" s="7" t="str">
        <f t="shared" si="760"/>
        <v/>
      </c>
      <c r="BA988" s="7" t="str">
        <f t="shared" si="761"/>
        <v/>
      </c>
      <c r="BB988" s="7" t="str">
        <f t="shared" si="779"/>
        <v/>
      </c>
      <c r="BC988" s="7" t="str">
        <f t="shared" si="780"/>
        <v/>
      </c>
      <c r="BD988" s="7" t="str">
        <f t="shared" si="781"/>
        <v/>
      </c>
      <c r="BE988" s="7" t="str">
        <f t="shared" si="782"/>
        <v/>
      </c>
      <c r="BF988" s="7" t="str">
        <f t="shared" si="740"/>
        <v/>
      </c>
      <c r="BG988" s="7" t="str">
        <f t="shared" si="741"/>
        <v/>
      </c>
      <c r="BH988" s="7" t="str">
        <f t="shared" si="783"/>
        <v/>
      </c>
      <c r="BI988" s="7" t="str">
        <f t="shared" si="784"/>
        <v/>
      </c>
      <c r="BJ988" s="7" t="str">
        <f t="shared" si="785"/>
        <v/>
      </c>
      <c r="BK988" s="7" t="str">
        <f t="shared" si="762"/>
        <v/>
      </c>
      <c r="BL988" s="7" t="str">
        <f t="shared" si="763"/>
        <v/>
      </c>
      <c r="BM988" s="7" t="str">
        <f t="shared" si="764"/>
        <v/>
      </c>
      <c r="BN988" s="7" t="str">
        <f t="shared" si="765"/>
        <v/>
      </c>
      <c r="BO988" s="7" t="str">
        <f t="shared" si="766"/>
        <v/>
      </c>
      <c r="BP988" s="7" t="str">
        <f t="shared" si="767"/>
        <v/>
      </c>
      <c r="BQ988" s="7" t="str">
        <f t="shared" si="768"/>
        <v/>
      </c>
      <c r="BR988" s="7" t="str">
        <f t="shared" si="769"/>
        <v/>
      </c>
      <c r="BS988" s="7" t="str">
        <f t="shared" si="770"/>
        <v/>
      </c>
      <c r="BT988" s="7" t="str">
        <f t="shared" si="771"/>
        <v/>
      </c>
      <c r="BU988" s="7" t="str">
        <f t="shared" si="772"/>
        <v/>
      </c>
      <c r="BV988" s="7" t="str">
        <f t="shared" si="773"/>
        <v/>
      </c>
      <c r="BW988" s="7" t="str">
        <f t="shared" si="748"/>
        <v/>
      </c>
      <c r="BX988" s="7" t="str">
        <f t="shared" si="774"/>
        <v/>
      </c>
      <c r="BY988" s="7" t="str">
        <f t="shared" si="775"/>
        <v/>
      </c>
      <c r="BZ988" s="7" t="str">
        <f t="shared" si="776"/>
        <v/>
      </c>
      <c r="CA988" s="7" t="str">
        <f t="shared" si="777"/>
        <v/>
      </c>
      <c r="CB988" s="54"/>
      <c r="CH988" s="13"/>
      <c r="CJ988" s="13"/>
    </row>
    <row r="989" spans="2:88" ht="16.5" thickBot="1" x14ac:dyDescent="0.3">
      <c r="B989" s="114"/>
      <c r="C989" s="114"/>
      <c r="D989" s="115"/>
      <c r="E989" s="117" t="str">
        <f t="shared" si="778"/>
        <v/>
      </c>
      <c r="F989" s="118" t="str">
        <f t="shared" si="786"/>
        <v/>
      </c>
      <c r="G989" s="22"/>
      <c r="H989" s="5" t="str">
        <f t="shared" si="749"/>
        <v/>
      </c>
      <c r="I989" s="6" t="str">
        <f t="shared" si="750"/>
        <v/>
      </c>
      <c r="J989" s="6" t="str">
        <f t="shared" si="751"/>
        <v/>
      </c>
      <c r="K989" s="23"/>
      <c r="L989" s="3" t="str">
        <f t="shared" si="787"/>
        <v/>
      </c>
      <c r="M989" s="2">
        <f>IF(OR(K989="Rota",K989="Desliza"),(IF((MAX(N$36:N988))&gt;F$17,(MAX(N$36:N988)),F$17)),N988)</f>
        <v>0</v>
      </c>
      <c r="N989" s="42"/>
      <c r="O989" s="2" t="str">
        <f t="shared" si="788"/>
        <v/>
      </c>
      <c r="P989" s="3" t="str">
        <f t="shared" si="789"/>
        <v/>
      </c>
      <c r="Q989" s="24"/>
      <c r="R989" s="24"/>
      <c r="S989" s="24"/>
      <c r="T989" s="132" t="str">
        <f t="shared" si="742"/>
        <v/>
      </c>
      <c r="U989" s="25"/>
      <c r="V989" s="25"/>
      <c r="W989" s="24"/>
      <c r="X989" s="26"/>
      <c r="Y989" s="25"/>
      <c r="Z989" s="25"/>
      <c r="AA989" s="3" t="str">
        <f t="shared" si="790"/>
        <v/>
      </c>
      <c r="AB989" s="24"/>
      <c r="AC989" s="26"/>
      <c r="AD989" s="25"/>
      <c r="AE989" s="54"/>
      <c r="AF989" s="54"/>
      <c r="AG989" s="54"/>
      <c r="AH989" s="54"/>
      <c r="AI989" s="54"/>
      <c r="AJ989" s="54"/>
      <c r="AK989" s="25"/>
      <c r="AL989" s="54" t="str">
        <f t="shared" si="743"/>
        <v/>
      </c>
      <c r="AM989" s="200" t="str">
        <f t="shared" si="744"/>
        <v/>
      </c>
      <c r="AN989" s="201" t="str">
        <f t="shared" si="745"/>
        <v/>
      </c>
      <c r="AO989" s="200" t="str">
        <f t="shared" si="752"/>
        <v/>
      </c>
      <c r="AP989" s="200" t="str">
        <f t="shared" si="746"/>
        <v/>
      </c>
      <c r="AQ989" s="200" t="str">
        <f t="shared" si="747"/>
        <v/>
      </c>
      <c r="AR989" s="200" t="str">
        <f t="shared" si="753"/>
        <v/>
      </c>
      <c r="AS989" s="200" t="str">
        <f t="shared" si="754"/>
        <v/>
      </c>
      <c r="AT989" s="200" t="str">
        <f t="shared" si="755"/>
        <v/>
      </c>
      <c r="AU989" s="200" t="str">
        <f t="shared" si="756"/>
        <v/>
      </c>
      <c r="AV989" s="54"/>
      <c r="AW989" s="200" t="str">
        <f t="shared" si="757"/>
        <v/>
      </c>
      <c r="AX989" s="201" t="str">
        <f t="shared" si="758"/>
        <v/>
      </c>
      <c r="AY989" s="7" t="str">
        <f t="shared" si="759"/>
        <v/>
      </c>
      <c r="AZ989" s="7" t="str">
        <f t="shared" si="760"/>
        <v/>
      </c>
      <c r="BA989" s="7" t="str">
        <f t="shared" si="761"/>
        <v/>
      </c>
      <c r="BB989" s="7" t="str">
        <f t="shared" si="779"/>
        <v/>
      </c>
      <c r="BC989" s="7" t="str">
        <f t="shared" si="780"/>
        <v/>
      </c>
      <c r="BD989" s="7" t="str">
        <f t="shared" si="781"/>
        <v/>
      </c>
      <c r="BE989" s="7" t="str">
        <f t="shared" si="782"/>
        <v/>
      </c>
      <c r="BF989" s="7" t="str">
        <f t="shared" si="740"/>
        <v/>
      </c>
      <c r="BG989" s="7" t="str">
        <f t="shared" si="741"/>
        <v/>
      </c>
      <c r="BH989" s="7" t="str">
        <f t="shared" si="783"/>
        <v/>
      </c>
      <c r="BI989" s="7" t="str">
        <f t="shared" si="784"/>
        <v/>
      </c>
      <c r="BJ989" s="7" t="str">
        <f t="shared" si="785"/>
        <v/>
      </c>
      <c r="BK989" s="7" t="str">
        <f t="shared" si="762"/>
        <v/>
      </c>
      <c r="BL989" s="7" t="str">
        <f t="shared" si="763"/>
        <v/>
      </c>
      <c r="BM989" s="7" t="str">
        <f t="shared" si="764"/>
        <v/>
      </c>
      <c r="BN989" s="7" t="str">
        <f t="shared" si="765"/>
        <v/>
      </c>
      <c r="BO989" s="7" t="str">
        <f t="shared" si="766"/>
        <v/>
      </c>
      <c r="BP989" s="7" t="str">
        <f t="shared" si="767"/>
        <v/>
      </c>
      <c r="BQ989" s="7" t="str">
        <f t="shared" si="768"/>
        <v/>
      </c>
      <c r="BR989" s="7" t="str">
        <f t="shared" si="769"/>
        <v/>
      </c>
      <c r="BS989" s="7" t="str">
        <f t="shared" si="770"/>
        <v/>
      </c>
      <c r="BT989" s="7" t="str">
        <f t="shared" si="771"/>
        <v/>
      </c>
      <c r="BU989" s="7" t="str">
        <f t="shared" si="772"/>
        <v/>
      </c>
      <c r="BV989" s="7" t="str">
        <f t="shared" si="773"/>
        <v/>
      </c>
      <c r="BW989" s="7" t="str">
        <f t="shared" si="748"/>
        <v/>
      </c>
      <c r="BX989" s="7" t="str">
        <f t="shared" si="774"/>
        <v/>
      </c>
      <c r="BY989" s="7" t="str">
        <f t="shared" si="775"/>
        <v/>
      </c>
      <c r="BZ989" s="7" t="str">
        <f t="shared" si="776"/>
        <v/>
      </c>
      <c r="CA989" s="7" t="str">
        <f t="shared" si="777"/>
        <v/>
      </c>
      <c r="CB989" s="54"/>
      <c r="CH989" s="13"/>
      <c r="CJ989" s="13"/>
    </row>
    <row r="990" spans="2:88" ht="16.5" thickBot="1" x14ac:dyDescent="0.3">
      <c r="B990" s="114"/>
      <c r="C990" s="114"/>
      <c r="D990" s="115"/>
      <c r="E990" s="117" t="str">
        <f t="shared" si="778"/>
        <v/>
      </c>
      <c r="F990" s="118" t="str">
        <f t="shared" si="786"/>
        <v/>
      </c>
      <c r="G990" s="22"/>
      <c r="H990" s="5" t="str">
        <f t="shared" si="749"/>
        <v/>
      </c>
      <c r="I990" s="6" t="str">
        <f t="shared" si="750"/>
        <v/>
      </c>
      <c r="J990" s="6" t="str">
        <f t="shared" si="751"/>
        <v/>
      </c>
      <c r="K990" s="23"/>
      <c r="L990" s="3" t="str">
        <f t="shared" si="787"/>
        <v/>
      </c>
      <c r="M990" s="2">
        <f>IF(OR(K990="Rota",K990="Desliza"),(IF((MAX(N$36:N989))&gt;F$17,(MAX(N$36:N989)),F$17)),N989)</f>
        <v>0</v>
      </c>
      <c r="N990" s="42"/>
      <c r="O990" s="2" t="str">
        <f t="shared" si="788"/>
        <v/>
      </c>
      <c r="P990" s="3" t="str">
        <f t="shared" si="789"/>
        <v/>
      </c>
      <c r="Q990" s="24"/>
      <c r="R990" s="24"/>
      <c r="S990" s="24"/>
      <c r="T990" s="132" t="str">
        <f t="shared" si="742"/>
        <v/>
      </c>
      <c r="U990" s="25"/>
      <c r="V990" s="25"/>
      <c r="W990" s="24"/>
      <c r="X990" s="26"/>
      <c r="Y990" s="25"/>
      <c r="Z990" s="25"/>
      <c r="AA990" s="3" t="str">
        <f t="shared" si="790"/>
        <v/>
      </c>
      <c r="AB990" s="24"/>
      <c r="AC990" s="26"/>
      <c r="AD990" s="25"/>
      <c r="AE990" s="54"/>
      <c r="AF990" s="54"/>
      <c r="AG990" s="54"/>
      <c r="AH990" s="54"/>
      <c r="AI990" s="54"/>
      <c r="AJ990" s="54"/>
      <c r="AK990" s="25"/>
      <c r="AL990" s="54" t="str">
        <f t="shared" si="743"/>
        <v/>
      </c>
      <c r="AM990" s="200" t="str">
        <f t="shared" si="744"/>
        <v/>
      </c>
      <c r="AN990" s="201" t="str">
        <f t="shared" si="745"/>
        <v/>
      </c>
      <c r="AO990" s="200" t="str">
        <f t="shared" si="752"/>
        <v/>
      </c>
      <c r="AP990" s="200" t="str">
        <f t="shared" si="746"/>
        <v/>
      </c>
      <c r="AQ990" s="200" t="str">
        <f t="shared" si="747"/>
        <v/>
      </c>
      <c r="AR990" s="200" t="str">
        <f t="shared" si="753"/>
        <v/>
      </c>
      <c r="AS990" s="200" t="str">
        <f t="shared" si="754"/>
        <v/>
      </c>
      <c r="AT990" s="200" t="str">
        <f t="shared" si="755"/>
        <v/>
      </c>
      <c r="AU990" s="200" t="str">
        <f t="shared" si="756"/>
        <v/>
      </c>
      <c r="AV990" s="54"/>
      <c r="AW990" s="200" t="str">
        <f t="shared" si="757"/>
        <v/>
      </c>
      <c r="AX990" s="201" t="str">
        <f t="shared" si="758"/>
        <v/>
      </c>
      <c r="AY990" s="7" t="str">
        <f t="shared" si="759"/>
        <v/>
      </c>
      <c r="AZ990" s="7" t="str">
        <f t="shared" si="760"/>
        <v/>
      </c>
      <c r="BA990" s="7" t="str">
        <f t="shared" si="761"/>
        <v/>
      </c>
      <c r="BB990" s="7" t="str">
        <f t="shared" si="779"/>
        <v/>
      </c>
      <c r="BC990" s="7" t="str">
        <f t="shared" si="780"/>
        <v/>
      </c>
      <c r="BD990" s="7" t="str">
        <f t="shared" si="781"/>
        <v/>
      </c>
      <c r="BE990" s="7" t="str">
        <f t="shared" si="782"/>
        <v/>
      </c>
      <c r="BF990" s="7" t="str">
        <f t="shared" si="740"/>
        <v/>
      </c>
      <c r="BG990" s="7" t="str">
        <f t="shared" si="741"/>
        <v/>
      </c>
      <c r="BH990" s="7" t="str">
        <f t="shared" si="783"/>
        <v/>
      </c>
      <c r="BI990" s="7" t="str">
        <f t="shared" si="784"/>
        <v/>
      </c>
      <c r="BJ990" s="7" t="str">
        <f t="shared" si="785"/>
        <v/>
      </c>
      <c r="BK990" s="7" t="str">
        <f t="shared" si="762"/>
        <v/>
      </c>
      <c r="BL990" s="7" t="str">
        <f t="shared" si="763"/>
        <v/>
      </c>
      <c r="BM990" s="7" t="str">
        <f t="shared" si="764"/>
        <v/>
      </c>
      <c r="BN990" s="7" t="str">
        <f t="shared" si="765"/>
        <v/>
      </c>
      <c r="BO990" s="7" t="str">
        <f t="shared" si="766"/>
        <v/>
      </c>
      <c r="BP990" s="7" t="str">
        <f t="shared" si="767"/>
        <v/>
      </c>
      <c r="BQ990" s="7" t="str">
        <f t="shared" si="768"/>
        <v/>
      </c>
      <c r="BR990" s="7" t="str">
        <f t="shared" si="769"/>
        <v/>
      </c>
      <c r="BS990" s="7" t="str">
        <f t="shared" si="770"/>
        <v/>
      </c>
      <c r="BT990" s="7" t="str">
        <f t="shared" si="771"/>
        <v/>
      </c>
      <c r="BU990" s="7" t="str">
        <f t="shared" si="772"/>
        <v/>
      </c>
      <c r="BV990" s="7" t="str">
        <f t="shared" si="773"/>
        <v/>
      </c>
      <c r="BW990" s="7" t="str">
        <f t="shared" si="748"/>
        <v/>
      </c>
      <c r="BX990" s="7" t="str">
        <f t="shared" si="774"/>
        <v/>
      </c>
      <c r="BY990" s="7" t="str">
        <f t="shared" si="775"/>
        <v/>
      </c>
      <c r="BZ990" s="7" t="str">
        <f t="shared" si="776"/>
        <v/>
      </c>
      <c r="CA990" s="7" t="str">
        <f t="shared" si="777"/>
        <v/>
      </c>
      <c r="CB990" s="54"/>
      <c r="CH990" s="13"/>
      <c r="CJ990" s="13"/>
    </row>
    <row r="991" spans="2:88" ht="16.5" thickBot="1" x14ac:dyDescent="0.3">
      <c r="B991" s="114"/>
      <c r="C991" s="114"/>
      <c r="D991" s="115"/>
      <c r="E991" s="117" t="str">
        <f t="shared" si="778"/>
        <v/>
      </c>
      <c r="F991" s="118" t="str">
        <f t="shared" si="786"/>
        <v/>
      </c>
      <c r="G991" s="22"/>
      <c r="H991" s="5" t="str">
        <f t="shared" si="749"/>
        <v/>
      </c>
      <c r="I991" s="6" t="str">
        <f t="shared" si="750"/>
        <v/>
      </c>
      <c r="J991" s="6" t="str">
        <f t="shared" si="751"/>
        <v/>
      </c>
      <c r="K991" s="23"/>
      <c r="L991" s="3" t="str">
        <f t="shared" si="787"/>
        <v/>
      </c>
      <c r="M991" s="2">
        <f>IF(OR(K991="Rota",K991="Desliza"),(IF((MAX(N$36:N990))&gt;F$17,(MAX(N$36:N990)),F$17)),N990)</f>
        <v>0</v>
      </c>
      <c r="N991" s="42"/>
      <c r="O991" s="2" t="str">
        <f t="shared" si="788"/>
        <v/>
      </c>
      <c r="P991" s="3" t="str">
        <f t="shared" si="789"/>
        <v/>
      </c>
      <c r="Q991" s="24"/>
      <c r="R991" s="24"/>
      <c r="S991" s="24"/>
      <c r="T991" s="132" t="str">
        <f t="shared" si="742"/>
        <v/>
      </c>
      <c r="U991" s="25"/>
      <c r="V991" s="25"/>
      <c r="W991" s="24"/>
      <c r="X991" s="26"/>
      <c r="Y991" s="25"/>
      <c r="Z991" s="25"/>
      <c r="AA991" s="3" t="str">
        <f t="shared" si="790"/>
        <v/>
      </c>
      <c r="AB991" s="24"/>
      <c r="AC991" s="26"/>
      <c r="AD991" s="25"/>
      <c r="AE991" s="54"/>
      <c r="AF991" s="54"/>
      <c r="AG991" s="54"/>
      <c r="AH991" s="54"/>
      <c r="AI991" s="54"/>
      <c r="AJ991" s="54"/>
      <c r="AK991" s="25"/>
      <c r="AL991" s="54" t="str">
        <f t="shared" si="743"/>
        <v/>
      </c>
      <c r="AM991" s="200" t="str">
        <f t="shared" si="744"/>
        <v/>
      </c>
      <c r="AN991" s="201" t="str">
        <f t="shared" si="745"/>
        <v/>
      </c>
      <c r="AO991" s="200" t="str">
        <f t="shared" si="752"/>
        <v/>
      </c>
      <c r="AP991" s="200" t="str">
        <f t="shared" si="746"/>
        <v/>
      </c>
      <c r="AQ991" s="200" t="str">
        <f t="shared" si="747"/>
        <v/>
      </c>
      <c r="AR991" s="200" t="str">
        <f t="shared" si="753"/>
        <v/>
      </c>
      <c r="AS991" s="200" t="str">
        <f t="shared" si="754"/>
        <v/>
      </c>
      <c r="AT991" s="200" t="str">
        <f t="shared" si="755"/>
        <v/>
      </c>
      <c r="AU991" s="200" t="str">
        <f t="shared" si="756"/>
        <v/>
      </c>
      <c r="AV991" s="54"/>
      <c r="AW991" s="200" t="str">
        <f t="shared" si="757"/>
        <v/>
      </c>
      <c r="AX991" s="201" t="str">
        <f t="shared" si="758"/>
        <v/>
      </c>
      <c r="AY991" s="7" t="str">
        <f t="shared" si="759"/>
        <v/>
      </c>
      <c r="AZ991" s="7" t="str">
        <f t="shared" si="760"/>
        <v/>
      </c>
      <c r="BA991" s="7" t="str">
        <f t="shared" si="761"/>
        <v/>
      </c>
      <c r="BB991" s="7" t="str">
        <f t="shared" si="779"/>
        <v/>
      </c>
      <c r="BC991" s="7" t="str">
        <f t="shared" si="780"/>
        <v/>
      </c>
      <c r="BD991" s="7" t="str">
        <f t="shared" si="781"/>
        <v/>
      </c>
      <c r="BE991" s="7" t="str">
        <f t="shared" si="782"/>
        <v/>
      </c>
      <c r="BF991" s="7" t="str">
        <f t="shared" si="740"/>
        <v/>
      </c>
      <c r="BG991" s="7" t="str">
        <f t="shared" si="741"/>
        <v/>
      </c>
      <c r="BH991" s="7" t="str">
        <f t="shared" si="783"/>
        <v/>
      </c>
      <c r="BI991" s="7" t="str">
        <f t="shared" si="784"/>
        <v/>
      </c>
      <c r="BJ991" s="7" t="str">
        <f t="shared" si="785"/>
        <v/>
      </c>
      <c r="BK991" s="7" t="str">
        <f t="shared" si="762"/>
        <v/>
      </c>
      <c r="BL991" s="7" t="str">
        <f t="shared" si="763"/>
        <v/>
      </c>
      <c r="BM991" s="7" t="str">
        <f t="shared" si="764"/>
        <v/>
      </c>
      <c r="BN991" s="7" t="str">
        <f t="shared" si="765"/>
        <v/>
      </c>
      <c r="BO991" s="7" t="str">
        <f t="shared" si="766"/>
        <v/>
      </c>
      <c r="BP991" s="7" t="str">
        <f t="shared" si="767"/>
        <v/>
      </c>
      <c r="BQ991" s="7" t="str">
        <f t="shared" si="768"/>
        <v/>
      </c>
      <c r="BR991" s="7" t="str">
        <f t="shared" si="769"/>
        <v/>
      </c>
      <c r="BS991" s="7" t="str">
        <f t="shared" si="770"/>
        <v/>
      </c>
      <c r="BT991" s="7" t="str">
        <f t="shared" si="771"/>
        <v/>
      </c>
      <c r="BU991" s="7" t="str">
        <f t="shared" si="772"/>
        <v/>
      </c>
      <c r="BV991" s="7" t="str">
        <f t="shared" si="773"/>
        <v/>
      </c>
      <c r="BW991" s="7" t="str">
        <f t="shared" si="748"/>
        <v/>
      </c>
      <c r="BX991" s="7" t="str">
        <f t="shared" si="774"/>
        <v/>
      </c>
      <c r="BY991" s="7" t="str">
        <f t="shared" si="775"/>
        <v/>
      </c>
      <c r="BZ991" s="7" t="str">
        <f t="shared" si="776"/>
        <v/>
      </c>
      <c r="CA991" s="7" t="str">
        <f t="shared" si="777"/>
        <v/>
      </c>
      <c r="CB991" s="54"/>
      <c r="CH991" s="13"/>
      <c r="CJ991" s="13"/>
    </row>
    <row r="992" spans="2:88" ht="16.5" thickBot="1" x14ac:dyDescent="0.3">
      <c r="B992" s="114"/>
      <c r="C992" s="114"/>
      <c r="D992" s="115"/>
      <c r="E992" s="117" t="str">
        <f t="shared" si="778"/>
        <v/>
      </c>
      <c r="F992" s="118" t="str">
        <f t="shared" si="786"/>
        <v/>
      </c>
      <c r="G992" s="22"/>
      <c r="H992" s="5" t="str">
        <f t="shared" si="749"/>
        <v/>
      </c>
      <c r="I992" s="6" t="str">
        <f t="shared" si="750"/>
        <v/>
      </c>
      <c r="J992" s="6" t="str">
        <f t="shared" si="751"/>
        <v/>
      </c>
      <c r="K992" s="23"/>
      <c r="L992" s="3" t="str">
        <f t="shared" si="787"/>
        <v/>
      </c>
      <c r="M992" s="2">
        <f>IF(OR(K992="Rota",K992="Desliza"),(IF((MAX(N$36:N991))&gt;F$17,(MAX(N$36:N991)),F$17)),N991)</f>
        <v>0</v>
      </c>
      <c r="N992" s="42"/>
      <c r="O992" s="2" t="str">
        <f t="shared" si="788"/>
        <v/>
      </c>
      <c r="P992" s="3" t="str">
        <f t="shared" si="789"/>
        <v/>
      </c>
      <c r="Q992" s="24"/>
      <c r="R992" s="24"/>
      <c r="S992" s="24"/>
      <c r="T992" s="132" t="str">
        <f t="shared" si="742"/>
        <v/>
      </c>
      <c r="U992" s="25"/>
      <c r="V992" s="25"/>
      <c r="W992" s="24"/>
      <c r="X992" s="26"/>
      <c r="Y992" s="25"/>
      <c r="Z992" s="25"/>
      <c r="AA992" s="3" t="str">
        <f t="shared" si="790"/>
        <v/>
      </c>
      <c r="AB992" s="24"/>
      <c r="AC992" s="26"/>
      <c r="AD992" s="25"/>
      <c r="AE992" s="54"/>
      <c r="AF992" s="54"/>
      <c r="AG992" s="54"/>
      <c r="AH992" s="54"/>
      <c r="AI992" s="54"/>
      <c r="AJ992" s="54"/>
      <c r="AK992" s="25"/>
      <c r="AL992" s="54" t="str">
        <f t="shared" si="743"/>
        <v/>
      </c>
      <c r="AM992" s="200" t="str">
        <f t="shared" si="744"/>
        <v/>
      </c>
      <c r="AN992" s="201" t="str">
        <f t="shared" si="745"/>
        <v/>
      </c>
      <c r="AO992" s="200" t="str">
        <f t="shared" si="752"/>
        <v/>
      </c>
      <c r="AP992" s="200" t="str">
        <f t="shared" si="746"/>
        <v/>
      </c>
      <c r="AQ992" s="200" t="str">
        <f t="shared" si="747"/>
        <v/>
      </c>
      <c r="AR992" s="200" t="str">
        <f t="shared" si="753"/>
        <v/>
      </c>
      <c r="AS992" s="200" t="str">
        <f t="shared" si="754"/>
        <v/>
      </c>
      <c r="AT992" s="200" t="str">
        <f t="shared" si="755"/>
        <v/>
      </c>
      <c r="AU992" s="200" t="str">
        <f t="shared" si="756"/>
        <v/>
      </c>
      <c r="AV992" s="54"/>
      <c r="AW992" s="200" t="str">
        <f t="shared" si="757"/>
        <v/>
      </c>
      <c r="AX992" s="201" t="str">
        <f t="shared" si="758"/>
        <v/>
      </c>
      <c r="AY992" s="7" t="str">
        <f t="shared" si="759"/>
        <v/>
      </c>
      <c r="AZ992" s="7" t="str">
        <f t="shared" si="760"/>
        <v/>
      </c>
      <c r="BA992" s="7" t="str">
        <f t="shared" si="761"/>
        <v/>
      </c>
      <c r="BB992" s="7" t="str">
        <f t="shared" si="779"/>
        <v/>
      </c>
      <c r="BC992" s="7" t="str">
        <f t="shared" si="780"/>
        <v/>
      </c>
      <c r="BD992" s="7" t="str">
        <f t="shared" si="781"/>
        <v/>
      </c>
      <c r="BE992" s="7" t="str">
        <f t="shared" si="782"/>
        <v/>
      </c>
      <c r="BF992" s="7" t="str">
        <f t="shared" si="740"/>
        <v/>
      </c>
      <c r="BG992" s="7" t="str">
        <f t="shared" si="741"/>
        <v/>
      </c>
      <c r="BH992" s="7" t="str">
        <f t="shared" si="783"/>
        <v/>
      </c>
      <c r="BI992" s="7" t="str">
        <f t="shared" si="784"/>
        <v/>
      </c>
      <c r="BJ992" s="7" t="str">
        <f t="shared" si="785"/>
        <v/>
      </c>
      <c r="BK992" s="7" t="str">
        <f t="shared" si="762"/>
        <v/>
      </c>
      <c r="BL992" s="7" t="str">
        <f t="shared" si="763"/>
        <v/>
      </c>
      <c r="BM992" s="7" t="str">
        <f t="shared" si="764"/>
        <v/>
      </c>
      <c r="BN992" s="7" t="str">
        <f t="shared" si="765"/>
        <v/>
      </c>
      <c r="BO992" s="7" t="str">
        <f t="shared" si="766"/>
        <v/>
      </c>
      <c r="BP992" s="7" t="str">
        <f t="shared" si="767"/>
        <v/>
      </c>
      <c r="BQ992" s="7" t="str">
        <f t="shared" si="768"/>
        <v/>
      </c>
      <c r="BR992" s="7" t="str">
        <f t="shared" si="769"/>
        <v/>
      </c>
      <c r="BS992" s="7" t="str">
        <f t="shared" si="770"/>
        <v/>
      </c>
      <c r="BT992" s="7" t="str">
        <f t="shared" si="771"/>
        <v/>
      </c>
      <c r="BU992" s="7" t="str">
        <f t="shared" si="772"/>
        <v/>
      </c>
      <c r="BV992" s="7" t="str">
        <f t="shared" si="773"/>
        <v/>
      </c>
      <c r="BW992" s="7" t="str">
        <f t="shared" si="748"/>
        <v/>
      </c>
      <c r="BX992" s="7" t="str">
        <f t="shared" si="774"/>
        <v/>
      </c>
      <c r="BY992" s="7" t="str">
        <f t="shared" si="775"/>
        <v/>
      </c>
      <c r="BZ992" s="7" t="str">
        <f t="shared" si="776"/>
        <v/>
      </c>
      <c r="CA992" s="7" t="str">
        <f t="shared" si="777"/>
        <v/>
      </c>
      <c r="CB992" s="54"/>
      <c r="CH992" s="13"/>
      <c r="CJ992" s="13"/>
    </row>
    <row r="993" spans="2:88" ht="16.5" thickBot="1" x14ac:dyDescent="0.3">
      <c r="B993" s="114"/>
      <c r="C993" s="114"/>
      <c r="D993" s="115"/>
      <c r="E993" s="117" t="str">
        <f t="shared" si="778"/>
        <v/>
      </c>
      <c r="F993" s="118" t="str">
        <f t="shared" si="786"/>
        <v/>
      </c>
      <c r="G993" s="22"/>
      <c r="H993" s="5" t="str">
        <f t="shared" si="749"/>
        <v/>
      </c>
      <c r="I993" s="6" t="str">
        <f t="shared" si="750"/>
        <v/>
      </c>
      <c r="J993" s="6" t="str">
        <f t="shared" si="751"/>
        <v/>
      </c>
      <c r="K993" s="23"/>
      <c r="L993" s="3" t="str">
        <f t="shared" si="787"/>
        <v/>
      </c>
      <c r="M993" s="2">
        <f>IF(OR(K993="Rota",K993="Desliza"),(IF((MAX(N$36:N992))&gt;F$17,(MAX(N$36:N992)),F$17)),N992)</f>
        <v>0</v>
      </c>
      <c r="N993" s="42"/>
      <c r="O993" s="2" t="str">
        <f t="shared" si="788"/>
        <v/>
      </c>
      <c r="P993" s="3" t="str">
        <f t="shared" si="789"/>
        <v/>
      </c>
      <c r="Q993" s="24"/>
      <c r="R993" s="24"/>
      <c r="S993" s="24"/>
      <c r="T993" s="132" t="str">
        <f t="shared" si="742"/>
        <v/>
      </c>
      <c r="U993" s="25"/>
      <c r="V993" s="25"/>
      <c r="W993" s="24"/>
      <c r="X993" s="26"/>
      <c r="Y993" s="25"/>
      <c r="Z993" s="25"/>
      <c r="AA993" s="3" t="str">
        <f t="shared" si="790"/>
        <v/>
      </c>
      <c r="AB993" s="24"/>
      <c r="AC993" s="26"/>
      <c r="AD993" s="25"/>
      <c r="AE993" s="54"/>
      <c r="AF993" s="54"/>
      <c r="AG993" s="54"/>
      <c r="AH993" s="54"/>
      <c r="AI993" s="54"/>
      <c r="AJ993" s="54"/>
      <c r="AK993" s="25"/>
      <c r="AL993" s="54" t="str">
        <f t="shared" si="743"/>
        <v/>
      </c>
      <c r="AM993" s="200" t="str">
        <f t="shared" si="744"/>
        <v/>
      </c>
      <c r="AN993" s="201" t="str">
        <f t="shared" si="745"/>
        <v/>
      </c>
      <c r="AO993" s="200" t="str">
        <f t="shared" si="752"/>
        <v/>
      </c>
      <c r="AP993" s="200" t="str">
        <f t="shared" si="746"/>
        <v/>
      </c>
      <c r="AQ993" s="200" t="str">
        <f t="shared" si="747"/>
        <v/>
      </c>
      <c r="AR993" s="200" t="str">
        <f t="shared" si="753"/>
        <v/>
      </c>
      <c r="AS993" s="200" t="str">
        <f t="shared" si="754"/>
        <v/>
      </c>
      <c r="AT993" s="200" t="str">
        <f t="shared" si="755"/>
        <v/>
      </c>
      <c r="AU993" s="200" t="str">
        <f t="shared" si="756"/>
        <v/>
      </c>
      <c r="AV993" s="54"/>
      <c r="AW993" s="200" t="str">
        <f t="shared" si="757"/>
        <v/>
      </c>
      <c r="AX993" s="201" t="str">
        <f t="shared" si="758"/>
        <v/>
      </c>
      <c r="AY993" s="7" t="str">
        <f t="shared" si="759"/>
        <v/>
      </c>
      <c r="AZ993" s="7" t="str">
        <f t="shared" si="760"/>
        <v/>
      </c>
      <c r="BA993" s="7" t="str">
        <f t="shared" si="761"/>
        <v/>
      </c>
      <c r="BB993" s="7" t="str">
        <f t="shared" si="779"/>
        <v/>
      </c>
      <c r="BC993" s="7" t="str">
        <f t="shared" si="780"/>
        <v/>
      </c>
      <c r="BD993" s="7" t="str">
        <f t="shared" si="781"/>
        <v/>
      </c>
      <c r="BE993" s="7" t="str">
        <f t="shared" si="782"/>
        <v/>
      </c>
      <c r="BF993" s="7" t="str">
        <f t="shared" si="740"/>
        <v/>
      </c>
      <c r="BG993" s="7" t="str">
        <f t="shared" si="741"/>
        <v/>
      </c>
      <c r="BH993" s="7" t="str">
        <f t="shared" si="783"/>
        <v/>
      </c>
      <c r="BI993" s="7" t="str">
        <f t="shared" si="784"/>
        <v/>
      </c>
      <c r="BJ993" s="7" t="str">
        <f t="shared" si="785"/>
        <v/>
      </c>
      <c r="BK993" s="7" t="str">
        <f t="shared" si="762"/>
        <v/>
      </c>
      <c r="BL993" s="7" t="str">
        <f t="shared" si="763"/>
        <v/>
      </c>
      <c r="BM993" s="7" t="str">
        <f t="shared" si="764"/>
        <v/>
      </c>
      <c r="BN993" s="7" t="str">
        <f t="shared" si="765"/>
        <v/>
      </c>
      <c r="BO993" s="7" t="str">
        <f t="shared" si="766"/>
        <v/>
      </c>
      <c r="BP993" s="7" t="str">
        <f t="shared" si="767"/>
        <v/>
      </c>
      <c r="BQ993" s="7" t="str">
        <f t="shared" si="768"/>
        <v/>
      </c>
      <c r="BR993" s="7" t="str">
        <f t="shared" si="769"/>
        <v/>
      </c>
      <c r="BS993" s="7" t="str">
        <f t="shared" si="770"/>
        <v/>
      </c>
      <c r="BT993" s="7" t="str">
        <f t="shared" si="771"/>
        <v/>
      </c>
      <c r="BU993" s="7" t="str">
        <f t="shared" si="772"/>
        <v/>
      </c>
      <c r="BV993" s="7" t="str">
        <f t="shared" si="773"/>
        <v/>
      </c>
      <c r="BW993" s="7" t="str">
        <f t="shared" si="748"/>
        <v/>
      </c>
      <c r="BX993" s="7" t="str">
        <f t="shared" si="774"/>
        <v/>
      </c>
      <c r="BY993" s="7" t="str">
        <f t="shared" si="775"/>
        <v/>
      </c>
      <c r="BZ993" s="7" t="str">
        <f t="shared" si="776"/>
        <v/>
      </c>
      <c r="CA993" s="7" t="str">
        <f t="shared" si="777"/>
        <v/>
      </c>
      <c r="CB993" s="54"/>
      <c r="CH993" s="13"/>
      <c r="CJ993" s="13"/>
    </row>
    <row r="994" spans="2:88" ht="16.5" thickBot="1" x14ac:dyDescent="0.3">
      <c r="B994" s="114"/>
      <c r="C994" s="114"/>
      <c r="D994" s="115"/>
      <c r="E994" s="117" t="str">
        <f t="shared" si="778"/>
        <v/>
      </c>
      <c r="F994" s="118" t="str">
        <f t="shared" si="786"/>
        <v/>
      </c>
      <c r="G994" s="22"/>
      <c r="H994" s="5" t="str">
        <f t="shared" si="749"/>
        <v/>
      </c>
      <c r="I994" s="6" t="str">
        <f t="shared" si="750"/>
        <v/>
      </c>
      <c r="J994" s="6" t="str">
        <f t="shared" si="751"/>
        <v/>
      </c>
      <c r="K994" s="23"/>
      <c r="L994" s="3" t="str">
        <f t="shared" si="787"/>
        <v/>
      </c>
      <c r="M994" s="2">
        <f>IF(OR(K994="Rota",K994="Desliza"),(IF((MAX(N$36:N993))&gt;F$17,(MAX(N$36:N993)),F$17)),N993)</f>
        <v>0</v>
      </c>
      <c r="N994" s="42"/>
      <c r="O994" s="2" t="str">
        <f t="shared" si="788"/>
        <v/>
      </c>
      <c r="P994" s="3" t="str">
        <f t="shared" si="789"/>
        <v/>
      </c>
      <c r="Q994" s="24"/>
      <c r="R994" s="24"/>
      <c r="S994" s="24"/>
      <c r="T994" s="132" t="str">
        <f t="shared" si="742"/>
        <v/>
      </c>
      <c r="U994" s="25"/>
      <c r="V994" s="25"/>
      <c r="W994" s="24"/>
      <c r="X994" s="26"/>
      <c r="Y994" s="25"/>
      <c r="Z994" s="25"/>
      <c r="AA994" s="3" t="str">
        <f t="shared" si="790"/>
        <v/>
      </c>
      <c r="AB994" s="24"/>
      <c r="AC994" s="26"/>
      <c r="AD994" s="25"/>
      <c r="AE994" s="54"/>
      <c r="AF994" s="54"/>
      <c r="AG994" s="54"/>
      <c r="AH994" s="54"/>
      <c r="AI994" s="54"/>
      <c r="AJ994" s="54"/>
      <c r="AK994" s="25"/>
      <c r="AL994" s="54" t="str">
        <f t="shared" si="743"/>
        <v/>
      </c>
      <c r="AM994" s="200" t="str">
        <f t="shared" si="744"/>
        <v/>
      </c>
      <c r="AN994" s="201" t="str">
        <f t="shared" si="745"/>
        <v/>
      </c>
      <c r="AO994" s="200" t="str">
        <f t="shared" si="752"/>
        <v/>
      </c>
      <c r="AP994" s="200" t="str">
        <f t="shared" si="746"/>
        <v/>
      </c>
      <c r="AQ994" s="200" t="str">
        <f t="shared" si="747"/>
        <v/>
      </c>
      <c r="AR994" s="200" t="str">
        <f t="shared" si="753"/>
        <v/>
      </c>
      <c r="AS994" s="200" t="str">
        <f t="shared" si="754"/>
        <v/>
      </c>
      <c r="AT994" s="200" t="str">
        <f t="shared" si="755"/>
        <v/>
      </c>
      <c r="AU994" s="200" t="str">
        <f t="shared" si="756"/>
        <v/>
      </c>
      <c r="AV994" s="54"/>
      <c r="AW994" s="200" t="str">
        <f t="shared" si="757"/>
        <v/>
      </c>
      <c r="AX994" s="201" t="str">
        <f t="shared" si="758"/>
        <v/>
      </c>
      <c r="AY994" s="7" t="str">
        <f t="shared" si="759"/>
        <v/>
      </c>
      <c r="AZ994" s="7" t="str">
        <f t="shared" si="760"/>
        <v/>
      </c>
      <c r="BA994" s="7" t="str">
        <f t="shared" si="761"/>
        <v/>
      </c>
      <c r="BB994" s="7" t="str">
        <f t="shared" si="779"/>
        <v/>
      </c>
      <c r="BC994" s="7" t="str">
        <f t="shared" si="780"/>
        <v/>
      </c>
      <c r="BD994" s="7" t="str">
        <f t="shared" si="781"/>
        <v/>
      </c>
      <c r="BE994" s="7" t="str">
        <f t="shared" si="782"/>
        <v/>
      </c>
      <c r="BF994" s="7" t="str">
        <f t="shared" ref="BF994:BF1057" si="791">IF(AND(O994&gt;0,AF994="Día",OR(K994="Desliza",K994="Rota")),O994,"")</f>
        <v/>
      </c>
      <c r="BG994" s="7" t="str">
        <f t="shared" ref="BG994:BG1057" si="792">IF(AND(O994&gt;0,AF994="Noche",OR(K994="Desliza",K994="Rota")),O994,"")</f>
        <v/>
      </c>
      <c r="BH994" s="7" t="str">
        <f t="shared" si="783"/>
        <v/>
      </c>
      <c r="BI994" s="7" t="str">
        <f t="shared" si="784"/>
        <v/>
      </c>
      <c r="BJ994" s="7" t="str">
        <f t="shared" si="785"/>
        <v/>
      </c>
      <c r="BK994" s="7" t="str">
        <f t="shared" si="762"/>
        <v/>
      </c>
      <c r="BL994" s="7" t="str">
        <f t="shared" si="763"/>
        <v/>
      </c>
      <c r="BM994" s="7" t="str">
        <f t="shared" si="764"/>
        <v/>
      </c>
      <c r="BN994" s="7" t="str">
        <f t="shared" si="765"/>
        <v/>
      </c>
      <c r="BO994" s="7" t="str">
        <f t="shared" si="766"/>
        <v/>
      </c>
      <c r="BP994" s="7" t="str">
        <f t="shared" si="767"/>
        <v/>
      </c>
      <c r="BQ994" s="7" t="str">
        <f t="shared" si="768"/>
        <v/>
      </c>
      <c r="BR994" s="7" t="str">
        <f t="shared" si="769"/>
        <v/>
      </c>
      <c r="BS994" s="7" t="str">
        <f t="shared" si="770"/>
        <v/>
      </c>
      <c r="BT994" s="7" t="str">
        <f t="shared" si="771"/>
        <v/>
      </c>
      <c r="BU994" s="7" t="str">
        <f t="shared" si="772"/>
        <v/>
      </c>
      <c r="BV994" s="7" t="str">
        <f t="shared" si="773"/>
        <v/>
      </c>
      <c r="BW994" s="7" t="str">
        <f t="shared" si="748"/>
        <v/>
      </c>
      <c r="BX994" s="7" t="str">
        <f t="shared" si="774"/>
        <v/>
      </c>
      <c r="BY994" s="7" t="str">
        <f t="shared" si="775"/>
        <v/>
      </c>
      <c r="BZ994" s="7" t="str">
        <f t="shared" si="776"/>
        <v/>
      </c>
      <c r="CA994" s="7" t="str">
        <f t="shared" si="777"/>
        <v/>
      </c>
      <c r="CB994" s="54"/>
      <c r="CH994" s="13"/>
      <c r="CJ994" s="13"/>
    </row>
    <row r="995" spans="2:88" ht="16.5" thickBot="1" x14ac:dyDescent="0.3">
      <c r="B995" s="114"/>
      <c r="C995" s="114"/>
      <c r="D995" s="115"/>
      <c r="E995" s="117" t="str">
        <f t="shared" si="778"/>
        <v/>
      </c>
      <c r="F995" s="118" t="str">
        <f t="shared" si="786"/>
        <v/>
      </c>
      <c r="G995" s="22"/>
      <c r="H995" s="5" t="str">
        <f t="shared" si="749"/>
        <v/>
      </c>
      <c r="I995" s="6" t="str">
        <f t="shared" si="750"/>
        <v/>
      </c>
      <c r="J995" s="6" t="str">
        <f t="shared" si="751"/>
        <v/>
      </c>
      <c r="K995" s="23"/>
      <c r="L995" s="3" t="str">
        <f t="shared" si="787"/>
        <v/>
      </c>
      <c r="M995" s="2">
        <f>IF(OR(K995="Rota",K995="Desliza"),(IF((MAX(N$36:N994))&gt;F$17,(MAX(N$36:N994)),F$17)),N994)</f>
        <v>0</v>
      </c>
      <c r="N995" s="42"/>
      <c r="O995" s="2" t="str">
        <f t="shared" si="788"/>
        <v/>
      </c>
      <c r="P995" s="3" t="str">
        <f t="shared" si="789"/>
        <v/>
      </c>
      <c r="Q995" s="24"/>
      <c r="R995" s="24"/>
      <c r="S995" s="24"/>
      <c r="T995" s="132" t="str">
        <f t="shared" si="742"/>
        <v/>
      </c>
      <c r="U995" s="25"/>
      <c r="V995" s="25"/>
      <c r="W995" s="24"/>
      <c r="X995" s="26"/>
      <c r="Y995" s="25"/>
      <c r="Z995" s="25"/>
      <c r="AA995" s="3" t="str">
        <f t="shared" si="790"/>
        <v/>
      </c>
      <c r="AB995" s="24"/>
      <c r="AC995" s="26"/>
      <c r="AD995" s="25"/>
      <c r="AE995" s="54"/>
      <c r="AF995" s="54"/>
      <c r="AG995" s="54"/>
      <c r="AH995" s="54"/>
      <c r="AI995" s="54"/>
      <c r="AJ995" s="54"/>
      <c r="AK995" s="25"/>
      <c r="AL995" s="54" t="str">
        <f t="shared" si="743"/>
        <v/>
      </c>
      <c r="AM995" s="200" t="str">
        <f t="shared" si="744"/>
        <v/>
      </c>
      <c r="AN995" s="201" t="str">
        <f t="shared" si="745"/>
        <v/>
      </c>
      <c r="AO995" s="200" t="str">
        <f t="shared" si="752"/>
        <v/>
      </c>
      <c r="AP995" s="200" t="str">
        <f t="shared" si="746"/>
        <v/>
      </c>
      <c r="AQ995" s="200" t="str">
        <f t="shared" si="747"/>
        <v/>
      </c>
      <c r="AR995" s="200" t="str">
        <f t="shared" si="753"/>
        <v/>
      </c>
      <c r="AS995" s="200" t="str">
        <f t="shared" si="754"/>
        <v/>
      </c>
      <c r="AT995" s="200" t="str">
        <f t="shared" si="755"/>
        <v/>
      </c>
      <c r="AU995" s="200" t="str">
        <f t="shared" si="756"/>
        <v/>
      </c>
      <c r="AV995" s="54"/>
      <c r="AW995" s="200" t="str">
        <f t="shared" si="757"/>
        <v/>
      </c>
      <c r="AX995" s="201" t="str">
        <f t="shared" si="758"/>
        <v/>
      </c>
      <c r="AY995" s="7" t="str">
        <f t="shared" si="759"/>
        <v/>
      </c>
      <c r="AZ995" s="7" t="str">
        <f t="shared" si="760"/>
        <v/>
      </c>
      <c r="BA995" s="7" t="str">
        <f t="shared" si="761"/>
        <v/>
      </c>
      <c r="BB995" s="7" t="str">
        <f t="shared" si="779"/>
        <v/>
      </c>
      <c r="BC995" s="7" t="str">
        <f t="shared" si="780"/>
        <v/>
      </c>
      <c r="BD995" s="7" t="str">
        <f t="shared" si="781"/>
        <v/>
      </c>
      <c r="BE995" s="7" t="str">
        <f t="shared" si="782"/>
        <v/>
      </c>
      <c r="BF995" s="7" t="str">
        <f t="shared" si="791"/>
        <v/>
      </c>
      <c r="BG995" s="7" t="str">
        <f t="shared" si="792"/>
        <v/>
      </c>
      <c r="BH995" s="7" t="str">
        <f t="shared" si="783"/>
        <v/>
      </c>
      <c r="BI995" s="7" t="str">
        <f t="shared" si="784"/>
        <v/>
      </c>
      <c r="BJ995" s="7" t="str">
        <f t="shared" si="785"/>
        <v/>
      </c>
      <c r="BK995" s="7" t="str">
        <f t="shared" si="762"/>
        <v/>
      </c>
      <c r="BL995" s="7" t="str">
        <f t="shared" si="763"/>
        <v/>
      </c>
      <c r="BM995" s="7" t="str">
        <f t="shared" si="764"/>
        <v/>
      </c>
      <c r="BN995" s="7" t="str">
        <f t="shared" si="765"/>
        <v/>
      </c>
      <c r="BO995" s="7" t="str">
        <f t="shared" si="766"/>
        <v/>
      </c>
      <c r="BP995" s="7" t="str">
        <f t="shared" si="767"/>
        <v/>
      </c>
      <c r="BQ995" s="7" t="str">
        <f t="shared" si="768"/>
        <v/>
      </c>
      <c r="BR995" s="7" t="str">
        <f t="shared" si="769"/>
        <v/>
      </c>
      <c r="BS995" s="7" t="str">
        <f t="shared" si="770"/>
        <v/>
      </c>
      <c r="BT995" s="7" t="str">
        <f t="shared" si="771"/>
        <v/>
      </c>
      <c r="BU995" s="7" t="str">
        <f t="shared" si="772"/>
        <v/>
      </c>
      <c r="BV995" s="7" t="str">
        <f t="shared" si="773"/>
        <v/>
      </c>
      <c r="BW995" s="7" t="str">
        <f t="shared" si="748"/>
        <v/>
      </c>
      <c r="BX995" s="7" t="str">
        <f t="shared" si="774"/>
        <v/>
      </c>
      <c r="BY995" s="7" t="str">
        <f t="shared" si="775"/>
        <v/>
      </c>
      <c r="BZ995" s="7" t="str">
        <f t="shared" si="776"/>
        <v/>
      </c>
      <c r="CA995" s="7" t="str">
        <f t="shared" si="777"/>
        <v/>
      </c>
      <c r="CB995" s="54"/>
      <c r="CH995" s="13"/>
      <c r="CJ995" s="13"/>
    </row>
    <row r="996" spans="2:88" ht="16.5" thickBot="1" x14ac:dyDescent="0.3">
      <c r="B996" s="114"/>
      <c r="C996" s="114"/>
      <c r="D996" s="115"/>
      <c r="E996" s="117" t="str">
        <f t="shared" si="778"/>
        <v/>
      </c>
      <c r="F996" s="118" t="str">
        <f t="shared" si="786"/>
        <v/>
      </c>
      <c r="G996" s="22"/>
      <c r="H996" s="5" t="str">
        <f t="shared" si="749"/>
        <v/>
      </c>
      <c r="I996" s="6" t="str">
        <f t="shared" si="750"/>
        <v/>
      </c>
      <c r="J996" s="6" t="str">
        <f t="shared" si="751"/>
        <v/>
      </c>
      <c r="K996" s="23"/>
      <c r="L996" s="3" t="str">
        <f t="shared" si="787"/>
        <v/>
      </c>
      <c r="M996" s="2">
        <f>IF(OR(K996="Rota",K996="Desliza"),(IF((MAX(N$36:N995))&gt;F$17,(MAX(N$36:N995)),F$17)),N995)</f>
        <v>0</v>
      </c>
      <c r="N996" s="42"/>
      <c r="O996" s="2" t="str">
        <f t="shared" si="788"/>
        <v/>
      </c>
      <c r="P996" s="3" t="str">
        <f t="shared" si="789"/>
        <v/>
      </c>
      <c r="Q996" s="24"/>
      <c r="R996" s="24"/>
      <c r="S996" s="24"/>
      <c r="T996" s="132" t="str">
        <f t="shared" ref="T996:T1059" si="793">IF(K996="Comentario","",IF(D996="","",IF(D996=$L$8,IF(V996="",IF(S996="","",S996),(IF($L$11="",0,$L$11*V996))+IF(S996="",0,S996)),IF(D996=$P$8,IF(V996="",IF(S996="","",S996),IF(S996="",0,S996)+(IF($P$11="",0,$P$11*V996))),IF(D996=$T$8,IF(V996="",IF(S996="","",S996),S996+(IF($T$11="",0,$T$11*V996))),IF(D996=$P$8,IF(V996="",IF(S996="","",S996),IF(S996="",0,S996)+(IF($P$11="",0,$P$11*V996))),IF(D996=$L$24,IF(V996="",IF(S996="","",S996),IF(S996="",0,S996)+(IF($L$27="",0,$L$27*V996))),IF(D996=$P$24,IF(V996="",IF(S996="","",S996),IF(S996="",0,S996)+(IF($P$27="",0,$P$27*V996))),IF(D996=$AB$8,IF(V996="",IF(S996="","",S996),IF(S996="",0,S996)+(IF($AB$11="",0,$AB$11*V996))),IF(D996=$AG$8,IF(V996="",IF(S996="","",S996),IF(S996="",0,S996)+(IF($AG$11="",0,$AG$11*V996))),IF(D996=$AK$8,IF(V996="",IF(S996="","",S996),IF(S996="",0,S996)+(IF($AK$11="",0,$AK$11*V996))),IF(D996=$T$24,IF(V996="",IF(S996="","",S996),IF(S996="",0,S996)+(IF($T$27="",0,$T$27*V996))),IF(D996=$X$24,IF(V996="",IF(S996="","",S996),IF(S996="",0,S996)+(IF($X$27="",0,$X$27*V996))),IF(D996=$X$8,IF(V996="",IF(S996="","",S996),IF(S996="",0,S996)+(IF($X$11="",0,$X$11*V996)))))))))))))))))</f>
        <v/>
      </c>
      <c r="U996" s="25"/>
      <c r="V996" s="25"/>
      <c r="W996" s="24"/>
      <c r="X996" s="26"/>
      <c r="Y996" s="25"/>
      <c r="Z996" s="25"/>
      <c r="AA996" s="3" t="str">
        <f t="shared" si="790"/>
        <v/>
      </c>
      <c r="AB996" s="24"/>
      <c r="AC996" s="26"/>
      <c r="AD996" s="25"/>
      <c r="AE996" s="54"/>
      <c r="AF996" s="54"/>
      <c r="AG996" s="54"/>
      <c r="AH996" s="54"/>
      <c r="AI996" s="54"/>
      <c r="AJ996" s="54"/>
      <c r="AK996" s="25"/>
      <c r="AL996" s="54" t="str">
        <f t="shared" ref="AL996:AL1059" si="794">IF(OR(K996="Rota",K996="Desliza"),IF(OR(M996="",N996=""),"",IF(K996="Comentario","",IF(M996=N996,"",LOOKUP(M996,CM$12:CM$23,CN$12:CN$23)))),"")</f>
        <v/>
      </c>
      <c r="AM996" s="200" t="str">
        <f t="shared" ref="AM996:AM1059" si="795">IF(OR(K996="Rota",K996="Desliza"),IF(OR(M996="",N996=""),"",IF(K996="Comentario","",IF(M996=N996,"",LOOKUP(M996,CK$12:CK$23,CL$12:CL$23)))),"")</f>
        <v/>
      </c>
      <c r="AN996" s="201" t="str">
        <f t="shared" ref="AN996:AN1059" si="796">IF(OR(K996="Rota",K996="Desliza",K996="Conexión",K996="Survey",K996="Extraordinario"),IF(OR(M996="",N996=""),"",IF(K996="Comentario","",IF(M996=N996,"",LOOKUP(M996,CM$12:CM$23,CN$12:CN$23)))),"")</f>
        <v/>
      </c>
      <c r="AO996" s="200" t="str">
        <f t="shared" si="752"/>
        <v/>
      </c>
      <c r="AP996" s="200" t="str">
        <f t="shared" ref="AP996:AP1059" si="797">IF(OR(K996="RIH OH",K996="RIH CSG",K996="POOH OH",K996="POOH CSG"),IF(OR(M996="",N996=""),"",IF(K996="Comentario","",IF(M996=N996,"",LOOKUP(M996,CO$12:CO$23,CP$12:CP$23)))),"")</f>
        <v/>
      </c>
      <c r="AQ996" s="200" t="str">
        <f t="shared" ref="AQ996:AQ1059" si="798">IF(K996="Conexión",IF(OR(M996="",N996=""),"",IF(K996="Comentario","",LOOKUP(M996,CQ$12:CQ$23,CR$12:CR$23))),"")</f>
        <v/>
      </c>
      <c r="AR996" s="200" t="str">
        <f t="shared" si="753"/>
        <v/>
      </c>
      <c r="AS996" s="200" t="str">
        <f t="shared" si="754"/>
        <v/>
      </c>
      <c r="AT996" s="200" t="str">
        <f t="shared" si="755"/>
        <v/>
      </c>
      <c r="AU996" s="200" t="str">
        <f t="shared" si="756"/>
        <v/>
      </c>
      <c r="AV996" s="54"/>
      <c r="AW996" s="200" t="str">
        <f t="shared" si="757"/>
        <v/>
      </c>
      <c r="AX996" s="201" t="str">
        <f t="shared" si="758"/>
        <v/>
      </c>
      <c r="AY996" s="7" t="str">
        <f t="shared" si="759"/>
        <v/>
      </c>
      <c r="AZ996" s="7" t="str">
        <f t="shared" si="760"/>
        <v/>
      </c>
      <c r="BA996" s="7" t="str">
        <f t="shared" si="761"/>
        <v/>
      </c>
      <c r="BB996" s="7" t="str">
        <f t="shared" si="779"/>
        <v/>
      </c>
      <c r="BC996" s="7" t="str">
        <f t="shared" si="780"/>
        <v/>
      </c>
      <c r="BD996" s="7" t="str">
        <f t="shared" si="781"/>
        <v/>
      </c>
      <c r="BE996" s="7" t="str">
        <f t="shared" si="782"/>
        <v/>
      </c>
      <c r="BF996" s="7" t="str">
        <f t="shared" si="791"/>
        <v/>
      </c>
      <c r="BG996" s="7" t="str">
        <f t="shared" si="792"/>
        <v/>
      </c>
      <c r="BH996" s="7" t="str">
        <f t="shared" si="783"/>
        <v/>
      </c>
      <c r="BI996" s="7" t="str">
        <f t="shared" si="784"/>
        <v/>
      </c>
      <c r="BJ996" s="7" t="str">
        <f t="shared" si="785"/>
        <v/>
      </c>
      <c r="BK996" s="7" t="str">
        <f t="shared" si="762"/>
        <v/>
      </c>
      <c r="BL996" s="7" t="str">
        <f t="shared" si="763"/>
        <v/>
      </c>
      <c r="BM996" s="7" t="str">
        <f t="shared" si="764"/>
        <v/>
      </c>
      <c r="BN996" s="7" t="str">
        <f t="shared" si="765"/>
        <v/>
      </c>
      <c r="BO996" s="7" t="str">
        <f t="shared" si="766"/>
        <v/>
      </c>
      <c r="BP996" s="7" t="str">
        <f t="shared" si="767"/>
        <v/>
      </c>
      <c r="BQ996" s="7" t="str">
        <f t="shared" si="768"/>
        <v/>
      </c>
      <c r="BR996" s="7" t="str">
        <f t="shared" si="769"/>
        <v/>
      </c>
      <c r="BS996" s="7" t="str">
        <f t="shared" si="770"/>
        <v/>
      </c>
      <c r="BT996" s="7" t="str">
        <f t="shared" si="771"/>
        <v/>
      </c>
      <c r="BU996" s="7" t="str">
        <f t="shared" si="772"/>
        <v/>
      </c>
      <c r="BV996" s="7" t="str">
        <f t="shared" si="773"/>
        <v/>
      </c>
      <c r="BW996" s="7" t="str">
        <f t="shared" ref="BW996:BW1059" si="799">IF(AND(H996&gt;0,AF996="Noche",K996="Conexión"),H996,"")</f>
        <v/>
      </c>
      <c r="BX996" s="7" t="str">
        <f t="shared" si="774"/>
        <v/>
      </c>
      <c r="BY996" s="7" t="str">
        <f t="shared" si="775"/>
        <v/>
      </c>
      <c r="BZ996" s="7" t="str">
        <f t="shared" si="776"/>
        <v/>
      </c>
      <c r="CA996" s="7" t="str">
        <f t="shared" si="777"/>
        <v/>
      </c>
      <c r="CB996" s="54"/>
      <c r="CH996" s="13" t="str">
        <f t="shared" ref="CH996:CH1059" si="800">IF(K996="Conexión","Conexión","")</f>
        <v/>
      </c>
      <c r="CJ996" s="13"/>
    </row>
    <row r="997" spans="2:88" ht="16.5" thickBot="1" x14ac:dyDescent="0.3">
      <c r="B997" s="114"/>
      <c r="C997" s="114"/>
      <c r="D997" s="115"/>
      <c r="E997" s="117" t="str">
        <f t="shared" si="778"/>
        <v/>
      </c>
      <c r="F997" s="118" t="str">
        <f t="shared" si="786"/>
        <v/>
      </c>
      <c r="G997" s="22"/>
      <c r="H997" s="5" t="str">
        <f t="shared" ref="H997:H1060" si="801">IF(K997="Comentario","",IF(G997="","",(IF(I997&gt;I997,J997+1-I997,J997-I997)*24)))</f>
        <v/>
      </c>
      <c r="I997" s="6" t="str">
        <f t="shared" ref="I997:I1060" si="802">IF(K997="","",IF(K997="Comentario","",F997+E997))</f>
        <v/>
      </c>
      <c r="J997" s="6" t="str">
        <f t="shared" ref="J997:J1060" si="803">IF(K997="","",IF(K997="Comentario","",IF(G997=0,E997+1+G997,E997+G997)))</f>
        <v/>
      </c>
      <c r="K997" s="23"/>
      <c r="L997" s="3" t="str">
        <f t="shared" si="787"/>
        <v/>
      </c>
      <c r="M997" s="2">
        <f>IF(OR(K997="Rota",K997="Desliza"),(IF((MAX(N$36:N996))&gt;F$17,(MAX(N$36:N996)),F$17)),N996)</f>
        <v>0</v>
      </c>
      <c r="N997" s="42"/>
      <c r="O997" s="2" t="str">
        <f t="shared" si="788"/>
        <v/>
      </c>
      <c r="P997" s="3" t="str">
        <f t="shared" si="789"/>
        <v/>
      </c>
      <c r="Q997" s="24"/>
      <c r="R997" s="24"/>
      <c r="S997" s="24"/>
      <c r="T997" s="132" t="str">
        <f t="shared" si="793"/>
        <v/>
      </c>
      <c r="U997" s="25"/>
      <c r="V997" s="25"/>
      <c r="W997" s="24"/>
      <c r="X997" s="26"/>
      <c r="Y997" s="25"/>
      <c r="Z997" s="25"/>
      <c r="AA997" s="3" t="str">
        <f t="shared" si="790"/>
        <v/>
      </c>
      <c r="AB997" s="24"/>
      <c r="AC997" s="26"/>
      <c r="AD997" s="25"/>
      <c r="AE997" s="54"/>
      <c r="AF997" s="54"/>
      <c r="AG997" s="54"/>
      <c r="AH997" s="54"/>
      <c r="AI997" s="54"/>
      <c r="AJ997" s="54"/>
      <c r="AK997" s="25"/>
      <c r="AL997" s="54" t="str">
        <f t="shared" si="794"/>
        <v/>
      </c>
      <c r="AM997" s="200" t="str">
        <f t="shared" si="795"/>
        <v/>
      </c>
      <c r="AN997" s="201" t="str">
        <f t="shared" si="796"/>
        <v/>
      </c>
      <c r="AO997" s="200" t="str">
        <f t="shared" ref="AO997:AO1060" si="804">IF(OR(K997="RIH CSG",K997="RIH OH",K997="POOH CSG",K997= "POOH OH"),IF(OR(K997="",K997=""),"",IF(K997="Comentario","",IF(M997=N997,"",ABS(O997/(H997))))),"")</f>
        <v/>
      </c>
      <c r="AP997" s="200" t="str">
        <f t="shared" si="797"/>
        <v/>
      </c>
      <c r="AQ997" s="200" t="str">
        <f t="shared" si="798"/>
        <v/>
      </c>
      <c r="AR997" s="200" t="str">
        <f t="shared" ref="AR997:AR1060" si="805">IF(K997="Survey",IF(OR(M997="",N997=""),"",IF(K997="Comentario","",LOOKUP(M997,CQ$12:CQ$23,CT$12:CT$23))),"")</f>
        <v/>
      </c>
      <c r="AS997" s="200" t="str">
        <f t="shared" ref="AS997:AS1060" si="806">IF(K997="Repasa",IF(OR(M997="",N997=""),"",IF(K997="Comentario","",LOOKUP(M997,CQ$12:CQ$23,CS$12:CS$23))),"")</f>
        <v/>
      </c>
      <c r="AT997" s="200" t="str">
        <f t="shared" ref="AT997:AT1060" si="807">IF(OR(K997="Rota",K997="Desliza"),O997,"")</f>
        <v/>
      </c>
      <c r="AU997" s="200" t="str">
        <f t="shared" ref="AU997:AU1060" si="808">IF(OR(K997="Rota",K997="Desliza",K997="Conexión",K997="Survey",K997="Circula",,K997="Repasa"),H997,"")</f>
        <v/>
      </c>
      <c r="AV997" s="54"/>
      <c r="AW997" s="200" t="str">
        <f t="shared" ref="AW997:AW1060" si="809">IFERROR(IF(AT997&gt;0,AT997/AV997,""),"")</f>
        <v/>
      </c>
      <c r="AX997" s="201" t="str">
        <f t="shared" ref="AX997:AX1060" si="810">IF(AND(P997&gt;0,AF997="Día"),P997,"")</f>
        <v/>
      </c>
      <c r="AY997" s="7" t="str">
        <f t="shared" ref="AY997:AY1060" si="811">IF(AND(P997&gt;0,AF997="Noche"),P997,"")</f>
        <v/>
      </c>
      <c r="AZ997" s="7" t="str">
        <f t="shared" ref="AZ997:AZ1060" si="812">IF(AND(AW997&gt;0,AF997="Día"),AW997,"")</f>
        <v/>
      </c>
      <c r="BA997" s="7" t="str">
        <f t="shared" ref="BA997:BA1060" si="813">IF(AND(AW997&gt;0,AF997="Noche"),AW997,"")</f>
        <v/>
      </c>
      <c r="BB997" s="7" t="str">
        <f t="shared" si="779"/>
        <v/>
      </c>
      <c r="BC997" s="7" t="str">
        <f t="shared" si="780"/>
        <v/>
      </c>
      <c r="BD997" s="7" t="str">
        <f t="shared" si="781"/>
        <v/>
      </c>
      <c r="BE997" s="7" t="str">
        <f t="shared" si="782"/>
        <v/>
      </c>
      <c r="BF997" s="7" t="str">
        <f t="shared" si="791"/>
        <v/>
      </c>
      <c r="BG997" s="7" t="str">
        <f t="shared" si="792"/>
        <v/>
      </c>
      <c r="BH997" s="7" t="str">
        <f t="shared" si="783"/>
        <v/>
      </c>
      <c r="BI997" s="7" t="str">
        <f t="shared" si="784"/>
        <v/>
      </c>
      <c r="BJ997" s="7" t="str">
        <f t="shared" si="785"/>
        <v/>
      </c>
      <c r="BK997" s="7" t="str">
        <f t="shared" ref="BK997:BK1060" si="814">IF(AND(AO997&gt;0,AF997="Noche",K997="RIH OH"),AO997,"")</f>
        <v/>
      </c>
      <c r="BL997" s="7" t="str">
        <f t="shared" ref="BL997:BL1060" si="815">IF(AND(AO997&gt;0,AF997="Día",K997="POOH CSG"),AO997,"")</f>
        <v/>
      </c>
      <c r="BM997" s="7" t="str">
        <f t="shared" ref="BM997:BM1060" si="816">IF(AND(AO997&gt;0,AF997="Noche",K997="POOH CSG"),AO997,"")</f>
        <v/>
      </c>
      <c r="BN997" s="7" t="str">
        <f t="shared" ref="BN997:BN1060" si="817">IF(AND(AO997&gt;0,AF997="Día",K997="POOH OH"),AO997,"")</f>
        <v/>
      </c>
      <c r="BO997" s="7" t="str">
        <f t="shared" ref="BO997:BO1060" si="818">IF(AND(AO997&gt;0,AF997="Noche",K997="POOH OH"),AO997,"")</f>
        <v/>
      </c>
      <c r="BP997" s="7" t="str">
        <f t="shared" ref="BP997:BP1060" si="819">IF(AND(AO997&gt;0,AF997="Día",OR(K997="RIH CSG",K997="RIH OH")),AO997,"")</f>
        <v/>
      </c>
      <c r="BQ997" s="7" t="str">
        <f t="shared" ref="BQ997:BQ1060" si="820">IF(AND(AO997&gt;0,AF997="Noche",OR(K997="RIH CSG",K997="RIH OH")),AO997,"")</f>
        <v/>
      </c>
      <c r="BR997" s="7" t="str">
        <f t="shared" ref="BR997:BR1060" si="821">IF(AND(AO997&gt;0,AF997="Día",OR(K997="POOH CSG",K997="POOH OH")),AO997,"")</f>
        <v/>
      </c>
      <c r="BS997" s="7" t="str">
        <f t="shared" ref="BS997:BS1060" si="822">IF(AND(AO997&gt;0,AF997="Noche",OR(K997="POOH CSG",K997="POOH OH")),AO997,"")</f>
        <v/>
      </c>
      <c r="BT997" s="7" t="str">
        <f t="shared" ref="BT997:BT1060" si="823">IF(AND(AO997&gt;0,OR(AF997="Día",AF997="Noche"),OR(K997="RIH CSG",K997="RIH OH")),AO997,"")</f>
        <v/>
      </c>
      <c r="BU997" s="7" t="str">
        <f t="shared" ref="BU997:BU1060" si="824">IF(AND(AO997&gt;0,OR(AF997="Día",AF997="Noche"),OR(K997="POOH CSG",K997="POOH OH")),AO997,"")</f>
        <v/>
      </c>
      <c r="BV997" s="7" t="str">
        <f t="shared" ref="BV997:BV1060" si="825">IF(AND(H997&gt;0,AF997="Día",K997="Conexión"),H997,"")</f>
        <v/>
      </c>
      <c r="BW997" s="7" t="str">
        <f t="shared" si="799"/>
        <v/>
      </c>
      <c r="BX997" s="7" t="str">
        <f t="shared" ref="BX997:BX1060" si="826">IF(AND(H997&gt;0,AF997="Día",K997="Repasa"),H997,"")</f>
        <v/>
      </c>
      <c r="BY997" s="7" t="str">
        <f t="shared" ref="BY997:BY1060" si="827">IF(AND(H997&gt;0,AF997="Noche",K997="Repasa"),H997,"")</f>
        <v/>
      </c>
      <c r="BZ997" s="7" t="str">
        <f t="shared" ref="BZ997:BZ1060" si="828">IF(AND(H997&gt;0,AF997="Día",K997="Survey"),H997,"")</f>
        <v/>
      </c>
      <c r="CA997" s="7" t="str">
        <f t="shared" ref="CA997:CA1060" si="829">IF(AND(H997&gt;0,AF997="Noche",K997="Survey"),H997,"")</f>
        <v/>
      </c>
      <c r="CB997" s="54"/>
      <c r="CH997" s="13" t="str">
        <f t="shared" si="800"/>
        <v/>
      </c>
      <c r="CJ997" s="13"/>
    </row>
    <row r="998" spans="2:88" ht="16.5" thickBot="1" x14ac:dyDescent="0.3">
      <c r="B998" s="114"/>
      <c r="C998" s="114"/>
      <c r="D998" s="115"/>
      <c r="E998" s="117" t="str">
        <f t="shared" si="778"/>
        <v/>
      </c>
      <c r="F998" s="118" t="str">
        <f t="shared" si="786"/>
        <v/>
      </c>
      <c r="G998" s="22"/>
      <c r="H998" s="5" t="str">
        <f t="shared" si="801"/>
        <v/>
      </c>
      <c r="I998" s="6" t="str">
        <f t="shared" si="802"/>
        <v/>
      </c>
      <c r="J998" s="6" t="str">
        <f t="shared" si="803"/>
        <v/>
      </c>
      <c r="K998" s="23"/>
      <c r="L998" s="3" t="str">
        <f t="shared" si="787"/>
        <v/>
      </c>
      <c r="M998" s="2">
        <f>IF(OR(K998="Rota",K998="Desliza"),(IF((MAX(N$36:N997))&gt;F$17,(MAX(N$36:N997)),F$17)),N997)</f>
        <v>0</v>
      </c>
      <c r="N998" s="42"/>
      <c r="O998" s="2" t="str">
        <f t="shared" si="788"/>
        <v/>
      </c>
      <c r="P998" s="3" t="str">
        <f t="shared" si="789"/>
        <v/>
      </c>
      <c r="Q998" s="24"/>
      <c r="R998" s="24"/>
      <c r="S998" s="24"/>
      <c r="T998" s="132" t="str">
        <f t="shared" si="793"/>
        <v/>
      </c>
      <c r="U998" s="25"/>
      <c r="V998" s="25"/>
      <c r="W998" s="24"/>
      <c r="X998" s="26"/>
      <c r="Y998" s="25"/>
      <c r="Z998" s="25"/>
      <c r="AA998" s="3" t="str">
        <f t="shared" si="790"/>
        <v/>
      </c>
      <c r="AB998" s="24"/>
      <c r="AC998" s="26"/>
      <c r="AD998" s="25"/>
      <c r="AE998" s="54"/>
      <c r="AF998" s="54"/>
      <c r="AG998" s="54"/>
      <c r="AH998" s="54"/>
      <c r="AI998" s="54"/>
      <c r="AJ998" s="54"/>
      <c r="AK998" s="25"/>
      <c r="AL998" s="54" t="str">
        <f t="shared" si="794"/>
        <v/>
      </c>
      <c r="AM998" s="200" t="str">
        <f t="shared" si="795"/>
        <v/>
      </c>
      <c r="AN998" s="201" t="str">
        <f t="shared" si="796"/>
        <v/>
      </c>
      <c r="AO998" s="200" t="str">
        <f t="shared" si="804"/>
        <v/>
      </c>
      <c r="AP998" s="200" t="str">
        <f t="shared" si="797"/>
        <v/>
      </c>
      <c r="AQ998" s="200" t="str">
        <f t="shared" si="798"/>
        <v/>
      </c>
      <c r="AR998" s="200" t="str">
        <f t="shared" si="805"/>
        <v/>
      </c>
      <c r="AS998" s="200" t="str">
        <f t="shared" si="806"/>
        <v/>
      </c>
      <c r="AT998" s="200" t="str">
        <f t="shared" si="807"/>
        <v/>
      </c>
      <c r="AU998" s="200" t="str">
        <f t="shared" si="808"/>
        <v/>
      </c>
      <c r="AV998" s="54"/>
      <c r="AW998" s="200" t="str">
        <f t="shared" si="809"/>
        <v/>
      </c>
      <c r="AX998" s="201" t="str">
        <f t="shared" si="810"/>
        <v/>
      </c>
      <c r="AY998" s="7" t="str">
        <f t="shared" si="811"/>
        <v/>
      </c>
      <c r="AZ998" s="7" t="str">
        <f t="shared" si="812"/>
        <v/>
      </c>
      <c r="BA998" s="7" t="str">
        <f t="shared" si="813"/>
        <v/>
      </c>
      <c r="BB998" s="7" t="str">
        <f t="shared" si="779"/>
        <v/>
      </c>
      <c r="BC998" s="7" t="str">
        <f t="shared" si="780"/>
        <v/>
      </c>
      <c r="BD998" s="7" t="str">
        <f t="shared" si="781"/>
        <v/>
      </c>
      <c r="BE998" s="7" t="str">
        <f t="shared" si="782"/>
        <v/>
      </c>
      <c r="BF998" s="7" t="str">
        <f t="shared" si="791"/>
        <v/>
      </c>
      <c r="BG998" s="7" t="str">
        <f t="shared" si="792"/>
        <v/>
      </c>
      <c r="BH998" s="7" t="str">
        <f t="shared" si="783"/>
        <v/>
      </c>
      <c r="BI998" s="7" t="str">
        <f t="shared" si="784"/>
        <v/>
      </c>
      <c r="BJ998" s="7" t="str">
        <f t="shared" si="785"/>
        <v/>
      </c>
      <c r="BK998" s="7" t="str">
        <f t="shared" si="814"/>
        <v/>
      </c>
      <c r="BL998" s="7" t="str">
        <f t="shared" si="815"/>
        <v/>
      </c>
      <c r="BM998" s="7" t="str">
        <f t="shared" si="816"/>
        <v/>
      </c>
      <c r="BN998" s="7" t="str">
        <f t="shared" si="817"/>
        <v/>
      </c>
      <c r="BO998" s="7" t="str">
        <f t="shared" si="818"/>
        <v/>
      </c>
      <c r="BP998" s="7" t="str">
        <f t="shared" si="819"/>
        <v/>
      </c>
      <c r="BQ998" s="7" t="str">
        <f t="shared" si="820"/>
        <v/>
      </c>
      <c r="BR998" s="7" t="str">
        <f t="shared" si="821"/>
        <v/>
      </c>
      <c r="BS998" s="7" t="str">
        <f t="shared" si="822"/>
        <v/>
      </c>
      <c r="BT998" s="7" t="str">
        <f t="shared" si="823"/>
        <v/>
      </c>
      <c r="BU998" s="7" t="str">
        <f t="shared" si="824"/>
        <v/>
      </c>
      <c r="BV998" s="7" t="str">
        <f t="shared" si="825"/>
        <v/>
      </c>
      <c r="BW998" s="7" t="str">
        <f t="shared" si="799"/>
        <v/>
      </c>
      <c r="BX998" s="7" t="str">
        <f t="shared" si="826"/>
        <v/>
      </c>
      <c r="BY998" s="7" t="str">
        <f t="shared" si="827"/>
        <v/>
      </c>
      <c r="BZ998" s="7" t="str">
        <f t="shared" si="828"/>
        <v/>
      </c>
      <c r="CA998" s="7" t="str">
        <f t="shared" si="829"/>
        <v/>
      </c>
      <c r="CB998" s="54"/>
      <c r="CH998" s="13" t="str">
        <f t="shared" si="800"/>
        <v/>
      </c>
      <c r="CJ998" s="13"/>
    </row>
    <row r="999" spans="2:88" ht="16.5" thickBot="1" x14ac:dyDescent="0.3">
      <c r="B999" s="114"/>
      <c r="C999" s="114"/>
      <c r="D999" s="115"/>
      <c r="E999" s="117" t="str">
        <f t="shared" si="778"/>
        <v/>
      </c>
      <c r="F999" s="118" t="str">
        <f t="shared" si="786"/>
        <v/>
      </c>
      <c r="G999" s="22"/>
      <c r="H999" s="5" t="str">
        <f t="shared" si="801"/>
        <v/>
      </c>
      <c r="I999" s="6" t="str">
        <f t="shared" si="802"/>
        <v/>
      </c>
      <c r="J999" s="6" t="str">
        <f t="shared" si="803"/>
        <v/>
      </c>
      <c r="K999" s="23"/>
      <c r="L999" s="3" t="str">
        <f t="shared" si="787"/>
        <v/>
      </c>
      <c r="M999" s="2">
        <f>IF(OR(K999="Rota",K999="Desliza"),(IF((MAX(N$36:N998))&gt;F$17,(MAX(N$36:N998)),F$17)),N998)</f>
        <v>0</v>
      </c>
      <c r="N999" s="42"/>
      <c r="O999" s="2" t="str">
        <f t="shared" si="788"/>
        <v/>
      </c>
      <c r="P999" s="3" t="str">
        <f t="shared" si="789"/>
        <v/>
      </c>
      <c r="Q999" s="24"/>
      <c r="R999" s="24"/>
      <c r="S999" s="24"/>
      <c r="T999" s="132" t="str">
        <f t="shared" si="793"/>
        <v/>
      </c>
      <c r="U999" s="25"/>
      <c r="V999" s="25"/>
      <c r="W999" s="24"/>
      <c r="X999" s="26"/>
      <c r="Y999" s="25"/>
      <c r="Z999" s="25"/>
      <c r="AA999" s="3" t="str">
        <f t="shared" si="790"/>
        <v/>
      </c>
      <c r="AB999" s="24"/>
      <c r="AC999" s="26"/>
      <c r="AD999" s="25"/>
      <c r="AE999" s="54"/>
      <c r="AF999" s="54"/>
      <c r="AG999" s="54"/>
      <c r="AH999" s="54"/>
      <c r="AI999" s="54"/>
      <c r="AJ999" s="54"/>
      <c r="AK999" s="25"/>
      <c r="AL999" s="54" t="str">
        <f t="shared" si="794"/>
        <v/>
      </c>
      <c r="AM999" s="200" t="str">
        <f t="shared" si="795"/>
        <v/>
      </c>
      <c r="AN999" s="201" t="str">
        <f t="shared" si="796"/>
        <v/>
      </c>
      <c r="AO999" s="200" t="str">
        <f t="shared" si="804"/>
        <v/>
      </c>
      <c r="AP999" s="200" t="str">
        <f t="shared" si="797"/>
        <v/>
      </c>
      <c r="AQ999" s="200" t="str">
        <f t="shared" si="798"/>
        <v/>
      </c>
      <c r="AR999" s="200" t="str">
        <f t="shared" si="805"/>
        <v/>
      </c>
      <c r="AS999" s="200" t="str">
        <f t="shared" si="806"/>
        <v/>
      </c>
      <c r="AT999" s="200" t="str">
        <f t="shared" si="807"/>
        <v/>
      </c>
      <c r="AU999" s="200" t="str">
        <f t="shared" si="808"/>
        <v/>
      </c>
      <c r="AV999" s="54"/>
      <c r="AW999" s="200" t="str">
        <f t="shared" si="809"/>
        <v/>
      </c>
      <c r="AX999" s="201" t="str">
        <f t="shared" si="810"/>
        <v/>
      </c>
      <c r="AY999" s="7" t="str">
        <f t="shared" si="811"/>
        <v/>
      </c>
      <c r="AZ999" s="7" t="str">
        <f t="shared" si="812"/>
        <v/>
      </c>
      <c r="BA999" s="7" t="str">
        <f t="shared" si="813"/>
        <v/>
      </c>
      <c r="BB999" s="7" t="str">
        <f t="shared" si="779"/>
        <v/>
      </c>
      <c r="BC999" s="7" t="str">
        <f t="shared" si="780"/>
        <v/>
      </c>
      <c r="BD999" s="7" t="str">
        <f t="shared" si="781"/>
        <v/>
      </c>
      <c r="BE999" s="7" t="str">
        <f t="shared" si="782"/>
        <v/>
      </c>
      <c r="BF999" s="7" t="str">
        <f t="shared" si="791"/>
        <v/>
      </c>
      <c r="BG999" s="7" t="str">
        <f t="shared" si="792"/>
        <v/>
      </c>
      <c r="BH999" s="7" t="str">
        <f t="shared" si="783"/>
        <v/>
      </c>
      <c r="BI999" s="7" t="str">
        <f t="shared" si="784"/>
        <v/>
      </c>
      <c r="BJ999" s="7" t="str">
        <f t="shared" si="785"/>
        <v/>
      </c>
      <c r="BK999" s="7" t="str">
        <f t="shared" si="814"/>
        <v/>
      </c>
      <c r="BL999" s="7" t="str">
        <f t="shared" si="815"/>
        <v/>
      </c>
      <c r="BM999" s="7" t="str">
        <f t="shared" si="816"/>
        <v/>
      </c>
      <c r="BN999" s="7" t="str">
        <f t="shared" si="817"/>
        <v/>
      </c>
      <c r="BO999" s="7" t="str">
        <f t="shared" si="818"/>
        <v/>
      </c>
      <c r="BP999" s="7" t="str">
        <f t="shared" si="819"/>
        <v/>
      </c>
      <c r="BQ999" s="7" t="str">
        <f t="shared" si="820"/>
        <v/>
      </c>
      <c r="BR999" s="7" t="str">
        <f t="shared" si="821"/>
        <v/>
      </c>
      <c r="BS999" s="7" t="str">
        <f t="shared" si="822"/>
        <v/>
      </c>
      <c r="BT999" s="7" t="str">
        <f t="shared" si="823"/>
        <v/>
      </c>
      <c r="BU999" s="7" t="str">
        <f t="shared" si="824"/>
        <v/>
      </c>
      <c r="BV999" s="7" t="str">
        <f t="shared" si="825"/>
        <v/>
      </c>
      <c r="BW999" s="7" t="str">
        <f t="shared" si="799"/>
        <v/>
      </c>
      <c r="BX999" s="7" t="str">
        <f t="shared" si="826"/>
        <v/>
      </c>
      <c r="BY999" s="7" t="str">
        <f t="shared" si="827"/>
        <v/>
      </c>
      <c r="BZ999" s="7" t="str">
        <f t="shared" si="828"/>
        <v/>
      </c>
      <c r="CA999" s="7" t="str">
        <f t="shared" si="829"/>
        <v/>
      </c>
      <c r="CB999" s="54"/>
      <c r="CH999" s="13" t="str">
        <f t="shared" si="800"/>
        <v/>
      </c>
      <c r="CJ999" s="13"/>
    </row>
    <row r="1000" spans="2:88" ht="16.5" thickBot="1" x14ac:dyDescent="0.3">
      <c r="B1000" s="114"/>
      <c r="C1000" s="114"/>
      <c r="D1000" s="115"/>
      <c r="E1000" s="117" t="str">
        <f t="shared" si="778"/>
        <v/>
      </c>
      <c r="F1000" s="118" t="str">
        <f t="shared" si="786"/>
        <v/>
      </c>
      <c r="G1000" s="22"/>
      <c r="H1000" s="5" t="str">
        <f t="shared" si="801"/>
        <v/>
      </c>
      <c r="I1000" s="6" t="str">
        <f t="shared" si="802"/>
        <v/>
      </c>
      <c r="J1000" s="6" t="str">
        <f t="shared" si="803"/>
        <v/>
      </c>
      <c r="K1000" s="23"/>
      <c r="L1000" s="3" t="str">
        <f t="shared" si="787"/>
        <v/>
      </c>
      <c r="M1000" s="2">
        <f>IF(OR(K1000="Rota",K1000="Desliza"),(IF((MAX(N$36:N999))&gt;F$17,(MAX(N$36:N999)),F$17)),N999)</f>
        <v>0</v>
      </c>
      <c r="N1000" s="42"/>
      <c r="O1000" s="2" t="str">
        <f t="shared" si="788"/>
        <v/>
      </c>
      <c r="P1000" s="3" t="str">
        <f t="shared" si="789"/>
        <v/>
      </c>
      <c r="Q1000" s="24"/>
      <c r="R1000" s="24"/>
      <c r="S1000" s="24"/>
      <c r="T1000" s="132" t="str">
        <f t="shared" si="793"/>
        <v/>
      </c>
      <c r="U1000" s="25"/>
      <c r="V1000" s="25"/>
      <c r="W1000" s="24"/>
      <c r="X1000" s="26"/>
      <c r="Y1000" s="25"/>
      <c r="Z1000" s="25"/>
      <c r="AA1000" s="3" t="str">
        <f t="shared" si="790"/>
        <v/>
      </c>
      <c r="AB1000" s="24"/>
      <c r="AC1000" s="26"/>
      <c r="AD1000" s="25"/>
      <c r="AE1000" s="54"/>
      <c r="AF1000" s="54"/>
      <c r="AG1000" s="54"/>
      <c r="AH1000" s="54"/>
      <c r="AI1000" s="54"/>
      <c r="AJ1000" s="54"/>
      <c r="AK1000" s="25"/>
      <c r="AL1000" s="54" t="str">
        <f t="shared" si="794"/>
        <v/>
      </c>
      <c r="AM1000" s="200" t="str">
        <f t="shared" si="795"/>
        <v/>
      </c>
      <c r="AN1000" s="201" t="str">
        <f t="shared" si="796"/>
        <v/>
      </c>
      <c r="AO1000" s="200" t="str">
        <f t="shared" si="804"/>
        <v/>
      </c>
      <c r="AP1000" s="200" t="str">
        <f t="shared" si="797"/>
        <v/>
      </c>
      <c r="AQ1000" s="200" t="str">
        <f t="shared" si="798"/>
        <v/>
      </c>
      <c r="AR1000" s="200" t="str">
        <f t="shared" si="805"/>
        <v/>
      </c>
      <c r="AS1000" s="200" t="str">
        <f t="shared" si="806"/>
        <v/>
      </c>
      <c r="AT1000" s="200" t="str">
        <f t="shared" si="807"/>
        <v/>
      </c>
      <c r="AU1000" s="200" t="str">
        <f t="shared" si="808"/>
        <v/>
      </c>
      <c r="AV1000" s="54"/>
      <c r="AW1000" s="200" t="str">
        <f t="shared" si="809"/>
        <v/>
      </c>
      <c r="AX1000" s="201" t="str">
        <f t="shared" si="810"/>
        <v/>
      </c>
      <c r="AY1000" s="7" t="str">
        <f t="shared" si="811"/>
        <v/>
      </c>
      <c r="AZ1000" s="7" t="str">
        <f t="shared" si="812"/>
        <v/>
      </c>
      <c r="BA1000" s="7" t="str">
        <f t="shared" si="813"/>
        <v/>
      </c>
      <c r="BB1000" s="7" t="str">
        <f t="shared" si="779"/>
        <v/>
      </c>
      <c r="BC1000" s="7" t="str">
        <f t="shared" si="780"/>
        <v/>
      </c>
      <c r="BD1000" s="7" t="str">
        <f t="shared" si="781"/>
        <v/>
      </c>
      <c r="BE1000" s="7" t="str">
        <f t="shared" si="782"/>
        <v/>
      </c>
      <c r="BF1000" s="7" t="str">
        <f t="shared" si="791"/>
        <v/>
      </c>
      <c r="BG1000" s="7" t="str">
        <f t="shared" si="792"/>
        <v/>
      </c>
      <c r="BH1000" s="7" t="str">
        <f t="shared" si="783"/>
        <v/>
      </c>
      <c r="BI1000" s="7" t="str">
        <f t="shared" si="784"/>
        <v/>
      </c>
      <c r="BJ1000" s="7" t="str">
        <f t="shared" si="785"/>
        <v/>
      </c>
      <c r="BK1000" s="7" t="str">
        <f t="shared" si="814"/>
        <v/>
      </c>
      <c r="BL1000" s="7" t="str">
        <f t="shared" si="815"/>
        <v/>
      </c>
      <c r="BM1000" s="7" t="str">
        <f t="shared" si="816"/>
        <v/>
      </c>
      <c r="BN1000" s="7" t="str">
        <f t="shared" si="817"/>
        <v/>
      </c>
      <c r="BO1000" s="7" t="str">
        <f t="shared" si="818"/>
        <v/>
      </c>
      <c r="BP1000" s="7" t="str">
        <f t="shared" si="819"/>
        <v/>
      </c>
      <c r="BQ1000" s="7" t="str">
        <f t="shared" si="820"/>
        <v/>
      </c>
      <c r="BR1000" s="7" t="str">
        <f t="shared" si="821"/>
        <v/>
      </c>
      <c r="BS1000" s="7" t="str">
        <f t="shared" si="822"/>
        <v/>
      </c>
      <c r="BT1000" s="7" t="str">
        <f t="shared" si="823"/>
        <v/>
      </c>
      <c r="BU1000" s="7" t="str">
        <f t="shared" si="824"/>
        <v/>
      </c>
      <c r="BV1000" s="7" t="str">
        <f t="shared" si="825"/>
        <v/>
      </c>
      <c r="BW1000" s="7" t="str">
        <f t="shared" si="799"/>
        <v/>
      </c>
      <c r="BX1000" s="7" t="str">
        <f t="shared" si="826"/>
        <v/>
      </c>
      <c r="BY1000" s="7" t="str">
        <f t="shared" si="827"/>
        <v/>
      </c>
      <c r="BZ1000" s="7" t="str">
        <f t="shared" si="828"/>
        <v/>
      </c>
      <c r="CA1000" s="7" t="str">
        <f t="shared" si="829"/>
        <v/>
      </c>
      <c r="CB1000" s="54"/>
      <c r="CH1000" s="13" t="str">
        <f t="shared" si="800"/>
        <v/>
      </c>
      <c r="CJ1000" s="13"/>
    </row>
    <row r="1001" spans="2:88" ht="16.5" thickBot="1" x14ac:dyDescent="0.3">
      <c r="B1001" s="114"/>
      <c r="C1001" s="114"/>
      <c r="D1001" s="115"/>
      <c r="E1001" s="117" t="str">
        <f t="shared" si="778"/>
        <v/>
      </c>
      <c r="F1001" s="118" t="str">
        <f t="shared" si="786"/>
        <v/>
      </c>
      <c r="G1001" s="22"/>
      <c r="H1001" s="5" t="str">
        <f t="shared" si="801"/>
        <v/>
      </c>
      <c r="I1001" s="6" t="str">
        <f t="shared" si="802"/>
        <v/>
      </c>
      <c r="J1001" s="6" t="str">
        <f t="shared" si="803"/>
        <v/>
      </c>
      <c r="K1001" s="23"/>
      <c r="L1001" s="3" t="str">
        <f t="shared" si="787"/>
        <v/>
      </c>
      <c r="M1001" s="2">
        <f>IF(OR(K1001="Rota",K1001="Desliza"),(IF((MAX(N$36:N1000))&gt;F$17,(MAX(N$36:N1000)),F$17)),N1000)</f>
        <v>0</v>
      </c>
      <c r="N1001" s="42"/>
      <c r="O1001" s="2" t="str">
        <f t="shared" si="788"/>
        <v/>
      </c>
      <c r="P1001" s="3" t="str">
        <f t="shared" si="789"/>
        <v/>
      </c>
      <c r="Q1001" s="24"/>
      <c r="R1001" s="24"/>
      <c r="S1001" s="24"/>
      <c r="T1001" s="132" t="str">
        <f t="shared" si="793"/>
        <v/>
      </c>
      <c r="U1001" s="25"/>
      <c r="V1001" s="25"/>
      <c r="W1001" s="24"/>
      <c r="X1001" s="26"/>
      <c r="Y1001" s="25"/>
      <c r="Z1001" s="25"/>
      <c r="AA1001" s="3" t="str">
        <f t="shared" si="790"/>
        <v/>
      </c>
      <c r="AB1001" s="24"/>
      <c r="AC1001" s="26"/>
      <c r="AD1001" s="25"/>
      <c r="AE1001" s="54"/>
      <c r="AF1001" s="54"/>
      <c r="AG1001" s="54"/>
      <c r="AH1001" s="54"/>
      <c r="AI1001" s="54"/>
      <c r="AJ1001" s="54"/>
      <c r="AK1001" s="25"/>
      <c r="AL1001" s="54" t="str">
        <f t="shared" si="794"/>
        <v/>
      </c>
      <c r="AM1001" s="200" t="str">
        <f t="shared" si="795"/>
        <v/>
      </c>
      <c r="AN1001" s="201" t="str">
        <f t="shared" si="796"/>
        <v/>
      </c>
      <c r="AO1001" s="200" t="str">
        <f t="shared" si="804"/>
        <v/>
      </c>
      <c r="AP1001" s="200" t="str">
        <f t="shared" si="797"/>
        <v/>
      </c>
      <c r="AQ1001" s="200" t="str">
        <f t="shared" si="798"/>
        <v/>
      </c>
      <c r="AR1001" s="200" t="str">
        <f t="shared" si="805"/>
        <v/>
      </c>
      <c r="AS1001" s="200" t="str">
        <f t="shared" si="806"/>
        <v/>
      </c>
      <c r="AT1001" s="200" t="str">
        <f t="shared" si="807"/>
        <v/>
      </c>
      <c r="AU1001" s="200" t="str">
        <f t="shared" si="808"/>
        <v/>
      </c>
      <c r="AV1001" s="54"/>
      <c r="AW1001" s="200" t="str">
        <f t="shared" si="809"/>
        <v/>
      </c>
      <c r="AX1001" s="201" t="str">
        <f t="shared" si="810"/>
        <v/>
      </c>
      <c r="AY1001" s="7" t="str">
        <f t="shared" si="811"/>
        <v/>
      </c>
      <c r="AZ1001" s="7" t="str">
        <f t="shared" si="812"/>
        <v/>
      </c>
      <c r="BA1001" s="7" t="str">
        <f t="shared" si="813"/>
        <v/>
      </c>
      <c r="BB1001" s="7" t="str">
        <f t="shared" si="779"/>
        <v/>
      </c>
      <c r="BC1001" s="7" t="str">
        <f t="shared" si="780"/>
        <v/>
      </c>
      <c r="BD1001" s="7" t="str">
        <f t="shared" si="781"/>
        <v/>
      </c>
      <c r="BE1001" s="7" t="str">
        <f t="shared" si="782"/>
        <v/>
      </c>
      <c r="BF1001" s="7" t="str">
        <f t="shared" si="791"/>
        <v/>
      </c>
      <c r="BG1001" s="7" t="str">
        <f t="shared" si="792"/>
        <v/>
      </c>
      <c r="BH1001" s="7" t="str">
        <f t="shared" si="783"/>
        <v/>
      </c>
      <c r="BI1001" s="7" t="str">
        <f t="shared" si="784"/>
        <v/>
      </c>
      <c r="BJ1001" s="7" t="str">
        <f t="shared" si="785"/>
        <v/>
      </c>
      <c r="BK1001" s="7" t="str">
        <f t="shared" si="814"/>
        <v/>
      </c>
      <c r="BL1001" s="7" t="str">
        <f t="shared" si="815"/>
        <v/>
      </c>
      <c r="BM1001" s="7" t="str">
        <f t="shared" si="816"/>
        <v/>
      </c>
      <c r="BN1001" s="7" t="str">
        <f t="shared" si="817"/>
        <v/>
      </c>
      <c r="BO1001" s="7" t="str">
        <f t="shared" si="818"/>
        <v/>
      </c>
      <c r="BP1001" s="7" t="str">
        <f t="shared" si="819"/>
        <v/>
      </c>
      <c r="BQ1001" s="7" t="str">
        <f t="shared" si="820"/>
        <v/>
      </c>
      <c r="BR1001" s="7" t="str">
        <f t="shared" si="821"/>
        <v/>
      </c>
      <c r="BS1001" s="7" t="str">
        <f t="shared" si="822"/>
        <v/>
      </c>
      <c r="BT1001" s="7" t="str">
        <f t="shared" si="823"/>
        <v/>
      </c>
      <c r="BU1001" s="7" t="str">
        <f t="shared" si="824"/>
        <v/>
      </c>
      <c r="BV1001" s="7" t="str">
        <f t="shared" si="825"/>
        <v/>
      </c>
      <c r="BW1001" s="7" t="str">
        <f t="shared" si="799"/>
        <v/>
      </c>
      <c r="BX1001" s="7" t="str">
        <f t="shared" si="826"/>
        <v/>
      </c>
      <c r="BY1001" s="7" t="str">
        <f t="shared" si="827"/>
        <v/>
      </c>
      <c r="BZ1001" s="7" t="str">
        <f t="shared" si="828"/>
        <v/>
      </c>
      <c r="CA1001" s="7" t="str">
        <f t="shared" si="829"/>
        <v/>
      </c>
      <c r="CB1001" s="54"/>
      <c r="CH1001" s="13" t="str">
        <f t="shared" si="800"/>
        <v/>
      </c>
      <c r="CJ1001" s="13"/>
    </row>
    <row r="1002" spans="2:88" ht="16.5" thickBot="1" x14ac:dyDescent="0.3">
      <c r="B1002" s="114"/>
      <c r="C1002" s="114"/>
      <c r="D1002" s="115"/>
      <c r="E1002" s="117" t="str">
        <f t="shared" si="778"/>
        <v/>
      </c>
      <c r="F1002" s="118" t="str">
        <f t="shared" si="786"/>
        <v/>
      </c>
      <c r="G1002" s="22"/>
      <c r="H1002" s="5" t="str">
        <f t="shared" si="801"/>
        <v/>
      </c>
      <c r="I1002" s="6" t="str">
        <f t="shared" si="802"/>
        <v/>
      </c>
      <c r="J1002" s="6" t="str">
        <f t="shared" si="803"/>
        <v/>
      </c>
      <c r="K1002" s="23"/>
      <c r="L1002" s="3" t="str">
        <f t="shared" si="787"/>
        <v/>
      </c>
      <c r="M1002" s="2">
        <f>IF(OR(K1002="Rota",K1002="Desliza"),(IF((MAX(N$36:N1001))&gt;F$17,(MAX(N$36:N1001)),F$17)),N1001)</f>
        <v>0</v>
      </c>
      <c r="N1002" s="42"/>
      <c r="O1002" s="2" t="str">
        <f t="shared" si="788"/>
        <v/>
      </c>
      <c r="P1002" s="3" t="str">
        <f t="shared" si="789"/>
        <v/>
      </c>
      <c r="Q1002" s="24"/>
      <c r="R1002" s="24"/>
      <c r="S1002" s="24"/>
      <c r="T1002" s="132" t="str">
        <f t="shared" si="793"/>
        <v/>
      </c>
      <c r="U1002" s="25"/>
      <c r="V1002" s="25"/>
      <c r="W1002" s="24"/>
      <c r="X1002" s="26"/>
      <c r="Y1002" s="25"/>
      <c r="Z1002" s="25"/>
      <c r="AA1002" s="3" t="str">
        <f t="shared" si="790"/>
        <v/>
      </c>
      <c r="AB1002" s="24"/>
      <c r="AC1002" s="26"/>
      <c r="AD1002" s="25"/>
      <c r="AE1002" s="54"/>
      <c r="AF1002" s="54"/>
      <c r="AG1002" s="54"/>
      <c r="AH1002" s="54"/>
      <c r="AI1002" s="54"/>
      <c r="AJ1002" s="54"/>
      <c r="AK1002" s="25"/>
      <c r="AL1002" s="54" t="str">
        <f t="shared" si="794"/>
        <v/>
      </c>
      <c r="AM1002" s="200" t="str">
        <f t="shared" si="795"/>
        <v/>
      </c>
      <c r="AN1002" s="201" t="str">
        <f t="shared" si="796"/>
        <v/>
      </c>
      <c r="AO1002" s="200" t="str">
        <f t="shared" si="804"/>
        <v/>
      </c>
      <c r="AP1002" s="200" t="str">
        <f t="shared" si="797"/>
        <v/>
      </c>
      <c r="AQ1002" s="200" t="str">
        <f t="shared" si="798"/>
        <v/>
      </c>
      <c r="AR1002" s="200" t="str">
        <f t="shared" si="805"/>
        <v/>
      </c>
      <c r="AS1002" s="200" t="str">
        <f t="shared" si="806"/>
        <v/>
      </c>
      <c r="AT1002" s="200" t="str">
        <f t="shared" si="807"/>
        <v/>
      </c>
      <c r="AU1002" s="200" t="str">
        <f t="shared" si="808"/>
        <v/>
      </c>
      <c r="AV1002" s="54"/>
      <c r="AW1002" s="200" t="str">
        <f t="shared" si="809"/>
        <v/>
      </c>
      <c r="AX1002" s="201" t="str">
        <f t="shared" si="810"/>
        <v/>
      </c>
      <c r="AY1002" s="7" t="str">
        <f t="shared" si="811"/>
        <v/>
      </c>
      <c r="AZ1002" s="7" t="str">
        <f t="shared" si="812"/>
        <v/>
      </c>
      <c r="BA1002" s="7" t="str">
        <f t="shared" si="813"/>
        <v/>
      </c>
      <c r="BB1002" s="7" t="str">
        <f t="shared" si="779"/>
        <v/>
      </c>
      <c r="BC1002" s="7" t="str">
        <f t="shared" si="780"/>
        <v/>
      </c>
      <c r="BD1002" s="7" t="str">
        <f t="shared" si="781"/>
        <v/>
      </c>
      <c r="BE1002" s="7" t="str">
        <f t="shared" si="782"/>
        <v/>
      </c>
      <c r="BF1002" s="7" t="str">
        <f t="shared" si="791"/>
        <v/>
      </c>
      <c r="BG1002" s="7" t="str">
        <f t="shared" si="792"/>
        <v/>
      </c>
      <c r="BH1002" s="7" t="str">
        <f t="shared" si="783"/>
        <v/>
      </c>
      <c r="BI1002" s="7" t="str">
        <f t="shared" si="784"/>
        <v/>
      </c>
      <c r="BJ1002" s="7" t="str">
        <f t="shared" si="785"/>
        <v/>
      </c>
      <c r="BK1002" s="7" t="str">
        <f t="shared" si="814"/>
        <v/>
      </c>
      <c r="BL1002" s="7" t="str">
        <f t="shared" si="815"/>
        <v/>
      </c>
      <c r="BM1002" s="7" t="str">
        <f t="shared" si="816"/>
        <v/>
      </c>
      <c r="BN1002" s="7" t="str">
        <f t="shared" si="817"/>
        <v/>
      </c>
      <c r="BO1002" s="7" t="str">
        <f t="shared" si="818"/>
        <v/>
      </c>
      <c r="BP1002" s="7" t="str">
        <f t="shared" si="819"/>
        <v/>
      </c>
      <c r="BQ1002" s="7" t="str">
        <f t="shared" si="820"/>
        <v/>
      </c>
      <c r="BR1002" s="7" t="str">
        <f t="shared" si="821"/>
        <v/>
      </c>
      <c r="BS1002" s="7" t="str">
        <f t="shared" si="822"/>
        <v/>
      </c>
      <c r="BT1002" s="7" t="str">
        <f t="shared" si="823"/>
        <v/>
      </c>
      <c r="BU1002" s="7" t="str">
        <f t="shared" si="824"/>
        <v/>
      </c>
      <c r="BV1002" s="7" t="str">
        <f t="shared" si="825"/>
        <v/>
      </c>
      <c r="BW1002" s="7" t="str">
        <f t="shared" si="799"/>
        <v/>
      </c>
      <c r="BX1002" s="7" t="str">
        <f t="shared" si="826"/>
        <v/>
      </c>
      <c r="BY1002" s="7" t="str">
        <f t="shared" si="827"/>
        <v/>
      </c>
      <c r="BZ1002" s="7" t="str">
        <f t="shared" si="828"/>
        <v/>
      </c>
      <c r="CA1002" s="7" t="str">
        <f t="shared" si="829"/>
        <v/>
      </c>
      <c r="CB1002" s="54"/>
      <c r="CH1002" s="13" t="str">
        <f t="shared" si="800"/>
        <v/>
      </c>
      <c r="CJ1002" s="13"/>
    </row>
    <row r="1003" spans="2:88" ht="16.5" thickBot="1" x14ac:dyDescent="0.3">
      <c r="B1003" s="114"/>
      <c r="C1003" s="114"/>
      <c r="D1003" s="115"/>
      <c r="E1003" s="117" t="str">
        <f t="shared" si="778"/>
        <v/>
      </c>
      <c r="F1003" s="118" t="str">
        <f t="shared" si="786"/>
        <v/>
      </c>
      <c r="G1003" s="22"/>
      <c r="H1003" s="5" t="str">
        <f t="shared" si="801"/>
        <v/>
      </c>
      <c r="I1003" s="6" t="str">
        <f t="shared" si="802"/>
        <v/>
      </c>
      <c r="J1003" s="6" t="str">
        <f t="shared" si="803"/>
        <v/>
      </c>
      <c r="K1003" s="23"/>
      <c r="L1003" s="3" t="str">
        <f t="shared" si="787"/>
        <v/>
      </c>
      <c r="M1003" s="2">
        <f>IF(OR(K1003="Rota",K1003="Desliza"),(IF((MAX(N$36:N1002))&gt;F$17,(MAX(N$36:N1002)),F$17)),N1002)</f>
        <v>0</v>
      </c>
      <c r="N1003" s="42"/>
      <c r="O1003" s="2" t="str">
        <f t="shared" si="788"/>
        <v/>
      </c>
      <c r="P1003" s="3" t="str">
        <f t="shared" si="789"/>
        <v/>
      </c>
      <c r="Q1003" s="24"/>
      <c r="R1003" s="24"/>
      <c r="S1003" s="24"/>
      <c r="T1003" s="132" t="str">
        <f t="shared" si="793"/>
        <v/>
      </c>
      <c r="U1003" s="25"/>
      <c r="V1003" s="25"/>
      <c r="W1003" s="24"/>
      <c r="X1003" s="26"/>
      <c r="Y1003" s="25"/>
      <c r="Z1003" s="25"/>
      <c r="AA1003" s="3" t="str">
        <f t="shared" si="790"/>
        <v/>
      </c>
      <c r="AB1003" s="24"/>
      <c r="AC1003" s="26"/>
      <c r="AD1003" s="25"/>
      <c r="AE1003" s="54"/>
      <c r="AF1003" s="54"/>
      <c r="AG1003" s="54"/>
      <c r="AH1003" s="54"/>
      <c r="AI1003" s="54"/>
      <c r="AJ1003" s="54"/>
      <c r="AK1003" s="25"/>
      <c r="AL1003" s="54" t="str">
        <f t="shared" si="794"/>
        <v/>
      </c>
      <c r="AM1003" s="200" t="str">
        <f t="shared" si="795"/>
        <v/>
      </c>
      <c r="AN1003" s="201" t="str">
        <f t="shared" si="796"/>
        <v/>
      </c>
      <c r="AO1003" s="200" t="str">
        <f t="shared" si="804"/>
        <v/>
      </c>
      <c r="AP1003" s="200" t="str">
        <f t="shared" si="797"/>
        <v/>
      </c>
      <c r="AQ1003" s="200" t="str">
        <f t="shared" si="798"/>
        <v/>
      </c>
      <c r="AR1003" s="200" t="str">
        <f t="shared" si="805"/>
        <v/>
      </c>
      <c r="AS1003" s="200" t="str">
        <f t="shared" si="806"/>
        <v/>
      </c>
      <c r="AT1003" s="200" t="str">
        <f t="shared" si="807"/>
        <v/>
      </c>
      <c r="AU1003" s="200" t="str">
        <f t="shared" si="808"/>
        <v/>
      </c>
      <c r="AV1003" s="54"/>
      <c r="AW1003" s="200" t="str">
        <f t="shared" si="809"/>
        <v/>
      </c>
      <c r="AX1003" s="201" t="str">
        <f t="shared" si="810"/>
        <v/>
      </c>
      <c r="AY1003" s="7" t="str">
        <f t="shared" si="811"/>
        <v/>
      </c>
      <c r="AZ1003" s="7" t="str">
        <f t="shared" si="812"/>
        <v/>
      </c>
      <c r="BA1003" s="7" t="str">
        <f t="shared" si="813"/>
        <v/>
      </c>
      <c r="BB1003" s="7" t="str">
        <f t="shared" si="779"/>
        <v/>
      </c>
      <c r="BC1003" s="7" t="str">
        <f t="shared" si="780"/>
        <v/>
      </c>
      <c r="BD1003" s="7" t="str">
        <f t="shared" si="781"/>
        <v/>
      </c>
      <c r="BE1003" s="7" t="str">
        <f t="shared" si="782"/>
        <v/>
      </c>
      <c r="BF1003" s="7" t="str">
        <f t="shared" si="791"/>
        <v/>
      </c>
      <c r="BG1003" s="7" t="str">
        <f t="shared" si="792"/>
        <v/>
      </c>
      <c r="BH1003" s="7" t="str">
        <f t="shared" si="783"/>
        <v/>
      </c>
      <c r="BI1003" s="7" t="str">
        <f t="shared" si="784"/>
        <v/>
      </c>
      <c r="BJ1003" s="7" t="str">
        <f t="shared" si="785"/>
        <v/>
      </c>
      <c r="BK1003" s="7" t="str">
        <f t="shared" si="814"/>
        <v/>
      </c>
      <c r="BL1003" s="7" t="str">
        <f t="shared" si="815"/>
        <v/>
      </c>
      <c r="BM1003" s="7" t="str">
        <f t="shared" si="816"/>
        <v/>
      </c>
      <c r="BN1003" s="7" t="str">
        <f t="shared" si="817"/>
        <v/>
      </c>
      <c r="BO1003" s="7" t="str">
        <f t="shared" si="818"/>
        <v/>
      </c>
      <c r="BP1003" s="7" t="str">
        <f t="shared" si="819"/>
        <v/>
      </c>
      <c r="BQ1003" s="7" t="str">
        <f t="shared" si="820"/>
        <v/>
      </c>
      <c r="BR1003" s="7" t="str">
        <f t="shared" si="821"/>
        <v/>
      </c>
      <c r="BS1003" s="7" t="str">
        <f t="shared" si="822"/>
        <v/>
      </c>
      <c r="BT1003" s="7" t="str">
        <f t="shared" si="823"/>
        <v/>
      </c>
      <c r="BU1003" s="7" t="str">
        <f t="shared" si="824"/>
        <v/>
      </c>
      <c r="BV1003" s="7" t="str">
        <f t="shared" si="825"/>
        <v/>
      </c>
      <c r="BW1003" s="7" t="str">
        <f t="shared" si="799"/>
        <v/>
      </c>
      <c r="BX1003" s="7" t="str">
        <f t="shared" si="826"/>
        <v/>
      </c>
      <c r="BY1003" s="7" t="str">
        <f t="shared" si="827"/>
        <v/>
      </c>
      <c r="BZ1003" s="7" t="str">
        <f t="shared" si="828"/>
        <v/>
      </c>
      <c r="CA1003" s="7" t="str">
        <f t="shared" si="829"/>
        <v/>
      </c>
      <c r="CB1003" s="54"/>
      <c r="CH1003" s="13" t="str">
        <f t="shared" si="800"/>
        <v/>
      </c>
      <c r="CJ1003" s="13"/>
    </row>
    <row r="1004" spans="2:88" ht="16.5" thickBot="1" x14ac:dyDescent="0.3">
      <c r="B1004" s="114"/>
      <c r="C1004" s="114"/>
      <c r="D1004" s="115"/>
      <c r="E1004" s="117" t="str">
        <f t="shared" ref="E1004:E1067" si="830">IF(K1004="Comentario","",IF(K1003="Comentario",IF(G1002="","",IF(G1002=0,E1002+1,E1002)),IF(G1003="","",IF(G1003=0,E1003+1,E1003))))</f>
        <v/>
      </c>
      <c r="F1004" s="118" t="str">
        <f t="shared" si="786"/>
        <v/>
      </c>
      <c r="G1004" s="22"/>
      <c r="H1004" s="5" t="str">
        <f t="shared" si="801"/>
        <v/>
      </c>
      <c r="I1004" s="6" t="str">
        <f t="shared" si="802"/>
        <v/>
      </c>
      <c r="J1004" s="6" t="str">
        <f t="shared" si="803"/>
        <v/>
      </c>
      <c r="K1004" s="23"/>
      <c r="L1004" s="3" t="str">
        <f t="shared" si="787"/>
        <v/>
      </c>
      <c r="M1004" s="2">
        <f>IF(OR(K1004="Rota",K1004="Desliza"),(IF((MAX(N$36:N1003))&gt;F$17,(MAX(N$36:N1003)),F$17)),N1003)</f>
        <v>0</v>
      </c>
      <c r="N1004" s="42"/>
      <c r="O1004" s="2" t="str">
        <f t="shared" si="788"/>
        <v/>
      </c>
      <c r="P1004" s="3" t="str">
        <f t="shared" si="789"/>
        <v/>
      </c>
      <c r="Q1004" s="24"/>
      <c r="R1004" s="24"/>
      <c r="S1004" s="24"/>
      <c r="T1004" s="132" t="str">
        <f t="shared" si="793"/>
        <v/>
      </c>
      <c r="U1004" s="25"/>
      <c r="V1004" s="25"/>
      <c r="W1004" s="24"/>
      <c r="X1004" s="26"/>
      <c r="Y1004" s="25"/>
      <c r="Z1004" s="25"/>
      <c r="AA1004" s="3" t="str">
        <f t="shared" si="790"/>
        <v/>
      </c>
      <c r="AB1004" s="24"/>
      <c r="AC1004" s="26"/>
      <c r="AD1004" s="25"/>
      <c r="AE1004" s="54"/>
      <c r="AF1004" s="54"/>
      <c r="AG1004" s="54"/>
      <c r="AH1004" s="54"/>
      <c r="AI1004" s="54"/>
      <c r="AJ1004" s="54"/>
      <c r="AK1004" s="25"/>
      <c r="AL1004" s="54" t="str">
        <f t="shared" si="794"/>
        <v/>
      </c>
      <c r="AM1004" s="200" t="str">
        <f t="shared" si="795"/>
        <v/>
      </c>
      <c r="AN1004" s="201" t="str">
        <f t="shared" si="796"/>
        <v/>
      </c>
      <c r="AO1004" s="200" t="str">
        <f t="shared" si="804"/>
        <v/>
      </c>
      <c r="AP1004" s="200" t="str">
        <f t="shared" si="797"/>
        <v/>
      </c>
      <c r="AQ1004" s="200" t="str">
        <f t="shared" si="798"/>
        <v/>
      </c>
      <c r="AR1004" s="200" t="str">
        <f t="shared" si="805"/>
        <v/>
      </c>
      <c r="AS1004" s="200" t="str">
        <f t="shared" si="806"/>
        <v/>
      </c>
      <c r="AT1004" s="200" t="str">
        <f t="shared" si="807"/>
        <v/>
      </c>
      <c r="AU1004" s="200" t="str">
        <f t="shared" si="808"/>
        <v/>
      </c>
      <c r="AV1004" s="54"/>
      <c r="AW1004" s="200" t="str">
        <f t="shared" si="809"/>
        <v/>
      </c>
      <c r="AX1004" s="201" t="str">
        <f t="shared" si="810"/>
        <v/>
      </c>
      <c r="AY1004" s="7" t="str">
        <f t="shared" si="811"/>
        <v/>
      </c>
      <c r="AZ1004" s="7" t="str">
        <f t="shared" si="812"/>
        <v/>
      </c>
      <c r="BA1004" s="7" t="str">
        <f t="shared" si="813"/>
        <v/>
      </c>
      <c r="BB1004" s="7" t="str">
        <f t="shared" si="779"/>
        <v/>
      </c>
      <c r="BC1004" s="7" t="str">
        <f t="shared" si="780"/>
        <v/>
      </c>
      <c r="BD1004" s="7" t="str">
        <f t="shared" si="781"/>
        <v/>
      </c>
      <c r="BE1004" s="7" t="str">
        <f t="shared" si="782"/>
        <v/>
      </c>
      <c r="BF1004" s="7" t="str">
        <f t="shared" si="791"/>
        <v/>
      </c>
      <c r="BG1004" s="7" t="str">
        <f t="shared" si="792"/>
        <v/>
      </c>
      <c r="BH1004" s="7" t="str">
        <f t="shared" si="783"/>
        <v/>
      </c>
      <c r="BI1004" s="7" t="str">
        <f t="shared" si="784"/>
        <v/>
      </c>
      <c r="BJ1004" s="7" t="str">
        <f t="shared" si="785"/>
        <v/>
      </c>
      <c r="BK1004" s="7" t="str">
        <f t="shared" si="814"/>
        <v/>
      </c>
      <c r="BL1004" s="7" t="str">
        <f t="shared" si="815"/>
        <v/>
      </c>
      <c r="BM1004" s="7" t="str">
        <f t="shared" si="816"/>
        <v/>
      </c>
      <c r="BN1004" s="7" t="str">
        <f t="shared" si="817"/>
        <v/>
      </c>
      <c r="BO1004" s="7" t="str">
        <f t="shared" si="818"/>
        <v/>
      </c>
      <c r="BP1004" s="7" t="str">
        <f t="shared" si="819"/>
        <v/>
      </c>
      <c r="BQ1004" s="7" t="str">
        <f t="shared" si="820"/>
        <v/>
      </c>
      <c r="BR1004" s="7" t="str">
        <f t="shared" si="821"/>
        <v/>
      </c>
      <c r="BS1004" s="7" t="str">
        <f t="shared" si="822"/>
        <v/>
      </c>
      <c r="BT1004" s="7" t="str">
        <f t="shared" si="823"/>
        <v/>
      </c>
      <c r="BU1004" s="7" t="str">
        <f t="shared" si="824"/>
        <v/>
      </c>
      <c r="BV1004" s="7" t="str">
        <f t="shared" si="825"/>
        <v/>
      </c>
      <c r="BW1004" s="7" t="str">
        <f t="shared" si="799"/>
        <v/>
      </c>
      <c r="BX1004" s="7" t="str">
        <f t="shared" si="826"/>
        <v/>
      </c>
      <c r="BY1004" s="7" t="str">
        <f t="shared" si="827"/>
        <v/>
      </c>
      <c r="BZ1004" s="7" t="str">
        <f t="shared" si="828"/>
        <v/>
      </c>
      <c r="CA1004" s="7" t="str">
        <f t="shared" si="829"/>
        <v/>
      </c>
      <c r="CB1004" s="54"/>
      <c r="CH1004" s="13" t="str">
        <f t="shared" si="800"/>
        <v/>
      </c>
      <c r="CJ1004" s="13"/>
    </row>
    <row r="1005" spans="2:88" ht="16.5" thickBot="1" x14ac:dyDescent="0.3">
      <c r="B1005" s="114"/>
      <c r="C1005" s="114"/>
      <c r="D1005" s="115"/>
      <c r="E1005" s="117" t="str">
        <f t="shared" si="830"/>
        <v/>
      </c>
      <c r="F1005" s="118" t="str">
        <f t="shared" si="786"/>
        <v/>
      </c>
      <c r="G1005" s="22"/>
      <c r="H1005" s="5" t="str">
        <f t="shared" si="801"/>
        <v/>
      </c>
      <c r="I1005" s="6" t="str">
        <f t="shared" si="802"/>
        <v/>
      </c>
      <c r="J1005" s="6" t="str">
        <f t="shared" si="803"/>
        <v/>
      </c>
      <c r="K1005" s="23"/>
      <c r="L1005" s="3" t="str">
        <f t="shared" si="787"/>
        <v/>
      </c>
      <c r="M1005" s="2">
        <f>IF(OR(K1005="Rota",K1005="Desliza"),(IF((MAX(N$36:N1004))&gt;F$17,(MAX(N$36:N1004)),F$17)),N1004)</f>
        <v>0</v>
      </c>
      <c r="N1005" s="42"/>
      <c r="O1005" s="2" t="str">
        <f t="shared" si="788"/>
        <v/>
      </c>
      <c r="P1005" s="3" t="str">
        <f t="shared" si="789"/>
        <v/>
      </c>
      <c r="Q1005" s="24"/>
      <c r="R1005" s="24"/>
      <c r="S1005" s="24"/>
      <c r="T1005" s="132" t="str">
        <f t="shared" si="793"/>
        <v/>
      </c>
      <c r="U1005" s="25"/>
      <c r="V1005" s="25"/>
      <c r="W1005" s="24"/>
      <c r="X1005" s="26"/>
      <c r="Y1005" s="25"/>
      <c r="Z1005" s="25"/>
      <c r="AA1005" s="3" t="str">
        <f t="shared" si="790"/>
        <v/>
      </c>
      <c r="AB1005" s="24"/>
      <c r="AC1005" s="26"/>
      <c r="AD1005" s="25"/>
      <c r="AE1005" s="54"/>
      <c r="AF1005" s="54"/>
      <c r="AG1005" s="54"/>
      <c r="AH1005" s="54"/>
      <c r="AI1005" s="54"/>
      <c r="AJ1005" s="54"/>
      <c r="AK1005" s="25"/>
      <c r="AL1005" s="54" t="str">
        <f t="shared" si="794"/>
        <v/>
      </c>
      <c r="AM1005" s="200" t="str">
        <f t="shared" si="795"/>
        <v/>
      </c>
      <c r="AN1005" s="201" t="str">
        <f t="shared" si="796"/>
        <v/>
      </c>
      <c r="AO1005" s="200" t="str">
        <f t="shared" si="804"/>
        <v/>
      </c>
      <c r="AP1005" s="200" t="str">
        <f t="shared" si="797"/>
        <v/>
      </c>
      <c r="AQ1005" s="200" t="str">
        <f t="shared" si="798"/>
        <v/>
      </c>
      <c r="AR1005" s="200" t="str">
        <f t="shared" si="805"/>
        <v/>
      </c>
      <c r="AS1005" s="200" t="str">
        <f t="shared" si="806"/>
        <v/>
      </c>
      <c r="AT1005" s="200" t="str">
        <f t="shared" si="807"/>
        <v/>
      </c>
      <c r="AU1005" s="200" t="str">
        <f t="shared" si="808"/>
        <v/>
      </c>
      <c r="AV1005" s="54"/>
      <c r="AW1005" s="200" t="str">
        <f t="shared" si="809"/>
        <v/>
      </c>
      <c r="AX1005" s="201" t="str">
        <f t="shared" si="810"/>
        <v/>
      </c>
      <c r="AY1005" s="7" t="str">
        <f t="shared" si="811"/>
        <v/>
      </c>
      <c r="AZ1005" s="7" t="str">
        <f t="shared" si="812"/>
        <v/>
      </c>
      <c r="BA1005" s="7" t="str">
        <f t="shared" si="813"/>
        <v/>
      </c>
      <c r="BB1005" s="7" t="str">
        <f t="shared" ref="BB1005:BB1068" si="831">IF(AND(O1005&gt;0,AF1005="Día",K1005="Rota"),O1005,"")</f>
        <v/>
      </c>
      <c r="BC1005" s="7" t="str">
        <f t="shared" ref="BC1005:BC1068" si="832">IF(AND(O1005&gt;0,AF1005="Noche",K1005="Rota"),O1005,"")</f>
        <v/>
      </c>
      <c r="BD1005" s="7" t="str">
        <f t="shared" ref="BD1005:BD1068" si="833">IF(AND(O1005&gt;0,AF1005="Día",K1005="Desliza"),O1005,"")</f>
        <v/>
      </c>
      <c r="BE1005" s="7" t="str">
        <f t="shared" ref="BE1005:BE1068" si="834">IF(AND(O1005&gt;0,AF1005="Noche",K1005="Desliza"),O1005,"")</f>
        <v/>
      </c>
      <c r="BF1005" s="7" t="str">
        <f t="shared" si="791"/>
        <v/>
      </c>
      <c r="BG1005" s="7" t="str">
        <f t="shared" si="792"/>
        <v/>
      </c>
      <c r="BH1005" s="7" t="str">
        <f t="shared" si="783"/>
        <v/>
      </c>
      <c r="BI1005" s="7" t="str">
        <f t="shared" si="784"/>
        <v/>
      </c>
      <c r="BJ1005" s="7" t="str">
        <f t="shared" si="785"/>
        <v/>
      </c>
      <c r="BK1005" s="7" t="str">
        <f t="shared" si="814"/>
        <v/>
      </c>
      <c r="BL1005" s="7" t="str">
        <f t="shared" si="815"/>
        <v/>
      </c>
      <c r="BM1005" s="7" t="str">
        <f t="shared" si="816"/>
        <v/>
      </c>
      <c r="BN1005" s="7" t="str">
        <f t="shared" si="817"/>
        <v/>
      </c>
      <c r="BO1005" s="7" t="str">
        <f t="shared" si="818"/>
        <v/>
      </c>
      <c r="BP1005" s="7" t="str">
        <f t="shared" si="819"/>
        <v/>
      </c>
      <c r="BQ1005" s="7" t="str">
        <f t="shared" si="820"/>
        <v/>
      </c>
      <c r="BR1005" s="7" t="str">
        <f t="shared" si="821"/>
        <v/>
      </c>
      <c r="BS1005" s="7" t="str">
        <f t="shared" si="822"/>
        <v/>
      </c>
      <c r="BT1005" s="7" t="str">
        <f t="shared" si="823"/>
        <v/>
      </c>
      <c r="BU1005" s="7" t="str">
        <f t="shared" si="824"/>
        <v/>
      </c>
      <c r="BV1005" s="7" t="str">
        <f t="shared" si="825"/>
        <v/>
      </c>
      <c r="BW1005" s="7" t="str">
        <f t="shared" si="799"/>
        <v/>
      </c>
      <c r="BX1005" s="7" t="str">
        <f t="shared" si="826"/>
        <v/>
      </c>
      <c r="BY1005" s="7" t="str">
        <f t="shared" si="827"/>
        <v/>
      </c>
      <c r="BZ1005" s="7" t="str">
        <f t="shared" si="828"/>
        <v/>
      </c>
      <c r="CA1005" s="7" t="str">
        <f t="shared" si="829"/>
        <v/>
      </c>
      <c r="CB1005" s="54"/>
      <c r="CH1005" s="13" t="str">
        <f t="shared" si="800"/>
        <v/>
      </c>
      <c r="CJ1005" s="13"/>
    </row>
    <row r="1006" spans="2:88" ht="16.5" thickBot="1" x14ac:dyDescent="0.3">
      <c r="B1006" s="114"/>
      <c r="C1006" s="114"/>
      <c r="D1006" s="115"/>
      <c r="E1006" s="117" t="str">
        <f t="shared" si="830"/>
        <v/>
      </c>
      <c r="F1006" s="118" t="str">
        <f t="shared" si="786"/>
        <v/>
      </c>
      <c r="G1006" s="22"/>
      <c r="H1006" s="5" t="str">
        <f t="shared" si="801"/>
        <v/>
      </c>
      <c r="I1006" s="6" t="str">
        <f t="shared" si="802"/>
        <v/>
      </c>
      <c r="J1006" s="6" t="str">
        <f t="shared" si="803"/>
        <v/>
      </c>
      <c r="K1006" s="23"/>
      <c r="L1006" s="3" t="str">
        <f t="shared" si="787"/>
        <v/>
      </c>
      <c r="M1006" s="2">
        <f>IF(OR(K1006="Rota",K1006="Desliza"),(IF((MAX(N$36:N1005))&gt;F$17,(MAX(N$36:N1005)),F$17)),N1005)</f>
        <v>0</v>
      </c>
      <c r="N1006" s="42"/>
      <c r="O1006" s="2" t="str">
        <f t="shared" si="788"/>
        <v/>
      </c>
      <c r="P1006" s="3" t="str">
        <f t="shared" si="789"/>
        <v/>
      </c>
      <c r="Q1006" s="24"/>
      <c r="R1006" s="24"/>
      <c r="S1006" s="24"/>
      <c r="T1006" s="132" t="str">
        <f t="shared" si="793"/>
        <v/>
      </c>
      <c r="U1006" s="25"/>
      <c r="V1006" s="25"/>
      <c r="W1006" s="24"/>
      <c r="X1006" s="26"/>
      <c r="Y1006" s="25"/>
      <c r="Z1006" s="25"/>
      <c r="AA1006" s="3" t="str">
        <f t="shared" si="790"/>
        <v/>
      </c>
      <c r="AB1006" s="24"/>
      <c r="AC1006" s="26"/>
      <c r="AD1006" s="25"/>
      <c r="AE1006" s="54"/>
      <c r="AF1006" s="54"/>
      <c r="AG1006" s="54"/>
      <c r="AH1006" s="54"/>
      <c r="AI1006" s="54"/>
      <c r="AJ1006" s="54"/>
      <c r="AK1006" s="25"/>
      <c r="AL1006" s="54" t="str">
        <f t="shared" si="794"/>
        <v/>
      </c>
      <c r="AM1006" s="200" t="str">
        <f t="shared" si="795"/>
        <v/>
      </c>
      <c r="AN1006" s="201" t="str">
        <f t="shared" si="796"/>
        <v/>
      </c>
      <c r="AO1006" s="200" t="str">
        <f t="shared" si="804"/>
        <v/>
      </c>
      <c r="AP1006" s="200" t="str">
        <f t="shared" si="797"/>
        <v/>
      </c>
      <c r="AQ1006" s="200" t="str">
        <f t="shared" si="798"/>
        <v/>
      </c>
      <c r="AR1006" s="200" t="str">
        <f t="shared" si="805"/>
        <v/>
      </c>
      <c r="AS1006" s="200" t="str">
        <f t="shared" si="806"/>
        <v/>
      </c>
      <c r="AT1006" s="200" t="str">
        <f t="shared" si="807"/>
        <v/>
      </c>
      <c r="AU1006" s="200" t="str">
        <f t="shared" si="808"/>
        <v/>
      </c>
      <c r="AV1006" s="54"/>
      <c r="AW1006" s="200" t="str">
        <f t="shared" si="809"/>
        <v/>
      </c>
      <c r="AX1006" s="201" t="str">
        <f t="shared" si="810"/>
        <v/>
      </c>
      <c r="AY1006" s="7" t="str">
        <f t="shared" si="811"/>
        <v/>
      </c>
      <c r="AZ1006" s="7" t="str">
        <f t="shared" si="812"/>
        <v/>
      </c>
      <c r="BA1006" s="7" t="str">
        <f t="shared" si="813"/>
        <v/>
      </c>
      <c r="BB1006" s="7" t="str">
        <f t="shared" si="831"/>
        <v/>
      </c>
      <c r="BC1006" s="7" t="str">
        <f t="shared" si="832"/>
        <v/>
      </c>
      <c r="BD1006" s="7" t="str">
        <f t="shared" si="833"/>
        <v/>
      </c>
      <c r="BE1006" s="7" t="str">
        <f t="shared" si="834"/>
        <v/>
      </c>
      <c r="BF1006" s="7" t="str">
        <f t="shared" si="791"/>
        <v/>
      </c>
      <c r="BG1006" s="7" t="str">
        <f t="shared" si="792"/>
        <v/>
      </c>
      <c r="BH1006" s="7" t="str">
        <f t="shared" ref="BH1006:BH1069" si="835">IF(AND(AO1006&gt;0,AF1006="Día",K1006="RIH CSG"),AO1006,"")</f>
        <v/>
      </c>
      <c r="BI1006" s="7" t="str">
        <f t="shared" ref="BI1006:BI1069" si="836">IF(AND(AO1006&gt;0,AF1006="Noche",K1006="RIH CSG"),AO1006,"")</f>
        <v/>
      </c>
      <c r="BJ1006" s="7" t="str">
        <f t="shared" ref="BJ1006:BJ1069" si="837">IF(AND(AO1006&gt;0,AF1006="Día",K1006="RIH OH"),AO1006,"")</f>
        <v/>
      </c>
      <c r="BK1006" s="7" t="str">
        <f t="shared" si="814"/>
        <v/>
      </c>
      <c r="BL1006" s="7" t="str">
        <f t="shared" si="815"/>
        <v/>
      </c>
      <c r="BM1006" s="7" t="str">
        <f t="shared" si="816"/>
        <v/>
      </c>
      <c r="BN1006" s="7" t="str">
        <f t="shared" si="817"/>
        <v/>
      </c>
      <c r="BO1006" s="7" t="str">
        <f t="shared" si="818"/>
        <v/>
      </c>
      <c r="BP1006" s="7" t="str">
        <f t="shared" si="819"/>
        <v/>
      </c>
      <c r="BQ1006" s="7" t="str">
        <f t="shared" si="820"/>
        <v/>
      </c>
      <c r="BR1006" s="7" t="str">
        <f t="shared" si="821"/>
        <v/>
      </c>
      <c r="BS1006" s="7" t="str">
        <f t="shared" si="822"/>
        <v/>
      </c>
      <c r="BT1006" s="7" t="str">
        <f t="shared" si="823"/>
        <v/>
      </c>
      <c r="BU1006" s="7" t="str">
        <f t="shared" si="824"/>
        <v/>
      </c>
      <c r="BV1006" s="7" t="str">
        <f t="shared" si="825"/>
        <v/>
      </c>
      <c r="BW1006" s="7" t="str">
        <f t="shared" si="799"/>
        <v/>
      </c>
      <c r="BX1006" s="7" t="str">
        <f t="shared" si="826"/>
        <v/>
      </c>
      <c r="BY1006" s="7" t="str">
        <f t="shared" si="827"/>
        <v/>
      </c>
      <c r="BZ1006" s="7" t="str">
        <f t="shared" si="828"/>
        <v/>
      </c>
      <c r="CA1006" s="7" t="str">
        <f t="shared" si="829"/>
        <v/>
      </c>
      <c r="CB1006" s="54"/>
      <c r="CH1006" s="13" t="str">
        <f t="shared" si="800"/>
        <v/>
      </c>
      <c r="CJ1006" s="13"/>
    </row>
    <row r="1007" spans="2:88" ht="16.5" thickBot="1" x14ac:dyDescent="0.3">
      <c r="B1007" s="114"/>
      <c r="C1007" s="114"/>
      <c r="D1007" s="115"/>
      <c r="E1007" s="117" t="str">
        <f t="shared" si="830"/>
        <v/>
      </c>
      <c r="F1007" s="118" t="str">
        <f t="shared" ref="F1007:F1070" si="838">IF(K1007="Comentario","",IF(K1006="Comentario",IF(G1005="","",G1005),IF(G1006="","",G1006)))</f>
        <v/>
      </c>
      <c r="G1007" s="22"/>
      <c r="H1007" s="5" t="str">
        <f t="shared" si="801"/>
        <v/>
      </c>
      <c r="I1007" s="6" t="str">
        <f t="shared" si="802"/>
        <v/>
      </c>
      <c r="J1007" s="6" t="str">
        <f t="shared" si="803"/>
        <v/>
      </c>
      <c r="K1007" s="23"/>
      <c r="L1007" s="3" t="str">
        <f t="shared" si="787"/>
        <v/>
      </c>
      <c r="M1007" s="2">
        <f>IF(OR(K1007="Rota",K1007="Desliza"),(IF((MAX(N$36:N1006))&gt;F$17,(MAX(N$36:N1006)),F$17)),N1006)</f>
        <v>0</v>
      </c>
      <c r="N1007" s="42"/>
      <c r="O1007" s="2" t="str">
        <f t="shared" si="788"/>
        <v/>
      </c>
      <c r="P1007" s="3" t="str">
        <f t="shared" si="789"/>
        <v/>
      </c>
      <c r="Q1007" s="24"/>
      <c r="R1007" s="24"/>
      <c r="S1007" s="24"/>
      <c r="T1007" s="132" t="str">
        <f t="shared" si="793"/>
        <v/>
      </c>
      <c r="U1007" s="25"/>
      <c r="V1007" s="25"/>
      <c r="W1007" s="24"/>
      <c r="X1007" s="26"/>
      <c r="Y1007" s="25"/>
      <c r="Z1007" s="25"/>
      <c r="AA1007" s="3" t="str">
        <f t="shared" si="790"/>
        <v/>
      </c>
      <c r="AB1007" s="24"/>
      <c r="AC1007" s="26"/>
      <c r="AD1007" s="25"/>
      <c r="AE1007" s="54"/>
      <c r="AF1007" s="54"/>
      <c r="AG1007" s="54"/>
      <c r="AH1007" s="54"/>
      <c r="AI1007" s="54"/>
      <c r="AJ1007" s="54"/>
      <c r="AK1007" s="25"/>
      <c r="AL1007" s="54" t="str">
        <f t="shared" si="794"/>
        <v/>
      </c>
      <c r="AM1007" s="200" t="str">
        <f t="shared" si="795"/>
        <v/>
      </c>
      <c r="AN1007" s="201" t="str">
        <f t="shared" si="796"/>
        <v/>
      </c>
      <c r="AO1007" s="200" t="str">
        <f t="shared" si="804"/>
        <v/>
      </c>
      <c r="AP1007" s="200" t="str">
        <f t="shared" si="797"/>
        <v/>
      </c>
      <c r="AQ1007" s="200" t="str">
        <f t="shared" si="798"/>
        <v/>
      </c>
      <c r="AR1007" s="200" t="str">
        <f t="shared" si="805"/>
        <v/>
      </c>
      <c r="AS1007" s="200" t="str">
        <f t="shared" si="806"/>
        <v/>
      </c>
      <c r="AT1007" s="200" t="str">
        <f t="shared" si="807"/>
        <v/>
      </c>
      <c r="AU1007" s="200" t="str">
        <f t="shared" si="808"/>
        <v/>
      </c>
      <c r="AV1007" s="54"/>
      <c r="AW1007" s="200" t="str">
        <f t="shared" si="809"/>
        <v/>
      </c>
      <c r="AX1007" s="201" t="str">
        <f t="shared" si="810"/>
        <v/>
      </c>
      <c r="AY1007" s="7" t="str">
        <f t="shared" si="811"/>
        <v/>
      </c>
      <c r="AZ1007" s="7" t="str">
        <f t="shared" si="812"/>
        <v/>
      </c>
      <c r="BA1007" s="7" t="str">
        <f t="shared" si="813"/>
        <v/>
      </c>
      <c r="BB1007" s="7" t="str">
        <f t="shared" si="831"/>
        <v/>
      </c>
      <c r="BC1007" s="7" t="str">
        <f t="shared" si="832"/>
        <v/>
      </c>
      <c r="BD1007" s="7" t="str">
        <f t="shared" si="833"/>
        <v/>
      </c>
      <c r="BE1007" s="7" t="str">
        <f t="shared" si="834"/>
        <v/>
      </c>
      <c r="BF1007" s="7" t="str">
        <f t="shared" si="791"/>
        <v/>
      </c>
      <c r="BG1007" s="7" t="str">
        <f t="shared" si="792"/>
        <v/>
      </c>
      <c r="BH1007" s="7" t="str">
        <f t="shared" si="835"/>
        <v/>
      </c>
      <c r="BI1007" s="7" t="str">
        <f t="shared" si="836"/>
        <v/>
      </c>
      <c r="BJ1007" s="7" t="str">
        <f t="shared" si="837"/>
        <v/>
      </c>
      <c r="BK1007" s="7" t="str">
        <f t="shared" si="814"/>
        <v/>
      </c>
      <c r="BL1007" s="7" t="str">
        <f t="shared" si="815"/>
        <v/>
      </c>
      <c r="BM1007" s="7" t="str">
        <f t="shared" si="816"/>
        <v/>
      </c>
      <c r="BN1007" s="7" t="str">
        <f t="shared" si="817"/>
        <v/>
      </c>
      <c r="BO1007" s="7" t="str">
        <f t="shared" si="818"/>
        <v/>
      </c>
      <c r="BP1007" s="7" t="str">
        <f t="shared" si="819"/>
        <v/>
      </c>
      <c r="BQ1007" s="7" t="str">
        <f t="shared" si="820"/>
        <v/>
      </c>
      <c r="BR1007" s="7" t="str">
        <f t="shared" si="821"/>
        <v/>
      </c>
      <c r="BS1007" s="7" t="str">
        <f t="shared" si="822"/>
        <v/>
      </c>
      <c r="BT1007" s="7" t="str">
        <f t="shared" si="823"/>
        <v/>
      </c>
      <c r="BU1007" s="7" t="str">
        <f t="shared" si="824"/>
        <v/>
      </c>
      <c r="BV1007" s="7" t="str">
        <f t="shared" si="825"/>
        <v/>
      </c>
      <c r="BW1007" s="7" t="str">
        <f t="shared" si="799"/>
        <v/>
      </c>
      <c r="BX1007" s="7" t="str">
        <f t="shared" si="826"/>
        <v/>
      </c>
      <c r="BY1007" s="7" t="str">
        <f t="shared" si="827"/>
        <v/>
      </c>
      <c r="BZ1007" s="7" t="str">
        <f t="shared" si="828"/>
        <v/>
      </c>
      <c r="CA1007" s="7" t="str">
        <f t="shared" si="829"/>
        <v/>
      </c>
      <c r="CB1007" s="54"/>
      <c r="CH1007" s="13" t="str">
        <f t="shared" si="800"/>
        <v/>
      </c>
      <c r="CJ1007" s="13"/>
    </row>
    <row r="1008" spans="2:88" ht="16.5" thickBot="1" x14ac:dyDescent="0.3">
      <c r="B1008" s="114"/>
      <c r="C1008" s="114"/>
      <c r="D1008" s="115"/>
      <c r="E1008" s="117" t="str">
        <f t="shared" si="830"/>
        <v/>
      </c>
      <c r="F1008" s="118" t="str">
        <f t="shared" si="838"/>
        <v/>
      </c>
      <c r="G1008" s="22"/>
      <c r="H1008" s="5" t="str">
        <f t="shared" si="801"/>
        <v/>
      </c>
      <c r="I1008" s="6" t="str">
        <f t="shared" si="802"/>
        <v/>
      </c>
      <c r="J1008" s="6" t="str">
        <f t="shared" si="803"/>
        <v/>
      </c>
      <c r="K1008" s="23"/>
      <c r="L1008" s="3" t="str">
        <f t="shared" si="787"/>
        <v/>
      </c>
      <c r="M1008" s="2">
        <f>IF(OR(K1008="Rota",K1008="Desliza"),(IF((MAX(N$36:N1007))&gt;F$17,(MAX(N$36:N1007)),F$17)),N1007)</f>
        <v>0</v>
      </c>
      <c r="N1008" s="42"/>
      <c r="O1008" s="2" t="str">
        <f t="shared" si="788"/>
        <v/>
      </c>
      <c r="P1008" s="3" t="str">
        <f t="shared" si="789"/>
        <v/>
      </c>
      <c r="Q1008" s="24"/>
      <c r="R1008" s="24"/>
      <c r="S1008" s="24"/>
      <c r="T1008" s="132" t="str">
        <f t="shared" si="793"/>
        <v/>
      </c>
      <c r="U1008" s="25"/>
      <c r="V1008" s="25"/>
      <c r="W1008" s="24"/>
      <c r="X1008" s="26"/>
      <c r="Y1008" s="25"/>
      <c r="Z1008" s="25"/>
      <c r="AA1008" s="3" t="str">
        <f t="shared" si="790"/>
        <v/>
      </c>
      <c r="AB1008" s="24"/>
      <c r="AC1008" s="26"/>
      <c r="AD1008" s="25"/>
      <c r="AE1008" s="54"/>
      <c r="AF1008" s="54"/>
      <c r="AG1008" s="54"/>
      <c r="AH1008" s="54"/>
      <c r="AI1008" s="54"/>
      <c r="AJ1008" s="54"/>
      <c r="AK1008" s="25"/>
      <c r="AL1008" s="54" t="str">
        <f t="shared" si="794"/>
        <v/>
      </c>
      <c r="AM1008" s="200" t="str">
        <f t="shared" si="795"/>
        <v/>
      </c>
      <c r="AN1008" s="201" t="str">
        <f t="shared" si="796"/>
        <v/>
      </c>
      <c r="AO1008" s="200" t="str">
        <f t="shared" si="804"/>
        <v/>
      </c>
      <c r="AP1008" s="200" t="str">
        <f t="shared" si="797"/>
        <v/>
      </c>
      <c r="AQ1008" s="200" t="str">
        <f t="shared" si="798"/>
        <v/>
      </c>
      <c r="AR1008" s="200" t="str">
        <f t="shared" si="805"/>
        <v/>
      </c>
      <c r="AS1008" s="200" t="str">
        <f t="shared" si="806"/>
        <v/>
      </c>
      <c r="AT1008" s="200" t="str">
        <f t="shared" si="807"/>
        <v/>
      </c>
      <c r="AU1008" s="200" t="str">
        <f t="shared" si="808"/>
        <v/>
      </c>
      <c r="AV1008" s="54"/>
      <c r="AW1008" s="200" t="str">
        <f t="shared" si="809"/>
        <v/>
      </c>
      <c r="AX1008" s="201" t="str">
        <f t="shared" si="810"/>
        <v/>
      </c>
      <c r="AY1008" s="7" t="str">
        <f t="shared" si="811"/>
        <v/>
      </c>
      <c r="AZ1008" s="7" t="str">
        <f t="shared" si="812"/>
        <v/>
      </c>
      <c r="BA1008" s="7" t="str">
        <f t="shared" si="813"/>
        <v/>
      </c>
      <c r="BB1008" s="7" t="str">
        <f t="shared" si="831"/>
        <v/>
      </c>
      <c r="BC1008" s="7" t="str">
        <f t="shared" si="832"/>
        <v/>
      </c>
      <c r="BD1008" s="7" t="str">
        <f t="shared" si="833"/>
        <v/>
      </c>
      <c r="BE1008" s="7" t="str">
        <f t="shared" si="834"/>
        <v/>
      </c>
      <c r="BF1008" s="7" t="str">
        <f t="shared" si="791"/>
        <v/>
      </c>
      <c r="BG1008" s="7" t="str">
        <f t="shared" si="792"/>
        <v/>
      </c>
      <c r="BH1008" s="7" t="str">
        <f t="shared" si="835"/>
        <v/>
      </c>
      <c r="BI1008" s="7" t="str">
        <f t="shared" si="836"/>
        <v/>
      </c>
      <c r="BJ1008" s="7" t="str">
        <f t="shared" si="837"/>
        <v/>
      </c>
      <c r="BK1008" s="7" t="str">
        <f t="shared" si="814"/>
        <v/>
      </c>
      <c r="BL1008" s="7" t="str">
        <f t="shared" si="815"/>
        <v/>
      </c>
      <c r="BM1008" s="7" t="str">
        <f t="shared" si="816"/>
        <v/>
      </c>
      <c r="BN1008" s="7" t="str">
        <f t="shared" si="817"/>
        <v/>
      </c>
      <c r="BO1008" s="7" t="str">
        <f t="shared" si="818"/>
        <v/>
      </c>
      <c r="BP1008" s="7" t="str">
        <f t="shared" si="819"/>
        <v/>
      </c>
      <c r="BQ1008" s="7" t="str">
        <f t="shared" si="820"/>
        <v/>
      </c>
      <c r="BR1008" s="7" t="str">
        <f t="shared" si="821"/>
        <v/>
      </c>
      <c r="BS1008" s="7" t="str">
        <f t="shared" si="822"/>
        <v/>
      </c>
      <c r="BT1008" s="7" t="str">
        <f t="shared" si="823"/>
        <v/>
      </c>
      <c r="BU1008" s="7" t="str">
        <f t="shared" si="824"/>
        <v/>
      </c>
      <c r="BV1008" s="7" t="str">
        <f t="shared" si="825"/>
        <v/>
      </c>
      <c r="BW1008" s="7" t="str">
        <f t="shared" si="799"/>
        <v/>
      </c>
      <c r="BX1008" s="7" t="str">
        <f t="shared" si="826"/>
        <v/>
      </c>
      <c r="BY1008" s="7" t="str">
        <f t="shared" si="827"/>
        <v/>
      </c>
      <c r="BZ1008" s="7" t="str">
        <f t="shared" si="828"/>
        <v/>
      </c>
      <c r="CA1008" s="7" t="str">
        <f t="shared" si="829"/>
        <v/>
      </c>
      <c r="CB1008" s="54"/>
      <c r="CH1008" s="13" t="str">
        <f t="shared" si="800"/>
        <v/>
      </c>
      <c r="CJ1008" s="13"/>
    </row>
    <row r="1009" spans="2:88" ht="16.5" thickBot="1" x14ac:dyDescent="0.3">
      <c r="B1009" s="114"/>
      <c r="C1009" s="114"/>
      <c r="D1009" s="115"/>
      <c r="E1009" s="117" t="str">
        <f t="shared" si="830"/>
        <v/>
      </c>
      <c r="F1009" s="118" t="str">
        <f t="shared" si="838"/>
        <v/>
      </c>
      <c r="G1009" s="22"/>
      <c r="H1009" s="5" t="str">
        <f t="shared" si="801"/>
        <v/>
      </c>
      <c r="I1009" s="6" t="str">
        <f t="shared" si="802"/>
        <v/>
      </c>
      <c r="J1009" s="6" t="str">
        <f t="shared" si="803"/>
        <v/>
      </c>
      <c r="K1009" s="23"/>
      <c r="L1009" s="3" t="str">
        <f t="shared" si="787"/>
        <v/>
      </c>
      <c r="M1009" s="2">
        <f>IF(OR(K1009="Rota",K1009="Desliza"),(IF((MAX(N$36:N1008))&gt;F$17,(MAX(N$36:N1008)),F$17)),N1008)</f>
        <v>0</v>
      </c>
      <c r="N1009" s="42"/>
      <c r="O1009" s="2" t="str">
        <f t="shared" si="788"/>
        <v/>
      </c>
      <c r="P1009" s="3" t="str">
        <f t="shared" si="789"/>
        <v/>
      </c>
      <c r="Q1009" s="24"/>
      <c r="R1009" s="24"/>
      <c r="S1009" s="24"/>
      <c r="T1009" s="132" t="str">
        <f t="shared" si="793"/>
        <v/>
      </c>
      <c r="U1009" s="25"/>
      <c r="V1009" s="25"/>
      <c r="W1009" s="24"/>
      <c r="X1009" s="26"/>
      <c r="Y1009" s="25"/>
      <c r="Z1009" s="25"/>
      <c r="AA1009" s="3" t="str">
        <f t="shared" si="790"/>
        <v/>
      </c>
      <c r="AB1009" s="24"/>
      <c r="AC1009" s="26"/>
      <c r="AD1009" s="25"/>
      <c r="AE1009" s="54"/>
      <c r="AF1009" s="54"/>
      <c r="AG1009" s="54"/>
      <c r="AH1009" s="54"/>
      <c r="AI1009" s="54"/>
      <c r="AJ1009" s="54"/>
      <c r="AK1009" s="25"/>
      <c r="AL1009" s="54" t="str">
        <f t="shared" si="794"/>
        <v/>
      </c>
      <c r="AM1009" s="200" t="str">
        <f t="shared" si="795"/>
        <v/>
      </c>
      <c r="AN1009" s="201" t="str">
        <f t="shared" si="796"/>
        <v/>
      </c>
      <c r="AO1009" s="200" t="str">
        <f t="shared" si="804"/>
        <v/>
      </c>
      <c r="AP1009" s="200" t="str">
        <f t="shared" si="797"/>
        <v/>
      </c>
      <c r="AQ1009" s="200" t="str">
        <f t="shared" si="798"/>
        <v/>
      </c>
      <c r="AR1009" s="200" t="str">
        <f t="shared" si="805"/>
        <v/>
      </c>
      <c r="AS1009" s="200" t="str">
        <f t="shared" si="806"/>
        <v/>
      </c>
      <c r="AT1009" s="200" t="str">
        <f t="shared" si="807"/>
        <v/>
      </c>
      <c r="AU1009" s="200" t="str">
        <f t="shared" si="808"/>
        <v/>
      </c>
      <c r="AV1009" s="54"/>
      <c r="AW1009" s="200" t="str">
        <f t="shared" si="809"/>
        <v/>
      </c>
      <c r="AX1009" s="201" t="str">
        <f t="shared" si="810"/>
        <v/>
      </c>
      <c r="AY1009" s="7" t="str">
        <f t="shared" si="811"/>
        <v/>
      </c>
      <c r="AZ1009" s="7" t="str">
        <f t="shared" si="812"/>
        <v/>
      </c>
      <c r="BA1009" s="7" t="str">
        <f t="shared" si="813"/>
        <v/>
      </c>
      <c r="BB1009" s="7" t="str">
        <f t="shared" si="831"/>
        <v/>
      </c>
      <c r="BC1009" s="7" t="str">
        <f t="shared" si="832"/>
        <v/>
      </c>
      <c r="BD1009" s="7" t="str">
        <f t="shared" si="833"/>
        <v/>
      </c>
      <c r="BE1009" s="7" t="str">
        <f t="shared" si="834"/>
        <v/>
      </c>
      <c r="BF1009" s="7" t="str">
        <f t="shared" si="791"/>
        <v/>
      </c>
      <c r="BG1009" s="7" t="str">
        <f t="shared" si="792"/>
        <v/>
      </c>
      <c r="BH1009" s="7" t="str">
        <f t="shared" si="835"/>
        <v/>
      </c>
      <c r="BI1009" s="7" t="str">
        <f t="shared" si="836"/>
        <v/>
      </c>
      <c r="BJ1009" s="7" t="str">
        <f t="shared" si="837"/>
        <v/>
      </c>
      <c r="BK1009" s="7" t="str">
        <f t="shared" si="814"/>
        <v/>
      </c>
      <c r="BL1009" s="7" t="str">
        <f t="shared" si="815"/>
        <v/>
      </c>
      <c r="BM1009" s="7" t="str">
        <f t="shared" si="816"/>
        <v/>
      </c>
      <c r="BN1009" s="7" t="str">
        <f t="shared" si="817"/>
        <v/>
      </c>
      <c r="BO1009" s="7" t="str">
        <f t="shared" si="818"/>
        <v/>
      </c>
      <c r="BP1009" s="7" t="str">
        <f t="shared" si="819"/>
        <v/>
      </c>
      <c r="BQ1009" s="7" t="str">
        <f t="shared" si="820"/>
        <v/>
      </c>
      <c r="BR1009" s="7" t="str">
        <f t="shared" si="821"/>
        <v/>
      </c>
      <c r="BS1009" s="7" t="str">
        <f t="shared" si="822"/>
        <v/>
      </c>
      <c r="BT1009" s="7" t="str">
        <f t="shared" si="823"/>
        <v/>
      </c>
      <c r="BU1009" s="7" t="str">
        <f t="shared" si="824"/>
        <v/>
      </c>
      <c r="BV1009" s="7" t="str">
        <f t="shared" si="825"/>
        <v/>
      </c>
      <c r="BW1009" s="7" t="str">
        <f t="shared" si="799"/>
        <v/>
      </c>
      <c r="BX1009" s="7" t="str">
        <f t="shared" si="826"/>
        <v/>
      </c>
      <c r="BY1009" s="7" t="str">
        <f t="shared" si="827"/>
        <v/>
      </c>
      <c r="BZ1009" s="7" t="str">
        <f t="shared" si="828"/>
        <v/>
      </c>
      <c r="CA1009" s="7" t="str">
        <f t="shared" si="829"/>
        <v/>
      </c>
      <c r="CB1009" s="54"/>
      <c r="CH1009" s="13" t="str">
        <f t="shared" si="800"/>
        <v/>
      </c>
      <c r="CJ1009" s="13"/>
    </row>
    <row r="1010" spans="2:88" ht="16.5" thickBot="1" x14ac:dyDescent="0.3">
      <c r="B1010" s="114"/>
      <c r="C1010" s="114"/>
      <c r="D1010" s="115"/>
      <c r="E1010" s="117" t="str">
        <f t="shared" si="830"/>
        <v/>
      </c>
      <c r="F1010" s="118" t="str">
        <f t="shared" si="838"/>
        <v/>
      </c>
      <c r="G1010" s="22"/>
      <c r="H1010" s="5" t="str">
        <f t="shared" si="801"/>
        <v/>
      </c>
      <c r="I1010" s="6" t="str">
        <f t="shared" si="802"/>
        <v/>
      </c>
      <c r="J1010" s="6" t="str">
        <f t="shared" si="803"/>
        <v/>
      </c>
      <c r="K1010" s="23"/>
      <c r="L1010" s="3" t="str">
        <f t="shared" si="787"/>
        <v/>
      </c>
      <c r="M1010" s="2">
        <f>IF(OR(K1010="Rota",K1010="Desliza"),(IF((MAX(N$36:N1009))&gt;F$17,(MAX(N$36:N1009)),F$17)),N1009)</f>
        <v>0</v>
      </c>
      <c r="N1010" s="42"/>
      <c r="O1010" s="2" t="str">
        <f t="shared" si="788"/>
        <v/>
      </c>
      <c r="P1010" s="3" t="str">
        <f t="shared" si="789"/>
        <v/>
      </c>
      <c r="Q1010" s="24"/>
      <c r="R1010" s="24"/>
      <c r="S1010" s="24"/>
      <c r="T1010" s="132" t="str">
        <f t="shared" si="793"/>
        <v/>
      </c>
      <c r="U1010" s="25"/>
      <c r="V1010" s="25"/>
      <c r="W1010" s="24"/>
      <c r="X1010" s="26"/>
      <c r="Y1010" s="25"/>
      <c r="Z1010" s="25"/>
      <c r="AA1010" s="3" t="str">
        <f t="shared" si="790"/>
        <v/>
      </c>
      <c r="AB1010" s="24"/>
      <c r="AC1010" s="26"/>
      <c r="AD1010" s="25"/>
      <c r="AE1010" s="54"/>
      <c r="AF1010" s="54"/>
      <c r="AG1010" s="54"/>
      <c r="AH1010" s="54"/>
      <c r="AI1010" s="54"/>
      <c r="AJ1010" s="54"/>
      <c r="AK1010" s="25"/>
      <c r="AL1010" s="54" t="str">
        <f t="shared" si="794"/>
        <v/>
      </c>
      <c r="AM1010" s="200" t="str">
        <f t="shared" si="795"/>
        <v/>
      </c>
      <c r="AN1010" s="201" t="str">
        <f t="shared" si="796"/>
        <v/>
      </c>
      <c r="AO1010" s="200" t="str">
        <f t="shared" si="804"/>
        <v/>
      </c>
      <c r="AP1010" s="200" t="str">
        <f t="shared" si="797"/>
        <v/>
      </c>
      <c r="AQ1010" s="200" t="str">
        <f t="shared" si="798"/>
        <v/>
      </c>
      <c r="AR1010" s="200" t="str">
        <f t="shared" si="805"/>
        <v/>
      </c>
      <c r="AS1010" s="200" t="str">
        <f t="shared" si="806"/>
        <v/>
      </c>
      <c r="AT1010" s="200" t="str">
        <f t="shared" si="807"/>
        <v/>
      </c>
      <c r="AU1010" s="200" t="str">
        <f t="shared" si="808"/>
        <v/>
      </c>
      <c r="AV1010" s="54"/>
      <c r="AW1010" s="200" t="str">
        <f t="shared" si="809"/>
        <v/>
      </c>
      <c r="AX1010" s="201" t="str">
        <f t="shared" si="810"/>
        <v/>
      </c>
      <c r="AY1010" s="7" t="str">
        <f t="shared" si="811"/>
        <v/>
      </c>
      <c r="AZ1010" s="7" t="str">
        <f t="shared" si="812"/>
        <v/>
      </c>
      <c r="BA1010" s="7" t="str">
        <f t="shared" si="813"/>
        <v/>
      </c>
      <c r="BB1010" s="7" t="str">
        <f t="shared" si="831"/>
        <v/>
      </c>
      <c r="BC1010" s="7" t="str">
        <f t="shared" si="832"/>
        <v/>
      </c>
      <c r="BD1010" s="7" t="str">
        <f t="shared" si="833"/>
        <v/>
      </c>
      <c r="BE1010" s="7" t="str">
        <f t="shared" si="834"/>
        <v/>
      </c>
      <c r="BF1010" s="7" t="str">
        <f t="shared" si="791"/>
        <v/>
      </c>
      <c r="BG1010" s="7" t="str">
        <f t="shared" si="792"/>
        <v/>
      </c>
      <c r="BH1010" s="7" t="str">
        <f t="shared" si="835"/>
        <v/>
      </c>
      <c r="BI1010" s="7" t="str">
        <f t="shared" si="836"/>
        <v/>
      </c>
      <c r="BJ1010" s="7" t="str">
        <f t="shared" si="837"/>
        <v/>
      </c>
      <c r="BK1010" s="7" t="str">
        <f t="shared" si="814"/>
        <v/>
      </c>
      <c r="BL1010" s="7" t="str">
        <f t="shared" si="815"/>
        <v/>
      </c>
      <c r="BM1010" s="7" t="str">
        <f t="shared" si="816"/>
        <v/>
      </c>
      <c r="BN1010" s="7" t="str">
        <f t="shared" si="817"/>
        <v/>
      </c>
      <c r="BO1010" s="7" t="str">
        <f t="shared" si="818"/>
        <v/>
      </c>
      <c r="BP1010" s="7" t="str">
        <f t="shared" si="819"/>
        <v/>
      </c>
      <c r="BQ1010" s="7" t="str">
        <f t="shared" si="820"/>
        <v/>
      </c>
      <c r="BR1010" s="7" t="str">
        <f t="shared" si="821"/>
        <v/>
      </c>
      <c r="BS1010" s="7" t="str">
        <f t="shared" si="822"/>
        <v/>
      </c>
      <c r="BT1010" s="7" t="str">
        <f t="shared" si="823"/>
        <v/>
      </c>
      <c r="BU1010" s="7" t="str">
        <f t="shared" si="824"/>
        <v/>
      </c>
      <c r="BV1010" s="7" t="str">
        <f t="shared" si="825"/>
        <v/>
      </c>
      <c r="BW1010" s="7" t="str">
        <f t="shared" si="799"/>
        <v/>
      </c>
      <c r="BX1010" s="7" t="str">
        <f t="shared" si="826"/>
        <v/>
      </c>
      <c r="BY1010" s="7" t="str">
        <f t="shared" si="827"/>
        <v/>
      </c>
      <c r="BZ1010" s="7" t="str">
        <f t="shared" si="828"/>
        <v/>
      </c>
      <c r="CA1010" s="7" t="str">
        <f t="shared" si="829"/>
        <v/>
      </c>
      <c r="CB1010" s="54"/>
      <c r="CH1010" s="13" t="str">
        <f t="shared" si="800"/>
        <v/>
      </c>
      <c r="CJ1010" s="13"/>
    </row>
    <row r="1011" spans="2:88" ht="16.5" thickBot="1" x14ac:dyDescent="0.3">
      <c r="B1011" s="114"/>
      <c r="C1011" s="114"/>
      <c r="D1011" s="115"/>
      <c r="E1011" s="117" t="str">
        <f t="shared" si="830"/>
        <v/>
      </c>
      <c r="F1011" s="118" t="str">
        <f t="shared" si="838"/>
        <v/>
      </c>
      <c r="G1011" s="22"/>
      <c r="H1011" s="5" t="str">
        <f t="shared" si="801"/>
        <v/>
      </c>
      <c r="I1011" s="6" t="str">
        <f t="shared" si="802"/>
        <v/>
      </c>
      <c r="J1011" s="6" t="str">
        <f t="shared" si="803"/>
        <v/>
      </c>
      <c r="K1011" s="23"/>
      <c r="L1011" s="3" t="str">
        <f t="shared" si="787"/>
        <v/>
      </c>
      <c r="M1011" s="2">
        <f>IF(OR(K1011="Rota",K1011="Desliza"),(IF((MAX(N$36:N1010))&gt;F$17,(MAX(N$36:N1010)),F$17)),N1010)</f>
        <v>0</v>
      </c>
      <c r="N1011" s="42"/>
      <c r="O1011" s="2" t="str">
        <f t="shared" si="788"/>
        <v/>
      </c>
      <c r="P1011" s="3" t="str">
        <f t="shared" si="789"/>
        <v/>
      </c>
      <c r="Q1011" s="24"/>
      <c r="R1011" s="24"/>
      <c r="S1011" s="24"/>
      <c r="T1011" s="132" t="str">
        <f t="shared" si="793"/>
        <v/>
      </c>
      <c r="U1011" s="25"/>
      <c r="V1011" s="25"/>
      <c r="W1011" s="24"/>
      <c r="X1011" s="26"/>
      <c r="Y1011" s="25"/>
      <c r="Z1011" s="25"/>
      <c r="AA1011" s="3" t="str">
        <f t="shared" si="790"/>
        <v/>
      </c>
      <c r="AB1011" s="24"/>
      <c r="AC1011" s="26"/>
      <c r="AD1011" s="25"/>
      <c r="AE1011" s="54"/>
      <c r="AF1011" s="54"/>
      <c r="AG1011" s="54"/>
      <c r="AH1011" s="54"/>
      <c r="AI1011" s="54"/>
      <c r="AJ1011" s="54"/>
      <c r="AK1011" s="25"/>
      <c r="AL1011" s="54" t="str">
        <f t="shared" si="794"/>
        <v/>
      </c>
      <c r="AM1011" s="200" t="str">
        <f t="shared" si="795"/>
        <v/>
      </c>
      <c r="AN1011" s="201" t="str">
        <f t="shared" si="796"/>
        <v/>
      </c>
      <c r="AO1011" s="200" t="str">
        <f t="shared" si="804"/>
        <v/>
      </c>
      <c r="AP1011" s="200" t="str">
        <f t="shared" si="797"/>
        <v/>
      </c>
      <c r="AQ1011" s="200" t="str">
        <f t="shared" si="798"/>
        <v/>
      </c>
      <c r="AR1011" s="200" t="str">
        <f t="shared" si="805"/>
        <v/>
      </c>
      <c r="AS1011" s="200" t="str">
        <f t="shared" si="806"/>
        <v/>
      </c>
      <c r="AT1011" s="200" t="str">
        <f t="shared" si="807"/>
        <v/>
      </c>
      <c r="AU1011" s="200" t="str">
        <f t="shared" si="808"/>
        <v/>
      </c>
      <c r="AV1011" s="54"/>
      <c r="AW1011" s="200" t="str">
        <f t="shared" si="809"/>
        <v/>
      </c>
      <c r="AX1011" s="201" t="str">
        <f t="shared" si="810"/>
        <v/>
      </c>
      <c r="AY1011" s="7" t="str">
        <f t="shared" si="811"/>
        <v/>
      </c>
      <c r="AZ1011" s="7" t="str">
        <f t="shared" si="812"/>
        <v/>
      </c>
      <c r="BA1011" s="7" t="str">
        <f t="shared" si="813"/>
        <v/>
      </c>
      <c r="BB1011" s="7" t="str">
        <f t="shared" si="831"/>
        <v/>
      </c>
      <c r="BC1011" s="7" t="str">
        <f t="shared" si="832"/>
        <v/>
      </c>
      <c r="BD1011" s="7" t="str">
        <f t="shared" si="833"/>
        <v/>
      </c>
      <c r="BE1011" s="7" t="str">
        <f t="shared" si="834"/>
        <v/>
      </c>
      <c r="BF1011" s="7" t="str">
        <f t="shared" si="791"/>
        <v/>
      </c>
      <c r="BG1011" s="7" t="str">
        <f t="shared" si="792"/>
        <v/>
      </c>
      <c r="BH1011" s="7" t="str">
        <f t="shared" si="835"/>
        <v/>
      </c>
      <c r="BI1011" s="7" t="str">
        <f t="shared" si="836"/>
        <v/>
      </c>
      <c r="BJ1011" s="7" t="str">
        <f t="shared" si="837"/>
        <v/>
      </c>
      <c r="BK1011" s="7" t="str">
        <f t="shared" si="814"/>
        <v/>
      </c>
      <c r="BL1011" s="7" t="str">
        <f t="shared" si="815"/>
        <v/>
      </c>
      <c r="BM1011" s="7" t="str">
        <f t="shared" si="816"/>
        <v/>
      </c>
      <c r="BN1011" s="7" t="str">
        <f t="shared" si="817"/>
        <v/>
      </c>
      <c r="BO1011" s="7" t="str">
        <f t="shared" si="818"/>
        <v/>
      </c>
      <c r="BP1011" s="7" t="str">
        <f t="shared" si="819"/>
        <v/>
      </c>
      <c r="BQ1011" s="7" t="str">
        <f t="shared" si="820"/>
        <v/>
      </c>
      <c r="BR1011" s="7" t="str">
        <f t="shared" si="821"/>
        <v/>
      </c>
      <c r="BS1011" s="7" t="str">
        <f t="shared" si="822"/>
        <v/>
      </c>
      <c r="BT1011" s="7" t="str">
        <f t="shared" si="823"/>
        <v/>
      </c>
      <c r="BU1011" s="7" t="str">
        <f t="shared" si="824"/>
        <v/>
      </c>
      <c r="BV1011" s="7" t="str">
        <f t="shared" si="825"/>
        <v/>
      </c>
      <c r="BW1011" s="7" t="str">
        <f t="shared" si="799"/>
        <v/>
      </c>
      <c r="BX1011" s="7" t="str">
        <f t="shared" si="826"/>
        <v/>
      </c>
      <c r="BY1011" s="7" t="str">
        <f t="shared" si="827"/>
        <v/>
      </c>
      <c r="BZ1011" s="7" t="str">
        <f t="shared" si="828"/>
        <v/>
      </c>
      <c r="CA1011" s="7" t="str">
        <f t="shared" si="829"/>
        <v/>
      </c>
      <c r="CB1011" s="54"/>
      <c r="CH1011" s="13" t="str">
        <f t="shared" si="800"/>
        <v/>
      </c>
      <c r="CJ1011" s="13"/>
    </row>
    <row r="1012" spans="2:88" ht="16.5" thickBot="1" x14ac:dyDescent="0.3">
      <c r="B1012" s="114"/>
      <c r="C1012" s="114"/>
      <c r="D1012" s="115"/>
      <c r="E1012" s="117" t="str">
        <f t="shared" si="830"/>
        <v/>
      </c>
      <c r="F1012" s="118" t="str">
        <f t="shared" si="838"/>
        <v/>
      </c>
      <c r="G1012" s="22"/>
      <c r="H1012" s="5" t="str">
        <f t="shared" si="801"/>
        <v/>
      </c>
      <c r="I1012" s="6" t="str">
        <f t="shared" si="802"/>
        <v/>
      </c>
      <c r="J1012" s="6" t="str">
        <f t="shared" si="803"/>
        <v/>
      </c>
      <c r="K1012" s="23"/>
      <c r="L1012" s="3" t="str">
        <f t="shared" si="787"/>
        <v/>
      </c>
      <c r="M1012" s="2">
        <f>IF(OR(K1012="Rota",K1012="Desliza"),(IF((MAX(N$36:N1011))&gt;F$17,(MAX(N$36:N1011)),F$17)),N1011)</f>
        <v>0</v>
      </c>
      <c r="N1012" s="42"/>
      <c r="O1012" s="2" t="str">
        <f t="shared" si="788"/>
        <v/>
      </c>
      <c r="P1012" s="3" t="str">
        <f t="shared" si="789"/>
        <v/>
      </c>
      <c r="Q1012" s="24"/>
      <c r="R1012" s="24"/>
      <c r="S1012" s="24"/>
      <c r="T1012" s="132" t="str">
        <f t="shared" si="793"/>
        <v/>
      </c>
      <c r="U1012" s="25"/>
      <c r="V1012" s="25"/>
      <c r="W1012" s="24"/>
      <c r="X1012" s="26"/>
      <c r="Y1012" s="25"/>
      <c r="Z1012" s="25"/>
      <c r="AA1012" s="3" t="str">
        <f t="shared" si="790"/>
        <v/>
      </c>
      <c r="AB1012" s="24"/>
      <c r="AC1012" s="26"/>
      <c r="AD1012" s="25"/>
      <c r="AE1012" s="54"/>
      <c r="AF1012" s="54"/>
      <c r="AG1012" s="54"/>
      <c r="AH1012" s="54"/>
      <c r="AI1012" s="54"/>
      <c r="AJ1012" s="54"/>
      <c r="AK1012" s="25"/>
      <c r="AL1012" s="54" t="str">
        <f t="shared" si="794"/>
        <v/>
      </c>
      <c r="AM1012" s="200" t="str">
        <f t="shared" si="795"/>
        <v/>
      </c>
      <c r="AN1012" s="201" t="str">
        <f t="shared" si="796"/>
        <v/>
      </c>
      <c r="AO1012" s="200" t="str">
        <f t="shared" si="804"/>
        <v/>
      </c>
      <c r="AP1012" s="200" t="str">
        <f t="shared" si="797"/>
        <v/>
      </c>
      <c r="AQ1012" s="200" t="str">
        <f t="shared" si="798"/>
        <v/>
      </c>
      <c r="AR1012" s="200" t="str">
        <f t="shared" si="805"/>
        <v/>
      </c>
      <c r="AS1012" s="200" t="str">
        <f t="shared" si="806"/>
        <v/>
      </c>
      <c r="AT1012" s="200" t="str">
        <f t="shared" si="807"/>
        <v/>
      </c>
      <c r="AU1012" s="200" t="str">
        <f t="shared" si="808"/>
        <v/>
      </c>
      <c r="AV1012" s="54"/>
      <c r="AW1012" s="200" t="str">
        <f t="shared" si="809"/>
        <v/>
      </c>
      <c r="AX1012" s="201" t="str">
        <f t="shared" si="810"/>
        <v/>
      </c>
      <c r="AY1012" s="7" t="str">
        <f t="shared" si="811"/>
        <v/>
      </c>
      <c r="AZ1012" s="7" t="str">
        <f t="shared" si="812"/>
        <v/>
      </c>
      <c r="BA1012" s="7" t="str">
        <f t="shared" si="813"/>
        <v/>
      </c>
      <c r="BB1012" s="7" t="str">
        <f t="shared" si="831"/>
        <v/>
      </c>
      <c r="BC1012" s="7" t="str">
        <f t="shared" si="832"/>
        <v/>
      </c>
      <c r="BD1012" s="7" t="str">
        <f t="shared" si="833"/>
        <v/>
      </c>
      <c r="BE1012" s="7" t="str">
        <f t="shared" si="834"/>
        <v/>
      </c>
      <c r="BF1012" s="7" t="str">
        <f t="shared" si="791"/>
        <v/>
      </c>
      <c r="BG1012" s="7" t="str">
        <f t="shared" si="792"/>
        <v/>
      </c>
      <c r="BH1012" s="7" t="str">
        <f t="shared" si="835"/>
        <v/>
      </c>
      <c r="BI1012" s="7" t="str">
        <f t="shared" si="836"/>
        <v/>
      </c>
      <c r="BJ1012" s="7" t="str">
        <f t="shared" si="837"/>
        <v/>
      </c>
      <c r="BK1012" s="7" t="str">
        <f t="shared" si="814"/>
        <v/>
      </c>
      <c r="BL1012" s="7" t="str">
        <f t="shared" si="815"/>
        <v/>
      </c>
      <c r="BM1012" s="7" t="str">
        <f t="shared" si="816"/>
        <v/>
      </c>
      <c r="BN1012" s="7" t="str">
        <f t="shared" si="817"/>
        <v/>
      </c>
      <c r="BO1012" s="7" t="str">
        <f t="shared" si="818"/>
        <v/>
      </c>
      <c r="BP1012" s="7" t="str">
        <f t="shared" si="819"/>
        <v/>
      </c>
      <c r="BQ1012" s="7" t="str">
        <f t="shared" si="820"/>
        <v/>
      </c>
      <c r="BR1012" s="7" t="str">
        <f t="shared" si="821"/>
        <v/>
      </c>
      <c r="BS1012" s="7" t="str">
        <f t="shared" si="822"/>
        <v/>
      </c>
      <c r="BT1012" s="7" t="str">
        <f t="shared" si="823"/>
        <v/>
      </c>
      <c r="BU1012" s="7" t="str">
        <f t="shared" si="824"/>
        <v/>
      </c>
      <c r="BV1012" s="7" t="str">
        <f t="shared" si="825"/>
        <v/>
      </c>
      <c r="BW1012" s="7" t="str">
        <f t="shared" si="799"/>
        <v/>
      </c>
      <c r="BX1012" s="7" t="str">
        <f t="shared" si="826"/>
        <v/>
      </c>
      <c r="BY1012" s="7" t="str">
        <f t="shared" si="827"/>
        <v/>
      </c>
      <c r="BZ1012" s="7" t="str">
        <f t="shared" si="828"/>
        <v/>
      </c>
      <c r="CA1012" s="7" t="str">
        <f t="shared" si="829"/>
        <v/>
      </c>
      <c r="CB1012" s="54"/>
      <c r="CH1012" s="13" t="str">
        <f t="shared" si="800"/>
        <v/>
      </c>
      <c r="CJ1012" s="13"/>
    </row>
    <row r="1013" spans="2:88" ht="16.5" thickBot="1" x14ac:dyDescent="0.3">
      <c r="B1013" s="114"/>
      <c r="C1013" s="114"/>
      <c r="D1013" s="115"/>
      <c r="E1013" s="117" t="str">
        <f t="shared" si="830"/>
        <v/>
      </c>
      <c r="F1013" s="118" t="str">
        <f t="shared" si="838"/>
        <v/>
      </c>
      <c r="G1013" s="22"/>
      <c r="H1013" s="5" t="str">
        <f t="shared" si="801"/>
        <v/>
      </c>
      <c r="I1013" s="6" t="str">
        <f t="shared" si="802"/>
        <v/>
      </c>
      <c r="J1013" s="6" t="str">
        <f t="shared" si="803"/>
        <v/>
      </c>
      <c r="K1013" s="23"/>
      <c r="L1013" s="3" t="str">
        <f t="shared" si="787"/>
        <v/>
      </c>
      <c r="M1013" s="2">
        <f>IF(OR(K1013="Rota",K1013="Desliza"),(IF((MAX(N$36:N1012))&gt;F$17,(MAX(N$36:N1012)),F$17)),N1012)</f>
        <v>0</v>
      </c>
      <c r="N1013" s="42"/>
      <c r="O1013" s="2" t="str">
        <f t="shared" si="788"/>
        <v/>
      </c>
      <c r="P1013" s="3" t="str">
        <f t="shared" si="789"/>
        <v/>
      </c>
      <c r="Q1013" s="24"/>
      <c r="R1013" s="24"/>
      <c r="S1013" s="24"/>
      <c r="T1013" s="132" t="str">
        <f t="shared" si="793"/>
        <v/>
      </c>
      <c r="U1013" s="25"/>
      <c r="V1013" s="25"/>
      <c r="W1013" s="24"/>
      <c r="X1013" s="26"/>
      <c r="Y1013" s="25"/>
      <c r="Z1013" s="25"/>
      <c r="AA1013" s="3" t="str">
        <f t="shared" si="790"/>
        <v/>
      </c>
      <c r="AB1013" s="24"/>
      <c r="AC1013" s="26"/>
      <c r="AD1013" s="25"/>
      <c r="AE1013" s="54"/>
      <c r="AF1013" s="54"/>
      <c r="AG1013" s="54"/>
      <c r="AH1013" s="54"/>
      <c r="AI1013" s="54"/>
      <c r="AJ1013" s="54"/>
      <c r="AK1013" s="25"/>
      <c r="AL1013" s="54" t="str">
        <f t="shared" si="794"/>
        <v/>
      </c>
      <c r="AM1013" s="200" t="str">
        <f t="shared" si="795"/>
        <v/>
      </c>
      <c r="AN1013" s="201" t="str">
        <f t="shared" si="796"/>
        <v/>
      </c>
      <c r="AO1013" s="200" t="str">
        <f t="shared" si="804"/>
        <v/>
      </c>
      <c r="AP1013" s="200" t="str">
        <f t="shared" si="797"/>
        <v/>
      </c>
      <c r="AQ1013" s="200" t="str">
        <f t="shared" si="798"/>
        <v/>
      </c>
      <c r="AR1013" s="200" t="str">
        <f t="shared" si="805"/>
        <v/>
      </c>
      <c r="AS1013" s="200" t="str">
        <f t="shared" si="806"/>
        <v/>
      </c>
      <c r="AT1013" s="200" t="str">
        <f t="shared" si="807"/>
        <v/>
      </c>
      <c r="AU1013" s="200" t="str">
        <f t="shared" si="808"/>
        <v/>
      </c>
      <c r="AV1013" s="54"/>
      <c r="AW1013" s="200" t="str">
        <f t="shared" si="809"/>
        <v/>
      </c>
      <c r="AX1013" s="201" t="str">
        <f t="shared" si="810"/>
        <v/>
      </c>
      <c r="AY1013" s="7" t="str">
        <f t="shared" si="811"/>
        <v/>
      </c>
      <c r="AZ1013" s="7" t="str">
        <f t="shared" si="812"/>
        <v/>
      </c>
      <c r="BA1013" s="7" t="str">
        <f t="shared" si="813"/>
        <v/>
      </c>
      <c r="BB1013" s="7" t="str">
        <f t="shared" si="831"/>
        <v/>
      </c>
      <c r="BC1013" s="7" t="str">
        <f t="shared" si="832"/>
        <v/>
      </c>
      <c r="BD1013" s="7" t="str">
        <f t="shared" si="833"/>
        <v/>
      </c>
      <c r="BE1013" s="7" t="str">
        <f t="shared" si="834"/>
        <v/>
      </c>
      <c r="BF1013" s="7" t="str">
        <f t="shared" si="791"/>
        <v/>
      </c>
      <c r="BG1013" s="7" t="str">
        <f t="shared" si="792"/>
        <v/>
      </c>
      <c r="BH1013" s="7" t="str">
        <f t="shared" si="835"/>
        <v/>
      </c>
      <c r="BI1013" s="7" t="str">
        <f t="shared" si="836"/>
        <v/>
      </c>
      <c r="BJ1013" s="7" t="str">
        <f t="shared" si="837"/>
        <v/>
      </c>
      <c r="BK1013" s="7" t="str">
        <f t="shared" si="814"/>
        <v/>
      </c>
      <c r="BL1013" s="7" t="str">
        <f t="shared" si="815"/>
        <v/>
      </c>
      <c r="BM1013" s="7" t="str">
        <f t="shared" si="816"/>
        <v/>
      </c>
      <c r="BN1013" s="7" t="str">
        <f t="shared" si="817"/>
        <v/>
      </c>
      <c r="BO1013" s="7" t="str">
        <f t="shared" si="818"/>
        <v/>
      </c>
      <c r="BP1013" s="7" t="str">
        <f t="shared" si="819"/>
        <v/>
      </c>
      <c r="BQ1013" s="7" t="str">
        <f t="shared" si="820"/>
        <v/>
      </c>
      <c r="BR1013" s="7" t="str">
        <f t="shared" si="821"/>
        <v/>
      </c>
      <c r="BS1013" s="7" t="str">
        <f t="shared" si="822"/>
        <v/>
      </c>
      <c r="BT1013" s="7" t="str">
        <f t="shared" si="823"/>
        <v/>
      </c>
      <c r="BU1013" s="7" t="str">
        <f t="shared" si="824"/>
        <v/>
      </c>
      <c r="BV1013" s="7" t="str">
        <f t="shared" si="825"/>
        <v/>
      </c>
      <c r="BW1013" s="7" t="str">
        <f t="shared" si="799"/>
        <v/>
      </c>
      <c r="BX1013" s="7" t="str">
        <f t="shared" si="826"/>
        <v/>
      </c>
      <c r="BY1013" s="7" t="str">
        <f t="shared" si="827"/>
        <v/>
      </c>
      <c r="BZ1013" s="7" t="str">
        <f t="shared" si="828"/>
        <v/>
      </c>
      <c r="CA1013" s="7" t="str">
        <f t="shared" si="829"/>
        <v/>
      </c>
      <c r="CB1013" s="54"/>
      <c r="CH1013" s="13" t="str">
        <f t="shared" si="800"/>
        <v/>
      </c>
      <c r="CJ1013" s="13"/>
    </row>
    <row r="1014" spans="2:88" ht="16.5" thickBot="1" x14ac:dyDescent="0.3">
      <c r="B1014" s="114"/>
      <c r="C1014" s="114"/>
      <c r="D1014" s="115"/>
      <c r="E1014" s="117" t="str">
        <f t="shared" si="830"/>
        <v/>
      </c>
      <c r="F1014" s="118" t="str">
        <f t="shared" si="838"/>
        <v/>
      </c>
      <c r="G1014" s="22"/>
      <c r="H1014" s="5" t="str">
        <f t="shared" si="801"/>
        <v/>
      </c>
      <c r="I1014" s="6" t="str">
        <f t="shared" si="802"/>
        <v/>
      </c>
      <c r="J1014" s="6" t="str">
        <f t="shared" si="803"/>
        <v/>
      </c>
      <c r="K1014" s="23"/>
      <c r="L1014" s="3" t="str">
        <f t="shared" si="787"/>
        <v/>
      </c>
      <c r="M1014" s="2">
        <f>IF(OR(K1014="Rota",K1014="Desliza"),(IF((MAX(N$36:N1013))&gt;F$17,(MAX(N$36:N1013)),F$17)),N1013)</f>
        <v>0</v>
      </c>
      <c r="N1014" s="42"/>
      <c r="O1014" s="2" t="str">
        <f t="shared" si="788"/>
        <v/>
      </c>
      <c r="P1014" s="3" t="str">
        <f t="shared" si="789"/>
        <v/>
      </c>
      <c r="Q1014" s="24"/>
      <c r="R1014" s="24"/>
      <c r="S1014" s="24"/>
      <c r="T1014" s="132" t="str">
        <f t="shared" si="793"/>
        <v/>
      </c>
      <c r="U1014" s="25"/>
      <c r="V1014" s="25"/>
      <c r="W1014" s="24"/>
      <c r="X1014" s="26"/>
      <c r="Y1014" s="25"/>
      <c r="Z1014" s="25"/>
      <c r="AA1014" s="3" t="str">
        <f t="shared" si="790"/>
        <v/>
      </c>
      <c r="AB1014" s="24"/>
      <c r="AC1014" s="26"/>
      <c r="AD1014" s="25"/>
      <c r="AE1014" s="54"/>
      <c r="AF1014" s="54"/>
      <c r="AG1014" s="54"/>
      <c r="AH1014" s="54"/>
      <c r="AI1014" s="54"/>
      <c r="AJ1014" s="54"/>
      <c r="AK1014" s="25"/>
      <c r="AL1014" s="54" t="str">
        <f t="shared" si="794"/>
        <v/>
      </c>
      <c r="AM1014" s="200" t="str">
        <f t="shared" si="795"/>
        <v/>
      </c>
      <c r="AN1014" s="201" t="str">
        <f t="shared" si="796"/>
        <v/>
      </c>
      <c r="AO1014" s="200" t="str">
        <f t="shared" si="804"/>
        <v/>
      </c>
      <c r="AP1014" s="200" t="str">
        <f t="shared" si="797"/>
        <v/>
      </c>
      <c r="AQ1014" s="200" t="str">
        <f t="shared" si="798"/>
        <v/>
      </c>
      <c r="AR1014" s="200" t="str">
        <f t="shared" si="805"/>
        <v/>
      </c>
      <c r="AS1014" s="200" t="str">
        <f t="shared" si="806"/>
        <v/>
      </c>
      <c r="AT1014" s="200" t="str">
        <f t="shared" si="807"/>
        <v/>
      </c>
      <c r="AU1014" s="200" t="str">
        <f t="shared" si="808"/>
        <v/>
      </c>
      <c r="AV1014" s="54"/>
      <c r="AW1014" s="200" t="str">
        <f t="shared" si="809"/>
        <v/>
      </c>
      <c r="AX1014" s="201" t="str">
        <f t="shared" si="810"/>
        <v/>
      </c>
      <c r="AY1014" s="7" t="str">
        <f t="shared" si="811"/>
        <v/>
      </c>
      <c r="AZ1014" s="7" t="str">
        <f t="shared" si="812"/>
        <v/>
      </c>
      <c r="BA1014" s="7" t="str">
        <f t="shared" si="813"/>
        <v/>
      </c>
      <c r="BB1014" s="7" t="str">
        <f t="shared" si="831"/>
        <v/>
      </c>
      <c r="BC1014" s="7" t="str">
        <f t="shared" si="832"/>
        <v/>
      </c>
      <c r="BD1014" s="7" t="str">
        <f t="shared" si="833"/>
        <v/>
      </c>
      <c r="BE1014" s="7" t="str">
        <f t="shared" si="834"/>
        <v/>
      </c>
      <c r="BF1014" s="7" t="str">
        <f t="shared" si="791"/>
        <v/>
      </c>
      <c r="BG1014" s="7" t="str">
        <f t="shared" si="792"/>
        <v/>
      </c>
      <c r="BH1014" s="7" t="str">
        <f t="shared" si="835"/>
        <v/>
      </c>
      <c r="BI1014" s="7" t="str">
        <f t="shared" si="836"/>
        <v/>
      </c>
      <c r="BJ1014" s="7" t="str">
        <f t="shared" si="837"/>
        <v/>
      </c>
      <c r="BK1014" s="7" t="str">
        <f t="shared" si="814"/>
        <v/>
      </c>
      <c r="BL1014" s="7" t="str">
        <f t="shared" si="815"/>
        <v/>
      </c>
      <c r="BM1014" s="7" t="str">
        <f t="shared" si="816"/>
        <v/>
      </c>
      <c r="BN1014" s="7" t="str">
        <f t="shared" si="817"/>
        <v/>
      </c>
      <c r="BO1014" s="7" t="str">
        <f t="shared" si="818"/>
        <v/>
      </c>
      <c r="BP1014" s="7" t="str">
        <f t="shared" si="819"/>
        <v/>
      </c>
      <c r="BQ1014" s="7" t="str">
        <f t="shared" si="820"/>
        <v/>
      </c>
      <c r="BR1014" s="7" t="str">
        <f t="shared" si="821"/>
        <v/>
      </c>
      <c r="BS1014" s="7" t="str">
        <f t="shared" si="822"/>
        <v/>
      </c>
      <c r="BT1014" s="7" t="str">
        <f t="shared" si="823"/>
        <v/>
      </c>
      <c r="BU1014" s="7" t="str">
        <f t="shared" si="824"/>
        <v/>
      </c>
      <c r="BV1014" s="7" t="str">
        <f t="shared" si="825"/>
        <v/>
      </c>
      <c r="BW1014" s="7" t="str">
        <f t="shared" si="799"/>
        <v/>
      </c>
      <c r="BX1014" s="7" t="str">
        <f t="shared" si="826"/>
        <v/>
      </c>
      <c r="BY1014" s="7" t="str">
        <f t="shared" si="827"/>
        <v/>
      </c>
      <c r="BZ1014" s="7" t="str">
        <f t="shared" si="828"/>
        <v/>
      </c>
      <c r="CA1014" s="7" t="str">
        <f t="shared" si="829"/>
        <v/>
      </c>
      <c r="CB1014" s="54"/>
      <c r="CH1014" s="13" t="str">
        <f t="shared" si="800"/>
        <v/>
      </c>
      <c r="CJ1014" s="13"/>
    </row>
    <row r="1015" spans="2:88" ht="16.5" thickBot="1" x14ac:dyDescent="0.3">
      <c r="B1015" s="114"/>
      <c r="C1015" s="114"/>
      <c r="D1015" s="115"/>
      <c r="E1015" s="117" t="str">
        <f t="shared" si="830"/>
        <v/>
      </c>
      <c r="F1015" s="118" t="str">
        <f t="shared" si="838"/>
        <v/>
      </c>
      <c r="G1015" s="22"/>
      <c r="H1015" s="5" t="str">
        <f t="shared" si="801"/>
        <v/>
      </c>
      <c r="I1015" s="6" t="str">
        <f t="shared" si="802"/>
        <v/>
      </c>
      <c r="J1015" s="6" t="str">
        <f t="shared" si="803"/>
        <v/>
      </c>
      <c r="K1015" s="23"/>
      <c r="L1015" s="3" t="str">
        <f t="shared" si="787"/>
        <v/>
      </c>
      <c r="M1015" s="2">
        <f>IF(OR(K1015="Rota",K1015="Desliza"),(IF((MAX(N$36:N1014))&gt;F$17,(MAX(N$36:N1014)),F$17)),N1014)</f>
        <v>0</v>
      </c>
      <c r="N1015" s="42"/>
      <c r="O1015" s="2" t="str">
        <f t="shared" si="788"/>
        <v/>
      </c>
      <c r="P1015" s="3" t="str">
        <f t="shared" si="789"/>
        <v/>
      </c>
      <c r="Q1015" s="24"/>
      <c r="R1015" s="24"/>
      <c r="S1015" s="24"/>
      <c r="T1015" s="132" t="str">
        <f t="shared" si="793"/>
        <v/>
      </c>
      <c r="U1015" s="25"/>
      <c r="V1015" s="25"/>
      <c r="W1015" s="24"/>
      <c r="X1015" s="26"/>
      <c r="Y1015" s="25"/>
      <c r="Z1015" s="25"/>
      <c r="AA1015" s="3" t="str">
        <f t="shared" si="790"/>
        <v/>
      </c>
      <c r="AB1015" s="24"/>
      <c r="AC1015" s="26"/>
      <c r="AD1015" s="25"/>
      <c r="AE1015" s="54"/>
      <c r="AF1015" s="54"/>
      <c r="AG1015" s="54"/>
      <c r="AH1015" s="54"/>
      <c r="AI1015" s="54"/>
      <c r="AJ1015" s="54"/>
      <c r="AK1015" s="25"/>
      <c r="AL1015" s="54" t="str">
        <f t="shared" si="794"/>
        <v/>
      </c>
      <c r="AM1015" s="200" t="str">
        <f t="shared" si="795"/>
        <v/>
      </c>
      <c r="AN1015" s="201" t="str">
        <f t="shared" si="796"/>
        <v/>
      </c>
      <c r="AO1015" s="200" t="str">
        <f t="shared" si="804"/>
        <v/>
      </c>
      <c r="AP1015" s="200" t="str">
        <f t="shared" si="797"/>
        <v/>
      </c>
      <c r="AQ1015" s="200" t="str">
        <f t="shared" si="798"/>
        <v/>
      </c>
      <c r="AR1015" s="200" t="str">
        <f t="shared" si="805"/>
        <v/>
      </c>
      <c r="AS1015" s="200" t="str">
        <f t="shared" si="806"/>
        <v/>
      </c>
      <c r="AT1015" s="200" t="str">
        <f t="shared" si="807"/>
        <v/>
      </c>
      <c r="AU1015" s="200" t="str">
        <f t="shared" si="808"/>
        <v/>
      </c>
      <c r="AV1015" s="54"/>
      <c r="AW1015" s="200" t="str">
        <f t="shared" si="809"/>
        <v/>
      </c>
      <c r="AX1015" s="201" t="str">
        <f t="shared" si="810"/>
        <v/>
      </c>
      <c r="AY1015" s="7" t="str">
        <f t="shared" si="811"/>
        <v/>
      </c>
      <c r="AZ1015" s="7" t="str">
        <f t="shared" si="812"/>
        <v/>
      </c>
      <c r="BA1015" s="7" t="str">
        <f t="shared" si="813"/>
        <v/>
      </c>
      <c r="BB1015" s="7" t="str">
        <f t="shared" si="831"/>
        <v/>
      </c>
      <c r="BC1015" s="7" t="str">
        <f t="shared" si="832"/>
        <v/>
      </c>
      <c r="BD1015" s="7" t="str">
        <f t="shared" si="833"/>
        <v/>
      </c>
      <c r="BE1015" s="7" t="str">
        <f t="shared" si="834"/>
        <v/>
      </c>
      <c r="BF1015" s="7" t="str">
        <f t="shared" si="791"/>
        <v/>
      </c>
      <c r="BG1015" s="7" t="str">
        <f t="shared" si="792"/>
        <v/>
      </c>
      <c r="BH1015" s="7" t="str">
        <f t="shared" si="835"/>
        <v/>
      </c>
      <c r="BI1015" s="7" t="str">
        <f t="shared" si="836"/>
        <v/>
      </c>
      <c r="BJ1015" s="7" t="str">
        <f t="shared" si="837"/>
        <v/>
      </c>
      <c r="BK1015" s="7" t="str">
        <f t="shared" si="814"/>
        <v/>
      </c>
      <c r="BL1015" s="7" t="str">
        <f t="shared" si="815"/>
        <v/>
      </c>
      <c r="BM1015" s="7" t="str">
        <f t="shared" si="816"/>
        <v/>
      </c>
      <c r="BN1015" s="7" t="str">
        <f t="shared" si="817"/>
        <v/>
      </c>
      <c r="BO1015" s="7" t="str">
        <f t="shared" si="818"/>
        <v/>
      </c>
      <c r="BP1015" s="7" t="str">
        <f t="shared" si="819"/>
        <v/>
      </c>
      <c r="BQ1015" s="7" t="str">
        <f t="shared" si="820"/>
        <v/>
      </c>
      <c r="BR1015" s="7" t="str">
        <f t="shared" si="821"/>
        <v/>
      </c>
      <c r="BS1015" s="7" t="str">
        <f t="shared" si="822"/>
        <v/>
      </c>
      <c r="BT1015" s="7" t="str">
        <f t="shared" si="823"/>
        <v/>
      </c>
      <c r="BU1015" s="7" t="str">
        <f t="shared" si="824"/>
        <v/>
      </c>
      <c r="BV1015" s="7" t="str">
        <f t="shared" si="825"/>
        <v/>
      </c>
      <c r="BW1015" s="7" t="str">
        <f t="shared" si="799"/>
        <v/>
      </c>
      <c r="BX1015" s="7" t="str">
        <f t="shared" si="826"/>
        <v/>
      </c>
      <c r="BY1015" s="7" t="str">
        <f t="shared" si="827"/>
        <v/>
      </c>
      <c r="BZ1015" s="7" t="str">
        <f t="shared" si="828"/>
        <v/>
      </c>
      <c r="CA1015" s="7" t="str">
        <f t="shared" si="829"/>
        <v/>
      </c>
      <c r="CB1015" s="54"/>
      <c r="CH1015" s="13" t="str">
        <f t="shared" si="800"/>
        <v/>
      </c>
      <c r="CJ1015" s="13"/>
    </row>
    <row r="1016" spans="2:88" ht="16.5" thickBot="1" x14ac:dyDescent="0.3">
      <c r="B1016" s="114"/>
      <c r="C1016" s="114"/>
      <c r="D1016" s="115"/>
      <c r="E1016" s="117" t="str">
        <f t="shared" si="830"/>
        <v/>
      </c>
      <c r="F1016" s="118" t="str">
        <f t="shared" si="838"/>
        <v/>
      </c>
      <c r="G1016" s="22"/>
      <c r="H1016" s="5" t="str">
        <f t="shared" si="801"/>
        <v/>
      </c>
      <c r="I1016" s="6" t="str">
        <f t="shared" si="802"/>
        <v/>
      </c>
      <c r="J1016" s="6" t="str">
        <f t="shared" si="803"/>
        <v/>
      </c>
      <c r="K1016" s="23"/>
      <c r="L1016" s="3" t="str">
        <f t="shared" si="787"/>
        <v/>
      </c>
      <c r="M1016" s="2">
        <f>IF(OR(K1016="Rota",K1016="Desliza"),(IF((MAX(N$36:N1015))&gt;F$17,(MAX(N$36:N1015)),F$17)),N1015)</f>
        <v>0</v>
      </c>
      <c r="N1016" s="42"/>
      <c r="O1016" s="2" t="str">
        <f t="shared" si="788"/>
        <v/>
      </c>
      <c r="P1016" s="3" t="str">
        <f t="shared" si="789"/>
        <v/>
      </c>
      <c r="Q1016" s="24"/>
      <c r="R1016" s="24"/>
      <c r="S1016" s="24"/>
      <c r="T1016" s="132" t="str">
        <f t="shared" si="793"/>
        <v/>
      </c>
      <c r="U1016" s="25"/>
      <c r="V1016" s="25"/>
      <c r="W1016" s="24"/>
      <c r="X1016" s="26"/>
      <c r="Y1016" s="25"/>
      <c r="Z1016" s="25"/>
      <c r="AA1016" s="3" t="str">
        <f t="shared" si="790"/>
        <v/>
      </c>
      <c r="AB1016" s="24"/>
      <c r="AC1016" s="26"/>
      <c r="AD1016" s="25"/>
      <c r="AE1016" s="54"/>
      <c r="AF1016" s="54"/>
      <c r="AG1016" s="54"/>
      <c r="AH1016" s="54"/>
      <c r="AI1016" s="54"/>
      <c r="AJ1016" s="54"/>
      <c r="AK1016" s="25"/>
      <c r="AL1016" s="54" t="str">
        <f t="shared" si="794"/>
        <v/>
      </c>
      <c r="AM1016" s="200" t="str">
        <f t="shared" si="795"/>
        <v/>
      </c>
      <c r="AN1016" s="201" t="str">
        <f t="shared" si="796"/>
        <v/>
      </c>
      <c r="AO1016" s="200" t="str">
        <f t="shared" si="804"/>
        <v/>
      </c>
      <c r="AP1016" s="200" t="str">
        <f t="shared" si="797"/>
        <v/>
      </c>
      <c r="AQ1016" s="200" t="str">
        <f t="shared" si="798"/>
        <v/>
      </c>
      <c r="AR1016" s="200" t="str">
        <f t="shared" si="805"/>
        <v/>
      </c>
      <c r="AS1016" s="200" t="str">
        <f t="shared" si="806"/>
        <v/>
      </c>
      <c r="AT1016" s="200" t="str">
        <f t="shared" si="807"/>
        <v/>
      </c>
      <c r="AU1016" s="200" t="str">
        <f t="shared" si="808"/>
        <v/>
      </c>
      <c r="AV1016" s="54"/>
      <c r="AW1016" s="200" t="str">
        <f t="shared" si="809"/>
        <v/>
      </c>
      <c r="AX1016" s="201" t="str">
        <f t="shared" si="810"/>
        <v/>
      </c>
      <c r="AY1016" s="7" t="str">
        <f t="shared" si="811"/>
        <v/>
      </c>
      <c r="AZ1016" s="7" t="str">
        <f t="shared" si="812"/>
        <v/>
      </c>
      <c r="BA1016" s="7" t="str">
        <f t="shared" si="813"/>
        <v/>
      </c>
      <c r="BB1016" s="7" t="str">
        <f t="shared" si="831"/>
        <v/>
      </c>
      <c r="BC1016" s="7" t="str">
        <f t="shared" si="832"/>
        <v/>
      </c>
      <c r="BD1016" s="7" t="str">
        <f t="shared" si="833"/>
        <v/>
      </c>
      <c r="BE1016" s="7" t="str">
        <f t="shared" si="834"/>
        <v/>
      </c>
      <c r="BF1016" s="7" t="str">
        <f t="shared" si="791"/>
        <v/>
      </c>
      <c r="BG1016" s="7" t="str">
        <f t="shared" si="792"/>
        <v/>
      </c>
      <c r="BH1016" s="7" t="str">
        <f t="shared" si="835"/>
        <v/>
      </c>
      <c r="BI1016" s="7" t="str">
        <f t="shared" si="836"/>
        <v/>
      </c>
      <c r="BJ1016" s="7" t="str">
        <f t="shared" si="837"/>
        <v/>
      </c>
      <c r="BK1016" s="7" t="str">
        <f t="shared" si="814"/>
        <v/>
      </c>
      <c r="BL1016" s="7" t="str">
        <f t="shared" si="815"/>
        <v/>
      </c>
      <c r="BM1016" s="7" t="str">
        <f t="shared" si="816"/>
        <v/>
      </c>
      <c r="BN1016" s="7" t="str">
        <f t="shared" si="817"/>
        <v/>
      </c>
      <c r="BO1016" s="7" t="str">
        <f t="shared" si="818"/>
        <v/>
      </c>
      <c r="BP1016" s="7" t="str">
        <f t="shared" si="819"/>
        <v/>
      </c>
      <c r="BQ1016" s="7" t="str">
        <f t="shared" si="820"/>
        <v/>
      </c>
      <c r="BR1016" s="7" t="str">
        <f t="shared" si="821"/>
        <v/>
      </c>
      <c r="BS1016" s="7" t="str">
        <f t="shared" si="822"/>
        <v/>
      </c>
      <c r="BT1016" s="7" t="str">
        <f t="shared" si="823"/>
        <v/>
      </c>
      <c r="BU1016" s="7" t="str">
        <f t="shared" si="824"/>
        <v/>
      </c>
      <c r="BV1016" s="7" t="str">
        <f t="shared" si="825"/>
        <v/>
      </c>
      <c r="BW1016" s="7" t="str">
        <f t="shared" si="799"/>
        <v/>
      </c>
      <c r="BX1016" s="7" t="str">
        <f t="shared" si="826"/>
        <v/>
      </c>
      <c r="BY1016" s="7" t="str">
        <f t="shared" si="827"/>
        <v/>
      </c>
      <c r="BZ1016" s="7" t="str">
        <f t="shared" si="828"/>
        <v/>
      </c>
      <c r="CA1016" s="7" t="str">
        <f t="shared" si="829"/>
        <v/>
      </c>
      <c r="CB1016" s="54"/>
      <c r="CH1016" s="13" t="str">
        <f t="shared" si="800"/>
        <v/>
      </c>
      <c r="CJ1016" s="13"/>
    </row>
    <row r="1017" spans="2:88" ht="16.5" thickBot="1" x14ac:dyDescent="0.3">
      <c r="B1017" s="114"/>
      <c r="C1017" s="114"/>
      <c r="D1017" s="115"/>
      <c r="E1017" s="117" t="str">
        <f t="shared" si="830"/>
        <v/>
      </c>
      <c r="F1017" s="118" t="str">
        <f t="shared" si="838"/>
        <v/>
      </c>
      <c r="G1017" s="22"/>
      <c r="H1017" s="5" t="str">
        <f t="shared" si="801"/>
        <v/>
      </c>
      <c r="I1017" s="6" t="str">
        <f t="shared" si="802"/>
        <v/>
      </c>
      <c r="J1017" s="6" t="str">
        <f t="shared" si="803"/>
        <v/>
      </c>
      <c r="K1017" s="23"/>
      <c r="L1017" s="3" t="str">
        <f t="shared" si="787"/>
        <v/>
      </c>
      <c r="M1017" s="2">
        <f>IF(OR(K1017="Rota",K1017="Desliza"),(IF((MAX(N$36:N1016))&gt;F$17,(MAX(N$36:N1016)),F$17)),N1016)</f>
        <v>0</v>
      </c>
      <c r="N1017" s="42"/>
      <c r="O1017" s="2" t="str">
        <f t="shared" si="788"/>
        <v/>
      </c>
      <c r="P1017" s="3" t="str">
        <f t="shared" si="789"/>
        <v/>
      </c>
      <c r="Q1017" s="24"/>
      <c r="R1017" s="24"/>
      <c r="S1017" s="24"/>
      <c r="T1017" s="132" t="str">
        <f t="shared" si="793"/>
        <v/>
      </c>
      <c r="U1017" s="25"/>
      <c r="V1017" s="25"/>
      <c r="W1017" s="24"/>
      <c r="X1017" s="26"/>
      <c r="Y1017" s="25"/>
      <c r="Z1017" s="25"/>
      <c r="AA1017" s="3" t="str">
        <f t="shared" si="790"/>
        <v/>
      </c>
      <c r="AB1017" s="24"/>
      <c r="AC1017" s="26"/>
      <c r="AD1017" s="25"/>
      <c r="AE1017" s="54"/>
      <c r="AF1017" s="54"/>
      <c r="AG1017" s="54"/>
      <c r="AH1017" s="54"/>
      <c r="AI1017" s="54"/>
      <c r="AJ1017" s="54"/>
      <c r="AK1017" s="25"/>
      <c r="AL1017" s="54" t="str">
        <f t="shared" si="794"/>
        <v/>
      </c>
      <c r="AM1017" s="200" t="str">
        <f t="shared" si="795"/>
        <v/>
      </c>
      <c r="AN1017" s="201" t="str">
        <f t="shared" si="796"/>
        <v/>
      </c>
      <c r="AO1017" s="200" t="str">
        <f t="shared" si="804"/>
        <v/>
      </c>
      <c r="AP1017" s="200" t="str">
        <f t="shared" si="797"/>
        <v/>
      </c>
      <c r="AQ1017" s="200" t="str">
        <f t="shared" si="798"/>
        <v/>
      </c>
      <c r="AR1017" s="200" t="str">
        <f t="shared" si="805"/>
        <v/>
      </c>
      <c r="AS1017" s="200" t="str">
        <f t="shared" si="806"/>
        <v/>
      </c>
      <c r="AT1017" s="200" t="str">
        <f t="shared" si="807"/>
        <v/>
      </c>
      <c r="AU1017" s="200" t="str">
        <f t="shared" si="808"/>
        <v/>
      </c>
      <c r="AV1017" s="54"/>
      <c r="AW1017" s="200" t="str">
        <f t="shared" si="809"/>
        <v/>
      </c>
      <c r="AX1017" s="201" t="str">
        <f t="shared" si="810"/>
        <v/>
      </c>
      <c r="AY1017" s="7" t="str">
        <f t="shared" si="811"/>
        <v/>
      </c>
      <c r="AZ1017" s="7" t="str">
        <f t="shared" si="812"/>
        <v/>
      </c>
      <c r="BA1017" s="7" t="str">
        <f t="shared" si="813"/>
        <v/>
      </c>
      <c r="BB1017" s="7" t="str">
        <f t="shared" si="831"/>
        <v/>
      </c>
      <c r="BC1017" s="7" t="str">
        <f t="shared" si="832"/>
        <v/>
      </c>
      <c r="BD1017" s="7" t="str">
        <f t="shared" si="833"/>
        <v/>
      </c>
      <c r="BE1017" s="7" t="str">
        <f t="shared" si="834"/>
        <v/>
      </c>
      <c r="BF1017" s="7" t="str">
        <f t="shared" si="791"/>
        <v/>
      </c>
      <c r="BG1017" s="7" t="str">
        <f t="shared" si="792"/>
        <v/>
      </c>
      <c r="BH1017" s="7" t="str">
        <f t="shared" si="835"/>
        <v/>
      </c>
      <c r="BI1017" s="7" t="str">
        <f t="shared" si="836"/>
        <v/>
      </c>
      <c r="BJ1017" s="7" t="str">
        <f t="shared" si="837"/>
        <v/>
      </c>
      <c r="BK1017" s="7" t="str">
        <f t="shared" si="814"/>
        <v/>
      </c>
      <c r="BL1017" s="7" t="str">
        <f t="shared" si="815"/>
        <v/>
      </c>
      <c r="BM1017" s="7" t="str">
        <f t="shared" si="816"/>
        <v/>
      </c>
      <c r="BN1017" s="7" t="str">
        <f t="shared" si="817"/>
        <v/>
      </c>
      <c r="BO1017" s="7" t="str">
        <f t="shared" si="818"/>
        <v/>
      </c>
      <c r="BP1017" s="7" t="str">
        <f t="shared" si="819"/>
        <v/>
      </c>
      <c r="BQ1017" s="7" t="str">
        <f t="shared" si="820"/>
        <v/>
      </c>
      <c r="BR1017" s="7" t="str">
        <f t="shared" si="821"/>
        <v/>
      </c>
      <c r="BS1017" s="7" t="str">
        <f t="shared" si="822"/>
        <v/>
      </c>
      <c r="BT1017" s="7" t="str">
        <f t="shared" si="823"/>
        <v/>
      </c>
      <c r="BU1017" s="7" t="str">
        <f t="shared" si="824"/>
        <v/>
      </c>
      <c r="BV1017" s="7" t="str">
        <f t="shared" si="825"/>
        <v/>
      </c>
      <c r="BW1017" s="7" t="str">
        <f t="shared" si="799"/>
        <v/>
      </c>
      <c r="BX1017" s="7" t="str">
        <f t="shared" si="826"/>
        <v/>
      </c>
      <c r="BY1017" s="7" t="str">
        <f t="shared" si="827"/>
        <v/>
      </c>
      <c r="BZ1017" s="7" t="str">
        <f t="shared" si="828"/>
        <v/>
      </c>
      <c r="CA1017" s="7" t="str">
        <f t="shared" si="829"/>
        <v/>
      </c>
      <c r="CB1017" s="54"/>
      <c r="CH1017" s="13" t="str">
        <f t="shared" si="800"/>
        <v/>
      </c>
      <c r="CJ1017" s="13"/>
    </row>
    <row r="1018" spans="2:88" ht="16.5" thickBot="1" x14ac:dyDescent="0.3">
      <c r="B1018" s="114"/>
      <c r="C1018" s="114"/>
      <c r="D1018" s="115"/>
      <c r="E1018" s="117" t="str">
        <f t="shared" si="830"/>
        <v/>
      </c>
      <c r="F1018" s="118" t="str">
        <f t="shared" si="838"/>
        <v/>
      </c>
      <c r="G1018" s="22"/>
      <c r="H1018" s="5" t="str">
        <f t="shared" si="801"/>
        <v/>
      </c>
      <c r="I1018" s="6" t="str">
        <f t="shared" si="802"/>
        <v/>
      </c>
      <c r="J1018" s="6" t="str">
        <f t="shared" si="803"/>
        <v/>
      </c>
      <c r="K1018" s="23"/>
      <c r="L1018" s="3" t="str">
        <f t="shared" si="787"/>
        <v/>
      </c>
      <c r="M1018" s="2">
        <f>IF(OR(K1018="Rota",K1018="Desliza"),(IF((MAX(N$36:N1017))&gt;F$17,(MAX(N$36:N1017)),F$17)),N1017)</f>
        <v>0</v>
      </c>
      <c r="N1018" s="42"/>
      <c r="O1018" s="2" t="str">
        <f t="shared" si="788"/>
        <v/>
      </c>
      <c r="P1018" s="3" t="str">
        <f t="shared" si="789"/>
        <v/>
      </c>
      <c r="Q1018" s="24"/>
      <c r="R1018" s="24"/>
      <c r="S1018" s="24"/>
      <c r="T1018" s="132" t="str">
        <f t="shared" si="793"/>
        <v/>
      </c>
      <c r="U1018" s="25"/>
      <c r="V1018" s="25"/>
      <c r="W1018" s="24"/>
      <c r="X1018" s="26"/>
      <c r="Y1018" s="25"/>
      <c r="Z1018" s="25"/>
      <c r="AA1018" s="3" t="str">
        <f t="shared" si="790"/>
        <v/>
      </c>
      <c r="AB1018" s="24"/>
      <c r="AC1018" s="26"/>
      <c r="AD1018" s="25"/>
      <c r="AE1018" s="54"/>
      <c r="AF1018" s="54"/>
      <c r="AG1018" s="54"/>
      <c r="AH1018" s="54"/>
      <c r="AI1018" s="54"/>
      <c r="AJ1018" s="54"/>
      <c r="AK1018" s="25"/>
      <c r="AL1018" s="54" t="str">
        <f t="shared" si="794"/>
        <v/>
      </c>
      <c r="AM1018" s="200" t="str">
        <f t="shared" si="795"/>
        <v/>
      </c>
      <c r="AN1018" s="201" t="str">
        <f t="shared" si="796"/>
        <v/>
      </c>
      <c r="AO1018" s="200" t="str">
        <f t="shared" si="804"/>
        <v/>
      </c>
      <c r="AP1018" s="200" t="str">
        <f t="shared" si="797"/>
        <v/>
      </c>
      <c r="AQ1018" s="200" t="str">
        <f t="shared" si="798"/>
        <v/>
      </c>
      <c r="AR1018" s="200" t="str">
        <f t="shared" si="805"/>
        <v/>
      </c>
      <c r="AS1018" s="200" t="str">
        <f t="shared" si="806"/>
        <v/>
      </c>
      <c r="AT1018" s="200" t="str">
        <f t="shared" si="807"/>
        <v/>
      </c>
      <c r="AU1018" s="200" t="str">
        <f t="shared" si="808"/>
        <v/>
      </c>
      <c r="AV1018" s="54"/>
      <c r="AW1018" s="200" t="str">
        <f t="shared" si="809"/>
        <v/>
      </c>
      <c r="AX1018" s="201" t="str">
        <f t="shared" si="810"/>
        <v/>
      </c>
      <c r="AY1018" s="7" t="str">
        <f t="shared" si="811"/>
        <v/>
      </c>
      <c r="AZ1018" s="7" t="str">
        <f t="shared" si="812"/>
        <v/>
      </c>
      <c r="BA1018" s="7" t="str">
        <f t="shared" si="813"/>
        <v/>
      </c>
      <c r="BB1018" s="7" t="str">
        <f t="shared" si="831"/>
        <v/>
      </c>
      <c r="BC1018" s="7" t="str">
        <f t="shared" si="832"/>
        <v/>
      </c>
      <c r="BD1018" s="7" t="str">
        <f t="shared" si="833"/>
        <v/>
      </c>
      <c r="BE1018" s="7" t="str">
        <f t="shared" si="834"/>
        <v/>
      </c>
      <c r="BF1018" s="7" t="str">
        <f t="shared" si="791"/>
        <v/>
      </c>
      <c r="BG1018" s="7" t="str">
        <f t="shared" si="792"/>
        <v/>
      </c>
      <c r="BH1018" s="7" t="str">
        <f t="shared" si="835"/>
        <v/>
      </c>
      <c r="BI1018" s="7" t="str">
        <f t="shared" si="836"/>
        <v/>
      </c>
      <c r="BJ1018" s="7" t="str">
        <f t="shared" si="837"/>
        <v/>
      </c>
      <c r="BK1018" s="7" t="str">
        <f t="shared" si="814"/>
        <v/>
      </c>
      <c r="BL1018" s="7" t="str">
        <f t="shared" si="815"/>
        <v/>
      </c>
      <c r="BM1018" s="7" t="str">
        <f t="shared" si="816"/>
        <v/>
      </c>
      <c r="BN1018" s="7" t="str">
        <f t="shared" si="817"/>
        <v/>
      </c>
      <c r="BO1018" s="7" t="str">
        <f t="shared" si="818"/>
        <v/>
      </c>
      <c r="BP1018" s="7" t="str">
        <f t="shared" si="819"/>
        <v/>
      </c>
      <c r="BQ1018" s="7" t="str">
        <f t="shared" si="820"/>
        <v/>
      </c>
      <c r="BR1018" s="7" t="str">
        <f t="shared" si="821"/>
        <v/>
      </c>
      <c r="BS1018" s="7" t="str">
        <f t="shared" si="822"/>
        <v/>
      </c>
      <c r="BT1018" s="7" t="str">
        <f t="shared" si="823"/>
        <v/>
      </c>
      <c r="BU1018" s="7" t="str">
        <f t="shared" si="824"/>
        <v/>
      </c>
      <c r="BV1018" s="7" t="str">
        <f t="shared" si="825"/>
        <v/>
      </c>
      <c r="BW1018" s="7" t="str">
        <f t="shared" si="799"/>
        <v/>
      </c>
      <c r="BX1018" s="7" t="str">
        <f t="shared" si="826"/>
        <v/>
      </c>
      <c r="BY1018" s="7" t="str">
        <f t="shared" si="827"/>
        <v/>
      </c>
      <c r="BZ1018" s="7" t="str">
        <f t="shared" si="828"/>
        <v/>
      </c>
      <c r="CA1018" s="7" t="str">
        <f t="shared" si="829"/>
        <v/>
      </c>
      <c r="CB1018" s="54"/>
      <c r="CH1018" s="13" t="str">
        <f t="shared" si="800"/>
        <v/>
      </c>
      <c r="CJ1018" s="13"/>
    </row>
    <row r="1019" spans="2:88" ht="16.5" thickBot="1" x14ac:dyDescent="0.3">
      <c r="B1019" s="114"/>
      <c r="C1019" s="114"/>
      <c r="D1019" s="115"/>
      <c r="E1019" s="117" t="str">
        <f t="shared" si="830"/>
        <v/>
      </c>
      <c r="F1019" s="118" t="str">
        <f t="shared" si="838"/>
        <v/>
      </c>
      <c r="G1019" s="22"/>
      <c r="H1019" s="5" t="str">
        <f t="shared" si="801"/>
        <v/>
      </c>
      <c r="I1019" s="6" t="str">
        <f t="shared" si="802"/>
        <v/>
      </c>
      <c r="J1019" s="6" t="str">
        <f t="shared" si="803"/>
        <v/>
      </c>
      <c r="K1019" s="23"/>
      <c r="L1019" s="3" t="str">
        <f t="shared" si="787"/>
        <v/>
      </c>
      <c r="M1019" s="2">
        <f>IF(OR(K1019="Rota",K1019="Desliza"),(IF((MAX(N$36:N1018))&gt;F$17,(MAX(N$36:N1018)),F$17)),N1018)</f>
        <v>0</v>
      </c>
      <c r="N1019" s="42"/>
      <c r="O1019" s="2" t="str">
        <f t="shared" si="788"/>
        <v/>
      </c>
      <c r="P1019" s="3" t="str">
        <f t="shared" si="789"/>
        <v/>
      </c>
      <c r="Q1019" s="24"/>
      <c r="R1019" s="24"/>
      <c r="S1019" s="24"/>
      <c r="T1019" s="132" t="str">
        <f t="shared" si="793"/>
        <v/>
      </c>
      <c r="U1019" s="25"/>
      <c r="V1019" s="25"/>
      <c r="W1019" s="24"/>
      <c r="X1019" s="26"/>
      <c r="Y1019" s="25"/>
      <c r="Z1019" s="25"/>
      <c r="AA1019" s="3" t="str">
        <f t="shared" si="790"/>
        <v/>
      </c>
      <c r="AB1019" s="24"/>
      <c r="AC1019" s="26"/>
      <c r="AD1019" s="25"/>
      <c r="AE1019" s="54"/>
      <c r="AF1019" s="54"/>
      <c r="AG1019" s="54"/>
      <c r="AH1019" s="54"/>
      <c r="AI1019" s="54"/>
      <c r="AJ1019" s="54"/>
      <c r="AK1019" s="25"/>
      <c r="AL1019" s="54" t="str">
        <f t="shared" si="794"/>
        <v/>
      </c>
      <c r="AM1019" s="200" t="str">
        <f t="shared" si="795"/>
        <v/>
      </c>
      <c r="AN1019" s="201" t="str">
        <f t="shared" si="796"/>
        <v/>
      </c>
      <c r="AO1019" s="200" t="str">
        <f t="shared" si="804"/>
        <v/>
      </c>
      <c r="AP1019" s="200" t="str">
        <f t="shared" si="797"/>
        <v/>
      </c>
      <c r="AQ1019" s="200" t="str">
        <f t="shared" si="798"/>
        <v/>
      </c>
      <c r="AR1019" s="200" t="str">
        <f t="shared" si="805"/>
        <v/>
      </c>
      <c r="AS1019" s="200" t="str">
        <f t="shared" si="806"/>
        <v/>
      </c>
      <c r="AT1019" s="200" t="str">
        <f t="shared" si="807"/>
        <v/>
      </c>
      <c r="AU1019" s="200" t="str">
        <f t="shared" si="808"/>
        <v/>
      </c>
      <c r="AV1019" s="54"/>
      <c r="AW1019" s="200" t="str">
        <f t="shared" si="809"/>
        <v/>
      </c>
      <c r="AX1019" s="201" t="str">
        <f t="shared" si="810"/>
        <v/>
      </c>
      <c r="AY1019" s="7" t="str">
        <f t="shared" si="811"/>
        <v/>
      </c>
      <c r="AZ1019" s="7" t="str">
        <f t="shared" si="812"/>
        <v/>
      </c>
      <c r="BA1019" s="7" t="str">
        <f t="shared" si="813"/>
        <v/>
      </c>
      <c r="BB1019" s="7" t="str">
        <f t="shared" si="831"/>
        <v/>
      </c>
      <c r="BC1019" s="7" t="str">
        <f t="shared" si="832"/>
        <v/>
      </c>
      <c r="BD1019" s="7" t="str">
        <f t="shared" si="833"/>
        <v/>
      </c>
      <c r="BE1019" s="7" t="str">
        <f t="shared" si="834"/>
        <v/>
      </c>
      <c r="BF1019" s="7" t="str">
        <f t="shared" si="791"/>
        <v/>
      </c>
      <c r="BG1019" s="7" t="str">
        <f t="shared" si="792"/>
        <v/>
      </c>
      <c r="BH1019" s="7" t="str">
        <f t="shared" si="835"/>
        <v/>
      </c>
      <c r="BI1019" s="7" t="str">
        <f t="shared" si="836"/>
        <v/>
      </c>
      <c r="BJ1019" s="7" t="str">
        <f t="shared" si="837"/>
        <v/>
      </c>
      <c r="BK1019" s="7" t="str">
        <f t="shared" si="814"/>
        <v/>
      </c>
      <c r="BL1019" s="7" t="str">
        <f t="shared" si="815"/>
        <v/>
      </c>
      <c r="BM1019" s="7" t="str">
        <f t="shared" si="816"/>
        <v/>
      </c>
      <c r="BN1019" s="7" t="str">
        <f t="shared" si="817"/>
        <v/>
      </c>
      <c r="BO1019" s="7" t="str">
        <f t="shared" si="818"/>
        <v/>
      </c>
      <c r="BP1019" s="7" t="str">
        <f t="shared" si="819"/>
        <v/>
      </c>
      <c r="BQ1019" s="7" t="str">
        <f t="shared" si="820"/>
        <v/>
      </c>
      <c r="BR1019" s="7" t="str">
        <f t="shared" si="821"/>
        <v/>
      </c>
      <c r="BS1019" s="7" t="str">
        <f t="shared" si="822"/>
        <v/>
      </c>
      <c r="BT1019" s="7" t="str">
        <f t="shared" si="823"/>
        <v/>
      </c>
      <c r="BU1019" s="7" t="str">
        <f t="shared" si="824"/>
        <v/>
      </c>
      <c r="BV1019" s="7" t="str">
        <f t="shared" si="825"/>
        <v/>
      </c>
      <c r="BW1019" s="7" t="str">
        <f t="shared" si="799"/>
        <v/>
      </c>
      <c r="BX1019" s="7" t="str">
        <f t="shared" si="826"/>
        <v/>
      </c>
      <c r="BY1019" s="7" t="str">
        <f t="shared" si="827"/>
        <v/>
      </c>
      <c r="BZ1019" s="7" t="str">
        <f t="shared" si="828"/>
        <v/>
      </c>
      <c r="CA1019" s="7" t="str">
        <f t="shared" si="829"/>
        <v/>
      </c>
      <c r="CB1019" s="54"/>
      <c r="CH1019" s="13" t="str">
        <f t="shared" si="800"/>
        <v/>
      </c>
      <c r="CJ1019" s="13"/>
    </row>
    <row r="1020" spans="2:88" ht="16.5" thickBot="1" x14ac:dyDescent="0.3">
      <c r="B1020" s="114"/>
      <c r="C1020" s="114"/>
      <c r="D1020" s="115"/>
      <c r="E1020" s="117" t="str">
        <f t="shared" si="830"/>
        <v/>
      </c>
      <c r="F1020" s="118" t="str">
        <f t="shared" si="838"/>
        <v/>
      </c>
      <c r="G1020" s="22"/>
      <c r="H1020" s="5" t="str">
        <f t="shared" si="801"/>
        <v/>
      </c>
      <c r="I1020" s="6" t="str">
        <f t="shared" si="802"/>
        <v/>
      </c>
      <c r="J1020" s="6" t="str">
        <f t="shared" si="803"/>
        <v/>
      </c>
      <c r="K1020" s="23"/>
      <c r="L1020" s="3" t="str">
        <f t="shared" ref="L1020:L1083" si="839">IF(K1020="Circula",H1020,"")</f>
        <v/>
      </c>
      <c r="M1020" s="2">
        <f>IF(OR(K1020="Rota",K1020="Desliza"),(IF((MAX(N$36:N1019))&gt;F$17,(MAX(N$36:N1019)),F$17)),N1019)</f>
        <v>0</v>
      </c>
      <c r="N1020" s="42"/>
      <c r="O1020" s="2" t="str">
        <f t="shared" ref="O1020:O1083" si="840">IF(OR(M1020="",N1020=""),"",N1020-M1020)</f>
        <v/>
      </c>
      <c r="P1020" s="3" t="str">
        <f t="shared" ref="P1020:P1083" si="841">IF(OR(K1020="Rota",K1020="Desliza"),IF(OR(M1020="",N1020=""),"",IF(K1020="Comentario","",IF(M1020=N1020,"",(O1020/(H1020))))),"")</f>
        <v/>
      </c>
      <c r="Q1020" s="24"/>
      <c r="R1020" s="24"/>
      <c r="S1020" s="24"/>
      <c r="T1020" s="132" t="str">
        <f t="shared" si="793"/>
        <v/>
      </c>
      <c r="U1020" s="25"/>
      <c r="V1020" s="25"/>
      <c r="W1020" s="24"/>
      <c r="X1020" s="26"/>
      <c r="Y1020" s="25"/>
      <c r="Z1020" s="25"/>
      <c r="AA1020" s="3" t="str">
        <f t="shared" ref="AA1020:AA1083" si="842">IF(OR(Y1020="",Z1020=""),"",IF(Y1020=Z1020,"",ABS(Y1020-Z1020)))</f>
        <v/>
      </c>
      <c r="AB1020" s="24"/>
      <c r="AC1020" s="26"/>
      <c r="AD1020" s="25"/>
      <c r="AE1020" s="54"/>
      <c r="AF1020" s="54"/>
      <c r="AG1020" s="54"/>
      <c r="AH1020" s="54"/>
      <c r="AI1020" s="54"/>
      <c r="AJ1020" s="54"/>
      <c r="AK1020" s="25"/>
      <c r="AL1020" s="54" t="str">
        <f t="shared" si="794"/>
        <v/>
      </c>
      <c r="AM1020" s="200" t="str">
        <f t="shared" si="795"/>
        <v/>
      </c>
      <c r="AN1020" s="201" t="str">
        <f t="shared" si="796"/>
        <v/>
      </c>
      <c r="AO1020" s="200" t="str">
        <f t="shared" si="804"/>
        <v/>
      </c>
      <c r="AP1020" s="200" t="str">
        <f t="shared" si="797"/>
        <v/>
      </c>
      <c r="AQ1020" s="200" t="str">
        <f t="shared" si="798"/>
        <v/>
      </c>
      <c r="AR1020" s="200" t="str">
        <f t="shared" si="805"/>
        <v/>
      </c>
      <c r="AS1020" s="200" t="str">
        <f t="shared" si="806"/>
        <v/>
      </c>
      <c r="AT1020" s="200" t="str">
        <f t="shared" si="807"/>
        <v/>
      </c>
      <c r="AU1020" s="200" t="str">
        <f t="shared" si="808"/>
        <v/>
      </c>
      <c r="AV1020" s="54"/>
      <c r="AW1020" s="200" t="str">
        <f t="shared" si="809"/>
        <v/>
      </c>
      <c r="AX1020" s="201" t="str">
        <f t="shared" si="810"/>
        <v/>
      </c>
      <c r="AY1020" s="7" t="str">
        <f t="shared" si="811"/>
        <v/>
      </c>
      <c r="AZ1020" s="7" t="str">
        <f t="shared" si="812"/>
        <v/>
      </c>
      <c r="BA1020" s="7" t="str">
        <f t="shared" si="813"/>
        <v/>
      </c>
      <c r="BB1020" s="7" t="str">
        <f t="shared" si="831"/>
        <v/>
      </c>
      <c r="BC1020" s="7" t="str">
        <f t="shared" si="832"/>
        <v/>
      </c>
      <c r="BD1020" s="7" t="str">
        <f t="shared" si="833"/>
        <v/>
      </c>
      <c r="BE1020" s="7" t="str">
        <f t="shared" si="834"/>
        <v/>
      </c>
      <c r="BF1020" s="7" t="str">
        <f t="shared" si="791"/>
        <v/>
      </c>
      <c r="BG1020" s="7" t="str">
        <f t="shared" si="792"/>
        <v/>
      </c>
      <c r="BH1020" s="7" t="str">
        <f t="shared" si="835"/>
        <v/>
      </c>
      <c r="BI1020" s="7" t="str">
        <f t="shared" si="836"/>
        <v/>
      </c>
      <c r="BJ1020" s="7" t="str">
        <f t="shared" si="837"/>
        <v/>
      </c>
      <c r="BK1020" s="7" t="str">
        <f t="shared" si="814"/>
        <v/>
      </c>
      <c r="BL1020" s="7" t="str">
        <f t="shared" si="815"/>
        <v/>
      </c>
      <c r="BM1020" s="7" t="str">
        <f t="shared" si="816"/>
        <v/>
      </c>
      <c r="BN1020" s="7" t="str">
        <f t="shared" si="817"/>
        <v/>
      </c>
      <c r="BO1020" s="7" t="str">
        <f t="shared" si="818"/>
        <v/>
      </c>
      <c r="BP1020" s="7" t="str">
        <f t="shared" si="819"/>
        <v/>
      </c>
      <c r="BQ1020" s="7" t="str">
        <f t="shared" si="820"/>
        <v/>
      </c>
      <c r="BR1020" s="7" t="str">
        <f t="shared" si="821"/>
        <v/>
      </c>
      <c r="BS1020" s="7" t="str">
        <f t="shared" si="822"/>
        <v/>
      </c>
      <c r="BT1020" s="7" t="str">
        <f t="shared" si="823"/>
        <v/>
      </c>
      <c r="BU1020" s="7" t="str">
        <f t="shared" si="824"/>
        <v/>
      </c>
      <c r="BV1020" s="7" t="str">
        <f t="shared" si="825"/>
        <v/>
      </c>
      <c r="BW1020" s="7" t="str">
        <f t="shared" si="799"/>
        <v/>
      </c>
      <c r="BX1020" s="7" t="str">
        <f t="shared" si="826"/>
        <v/>
      </c>
      <c r="BY1020" s="7" t="str">
        <f t="shared" si="827"/>
        <v/>
      </c>
      <c r="BZ1020" s="7" t="str">
        <f t="shared" si="828"/>
        <v/>
      </c>
      <c r="CA1020" s="7" t="str">
        <f t="shared" si="829"/>
        <v/>
      </c>
      <c r="CB1020" s="54"/>
      <c r="CH1020" s="13" t="str">
        <f t="shared" si="800"/>
        <v/>
      </c>
      <c r="CJ1020" s="13"/>
    </row>
    <row r="1021" spans="2:88" ht="16.5" thickBot="1" x14ac:dyDescent="0.3">
      <c r="B1021" s="114"/>
      <c r="C1021" s="114"/>
      <c r="D1021" s="115"/>
      <c r="E1021" s="117" t="str">
        <f t="shared" si="830"/>
        <v/>
      </c>
      <c r="F1021" s="118" t="str">
        <f t="shared" si="838"/>
        <v/>
      </c>
      <c r="G1021" s="22"/>
      <c r="H1021" s="5" t="str">
        <f t="shared" si="801"/>
        <v/>
      </c>
      <c r="I1021" s="6" t="str">
        <f t="shared" si="802"/>
        <v/>
      </c>
      <c r="J1021" s="6" t="str">
        <f t="shared" si="803"/>
        <v/>
      </c>
      <c r="K1021" s="23"/>
      <c r="L1021" s="3" t="str">
        <f t="shared" si="839"/>
        <v/>
      </c>
      <c r="M1021" s="2">
        <f>IF(OR(K1021="Rota",K1021="Desliza"),(IF((MAX(N$36:N1020))&gt;F$17,(MAX(N$36:N1020)),F$17)),N1020)</f>
        <v>0</v>
      </c>
      <c r="N1021" s="42"/>
      <c r="O1021" s="2" t="str">
        <f t="shared" si="840"/>
        <v/>
      </c>
      <c r="P1021" s="3" t="str">
        <f t="shared" si="841"/>
        <v/>
      </c>
      <c r="Q1021" s="24"/>
      <c r="R1021" s="24"/>
      <c r="S1021" s="24"/>
      <c r="T1021" s="132" t="str">
        <f t="shared" si="793"/>
        <v/>
      </c>
      <c r="U1021" s="25"/>
      <c r="V1021" s="25"/>
      <c r="W1021" s="24"/>
      <c r="X1021" s="26"/>
      <c r="Y1021" s="25"/>
      <c r="Z1021" s="25"/>
      <c r="AA1021" s="3" t="str">
        <f t="shared" si="842"/>
        <v/>
      </c>
      <c r="AB1021" s="24"/>
      <c r="AC1021" s="26"/>
      <c r="AD1021" s="25"/>
      <c r="AE1021" s="54"/>
      <c r="AF1021" s="54"/>
      <c r="AG1021" s="54"/>
      <c r="AH1021" s="54"/>
      <c r="AI1021" s="54"/>
      <c r="AJ1021" s="54"/>
      <c r="AK1021" s="25"/>
      <c r="AL1021" s="54" t="str">
        <f t="shared" si="794"/>
        <v/>
      </c>
      <c r="AM1021" s="200" t="str">
        <f t="shared" si="795"/>
        <v/>
      </c>
      <c r="AN1021" s="201" t="str">
        <f t="shared" si="796"/>
        <v/>
      </c>
      <c r="AO1021" s="200" t="str">
        <f t="shared" si="804"/>
        <v/>
      </c>
      <c r="AP1021" s="200" t="str">
        <f t="shared" si="797"/>
        <v/>
      </c>
      <c r="AQ1021" s="200" t="str">
        <f t="shared" si="798"/>
        <v/>
      </c>
      <c r="AR1021" s="200" t="str">
        <f t="shared" si="805"/>
        <v/>
      </c>
      <c r="AS1021" s="200" t="str">
        <f t="shared" si="806"/>
        <v/>
      </c>
      <c r="AT1021" s="200" t="str">
        <f t="shared" si="807"/>
        <v/>
      </c>
      <c r="AU1021" s="200" t="str">
        <f t="shared" si="808"/>
        <v/>
      </c>
      <c r="AV1021" s="54"/>
      <c r="AW1021" s="200" t="str">
        <f t="shared" si="809"/>
        <v/>
      </c>
      <c r="AX1021" s="201" t="str">
        <f t="shared" si="810"/>
        <v/>
      </c>
      <c r="AY1021" s="7" t="str">
        <f t="shared" si="811"/>
        <v/>
      </c>
      <c r="AZ1021" s="7" t="str">
        <f t="shared" si="812"/>
        <v/>
      </c>
      <c r="BA1021" s="7" t="str">
        <f t="shared" si="813"/>
        <v/>
      </c>
      <c r="BB1021" s="7" t="str">
        <f t="shared" si="831"/>
        <v/>
      </c>
      <c r="BC1021" s="7" t="str">
        <f t="shared" si="832"/>
        <v/>
      </c>
      <c r="BD1021" s="7" t="str">
        <f t="shared" si="833"/>
        <v/>
      </c>
      <c r="BE1021" s="7" t="str">
        <f t="shared" si="834"/>
        <v/>
      </c>
      <c r="BF1021" s="7" t="str">
        <f t="shared" si="791"/>
        <v/>
      </c>
      <c r="BG1021" s="7" t="str">
        <f t="shared" si="792"/>
        <v/>
      </c>
      <c r="BH1021" s="7" t="str">
        <f t="shared" si="835"/>
        <v/>
      </c>
      <c r="BI1021" s="7" t="str">
        <f t="shared" si="836"/>
        <v/>
      </c>
      <c r="BJ1021" s="7" t="str">
        <f t="shared" si="837"/>
        <v/>
      </c>
      <c r="BK1021" s="7" t="str">
        <f t="shared" si="814"/>
        <v/>
      </c>
      <c r="BL1021" s="7" t="str">
        <f t="shared" si="815"/>
        <v/>
      </c>
      <c r="BM1021" s="7" t="str">
        <f t="shared" si="816"/>
        <v/>
      </c>
      <c r="BN1021" s="7" t="str">
        <f t="shared" si="817"/>
        <v/>
      </c>
      <c r="BO1021" s="7" t="str">
        <f t="shared" si="818"/>
        <v/>
      </c>
      <c r="BP1021" s="7" t="str">
        <f t="shared" si="819"/>
        <v/>
      </c>
      <c r="BQ1021" s="7" t="str">
        <f t="shared" si="820"/>
        <v/>
      </c>
      <c r="BR1021" s="7" t="str">
        <f t="shared" si="821"/>
        <v/>
      </c>
      <c r="BS1021" s="7" t="str">
        <f t="shared" si="822"/>
        <v/>
      </c>
      <c r="BT1021" s="7" t="str">
        <f t="shared" si="823"/>
        <v/>
      </c>
      <c r="BU1021" s="7" t="str">
        <f t="shared" si="824"/>
        <v/>
      </c>
      <c r="BV1021" s="7" t="str">
        <f t="shared" si="825"/>
        <v/>
      </c>
      <c r="BW1021" s="7" t="str">
        <f t="shared" si="799"/>
        <v/>
      </c>
      <c r="BX1021" s="7" t="str">
        <f t="shared" si="826"/>
        <v/>
      </c>
      <c r="BY1021" s="7" t="str">
        <f t="shared" si="827"/>
        <v/>
      </c>
      <c r="BZ1021" s="7" t="str">
        <f t="shared" si="828"/>
        <v/>
      </c>
      <c r="CA1021" s="7" t="str">
        <f t="shared" si="829"/>
        <v/>
      </c>
      <c r="CB1021" s="54"/>
      <c r="CH1021" s="13" t="str">
        <f t="shared" si="800"/>
        <v/>
      </c>
      <c r="CJ1021" s="13"/>
    </row>
    <row r="1022" spans="2:88" ht="16.5" thickBot="1" x14ac:dyDescent="0.3">
      <c r="B1022" s="114"/>
      <c r="C1022" s="114"/>
      <c r="D1022" s="115"/>
      <c r="E1022" s="117" t="str">
        <f t="shared" si="830"/>
        <v/>
      </c>
      <c r="F1022" s="118" t="str">
        <f t="shared" si="838"/>
        <v/>
      </c>
      <c r="G1022" s="22"/>
      <c r="H1022" s="5" t="str">
        <f t="shared" si="801"/>
        <v/>
      </c>
      <c r="I1022" s="6" t="str">
        <f t="shared" si="802"/>
        <v/>
      </c>
      <c r="J1022" s="6" t="str">
        <f t="shared" si="803"/>
        <v/>
      </c>
      <c r="K1022" s="23"/>
      <c r="L1022" s="3" t="str">
        <f t="shared" si="839"/>
        <v/>
      </c>
      <c r="M1022" s="2">
        <f>IF(OR(K1022="Rota",K1022="Desliza"),(IF((MAX(N$36:N1021))&gt;F$17,(MAX(N$36:N1021)),F$17)),N1021)</f>
        <v>0</v>
      </c>
      <c r="N1022" s="42"/>
      <c r="O1022" s="2" t="str">
        <f t="shared" si="840"/>
        <v/>
      </c>
      <c r="P1022" s="3" t="str">
        <f t="shared" si="841"/>
        <v/>
      </c>
      <c r="Q1022" s="24"/>
      <c r="R1022" s="24"/>
      <c r="S1022" s="24"/>
      <c r="T1022" s="132" t="str">
        <f t="shared" si="793"/>
        <v/>
      </c>
      <c r="U1022" s="25"/>
      <c r="V1022" s="25"/>
      <c r="W1022" s="24"/>
      <c r="X1022" s="26"/>
      <c r="Y1022" s="25"/>
      <c r="Z1022" s="25"/>
      <c r="AA1022" s="3" t="str">
        <f t="shared" si="842"/>
        <v/>
      </c>
      <c r="AB1022" s="24"/>
      <c r="AC1022" s="26"/>
      <c r="AD1022" s="25"/>
      <c r="AE1022" s="54"/>
      <c r="AF1022" s="54"/>
      <c r="AG1022" s="54"/>
      <c r="AH1022" s="54"/>
      <c r="AI1022" s="54"/>
      <c r="AJ1022" s="54"/>
      <c r="AK1022" s="25"/>
      <c r="AL1022" s="54" t="str">
        <f t="shared" si="794"/>
        <v/>
      </c>
      <c r="AM1022" s="200" t="str">
        <f t="shared" si="795"/>
        <v/>
      </c>
      <c r="AN1022" s="201" t="str">
        <f t="shared" si="796"/>
        <v/>
      </c>
      <c r="AO1022" s="200" t="str">
        <f t="shared" si="804"/>
        <v/>
      </c>
      <c r="AP1022" s="200" t="str">
        <f t="shared" si="797"/>
        <v/>
      </c>
      <c r="AQ1022" s="200" t="str">
        <f t="shared" si="798"/>
        <v/>
      </c>
      <c r="AR1022" s="200" t="str">
        <f t="shared" si="805"/>
        <v/>
      </c>
      <c r="AS1022" s="200" t="str">
        <f t="shared" si="806"/>
        <v/>
      </c>
      <c r="AT1022" s="200" t="str">
        <f t="shared" si="807"/>
        <v/>
      </c>
      <c r="AU1022" s="200" t="str">
        <f t="shared" si="808"/>
        <v/>
      </c>
      <c r="AV1022" s="54"/>
      <c r="AW1022" s="200" t="str">
        <f t="shared" si="809"/>
        <v/>
      </c>
      <c r="AX1022" s="201" t="str">
        <f t="shared" si="810"/>
        <v/>
      </c>
      <c r="AY1022" s="7" t="str">
        <f t="shared" si="811"/>
        <v/>
      </c>
      <c r="AZ1022" s="7" t="str">
        <f t="shared" si="812"/>
        <v/>
      </c>
      <c r="BA1022" s="7" t="str">
        <f t="shared" si="813"/>
        <v/>
      </c>
      <c r="BB1022" s="7" t="str">
        <f t="shared" si="831"/>
        <v/>
      </c>
      <c r="BC1022" s="7" t="str">
        <f t="shared" si="832"/>
        <v/>
      </c>
      <c r="BD1022" s="7" t="str">
        <f t="shared" si="833"/>
        <v/>
      </c>
      <c r="BE1022" s="7" t="str">
        <f t="shared" si="834"/>
        <v/>
      </c>
      <c r="BF1022" s="7" t="str">
        <f t="shared" si="791"/>
        <v/>
      </c>
      <c r="BG1022" s="7" t="str">
        <f t="shared" si="792"/>
        <v/>
      </c>
      <c r="BH1022" s="7" t="str">
        <f t="shared" si="835"/>
        <v/>
      </c>
      <c r="BI1022" s="7" t="str">
        <f t="shared" si="836"/>
        <v/>
      </c>
      <c r="BJ1022" s="7" t="str">
        <f t="shared" si="837"/>
        <v/>
      </c>
      <c r="BK1022" s="7" t="str">
        <f t="shared" si="814"/>
        <v/>
      </c>
      <c r="BL1022" s="7" t="str">
        <f t="shared" si="815"/>
        <v/>
      </c>
      <c r="BM1022" s="7" t="str">
        <f t="shared" si="816"/>
        <v/>
      </c>
      <c r="BN1022" s="7" t="str">
        <f t="shared" si="817"/>
        <v/>
      </c>
      <c r="BO1022" s="7" t="str">
        <f t="shared" si="818"/>
        <v/>
      </c>
      <c r="BP1022" s="7" t="str">
        <f t="shared" si="819"/>
        <v/>
      </c>
      <c r="BQ1022" s="7" t="str">
        <f t="shared" si="820"/>
        <v/>
      </c>
      <c r="BR1022" s="7" t="str">
        <f t="shared" si="821"/>
        <v/>
      </c>
      <c r="BS1022" s="7" t="str">
        <f t="shared" si="822"/>
        <v/>
      </c>
      <c r="BT1022" s="7" t="str">
        <f t="shared" si="823"/>
        <v/>
      </c>
      <c r="BU1022" s="7" t="str">
        <f t="shared" si="824"/>
        <v/>
      </c>
      <c r="BV1022" s="7" t="str">
        <f t="shared" si="825"/>
        <v/>
      </c>
      <c r="BW1022" s="7" t="str">
        <f t="shared" si="799"/>
        <v/>
      </c>
      <c r="BX1022" s="7" t="str">
        <f t="shared" si="826"/>
        <v/>
      </c>
      <c r="BY1022" s="7" t="str">
        <f t="shared" si="827"/>
        <v/>
      </c>
      <c r="BZ1022" s="7" t="str">
        <f t="shared" si="828"/>
        <v/>
      </c>
      <c r="CA1022" s="7" t="str">
        <f t="shared" si="829"/>
        <v/>
      </c>
      <c r="CB1022" s="54"/>
      <c r="CH1022" s="13" t="str">
        <f t="shared" si="800"/>
        <v/>
      </c>
      <c r="CJ1022" s="13"/>
    </row>
    <row r="1023" spans="2:88" ht="16.5" thickBot="1" x14ac:dyDescent="0.3">
      <c r="B1023" s="114"/>
      <c r="C1023" s="114"/>
      <c r="D1023" s="115"/>
      <c r="E1023" s="117" t="str">
        <f t="shared" si="830"/>
        <v/>
      </c>
      <c r="F1023" s="118" t="str">
        <f t="shared" si="838"/>
        <v/>
      </c>
      <c r="G1023" s="22"/>
      <c r="H1023" s="5" t="str">
        <f t="shared" si="801"/>
        <v/>
      </c>
      <c r="I1023" s="6" t="str">
        <f t="shared" si="802"/>
        <v/>
      </c>
      <c r="J1023" s="6" t="str">
        <f t="shared" si="803"/>
        <v/>
      </c>
      <c r="K1023" s="23"/>
      <c r="L1023" s="3" t="str">
        <f t="shared" si="839"/>
        <v/>
      </c>
      <c r="M1023" s="2">
        <f>IF(OR(K1023="Rota",K1023="Desliza"),(IF((MAX(N$36:N1022))&gt;F$17,(MAX(N$36:N1022)),F$17)),N1022)</f>
        <v>0</v>
      </c>
      <c r="N1023" s="42"/>
      <c r="O1023" s="2" t="str">
        <f t="shared" si="840"/>
        <v/>
      </c>
      <c r="P1023" s="3" t="str">
        <f t="shared" si="841"/>
        <v/>
      </c>
      <c r="Q1023" s="24"/>
      <c r="R1023" s="24"/>
      <c r="S1023" s="24"/>
      <c r="T1023" s="132" t="str">
        <f t="shared" si="793"/>
        <v/>
      </c>
      <c r="U1023" s="25"/>
      <c r="V1023" s="25"/>
      <c r="W1023" s="24"/>
      <c r="X1023" s="26"/>
      <c r="Y1023" s="25"/>
      <c r="Z1023" s="25"/>
      <c r="AA1023" s="3" t="str">
        <f t="shared" si="842"/>
        <v/>
      </c>
      <c r="AB1023" s="24"/>
      <c r="AC1023" s="26"/>
      <c r="AD1023" s="25"/>
      <c r="AE1023" s="54"/>
      <c r="AF1023" s="54"/>
      <c r="AG1023" s="54"/>
      <c r="AH1023" s="54"/>
      <c r="AI1023" s="54"/>
      <c r="AJ1023" s="54"/>
      <c r="AK1023" s="25"/>
      <c r="AL1023" s="54" t="str">
        <f t="shared" si="794"/>
        <v/>
      </c>
      <c r="AM1023" s="200" t="str">
        <f t="shared" si="795"/>
        <v/>
      </c>
      <c r="AN1023" s="201" t="str">
        <f t="shared" si="796"/>
        <v/>
      </c>
      <c r="AO1023" s="200" t="str">
        <f t="shared" si="804"/>
        <v/>
      </c>
      <c r="AP1023" s="200" t="str">
        <f t="shared" si="797"/>
        <v/>
      </c>
      <c r="AQ1023" s="200" t="str">
        <f t="shared" si="798"/>
        <v/>
      </c>
      <c r="AR1023" s="200" t="str">
        <f t="shared" si="805"/>
        <v/>
      </c>
      <c r="AS1023" s="200" t="str">
        <f t="shared" si="806"/>
        <v/>
      </c>
      <c r="AT1023" s="200" t="str">
        <f t="shared" si="807"/>
        <v/>
      </c>
      <c r="AU1023" s="200" t="str">
        <f t="shared" si="808"/>
        <v/>
      </c>
      <c r="AV1023" s="54"/>
      <c r="AW1023" s="200" t="str">
        <f t="shared" si="809"/>
        <v/>
      </c>
      <c r="AX1023" s="201" t="str">
        <f t="shared" si="810"/>
        <v/>
      </c>
      <c r="AY1023" s="7" t="str">
        <f t="shared" si="811"/>
        <v/>
      </c>
      <c r="AZ1023" s="7" t="str">
        <f t="shared" si="812"/>
        <v/>
      </c>
      <c r="BA1023" s="7" t="str">
        <f t="shared" si="813"/>
        <v/>
      </c>
      <c r="BB1023" s="7" t="str">
        <f t="shared" si="831"/>
        <v/>
      </c>
      <c r="BC1023" s="7" t="str">
        <f t="shared" si="832"/>
        <v/>
      </c>
      <c r="BD1023" s="7" t="str">
        <f t="shared" si="833"/>
        <v/>
      </c>
      <c r="BE1023" s="7" t="str">
        <f t="shared" si="834"/>
        <v/>
      </c>
      <c r="BF1023" s="7" t="str">
        <f t="shared" si="791"/>
        <v/>
      </c>
      <c r="BG1023" s="7" t="str">
        <f t="shared" si="792"/>
        <v/>
      </c>
      <c r="BH1023" s="7" t="str">
        <f t="shared" si="835"/>
        <v/>
      </c>
      <c r="BI1023" s="7" t="str">
        <f t="shared" si="836"/>
        <v/>
      </c>
      <c r="BJ1023" s="7" t="str">
        <f t="shared" si="837"/>
        <v/>
      </c>
      <c r="BK1023" s="7" t="str">
        <f t="shared" si="814"/>
        <v/>
      </c>
      <c r="BL1023" s="7" t="str">
        <f t="shared" si="815"/>
        <v/>
      </c>
      <c r="BM1023" s="7" t="str">
        <f t="shared" si="816"/>
        <v/>
      </c>
      <c r="BN1023" s="7" t="str">
        <f t="shared" si="817"/>
        <v/>
      </c>
      <c r="BO1023" s="7" t="str">
        <f t="shared" si="818"/>
        <v/>
      </c>
      <c r="BP1023" s="7" t="str">
        <f t="shared" si="819"/>
        <v/>
      </c>
      <c r="BQ1023" s="7" t="str">
        <f t="shared" si="820"/>
        <v/>
      </c>
      <c r="BR1023" s="7" t="str">
        <f t="shared" si="821"/>
        <v/>
      </c>
      <c r="BS1023" s="7" t="str">
        <f t="shared" si="822"/>
        <v/>
      </c>
      <c r="BT1023" s="7" t="str">
        <f t="shared" si="823"/>
        <v/>
      </c>
      <c r="BU1023" s="7" t="str">
        <f t="shared" si="824"/>
        <v/>
      </c>
      <c r="BV1023" s="7" t="str">
        <f t="shared" si="825"/>
        <v/>
      </c>
      <c r="BW1023" s="7" t="str">
        <f t="shared" si="799"/>
        <v/>
      </c>
      <c r="BX1023" s="7" t="str">
        <f t="shared" si="826"/>
        <v/>
      </c>
      <c r="BY1023" s="7" t="str">
        <f t="shared" si="827"/>
        <v/>
      </c>
      <c r="BZ1023" s="7" t="str">
        <f t="shared" si="828"/>
        <v/>
      </c>
      <c r="CA1023" s="7" t="str">
        <f t="shared" si="829"/>
        <v/>
      </c>
      <c r="CB1023" s="54"/>
      <c r="CH1023" s="13" t="str">
        <f t="shared" si="800"/>
        <v/>
      </c>
      <c r="CJ1023" s="13"/>
    </row>
    <row r="1024" spans="2:88" ht="16.5" thickBot="1" x14ac:dyDescent="0.3">
      <c r="B1024" s="114"/>
      <c r="C1024" s="114"/>
      <c r="D1024" s="115"/>
      <c r="E1024" s="117" t="str">
        <f t="shared" si="830"/>
        <v/>
      </c>
      <c r="F1024" s="118" t="str">
        <f t="shared" si="838"/>
        <v/>
      </c>
      <c r="G1024" s="22"/>
      <c r="H1024" s="5" t="str">
        <f t="shared" si="801"/>
        <v/>
      </c>
      <c r="I1024" s="6" t="str">
        <f t="shared" si="802"/>
        <v/>
      </c>
      <c r="J1024" s="6" t="str">
        <f t="shared" si="803"/>
        <v/>
      </c>
      <c r="K1024" s="23"/>
      <c r="L1024" s="3" t="str">
        <f t="shared" si="839"/>
        <v/>
      </c>
      <c r="M1024" s="2">
        <f>IF(OR(K1024="Rota",K1024="Desliza"),(IF((MAX(N$36:N1023))&gt;F$17,(MAX(N$36:N1023)),F$17)),N1023)</f>
        <v>0</v>
      </c>
      <c r="N1024" s="42"/>
      <c r="O1024" s="2" t="str">
        <f t="shared" si="840"/>
        <v/>
      </c>
      <c r="P1024" s="3" t="str">
        <f t="shared" si="841"/>
        <v/>
      </c>
      <c r="Q1024" s="24"/>
      <c r="R1024" s="24"/>
      <c r="S1024" s="24"/>
      <c r="T1024" s="132" t="str">
        <f t="shared" si="793"/>
        <v/>
      </c>
      <c r="U1024" s="25"/>
      <c r="V1024" s="25"/>
      <c r="W1024" s="24"/>
      <c r="X1024" s="26"/>
      <c r="Y1024" s="25"/>
      <c r="Z1024" s="25"/>
      <c r="AA1024" s="3" t="str">
        <f t="shared" si="842"/>
        <v/>
      </c>
      <c r="AB1024" s="24"/>
      <c r="AC1024" s="26"/>
      <c r="AD1024" s="25"/>
      <c r="AE1024" s="54"/>
      <c r="AF1024" s="54"/>
      <c r="AG1024" s="54"/>
      <c r="AH1024" s="54"/>
      <c r="AI1024" s="54"/>
      <c r="AJ1024" s="54"/>
      <c r="AK1024" s="25"/>
      <c r="AL1024" s="54" t="str">
        <f t="shared" si="794"/>
        <v/>
      </c>
      <c r="AM1024" s="200" t="str">
        <f t="shared" si="795"/>
        <v/>
      </c>
      <c r="AN1024" s="201" t="str">
        <f t="shared" si="796"/>
        <v/>
      </c>
      <c r="AO1024" s="200" t="str">
        <f t="shared" si="804"/>
        <v/>
      </c>
      <c r="AP1024" s="200" t="str">
        <f t="shared" si="797"/>
        <v/>
      </c>
      <c r="AQ1024" s="200" t="str">
        <f t="shared" si="798"/>
        <v/>
      </c>
      <c r="AR1024" s="200" t="str">
        <f t="shared" si="805"/>
        <v/>
      </c>
      <c r="AS1024" s="200" t="str">
        <f t="shared" si="806"/>
        <v/>
      </c>
      <c r="AT1024" s="200" t="str">
        <f t="shared" si="807"/>
        <v/>
      </c>
      <c r="AU1024" s="200" t="str">
        <f t="shared" si="808"/>
        <v/>
      </c>
      <c r="AV1024" s="54"/>
      <c r="AW1024" s="200" t="str">
        <f t="shared" si="809"/>
        <v/>
      </c>
      <c r="AX1024" s="201" t="str">
        <f t="shared" si="810"/>
        <v/>
      </c>
      <c r="AY1024" s="7" t="str">
        <f t="shared" si="811"/>
        <v/>
      </c>
      <c r="AZ1024" s="7" t="str">
        <f t="shared" si="812"/>
        <v/>
      </c>
      <c r="BA1024" s="7" t="str">
        <f t="shared" si="813"/>
        <v/>
      </c>
      <c r="BB1024" s="7" t="str">
        <f t="shared" si="831"/>
        <v/>
      </c>
      <c r="BC1024" s="7" t="str">
        <f t="shared" si="832"/>
        <v/>
      </c>
      <c r="BD1024" s="7" t="str">
        <f t="shared" si="833"/>
        <v/>
      </c>
      <c r="BE1024" s="7" t="str">
        <f t="shared" si="834"/>
        <v/>
      </c>
      <c r="BF1024" s="7" t="str">
        <f t="shared" si="791"/>
        <v/>
      </c>
      <c r="BG1024" s="7" t="str">
        <f t="shared" si="792"/>
        <v/>
      </c>
      <c r="BH1024" s="7" t="str">
        <f t="shared" si="835"/>
        <v/>
      </c>
      <c r="BI1024" s="7" t="str">
        <f t="shared" si="836"/>
        <v/>
      </c>
      <c r="BJ1024" s="7" t="str">
        <f t="shared" si="837"/>
        <v/>
      </c>
      <c r="BK1024" s="7" t="str">
        <f t="shared" si="814"/>
        <v/>
      </c>
      <c r="BL1024" s="7" t="str">
        <f t="shared" si="815"/>
        <v/>
      </c>
      <c r="BM1024" s="7" t="str">
        <f t="shared" si="816"/>
        <v/>
      </c>
      <c r="BN1024" s="7" t="str">
        <f t="shared" si="817"/>
        <v/>
      </c>
      <c r="BO1024" s="7" t="str">
        <f t="shared" si="818"/>
        <v/>
      </c>
      <c r="BP1024" s="7" t="str">
        <f t="shared" si="819"/>
        <v/>
      </c>
      <c r="BQ1024" s="7" t="str">
        <f t="shared" si="820"/>
        <v/>
      </c>
      <c r="BR1024" s="7" t="str">
        <f t="shared" si="821"/>
        <v/>
      </c>
      <c r="BS1024" s="7" t="str">
        <f t="shared" si="822"/>
        <v/>
      </c>
      <c r="BT1024" s="7" t="str">
        <f t="shared" si="823"/>
        <v/>
      </c>
      <c r="BU1024" s="7" t="str">
        <f t="shared" si="824"/>
        <v/>
      </c>
      <c r="BV1024" s="7" t="str">
        <f t="shared" si="825"/>
        <v/>
      </c>
      <c r="BW1024" s="7" t="str">
        <f t="shared" si="799"/>
        <v/>
      </c>
      <c r="BX1024" s="7" t="str">
        <f t="shared" si="826"/>
        <v/>
      </c>
      <c r="BY1024" s="7" t="str">
        <f t="shared" si="827"/>
        <v/>
      </c>
      <c r="BZ1024" s="7" t="str">
        <f t="shared" si="828"/>
        <v/>
      </c>
      <c r="CA1024" s="7" t="str">
        <f t="shared" si="829"/>
        <v/>
      </c>
      <c r="CB1024" s="54"/>
      <c r="CH1024" s="13" t="str">
        <f t="shared" si="800"/>
        <v/>
      </c>
      <c r="CJ1024" s="13"/>
    </row>
    <row r="1025" spans="2:88" ht="16.5" thickBot="1" x14ac:dyDescent="0.3">
      <c r="B1025" s="114"/>
      <c r="C1025" s="114"/>
      <c r="D1025" s="115"/>
      <c r="E1025" s="117" t="str">
        <f t="shared" si="830"/>
        <v/>
      </c>
      <c r="F1025" s="118" t="str">
        <f t="shared" si="838"/>
        <v/>
      </c>
      <c r="G1025" s="22"/>
      <c r="H1025" s="5" t="str">
        <f t="shared" si="801"/>
        <v/>
      </c>
      <c r="I1025" s="6" t="str">
        <f t="shared" si="802"/>
        <v/>
      </c>
      <c r="J1025" s="6" t="str">
        <f t="shared" si="803"/>
        <v/>
      </c>
      <c r="K1025" s="23"/>
      <c r="L1025" s="3" t="str">
        <f t="shared" si="839"/>
        <v/>
      </c>
      <c r="M1025" s="2">
        <f>IF(OR(K1025="Rota",K1025="Desliza"),(IF((MAX(N$36:N1024))&gt;F$17,(MAX(N$36:N1024)),F$17)),N1024)</f>
        <v>0</v>
      </c>
      <c r="N1025" s="42"/>
      <c r="O1025" s="2" t="str">
        <f t="shared" si="840"/>
        <v/>
      </c>
      <c r="P1025" s="3" t="str">
        <f t="shared" si="841"/>
        <v/>
      </c>
      <c r="Q1025" s="24"/>
      <c r="R1025" s="24"/>
      <c r="S1025" s="24"/>
      <c r="T1025" s="132" t="str">
        <f t="shared" si="793"/>
        <v/>
      </c>
      <c r="U1025" s="25"/>
      <c r="V1025" s="25"/>
      <c r="W1025" s="24"/>
      <c r="X1025" s="26"/>
      <c r="Y1025" s="25"/>
      <c r="Z1025" s="25"/>
      <c r="AA1025" s="3" t="str">
        <f t="shared" si="842"/>
        <v/>
      </c>
      <c r="AB1025" s="24"/>
      <c r="AC1025" s="26"/>
      <c r="AD1025" s="25"/>
      <c r="AE1025" s="54"/>
      <c r="AF1025" s="54"/>
      <c r="AG1025" s="54"/>
      <c r="AH1025" s="54"/>
      <c r="AI1025" s="54"/>
      <c r="AJ1025" s="54"/>
      <c r="AK1025" s="25"/>
      <c r="AL1025" s="54" t="str">
        <f t="shared" si="794"/>
        <v/>
      </c>
      <c r="AM1025" s="200" t="str">
        <f t="shared" si="795"/>
        <v/>
      </c>
      <c r="AN1025" s="201" t="str">
        <f t="shared" si="796"/>
        <v/>
      </c>
      <c r="AO1025" s="200" t="str">
        <f t="shared" si="804"/>
        <v/>
      </c>
      <c r="AP1025" s="200" t="str">
        <f t="shared" si="797"/>
        <v/>
      </c>
      <c r="AQ1025" s="200" t="str">
        <f t="shared" si="798"/>
        <v/>
      </c>
      <c r="AR1025" s="200" t="str">
        <f t="shared" si="805"/>
        <v/>
      </c>
      <c r="AS1025" s="200" t="str">
        <f t="shared" si="806"/>
        <v/>
      </c>
      <c r="AT1025" s="200" t="str">
        <f t="shared" si="807"/>
        <v/>
      </c>
      <c r="AU1025" s="200" t="str">
        <f t="shared" si="808"/>
        <v/>
      </c>
      <c r="AV1025" s="54"/>
      <c r="AW1025" s="200" t="str">
        <f t="shared" si="809"/>
        <v/>
      </c>
      <c r="AX1025" s="201" t="str">
        <f t="shared" si="810"/>
        <v/>
      </c>
      <c r="AY1025" s="7" t="str">
        <f t="shared" si="811"/>
        <v/>
      </c>
      <c r="AZ1025" s="7" t="str">
        <f t="shared" si="812"/>
        <v/>
      </c>
      <c r="BA1025" s="7" t="str">
        <f t="shared" si="813"/>
        <v/>
      </c>
      <c r="BB1025" s="7" t="str">
        <f t="shared" si="831"/>
        <v/>
      </c>
      <c r="BC1025" s="7" t="str">
        <f t="shared" si="832"/>
        <v/>
      </c>
      <c r="BD1025" s="7" t="str">
        <f t="shared" si="833"/>
        <v/>
      </c>
      <c r="BE1025" s="7" t="str">
        <f t="shared" si="834"/>
        <v/>
      </c>
      <c r="BF1025" s="7" t="str">
        <f t="shared" si="791"/>
        <v/>
      </c>
      <c r="BG1025" s="7" t="str">
        <f t="shared" si="792"/>
        <v/>
      </c>
      <c r="BH1025" s="7" t="str">
        <f t="shared" si="835"/>
        <v/>
      </c>
      <c r="BI1025" s="7" t="str">
        <f t="shared" si="836"/>
        <v/>
      </c>
      <c r="BJ1025" s="7" t="str">
        <f t="shared" si="837"/>
        <v/>
      </c>
      <c r="BK1025" s="7" t="str">
        <f t="shared" si="814"/>
        <v/>
      </c>
      <c r="BL1025" s="7" t="str">
        <f t="shared" si="815"/>
        <v/>
      </c>
      <c r="BM1025" s="7" t="str">
        <f t="shared" si="816"/>
        <v/>
      </c>
      <c r="BN1025" s="7" t="str">
        <f t="shared" si="817"/>
        <v/>
      </c>
      <c r="BO1025" s="7" t="str">
        <f t="shared" si="818"/>
        <v/>
      </c>
      <c r="BP1025" s="7" t="str">
        <f t="shared" si="819"/>
        <v/>
      </c>
      <c r="BQ1025" s="7" t="str">
        <f t="shared" si="820"/>
        <v/>
      </c>
      <c r="BR1025" s="7" t="str">
        <f t="shared" si="821"/>
        <v/>
      </c>
      <c r="BS1025" s="7" t="str">
        <f t="shared" si="822"/>
        <v/>
      </c>
      <c r="BT1025" s="7" t="str">
        <f t="shared" si="823"/>
        <v/>
      </c>
      <c r="BU1025" s="7" t="str">
        <f t="shared" si="824"/>
        <v/>
      </c>
      <c r="BV1025" s="7" t="str">
        <f t="shared" si="825"/>
        <v/>
      </c>
      <c r="BW1025" s="7" t="str">
        <f t="shared" si="799"/>
        <v/>
      </c>
      <c r="BX1025" s="7" t="str">
        <f t="shared" si="826"/>
        <v/>
      </c>
      <c r="BY1025" s="7" t="str">
        <f t="shared" si="827"/>
        <v/>
      </c>
      <c r="BZ1025" s="7" t="str">
        <f t="shared" si="828"/>
        <v/>
      </c>
      <c r="CA1025" s="7" t="str">
        <f t="shared" si="829"/>
        <v/>
      </c>
      <c r="CB1025" s="54"/>
      <c r="CH1025" s="13" t="str">
        <f t="shared" si="800"/>
        <v/>
      </c>
      <c r="CJ1025" s="13"/>
    </row>
    <row r="1026" spans="2:88" ht="16.5" thickBot="1" x14ac:dyDescent="0.3">
      <c r="B1026" s="114"/>
      <c r="C1026" s="114"/>
      <c r="D1026" s="115"/>
      <c r="E1026" s="117" t="str">
        <f t="shared" si="830"/>
        <v/>
      </c>
      <c r="F1026" s="118" t="str">
        <f t="shared" si="838"/>
        <v/>
      </c>
      <c r="G1026" s="22"/>
      <c r="H1026" s="5" t="str">
        <f t="shared" si="801"/>
        <v/>
      </c>
      <c r="I1026" s="6" t="str">
        <f t="shared" si="802"/>
        <v/>
      </c>
      <c r="J1026" s="6" t="str">
        <f t="shared" si="803"/>
        <v/>
      </c>
      <c r="K1026" s="23"/>
      <c r="L1026" s="3" t="str">
        <f t="shared" si="839"/>
        <v/>
      </c>
      <c r="M1026" s="2">
        <f>IF(OR(K1026="Rota",K1026="Desliza"),(IF((MAX(N$36:N1025))&gt;F$17,(MAX(N$36:N1025)),F$17)),N1025)</f>
        <v>0</v>
      </c>
      <c r="N1026" s="42"/>
      <c r="O1026" s="2" t="str">
        <f t="shared" si="840"/>
        <v/>
      </c>
      <c r="P1026" s="3" t="str">
        <f t="shared" si="841"/>
        <v/>
      </c>
      <c r="Q1026" s="24"/>
      <c r="R1026" s="24"/>
      <c r="S1026" s="24"/>
      <c r="T1026" s="132" t="str">
        <f t="shared" si="793"/>
        <v/>
      </c>
      <c r="U1026" s="25"/>
      <c r="V1026" s="25"/>
      <c r="W1026" s="24"/>
      <c r="X1026" s="26"/>
      <c r="Y1026" s="25"/>
      <c r="Z1026" s="25"/>
      <c r="AA1026" s="3" t="str">
        <f t="shared" si="842"/>
        <v/>
      </c>
      <c r="AB1026" s="24"/>
      <c r="AC1026" s="26"/>
      <c r="AD1026" s="25"/>
      <c r="AE1026" s="54"/>
      <c r="AF1026" s="54"/>
      <c r="AG1026" s="54"/>
      <c r="AH1026" s="54"/>
      <c r="AI1026" s="54"/>
      <c r="AJ1026" s="54"/>
      <c r="AK1026" s="25"/>
      <c r="AL1026" s="54" t="str">
        <f t="shared" si="794"/>
        <v/>
      </c>
      <c r="AM1026" s="200" t="str">
        <f t="shared" si="795"/>
        <v/>
      </c>
      <c r="AN1026" s="201" t="str">
        <f t="shared" si="796"/>
        <v/>
      </c>
      <c r="AO1026" s="200" t="str">
        <f t="shared" si="804"/>
        <v/>
      </c>
      <c r="AP1026" s="200" t="str">
        <f t="shared" si="797"/>
        <v/>
      </c>
      <c r="AQ1026" s="200" t="str">
        <f t="shared" si="798"/>
        <v/>
      </c>
      <c r="AR1026" s="200" t="str">
        <f t="shared" si="805"/>
        <v/>
      </c>
      <c r="AS1026" s="200" t="str">
        <f t="shared" si="806"/>
        <v/>
      </c>
      <c r="AT1026" s="200" t="str">
        <f t="shared" si="807"/>
        <v/>
      </c>
      <c r="AU1026" s="200" t="str">
        <f t="shared" si="808"/>
        <v/>
      </c>
      <c r="AV1026" s="54"/>
      <c r="AW1026" s="200" t="str">
        <f t="shared" si="809"/>
        <v/>
      </c>
      <c r="AX1026" s="201" t="str">
        <f t="shared" si="810"/>
        <v/>
      </c>
      <c r="AY1026" s="7" t="str">
        <f t="shared" si="811"/>
        <v/>
      </c>
      <c r="AZ1026" s="7" t="str">
        <f t="shared" si="812"/>
        <v/>
      </c>
      <c r="BA1026" s="7" t="str">
        <f t="shared" si="813"/>
        <v/>
      </c>
      <c r="BB1026" s="7" t="str">
        <f t="shared" si="831"/>
        <v/>
      </c>
      <c r="BC1026" s="7" t="str">
        <f t="shared" si="832"/>
        <v/>
      </c>
      <c r="BD1026" s="7" t="str">
        <f t="shared" si="833"/>
        <v/>
      </c>
      <c r="BE1026" s="7" t="str">
        <f t="shared" si="834"/>
        <v/>
      </c>
      <c r="BF1026" s="7" t="str">
        <f t="shared" si="791"/>
        <v/>
      </c>
      <c r="BG1026" s="7" t="str">
        <f t="shared" si="792"/>
        <v/>
      </c>
      <c r="BH1026" s="7" t="str">
        <f t="shared" si="835"/>
        <v/>
      </c>
      <c r="BI1026" s="7" t="str">
        <f t="shared" si="836"/>
        <v/>
      </c>
      <c r="BJ1026" s="7" t="str">
        <f t="shared" si="837"/>
        <v/>
      </c>
      <c r="BK1026" s="7" t="str">
        <f t="shared" si="814"/>
        <v/>
      </c>
      <c r="BL1026" s="7" t="str">
        <f t="shared" si="815"/>
        <v/>
      </c>
      <c r="BM1026" s="7" t="str">
        <f t="shared" si="816"/>
        <v/>
      </c>
      <c r="BN1026" s="7" t="str">
        <f t="shared" si="817"/>
        <v/>
      </c>
      <c r="BO1026" s="7" t="str">
        <f t="shared" si="818"/>
        <v/>
      </c>
      <c r="BP1026" s="7" t="str">
        <f t="shared" si="819"/>
        <v/>
      </c>
      <c r="BQ1026" s="7" t="str">
        <f t="shared" si="820"/>
        <v/>
      </c>
      <c r="BR1026" s="7" t="str">
        <f t="shared" si="821"/>
        <v/>
      </c>
      <c r="BS1026" s="7" t="str">
        <f t="shared" si="822"/>
        <v/>
      </c>
      <c r="BT1026" s="7" t="str">
        <f t="shared" si="823"/>
        <v/>
      </c>
      <c r="BU1026" s="7" t="str">
        <f t="shared" si="824"/>
        <v/>
      </c>
      <c r="BV1026" s="7" t="str">
        <f t="shared" si="825"/>
        <v/>
      </c>
      <c r="BW1026" s="7" t="str">
        <f t="shared" si="799"/>
        <v/>
      </c>
      <c r="BX1026" s="7" t="str">
        <f t="shared" si="826"/>
        <v/>
      </c>
      <c r="BY1026" s="7" t="str">
        <f t="shared" si="827"/>
        <v/>
      </c>
      <c r="BZ1026" s="7" t="str">
        <f t="shared" si="828"/>
        <v/>
      </c>
      <c r="CA1026" s="7" t="str">
        <f t="shared" si="829"/>
        <v/>
      </c>
      <c r="CB1026" s="54"/>
      <c r="CH1026" s="13" t="str">
        <f t="shared" si="800"/>
        <v/>
      </c>
      <c r="CJ1026" s="13"/>
    </row>
    <row r="1027" spans="2:88" ht="16.5" thickBot="1" x14ac:dyDescent="0.3">
      <c r="B1027" s="114"/>
      <c r="C1027" s="114"/>
      <c r="D1027" s="115"/>
      <c r="E1027" s="117" t="str">
        <f t="shared" si="830"/>
        <v/>
      </c>
      <c r="F1027" s="118" t="str">
        <f t="shared" si="838"/>
        <v/>
      </c>
      <c r="G1027" s="22"/>
      <c r="H1027" s="5" t="str">
        <f t="shared" si="801"/>
        <v/>
      </c>
      <c r="I1027" s="6" t="str">
        <f t="shared" si="802"/>
        <v/>
      </c>
      <c r="J1027" s="6" t="str">
        <f t="shared" si="803"/>
        <v/>
      </c>
      <c r="K1027" s="23"/>
      <c r="L1027" s="3" t="str">
        <f t="shared" si="839"/>
        <v/>
      </c>
      <c r="M1027" s="2">
        <f>IF(OR(K1027="Rota",K1027="Desliza"),(IF((MAX(N$36:N1026))&gt;F$17,(MAX(N$36:N1026)),F$17)),N1026)</f>
        <v>0</v>
      </c>
      <c r="N1027" s="42"/>
      <c r="O1027" s="2" t="str">
        <f t="shared" si="840"/>
        <v/>
      </c>
      <c r="P1027" s="3" t="str">
        <f t="shared" si="841"/>
        <v/>
      </c>
      <c r="Q1027" s="24"/>
      <c r="R1027" s="24"/>
      <c r="S1027" s="24"/>
      <c r="T1027" s="132" t="str">
        <f t="shared" si="793"/>
        <v/>
      </c>
      <c r="U1027" s="25"/>
      <c r="V1027" s="25"/>
      <c r="W1027" s="24"/>
      <c r="X1027" s="26"/>
      <c r="Y1027" s="25"/>
      <c r="Z1027" s="25"/>
      <c r="AA1027" s="3" t="str">
        <f t="shared" si="842"/>
        <v/>
      </c>
      <c r="AB1027" s="24"/>
      <c r="AC1027" s="26"/>
      <c r="AD1027" s="25"/>
      <c r="AE1027" s="54"/>
      <c r="AF1027" s="54"/>
      <c r="AG1027" s="54"/>
      <c r="AH1027" s="54"/>
      <c r="AI1027" s="54"/>
      <c r="AJ1027" s="54"/>
      <c r="AK1027" s="25"/>
      <c r="AL1027" s="54" t="str">
        <f t="shared" si="794"/>
        <v/>
      </c>
      <c r="AM1027" s="200" t="str">
        <f t="shared" si="795"/>
        <v/>
      </c>
      <c r="AN1027" s="201" t="str">
        <f t="shared" si="796"/>
        <v/>
      </c>
      <c r="AO1027" s="200" t="str">
        <f t="shared" si="804"/>
        <v/>
      </c>
      <c r="AP1027" s="200" t="str">
        <f t="shared" si="797"/>
        <v/>
      </c>
      <c r="AQ1027" s="200" t="str">
        <f t="shared" si="798"/>
        <v/>
      </c>
      <c r="AR1027" s="200" t="str">
        <f t="shared" si="805"/>
        <v/>
      </c>
      <c r="AS1027" s="200" t="str">
        <f t="shared" si="806"/>
        <v/>
      </c>
      <c r="AT1027" s="200" t="str">
        <f t="shared" si="807"/>
        <v/>
      </c>
      <c r="AU1027" s="200" t="str">
        <f t="shared" si="808"/>
        <v/>
      </c>
      <c r="AV1027" s="54"/>
      <c r="AW1027" s="200" t="str">
        <f t="shared" si="809"/>
        <v/>
      </c>
      <c r="AX1027" s="201" t="str">
        <f t="shared" si="810"/>
        <v/>
      </c>
      <c r="AY1027" s="7" t="str">
        <f t="shared" si="811"/>
        <v/>
      </c>
      <c r="AZ1027" s="7" t="str">
        <f t="shared" si="812"/>
        <v/>
      </c>
      <c r="BA1027" s="7" t="str">
        <f t="shared" si="813"/>
        <v/>
      </c>
      <c r="BB1027" s="7" t="str">
        <f t="shared" si="831"/>
        <v/>
      </c>
      <c r="BC1027" s="7" t="str">
        <f t="shared" si="832"/>
        <v/>
      </c>
      <c r="BD1027" s="7" t="str">
        <f t="shared" si="833"/>
        <v/>
      </c>
      <c r="BE1027" s="7" t="str">
        <f t="shared" si="834"/>
        <v/>
      </c>
      <c r="BF1027" s="7" t="str">
        <f t="shared" si="791"/>
        <v/>
      </c>
      <c r="BG1027" s="7" t="str">
        <f t="shared" si="792"/>
        <v/>
      </c>
      <c r="BH1027" s="7" t="str">
        <f t="shared" si="835"/>
        <v/>
      </c>
      <c r="BI1027" s="7" t="str">
        <f t="shared" si="836"/>
        <v/>
      </c>
      <c r="BJ1027" s="7" t="str">
        <f t="shared" si="837"/>
        <v/>
      </c>
      <c r="BK1027" s="7" t="str">
        <f t="shared" si="814"/>
        <v/>
      </c>
      <c r="BL1027" s="7" t="str">
        <f t="shared" si="815"/>
        <v/>
      </c>
      <c r="BM1027" s="7" t="str">
        <f t="shared" si="816"/>
        <v/>
      </c>
      <c r="BN1027" s="7" t="str">
        <f t="shared" si="817"/>
        <v/>
      </c>
      <c r="BO1027" s="7" t="str">
        <f t="shared" si="818"/>
        <v/>
      </c>
      <c r="BP1027" s="7" t="str">
        <f t="shared" si="819"/>
        <v/>
      </c>
      <c r="BQ1027" s="7" t="str">
        <f t="shared" si="820"/>
        <v/>
      </c>
      <c r="BR1027" s="7" t="str">
        <f t="shared" si="821"/>
        <v/>
      </c>
      <c r="BS1027" s="7" t="str">
        <f t="shared" si="822"/>
        <v/>
      </c>
      <c r="BT1027" s="7" t="str">
        <f t="shared" si="823"/>
        <v/>
      </c>
      <c r="BU1027" s="7" t="str">
        <f t="shared" si="824"/>
        <v/>
      </c>
      <c r="BV1027" s="7" t="str">
        <f t="shared" si="825"/>
        <v/>
      </c>
      <c r="BW1027" s="7" t="str">
        <f t="shared" si="799"/>
        <v/>
      </c>
      <c r="BX1027" s="7" t="str">
        <f t="shared" si="826"/>
        <v/>
      </c>
      <c r="BY1027" s="7" t="str">
        <f t="shared" si="827"/>
        <v/>
      </c>
      <c r="BZ1027" s="7" t="str">
        <f t="shared" si="828"/>
        <v/>
      </c>
      <c r="CA1027" s="7" t="str">
        <f t="shared" si="829"/>
        <v/>
      </c>
      <c r="CB1027" s="54"/>
      <c r="CH1027" s="13" t="str">
        <f t="shared" si="800"/>
        <v/>
      </c>
      <c r="CJ1027" s="13"/>
    </row>
    <row r="1028" spans="2:88" ht="16.5" thickBot="1" x14ac:dyDescent="0.3">
      <c r="B1028" s="114"/>
      <c r="C1028" s="114"/>
      <c r="D1028" s="115"/>
      <c r="E1028" s="117" t="str">
        <f t="shared" si="830"/>
        <v/>
      </c>
      <c r="F1028" s="118" t="str">
        <f t="shared" si="838"/>
        <v/>
      </c>
      <c r="G1028" s="22"/>
      <c r="H1028" s="5" t="str">
        <f t="shared" si="801"/>
        <v/>
      </c>
      <c r="I1028" s="6" t="str">
        <f t="shared" si="802"/>
        <v/>
      </c>
      <c r="J1028" s="6" t="str">
        <f t="shared" si="803"/>
        <v/>
      </c>
      <c r="K1028" s="23"/>
      <c r="L1028" s="3" t="str">
        <f t="shared" si="839"/>
        <v/>
      </c>
      <c r="M1028" s="2">
        <f>IF(OR(K1028="Rota",K1028="Desliza"),(IF((MAX(N$36:N1027))&gt;F$17,(MAX(N$36:N1027)),F$17)),N1027)</f>
        <v>0</v>
      </c>
      <c r="N1028" s="42"/>
      <c r="O1028" s="2" t="str">
        <f t="shared" si="840"/>
        <v/>
      </c>
      <c r="P1028" s="3" t="str">
        <f t="shared" si="841"/>
        <v/>
      </c>
      <c r="Q1028" s="24"/>
      <c r="R1028" s="24"/>
      <c r="S1028" s="24"/>
      <c r="T1028" s="132" t="str">
        <f t="shared" si="793"/>
        <v/>
      </c>
      <c r="U1028" s="25"/>
      <c r="V1028" s="25"/>
      <c r="W1028" s="24"/>
      <c r="X1028" s="26"/>
      <c r="Y1028" s="25"/>
      <c r="Z1028" s="25"/>
      <c r="AA1028" s="3" t="str">
        <f t="shared" si="842"/>
        <v/>
      </c>
      <c r="AB1028" s="24"/>
      <c r="AC1028" s="26"/>
      <c r="AD1028" s="25"/>
      <c r="AE1028" s="54"/>
      <c r="AF1028" s="54"/>
      <c r="AG1028" s="54"/>
      <c r="AH1028" s="54"/>
      <c r="AI1028" s="54"/>
      <c r="AJ1028" s="54"/>
      <c r="AK1028" s="25"/>
      <c r="AL1028" s="54" t="str">
        <f t="shared" si="794"/>
        <v/>
      </c>
      <c r="AM1028" s="200" t="str">
        <f t="shared" si="795"/>
        <v/>
      </c>
      <c r="AN1028" s="201" t="str">
        <f t="shared" si="796"/>
        <v/>
      </c>
      <c r="AO1028" s="200" t="str">
        <f t="shared" si="804"/>
        <v/>
      </c>
      <c r="AP1028" s="200" t="str">
        <f t="shared" si="797"/>
        <v/>
      </c>
      <c r="AQ1028" s="200" t="str">
        <f t="shared" si="798"/>
        <v/>
      </c>
      <c r="AR1028" s="200" t="str">
        <f t="shared" si="805"/>
        <v/>
      </c>
      <c r="AS1028" s="200" t="str">
        <f t="shared" si="806"/>
        <v/>
      </c>
      <c r="AT1028" s="200" t="str">
        <f t="shared" si="807"/>
        <v/>
      </c>
      <c r="AU1028" s="200" t="str">
        <f t="shared" si="808"/>
        <v/>
      </c>
      <c r="AV1028" s="54"/>
      <c r="AW1028" s="200" t="str">
        <f t="shared" si="809"/>
        <v/>
      </c>
      <c r="AX1028" s="201" t="str">
        <f t="shared" si="810"/>
        <v/>
      </c>
      <c r="AY1028" s="7" t="str">
        <f t="shared" si="811"/>
        <v/>
      </c>
      <c r="AZ1028" s="7" t="str">
        <f t="shared" si="812"/>
        <v/>
      </c>
      <c r="BA1028" s="7" t="str">
        <f t="shared" si="813"/>
        <v/>
      </c>
      <c r="BB1028" s="7" t="str">
        <f t="shared" si="831"/>
        <v/>
      </c>
      <c r="BC1028" s="7" t="str">
        <f t="shared" si="832"/>
        <v/>
      </c>
      <c r="BD1028" s="7" t="str">
        <f t="shared" si="833"/>
        <v/>
      </c>
      <c r="BE1028" s="7" t="str">
        <f t="shared" si="834"/>
        <v/>
      </c>
      <c r="BF1028" s="7" t="str">
        <f t="shared" si="791"/>
        <v/>
      </c>
      <c r="BG1028" s="7" t="str">
        <f t="shared" si="792"/>
        <v/>
      </c>
      <c r="BH1028" s="7" t="str">
        <f t="shared" si="835"/>
        <v/>
      </c>
      <c r="BI1028" s="7" t="str">
        <f t="shared" si="836"/>
        <v/>
      </c>
      <c r="BJ1028" s="7" t="str">
        <f t="shared" si="837"/>
        <v/>
      </c>
      <c r="BK1028" s="7" t="str">
        <f t="shared" si="814"/>
        <v/>
      </c>
      <c r="BL1028" s="7" t="str">
        <f t="shared" si="815"/>
        <v/>
      </c>
      <c r="BM1028" s="7" t="str">
        <f t="shared" si="816"/>
        <v/>
      </c>
      <c r="BN1028" s="7" t="str">
        <f t="shared" si="817"/>
        <v/>
      </c>
      <c r="BO1028" s="7" t="str">
        <f t="shared" si="818"/>
        <v/>
      </c>
      <c r="BP1028" s="7" t="str">
        <f t="shared" si="819"/>
        <v/>
      </c>
      <c r="BQ1028" s="7" t="str">
        <f t="shared" si="820"/>
        <v/>
      </c>
      <c r="BR1028" s="7" t="str">
        <f t="shared" si="821"/>
        <v/>
      </c>
      <c r="BS1028" s="7" t="str">
        <f t="shared" si="822"/>
        <v/>
      </c>
      <c r="BT1028" s="7" t="str">
        <f t="shared" si="823"/>
        <v/>
      </c>
      <c r="BU1028" s="7" t="str">
        <f t="shared" si="824"/>
        <v/>
      </c>
      <c r="BV1028" s="7" t="str">
        <f t="shared" si="825"/>
        <v/>
      </c>
      <c r="BW1028" s="7" t="str">
        <f t="shared" si="799"/>
        <v/>
      </c>
      <c r="BX1028" s="7" t="str">
        <f t="shared" si="826"/>
        <v/>
      </c>
      <c r="BY1028" s="7" t="str">
        <f t="shared" si="827"/>
        <v/>
      </c>
      <c r="BZ1028" s="7" t="str">
        <f t="shared" si="828"/>
        <v/>
      </c>
      <c r="CA1028" s="7" t="str">
        <f t="shared" si="829"/>
        <v/>
      </c>
      <c r="CB1028" s="54"/>
      <c r="CH1028" s="13" t="str">
        <f t="shared" si="800"/>
        <v/>
      </c>
      <c r="CJ1028" s="13"/>
    </row>
    <row r="1029" spans="2:88" ht="16.5" thickBot="1" x14ac:dyDescent="0.3">
      <c r="B1029" s="114"/>
      <c r="C1029" s="114"/>
      <c r="D1029" s="115"/>
      <c r="E1029" s="117" t="str">
        <f t="shared" si="830"/>
        <v/>
      </c>
      <c r="F1029" s="118" t="str">
        <f t="shared" si="838"/>
        <v/>
      </c>
      <c r="G1029" s="22"/>
      <c r="H1029" s="5" t="str">
        <f t="shared" si="801"/>
        <v/>
      </c>
      <c r="I1029" s="6" t="str">
        <f t="shared" si="802"/>
        <v/>
      </c>
      <c r="J1029" s="6" t="str">
        <f t="shared" si="803"/>
        <v/>
      </c>
      <c r="K1029" s="23"/>
      <c r="L1029" s="3" t="str">
        <f t="shared" si="839"/>
        <v/>
      </c>
      <c r="M1029" s="2">
        <f>IF(OR(K1029="Rota",K1029="Desliza"),(IF((MAX(N$36:N1028))&gt;F$17,(MAX(N$36:N1028)),F$17)),N1028)</f>
        <v>0</v>
      </c>
      <c r="N1029" s="42"/>
      <c r="O1029" s="2" t="str">
        <f t="shared" si="840"/>
        <v/>
      </c>
      <c r="P1029" s="3" t="str">
        <f t="shared" si="841"/>
        <v/>
      </c>
      <c r="Q1029" s="24"/>
      <c r="R1029" s="24"/>
      <c r="S1029" s="24"/>
      <c r="T1029" s="132" t="str">
        <f t="shared" si="793"/>
        <v/>
      </c>
      <c r="U1029" s="25"/>
      <c r="V1029" s="25"/>
      <c r="W1029" s="24"/>
      <c r="X1029" s="26"/>
      <c r="Y1029" s="25"/>
      <c r="Z1029" s="25"/>
      <c r="AA1029" s="3" t="str">
        <f t="shared" si="842"/>
        <v/>
      </c>
      <c r="AB1029" s="24"/>
      <c r="AC1029" s="26"/>
      <c r="AD1029" s="25"/>
      <c r="AE1029" s="54"/>
      <c r="AF1029" s="54"/>
      <c r="AG1029" s="54"/>
      <c r="AH1029" s="54"/>
      <c r="AI1029" s="54"/>
      <c r="AJ1029" s="54"/>
      <c r="AK1029" s="25"/>
      <c r="AL1029" s="54" t="str">
        <f t="shared" si="794"/>
        <v/>
      </c>
      <c r="AM1029" s="200" t="str">
        <f t="shared" si="795"/>
        <v/>
      </c>
      <c r="AN1029" s="201" t="str">
        <f t="shared" si="796"/>
        <v/>
      </c>
      <c r="AO1029" s="200" t="str">
        <f t="shared" si="804"/>
        <v/>
      </c>
      <c r="AP1029" s="200" t="str">
        <f t="shared" si="797"/>
        <v/>
      </c>
      <c r="AQ1029" s="200" t="str">
        <f t="shared" si="798"/>
        <v/>
      </c>
      <c r="AR1029" s="200" t="str">
        <f t="shared" si="805"/>
        <v/>
      </c>
      <c r="AS1029" s="200" t="str">
        <f t="shared" si="806"/>
        <v/>
      </c>
      <c r="AT1029" s="200" t="str">
        <f t="shared" si="807"/>
        <v/>
      </c>
      <c r="AU1029" s="200" t="str">
        <f t="shared" si="808"/>
        <v/>
      </c>
      <c r="AV1029" s="54"/>
      <c r="AW1029" s="200" t="str">
        <f t="shared" si="809"/>
        <v/>
      </c>
      <c r="AX1029" s="201" t="str">
        <f t="shared" si="810"/>
        <v/>
      </c>
      <c r="AY1029" s="7" t="str">
        <f t="shared" si="811"/>
        <v/>
      </c>
      <c r="AZ1029" s="7" t="str">
        <f t="shared" si="812"/>
        <v/>
      </c>
      <c r="BA1029" s="7" t="str">
        <f t="shared" si="813"/>
        <v/>
      </c>
      <c r="BB1029" s="7" t="str">
        <f t="shared" si="831"/>
        <v/>
      </c>
      <c r="BC1029" s="7" t="str">
        <f t="shared" si="832"/>
        <v/>
      </c>
      <c r="BD1029" s="7" t="str">
        <f t="shared" si="833"/>
        <v/>
      </c>
      <c r="BE1029" s="7" t="str">
        <f t="shared" si="834"/>
        <v/>
      </c>
      <c r="BF1029" s="7" t="str">
        <f t="shared" si="791"/>
        <v/>
      </c>
      <c r="BG1029" s="7" t="str">
        <f t="shared" si="792"/>
        <v/>
      </c>
      <c r="BH1029" s="7" t="str">
        <f t="shared" si="835"/>
        <v/>
      </c>
      <c r="BI1029" s="7" t="str">
        <f t="shared" si="836"/>
        <v/>
      </c>
      <c r="BJ1029" s="7" t="str">
        <f t="shared" si="837"/>
        <v/>
      </c>
      <c r="BK1029" s="7" t="str">
        <f t="shared" si="814"/>
        <v/>
      </c>
      <c r="BL1029" s="7" t="str">
        <f t="shared" si="815"/>
        <v/>
      </c>
      <c r="BM1029" s="7" t="str">
        <f t="shared" si="816"/>
        <v/>
      </c>
      <c r="BN1029" s="7" t="str">
        <f t="shared" si="817"/>
        <v/>
      </c>
      <c r="BO1029" s="7" t="str">
        <f t="shared" si="818"/>
        <v/>
      </c>
      <c r="BP1029" s="7" t="str">
        <f t="shared" si="819"/>
        <v/>
      </c>
      <c r="BQ1029" s="7" t="str">
        <f t="shared" si="820"/>
        <v/>
      </c>
      <c r="BR1029" s="7" t="str">
        <f t="shared" si="821"/>
        <v/>
      </c>
      <c r="BS1029" s="7" t="str">
        <f t="shared" si="822"/>
        <v/>
      </c>
      <c r="BT1029" s="7" t="str">
        <f t="shared" si="823"/>
        <v/>
      </c>
      <c r="BU1029" s="7" t="str">
        <f t="shared" si="824"/>
        <v/>
      </c>
      <c r="BV1029" s="7" t="str">
        <f t="shared" si="825"/>
        <v/>
      </c>
      <c r="BW1029" s="7" t="str">
        <f t="shared" si="799"/>
        <v/>
      </c>
      <c r="BX1029" s="7" t="str">
        <f t="shared" si="826"/>
        <v/>
      </c>
      <c r="BY1029" s="7" t="str">
        <f t="shared" si="827"/>
        <v/>
      </c>
      <c r="BZ1029" s="7" t="str">
        <f t="shared" si="828"/>
        <v/>
      </c>
      <c r="CA1029" s="7" t="str">
        <f t="shared" si="829"/>
        <v/>
      </c>
      <c r="CB1029" s="54"/>
      <c r="CH1029" s="13" t="str">
        <f t="shared" si="800"/>
        <v/>
      </c>
      <c r="CJ1029" s="13"/>
    </row>
    <row r="1030" spans="2:88" ht="16.5" thickBot="1" x14ac:dyDescent="0.3">
      <c r="B1030" s="114"/>
      <c r="C1030" s="114"/>
      <c r="D1030" s="115"/>
      <c r="E1030" s="117" t="str">
        <f t="shared" si="830"/>
        <v/>
      </c>
      <c r="F1030" s="118" t="str">
        <f t="shared" si="838"/>
        <v/>
      </c>
      <c r="G1030" s="22"/>
      <c r="H1030" s="5" t="str">
        <f t="shared" si="801"/>
        <v/>
      </c>
      <c r="I1030" s="6" t="str">
        <f t="shared" si="802"/>
        <v/>
      </c>
      <c r="J1030" s="6" t="str">
        <f t="shared" si="803"/>
        <v/>
      </c>
      <c r="K1030" s="23"/>
      <c r="L1030" s="3" t="str">
        <f t="shared" si="839"/>
        <v/>
      </c>
      <c r="M1030" s="2">
        <f>IF(OR(K1030="Rota",K1030="Desliza"),(IF((MAX(N$36:N1029))&gt;F$17,(MAX(N$36:N1029)),F$17)),N1029)</f>
        <v>0</v>
      </c>
      <c r="N1030" s="42"/>
      <c r="O1030" s="2" t="str">
        <f t="shared" si="840"/>
        <v/>
      </c>
      <c r="P1030" s="3" t="str">
        <f t="shared" si="841"/>
        <v/>
      </c>
      <c r="Q1030" s="24"/>
      <c r="R1030" s="24"/>
      <c r="S1030" s="24"/>
      <c r="T1030" s="132" t="str">
        <f t="shared" si="793"/>
        <v/>
      </c>
      <c r="U1030" s="25"/>
      <c r="V1030" s="25"/>
      <c r="W1030" s="24"/>
      <c r="X1030" s="26"/>
      <c r="Y1030" s="25"/>
      <c r="Z1030" s="25"/>
      <c r="AA1030" s="3" t="str">
        <f t="shared" si="842"/>
        <v/>
      </c>
      <c r="AB1030" s="24"/>
      <c r="AC1030" s="26"/>
      <c r="AD1030" s="25"/>
      <c r="AE1030" s="54"/>
      <c r="AF1030" s="54"/>
      <c r="AG1030" s="54"/>
      <c r="AH1030" s="54"/>
      <c r="AI1030" s="54"/>
      <c r="AJ1030" s="54"/>
      <c r="AK1030" s="25"/>
      <c r="AL1030" s="54" t="str">
        <f t="shared" si="794"/>
        <v/>
      </c>
      <c r="AM1030" s="200" t="str">
        <f t="shared" si="795"/>
        <v/>
      </c>
      <c r="AN1030" s="201" t="str">
        <f t="shared" si="796"/>
        <v/>
      </c>
      <c r="AO1030" s="200" t="str">
        <f t="shared" si="804"/>
        <v/>
      </c>
      <c r="AP1030" s="200" t="str">
        <f t="shared" si="797"/>
        <v/>
      </c>
      <c r="AQ1030" s="200" t="str">
        <f t="shared" si="798"/>
        <v/>
      </c>
      <c r="AR1030" s="200" t="str">
        <f t="shared" si="805"/>
        <v/>
      </c>
      <c r="AS1030" s="200" t="str">
        <f t="shared" si="806"/>
        <v/>
      </c>
      <c r="AT1030" s="200" t="str">
        <f t="shared" si="807"/>
        <v/>
      </c>
      <c r="AU1030" s="200" t="str">
        <f t="shared" si="808"/>
        <v/>
      </c>
      <c r="AV1030" s="54"/>
      <c r="AW1030" s="200" t="str">
        <f t="shared" si="809"/>
        <v/>
      </c>
      <c r="AX1030" s="201" t="str">
        <f t="shared" si="810"/>
        <v/>
      </c>
      <c r="AY1030" s="7" t="str">
        <f t="shared" si="811"/>
        <v/>
      </c>
      <c r="AZ1030" s="7" t="str">
        <f t="shared" si="812"/>
        <v/>
      </c>
      <c r="BA1030" s="7" t="str">
        <f t="shared" si="813"/>
        <v/>
      </c>
      <c r="BB1030" s="7" t="str">
        <f t="shared" si="831"/>
        <v/>
      </c>
      <c r="BC1030" s="7" t="str">
        <f t="shared" si="832"/>
        <v/>
      </c>
      <c r="BD1030" s="7" t="str">
        <f t="shared" si="833"/>
        <v/>
      </c>
      <c r="BE1030" s="7" t="str">
        <f t="shared" si="834"/>
        <v/>
      </c>
      <c r="BF1030" s="7" t="str">
        <f t="shared" si="791"/>
        <v/>
      </c>
      <c r="BG1030" s="7" t="str">
        <f t="shared" si="792"/>
        <v/>
      </c>
      <c r="BH1030" s="7" t="str">
        <f t="shared" si="835"/>
        <v/>
      </c>
      <c r="BI1030" s="7" t="str">
        <f t="shared" si="836"/>
        <v/>
      </c>
      <c r="BJ1030" s="7" t="str">
        <f t="shared" si="837"/>
        <v/>
      </c>
      <c r="BK1030" s="7" t="str">
        <f t="shared" si="814"/>
        <v/>
      </c>
      <c r="BL1030" s="7" t="str">
        <f t="shared" si="815"/>
        <v/>
      </c>
      <c r="BM1030" s="7" t="str">
        <f t="shared" si="816"/>
        <v/>
      </c>
      <c r="BN1030" s="7" t="str">
        <f t="shared" si="817"/>
        <v/>
      </c>
      <c r="BO1030" s="7" t="str">
        <f t="shared" si="818"/>
        <v/>
      </c>
      <c r="BP1030" s="7" t="str">
        <f t="shared" si="819"/>
        <v/>
      </c>
      <c r="BQ1030" s="7" t="str">
        <f t="shared" si="820"/>
        <v/>
      </c>
      <c r="BR1030" s="7" t="str">
        <f t="shared" si="821"/>
        <v/>
      </c>
      <c r="BS1030" s="7" t="str">
        <f t="shared" si="822"/>
        <v/>
      </c>
      <c r="BT1030" s="7" t="str">
        <f t="shared" si="823"/>
        <v/>
      </c>
      <c r="BU1030" s="7" t="str">
        <f t="shared" si="824"/>
        <v/>
      </c>
      <c r="BV1030" s="7" t="str">
        <f t="shared" si="825"/>
        <v/>
      </c>
      <c r="BW1030" s="7" t="str">
        <f t="shared" si="799"/>
        <v/>
      </c>
      <c r="BX1030" s="7" t="str">
        <f t="shared" si="826"/>
        <v/>
      </c>
      <c r="BY1030" s="7" t="str">
        <f t="shared" si="827"/>
        <v/>
      </c>
      <c r="BZ1030" s="7" t="str">
        <f t="shared" si="828"/>
        <v/>
      </c>
      <c r="CA1030" s="7" t="str">
        <f t="shared" si="829"/>
        <v/>
      </c>
      <c r="CB1030" s="54"/>
      <c r="CH1030" s="13" t="str">
        <f t="shared" si="800"/>
        <v/>
      </c>
      <c r="CJ1030" s="13"/>
    </row>
    <row r="1031" spans="2:88" ht="16.5" thickBot="1" x14ac:dyDescent="0.3">
      <c r="B1031" s="114"/>
      <c r="C1031" s="114"/>
      <c r="D1031" s="115"/>
      <c r="E1031" s="117" t="str">
        <f t="shared" si="830"/>
        <v/>
      </c>
      <c r="F1031" s="118" t="str">
        <f t="shared" si="838"/>
        <v/>
      </c>
      <c r="G1031" s="22"/>
      <c r="H1031" s="5" t="str">
        <f t="shared" si="801"/>
        <v/>
      </c>
      <c r="I1031" s="6" t="str">
        <f t="shared" si="802"/>
        <v/>
      </c>
      <c r="J1031" s="6" t="str">
        <f t="shared" si="803"/>
        <v/>
      </c>
      <c r="K1031" s="23"/>
      <c r="L1031" s="3" t="str">
        <f t="shared" si="839"/>
        <v/>
      </c>
      <c r="M1031" s="2">
        <f>IF(OR(K1031="Rota",K1031="Desliza"),(IF((MAX(N$36:N1030))&gt;F$17,(MAX(N$36:N1030)),F$17)),N1030)</f>
        <v>0</v>
      </c>
      <c r="N1031" s="42"/>
      <c r="O1031" s="2" t="str">
        <f t="shared" si="840"/>
        <v/>
      </c>
      <c r="P1031" s="3" t="str">
        <f t="shared" si="841"/>
        <v/>
      </c>
      <c r="Q1031" s="24"/>
      <c r="R1031" s="24"/>
      <c r="S1031" s="24"/>
      <c r="T1031" s="132" t="str">
        <f t="shared" si="793"/>
        <v/>
      </c>
      <c r="U1031" s="25"/>
      <c r="V1031" s="25"/>
      <c r="W1031" s="24"/>
      <c r="X1031" s="26"/>
      <c r="Y1031" s="25"/>
      <c r="Z1031" s="25"/>
      <c r="AA1031" s="3" t="str">
        <f t="shared" si="842"/>
        <v/>
      </c>
      <c r="AB1031" s="24"/>
      <c r="AC1031" s="26"/>
      <c r="AD1031" s="25"/>
      <c r="AE1031" s="54"/>
      <c r="AF1031" s="54"/>
      <c r="AG1031" s="54"/>
      <c r="AH1031" s="54"/>
      <c r="AI1031" s="54"/>
      <c r="AJ1031" s="54"/>
      <c r="AK1031" s="25"/>
      <c r="AL1031" s="54" t="str">
        <f t="shared" si="794"/>
        <v/>
      </c>
      <c r="AM1031" s="200" t="str">
        <f t="shared" si="795"/>
        <v/>
      </c>
      <c r="AN1031" s="201" t="str">
        <f t="shared" si="796"/>
        <v/>
      </c>
      <c r="AO1031" s="200" t="str">
        <f t="shared" si="804"/>
        <v/>
      </c>
      <c r="AP1031" s="200" t="str">
        <f t="shared" si="797"/>
        <v/>
      </c>
      <c r="AQ1031" s="200" t="str">
        <f t="shared" si="798"/>
        <v/>
      </c>
      <c r="AR1031" s="200" t="str">
        <f t="shared" si="805"/>
        <v/>
      </c>
      <c r="AS1031" s="200" t="str">
        <f t="shared" si="806"/>
        <v/>
      </c>
      <c r="AT1031" s="200" t="str">
        <f t="shared" si="807"/>
        <v/>
      </c>
      <c r="AU1031" s="200" t="str">
        <f t="shared" si="808"/>
        <v/>
      </c>
      <c r="AV1031" s="54"/>
      <c r="AW1031" s="200" t="str">
        <f t="shared" si="809"/>
        <v/>
      </c>
      <c r="AX1031" s="201" t="str">
        <f t="shared" si="810"/>
        <v/>
      </c>
      <c r="AY1031" s="7" t="str">
        <f t="shared" si="811"/>
        <v/>
      </c>
      <c r="AZ1031" s="7" t="str">
        <f t="shared" si="812"/>
        <v/>
      </c>
      <c r="BA1031" s="7" t="str">
        <f t="shared" si="813"/>
        <v/>
      </c>
      <c r="BB1031" s="7" t="str">
        <f t="shared" si="831"/>
        <v/>
      </c>
      <c r="BC1031" s="7" t="str">
        <f t="shared" si="832"/>
        <v/>
      </c>
      <c r="BD1031" s="7" t="str">
        <f t="shared" si="833"/>
        <v/>
      </c>
      <c r="BE1031" s="7" t="str">
        <f t="shared" si="834"/>
        <v/>
      </c>
      <c r="BF1031" s="7" t="str">
        <f t="shared" si="791"/>
        <v/>
      </c>
      <c r="BG1031" s="7" t="str">
        <f t="shared" si="792"/>
        <v/>
      </c>
      <c r="BH1031" s="7" t="str">
        <f t="shared" si="835"/>
        <v/>
      </c>
      <c r="BI1031" s="7" t="str">
        <f t="shared" si="836"/>
        <v/>
      </c>
      <c r="BJ1031" s="7" t="str">
        <f t="shared" si="837"/>
        <v/>
      </c>
      <c r="BK1031" s="7" t="str">
        <f t="shared" si="814"/>
        <v/>
      </c>
      <c r="BL1031" s="7" t="str">
        <f t="shared" si="815"/>
        <v/>
      </c>
      <c r="BM1031" s="7" t="str">
        <f t="shared" si="816"/>
        <v/>
      </c>
      <c r="BN1031" s="7" t="str">
        <f t="shared" si="817"/>
        <v/>
      </c>
      <c r="BO1031" s="7" t="str">
        <f t="shared" si="818"/>
        <v/>
      </c>
      <c r="BP1031" s="7" t="str">
        <f t="shared" si="819"/>
        <v/>
      </c>
      <c r="BQ1031" s="7" t="str">
        <f t="shared" si="820"/>
        <v/>
      </c>
      <c r="BR1031" s="7" t="str">
        <f t="shared" si="821"/>
        <v/>
      </c>
      <c r="BS1031" s="7" t="str">
        <f t="shared" si="822"/>
        <v/>
      </c>
      <c r="BT1031" s="7" t="str">
        <f t="shared" si="823"/>
        <v/>
      </c>
      <c r="BU1031" s="7" t="str">
        <f t="shared" si="824"/>
        <v/>
      </c>
      <c r="BV1031" s="7" t="str">
        <f t="shared" si="825"/>
        <v/>
      </c>
      <c r="BW1031" s="7" t="str">
        <f t="shared" si="799"/>
        <v/>
      </c>
      <c r="BX1031" s="7" t="str">
        <f t="shared" si="826"/>
        <v/>
      </c>
      <c r="BY1031" s="7" t="str">
        <f t="shared" si="827"/>
        <v/>
      </c>
      <c r="BZ1031" s="7" t="str">
        <f t="shared" si="828"/>
        <v/>
      </c>
      <c r="CA1031" s="7" t="str">
        <f t="shared" si="829"/>
        <v/>
      </c>
      <c r="CB1031" s="54"/>
      <c r="CH1031" s="13" t="str">
        <f t="shared" si="800"/>
        <v/>
      </c>
      <c r="CJ1031" s="13"/>
    </row>
    <row r="1032" spans="2:88" ht="16.5" thickBot="1" x14ac:dyDescent="0.3">
      <c r="B1032" s="114"/>
      <c r="C1032" s="114"/>
      <c r="D1032" s="115"/>
      <c r="E1032" s="117" t="str">
        <f t="shared" si="830"/>
        <v/>
      </c>
      <c r="F1032" s="118" t="str">
        <f t="shared" si="838"/>
        <v/>
      </c>
      <c r="G1032" s="22"/>
      <c r="H1032" s="5" t="str">
        <f t="shared" si="801"/>
        <v/>
      </c>
      <c r="I1032" s="6" t="str">
        <f t="shared" si="802"/>
        <v/>
      </c>
      <c r="J1032" s="6" t="str">
        <f t="shared" si="803"/>
        <v/>
      </c>
      <c r="K1032" s="23"/>
      <c r="L1032" s="3" t="str">
        <f t="shared" si="839"/>
        <v/>
      </c>
      <c r="M1032" s="2">
        <f>IF(OR(K1032="Rota",K1032="Desliza"),(IF((MAX(N$36:N1031))&gt;F$17,(MAX(N$36:N1031)),F$17)),N1031)</f>
        <v>0</v>
      </c>
      <c r="N1032" s="42"/>
      <c r="O1032" s="2" t="str">
        <f t="shared" si="840"/>
        <v/>
      </c>
      <c r="P1032" s="3" t="str">
        <f t="shared" si="841"/>
        <v/>
      </c>
      <c r="Q1032" s="24"/>
      <c r="R1032" s="24"/>
      <c r="S1032" s="24"/>
      <c r="T1032" s="132" t="str">
        <f t="shared" si="793"/>
        <v/>
      </c>
      <c r="U1032" s="25"/>
      <c r="V1032" s="25"/>
      <c r="W1032" s="24"/>
      <c r="X1032" s="26"/>
      <c r="Y1032" s="25"/>
      <c r="Z1032" s="25"/>
      <c r="AA1032" s="3" t="str">
        <f t="shared" si="842"/>
        <v/>
      </c>
      <c r="AB1032" s="24"/>
      <c r="AC1032" s="26"/>
      <c r="AD1032" s="25"/>
      <c r="AE1032" s="54"/>
      <c r="AF1032" s="54"/>
      <c r="AG1032" s="54"/>
      <c r="AH1032" s="54"/>
      <c r="AI1032" s="54"/>
      <c r="AJ1032" s="54"/>
      <c r="AK1032" s="25"/>
      <c r="AL1032" s="54" t="str">
        <f t="shared" si="794"/>
        <v/>
      </c>
      <c r="AM1032" s="200" t="str">
        <f t="shared" si="795"/>
        <v/>
      </c>
      <c r="AN1032" s="201" t="str">
        <f t="shared" si="796"/>
        <v/>
      </c>
      <c r="AO1032" s="200" t="str">
        <f t="shared" si="804"/>
        <v/>
      </c>
      <c r="AP1032" s="200" t="str">
        <f t="shared" si="797"/>
        <v/>
      </c>
      <c r="AQ1032" s="200" t="str">
        <f t="shared" si="798"/>
        <v/>
      </c>
      <c r="AR1032" s="200" t="str">
        <f t="shared" si="805"/>
        <v/>
      </c>
      <c r="AS1032" s="200" t="str">
        <f t="shared" si="806"/>
        <v/>
      </c>
      <c r="AT1032" s="200" t="str">
        <f t="shared" si="807"/>
        <v/>
      </c>
      <c r="AU1032" s="200" t="str">
        <f t="shared" si="808"/>
        <v/>
      </c>
      <c r="AV1032" s="54"/>
      <c r="AW1032" s="200" t="str">
        <f t="shared" si="809"/>
        <v/>
      </c>
      <c r="AX1032" s="201" t="str">
        <f t="shared" si="810"/>
        <v/>
      </c>
      <c r="AY1032" s="7" t="str">
        <f t="shared" si="811"/>
        <v/>
      </c>
      <c r="AZ1032" s="7" t="str">
        <f t="shared" si="812"/>
        <v/>
      </c>
      <c r="BA1032" s="7" t="str">
        <f t="shared" si="813"/>
        <v/>
      </c>
      <c r="BB1032" s="7" t="str">
        <f t="shared" si="831"/>
        <v/>
      </c>
      <c r="BC1032" s="7" t="str">
        <f t="shared" si="832"/>
        <v/>
      </c>
      <c r="BD1032" s="7" t="str">
        <f t="shared" si="833"/>
        <v/>
      </c>
      <c r="BE1032" s="7" t="str">
        <f t="shared" si="834"/>
        <v/>
      </c>
      <c r="BF1032" s="7" t="str">
        <f t="shared" si="791"/>
        <v/>
      </c>
      <c r="BG1032" s="7" t="str">
        <f t="shared" si="792"/>
        <v/>
      </c>
      <c r="BH1032" s="7" t="str">
        <f t="shared" si="835"/>
        <v/>
      </c>
      <c r="BI1032" s="7" t="str">
        <f t="shared" si="836"/>
        <v/>
      </c>
      <c r="BJ1032" s="7" t="str">
        <f t="shared" si="837"/>
        <v/>
      </c>
      <c r="BK1032" s="7" t="str">
        <f t="shared" si="814"/>
        <v/>
      </c>
      <c r="BL1032" s="7" t="str">
        <f t="shared" si="815"/>
        <v/>
      </c>
      <c r="BM1032" s="7" t="str">
        <f t="shared" si="816"/>
        <v/>
      </c>
      <c r="BN1032" s="7" t="str">
        <f t="shared" si="817"/>
        <v/>
      </c>
      <c r="BO1032" s="7" t="str">
        <f t="shared" si="818"/>
        <v/>
      </c>
      <c r="BP1032" s="7" t="str">
        <f t="shared" si="819"/>
        <v/>
      </c>
      <c r="BQ1032" s="7" t="str">
        <f t="shared" si="820"/>
        <v/>
      </c>
      <c r="BR1032" s="7" t="str">
        <f t="shared" si="821"/>
        <v/>
      </c>
      <c r="BS1032" s="7" t="str">
        <f t="shared" si="822"/>
        <v/>
      </c>
      <c r="BT1032" s="7" t="str">
        <f t="shared" si="823"/>
        <v/>
      </c>
      <c r="BU1032" s="7" t="str">
        <f t="shared" si="824"/>
        <v/>
      </c>
      <c r="BV1032" s="7" t="str">
        <f t="shared" si="825"/>
        <v/>
      </c>
      <c r="BW1032" s="7" t="str">
        <f t="shared" si="799"/>
        <v/>
      </c>
      <c r="BX1032" s="7" t="str">
        <f t="shared" si="826"/>
        <v/>
      </c>
      <c r="BY1032" s="7" t="str">
        <f t="shared" si="827"/>
        <v/>
      </c>
      <c r="BZ1032" s="7" t="str">
        <f t="shared" si="828"/>
        <v/>
      </c>
      <c r="CA1032" s="7" t="str">
        <f t="shared" si="829"/>
        <v/>
      </c>
      <c r="CB1032" s="54"/>
      <c r="CH1032" s="13" t="str">
        <f t="shared" si="800"/>
        <v/>
      </c>
      <c r="CJ1032" s="13"/>
    </row>
    <row r="1033" spans="2:88" ht="16.5" thickBot="1" x14ac:dyDescent="0.3">
      <c r="B1033" s="114"/>
      <c r="C1033" s="114"/>
      <c r="D1033" s="115"/>
      <c r="E1033" s="117" t="str">
        <f t="shared" si="830"/>
        <v/>
      </c>
      <c r="F1033" s="118" t="str">
        <f t="shared" si="838"/>
        <v/>
      </c>
      <c r="G1033" s="22"/>
      <c r="H1033" s="5" t="str">
        <f t="shared" si="801"/>
        <v/>
      </c>
      <c r="I1033" s="6" t="str">
        <f t="shared" si="802"/>
        <v/>
      </c>
      <c r="J1033" s="6" t="str">
        <f t="shared" si="803"/>
        <v/>
      </c>
      <c r="K1033" s="23"/>
      <c r="L1033" s="3" t="str">
        <f t="shared" si="839"/>
        <v/>
      </c>
      <c r="M1033" s="2">
        <f>IF(OR(K1033="Rota",K1033="Desliza"),(IF((MAX(N$36:N1032))&gt;F$17,(MAX(N$36:N1032)),F$17)),N1032)</f>
        <v>0</v>
      </c>
      <c r="N1033" s="42"/>
      <c r="O1033" s="2" t="str">
        <f t="shared" si="840"/>
        <v/>
      </c>
      <c r="P1033" s="3" t="str">
        <f t="shared" si="841"/>
        <v/>
      </c>
      <c r="Q1033" s="24"/>
      <c r="R1033" s="24"/>
      <c r="S1033" s="24"/>
      <c r="T1033" s="132" t="str">
        <f t="shared" si="793"/>
        <v/>
      </c>
      <c r="U1033" s="25"/>
      <c r="V1033" s="25"/>
      <c r="W1033" s="24"/>
      <c r="X1033" s="26"/>
      <c r="Y1033" s="25"/>
      <c r="Z1033" s="25"/>
      <c r="AA1033" s="3" t="str">
        <f t="shared" si="842"/>
        <v/>
      </c>
      <c r="AB1033" s="24"/>
      <c r="AC1033" s="26"/>
      <c r="AD1033" s="25"/>
      <c r="AE1033" s="54"/>
      <c r="AF1033" s="54"/>
      <c r="AG1033" s="54"/>
      <c r="AH1033" s="54"/>
      <c r="AI1033" s="54"/>
      <c r="AJ1033" s="54"/>
      <c r="AK1033" s="25"/>
      <c r="AL1033" s="54" t="str">
        <f t="shared" si="794"/>
        <v/>
      </c>
      <c r="AM1033" s="200" t="str">
        <f t="shared" si="795"/>
        <v/>
      </c>
      <c r="AN1033" s="201" t="str">
        <f t="shared" si="796"/>
        <v/>
      </c>
      <c r="AO1033" s="200" t="str">
        <f t="shared" si="804"/>
        <v/>
      </c>
      <c r="AP1033" s="200" t="str">
        <f t="shared" si="797"/>
        <v/>
      </c>
      <c r="AQ1033" s="200" t="str">
        <f t="shared" si="798"/>
        <v/>
      </c>
      <c r="AR1033" s="200" t="str">
        <f t="shared" si="805"/>
        <v/>
      </c>
      <c r="AS1033" s="200" t="str">
        <f t="shared" si="806"/>
        <v/>
      </c>
      <c r="AT1033" s="200" t="str">
        <f t="shared" si="807"/>
        <v/>
      </c>
      <c r="AU1033" s="200" t="str">
        <f t="shared" si="808"/>
        <v/>
      </c>
      <c r="AV1033" s="54"/>
      <c r="AW1033" s="200" t="str">
        <f t="shared" si="809"/>
        <v/>
      </c>
      <c r="AX1033" s="201" t="str">
        <f t="shared" si="810"/>
        <v/>
      </c>
      <c r="AY1033" s="7" t="str">
        <f t="shared" si="811"/>
        <v/>
      </c>
      <c r="AZ1033" s="7" t="str">
        <f t="shared" si="812"/>
        <v/>
      </c>
      <c r="BA1033" s="7" t="str">
        <f t="shared" si="813"/>
        <v/>
      </c>
      <c r="BB1033" s="7" t="str">
        <f t="shared" si="831"/>
        <v/>
      </c>
      <c r="BC1033" s="7" t="str">
        <f t="shared" si="832"/>
        <v/>
      </c>
      <c r="BD1033" s="7" t="str">
        <f t="shared" si="833"/>
        <v/>
      </c>
      <c r="BE1033" s="7" t="str">
        <f t="shared" si="834"/>
        <v/>
      </c>
      <c r="BF1033" s="7" t="str">
        <f t="shared" si="791"/>
        <v/>
      </c>
      <c r="BG1033" s="7" t="str">
        <f t="shared" si="792"/>
        <v/>
      </c>
      <c r="BH1033" s="7" t="str">
        <f t="shared" si="835"/>
        <v/>
      </c>
      <c r="BI1033" s="7" t="str">
        <f t="shared" si="836"/>
        <v/>
      </c>
      <c r="BJ1033" s="7" t="str">
        <f t="shared" si="837"/>
        <v/>
      </c>
      <c r="BK1033" s="7" t="str">
        <f t="shared" si="814"/>
        <v/>
      </c>
      <c r="BL1033" s="7" t="str">
        <f t="shared" si="815"/>
        <v/>
      </c>
      <c r="BM1033" s="7" t="str">
        <f t="shared" si="816"/>
        <v/>
      </c>
      <c r="BN1033" s="7" t="str">
        <f t="shared" si="817"/>
        <v/>
      </c>
      <c r="BO1033" s="7" t="str">
        <f t="shared" si="818"/>
        <v/>
      </c>
      <c r="BP1033" s="7" t="str">
        <f t="shared" si="819"/>
        <v/>
      </c>
      <c r="BQ1033" s="7" t="str">
        <f t="shared" si="820"/>
        <v/>
      </c>
      <c r="BR1033" s="7" t="str">
        <f t="shared" si="821"/>
        <v/>
      </c>
      <c r="BS1033" s="7" t="str">
        <f t="shared" si="822"/>
        <v/>
      </c>
      <c r="BT1033" s="7" t="str">
        <f t="shared" si="823"/>
        <v/>
      </c>
      <c r="BU1033" s="7" t="str">
        <f t="shared" si="824"/>
        <v/>
      </c>
      <c r="BV1033" s="7" t="str">
        <f t="shared" si="825"/>
        <v/>
      </c>
      <c r="BW1033" s="7" t="str">
        <f t="shared" si="799"/>
        <v/>
      </c>
      <c r="BX1033" s="7" t="str">
        <f t="shared" si="826"/>
        <v/>
      </c>
      <c r="BY1033" s="7" t="str">
        <f t="shared" si="827"/>
        <v/>
      </c>
      <c r="BZ1033" s="7" t="str">
        <f t="shared" si="828"/>
        <v/>
      </c>
      <c r="CA1033" s="7" t="str">
        <f t="shared" si="829"/>
        <v/>
      </c>
      <c r="CB1033" s="54"/>
      <c r="CH1033" s="13" t="str">
        <f t="shared" si="800"/>
        <v/>
      </c>
      <c r="CJ1033" s="13"/>
    </row>
    <row r="1034" spans="2:88" ht="16.5" thickBot="1" x14ac:dyDescent="0.3">
      <c r="B1034" s="114"/>
      <c r="C1034" s="114"/>
      <c r="D1034" s="115"/>
      <c r="E1034" s="117" t="str">
        <f t="shared" si="830"/>
        <v/>
      </c>
      <c r="F1034" s="118" t="str">
        <f t="shared" si="838"/>
        <v/>
      </c>
      <c r="G1034" s="22"/>
      <c r="H1034" s="5" t="str">
        <f t="shared" si="801"/>
        <v/>
      </c>
      <c r="I1034" s="6" t="str">
        <f t="shared" si="802"/>
        <v/>
      </c>
      <c r="J1034" s="6" t="str">
        <f t="shared" si="803"/>
        <v/>
      </c>
      <c r="K1034" s="23"/>
      <c r="L1034" s="3" t="str">
        <f t="shared" si="839"/>
        <v/>
      </c>
      <c r="M1034" s="2">
        <f>IF(OR(K1034="Rota",K1034="Desliza"),(IF((MAX(N$36:N1033))&gt;F$17,(MAX(N$36:N1033)),F$17)),N1033)</f>
        <v>0</v>
      </c>
      <c r="N1034" s="42"/>
      <c r="O1034" s="2" t="str">
        <f t="shared" si="840"/>
        <v/>
      </c>
      <c r="P1034" s="3" t="str">
        <f t="shared" si="841"/>
        <v/>
      </c>
      <c r="Q1034" s="24"/>
      <c r="R1034" s="24"/>
      <c r="S1034" s="24"/>
      <c r="T1034" s="132" t="str">
        <f t="shared" si="793"/>
        <v/>
      </c>
      <c r="U1034" s="25"/>
      <c r="V1034" s="25"/>
      <c r="W1034" s="24"/>
      <c r="X1034" s="26"/>
      <c r="Y1034" s="25"/>
      <c r="Z1034" s="25"/>
      <c r="AA1034" s="3" t="str">
        <f t="shared" si="842"/>
        <v/>
      </c>
      <c r="AB1034" s="24"/>
      <c r="AC1034" s="26"/>
      <c r="AD1034" s="25"/>
      <c r="AE1034" s="54"/>
      <c r="AF1034" s="54"/>
      <c r="AG1034" s="54"/>
      <c r="AH1034" s="54"/>
      <c r="AI1034" s="54"/>
      <c r="AJ1034" s="54"/>
      <c r="AK1034" s="25"/>
      <c r="AL1034" s="54" t="str">
        <f t="shared" si="794"/>
        <v/>
      </c>
      <c r="AM1034" s="200" t="str">
        <f t="shared" si="795"/>
        <v/>
      </c>
      <c r="AN1034" s="201" t="str">
        <f t="shared" si="796"/>
        <v/>
      </c>
      <c r="AO1034" s="200" t="str">
        <f t="shared" si="804"/>
        <v/>
      </c>
      <c r="AP1034" s="200" t="str">
        <f t="shared" si="797"/>
        <v/>
      </c>
      <c r="AQ1034" s="200" t="str">
        <f t="shared" si="798"/>
        <v/>
      </c>
      <c r="AR1034" s="200" t="str">
        <f t="shared" si="805"/>
        <v/>
      </c>
      <c r="AS1034" s="200" t="str">
        <f t="shared" si="806"/>
        <v/>
      </c>
      <c r="AT1034" s="200" t="str">
        <f t="shared" si="807"/>
        <v/>
      </c>
      <c r="AU1034" s="200" t="str">
        <f t="shared" si="808"/>
        <v/>
      </c>
      <c r="AV1034" s="54"/>
      <c r="AW1034" s="200" t="str">
        <f t="shared" si="809"/>
        <v/>
      </c>
      <c r="AX1034" s="201" t="str">
        <f t="shared" si="810"/>
        <v/>
      </c>
      <c r="AY1034" s="7" t="str">
        <f t="shared" si="811"/>
        <v/>
      </c>
      <c r="AZ1034" s="7" t="str">
        <f t="shared" si="812"/>
        <v/>
      </c>
      <c r="BA1034" s="7" t="str">
        <f t="shared" si="813"/>
        <v/>
      </c>
      <c r="BB1034" s="7" t="str">
        <f t="shared" si="831"/>
        <v/>
      </c>
      <c r="BC1034" s="7" t="str">
        <f t="shared" si="832"/>
        <v/>
      </c>
      <c r="BD1034" s="7" t="str">
        <f t="shared" si="833"/>
        <v/>
      </c>
      <c r="BE1034" s="7" t="str">
        <f t="shared" si="834"/>
        <v/>
      </c>
      <c r="BF1034" s="7" t="str">
        <f t="shared" si="791"/>
        <v/>
      </c>
      <c r="BG1034" s="7" t="str">
        <f t="shared" si="792"/>
        <v/>
      </c>
      <c r="BH1034" s="7" t="str">
        <f t="shared" si="835"/>
        <v/>
      </c>
      <c r="BI1034" s="7" t="str">
        <f t="shared" si="836"/>
        <v/>
      </c>
      <c r="BJ1034" s="7" t="str">
        <f t="shared" si="837"/>
        <v/>
      </c>
      <c r="BK1034" s="7" t="str">
        <f t="shared" si="814"/>
        <v/>
      </c>
      <c r="BL1034" s="7" t="str">
        <f t="shared" si="815"/>
        <v/>
      </c>
      <c r="BM1034" s="7" t="str">
        <f t="shared" si="816"/>
        <v/>
      </c>
      <c r="BN1034" s="7" t="str">
        <f t="shared" si="817"/>
        <v/>
      </c>
      <c r="BO1034" s="7" t="str">
        <f t="shared" si="818"/>
        <v/>
      </c>
      <c r="BP1034" s="7" t="str">
        <f t="shared" si="819"/>
        <v/>
      </c>
      <c r="BQ1034" s="7" t="str">
        <f t="shared" si="820"/>
        <v/>
      </c>
      <c r="BR1034" s="7" t="str">
        <f t="shared" si="821"/>
        <v/>
      </c>
      <c r="BS1034" s="7" t="str">
        <f t="shared" si="822"/>
        <v/>
      </c>
      <c r="BT1034" s="7" t="str">
        <f t="shared" si="823"/>
        <v/>
      </c>
      <c r="BU1034" s="7" t="str">
        <f t="shared" si="824"/>
        <v/>
      </c>
      <c r="BV1034" s="7" t="str">
        <f t="shared" si="825"/>
        <v/>
      </c>
      <c r="BW1034" s="7" t="str">
        <f t="shared" si="799"/>
        <v/>
      </c>
      <c r="BX1034" s="7" t="str">
        <f t="shared" si="826"/>
        <v/>
      </c>
      <c r="BY1034" s="7" t="str">
        <f t="shared" si="827"/>
        <v/>
      </c>
      <c r="BZ1034" s="7" t="str">
        <f t="shared" si="828"/>
        <v/>
      </c>
      <c r="CA1034" s="7" t="str">
        <f t="shared" si="829"/>
        <v/>
      </c>
      <c r="CB1034" s="54"/>
      <c r="CH1034" s="13" t="str">
        <f t="shared" si="800"/>
        <v/>
      </c>
      <c r="CJ1034" s="13"/>
    </row>
    <row r="1035" spans="2:88" ht="16.5" thickBot="1" x14ac:dyDescent="0.3">
      <c r="B1035" s="114"/>
      <c r="C1035" s="114"/>
      <c r="D1035" s="115"/>
      <c r="E1035" s="117" t="str">
        <f t="shared" si="830"/>
        <v/>
      </c>
      <c r="F1035" s="118" t="str">
        <f t="shared" si="838"/>
        <v/>
      </c>
      <c r="G1035" s="22"/>
      <c r="H1035" s="5" t="str">
        <f t="shared" si="801"/>
        <v/>
      </c>
      <c r="I1035" s="6" t="str">
        <f t="shared" si="802"/>
        <v/>
      </c>
      <c r="J1035" s="6" t="str">
        <f t="shared" si="803"/>
        <v/>
      </c>
      <c r="K1035" s="23"/>
      <c r="L1035" s="3" t="str">
        <f t="shared" si="839"/>
        <v/>
      </c>
      <c r="M1035" s="2">
        <f>IF(OR(K1035="Rota",K1035="Desliza"),(IF((MAX(N$36:N1034))&gt;F$17,(MAX(N$36:N1034)),F$17)),N1034)</f>
        <v>0</v>
      </c>
      <c r="N1035" s="42"/>
      <c r="O1035" s="2" t="str">
        <f t="shared" si="840"/>
        <v/>
      </c>
      <c r="P1035" s="3" t="str">
        <f t="shared" si="841"/>
        <v/>
      </c>
      <c r="Q1035" s="24"/>
      <c r="R1035" s="24"/>
      <c r="S1035" s="24"/>
      <c r="T1035" s="132" t="str">
        <f t="shared" si="793"/>
        <v/>
      </c>
      <c r="U1035" s="25"/>
      <c r="V1035" s="25"/>
      <c r="W1035" s="24"/>
      <c r="X1035" s="26"/>
      <c r="Y1035" s="25"/>
      <c r="Z1035" s="25"/>
      <c r="AA1035" s="3" t="str">
        <f t="shared" si="842"/>
        <v/>
      </c>
      <c r="AB1035" s="24"/>
      <c r="AC1035" s="26"/>
      <c r="AD1035" s="25"/>
      <c r="AE1035" s="54"/>
      <c r="AF1035" s="54"/>
      <c r="AG1035" s="54"/>
      <c r="AH1035" s="54"/>
      <c r="AI1035" s="54"/>
      <c r="AJ1035" s="54"/>
      <c r="AK1035" s="25"/>
      <c r="AL1035" s="54" t="str">
        <f t="shared" si="794"/>
        <v/>
      </c>
      <c r="AM1035" s="200" t="str">
        <f t="shared" si="795"/>
        <v/>
      </c>
      <c r="AN1035" s="201" t="str">
        <f t="shared" si="796"/>
        <v/>
      </c>
      <c r="AO1035" s="200" t="str">
        <f t="shared" si="804"/>
        <v/>
      </c>
      <c r="AP1035" s="200" t="str">
        <f t="shared" si="797"/>
        <v/>
      </c>
      <c r="AQ1035" s="200" t="str">
        <f t="shared" si="798"/>
        <v/>
      </c>
      <c r="AR1035" s="200" t="str">
        <f t="shared" si="805"/>
        <v/>
      </c>
      <c r="AS1035" s="200" t="str">
        <f t="shared" si="806"/>
        <v/>
      </c>
      <c r="AT1035" s="200" t="str">
        <f t="shared" si="807"/>
        <v/>
      </c>
      <c r="AU1035" s="200" t="str">
        <f t="shared" si="808"/>
        <v/>
      </c>
      <c r="AV1035" s="54"/>
      <c r="AW1035" s="200" t="str">
        <f t="shared" si="809"/>
        <v/>
      </c>
      <c r="AX1035" s="201" t="str">
        <f t="shared" si="810"/>
        <v/>
      </c>
      <c r="AY1035" s="7" t="str">
        <f t="shared" si="811"/>
        <v/>
      </c>
      <c r="AZ1035" s="7" t="str">
        <f t="shared" si="812"/>
        <v/>
      </c>
      <c r="BA1035" s="7" t="str">
        <f t="shared" si="813"/>
        <v/>
      </c>
      <c r="BB1035" s="7" t="str">
        <f t="shared" si="831"/>
        <v/>
      </c>
      <c r="BC1035" s="7" t="str">
        <f t="shared" si="832"/>
        <v/>
      </c>
      <c r="BD1035" s="7" t="str">
        <f t="shared" si="833"/>
        <v/>
      </c>
      <c r="BE1035" s="7" t="str">
        <f t="shared" si="834"/>
        <v/>
      </c>
      <c r="BF1035" s="7" t="str">
        <f t="shared" si="791"/>
        <v/>
      </c>
      <c r="BG1035" s="7" t="str">
        <f t="shared" si="792"/>
        <v/>
      </c>
      <c r="BH1035" s="7" t="str">
        <f t="shared" si="835"/>
        <v/>
      </c>
      <c r="BI1035" s="7" t="str">
        <f t="shared" si="836"/>
        <v/>
      </c>
      <c r="BJ1035" s="7" t="str">
        <f t="shared" si="837"/>
        <v/>
      </c>
      <c r="BK1035" s="7" t="str">
        <f t="shared" si="814"/>
        <v/>
      </c>
      <c r="BL1035" s="7" t="str">
        <f t="shared" si="815"/>
        <v/>
      </c>
      <c r="BM1035" s="7" t="str">
        <f t="shared" si="816"/>
        <v/>
      </c>
      <c r="BN1035" s="7" t="str">
        <f t="shared" si="817"/>
        <v/>
      </c>
      <c r="BO1035" s="7" t="str">
        <f t="shared" si="818"/>
        <v/>
      </c>
      <c r="BP1035" s="7" t="str">
        <f t="shared" si="819"/>
        <v/>
      </c>
      <c r="BQ1035" s="7" t="str">
        <f t="shared" si="820"/>
        <v/>
      </c>
      <c r="BR1035" s="7" t="str">
        <f t="shared" si="821"/>
        <v/>
      </c>
      <c r="BS1035" s="7" t="str">
        <f t="shared" si="822"/>
        <v/>
      </c>
      <c r="BT1035" s="7" t="str">
        <f t="shared" si="823"/>
        <v/>
      </c>
      <c r="BU1035" s="7" t="str">
        <f t="shared" si="824"/>
        <v/>
      </c>
      <c r="BV1035" s="7" t="str">
        <f t="shared" si="825"/>
        <v/>
      </c>
      <c r="BW1035" s="7" t="str">
        <f t="shared" si="799"/>
        <v/>
      </c>
      <c r="BX1035" s="7" t="str">
        <f t="shared" si="826"/>
        <v/>
      </c>
      <c r="BY1035" s="7" t="str">
        <f t="shared" si="827"/>
        <v/>
      </c>
      <c r="BZ1035" s="7" t="str">
        <f t="shared" si="828"/>
        <v/>
      </c>
      <c r="CA1035" s="7" t="str">
        <f t="shared" si="829"/>
        <v/>
      </c>
      <c r="CB1035" s="54"/>
      <c r="CH1035" s="13" t="str">
        <f t="shared" si="800"/>
        <v/>
      </c>
      <c r="CJ1035" s="13"/>
    </row>
    <row r="1036" spans="2:88" ht="16.5" thickBot="1" x14ac:dyDescent="0.3">
      <c r="B1036" s="114"/>
      <c r="C1036" s="114"/>
      <c r="D1036" s="115"/>
      <c r="E1036" s="117" t="str">
        <f t="shared" si="830"/>
        <v/>
      </c>
      <c r="F1036" s="118" t="str">
        <f t="shared" si="838"/>
        <v/>
      </c>
      <c r="G1036" s="22"/>
      <c r="H1036" s="5" t="str">
        <f t="shared" si="801"/>
        <v/>
      </c>
      <c r="I1036" s="6" t="str">
        <f t="shared" si="802"/>
        <v/>
      </c>
      <c r="J1036" s="6" t="str">
        <f t="shared" si="803"/>
        <v/>
      </c>
      <c r="K1036" s="23"/>
      <c r="L1036" s="3" t="str">
        <f t="shared" si="839"/>
        <v/>
      </c>
      <c r="M1036" s="2">
        <f>IF(OR(K1036="Rota",K1036="Desliza"),(IF((MAX(N$36:N1035))&gt;F$17,(MAX(N$36:N1035)),F$17)),N1035)</f>
        <v>0</v>
      </c>
      <c r="N1036" s="42"/>
      <c r="O1036" s="2" t="str">
        <f t="shared" si="840"/>
        <v/>
      </c>
      <c r="P1036" s="3" t="str">
        <f t="shared" si="841"/>
        <v/>
      </c>
      <c r="Q1036" s="24"/>
      <c r="R1036" s="24"/>
      <c r="S1036" s="24"/>
      <c r="T1036" s="132" t="str">
        <f t="shared" si="793"/>
        <v/>
      </c>
      <c r="U1036" s="25"/>
      <c r="V1036" s="25"/>
      <c r="W1036" s="24"/>
      <c r="X1036" s="26"/>
      <c r="Y1036" s="25"/>
      <c r="Z1036" s="25"/>
      <c r="AA1036" s="3" t="str">
        <f t="shared" si="842"/>
        <v/>
      </c>
      <c r="AB1036" s="24"/>
      <c r="AC1036" s="26"/>
      <c r="AD1036" s="25"/>
      <c r="AE1036" s="54"/>
      <c r="AF1036" s="54"/>
      <c r="AG1036" s="54"/>
      <c r="AH1036" s="54"/>
      <c r="AI1036" s="54"/>
      <c r="AJ1036" s="54"/>
      <c r="AK1036" s="25"/>
      <c r="AL1036" s="54" t="str">
        <f t="shared" si="794"/>
        <v/>
      </c>
      <c r="AM1036" s="200" t="str">
        <f t="shared" si="795"/>
        <v/>
      </c>
      <c r="AN1036" s="201" t="str">
        <f t="shared" si="796"/>
        <v/>
      </c>
      <c r="AO1036" s="200" t="str">
        <f t="shared" si="804"/>
        <v/>
      </c>
      <c r="AP1036" s="200" t="str">
        <f t="shared" si="797"/>
        <v/>
      </c>
      <c r="AQ1036" s="200" t="str">
        <f t="shared" si="798"/>
        <v/>
      </c>
      <c r="AR1036" s="200" t="str">
        <f t="shared" si="805"/>
        <v/>
      </c>
      <c r="AS1036" s="200" t="str">
        <f t="shared" si="806"/>
        <v/>
      </c>
      <c r="AT1036" s="200" t="str">
        <f t="shared" si="807"/>
        <v/>
      </c>
      <c r="AU1036" s="200" t="str">
        <f t="shared" si="808"/>
        <v/>
      </c>
      <c r="AV1036" s="54"/>
      <c r="AW1036" s="200" t="str">
        <f t="shared" si="809"/>
        <v/>
      </c>
      <c r="AX1036" s="201" t="str">
        <f t="shared" si="810"/>
        <v/>
      </c>
      <c r="AY1036" s="7" t="str">
        <f t="shared" si="811"/>
        <v/>
      </c>
      <c r="AZ1036" s="7" t="str">
        <f t="shared" si="812"/>
        <v/>
      </c>
      <c r="BA1036" s="7" t="str">
        <f t="shared" si="813"/>
        <v/>
      </c>
      <c r="BB1036" s="7" t="str">
        <f t="shared" si="831"/>
        <v/>
      </c>
      <c r="BC1036" s="7" t="str">
        <f t="shared" si="832"/>
        <v/>
      </c>
      <c r="BD1036" s="7" t="str">
        <f t="shared" si="833"/>
        <v/>
      </c>
      <c r="BE1036" s="7" t="str">
        <f t="shared" si="834"/>
        <v/>
      </c>
      <c r="BF1036" s="7" t="str">
        <f t="shared" si="791"/>
        <v/>
      </c>
      <c r="BG1036" s="7" t="str">
        <f t="shared" si="792"/>
        <v/>
      </c>
      <c r="BH1036" s="7" t="str">
        <f t="shared" si="835"/>
        <v/>
      </c>
      <c r="BI1036" s="7" t="str">
        <f t="shared" si="836"/>
        <v/>
      </c>
      <c r="BJ1036" s="7" t="str">
        <f t="shared" si="837"/>
        <v/>
      </c>
      <c r="BK1036" s="7" t="str">
        <f t="shared" si="814"/>
        <v/>
      </c>
      <c r="BL1036" s="7" t="str">
        <f t="shared" si="815"/>
        <v/>
      </c>
      <c r="BM1036" s="7" t="str">
        <f t="shared" si="816"/>
        <v/>
      </c>
      <c r="BN1036" s="7" t="str">
        <f t="shared" si="817"/>
        <v/>
      </c>
      <c r="BO1036" s="7" t="str">
        <f t="shared" si="818"/>
        <v/>
      </c>
      <c r="BP1036" s="7" t="str">
        <f t="shared" si="819"/>
        <v/>
      </c>
      <c r="BQ1036" s="7" t="str">
        <f t="shared" si="820"/>
        <v/>
      </c>
      <c r="BR1036" s="7" t="str">
        <f t="shared" si="821"/>
        <v/>
      </c>
      <c r="BS1036" s="7" t="str">
        <f t="shared" si="822"/>
        <v/>
      </c>
      <c r="BT1036" s="7" t="str">
        <f t="shared" si="823"/>
        <v/>
      </c>
      <c r="BU1036" s="7" t="str">
        <f t="shared" si="824"/>
        <v/>
      </c>
      <c r="BV1036" s="7" t="str">
        <f t="shared" si="825"/>
        <v/>
      </c>
      <c r="BW1036" s="7" t="str">
        <f t="shared" si="799"/>
        <v/>
      </c>
      <c r="BX1036" s="7" t="str">
        <f t="shared" si="826"/>
        <v/>
      </c>
      <c r="BY1036" s="7" t="str">
        <f t="shared" si="827"/>
        <v/>
      </c>
      <c r="BZ1036" s="7" t="str">
        <f t="shared" si="828"/>
        <v/>
      </c>
      <c r="CA1036" s="7" t="str">
        <f t="shared" si="829"/>
        <v/>
      </c>
      <c r="CB1036" s="54"/>
      <c r="CH1036" s="13" t="str">
        <f t="shared" si="800"/>
        <v/>
      </c>
      <c r="CJ1036" s="13"/>
    </row>
    <row r="1037" spans="2:88" ht="16.5" thickBot="1" x14ac:dyDescent="0.3">
      <c r="B1037" s="114"/>
      <c r="C1037" s="114"/>
      <c r="D1037" s="115"/>
      <c r="E1037" s="117" t="str">
        <f t="shared" si="830"/>
        <v/>
      </c>
      <c r="F1037" s="118" t="str">
        <f t="shared" si="838"/>
        <v/>
      </c>
      <c r="G1037" s="22"/>
      <c r="H1037" s="5" t="str">
        <f t="shared" si="801"/>
        <v/>
      </c>
      <c r="I1037" s="6" t="str">
        <f t="shared" si="802"/>
        <v/>
      </c>
      <c r="J1037" s="6" t="str">
        <f t="shared" si="803"/>
        <v/>
      </c>
      <c r="K1037" s="23"/>
      <c r="L1037" s="3" t="str">
        <f t="shared" si="839"/>
        <v/>
      </c>
      <c r="M1037" s="2">
        <f>IF(OR(K1037="Rota",K1037="Desliza"),(IF((MAX(N$36:N1036))&gt;F$17,(MAX(N$36:N1036)),F$17)),N1036)</f>
        <v>0</v>
      </c>
      <c r="N1037" s="42"/>
      <c r="O1037" s="2" t="str">
        <f t="shared" si="840"/>
        <v/>
      </c>
      <c r="P1037" s="3" t="str">
        <f t="shared" si="841"/>
        <v/>
      </c>
      <c r="Q1037" s="24"/>
      <c r="R1037" s="24"/>
      <c r="S1037" s="24"/>
      <c r="T1037" s="132" t="str">
        <f t="shared" si="793"/>
        <v/>
      </c>
      <c r="U1037" s="25"/>
      <c r="V1037" s="25"/>
      <c r="W1037" s="24"/>
      <c r="X1037" s="26"/>
      <c r="Y1037" s="25"/>
      <c r="Z1037" s="25"/>
      <c r="AA1037" s="3" t="str">
        <f t="shared" si="842"/>
        <v/>
      </c>
      <c r="AB1037" s="24"/>
      <c r="AC1037" s="26"/>
      <c r="AD1037" s="25"/>
      <c r="AE1037" s="54"/>
      <c r="AF1037" s="54"/>
      <c r="AG1037" s="54"/>
      <c r="AH1037" s="54"/>
      <c r="AI1037" s="54"/>
      <c r="AJ1037" s="54"/>
      <c r="AK1037" s="25"/>
      <c r="AL1037" s="54" t="str">
        <f t="shared" si="794"/>
        <v/>
      </c>
      <c r="AM1037" s="200" t="str">
        <f t="shared" si="795"/>
        <v/>
      </c>
      <c r="AN1037" s="201" t="str">
        <f t="shared" si="796"/>
        <v/>
      </c>
      <c r="AO1037" s="200" t="str">
        <f t="shared" si="804"/>
        <v/>
      </c>
      <c r="AP1037" s="200" t="str">
        <f t="shared" si="797"/>
        <v/>
      </c>
      <c r="AQ1037" s="200" t="str">
        <f t="shared" si="798"/>
        <v/>
      </c>
      <c r="AR1037" s="200" t="str">
        <f t="shared" si="805"/>
        <v/>
      </c>
      <c r="AS1037" s="200" t="str">
        <f t="shared" si="806"/>
        <v/>
      </c>
      <c r="AT1037" s="200" t="str">
        <f t="shared" si="807"/>
        <v/>
      </c>
      <c r="AU1037" s="200" t="str">
        <f t="shared" si="808"/>
        <v/>
      </c>
      <c r="AV1037" s="54"/>
      <c r="AW1037" s="200" t="str">
        <f t="shared" si="809"/>
        <v/>
      </c>
      <c r="AX1037" s="201" t="str">
        <f t="shared" si="810"/>
        <v/>
      </c>
      <c r="AY1037" s="7" t="str">
        <f t="shared" si="811"/>
        <v/>
      </c>
      <c r="AZ1037" s="7" t="str">
        <f t="shared" si="812"/>
        <v/>
      </c>
      <c r="BA1037" s="7" t="str">
        <f t="shared" si="813"/>
        <v/>
      </c>
      <c r="BB1037" s="7" t="str">
        <f t="shared" si="831"/>
        <v/>
      </c>
      <c r="BC1037" s="7" t="str">
        <f t="shared" si="832"/>
        <v/>
      </c>
      <c r="BD1037" s="7" t="str">
        <f t="shared" si="833"/>
        <v/>
      </c>
      <c r="BE1037" s="7" t="str">
        <f t="shared" si="834"/>
        <v/>
      </c>
      <c r="BF1037" s="7" t="str">
        <f t="shared" si="791"/>
        <v/>
      </c>
      <c r="BG1037" s="7" t="str">
        <f t="shared" si="792"/>
        <v/>
      </c>
      <c r="BH1037" s="7" t="str">
        <f t="shared" si="835"/>
        <v/>
      </c>
      <c r="BI1037" s="7" t="str">
        <f t="shared" si="836"/>
        <v/>
      </c>
      <c r="BJ1037" s="7" t="str">
        <f t="shared" si="837"/>
        <v/>
      </c>
      <c r="BK1037" s="7" t="str">
        <f t="shared" si="814"/>
        <v/>
      </c>
      <c r="BL1037" s="7" t="str">
        <f t="shared" si="815"/>
        <v/>
      </c>
      <c r="BM1037" s="7" t="str">
        <f t="shared" si="816"/>
        <v/>
      </c>
      <c r="BN1037" s="7" t="str">
        <f t="shared" si="817"/>
        <v/>
      </c>
      <c r="BO1037" s="7" t="str">
        <f t="shared" si="818"/>
        <v/>
      </c>
      <c r="BP1037" s="7" t="str">
        <f t="shared" si="819"/>
        <v/>
      </c>
      <c r="BQ1037" s="7" t="str">
        <f t="shared" si="820"/>
        <v/>
      </c>
      <c r="BR1037" s="7" t="str">
        <f t="shared" si="821"/>
        <v/>
      </c>
      <c r="BS1037" s="7" t="str">
        <f t="shared" si="822"/>
        <v/>
      </c>
      <c r="BT1037" s="7" t="str">
        <f t="shared" si="823"/>
        <v/>
      </c>
      <c r="BU1037" s="7" t="str">
        <f t="shared" si="824"/>
        <v/>
      </c>
      <c r="BV1037" s="7" t="str">
        <f t="shared" si="825"/>
        <v/>
      </c>
      <c r="BW1037" s="7" t="str">
        <f t="shared" si="799"/>
        <v/>
      </c>
      <c r="BX1037" s="7" t="str">
        <f t="shared" si="826"/>
        <v/>
      </c>
      <c r="BY1037" s="7" t="str">
        <f t="shared" si="827"/>
        <v/>
      </c>
      <c r="BZ1037" s="7" t="str">
        <f t="shared" si="828"/>
        <v/>
      </c>
      <c r="CA1037" s="7" t="str">
        <f t="shared" si="829"/>
        <v/>
      </c>
      <c r="CB1037" s="54"/>
      <c r="CH1037" s="13" t="str">
        <f t="shared" si="800"/>
        <v/>
      </c>
      <c r="CJ1037" s="13"/>
    </row>
    <row r="1038" spans="2:88" ht="16.5" thickBot="1" x14ac:dyDescent="0.3">
      <c r="B1038" s="114"/>
      <c r="C1038" s="114"/>
      <c r="D1038" s="115"/>
      <c r="E1038" s="117" t="str">
        <f t="shared" si="830"/>
        <v/>
      </c>
      <c r="F1038" s="118" t="str">
        <f t="shared" si="838"/>
        <v/>
      </c>
      <c r="G1038" s="22"/>
      <c r="H1038" s="5" t="str">
        <f t="shared" si="801"/>
        <v/>
      </c>
      <c r="I1038" s="6" t="str">
        <f t="shared" si="802"/>
        <v/>
      </c>
      <c r="J1038" s="6" t="str">
        <f t="shared" si="803"/>
        <v/>
      </c>
      <c r="K1038" s="23"/>
      <c r="L1038" s="3" t="str">
        <f t="shared" si="839"/>
        <v/>
      </c>
      <c r="M1038" s="2">
        <f>IF(OR(K1038="Rota",K1038="Desliza"),(IF((MAX(N$36:N1037))&gt;F$17,(MAX(N$36:N1037)),F$17)),N1037)</f>
        <v>0</v>
      </c>
      <c r="N1038" s="42"/>
      <c r="O1038" s="2" t="str">
        <f t="shared" si="840"/>
        <v/>
      </c>
      <c r="P1038" s="3" t="str">
        <f t="shared" si="841"/>
        <v/>
      </c>
      <c r="Q1038" s="24"/>
      <c r="R1038" s="24"/>
      <c r="S1038" s="24"/>
      <c r="T1038" s="132" t="str">
        <f t="shared" si="793"/>
        <v/>
      </c>
      <c r="U1038" s="25"/>
      <c r="V1038" s="25"/>
      <c r="W1038" s="24"/>
      <c r="X1038" s="26"/>
      <c r="Y1038" s="25"/>
      <c r="Z1038" s="25"/>
      <c r="AA1038" s="3" t="str">
        <f t="shared" si="842"/>
        <v/>
      </c>
      <c r="AB1038" s="24"/>
      <c r="AC1038" s="26"/>
      <c r="AD1038" s="25"/>
      <c r="AE1038" s="54"/>
      <c r="AF1038" s="54"/>
      <c r="AG1038" s="54"/>
      <c r="AH1038" s="54"/>
      <c r="AI1038" s="54"/>
      <c r="AJ1038" s="54"/>
      <c r="AK1038" s="25"/>
      <c r="AL1038" s="54" t="str">
        <f t="shared" si="794"/>
        <v/>
      </c>
      <c r="AM1038" s="200" t="str">
        <f t="shared" si="795"/>
        <v/>
      </c>
      <c r="AN1038" s="201" t="str">
        <f t="shared" si="796"/>
        <v/>
      </c>
      <c r="AO1038" s="200" t="str">
        <f t="shared" si="804"/>
        <v/>
      </c>
      <c r="AP1038" s="200" t="str">
        <f t="shared" si="797"/>
        <v/>
      </c>
      <c r="AQ1038" s="200" t="str">
        <f t="shared" si="798"/>
        <v/>
      </c>
      <c r="AR1038" s="200" t="str">
        <f t="shared" si="805"/>
        <v/>
      </c>
      <c r="AS1038" s="200" t="str">
        <f t="shared" si="806"/>
        <v/>
      </c>
      <c r="AT1038" s="200" t="str">
        <f t="shared" si="807"/>
        <v/>
      </c>
      <c r="AU1038" s="200" t="str">
        <f t="shared" si="808"/>
        <v/>
      </c>
      <c r="AV1038" s="54"/>
      <c r="AW1038" s="200" t="str">
        <f t="shared" si="809"/>
        <v/>
      </c>
      <c r="AX1038" s="201" t="str">
        <f t="shared" si="810"/>
        <v/>
      </c>
      <c r="AY1038" s="7" t="str">
        <f t="shared" si="811"/>
        <v/>
      </c>
      <c r="AZ1038" s="7" t="str">
        <f t="shared" si="812"/>
        <v/>
      </c>
      <c r="BA1038" s="7" t="str">
        <f t="shared" si="813"/>
        <v/>
      </c>
      <c r="BB1038" s="7" t="str">
        <f t="shared" si="831"/>
        <v/>
      </c>
      <c r="BC1038" s="7" t="str">
        <f t="shared" si="832"/>
        <v/>
      </c>
      <c r="BD1038" s="7" t="str">
        <f t="shared" si="833"/>
        <v/>
      </c>
      <c r="BE1038" s="7" t="str">
        <f t="shared" si="834"/>
        <v/>
      </c>
      <c r="BF1038" s="7" t="str">
        <f t="shared" si="791"/>
        <v/>
      </c>
      <c r="BG1038" s="7" t="str">
        <f t="shared" si="792"/>
        <v/>
      </c>
      <c r="BH1038" s="7" t="str">
        <f t="shared" si="835"/>
        <v/>
      </c>
      <c r="BI1038" s="7" t="str">
        <f t="shared" si="836"/>
        <v/>
      </c>
      <c r="BJ1038" s="7" t="str">
        <f t="shared" si="837"/>
        <v/>
      </c>
      <c r="BK1038" s="7" t="str">
        <f t="shared" si="814"/>
        <v/>
      </c>
      <c r="BL1038" s="7" t="str">
        <f t="shared" si="815"/>
        <v/>
      </c>
      <c r="BM1038" s="7" t="str">
        <f t="shared" si="816"/>
        <v/>
      </c>
      <c r="BN1038" s="7" t="str">
        <f t="shared" si="817"/>
        <v/>
      </c>
      <c r="BO1038" s="7" t="str">
        <f t="shared" si="818"/>
        <v/>
      </c>
      <c r="BP1038" s="7" t="str">
        <f t="shared" si="819"/>
        <v/>
      </c>
      <c r="BQ1038" s="7" t="str">
        <f t="shared" si="820"/>
        <v/>
      </c>
      <c r="BR1038" s="7" t="str">
        <f t="shared" si="821"/>
        <v/>
      </c>
      <c r="BS1038" s="7" t="str">
        <f t="shared" si="822"/>
        <v/>
      </c>
      <c r="BT1038" s="7" t="str">
        <f t="shared" si="823"/>
        <v/>
      </c>
      <c r="BU1038" s="7" t="str">
        <f t="shared" si="824"/>
        <v/>
      </c>
      <c r="BV1038" s="7" t="str">
        <f t="shared" si="825"/>
        <v/>
      </c>
      <c r="BW1038" s="7" t="str">
        <f t="shared" si="799"/>
        <v/>
      </c>
      <c r="BX1038" s="7" t="str">
        <f t="shared" si="826"/>
        <v/>
      </c>
      <c r="BY1038" s="7" t="str">
        <f t="shared" si="827"/>
        <v/>
      </c>
      <c r="BZ1038" s="7" t="str">
        <f t="shared" si="828"/>
        <v/>
      </c>
      <c r="CA1038" s="7" t="str">
        <f t="shared" si="829"/>
        <v/>
      </c>
      <c r="CB1038" s="54"/>
      <c r="CH1038" s="13" t="str">
        <f t="shared" si="800"/>
        <v/>
      </c>
      <c r="CJ1038" s="13"/>
    </row>
    <row r="1039" spans="2:88" ht="16.5" thickBot="1" x14ac:dyDescent="0.3">
      <c r="B1039" s="114"/>
      <c r="C1039" s="114"/>
      <c r="D1039" s="115"/>
      <c r="E1039" s="117" t="str">
        <f t="shared" si="830"/>
        <v/>
      </c>
      <c r="F1039" s="118" t="str">
        <f t="shared" si="838"/>
        <v/>
      </c>
      <c r="G1039" s="22"/>
      <c r="H1039" s="5" t="str">
        <f t="shared" si="801"/>
        <v/>
      </c>
      <c r="I1039" s="6" t="str">
        <f t="shared" si="802"/>
        <v/>
      </c>
      <c r="J1039" s="6" t="str">
        <f t="shared" si="803"/>
        <v/>
      </c>
      <c r="K1039" s="23"/>
      <c r="L1039" s="3" t="str">
        <f t="shared" si="839"/>
        <v/>
      </c>
      <c r="M1039" s="2">
        <f>IF(OR(K1039="Rota",K1039="Desliza"),(IF((MAX(N$36:N1038))&gt;F$17,(MAX(N$36:N1038)),F$17)),N1038)</f>
        <v>0</v>
      </c>
      <c r="N1039" s="42"/>
      <c r="O1039" s="2" t="str">
        <f t="shared" si="840"/>
        <v/>
      </c>
      <c r="P1039" s="3" t="str">
        <f t="shared" si="841"/>
        <v/>
      </c>
      <c r="Q1039" s="24"/>
      <c r="R1039" s="24"/>
      <c r="S1039" s="24"/>
      <c r="T1039" s="132" t="str">
        <f t="shared" si="793"/>
        <v/>
      </c>
      <c r="U1039" s="25"/>
      <c r="V1039" s="25"/>
      <c r="W1039" s="24"/>
      <c r="X1039" s="26"/>
      <c r="Y1039" s="25"/>
      <c r="Z1039" s="25"/>
      <c r="AA1039" s="3" t="str">
        <f t="shared" si="842"/>
        <v/>
      </c>
      <c r="AB1039" s="24"/>
      <c r="AC1039" s="26"/>
      <c r="AD1039" s="25"/>
      <c r="AE1039" s="54"/>
      <c r="AF1039" s="54"/>
      <c r="AG1039" s="54"/>
      <c r="AH1039" s="54"/>
      <c r="AI1039" s="54"/>
      <c r="AJ1039" s="54"/>
      <c r="AK1039" s="25"/>
      <c r="AL1039" s="54" t="str">
        <f t="shared" si="794"/>
        <v/>
      </c>
      <c r="AM1039" s="200" t="str">
        <f t="shared" si="795"/>
        <v/>
      </c>
      <c r="AN1039" s="201" t="str">
        <f t="shared" si="796"/>
        <v/>
      </c>
      <c r="AO1039" s="200" t="str">
        <f t="shared" si="804"/>
        <v/>
      </c>
      <c r="AP1039" s="200" t="str">
        <f t="shared" si="797"/>
        <v/>
      </c>
      <c r="AQ1039" s="200" t="str">
        <f t="shared" si="798"/>
        <v/>
      </c>
      <c r="AR1039" s="200" t="str">
        <f t="shared" si="805"/>
        <v/>
      </c>
      <c r="AS1039" s="200" t="str">
        <f t="shared" si="806"/>
        <v/>
      </c>
      <c r="AT1039" s="200" t="str">
        <f t="shared" si="807"/>
        <v/>
      </c>
      <c r="AU1039" s="200" t="str">
        <f t="shared" si="808"/>
        <v/>
      </c>
      <c r="AV1039" s="54"/>
      <c r="AW1039" s="200" t="str">
        <f t="shared" si="809"/>
        <v/>
      </c>
      <c r="AX1039" s="201" t="str">
        <f t="shared" si="810"/>
        <v/>
      </c>
      <c r="AY1039" s="7" t="str">
        <f t="shared" si="811"/>
        <v/>
      </c>
      <c r="AZ1039" s="7" t="str">
        <f t="shared" si="812"/>
        <v/>
      </c>
      <c r="BA1039" s="7" t="str">
        <f t="shared" si="813"/>
        <v/>
      </c>
      <c r="BB1039" s="7" t="str">
        <f t="shared" si="831"/>
        <v/>
      </c>
      <c r="BC1039" s="7" t="str">
        <f t="shared" si="832"/>
        <v/>
      </c>
      <c r="BD1039" s="7" t="str">
        <f t="shared" si="833"/>
        <v/>
      </c>
      <c r="BE1039" s="7" t="str">
        <f t="shared" si="834"/>
        <v/>
      </c>
      <c r="BF1039" s="7" t="str">
        <f t="shared" si="791"/>
        <v/>
      </c>
      <c r="BG1039" s="7" t="str">
        <f t="shared" si="792"/>
        <v/>
      </c>
      <c r="BH1039" s="7" t="str">
        <f t="shared" si="835"/>
        <v/>
      </c>
      <c r="BI1039" s="7" t="str">
        <f t="shared" si="836"/>
        <v/>
      </c>
      <c r="BJ1039" s="7" t="str">
        <f t="shared" si="837"/>
        <v/>
      </c>
      <c r="BK1039" s="7" t="str">
        <f t="shared" si="814"/>
        <v/>
      </c>
      <c r="BL1039" s="7" t="str">
        <f t="shared" si="815"/>
        <v/>
      </c>
      <c r="BM1039" s="7" t="str">
        <f t="shared" si="816"/>
        <v/>
      </c>
      <c r="BN1039" s="7" t="str">
        <f t="shared" si="817"/>
        <v/>
      </c>
      <c r="BO1039" s="7" t="str">
        <f t="shared" si="818"/>
        <v/>
      </c>
      <c r="BP1039" s="7" t="str">
        <f t="shared" si="819"/>
        <v/>
      </c>
      <c r="BQ1039" s="7" t="str">
        <f t="shared" si="820"/>
        <v/>
      </c>
      <c r="BR1039" s="7" t="str">
        <f t="shared" si="821"/>
        <v/>
      </c>
      <c r="BS1039" s="7" t="str">
        <f t="shared" si="822"/>
        <v/>
      </c>
      <c r="BT1039" s="7" t="str">
        <f t="shared" si="823"/>
        <v/>
      </c>
      <c r="BU1039" s="7" t="str">
        <f t="shared" si="824"/>
        <v/>
      </c>
      <c r="BV1039" s="7" t="str">
        <f t="shared" si="825"/>
        <v/>
      </c>
      <c r="BW1039" s="7" t="str">
        <f t="shared" si="799"/>
        <v/>
      </c>
      <c r="BX1039" s="7" t="str">
        <f t="shared" si="826"/>
        <v/>
      </c>
      <c r="BY1039" s="7" t="str">
        <f t="shared" si="827"/>
        <v/>
      </c>
      <c r="BZ1039" s="7" t="str">
        <f t="shared" si="828"/>
        <v/>
      </c>
      <c r="CA1039" s="7" t="str">
        <f t="shared" si="829"/>
        <v/>
      </c>
      <c r="CB1039" s="54"/>
      <c r="CH1039" s="13" t="str">
        <f t="shared" si="800"/>
        <v/>
      </c>
      <c r="CJ1039" s="13"/>
    </row>
    <row r="1040" spans="2:88" ht="16.5" thickBot="1" x14ac:dyDescent="0.3">
      <c r="B1040" s="114"/>
      <c r="C1040" s="114"/>
      <c r="D1040" s="115"/>
      <c r="E1040" s="117" t="str">
        <f t="shared" si="830"/>
        <v/>
      </c>
      <c r="F1040" s="118" t="str">
        <f t="shared" si="838"/>
        <v/>
      </c>
      <c r="G1040" s="22"/>
      <c r="H1040" s="5" t="str">
        <f t="shared" si="801"/>
        <v/>
      </c>
      <c r="I1040" s="6" t="str">
        <f t="shared" si="802"/>
        <v/>
      </c>
      <c r="J1040" s="6" t="str">
        <f t="shared" si="803"/>
        <v/>
      </c>
      <c r="K1040" s="23"/>
      <c r="L1040" s="3" t="str">
        <f t="shared" si="839"/>
        <v/>
      </c>
      <c r="M1040" s="2">
        <f>IF(OR(K1040="Rota",K1040="Desliza"),(IF((MAX(N$36:N1039))&gt;F$17,(MAX(N$36:N1039)),F$17)),N1039)</f>
        <v>0</v>
      </c>
      <c r="N1040" s="42"/>
      <c r="O1040" s="2" t="str">
        <f t="shared" si="840"/>
        <v/>
      </c>
      <c r="P1040" s="3" t="str">
        <f t="shared" si="841"/>
        <v/>
      </c>
      <c r="Q1040" s="24"/>
      <c r="R1040" s="24"/>
      <c r="S1040" s="24"/>
      <c r="T1040" s="132" t="str">
        <f t="shared" si="793"/>
        <v/>
      </c>
      <c r="U1040" s="25"/>
      <c r="V1040" s="25"/>
      <c r="W1040" s="24"/>
      <c r="X1040" s="26"/>
      <c r="Y1040" s="25"/>
      <c r="Z1040" s="25"/>
      <c r="AA1040" s="3" t="str">
        <f t="shared" si="842"/>
        <v/>
      </c>
      <c r="AB1040" s="24"/>
      <c r="AC1040" s="26"/>
      <c r="AD1040" s="25"/>
      <c r="AE1040" s="54"/>
      <c r="AF1040" s="54"/>
      <c r="AG1040" s="54"/>
      <c r="AH1040" s="54"/>
      <c r="AI1040" s="54"/>
      <c r="AJ1040" s="54"/>
      <c r="AK1040" s="25"/>
      <c r="AL1040" s="54" t="str">
        <f t="shared" si="794"/>
        <v/>
      </c>
      <c r="AM1040" s="200" t="str">
        <f t="shared" si="795"/>
        <v/>
      </c>
      <c r="AN1040" s="201" t="str">
        <f t="shared" si="796"/>
        <v/>
      </c>
      <c r="AO1040" s="200" t="str">
        <f t="shared" si="804"/>
        <v/>
      </c>
      <c r="AP1040" s="200" t="str">
        <f t="shared" si="797"/>
        <v/>
      </c>
      <c r="AQ1040" s="200" t="str">
        <f t="shared" si="798"/>
        <v/>
      </c>
      <c r="AR1040" s="200" t="str">
        <f t="shared" si="805"/>
        <v/>
      </c>
      <c r="AS1040" s="200" t="str">
        <f t="shared" si="806"/>
        <v/>
      </c>
      <c r="AT1040" s="200" t="str">
        <f t="shared" si="807"/>
        <v/>
      </c>
      <c r="AU1040" s="200" t="str">
        <f t="shared" si="808"/>
        <v/>
      </c>
      <c r="AV1040" s="54"/>
      <c r="AW1040" s="200" t="str">
        <f t="shared" si="809"/>
        <v/>
      </c>
      <c r="AX1040" s="201" t="str">
        <f t="shared" si="810"/>
        <v/>
      </c>
      <c r="AY1040" s="7" t="str">
        <f t="shared" si="811"/>
        <v/>
      </c>
      <c r="AZ1040" s="7" t="str">
        <f t="shared" si="812"/>
        <v/>
      </c>
      <c r="BA1040" s="7" t="str">
        <f t="shared" si="813"/>
        <v/>
      </c>
      <c r="BB1040" s="7" t="str">
        <f t="shared" si="831"/>
        <v/>
      </c>
      <c r="BC1040" s="7" t="str">
        <f t="shared" si="832"/>
        <v/>
      </c>
      <c r="BD1040" s="7" t="str">
        <f t="shared" si="833"/>
        <v/>
      </c>
      <c r="BE1040" s="7" t="str">
        <f t="shared" si="834"/>
        <v/>
      </c>
      <c r="BF1040" s="7" t="str">
        <f t="shared" si="791"/>
        <v/>
      </c>
      <c r="BG1040" s="7" t="str">
        <f t="shared" si="792"/>
        <v/>
      </c>
      <c r="BH1040" s="7" t="str">
        <f t="shared" si="835"/>
        <v/>
      </c>
      <c r="BI1040" s="7" t="str">
        <f t="shared" si="836"/>
        <v/>
      </c>
      <c r="BJ1040" s="7" t="str">
        <f t="shared" si="837"/>
        <v/>
      </c>
      <c r="BK1040" s="7" t="str">
        <f t="shared" si="814"/>
        <v/>
      </c>
      <c r="BL1040" s="7" t="str">
        <f t="shared" si="815"/>
        <v/>
      </c>
      <c r="BM1040" s="7" t="str">
        <f t="shared" si="816"/>
        <v/>
      </c>
      <c r="BN1040" s="7" t="str">
        <f t="shared" si="817"/>
        <v/>
      </c>
      <c r="BO1040" s="7" t="str">
        <f t="shared" si="818"/>
        <v/>
      </c>
      <c r="BP1040" s="7" t="str">
        <f t="shared" si="819"/>
        <v/>
      </c>
      <c r="BQ1040" s="7" t="str">
        <f t="shared" si="820"/>
        <v/>
      </c>
      <c r="BR1040" s="7" t="str">
        <f t="shared" si="821"/>
        <v/>
      </c>
      <c r="BS1040" s="7" t="str">
        <f t="shared" si="822"/>
        <v/>
      </c>
      <c r="BT1040" s="7" t="str">
        <f t="shared" si="823"/>
        <v/>
      </c>
      <c r="BU1040" s="7" t="str">
        <f t="shared" si="824"/>
        <v/>
      </c>
      <c r="BV1040" s="7" t="str">
        <f t="shared" si="825"/>
        <v/>
      </c>
      <c r="BW1040" s="7" t="str">
        <f t="shared" si="799"/>
        <v/>
      </c>
      <c r="BX1040" s="7" t="str">
        <f t="shared" si="826"/>
        <v/>
      </c>
      <c r="BY1040" s="7" t="str">
        <f t="shared" si="827"/>
        <v/>
      </c>
      <c r="BZ1040" s="7" t="str">
        <f t="shared" si="828"/>
        <v/>
      </c>
      <c r="CA1040" s="7" t="str">
        <f t="shared" si="829"/>
        <v/>
      </c>
      <c r="CB1040" s="54"/>
      <c r="CH1040" s="13" t="str">
        <f t="shared" si="800"/>
        <v/>
      </c>
      <c r="CJ1040" s="13"/>
    </row>
    <row r="1041" spans="2:88" ht="16.5" thickBot="1" x14ac:dyDescent="0.3">
      <c r="B1041" s="114"/>
      <c r="C1041" s="114"/>
      <c r="D1041" s="115"/>
      <c r="E1041" s="117" t="str">
        <f t="shared" si="830"/>
        <v/>
      </c>
      <c r="F1041" s="118" t="str">
        <f t="shared" si="838"/>
        <v/>
      </c>
      <c r="G1041" s="22"/>
      <c r="H1041" s="5" t="str">
        <f t="shared" si="801"/>
        <v/>
      </c>
      <c r="I1041" s="6" t="str">
        <f t="shared" si="802"/>
        <v/>
      </c>
      <c r="J1041" s="6" t="str">
        <f t="shared" si="803"/>
        <v/>
      </c>
      <c r="K1041" s="23"/>
      <c r="L1041" s="3" t="str">
        <f t="shared" si="839"/>
        <v/>
      </c>
      <c r="M1041" s="2">
        <f>IF(OR(K1041="Rota",K1041="Desliza"),(IF((MAX(N$36:N1040))&gt;F$17,(MAX(N$36:N1040)),F$17)),N1040)</f>
        <v>0</v>
      </c>
      <c r="N1041" s="42"/>
      <c r="O1041" s="2" t="str">
        <f t="shared" si="840"/>
        <v/>
      </c>
      <c r="P1041" s="3" t="str">
        <f t="shared" si="841"/>
        <v/>
      </c>
      <c r="Q1041" s="24"/>
      <c r="R1041" s="24"/>
      <c r="S1041" s="24"/>
      <c r="T1041" s="132" t="str">
        <f t="shared" si="793"/>
        <v/>
      </c>
      <c r="U1041" s="25"/>
      <c r="V1041" s="25"/>
      <c r="W1041" s="24"/>
      <c r="X1041" s="26"/>
      <c r="Y1041" s="25"/>
      <c r="Z1041" s="25"/>
      <c r="AA1041" s="3" t="str">
        <f t="shared" si="842"/>
        <v/>
      </c>
      <c r="AB1041" s="24"/>
      <c r="AC1041" s="26"/>
      <c r="AD1041" s="25"/>
      <c r="AE1041" s="54"/>
      <c r="AF1041" s="54"/>
      <c r="AG1041" s="54"/>
      <c r="AH1041" s="54"/>
      <c r="AI1041" s="54"/>
      <c r="AJ1041" s="54"/>
      <c r="AK1041" s="25"/>
      <c r="AL1041" s="54" t="str">
        <f t="shared" si="794"/>
        <v/>
      </c>
      <c r="AM1041" s="200" t="str">
        <f t="shared" si="795"/>
        <v/>
      </c>
      <c r="AN1041" s="201" t="str">
        <f t="shared" si="796"/>
        <v/>
      </c>
      <c r="AO1041" s="200" t="str">
        <f t="shared" si="804"/>
        <v/>
      </c>
      <c r="AP1041" s="200" t="str">
        <f t="shared" si="797"/>
        <v/>
      </c>
      <c r="AQ1041" s="200" t="str">
        <f t="shared" si="798"/>
        <v/>
      </c>
      <c r="AR1041" s="200" t="str">
        <f t="shared" si="805"/>
        <v/>
      </c>
      <c r="AS1041" s="200" t="str">
        <f t="shared" si="806"/>
        <v/>
      </c>
      <c r="AT1041" s="200" t="str">
        <f t="shared" si="807"/>
        <v/>
      </c>
      <c r="AU1041" s="200" t="str">
        <f t="shared" si="808"/>
        <v/>
      </c>
      <c r="AV1041" s="54"/>
      <c r="AW1041" s="200" t="str">
        <f t="shared" si="809"/>
        <v/>
      </c>
      <c r="AX1041" s="201" t="str">
        <f t="shared" si="810"/>
        <v/>
      </c>
      <c r="AY1041" s="7" t="str">
        <f t="shared" si="811"/>
        <v/>
      </c>
      <c r="AZ1041" s="7" t="str">
        <f t="shared" si="812"/>
        <v/>
      </c>
      <c r="BA1041" s="7" t="str">
        <f t="shared" si="813"/>
        <v/>
      </c>
      <c r="BB1041" s="7" t="str">
        <f t="shared" si="831"/>
        <v/>
      </c>
      <c r="BC1041" s="7" t="str">
        <f t="shared" si="832"/>
        <v/>
      </c>
      <c r="BD1041" s="7" t="str">
        <f t="shared" si="833"/>
        <v/>
      </c>
      <c r="BE1041" s="7" t="str">
        <f t="shared" si="834"/>
        <v/>
      </c>
      <c r="BF1041" s="7" t="str">
        <f t="shared" si="791"/>
        <v/>
      </c>
      <c r="BG1041" s="7" t="str">
        <f t="shared" si="792"/>
        <v/>
      </c>
      <c r="BH1041" s="7" t="str">
        <f t="shared" si="835"/>
        <v/>
      </c>
      <c r="BI1041" s="7" t="str">
        <f t="shared" si="836"/>
        <v/>
      </c>
      <c r="BJ1041" s="7" t="str">
        <f t="shared" si="837"/>
        <v/>
      </c>
      <c r="BK1041" s="7" t="str">
        <f t="shared" si="814"/>
        <v/>
      </c>
      <c r="BL1041" s="7" t="str">
        <f t="shared" si="815"/>
        <v/>
      </c>
      <c r="BM1041" s="7" t="str">
        <f t="shared" si="816"/>
        <v/>
      </c>
      <c r="BN1041" s="7" t="str">
        <f t="shared" si="817"/>
        <v/>
      </c>
      <c r="BO1041" s="7" t="str">
        <f t="shared" si="818"/>
        <v/>
      </c>
      <c r="BP1041" s="7" t="str">
        <f t="shared" si="819"/>
        <v/>
      </c>
      <c r="BQ1041" s="7" t="str">
        <f t="shared" si="820"/>
        <v/>
      </c>
      <c r="BR1041" s="7" t="str">
        <f t="shared" si="821"/>
        <v/>
      </c>
      <c r="BS1041" s="7" t="str">
        <f t="shared" si="822"/>
        <v/>
      </c>
      <c r="BT1041" s="7" t="str">
        <f t="shared" si="823"/>
        <v/>
      </c>
      <c r="BU1041" s="7" t="str">
        <f t="shared" si="824"/>
        <v/>
      </c>
      <c r="BV1041" s="7" t="str">
        <f t="shared" si="825"/>
        <v/>
      </c>
      <c r="BW1041" s="7" t="str">
        <f t="shared" si="799"/>
        <v/>
      </c>
      <c r="BX1041" s="7" t="str">
        <f t="shared" si="826"/>
        <v/>
      </c>
      <c r="BY1041" s="7" t="str">
        <f t="shared" si="827"/>
        <v/>
      </c>
      <c r="BZ1041" s="7" t="str">
        <f t="shared" si="828"/>
        <v/>
      </c>
      <c r="CA1041" s="7" t="str">
        <f t="shared" si="829"/>
        <v/>
      </c>
      <c r="CB1041" s="54"/>
      <c r="CH1041" s="13" t="str">
        <f t="shared" si="800"/>
        <v/>
      </c>
      <c r="CJ1041" s="13"/>
    </row>
    <row r="1042" spans="2:88" ht="16.5" thickBot="1" x14ac:dyDescent="0.3">
      <c r="B1042" s="114"/>
      <c r="C1042" s="114"/>
      <c r="D1042" s="115"/>
      <c r="E1042" s="117" t="str">
        <f t="shared" si="830"/>
        <v/>
      </c>
      <c r="F1042" s="118" t="str">
        <f t="shared" si="838"/>
        <v/>
      </c>
      <c r="G1042" s="22"/>
      <c r="H1042" s="5" t="str">
        <f t="shared" si="801"/>
        <v/>
      </c>
      <c r="I1042" s="6" t="str">
        <f t="shared" si="802"/>
        <v/>
      </c>
      <c r="J1042" s="6" t="str">
        <f t="shared" si="803"/>
        <v/>
      </c>
      <c r="K1042" s="23"/>
      <c r="L1042" s="3" t="str">
        <f t="shared" si="839"/>
        <v/>
      </c>
      <c r="M1042" s="2">
        <f>IF(OR(K1042="Rota",K1042="Desliza"),(IF((MAX(N$36:N1041))&gt;F$17,(MAX(N$36:N1041)),F$17)),N1041)</f>
        <v>0</v>
      </c>
      <c r="N1042" s="42"/>
      <c r="O1042" s="2" t="str">
        <f t="shared" si="840"/>
        <v/>
      </c>
      <c r="P1042" s="3" t="str">
        <f t="shared" si="841"/>
        <v/>
      </c>
      <c r="Q1042" s="24"/>
      <c r="R1042" s="24"/>
      <c r="S1042" s="24"/>
      <c r="T1042" s="132" t="str">
        <f t="shared" si="793"/>
        <v/>
      </c>
      <c r="U1042" s="25"/>
      <c r="V1042" s="25"/>
      <c r="W1042" s="24"/>
      <c r="X1042" s="26"/>
      <c r="Y1042" s="25"/>
      <c r="Z1042" s="25"/>
      <c r="AA1042" s="3" t="str">
        <f t="shared" si="842"/>
        <v/>
      </c>
      <c r="AB1042" s="24"/>
      <c r="AC1042" s="26"/>
      <c r="AD1042" s="25"/>
      <c r="AE1042" s="54"/>
      <c r="AF1042" s="54"/>
      <c r="AG1042" s="54"/>
      <c r="AH1042" s="54"/>
      <c r="AI1042" s="54"/>
      <c r="AJ1042" s="54"/>
      <c r="AK1042" s="25"/>
      <c r="AL1042" s="54" t="str">
        <f t="shared" si="794"/>
        <v/>
      </c>
      <c r="AM1042" s="200" t="str">
        <f t="shared" si="795"/>
        <v/>
      </c>
      <c r="AN1042" s="201" t="str">
        <f t="shared" si="796"/>
        <v/>
      </c>
      <c r="AO1042" s="200" t="str">
        <f t="shared" si="804"/>
        <v/>
      </c>
      <c r="AP1042" s="200" t="str">
        <f t="shared" si="797"/>
        <v/>
      </c>
      <c r="AQ1042" s="200" t="str">
        <f t="shared" si="798"/>
        <v/>
      </c>
      <c r="AR1042" s="200" t="str">
        <f t="shared" si="805"/>
        <v/>
      </c>
      <c r="AS1042" s="200" t="str">
        <f t="shared" si="806"/>
        <v/>
      </c>
      <c r="AT1042" s="200" t="str">
        <f t="shared" si="807"/>
        <v/>
      </c>
      <c r="AU1042" s="200" t="str">
        <f t="shared" si="808"/>
        <v/>
      </c>
      <c r="AV1042" s="54"/>
      <c r="AW1042" s="200" t="str">
        <f t="shared" si="809"/>
        <v/>
      </c>
      <c r="AX1042" s="201" t="str">
        <f t="shared" si="810"/>
        <v/>
      </c>
      <c r="AY1042" s="7" t="str">
        <f t="shared" si="811"/>
        <v/>
      </c>
      <c r="AZ1042" s="7" t="str">
        <f t="shared" si="812"/>
        <v/>
      </c>
      <c r="BA1042" s="7" t="str">
        <f t="shared" si="813"/>
        <v/>
      </c>
      <c r="BB1042" s="7" t="str">
        <f t="shared" si="831"/>
        <v/>
      </c>
      <c r="BC1042" s="7" t="str">
        <f t="shared" si="832"/>
        <v/>
      </c>
      <c r="BD1042" s="7" t="str">
        <f t="shared" si="833"/>
        <v/>
      </c>
      <c r="BE1042" s="7" t="str">
        <f t="shared" si="834"/>
        <v/>
      </c>
      <c r="BF1042" s="7" t="str">
        <f t="shared" si="791"/>
        <v/>
      </c>
      <c r="BG1042" s="7" t="str">
        <f t="shared" si="792"/>
        <v/>
      </c>
      <c r="BH1042" s="7" t="str">
        <f t="shared" si="835"/>
        <v/>
      </c>
      <c r="BI1042" s="7" t="str">
        <f t="shared" si="836"/>
        <v/>
      </c>
      <c r="BJ1042" s="7" t="str">
        <f t="shared" si="837"/>
        <v/>
      </c>
      <c r="BK1042" s="7" t="str">
        <f t="shared" si="814"/>
        <v/>
      </c>
      <c r="BL1042" s="7" t="str">
        <f t="shared" si="815"/>
        <v/>
      </c>
      <c r="BM1042" s="7" t="str">
        <f t="shared" si="816"/>
        <v/>
      </c>
      <c r="BN1042" s="7" t="str">
        <f t="shared" si="817"/>
        <v/>
      </c>
      <c r="BO1042" s="7" t="str">
        <f t="shared" si="818"/>
        <v/>
      </c>
      <c r="BP1042" s="7" t="str">
        <f t="shared" si="819"/>
        <v/>
      </c>
      <c r="BQ1042" s="7" t="str">
        <f t="shared" si="820"/>
        <v/>
      </c>
      <c r="BR1042" s="7" t="str">
        <f t="shared" si="821"/>
        <v/>
      </c>
      <c r="BS1042" s="7" t="str">
        <f t="shared" si="822"/>
        <v/>
      </c>
      <c r="BT1042" s="7" t="str">
        <f t="shared" si="823"/>
        <v/>
      </c>
      <c r="BU1042" s="7" t="str">
        <f t="shared" si="824"/>
        <v/>
      </c>
      <c r="BV1042" s="7" t="str">
        <f t="shared" si="825"/>
        <v/>
      </c>
      <c r="BW1042" s="7" t="str">
        <f t="shared" si="799"/>
        <v/>
      </c>
      <c r="BX1042" s="7" t="str">
        <f t="shared" si="826"/>
        <v/>
      </c>
      <c r="BY1042" s="7" t="str">
        <f t="shared" si="827"/>
        <v/>
      </c>
      <c r="BZ1042" s="7" t="str">
        <f t="shared" si="828"/>
        <v/>
      </c>
      <c r="CA1042" s="7" t="str">
        <f t="shared" si="829"/>
        <v/>
      </c>
      <c r="CB1042" s="54"/>
      <c r="CH1042" s="13" t="str">
        <f t="shared" si="800"/>
        <v/>
      </c>
      <c r="CJ1042" s="13"/>
    </row>
    <row r="1043" spans="2:88" ht="16.5" thickBot="1" x14ac:dyDescent="0.3">
      <c r="B1043" s="114"/>
      <c r="C1043" s="114"/>
      <c r="D1043" s="115"/>
      <c r="E1043" s="117" t="str">
        <f t="shared" si="830"/>
        <v/>
      </c>
      <c r="F1043" s="118" t="str">
        <f t="shared" si="838"/>
        <v/>
      </c>
      <c r="G1043" s="22"/>
      <c r="H1043" s="5" t="str">
        <f t="shared" si="801"/>
        <v/>
      </c>
      <c r="I1043" s="6" t="str">
        <f t="shared" si="802"/>
        <v/>
      </c>
      <c r="J1043" s="6" t="str">
        <f t="shared" si="803"/>
        <v/>
      </c>
      <c r="K1043" s="23"/>
      <c r="L1043" s="3" t="str">
        <f t="shared" si="839"/>
        <v/>
      </c>
      <c r="M1043" s="2">
        <f>IF(OR(K1043="Rota",K1043="Desliza"),(IF((MAX(N$36:N1042))&gt;F$17,(MAX(N$36:N1042)),F$17)),N1042)</f>
        <v>0</v>
      </c>
      <c r="N1043" s="42"/>
      <c r="O1043" s="2" t="str">
        <f t="shared" si="840"/>
        <v/>
      </c>
      <c r="P1043" s="3" t="str">
        <f t="shared" si="841"/>
        <v/>
      </c>
      <c r="Q1043" s="24"/>
      <c r="R1043" s="24"/>
      <c r="S1043" s="24"/>
      <c r="T1043" s="132" t="str">
        <f t="shared" si="793"/>
        <v/>
      </c>
      <c r="U1043" s="25"/>
      <c r="V1043" s="25"/>
      <c r="W1043" s="24"/>
      <c r="X1043" s="26"/>
      <c r="Y1043" s="25"/>
      <c r="Z1043" s="25"/>
      <c r="AA1043" s="3" t="str">
        <f t="shared" si="842"/>
        <v/>
      </c>
      <c r="AB1043" s="24"/>
      <c r="AC1043" s="26"/>
      <c r="AD1043" s="25"/>
      <c r="AE1043" s="54"/>
      <c r="AF1043" s="54"/>
      <c r="AG1043" s="54"/>
      <c r="AH1043" s="54"/>
      <c r="AI1043" s="54"/>
      <c r="AJ1043" s="54"/>
      <c r="AK1043" s="25"/>
      <c r="AL1043" s="54" t="str">
        <f t="shared" si="794"/>
        <v/>
      </c>
      <c r="AM1043" s="200" t="str">
        <f t="shared" si="795"/>
        <v/>
      </c>
      <c r="AN1043" s="201" t="str">
        <f t="shared" si="796"/>
        <v/>
      </c>
      <c r="AO1043" s="200" t="str">
        <f t="shared" si="804"/>
        <v/>
      </c>
      <c r="AP1043" s="200" t="str">
        <f t="shared" si="797"/>
        <v/>
      </c>
      <c r="AQ1043" s="200" t="str">
        <f t="shared" si="798"/>
        <v/>
      </c>
      <c r="AR1043" s="200" t="str">
        <f t="shared" si="805"/>
        <v/>
      </c>
      <c r="AS1043" s="200" t="str">
        <f t="shared" si="806"/>
        <v/>
      </c>
      <c r="AT1043" s="200" t="str">
        <f t="shared" si="807"/>
        <v/>
      </c>
      <c r="AU1043" s="200" t="str">
        <f t="shared" si="808"/>
        <v/>
      </c>
      <c r="AV1043" s="54"/>
      <c r="AW1043" s="200" t="str">
        <f t="shared" si="809"/>
        <v/>
      </c>
      <c r="AX1043" s="201" t="str">
        <f t="shared" si="810"/>
        <v/>
      </c>
      <c r="AY1043" s="7" t="str">
        <f t="shared" si="811"/>
        <v/>
      </c>
      <c r="AZ1043" s="7" t="str">
        <f t="shared" si="812"/>
        <v/>
      </c>
      <c r="BA1043" s="7" t="str">
        <f t="shared" si="813"/>
        <v/>
      </c>
      <c r="BB1043" s="7" t="str">
        <f t="shared" si="831"/>
        <v/>
      </c>
      <c r="BC1043" s="7" t="str">
        <f t="shared" si="832"/>
        <v/>
      </c>
      <c r="BD1043" s="7" t="str">
        <f t="shared" si="833"/>
        <v/>
      </c>
      <c r="BE1043" s="7" t="str">
        <f t="shared" si="834"/>
        <v/>
      </c>
      <c r="BF1043" s="7" t="str">
        <f t="shared" si="791"/>
        <v/>
      </c>
      <c r="BG1043" s="7" t="str">
        <f t="shared" si="792"/>
        <v/>
      </c>
      <c r="BH1043" s="7" t="str">
        <f t="shared" si="835"/>
        <v/>
      </c>
      <c r="BI1043" s="7" t="str">
        <f t="shared" si="836"/>
        <v/>
      </c>
      <c r="BJ1043" s="7" t="str">
        <f t="shared" si="837"/>
        <v/>
      </c>
      <c r="BK1043" s="7" t="str">
        <f t="shared" si="814"/>
        <v/>
      </c>
      <c r="BL1043" s="7" t="str">
        <f t="shared" si="815"/>
        <v/>
      </c>
      <c r="BM1043" s="7" t="str">
        <f t="shared" si="816"/>
        <v/>
      </c>
      <c r="BN1043" s="7" t="str">
        <f t="shared" si="817"/>
        <v/>
      </c>
      <c r="BO1043" s="7" t="str">
        <f t="shared" si="818"/>
        <v/>
      </c>
      <c r="BP1043" s="7" t="str">
        <f t="shared" si="819"/>
        <v/>
      </c>
      <c r="BQ1043" s="7" t="str">
        <f t="shared" si="820"/>
        <v/>
      </c>
      <c r="BR1043" s="7" t="str">
        <f t="shared" si="821"/>
        <v/>
      </c>
      <c r="BS1043" s="7" t="str">
        <f t="shared" si="822"/>
        <v/>
      </c>
      <c r="BT1043" s="7" t="str">
        <f t="shared" si="823"/>
        <v/>
      </c>
      <c r="BU1043" s="7" t="str">
        <f t="shared" si="824"/>
        <v/>
      </c>
      <c r="BV1043" s="7" t="str">
        <f t="shared" si="825"/>
        <v/>
      </c>
      <c r="BW1043" s="7" t="str">
        <f t="shared" si="799"/>
        <v/>
      </c>
      <c r="BX1043" s="7" t="str">
        <f t="shared" si="826"/>
        <v/>
      </c>
      <c r="BY1043" s="7" t="str">
        <f t="shared" si="827"/>
        <v/>
      </c>
      <c r="BZ1043" s="7" t="str">
        <f t="shared" si="828"/>
        <v/>
      </c>
      <c r="CA1043" s="7" t="str">
        <f t="shared" si="829"/>
        <v/>
      </c>
      <c r="CB1043" s="54"/>
      <c r="CH1043" s="13" t="str">
        <f t="shared" si="800"/>
        <v/>
      </c>
      <c r="CJ1043" s="13"/>
    </row>
    <row r="1044" spans="2:88" ht="16.5" thickBot="1" x14ac:dyDescent="0.3">
      <c r="B1044" s="114"/>
      <c r="C1044" s="114"/>
      <c r="D1044" s="115"/>
      <c r="E1044" s="117" t="str">
        <f t="shared" si="830"/>
        <v/>
      </c>
      <c r="F1044" s="118" t="str">
        <f t="shared" si="838"/>
        <v/>
      </c>
      <c r="G1044" s="22"/>
      <c r="H1044" s="5" t="str">
        <f t="shared" si="801"/>
        <v/>
      </c>
      <c r="I1044" s="6" t="str">
        <f t="shared" si="802"/>
        <v/>
      </c>
      <c r="J1044" s="6" t="str">
        <f t="shared" si="803"/>
        <v/>
      </c>
      <c r="K1044" s="23"/>
      <c r="L1044" s="3" t="str">
        <f t="shared" si="839"/>
        <v/>
      </c>
      <c r="M1044" s="2">
        <f>IF(OR(K1044="Rota",K1044="Desliza"),(IF((MAX(N$36:N1043))&gt;F$17,(MAX(N$36:N1043)),F$17)),N1043)</f>
        <v>0</v>
      </c>
      <c r="N1044" s="42"/>
      <c r="O1044" s="2" t="str">
        <f t="shared" si="840"/>
        <v/>
      </c>
      <c r="P1044" s="3" t="str">
        <f t="shared" si="841"/>
        <v/>
      </c>
      <c r="Q1044" s="24"/>
      <c r="R1044" s="24"/>
      <c r="S1044" s="24"/>
      <c r="T1044" s="132" t="str">
        <f t="shared" si="793"/>
        <v/>
      </c>
      <c r="U1044" s="25"/>
      <c r="V1044" s="25"/>
      <c r="W1044" s="24"/>
      <c r="X1044" s="26"/>
      <c r="Y1044" s="25"/>
      <c r="Z1044" s="25"/>
      <c r="AA1044" s="3" t="str">
        <f t="shared" si="842"/>
        <v/>
      </c>
      <c r="AB1044" s="24"/>
      <c r="AC1044" s="26"/>
      <c r="AD1044" s="25"/>
      <c r="AE1044" s="54"/>
      <c r="AF1044" s="54"/>
      <c r="AG1044" s="54"/>
      <c r="AH1044" s="54"/>
      <c r="AI1044" s="54"/>
      <c r="AJ1044" s="54"/>
      <c r="AK1044" s="25"/>
      <c r="AL1044" s="54" t="str">
        <f t="shared" si="794"/>
        <v/>
      </c>
      <c r="AM1044" s="200" t="str">
        <f t="shared" si="795"/>
        <v/>
      </c>
      <c r="AN1044" s="201" t="str">
        <f t="shared" si="796"/>
        <v/>
      </c>
      <c r="AO1044" s="200" t="str">
        <f t="shared" si="804"/>
        <v/>
      </c>
      <c r="AP1044" s="200" t="str">
        <f t="shared" si="797"/>
        <v/>
      </c>
      <c r="AQ1044" s="200" t="str">
        <f t="shared" si="798"/>
        <v/>
      </c>
      <c r="AR1044" s="200" t="str">
        <f t="shared" si="805"/>
        <v/>
      </c>
      <c r="AS1044" s="200" t="str">
        <f t="shared" si="806"/>
        <v/>
      </c>
      <c r="AT1044" s="200" t="str">
        <f t="shared" si="807"/>
        <v/>
      </c>
      <c r="AU1044" s="200" t="str">
        <f t="shared" si="808"/>
        <v/>
      </c>
      <c r="AV1044" s="54"/>
      <c r="AW1044" s="200" t="str">
        <f t="shared" si="809"/>
        <v/>
      </c>
      <c r="AX1044" s="201" t="str">
        <f t="shared" si="810"/>
        <v/>
      </c>
      <c r="AY1044" s="7" t="str">
        <f t="shared" si="811"/>
        <v/>
      </c>
      <c r="AZ1044" s="7" t="str">
        <f t="shared" si="812"/>
        <v/>
      </c>
      <c r="BA1044" s="7" t="str">
        <f t="shared" si="813"/>
        <v/>
      </c>
      <c r="BB1044" s="7" t="str">
        <f t="shared" si="831"/>
        <v/>
      </c>
      <c r="BC1044" s="7" t="str">
        <f t="shared" si="832"/>
        <v/>
      </c>
      <c r="BD1044" s="7" t="str">
        <f t="shared" si="833"/>
        <v/>
      </c>
      <c r="BE1044" s="7" t="str">
        <f t="shared" si="834"/>
        <v/>
      </c>
      <c r="BF1044" s="7" t="str">
        <f t="shared" si="791"/>
        <v/>
      </c>
      <c r="BG1044" s="7" t="str">
        <f t="shared" si="792"/>
        <v/>
      </c>
      <c r="BH1044" s="7" t="str">
        <f t="shared" si="835"/>
        <v/>
      </c>
      <c r="BI1044" s="7" t="str">
        <f t="shared" si="836"/>
        <v/>
      </c>
      <c r="BJ1044" s="7" t="str">
        <f t="shared" si="837"/>
        <v/>
      </c>
      <c r="BK1044" s="7" t="str">
        <f t="shared" si="814"/>
        <v/>
      </c>
      <c r="BL1044" s="7" t="str">
        <f t="shared" si="815"/>
        <v/>
      </c>
      <c r="BM1044" s="7" t="str">
        <f t="shared" si="816"/>
        <v/>
      </c>
      <c r="BN1044" s="7" t="str">
        <f t="shared" si="817"/>
        <v/>
      </c>
      <c r="BO1044" s="7" t="str">
        <f t="shared" si="818"/>
        <v/>
      </c>
      <c r="BP1044" s="7" t="str">
        <f t="shared" si="819"/>
        <v/>
      </c>
      <c r="BQ1044" s="7" t="str">
        <f t="shared" si="820"/>
        <v/>
      </c>
      <c r="BR1044" s="7" t="str">
        <f t="shared" si="821"/>
        <v/>
      </c>
      <c r="BS1044" s="7" t="str">
        <f t="shared" si="822"/>
        <v/>
      </c>
      <c r="BT1044" s="7" t="str">
        <f t="shared" si="823"/>
        <v/>
      </c>
      <c r="BU1044" s="7" t="str">
        <f t="shared" si="824"/>
        <v/>
      </c>
      <c r="BV1044" s="7" t="str">
        <f t="shared" si="825"/>
        <v/>
      </c>
      <c r="BW1044" s="7" t="str">
        <f t="shared" si="799"/>
        <v/>
      </c>
      <c r="BX1044" s="7" t="str">
        <f t="shared" si="826"/>
        <v/>
      </c>
      <c r="BY1044" s="7" t="str">
        <f t="shared" si="827"/>
        <v/>
      </c>
      <c r="BZ1044" s="7" t="str">
        <f t="shared" si="828"/>
        <v/>
      </c>
      <c r="CA1044" s="7" t="str">
        <f t="shared" si="829"/>
        <v/>
      </c>
      <c r="CB1044" s="54"/>
      <c r="CH1044" s="13" t="str">
        <f t="shared" si="800"/>
        <v/>
      </c>
      <c r="CJ1044" s="13"/>
    </row>
    <row r="1045" spans="2:88" ht="16.5" thickBot="1" x14ac:dyDescent="0.3">
      <c r="B1045" s="114"/>
      <c r="C1045" s="114"/>
      <c r="D1045" s="115"/>
      <c r="E1045" s="117" t="str">
        <f t="shared" si="830"/>
        <v/>
      </c>
      <c r="F1045" s="118" t="str">
        <f t="shared" si="838"/>
        <v/>
      </c>
      <c r="G1045" s="22"/>
      <c r="H1045" s="5" t="str">
        <f t="shared" si="801"/>
        <v/>
      </c>
      <c r="I1045" s="6" t="str">
        <f t="shared" si="802"/>
        <v/>
      </c>
      <c r="J1045" s="6" t="str">
        <f t="shared" si="803"/>
        <v/>
      </c>
      <c r="K1045" s="23"/>
      <c r="L1045" s="3" t="str">
        <f t="shared" si="839"/>
        <v/>
      </c>
      <c r="M1045" s="2">
        <f>IF(OR(K1045="Rota",K1045="Desliza"),(IF((MAX(N$36:N1044))&gt;F$17,(MAX(N$36:N1044)),F$17)),N1044)</f>
        <v>0</v>
      </c>
      <c r="N1045" s="42"/>
      <c r="O1045" s="2" t="str">
        <f t="shared" si="840"/>
        <v/>
      </c>
      <c r="P1045" s="3" t="str">
        <f t="shared" si="841"/>
        <v/>
      </c>
      <c r="Q1045" s="24"/>
      <c r="R1045" s="24"/>
      <c r="S1045" s="24"/>
      <c r="T1045" s="132" t="str">
        <f t="shared" si="793"/>
        <v/>
      </c>
      <c r="U1045" s="25"/>
      <c r="V1045" s="25"/>
      <c r="W1045" s="24"/>
      <c r="X1045" s="26"/>
      <c r="Y1045" s="25"/>
      <c r="Z1045" s="25"/>
      <c r="AA1045" s="3" t="str">
        <f t="shared" si="842"/>
        <v/>
      </c>
      <c r="AB1045" s="24"/>
      <c r="AC1045" s="26"/>
      <c r="AD1045" s="25"/>
      <c r="AE1045" s="54"/>
      <c r="AF1045" s="54"/>
      <c r="AG1045" s="54"/>
      <c r="AH1045" s="54"/>
      <c r="AI1045" s="54"/>
      <c r="AJ1045" s="54"/>
      <c r="AK1045" s="25"/>
      <c r="AL1045" s="54" t="str">
        <f t="shared" si="794"/>
        <v/>
      </c>
      <c r="AM1045" s="200" t="str">
        <f t="shared" si="795"/>
        <v/>
      </c>
      <c r="AN1045" s="201" t="str">
        <f t="shared" si="796"/>
        <v/>
      </c>
      <c r="AO1045" s="200" t="str">
        <f t="shared" si="804"/>
        <v/>
      </c>
      <c r="AP1045" s="200" t="str">
        <f t="shared" si="797"/>
        <v/>
      </c>
      <c r="AQ1045" s="200" t="str">
        <f t="shared" si="798"/>
        <v/>
      </c>
      <c r="AR1045" s="200" t="str">
        <f t="shared" si="805"/>
        <v/>
      </c>
      <c r="AS1045" s="200" t="str">
        <f t="shared" si="806"/>
        <v/>
      </c>
      <c r="AT1045" s="200" t="str">
        <f t="shared" si="807"/>
        <v/>
      </c>
      <c r="AU1045" s="200" t="str">
        <f t="shared" si="808"/>
        <v/>
      </c>
      <c r="AV1045" s="54"/>
      <c r="AW1045" s="200" t="str">
        <f t="shared" si="809"/>
        <v/>
      </c>
      <c r="AX1045" s="201" t="str">
        <f t="shared" si="810"/>
        <v/>
      </c>
      <c r="AY1045" s="7" t="str">
        <f t="shared" si="811"/>
        <v/>
      </c>
      <c r="AZ1045" s="7" t="str">
        <f t="shared" si="812"/>
        <v/>
      </c>
      <c r="BA1045" s="7" t="str">
        <f t="shared" si="813"/>
        <v/>
      </c>
      <c r="BB1045" s="7" t="str">
        <f t="shared" si="831"/>
        <v/>
      </c>
      <c r="BC1045" s="7" t="str">
        <f t="shared" si="832"/>
        <v/>
      </c>
      <c r="BD1045" s="7" t="str">
        <f t="shared" si="833"/>
        <v/>
      </c>
      <c r="BE1045" s="7" t="str">
        <f t="shared" si="834"/>
        <v/>
      </c>
      <c r="BF1045" s="7" t="str">
        <f t="shared" si="791"/>
        <v/>
      </c>
      <c r="BG1045" s="7" t="str">
        <f t="shared" si="792"/>
        <v/>
      </c>
      <c r="BH1045" s="7" t="str">
        <f t="shared" si="835"/>
        <v/>
      </c>
      <c r="BI1045" s="7" t="str">
        <f t="shared" si="836"/>
        <v/>
      </c>
      <c r="BJ1045" s="7" t="str">
        <f t="shared" si="837"/>
        <v/>
      </c>
      <c r="BK1045" s="7" t="str">
        <f t="shared" si="814"/>
        <v/>
      </c>
      <c r="BL1045" s="7" t="str">
        <f t="shared" si="815"/>
        <v/>
      </c>
      <c r="BM1045" s="7" t="str">
        <f t="shared" si="816"/>
        <v/>
      </c>
      <c r="BN1045" s="7" t="str">
        <f t="shared" si="817"/>
        <v/>
      </c>
      <c r="BO1045" s="7" t="str">
        <f t="shared" si="818"/>
        <v/>
      </c>
      <c r="BP1045" s="7" t="str">
        <f t="shared" si="819"/>
        <v/>
      </c>
      <c r="BQ1045" s="7" t="str">
        <f t="shared" si="820"/>
        <v/>
      </c>
      <c r="BR1045" s="7" t="str">
        <f t="shared" si="821"/>
        <v/>
      </c>
      <c r="BS1045" s="7" t="str">
        <f t="shared" si="822"/>
        <v/>
      </c>
      <c r="BT1045" s="7" t="str">
        <f t="shared" si="823"/>
        <v/>
      </c>
      <c r="BU1045" s="7" t="str">
        <f t="shared" si="824"/>
        <v/>
      </c>
      <c r="BV1045" s="7" t="str">
        <f t="shared" si="825"/>
        <v/>
      </c>
      <c r="BW1045" s="7" t="str">
        <f t="shared" si="799"/>
        <v/>
      </c>
      <c r="BX1045" s="7" t="str">
        <f t="shared" si="826"/>
        <v/>
      </c>
      <c r="BY1045" s="7" t="str">
        <f t="shared" si="827"/>
        <v/>
      </c>
      <c r="BZ1045" s="7" t="str">
        <f t="shared" si="828"/>
        <v/>
      </c>
      <c r="CA1045" s="7" t="str">
        <f t="shared" si="829"/>
        <v/>
      </c>
      <c r="CB1045" s="54"/>
      <c r="CH1045" s="13" t="str">
        <f t="shared" si="800"/>
        <v/>
      </c>
      <c r="CJ1045" s="13"/>
    </row>
    <row r="1046" spans="2:88" ht="16.5" thickBot="1" x14ac:dyDescent="0.3">
      <c r="B1046" s="114"/>
      <c r="C1046" s="114"/>
      <c r="D1046" s="115"/>
      <c r="E1046" s="117" t="str">
        <f t="shared" si="830"/>
        <v/>
      </c>
      <c r="F1046" s="118" t="str">
        <f t="shared" si="838"/>
        <v/>
      </c>
      <c r="G1046" s="22"/>
      <c r="H1046" s="5" t="str">
        <f t="shared" si="801"/>
        <v/>
      </c>
      <c r="I1046" s="6" t="str">
        <f t="shared" si="802"/>
        <v/>
      </c>
      <c r="J1046" s="6" t="str">
        <f t="shared" si="803"/>
        <v/>
      </c>
      <c r="K1046" s="23"/>
      <c r="L1046" s="3" t="str">
        <f t="shared" si="839"/>
        <v/>
      </c>
      <c r="M1046" s="2">
        <f>IF(OR(K1046="Rota",K1046="Desliza"),(IF((MAX(N$36:N1045))&gt;F$17,(MAX(N$36:N1045)),F$17)),N1045)</f>
        <v>0</v>
      </c>
      <c r="N1046" s="42"/>
      <c r="O1046" s="2" t="str">
        <f t="shared" si="840"/>
        <v/>
      </c>
      <c r="P1046" s="3" t="str">
        <f t="shared" si="841"/>
        <v/>
      </c>
      <c r="Q1046" s="24"/>
      <c r="R1046" s="24"/>
      <c r="S1046" s="24"/>
      <c r="T1046" s="132" t="str">
        <f t="shared" si="793"/>
        <v/>
      </c>
      <c r="U1046" s="25"/>
      <c r="V1046" s="25"/>
      <c r="W1046" s="24"/>
      <c r="X1046" s="26"/>
      <c r="Y1046" s="25"/>
      <c r="Z1046" s="25"/>
      <c r="AA1046" s="3" t="str">
        <f t="shared" si="842"/>
        <v/>
      </c>
      <c r="AB1046" s="24"/>
      <c r="AC1046" s="26"/>
      <c r="AD1046" s="25"/>
      <c r="AE1046" s="54"/>
      <c r="AF1046" s="54"/>
      <c r="AG1046" s="54"/>
      <c r="AH1046" s="54"/>
      <c r="AI1046" s="54"/>
      <c r="AJ1046" s="54"/>
      <c r="AK1046" s="25"/>
      <c r="AL1046" s="54" t="str">
        <f t="shared" si="794"/>
        <v/>
      </c>
      <c r="AM1046" s="200" t="str">
        <f t="shared" si="795"/>
        <v/>
      </c>
      <c r="AN1046" s="201" t="str">
        <f t="shared" si="796"/>
        <v/>
      </c>
      <c r="AO1046" s="200" t="str">
        <f t="shared" si="804"/>
        <v/>
      </c>
      <c r="AP1046" s="200" t="str">
        <f t="shared" si="797"/>
        <v/>
      </c>
      <c r="AQ1046" s="200" t="str">
        <f t="shared" si="798"/>
        <v/>
      </c>
      <c r="AR1046" s="200" t="str">
        <f t="shared" si="805"/>
        <v/>
      </c>
      <c r="AS1046" s="200" t="str">
        <f t="shared" si="806"/>
        <v/>
      </c>
      <c r="AT1046" s="200" t="str">
        <f t="shared" si="807"/>
        <v/>
      </c>
      <c r="AU1046" s="200" t="str">
        <f t="shared" si="808"/>
        <v/>
      </c>
      <c r="AV1046" s="54"/>
      <c r="AW1046" s="200" t="str">
        <f t="shared" si="809"/>
        <v/>
      </c>
      <c r="AX1046" s="201" t="str">
        <f t="shared" si="810"/>
        <v/>
      </c>
      <c r="AY1046" s="7" t="str">
        <f t="shared" si="811"/>
        <v/>
      </c>
      <c r="AZ1046" s="7" t="str">
        <f t="shared" si="812"/>
        <v/>
      </c>
      <c r="BA1046" s="7" t="str">
        <f t="shared" si="813"/>
        <v/>
      </c>
      <c r="BB1046" s="7" t="str">
        <f t="shared" si="831"/>
        <v/>
      </c>
      <c r="BC1046" s="7" t="str">
        <f t="shared" si="832"/>
        <v/>
      </c>
      <c r="BD1046" s="7" t="str">
        <f t="shared" si="833"/>
        <v/>
      </c>
      <c r="BE1046" s="7" t="str">
        <f t="shared" si="834"/>
        <v/>
      </c>
      <c r="BF1046" s="7" t="str">
        <f t="shared" si="791"/>
        <v/>
      </c>
      <c r="BG1046" s="7" t="str">
        <f t="shared" si="792"/>
        <v/>
      </c>
      <c r="BH1046" s="7" t="str">
        <f t="shared" si="835"/>
        <v/>
      </c>
      <c r="BI1046" s="7" t="str">
        <f t="shared" si="836"/>
        <v/>
      </c>
      <c r="BJ1046" s="7" t="str">
        <f t="shared" si="837"/>
        <v/>
      </c>
      <c r="BK1046" s="7" t="str">
        <f t="shared" si="814"/>
        <v/>
      </c>
      <c r="BL1046" s="7" t="str">
        <f t="shared" si="815"/>
        <v/>
      </c>
      <c r="BM1046" s="7" t="str">
        <f t="shared" si="816"/>
        <v/>
      </c>
      <c r="BN1046" s="7" t="str">
        <f t="shared" si="817"/>
        <v/>
      </c>
      <c r="BO1046" s="7" t="str">
        <f t="shared" si="818"/>
        <v/>
      </c>
      <c r="BP1046" s="7" t="str">
        <f t="shared" si="819"/>
        <v/>
      </c>
      <c r="BQ1046" s="7" t="str">
        <f t="shared" si="820"/>
        <v/>
      </c>
      <c r="BR1046" s="7" t="str">
        <f t="shared" si="821"/>
        <v/>
      </c>
      <c r="BS1046" s="7" t="str">
        <f t="shared" si="822"/>
        <v/>
      </c>
      <c r="BT1046" s="7" t="str">
        <f t="shared" si="823"/>
        <v/>
      </c>
      <c r="BU1046" s="7" t="str">
        <f t="shared" si="824"/>
        <v/>
      </c>
      <c r="BV1046" s="7" t="str">
        <f t="shared" si="825"/>
        <v/>
      </c>
      <c r="BW1046" s="7" t="str">
        <f t="shared" si="799"/>
        <v/>
      </c>
      <c r="BX1046" s="7" t="str">
        <f t="shared" si="826"/>
        <v/>
      </c>
      <c r="BY1046" s="7" t="str">
        <f t="shared" si="827"/>
        <v/>
      </c>
      <c r="BZ1046" s="7" t="str">
        <f t="shared" si="828"/>
        <v/>
      </c>
      <c r="CA1046" s="7" t="str">
        <f t="shared" si="829"/>
        <v/>
      </c>
      <c r="CB1046" s="54"/>
      <c r="CH1046" s="13" t="str">
        <f t="shared" si="800"/>
        <v/>
      </c>
      <c r="CJ1046" s="13"/>
    </row>
    <row r="1047" spans="2:88" ht="16.5" thickBot="1" x14ac:dyDescent="0.3">
      <c r="B1047" s="114"/>
      <c r="C1047" s="114"/>
      <c r="D1047" s="115"/>
      <c r="E1047" s="117" t="str">
        <f t="shared" si="830"/>
        <v/>
      </c>
      <c r="F1047" s="118" t="str">
        <f t="shared" si="838"/>
        <v/>
      </c>
      <c r="G1047" s="22"/>
      <c r="H1047" s="5" t="str">
        <f t="shared" si="801"/>
        <v/>
      </c>
      <c r="I1047" s="6" t="str">
        <f t="shared" si="802"/>
        <v/>
      </c>
      <c r="J1047" s="6" t="str">
        <f t="shared" si="803"/>
        <v/>
      </c>
      <c r="K1047" s="23"/>
      <c r="L1047" s="3" t="str">
        <f t="shared" si="839"/>
        <v/>
      </c>
      <c r="M1047" s="2">
        <f>IF(OR(K1047="Rota",K1047="Desliza"),(IF((MAX(N$36:N1046))&gt;F$17,(MAX(N$36:N1046)),F$17)),N1046)</f>
        <v>0</v>
      </c>
      <c r="N1047" s="42"/>
      <c r="O1047" s="2" t="str">
        <f t="shared" si="840"/>
        <v/>
      </c>
      <c r="P1047" s="3" t="str">
        <f t="shared" si="841"/>
        <v/>
      </c>
      <c r="Q1047" s="24"/>
      <c r="R1047" s="24"/>
      <c r="S1047" s="24"/>
      <c r="T1047" s="132" t="str">
        <f t="shared" si="793"/>
        <v/>
      </c>
      <c r="U1047" s="25"/>
      <c r="V1047" s="25"/>
      <c r="W1047" s="24"/>
      <c r="X1047" s="26"/>
      <c r="Y1047" s="25"/>
      <c r="Z1047" s="25"/>
      <c r="AA1047" s="3" t="str">
        <f t="shared" si="842"/>
        <v/>
      </c>
      <c r="AB1047" s="24"/>
      <c r="AC1047" s="26"/>
      <c r="AD1047" s="25"/>
      <c r="AE1047" s="54"/>
      <c r="AF1047" s="54"/>
      <c r="AG1047" s="54"/>
      <c r="AH1047" s="54"/>
      <c r="AI1047" s="54"/>
      <c r="AJ1047" s="54"/>
      <c r="AK1047" s="25"/>
      <c r="AL1047" s="54" t="str">
        <f t="shared" si="794"/>
        <v/>
      </c>
      <c r="AM1047" s="200" t="str">
        <f t="shared" si="795"/>
        <v/>
      </c>
      <c r="AN1047" s="201" t="str">
        <f t="shared" si="796"/>
        <v/>
      </c>
      <c r="AO1047" s="200" t="str">
        <f t="shared" si="804"/>
        <v/>
      </c>
      <c r="AP1047" s="200" t="str">
        <f t="shared" si="797"/>
        <v/>
      </c>
      <c r="AQ1047" s="200" t="str">
        <f t="shared" si="798"/>
        <v/>
      </c>
      <c r="AR1047" s="200" t="str">
        <f t="shared" si="805"/>
        <v/>
      </c>
      <c r="AS1047" s="200" t="str">
        <f t="shared" si="806"/>
        <v/>
      </c>
      <c r="AT1047" s="200" t="str">
        <f t="shared" si="807"/>
        <v/>
      </c>
      <c r="AU1047" s="200" t="str">
        <f t="shared" si="808"/>
        <v/>
      </c>
      <c r="AV1047" s="54"/>
      <c r="AW1047" s="200" t="str">
        <f t="shared" si="809"/>
        <v/>
      </c>
      <c r="AX1047" s="201" t="str">
        <f t="shared" si="810"/>
        <v/>
      </c>
      <c r="AY1047" s="7" t="str">
        <f t="shared" si="811"/>
        <v/>
      </c>
      <c r="AZ1047" s="7" t="str">
        <f t="shared" si="812"/>
        <v/>
      </c>
      <c r="BA1047" s="7" t="str">
        <f t="shared" si="813"/>
        <v/>
      </c>
      <c r="BB1047" s="7" t="str">
        <f t="shared" si="831"/>
        <v/>
      </c>
      <c r="BC1047" s="7" t="str">
        <f t="shared" si="832"/>
        <v/>
      </c>
      <c r="BD1047" s="7" t="str">
        <f t="shared" si="833"/>
        <v/>
      </c>
      <c r="BE1047" s="7" t="str">
        <f t="shared" si="834"/>
        <v/>
      </c>
      <c r="BF1047" s="7" t="str">
        <f t="shared" si="791"/>
        <v/>
      </c>
      <c r="BG1047" s="7" t="str">
        <f t="shared" si="792"/>
        <v/>
      </c>
      <c r="BH1047" s="7" t="str">
        <f t="shared" si="835"/>
        <v/>
      </c>
      <c r="BI1047" s="7" t="str">
        <f t="shared" si="836"/>
        <v/>
      </c>
      <c r="BJ1047" s="7" t="str">
        <f t="shared" si="837"/>
        <v/>
      </c>
      <c r="BK1047" s="7" t="str">
        <f t="shared" si="814"/>
        <v/>
      </c>
      <c r="BL1047" s="7" t="str">
        <f t="shared" si="815"/>
        <v/>
      </c>
      <c r="BM1047" s="7" t="str">
        <f t="shared" si="816"/>
        <v/>
      </c>
      <c r="BN1047" s="7" t="str">
        <f t="shared" si="817"/>
        <v/>
      </c>
      <c r="BO1047" s="7" t="str">
        <f t="shared" si="818"/>
        <v/>
      </c>
      <c r="BP1047" s="7" t="str">
        <f t="shared" si="819"/>
        <v/>
      </c>
      <c r="BQ1047" s="7" t="str">
        <f t="shared" si="820"/>
        <v/>
      </c>
      <c r="BR1047" s="7" t="str">
        <f t="shared" si="821"/>
        <v/>
      </c>
      <c r="BS1047" s="7" t="str">
        <f t="shared" si="822"/>
        <v/>
      </c>
      <c r="BT1047" s="7" t="str">
        <f t="shared" si="823"/>
        <v/>
      </c>
      <c r="BU1047" s="7" t="str">
        <f t="shared" si="824"/>
        <v/>
      </c>
      <c r="BV1047" s="7" t="str">
        <f t="shared" si="825"/>
        <v/>
      </c>
      <c r="BW1047" s="7" t="str">
        <f t="shared" si="799"/>
        <v/>
      </c>
      <c r="BX1047" s="7" t="str">
        <f t="shared" si="826"/>
        <v/>
      </c>
      <c r="BY1047" s="7" t="str">
        <f t="shared" si="827"/>
        <v/>
      </c>
      <c r="BZ1047" s="7" t="str">
        <f t="shared" si="828"/>
        <v/>
      </c>
      <c r="CA1047" s="7" t="str">
        <f t="shared" si="829"/>
        <v/>
      </c>
      <c r="CB1047" s="54"/>
      <c r="CH1047" s="13" t="str">
        <f t="shared" si="800"/>
        <v/>
      </c>
      <c r="CJ1047" s="13"/>
    </row>
    <row r="1048" spans="2:88" ht="16.5" thickBot="1" x14ac:dyDescent="0.3">
      <c r="B1048" s="114"/>
      <c r="C1048" s="114"/>
      <c r="D1048" s="115"/>
      <c r="E1048" s="117" t="str">
        <f t="shared" si="830"/>
        <v/>
      </c>
      <c r="F1048" s="118" t="str">
        <f t="shared" si="838"/>
        <v/>
      </c>
      <c r="G1048" s="22"/>
      <c r="H1048" s="5" t="str">
        <f t="shared" si="801"/>
        <v/>
      </c>
      <c r="I1048" s="6" t="str">
        <f t="shared" si="802"/>
        <v/>
      </c>
      <c r="J1048" s="6" t="str">
        <f t="shared" si="803"/>
        <v/>
      </c>
      <c r="K1048" s="23"/>
      <c r="L1048" s="3" t="str">
        <f t="shared" si="839"/>
        <v/>
      </c>
      <c r="M1048" s="2">
        <f>IF(OR(K1048="Rota",K1048="Desliza"),(IF((MAX(N$36:N1047))&gt;F$17,(MAX(N$36:N1047)),F$17)),N1047)</f>
        <v>0</v>
      </c>
      <c r="N1048" s="42"/>
      <c r="O1048" s="2" t="str">
        <f t="shared" si="840"/>
        <v/>
      </c>
      <c r="P1048" s="3" t="str">
        <f t="shared" si="841"/>
        <v/>
      </c>
      <c r="Q1048" s="24"/>
      <c r="R1048" s="24"/>
      <c r="S1048" s="24"/>
      <c r="T1048" s="132" t="str">
        <f t="shared" si="793"/>
        <v/>
      </c>
      <c r="U1048" s="25"/>
      <c r="V1048" s="25"/>
      <c r="W1048" s="24"/>
      <c r="X1048" s="26"/>
      <c r="Y1048" s="25"/>
      <c r="Z1048" s="25"/>
      <c r="AA1048" s="3" t="str">
        <f t="shared" si="842"/>
        <v/>
      </c>
      <c r="AB1048" s="24"/>
      <c r="AC1048" s="26"/>
      <c r="AD1048" s="25"/>
      <c r="AE1048" s="54"/>
      <c r="AF1048" s="54"/>
      <c r="AG1048" s="54"/>
      <c r="AH1048" s="54"/>
      <c r="AI1048" s="54"/>
      <c r="AJ1048" s="54"/>
      <c r="AK1048" s="25"/>
      <c r="AL1048" s="54" t="str">
        <f t="shared" si="794"/>
        <v/>
      </c>
      <c r="AM1048" s="200" t="str">
        <f t="shared" si="795"/>
        <v/>
      </c>
      <c r="AN1048" s="201" t="str">
        <f t="shared" si="796"/>
        <v/>
      </c>
      <c r="AO1048" s="200" t="str">
        <f t="shared" si="804"/>
        <v/>
      </c>
      <c r="AP1048" s="200" t="str">
        <f t="shared" si="797"/>
        <v/>
      </c>
      <c r="AQ1048" s="200" t="str">
        <f t="shared" si="798"/>
        <v/>
      </c>
      <c r="AR1048" s="200" t="str">
        <f t="shared" si="805"/>
        <v/>
      </c>
      <c r="AS1048" s="200" t="str">
        <f t="shared" si="806"/>
        <v/>
      </c>
      <c r="AT1048" s="200" t="str">
        <f t="shared" si="807"/>
        <v/>
      </c>
      <c r="AU1048" s="200" t="str">
        <f t="shared" si="808"/>
        <v/>
      </c>
      <c r="AV1048" s="54"/>
      <c r="AW1048" s="200" t="str">
        <f t="shared" si="809"/>
        <v/>
      </c>
      <c r="AX1048" s="201" t="str">
        <f t="shared" si="810"/>
        <v/>
      </c>
      <c r="AY1048" s="7" t="str">
        <f t="shared" si="811"/>
        <v/>
      </c>
      <c r="AZ1048" s="7" t="str">
        <f t="shared" si="812"/>
        <v/>
      </c>
      <c r="BA1048" s="7" t="str">
        <f t="shared" si="813"/>
        <v/>
      </c>
      <c r="BB1048" s="7" t="str">
        <f t="shared" si="831"/>
        <v/>
      </c>
      <c r="BC1048" s="7" t="str">
        <f t="shared" si="832"/>
        <v/>
      </c>
      <c r="BD1048" s="7" t="str">
        <f t="shared" si="833"/>
        <v/>
      </c>
      <c r="BE1048" s="7" t="str">
        <f t="shared" si="834"/>
        <v/>
      </c>
      <c r="BF1048" s="7" t="str">
        <f t="shared" si="791"/>
        <v/>
      </c>
      <c r="BG1048" s="7" t="str">
        <f t="shared" si="792"/>
        <v/>
      </c>
      <c r="BH1048" s="7" t="str">
        <f t="shared" si="835"/>
        <v/>
      </c>
      <c r="BI1048" s="7" t="str">
        <f t="shared" si="836"/>
        <v/>
      </c>
      <c r="BJ1048" s="7" t="str">
        <f t="shared" si="837"/>
        <v/>
      </c>
      <c r="BK1048" s="7" t="str">
        <f t="shared" si="814"/>
        <v/>
      </c>
      <c r="BL1048" s="7" t="str">
        <f t="shared" si="815"/>
        <v/>
      </c>
      <c r="BM1048" s="7" t="str">
        <f t="shared" si="816"/>
        <v/>
      </c>
      <c r="BN1048" s="7" t="str">
        <f t="shared" si="817"/>
        <v/>
      </c>
      <c r="BO1048" s="7" t="str">
        <f t="shared" si="818"/>
        <v/>
      </c>
      <c r="BP1048" s="7" t="str">
        <f t="shared" si="819"/>
        <v/>
      </c>
      <c r="BQ1048" s="7" t="str">
        <f t="shared" si="820"/>
        <v/>
      </c>
      <c r="BR1048" s="7" t="str">
        <f t="shared" si="821"/>
        <v/>
      </c>
      <c r="BS1048" s="7" t="str">
        <f t="shared" si="822"/>
        <v/>
      </c>
      <c r="BT1048" s="7" t="str">
        <f t="shared" si="823"/>
        <v/>
      </c>
      <c r="BU1048" s="7" t="str">
        <f t="shared" si="824"/>
        <v/>
      </c>
      <c r="BV1048" s="7" t="str">
        <f t="shared" si="825"/>
        <v/>
      </c>
      <c r="BW1048" s="7" t="str">
        <f t="shared" si="799"/>
        <v/>
      </c>
      <c r="BX1048" s="7" t="str">
        <f t="shared" si="826"/>
        <v/>
      </c>
      <c r="BY1048" s="7" t="str">
        <f t="shared" si="827"/>
        <v/>
      </c>
      <c r="BZ1048" s="7" t="str">
        <f t="shared" si="828"/>
        <v/>
      </c>
      <c r="CA1048" s="7" t="str">
        <f t="shared" si="829"/>
        <v/>
      </c>
      <c r="CB1048" s="54"/>
      <c r="CH1048" s="13" t="str">
        <f t="shared" si="800"/>
        <v/>
      </c>
      <c r="CJ1048" s="13"/>
    </row>
    <row r="1049" spans="2:88" ht="16.5" thickBot="1" x14ac:dyDescent="0.3">
      <c r="B1049" s="114"/>
      <c r="C1049" s="114"/>
      <c r="D1049" s="115"/>
      <c r="E1049" s="117" t="str">
        <f t="shared" si="830"/>
        <v/>
      </c>
      <c r="F1049" s="118" t="str">
        <f t="shared" si="838"/>
        <v/>
      </c>
      <c r="G1049" s="22"/>
      <c r="H1049" s="5" t="str">
        <f t="shared" si="801"/>
        <v/>
      </c>
      <c r="I1049" s="6" t="str">
        <f t="shared" si="802"/>
        <v/>
      </c>
      <c r="J1049" s="6" t="str">
        <f t="shared" si="803"/>
        <v/>
      </c>
      <c r="K1049" s="23"/>
      <c r="L1049" s="3" t="str">
        <f t="shared" si="839"/>
        <v/>
      </c>
      <c r="M1049" s="2">
        <f>IF(OR(K1049="Rota",K1049="Desliza"),(IF((MAX(N$36:N1048))&gt;F$17,(MAX(N$36:N1048)),F$17)),N1048)</f>
        <v>0</v>
      </c>
      <c r="N1049" s="42"/>
      <c r="O1049" s="2" t="str">
        <f t="shared" si="840"/>
        <v/>
      </c>
      <c r="P1049" s="3" t="str">
        <f t="shared" si="841"/>
        <v/>
      </c>
      <c r="Q1049" s="24"/>
      <c r="R1049" s="24"/>
      <c r="S1049" s="24"/>
      <c r="T1049" s="132" t="str">
        <f t="shared" si="793"/>
        <v/>
      </c>
      <c r="U1049" s="25"/>
      <c r="V1049" s="25"/>
      <c r="W1049" s="24"/>
      <c r="X1049" s="26"/>
      <c r="Y1049" s="25"/>
      <c r="Z1049" s="25"/>
      <c r="AA1049" s="3" t="str">
        <f t="shared" si="842"/>
        <v/>
      </c>
      <c r="AB1049" s="24"/>
      <c r="AC1049" s="26"/>
      <c r="AD1049" s="25"/>
      <c r="AE1049" s="54"/>
      <c r="AF1049" s="54"/>
      <c r="AG1049" s="54"/>
      <c r="AH1049" s="54"/>
      <c r="AI1049" s="54"/>
      <c r="AJ1049" s="54"/>
      <c r="AK1049" s="25"/>
      <c r="AL1049" s="54" t="str">
        <f t="shared" si="794"/>
        <v/>
      </c>
      <c r="AM1049" s="200" t="str">
        <f t="shared" si="795"/>
        <v/>
      </c>
      <c r="AN1049" s="201" t="str">
        <f t="shared" si="796"/>
        <v/>
      </c>
      <c r="AO1049" s="200" t="str">
        <f t="shared" si="804"/>
        <v/>
      </c>
      <c r="AP1049" s="200" t="str">
        <f t="shared" si="797"/>
        <v/>
      </c>
      <c r="AQ1049" s="200" t="str">
        <f t="shared" si="798"/>
        <v/>
      </c>
      <c r="AR1049" s="200" t="str">
        <f t="shared" si="805"/>
        <v/>
      </c>
      <c r="AS1049" s="200" t="str">
        <f t="shared" si="806"/>
        <v/>
      </c>
      <c r="AT1049" s="200" t="str">
        <f t="shared" si="807"/>
        <v/>
      </c>
      <c r="AU1049" s="200" t="str">
        <f t="shared" si="808"/>
        <v/>
      </c>
      <c r="AV1049" s="54"/>
      <c r="AW1049" s="200" t="str">
        <f t="shared" si="809"/>
        <v/>
      </c>
      <c r="AX1049" s="201" t="str">
        <f t="shared" si="810"/>
        <v/>
      </c>
      <c r="AY1049" s="7" t="str">
        <f t="shared" si="811"/>
        <v/>
      </c>
      <c r="AZ1049" s="7" t="str">
        <f t="shared" si="812"/>
        <v/>
      </c>
      <c r="BA1049" s="7" t="str">
        <f t="shared" si="813"/>
        <v/>
      </c>
      <c r="BB1049" s="7" t="str">
        <f t="shared" si="831"/>
        <v/>
      </c>
      <c r="BC1049" s="7" t="str">
        <f t="shared" si="832"/>
        <v/>
      </c>
      <c r="BD1049" s="7" t="str">
        <f t="shared" si="833"/>
        <v/>
      </c>
      <c r="BE1049" s="7" t="str">
        <f t="shared" si="834"/>
        <v/>
      </c>
      <c r="BF1049" s="7" t="str">
        <f t="shared" si="791"/>
        <v/>
      </c>
      <c r="BG1049" s="7" t="str">
        <f t="shared" si="792"/>
        <v/>
      </c>
      <c r="BH1049" s="7" t="str">
        <f t="shared" si="835"/>
        <v/>
      </c>
      <c r="BI1049" s="7" t="str">
        <f t="shared" si="836"/>
        <v/>
      </c>
      <c r="BJ1049" s="7" t="str">
        <f t="shared" si="837"/>
        <v/>
      </c>
      <c r="BK1049" s="7" t="str">
        <f t="shared" si="814"/>
        <v/>
      </c>
      <c r="BL1049" s="7" t="str">
        <f t="shared" si="815"/>
        <v/>
      </c>
      <c r="BM1049" s="7" t="str">
        <f t="shared" si="816"/>
        <v/>
      </c>
      <c r="BN1049" s="7" t="str">
        <f t="shared" si="817"/>
        <v/>
      </c>
      <c r="BO1049" s="7" t="str">
        <f t="shared" si="818"/>
        <v/>
      </c>
      <c r="BP1049" s="7" t="str">
        <f t="shared" si="819"/>
        <v/>
      </c>
      <c r="BQ1049" s="7" t="str">
        <f t="shared" si="820"/>
        <v/>
      </c>
      <c r="BR1049" s="7" t="str">
        <f t="shared" si="821"/>
        <v/>
      </c>
      <c r="BS1049" s="7" t="str">
        <f t="shared" si="822"/>
        <v/>
      </c>
      <c r="BT1049" s="7" t="str">
        <f t="shared" si="823"/>
        <v/>
      </c>
      <c r="BU1049" s="7" t="str">
        <f t="shared" si="824"/>
        <v/>
      </c>
      <c r="BV1049" s="7" t="str">
        <f t="shared" si="825"/>
        <v/>
      </c>
      <c r="BW1049" s="7" t="str">
        <f t="shared" si="799"/>
        <v/>
      </c>
      <c r="BX1049" s="7" t="str">
        <f t="shared" si="826"/>
        <v/>
      </c>
      <c r="BY1049" s="7" t="str">
        <f t="shared" si="827"/>
        <v/>
      </c>
      <c r="BZ1049" s="7" t="str">
        <f t="shared" si="828"/>
        <v/>
      </c>
      <c r="CA1049" s="7" t="str">
        <f t="shared" si="829"/>
        <v/>
      </c>
      <c r="CB1049" s="54"/>
      <c r="CH1049" s="13" t="str">
        <f t="shared" si="800"/>
        <v/>
      </c>
      <c r="CJ1049" s="13"/>
    </row>
    <row r="1050" spans="2:88" ht="16.5" thickBot="1" x14ac:dyDescent="0.3">
      <c r="B1050" s="114"/>
      <c r="C1050" s="114"/>
      <c r="D1050" s="115"/>
      <c r="E1050" s="117" t="str">
        <f t="shared" si="830"/>
        <v/>
      </c>
      <c r="F1050" s="118" t="str">
        <f t="shared" si="838"/>
        <v/>
      </c>
      <c r="G1050" s="22"/>
      <c r="H1050" s="5" t="str">
        <f t="shared" si="801"/>
        <v/>
      </c>
      <c r="I1050" s="6" t="str">
        <f t="shared" si="802"/>
        <v/>
      </c>
      <c r="J1050" s="6" t="str">
        <f t="shared" si="803"/>
        <v/>
      </c>
      <c r="K1050" s="23"/>
      <c r="L1050" s="3" t="str">
        <f t="shared" si="839"/>
        <v/>
      </c>
      <c r="M1050" s="2">
        <f>IF(OR(K1050="Rota",K1050="Desliza"),(IF((MAX(N$36:N1049))&gt;F$17,(MAX(N$36:N1049)),F$17)),N1049)</f>
        <v>0</v>
      </c>
      <c r="N1050" s="42"/>
      <c r="O1050" s="2" t="str">
        <f t="shared" si="840"/>
        <v/>
      </c>
      <c r="P1050" s="3" t="str">
        <f t="shared" si="841"/>
        <v/>
      </c>
      <c r="Q1050" s="24"/>
      <c r="R1050" s="24"/>
      <c r="S1050" s="24"/>
      <c r="T1050" s="132" t="str">
        <f t="shared" si="793"/>
        <v/>
      </c>
      <c r="U1050" s="25"/>
      <c r="V1050" s="25"/>
      <c r="W1050" s="24"/>
      <c r="X1050" s="26"/>
      <c r="Y1050" s="25"/>
      <c r="Z1050" s="25"/>
      <c r="AA1050" s="3" t="str">
        <f t="shared" si="842"/>
        <v/>
      </c>
      <c r="AB1050" s="24"/>
      <c r="AC1050" s="26"/>
      <c r="AD1050" s="25"/>
      <c r="AE1050" s="54"/>
      <c r="AF1050" s="54"/>
      <c r="AG1050" s="54"/>
      <c r="AH1050" s="54"/>
      <c r="AI1050" s="54"/>
      <c r="AJ1050" s="54"/>
      <c r="AK1050" s="25"/>
      <c r="AL1050" s="54" t="str">
        <f t="shared" si="794"/>
        <v/>
      </c>
      <c r="AM1050" s="200" t="str">
        <f t="shared" si="795"/>
        <v/>
      </c>
      <c r="AN1050" s="201" t="str">
        <f t="shared" si="796"/>
        <v/>
      </c>
      <c r="AO1050" s="200" t="str">
        <f t="shared" si="804"/>
        <v/>
      </c>
      <c r="AP1050" s="200" t="str">
        <f t="shared" si="797"/>
        <v/>
      </c>
      <c r="AQ1050" s="200" t="str">
        <f t="shared" si="798"/>
        <v/>
      </c>
      <c r="AR1050" s="200" t="str">
        <f t="shared" si="805"/>
        <v/>
      </c>
      <c r="AS1050" s="200" t="str">
        <f t="shared" si="806"/>
        <v/>
      </c>
      <c r="AT1050" s="200" t="str">
        <f t="shared" si="807"/>
        <v/>
      </c>
      <c r="AU1050" s="200" t="str">
        <f t="shared" si="808"/>
        <v/>
      </c>
      <c r="AV1050" s="54"/>
      <c r="AW1050" s="200" t="str">
        <f t="shared" si="809"/>
        <v/>
      </c>
      <c r="AX1050" s="201" t="str">
        <f t="shared" si="810"/>
        <v/>
      </c>
      <c r="AY1050" s="7" t="str">
        <f t="shared" si="811"/>
        <v/>
      </c>
      <c r="AZ1050" s="7" t="str">
        <f t="shared" si="812"/>
        <v/>
      </c>
      <c r="BA1050" s="7" t="str">
        <f t="shared" si="813"/>
        <v/>
      </c>
      <c r="BB1050" s="7" t="str">
        <f t="shared" si="831"/>
        <v/>
      </c>
      <c r="BC1050" s="7" t="str">
        <f t="shared" si="832"/>
        <v/>
      </c>
      <c r="BD1050" s="7" t="str">
        <f t="shared" si="833"/>
        <v/>
      </c>
      <c r="BE1050" s="7" t="str">
        <f t="shared" si="834"/>
        <v/>
      </c>
      <c r="BF1050" s="7" t="str">
        <f t="shared" si="791"/>
        <v/>
      </c>
      <c r="BG1050" s="7" t="str">
        <f t="shared" si="792"/>
        <v/>
      </c>
      <c r="BH1050" s="7" t="str">
        <f t="shared" si="835"/>
        <v/>
      </c>
      <c r="BI1050" s="7" t="str">
        <f t="shared" si="836"/>
        <v/>
      </c>
      <c r="BJ1050" s="7" t="str">
        <f t="shared" si="837"/>
        <v/>
      </c>
      <c r="BK1050" s="7" t="str">
        <f t="shared" si="814"/>
        <v/>
      </c>
      <c r="BL1050" s="7" t="str">
        <f t="shared" si="815"/>
        <v/>
      </c>
      <c r="BM1050" s="7" t="str">
        <f t="shared" si="816"/>
        <v/>
      </c>
      <c r="BN1050" s="7" t="str">
        <f t="shared" si="817"/>
        <v/>
      </c>
      <c r="BO1050" s="7" t="str">
        <f t="shared" si="818"/>
        <v/>
      </c>
      <c r="BP1050" s="7" t="str">
        <f t="shared" si="819"/>
        <v/>
      </c>
      <c r="BQ1050" s="7" t="str">
        <f t="shared" si="820"/>
        <v/>
      </c>
      <c r="BR1050" s="7" t="str">
        <f t="shared" si="821"/>
        <v/>
      </c>
      <c r="BS1050" s="7" t="str">
        <f t="shared" si="822"/>
        <v/>
      </c>
      <c r="BT1050" s="7" t="str">
        <f t="shared" si="823"/>
        <v/>
      </c>
      <c r="BU1050" s="7" t="str">
        <f t="shared" si="824"/>
        <v/>
      </c>
      <c r="BV1050" s="7" t="str">
        <f t="shared" si="825"/>
        <v/>
      </c>
      <c r="BW1050" s="7" t="str">
        <f t="shared" si="799"/>
        <v/>
      </c>
      <c r="BX1050" s="7" t="str">
        <f t="shared" si="826"/>
        <v/>
      </c>
      <c r="BY1050" s="7" t="str">
        <f t="shared" si="827"/>
        <v/>
      </c>
      <c r="BZ1050" s="7" t="str">
        <f t="shared" si="828"/>
        <v/>
      </c>
      <c r="CA1050" s="7" t="str">
        <f t="shared" si="829"/>
        <v/>
      </c>
      <c r="CB1050" s="54"/>
      <c r="CH1050" s="13" t="str">
        <f t="shared" si="800"/>
        <v/>
      </c>
      <c r="CJ1050" s="13"/>
    </row>
    <row r="1051" spans="2:88" ht="16.5" thickBot="1" x14ac:dyDescent="0.3">
      <c r="B1051" s="114"/>
      <c r="C1051" s="114"/>
      <c r="D1051" s="115"/>
      <c r="E1051" s="117" t="str">
        <f t="shared" si="830"/>
        <v/>
      </c>
      <c r="F1051" s="118" t="str">
        <f t="shared" si="838"/>
        <v/>
      </c>
      <c r="G1051" s="22"/>
      <c r="H1051" s="5" t="str">
        <f t="shared" si="801"/>
        <v/>
      </c>
      <c r="I1051" s="6" t="str">
        <f t="shared" si="802"/>
        <v/>
      </c>
      <c r="J1051" s="6" t="str">
        <f t="shared" si="803"/>
        <v/>
      </c>
      <c r="K1051" s="23"/>
      <c r="L1051" s="3" t="str">
        <f t="shared" si="839"/>
        <v/>
      </c>
      <c r="M1051" s="2">
        <f>IF(OR(K1051="Rota",K1051="Desliza"),(IF((MAX(N$36:N1050))&gt;F$17,(MAX(N$36:N1050)),F$17)),N1050)</f>
        <v>0</v>
      </c>
      <c r="N1051" s="42"/>
      <c r="O1051" s="2" t="str">
        <f t="shared" si="840"/>
        <v/>
      </c>
      <c r="P1051" s="3" t="str">
        <f t="shared" si="841"/>
        <v/>
      </c>
      <c r="Q1051" s="24"/>
      <c r="R1051" s="24"/>
      <c r="S1051" s="24"/>
      <c r="T1051" s="132" t="str">
        <f t="shared" si="793"/>
        <v/>
      </c>
      <c r="U1051" s="25"/>
      <c r="V1051" s="25"/>
      <c r="W1051" s="24"/>
      <c r="X1051" s="26"/>
      <c r="Y1051" s="25"/>
      <c r="Z1051" s="25"/>
      <c r="AA1051" s="3" t="str">
        <f t="shared" si="842"/>
        <v/>
      </c>
      <c r="AB1051" s="24"/>
      <c r="AC1051" s="26"/>
      <c r="AD1051" s="25"/>
      <c r="AE1051" s="54"/>
      <c r="AF1051" s="54"/>
      <c r="AG1051" s="54"/>
      <c r="AH1051" s="54"/>
      <c r="AI1051" s="54"/>
      <c r="AJ1051" s="54"/>
      <c r="AK1051" s="25"/>
      <c r="AL1051" s="54" t="str">
        <f t="shared" si="794"/>
        <v/>
      </c>
      <c r="AM1051" s="200" t="str">
        <f t="shared" si="795"/>
        <v/>
      </c>
      <c r="AN1051" s="201" t="str">
        <f t="shared" si="796"/>
        <v/>
      </c>
      <c r="AO1051" s="200" t="str">
        <f t="shared" si="804"/>
        <v/>
      </c>
      <c r="AP1051" s="200" t="str">
        <f t="shared" si="797"/>
        <v/>
      </c>
      <c r="AQ1051" s="200" t="str">
        <f t="shared" si="798"/>
        <v/>
      </c>
      <c r="AR1051" s="200" t="str">
        <f t="shared" si="805"/>
        <v/>
      </c>
      <c r="AS1051" s="200" t="str">
        <f t="shared" si="806"/>
        <v/>
      </c>
      <c r="AT1051" s="200" t="str">
        <f t="shared" si="807"/>
        <v/>
      </c>
      <c r="AU1051" s="200" t="str">
        <f t="shared" si="808"/>
        <v/>
      </c>
      <c r="AV1051" s="54"/>
      <c r="AW1051" s="200" t="str">
        <f t="shared" si="809"/>
        <v/>
      </c>
      <c r="AX1051" s="201" t="str">
        <f t="shared" si="810"/>
        <v/>
      </c>
      <c r="AY1051" s="7" t="str">
        <f t="shared" si="811"/>
        <v/>
      </c>
      <c r="AZ1051" s="7" t="str">
        <f t="shared" si="812"/>
        <v/>
      </c>
      <c r="BA1051" s="7" t="str">
        <f t="shared" si="813"/>
        <v/>
      </c>
      <c r="BB1051" s="7" t="str">
        <f t="shared" si="831"/>
        <v/>
      </c>
      <c r="BC1051" s="7" t="str">
        <f t="shared" si="832"/>
        <v/>
      </c>
      <c r="BD1051" s="7" t="str">
        <f t="shared" si="833"/>
        <v/>
      </c>
      <c r="BE1051" s="7" t="str">
        <f t="shared" si="834"/>
        <v/>
      </c>
      <c r="BF1051" s="7" t="str">
        <f t="shared" si="791"/>
        <v/>
      </c>
      <c r="BG1051" s="7" t="str">
        <f t="shared" si="792"/>
        <v/>
      </c>
      <c r="BH1051" s="7" t="str">
        <f t="shared" si="835"/>
        <v/>
      </c>
      <c r="BI1051" s="7" t="str">
        <f t="shared" si="836"/>
        <v/>
      </c>
      <c r="BJ1051" s="7" t="str">
        <f t="shared" si="837"/>
        <v/>
      </c>
      <c r="BK1051" s="7" t="str">
        <f t="shared" si="814"/>
        <v/>
      </c>
      <c r="BL1051" s="7" t="str">
        <f t="shared" si="815"/>
        <v/>
      </c>
      <c r="BM1051" s="7" t="str">
        <f t="shared" si="816"/>
        <v/>
      </c>
      <c r="BN1051" s="7" t="str">
        <f t="shared" si="817"/>
        <v/>
      </c>
      <c r="BO1051" s="7" t="str">
        <f t="shared" si="818"/>
        <v/>
      </c>
      <c r="BP1051" s="7" t="str">
        <f t="shared" si="819"/>
        <v/>
      </c>
      <c r="BQ1051" s="7" t="str">
        <f t="shared" si="820"/>
        <v/>
      </c>
      <c r="BR1051" s="7" t="str">
        <f t="shared" si="821"/>
        <v/>
      </c>
      <c r="BS1051" s="7" t="str">
        <f t="shared" si="822"/>
        <v/>
      </c>
      <c r="BT1051" s="7" t="str">
        <f t="shared" si="823"/>
        <v/>
      </c>
      <c r="BU1051" s="7" t="str">
        <f t="shared" si="824"/>
        <v/>
      </c>
      <c r="BV1051" s="7" t="str">
        <f t="shared" si="825"/>
        <v/>
      </c>
      <c r="BW1051" s="7" t="str">
        <f t="shared" si="799"/>
        <v/>
      </c>
      <c r="BX1051" s="7" t="str">
        <f t="shared" si="826"/>
        <v/>
      </c>
      <c r="BY1051" s="7" t="str">
        <f t="shared" si="827"/>
        <v/>
      </c>
      <c r="BZ1051" s="7" t="str">
        <f t="shared" si="828"/>
        <v/>
      </c>
      <c r="CA1051" s="7" t="str">
        <f t="shared" si="829"/>
        <v/>
      </c>
      <c r="CB1051" s="54"/>
      <c r="CH1051" s="13" t="str">
        <f t="shared" si="800"/>
        <v/>
      </c>
      <c r="CJ1051" s="13"/>
    </row>
    <row r="1052" spans="2:88" ht="16.5" thickBot="1" x14ac:dyDescent="0.3">
      <c r="B1052" s="114"/>
      <c r="C1052" s="114"/>
      <c r="D1052" s="115"/>
      <c r="E1052" s="117" t="str">
        <f t="shared" si="830"/>
        <v/>
      </c>
      <c r="F1052" s="118" t="str">
        <f t="shared" si="838"/>
        <v/>
      </c>
      <c r="G1052" s="22"/>
      <c r="H1052" s="5" t="str">
        <f t="shared" si="801"/>
        <v/>
      </c>
      <c r="I1052" s="6" t="str">
        <f t="shared" si="802"/>
        <v/>
      </c>
      <c r="J1052" s="6" t="str">
        <f t="shared" si="803"/>
        <v/>
      </c>
      <c r="K1052" s="23"/>
      <c r="L1052" s="3" t="str">
        <f t="shared" si="839"/>
        <v/>
      </c>
      <c r="M1052" s="2">
        <f>IF(OR(K1052="Rota",K1052="Desliza"),(IF((MAX(N$36:N1051))&gt;F$17,(MAX(N$36:N1051)),F$17)),N1051)</f>
        <v>0</v>
      </c>
      <c r="N1052" s="42"/>
      <c r="O1052" s="2" t="str">
        <f t="shared" si="840"/>
        <v/>
      </c>
      <c r="P1052" s="3" t="str">
        <f t="shared" si="841"/>
        <v/>
      </c>
      <c r="Q1052" s="24"/>
      <c r="R1052" s="24"/>
      <c r="S1052" s="24"/>
      <c r="T1052" s="132" t="str">
        <f t="shared" si="793"/>
        <v/>
      </c>
      <c r="U1052" s="25"/>
      <c r="V1052" s="25"/>
      <c r="W1052" s="24"/>
      <c r="X1052" s="26"/>
      <c r="Y1052" s="25"/>
      <c r="Z1052" s="25"/>
      <c r="AA1052" s="3" t="str">
        <f t="shared" si="842"/>
        <v/>
      </c>
      <c r="AB1052" s="24"/>
      <c r="AC1052" s="26"/>
      <c r="AD1052" s="25"/>
      <c r="AE1052" s="54"/>
      <c r="AF1052" s="54"/>
      <c r="AG1052" s="54"/>
      <c r="AH1052" s="54"/>
      <c r="AI1052" s="54"/>
      <c r="AJ1052" s="54"/>
      <c r="AK1052" s="25"/>
      <c r="AL1052" s="54" t="str">
        <f t="shared" si="794"/>
        <v/>
      </c>
      <c r="AM1052" s="200" t="str">
        <f t="shared" si="795"/>
        <v/>
      </c>
      <c r="AN1052" s="201" t="str">
        <f t="shared" si="796"/>
        <v/>
      </c>
      <c r="AO1052" s="200" t="str">
        <f t="shared" si="804"/>
        <v/>
      </c>
      <c r="AP1052" s="200" t="str">
        <f t="shared" si="797"/>
        <v/>
      </c>
      <c r="AQ1052" s="200" t="str">
        <f t="shared" si="798"/>
        <v/>
      </c>
      <c r="AR1052" s="200" t="str">
        <f t="shared" si="805"/>
        <v/>
      </c>
      <c r="AS1052" s="200" t="str">
        <f t="shared" si="806"/>
        <v/>
      </c>
      <c r="AT1052" s="200" t="str">
        <f t="shared" si="807"/>
        <v/>
      </c>
      <c r="AU1052" s="200" t="str">
        <f t="shared" si="808"/>
        <v/>
      </c>
      <c r="AV1052" s="54"/>
      <c r="AW1052" s="200" t="str">
        <f t="shared" si="809"/>
        <v/>
      </c>
      <c r="AX1052" s="201" t="str">
        <f t="shared" si="810"/>
        <v/>
      </c>
      <c r="AY1052" s="7" t="str">
        <f t="shared" si="811"/>
        <v/>
      </c>
      <c r="AZ1052" s="7" t="str">
        <f t="shared" si="812"/>
        <v/>
      </c>
      <c r="BA1052" s="7" t="str">
        <f t="shared" si="813"/>
        <v/>
      </c>
      <c r="BB1052" s="7" t="str">
        <f t="shared" si="831"/>
        <v/>
      </c>
      <c r="BC1052" s="7" t="str">
        <f t="shared" si="832"/>
        <v/>
      </c>
      <c r="BD1052" s="7" t="str">
        <f t="shared" si="833"/>
        <v/>
      </c>
      <c r="BE1052" s="7" t="str">
        <f t="shared" si="834"/>
        <v/>
      </c>
      <c r="BF1052" s="7" t="str">
        <f t="shared" si="791"/>
        <v/>
      </c>
      <c r="BG1052" s="7" t="str">
        <f t="shared" si="792"/>
        <v/>
      </c>
      <c r="BH1052" s="7" t="str">
        <f t="shared" si="835"/>
        <v/>
      </c>
      <c r="BI1052" s="7" t="str">
        <f t="shared" si="836"/>
        <v/>
      </c>
      <c r="BJ1052" s="7" t="str">
        <f t="shared" si="837"/>
        <v/>
      </c>
      <c r="BK1052" s="7" t="str">
        <f t="shared" si="814"/>
        <v/>
      </c>
      <c r="BL1052" s="7" t="str">
        <f t="shared" si="815"/>
        <v/>
      </c>
      <c r="BM1052" s="7" t="str">
        <f t="shared" si="816"/>
        <v/>
      </c>
      <c r="BN1052" s="7" t="str">
        <f t="shared" si="817"/>
        <v/>
      </c>
      <c r="BO1052" s="7" t="str">
        <f t="shared" si="818"/>
        <v/>
      </c>
      <c r="BP1052" s="7" t="str">
        <f t="shared" si="819"/>
        <v/>
      </c>
      <c r="BQ1052" s="7" t="str">
        <f t="shared" si="820"/>
        <v/>
      </c>
      <c r="BR1052" s="7" t="str">
        <f t="shared" si="821"/>
        <v/>
      </c>
      <c r="BS1052" s="7" t="str">
        <f t="shared" si="822"/>
        <v/>
      </c>
      <c r="BT1052" s="7" t="str">
        <f t="shared" si="823"/>
        <v/>
      </c>
      <c r="BU1052" s="7" t="str">
        <f t="shared" si="824"/>
        <v/>
      </c>
      <c r="BV1052" s="7" t="str">
        <f t="shared" si="825"/>
        <v/>
      </c>
      <c r="BW1052" s="7" t="str">
        <f t="shared" si="799"/>
        <v/>
      </c>
      <c r="BX1052" s="7" t="str">
        <f t="shared" si="826"/>
        <v/>
      </c>
      <c r="BY1052" s="7" t="str">
        <f t="shared" si="827"/>
        <v/>
      </c>
      <c r="BZ1052" s="7" t="str">
        <f t="shared" si="828"/>
        <v/>
      </c>
      <c r="CA1052" s="7" t="str">
        <f t="shared" si="829"/>
        <v/>
      </c>
      <c r="CB1052" s="54"/>
      <c r="CH1052" s="13" t="str">
        <f t="shared" si="800"/>
        <v/>
      </c>
      <c r="CJ1052" s="13"/>
    </row>
    <row r="1053" spans="2:88" ht="16.5" thickBot="1" x14ac:dyDescent="0.3">
      <c r="B1053" s="114"/>
      <c r="C1053" s="114"/>
      <c r="D1053" s="115"/>
      <c r="E1053" s="117" t="str">
        <f t="shared" si="830"/>
        <v/>
      </c>
      <c r="F1053" s="118" t="str">
        <f t="shared" si="838"/>
        <v/>
      </c>
      <c r="G1053" s="22"/>
      <c r="H1053" s="5" t="str">
        <f t="shared" si="801"/>
        <v/>
      </c>
      <c r="I1053" s="6" t="str">
        <f t="shared" si="802"/>
        <v/>
      </c>
      <c r="J1053" s="6" t="str">
        <f t="shared" si="803"/>
        <v/>
      </c>
      <c r="K1053" s="23"/>
      <c r="L1053" s="3" t="str">
        <f t="shared" si="839"/>
        <v/>
      </c>
      <c r="M1053" s="2">
        <f>IF(OR(K1053="Rota",K1053="Desliza"),(IF((MAX(N$36:N1052))&gt;F$17,(MAX(N$36:N1052)),F$17)),N1052)</f>
        <v>0</v>
      </c>
      <c r="N1053" s="42"/>
      <c r="O1053" s="2" t="str">
        <f t="shared" si="840"/>
        <v/>
      </c>
      <c r="P1053" s="3" t="str">
        <f t="shared" si="841"/>
        <v/>
      </c>
      <c r="Q1053" s="24"/>
      <c r="R1053" s="24"/>
      <c r="S1053" s="24"/>
      <c r="T1053" s="132" t="str">
        <f t="shared" si="793"/>
        <v/>
      </c>
      <c r="U1053" s="25"/>
      <c r="V1053" s="25"/>
      <c r="W1053" s="24"/>
      <c r="X1053" s="26"/>
      <c r="Y1053" s="25"/>
      <c r="Z1053" s="25"/>
      <c r="AA1053" s="3" t="str">
        <f t="shared" si="842"/>
        <v/>
      </c>
      <c r="AB1053" s="24"/>
      <c r="AC1053" s="26"/>
      <c r="AD1053" s="25"/>
      <c r="AE1053" s="54"/>
      <c r="AF1053" s="54"/>
      <c r="AG1053" s="54"/>
      <c r="AH1053" s="54"/>
      <c r="AI1053" s="54"/>
      <c r="AJ1053" s="54"/>
      <c r="AK1053" s="25"/>
      <c r="AL1053" s="54" t="str">
        <f t="shared" si="794"/>
        <v/>
      </c>
      <c r="AM1053" s="200" t="str">
        <f t="shared" si="795"/>
        <v/>
      </c>
      <c r="AN1053" s="201" t="str">
        <f t="shared" si="796"/>
        <v/>
      </c>
      <c r="AO1053" s="200" t="str">
        <f t="shared" si="804"/>
        <v/>
      </c>
      <c r="AP1053" s="200" t="str">
        <f t="shared" si="797"/>
        <v/>
      </c>
      <c r="AQ1053" s="200" t="str">
        <f t="shared" si="798"/>
        <v/>
      </c>
      <c r="AR1053" s="200" t="str">
        <f t="shared" si="805"/>
        <v/>
      </c>
      <c r="AS1053" s="200" t="str">
        <f t="shared" si="806"/>
        <v/>
      </c>
      <c r="AT1053" s="200" t="str">
        <f t="shared" si="807"/>
        <v/>
      </c>
      <c r="AU1053" s="200" t="str">
        <f t="shared" si="808"/>
        <v/>
      </c>
      <c r="AV1053" s="54"/>
      <c r="AW1053" s="200" t="str">
        <f t="shared" si="809"/>
        <v/>
      </c>
      <c r="AX1053" s="201" t="str">
        <f t="shared" si="810"/>
        <v/>
      </c>
      <c r="AY1053" s="7" t="str">
        <f t="shared" si="811"/>
        <v/>
      </c>
      <c r="AZ1053" s="7" t="str">
        <f t="shared" si="812"/>
        <v/>
      </c>
      <c r="BA1053" s="7" t="str">
        <f t="shared" si="813"/>
        <v/>
      </c>
      <c r="BB1053" s="7" t="str">
        <f t="shared" si="831"/>
        <v/>
      </c>
      <c r="BC1053" s="7" t="str">
        <f t="shared" si="832"/>
        <v/>
      </c>
      <c r="BD1053" s="7" t="str">
        <f t="shared" si="833"/>
        <v/>
      </c>
      <c r="BE1053" s="7" t="str">
        <f t="shared" si="834"/>
        <v/>
      </c>
      <c r="BF1053" s="7" t="str">
        <f t="shared" si="791"/>
        <v/>
      </c>
      <c r="BG1053" s="7" t="str">
        <f t="shared" si="792"/>
        <v/>
      </c>
      <c r="BH1053" s="7" t="str">
        <f t="shared" si="835"/>
        <v/>
      </c>
      <c r="BI1053" s="7" t="str">
        <f t="shared" si="836"/>
        <v/>
      </c>
      <c r="BJ1053" s="7" t="str">
        <f t="shared" si="837"/>
        <v/>
      </c>
      <c r="BK1053" s="7" t="str">
        <f t="shared" si="814"/>
        <v/>
      </c>
      <c r="BL1053" s="7" t="str">
        <f t="shared" si="815"/>
        <v/>
      </c>
      <c r="BM1053" s="7" t="str">
        <f t="shared" si="816"/>
        <v/>
      </c>
      <c r="BN1053" s="7" t="str">
        <f t="shared" si="817"/>
        <v/>
      </c>
      <c r="BO1053" s="7" t="str">
        <f t="shared" si="818"/>
        <v/>
      </c>
      <c r="BP1053" s="7" t="str">
        <f t="shared" si="819"/>
        <v/>
      </c>
      <c r="BQ1053" s="7" t="str">
        <f t="shared" si="820"/>
        <v/>
      </c>
      <c r="BR1053" s="7" t="str">
        <f t="shared" si="821"/>
        <v/>
      </c>
      <c r="BS1053" s="7" t="str">
        <f t="shared" si="822"/>
        <v/>
      </c>
      <c r="BT1053" s="7" t="str">
        <f t="shared" si="823"/>
        <v/>
      </c>
      <c r="BU1053" s="7" t="str">
        <f t="shared" si="824"/>
        <v/>
      </c>
      <c r="BV1053" s="7" t="str">
        <f t="shared" si="825"/>
        <v/>
      </c>
      <c r="BW1053" s="7" t="str">
        <f t="shared" si="799"/>
        <v/>
      </c>
      <c r="BX1053" s="7" t="str">
        <f t="shared" si="826"/>
        <v/>
      </c>
      <c r="BY1053" s="7" t="str">
        <f t="shared" si="827"/>
        <v/>
      </c>
      <c r="BZ1053" s="7" t="str">
        <f t="shared" si="828"/>
        <v/>
      </c>
      <c r="CA1053" s="7" t="str">
        <f t="shared" si="829"/>
        <v/>
      </c>
      <c r="CB1053" s="54"/>
      <c r="CH1053" s="13" t="str">
        <f t="shared" si="800"/>
        <v/>
      </c>
      <c r="CJ1053" s="13"/>
    </row>
    <row r="1054" spans="2:88" ht="16.5" thickBot="1" x14ac:dyDescent="0.3">
      <c r="B1054" s="114"/>
      <c r="C1054" s="114"/>
      <c r="D1054" s="115"/>
      <c r="E1054" s="117" t="str">
        <f t="shared" si="830"/>
        <v/>
      </c>
      <c r="F1054" s="118" t="str">
        <f t="shared" si="838"/>
        <v/>
      </c>
      <c r="G1054" s="22"/>
      <c r="H1054" s="5" t="str">
        <f t="shared" si="801"/>
        <v/>
      </c>
      <c r="I1054" s="6" t="str">
        <f t="shared" si="802"/>
        <v/>
      </c>
      <c r="J1054" s="6" t="str">
        <f t="shared" si="803"/>
        <v/>
      </c>
      <c r="K1054" s="23"/>
      <c r="L1054" s="3" t="str">
        <f t="shared" si="839"/>
        <v/>
      </c>
      <c r="M1054" s="2">
        <f>IF(OR(K1054="Rota",K1054="Desliza"),(IF((MAX(N$36:N1053))&gt;F$17,(MAX(N$36:N1053)),F$17)),N1053)</f>
        <v>0</v>
      </c>
      <c r="N1054" s="42"/>
      <c r="O1054" s="2" t="str">
        <f t="shared" si="840"/>
        <v/>
      </c>
      <c r="P1054" s="3" t="str">
        <f t="shared" si="841"/>
        <v/>
      </c>
      <c r="Q1054" s="24"/>
      <c r="R1054" s="24"/>
      <c r="S1054" s="24"/>
      <c r="T1054" s="132" t="str">
        <f t="shared" si="793"/>
        <v/>
      </c>
      <c r="U1054" s="25"/>
      <c r="V1054" s="25"/>
      <c r="W1054" s="24"/>
      <c r="X1054" s="26"/>
      <c r="Y1054" s="25"/>
      <c r="Z1054" s="25"/>
      <c r="AA1054" s="3" t="str">
        <f t="shared" si="842"/>
        <v/>
      </c>
      <c r="AB1054" s="24"/>
      <c r="AC1054" s="26"/>
      <c r="AD1054" s="25"/>
      <c r="AE1054" s="54"/>
      <c r="AF1054" s="54"/>
      <c r="AG1054" s="54"/>
      <c r="AH1054" s="54"/>
      <c r="AI1054" s="54"/>
      <c r="AJ1054" s="54"/>
      <c r="AK1054" s="25"/>
      <c r="AL1054" s="54" t="str">
        <f t="shared" si="794"/>
        <v/>
      </c>
      <c r="AM1054" s="200" t="str">
        <f t="shared" si="795"/>
        <v/>
      </c>
      <c r="AN1054" s="201" t="str">
        <f t="shared" si="796"/>
        <v/>
      </c>
      <c r="AO1054" s="200" t="str">
        <f t="shared" si="804"/>
        <v/>
      </c>
      <c r="AP1054" s="200" t="str">
        <f t="shared" si="797"/>
        <v/>
      </c>
      <c r="AQ1054" s="200" t="str">
        <f t="shared" si="798"/>
        <v/>
      </c>
      <c r="AR1054" s="200" t="str">
        <f t="shared" si="805"/>
        <v/>
      </c>
      <c r="AS1054" s="200" t="str">
        <f t="shared" si="806"/>
        <v/>
      </c>
      <c r="AT1054" s="200" t="str">
        <f t="shared" si="807"/>
        <v/>
      </c>
      <c r="AU1054" s="200" t="str">
        <f t="shared" si="808"/>
        <v/>
      </c>
      <c r="AV1054" s="54"/>
      <c r="AW1054" s="200" t="str">
        <f t="shared" si="809"/>
        <v/>
      </c>
      <c r="AX1054" s="201" t="str">
        <f t="shared" si="810"/>
        <v/>
      </c>
      <c r="AY1054" s="7" t="str">
        <f t="shared" si="811"/>
        <v/>
      </c>
      <c r="AZ1054" s="7" t="str">
        <f t="shared" si="812"/>
        <v/>
      </c>
      <c r="BA1054" s="7" t="str">
        <f t="shared" si="813"/>
        <v/>
      </c>
      <c r="BB1054" s="7" t="str">
        <f t="shared" si="831"/>
        <v/>
      </c>
      <c r="BC1054" s="7" t="str">
        <f t="shared" si="832"/>
        <v/>
      </c>
      <c r="BD1054" s="7" t="str">
        <f t="shared" si="833"/>
        <v/>
      </c>
      <c r="BE1054" s="7" t="str">
        <f t="shared" si="834"/>
        <v/>
      </c>
      <c r="BF1054" s="7" t="str">
        <f t="shared" si="791"/>
        <v/>
      </c>
      <c r="BG1054" s="7" t="str">
        <f t="shared" si="792"/>
        <v/>
      </c>
      <c r="BH1054" s="7" t="str">
        <f t="shared" si="835"/>
        <v/>
      </c>
      <c r="BI1054" s="7" t="str">
        <f t="shared" si="836"/>
        <v/>
      </c>
      <c r="BJ1054" s="7" t="str">
        <f t="shared" si="837"/>
        <v/>
      </c>
      <c r="BK1054" s="7" t="str">
        <f t="shared" si="814"/>
        <v/>
      </c>
      <c r="BL1054" s="7" t="str">
        <f t="shared" si="815"/>
        <v/>
      </c>
      <c r="BM1054" s="7" t="str">
        <f t="shared" si="816"/>
        <v/>
      </c>
      <c r="BN1054" s="7" t="str">
        <f t="shared" si="817"/>
        <v/>
      </c>
      <c r="BO1054" s="7" t="str">
        <f t="shared" si="818"/>
        <v/>
      </c>
      <c r="BP1054" s="7" t="str">
        <f t="shared" si="819"/>
        <v/>
      </c>
      <c r="BQ1054" s="7" t="str">
        <f t="shared" si="820"/>
        <v/>
      </c>
      <c r="BR1054" s="7" t="str">
        <f t="shared" si="821"/>
        <v/>
      </c>
      <c r="BS1054" s="7" t="str">
        <f t="shared" si="822"/>
        <v/>
      </c>
      <c r="BT1054" s="7" t="str">
        <f t="shared" si="823"/>
        <v/>
      </c>
      <c r="BU1054" s="7" t="str">
        <f t="shared" si="824"/>
        <v/>
      </c>
      <c r="BV1054" s="7" t="str">
        <f t="shared" si="825"/>
        <v/>
      </c>
      <c r="BW1054" s="7" t="str">
        <f t="shared" si="799"/>
        <v/>
      </c>
      <c r="BX1054" s="7" t="str">
        <f t="shared" si="826"/>
        <v/>
      </c>
      <c r="BY1054" s="7" t="str">
        <f t="shared" si="827"/>
        <v/>
      </c>
      <c r="BZ1054" s="7" t="str">
        <f t="shared" si="828"/>
        <v/>
      </c>
      <c r="CA1054" s="7" t="str">
        <f t="shared" si="829"/>
        <v/>
      </c>
      <c r="CB1054" s="54"/>
      <c r="CH1054" s="13" t="str">
        <f t="shared" si="800"/>
        <v/>
      </c>
      <c r="CJ1054" s="13"/>
    </row>
    <row r="1055" spans="2:88" ht="16.5" thickBot="1" x14ac:dyDescent="0.3">
      <c r="B1055" s="114"/>
      <c r="C1055" s="114"/>
      <c r="D1055" s="115"/>
      <c r="E1055" s="117" t="str">
        <f t="shared" si="830"/>
        <v/>
      </c>
      <c r="F1055" s="118" t="str">
        <f t="shared" si="838"/>
        <v/>
      </c>
      <c r="G1055" s="22"/>
      <c r="H1055" s="5" t="str">
        <f t="shared" si="801"/>
        <v/>
      </c>
      <c r="I1055" s="6" t="str">
        <f t="shared" si="802"/>
        <v/>
      </c>
      <c r="J1055" s="6" t="str">
        <f t="shared" si="803"/>
        <v/>
      </c>
      <c r="K1055" s="23"/>
      <c r="L1055" s="3" t="str">
        <f t="shared" si="839"/>
        <v/>
      </c>
      <c r="M1055" s="2">
        <f>IF(OR(K1055="Rota",K1055="Desliza"),(IF((MAX(N$36:N1054))&gt;F$17,(MAX(N$36:N1054)),F$17)),N1054)</f>
        <v>0</v>
      </c>
      <c r="N1055" s="42"/>
      <c r="O1055" s="2" t="str">
        <f t="shared" si="840"/>
        <v/>
      </c>
      <c r="P1055" s="3" t="str">
        <f t="shared" si="841"/>
        <v/>
      </c>
      <c r="Q1055" s="24"/>
      <c r="R1055" s="24"/>
      <c r="S1055" s="24"/>
      <c r="T1055" s="132" t="str">
        <f t="shared" si="793"/>
        <v/>
      </c>
      <c r="U1055" s="25"/>
      <c r="V1055" s="25"/>
      <c r="W1055" s="24"/>
      <c r="X1055" s="26"/>
      <c r="Y1055" s="25"/>
      <c r="Z1055" s="25"/>
      <c r="AA1055" s="3" t="str">
        <f t="shared" si="842"/>
        <v/>
      </c>
      <c r="AB1055" s="24"/>
      <c r="AC1055" s="26"/>
      <c r="AD1055" s="25"/>
      <c r="AE1055" s="54"/>
      <c r="AF1055" s="54"/>
      <c r="AG1055" s="54"/>
      <c r="AH1055" s="54"/>
      <c r="AI1055" s="54"/>
      <c r="AJ1055" s="54"/>
      <c r="AK1055" s="25"/>
      <c r="AL1055" s="54" t="str">
        <f t="shared" si="794"/>
        <v/>
      </c>
      <c r="AM1055" s="200" t="str">
        <f t="shared" si="795"/>
        <v/>
      </c>
      <c r="AN1055" s="201" t="str">
        <f t="shared" si="796"/>
        <v/>
      </c>
      <c r="AO1055" s="200" t="str">
        <f t="shared" si="804"/>
        <v/>
      </c>
      <c r="AP1055" s="200" t="str">
        <f t="shared" si="797"/>
        <v/>
      </c>
      <c r="AQ1055" s="200" t="str">
        <f t="shared" si="798"/>
        <v/>
      </c>
      <c r="AR1055" s="200" t="str">
        <f t="shared" si="805"/>
        <v/>
      </c>
      <c r="AS1055" s="200" t="str">
        <f t="shared" si="806"/>
        <v/>
      </c>
      <c r="AT1055" s="200" t="str">
        <f t="shared" si="807"/>
        <v/>
      </c>
      <c r="AU1055" s="200" t="str">
        <f t="shared" si="808"/>
        <v/>
      </c>
      <c r="AV1055" s="54"/>
      <c r="AW1055" s="200" t="str">
        <f t="shared" si="809"/>
        <v/>
      </c>
      <c r="AX1055" s="201" t="str">
        <f t="shared" si="810"/>
        <v/>
      </c>
      <c r="AY1055" s="7" t="str">
        <f t="shared" si="811"/>
        <v/>
      </c>
      <c r="AZ1055" s="7" t="str">
        <f t="shared" si="812"/>
        <v/>
      </c>
      <c r="BA1055" s="7" t="str">
        <f t="shared" si="813"/>
        <v/>
      </c>
      <c r="BB1055" s="7" t="str">
        <f t="shared" si="831"/>
        <v/>
      </c>
      <c r="BC1055" s="7" t="str">
        <f t="shared" si="832"/>
        <v/>
      </c>
      <c r="BD1055" s="7" t="str">
        <f t="shared" si="833"/>
        <v/>
      </c>
      <c r="BE1055" s="7" t="str">
        <f t="shared" si="834"/>
        <v/>
      </c>
      <c r="BF1055" s="7" t="str">
        <f t="shared" si="791"/>
        <v/>
      </c>
      <c r="BG1055" s="7" t="str">
        <f t="shared" si="792"/>
        <v/>
      </c>
      <c r="BH1055" s="7" t="str">
        <f t="shared" si="835"/>
        <v/>
      </c>
      <c r="BI1055" s="7" t="str">
        <f t="shared" si="836"/>
        <v/>
      </c>
      <c r="BJ1055" s="7" t="str">
        <f t="shared" si="837"/>
        <v/>
      </c>
      <c r="BK1055" s="7" t="str">
        <f t="shared" si="814"/>
        <v/>
      </c>
      <c r="BL1055" s="7" t="str">
        <f t="shared" si="815"/>
        <v/>
      </c>
      <c r="BM1055" s="7" t="str">
        <f t="shared" si="816"/>
        <v/>
      </c>
      <c r="BN1055" s="7" t="str">
        <f t="shared" si="817"/>
        <v/>
      </c>
      <c r="BO1055" s="7" t="str">
        <f t="shared" si="818"/>
        <v/>
      </c>
      <c r="BP1055" s="7" t="str">
        <f t="shared" si="819"/>
        <v/>
      </c>
      <c r="BQ1055" s="7" t="str">
        <f t="shared" si="820"/>
        <v/>
      </c>
      <c r="BR1055" s="7" t="str">
        <f t="shared" si="821"/>
        <v/>
      </c>
      <c r="BS1055" s="7" t="str">
        <f t="shared" si="822"/>
        <v/>
      </c>
      <c r="BT1055" s="7" t="str">
        <f t="shared" si="823"/>
        <v/>
      </c>
      <c r="BU1055" s="7" t="str">
        <f t="shared" si="824"/>
        <v/>
      </c>
      <c r="BV1055" s="7" t="str">
        <f t="shared" si="825"/>
        <v/>
      </c>
      <c r="BW1055" s="7" t="str">
        <f t="shared" si="799"/>
        <v/>
      </c>
      <c r="BX1055" s="7" t="str">
        <f t="shared" si="826"/>
        <v/>
      </c>
      <c r="BY1055" s="7" t="str">
        <f t="shared" si="827"/>
        <v/>
      </c>
      <c r="BZ1055" s="7" t="str">
        <f t="shared" si="828"/>
        <v/>
      </c>
      <c r="CA1055" s="7" t="str">
        <f t="shared" si="829"/>
        <v/>
      </c>
      <c r="CB1055" s="54"/>
      <c r="CH1055" s="13" t="str">
        <f t="shared" si="800"/>
        <v/>
      </c>
      <c r="CJ1055" s="13"/>
    </row>
    <row r="1056" spans="2:88" ht="16.5" thickBot="1" x14ac:dyDescent="0.3">
      <c r="B1056" s="114"/>
      <c r="C1056" s="114"/>
      <c r="D1056" s="115"/>
      <c r="E1056" s="117" t="str">
        <f t="shared" si="830"/>
        <v/>
      </c>
      <c r="F1056" s="118" t="str">
        <f t="shared" si="838"/>
        <v/>
      </c>
      <c r="G1056" s="22"/>
      <c r="H1056" s="5" t="str">
        <f t="shared" si="801"/>
        <v/>
      </c>
      <c r="I1056" s="6" t="str">
        <f t="shared" si="802"/>
        <v/>
      </c>
      <c r="J1056" s="6" t="str">
        <f t="shared" si="803"/>
        <v/>
      </c>
      <c r="K1056" s="23"/>
      <c r="L1056" s="3" t="str">
        <f t="shared" si="839"/>
        <v/>
      </c>
      <c r="M1056" s="2">
        <f>IF(OR(K1056="Rota",K1056="Desliza"),(IF((MAX(N$36:N1055))&gt;F$17,(MAX(N$36:N1055)),F$17)),N1055)</f>
        <v>0</v>
      </c>
      <c r="N1056" s="42"/>
      <c r="O1056" s="2" t="str">
        <f t="shared" si="840"/>
        <v/>
      </c>
      <c r="P1056" s="3" t="str">
        <f t="shared" si="841"/>
        <v/>
      </c>
      <c r="Q1056" s="24"/>
      <c r="R1056" s="24"/>
      <c r="S1056" s="24"/>
      <c r="T1056" s="132" t="str">
        <f t="shared" si="793"/>
        <v/>
      </c>
      <c r="U1056" s="25"/>
      <c r="V1056" s="25"/>
      <c r="W1056" s="24"/>
      <c r="X1056" s="26"/>
      <c r="Y1056" s="25"/>
      <c r="Z1056" s="25"/>
      <c r="AA1056" s="3" t="str">
        <f t="shared" si="842"/>
        <v/>
      </c>
      <c r="AB1056" s="24"/>
      <c r="AC1056" s="26"/>
      <c r="AD1056" s="25"/>
      <c r="AE1056" s="54"/>
      <c r="AF1056" s="54"/>
      <c r="AG1056" s="54"/>
      <c r="AH1056" s="54"/>
      <c r="AI1056" s="54"/>
      <c r="AJ1056" s="54"/>
      <c r="AK1056" s="25"/>
      <c r="AL1056" s="54" t="str">
        <f t="shared" si="794"/>
        <v/>
      </c>
      <c r="AM1056" s="200" t="str">
        <f t="shared" si="795"/>
        <v/>
      </c>
      <c r="AN1056" s="201" t="str">
        <f t="shared" si="796"/>
        <v/>
      </c>
      <c r="AO1056" s="200" t="str">
        <f t="shared" si="804"/>
        <v/>
      </c>
      <c r="AP1056" s="200" t="str">
        <f t="shared" si="797"/>
        <v/>
      </c>
      <c r="AQ1056" s="200" t="str">
        <f t="shared" si="798"/>
        <v/>
      </c>
      <c r="AR1056" s="200" t="str">
        <f t="shared" si="805"/>
        <v/>
      </c>
      <c r="AS1056" s="200" t="str">
        <f t="shared" si="806"/>
        <v/>
      </c>
      <c r="AT1056" s="200" t="str">
        <f t="shared" si="807"/>
        <v/>
      </c>
      <c r="AU1056" s="200" t="str">
        <f t="shared" si="808"/>
        <v/>
      </c>
      <c r="AV1056" s="54"/>
      <c r="AW1056" s="200" t="str">
        <f t="shared" si="809"/>
        <v/>
      </c>
      <c r="AX1056" s="201" t="str">
        <f t="shared" si="810"/>
        <v/>
      </c>
      <c r="AY1056" s="7" t="str">
        <f t="shared" si="811"/>
        <v/>
      </c>
      <c r="AZ1056" s="7" t="str">
        <f t="shared" si="812"/>
        <v/>
      </c>
      <c r="BA1056" s="7" t="str">
        <f t="shared" si="813"/>
        <v/>
      </c>
      <c r="BB1056" s="7" t="str">
        <f t="shared" si="831"/>
        <v/>
      </c>
      <c r="BC1056" s="7" t="str">
        <f t="shared" si="832"/>
        <v/>
      </c>
      <c r="BD1056" s="7" t="str">
        <f t="shared" si="833"/>
        <v/>
      </c>
      <c r="BE1056" s="7" t="str">
        <f t="shared" si="834"/>
        <v/>
      </c>
      <c r="BF1056" s="7" t="str">
        <f t="shared" si="791"/>
        <v/>
      </c>
      <c r="BG1056" s="7" t="str">
        <f t="shared" si="792"/>
        <v/>
      </c>
      <c r="BH1056" s="7" t="str">
        <f t="shared" si="835"/>
        <v/>
      </c>
      <c r="BI1056" s="7" t="str">
        <f t="shared" si="836"/>
        <v/>
      </c>
      <c r="BJ1056" s="7" t="str">
        <f t="shared" si="837"/>
        <v/>
      </c>
      <c r="BK1056" s="7" t="str">
        <f t="shared" si="814"/>
        <v/>
      </c>
      <c r="BL1056" s="7" t="str">
        <f t="shared" si="815"/>
        <v/>
      </c>
      <c r="BM1056" s="7" t="str">
        <f t="shared" si="816"/>
        <v/>
      </c>
      <c r="BN1056" s="7" t="str">
        <f t="shared" si="817"/>
        <v/>
      </c>
      <c r="BO1056" s="7" t="str">
        <f t="shared" si="818"/>
        <v/>
      </c>
      <c r="BP1056" s="7" t="str">
        <f t="shared" si="819"/>
        <v/>
      </c>
      <c r="BQ1056" s="7" t="str">
        <f t="shared" si="820"/>
        <v/>
      </c>
      <c r="BR1056" s="7" t="str">
        <f t="shared" si="821"/>
        <v/>
      </c>
      <c r="BS1056" s="7" t="str">
        <f t="shared" si="822"/>
        <v/>
      </c>
      <c r="BT1056" s="7" t="str">
        <f t="shared" si="823"/>
        <v/>
      </c>
      <c r="BU1056" s="7" t="str">
        <f t="shared" si="824"/>
        <v/>
      </c>
      <c r="BV1056" s="7" t="str">
        <f t="shared" si="825"/>
        <v/>
      </c>
      <c r="BW1056" s="7" t="str">
        <f t="shared" si="799"/>
        <v/>
      </c>
      <c r="BX1056" s="7" t="str">
        <f t="shared" si="826"/>
        <v/>
      </c>
      <c r="BY1056" s="7" t="str">
        <f t="shared" si="827"/>
        <v/>
      </c>
      <c r="BZ1056" s="7" t="str">
        <f t="shared" si="828"/>
        <v/>
      </c>
      <c r="CA1056" s="7" t="str">
        <f t="shared" si="829"/>
        <v/>
      </c>
      <c r="CB1056" s="54"/>
      <c r="CH1056" s="13" t="str">
        <f t="shared" si="800"/>
        <v/>
      </c>
      <c r="CJ1056" s="13"/>
    </row>
    <row r="1057" spans="2:91" ht="16.5" thickBot="1" x14ac:dyDescent="0.3">
      <c r="B1057" s="114"/>
      <c r="C1057" s="114"/>
      <c r="D1057" s="115"/>
      <c r="E1057" s="117" t="str">
        <f t="shared" si="830"/>
        <v/>
      </c>
      <c r="F1057" s="118" t="str">
        <f t="shared" si="838"/>
        <v/>
      </c>
      <c r="G1057" s="22"/>
      <c r="H1057" s="5" t="str">
        <f t="shared" si="801"/>
        <v/>
      </c>
      <c r="I1057" s="6" t="str">
        <f t="shared" si="802"/>
        <v/>
      </c>
      <c r="J1057" s="6" t="str">
        <f t="shared" si="803"/>
        <v/>
      </c>
      <c r="K1057" s="23"/>
      <c r="L1057" s="3" t="str">
        <f t="shared" si="839"/>
        <v/>
      </c>
      <c r="M1057" s="2">
        <f>IF(OR(K1057="Rota",K1057="Desliza"),(IF((MAX(N$36:N1056))&gt;F$17,(MAX(N$36:N1056)),F$17)),N1056)</f>
        <v>0</v>
      </c>
      <c r="N1057" s="42"/>
      <c r="O1057" s="2" t="str">
        <f t="shared" si="840"/>
        <v/>
      </c>
      <c r="P1057" s="3" t="str">
        <f t="shared" si="841"/>
        <v/>
      </c>
      <c r="Q1057" s="24"/>
      <c r="R1057" s="24"/>
      <c r="S1057" s="24"/>
      <c r="T1057" s="132" t="str">
        <f t="shared" si="793"/>
        <v/>
      </c>
      <c r="U1057" s="25"/>
      <c r="V1057" s="25"/>
      <c r="W1057" s="24"/>
      <c r="X1057" s="26"/>
      <c r="Y1057" s="25"/>
      <c r="Z1057" s="25"/>
      <c r="AA1057" s="3" t="str">
        <f t="shared" si="842"/>
        <v/>
      </c>
      <c r="AB1057" s="24"/>
      <c r="AC1057" s="26"/>
      <c r="AD1057" s="25"/>
      <c r="AE1057" s="54"/>
      <c r="AF1057" s="54"/>
      <c r="AG1057" s="54"/>
      <c r="AH1057" s="54"/>
      <c r="AI1057" s="54"/>
      <c r="AJ1057" s="54"/>
      <c r="AK1057" s="25"/>
      <c r="AL1057" s="54" t="str">
        <f t="shared" si="794"/>
        <v/>
      </c>
      <c r="AM1057" s="200" t="str">
        <f t="shared" si="795"/>
        <v/>
      </c>
      <c r="AN1057" s="201" t="str">
        <f t="shared" si="796"/>
        <v/>
      </c>
      <c r="AO1057" s="200" t="str">
        <f t="shared" si="804"/>
        <v/>
      </c>
      <c r="AP1057" s="200" t="str">
        <f t="shared" si="797"/>
        <v/>
      </c>
      <c r="AQ1057" s="200" t="str">
        <f t="shared" si="798"/>
        <v/>
      </c>
      <c r="AR1057" s="200" t="str">
        <f t="shared" si="805"/>
        <v/>
      </c>
      <c r="AS1057" s="200" t="str">
        <f t="shared" si="806"/>
        <v/>
      </c>
      <c r="AT1057" s="200" t="str">
        <f t="shared" si="807"/>
        <v/>
      </c>
      <c r="AU1057" s="200" t="str">
        <f t="shared" si="808"/>
        <v/>
      </c>
      <c r="AV1057" s="54"/>
      <c r="AW1057" s="200" t="str">
        <f t="shared" si="809"/>
        <v/>
      </c>
      <c r="AX1057" s="201" t="str">
        <f t="shared" si="810"/>
        <v/>
      </c>
      <c r="AY1057" s="7" t="str">
        <f t="shared" si="811"/>
        <v/>
      </c>
      <c r="AZ1057" s="7" t="str">
        <f t="shared" si="812"/>
        <v/>
      </c>
      <c r="BA1057" s="7" t="str">
        <f t="shared" si="813"/>
        <v/>
      </c>
      <c r="BB1057" s="7" t="str">
        <f t="shared" si="831"/>
        <v/>
      </c>
      <c r="BC1057" s="7" t="str">
        <f t="shared" si="832"/>
        <v/>
      </c>
      <c r="BD1057" s="7" t="str">
        <f t="shared" si="833"/>
        <v/>
      </c>
      <c r="BE1057" s="7" t="str">
        <f t="shared" si="834"/>
        <v/>
      </c>
      <c r="BF1057" s="7" t="str">
        <f t="shared" si="791"/>
        <v/>
      </c>
      <c r="BG1057" s="7" t="str">
        <f t="shared" si="792"/>
        <v/>
      </c>
      <c r="BH1057" s="7" t="str">
        <f t="shared" si="835"/>
        <v/>
      </c>
      <c r="BI1057" s="7" t="str">
        <f t="shared" si="836"/>
        <v/>
      </c>
      <c r="BJ1057" s="7" t="str">
        <f t="shared" si="837"/>
        <v/>
      </c>
      <c r="BK1057" s="7" t="str">
        <f t="shared" si="814"/>
        <v/>
      </c>
      <c r="BL1057" s="7" t="str">
        <f t="shared" si="815"/>
        <v/>
      </c>
      <c r="BM1057" s="7" t="str">
        <f t="shared" si="816"/>
        <v/>
      </c>
      <c r="BN1057" s="7" t="str">
        <f t="shared" si="817"/>
        <v/>
      </c>
      <c r="BO1057" s="7" t="str">
        <f t="shared" si="818"/>
        <v/>
      </c>
      <c r="BP1057" s="7" t="str">
        <f t="shared" si="819"/>
        <v/>
      </c>
      <c r="BQ1057" s="7" t="str">
        <f t="shared" si="820"/>
        <v/>
      </c>
      <c r="BR1057" s="7" t="str">
        <f t="shared" si="821"/>
        <v/>
      </c>
      <c r="BS1057" s="7" t="str">
        <f t="shared" si="822"/>
        <v/>
      </c>
      <c r="BT1057" s="7" t="str">
        <f t="shared" si="823"/>
        <v/>
      </c>
      <c r="BU1057" s="7" t="str">
        <f t="shared" si="824"/>
        <v/>
      </c>
      <c r="BV1057" s="7" t="str">
        <f t="shared" si="825"/>
        <v/>
      </c>
      <c r="BW1057" s="7" t="str">
        <f t="shared" si="799"/>
        <v/>
      </c>
      <c r="BX1057" s="7" t="str">
        <f t="shared" si="826"/>
        <v/>
      </c>
      <c r="BY1057" s="7" t="str">
        <f t="shared" si="827"/>
        <v/>
      </c>
      <c r="BZ1057" s="7" t="str">
        <f t="shared" si="828"/>
        <v/>
      </c>
      <c r="CA1057" s="7" t="str">
        <f t="shared" si="829"/>
        <v/>
      </c>
      <c r="CB1057" s="54"/>
      <c r="CH1057" s="13" t="str">
        <f t="shared" si="800"/>
        <v/>
      </c>
      <c r="CJ1057" s="13"/>
    </row>
    <row r="1058" spans="2:91" ht="16.5" thickBot="1" x14ac:dyDescent="0.3">
      <c r="B1058" s="114"/>
      <c r="C1058" s="114"/>
      <c r="D1058" s="115"/>
      <c r="E1058" s="117" t="str">
        <f t="shared" si="830"/>
        <v/>
      </c>
      <c r="F1058" s="118" t="str">
        <f t="shared" si="838"/>
        <v/>
      </c>
      <c r="G1058" s="22"/>
      <c r="H1058" s="5" t="str">
        <f t="shared" si="801"/>
        <v/>
      </c>
      <c r="I1058" s="6" t="str">
        <f t="shared" si="802"/>
        <v/>
      </c>
      <c r="J1058" s="6" t="str">
        <f t="shared" si="803"/>
        <v/>
      </c>
      <c r="K1058" s="23"/>
      <c r="L1058" s="3" t="str">
        <f t="shared" si="839"/>
        <v/>
      </c>
      <c r="M1058" s="2">
        <f>IF(OR(K1058="Rota",K1058="Desliza"),(IF((MAX(N$36:N1057))&gt;F$17,(MAX(N$36:N1057)),F$17)),N1057)</f>
        <v>0</v>
      </c>
      <c r="N1058" s="42"/>
      <c r="O1058" s="2" t="str">
        <f t="shared" si="840"/>
        <v/>
      </c>
      <c r="P1058" s="3" t="str">
        <f t="shared" si="841"/>
        <v/>
      </c>
      <c r="Q1058" s="24"/>
      <c r="R1058" s="24"/>
      <c r="S1058" s="24"/>
      <c r="T1058" s="132" t="str">
        <f t="shared" si="793"/>
        <v/>
      </c>
      <c r="U1058" s="25"/>
      <c r="V1058" s="25"/>
      <c r="W1058" s="24"/>
      <c r="X1058" s="26"/>
      <c r="Y1058" s="25"/>
      <c r="Z1058" s="25"/>
      <c r="AA1058" s="3" t="str">
        <f t="shared" si="842"/>
        <v/>
      </c>
      <c r="AB1058" s="24"/>
      <c r="AC1058" s="26"/>
      <c r="AD1058" s="25"/>
      <c r="AE1058" s="54"/>
      <c r="AF1058" s="54"/>
      <c r="AG1058" s="54"/>
      <c r="AH1058" s="54"/>
      <c r="AI1058" s="54"/>
      <c r="AJ1058" s="54"/>
      <c r="AK1058" s="25"/>
      <c r="AL1058" s="54" t="str">
        <f t="shared" si="794"/>
        <v/>
      </c>
      <c r="AM1058" s="200" t="str">
        <f t="shared" si="795"/>
        <v/>
      </c>
      <c r="AN1058" s="201" t="str">
        <f t="shared" si="796"/>
        <v/>
      </c>
      <c r="AO1058" s="200" t="str">
        <f t="shared" si="804"/>
        <v/>
      </c>
      <c r="AP1058" s="200" t="str">
        <f t="shared" si="797"/>
        <v/>
      </c>
      <c r="AQ1058" s="200" t="str">
        <f t="shared" si="798"/>
        <v/>
      </c>
      <c r="AR1058" s="200" t="str">
        <f t="shared" si="805"/>
        <v/>
      </c>
      <c r="AS1058" s="200" t="str">
        <f t="shared" si="806"/>
        <v/>
      </c>
      <c r="AT1058" s="200" t="str">
        <f t="shared" si="807"/>
        <v/>
      </c>
      <c r="AU1058" s="200" t="str">
        <f t="shared" si="808"/>
        <v/>
      </c>
      <c r="AV1058" s="54"/>
      <c r="AW1058" s="200" t="str">
        <f t="shared" si="809"/>
        <v/>
      </c>
      <c r="AX1058" s="201" t="str">
        <f t="shared" si="810"/>
        <v/>
      </c>
      <c r="AY1058" s="7" t="str">
        <f t="shared" si="811"/>
        <v/>
      </c>
      <c r="AZ1058" s="7" t="str">
        <f t="shared" si="812"/>
        <v/>
      </c>
      <c r="BA1058" s="7" t="str">
        <f t="shared" si="813"/>
        <v/>
      </c>
      <c r="BB1058" s="7" t="str">
        <f t="shared" si="831"/>
        <v/>
      </c>
      <c r="BC1058" s="7" t="str">
        <f t="shared" si="832"/>
        <v/>
      </c>
      <c r="BD1058" s="7" t="str">
        <f t="shared" si="833"/>
        <v/>
      </c>
      <c r="BE1058" s="7" t="str">
        <f t="shared" si="834"/>
        <v/>
      </c>
      <c r="BF1058" s="7" t="str">
        <f t="shared" ref="BF1058:BF1121" si="843">IF(AND(O1058&gt;0,AF1058="Día",OR(K1058="Desliza",K1058="Rota")),O1058,"")</f>
        <v/>
      </c>
      <c r="BG1058" s="7" t="str">
        <f t="shared" ref="BG1058:BG1121" si="844">IF(AND(O1058&gt;0,AF1058="Noche",OR(K1058="Desliza",K1058="Rota")),O1058,"")</f>
        <v/>
      </c>
      <c r="BH1058" s="7" t="str">
        <f t="shared" si="835"/>
        <v/>
      </c>
      <c r="BI1058" s="7" t="str">
        <f t="shared" si="836"/>
        <v/>
      </c>
      <c r="BJ1058" s="7" t="str">
        <f t="shared" si="837"/>
        <v/>
      </c>
      <c r="BK1058" s="7" t="str">
        <f t="shared" si="814"/>
        <v/>
      </c>
      <c r="BL1058" s="7" t="str">
        <f t="shared" si="815"/>
        <v/>
      </c>
      <c r="BM1058" s="7" t="str">
        <f t="shared" si="816"/>
        <v/>
      </c>
      <c r="BN1058" s="7" t="str">
        <f t="shared" si="817"/>
        <v/>
      </c>
      <c r="BO1058" s="7" t="str">
        <f t="shared" si="818"/>
        <v/>
      </c>
      <c r="BP1058" s="7" t="str">
        <f t="shared" si="819"/>
        <v/>
      </c>
      <c r="BQ1058" s="7" t="str">
        <f t="shared" si="820"/>
        <v/>
      </c>
      <c r="BR1058" s="7" t="str">
        <f t="shared" si="821"/>
        <v/>
      </c>
      <c r="BS1058" s="7" t="str">
        <f t="shared" si="822"/>
        <v/>
      </c>
      <c r="BT1058" s="7" t="str">
        <f t="shared" si="823"/>
        <v/>
      </c>
      <c r="BU1058" s="7" t="str">
        <f t="shared" si="824"/>
        <v/>
      </c>
      <c r="BV1058" s="7" t="str">
        <f t="shared" si="825"/>
        <v/>
      </c>
      <c r="BW1058" s="7" t="str">
        <f t="shared" si="799"/>
        <v/>
      </c>
      <c r="BX1058" s="7" t="str">
        <f t="shared" si="826"/>
        <v/>
      </c>
      <c r="BY1058" s="7" t="str">
        <f t="shared" si="827"/>
        <v/>
      </c>
      <c r="BZ1058" s="7" t="str">
        <f t="shared" si="828"/>
        <v/>
      </c>
      <c r="CA1058" s="7" t="str">
        <f t="shared" si="829"/>
        <v/>
      </c>
      <c r="CB1058" s="54"/>
      <c r="CH1058" s="13" t="str">
        <f t="shared" si="800"/>
        <v/>
      </c>
      <c r="CJ1058" s="13"/>
    </row>
    <row r="1059" spans="2:91" ht="16.5" thickBot="1" x14ac:dyDescent="0.3">
      <c r="B1059" s="114"/>
      <c r="C1059" s="114"/>
      <c r="D1059" s="115"/>
      <c r="E1059" s="117" t="str">
        <f t="shared" si="830"/>
        <v/>
      </c>
      <c r="F1059" s="118" t="str">
        <f t="shared" si="838"/>
        <v/>
      </c>
      <c r="G1059" s="22"/>
      <c r="H1059" s="5" t="str">
        <f t="shared" si="801"/>
        <v/>
      </c>
      <c r="I1059" s="6" t="str">
        <f t="shared" si="802"/>
        <v/>
      </c>
      <c r="J1059" s="6" t="str">
        <f t="shared" si="803"/>
        <v/>
      </c>
      <c r="K1059" s="23"/>
      <c r="L1059" s="3" t="str">
        <f t="shared" si="839"/>
        <v/>
      </c>
      <c r="M1059" s="2">
        <f>IF(OR(K1059="Rota",K1059="Desliza"),(IF((MAX(N$36:N1058))&gt;F$17,(MAX(N$36:N1058)),F$17)),N1058)</f>
        <v>0</v>
      </c>
      <c r="N1059" s="42"/>
      <c r="O1059" s="2" t="str">
        <f t="shared" si="840"/>
        <v/>
      </c>
      <c r="P1059" s="3" t="str">
        <f t="shared" si="841"/>
        <v/>
      </c>
      <c r="Q1059" s="24"/>
      <c r="R1059" s="24"/>
      <c r="S1059" s="24"/>
      <c r="T1059" s="132" t="str">
        <f t="shared" si="793"/>
        <v/>
      </c>
      <c r="U1059" s="25"/>
      <c r="V1059" s="25"/>
      <c r="W1059" s="24"/>
      <c r="X1059" s="26"/>
      <c r="Y1059" s="25"/>
      <c r="Z1059" s="25"/>
      <c r="AA1059" s="3" t="str">
        <f t="shared" si="842"/>
        <v/>
      </c>
      <c r="AB1059" s="24"/>
      <c r="AC1059" s="26"/>
      <c r="AD1059" s="25"/>
      <c r="AE1059" s="54"/>
      <c r="AF1059" s="54"/>
      <c r="AG1059" s="54"/>
      <c r="AH1059" s="54"/>
      <c r="AI1059" s="54"/>
      <c r="AJ1059" s="54"/>
      <c r="AK1059" s="25"/>
      <c r="AL1059" s="54" t="str">
        <f t="shared" si="794"/>
        <v/>
      </c>
      <c r="AM1059" s="200" t="str">
        <f t="shared" si="795"/>
        <v/>
      </c>
      <c r="AN1059" s="201" t="str">
        <f t="shared" si="796"/>
        <v/>
      </c>
      <c r="AO1059" s="200" t="str">
        <f t="shared" si="804"/>
        <v/>
      </c>
      <c r="AP1059" s="200" t="str">
        <f t="shared" si="797"/>
        <v/>
      </c>
      <c r="AQ1059" s="200" t="str">
        <f t="shared" si="798"/>
        <v/>
      </c>
      <c r="AR1059" s="200" t="str">
        <f t="shared" si="805"/>
        <v/>
      </c>
      <c r="AS1059" s="200" t="str">
        <f t="shared" si="806"/>
        <v/>
      </c>
      <c r="AT1059" s="200" t="str">
        <f t="shared" si="807"/>
        <v/>
      </c>
      <c r="AU1059" s="200" t="str">
        <f t="shared" si="808"/>
        <v/>
      </c>
      <c r="AV1059" s="54"/>
      <c r="AW1059" s="200" t="str">
        <f t="shared" si="809"/>
        <v/>
      </c>
      <c r="AX1059" s="201" t="str">
        <f t="shared" si="810"/>
        <v/>
      </c>
      <c r="AY1059" s="7" t="str">
        <f t="shared" si="811"/>
        <v/>
      </c>
      <c r="AZ1059" s="7" t="str">
        <f t="shared" si="812"/>
        <v/>
      </c>
      <c r="BA1059" s="7" t="str">
        <f t="shared" si="813"/>
        <v/>
      </c>
      <c r="BB1059" s="7" t="str">
        <f t="shared" si="831"/>
        <v/>
      </c>
      <c r="BC1059" s="7" t="str">
        <f t="shared" si="832"/>
        <v/>
      </c>
      <c r="BD1059" s="7" t="str">
        <f t="shared" si="833"/>
        <v/>
      </c>
      <c r="BE1059" s="7" t="str">
        <f t="shared" si="834"/>
        <v/>
      </c>
      <c r="BF1059" s="7" t="str">
        <f t="shared" si="843"/>
        <v/>
      </c>
      <c r="BG1059" s="7" t="str">
        <f t="shared" si="844"/>
        <v/>
      </c>
      <c r="BH1059" s="7" t="str">
        <f t="shared" si="835"/>
        <v/>
      </c>
      <c r="BI1059" s="7" t="str">
        <f t="shared" si="836"/>
        <v/>
      </c>
      <c r="BJ1059" s="7" t="str">
        <f t="shared" si="837"/>
        <v/>
      </c>
      <c r="BK1059" s="7" t="str">
        <f t="shared" si="814"/>
        <v/>
      </c>
      <c r="BL1059" s="7" t="str">
        <f t="shared" si="815"/>
        <v/>
      </c>
      <c r="BM1059" s="7" t="str">
        <f t="shared" si="816"/>
        <v/>
      </c>
      <c r="BN1059" s="7" t="str">
        <f t="shared" si="817"/>
        <v/>
      </c>
      <c r="BO1059" s="7" t="str">
        <f t="shared" si="818"/>
        <v/>
      </c>
      <c r="BP1059" s="7" t="str">
        <f t="shared" si="819"/>
        <v/>
      </c>
      <c r="BQ1059" s="7" t="str">
        <f t="shared" si="820"/>
        <v/>
      </c>
      <c r="BR1059" s="7" t="str">
        <f t="shared" si="821"/>
        <v/>
      </c>
      <c r="BS1059" s="7" t="str">
        <f t="shared" si="822"/>
        <v/>
      </c>
      <c r="BT1059" s="7" t="str">
        <f t="shared" si="823"/>
        <v/>
      </c>
      <c r="BU1059" s="7" t="str">
        <f t="shared" si="824"/>
        <v/>
      </c>
      <c r="BV1059" s="7" t="str">
        <f t="shared" si="825"/>
        <v/>
      </c>
      <c r="BW1059" s="7" t="str">
        <f t="shared" si="799"/>
        <v/>
      </c>
      <c r="BX1059" s="7" t="str">
        <f t="shared" si="826"/>
        <v/>
      </c>
      <c r="BY1059" s="7" t="str">
        <f t="shared" si="827"/>
        <v/>
      </c>
      <c r="BZ1059" s="7" t="str">
        <f t="shared" si="828"/>
        <v/>
      </c>
      <c r="CA1059" s="7" t="str">
        <f t="shared" si="829"/>
        <v/>
      </c>
      <c r="CB1059" s="54"/>
      <c r="CH1059" s="13" t="str">
        <f t="shared" si="800"/>
        <v/>
      </c>
      <c r="CJ1059" s="13" t="str">
        <f t="shared" ref="CJ1059:CJ1122" si="845">IF(OR(K1059="Rota",K1059="Desliza"),O1059,"")</f>
        <v/>
      </c>
      <c r="CK1059" s="7" t="str">
        <f t="shared" ref="CK1059:CK1122" si="846">IF(OR(K1059="Rota",K1059="Desliza",K1059="Conexión",K1059="Survey",K1059="Circula"),H1059,"")</f>
        <v/>
      </c>
      <c r="CM1059" s="7" t="str">
        <f>IFERROR(IF(CJ1059&gt;0,CJ1059/CL1059,""),"")</f>
        <v/>
      </c>
    </row>
    <row r="1060" spans="2:91" ht="16.5" thickBot="1" x14ac:dyDescent="0.3">
      <c r="B1060" s="114"/>
      <c r="C1060" s="114"/>
      <c r="D1060" s="115"/>
      <c r="E1060" s="117" t="str">
        <f t="shared" si="830"/>
        <v/>
      </c>
      <c r="F1060" s="118" t="str">
        <f t="shared" si="838"/>
        <v/>
      </c>
      <c r="G1060" s="22"/>
      <c r="H1060" s="5" t="str">
        <f t="shared" si="801"/>
        <v/>
      </c>
      <c r="I1060" s="6" t="str">
        <f t="shared" si="802"/>
        <v/>
      </c>
      <c r="J1060" s="6" t="str">
        <f t="shared" si="803"/>
        <v/>
      </c>
      <c r="K1060" s="23"/>
      <c r="L1060" s="3" t="str">
        <f t="shared" si="839"/>
        <v/>
      </c>
      <c r="M1060" s="2">
        <f>IF(OR(K1060="Rota",K1060="Desliza"),(IF((MAX(N$36:N1059))&gt;F$17,(MAX(N$36:N1059)),F$17)),N1059)</f>
        <v>0</v>
      </c>
      <c r="N1060" s="42"/>
      <c r="O1060" s="2" t="str">
        <f t="shared" si="840"/>
        <v/>
      </c>
      <c r="P1060" s="3" t="str">
        <f t="shared" si="841"/>
        <v/>
      </c>
      <c r="Q1060" s="24"/>
      <c r="R1060" s="24"/>
      <c r="S1060" s="24"/>
      <c r="T1060" s="132" t="str">
        <f t="shared" ref="T1060:T1123" si="847">IF(K1060="Comentario","",IF(D1060="","",IF(D1060=$L$8,IF(V1060="",IF(S1060="","",S1060),(IF($L$11="",0,$L$11*V1060))+IF(S1060="",0,S1060)),IF(D1060=$P$8,IF(V1060="",IF(S1060="","",S1060),IF(S1060="",0,S1060)+(IF($P$11="",0,$P$11*V1060))),IF(D1060=$T$8,IF(V1060="",IF(S1060="","",S1060),S1060+(IF($T$11="",0,$T$11*V1060))),IF(D1060=$P$8,IF(V1060="",IF(S1060="","",S1060),IF(S1060="",0,S1060)+(IF($P$11="",0,$P$11*V1060))),IF(D1060=$L$24,IF(V1060="",IF(S1060="","",S1060),IF(S1060="",0,S1060)+(IF($L$27="",0,$L$27*V1060))),IF(D1060=$P$24,IF(V1060="",IF(S1060="","",S1060),IF(S1060="",0,S1060)+(IF($P$27="",0,$P$27*V1060))),IF(D1060=$AB$8,IF(V1060="",IF(S1060="","",S1060),IF(S1060="",0,S1060)+(IF($AB$11="",0,$AB$11*V1060))),IF(D1060=$AG$8,IF(V1060="",IF(S1060="","",S1060),IF(S1060="",0,S1060)+(IF($AG$11="",0,$AG$11*V1060))),IF(D1060=$AK$8,IF(V1060="",IF(S1060="","",S1060),IF(S1060="",0,S1060)+(IF($AK$11="",0,$AK$11*V1060))),IF(D1060=$T$24,IF(V1060="",IF(S1060="","",S1060),IF(S1060="",0,S1060)+(IF($T$27="",0,$T$27*V1060))),IF(D1060=$X$24,IF(V1060="",IF(S1060="","",S1060),IF(S1060="",0,S1060)+(IF($X$27="",0,$X$27*V1060))),IF(D1060=$X$8,IF(V1060="",IF(S1060="","",S1060),IF(S1060="",0,S1060)+(IF($X$11="",0,$X$11*V1060)))))))))))))))))</f>
        <v/>
      </c>
      <c r="U1060" s="25"/>
      <c r="V1060" s="25"/>
      <c r="W1060" s="24"/>
      <c r="X1060" s="26"/>
      <c r="Y1060" s="25"/>
      <c r="Z1060" s="25"/>
      <c r="AA1060" s="3" t="str">
        <f t="shared" si="842"/>
        <v/>
      </c>
      <c r="AB1060" s="24"/>
      <c r="AC1060" s="26"/>
      <c r="AD1060" s="25"/>
      <c r="AE1060" s="54"/>
      <c r="AF1060" s="54"/>
      <c r="AG1060" s="54"/>
      <c r="AH1060" s="54"/>
      <c r="AI1060" s="54"/>
      <c r="AJ1060" s="54"/>
      <c r="AK1060" s="25"/>
      <c r="AL1060" s="54" t="str">
        <f t="shared" ref="AL1060:AL1123" si="848">IF(OR(K1060="Rota",K1060="Desliza"),IF(OR(M1060="",N1060=""),"",IF(K1060="Comentario","",IF(M1060=N1060,"",LOOKUP(M1060,CM$12:CM$23,CN$12:CN$23)))),"")</f>
        <v/>
      </c>
      <c r="AM1060" s="200" t="str">
        <f t="shared" ref="AM1060:AM1123" si="849">IF(OR(K1060="Rota",K1060="Desliza"),IF(OR(M1060="",N1060=""),"",IF(K1060="Comentario","",IF(M1060=N1060,"",LOOKUP(M1060,CK$12:CK$23,CL$12:CL$23)))),"")</f>
        <v/>
      </c>
      <c r="AN1060" s="201" t="str">
        <f t="shared" ref="AN1060:AN1123" si="850">IF(OR(K1060="Rota",K1060="Desliza",K1060="Conexión",K1060="Survey",K1060="Extraordinario"),IF(OR(M1060="",N1060=""),"",IF(K1060="Comentario","",IF(M1060=N1060,"",LOOKUP(M1060,CM$12:CM$23,CN$12:CN$23)))),"")</f>
        <v/>
      </c>
      <c r="AO1060" s="200" t="str">
        <f t="shared" si="804"/>
        <v/>
      </c>
      <c r="AP1060" s="200" t="str">
        <f t="shared" ref="AP1060:AP1123" si="851">IF(OR(K1060="RIH OH",K1060="RIH CSG",K1060="POOH OH",K1060="POOH CSG"),IF(OR(M1060="",N1060=""),"",IF(K1060="Comentario","",IF(M1060=N1060,"",LOOKUP(M1060,CO$12:CO$23,CP$12:CP$23)))),"")</f>
        <v/>
      </c>
      <c r="AQ1060" s="200" t="str">
        <f t="shared" ref="AQ1060:AQ1123" si="852">IF(K1060="Conexión",IF(OR(M1060="",N1060=""),"",IF(K1060="Comentario","",LOOKUP(M1060,CQ$12:CQ$23,CR$12:CR$23))),"")</f>
        <v/>
      </c>
      <c r="AR1060" s="200" t="str">
        <f t="shared" si="805"/>
        <v/>
      </c>
      <c r="AS1060" s="200" t="str">
        <f t="shared" si="806"/>
        <v/>
      </c>
      <c r="AT1060" s="200" t="str">
        <f t="shared" si="807"/>
        <v/>
      </c>
      <c r="AU1060" s="200" t="str">
        <f t="shared" si="808"/>
        <v/>
      </c>
      <c r="AV1060" s="54"/>
      <c r="AW1060" s="200" t="str">
        <f t="shared" si="809"/>
        <v/>
      </c>
      <c r="AX1060" s="201" t="str">
        <f t="shared" si="810"/>
        <v/>
      </c>
      <c r="AY1060" s="7" t="str">
        <f t="shared" si="811"/>
        <v/>
      </c>
      <c r="AZ1060" s="7" t="str">
        <f t="shared" si="812"/>
        <v/>
      </c>
      <c r="BA1060" s="7" t="str">
        <f t="shared" si="813"/>
        <v/>
      </c>
      <c r="BB1060" s="7" t="str">
        <f t="shared" si="831"/>
        <v/>
      </c>
      <c r="BC1060" s="7" t="str">
        <f t="shared" si="832"/>
        <v/>
      </c>
      <c r="BD1060" s="7" t="str">
        <f t="shared" si="833"/>
        <v/>
      </c>
      <c r="BE1060" s="7" t="str">
        <f t="shared" si="834"/>
        <v/>
      </c>
      <c r="BF1060" s="7" t="str">
        <f t="shared" si="843"/>
        <v/>
      </c>
      <c r="BG1060" s="7" t="str">
        <f t="shared" si="844"/>
        <v/>
      </c>
      <c r="BH1060" s="7" t="str">
        <f t="shared" si="835"/>
        <v/>
      </c>
      <c r="BI1060" s="7" t="str">
        <f t="shared" si="836"/>
        <v/>
      </c>
      <c r="BJ1060" s="7" t="str">
        <f t="shared" si="837"/>
        <v/>
      </c>
      <c r="BK1060" s="7" t="str">
        <f t="shared" si="814"/>
        <v/>
      </c>
      <c r="BL1060" s="7" t="str">
        <f t="shared" si="815"/>
        <v/>
      </c>
      <c r="BM1060" s="7" t="str">
        <f t="shared" si="816"/>
        <v/>
      </c>
      <c r="BN1060" s="7" t="str">
        <f t="shared" si="817"/>
        <v/>
      </c>
      <c r="BO1060" s="7" t="str">
        <f t="shared" si="818"/>
        <v/>
      </c>
      <c r="BP1060" s="7" t="str">
        <f t="shared" si="819"/>
        <v/>
      </c>
      <c r="BQ1060" s="7" t="str">
        <f t="shared" si="820"/>
        <v/>
      </c>
      <c r="BR1060" s="7" t="str">
        <f t="shared" si="821"/>
        <v/>
      </c>
      <c r="BS1060" s="7" t="str">
        <f t="shared" si="822"/>
        <v/>
      </c>
      <c r="BT1060" s="7" t="str">
        <f t="shared" si="823"/>
        <v/>
      </c>
      <c r="BU1060" s="7" t="str">
        <f t="shared" si="824"/>
        <v/>
      </c>
      <c r="BV1060" s="7" t="str">
        <f t="shared" si="825"/>
        <v/>
      </c>
      <c r="BW1060" s="7" t="str">
        <f t="shared" ref="BW1060:BW1123" si="853">IF(AND(H1060&gt;0,AF1060="Noche",K1060="Conexión"),H1060,"")</f>
        <v/>
      </c>
      <c r="BX1060" s="7" t="str">
        <f t="shared" si="826"/>
        <v/>
      </c>
      <c r="BY1060" s="7" t="str">
        <f t="shared" si="827"/>
        <v/>
      </c>
      <c r="BZ1060" s="7" t="str">
        <f t="shared" si="828"/>
        <v/>
      </c>
      <c r="CA1060" s="7" t="str">
        <f t="shared" si="829"/>
        <v/>
      </c>
      <c r="CB1060" s="54"/>
      <c r="CH1060" s="13" t="str">
        <f t="shared" ref="CH1060:CH1123" si="854">IF(K1060="Conexión","Conexión","")</f>
        <v/>
      </c>
      <c r="CJ1060" s="13" t="str">
        <f t="shared" si="845"/>
        <v/>
      </c>
      <c r="CK1060" s="7" t="str">
        <f t="shared" si="846"/>
        <v/>
      </c>
      <c r="CM1060" s="7" t="str">
        <f>IFERROR(IF(CJ1060&gt;0,CJ1060/CL1060,""),"")</f>
        <v/>
      </c>
    </row>
    <row r="1061" spans="2:91" ht="16.5" thickBot="1" x14ac:dyDescent="0.3">
      <c r="B1061" s="114"/>
      <c r="C1061" s="114"/>
      <c r="D1061" s="115"/>
      <c r="E1061" s="117" t="str">
        <f t="shared" si="830"/>
        <v/>
      </c>
      <c r="F1061" s="118" t="str">
        <f t="shared" si="838"/>
        <v/>
      </c>
      <c r="G1061" s="22"/>
      <c r="H1061" s="5" t="str">
        <f t="shared" ref="H1061:H1124" si="855">IF(K1061="Comentario","",IF(G1061="","",(IF(I1061&gt;I1061,J1061+1-I1061,J1061-I1061)*24)))</f>
        <v/>
      </c>
      <c r="I1061" s="6" t="str">
        <f t="shared" ref="I1061:I1124" si="856">IF(K1061="","",IF(K1061="Comentario","",F1061+E1061))</f>
        <v/>
      </c>
      <c r="J1061" s="6" t="str">
        <f t="shared" ref="J1061:J1124" si="857">IF(K1061="","",IF(K1061="Comentario","",IF(G1061=0,E1061+1+G1061,E1061+G1061)))</f>
        <v/>
      </c>
      <c r="K1061" s="23"/>
      <c r="L1061" s="3" t="str">
        <f t="shared" si="839"/>
        <v/>
      </c>
      <c r="M1061" s="2">
        <f>IF(OR(K1061="Rota",K1061="Desliza"),(IF((MAX(N$36:N1060))&gt;F$17,(MAX(N$36:N1060)),F$17)),N1060)</f>
        <v>0</v>
      </c>
      <c r="N1061" s="42"/>
      <c r="O1061" s="2" t="str">
        <f t="shared" si="840"/>
        <v/>
      </c>
      <c r="P1061" s="3" t="str">
        <f t="shared" si="841"/>
        <v/>
      </c>
      <c r="Q1061" s="24"/>
      <c r="R1061" s="24"/>
      <c r="S1061" s="24"/>
      <c r="T1061" s="132" t="str">
        <f t="shared" si="847"/>
        <v/>
      </c>
      <c r="U1061" s="25"/>
      <c r="V1061" s="25"/>
      <c r="W1061" s="24"/>
      <c r="X1061" s="26"/>
      <c r="Y1061" s="25"/>
      <c r="Z1061" s="25"/>
      <c r="AA1061" s="3" t="str">
        <f t="shared" si="842"/>
        <v/>
      </c>
      <c r="AB1061" s="24"/>
      <c r="AC1061" s="26"/>
      <c r="AD1061" s="25"/>
      <c r="AE1061" s="54"/>
      <c r="AF1061" s="54"/>
      <c r="AG1061" s="54"/>
      <c r="AH1061" s="54"/>
      <c r="AI1061" s="54"/>
      <c r="AJ1061" s="54"/>
      <c r="AK1061" s="25"/>
      <c r="AL1061" s="54" t="str">
        <f t="shared" si="848"/>
        <v/>
      </c>
      <c r="AM1061" s="200" t="str">
        <f t="shared" si="849"/>
        <v/>
      </c>
      <c r="AN1061" s="201" t="str">
        <f t="shared" si="850"/>
        <v/>
      </c>
      <c r="AO1061" s="200" t="str">
        <f t="shared" ref="AO1061:AO1124" si="858">IF(OR(K1061="RIH CSG",K1061="RIH OH",K1061="POOH CSG",K1061= "POOH OH"),IF(OR(K1061="",K1061=""),"",IF(K1061="Comentario","",IF(M1061=N1061,"",ABS(O1061/(H1061))))),"")</f>
        <v/>
      </c>
      <c r="AP1061" s="200" t="str">
        <f t="shared" si="851"/>
        <v/>
      </c>
      <c r="AQ1061" s="200" t="str">
        <f t="shared" si="852"/>
        <v/>
      </c>
      <c r="AR1061" s="200" t="str">
        <f t="shared" ref="AR1061:AR1124" si="859">IF(K1061="Survey",IF(OR(M1061="",N1061=""),"",IF(K1061="Comentario","",LOOKUP(M1061,CQ$12:CQ$23,CT$12:CT$23))),"")</f>
        <v/>
      </c>
      <c r="AS1061" s="200" t="str">
        <f t="shared" ref="AS1061:AS1124" si="860">IF(K1061="Repasa",IF(OR(M1061="",N1061=""),"",IF(K1061="Comentario","",LOOKUP(M1061,CQ$12:CQ$23,CS$12:CS$23))),"")</f>
        <v/>
      </c>
      <c r="AT1061" s="200" t="str">
        <f t="shared" ref="AT1061:AT1124" si="861">IF(OR(K1061="Rota",K1061="Desliza"),O1061,"")</f>
        <v/>
      </c>
      <c r="AU1061" s="200" t="str">
        <f t="shared" ref="AU1061:AU1124" si="862">IF(OR(K1061="Rota",K1061="Desliza",K1061="Conexión",K1061="Survey",K1061="Circula",,K1061="Repasa"),H1061,"")</f>
        <v/>
      </c>
      <c r="AV1061" s="54"/>
      <c r="AW1061" s="200" t="str">
        <f t="shared" ref="AW1061:AW1124" si="863">IFERROR(IF(AT1061&gt;0,AT1061/AV1061,""),"")</f>
        <v/>
      </c>
      <c r="AX1061" s="201" t="str">
        <f t="shared" ref="AX1061:AX1124" si="864">IF(AND(P1061&gt;0,AF1061="Día"),P1061,"")</f>
        <v/>
      </c>
      <c r="AY1061" s="7" t="str">
        <f t="shared" ref="AY1061:AY1124" si="865">IF(AND(P1061&gt;0,AF1061="Noche"),P1061,"")</f>
        <v/>
      </c>
      <c r="AZ1061" s="7" t="str">
        <f t="shared" ref="AZ1061:AZ1124" si="866">IF(AND(AW1061&gt;0,AF1061="Día"),AW1061,"")</f>
        <v/>
      </c>
      <c r="BA1061" s="7" t="str">
        <f t="shared" ref="BA1061:BA1124" si="867">IF(AND(AW1061&gt;0,AF1061="Noche"),AW1061,"")</f>
        <v/>
      </c>
      <c r="BB1061" s="7" t="str">
        <f t="shared" si="831"/>
        <v/>
      </c>
      <c r="BC1061" s="7" t="str">
        <f t="shared" si="832"/>
        <v/>
      </c>
      <c r="BD1061" s="7" t="str">
        <f t="shared" si="833"/>
        <v/>
      </c>
      <c r="BE1061" s="7" t="str">
        <f t="shared" si="834"/>
        <v/>
      </c>
      <c r="BF1061" s="7" t="str">
        <f t="shared" si="843"/>
        <v/>
      </c>
      <c r="BG1061" s="7" t="str">
        <f t="shared" si="844"/>
        <v/>
      </c>
      <c r="BH1061" s="7" t="str">
        <f t="shared" si="835"/>
        <v/>
      </c>
      <c r="BI1061" s="7" t="str">
        <f t="shared" si="836"/>
        <v/>
      </c>
      <c r="BJ1061" s="7" t="str">
        <f t="shared" si="837"/>
        <v/>
      </c>
      <c r="BK1061" s="7" t="str">
        <f t="shared" ref="BK1061:BK1124" si="868">IF(AND(AO1061&gt;0,AF1061="Noche",K1061="RIH OH"),AO1061,"")</f>
        <v/>
      </c>
      <c r="BL1061" s="7" t="str">
        <f t="shared" ref="BL1061:BL1124" si="869">IF(AND(AO1061&gt;0,AF1061="Día",K1061="POOH CSG"),AO1061,"")</f>
        <v/>
      </c>
      <c r="BM1061" s="7" t="str">
        <f t="shared" ref="BM1061:BM1124" si="870">IF(AND(AO1061&gt;0,AF1061="Noche",K1061="POOH CSG"),AO1061,"")</f>
        <v/>
      </c>
      <c r="BN1061" s="7" t="str">
        <f t="shared" ref="BN1061:BN1124" si="871">IF(AND(AO1061&gt;0,AF1061="Día",K1061="POOH OH"),AO1061,"")</f>
        <v/>
      </c>
      <c r="BO1061" s="7" t="str">
        <f t="shared" ref="BO1061:BO1124" si="872">IF(AND(AO1061&gt;0,AF1061="Noche",K1061="POOH OH"),AO1061,"")</f>
        <v/>
      </c>
      <c r="BP1061" s="7" t="str">
        <f t="shared" ref="BP1061:BP1124" si="873">IF(AND(AO1061&gt;0,AF1061="Día",OR(K1061="RIH CSG",K1061="RIH OH")),AO1061,"")</f>
        <v/>
      </c>
      <c r="BQ1061" s="7" t="str">
        <f t="shared" ref="BQ1061:BQ1124" si="874">IF(AND(AO1061&gt;0,AF1061="Noche",OR(K1061="RIH CSG",K1061="RIH OH")),AO1061,"")</f>
        <v/>
      </c>
      <c r="BR1061" s="7" t="str">
        <f t="shared" ref="BR1061:BR1124" si="875">IF(AND(AO1061&gt;0,AF1061="Día",OR(K1061="POOH CSG",K1061="POOH OH")),AO1061,"")</f>
        <v/>
      </c>
      <c r="BS1061" s="7" t="str">
        <f t="shared" ref="BS1061:BS1124" si="876">IF(AND(AO1061&gt;0,AF1061="Noche",OR(K1061="POOH CSG",K1061="POOH OH")),AO1061,"")</f>
        <v/>
      </c>
      <c r="BT1061" s="7" t="str">
        <f t="shared" ref="BT1061:BT1124" si="877">IF(AND(AO1061&gt;0,OR(AF1061="Día",AF1061="Noche"),OR(K1061="RIH CSG",K1061="RIH OH")),AO1061,"")</f>
        <v/>
      </c>
      <c r="BU1061" s="7" t="str">
        <f t="shared" ref="BU1061:BU1124" si="878">IF(AND(AO1061&gt;0,OR(AF1061="Día",AF1061="Noche"),OR(K1061="POOH CSG",K1061="POOH OH")),AO1061,"")</f>
        <v/>
      </c>
      <c r="BV1061" s="7" t="str">
        <f t="shared" ref="BV1061:BV1124" si="879">IF(AND(H1061&gt;0,AF1061="Día",K1061="Conexión"),H1061,"")</f>
        <v/>
      </c>
      <c r="BW1061" s="7" t="str">
        <f t="shared" si="853"/>
        <v/>
      </c>
      <c r="BX1061" s="7" t="str">
        <f t="shared" ref="BX1061:BX1124" si="880">IF(AND(H1061&gt;0,AF1061="Día",K1061="Repasa"),H1061,"")</f>
        <v/>
      </c>
      <c r="BY1061" s="7" t="str">
        <f t="shared" ref="BY1061:BY1124" si="881">IF(AND(H1061&gt;0,AF1061="Noche",K1061="Repasa"),H1061,"")</f>
        <v/>
      </c>
      <c r="BZ1061" s="7" t="str">
        <f t="shared" ref="BZ1061:BZ1124" si="882">IF(AND(H1061&gt;0,AF1061="Día",K1061="Survey"),H1061,"")</f>
        <v/>
      </c>
      <c r="CA1061" s="7" t="str">
        <f t="shared" ref="CA1061:CA1124" si="883">IF(AND(H1061&gt;0,AF1061="Noche",K1061="Survey"),H1061,"")</f>
        <v/>
      </c>
      <c r="CB1061" s="54"/>
      <c r="CH1061" s="13" t="str">
        <f t="shared" si="854"/>
        <v/>
      </c>
      <c r="CJ1061" s="13" t="str">
        <f t="shared" si="845"/>
        <v/>
      </c>
      <c r="CK1061" s="7" t="str">
        <f t="shared" si="846"/>
        <v/>
      </c>
      <c r="CM1061" s="7" t="str">
        <f t="shared" ref="CM1061:CM1124" si="884">IFERROR(IF(CJ1061&gt;0,CJ1061/CL1061,""),"")</f>
        <v/>
      </c>
    </row>
    <row r="1062" spans="2:91" ht="16.5" thickBot="1" x14ac:dyDescent="0.3">
      <c r="B1062" s="114"/>
      <c r="C1062" s="114"/>
      <c r="D1062" s="115"/>
      <c r="E1062" s="117" t="str">
        <f t="shared" si="830"/>
        <v/>
      </c>
      <c r="F1062" s="118" t="str">
        <f t="shared" si="838"/>
        <v/>
      </c>
      <c r="G1062" s="22"/>
      <c r="H1062" s="5" t="str">
        <f t="shared" si="855"/>
        <v/>
      </c>
      <c r="I1062" s="6" t="str">
        <f t="shared" si="856"/>
        <v/>
      </c>
      <c r="J1062" s="6" t="str">
        <f t="shared" si="857"/>
        <v/>
      </c>
      <c r="K1062" s="23"/>
      <c r="L1062" s="3" t="str">
        <f t="shared" si="839"/>
        <v/>
      </c>
      <c r="M1062" s="2">
        <f>IF(OR(K1062="Rota",K1062="Desliza"),(IF((MAX(N$36:N1061))&gt;F$17,(MAX(N$36:N1061)),F$17)),N1061)</f>
        <v>0</v>
      </c>
      <c r="N1062" s="42"/>
      <c r="O1062" s="2" t="str">
        <f t="shared" si="840"/>
        <v/>
      </c>
      <c r="P1062" s="3" t="str">
        <f t="shared" si="841"/>
        <v/>
      </c>
      <c r="Q1062" s="24"/>
      <c r="R1062" s="24"/>
      <c r="S1062" s="24"/>
      <c r="T1062" s="132" t="str">
        <f t="shared" si="847"/>
        <v/>
      </c>
      <c r="U1062" s="25"/>
      <c r="V1062" s="25"/>
      <c r="W1062" s="24"/>
      <c r="X1062" s="26"/>
      <c r="Y1062" s="25"/>
      <c r="Z1062" s="25"/>
      <c r="AA1062" s="3" t="str">
        <f t="shared" si="842"/>
        <v/>
      </c>
      <c r="AB1062" s="24"/>
      <c r="AC1062" s="26"/>
      <c r="AD1062" s="25"/>
      <c r="AE1062" s="54"/>
      <c r="AF1062" s="54"/>
      <c r="AG1062" s="54"/>
      <c r="AH1062" s="54"/>
      <c r="AI1062" s="54"/>
      <c r="AJ1062" s="54"/>
      <c r="AK1062" s="25"/>
      <c r="AL1062" s="54" t="str">
        <f t="shared" si="848"/>
        <v/>
      </c>
      <c r="AM1062" s="200" t="str">
        <f t="shared" si="849"/>
        <v/>
      </c>
      <c r="AN1062" s="201" t="str">
        <f t="shared" si="850"/>
        <v/>
      </c>
      <c r="AO1062" s="200" t="str">
        <f t="shared" si="858"/>
        <v/>
      </c>
      <c r="AP1062" s="200" t="str">
        <f t="shared" si="851"/>
        <v/>
      </c>
      <c r="AQ1062" s="200" t="str">
        <f t="shared" si="852"/>
        <v/>
      </c>
      <c r="AR1062" s="200" t="str">
        <f t="shared" si="859"/>
        <v/>
      </c>
      <c r="AS1062" s="200" t="str">
        <f t="shared" si="860"/>
        <v/>
      </c>
      <c r="AT1062" s="200" t="str">
        <f t="shared" si="861"/>
        <v/>
      </c>
      <c r="AU1062" s="200" t="str">
        <f t="shared" si="862"/>
        <v/>
      </c>
      <c r="AV1062" s="54"/>
      <c r="AW1062" s="200" t="str">
        <f t="shared" si="863"/>
        <v/>
      </c>
      <c r="AX1062" s="201" t="str">
        <f t="shared" si="864"/>
        <v/>
      </c>
      <c r="AY1062" s="7" t="str">
        <f t="shared" si="865"/>
        <v/>
      </c>
      <c r="AZ1062" s="7" t="str">
        <f t="shared" si="866"/>
        <v/>
      </c>
      <c r="BA1062" s="7" t="str">
        <f t="shared" si="867"/>
        <v/>
      </c>
      <c r="BB1062" s="7" t="str">
        <f t="shared" si="831"/>
        <v/>
      </c>
      <c r="BC1062" s="7" t="str">
        <f t="shared" si="832"/>
        <v/>
      </c>
      <c r="BD1062" s="7" t="str">
        <f t="shared" si="833"/>
        <v/>
      </c>
      <c r="BE1062" s="7" t="str">
        <f t="shared" si="834"/>
        <v/>
      </c>
      <c r="BF1062" s="7" t="str">
        <f t="shared" si="843"/>
        <v/>
      </c>
      <c r="BG1062" s="7" t="str">
        <f t="shared" si="844"/>
        <v/>
      </c>
      <c r="BH1062" s="7" t="str">
        <f t="shared" si="835"/>
        <v/>
      </c>
      <c r="BI1062" s="7" t="str">
        <f t="shared" si="836"/>
        <v/>
      </c>
      <c r="BJ1062" s="7" t="str">
        <f t="shared" si="837"/>
        <v/>
      </c>
      <c r="BK1062" s="7" t="str">
        <f t="shared" si="868"/>
        <v/>
      </c>
      <c r="BL1062" s="7" t="str">
        <f t="shared" si="869"/>
        <v/>
      </c>
      <c r="BM1062" s="7" t="str">
        <f t="shared" si="870"/>
        <v/>
      </c>
      <c r="BN1062" s="7" t="str">
        <f t="shared" si="871"/>
        <v/>
      </c>
      <c r="BO1062" s="7" t="str">
        <f t="shared" si="872"/>
        <v/>
      </c>
      <c r="BP1062" s="7" t="str">
        <f t="shared" si="873"/>
        <v/>
      </c>
      <c r="BQ1062" s="7" t="str">
        <f t="shared" si="874"/>
        <v/>
      </c>
      <c r="BR1062" s="7" t="str">
        <f t="shared" si="875"/>
        <v/>
      </c>
      <c r="BS1062" s="7" t="str">
        <f t="shared" si="876"/>
        <v/>
      </c>
      <c r="BT1062" s="7" t="str">
        <f t="shared" si="877"/>
        <v/>
      </c>
      <c r="BU1062" s="7" t="str">
        <f t="shared" si="878"/>
        <v/>
      </c>
      <c r="BV1062" s="7" t="str">
        <f t="shared" si="879"/>
        <v/>
      </c>
      <c r="BW1062" s="7" t="str">
        <f t="shared" si="853"/>
        <v/>
      </c>
      <c r="BX1062" s="7" t="str">
        <f t="shared" si="880"/>
        <v/>
      </c>
      <c r="BY1062" s="7" t="str">
        <f t="shared" si="881"/>
        <v/>
      </c>
      <c r="BZ1062" s="7" t="str">
        <f t="shared" si="882"/>
        <v/>
      </c>
      <c r="CA1062" s="7" t="str">
        <f t="shared" si="883"/>
        <v/>
      </c>
      <c r="CB1062" s="54"/>
      <c r="CH1062" s="13" t="str">
        <f t="shared" si="854"/>
        <v/>
      </c>
      <c r="CJ1062" s="13" t="str">
        <f t="shared" si="845"/>
        <v/>
      </c>
      <c r="CK1062" s="7" t="str">
        <f t="shared" si="846"/>
        <v/>
      </c>
      <c r="CM1062" s="7" t="str">
        <f t="shared" si="884"/>
        <v/>
      </c>
    </row>
    <row r="1063" spans="2:91" ht="16.5" thickBot="1" x14ac:dyDescent="0.3">
      <c r="B1063" s="114"/>
      <c r="C1063" s="114"/>
      <c r="D1063" s="115"/>
      <c r="E1063" s="117" t="str">
        <f t="shared" si="830"/>
        <v/>
      </c>
      <c r="F1063" s="118" t="str">
        <f t="shared" si="838"/>
        <v/>
      </c>
      <c r="G1063" s="22"/>
      <c r="H1063" s="5" t="str">
        <f t="shared" si="855"/>
        <v/>
      </c>
      <c r="I1063" s="6" t="str">
        <f t="shared" si="856"/>
        <v/>
      </c>
      <c r="J1063" s="6" t="str">
        <f t="shared" si="857"/>
        <v/>
      </c>
      <c r="K1063" s="23"/>
      <c r="L1063" s="3" t="str">
        <f t="shared" si="839"/>
        <v/>
      </c>
      <c r="M1063" s="2">
        <f>IF(OR(K1063="Rota",K1063="Desliza"),(IF((MAX(N$36:N1062))&gt;F$17,(MAX(N$36:N1062)),F$17)),N1062)</f>
        <v>0</v>
      </c>
      <c r="N1063" s="42"/>
      <c r="O1063" s="2" t="str">
        <f t="shared" si="840"/>
        <v/>
      </c>
      <c r="P1063" s="3" t="str">
        <f t="shared" si="841"/>
        <v/>
      </c>
      <c r="Q1063" s="24"/>
      <c r="R1063" s="24"/>
      <c r="S1063" s="24"/>
      <c r="T1063" s="132" t="str">
        <f t="shared" si="847"/>
        <v/>
      </c>
      <c r="U1063" s="25"/>
      <c r="V1063" s="25"/>
      <c r="W1063" s="24"/>
      <c r="X1063" s="26"/>
      <c r="Y1063" s="25"/>
      <c r="Z1063" s="25"/>
      <c r="AA1063" s="3" t="str">
        <f t="shared" si="842"/>
        <v/>
      </c>
      <c r="AB1063" s="24"/>
      <c r="AC1063" s="26"/>
      <c r="AD1063" s="25"/>
      <c r="AE1063" s="54"/>
      <c r="AF1063" s="54"/>
      <c r="AG1063" s="54"/>
      <c r="AH1063" s="54"/>
      <c r="AI1063" s="54"/>
      <c r="AJ1063" s="54"/>
      <c r="AK1063" s="25"/>
      <c r="AL1063" s="54" t="str">
        <f t="shared" si="848"/>
        <v/>
      </c>
      <c r="AM1063" s="200" t="str">
        <f t="shared" si="849"/>
        <v/>
      </c>
      <c r="AN1063" s="201" t="str">
        <f t="shared" si="850"/>
        <v/>
      </c>
      <c r="AO1063" s="200" t="str">
        <f t="shared" si="858"/>
        <v/>
      </c>
      <c r="AP1063" s="200" t="str">
        <f t="shared" si="851"/>
        <v/>
      </c>
      <c r="AQ1063" s="200" t="str">
        <f t="shared" si="852"/>
        <v/>
      </c>
      <c r="AR1063" s="200" t="str">
        <f t="shared" si="859"/>
        <v/>
      </c>
      <c r="AS1063" s="200" t="str">
        <f t="shared" si="860"/>
        <v/>
      </c>
      <c r="AT1063" s="200" t="str">
        <f t="shared" si="861"/>
        <v/>
      </c>
      <c r="AU1063" s="200" t="str">
        <f t="shared" si="862"/>
        <v/>
      </c>
      <c r="AV1063" s="54"/>
      <c r="AW1063" s="200" t="str">
        <f t="shared" si="863"/>
        <v/>
      </c>
      <c r="AX1063" s="201" t="str">
        <f t="shared" si="864"/>
        <v/>
      </c>
      <c r="AY1063" s="7" t="str">
        <f t="shared" si="865"/>
        <v/>
      </c>
      <c r="AZ1063" s="7" t="str">
        <f t="shared" si="866"/>
        <v/>
      </c>
      <c r="BA1063" s="7" t="str">
        <f t="shared" si="867"/>
        <v/>
      </c>
      <c r="BB1063" s="7" t="str">
        <f t="shared" si="831"/>
        <v/>
      </c>
      <c r="BC1063" s="7" t="str">
        <f t="shared" si="832"/>
        <v/>
      </c>
      <c r="BD1063" s="7" t="str">
        <f t="shared" si="833"/>
        <v/>
      </c>
      <c r="BE1063" s="7" t="str">
        <f t="shared" si="834"/>
        <v/>
      </c>
      <c r="BF1063" s="7" t="str">
        <f t="shared" si="843"/>
        <v/>
      </c>
      <c r="BG1063" s="7" t="str">
        <f t="shared" si="844"/>
        <v/>
      </c>
      <c r="BH1063" s="7" t="str">
        <f t="shared" si="835"/>
        <v/>
      </c>
      <c r="BI1063" s="7" t="str">
        <f t="shared" si="836"/>
        <v/>
      </c>
      <c r="BJ1063" s="7" t="str">
        <f t="shared" si="837"/>
        <v/>
      </c>
      <c r="BK1063" s="7" t="str">
        <f t="shared" si="868"/>
        <v/>
      </c>
      <c r="BL1063" s="7" t="str">
        <f t="shared" si="869"/>
        <v/>
      </c>
      <c r="BM1063" s="7" t="str">
        <f t="shared" si="870"/>
        <v/>
      </c>
      <c r="BN1063" s="7" t="str">
        <f t="shared" si="871"/>
        <v/>
      </c>
      <c r="BO1063" s="7" t="str">
        <f t="shared" si="872"/>
        <v/>
      </c>
      <c r="BP1063" s="7" t="str">
        <f t="shared" si="873"/>
        <v/>
      </c>
      <c r="BQ1063" s="7" t="str">
        <f t="shared" si="874"/>
        <v/>
      </c>
      <c r="BR1063" s="7" t="str">
        <f t="shared" si="875"/>
        <v/>
      </c>
      <c r="BS1063" s="7" t="str">
        <f t="shared" si="876"/>
        <v/>
      </c>
      <c r="BT1063" s="7" t="str">
        <f t="shared" si="877"/>
        <v/>
      </c>
      <c r="BU1063" s="7" t="str">
        <f t="shared" si="878"/>
        <v/>
      </c>
      <c r="BV1063" s="7" t="str">
        <f t="shared" si="879"/>
        <v/>
      </c>
      <c r="BW1063" s="7" t="str">
        <f t="shared" si="853"/>
        <v/>
      </c>
      <c r="BX1063" s="7" t="str">
        <f t="shared" si="880"/>
        <v/>
      </c>
      <c r="BY1063" s="7" t="str">
        <f t="shared" si="881"/>
        <v/>
      </c>
      <c r="BZ1063" s="7" t="str">
        <f t="shared" si="882"/>
        <v/>
      </c>
      <c r="CA1063" s="7" t="str">
        <f t="shared" si="883"/>
        <v/>
      </c>
      <c r="CB1063" s="54"/>
      <c r="CH1063" s="13" t="str">
        <f t="shared" si="854"/>
        <v/>
      </c>
      <c r="CJ1063" s="13" t="str">
        <f t="shared" si="845"/>
        <v/>
      </c>
      <c r="CK1063" s="7" t="str">
        <f t="shared" si="846"/>
        <v/>
      </c>
      <c r="CM1063" s="7" t="str">
        <f t="shared" si="884"/>
        <v/>
      </c>
    </row>
    <row r="1064" spans="2:91" ht="16.5" thickBot="1" x14ac:dyDescent="0.3">
      <c r="B1064" s="114"/>
      <c r="C1064" s="114"/>
      <c r="D1064" s="115"/>
      <c r="E1064" s="117" t="str">
        <f t="shared" si="830"/>
        <v/>
      </c>
      <c r="F1064" s="118" t="str">
        <f t="shared" si="838"/>
        <v/>
      </c>
      <c r="G1064" s="22"/>
      <c r="H1064" s="5" t="str">
        <f t="shared" si="855"/>
        <v/>
      </c>
      <c r="I1064" s="6" t="str">
        <f t="shared" si="856"/>
        <v/>
      </c>
      <c r="J1064" s="6" t="str">
        <f t="shared" si="857"/>
        <v/>
      </c>
      <c r="K1064" s="23"/>
      <c r="L1064" s="3" t="str">
        <f t="shared" si="839"/>
        <v/>
      </c>
      <c r="M1064" s="2">
        <f>IF(OR(K1064="Rota",K1064="Desliza"),(IF((MAX(N$36:N1063))&gt;F$17,(MAX(N$36:N1063)),F$17)),N1063)</f>
        <v>0</v>
      </c>
      <c r="N1064" s="42"/>
      <c r="O1064" s="2" t="str">
        <f t="shared" si="840"/>
        <v/>
      </c>
      <c r="P1064" s="3" t="str">
        <f t="shared" si="841"/>
        <v/>
      </c>
      <c r="Q1064" s="24"/>
      <c r="R1064" s="24"/>
      <c r="S1064" s="24"/>
      <c r="T1064" s="132" t="str">
        <f t="shared" si="847"/>
        <v/>
      </c>
      <c r="U1064" s="25"/>
      <c r="V1064" s="25"/>
      <c r="W1064" s="24"/>
      <c r="X1064" s="26"/>
      <c r="Y1064" s="25"/>
      <c r="Z1064" s="25"/>
      <c r="AA1064" s="3" t="str">
        <f t="shared" si="842"/>
        <v/>
      </c>
      <c r="AB1064" s="24"/>
      <c r="AC1064" s="26"/>
      <c r="AD1064" s="25"/>
      <c r="AE1064" s="54"/>
      <c r="AF1064" s="54"/>
      <c r="AG1064" s="54"/>
      <c r="AH1064" s="54"/>
      <c r="AI1064" s="54"/>
      <c r="AJ1064" s="54"/>
      <c r="AK1064" s="25"/>
      <c r="AL1064" s="54" t="str">
        <f t="shared" si="848"/>
        <v/>
      </c>
      <c r="AM1064" s="200" t="str">
        <f t="shared" si="849"/>
        <v/>
      </c>
      <c r="AN1064" s="201" t="str">
        <f t="shared" si="850"/>
        <v/>
      </c>
      <c r="AO1064" s="200" t="str">
        <f t="shared" si="858"/>
        <v/>
      </c>
      <c r="AP1064" s="200" t="str">
        <f t="shared" si="851"/>
        <v/>
      </c>
      <c r="AQ1064" s="200" t="str">
        <f t="shared" si="852"/>
        <v/>
      </c>
      <c r="AR1064" s="200" t="str">
        <f t="shared" si="859"/>
        <v/>
      </c>
      <c r="AS1064" s="200" t="str">
        <f t="shared" si="860"/>
        <v/>
      </c>
      <c r="AT1064" s="200" t="str">
        <f t="shared" si="861"/>
        <v/>
      </c>
      <c r="AU1064" s="200" t="str">
        <f t="shared" si="862"/>
        <v/>
      </c>
      <c r="AV1064" s="54"/>
      <c r="AW1064" s="200" t="str">
        <f t="shared" si="863"/>
        <v/>
      </c>
      <c r="AX1064" s="201" t="str">
        <f t="shared" si="864"/>
        <v/>
      </c>
      <c r="AY1064" s="7" t="str">
        <f t="shared" si="865"/>
        <v/>
      </c>
      <c r="AZ1064" s="7" t="str">
        <f t="shared" si="866"/>
        <v/>
      </c>
      <c r="BA1064" s="7" t="str">
        <f t="shared" si="867"/>
        <v/>
      </c>
      <c r="BB1064" s="7" t="str">
        <f t="shared" si="831"/>
        <v/>
      </c>
      <c r="BC1064" s="7" t="str">
        <f t="shared" si="832"/>
        <v/>
      </c>
      <c r="BD1064" s="7" t="str">
        <f t="shared" si="833"/>
        <v/>
      </c>
      <c r="BE1064" s="7" t="str">
        <f t="shared" si="834"/>
        <v/>
      </c>
      <c r="BF1064" s="7" t="str">
        <f t="shared" si="843"/>
        <v/>
      </c>
      <c r="BG1064" s="7" t="str">
        <f t="shared" si="844"/>
        <v/>
      </c>
      <c r="BH1064" s="7" t="str">
        <f t="shared" si="835"/>
        <v/>
      </c>
      <c r="BI1064" s="7" t="str">
        <f t="shared" si="836"/>
        <v/>
      </c>
      <c r="BJ1064" s="7" t="str">
        <f t="shared" si="837"/>
        <v/>
      </c>
      <c r="BK1064" s="7" t="str">
        <f t="shared" si="868"/>
        <v/>
      </c>
      <c r="BL1064" s="7" t="str">
        <f t="shared" si="869"/>
        <v/>
      </c>
      <c r="BM1064" s="7" t="str">
        <f t="shared" si="870"/>
        <v/>
      </c>
      <c r="BN1064" s="7" t="str">
        <f t="shared" si="871"/>
        <v/>
      </c>
      <c r="BO1064" s="7" t="str">
        <f t="shared" si="872"/>
        <v/>
      </c>
      <c r="BP1064" s="7" t="str">
        <f t="shared" si="873"/>
        <v/>
      </c>
      <c r="BQ1064" s="7" t="str">
        <f t="shared" si="874"/>
        <v/>
      </c>
      <c r="BR1064" s="7" t="str">
        <f t="shared" si="875"/>
        <v/>
      </c>
      <c r="BS1064" s="7" t="str">
        <f t="shared" si="876"/>
        <v/>
      </c>
      <c r="BT1064" s="7" t="str">
        <f t="shared" si="877"/>
        <v/>
      </c>
      <c r="BU1064" s="7" t="str">
        <f t="shared" si="878"/>
        <v/>
      </c>
      <c r="BV1064" s="7" t="str">
        <f t="shared" si="879"/>
        <v/>
      </c>
      <c r="BW1064" s="7" t="str">
        <f t="shared" si="853"/>
        <v/>
      </c>
      <c r="BX1064" s="7" t="str">
        <f t="shared" si="880"/>
        <v/>
      </c>
      <c r="BY1064" s="7" t="str">
        <f t="shared" si="881"/>
        <v/>
      </c>
      <c r="BZ1064" s="7" t="str">
        <f t="shared" si="882"/>
        <v/>
      </c>
      <c r="CA1064" s="7" t="str">
        <f t="shared" si="883"/>
        <v/>
      </c>
      <c r="CB1064" s="54"/>
      <c r="CH1064" s="13" t="str">
        <f t="shared" si="854"/>
        <v/>
      </c>
      <c r="CJ1064" s="13" t="str">
        <f t="shared" si="845"/>
        <v/>
      </c>
      <c r="CK1064" s="7" t="str">
        <f t="shared" si="846"/>
        <v/>
      </c>
      <c r="CM1064" s="7" t="str">
        <f t="shared" si="884"/>
        <v/>
      </c>
    </row>
    <row r="1065" spans="2:91" ht="16.5" thickBot="1" x14ac:dyDescent="0.3">
      <c r="B1065" s="114"/>
      <c r="C1065" s="114"/>
      <c r="D1065" s="115"/>
      <c r="E1065" s="117" t="str">
        <f t="shared" si="830"/>
        <v/>
      </c>
      <c r="F1065" s="118" t="str">
        <f t="shared" si="838"/>
        <v/>
      </c>
      <c r="G1065" s="22"/>
      <c r="H1065" s="5" t="str">
        <f t="shared" si="855"/>
        <v/>
      </c>
      <c r="I1065" s="6" t="str">
        <f t="shared" si="856"/>
        <v/>
      </c>
      <c r="J1065" s="6" t="str">
        <f t="shared" si="857"/>
        <v/>
      </c>
      <c r="K1065" s="23"/>
      <c r="L1065" s="3" t="str">
        <f t="shared" si="839"/>
        <v/>
      </c>
      <c r="M1065" s="2">
        <f>IF(OR(K1065="Rota",K1065="Desliza"),(IF((MAX(N$36:N1064))&gt;F$17,(MAX(N$36:N1064)),F$17)),N1064)</f>
        <v>0</v>
      </c>
      <c r="N1065" s="42"/>
      <c r="O1065" s="2" t="str">
        <f t="shared" si="840"/>
        <v/>
      </c>
      <c r="P1065" s="3" t="str">
        <f t="shared" si="841"/>
        <v/>
      </c>
      <c r="Q1065" s="24"/>
      <c r="R1065" s="24"/>
      <c r="S1065" s="24"/>
      <c r="T1065" s="132" t="str">
        <f t="shared" si="847"/>
        <v/>
      </c>
      <c r="U1065" s="25"/>
      <c r="V1065" s="25"/>
      <c r="W1065" s="24"/>
      <c r="X1065" s="26"/>
      <c r="Y1065" s="25"/>
      <c r="Z1065" s="25"/>
      <c r="AA1065" s="3" t="str">
        <f t="shared" si="842"/>
        <v/>
      </c>
      <c r="AB1065" s="24"/>
      <c r="AC1065" s="26"/>
      <c r="AD1065" s="25"/>
      <c r="AE1065" s="54"/>
      <c r="AF1065" s="54"/>
      <c r="AG1065" s="54"/>
      <c r="AH1065" s="54"/>
      <c r="AI1065" s="54"/>
      <c r="AJ1065" s="54"/>
      <c r="AK1065" s="25"/>
      <c r="AL1065" s="54" t="str">
        <f t="shared" si="848"/>
        <v/>
      </c>
      <c r="AM1065" s="200" t="str">
        <f t="shared" si="849"/>
        <v/>
      </c>
      <c r="AN1065" s="201" t="str">
        <f t="shared" si="850"/>
        <v/>
      </c>
      <c r="AO1065" s="200" t="str">
        <f t="shared" si="858"/>
        <v/>
      </c>
      <c r="AP1065" s="200" t="str">
        <f t="shared" si="851"/>
        <v/>
      </c>
      <c r="AQ1065" s="200" t="str">
        <f t="shared" si="852"/>
        <v/>
      </c>
      <c r="AR1065" s="200" t="str">
        <f t="shared" si="859"/>
        <v/>
      </c>
      <c r="AS1065" s="200" t="str">
        <f t="shared" si="860"/>
        <v/>
      </c>
      <c r="AT1065" s="200" t="str">
        <f t="shared" si="861"/>
        <v/>
      </c>
      <c r="AU1065" s="200" t="str">
        <f t="shared" si="862"/>
        <v/>
      </c>
      <c r="AV1065" s="54"/>
      <c r="AW1065" s="200" t="str">
        <f t="shared" si="863"/>
        <v/>
      </c>
      <c r="AX1065" s="201" t="str">
        <f t="shared" si="864"/>
        <v/>
      </c>
      <c r="AY1065" s="7" t="str">
        <f t="shared" si="865"/>
        <v/>
      </c>
      <c r="AZ1065" s="7" t="str">
        <f t="shared" si="866"/>
        <v/>
      </c>
      <c r="BA1065" s="7" t="str">
        <f t="shared" si="867"/>
        <v/>
      </c>
      <c r="BB1065" s="7" t="str">
        <f t="shared" si="831"/>
        <v/>
      </c>
      <c r="BC1065" s="7" t="str">
        <f t="shared" si="832"/>
        <v/>
      </c>
      <c r="BD1065" s="7" t="str">
        <f t="shared" si="833"/>
        <v/>
      </c>
      <c r="BE1065" s="7" t="str">
        <f t="shared" si="834"/>
        <v/>
      </c>
      <c r="BF1065" s="7" t="str">
        <f t="shared" si="843"/>
        <v/>
      </c>
      <c r="BG1065" s="7" t="str">
        <f t="shared" si="844"/>
        <v/>
      </c>
      <c r="BH1065" s="7" t="str">
        <f t="shared" si="835"/>
        <v/>
      </c>
      <c r="BI1065" s="7" t="str">
        <f t="shared" si="836"/>
        <v/>
      </c>
      <c r="BJ1065" s="7" t="str">
        <f t="shared" si="837"/>
        <v/>
      </c>
      <c r="BK1065" s="7" t="str">
        <f t="shared" si="868"/>
        <v/>
      </c>
      <c r="BL1065" s="7" t="str">
        <f t="shared" si="869"/>
        <v/>
      </c>
      <c r="BM1065" s="7" t="str">
        <f t="shared" si="870"/>
        <v/>
      </c>
      <c r="BN1065" s="7" t="str">
        <f t="shared" si="871"/>
        <v/>
      </c>
      <c r="BO1065" s="7" t="str">
        <f t="shared" si="872"/>
        <v/>
      </c>
      <c r="BP1065" s="7" t="str">
        <f t="shared" si="873"/>
        <v/>
      </c>
      <c r="BQ1065" s="7" t="str">
        <f t="shared" si="874"/>
        <v/>
      </c>
      <c r="BR1065" s="7" t="str">
        <f t="shared" si="875"/>
        <v/>
      </c>
      <c r="BS1065" s="7" t="str">
        <f t="shared" si="876"/>
        <v/>
      </c>
      <c r="BT1065" s="7" t="str">
        <f t="shared" si="877"/>
        <v/>
      </c>
      <c r="BU1065" s="7" t="str">
        <f t="shared" si="878"/>
        <v/>
      </c>
      <c r="BV1065" s="7" t="str">
        <f t="shared" si="879"/>
        <v/>
      </c>
      <c r="BW1065" s="7" t="str">
        <f t="shared" si="853"/>
        <v/>
      </c>
      <c r="BX1065" s="7" t="str">
        <f t="shared" si="880"/>
        <v/>
      </c>
      <c r="BY1065" s="7" t="str">
        <f t="shared" si="881"/>
        <v/>
      </c>
      <c r="BZ1065" s="7" t="str">
        <f t="shared" si="882"/>
        <v/>
      </c>
      <c r="CA1065" s="7" t="str">
        <f t="shared" si="883"/>
        <v/>
      </c>
      <c r="CB1065" s="54"/>
      <c r="CH1065" s="13" t="str">
        <f t="shared" si="854"/>
        <v/>
      </c>
      <c r="CJ1065" s="13" t="str">
        <f t="shared" si="845"/>
        <v/>
      </c>
      <c r="CK1065" s="7" t="str">
        <f t="shared" si="846"/>
        <v/>
      </c>
      <c r="CM1065" s="7" t="str">
        <f t="shared" si="884"/>
        <v/>
      </c>
    </row>
    <row r="1066" spans="2:91" ht="16.5" thickBot="1" x14ac:dyDescent="0.3">
      <c r="B1066" s="114"/>
      <c r="C1066" s="114"/>
      <c r="D1066" s="115"/>
      <c r="E1066" s="117" t="str">
        <f t="shared" si="830"/>
        <v/>
      </c>
      <c r="F1066" s="118" t="str">
        <f t="shared" si="838"/>
        <v/>
      </c>
      <c r="G1066" s="22"/>
      <c r="H1066" s="5" t="str">
        <f t="shared" si="855"/>
        <v/>
      </c>
      <c r="I1066" s="6" t="str">
        <f t="shared" si="856"/>
        <v/>
      </c>
      <c r="J1066" s="6" t="str">
        <f t="shared" si="857"/>
        <v/>
      </c>
      <c r="K1066" s="23"/>
      <c r="L1066" s="3" t="str">
        <f t="shared" si="839"/>
        <v/>
      </c>
      <c r="M1066" s="2">
        <f>IF(OR(K1066="Rota",K1066="Desliza"),(IF((MAX(N$36:N1065))&gt;F$17,(MAX(N$36:N1065)),F$17)),N1065)</f>
        <v>0</v>
      </c>
      <c r="N1066" s="42"/>
      <c r="O1066" s="2" t="str">
        <f t="shared" si="840"/>
        <v/>
      </c>
      <c r="P1066" s="3" t="str">
        <f t="shared" si="841"/>
        <v/>
      </c>
      <c r="Q1066" s="24"/>
      <c r="R1066" s="24"/>
      <c r="S1066" s="24"/>
      <c r="T1066" s="132" t="str">
        <f t="shared" si="847"/>
        <v/>
      </c>
      <c r="U1066" s="25"/>
      <c r="V1066" s="25"/>
      <c r="W1066" s="24"/>
      <c r="X1066" s="26"/>
      <c r="Y1066" s="25"/>
      <c r="Z1066" s="25"/>
      <c r="AA1066" s="3" t="str">
        <f t="shared" si="842"/>
        <v/>
      </c>
      <c r="AB1066" s="24"/>
      <c r="AC1066" s="26"/>
      <c r="AD1066" s="25"/>
      <c r="AE1066" s="54"/>
      <c r="AF1066" s="54"/>
      <c r="AG1066" s="54"/>
      <c r="AH1066" s="54"/>
      <c r="AI1066" s="54"/>
      <c r="AJ1066" s="54"/>
      <c r="AK1066" s="25"/>
      <c r="AL1066" s="54" t="str">
        <f t="shared" si="848"/>
        <v/>
      </c>
      <c r="AM1066" s="200" t="str">
        <f t="shared" si="849"/>
        <v/>
      </c>
      <c r="AN1066" s="201" t="str">
        <f t="shared" si="850"/>
        <v/>
      </c>
      <c r="AO1066" s="200" t="str">
        <f t="shared" si="858"/>
        <v/>
      </c>
      <c r="AP1066" s="200" t="str">
        <f t="shared" si="851"/>
        <v/>
      </c>
      <c r="AQ1066" s="200" t="str">
        <f t="shared" si="852"/>
        <v/>
      </c>
      <c r="AR1066" s="200" t="str">
        <f t="shared" si="859"/>
        <v/>
      </c>
      <c r="AS1066" s="200" t="str">
        <f t="shared" si="860"/>
        <v/>
      </c>
      <c r="AT1066" s="200" t="str">
        <f t="shared" si="861"/>
        <v/>
      </c>
      <c r="AU1066" s="200" t="str">
        <f t="shared" si="862"/>
        <v/>
      </c>
      <c r="AV1066" s="54"/>
      <c r="AW1066" s="200" t="str">
        <f t="shared" si="863"/>
        <v/>
      </c>
      <c r="AX1066" s="201" t="str">
        <f t="shared" si="864"/>
        <v/>
      </c>
      <c r="AY1066" s="7" t="str">
        <f t="shared" si="865"/>
        <v/>
      </c>
      <c r="AZ1066" s="7" t="str">
        <f t="shared" si="866"/>
        <v/>
      </c>
      <c r="BA1066" s="7" t="str">
        <f t="shared" si="867"/>
        <v/>
      </c>
      <c r="BB1066" s="7" t="str">
        <f t="shared" si="831"/>
        <v/>
      </c>
      <c r="BC1066" s="7" t="str">
        <f t="shared" si="832"/>
        <v/>
      </c>
      <c r="BD1066" s="7" t="str">
        <f t="shared" si="833"/>
        <v/>
      </c>
      <c r="BE1066" s="7" t="str">
        <f t="shared" si="834"/>
        <v/>
      </c>
      <c r="BF1066" s="7" t="str">
        <f t="shared" si="843"/>
        <v/>
      </c>
      <c r="BG1066" s="7" t="str">
        <f t="shared" si="844"/>
        <v/>
      </c>
      <c r="BH1066" s="7" t="str">
        <f t="shared" si="835"/>
        <v/>
      </c>
      <c r="BI1066" s="7" t="str">
        <f t="shared" si="836"/>
        <v/>
      </c>
      <c r="BJ1066" s="7" t="str">
        <f t="shared" si="837"/>
        <v/>
      </c>
      <c r="BK1066" s="7" t="str">
        <f t="shared" si="868"/>
        <v/>
      </c>
      <c r="BL1066" s="7" t="str">
        <f t="shared" si="869"/>
        <v/>
      </c>
      <c r="BM1066" s="7" t="str">
        <f t="shared" si="870"/>
        <v/>
      </c>
      <c r="BN1066" s="7" t="str">
        <f t="shared" si="871"/>
        <v/>
      </c>
      <c r="BO1066" s="7" t="str">
        <f t="shared" si="872"/>
        <v/>
      </c>
      <c r="BP1066" s="7" t="str">
        <f t="shared" si="873"/>
        <v/>
      </c>
      <c r="BQ1066" s="7" t="str">
        <f t="shared" si="874"/>
        <v/>
      </c>
      <c r="BR1066" s="7" t="str">
        <f t="shared" si="875"/>
        <v/>
      </c>
      <c r="BS1066" s="7" t="str">
        <f t="shared" si="876"/>
        <v/>
      </c>
      <c r="BT1066" s="7" t="str">
        <f t="shared" si="877"/>
        <v/>
      </c>
      <c r="BU1066" s="7" t="str">
        <f t="shared" si="878"/>
        <v/>
      </c>
      <c r="BV1066" s="7" t="str">
        <f t="shared" si="879"/>
        <v/>
      </c>
      <c r="BW1066" s="7" t="str">
        <f t="shared" si="853"/>
        <v/>
      </c>
      <c r="BX1066" s="7" t="str">
        <f t="shared" si="880"/>
        <v/>
      </c>
      <c r="BY1066" s="7" t="str">
        <f t="shared" si="881"/>
        <v/>
      </c>
      <c r="BZ1066" s="7" t="str">
        <f t="shared" si="882"/>
        <v/>
      </c>
      <c r="CA1066" s="7" t="str">
        <f t="shared" si="883"/>
        <v/>
      </c>
      <c r="CB1066" s="54"/>
      <c r="CH1066" s="13" t="str">
        <f t="shared" si="854"/>
        <v/>
      </c>
      <c r="CJ1066" s="13" t="str">
        <f t="shared" si="845"/>
        <v/>
      </c>
      <c r="CK1066" s="7" t="str">
        <f t="shared" si="846"/>
        <v/>
      </c>
      <c r="CM1066" s="7" t="str">
        <f t="shared" si="884"/>
        <v/>
      </c>
    </row>
    <row r="1067" spans="2:91" ht="16.5" thickBot="1" x14ac:dyDescent="0.3">
      <c r="B1067" s="114"/>
      <c r="C1067" s="114"/>
      <c r="D1067" s="115"/>
      <c r="E1067" s="117" t="str">
        <f t="shared" si="830"/>
        <v/>
      </c>
      <c r="F1067" s="118" t="str">
        <f t="shared" si="838"/>
        <v/>
      </c>
      <c r="G1067" s="22"/>
      <c r="H1067" s="5" t="str">
        <f t="shared" si="855"/>
        <v/>
      </c>
      <c r="I1067" s="6" t="str">
        <f t="shared" si="856"/>
        <v/>
      </c>
      <c r="J1067" s="6" t="str">
        <f t="shared" si="857"/>
        <v/>
      </c>
      <c r="K1067" s="23"/>
      <c r="L1067" s="3" t="str">
        <f t="shared" si="839"/>
        <v/>
      </c>
      <c r="M1067" s="2">
        <f>IF(OR(K1067="Rota",K1067="Desliza"),(IF((MAX(N$36:N1066))&gt;F$17,(MAX(N$36:N1066)),F$17)),N1066)</f>
        <v>0</v>
      </c>
      <c r="N1067" s="42"/>
      <c r="O1067" s="2" t="str">
        <f t="shared" si="840"/>
        <v/>
      </c>
      <c r="P1067" s="3" t="str">
        <f t="shared" si="841"/>
        <v/>
      </c>
      <c r="Q1067" s="24"/>
      <c r="R1067" s="24"/>
      <c r="S1067" s="24"/>
      <c r="T1067" s="132" t="str">
        <f t="shared" si="847"/>
        <v/>
      </c>
      <c r="U1067" s="25"/>
      <c r="V1067" s="25"/>
      <c r="W1067" s="24"/>
      <c r="X1067" s="26"/>
      <c r="Y1067" s="25"/>
      <c r="Z1067" s="25"/>
      <c r="AA1067" s="3" t="str">
        <f t="shared" si="842"/>
        <v/>
      </c>
      <c r="AB1067" s="24"/>
      <c r="AC1067" s="26"/>
      <c r="AD1067" s="25"/>
      <c r="AE1067" s="54"/>
      <c r="AF1067" s="54"/>
      <c r="AG1067" s="54"/>
      <c r="AH1067" s="54"/>
      <c r="AI1067" s="54"/>
      <c r="AJ1067" s="54"/>
      <c r="AK1067" s="25"/>
      <c r="AL1067" s="54" t="str">
        <f t="shared" si="848"/>
        <v/>
      </c>
      <c r="AM1067" s="200" t="str">
        <f t="shared" si="849"/>
        <v/>
      </c>
      <c r="AN1067" s="201" t="str">
        <f t="shared" si="850"/>
        <v/>
      </c>
      <c r="AO1067" s="200" t="str">
        <f t="shared" si="858"/>
        <v/>
      </c>
      <c r="AP1067" s="200" t="str">
        <f t="shared" si="851"/>
        <v/>
      </c>
      <c r="AQ1067" s="200" t="str">
        <f t="shared" si="852"/>
        <v/>
      </c>
      <c r="AR1067" s="200" t="str">
        <f t="shared" si="859"/>
        <v/>
      </c>
      <c r="AS1067" s="200" t="str">
        <f t="shared" si="860"/>
        <v/>
      </c>
      <c r="AT1067" s="200" t="str">
        <f t="shared" si="861"/>
        <v/>
      </c>
      <c r="AU1067" s="200" t="str">
        <f t="shared" si="862"/>
        <v/>
      </c>
      <c r="AV1067" s="54"/>
      <c r="AW1067" s="200" t="str">
        <f t="shared" si="863"/>
        <v/>
      </c>
      <c r="AX1067" s="201" t="str">
        <f t="shared" si="864"/>
        <v/>
      </c>
      <c r="AY1067" s="7" t="str">
        <f t="shared" si="865"/>
        <v/>
      </c>
      <c r="AZ1067" s="7" t="str">
        <f t="shared" si="866"/>
        <v/>
      </c>
      <c r="BA1067" s="7" t="str">
        <f t="shared" si="867"/>
        <v/>
      </c>
      <c r="BB1067" s="7" t="str">
        <f t="shared" si="831"/>
        <v/>
      </c>
      <c r="BC1067" s="7" t="str">
        <f t="shared" si="832"/>
        <v/>
      </c>
      <c r="BD1067" s="7" t="str">
        <f t="shared" si="833"/>
        <v/>
      </c>
      <c r="BE1067" s="7" t="str">
        <f t="shared" si="834"/>
        <v/>
      </c>
      <c r="BF1067" s="7" t="str">
        <f t="shared" si="843"/>
        <v/>
      </c>
      <c r="BG1067" s="7" t="str">
        <f t="shared" si="844"/>
        <v/>
      </c>
      <c r="BH1067" s="7" t="str">
        <f t="shared" si="835"/>
        <v/>
      </c>
      <c r="BI1067" s="7" t="str">
        <f t="shared" si="836"/>
        <v/>
      </c>
      <c r="BJ1067" s="7" t="str">
        <f t="shared" si="837"/>
        <v/>
      </c>
      <c r="BK1067" s="7" t="str">
        <f t="shared" si="868"/>
        <v/>
      </c>
      <c r="BL1067" s="7" t="str">
        <f t="shared" si="869"/>
        <v/>
      </c>
      <c r="BM1067" s="7" t="str">
        <f t="shared" si="870"/>
        <v/>
      </c>
      <c r="BN1067" s="7" t="str">
        <f t="shared" si="871"/>
        <v/>
      </c>
      <c r="BO1067" s="7" t="str">
        <f t="shared" si="872"/>
        <v/>
      </c>
      <c r="BP1067" s="7" t="str">
        <f t="shared" si="873"/>
        <v/>
      </c>
      <c r="BQ1067" s="7" t="str">
        <f t="shared" si="874"/>
        <v/>
      </c>
      <c r="BR1067" s="7" t="str">
        <f t="shared" si="875"/>
        <v/>
      </c>
      <c r="BS1067" s="7" t="str">
        <f t="shared" si="876"/>
        <v/>
      </c>
      <c r="BT1067" s="7" t="str">
        <f t="shared" si="877"/>
        <v/>
      </c>
      <c r="BU1067" s="7" t="str">
        <f t="shared" si="878"/>
        <v/>
      </c>
      <c r="BV1067" s="7" t="str">
        <f t="shared" si="879"/>
        <v/>
      </c>
      <c r="BW1067" s="7" t="str">
        <f t="shared" si="853"/>
        <v/>
      </c>
      <c r="BX1067" s="7" t="str">
        <f t="shared" si="880"/>
        <v/>
      </c>
      <c r="BY1067" s="7" t="str">
        <f t="shared" si="881"/>
        <v/>
      </c>
      <c r="BZ1067" s="7" t="str">
        <f t="shared" si="882"/>
        <v/>
      </c>
      <c r="CA1067" s="7" t="str">
        <f t="shared" si="883"/>
        <v/>
      </c>
      <c r="CB1067" s="54"/>
      <c r="CH1067" s="13" t="str">
        <f t="shared" si="854"/>
        <v/>
      </c>
      <c r="CJ1067" s="13" t="str">
        <f t="shared" si="845"/>
        <v/>
      </c>
      <c r="CK1067" s="7" t="str">
        <f t="shared" si="846"/>
        <v/>
      </c>
      <c r="CM1067" s="7" t="str">
        <f t="shared" si="884"/>
        <v/>
      </c>
    </row>
    <row r="1068" spans="2:91" ht="16.5" thickBot="1" x14ac:dyDescent="0.3">
      <c r="B1068" s="114"/>
      <c r="C1068" s="114"/>
      <c r="D1068" s="115"/>
      <c r="E1068" s="117" t="str">
        <f t="shared" ref="E1068:E1131" si="885">IF(K1068="Comentario","",IF(K1067="Comentario",IF(G1066="","",IF(G1066=0,E1066+1,E1066)),IF(G1067="","",IF(G1067=0,E1067+1,E1067))))</f>
        <v/>
      </c>
      <c r="F1068" s="118" t="str">
        <f t="shared" si="838"/>
        <v/>
      </c>
      <c r="G1068" s="22"/>
      <c r="H1068" s="5" t="str">
        <f t="shared" si="855"/>
        <v/>
      </c>
      <c r="I1068" s="6" t="str">
        <f t="shared" si="856"/>
        <v/>
      </c>
      <c r="J1068" s="6" t="str">
        <f t="shared" si="857"/>
        <v/>
      </c>
      <c r="K1068" s="23"/>
      <c r="L1068" s="3" t="str">
        <f t="shared" si="839"/>
        <v/>
      </c>
      <c r="M1068" s="2">
        <f>IF(OR(K1068="Rota",K1068="Desliza"),(IF((MAX(N$36:N1067))&gt;F$17,(MAX(N$36:N1067)),F$17)),N1067)</f>
        <v>0</v>
      </c>
      <c r="N1068" s="42"/>
      <c r="O1068" s="2" t="str">
        <f t="shared" si="840"/>
        <v/>
      </c>
      <c r="P1068" s="3" t="str">
        <f t="shared" si="841"/>
        <v/>
      </c>
      <c r="Q1068" s="24"/>
      <c r="R1068" s="24"/>
      <c r="S1068" s="24"/>
      <c r="T1068" s="132" t="str">
        <f t="shared" si="847"/>
        <v/>
      </c>
      <c r="U1068" s="25"/>
      <c r="V1068" s="25"/>
      <c r="W1068" s="24"/>
      <c r="X1068" s="26"/>
      <c r="Y1068" s="25"/>
      <c r="Z1068" s="25"/>
      <c r="AA1068" s="3" t="str">
        <f t="shared" si="842"/>
        <v/>
      </c>
      <c r="AB1068" s="24"/>
      <c r="AC1068" s="26"/>
      <c r="AD1068" s="25"/>
      <c r="AE1068" s="54"/>
      <c r="AF1068" s="54"/>
      <c r="AG1068" s="54"/>
      <c r="AH1068" s="54"/>
      <c r="AI1068" s="54"/>
      <c r="AJ1068" s="54"/>
      <c r="AK1068" s="25"/>
      <c r="AL1068" s="54" t="str">
        <f t="shared" si="848"/>
        <v/>
      </c>
      <c r="AM1068" s="200" t="str">
        <f t="shared" si="849"/>
        <v/>
      </c>
      <c r="AN1068" s="201" t="str">
        <f t="shared" si="850"/>
        <v/>
      </c>
      <c r="AO1068" s="200" t="str">
        <f t="shared" si="858"/>
        <v/>
      </c>
      <c r="AP1068" s="200" t="str">
        <f t="shared" si="851"/>
        <v/>
      </c>
      <c r="AQ1068" s="200" t="str">
        <f t="shared" si="852"/>
        <v/>
      </c>
      <c r="AR1068" s="200" t="str">
        <f t="shared" si="859"/>
        <v/>
      </c>
      <c r="AS1068" s="200" t="str">
        <f t="shared" si="860"/>
        <v/>
      </c>
      <c r="AT1068" s="200" t="str">
        <f t="shared" si="861"/>
        <v/>
      </c>
      <c r="AU1068" s="200" t="str">
        <f t="shared" si="862"/>
        <v/>
      </c>
      <c r="AV1068" s="54"/>
      <c r="AW1068" s="200" t="str">
        <f t="shared" si="863"/>
        <v/>
      </c>
      <c r="AX1068" s="201" t="str">
        <f t="shared" si="864"/>
        <v/>
      </c>
      <c r="AY1068" s="7" t="str">
        <f t="shared" si="865"/>
        <v/>
      </c>
      <c r="AZ1068" s="7" t="str">
        <f t="shared" si="866"/>
        <v/>
      </c>
      <c r="BA1068" s="7" t="str">
        <f t="shared" si="867"/>
        <v/>
      </c>
      <c r="BB1068" s="7" t="str">
        <f t="shared" si="831"/>
        <v/>
      </c>
      <c r="BC1068" s="7" t="str">
        <f t="shared" si="832"/>
        <v/>
      </c>
      <c r="BD1068" s="7" t="str">
        <f t="shared" si="833"/>
        <v/>
      </c>
      <c r="BE1068" s="7" t="str">
        <f t="shared" si="834"/>
        <v/>
      </c>
      <c r="BF1068" s="7" t="str">
        <f t="shared" si="843"/>
        <v/>
      </c>
      <c r="BG1068" s="7" t="str">
        <f t="shared" si="844"/>
        <v/>
      </c>
      <c r="BH1068" s="7" t="str">
        <f t="shared" si="835"/>
        <v/>
      </c>
      <c r="BI1068" s="7" t="str">
        <f t="shared" si="836"/>
        <v/>
      </c>
      <c r="BJ1068" s="7" t="str">
        <f t="shared" si="837"/>
        <v/>
      </c>
      <c r="BK1068" s="7" t="str">
        <f t="shared" si="868"/>
        <v/>
      </c>
      <c r="BL1068" s="7" t="str">
        <f t="shared" si="869"/>
        <v/>
      </c>
      <c r="BM1068" s="7" t="str">
        <f t="shared" si="870"/>
        <v/>
      </c>
      <c r="BN1068" s="7" t="str">
        <f t="shared" si="871"/>
        <v/>
      </c>
      <c r="BO1068" s="7" t="str">
        <f t="shared" si="872"/>
        <v/>
      </c>
      <c r="BP1068" s="7" t="str">
        <f t="shared" si="873"/>
        <v/>
      </c>
      <c r="BQ1068" s="7" t="str">
        <f t="shared" si="874"/>
        <v/>
      </c>
      <c r="BR1068" s="7" t="str">
        <f t="shared" si="875"/>
        <v/>
      </c>
      <c r="BS1068" s="7" t="str">
        <f t="shared" si="876"/>
        <v/>
      </c>
      <c r="BT1068" s="7" t="str">
        <f t="shared" si="877"/>
        <v/>
      </c>
      <c r="BU1068" s="7" t="str">
        <f t="shared" si="878"/>
        <v/>
      </c>
      <c r="BV1068" s="7" t="str">
        <f t="shared" si="879"/>
        <v/>
      </c>
      <c r="BW1068" s="7" t="str">
        <f t="shared" si="853"/>
        <v/>
      </c>
      <c r="BX1068" s="7" t="str">
        <f t="shared" si="880"/>
        <v/>
      </c>
      <c r="BY1068" s="7" t="str">
        <f t="shared" si="881"/>
        <v/>
      </c>
      <c r="BZ1068" s="7" t="str">
        <f t="shared" si="882"/>
        <v/>
      </c>
      <c r="CA1068" s="7" t="str">
        <f t="shared" si="883"/>
        <v/>
      </c>
      <c r="CB1068" s="54"/>
      <c r="CH1068" s="13" t="str">
        <f t="shared" si="854"/>
        <v/>
      </c>
      <c r="CJ1068" s="13" t="str">
        <f t="shared" si="845"/>
        <v/>
      </c>
      <c r="CK1068" s="7" t="str">
        <f t="shared" si="846"/>
        <v/>
      </c>
      <c r="CM1068" s="7" t="str">
        <f t="shared" si="884"/>
        <v/>
      </c>
    </row>
    <row r="1069" spans="2:91" ht="16.5" thickBot="1" x14ac:dyDescent="0.3">
      <c r="B1069" s="114"/>
      <c r="C1069" s="114"/>
      <c r="D1069" s="115"/>
      <c r="E1069" s="117" t="str">
        <f t="shared" si="885"/>
        <v/>
      </c>
      <c r="F1069" s="118" t="str">
        <f t="shared" si="838"/>
        <v/>
      </c>
      <c r="G1069" s="22"/>
      <c r="H1069" s="5" t="str">
        <f t="shared" si="855"/>
        <v/>
      </c>
      <c r="I1069" s="6" t="str">
        <f t="shared" si="856"/>
        <v/>
      </c>
      <c r="J1069" s="6" t="str">
        <f t="shared" si="857"/>
        <v/>
      </c>
      <c r="K1069" s="23"/>
      <c r="L1069" s="3" t="str">
        <f t="shared" si="839"/>
        <v/>
      </c>
      <c r="M1069" s="2">
        <f>IF(OR(K1069="Rota",K1069="Desliza"),(IF((MAX(N$36:N1068))&gt;F$17,(MAX(N$36:N1068)),F$17)),N1068)</f>
        <v>0</v>
      </c>
      <c r="N1069" s="42"/>
      <c r="O1069" s="2" t="str">
        <f t="shared" si="840"/>
        <v/>
      </c>
      <c r="P1069" s="3" t="str">
        <f t="shared" si="841"/>
        <v/>
      </c>
      <c r="Q1069" s="24"/>
      <c r="R1069" s="24"/>
      <c r="S1069" s="24"/>
      <c r="T1069" s="132" t="str">
        <f t="shared" si="847"/>
        <v/>
      </c>
      <c r="U1069" s="25"/>
      <c r="V1069" s="25"/>
      <c r="W1069" s="24"/>
      <c r="X1069" s="26"/>
      <c r="Y1069" s="25"/>
      <c r="Z1069" s="25"/>
      <c r="AA1069" s="3" t="str">
        <f t="shared" si="842"/>
        <v/>
      </c>
      <c r="AB1069" s="24"/>
      <c r="AC1069" s="26"/>
      <c r="AD1069" s="25"/>
      <c r="AE1069" s="54"/>
      <c r="AF1069" s="54"/>
      <c r="AG1069" s="54"/>
      <c r="AH1069" s="54"/>
      <c r="AI1069" s="54"/>
      <c r="AJ1069" s="54"/>
      <c r="AK1069" s="25"/>
      <c r="AL1069" s="54" t="str">
        <f t="shared" si="848"/>
        <v/>
      </c>
      <c r="AM1069" s="200" t="str">
        <f t="shared" si="849"/>
        <v/>
      </c>
      <c r="AN1069" s="201" t="str">
        <f t="shared" si="850"/>
        <v/>
      </c>
      <c r="AO1069" s="200" t="str">
        <f t="shared" si="858"/>
        <v/>
      </c>
      <c r="AP1069" s="200" t="str">
        <f t="shared" si="851"/>
        <v/>
      </c>
      <c r="AQ1069" s="200" t="str">
        <f t="shared" si="852"/>
        <v/>
      </c>
      <c r="AR1069" s="200" t="str">
        <f t="shared" si="859"/>
        <v/>
      </c>
      <c r="AS1069" s="200" t="str">
        <f t="shared" si="860"/>
        <v/>
      </c>
      <c r="AT1069" s="200" t="str">
        <f t="shared" si="861"/>
        <v/>
      </c>
      <c r="AU1069" s="200" t="str">
        <f t="shared" si="862"/>
        <v/>
      </c>
      <c r="AV1069" s="54"/>
      <c r="AW1069" s="200" t="str">
        <f t="shared" si="863"/>
        <v/>
      </c>
      <c r="AX1069" s="201" t="str">
        <f t="shared" si="864"/>
        <v/>
      </c>
      <c r="AY1069" s="7" t="str">
        <f t="shared" si="865"/>
        <v/>
      </c>
      <c r="AZ1069" s="7" t="str">
        <f t="shared" si="866"/>
        <v/>
      </c>
      <c r="BA1069" s="7" t="str">
        <f t="shared" si="867"/>
        <v/>
      </c>
      <c r="BB1069" s="7" t="str">
        <f t="shared" ref="BB1069:BB1132" si="886">IF(AND(O1069&gt;0,AF1069="Día",K1069="Rota"),O1069,"")</f>
        <v/>
      </c>
      <c r="BC1069" s="7" t="str">
        <f t="shared" ref="BC1069:BC1132" si="887">IF(AND(O1069&gt;0,AF1069="Noche",K1069="Rota"),O1069,"")</f>
        <v/>
      </c>
      <c r="BD1069" s="7" t="str">
        <f t="shared" ref="BD1069:BD1132" si="888">IF(AND(O1069&gt;0,AF1069="Día",K1069="Desliza"),O1069,"")</f>
        <v/>
      </c>
      <c r="BE1069" s="7" t="str">
        <f t="shared" ref="BE1069:BE1132" si="889">IF(AND(O1069&gt;0,AF1069="Noche",K1069="Desliza"),O1069,"")</f>
        <v/>
      </c>
      <c r="BF1069" s="7" t="str">
        <f t="shared" si="843"/>
        <v/>
      </c>
      <c r="BG1069" s="7" t="str">
        <f t="shared" si="844"/>
        <v/>
      </c>
      <c r="BH1069" s="7" t="str">
        <f t="shared" si="835"/>
        <v/>
      </c>
      <c r="BI1069" s="7" t="str">
        <f t="shared" si="836"/>
        <v/>
      </c>
      <c r="BJ1069" s="7" t="str">
        <f t="shared" si="837"/>
        <v/>
      </c>
      <c r="BK1069" s="7" t="str">
        <f t="shared" si="868"/>
        <v/>
      </c>
      <c r="BL1069" s="7" t="str">
        <f t="shared" si="869"/>
        <v/>
      </c>
      <c r="BM1069" s="7" t="str">
        <f t="shared" si="870"/>
        <v/>
      </c>
      <c r="BN1069" s="7" t="str">
        <f t="shared" si="871"/>
        <v/>
      </c>
      <c r="BO1069" s="7" t="str">
        <f t="shared" si="872"/>
        <v/>
      </c>
      <c r="BP1069" s="7" t="str">
        <f t="shared" si="873"/>
        <v/>
      </c>
      <c r="BQ1069" s="7" t="str">
        <f t="shared" si="874"/>
        <v/>
      </c>
      <c r="BR1069" s="7" t="str">
        <f t="shared" si="875"/>
        <v/>
      </c>
      <c r="BS1069" s="7" t="str">
        <f t="shared" si="876"/>
        <v/>
      </c>
      <c r="BT1069" s="7" t="str">
        <f t="shared" si="877"/>
        <v/>
      </c>
      <c r="BU1069" s="7" t="str">
        <f t="shared" si="878"/>
        <v/>
      </c>
      <c r="BV1069" s="7" t="str">
        <f t="shared" si="879"/>
        <v/>
      </c>
      <c r="BW1069" s="7" t="str">
        <f t="shared" si="853"/>
        <v/>
      </c>
      <c r="BX1069" s="7" t="str">
        <f t="shared" si="880"/>
        <v/>
      </c>
      <c r="BY1069" s="7" t="str">
        <f t="shared" si="881"/>
        <v/>
      </c>
      <c r="BZ1069" s="7" t="str">
        <f t="shared" si="882"/>
        <v/>
      </c>
      <c r="CA1069" s="7" t="str">
        <f t="shared" si="883"/>
        <v/>
      </c>
      <c r="CB1069" s="54"/>
      <c r="CH1069" s="13" t="str">
        <f t="shared" si="854"/>
        <v/>
      </c>
      <c r="CJ1069" s="13" t="str">
        <f t="shared" si="845"/>
        <v/>
      </c>
      <c r="CK1069" s="7" t="str">
        <f t="shared" si="846"/>
        <v/>
      </c>
      <c r="CM1069" s="7" t="str">
        <f t="shared" si="884"/>
        <v/>
      </c>
    </row>
    <row r="1070" spans="2:91" ht="16.5" thickBot="1" x14ac:dyDescent="0.3">
      <c r="B1070" s="114"/>
      <c r="C1070" s="114"/>
      <c r="D1070" s="115"/>
      <c r="E1070" s="117" t="str">
        <f t="shared" si="885"/>
        <v/>
      </c>
      <c r="F1070" s="118" t="str">
        <f t="shared" si="838"/>
        <v/>
      </c>
      <c r="G1070" s="22"/>
      <c r="H1070" s="5" t="str">
        <f t="shared" si="855"/>
        <v/>
      </c>
      <c r="I1070" s="6" t="str">
        <f t="shared" si="856"/>
        <v/>
      </c>
      <c r="J1070" s="6" t="str">
        <f t="shared" si="857"/>
        <v/>
      </c>
      <c r="K1070" s="23"/>
      <c r="L1070" s="3" t="str">
        <f t="shared" si="839"/>
        <v/>
      </c>
      <c r="M1070" s="2">
        <f>IF(OR(K1070="Rota",K1070="Desliza"),(IF((MAX(N$36:N1069))&gt;F$17,(MAX(N$36:N1069)),F$17)),N1069)</f>
        <v>0</v>
      </c>
      <c r="N1070" s="42"/>
      <c r="O1070" s="2" t="str">
        <f t="shared" si="840"/>
        <v/>
      </c>
      <c r="P1070" s="3" t="str">
        <f t="shared" si="841"/>
        <v/>
      </c>
      <c r="Q1070" s="24"/>
      <c r="R1070" s="24"/>
      <c r="S1070" s="24"/>
      <c r="T1070" s="132" t="str">
        <f t="shared" si="847"/>
        <v/>
      </c>
      <c r="U1070" s="25"/>
      <c r="V1070" s="25"/>
      <c r="W1070" s="24"/>
      <c r="X1070" s="26"/>
      <c r="Y1070" s="25"/>
      <c r="Z1070" s="25"/>
      <c r="AA1070" s="3" t="str">
        <f t="shared" si="842"/>
        <v/>
      </c>
      <c r="AB1070" s="24"/>
      <c r="AC1070" s="26"/>
      <c r="AD1070" s="25"/>
      <c r="AE1070" s="54"/>
      <c r="AF1070" s="54"/>
      <c r="AG1070" s="54"/>
      <c r="AH1070" s="54"/>
      <c r="AI1070" s="54"/>
      <c r="AJ1070" s="54"/>
      <c r="AK1070" s="25"/>
      <c r="AL1070" s="54" t="str">
        <f t="shared" si="848"/>
        <v/>
      </c>
      <c r="AM1070" s="200" t="str">
        <f t="shared" si="849"/>
        <v/>
      </c>
      <c r="AN1070" s="201" t="str">
        <f t="shared" si="850"/>
        <v/>
      </c>
      <c r="AO1070" s="200" t="str">
        <f t="shared" si="858"/>
        <v/>
      </c>
      <c r="AP1070" s="200" t="str">
        <f t="shared" si="851"/>
        <v/>
      </c>
      <c r="AQ1070" s="200" t="str">
        <f t="shared" si="852"/>
        <v/>
      </c>
      <c r="AR1070" s="200" t="str">
        <f t="shared" si="859"/>
        <v/>
      </c>
      <c r="AS1070" s="200" t="str">
        <f t="shared" si="860"/>
        <v/>
      </c>
      <c r="AT1070" s="200" t="str">
        <f t="shared" si="861"/>
        <v/>
      </c>
      <c r="AU1070" s="200" t="str">
        <f t="shared" si="862"/>
        <v/>
      </c>
      <c r="AV1070" s="54"/>
      <c r="AW1070" s="200" t="str">
        <f t="shared" si="863"/>
        <v/>
      </c>
      <c r="AX1070" s="201" t="str">
        <f t="shared" si="864"/>
        <v/>
      </c>
      <c r="AY1070" s="7" t="str">
        <f t="shared" si="865"/>
        <v/>
      </c>
      <c r="AZ1070" s="7" t="str">
        <f t="shared" si="866"/>
        <v/>
      </c>
      <c r="BA1070" s="7" t="str">
        <f t="shared" si="867"/>
        <v/>
      </c>
      <c r="BB1070" s="7" t="str">
        <f t="shared" si="886"/>
        <v/>
      </c>
      <c r="BC1070" s="7" t="str">
        <f t="shared" si="887"/>
        <v/>
      </c>
      <c r="BD1070" s="7" t="str">
        <f t="shared" si="888"/>
        <v/>
      </c>
      <c r="BE1070" s="7" t="str">
        <f t="shared" si="889"/>
        <v/>
      </c>
      <c r="BF1070" s="7" t="str">
        <f t="shared" si="843"/>
        <v/>
      </c>
      <c r="BG1070" s="7" t="str">
        <f t="shared" si="844"/>
        <v/>
      </c>
      <c r="BH1070" s="7" t="str">
        <f t="shared" ref="BH1070:BH1133" si="890">IF(AND(AO1070&gt;0,AF1070="Día",K1070="RIH CSG"),AO1070,"")</f>
        <v/>
      </c>
      <c r="BI1070" s="7" t="str">
        <f t="shared" ref="BI1070:BI1133" si="891">IF(AND(AO1070&gt;0,AF1070="Noche",K1070="RIH CSG"),AO1070,"")</f>
        <v/>
      </c>
      <c r="BJ1070" s="7" t="str">
        <f t="shared" ref="BJ1070:BJ1133" si="892">IF(AND(AO1070&gt;0,AF1070="Día",K1070="RIH OH"),AO1070,"")</f>
        <v/>
      </c>
      <c r="BK1070" s="7" t="str">
        <f t="shared" si="868"/>
        <v/>
      </c>
      <c r="BL1070" s="7" t="str">
        <f t="shared" si="869"/>
        <v/>
      </c>
      <c r="BM1070" s="7" t="str">
        <f t="shared" si="870"/>
        <v/>
      </c>
      <c r="BN1070" s="7" t="str">
        <f t="shared" si="871"/>
        <v/>
      </c>
      <c r="BO1070" s="7" t="str">
        <f t="shared" si="872"/>
        <v/>
      </c>
      <c r="BP1070" s="7" t="str">
        <f t="shared" si="873"/>
        <v/>
      </c>
      <c r="BQ1070" s="7" t="str">
        <f t="shared" si="874"/>
        <v/>
      </c>
      <c r="BR1070" s="7" t="str">
        <f t="shared" si="875"/>
        <v/>
      </c>
      <c r="BS1070" s="7" t="str">
        <f t="shared" si="876"/>
        <v/>
      </c>
      <c r="BT1070" s="7" t="str">
        <f t="shared" si="877"/>
        <v/>
      </c>
      <c r="BU1070" s="7" t="str">
        <f t="shared" si="878"/>
        <v/>
      </c>
      <c r="BV1070" s="7" t="str">
        <f t="shared" si="879"/>
        <v/>
      </c>
      <c r="BW1070" s="7" t="str">
        <f t="shared" si="853"/>
        <v/>
      </c>
      <c r="BX1070" s="7" t="str">
        <f t="shared" si="880"/>
        <v/>
      </c>
      <c r="BY1070" s="7" t="str">
        <f t="shared" si="881"/>
        <v/>
      </c>
      <c r="BZ1070" s="7" t="str">
        <f t="shared" si="882"/>
        <v/>
      </c>
      <c r="CA1070" s="7" t="str">
        <f t="shared" si="883"/>
        <v/>
      </c>
      <c r="CB1070" s="54"/>
      <c r="CH1070" s="13" t="str">
        <f t="shared" si="854"/>
        <v/>
      </c>
      <c r="CJ1070" s="13" t="str">
        <f t="shared" si="845"/>
        <v/>
      </c>
      <c r="CK1070" s="7" t="str">
        <f t="shared" si="846"/>
        <v/>
      </c>
      <c r="CM1070" s="7" t="str">
        <f t="shared" si="884"/>
        <v/>
      </c>
    </row>
    <row r="1071" spans="2:91" ht="16.5" thickBot="1" x14ac:dyDescent="0.3">
      <c r="B1071" s="114"/>
      <c r="C1071" s="114"/>
      <c r="D1071" s="115"/>
      <c r="E1071" s="117" t="str">
        <f t="shared" si="885"/>
        <v/>
      </c>
      <c r="F1071" s="118" t="str">
        <f t="shared" ref="F1071:F1134" si="893">IF(K1071="Comentario","",IF(K1070="Comentario",IF(G1069="","",G1069),IF(G1070="","",G1070)))</f>
        <v/>
      </c>
      <c r="G1071" s="22"/>
      <c r="H1071" s="5" t="str">
        <f t="shared" si="855"/>
        <v/>
      </c>
      <c r="I1071" s="6" t="str">
        <f t="shared" si="856"/>
        <v/>
      </c>
      <c r="J1071" s="6" t="str">
        <f t="shared" si="857"/>
        <v/>
      </c>
      <c r="K1071" s="23"/>
      <c r="L1071" s="3" t="str">
        <f t="shared" si="839"/>
        <v/>
      </c>
      <c r="M1071" s="2">
        <f>IF(OR(K1071="Rota",K1071="Desliza"),(IF((MAX(N$36:N1070))&gt;F$17,(MAX(N$36:N1070)),F$17)),N1070)</f>
        <v>0</v>
      </c>
      <c r="N1071" s="42"/>
      <c r="O1071" s="2" t="str">
        <f t="shared" si="840"/>
        <v/>
      </c>
      <c r="P1071" s="3" t="str">
        <f t="shared" si="841"/>
        <v/>
      </c>
      <c r="Q1071" s="24"/>
      <c r="R1071" s="24"/>
      <c r="S1071" s="24"/>
      <c r="T1071" s="132" t="str">
        <f t="shared" si="847"/>
        <v/>
      </c>
      <c r="U1071" s="25"/>
      <c r="V1071" s="25"/>
      <c r="W1071" s="24"/>
      <c r="X1071" s="26"/>
      <c r="Y1071" s="25"/>
      <c r="Z1071" s="25"/>
      <c r="AA1071" s="3" t="str">
        <f t="shared" si="842"/>
        <v/>
      </c>
      <c r="AB1071" s="24"/>
      <c r="AC1071" s="26"/>
      <c r="AD1071" s="25"/>
      <c r="AE1071" s="54"/>
      <c r="AF1071" s="54"/>
      <c r="AG1071" s="54"/>
      <c r="AH1071" s="54"/>
      <c r="AI1071" s="54"/>
      <c r="AJ1071" s="54"/>
      <c r="AK1071" s="25"/>
      <c r="AL1071" s="54" t="str">
        <f t="shared" si="848"/>
        <v/>
      </c>
      <c r="AM1071" s="200" t="str">
        <f t="shared" si="849"/>
        <v/>
      </c>
      <c r="AN1071" s="201" t="str">
        <f t="shared" si="850"/>
        <v/>
      </c>
      <c r="AO1071" s="200" t="str">
        <f t="shared" si="858"/>
        <v/>
      </c>
      <c r="AP1071" s="200" t="str">
        <f t="shared" si="851"/>
        <v/>
      </c>
      <c r="AQ1071" s="200" t="str">
        <f t="shared" si="852"/>
        <v/>
      </c>
      <c r="AR1071" s="200" t="str">
        <f t="shared" si="859"/>
        <v/>
      </c>
      <c r="AS1071" s="200" t="str">
        <f t="shared" si="860"/>
        <v/>
      </c>
      <c r="AT1071" s="200" t="str">
        <f t="shared" si="861"/>
        <v/>
      </c>
      <c r="AU1071" s="200" t="str">
        <f t="shared" si="862"/>
        <v/>
      </c>
      <c r="AV1071" s="54"/>
      <c r="AW1071" s="200" t="str">
        <f t="shared" si="863"/>
        <v/>
      </c>
      <c r="AX1071" s="201" t="str">
        <f t="shared" si="864"/>
        <v/>
      </c>
      <c r="AY1071" s="7" t="str">
        <f t="shared" si="865"/>
        <v/>
      </c>
      <c r="AZ1071" s="7" t="str">
        <f t="shared" si="866"/>
        <v/>
      </c>
      <c r="BA1071" s="7" t="str">
        <f t="shared" si="867"/>
        <v/>
      </c>
      <c r="BB1071" s="7" t="str">
        <f t="shared" si="886"/>
        <v/>
      </c>
      <c r="BC1071" s="7" t="str">
        <f t="shared" si="887"/>
        <v/>
      </c>
      <c r="BD1071" s="7" t="str">
        <f t="shared" si="888"/>
        <v/>
      </c>
      <c r="BE1071" s="7" t="str">
        <f t="shared" si="889"/>
        <v/>
      </c>
      <c r="BF1071" s="7" t="str">
        <f t="shared" si="843"/>
        <v/>
      </c>
      <c r="BG1071" s="7" t="str">
        <f t="shared" si="844"/>
        <v/>
      </c>
      <c r="BH1071" s="7" t="str">
        <f t="shared" si="890"/>
        <v/>
      </c>
      <c r="BI1071" s="7" t="str">
        <f t="shared" si="891"/>
        <v/>
      </c>
      <c r="BJ1071" s="7" t="str">
        <f t="shared" si="892"/>
        <v/>
      </c>
      <c r="BK1071" s="7" t="str">
        <f t="shared" si="868"/>
        <v/>
      </c>
      <c r="BL1071" s="7" t="str">
        <f t="shared" si="869"/>
        <v/>
      </c>
      <c r="BM1071" s="7" t="str">
        <f t="shared" si="870"/>
        <v/>
      </c>
      <c r="BN1071" s="7" t="str">
        <f t="shared" si="871"/>
        <v/>
      </c>
      <c r="BO1071" s="7" t="str">
        <f t="shared" si="872"/>
        <v/>
      </c>
      <c r="BP1071" s="7" t="str">
        <f t="shared" si="873"/>
        <v/>
      </c>
      <c r="BQ1071" s="7" t="str">
        <f t="shared" si="874"/>
        <v/>
      </c>
      <c r="BR1071" s="7" t="str">
        <f t="shared" si="875"/>
        <v/>
      </c>
      <c r="BS1071" s="7" t="str">
        <f t="shared" si="876"/>
        <v/>
      </c>
      <c r="BT1071" s="7" t="str">
        <f t="shared" si="877"/>
        <v/>
      </c>
      <c r="BU1071" s="7" t="str">
        <f t="shared" si="878"/>
        <v/>
      </c>
      <c r="BV1071" s="7" t="str">
        <f t="shared" si="879"/>
        <v/>
      </c>
      <c r="BW1071" s="7" t="str">
        <f t="shared" si="853"/>
        <v/>
      </c>
      <c r="BX1071" s="7" t="str">
        <f t="shared" si="880"/>
        <v/>
      </c>
      <c r="BY1071" s="7" t="str">
        <f t="shared" si="881"/>
        <v/>
      </c>
      <c r="BZ1071" s="7" t="str">
        <f t="shared" si="882"/>
        <v/>
      </c>
      <c r="CA1071" s="7" t="str">
        <f t="shared" si="883"/>
        <v/>
      </c>
      <c r="CB1071" s="54"/>
      <c r="CH1071" s="13" t="str">
        <f t="shared" si="854"/>
        <v/>
      </c>
      <c r="CJ1071" s="13" t="str">
        <f t="shared" si="845"/>
        <v/>
      </c>
      <c r="CK1071" s="7" t="str">
        <f t="shared" si="846"/>
        <v/>
      </c>
      <c r="CM1071" s="7" t="str">
        <f t="shared" si="884"/>
        <v/>
      </c>
    </row>
    <row r="1072" spans="2:91" ht="16.5" thickBot="1" x14ac:dyDescent="0.3">
      <c r="B1072" s="114"/>
      <c r="C1072" s="114"/>
      <c r="D1072" s="115"/>
      <c r="E1072" s="117" t="str">
        <f t="shared" si="885"/>
        <v/>
      </c>
      <c r="F1072" s="118" t="str">
        <f t="shared" si="893"/>
        <v/>
      </c>
      <c r="G1072" s="22"/>
      <c r="H1072" s="5" t="str">
        <f t="shared" si="855"/>
        <v/>
      </c>
      <c r="I1072" s="6" t="str">
        <f t="shared" si="856"/>
        <v/>
      </c>
      <c r="J1072" s="6" t="str">
        <f t="shared" si="857"/>
        <v/>
      </c>
      <c r="K1072" s="23"/>
      <c r="L1072" s="3" t="str">
        <f t="shared" si="839"/>
        <v/>
      </c>
      <c r="M1072" s="2">
        <f>IF(OR(K1072="Rota",K1072="Desliza"),(IF((MAX(N$36:N1071))&gt;F$17,(MAX(N$36:N1071)),F$17)),N1071)</f>
        <v>0</v>
      </c>
      <c r="N1072" s="42"/>
      <c r="O1072" s="2" t="str">
        <f t="shared" si="840"/>
        <v/>
      </c>
      <c r="P1072" s="3" t="str">
        <f t="shared" si="841"/>
        <v/>
      </c>
      <c r="Q1072" s="24"/>
      <c r="R1072" s="24"/>
      <c r="S1072" s="24"/>
      <c r="T1072" s="132" t="str">
        <f t="shared" si="847"/>
        <v/>
      </c>
      <c r="U1072" s="25"/>
      <c r="V1072" s="25"/>
      <c r="W1072" s="24"/>
      <c r="X1072" s="26"/>
      <c r="Y1072" s="25"/>
      <c r="Z1072" s="25"/>
      <c r="AA1072" s="3" t="str">
        <f t="shared" si="842"/>
        <v/>
      </c>
      <c r="AB1072" s="24"/>
      <c r="AC1072" s="26"/>
      <c r="AD1072" s="25"/>
      <c r="AE1072" s="54"/>
      <c r="AF1072" s="54"/>
      <c r="AG1072" s="54"/>
      <c r="AH1072" s="54"/>
      <c r="AI1072" s="54"/>
      <c r="AJ1072" s="54"/>
      <c r="AK1072" s="25"/>
      <c r="AL1072" s="54" t="str">
        <f t="shared" si="848"/>
        <v/>
      </c>
      <c r="AM1072" s="200" t="str">
        <f t="shared" si="849"/>
        <v/>
      </c>
      <c r="AN1072" s="201" t="str">
        <f t="shared" si="850"/>
        <v/>
      </c>
      <c r="AO1072" s="200" t="str">
        <f t="shared" si="858"/>
        <v/>
      </c>
      <c r="AP1072" s="200" t="str">
        <f t="shared" si="851"/>
        <v/>
      </c>
      <c r="AQ1072" s="200" t="str">
        <f t="shared" si="852"/>
        <v/>
      </c>
      <c r="AR1072" s="200" t="str">
        <f t="shared" si="859"/>
        <v/>
      </c>
      <c r="AS1072" s="200" t="str">
        <f t="shared" si="860"/>
        <v/>
      </c>
      <c r="AT1072" s="200" t="str">
        <f t="shared" si="861"/>
        <v/>
      </c>
      <c r="AU1072" s="200" t="str">
        <f t="shared" si="862"/>
        <v/>
      </c>
      <c r="AV1072" s="54"/>
      <c r="AW1072" s="200" t="str">
        <f t="shared" si="863"/>
        <v/>
      </c>
      <c r="AX1072" s="201" t="str">
        <f t="shared" si="864"/>
        <v/>
      </c>
      <c r="AY1072" s="7" t="str">
        <f t="shared" si="865"/>
        <v/>
      </c>
      <c r="AZ1072" s="7" t="str">
        <f t="shared" si="866"/>
        <v/>
      </c>
      <c r="BA1072" s="7" t="str">
        <f t="shared" si="867"/>
        <v/>
      </c>
      <c r="BB1072" s="7" t="str">
        <f t="shared" si="886"/>
        <v/>
      </c>
      <c r="BC1072" s="7" t="str">
        <f t="shared" si="887"/>
        <v/>
      </c>
      <c r="BD1072" s="7" t="str">
        <f t="shared" si="888"/>
        <v/>
      </c>
      <c r="BE1072" s="7" t="str">
        <f t="shared" si="889"/>
        <v/>
      </c>
      <c r="BF1072" s="7" t="str">
        <f t="shared" si="843"/>
        <v/>
      </c>
      <c r="BG1072" s="7" t="str">
        <f t="shared" si="844"/>
        <v/>
      </c>
      <c r="BH1072" s="7" t="str">
        <f t="shared" si="890"/>
        <v/>
      </c>
      <c r="BI1072" s="7" t="str">
        <f t="shared" si="891"/>
        <v/>
      </c>
      <c r="BJ1072" s="7" t="str">
        <f t="shared" si="892"/>
        <v/>
      </c>
      <c r="BK1072" s="7" t="str">
        <f t="shared" si="868"/>
        <v/>
      </c>
      <c r="BL1072" s="7" t="str">
        <f t="shared" si="869"/>
        <v/>
      </c>
      <c r="BM1072" s="7" t="str">
        <f t="shared" si="870"/>
        <v/>
      </c>
      <c r="BN1072" s="7" t="str">
        <f t="shared" si="871"/>
        <v/>
      </c>
      <c r="BO1072" s="7" t="str">
        <f t="shared" si="872"/>
        <v/>
      </c>
      <c r="BP1072" s="7" t="str">
        <f t="shared" si="873"/>
        <v/>
      </c>
      <c r="BQ1072" s="7" t="str">
        <f t="shared" si="874"/>
        <v/>
      </c>
      <c r="BR1072" s="7" t="str">
        <f t="shared" si="875"/>
        <v/>
      </c>
      <c r="BS1072" s="7" t="str">
        <f t="shared" si="876"/>
        <v/>
      </c>
      <c r="BT1072" s="7" t="str">
        <f t="shared" si="877"/>
        <v/>
      </c>
      <c r="BU1072" s="7" t="str">
        <f t="shared" si="878"/>
        <v/>
      </c>
      <c r="BV1072" s="7" t="str">
        <f t="shared" si="879"/>
        <v/>
      </c>
      <c r="BW1072" s="7" t="str">
        <f t="shared" si="853"/>
        <v/>
      </c>
      <c r="BX1072" s="7" t="str">
        <f t="shared" si="880"/>
        <v/>
      </c>
      <c r="BY1072" s="7" t="str">
        <f t="shared" si="881"/>
        <v/>
      </c>
      <c r="BZ1072" s="7" t="str">
        <f t="shared" si="882"/>
        <v/>
      </c>
      <c r="CA1072" s="7" t="str">
        <f t="shared" si="883"/>
        <v/>
      </c>
      <c r="CB1072" s="54"/>
      <c r="CH1072" s="13" t="str">
        <f t="shared" si="854"/>
        <v/>
      </c>
      <c r="CJ1072" s="13" t="str">
        <f t="shared" si="845"/>
        <v/>
      </c>
      <c r="CK1072" s="7" t="str">
        <f t="shared" si="846"/>
        <v/>
      </c>
      <c r="CM1072" s="7" t="str">
        <f t="shared" si="884"/>
        <v/>
      </c>
    </row>
    <row r="1073" spans="2:91" ht="16.5" thickBot="1" x14ac:dyDescent="0.3">
      <c r="B1073" s="114"/>
      <c r="C1073" s="114"/>
      <c r="D1073" s="115"/>
      <c r="E1073" s="117" t="str">
        <f t="shared" si="885"/>
        <v/>
      </c>
      <c r="F1073" s="118" t="str">
        <f t="shared" si="893"/>
        <v/>
      </c>
      <c r="G1073" s="22"/>
      <c r="H1073" s="5" t="str">
        <f t="shared" si="855"/>
        <v/>
      </c>
      <c r="I1073" s="6" t="str">
        <f t="shared" si="856"/>
        <v/>
      </c>
      <c r="J1073" s="6" t="str">
        <f t="shared" si="857"/>
        <v/>
      </c>
      <c r="K1073" s="23"/>
      <c r="L1073" s="3" t="str">
        <f t="shared" si="839"/>
        <v/>
      </c>
      <c r="M1073" s="2">
        <f>IF(OR(K1073="Rota",K1073="Desliza"),(IF((MAX(N$36:N1072))&gt;F$17,(MAX(N$36:N1072)),F$17)),N1072)</f>
        <v>0</v>
      </c>
      <c r="N1073" s="42"/>
      <c r="O1073" s="2" t="str">
        <f t="shared" si="840"/>
        <v/>
      </c>
      <c r="P1073" s="3" t="str">
        <f t="shared" si="841"/>
        <v/>
      </c>
      <c r="Q1073" s="24"/>
      <c r="R1073" s="24"/>
      <c r="S1073" s="24"/>
      <c r="T1073" s="132" t="str">
        <f t="shared" si="847"/>
        <v/>
      </c>
      <c r="U1073" s="25"/>
      <c r="V1073" s="25"/>
      <c r="W1073" s="24"/>
      <c r="X1073" s="26"/>
      <c r="Y1073" s="25"/>
      <c r="Z1073" s="25"/>
      <c r="AA1073" s="3" t="str">
        <f t="shared" si="842"/>
        <v/>
      </c>
      <c r="AB1073" s="24"/>
      <c r="AC1073" s="26"/>
      <c r="AD1073" s="25"/>
      <c r="AE1073" s="54"/>
      <c r="AF1073" s="54"/>
      <c r="AG1073" s="54"/>
      <c r="AH1073" s="54"/>
      <c r="AI1073" s="54"/>
      <c r="AJ1073" s="54"/>
      <c r="AK1073" s="25"/>
      <c r="AL1073" s="54" t="str">
        <f t="shared" si="848"/>
        <v/>
      </c>
      <c r="AM1073" s="200" t="str">
        <f t="shared" si="849"/>
        <v/>
      </c>
      <c r="AN1073" s="201" t="str">
        <f t="shared" si="850"/>
        <v/>
      </c>
      <c r="AO1073" s="200" t="str">
        <f t="shared" si="858"/>
        <v/>
      </c>
      <c r="AP1073" s="200" t="str">
        <f t="shared" si="851"/>
        <v/>
      </c>
      <c r="AQ1073" s="200" t="str">
        <f t="shared" si="852"/>
        <v/>
      </c>
      <c r="AR1073" s="200" t="str">
        <f t="shared" si="859"/>
        <v/>
      </c>
      <c r="AS1073" s="200" t="str">
        <f t="shared" si="860"/>
        <v/>
      </c>
      <c r="AT1073" s="200" t="str">
        <f t="shared" si="861"/>
        <v/>
      </c>
      <c r="AU1073" s="200" t="str">
        <f t="shared" si="862"/>
        <v/>
      </c>
      <c r="AV1073" s="54"/>
      <c r="AW1073" s="200" t="str">
        <f t="shared" si="863"/>
        <v/>
      </c>
      <c r="AX1073" s="201" t="str">
        <f t="shared" si="864"/>
        <v/>
      </c>
      <c r="AY1073" s="7" t="str">
        <f t="shared" si="865"/>
        <v/>
      </c>
      <c r="AZ1073" s="7" t="str">
        <f t="shared" si="866"/>
        <v/>
      </c>
      <c r="BA1073" s="7" t="str">
        <f t="shared" si="867"/>
        <v/>
      </c>
      <c r="BB1073" s="7" t="str">
        <f t="shared" si="886"/>
        <v/>
      </c>
      <c r="BC1073" s="7" t="str">
        <f t="shared" si="887"/>
        <v/>
      </c>
      <c r="BD1073" s="7" t="str">
        <f t="shared" si="888"/>
        <v/>
      </c>
      <c r="BE1073" s="7" t="str">
        <f t="shared" si="889"/>
        <v/>
      </c>
      <c r="BF1073" s="7" t="str">
        <f t="shared" si="843"/>
        <v/>
      </c>
      <c r="BG1073" s="7" t="str">
        <f t="shared" si="844"/>
        <v/>
      </c>
      <c r="BH1073" s="7" t="str">
        <f t="shared" si="890"/>
        <v/>
      </c>
      <c r="BI1073" s="7" t="str">
        <f t="shared" si="891"/>
        <v/>
      </c>
      <c r="BJ1073" s="7" t="str">
        <f t="shared" si="892"/>
        <v/>
      </c>
      <c r="BK1073" s="7" t="str">
        <f t="shared" si="868"/>
        <v/>
      </c>
      <c r="BL1073" s="7" t="str">
        <f t="shared" si="869"/>
        <v/>
      </c>
      <c r="BM1073" s="7" t="str">
        <f t="shared" si="870"/>
        <v/>
      </c>
      <c r="BN1073" s="7" t="str">
        <f t="shared" si="871"/>
        <v/>
      </c>
      <c r="BO1073" s="7" t="str">
        <f t="shared" si="872"/>
        <v/>
      </c>
      <c r="BP1073" s="7" t="str">
        <f t="shared" si="873"/>
        <v/>
      </c>
      <c r="BQ1073" s="7" t="str">
        <f t="shared" si="874"/>
        <v/>
      </c>
      <c r="BR1073" s="7" t="str">
        <f t="shared" si="875"/>
        <v/>
      </c>
      <c r="BS1073" s="7" t="str">
        <f t="shared" si="876"/>
        <v/>
      </c>
      <c r="BT1073" s="7" t="str">
        <f t="shared" si="877"/>
        <v/>
      </c>
      <c r="BU1073" s="7" t="str">
        <f t="shared" si="878"/>
        <v/>
      </c>
      <c r="BV1073" s="7" t="str">
        <f t="shared" si="879"/>
        <v/>
      </c>
      <c r="BW1073" s="7" t="str">
        <f t="shared" si="853"/>
        <v/>
      </c>
      <c r="BX1073" s="7" t="str">
        <f t="shared" si="880"/>
        <v/>
      </c>
      <c r="BY1073" s="7" t="str">
        <f t="shared" si="881"/>
        <v/>
      </c>
      <c r="BZ1073" s="7" t="str">
        <f t="shared" si="882"/>
        <v/>
      </c>
      <c r="CA1073" s="7" t="str">
        <f t="shared" si="883"/>
        <v/>
      </c>
      <c r="CB1073" s="54"/>
      <c r="CH1073" s="13" t="str">
        <f t="shared" si="854"/>
        <v/>
      </c>
      <c r="CJ1073" s="13" t="str">
        <f t="shared" si="845"/>
        <v/>
      </c>
      <c r="CK1073" s="7" t="str">
        <f t="shared" si="846"/>
        <v/>
      </c>
      <c r="CM1073" s="7" t="str">
        <f t="shared" si="884"/>
        <v/>
      </c>
    </row>
    <row r="1074" spans="2:91" ht="16.5" thickBot="1" x14ac:dyDescent="0.3">
      <c r="B1074" s="114"/>
      <c r="C1074" s="114"/>
      <c r="D1074" s="115"/>
      <c r="E1074" s="117" t="str">
        <f t="shared" si="885"/>
        <v/>
      </c>
      <c r="F1074" s="118" t="str">
        <f t="shared" si="893"/>
        <v/>
      </c>
      <c r="G1074" s="22"/>
      <c r="H1074" s="5" t="str">
        <f t="shared" si="855"/>
        <v/>
      </c>
      <c r="I1074" s="6" t="str">
        <f t="shared" si="856"/>
        <v/>
      </c>
      <c r="J1074" s="6" t="str">
        <f t="shared" si="857"/>
        <v/>
      </c>
      <c r="K1074" s="23"/>
      <c r="L1074" s="3" t="str">
        <f t="shared" si="839"/>
        <v/>
      </c>
      <c r="M1074" s="2">
        <f>IF(OR(K1074="Rota",K1074="Desliza"),(IF((MAX(N$36:N1073))&gt;F$17,(MAX(N$36:N1073)),F$17)),N1073)</f>
        <v>0</v>
      </c>
      <c r="N1074" s="42"/>
      <c r="O1074" s="2" t="str">
        <f t="shared" si="840"/>
        <v/>
      </c>
      <c r="P1074" s="3" t="str">
        <f t="shared" si="841"/>
        <v/>
      </c>
      <c r="Q1074" s="24"/>
      <c r="R1074" s="24"/>
      <c r="S1074" s="24"/>
      <c r="T1074" s="132" t="str">
        <f t="shared" si="847"/>
        <v/>
      </c>
      <c r="U1074" s="25"/>
      <c r="V1074" s="25"/>
      <c r="W1074" s="24"/>
      <c r="X1074" s="26"/>
      <c r="Y1074" s="25"/>
      <c r="Z1074" s="25"/>
      <c r="AA1074" s="3" t="str">
        <f t="shared" si="842"/>
        <v/>
      </c>
      <c r="AB1074" s="24"/>
      <c r="AC1074" s="26"/>
      <c r="AD1074" s="25"/>
      <c r="AE1074" s="54"/>
      <c r="AF1074" s="54"/>
      <c r="AG1074" s="54"/>
      <c r="AH1074" s="54"/>
      <c r="AI1074" s="54"/>
      <c r="AJ1074" s="54"/>
      <c r="AK1074" s="25"/>
      <c r="AL1074" s="54" t="str">
        <f t="shared" si="848"/>
        <v/>
      </c>
      <c r="AM1074" s="200" t="str">
        <f t="shared" si="849"/>
        <v/>
      </c>
      <c r="AN1074" s="201" t="str">
        <f t="shared" si="850"/>
        <v/>
      </c>
      <c r="AO1074" s="200" t="str">
        <f t="shared" si="858"/>
        <v/>
      </c>
      <c r="AP1074" s="200" t="str">
        <f t="shared" si="851"/>
        <v/>
      </c>
      <c r="AQ1074" s="200" t="str">
        <f t="shared" si="852"/>
        <v/>
      </c>
      <c r="AR1074" s="200" t="str">
        <f t="shared" si="859"/>
        <v/>
      </c>
      <c r="AS1074" s="200" t="str">
        <f t="shared" si="860"/>
        <v/>
      </c>
      <c r="AT1074" s="200" t="str">
        <f t="shared" si="861"/>
        <v/>
      </c>
      <c r="AU1074" s="200" t="str">
        <f t="shared" si="862"/>
        <v/>
      </c>
      <c r="AV1074" s="54"/>
      <c r="AW1074" s="200" t="str">
        <f t="shared" si="863"/>
        <v/>
      </c>
      <c r="AX1074" s="201" t="str">
        <f t="shared" si="864"/>
        <v/>
      </c>
      <c r="AY1074" s="7" t="str">
        <f t="shared" si="865"/>
        <v/>
      </c>
      <c r="AZ1074" s="7" t="str">
        <f t="shared" si="866"/>
        <v/>
      </c>
      <c r="BA1074" s="7" t="str">
        <f t="shared" si="867"/>
        <v/>
      </c>
      <c r="BB1074" s="7" t="str">
        <f t="shared" si="886"/>
        <v/>
      </c>
      <c r="BC1074" s="7" t="str">
        <f t="shared" si="887"/>
        <v/>
      </c>
      <c r="BD1074" s="7" t="str">
        <f t="shared" si="888"/>
        <v/>
      </c>
      <c r="BE1074" s="7" t="str">
        <f t="shared" si="889"/>
        <v/>
      </c>
      <c r="BF1074" s="7" t="str">
        <f t="shared" si="843"/>
        <v/>
      </c>
      <c r="BG1074" s="7" t="str">
        <f t="shared" si="844"/>
        <v/>
      </c>
      <c r="BH1074" s="7" t="str">
        <f t="shared" si="890"/>
        <v/>
      </c>
      <c r="BI1074" s="7" t="str">
        <f t="shared" si="891"/>
        <v/>
      </c>
      <c r="BJ1074" s="7" t="str">
        <f t="shared" si="892"/>
        <v/>
      </c>
      <c r="BK1074" s="7" t="str">
        <f t="shared" si="868"/>
        <v/>
      </c>
      <c r="BL1074" s="7" t="str">
        <f t="shared" si="869"/>
        <v/>
      </c>
      <c r="BM1074" s="7" t="str">
        <f t="shared" si="870"/>
        <v/>
      </c>
      <c r="BN1074" s="7" t="str">
        <f t="shared" si="871"/>
        <v/>
      </c>
      <c r="BO1074" s="7" t="str">
        <f t="shared" si="872"/>
        <v/>
      </c>
      <c r="BP1074" s="7" t="str">
        <f t="shared" si="873"/>
        <v/>
      </c>
      <c r="BQ1074" s="7" t="str">
        <f t="shared" si="874"/>
        <v/>
      </c>
      <c r="BR1074" s="7" t="str">
        <f t="shared" si="875"/>
        <v/>
      </c>
      <c r="BS1074" s="7" t="str">
        <f t="shared" si="876"/>
        <v/>
      </c>
      <c r="BT1074" s="7" t="str">
        <f t="shared" si="877"/>
        <v/>
      </c>
      <c r="BU1074" s="7" t="str">
        <f t="shared" si="878"/>
        <v/>
      </c>
      <c r="BV1074" s="7" t="str">
        <f t="shared" si="879"/>
        <v/>
      </c>
      <c r="BW1074" s="7" t="str">
        <f t="shared" si="853"/>
        <v/>
      </c>
      <c r="BX1074" s="7" t="str">
        <f t="shared" si="880"/>
        <v/>
      </c>
      <c r="BY1074" s="7" t="str">
        <f t="shared" si="881"/>
        <v/>
      </c>
      <c r="BZ1074" s="7" t="str">
        <f t="shared" si="882"/>
        <v/>
      </c>
      <c r="CA1074" s="7" t="str">
        <f t="shared" si="883"/>
        <v/>
      </c>
      <c r="CB1074" s="54"/>
      <c r="CH1074" s="13" t="str">
        <f t="shared" si="854"/>
        <v/>
      </c>
      <c r="CJ1074" s="13" t="str">
        <f t="shared" si="845"/>
        <v/>
      </c>
      <c r="CK1074" s="7" t="str">
        <f t="shared" si="846"/>
        <v/>
      </c>
      <c r="CM1074" s="7" t="str">
        <f t="shared" si="884"/>
        <v/>
      </c>
    </row>
    <row r="1075" spans="2:91" ht="16.5" thickBot="1" x14ac:dyDescent="0.3">
      <c r="B1075" s="114"/>
      <c r="C1075" s="114"/>
      <c r="D1075" s="115"/>
      <c r="E1075" s="117" t="str">
        <f t="shared" si="885"/>
        <v/>
      </c>
      <c r="F1075" s="118" t="str">
        <f t="shared" si="893"/>
        <v/>
      </c>
      <c r="G1075" s="22"/>
      <c r="H1075" s="5" t="str">
        <f t="shared" si="855"/>
        <v/>
      </c>
      <c r="I1075" s="6" t="str">
        <f t="shared" si="856"/>
        <v/>
      </c>
      <c r="J1075" s="6" t="str">
        <f t="shared" si="857"/>
        <v/>
      </c>
      <c r="K1075" s="23"/>
      <c r="L1075" s="3" t="str">
        <f t="shared" si="839"/>
        <v/>
      </c>
      <c r="M1075" s="2">
        <f>IF(OR(K1075="Rota",K1075="Desliza"),(IF((MAX(N$36:N1074))&gt;F$17,(MAX(N$36:N1074)),F$17)),N1074)</f>
        <v>0</v>
      </c>
      <c r="N1075" s="42"/>
      <c r="O1075" s="2" t="str">
        <f t="shared" si="840"/>
        <v/>
      </c>
      <c r="P1075" s="3" t="str">
        <f t="shared" si="841"/>
        <v/>
      </c>
      <c r="Q1075" s="24"/>
      <c r="R1075" s="24"/>
      <c r="S1075" s="24"/>
      <c r="T1075" s="132" t="str">
        <f t="shared" si="847"/>
        <v/>
      </c>
      <c r="U1075" s="25"/>
      <c r="V1075" s="25"/>
      <c r="W1075" s="24"/>
      <c r="X1075" s="26"/>
      <c r="Y1075" s="25"/>
      <c r="Z1075" s="25"/>
      <c r="AA1075" s="3" t="str">
        <f t="shared" si="842"/>
        <v/>
      </c>
      <c r="AB1075" s="24"/>
      <c r="AC1075" s="26"/>
      <c r="AD1075" s="25"/>
      <c r="AE1075" s="54"/>
      <c r="AF1075" s="54"/>
      <c r="AG1075" s="54"/>
      <c r="AH1075" s="54"/>
      <c r="AI1075" s="54"/>
      <c r="AJ1075" s="54"/>
      <c r="AK1075" s="25"/>
      <c r="AL1075" s="54" t="str">
        <f t="shared" si="848"/>
        <v/>
      </c>
      <c r="AM1075" s="200" t="str">
        <f t="shared" si="849"/>
        <v/>
      </c>
      <c r="AN1075" s="201" t="str">
        <f t="shared" si="850"/>
        <v/>
      </c>
      <c r="AO1075" s="200" t="str">
        <f t="shared" si="858"/>
        <v/>
      </c>
      <c r="AP1075" s="200" t="str">
        <f t="shared" si="851"/>
        <v/>
      </c>
      <c r="AQ1075" s="200" t="str">
        <f t="shared" si="852"/>
        <v/>
      </c>
      <c r="AR1075" s="200" t="str">
        <f t="shared" si="859"/>
        <v/>
      </c>
      <c r="AS1075" s="200" t="str">
        <f t="shared" si="860"/>
        <v/>
      </c>
      <c r="AT1075" s="200" t="str">
        <f t="shared" si="861"/>
        <v/>
      </c>
      <c r="AU1075" s="200" t="str">
        <f t="shared" si="862"/>
        <v/>
      </c>
      <c r="AV1075" s="54"/>
      <c r="AW1075" s="200" t="str">
        <f t="shared" si="863"/>
        <v/>
      </c>
      <c r="AX1075" s="201" t="str">
        <f t="shared" si="864"/>
        <v/>
      </c>
      <c r="AY1075" s="7" t="str">
        <f t="shared" si="865"/>
        <v/>
      </c>
      <c r="AZ1075" s="7" t="str">
        <f t="shared" si="866"/>
        <v/>
      </c>
      <c r="BA1075" s="7" t="str">
        <f t="shared" si="867"/>
        <v/>
      </c>
      <c r="BB1075" s="7" t="str">
        <f t="shared" si="886"/>
        <v/>
      </c>
      <c r="BC1075" s="7" t="str">
        <f t="shared" si="887"/>
        <v/>
      </c>
      <c r="BD1075" s="7" t="str">
        <f t="shared" si="888"/>
        <v/>
      </c>
      <c r="BE1075" s="7" t="str">
        <f t="shared" si="889"/>
        <v/>
      </c>
      <c r="BF1075" s="7" t="str">
        <f t="shared" si="843"/>
        <v/>
      </c>
      <c r="BG1075" s="7" t="str">
        <f t="shared" si="844"/>
        <v/>
      </c>
      <c r="BH1075" s="7" t="str">
        <f t="shared" si="890"/>
        <v/>
      </c>
      <c r="BI1075" s="7" t="str">
        <f t="shared" si="891"/>
        <v/>
      </c>
      <c r="BJ1075" s="7" t="str">
        <f t="shared" si="892"/>
        <v/>
      </c>
      <c r="BK1075" s="7" t="str">
        <f t="shared" si="868"/>
        <v/>
      </c>
      <c r="BL1075" s="7" t="str">
        <f t="shared" si="869"/>
        <v/>
      </c>
      <c r="BM1075" s="7" t="str">
        <f t="shared" si="870"/>
        <v/>
      </c>
      <c r="BN1075" s="7" t="str">
        <f t="shared" si="871"/>
        <v/>
      </c>
      <c r="BO1075" s="7" t="str">
        <f t="shared" si="872"/>
        <v/>
      </c>
      <c r="BP1075" s="7" t="str">
        <f t="shared" si="873"/>
        <v/>
      </c>
      <c r="BQ1075" s="7" t="str">
        <f t="shared" si="874"/>
        <v/>
      </c>
      <c r="BR1075" s="7" t="str">
        <f t="shared" si="875"/>
        <v/>
      </c>
      <c r="BS1075" s="7" t="str">
        <f t="shared" si="876"/>
        <v/>
      </c>
      <c r="BT1075" s="7" t="str">
        <f t="shared" si="877"/>
        <v/>
      </c>
      <c r="BU1075" s="7" t="str">
        <f t="shared" si="878"/>
        <v/>
      </c>
      <c r="BV1075" s="7" t="str">
        <f t="shared" si="879"/>
        <v/>
      </c>
      <c r="BW1075" s="7" t="str">
        <f t="shared" si="853"/>
        <v/>
      </c>
      <c r="BX1075" s="7" t="str">
        <f t="shared" si="880"/>
        <v/>
      </c>
      <c r="BY1075" s="7" t="str">
        <f t="shared" si="881"/>
        <v/>
      </c>
      <c r="BZ1075" s="7" t="str">
        <f t="shared" si="882"/>
        <v/>
      </c>
      <c r="CA1075" s="7" t="str">
        <f t="shared" si="883"/>
        <v/>
      </c>
      <c r="CB1075" s="54"/>
      <c r="CH1075" s="13" t="str">
        <f t="shared" si="854"/>
        <v/>
      </c>
      <c r="CJ1075" s="13" t="str">
        <f t="shared" si="845"/>
        <v/>
      </c>
      <c r="CK1075" s="7" t="str">
        <f t="shared" si="846"/>
        <v/>
      </c>
      <c r="CM1075" s="7" t="str">
        <f t="shared" si="884"/>
        <v/>
      </c>
    </row>
    <row r="1076" spans="2:91" ht="16.5" thickBot="1" x14ac:dyDescent="0.3">
      <c r="B1076" s="114"/>
      <c r="C1076" s="114"/>
      <c r="D1076" s="115"/>
      <c r="E1076" s="117" t="str">
        <f t="shared" si="885"/>
        <v/>
      </c>
      <c r="F1076" s="118" t="str">
        <f t="shared" si="893"/>
        <v/>
      </c>
      <c r="G1076" s="22"/>
      <c r="H1076" s="5" t="str">
        <f t="shared" si="855"/>
        <v/>
      </c>
      <c r="I1076" s="6" t="str">
        <f t="shared" si="856"/>
        <v/>
      </c>
      <c r="J1076" s="6" t="str">
        <f t="shared" si="857"/>
        <v/>
      </c>
      <c r="K1076" s="23"/>
      <c r="L1076" s="3" t="str">
        <f t="shared" si="839"/>
        <v/>
      </c>
      <c r="M1076" s="2">
        <f>IF(OR(K1076="Rota",K1076="Desliza"),(IF((MAX(N$36:N1075))&gt;F$17,(MAX(N$36:N1075)),F$17)),N1075)</f>
        <v>0</v>
      </c>
      <c r="N1076" s="42"/>
      <c r="O1076" s="2" t="str">
        <f t="shared" si="840"/>
        <v/>
      </c>
      <c r="P1076" s="3" t="str">
        <f t="shared" si="841"/>
        <v/>
      </c>
      <c r="Q1076" s="24"/>
      <c r="R1076" s="24"/>
      <c r="S1076" s="24"/>
      <c r="T1076" s="132" t="str">
        <f t="shared" si="847"/>
        <v/>
      </c>
      <c r="U1076" s="25"/>
      <c r="V1076" s="25"/>
      <c r="W1076" s="24"/>
      <c r="X1076" s="26"/>
      <c r="Y1076" s="25"/>
      <c r="Z1076" s="25"/>
      <c r="AA1076" s="3" t="str">
        <f t="shared" si="842"/>
        <v/>
      </c>
      <c r="AB1076" s="24"/>
      <c r="AC1076" s="26"/>
      <c r="AD1076" s="25"/>
      <c r="AE1076" s="54"/>
      <c r="AF1076" s="54"/>
      <c r="AG1076" s="54"/>
      <c r="AH1076" s="54"/>
      <c r="AI1076" s="54"/>
      <c r="AJ1076" s="54"/>
      <c r="AK1076" s="25"/>
      <c r="AL1076" s="54" t="str">
        <f t="shared" si="848"/>
        <v/>
      </c>
      <c r="AM1076" s="200" t="str">
        <f t="shared" si="849"/>
        <v/>
      </c>
      <c r="AN1076" s="201" t="str">
        <f t="shared" si="850"/>
        <v/>
      </c>
      <c r="AO1076" s="200" t="str">
        <f t="shared" si="858"/>
        <v/>
      </c>
      <c r="AP1076" s="200" t="str">
        <f t="shared" si="851"/>
        <v/>
      </c>
      <c r="AQ1076" s="200" t="str">
        <f t="shared" si="852"/>
        <v/>
      </c>
      <c r="AR1076" s="200" t="str">
        <f t="shared" si="859"/>
        <v/>
      </c>
      <c r="AS1076" s="200" t="str">
        <f t="shared" si="860"/>
        <v/>
      </c>
      <c r="AT1076" s="200" t="str">
        <f t="shared" si="861"/>
        <v/>
      </c>
      <c r="AU1076" s="200" t="str">
        <f t="shared" si="862"/>
        <v/>
      </c>
      <c r="AV1076" s="54"/>
      <c r="AW1076" s="200" t="str">
        <f t="shared" si="863"/>
        <v/>
      </c>
      <c r="AX1076" s="201" t="str">
        <f t="shared" si="864"/>
        <v/>
      </c>
      <c r="AY1076" s="7" t="str">
        <f t="shared" si="865"/>
        <v/>
      </c>
      <c r="AZ1076" s="7" t="str">
        <f t="shared" si="866"/>
        <v/>
      </c>
      <c r="BA1076" s="7" t="str">
        <f t="shared" si="867"/>
        <v/>
      </c>
      <c r="BB1076" s="7" t="str">
        <f t="shared" si="886"/>
        <v/>
      </c>
      <c r="BC1076" s="7" t="str">
        <f t="shared" si="887"/>
        <v/>
      </c>
      <c r="BD1076" s="7" t="str">
        <f t="shared" si="888"/>
        <v/>
      </c>
      <c r="BE1076" s="7" t="str">
        <f t="shared" si="889"/>
        <v/>
      </c>
      <c r="BF1076" s="7" t="str">
        <f t="shared" si="843"/>
        <v/>
      </c>
      <c r="BG1076" s="7" t="str">
        <f t="shared" si="844"/>
        <v/>
      </c>
      <c r="BH1076" s="7" t="str">
        <f t="shared" si="890"/>
        <v/>
      </c>
      <c r="BI1076" s="7" t="str">
        <f t="shared" si="891"/>
        <v/>
      </c>
      <c r="BJ1076" s="7" t="str">
        <f t="shared" si="892"/>
        <v/>
      </c>
      <c r="BK1076" s="7" t="str">
        <f t="shared" si="868"/>
        <v/>
      </c>
      <c r="BL1076" s="7" t="str">
        <f t="shared" si="869"/>
        <v/>
      </c>
      <c r="BM1076" s="7" t="str">
        <f t="shared" si="870"/>
        <v/>
      </c>
      <c r="BN1076" s="7" t="str">
        <f t="shared" si="871"/>
        <v/>
      </c>
      <c r="BO1076" s="7" t="str">
        <f t="shared" si="872"/>
        <v/>
      </c>
      <c r="BP1076" s="7" t="str">
        <f t="shared" si="873"/>
        <v/>
      </c>
      <c r="BQ1076" s="7" t="str">
        <f t="shared" si="874"/>
        <v/>
      </c>
      <c r="BR1076" s="7" t="str">
        <f t="shared" si="875"/>
        <v/>
      </c>
      <c r="BS1076" s="7" t="str">
        <f t="shared" si="876"/>
        <v/>
      </c>
      <c r="BT1076" s="7" t="str">
        <f t="shared" si="877"/>
        <v/>
      </c>
      <c r="BU1076" s="7" t="str">
        <f t="shared" si="878"/>
        <v/>
      </c>
      <c r="BV1076" s="7" t="str">
        <f t="shared" si="879"/>
        <v/>
      </c>
      <c r="BW1076" s="7" t="str">
        <f t="shared" si="853"/>
        <v/>
      </c>
      <c r="BX1076" s="7" t="str">
        <f t="shared" si="880"/>
        <v/>
      </c>
      <c r="BY1076" s="7" t="str">
        <f t="shared" si="881"/>
        <v/>
      </c>
      <c r="BZ1076" s="7" t="str">
        <f t="shared" si="882"/>
        <v/>
      </c>
      <c r="CA1076" s="7" t="str">
        <f t="shared" si="883"/>
        <v/>
      </c>
      <c r="CB1076" s="54"/>
      <c r="CH1076" s="13" t="str">
        <f t="shared" si="854"/>
        <v/>
      </c>
      <c r="CJ1076" s="13" t="str">
        <f t="shared" si="845"/>
        <v/>
      </c>
      <c r="CK1076" s="7" t="str">
        <f t="shared" si="846"/>
        <v/>
      </c>
      <c r="CM1076" s="7" t="str">
        <f t="shared" si="884"/>
        <v/>
      </c>
    </row>
    <row r="1077" spans="2:91" ht="16.5" thickBot="1" x14ac:dyDescent="0.3">
      <c r="B1077" s="114"/>
      <c r="C1077" s="114"/>
      <c r="D1077" s="115"/>
      <c r="E1077" s="117" t="str">
        <f t="shared" si="885"/>
        <v/>
      </c>
      <c r="F1077" s="118" t="str">
        <f t="shared" si="893"/>
        <v/>
      </c>
      <c r="G1077" s="22"/>
      <c r="H1077" s="5" t="str">
        <f t="shared" si="855"/>
        <v/>
      </c>
      <c r="I1077" s="6" t="str">
        <f t="shared" si="856"/>
        <v/>
      </c>
      <c r="J1077" s="6" t="str">
        <f t="shared" si="857"/>
        <v/>
      </c>
      <c r="K1077" s="23"/>
      <c r="L1077" s="3" t="str">
        <f t="shared" si="839"/>
        <v/>
      </c>
      <c r="M1077" s="2">
        <f>IF(OR(K1077="Rota",K1077="Desliza"),(IF((MAX(N$36:N1076))&gt;F$17,(MAX(N$36:N1076)),F$17)),N1076)</f>
        <v>0</v>
      </c>
      <c r="N1077" s="42"/>
      <c r="O1077" s="2" t="str">
        <f t="shared" si="840"/>
        <v/>
      </c>
      <c r="P1077" s="3" t="str">
        <f t="shared" si="841"/>
        <v/>
      </c>
      <c r="Q1077" s="24"/>
      <c r="R1077" s="24"/>
      <c r="S1077" s="24"/>
      <c r="T1077" s="132" t="str">
        <f t="shared" si="847"/>
        <v/>
      </c>
      <c r="U1077" s="25"/>
      <c r="V1077" s="25"/>
      <c r="W1077" s="24"/>
      <c r="X1077" s="26"/>
      <c r="Y1077" s="25"/>
      <c r="Z1077" s="25"/>
      <c r="AA1077" s="3" t="str">
        <f t="shared" si="842"/>
        <v/>
      </c>
      <c r="AB1077" s="24"/>
      <c r="AC1077" s="26"/>
      <c r="AD1077" s="25"/>
      <c r="AE1077" s="54"/>
      <c r="AF1077" s="54"/>
      <c r="AG1077" s="54"/>
      <c r="AH1077" s="54"/>
      <c r="AI1077" s="54"/>
      <c r="AJ1077" s="54"/>
      <c r="AK1077" s="25"/>
      <c r="AL1077" s="54" t="str">
        <f t="shared" si="848"/>
        <v/>
      </c>
      <c r="AM1077" s="200" t="str">
        <f t="shared" si="849"/>
        <v/>
      </c>
      <c r="AN1077" s="201" t="str">
        <f t="shared" si="850"/>
        <v/>
      </c>
      <c r="AO1077" s="200" t="str">
        <f t="shared" si="858"/>
        <v/>
      </c>
      <c r="AP1077" s="200" t="str">
        <f t="shared" si="851"/>
        <v/>
      </c>
      <c r="AQ1077" s="200" t="str">
        <f t="shared" si="852"/>
        <v/>
      </c>
      <c r="AR1077" s="200" t="str">
        <f t="shared" si="859"/>
        <v/>
      </c>
      <c r="AS1077" s="200" t="str">
        <f t="shared" si="860"/>
        <v/>
      </c>
      <c r="AT1077" s="200" t="str">
        <f t="shared" si="861"/>
        <v/>
      </c>
      <c r="AU1077" s="200" t="str">
        <f t="shared" si="862"/>
        <v/>
      </c>
      <c r="AV1077" s="54"/>
      <c r="AW1077" s="200" t="str">
        <f t="shared" si="863"/>
        <v/>
      </c>
      <c r="AX1077" s="201" t="str">
        <f t="shared" si="864"/>
        <v/>
      </c>
      <c r="AY1077" s="7" t="str">
        <f t="shared" si="865"/>
        <v/>
      </c>
      <c r="AZ1077" s="7" t="str">
        <f t="shared" si="866"/>
        <v/>
      </c>
      <c r="BA1077" s="7" t="str">
        <f t="shared" si="867"/>
        <v/>
      </c>
      <c r="BB1077" s="7" t="str">
        <f t="shared" si="886"/>
        <v/>
      </c>
      <c r="BC1077" s="7" t="str">
        <f t="shared" si="887"/>
        <v/>
      </c>
      <c r="BD1077" s="7" t="str">
        <f t="shared" si="888"/>
        <v/>
      </c>
      <c r="BE1077" s="7" t="str">
        <f t="shared" si="889"/>
        <v/>
      </c>
      <c r="BF1077" s="7" t="str">
        <f t="shared" si="843"/>
        <v/>
      </c>
      <c r="BG1077" s="7" t="str">
        <f t="shared" si="844"/>
        <v/>
      </c>
      <c r="BH1077" s="7" t="str">
        <f t="shared" si="890"/>
        <v/>
      </c>
      <c r="BI1077" s="7" t="str">
        <f t="shared" si="891"/>
        <v/>
      </c>
      <c r="BJ1077" s="7" t="str">
        <f t="shared" si="892"/>
        <v/>
      </c>
      <c r="BK1077" s="7" t="str">
        <f t="shared" si="868"/>
        <v/>
      </c>
      <c r="BL1077" s="7" t="str">
        <f t="shared" si="869"/>
        <v/>
      </c>
      <c r="BM1077" s="7" t="str">
        <f t="shared" si="870"/>
        <v/>
      </c>
      <c r="BN1077" s="7" t="str">
        <f t="shared" si="871"/>
        <v/>
      </c>
      <c r="BO1077" s="7" t="str">
        <f t="shared" si="872"/>
        <v/>
      </c>
      <c r="BP1077" s="7" t="str">
        <f t="shared" si="873"/>
        <v/>
      </c>
      <c r="BQ1077" s="7" t="str">
        <f t="shared" si="874"/>
        <v/>
      </c>
      <c r="BR1077" s="7" t="str">
        <f t="shared" si="875"/>
        <v/>
      </c>
      <c r="BS1077" s="7" t="str">
        <f t="shared" si="876"/>
        <v/>
      </c>
      <c r="BT1077" s="7" t="str">
        <f t="shared" si="877"/>
        <v/>
      </c>
      <c r="BU1077" s="7" t="str">
        <f t="shared" si="878"/>
        <v/>
      </c>
      <c r="BV1077" s="7" t="str">
        <f t="shared" si="879"/>
        <v/>
      </c>
      <c r="BW1077" s="7" t="str">
        <f t="shared" si="853"/>
        <v/>
      </c>
      <c r="BX1077" s="7" t="str">
        <f t="shared" si="880"/>
        <v/>
      </c>
      <c r="BY1077" s="7" t="str">
        <f t="shared" si="881"/>
        <v/>
      </c>
      <c r="BZ1077" s="7" t="str">
        <f t="shared" si="882"/>
        <v/>
      </c>
      <c r="CA1077" s="7" t="str">
        <f t="shared" si="883"/>
        <v/>
      </c>
      <c r="CB1077" s="54"/>
      <c r="CH1077" s="13" t="str">
        <f t="shared" si="854"/>
        <v/>
      </c>
      <c r="CJ1077" s="13" t="str">
        <f t="shared" si="845"/>
        <v/>
      </c>
      <c r="CK1077" s="7" t="str">
        <f t="shared" si="846"/>
        <v/>
      </c>
      <c r="CM1077" s="7" t="str">
        <f t="shared" si="884"/>
        <v/>
      </c>
    </row>
    <row r="1078" spans="2:91" ht="16.5" thickBot="1" x14ac:dyDescent="0.3">
      <c r="B1078" s="114"/>
      <c r="C1078" s="114"/>
      <c r="D1078" s="115"/>
      <c r="E1078" s="117" t="str">
        <f t="shared" si="885"/>
        <v/>
      </c>
      <c r="F1078" s="118" t="str">
        <f t="shared" si="893"/>
        <v/>
      </c>
      <c r="G1078" s="22"/>
      <c r="H1078" s="5" t="str">
        <f t="shared" si="855"/>
        <v/>
      </c>
      <c r="I1078" s="6" t="str">
        <f t="shared" si="856"/>
        <v/>
      </c>
      <c r="J1078" s="6" t="str">
        <f t="shared" si="857"/>
        <v/>
      </c>
      <c r="K1078" s="23"/>
      <c r="L1078" s="3" t="str">
        <f t="shared" si="839"/>
        <v/>
      </c>
      <c r="M1078" s="2">
        <f>IF(OR(K1078="Rota",K1078="Desliza"),(IF((MAX(N$36:N1077))&gt;F$17,(MAX(N$36:N1077)),F$17)),N1077)</f>
        <v>0</v>
      </c>
      <c r="N1078" s="42"/>
      <c r="O1078" s="2" t="str">
        <f t="shared" si="840"/>
        <v/>
      </c>
      <c r="P1078" s="3" t="str">
        <f t="shared" si="841"/>
        <v/>
      </c>
      <c r="Q1078" s="24"/>
      <c r="R1078" s="24"/>
      <c r="S1078" s="24"/>
      <c r="T1078" s="132" t="str">
        <f t="shared" si="847"/>
        <v/>
      </c>
      <c r="U1078" s="25"/>
      <c r="V1078" s="25"/>
      <c r="W1078" s="24"/>
      <c r="X1078" s="26"/>
      <c r="Y1078" s="25"/>
      <c r="Z1078" s="25"/>
      <c r="AA1078" s="3" t="str">
        <f t="shared" si="842"/>
        <v/>
      </c>
      <c r="AB1078" s="24"/>
      <c r="AC1078" s="26"/>
      <c r="AD1078" s="25"/>
      <c r="AE1078" s="54"/>
      <c r="AF1078" s="54"/>
      <c r="AG1078" s="54"/>
      <c r="AH1078" s="54"/>
      <c r="AI1078" s="54"/>
      <c r="AJ1078" s="54"/>
      <c r="AK1078" s="25"/>
      <c r="AL1078" s="54" t="str">
        <f t="shared" si="848"/>
        <v/>
      </c>
      <c r="AM1078" s="200" t="str">
        <f t="shared" si="849"/>
        <v/>
      </c>
      <c r="AN1078" s="201" t="str">
        <f t="shared" si="850"/>
        <v/>
      </c>
      <c r="AO1078" s="200" t="str">
        <f t="shared" si="858"/>
        <v/>
      </c>
      <c r="AP1078" s="200" t="str">
        <f t="shared" si="851"/>
        <v/>
      </c>
      <c r="AQ1078" s="200" t="str">
        <f t="shared" si="852"/>
        <v/>
      </c>
      <c r="AR1078" s="200" t="str">
        <f t="shared" si="859"/>
        <v/>
      </c>
      <c r="AS1078" s="200" t="str">
        <f t="shared" si="860"/>
        <v/>
      </c>
      <c r="AT1078" s="200" t="str">
        <f t="shared" si="861"/>
        <v/>
      </c>
      <c r="AU1078" s="200" t="str">
        <f t="shared" si="862"/>
        <v/>
      </c>
      <c r="AV1078" s="54"/>
      <c r="AW1078" s="200" t="str">
        <f t="shared" si="863"/>
        <v/>
      </c>
      <c r="AX1078" s="201" t="str">
        <f t="shared" si="864"/>
        <v/>
      </c>
      <c r="AY1078" s="7" t="str">
        <f t="shared" si="865"/>
        <v/>
      </c>
      <c r="AZ1078" s="7" t="str">
        <f t="shared" si="866"/>
        <v/>
      </c>
      <c r="BA1078" s="7" t="str">
        <f t="shared" si="867"/>
        <v/>
      </c>
      <c r="BB1078" s="7" t="str">
        <f t="shared" si="886"/>
        <v/>
      </c>
      <c r="BC1078" s="7" t="str">
        <f t="shared" si="887"/>
        <v/>
      </c>
      <c r="BD1078" s="7" t="str">
        <f t="shared" si="888"/>
        <v/>
      </c>
      <c r="BE1078" s="7" t="str">
        <f t="shared" si="889"/>
        <v/>
      </c>
      <c r="BF1078" s="7" t="str">
        <f t="shared" si="843"/>
        <v/>
      </c>
      <c r="BG1078" s="7" t="str">
        <f t="shared" si="844"/>
        <v/>
      </c>
      <c r="BH1078" s="7" t="str">
        <f t="shared" si="890"/>
        <v/>
      </c>
      <c r="BI1078" s="7" t="str">
        <f t="shared" si="891"/>
        <v/>
      </c>
      <c r="BJ1078" s="7" t="str">
        <f t="shared" si="892"/>
        <v/>
      </c>
      <c r="BK1078" s="7" t="str">
        <f t="shared" si="868"/>
        <v/>
      </c>
      <c r="BL1078" s="7" t="str">
        <f t="shared" si="869"/>
        <v/>
      </c>
      <c r="BM1078" s="7" t="str">
        <f t="shared" si="870"/>
        <v/>
      </c>
      <c r="BN1078" s="7" t="str">
        <f t="shared" si="871"/>
        <v/>
      </c>
      <c r="BO1078" s="7" t="str">
        <f t="shared" si="872"/>
        <v/>
      </c>
      <c r="BP1078" s="7" t="str">
        <f t="shared" si="873"/>
        <v/>
      </c>
      <c r="BQ1078" s="7" t="str">
        <f t="shared" si="874"/>
        <v/>
      </c>
      <c r="BR1078" s="7" t="str">
        <f t="shared" si="875"/>
        <v/>
      </c>
      <c r="BS1078" s="7" t="str">
        <f t="shared" si="876"/>
        <v/>
      </c>
      <c r="BT1078" s="7" t="str">
        <f t="shared" si="877"/>
        <v/>
      </c>
      <c r="BU1078" s="7" t="str">
        <f t="shared" si="878"/>
        <v/>
      </c>
      <c r="BV1078" s="7" t="str">
        <f t="shared" si="879"/>
        <v/>
      </c>
      <c r="BW1078" s="7" t="str">
        <f t="shared" si="853"/>
        <v/>
      </c>
      <c r="BX1078" s="7" t="str">
        <f t="shared" si="880"/>
        <v/>
      </c>
      <c r="BY1078" s="7" t="str">
        <f t="shared" si="881"/>
        <v/>
      </c>
      <c r="BZ1078" s="7" t="str">
        <f t="shared" si="882"/>
        <v/>
      </c>
      <c r="CA1078" s="7" t="str">
        <f t="shared" si="883"/>
        <v/>
      </c>
      <c r="CB1078" s="54"/>
      <c r="CH1078" s="13" t="str">
        <f t="shared" si="854"/>
        <v/>
      </c>
      <c r="CJ1078" s="13" t="str">
        <f t="shared" si="845"/>
        <v/>
      </c>
      <c r="CK1078" s="7" t="str">
        <f t="shared" si="846"/>
        <v/>
      </c>
      <c r="CM1078" s="7" t="str">
        <f t="shared" si="884"/>
        <v/>
      </c>
    </row>
    <row r="1079" spans="2:91" ht="16.5" thickBot="1" x14ac:dyDescent="0.3">
      <c r="B1079" s="114"/>
      <c r="C1079" s="114"/>
      <c r="D1079" s="115"/>
      <c r="E1079" s="117" t="str">
        <f t="shared" si="885"/>
        <v/>
      </c>
      <c r="F1079" s="118" t="str">
        <f t="shared" si="893"/>
        <v/>
      </c>
      <c r="G1079" s="22"/>
      <c r="H1079" s="5" t="str">
        <f t="shared" si="855"/>
        <v/>
      </c>
      <c r="I1079" s="6" t="str">
        <f t="shared" si="856"/>
        <v/>
      </c>
      <c r="J1079" s="6" t="str">
        <f t="shared" si="857"/>
        <v/>
      </c>
      <c r="K1079" s="23"/>
      <c r="L1079" s="3" t="str">
        <f t="shared" si="839"/>
        <v/>
      </c>
      <c r="M1079" s="2">
        <f>IF(OR(K1079="Rota",K1079="Desliza"),(IF((MAX(N$36:N1078))&gt;F$17,(MAX(N$36:N1078)),F$17)),N1078)</f>
        <v>0</v>
      </c>
      <c r="N1079" s="42"/>
      <c r="O1079" s="2" t="str">
        <f t="shared" si="840"/>
        <v/>
      </c>
      <c r="P1079" s="3" t="str">
        <f t="shared" si="841"/>
        <v/>
      </c>
      <c r="Q1079" s="24"/>
      <c r="R1079" s="24"/>
      <c r="S1079" s="24"/>
      <c r="T1079" s="132" t="str">
        <f t="shared" si="847"/>
        <v/>
      </c>
      <c r="U1079" s="25"/>
      <c r="V1079" s="25"/>
      <c r="W1079" s="24"/>
      <c r="X1079" s="26"/>
      <c r="Y1079" s="25"/>
      <c r="Z1079" s="25"/>
      <c r="AA1079" s="3" t="str">
        <f t="shared" si="842"/>
        <v/>
      </c>
      <c r="AB1079" s="24"/>
      <c r="AC1079" s="26"/>
      <c r="AD1079" s="25"/>
      <c r="AE1079" s="54"/>
      <c r="AF1079" s="54"/>
      <c r="AG1079" s="54"/>
      <c r="AH1079" s="54"/>
      <c r="AI1079" s="54"/>
      <c r="AJ1079" s="54"/>
      <c r="AK1079" s="25"/>
      <c r="AL1079" s="54" t="str">
        <f t="shared" si="848"/>
        <v/>
      </c>
      <c r="AM1079" s="200" t="str">
        <f t="shared" si="849"/>
        <v/>
      </c>
      <c r="AN1079" s="201" t="str">
        <f t="shared" si="850"/>
        <v/>
      </c>
      <c r="AO1079" s="200" t="str">
        <f t="shared" si="858"/>
        <v/>
      </c>
      <c r="AP1079" s="200" t="str">
        <f t="shared" si="851"/>
        <v/>
      </c>
      <c r="AQ1079" s="200" t="str">
        <f t="shared" si="852"/>
        <v/>
      </c>
      <c r="AR1079" s="200" t="str">
        <f t="shared" si="859"/>
        <v/>
      </c>
      <c r="AS1079" s="200" t="str">
        <f t="shared" si="860"/>
        <v/>
      </c>
      <c r="AT1079" s="200" t="str">
        <f t="shared" si="861"/>
        <v/>
      </c>
      <c r="AU1079" s="200" t="str">
        <f t="shared" si="862"/>
        <v/>
      </c>
      <c r="AV1079" s="54"/>
      <c r="AW1079" s="200" t="str">
        <f t="shared" si="863"/>
        <v/>
      </c>
      <c r="AX1079" s="201" t="str">
        <f t="shared" si="864"/>
        <v/>
      </c>
      <c r="AY1079" s="7" t="str">
        <f t="shared" si="865"/>
        <v/>
      </c>
      <c r="AZ1079" s="7" t="str">
        <f t="shared" si="866"/>
        <v/>
      </c>
      <c r="BA1079" s="7" t="str">
        <f t="shared" si="867"/>
        <v/>
      </c>
      <c r="BB1079" s="7" t="str">
        <f t="shared" si="886"/>
        <v/>
      </c>
      <c r="BC1079" s="7" t="str">
        <f t="shared" si="887"/>
        <v/>
      </c>
      <c r="BD1079" s="7" t="str">
        <f t="shared" si="888"/>
        <v/>
      </c>
      <c r="BE1079" s="7" t="str">
        <f t="shared" si="889"/>
        <v/>
      </c>
      <c r="BF1079" s="7" t="str">
        <f t="shared" si="843"/>
        <v/>
      </c>
      <c r="BG1079" s="7" t="str">
        <f t="shared" si="844"/>
        <v/>
      </c>
      <c r="BH1079" s="7" t="str">
        <f t="shared" si="890"/>
        <v/>
      </c>
      <c r="BI1079" s="7" t="str">
        <f t="shared" si="891"/>
        <v/>
      </c>
      <c r="BJ1079" s="7" t="str">
        <f t="shared" si="892"/>
        <v/>
      </c>
      <c r="BK1079" s="7" t="str">
        <f t="shared" si="868"/>
        <v/>
      </c>
      <c r="BL1079" s="7" t="str">
        <f t="shared" si="869"/>
        <v/>
      </c>
      <c r="BM1079" s="7" t="str">
        <f t="shared" si="870"/>
        <v/>
      </c>
      <c r="BN1079" s="7" t="str">
        <f t="shared" si="871"/>
        <v/>
      </c>
      <c r="BO1079" s="7" t="str">
        <f t="shared" si="872"/>
        <v/>
      </c>
      <c r="BP1079" s="7" t="str">
        <f t="shared" si="873"/>
        <v/>
      </c>
      <c r="BQ1079" s="7" t="str">
        <f t="shared" si="874"/>
        <v/>
      </c>
      <c r="BR1079" s="7" t="str">
        <f t="shared" si="875"/>
        <v/>
      </c>
      <c r="BS1079" s="7" t="str">
        <f t="shared" si="876"/>
        <v/>
      </c>
      <c r="BT1079" s="7" t="str">
        <f t="shared" si="877"/>
        <v/>
      </c>
      <c r="BU1079" s="7" t="str">
        <f t="shared" si="878"/>
        <v/>
      </c>
      <c r="BV1079" s="7" t="str">
        <f t="shared" si="879"/>
        <v/>
      </c>
      <c r="BW1079" s="7" t="str">
        <f t="shared" si="853"/>
        <v/>
      </c>
      <c r="BX1079" s="7" t="str">
        <f t="shared" si="880"/>
        <v/>
      </c>
      <c r="BY1079" s="7" t="str">
        <f t="shared" si="881"/>
        <v/>
      </c>
      <c r="BZ1079" s="7" t="str">
        <f t="shared" si="882"/>
        <v/>
      </c>
      <c r="CA1079" s="7" t="str">
        <f t="shared" si="883"/>
        <v/>
      </c>
      <c r="CB1079" s="54"/>
      <c r="CH1079" s="13" t="str">
        <f t="shared" si="854"/>
        <v/>
      </c>
      <c r="CJ1079" s="13" t="str">
        <f t="shared" si="845"/>
        <v/>
      </c>
      <c r="CK1079" s="7" t="str">
        <f t="shared" si="846"/>
        <v/>
      </c>
      <c r="CM1079" s="7" t="str">
        <f t="shared" si="884"/>
        <v/>
      </c>
    </row>
    <row r="1080" spans="2:91" ht="16.5" thickBot="1" x14ac:dyDescent="0.3">
      <c r="B1080" s="114"/>
      <c r="C1080" s="114"/>
      <c r="D1080" s="115"/>
      <c r="E1080" s="117" t="str">
        <f t="shared" si="885"/>
        <v/>
      </c>
      <c r="F1080" s="118" t="str">
        <f t="shared" si="893"/>
        <v/>
      </c>
      <c r="G1080" s="22"/>
      <c r="H1080" s="5" t="str">
        <f t="shared" si="855"/>
        <v/>
      </c>
      <c r="I1080" s="6" t="str">
        <f t="shared" si="856"/>
        <v/>
      </c>
      <c r="J1080" s="6" t="str">
        <f t="shared" si="857"/>
        <v/>
      </c>
      <c r="K1080" s="23"/>
      <c r="L1080" s="3" t="str">
        <f t="shared" si="839"/>
        <v/>
      </c>
      <c r="M1080" s="2">
        <f>IF(OR(K1080="Rota",K1080="Desliza"),(IF((MAX(N$36:N1079))&gt;F$17,(MAX(N$36:N1079)),F$17)),N1079)</f>
        <v>0</v>
      </c>
      <c r="N1080" s="42"/>
      <c r="O1080" s="2" t="str">
        <f t="shared" si="840"/>
        <v/>
      </c>
      <c r="P1080" s="3" t="str">
        <f t="shared" si="841"/>
        <v/>
      </c>
      <c r="Q1080" s="24"/>
      <c r="R1080" s="24"/>
      <c r="S1080" s="24"/>
      <c r="T1080" s="132" t="str">
        <f t="shared" si="847"/>
        <v/>
      </c>
      <c r="U1080" s="25"/>
      <c r="V1080" s="25"/>
      <c r="W1080" s="24"/>
      <c r="X1080" s="26"/>
      <c r="Y1080" s="25"/>
      <c r="Z1080" s="25"/>
      <c r="AA1080" s="3" t="str">
        <f t="shared" si="842"/>
        <v/>
      </c>
      <c r="AB1080" s="24"/>
      <c r="AC1080" s="26"/>
      <c r="AD1080" s="25"/>
      <c r="AE1080" s="54"/>
      <c r="AF1080" s="54"/>
      <c r="AG1080" s="54"/>
      <c r="AH1080" s="54"/>
      <c r="AI1080" s="54"/>
      <c r="AJ1080" s="54"/>
      <c r="AK1080" s="25"/>
      <c r="AL1080" s="54" t="str">
        <f t="shared" si="848"/>
        <v/>
      </c>
      <c r="AM1080" s="200" t="str">
        <f t="shared" si="849"/>
        <v/>
      </c>
      <c r="AN1080" s="201" t="str">
        <f t="shared" si="850"/>
        <v/>
      </c>
      <c r="AO1080" s="200" t="str">
        <f t="shared" si="858"/>
        <v/>
      </c>
      <c r="AP1080" s="200" t="str">
        <f t="shared" si="851"/>
        <v/>
      </c>
      <c r="AQ1080" s="200" t="str">
        <f t="shared" si="852"/>
        <v/>
      </c>
      <c r="AR1080" s="200" t="str">
        <f t="shared" si="859"/>
        <v/>
      </c>
      <c r="AS1080" s="200" t="str">
        <f t="shared" si="860"/>
        <v/>
      </c>
      <c r="AT1080" s="200" t="str">
        <f t="shared" si="861"/>
        <v/>
      </c>
      <c r="AU1080" s="200" t="str">
        <f t="shared" si="862"/>
        <v/>
      </c>
      <c r="AV1080" s="54"/>
      <c r="AW1080" s="200" t="str">
        <f t="shared" si="863"/>
        <v/>
      </c>
      <c r="AX1080" s="201" t="str">
        <f t="shared" si="864"/>
        <v/>
      </c>
      <c r="AY1080" s="7" t="str">
        <f t="shared" si="865"/>
        <v/>
      </c>
      <c r="AZ1080" s="7" t="str">
        <f t="shared" si="866"/>
        <v/>
      </c>
      <c r="BA1080" s="7" t="str">
        <f t="shared" si="867"/>
        <v/>
      </c>
      <c r="BB1080" s="7" t="str">
        <f t="shared" si="886"/>
        <v/>
      </c>
      <c r="BC1080" s="7" t="str">
        <f t="shared" si="887"/>
        <v/>
      </c>
      <c r="BD1080" s="7" t="str">
        <f t="shared" si="888"/>
        <v/>
      </c>
      <c r="BE1080" s="7" t="str">
        <f t="shared" si="889"/>
        <v/>
      </c>
      <c r="BF1080" s="7" t="str">
        <f t="shared" si="843"/>
        <v/>
      </c>
      <c r="BG1080" s="7" t="str">
        <f t="shared" si="844"/>
        <v/>
      </c>
      <c r="BH1080" s="7" t="str">
        <f t="shared" si="890"/>
        <v/>
      </c>
      <c r="BI1080" s="7" t="str">
        <f t="shared" si="891"/>
        <v/>
      </c>
      <c r="BJ1080" s="7" t="str">
        <f t="shared" si="892"/>
        <v/>
      </c>
      <c r="BK1080" s="7" t="str">
        <f t="shared" si="868"/>
        <v/>
      </c>
      <c r="BL1080" s="7" t="str">
        <f t="shared" si="869"/>
        <v/>
      </c>
      <c r="BM1080" s="7" t="str">
        <f t="shared" si="870"/>
        <v/>
      </c>
      <c r="BN1080" s="7" t="str">
        <f t="shared" si="871"/>
        <v/>
      </c>
      <c r="BO1080" s="7" t="str">
        <f t="shared" si="872"/>
        <v/>
      </c>
      <c r="BP1080" s="7" t="str">
        <f t="shared" si="873"/>
        <v/>
      </c>
      <c r="BQ1080" s="7" t="str">
        <f t="shared" si="874"/>
        <v/>
      </c>
      <c r="BR1080" s="7" t="str">
        <f t="shared" si="875"/>
        <v/>
      </c>
      <c r="BS1080" s="7" t="str">
        <f t="shared" si="876"/>
        <v/>
      </c>
      <c r="BT1080" s="7" t="str">
        <f t="shared" si="877"/>
        <v/>
      </c>
      <c r="BU1080" s="7" t="str">
        <f t="shared" si="878"/>
        <v/>
      </c>
      <c r="BV1080" s="7" t="str">
        <f t="shared" si="879"/>
        <v/>
      </c>
      <c r="BW1080" s="7" t="str">
        <f t="shared" si="853"/>
        <v/>
      </c>
      <c r="BX1080" s="7" t="str">
        <f t="shared" si="880"/>
        <v/>
      </c>
      <c r="BY1080" s="7" t="str">
        <f t="shared" si="881"/>
        <v/>
      </c>
      <c r="BZ1080" s="7" t="str">
        <f t="shared" si="882"/>
        <v/>
      </c>
      <c r="CA1080" s="7" t="str">
        <f t="shared" si="883"/>
        <v/>
      </c>
      <c r="CB1080" s="54"/>
      <c r="CH1080" s="13" t="str">
        <f t="shared" si="854"/>
        <v/>
      </c>
      <c r="CJ1080" s="13" t="str">
        <f t="shared" si="845"/>
        <v/>
      </c>
      <c r="CK1080" s="7" t="str">
        <f t="shared" si="846"/>
        <v/>
      </c>
      <c r="CM1080" s="7" t="str">
        <f t="shared" si="884"/>
        <v/>
      </c>
    </row>
    <row r="1081" spans="2:91" ht="16.5" thickBot="1" x14ac:dyDescent="0.3">
      <c r="B1081" s="114"/>
      <c r="C1081" s="114"/>
      <c r="D1081" s="115"/>
      <c r="E1081" s="117" t="str">
        <f t="shared" si="885"/>
        <v/>
      </c>
      <c r="F1081" s="118" t="str">
        <f t="shared" si="893"/>
        <v/>
      </c>
      <c r="G1081" s="22"/>
      <c r="H1081" s="5" t="str">
        <f t="shared" si="855"/>
        <v/>
      </c>
      <c r="I1081" s="6" t="str">
        <f t="shared" si="856"/>
        <v/>
      </c>
      <c r="J1081" s="6" t="str">
        <f t="shared" si="857"/>
        <v/>
      </c>
      <c r="K1081" s="23"/>
      <c r="L1081" s="3" t="str">
        <f t="shared" si="839"/>
        <v/>
      </c>
      <c r="M1081" s="2">
        <f>IF(OR(K1081="Rota",K1081="Desliza"),(IF((MAX(N$36:N1080))&gt;F$17,(MAX(N$36:N1080)),F$17)),N1080)</f>
        <v>0</v>
      </c>
      <c r="N1081" s="42"/>
      <c r="O1081" s="2" t="str">
        <f t="shared" si="840"/>
        <v/>
      </c>
      <c r="P1081" s="3" t="str">
        <f t="shared" si="841"/>
        <v/>
      </c>
      <c r="Q1081" s="24"/>
      <c r="R1081" s="24"/>
      <c r="S1081" s="24"/>
      <c r="T1081" s="132" t="str">
        <f t="shared" si="847"/>
        <v/>
      </c>
      <c r="U1081" s="25"/>
      <c r="V1081" s="25"/>
      <c r="W1081" s="24"/>
      <c r="X1081" s="26"/>
      <c r="Y1081" s="25"/>
      <c r="Z1081" s="25"/>
      <c r="AA1081" s="3" t="str">
        <f t="shared" si="842"/>
        <v/>
      </c>
      <c r="AB1081" s="24"/>
      <c r="AC1081" s="26"/>
      <c r="AD1081" s="25"/>
      <c r="AE1081" s="54"/>
      <c r="AF1081" s="54"/>
      <c r="AG1081" s="54"/>
      <c r="AH1081" s="54"/>
      <c r="AI1081" s="54"/>
      <c r="AJ1081" s="54"/>
      <c r="AK1081" s="25"/>
      <c r="AL1081" s="54" t="str">
        <f t="shared" si="848"/>
        <v/>
      </c>
      <c r="AM1081" s="200" t="str">
        <f t="shared" si="849"/>
        <v/>
      </c>
      <c r="AN1081" s="201" t="str">
        <f t="shared" si="850"/>
        <v/>
      </c>
      <c r="AO1081" s="200" t="str">
        <f t="shared" si="858"/>
        <v/>
      </c>
      <c r="AP1081" s="200" t="str">
        <f t="shared" si="851"/>
        <v/>
      </c>
      <c r="AQ1081" s="200" t="str">
        <f t="shared" si="852"/>
        <v/>
      </c>
      <c r="AR1081" s="200" t="str">
        <f t="shared" si="859"/>
        <v/>
      </c>
      <c r="AS1081" s="200" t="str">
        <f t="shared" si="860"/>
        <v/>
      </c>
      <c r="AT1081" s="200" t="str">
        <f t="shared" si="861"/>
        <v/>
      </c>
      <c r="AU1081" s="200" t="str">
        <f t="shared" si="862"/>
        <v/>
      </c>
      <c r="AV1081" s="54"/>
      <c r="AW1081" s="200" t="str">
        <f t="shared" si="863"/>
        <v/>
      </c>
      <c r="AX1081" s="201" t="str">
        <f t="shared" si="864"/>
        <v/>
      </c>
      <c r="AY1081" s="7" t="str">
        <f t="shared" si="865"/>
        <v/>
      </c>
      <c r="AZ1081" s="7" t="str">
        <f t="shared" si="866"/>
        <v/>
      </c>
      <c r="BA1081" s="7" t="str">
        <f t="shared" si="867"/>
        <v/>
      </c>
      <c r="BB1081" s="7" t="str">
        <f t="shared" si="886"/>
        <v/>
      </c>
      <c r="BC1081" s="7" t="str">
        <f t="shared" si="887"/>
        <v/>
      </c>
      <c r="BD1081" s="7" t="str">
        <f t="shared" si="888"/>
        <v/>
      </c>
      <c r="BE1081" s="7" t="str">
        <f t="shared" si="889"/>
        <v/>
      </c>
      <c r="BF1081" s="7" t="str">
        <f t="shared" si="843"/>
        <v/>
      </c>
      <c r="BG1081" s="7" t="str">
        <f t="shared" si="844"/>
        <v/>
      </c>
      <c r="BH1081" s="7" t="str">
        <f t="shared" si="890"/>
        <v/>
      </c>
      <c r="BI1081" s="7" t="str">
        <f t="shared" si="891"/>
        <v/>
      </c>
      <c r="BJ1081" s="7" t="str">
        <f t="shared" si="892"/>
        <v/>
      </c>
      <c r="BK1081" s="7" t="str">
        <f t="shared" si="868"/>
        <v/>
      </c>
      <c r="BL1081" s="7" t="str">
        <f t="shared" si="869"/>
        <v/>
      </c>
      <c r="BM1081" s="7" t="str">
        <f t="shared" si="870"/>
        <v/>
      </c>
      <c r="BN1081" s="7" t="str">
        <f t="shared" si="871"/>
        <v/>
      </c>
      <c r="BO1081" s="7" t="str">
        <f t="shared" si="872"/>
        <v/>
      </c>
      <c r="BP1081" s="7" t="str">
        <f t="shared" si="873"/>
        <v/>
      </c>
      <c r="BQ1081" s="7" t="str">
        <f t="shared" si="874"/>
        <v/>
      </c>
      <c r="BR1081" s="7" t="str">
        <f t="shared" si="875"/>
        <v/>
      </c>
      <c r="BS1081" s="7" t="str">
        <f t="shared" si="876"/>
        <v/>
      </c>
      <c r="BT1081" s="7" t="str">
        <f t="shared" si="877"/>
        <v/>
      </c>
      <c r="BU1081" s="7" t="str">
        <f t="shared" si="878"/>
        <v/>
      </c>
      <c r="BV1081" s="7" t="str">
        <f t="shared" si="879"/>
        <v/>
      </c>
      <c r="BW1081" s="7" t="str">
        <f t="shared" si="853"/>
        <v/>
      </c>
      <c r="BX1081" s="7" t="str">
        <f t="shared" si="880"/>
        <v/>
      </c>
      <c r="BY1081" s="7" t="str">
        <f t="shared" si="881"/>
        <v/>
      </c>
      <c r="BZ1081" s="7" t="str">
        <f t="shared" si="882"/>
        <v/>
      </c>
      <c r="CA1081" s="7" t="str">
        <f t="shared" si="883"/>
        <v/>
      </c>
      <c r="CB1081" s="54"/>
      <c r="CH1081" s="13" t="str">
        <f t="shared" si="854"/>
        <v/>
      </c>
      <c r="CJ1081" s="13" t="str">
        <f t="shared" si="845"/>
        <v/>
      </c>
      <c r="CK1081" s="7" t="str">
        <f t="shared" si="846"/>
        <v/>
      </c>
      <c r="CM1081" s="7" t="str">
        <f t="shared" si="884"/>
        <v/>
      </c>
    </row>
    <row r="1082" spans="2:91" ht="16.5" thickBot="1" x14ac:dyDescent="0.3">
      <c r="B1082" s="114"/>
      <c r="C1082" s="114"/>
      <c r="D1082" s="115"/>
      <c r="E1082" s="117" t="str">
        <f t="shared" si="885"/>
        <v/>
      </c>
      <c r="F1082" s="118" t="str">
        <f t="shared" si="893"/>
        <v/>
      </c>
      <c r="G1082" s="22"/>
      <c r="H1082" s="5" t="str">
        <f t="shared" si="855"/>
        <v/>
      </c>
      <c r="I1082" s="6" t="str">
        <f t="shared" si="856"/>
        <v/>
      </c>
      <c r="J1082" s="6" t="str">
        <f t="shared" si="857"/>
        <v/>
      </c>
      <c r="K1082" s="23"/>
      <c r="L1082" s="3" t="str">
        <f t="shared" si="839"/>
        <v/>
      </c>
      <c r="M1082" s="2">
        <f>IF(OR(K1082="Rota",K1082="Desliza"),(IF((MAX(N$36:N1081))&gt;F$17,(MAX(N$36:N1081)),F$17)),N1081)</f>
        <v>0</v>
      </c>
      <c r="N1082" s="42"/>
      <c r="O1082" s="2" t="str">
        <f t="shared" si="840"/>
        <v/>
      </c>
      <c r="P1082" s="3" t="str">
        <f t="shared" si="841"/>
        <v/>
      </c>
      <c r="Q1082" s="24"/>
      <c r="R1082" s="24"/>
      <c r="S1082" s="24"/>
      <c r="T1082" s="132" t="str">
        <f t="shared" si="847"/>
        <v/>
      </c>
      <c r="U1082" s="25"/>
      <c r="V1082" s="25"/>
      <c r="W1082" s="24"/>
      <c r="X1082" s="26"/>
      <c r="Y1082" s="25"/>
      <c r="Z1082" s="25"/>
      <c r="AA1082" s="3" t="str">
        <f t="shared" si="842"/>
        <v/>
      </c>
      <c r="AB1082" s="24"/>
      <c r="AC1082" s="26"/>
      <c r="AD1082" s="25"/>
      <c r="AE1082" s="54"/>
      <c r="AF1082" s="54"/>
      <c r="AG1082" s="54"/>
      <c r="AH1082" s="54"/>
      <c r="AI1082" s="54"/>
      <c r="AJ1082" s="54"/>
      <c r="AK1082" s="25"/>
      <c r="AL1082" s="54" t="str">
        <f t="shared" si="848"/>
        <v/>
      </c>
      <c r="AM1082" s="200" t="str">
        <f t="shared" si="849"/>
        <v/>
      </c>
      <c r="AN1082" s="201" t="str">
        <f t="shared" si="850"/>
        <v/>
      </c>
      <c r="AO1082" s="200" t="str">
        <f t="shared" si="858"/>
        <v/>
      </c>
      <c r="AP1082" s="200" t="str">
        <f t="shared" si="851"/>
        <v/>
      </c>
      <c r="AQ1082" s="200" t="str">
        <f t="shared" si="852"/>
        <v/>
      </c>
      <c r="AR1082" s="200" t="str">
        <f t="shared" si="859"/>
        <v/>
      </c>
      <c r="AS1082" s="200" t="str">
        <f t="shared" si="860"/>
        <v/>
      </c>
      <c r="AT1082" s="200" t="str">
        <f t="shared" si="861"/>
        <v/>
      </c>
      <c r="AU1082" s="200" t="str">
        <f t="shared" si="862"/>
        <v/>
      </c>
      <c r="AV1082" s="54"/>
      <c r="AW1082" s="200" t="str">
        <f t="shared" si="863"/>
        <v/>
      </c>
      <c r="AX1082" s="201" t="str">
        <f t="shared" si="864"/>
        <v/>
      </c>
      <c r="AY1082" s="7" t="str">
        <f t="shared" si="865"/>
        <v/>
      </c>
      <c r="AZ1082" s="7" t="str">
        <f t="shared" si="866"/>
        <v/>
      </c>
      <c r="BA1082" s="7" t="str">
        <f t="shared" si="867"/>
        <v/>
      </c>
      <c r="BB1082" s="7" t="str">
        <f t="shared" si="886"/>
        <v/>
      </c>
      <c r="BC1082" s="7" t="str">
        <f t="shared" si="887"/>
        <v/>
      </c>
      <c r="BD1082" s="7" t="str">
        <f t="shared" si="888"/>
        <v/>
      </c>
      <c r="BE1082" s="7" t="str">
        <f t="shared" si="889"/>
        <v/>
      </c>
      <c r="BF1082" s="7" t="str">
        <f t="shared" si="843"/>
        <v/>
      </c>
      <c r="BG1082" s="7" t="str">
        <f t="shared" si="844"/>
        <v/>
      </c>
      <c r="BH1082" s="7" t="str">
        <f t="shared" si="890"/>
        <v/>
      </c>
      <c r="BI1082" s="7" t="str">
        <f t="shared" si="891"/>
        <v/>
      </c>
      <c r="BJ1082" s="7" t="str">
        <f t="shared" si="892"/>
        <v/>
      </c>
      <c r="BK1082" s="7" t="str">
        <f t="shared" si="868"/>
        <v/>
      </c>
      <c r="BL1082" s="7" t="str">
        <f t="shared" si="869"/>
        <v/>
      </c>
      <c r="BM1082" s="7" t="str">
        <f t="shared" si="870"/>
        <v/>
      </c>
      <c r="BN1082" s="7" t="str">
        <f t="shared" si="871"/>
        <v/>
      </c>
      <c r="BO1082" s="7" t="str">
        <f t="shared" si="872"/>
        <v/>
      </c>
      <c r="BP1082" s="7" t="str">
        <f t="shared" si="873"/>
        <v/>
      </c>
      <c r="BQ1082" s="7" t="str">
        <f t="shared" si="874"/>
        <v/>
      </c>
      <c r="BR1082" s="7" t="str">
        <f t="shared" si="875"/>
        <v/>
      </c>
      <c r="BS1082" s="7" t="str">
        <f t="shared" si="876"/>
        <v/>
      </c>
      <c r="BT1082" s="7" t="str">
        <f t="shared" si="877"/>
        <v/>
      </c>
      <c r="BU1082" s="7" t="str">
        <f t="shared" si="878"/>
        <v/>
      </c>
      <c r="BV1082" s="7" t="str">
        <f t="shared" si="879"/>
        <v/>
      </c>
      <c r="BW1082" s="7" t="str">
        <f t="shared" si="853"/>
        <v/>
      </c>
      <c r="BX1082" s="7" t="str">
        <f t="shared" si="880"/>
        <v/>
      </c>
      <c r="BY1082" s="7" t="str">
        <f t="shared" si="881"/>
        <v/>
      </c>
      <c r="BZ1082" s="7" t="str">
        <f t="shared" si="882"/>
        <v/>
      </c>
      <c r="CA1082" s="7" t="str">
        <f t="shared" si="883"/>
        <v/>
      </c>
      <c r="CB1082" s="54"/>
      <c r="CH1082" s="13" t="str">
        <f t="shared" si="854"/>
        <v/>
      </c>
      <c r="CJ1082" s="13" t="str">
        <f t="shared" si="845"/>
        <v/>
      </c>
      <c r="CK1082" s="7" t="str">
        <f t="shared" si="846"/>
        <v/>
      </c>
      <c r="CM1082" s="7" t="str">
        <f t="shared" si="884"/>
        <v/>
      </c>
    </row>
    <row r="1083" spans="2:91" ht="16.5" thickBot="1" x14ac:dyDescent="0.3">
      <c r="B1083" s="114"/>
      <c r="C1083" s="114"/>
      <c r="D1083" s="115"/>
      <c r="E1083" s="117" t="str">
        <f t="shared" si="885"/>
        <v/>
      </c>
      <c r="F1083" s="118" t="str">
        <f t="shared" si="893"/>
        <v/>
      </c>
      <c r="G1083" s="22"/>
      <c r="H1083" s="5" t="str">
        <f t="shared" si="855"/>
        <v/>
      </c>
      <c r="I1083" s="6" t="str">
        <f t="shared" si="856"/>
        <v/>
      </c>
      <c r="J1083" s="6" t="str">
        <f t="shared" si="857"/>
        <v/>
      </c>
      <c r="K1083" s="23"/>
      <c r="L1083" s="3" t="str">
        <f t="shared" si="839"/>
        <v/>
      </c>
      <c r="M1083" s="2">
        <f>IF(OR(K1083="Rota",K1083="Desliza"),(IF((MAX(N$36:N1082))&gt;F$17,(MAX(N$36:N1082)),F$17)),N1082)</f>
        <v>0</v>
      </c>
      <c r="N1083" s="42"/>
      <c r="O1083" s="2" t="str">
        <f t="shared" si="840"/>
        <v/>
      </c>
      <c r="P1083" s="3" t="str">
        <f t="shared" si="841"/>
        <v/>
      </c>
      <c r="Q1083" s="24"/>
      <c r="R1083" s="24"/>
      <c r="S1083" s="24"/>
      <c r="T1083" s="132" t="str">
        <f t="shared" si="847"/>
        <v/>
      </c>
      <c r="U1083" s="25"/>
      <c r="V1083" s="25"/>
      <c r="W1083" s="24"/>
      <c r="X1083" s="26"/>
      <c r="Y1083" s="25"/>
      <c r="Z1083" s="25"/>
      <c r="AA1083" s="3" t="str">
        <f t="shared" si="842"/>
        <v/>
      </c>
      <c r="AB1083" s="24"/>
      <c r="AC1083" s="26"/>
      <c r="AD1083" s="25"/>
      <c r="AE1083" s="54"/>
      <c r="AF1083" s="54"/>
      <c r="AG1083" s="54"/>
      <c r="AH1083" s="54"/>
      <c r="AI1083" s="54"/>
      <c r="AJ1083" s="54"/>
      <c r="AK1083" s="25"/>
      <c r="AL1083" s="54" t="str">
        <f t="shared" si="848"/>
        <v/>
      </c>
      <c r="AM1083" s="200" t="str">
        <f t="shared" si="849"/>
        <v/>
      </c>
      <c r="AN1083" s="201" t="str">
        <f t="shared" si="850"/>
        <v/>
      </c>
      <c r="AO1083" s="200" t="str">
        <f t="shared" si="858"/>
        <v/>
      </c>
      <c r="AP1083" s="200" t="str">
        <f t="shared" si="851"/>
        <v/>
      </c>
      <c r="AQ1083" s="200" t="str">
        <f t="shared" si="852"/>
        <v/>
      </c>
      <c r="AR1083" s="200" t="str">
        <f t="shared" si="859"/>
        <v/>
      </c>
      <c r="AS1083" s="200" t="str">
        <f t="shared" si="860"/>
        <v/>
      </c>
      <c r="AT1083" s="200" t="str">
        <f t="shared" si="861"/>
        <v/>
      </c>
      <c r="AU1083" s="200" t="str">
        <f t="shared" si="862"/>
        <v/>
      </c>
      <c r="AV1083" s="54"/>
      <c r="AW1083" s="200" t="str">
        <f t="shared" si="863"/>
        <v/>
      </c>
      <c r="AX1083" s="201" t="str">
        <f t="shared" si="864"/>
        <v/>
      </c>
      <c r="AY1083" s="7" t="str">
        <f t="shared" si="865"/>
        <v/>
      </c>
      <c r="AZ1083" s="7" t="str">
        <f t="shared" si="866"/>
        <v/>
      </c>
      <c r="BA1083" s="7" t="str">
        <f t="shared" si="867"/>
        <v/>
      </c>
      <c r="BB1083" s="7" t="str">
        <f t="shared" si="886"/>
        <v/>
      </c>
      <c r="BC1083" s="7" t="str">
        <f t="shared" si="887"/>
        <v/>
      </c>
      <c r="BD1083" s="7" t="str">
        <f t="shared" si="888"/>
        <v/>
      </c>
      <c r="BE1083" s="7" t="str">
        <f t="shared" si="889"/>
        <v/>
      </c>
      <c r="BF1083" s="7" t="str">
        <f t="shared" si="843"/>
        <v/>
      </c>
      <c r="BG1083" s="7" t="str">
        <f t="shared" si="844"/>
        <v/>
      </c>
      <c r="BH1083" s="7" t="str">
        <f t="shared" si="890"/>
        <v/>
      </c>
      <c r="BI1083" s="7" t="str">
        <f t="shared" si="891"/>
        <v/>
      </c>
      <c r="BJ1083" s="7" t="str">
        <f t="shared" si="892"/>
        <v/>
      </c>
      <c r="BK1083" s="7" t="str">
        <f t="shared" si="868"/>
        <v/>
      </c>
      <c r="BL1083" s="7" t="str">
        <f t="shared" si="869"/>
        <v/>
      </c>
      <c r="BM1083" s="7" t="str">
        <f t="shared" si="870"/>
        <v/>
      </c>
      <c r="BN1083" s="7" t="str">
        <f t="shared" si="871"/>
        <v/>
      </c>
      <c r="BO1083" s="7" t="str">
        <f t="shared" si="872"/>
        <v/>
      </c>
      <c r="BP1083" s="7" t="str">
        <f t="shared" si="873"/>
        <v/>
      </c>
      <c r="BQ1083" s="7" t="str">
        <f t="shared" si="874"/>
        <v/>
      </c>
      <c r="BR1083" s="7" t="str">
        <f t="shared" si="875"/>
        <v/>
      </c>
      <c r="BS1083" s="7" t="str">
        <f t="shared" si="876"/>
        <v/>
      </c>
      <c r="BT1083" s="7" t="str">
        <f t="shared" si="877"/>
        <v/>
      </c>
      <c r="BU1083" s="7" t="str">
        <f t="shared" si="878"/>
        <v/>
      </c>
      <c r="BV1083" s="7" t="str">
        <f t="shared" si="879"/>
        <v/>
      </c>
      <c r="BW1083" s="7" t="str">
        <f t="shared" si="853"/>
        <v/>
      </c>
      <c r="BX1083" s="7" t="str">
        <f t="shared" si="880"/>
        <v/>
      </c>
      <c r="BY1083" s="7" t="str">
        <f t="shared" si="881"/>
        <v/>
      </c>
      <c r="BZ1083" s="7" t="str">
        <f t="shared" si="882"/>
        <v/>
      </c>
      <c r="CA1083" s="7" t="str">
        <f t="shared" si="883"/>
        <v/>
      </c>
      <c r="CB1083" s="54"/>
      <c r="CH1083" s="13" t="str">
        <f t="shared" si="854"/>
        <v/>
      </c>
      <c r="CJ1083" s="13" t="str">
        <f t="shared" si="845"/>
        <v/>
      </c>
      <c r="CK1083" s="7" t="str">
        <f t="shared" si="846"/>
        <v/>
      </c>
      <c r="CM1083" s="7" t="str">
        <f t="shared" si="884"/>
        <v/>
      </c>
    </row>
    <row r="1084" spans="2:91" ht="16.5" thickBot="1" x14ac:dyDescent="0.3">
      <c r="B1084" s="114"/>
      <c r="C1084" s="114"/>
      <c r="D1084" s="115"/>
      <c r="E1084" s="117" t="str">
        <f t="shared" si="885"/>
        <v/>
      </c>
      <c r="F1084" s="118" t="str">
        <f t="shared" si="893"/>
        <v/>
      </c>
      <c r="G1084" s="22"/>
      <c r="H1084" s="5" t="str">
        <f t="shared" si="855"/>
        <v/>
      </c>
      <c r="I1084" s="6" t="str">
        <f t="shared" si="856"/>
        <v/>
      </c>
      <c r="J1084" s="6" t="str">
        <f t="shared" si="857"/>
        <v/>
      </c>
      <c r="K1084" s="23"/>
      <c r="L1084" s="3" t="str">
        <f t="shared" ref="L1084:L1147" si="894">IF(K1084="Circula",H1084,"")</f>
        <v/>
      </c>
      <c r="M1084" s="2">
        <f>IF(OR(K1084="Rota",K1084="Desliza"),(IF((MAX(N$36:N1083))&gt;F$17,(MAX(N$36:N1083)),F$17)),N1083)</f>
        <v>0</v>
      </c>
      <c r="N1084" s="42"/>
      <c r="O1084" s="2" t="str">
        <f t="shared" ref="O1084:O1147" si="895">IF(OR(M1084="",N1084=""),"",N1084-M1084)</f>
        <v/>
      </c>
      <c r="P1084" s="3" t="str">
        <f t="shared" ref="P1084:P1147" si="896">IF(OR(K1084="Rota",K1084="Desliza"),IF(OR(M1084="",N1084=""),"",IF(K1084="Comentario","",IF(M1084=N1084,"",(O1084/(H1084))))),"")</f>
        <v/>
      </c>
      <c r="Q1084" s="24"/>
      <c r="R1084" s="24"/>
      <c r="S1084" s="24"/>
      <c r="T1084" s="132" t="str">
        <f t="shared" si="847"/>
        <v/>
      </c>
      <c r="U1084" s="25"/>
      <c r="V1084" s="25"/>
      <c r="W1084" s="24"/>
      <c r="X1084" s="26"/>
      <c r="Y1084" s="25"/>
      <c r="Z1084" s="25"/>
      <c r="AA1084" s="3" t="str">
        <f t="shared" ref="AA1084:AA1147" si="897">IF(OR(Y1084="",Z1084=""),"",IF(Y1084=Z1084,"",ABS(Y1084-Z1084)))</f>
        <v/>
      </c>
      <c r="AB1084" s="24"/>
      <c r="AC1084" s="26"/>
      <c r="AD1084" s="25"/>
      <c r="AE1084" s="54"/>
      <c r="AF1084" s="54"/>
      <c r="AG1084" s="54"/>
      <c r="AH1084" s="54"/>
      <c r="AI1084" s="54"/>
      <c r="AJ1084" s="54"/>
      <c r="AK1084" s="25"/>
      <c r="AL1084" s="54" t="str">
        <f t="shared" si="848"/>
        <v/>
      </c>
      <c r="AM1084" s="200" t="str">
        <f t="shared" si="849"/>
        <v/>
      </c>
      <c r="AN1084" s="201" t="str">
        <f t="shared" si="850"/>
        <v/>
      </c>
      <c r="AO1084" s="200" t="str">
        <f t="shared" si="858"/>
        <v/>
      </c>
      <c r="AP1084" s="200" t="str">
        <f t="shared" si="851"/>
        <v/>
      </c>
      <c r="AQ1084" s="200" t="str">
        <f t="shared" si="852"/>
        <v/>
      </c>
      <c r="AR1084" s="200" t="str">
        <f t="shared" si="859"/>
        <v/>
      </c>
      <c r="AS1084" s="200" t="str">
        <f t="shared" si="860"/>
        <v/>
      </c>
      <c r="AT1084" s="200" t="str">
        <f t="shared" si="861"/>
        <v/>
      </c>
      <c r="AU1084" s="200" t="str">
        <f t="shared" si="862"/>
        <v/>
      </c>
      <c r="AV1084" s="54"/>
      <c r="AW1084" s="200" t="str">
        <f t="shared" si="863"/>
        <v/>
      </c>
      <c r="AX1084" s="201" t="str">
        <f t="shared" si="864"/>
        <v/>
      </c>
      <c r="AY1084" s="7" t="str">
        <f t="shared" si="865"/>
        <v/>
      </c>
      <c r="AZ1084" s="7" t="str">
        <f t="shared" si="866"/>
        <v/>
      </c>
      <c r="BA1084" s="7" t="str">
        <f t="shared" si="867"/>
        <v/>
      </c>
      <c r="BB1084" s="7" t="str">
        <f t="shared" si="886"/>
        <v/>
      </c>
      <c r="BC1084" s="7" t="str">
        <f t="shared" si="887"/>
        <v/>
      </c>
      <c r="BD1084" s="7" t="str">
        <f t="shared" si="888"/>
        <v/>
      </c>
      <c r="BE1084" s="7" t="str">
        <f t="shared" si="889"/>
        <v/>
      </c>
      <c r="BF1084" s="7" t="str">
        <f t="shared" si="843"/>
        <v/>
      </c>
      <c r="BG1084" s="7" t="str">
        <f t="shared" si="844"/>
        <v/>
      </c>
      <c r="BH1084" s="7" t="str">
        <f t="shared" si="890"/>
        <v/>
      </c>
      <c r="BI1084" s="7" t="str">
        <f t="shared" si="891"/>
        <v/>
      </c>
      <c r="BJ1084" s="7" t="str">
        <f t="shared" si="892"/>
        <v/>
      </c>
      <c r="BK1084" s="7" t="str">
        <f t="shared" si="868"/>
        <v/>
      </c>
      <c r="BL1084" s="7" t="str">
        <f t="shared" si="869"/>
        <v/>
      </c>
      <c r="BM1084" s="7" t="str">
        <f t="shared" si="870"/>
        <v/>
      </c>
      <c r="BN1084" s="7" t="str">
        <f t="shared" si="871"/>
        <v/>
      </c>
      <c r="BO1084" s="7" t="str">
        <f t="shared" si="872"/>
        <v/>
      </c>
      <c r="BP1084" s="7" t="str">
        <f t="shared" si="873"/>
        <v/>
      </c>
      <c r="BQ1084" s="7" t="str">
        <f t="shared" si="874"/>
        <v/>
      </c>
      <c r="BR1084" s="7" t="str">
        <f t="shared" si="875"/>
        <v/>
      </c>
      <c r="BS1084" s="7" t="str">
        <f t="shared" si="876"/>
        <v/>
      </c>
      <c r="BT1084" s="7" t="str">
        <f t="shared" si="877"/>
        <v/>
      </c>
      <c r="BU1084" s="7" t="str">
        <f t="shared" si="878"/>
        <v/>
      </c>
      <c r="BV1084" s="7" t="str">
        <f t="shared" si="879"/>
        <v/>
      </c>
      <c r="BW1084" s="7" t="str">
        <f t="shared" si="853"/>
        <v/>
      </c>
      <c r="BX1084" s="7" t="str">
        <f t="shared" si="880"/>
        <v/>
      </c>
      <c r="BY1084" s="7" t="str">
        <f t="shared" si="881"/>
        <v/>
      </c>
      <c r="BZ1084" s="7" t="str">
        <f t="shared" si="882"/>
        <v/>
      </c>
      <c r="CA1084" s="7" t="str">
        <f t="shared" si="883"/>
        <v/>
      </c>
      <c r="CB1084" s="54"/>
      <c r="CH1084" s="13" t="str">
        <f t="shared" si="854"/>
        <v/>
      </c>
      <c r="CJ1084" s="13" t="str">
        <f t="shared" si="845"/>
        <v/>
      </c>
      <c r="CK1084" s="7" t="str">
        <f t="shared" si="846"/>
        <v/>
      </c>
      <c r="CM1084" s="7" t="str">
        <f t="shared" si="884"/>
        <v/>
      </c>
    </row>
    <row r="1085" spans="2:91" ht="16.5" thickBot="1" x14ac:dyDescent="0.3">
      <c r="B1085" s="114"/>
      <c r="C1085" s="114"/>
      <c r="D1085" s="115"/>
      <c r="E1085" s="117" t="str">
        <f t="shared" si="885"/>
        <v/>
      </c>
      <c r="F1085" s="118" t="str">
        <f t="shared" si="893"/>
        <v/>
      </c>
      <c r="G1085" s="22"/>
      <c r="H1085" s="5" t="str">
        <f t="shared" si="855"/>
        <v/>
      </c>
      <c r="I1085" s="6" t="str">
        <f t="shared" si="856"/>
        <v/>
      </c>
      <c r="J1085" s="6" t="str">
        <f t="shared" si="857"/>
        <v/>
      </c>
      <c r="K1085" s="23"/>
      <c r="L1085" s="3" t="str">
        <f t="shared" si="894"/>
        <v/>
      </c>
      <c r="M1085" s="2">
        <f>IF(OR(K1085="Rota",K1085="Desliza"),(IF((MAX(N$36:N1084))&gt;F$17,(MAX(N$36:N1084)),F$17)),N1084)</f>
        <v>0</v>
      </c>
      <c r="N1085" s="42"/>
      <c r="O1085" s="2" t="str">
        <f t="shared" si="895"/>
        <v/>
      </c>
      <c r="P1085" s="3" t="str">
        <f t="shared" si="896"/>
        <v/>
      </c>
      <c r="Q1085" s="24"/>
      <c r="R1085" s="24"/>
      <c r="S1085" s="24"/>
      <c r="T1085" s="132" t="str">
        <f t="shared" si="847"/>
        <v/>
      </c>
      <c r="U1085" s="25"/>
      <c r="V1085" s="25"/>
      <c r="W1085" s="24"/>
      <c r="X1085" s="26"/>
      <c r="Y1085" s="25"/>
      <c r="Z1085" s="25"/>
      <c r="AA1085" s="3" t="str">
        <f t="shared" si="897"/>
        <v/>
      </c>
      <c r="AB1085" s="24"/>
      <c r="AC1085" s="26"/>
      <c r="AD1085" s="25"/>
      <c r="AE1085" s="54"/>
      <c r="AF1085" s="54"/>
      <c r="AG1085" s="54"/>
      <c r="AH1085" s="54"/>
      <c r="AI1085" s="54"/>
      <c r="AJ1085" s="54"/>
      <c r="AK1085" s="25"/>
      <c r="AL1085" s="54" t="str">
        <f t="shared" si="848"/>
        <v/>
      </c>
      <c r="AM1085" s="200" t="str">
        <f t="shared" si="849"/>
        <v/>
      </c>
      <c r="AN1085" s="201" t="str">
        <f t="shared" si="850"/>
        <v/>
      </c>
      <c r="AO1085" s="200" t="str">
        <f t="shared" si="858"/>
        <v/>
      </c>
      <c r="AP1085" s="200" t="str">
        <f t="shared" si="851"/>
        <v/>
      </c>
      <c r="AQ1085" s="200" t="str">
        <f t="shared" si="852"/>
        <v/>
      </c>
      <c r="AR1085" s="200" t="str">
        <f t="shared" si="859"/>
        <v/>
      </c>
      <c r="AS1085" s="200" t="str">
        <f t="shared" si="860"/>
        <v/>
      </c>
      <c r="AT1085" s="200" t="str">
        <f t="shared" si="861"/>
        <v/>
      </c>
      <c r="AU1085" s="200" t="str">
        <f t="shared" si="862"/>
        <v/>
      </c>
      <c r="AV1085" s="54"/>
      <c r="AW1085" s="200" t="str">
        <f t="shared" si="863"/>
        <v/>
      </c>
      <c r="AX1085" s="201" t="str">
        <f t="shared" si="864"/>
        <v/>
      </c>
      <c r="AY1085" s="7" t="str">
        <f t="shared" si="865"/>
        <v/>
      </c>
      <c r="AZ1085" s="7" t="str">
        <f t="shared" si="866"/>
        <v/>
      </c>
      <c r="BA1085" s="7" t="str">
        <f t="shared" si="867"/>
        <v/>
      </c>
      <c r="BB1085" s="7" t="str">
        <f t="shared" si="886"/>
        <v/>
      </c>
      <c r="BC1085" s="7" t="str">
        <f t="shared" si="887"/>
        <v/>
      </c>
      <c r="BD1085" s="7" t="str">
        <f t="shared" si="888"/>
        <v/>
      </c>
      <c r="BE1085" s="7" t="str">
        <f t="shared" si="889"/>
        <v/>
      </c>
      <c r="BF1085" s="7" t="str">
        <f t="shared" si="843"/>
        <v/>
      </c>
      <c r="BG1085" s="7" t="str">
        <f t="shared" si="844"/>
        <v/>
      </c>
      <c r="BH1085" s="7" t="str">
        <f t="shared" si="890"/>
        <v/>
      </c>
      <c r="BI1085" s="7" t="str">
        <f t="shared" si="891"/>
        <v/>
      </c>
      <c r="BJ1085" s="7" t="str">
        <f t="shared" si="892"/>
        <v/>
      </c>
      <c r="BK1085" s="7" t="str">
        <f t="shared" si="868"/>
        <v/>
      </c>
      <c r="BL1085" s="7" t="str">
        <f t="shared" si="869"/>
        <v/>
      </c>
      <c r="BM1085" s="7" t="str">
        <f t="shared" si="870"/>
        <v/>
      </c>
      <c r="BN1085" s="7" t="str">
        <f t="shared" si="871"/>
        <v/>
      </c>
      <c r="BO1085" s="7" t="str">
        <f t="shared" si="872"/>
        <v/>
      </c>
      <c r="BP1085" s="7" t="str">
        <f t="shared" si="873"/>
        <v/>
      </c>
      <c r="BQ1085" s="7" t="str">
        <f t="shared" si="874"/>
        <v/>
      </c>
      <c r="BR1085" s="7" t="str">
        <f t="shared" si="875"/>
        <v/>
      </c>
      <c r="BS1085" s="7" t="str">
        <f t="shared" si="876"/>
        <v/>
      </c>
      <c r="BT1085" s="7" t="str">
        <f t="shared" si="877"/>
        <v/>
      </c>
      <c r="BU1085" s="7" t="str">
        <f t="shared" si="878"/>
        <v/>
      </c>
      <c r="BV1085" s="7" t="str">
        <f t="shared" si="879"/>
        <v/>
      </c>
      <c r="BW1085" s="7" t="str">
        <f t="shared" si="853"/>
        <v/>
      </c>
      <c r="BX1085" s="7" t="str">
        <f t="shared" si="880"/>
        <v/>
      </c>
      <c r="BY1085" s="7" t="str">
        <f t="shared" si="881"/>
        <v/>
      </c>
      <c r="BZ1085" s="7" t="str">
        <f t="shared" si="882"/>
        <v/>
      </c>
      <c r="CA1085" s="7" t="str">
        <f t="shared" si="883"/>
        <v/>
      </c>
      <c r="CB1085" s="54"/>
      <c r="CH1085" s="13" t="str">
        <f t="shared" si="854"/>
        <v/>
      </c>
      <c r="CJ1085" s="13" t="str">
        <f t="shared" si="845"/>
        <v/>
      </c>
      <c r="CK1085" s="7" t="str">
        <f t="shared" si="846"/>
        <v/>
      </c>
      <c r="CM1085" s="7" t="str">
        <f t="shared" si="884"/>
        <v/>
      </c>
    </row>
    <row r="1086" spans="2:91" ht="16.5" thickBot="1" x14ac:dyDescent="0.3">
      <c r="B1086" s="114"/>
      <c r="C1086" s="114"/>
      <c r="D1086" s="115"/>
      <c r="E1086" s="117" t="str">
        <f t="shared" si="885"/>
        <v/>
      </c>
      <c r="F1086" s="118" t="str">
        <f t="shared" si="893"/>
        <v/>
      </c>
      <c r="G1086" s="22"/>
      <c r="H1086" s="5" t="str">
        <f t="shared" si="855"/>
        <v/>
      </c>
      <c r="I1086" s="6" t="str">
        <f t="shared" si="856"/>
        <v/>
      </c>
      <c r="J1086" s="6" t="str">
        <f t="shared" si="857"/>
        <v/>
      </c>
      <c r="K1086" s="23"/>
      <c r="L1086" s="3" t="str">
        <f t="shared" si="894"/>
        <v/>
      </c>
      <c r="M1086" s="2">
        <f>IF(OR(K1086="Rota",K1086="Desliza"),(IF((MAX(N$36:N1085))&gt;F$17,(MAX(N$36:N1085)),F$17)),N1085)</f>
        <v>0</v>
      </c>
      <c r="N1086" s="42"/>
      <c r="O1086" s="2" t="str">
        <f t="shared" si="895"/>
        <v/>
      </c>
      <c r="P1086" s="3" t="str">
        <f t="shared" si="896"/>
        <v/>
      </c>
      <c r="Q1086" s="24"/>
      <c r="R1086" s="24"/>
      <c r="S1086" s="24"/>
      <c r="T1086" s="132" t="str">
        <f t="shared" si="847"/>
        <v/>
      </c>
      <c r="U1086" s="25"/>
      <c r="V1086" s="25"/>
      <c r="W1086" s="24"/>
      <c r="X1086" s="26"/>
      <c r="Y1086" s="25"/>
      <c r="Z1086" s="25"/>
      <c r="AA1086" s="3" t="str">
        <f t="shared" si="897"/>
        <v/>
      </c>
      <c r="AB1086" s="24"/>
      <c r="AC1086" s="26"/>
      <c r="AD1086" s="25"/>
      <c r="AE1086" s="54"/>
      <c r="AF1086" s="54"/>
      <c r="AG1086" s="54"/>
      <c r="AH1086" s="54"/>
      <c r="AI1086" s="54"/>
      <c r="AJ1086" s="54"/>
      <c r="AK1086" s="25"/>
      <c r="AL1086" s="54" t="str">
        <f t="shared" si="848"/>
        <v/>
      </c>
      <c r="AM1086" s="200" t="str">
        <f t="shared" si="849"/>
        <v/>
      </c>
      <c r="AN1086" s="201" t="str">
        <f t="shared" si="850"/>
        <v/>
      </c>
      <c r="AO1086" s="200" t="str">
        <f t="shared" si="858"/>
        <v/>
      </c>
      <c r="AP1086" s="200" t="str">
        <f t="shared" si="851"/>
        <v/>
      </c>
      <c r="AQ1086" s="200" t="str">
        <f t="shared" si="852"/>
        <v/>
      </c>
      <c r="AR1086" s="200" t="str">
        <f t="shared" si="859"/>
        <v/>
      </c>
      <c r="AS1086" s="200" t="str">
        <f t="shared" si="860"/>
        <v/>
      </c>
      <c r="AT1086" s="200" t="str">
        <f t="shared" si="861"/>
        <v/>
      </c>
      <c r="AU1086" s="200" t="str">
        <f t="shared" si="862"/>
        <v/>
      </c>
      <c r="AV1086" s="54"/>
      <c r="AW1086" s="200" t="str">
        <f t="shared" si="863"/>
        <v/>
      </c>
      <c r="AX1086" s="201" t="str">
        <f t="shared" si="864"/>
        <v/>
      </c>
      <c r="AY1086" s="7" t="str">
        <f t="shared" si="865"/>
        <v/>
      </c>
      <c r="AZ1086" s="7" t="str">
        <f t="shared" si="866"/>
        <v/>
      </c>
      <c r="BA1086" s="7" t="str">
        <f t="shared" si="867"/>
        <v/>
      </c>
      <c r="BB1086" s="7" t="str">
        <f t="shared" si="886"/>
        <v/>
      </c>
      <c r="BC1086" s="7" t="str">
        <f t="shared" si="887"/>
        <v/>
      </c>
      <c r="BD1086" s="7" t="str">
        <f t="shared" si="888"/>
        <v/>
      </c>
      <c r="BE1086" s="7" t="str">
        <f t="shared" si="889"/>
        <v/>
      </c>
      <c r="BF1086" s="7" t="str">
        <f t="shared" si="843"/>
        <v/>
      </c>
      <c r="BG1086" s="7" t="str">
        <f t="shared" si="844"/>
        <v/>
      </c>
      <c r="BH1086" s="7" t="str">
        <f t="shared" si="890"/>
        <v/>
      </c>
      <c r="BI1086" s="7" t="str">
        <f t="shared" si="891"/>
        <v/>
      </c>
      <c r="BJ1086" s="7" t="str">
        <f t="shared" si="892"/>
        <v/>
      </c>
      <c r="BK1086" s="7" t="str">
        <f t="shared" si="868"/>
        <v/>
      </c>
      <c r="BL1086" s="7" t="str">
        <f t="shared" si="869"/>
        <v/>
      </c>
      <c r="BM1086" s="7" t="str">
        <f t="shared" si="870"/>
        <v/>
      </c>
      <c r="BN1086" s="7" t="str">
        <f t="shared" si="871"/>
        <v/>
      </c>
      <c r="BO1086" s="7" t="str">
        <f t="shared" si="872"/>
        <v/>
      </c>
      <c r="BP1086" s="7" t="str">
        <f t="shared" si="873"/>
        <v/>
      </c>
      <c r="BQ1086" s="7" t="str">
        <f t="shared" si="874"/>
        <v/>
      </c>
      <c r="BR1086" s="7" t="str">
        <f t="shared" si="875"/>
        <v/>
      </c>
      <c r="BS1086" s="7" t="str">
        <f t="shared" si="876"/>
        <v/>
      </c>
      <c r="BT1086" s="7" t="str">
        <f t="shared" si="877"/>
        <v/>
      </c>
      <c r="BU1086" s="7" t="str">
        <f t="shared" si="878"/>
        <v/>
      </c>
      <c r="BV1086" s="7" t="str">
        <f t="shared" si="879"/>
        <v/>
      </c>
      <c r="BW1086" s="7" t="str">
        <f t="shared" si="853"/>
        <v/>
      </c>
      <c r="BX1086" s="7" t="str">
        <f t="shared" si="880"/>
        <v/>
      </c>
      <c r="BY1086" s="7" t="str">
        <f t="shared" si="881"/>
        <v/>
      </c>
      <c r="BZ1086" s="7" t="str">
        <f t="shared" si="882"/>
        <v/>
      </c>
      <c r="CA1086" s="7" t="str">
        <f t="shared" si="883"/>
        <v/>
      </c>
      <c r="CB1086" s="54"/>
      <c r="CH1086" s="13" t="str">
        <f t="shared" si="854"/>
        <v/>
      </c>
      <c r="CJ1086" s="13" t="str">
        <f t="shared" si="845"/>
        <v/>
      </c>
      <c r="CK1086" s="7" t="str">
        <f t="shared" si="846"/>
        <v/>
      </c>
      <c r="CM1086" s="7" t="str">
        <f t="shared" si="884"/>
        <v/>
      </c>
    </row>
    <row r="1087" spans="2:91" ht="16.5" thickBot="1" x14ac:dyDescent="0.3">
      <c r="B1087" s="114"/>
      <c r="C1087" s="114"/>
      <c r="D1087" s="115"/>
      <c r="E1087" s="117" t="str">
        <f t="shared" si="885"/>
        <v/>
      </c>
      <c r="F1087" s="118" t="str">
        <f t="shared" si="893"/>
        <v/>
      </c>
      <c r="G1087" s="22"/>
      <c r="H1087" s="5" t="str">
        <f t="shared" si="855"/>
        <v/>
      </c>
      <c r="I1087" s="6" t="str">
        <f t="shared" si="856"/>
        <v/>
      </c>
      <c r="J1087" s="6" t="str">
        <f t="shared" si="857"/>
        <v/>
      </c>
      <c r="K1087" s="23"/>
      <c r="L1087" s="3" t="str">
        <f t="shared" si="894"/>
        <v/>
      </c>
      <c r="M1087" s="2">
        <f>IF(OR(K1087="Rota",K1087="Desliza"),(IF((MAX(N$36:N1086))&gt;F$17,(MAX(N$36:N1086)),F$17)),N1086)</f>
        <v>0</v>
      </c>
      <c r="N1087" s="42"/>
      <c r="O1087" s="2" t="str">
        <f t="shared" si="895"/>
        <v/>
      </c>
      <c r="P1087" s="3" t="str">
        <f t="shared" si="896"/>
        <v/>
      </c>
      <c r="Q1087" s="24"/>
      <c r="R1087" s="24"/>
      <c r="S1087" s="24"/>
      <c r="T1087" s="132" t="str">
        <f t="shared" si="847"/>
        <v/>
      </c>
      <c r="U1087" s="25"/>
      <c r="V1087" s="25"/>
      <c r="W1087" s="24"/>
      <c r="X1087" s="26"/>
      <c r="Y1087" s="25"/>
      <c r="Z1087" s="25"/>
      <c r="AA1087" s="3" t="str">
        <f t="shared" si="897"/>
        <v/>
      </c>
      <c r="AB1087" s="24"/>
      <c r="AC1087" s="26"/>
      <c r="AD1087" s="25"/>
      <c r="AE1087" s="54"/>
      <c r="AF1087" s="54"/>
      <c r="AG1087" s="54"/>
      <c r="AH1087" s="54"/>
      <c r="AI1087" s="54"/>
      <c r="AJ1087" s="54"/>
      <c r="AK1087" s="25"/>
      <c r="AL1087" s="54" t="str">
        <f t="shared" si="848"/>
        <v/>
      </c>
      <c r="AM1087" s="200" t="str">
        <f t="shared" si="849"/>
        <v/>
      </c>
      <c r="AN1087" s="201" t="str">
        <f t="shared" si="850"/>
        <v/>
      </c>
      <c r="AO1087" s="200" t="str">
        <f t="shared" si="858"/>
        <v/>
      </c>
      <c r="AP1087" s="200" t="str">
        <f t="shared" si="851"/>
        <v/>
      </c>
      <c r="AQ1087" s="200" t="str">
        <f t="shared" si="852"/>
        <v/>
      </c>
      <c r="AR1087" s="200" t="str">
        <f t="shared" si="859"/>
        <v/>
      </c>
      <c r="AS1087" s="200" t="str">
        <f t="shared" si="860"/>
        <v/>
      </c>
      <c r="AT1087" s="200" t="str">
        <f t="shared" si="861"/>
        <v/>
      </c>
      <c r="AU1087" s="200" t="str">
        <f t="shared" si="862"/>
        <v/>
      </c>
      <c r="AV1087" s="54"/>
      <c r="AW1087" s="200" t="str">
        <f t="shared" si="863"/>
        <v/>
      </c>
      <c r="AX1087" s="201" t="str">
        <f t="shared" si="864"/>
        <v/>
      </c>
      <c r="AY1087" s="7" t="str">
        <f t="shared" si="865"/>
        <v/>
      </c>
      <c r="AZ1087" s="7" t="str">
        <f t="shared" si="866"/>
        <v/>
      </c>
      <c r="BA1087" s="7" t="str">
        <f t="shared" si="867"/>
        <v/>
      </c>
      <c r="BB1087" s="7" t="str">
        <f t="shared" si="886"/>
        <v/>
      </c>
      <c r="BC1087" s="7" t="str">
        <f t="shared" si="887"/>
        <v/>
      </c>
      <c r="BD1087" s="7" t="str">
        <f t="shared" si="888"/>
        <v/>
      </c>
      <c r="BE1087" s="7" t="str">
        <f t="shared" si="889"/>
        <v/>
      </c>
      <c r="BF1087" s="7" t="str">
        <f t="shared" si="843"/>
        <v/>
      </c>
      <c r="BG1087" s="7" t="str">
        <f t="shared" si="844"/>
        <v/>
      </c>
      <c r="BH1087" s="7" t="str">
        <f t="shared" si="890"/>
        <v/>
      </c>
      <c r="BI1087" s="7" t="str">
        <f t="shared" si="891"/>
        <v/>
      </c>
      <c r="BJ1087" s="7" t="str">
        <f t="shared" si="892"/>
        <v/>
      </c>
      <c r="BK1087" s="7" t="str">
        <f t="shared" si="868"/>
        <v/>
      </c>
      <c r="BL1087" s="7" t="str">
        <f t="shared" si="869"/>
        <v/>
      </c>
      <c r="BM1087" s="7" t="str">
        <f t="shared" si="870"/>
        <v/>
      </c>
      <c r="BN1087" s="7" t="str">
        <f t="shared" si="871"/>
        <v/>
      </c>
      <c r="BO1087" s="7" t="str">
        <f t="shared" si="872"/>
        <v/>
      </c>
      <c r="BP1087" s="7" t="str">
        <f t="shared" si="873"/>
        <v/>
      </c>
      <c r="BQ1087" s="7" t="str">
        <f t="shared" si="874"/>
        <v/>
      </c>
      <c r="BR1087" s="7" t="str">
        <f t="shared" si="875"/>
        <v/>
      </c>
      <c r="BS1087" s="7" t="str">
        <f t="shared" si="876"/>
        <v/>
      </c>
      <c r="BT1087" s="7" t="str">
        <f t="shared" si="877"/>
        <v/>
      </c>
      <c r="BU1087" s="7" t="str">
        <f t="shared" si="878"/>
        <v/>
      </c>
      <c r="BV1087" s="7" t="str">
        <f t="shared" si="879"/>
        <v/>
      </c>
      <c r="BW1087" s="7" t="str">
        <f t="shared" si="853"/>
        <v/>
      </c>
      <c r="BX1087" s="7" t="str">
        <f t="shared" si="880"/>
        <v/>
      </c>
      <c r="BY1087" s="7" t="str">
        <f t="shared" si="881"/>
        <v/>
      </c>
      <c r="BZ1087" s="7" t="str">
        <f t="shared" si="882"/>
        <v/>
      </c>
      <c r="CA1087" s="7" t="str">
        <f t="shared" si="883"/>
        <v/>
      </c>
      <c r="CB1087" s="54"/>
      <c r="CH1087" s="13" t="str">
        <f t="shared" si="854"/>
        <v/>
      </c>
      <c r="CJ1087" s="13" t="str">
        <f t="shared" si="845"/>
        <v/>
      </c>
      <c r="CK1087" s="7" t="str">
        <f t="shared" si="846"/>
        <v/>
      </c>
      <c r="CM1087" s="7" t="str">
        <f t="shared" si="884"/>
        <v/>
      </c>
    </row>
    <row r="1088" spans="2:91" ht="16.5" thickBot="1" x14ac:dyDescent="0.3">
      <c r="B1088" s="114"/>
      <c r="C1088" s="114"/>
      <c r="D1088" s="115"/>
      <c r="E1088" s="117" t="str">
        <f t="shared" si="885"/>
        <v/>
      </c>
      <c r="F1088" s="118" t="str">
        <f t="shared" si="893"/>
        <v/>
      </c>
      <c r="G1088" s="22"/>
      <c r="H1088" s="5" t="str">
        <f t="shared" si="855"/>
        <v/>
      </c>
      <c r="I1088" s="6" t="str">
        <f t="shared" si="856"/>
        <v/>
      </c>
      <c r="J1088" s="6" t="str">
        <f t="shared" si="857"/>
        <v/>
      </c>
      <c r="K1088" s="23"/>
      <c r="L1088" s="3" t="str">
        <f t="shared" si="894"/>
        <v/>
      </c>
      <c r="M1088" s="2">
        <f>IF(OR(K1088="Rota",K1088="Desliza"),(IF((MAX(N$36:N1087))&gt;F$17,(MAX(N$36:N1087)),F$17)),N1087)</f>
        <v>0</v>
      </c>
      <c r="N1088" s="42"/>
      <c r="O1088" s="2" t="str">
        <f t="shared" si="895"/>
        <v/>
      </c>
      <c r="P1088" s="3" t="str">
        <f t="shared" si="896"/>
        <v/>
      </c>
      <c r="Q1088" s="24"/>
      <c r="R1088" s="24"/>
      <c r="S1088" s="24"/>
      <c r="T1088" s="132" t="str">
        <f t="shared" si="847"/>
        <v/>
      </c>
      <c r="U1088" s="25"/>
      <c r="V1088" s="25"/>
      <c r="W1088" s="24"/>
      <c r="X1088" s="26"/>
      <c r="Y1088" s="25"/>
      <c r="Z1088" s="25"/>
      <c r="AA1088" s="3" t="str">
        <f t="shared" si="897"/>
        <v/>
      </c>
      <c r="AB1088" s="24"/>
      <c r="AC1088" s="26"/>
      <c r="AD1088" s="25"/>
      <c r="AE1088" s="54"/>
      <c r="AF1088" s="54"/>
      <c r="AG1088" s="54"/>
      <c r="AH1088" s="54"/>
      <c r="AI1088" s="54"/>
      <c r="AJ1088" s="54"/>
      <c r="AK1088" s="25"/>
      <c r="AL1088" s="54" t="str">
        <f t="shared" si="848"/>
        <v/>
      </c>
      <c r="AM1088" s="200" t="str">
        <f t="shared" si="849"/>
        <v/>
      </c>
      <c r="AN1088" s="201" t="str">
        <f t="shared" si="850"/>
        <v/>
      </c>
      <c r="AO1088" s="200" t="str">
        <f t="shared" si="858"/>
        <v/>
      </c>
      <c r="AP1088" s="200" t="str">
        <f t="shared" si="851"/>
        <v/>
      </c>
      <c r="AQ1088" s="200" t="str">
        <f t="shared" si="852"/>
        <v/>
      </c>
      <c r="AR1088" s="200" t="str">
        <f t="shared" si="859"/>
        <v/>
      </c>
      <c r="AS1088" s="200" t="str">
        <f t="shared" si="860"/>
        <v/>
      </c>
      <c r="AT1088" s="200" t="str">
        <f t="shared" si="861"/>
        <v/>
      </c>
      <c r="AU1088" s="200" t="str">
        <f t="shared" si="862"/>
        <v/>
      </c>
      <c r="AV1088" s="54"/>
      <c r="AW1088" s="200" t="str">
        <f t="shared" si="863"/>
        <v/>
      </c>
      <c r="AX1088" s="201" t="str">
        <f t="shared" si="864"/>
        <v/>
      </c>
      <c r="AY1088" s="7" t="str">
        <f t="shared" si="865"/>
        <v/>
      </c>
      <c r="AZ1088" s="7" t="str">
        <f t="shared" si="866"/>
        <v/>
      </c>
      <c r="BA1088" s="7" t="str">
        <f t="shared" si="867"/>
        <v/>
      </c>
      <c r="BB1088" s="7" t="str">
        <f t="shared" si="886"/>
        <v/>
      </c>
      <c r="BC1088" s="7" t="str">
        <f t="shared" si="887"/>
        <v/>
      </c>
      <c r="BD1088" s="7" t="str">
        <f t="shared" si="888"/>
        <v/>
      </c>
      <c r="BE1088" s="7" t="str">
        <f t="shared" si="889"/>
        <v/>
      </c>
      <c r="BF1088" s="7" t="str">
        <f t="shared" si="843"/>
        <v/>
      </c>
      <c r="BG1088" s="7" t="str">
        <f t="shared" si="844"/>
        <v/>
      </c>
      <c r="BH1088" s="7" t="str">
        <f t="shared" si="890"/>
        <v/>
      </c>
      <c r="BI1088" s="7" t="str">
        <f t="shared" si="891"/>
        <v/>
      </c>
      <c r="BJ1088" s="7" t="str">
        <f t="shared" si="892"/>
        <v/>
      </c>
      <c r="BK1088" s="7" t="str">
        <f t="shared" si="868"/>
        <v/>
      </c>
      <c r="BL1088" s="7" t="str">
        <f t="shared" si="869"/>
        <v/>
      </c>
      <c r="BM1088" s="7" t="str">
        <f t="shared" si="870"/>
        <v/>
      </c>
      <c r="BN1088" s="7" t="str">
        <f t="shared" si="871"/>
        <v/>
      </c>
      <c r="BO1088" s="7" t="str">
        <f t="shared" si="872"/>
        <v/>
      </c>
      <c r="BP1088" s="7" t="str">
        <f t="shared" si="873"/>
        <v/>
      </c>
      <c r="BQ1088" s="7" t="str">
        <f t="shared" si="874"/>
        <v/>
      </c>
      <c r="BR1088" s="7" t="str">
        <f t="shared" si="875"/>
        <v/>
      </c>
      <c r="BS1088" s="7" t="str">
        <f t="shared" si="876"/>
        <v/>
      </c>
      <c r="BT1088" s="7" t="str">
        <f t="shared" si="877"/>
        <v/>
      </c>
      <c r="BU1088" s="7" t="str">
        <f t="shared" si="878"/>
        <v/>
      </c>
      <c r="BV1088" s="7" t="str">
        <f t="shared" si="879"/>
        <v/>
      </c>
      <c r="BW1088" s="7" t="str">
        <f t="shared" si="853"/>
        <v/>
      </c>
      <c r="BX1088" s="7" t="str">
        <f t="shared" si="880"/>
        <v/>
      </c>
      <c r="BY1088" s="7" t="str">
        <f t="shared" si="881"/>
        <v/>
      </c>
      <c r="BZ1088" s="7" t="str">
        <f t="shared" si="882"/>
        <v/>
      </c>
      <c r="CA1088" s="7" t="str">
        <f t="shared" si="883"/>
        <v/>
      </c>
      <c r="CB1088" s="54"/>
      <c r="CH1088" s="13" t="str">
        <f t="shared" si="854"/>
        <v/>
      </c>
      <c r="CJ1088" s="13" t="str">
        <f t="shared" si="845"/>
        <v/>
      </c>
      <c r="CK1088" s="7" t="str">
        <f t="shared" si="846"/>
        <v/>
      </c>
      <c r="CM1088" s="7" t="str">
        <f t="shared" si="884"/>
        <v/>
      </c>
    </row>
    <row r="1089" spans="2:91" ht="16.5" thickBot="1" x14ac:dyDescent="0.3">
      <c r="B1089" s="114"/>
      <c r="C1089" s="114"/>
      <c r="D1089" s="115"/>
      <c r="E1089" s="117" t="str">
        <f t="shared" si="885"/>
        <v/>
      </c>
      <c r="F1089" s="118" t="str">
        <f t="shared" si="893"/>
        <v/>
      </c>
      <c r="G1089" s="22"/>
      <c r="H1089" s="5" t="str">
        <f t="shared" si="855"/>
        <v/>
      </c>
      <c r="I1089" s="6" t="str">
        <f t="shared" si="856"/>
        <v/>
      </c>
      <c r="J1089" s="6" t="str">
        <f t="shared" si="857"/>
        <v/>
      </c>
      <c r="K1089" s="23"/>
      <c r="L1089" s="3" t="str">
        <f t="shared" si="894"/>
        <v/>
      </c>
      <c r="M1089" s="2">
        <f>IF(OR(K1089="Rota",K1089="Desliza"),(IF((MAX(N$36:N1088))&gt;F$17,(MAX(N$36:N1088)),F$17)),N1088)</f>
        <v>0</v>
      </c>
      <c r="N1089" s="42"/>
      <c r="O1089" s="2" t="str">
        <f t="shared" si="895"/>
        <v/>
      </c>
      <c r="P1089" s="3" t="str">
        <f t="shared" si="896"/>
        <v/>
      </c>
      <c r="Q1089" s="24"/>
      <c r="R1089" s="24"/>
      <c r="S1089" s="24"/>
      <c r="T1089" s="132" t="str">
        <f t="shared" si="847"/>
        <v/>
      </c>
      <c r="U1089" s="25"/>
      <c r="V1089" s="25"/>
      <c r="W1089" s="24"/>
      <c r="X1089" s="26"/>
      <c r="Y1089" s="25"/>
      <c r="Z1089" s="25"/>
      <c r="AA1089" s="3" t="str">
        <f t="shared" si="897"/>
        <v/>
      </c>
      <c r="AB1089" s="24"/>
      <c r="AC1089" s="26"/>
      <c r="AD1089" s="25"/>
      <c r="AE1089" s="54"/>
      <c r="AF1089" s="54"/>
      <c r="AG1089" s="54"/>
      <c r="AH1089" s="54"/>
      <c r="AI1089" s="54"/>
      <c r="AJ1089" s="54"/>
      <c r="AK1089" s="25"/>
      <c r="AL1089" s="54" t="str">
        <f t="shared" si="848"/>
        <v/>
      </c>
      <c r="AM1089" s="200" t="str">
        <f t="shared" si="849"/>
        <v/>
      </c>
      <c r="AN1089" s="201" t="str">
        <f t="shared" si="850"/>
        <v/>
      </c>
      <c r="AO1089" s="200" t="str">
        <f t="shared" si="858"/>
        <v/>
      </c>
      <c r="AP1089" s="200" t="str">
        <f t="shared" si="851"/>
        <v/>
      </c>
      <c r="AQ1089" s="200" t="str">
        <f t="shared" si="852"/>
        <v/>
      </c>
      <c r="AR1089" s="200" t="str">
        <f t="shared" si="859"/>
        <v/>
      </c>
      <c r="AS1089" s="200" t="str">
        <f t="shared" si="860"/>
        <v/>
      </c>
      <c r="AT1089" s="200" t="str">
        <f t="shared" si="861"/>
        <v/>
      </c>
      <c r="AU1089" s="200" t="str">
        <f t="shared" si="862"/>
        <v/>
      </c>
      <c r="AV1089" s="54"/>
      <c r="AW1089" s="200" t="str">
        <f t="shared" si="863"/>
        <v/>
      </c>
      <c r="AX1089" s="201" t="str">
        <f t="shared" si="864"/>
        <v/>
      </c>
      <c r="AY1089" s="7" t="str">
        <f t="shared" si="865"/>
        <v/>
      </c>
      <c r="AZ1089" s="7" t="str">
        <f t="shared" si="866"/>
        <v/>
      </c>
      <c r="BA1089" s="7" t="str">
        <f t="shared" si="867"/>
        <v/>
      </c>
      <c r="BB1089" s="7" t="str">
        <f t="shared" si="886"/>
        <v/>
      </c>
      <c r="BC1089" s="7" t="str">
        <f t="shared" si="887"/>
        <v/>
      </c>
      <c r="BD1089" s="7" t="str">
        <f t="shared" si="888"/>
        <v/>
      </c>
      <c r="BE1089" s="7" t="str">
        <f t="shared" si="889"/>
        <v/>
      </c>
      <c r="BF1089" s="7" t="str">
        <f t="shared" si="843"/>
        <v/>
      </c>
      <c r="BG1089" s="7" t="str">
        <f t="shared" si="844"/>
        <v/>
      </c>
      <c r="BH1089" s="7" t="str">
        <f t="shared" si="890"/>
        <v/>
      </c>
      <c r="BI1089" s="7" t="str">
        <f t="shared" si="891"/>
        <v/>
      </c>
      <c r="BJ1089" s="7" t="str">
        <f t="shared" si="892"/>
        <v/>
      </c>
      <c r="BK1089" s="7" t="str">
        <f t="shared" si="868"/>
        <v/>
      </c>
      <c r="BL1089" s="7" t="str">
        <f t="shared" si="869"/>
        <v/>
      </c>
      <c r="BM1089" s="7" t="str">
        <f t="shared" si="870"/>
        <v/>
      </c>
      <c r="BN1089" s="7" t="str">
        <f t="shared" si="871"/>
        <v/>
      </c>
      <c r="BO1089" s="7" t="str">
        <f t="shared" si="872"/>
        <v/>
      </c>
      <c r="BP1089" s="7" t="str">
        <f t="shared" si="873"/>
        <v/>
      </c>
      <c r="BQ1089" s="7" t="str">
        <f t="shared" si="874"/>
        <v/>
      </c>
      <c r="BR1089" s="7" t="str">
        <f t="shared" si="875"/>
        <v/>
      </c>
      <c r="BS1089" s="7" t="str">
        <f t="shared" si="876"/>
        <v/>
      </c>
      <c r="BT1089" s="7" t="str">
        <f t="shared" si="877"/>
        <v/>
      </c>
      <c r="BU1089" s="7" t="str">
        <f t="shared" si="878"/>
        <v/>
      </c>
      <c r="BV1089" s="7" t="str">
        <f t="shared" si="879"/>
        <v/>
      </c>
      <c r="BW1089" s="7" t="str">
        <f t="shared" si="853"/>
        <v/>
      </c>
      <c r="BX1089" s="7" t="str">
        <f t="shared" si="880"/>
        <v/>
      </c>
      <c r="BY1089" s="7" t="str">
        <f t="shared" si="881"/>
        <v/>
      </c>
      <c r="BZ1089" s="7" t="str">
        <f t="shared" si="882"/>
        <v/>
      </c>
      <c r="CA1089" s="7" t="str">
        <f t="shared" si="883"/>
        <v/>
      </c>
      <c r="CB1089" s="54"/>
      <c r="CH1089" s="13" t="str">
        <f t="shared" si="854"/>
        <v/>
      </c>
      <c r="CJ1089" s="13" t="str">
        <f t="shared" si="845"/>
        <v/>
      </c>
      <c r="CK1089" s="7" t="str">
        <f t="shared" si="846"/>
        <v/>
      </c>
      <c r="CM1089" s="7" t="str">
        <f t="shared" si="884"/>
        <v/>
      </c>
    </row>
    <row r="1090" spans="2:91" ht="16.5" thickBot="1" x14ac:dyDescent="0.3">
      <c r="B1090" s="114"/>
      <c r="C1090" s="114"/>
      <c r="D1090" s="115"/>
      <c r="E1090" s="117" t="str">
        <f t="shared" si="885"/>
        <v/>
      </c>
      <c r="F1090" s="118" t="str">
        <f t="shared" si="893"/>
        <v/>
      </c>
      <c r="G1090" s="22"/>
      <c r="H1090" s="5" t="str">
        <f t="shared" si="855"/>
        <v/>
      </c>
      <c r="I1090" s="6" t="str">
        <f t="shared" si="856"/>
        <v/>
      </c>
      <c r="J1090" s="6" t="str">
        <f t="shared" si="857"/>
        <v/>
      </c>
      <c r="K1090" s="23"/>
      <c r="L1090" s="3" t="str">
        <f t="shared" si="894"/>
        <v/>
      </c>
      <c r="M1090" s="2">
        <f>IF(OR(K1090="Rota",K1090="Desliza"),(IF((MAX(N$36:N1089))&gt;F$17,(MAX(N$36:N1089)),F$17)),N1089)</f>
        <v>0</v>
      </c>
      <c r="N1090" s="42"/>
      <c r="O1090" s="2" t="str">
        <f t="shared" si="895"/>
        <v/>
      </c>
      <c r="P1090" s="3" t="str">
        <f t="shared" si="896"/>
        <v/>
      </c>
      <c r="Q1090" s="24"/>
      <c r="R1090" s="24"/>
      <c r="S1090" s="24"/>
      <c r="T1090" s="132" t="str">
        <f t="shared" si="847"/>
        <v/>
      </c>
      <c r="U1090" s="25"/>
      <c r="V1090" s="25"/>
      <c r="W1090" s="24"/>
      <c r="X1090" s="26"/>
      <c r="Y1090" s="25"/>
      <c r="Z1090" s="25"/>
      <c r="AA1090" s="3" t="str">
        <f t="shared" si="897"/>
        <v/>
      </c>
      <c r="AB1090" s="24"/>
      <c r="AC1090" s="26"/>
      <c r="AD1090" s="25"/>
      <c r="AE1090" s="54"/>
      <c r="AF1090" s="54"/>
      <c r="AG1090" s="54"/>
      <c r="AH1090" s="54"/>
      <c r="AI1090" s="54"/>
      <c r="AJ1090" s="54"/>
      <c r="AK1090" s="25"/>
      <c r="AL1090" s="54" t="str">
        <f t="shared" si="848"/>
        <v/>
      </c>
      <c r="AM1090" s="200" t="str">
        <f t="shared" si="849"/>
        <v/>
      </c>
      <c r="AN1090" s="201" t="str">
        <f t="shared" si="850"/>
        <v/>
      </c>
      <c r="AO1090" s="200" t="str">
        <f t="shared" si="858"/>
        <v/>
      </c>
      <c r="AP1090" s="200" t="str">
        <f t="shared" si="851"/>
        <v/>
      </c>
      <c r="AQ1090" s="200" t="str">
        <f t="shared" si="852"/>
        <v/>
      </c>
      <c r="AR1090" s="200" t="str">
        <f t="shared" si="859"/>
        <v/>
      </c>
      <c r="AS1090" s="200" t="str">
        <f t="shared" si="860"/>
        <v/>
      </c>
      <c r="AT1090" s="200" t="str">
        <f t="shared" si="861"/>
        <v/>
      </c>
      <c r="AU1090" s="200" t="str">
        <f t="shared" si="862"/>
        <v/>
      </c>
      <c r="AV1090" s="54"/>
      <c r="AW1090" s="200" t="str">
        <f t="shared" si="863"/>
        <v/>
      </c>
      <c r="AX1090" s="201" t="str">
        <f t="shared" si="864"/>
        <v/>
      </c>
      <c r="AY1090" s="7" t="str">
        <f t="shared" si="865"/>
        <v/>
      </c>
      <c r="AZ1090" s="7" t="str">
        <f t="shared" si="866"/>
        <v/>
      </c>
      <c r="BA1090" s="7" t="str">
        <f t="shared" si="867"/>
        <v/>
      </c>
      <c r="BB1090" s="7" t="str">
        <f t="shared" si="886"/>
        <v/>
      </c>
      <c r="BC1090" s="7" t="str">
        <f t="shared" si="887"/>
        <v/>
      </c>
      <c r="BD1090" s="7" t="str">
        <f t="shared" si="888"/>
        <v/>
      </c>
      <c r="BE1090" s="7" t="str">
        <f t="shared" si="889"/>
        <v/>
      </c>
      <c r="BF1090" s="7" t="str">
        <f t="shared" si="843"/>
        <v/>
      </c>
      <c r="BG1090" s="7" t="str">
        <f t="shared" si="844"/>
        <v/>
      </c>
      <c r="BH1090" s="7" t="str">
        <f t="shared" si="890"/>
        <v/>
      </c>
      <c r="BI1090" s="7" t="str">
        <f t="shared" si="891"/>
        <v/>
      </c>
      <c r="BJ1090" s="7" t="str">
        <f t="shared" si="892"/>
        <v/>
      </c>
      <c r="BK1090" s="7" t="str">
        <f t="shared" si="868"/>
        <v/>
      </c>
      <c r="BL1090" s="7" t="str">
        <f t="shared" si="869"/>
        <v/>
      </c>
      <c r="BM1090" s="7" t="str">
        <f t="shared" si="870"/>
        <v/>
      </c>
      <c r="BN1090" s="7" t="str">
        <f t="shared" si="871"/>
        <v/>
      </c>
      <c r="BO1090" s="7" t="str">
        <f t="shared" si="872"/>
        <v/>
      </c>
      <c r="BP1090" s="7" t="str">
        <f t="shared" si="873"/>
        <v/>
      </c>
      <c r="BQ1090" s="7" t="str">
        <f t="shared" si="874"/>
        <v/>
      </c>
      <c r="BR1090" s="7" t="str">
        <f t="shared" si="875"/>
        <v/>
      </c>
      <c r="BS1090" s="7" t="str">
        <f t="shared" si="876"/>
        <v/>
      </c>
      <c r="BT1090" s="7" t="str">
        <f t="shared" si="877"/>
        <v/>
      </c>
      <c r="BU1090" s="7" t="str">
        <f t="shared" si="878"/>
        <v/>
      </c>
      <c r="BV1090" s="7" t="str">
        <f t="shared" si="879"/>
        <v/>
      </c>
      <c r="BW1090" s="7" t="str">
        <f t="shared" si="853"/>
        <v/>
      </c>
      <c r="BX1090" s="7" t="str">
        <f t="shared" si="880"/>
        <v/>
      </c>
      <c r="BY1090" s="7" t="str">
        <f t="shared" si="881"/>
        <v/>
      </c>
      <c r="BZ1090" s="7" t="str">
        <f t="shared" si="882"/>
        <v/>
      </c>
      <c r="CA1090" s="7" t="str">
        <f t="shared" si="883"/>
        <v/>
      </c>
      <c r="CB1090" s="54"/>
      <c r="CH1090" s="13" t="str">
        <f t="shared" si="854"/>
        <v/>
      </c>
      <c r="CJ1090" s="13" t="str">
        <f t="shared" si="845"/>
        <v/>
      </c>
      <c r="CK1090" s="7" t="str">
        <f t="shared" si="846"/>
        <v/>
      </c>
      <c r="CM1090" s="7" t="str">
        <f t="shared" si="884"/>
        <v/>
      </c>
    </row>
    <row r="1091" spans="2:91" ht="16.5" thickBot="1" x14ac:dyDescent="0.3">
      <c r="B1091" s="114"/>
      <c r="C1091" s="114"/>
      <c r="D1091" s="115"/>
      <c r="E1091" s="117" t="str">
        <f t="shared" si="885"/>
        <v/>
      </c>
      <c r="F1091" s="118" t="str">
        <f t="shared" si="893"/>
        <v/>
      </c>
      <c r="G1091" s="22"/>
      <c r="H1091" s="5" t="str">
        <f t="shared" si="855"/>
        <v/>
      </c>
      <c r="I1091" s="6" t="str">
        <f t="shared" si="856"/>
        <v/>
      </c>
      <c r="J1091" s="6" t="str">
        <f t="shared" si="857"/>
        <v/>
      </c>
      <c r="K1091" s="23"/>
      <c r="L1091" s="3" t="str">
        <f t="shared" si="894"/>
        <v/>
      </c>
      <c r="M1091" s="2">
        <f>IF(OR(K1091="Rota",K1091="Desliza"),(IF((MAX(N$36:N1090))&gt;F$17,(MAX(N$36:N1090)),F$17)),N1090)</f>
        <v>0</v>
      </c>
      <c r="N1091" s="42"/>
      <c r="O1091" s="2" t="str">
        <f t="shared" si="895"/>
        <v/>
      </c>
      <c r="P1091" s="3" t="str">
        <f t="shared" si="896"/>
        <v/>
      </c>
      <c r="Q1091" s="24"/>
      <c r="R1091" s="24"/>
      <c r="S1091" s="24"/>
      <c r="T1091" s="132" t="str">
        <f t="shared" si="847"/>
        <v/>
      </c>
      <c r="U1091" s="25"/>
      <c r="V1091" s="25"/>
      <c r="W1091" s="24"/>
      <c r="X1091" s="26"/>
      <c r="Y1091" s="25"/>
      <c r="Z1091" s="25"/>
      <c r="AA1091" s="3" t="str">
        <f t="shared" si="897"/>
        <v/>
      </c>
      <c r="AB1091" s="24"/>
      <c r="AC1091" s="26"/>
      <c r="AD1091" s="25"/>
      <c r="AE1091" s="54"/>
      <c r="AF1091" s="54"/>
      <c r="AG1091" s="54"/>
      <c r="AH1091" s="54"/>
      <c r="AI1091" s="54"/>
      <c r="AJ1091" s="54"/>
      <c r="AK1091" s="25"/>
      <c r="AL1091" s="54" t="str">
        <f t="shared" si="848"/>
        <v/>
      </c>
      <c r="AM1091" s="200" t="str">
        <f t="shared" si="849"/>
        <v/>
      </c>
      <c r="AN1091" s="201" t="str">
        <f t="shared" si="850"/>
        <v/>
      </c>
      <c r="AO1091" s="200" t="str">
        <f t="shared" si="858"/>
        <v/>
      </c>
      <c r="AP1091" s="200" t="str">
        <f t="shared" si="851"/>
        <v/>
      </c>
      <c r="AQ1091" s="200" t="str">
        <f t="shared" si="852"/>
        <v/>
      </c>
      <c r="AR1091" s="200" t="str">
        <f t="shared" si="859"/>
        <v/>
      </c>
      <c r="AS1091" s="200" t="str">
        <f t="shared" si="860"/>
        <v/>
      </c>
      <c r="AT1091" s="200" t="str">
        <f t="shared" si="861"/>
        <v/>
      </c>
      <c r="AU1091" s="200" t="str">
        <f t="shared" si="862"/>
        <v/>
      </c>
      <c r="AV1091" s="54"/>
      <c r="AW1091" s="200" t="str">
        <f t="shared" si="863"/>
        <v/>
      </c>
      <c r="AX1091" s="201" t="str">
        <f t="shared" si="864"/>
        <v/>
      </c>
      <c r="AY1091" s="7" t="str">
        <f t="shared" si="865"/>
        <v/>
      </c>
      <c r="AZ1091" s="7" t="str">
        <f t="shared" si="866"/>
        <v/>
      </c>
      <c r="BA1091" s="7" t="str">
        <f t="shared" si="867"/>
        <v/>
      </c>
      <c r="BB1091" s="7" t="str">
        <f t="shared" si="886"/>
        <v/>
      </c>
      <c r="BC1091" s="7" t="str">
        <f t="shared" si="887"/>
        <v/>
      </c>
      <c r="BD1091" s="7" t="str">
        <f t="shared" si="888"/>
        <v/>
      </c>
      <c r="BE1091" s="7" t="str">
        <f t="shared" si="889"/>
        <v/>
      </c>
      <c r="BF1091" s="7" t="str">
        <f t="shared" si="843"/>
        <v/>
      </c>
      <c r="BG1091" s="7" t="str">
        <f t="shared" si="844"/>
        <v/>
      </c>
      <c r="BH1091" s="7" t="str">
        <f t="shared" si="890"/>
        <v/>
      </c>
      <c r="BI1091" s="7" t="str">
        <f t="shared" si="891"/>
        <v/>
      </c>
      <c r="BJ1091" s="7" t="str">
        <f t="shared" si="892"/>
        <v/>
      </c>
      <c r="BK1091" s="7" t="str">
        <f t="shared" si="868"/>
        <v/>
      </c>
      <c r="BL1091" s="7" t="str">
        <f t="shared" si="869"/>
        <v/>
      </c>
      <c r="BM1091" s="7" t="str">
        <f t="shared" si="870"/>
        <v/>
      </c>
      <c r="BN1091" s="7" t="str">
        <f t="shared" si="871"/>
        <v/>
      </c>
      <c r="BO1091" s="7" t="str">
        <f t="shared" si="872"/>
        <v/>
      </c>
      <c r="BP1091" s="7" t="str">
        <f t="shared" si="873"/>
        <v/>
      </c>
      <c r="BQ1091" s="7" t="str">
        <f t="shared" si="874"/>
        <v/>
      </c>
      <c r="BR1091" s="7" t="str">
        <f t="shared" si="875"/>
        <v/>
      </c>
      <c r="BS1091" s="7" t="str">
        <f t="shared" si="876"/>
        <v/>
      </c>
      <c r="BT1091" s="7" t="str">
        <f t="shared" si="877"/>
        <v/>
      </c>
      <c r="BU1091" s="7" t="str">
        <f t="shared" si="878"/>
        <v/>
      </c>
      <c r="BV1091" s="7" t="str">
        <f t="shared" si="879"/>
        <v/>
      </c>
      <c r="BW1091" s="7" t="str">
        <f t="shared" si="853"/>
        <v/>
      </c>
      <c r="BX1091" s="7" t="str">
        <f t="shared" si="880"/>
        <v/>
      </c>
      <c r="BY1091" s="7" t="str">
        <f t="shared" si="881"/>
        <v/>
      </c>
      <c r="BZ1091" s="7" t="str">
        <f t="shared" si="882"/>
        <v/>
      </c>
      <c r="CA1091" s="7" t="str">
        <f t="shared" si="883"/>
        <v/>
      </c>
      <c r="CB1091" s="54"/>
      <c r="CH1091" s="13" t="str">
        <f t="shared" si="854"/>
        <v/>
      </c>
      <c r="CJ1091" s="13" t="str">
        <f t="shared" si="845"/>
        <v/>
      </c>
      <c r="CK1091" s="7" t="str">
        <f t="shared" si="846"/>
        <v/>
      </c>
      <c r="CM1091" s="7" t="str">
        <f t="shared" si="884"/>
        <v/>
      </c>
    </row>
    <row r="1092" spans="2:91" ht="16.5" thickBot="1" x14ac:dyDescent="0.3">
      <c r="B1092" s="114"/>
      <c r="C1092" s="114"/>
      <c r="D1092" s="115"/>
      <c r="E1092" s="117" t="str">
        <f t="shared" si="885"/>
        <v/>
      </c>
      <c r="F1092" s="118" t="str">
        <f t="shared" si="893"/>
        <v/>
      </c>
      <c r="G1092" s="22"/>
      <c r="H1092" s="5" t="str">
        <f t="shared" si="855"/>
        <v/>
      </c>
      <c r="I1092" s="6" t="str">
        <f t="shared" si="856"/>
        <v/>
      </c>
      <c r="J1092" s="6" t="str">
        <f t="shared" si="857"/>
        <v/>
      </c>
      <c r="K1092" s="23"/>
      <c r="L1092" s="3" t="str">
        <f t="shared" si="894"/>
        <v/>
      </c>
      <c r="M1092" s="2">
        <f>IF(OR(K1092="Rota",K1092="Desliza"),(IF((MAX(N$36:N1091))&gt;F$17,(MAX(N$36:N1091)),F$17)),N1091)</f>
        <v>0</v>
      </c>
      <c r="N1092" s="42"/>
      <c r="O1092" s="2" t="str">
        <f t="shared" si="895"/>
        <v/>
      </c>
      <c r="P1092" s="3" t="str">
        <f t="shared" si="896"/>
        <v/>
      </c>
      <c r="Q1092" s="24"/>
      <c r="R1092" s="24"/>
      <c r="S1092" s="24"/>
      <c r="T1092" s="132" t="str">
        <f t="shared" si="847"/>
        <v/>
      </c>
      <c r="U1092" s="25"/>
      <c r="V1092" s="25"/>
      <c r="W1092" s="24"/>
      <c r="X1092" s="26"/>
      <c r="Y1092" s="25"/>
      <c r="Z1092" s="25"/>
      <c r="AA1092" s="3" t="str">
        <f t="shared" si="897"/>
        <v/>
      </c>
      <c r="AB1092" s="24"/>
      <c r="AC1092" s="26"/>
      <c r="AD1092" s="25"/>
      <c r="AE1092" s="54"/>
      <c r="AF1092" s="54"/>
      <c r="AG1092" s="54"/>
      <c r="AH1092" s="54"/>
      <c r="AI1092" s="54"/>
      <c r="AJ1092" s="54"/>
      <c r="AK1092" s="25"/>
      <c r="AL1092" s="54" t="str">
        <f t="shared" si="848"/>
        <v/>
      </c>
      <c r="AM1092" s="200" t="str">
        <f t="shared" si="849"/>
        <v/>
      </c>
      <c r="AN1092" s="201" t="str">
        <f t="shared" si="850"/>
        <v/>
      </c>
      <c r="AO1092" s="200" t="str">
        <f t="shared" si="858"/>
        <v/>
      </c>
      <c r="AP1092" s="200" t="str">
        <f t="shared" si="851"/>
        <v/>
      </c>
      <c r="AQ1092" s="200" t="str">
        <f t="shared" si="852"/>
        <v/>
      </c>
      <c r="AR1092" s="200" t="str">
        <f t="shared" si="859"/>
        <v/>
      </c>
      <c r="AS1092" s="200" t="str">
        <f t="shared" si="860"/>
        <v/>
      </c>
      <c r="AT1092" s="200" t="str">
        <f t="shared" si="861"/>
        <v/>
      </c>
      <c r="AU1092" s="200" t="str">
        <f t="shared" si="862"/>
        <v/>
      </c>
      <c r="AV1092" s="54"/>
      <c r="AW1092" s="200" t="str">
        <f t="shared" si="863"/>
        <v/>
      </c>
      <c r="AX1092" s="201" t="str">
        <f t="shared" si="864"/>
        <v/>
      </c>
      <c r="AY1092" s="7" t="str">
        <f t="shared" si="865"/>
        <v/>
      </c>
      <c r="AZ1092" s="7" t="str">
        <f t="shared" si="866"/>
        <v/>
      </c>
      <c r="BA1092" s="7" t="str">
        <f t="shared" si="867"/>
        <v/>
      </c>
      <c r="BB1092" s="7" t="str">
        <f t="shared" si="886"/>
        <v/>
      </c>
      <c r="BC1092" s="7" t="str">
        <f t="shared" si="887"/>
        <v/>
      </c>
      <c r="BD1092" s="7" t="str">
        <f t="shared" si="888"/>
        <v/>
      </c>
      <c r="BE1092" s="7" t="str">
        <f t="shared" si="889"/>
        <v/>
      </c>
      <c r="BF1092" s="7" t="str">
        <f t="shared" si="843"/>
        <v/>
      </c>
      <c r="BG1092" s="7" t="str">
        <f t="shared" si="844"/>
        <v/>
      </c>
      <c r="BH1092" s="7" t="str">
        <f t="shared" si="890"/>
        <v/>
      </c>
      <c r="BI1092" s="7" t="str">
        <f t="shared" si="891"/>
        <v/>
      </c>
      <c r="BJ1092" s="7" t="str">
        <f t="shared" si="892"/>
        <v/>
      </c>
      <c r="BK1092" s="7" t="str">
        <f t="shared" si="868"/>
        <v/>
      </c>
      <c r="BL1092" s="7" t="str">
        <f t="shared" si="869"/>
        <v/>
      </c>
      <c r="BM1092" s="7" t="str">
        <f t="shared" si="870"/>
        <v/>
      </c>
      <c r="BN1092" s="7" t="str">
        <f t="shared" si="871"/>
        <v/>
      </c>
      <c r="BO1092" s="7" t="str">
        <f t="shared" si="872"/>
        <v/>
      </c>
      <c r="BP1092" s="7" t="str">
        <f t="shared" si="873"/>
        <v/>
      </c>
      <c r="BQ1092" s="7" t="str">
        <f t="shared" si="874"/>
        <v/>
      </c>
      <c r="BR1092" s="7" t="str">
        <f t="shared" si="875"/>
        <v/>
      </c>
      <c r="BS1092" s="7" t="str">
        <f t="shared" si="876"/>
        <v/>
      </c>
      <c r="BT1092" s="7" t="str">
        <f t="shared" si="877"/>
        <v/>
      </c>
      <c r="BU1092" s="7" t="str">
        <f t="shared" si="878"/>
        <v/>
      </c>
      <c r="BV1092" s="7" t="str">
        <f t="shared" si="879"/>
        <v/>
      </c>
      <c r="BW1092" s="7" t="str">
        <f t="shared" si="853"/>
        <v/>
      </c>
      <c r="BX1092" s="7" t="str">
        <f t="shared" si="880"/>
        <v/>
      </c>
      <c r="BY1092" s="7" t="str">
        <f t="shared" si="881"/>
        <v/>
      </c>
      <c r="BZ1092" s="7" t="str">
        <f t="shared" si="882"/>
        <v/>
      </c>
      <c r="CA1092" s="7" t="str">
        <f t="shared" si="883"/>
        <v/>
      </c>
      <c r="CB1092" s="54"/>
      <c r="CH1092" s="13" t="str">
        <f t="shared" si="854"/>
        <v/>
      </c>
      <c r="CJ1092" s="13" t="str">
        <f t="shared" si="845"/>
        <v/>
      </c>
      <c r="CK1092" s="7" t="str">
        <f t="shared" si="846"/>
        <v/>
      </c>
      <c r="CM1092" s="7" t="str">
        <f t="shared" si="884"/>
        <v/>
      </c>
    </row>
    <row r="1093" spans="2:91" ht="16.5" thickBot="1" x14ac:dyDescent="0.3">
      <c r="B1093" s="114"/>
      <c r="C1093" s="114"/>
      <c r="D1093" s="115"/>
      <c r="E1093" s="117" t="str">
        <f t="shared" si="885"/>
        <v/>
      </c>
      <c r="F1093" s="118" t="str">
        <f t="shared" si="893"/>
        <v/>
      </c>
      <c r="G1093" s="22"/>
      <c r="H1093" s="5" t="str">
        <f t="shared" si="855"/>
        <v/>
      </c>
      <c r="I1093" s="6" t="str">
        <f t="shared" si="856"/>
        <v/>
      </c>
      <c r="J1093" s="6" t="str">
        <f t="shared" si="857"/>
        <v/>
      </c>
      <c r="K1093" s="23"/>
      <c r="L1093" s="3" t="str">
        <f t="shared" si="894"/>
        <v/>
      </c>
      <c r="M1093" s="2">
        <f>IF(OR(K1093="Rota",K1093="Desliza"),(IF((MAX(N$36:N1092))&gt;F$17,(MAX(N$36:N1092)),F$17)),N1092)</f>
        <v>0</v>
      </c>
      <c r="N1093" s="42"/>
      <c r="O1093" s="2" t="str">
        <f t="shared" si="895"/>
        <v/>
      </c>
      <c r="P1093" s="3" t="str">
        <f t="shared" si="896"/>
        <v/>
      </c>
      <c r="Q1093" s="24"/>
      <c r="R1093" s="24"/>
      <c r="S1093" s="24"/>
      <c r="T1093" s="132" t="str">
        <f t="shared" si="847"/>
        <v/>
      </c>
      <c r="U1093" s="25"/>
      <c r="V1093" s="25"/>
      <c r="W1093" s="24"/>
      <c r="X1093" s="26"/>
      <c r="Y1093" s="25"/>
      <c r="Z1093" s="25"/>
      <c r="AA1093" s="3" t="str">
        <f t="shared" si="897"/>
        <v/>
      </c>
      <c r="AB1093" s="24"/>
      <c r="AC1093" s="26"/>
      <c r="AD1093" s="25"/>
      <c r="AE1093" s="54"/>
      <c r="AF1093" s="54"/>
      <c r="AG1093" s="54"/>
      <c r="AH1093" s="54"/>
      <c r="AI1093" s="54"/>
      <c r="AJ1093" s="54"/>
      <c r="AK1093" s="25"/>
      <c r="AL1093" s="54" t="str">
        <f t="shared" si="848"/>
        <v/>
      </c>
      <c r="AM1093" s="200" t="str">
        <f t="shared" si="849"/>
        <v/>
      </c>
      <c r="AN1093" s="201" t="str">
        <f t="shared" si="850"/>
        <v/>
      </c>
      <c r="AO1093" s="200" t="str">
        <f t="shared" si="858"/>
        <v/>
      </c>
      <c r="AP1093" s="200" t="str">
        <f t="shared" si="851"/>
        <v/>
      </c>
      <c r="AQ1093" s="200" t="str">
        <f t="shared" si="852"/>
        <v/>
      </c>
      <c r="AR1093" s="200" t="str">
        <f t="shared" si="859"/>
        <v/>
      </c>
      <c r="AS1093" s="200" t="str">
        <f t="shared" si="860"/>
        <v/>
      </c>
      <c r="AT1093" s="200" t="str">
        <f t="shared" si="861"/>
        <v/>
      </c>
      <c r="AU1093" s="200" t="str">
        <f t="shared" si="862"/>
        <v/>
      </c>
      <c r="AV1093" s="54"/>
      <c r="AW1093" s="200" t="str">
        <f t="shared" si="863"/>
        <v/>
      </c>
      <c r="AX1093" s="201" t="str">
        <f t="shared" si="864"/>
        <v/>
      </c>
      <c r="AY1093" s="7" t="str">
        <f t="shared" si="865"/>
        <v/>
      </c>
      <c r="AZ1093" s="7" t="str">
        <f t="shared" si="866"/>
        <v/>
      </c>
      <c r="BA1093" s="7" t="str">
        <f t="shared" si="867"/>
        <v/>
      </c>
      <c r="BB1093" s="7" t="str">
        <f t="shared" si="886"/>
        <v/>
      </c>
      <c r="BC1093" s="7" t="str">
        <f t="shared" si="887"/>
        <v/>
      </c>
      <c r="BD1093" s="7" t="str">
        <f t="shared" si="888"/>
        <v/>
      </c>
      <c r="BE1093" s="7" t="str">
        <f t="shared" si="889"/>
        <v/>
      </c>
      <c r="BF1093" s="7" t="str">
        <f t="shared" si="843"/>
        <v/>
      </c>
      <c r="BG1093" s="7" t="str">
        <f t="shared" si="844"/>
        <v/>
      </c>
      <c r="BH1093" s="7" t="str">
        <f t="shared" si="890"/>
        <v/>
      </c>
      <c r="BI1093" s="7" t="str">
        <f t="shared" si="891"/>
        <v/>
      </c>
      <c r="BJ1093" s="7" t="str">
        <f t="shared" si="892"/>
        <v/>
      </c>
      <c r="BK1093" s="7" t="str">
        <f t="shared" si="868"/>
        <v/>
      </c>
      <c r="BL1093" s="7" t="str">
        <f t="shared" si="869"/>
        <v/>
      </c>
      <c r="BM1093" s="7" t="str">
        <f t="shared" si="870"/>
        <v/>
      </c>
      <c r="BN1093" s="7" t="str">
        <f t="shared" si="871"/>
        <v/>
      </c>
      <c r="BO1093" s="7" t="str">
        <f t="shared" si="872"/>
        <v/>
      </c>
      <c r="BP1093" s="7" t="str">
        <f t="shared" si="873"/>
        <v/>
      </c>
      <c r="BQ1093" s="7" t="str">
        <f t="shared" si="874"/>
        <v/>
      </c>
      <c r="BR1093" s="7" t="str">
        <f t="shared" si="875"/>
        <v/>
      </c>
      <c r="BS1093" s="7" t="str">
        <f t="shared" si="876"/>
        <v/>
      </c>
      <c r="BT1093" s="7" t="str">
        <f t="shared" si="877"/>
        <v/>
      </c>
      <c r="BU1093" s="7" t="str">
        <f t="shared" si="878"/>
        <v/>
      </c>
      <c r="BV1093" s="7" t="str">
        <f t="shared" si="879"/>
        <v/>
      </c>
      <c r="BW1093" s="7" t="str">
        <f t="shared" si="853"/>
        <v/>
      </c>
      <c r="BX1093" s="7" t="str">
        <f t="shared" si="880"/>
        <v/>
      </c>
      <c r="BY1093" s="7" t="str">
        <f t="shared" si="881"/>
        <v/>
      </c>
      <c r="BZ1093" s="7" t="str">
        <f t="shared" si="882"/>
        <v/>
      </c>
      <c r="CA1093" s="7" t="str">
        <f t="shared" si="883"/>
        <v/>
      </c>
      <c r="CB1093" s="54"/>
      <c r="CH1093" s="13" t="str">
        <f t="shared" si="854"/>
        <v/>
      </c>
      <c r="CJ1093" s="13" t="str">
        <f t="shared" si="845"/>
        <v/>
      </c>
      <c r="CK1093" s="7" t="str">
        <f t="shared" si="846"/>
        <v/>
      </c>
      <c r="CM1093" s="7" t="str">
        <f t="shared" si="884"/>
        <v/>
      </c>
    </row>
    <row r="1094" spans="2:91" ht="16.5" thickBot="1" x14ac:dyDescent="0.3">
      <c r="B1094" s="114"/>
      <c r="C1094" s="114"/>
      <c r="D1094" s="115"/>
      <c r="E1094" s="117" t="str">
        <f t="shared" si="885"/>
        <v/>
      </c>
      <c r="F1094" s="118" t="str">
        <f t="shared" si="893"/>
        <v/>
      </c>
      <c r="G1094" s="22"/>
      <c r="H1094" s="5" t="str">
        <f t="shared" si="855"/>
        <v/>
      </c>
      <c r="I1094" s="6" t="str">
        <f t="shared" si="856"/>
        <v/>
      </c>
      <c r="J1094" s="6" t="str">
        <f t="shared" si="857"/>
        <v/>
      </c>
      <c r="K1094" s="23"/>
      <c r="L1094" s="3" t="str">
        <f t="shared" si="894"/>
        <v/>
      </c>
      <c r="M1094" s="2">
        <f>IF(OR(K1094="Rota",K1094="Desliza"),(IF((MAX(N$36:N1093))&gt;F$17,(MAX(N$36:N1093)),F$17)),N1093)</f>
        <v>0</v>
      </c>
      <c r="N1094" s="42"/>
      <c r="O1094" s="2" t="str">
        <f t="shared" si="895"/>
        <v/>
      </c>
      <c r="P1094" s="3" t="str">
        <f t="shared" si="896"/>
        <v/>
      </c>
      <c r="Q1094" s="24"/>
      <c r="R1094" s="24"/>
      <c r="S1094" s="24"/>
      <c r="T1094" s="132" t="str">
        <f t="shared" si="847"/>
        <v/>
      </c>
      <c r="U1094" s="25"/>
      <c r="V1094" s="25"/>
      <c r="W1094" s="24"/>
      <c r="X1094" s="26"/>
      <c r="Y1094" s="25"/>
      <c r="Z1094" s="25"/>
      <c r="AA1094" s="3" t="str">
        <f t="shared" si="897"/>
        <v/>
      </c>
      <c r="AB1094" s="24"/>
      <c r="AC1094" s="26"/>
      <c r="AD1094" s="25"/>
      <c r="AE1094" s="54"/>
      <c r="AF1094" s="54"/>
      <c r="AG1094" s="54"/>
      <c r="AH1094" s="54"/>
      <c r="AI1094" s="54"/>
      <c r="AJ1094" s="54"/>
      <c r="AK1094" s="25"/>
      <c r="AL1094" s="54" t="str">
        <f t="shared" si="848"/>
        <v/>
      </c>
      <c r="AM1094" s="200" t="str">
        <f t="shared" si="849"/>
        <v/>
      </c>
      <c r="AN1094" s="201" t="str">
        <f t="shared" si="850"/>
        <v/>
      </c>
      <c r="AO1094" s="200" t="str">
        <f t="shared" si="858"/>
        <v/>
      </c>
      <c r="AP1094" s="200" t="str">
        <f t="shared" si="851"/>
        <v/>
      </c>
      <c r="AQ1094" s="200" t="str">
        <f t="shared" si="852"/>
        <v/>
      </c>
      <c r="AR1094" s="200" t="str">
        <f t="shared" si="859"/>
        <v/>
      </c>
      <c r="AS1094" s="200" t="str">
        <f t="shared" si="860"/>
        <v/>
      </c>
      <c r="AT1094" s="200" t="str">
        <f t="shared" si="861"/>
        <v/>
      </c>
      <c r="AU1094" s="200" t="str">
        <f t="shared" si="862"/>
        <v/>
      </c>
      <c r="AV1094" s="54"/>
      <c r="AW1094" s="200" t="str">
        <f t="shared" si="863"/>
        <v/>
      </c>
      <c r="AX1094" s="201" t="str">
        <f t="shared" si="864"/>
        <v/>
      </c>
      <c r="AY1094" s="7" t="str">
        <f t="shared" si="865"/>
        <v/>
      </c>
      <c r="AZ1094" s="7" t="str">
        <f t="shared" si="866"/>
        <v/>
      </c>
      <c r="BA1094" s="7" t="str">
        <f t="shared" si="867"/>
        <v/>
      </c>
      <c r="BB1094" s="7" t="str">
        <f t="shared" si="886"/>
        <v/>
      </c>
      <c r="BC1094" s="7" t="str">
        <f t="shared" si="887"/>
        <v/>
      </c>
      <c r="BD1094" s="7" t="str">
        <f t="shared" si="888"/>
        <v/>
      </c>
      <c r="BE1094" s="7" t="str">
        <f t="shared" si="889"/>
        <v/>
      </c>
      <c r="BF1094" s="7" t="str">
        <f t="shared" si="843"/>
        <v/>
      </c>
      <c r="BG1094" s="7" t="str">
        <f t="shared" si="844"/>
        <v/>
      </c>
      <c r="BH1094" s="7" t="str">
        <f t="shared" si="890"/>
        <v/>
      </c>
      <c r="BI1094" s="7" t="str">
        <f t="shared" si="891"/>
        <v/>
      </c>
      <c r="BJ1094" s="7" t="str">
        <f t="shared" si="892"/>
        <v/>
      </c>
      <c r="BK1094" s="7" t="str">
        <f t="shared" si="868"/>
        <v/>
      </c>
      <c r="BL1094" s="7" t="str">
        <f t="shared" si="869"/>
        <v/>
      </c>
      <c r="BM1094" s="7" t="str">
        <f t="shared" si="870"/>
        <v/>
      </c>
      <c r="BN1094" s="7" t="str">
        <f t="shared" si="871"/>
        <v/>
      </c>
      <c r="BO1094" s="7" t="str">
        <f t="shared" si="872"/>
        <v/>
      </c>
      <c r="BP1094" s="7" t="str">
        <f t="shared" si="873"/>
        <v/>
      </c>
      <c r="BQ1094" s="7" t="str">
        <f t="shared" si="874"/>
        <v/>
      </c>
      <c r="BR1094" s="7" t="str">
        <f t="shared" si="875"/>
        <v/>
      </c>
      <c r="BS1094" s="7" t="str">
        <f t="shared" si="876"/>
        <v/>
      </c>
      <c r="BT1094" s="7" t="str">
        <f t="shared" si="877"/>
        <v/>
      </c>
      <c r="BU1094" s="7" t="str">
        <f t="shared" si="878"/>
        <v/>
      </c>
      <c r="BV1094" s="7" t="str">
        <f t="shared" si="879"/>
        <v/>
      </c>
      <c r="BW1094" s="7" t="str">
        <f t="shared" si="853"/>
        <v/>
      </c>
      <c r="BX1094" s="7" t="str">
        <f t="shared" si="880"/>
        <v/>
      </c>
      <c r="BY1094" s="7" t="str">
        <f t="shared" si="881"/>
        <v/>
      </c>
      <c r="BZ1094" s="7" t="str">
        <f t="shared" si="882"/>
        <v/>
      </c>
      <c r="CA1094" s="7" t="str">
        <f t="shared" si="883"/>
        <v/>
      </c>
      <c r="CB1094" s="54"/>
      <c r="CH1094" s="13" t="str">
        <f t="shared" si="854"/>
        <v/>
      </c>
      <c r="CJ1094" s="13" t="str">
        <f t="shared" si="845"/>
        <v/>
      </c>
      <c r="CK1094" s="7" t="str">
        <f t="shared" si="846"/>
        <v/>
      </c>
      <c r="CM1094" s="7" t="str">
        <f t="shared" si="884"/>
        <v/>
      </c>
    </row>
    <row r="1095" spans="2:91" ht="16.5" thickBot="1" x14ac:dyDescent="0.3">
      <c r="B1095" s="114"/>
      <c r="C1095" s="114"/>
      <c r="D1095" s="115"/>
      <c r="E1095" s="117" t="str">
        <f t="shared" si="885"/>
        <v/>
      </c>
      <c r="F1095" s="118" t="str">
        <f t="shared" si="893"/>
        <v/>
      </c>
      <c r="G1095" s="22"/>
      <c r="H1095" s="5" t="str">
        <f t="shared" si="855"/>
        <v/>
      </c>
      <c r="I1095" s="6" t="str">
        <f t="shared" si="856"/>
        <v/>
      </c>
      <c r="J1095" s="6" t="str">
        <f t="shared" si="857"/>
        <v/>
      </c>
      <c r="K1095" s="23"/>
      <c r="L1095" s="3" t="str">
        <f t="shared" si="894"/>
        <v/>
      </c>
      <c r="M1095" s="2">
        <f>IF(OR(K1095="Rota",K1095="Desliza"),(IF((MAX(N$36:N1094))&gt;F$17,(MAX(N$36:N1094)),F$17)),N1094)</f>
        <v>0</v>
      </c>
      <c r="N1095" s="42"/>
      <c r="O1095" s="2" t="str">
        <f t="shared" si="895"/>
        <v/>
      </c>
      <c r="P1095" s="3" t="str">
        <f t="shared" si="896"/>
        <v/>
      </c>
      <c r="Q1095" s="24"/>
      <c r="R1095" s="24"/>
      <c r="S1095" s="24"/>
      <c r="T1095" s="132" t="str">
        <f t="shared" si="847"/>
        <v/>
      </c>
      <c r="U1095" s="25"/>
      <c r="V1095" s="25"/>
      <c r="W1095" s="24"/>
      <c r="X1095" s="26"/>
      <c r="Y1095" s="25"/>
      <c r="Z1095" s="25"/>
      <c r="AA1095" s="3" t="str">
        <f t="shared" si="897"/>
        <v/>
      </c>
      <c r="AB1095" s="24"/>
      <c r="AC1095" s="26"/>
      <c r="AD1095" s="25"/>
      <c r="AE1095" s="54"/>
      <c r="AF1095" s="54"/>
      <c r="AG1095" s="54"/>
      <c r="AH1095" s="54"/>
      <c r="AI1095" s="54"/>
      <c r="AJ1095" s="54"/>
      <c r="AK1095" s="25"/>
      <c r="AL1095" s="54" t="str">
        <f t="shared" si="848"/>
        <v/>
      </c>
      <c r="AM1095" s="200" t="str">
        <f t="shared" si="849"/>
        <v/>
      </c>
      <c r="AN1095" s="201" t="str">
        <f t="shared" si="850"/>
        <v/>
      </c>
      <c r="AO1095" s="200" t="str">
        <f t="shared" si="858"/>
        <v/>
      </c>
      <c r="AP1095" s="200" t="str">
        <f t="shared" si="851"/>
        <v/>
      </c>
      <c r="AQ1095" s="200" t="str">
        <f t="shared" si="852"/>
        <v/>
      </c>
      <c r="AR1095" s="200" t="str">
        <f t="shared" si="859"/>
        <v/>
      </c>
      <c r="AS1095" s="200" t="str">
        <f t="shared" si="860"/>
        <v/>
      </c>
      <c r="AT1095" s="200" t="str">
        <f t="shared" si="861"/>
        <v/>
      </c>
      <c r="AU1095" s="200" t="str">
        <f t="shared" si="862"/>
        <v/>
      </c>
      <c r="AV1095" s="54"/>
      <c r="AW1095" s="200" t="str">
        <f t="shared" si="863"/>
        <v/>
      </c>
      <c r="AX1095" s="201" t="str">
        <f t="shared" si="864"/>
        <v/>
      </c>
      <c r="AY1095" s="7" t="str">
        <f t="shared" si="865"/>
        <v/>
      </c>
      <c r="AZ1095" s="7" t="str">
        <f t="shared" si="866"/>
        <v/>
      </c>
      <c r="BA1095" s="7" t="str">
        <f t="shared" si="867"/>
        <v/>
      </c>
      <c r="BB1095" s="7" t="str">
        <f t="shared" si="886"/>
        <v/>
      </c>
      <c r="BC1095" s="7" t="str">
        <f t="shared" si="887"/>
        <v/>
      </c>
      <c r="BD1095" s="7" t="str">
        <f t="shared" si="888"/>
        <v/>
      </c>
      <c r="BE1095" s="7" t="str">
        <f t="shared" si="889"/>
        <v/>
      </c>
      <c r="BF1095" s="7" t="str">
        <f t="shared" si="843"/>
        <v/>
      </c>
      <c r="BG1095" s="7" t="str">
        <f t="shared" si="844"/>
        <v/>
      </c>
      <c r="BH1095" s="7" t="str">
        <f t="shared" si="890"/>
        <v/>
      </c>
      <c r="BI1095" s="7" t="str">
        <f t="shared" si="891"/>
        <v/>
      </c>
      <c r="BJ1095" s="7" t="str">
        <f t="shared" si="892"/>
        <v/>
      </c>
      <c r="BK1095" s="7" t="str">
        <f t="shared" si="868"/>
        <v/>
      </c>
      <c r="BL1095" s="7" t="str">
        <f t="shared" si="869"/>
        <v/>
      </c>
      <c r="BM1095" s="7" t="str">
        <f t="shared" si="870"/>
        <v/>
      </c>
      <c r="BN1095" s="7" t="str">
        <f t="shared" si="871"/>
        <v/>
      </c>
      <c r="BO1095" s="7" t="str">
        <f t="shared" si="872"/>
        <v/>
      </c>
      <c r="BP1095" s="7" t="str">
        <f t="shared" si="873"/>
        <v/>
      </c>
      <c r="BQ1095" s="7" t="str">
        <f t="shared" si="874"/>
        <v/>
      </c>
      <c r="BR1095" s="7" t="str">
        <f t="shared" si="875"/>
        <v/>
      </c>
      <c r="BS1095" s="7" t="str">
        <f t="shared" si="876"/>
        <v/>
      </c>
      <c r="BT1095" s="7" t="str">
        <f t="shared" si="877"/>
        <v/>
      </c>
      <c r="BU1095" s="7" t="str">
        <f t="shared" si="878"/>
        <v/>
      </c>
      <c r="BV1095" s="7" t="str">
        <f t="shared" si="879"/>
        <v/>
      </c>
      <c r="BW1095" s="7" t="str">
        <f t="shared" si="853"/>
        <v/>
      </c>
      <c r="BX1095" s="7" t="str">
        <f t="shared" si="880"/>
        <v/>
      </c>
      <c r="BY1095" s="7" t="str">
        <f t="shared" si="881"/>
        <v/>
      </c>
      <c r="BZ1095" s="7" t="str">
        <f t="shared" si="882"/>
        <v/>
      </c>
      <c r="CA1095" s="7" t="str">
        <f t="shared" si="883"/>
        <v/>
      </c>
      <c r="CB1095" s="54"/>
      <c r="CH1095" s="13" t="str">
        <f t="shared" si="854"/>
        <v/>
      </c>
      <c r="CJ1095" s="13" t="str">
        <f t="shared" si="845"/>
        <v/>
      </c>
      <c r="CK1095" s="7" t="str">
        <f t="shared" si="846"/>
        <v/>
      </c>
      <c r="CM1095" s="7" t="str">
        <f t="shared" si="884"/>
        <v/>
      </c>
    </row>
    <row r="1096" spans="2:91" ht="16.5" thickBot="1" x14ac:dyDescent="0.3">
      <c r="B1096" s="114"/>
      <c r="C1096" s="114"/>
      <c r="D1096" s="115"/>
      <c r="E1096" s="117" t="str">
        <f t="shared" si="885"/>
        <v/>
      </c>
      <c r="F1096" s="118" t="str">
        <f t="shared" si="893"/>
        <v/>
      </c>
      <c r="G1096" s="22"/>
      <c r="H1096" s="5" t="str">
        <f t="shared" si="855"/>
        <v/>
      </c>
      <c r="I1096" s="6" t="str">
        <f t="shared" si="856"/>
        <v/>
      </c>
      <c r="J1096" s="6" t="str">
        <f t="shared" si="857"/>
        <v/>
      </c>
      <c r="K1096" s="23"/>
      <c r="L1096" s="3" t="str">
        <f t="shared" si="894"/>
        <v/>
      </c>
      <c r="M1096" s="2">
        <f>IF(OR(K1096="Rota",K1096="Desliza"),(IF((MAX(N$36:N1095))&gt;F$17,(MAX(N$36:N1095)),F$17)),N1095)</f>
        <v>0</v>
      </c>
      <c r="N1096" s="42"/>
      <c r="O1096" s="2" t="str">
        <f t="shared" si="895"/>
        <v/>
      </c>
      <c r="P1096" s="3" t="str">
        <f t="shared" si="896"/>
        <v/>
      </c>
      <c r="Q1096" s="24"/>
      <c r="R1096" s="24"/>
      <c r="S1096" s="24"/>
      <c r="T1096" s="132" t="str">
        <f t="shared" si="847"/>
        <v/>
      </c>
      <c r="U1096" s="25"/>
      <c r="V1096" s="25"/>
      <c r="W1096" s="24"/>
      <c r="X1096" s="26"/>
      <c r="Y1096" s="25"/>
      <c r="Z1096" s="25"/>
      <c r="AA1096" s="3" t="str">
        <f t="shared" si="897"/>
        <v/>
      </c>
      <c r="AB1096" s="24"/>
      <c r="AC1096" s="26"/>
      <c r="AD1096" s="25"/>
      <c r="AE1096" s="54"/>
      <c r="AF1096" s="54"/>
      <c r="AG1096" s="54"/>
      <c r="AH1096" s="54"/>
      <c r="AI1096" s="54"/>
      <c r="AJ1096" s="54"/>
      <c r="AK1096" s="25"/>
      <c r="AL1096" s="54" t="str">
        <f t="shared" si="848"/>
        <v/>
      </c>
      <c r="AM1096" s="200" t="str">
        <f t="shared" si="849"/>
        <v/>
      </c>
      <c r="AN1096" s="201" t="str">
        <f t="shared" si="850"/>
        <v/>
      </c>
      <c r="AO1096" s="200" t="str">
        <f t="shared" si="858"/>
        <v/>
      </c>
      <c r="AP1096" s="200" t="str">
        <f t="shared" si="851"/>
        <v/>
      </c>
      <c r="AQ1096" s="200" t="str">
        <f t="shared" si="852"/>
        <v/>
      </c>
      <c r="AR1096" s="200" t="str">
        <f t="shared" si="859"/>
        <v/>
      </c>
      <c r="AS1096" s="200" t="str">
        <f t="shared" si="860"/>
        <v/>
      </c>
      <c r="AT1096" s="200" t="str">
        <f t="shared" si="861"/>
        <v/>
      </c>
      <c r="AU1096" s="200" t="str">
        <f t="shared" si="862"/>
        <v/>
      </c>
      <c r="AV1096" s="54"/>
      <c r="AW1096" s="200" t="str">
        <f t="shared" si="863"/>
        <v/>
      </c>
      <c r="AX1096" s="201" t="str">
        <f t="shared" si="864"/>
        <v/>
      </c>
      <c r="AY1096" s="7" t="str">
        <f t="shared" si="865"/>
        <v/>
      </c>
      <c r="AZ1096" s="7" t="str">
        <f t="shared" si="866"/>
        <v/>
      </c>
      <c r="BA1096" s="7" t="str">
        <f t="shared" si="867"/>
        <v/>
      </c>
      <c r="BB1096" s="7" t="str">
        <f t="shared" si="886"/>
        <v/>
      </c>
      <c r="BC1096" s="7" t="str">
        <f t="shared" si="887"/>
        <v/>
      </c>
      <c r="BD1096" s="7" t="str">
        <f t="shared" si="888"/>
        <v/>
      </c>
      <c r="BE1096" s="7" t="str">
        <f t="shared" si="889"/>
        <v/>
      </c>
      <c r="BF1096" s="7" t="str">
        <f t="shared" si="843"/>
        <v/>
      </c>
      <c r="BG1096" s="7" t="str">
        <f t="shared" si="844"/>
        <v/>
      </c>
      <c r="BH1096" s="7" t="str">
        <f t="shared" si="890"/>
        <v/>
      </c>
      <c r="BI1096" s="7" t="str">
        <f t="shared" si="891"/>
        <v/>
      </c>
      <c r="BJ1096" s="7" t="str">
        <f t="shared" si="892"/>
        <v/>
      </c>
      <c r="BK1096" s="7" t="str">
        <f t="shared" si="868"/>
        <v/>
      </c>
      <c r="BL1096" s="7" t="str">
        <f t="shared" si="869"/>
        <v/>
      </c>
      <c r="BM1096" s="7" t="str">
        <f t="shared" si="870"/>
        <v/>
      </c>
      <c r="BN1096" s="7" t="str">
        <f t="shared" si="871"/>
        <v/>
      </c>
      <c r="BO1096" s="7" t="str">
        <f t="shared" si="872"/>
        <v/>
      </c>
      <c r="BP1096" s="7" t="str">
        <f t="shared" si="873"/>
        <v/>
      </c>
      <c r="BQ1096" s="7" t="str">
        <f t="shared" si="874"/>
        <v/>
      </c>
      <c r="BR1096" s="7" t="str">
        <f t="shared" si="875"/>
        <v/>
      </c>
      <c r="BS1096" s="7" t="str">
        <f t="shared" si="876"/>
        <v/>
      </c>
      <c r="BT1096" s="7" t="str">
        <f t="shared" si="877"/>
        <v/>
      </c>
      <c r="BU1096" s="7" t="str">
        <f t="shared" si="878"/>
        <v/>
      </c>
      <c r="BV1096" s="7" t="str">
        <f t="shared" si="879"/>
        <v/>
      </c>
      <c r="BW1096" s="7" t="str">
        <f t="shared" si="853"/>
        <v/>
      </c>
      <c r="BX1096" s="7" t="str">
        <f t="shared" si="880"/>
        <v/>
      </c>
      <c r="BY1096" s="7" t="str">
        <f t="shared" si="881"/>
        <v/>
      </c>
      <c r="BZ1096" s="7" t="str">
        <f t="shared" si="882"/>
        <v/>
      </c>
      <c r="CA1096" s="7" t="str">
        <f t="shared" si="883"/>
        <v/>
      </c>
      <c r="CB1096" s="54"/>
      <c r="CH1096" s="13" t="str">
        <f t="shared" si="854"/>
        <v/>
      </c>
      <c r="CJ1096" s="13" t="str">
        <f t="shared" si="845"/>
        <v/>
      </c>
      <c r="CK1096" s="7" t="str">
        <f t="shared" si="846"/>
        <v/>
      </c>
      <c r="CM1096" s="7" t="str">
        <f t="shared" si="884"/>
        <v/>
      </c>
    </row>
    <row r="1097" spans="2:91" ht="16.5" thickBot="1" x14ac:dyDescent="0.3">
      <c r="B1097" s="114"/>
      <c r="C1097" s="114"/>
      <c r="D1097" s="115"/>
      <c r="E1097" s="117" t="str">
        <f t="shared" si="885"/>
        <v/>
      </c>
      <c r="F1097" s="118" t="str">
        <f t="shared" si="893"/>
        <v/>
      </c>
      <c r="G1097" s="22"/>
      <c r="H1097" s="5" t="str">
        <f t="shared" si="855"/>
        <v/>
      </c>
      <c r="I1097" s="6" t="str">
        <f t="shared" si="856"/>
        <v/>
      </c>
      <c r="J1097" s="6" t="str">
        <f t="shared" si="857"/>
        <v/>
      </c>
      <c r="K1097" s="23"/>
      <c r="L1097" s="3" t="str">
        <f t="shared" si="894"/>
        <v/>
      </c>
      <c r="M1097" s="2">
        <f>IF(OR(K1097="Rota",K1097="Desliza"),(IF((MAX(N$36:N1096))&gt;F$17,(MAX(N$36:N1096)),F$17)),N1096)</f>
        <v>0</v>
      </c>
      <c r="N1097" s="42"/>
      <c r="O1097" s="2" t="str">
        <f t="shared" si="895"/>
        <v/>
      </c>
      <c r="P1097" s="3" t="str">
        <f t="shared" si="896"/>
        <v/>
      </c>
      <c r="Q1097" s="24"/>
      <c r="R1097" s="24"/>
      <c r="S1097" s="24"/>
      <c r="T1097" s="132" t="str">
        <f t="shared" si="847"/>
        <v/>
      </c>
      <c r="U1097" s="25"/>
      <c r="V1097" s="25"/>
      <c r="W1097" s="24"/>
      <c r="X1097" s="26"/>
      <c r="Y1097" s="25"/>
      <c r="Z1097" s="25"/>
      <c r="AA1097" s="3" t="str">
        <f t="shared" si="897"/>
        <v/>
      </c>
      <c r="AB1097" s="24"/>
      <c r="AC1097" s="26"/>
      <c r="AD1097" s="25"/>
      <c r="AE1097" s="54"/>
      <c r="AF1097" s="54"/>
      <c r="AG1097" s="54"/>
      <c r="AH1097" s="54"/>
      <c r="AI1097" s="54"/>
      <c r="AJ1097" s="54"/>
      <c r="AK1097" s="25"/>
      <c r="AL1097" s="54" t="str">
        <f t="shared" si="848"/>
        <v/>
      </c>
      <c r="AM1097" s="200" t="str">
        <f t="shared" si="849"/>
        <v/>
      </c>
      <c r="AN1097" s="201" t="str">
        <f t="shared" si="850"/>
        <v/>
      </c>
      <c r="AO1097" s="200" t="str">
        <f t="shared" si="858"/>
        <v/>
      </c>
      <c r="AP1097" s="200" t="str">
        <f t="shared" si="851"/>
        <v/>
      </c>
      <c r="AQ1097" s="200" t="str">
        <f t="shared" si="852"/>
        <v/>
      </c>
      <c r="AR1097" s="200" t="str">
        <f t="shared" si="859"/>
        <v/>
      </c>
      <c r="AS1097" s="200" t="str">
        <f t="shared" si="860"/>
        <v/>
      </c>
      <c r="AT1097" s="200" t="str">
        <f t="shared" si="861"/>
        <v/>
      </c>
      <c r="AU1097" s="200" t="str">
        <f t="shared" si="862"/>
        <v/>
      </c>
      <c r="AV1097" s="54"/>
      <c r="AW1097" s="200" t="str">
        <f t="shared" si="863"/>
        <v/>
      </c>
      <c r="AX1097" s="201" t="str">
        <f t="shared" si="864"/>
        <v/>
      </c>
      <c r="AY1097" s="7" t="str">
        <f t="shared" si="865"/>
        <v/>
      </c>
      <c r="AZ1097" s="7" t="str">
        <f t="shared" si="866"/>
        <v/>
      </c>
      <c r="BA1097" s="7" t="str">
        <f t="shared" si="867"/>
        <v/>
      </c>
      <c r="BB1097" s="7" t="str">
        <f t="shared" si="886"/>
        <v/>
      </c>
      <c r="BC1097" s="7" t="str">
        <f t="shared" si="887"/>
        <v/>
      </c>
      <c r="BD1097" s="7" t="str">
        <f t="shared" si="888"/>
        <v/>
      </c>
      <c r="BE1097" s="7" t="str">
        <f t="shared" si="889"/>
        <v/>
      </c>
      <c r="BF1097" s="7" t="str">
        <f t="shared" si="843"/>
        <v/>
      </c>
      <c r="BG1097" s="7" t="str">
        <f t="shared" si="844"/>
        <v/>
      </c>
      <c r="BH1097" s="7" t="str">
        <f t="shared" si="890"/>
        <v/>
      </c>
      <c r="BI1097" s="7" t="str">
        <f t="shared" si="891"/>
        <v/>
      </c>
      <c r="BJ1097" s="7" t="str">
        <f t="shared" si="892"/>
        <v/>
      </c>
      <c r="BK1097" s="7" t="str">
        <f t="shared" si="868"/>
        <v/>
      </c>
      <c r="BL1097" s="7" t="str">
        <f t="shared" si="869"/>
        <v/>
      </c>
      <c r="BM1097" s="7" t="str">
        <f t="shared" si="870"/>
        <v/>
      </c>
      <c r="BN1097" s="7" t="str">
        <f t="shared" si="871"/>
        <v/>
      </c>
      <c r="BO1097" s="7" t="str">
        <f t="shared" si="872"/>
        <v/>
      </c>
      <c r="BP1097" s="7" t="str">
        <f t="shared" si="873"/>
        <v/>
      </c>
      <c r="BQ1097" s="7" t="str">
        <f t="shared" si="874"/>
        <v/>
      </c>
      <c r="BR1097" s="7" t="str">
        <f t="shared" si="875"/>
        <v/>
      </c>
      <c r="BS1097" s="7" t="str">
        <f t="shared" si="876"/>
        <v/>
      </c>
      <c r="BT1097" s="7" t="str">
        <f t="shared" si="877"/>
        <v/>
      </c>
      <c r="BU1097" s="7" t="str">
        <f t="shared" si="878"/>
        <v/>
      </c>
      <c r="BV1097" s="7" t="str">
        <f t="shared" si="879"/>
        <v/>
      </c>
      <c r="BW1097" s="7" t="str">
        <f t="shared" si="853"/>
        <v/>
      </c>
      <c r="BX1097" s="7" t="str">
        <f t="shared" si="880"/>
        <v/>
      </c>
      <c r="BY1097" s="7" t="str">
        <f t="shared" si="881"/>
        <v/>
      </c>
      <c r="BZ1097" s="7" t="str">
        <f t="shared" si="882"/>
        <v/>
      </c>
      <c r="CA1097" s="7" t="str">
        <f t="shared" si="883"/>
        <v/>
      </c>
      <c r="CB1097" s="54"/>
      <c r="CH1097" s="13" t="str">
        <f t="shared" si="854"/>
        <v/>
      </c>
      <c r="CJ1097" s="13" t="str">
        <f t="shared" si="845"/>
        <v/>
      </c>
      <c r="CK1097" s="7" t="str">
        <f t="shared" si="846"/>
        <v/>
      </c>
      <c r="CM1097" s="7" t="str">
        <f t="shared" si="884"/>
        <v/>
      </c>
    </row>
    <row r="1098" spans="2:91" ht="16.5" thickBot="1" x14ac:dyDescent="0.3">
      <c r="B1098" s="114"/>
      <c r="C1098" s="114"/>
      <c r="D1098" s="115"/>
      <c r="E1098" s="117" t="str">
        <f t="shared" si="885"/>
        <v/>
      </c>
      <c r="F1098" s="118" t="str">
        <f t="shared" si="893"/>
        <v/>
      </c>
      <c r="G1098" s="22"/>
      <c r="H1098" s="5" t="str">
        <f t="shared" si="855"/>
        <v/>
      </c>
      <c r="I1098" s="6" t="str">
        <f t="shared" si="856"/>
        <v/>
      </c>
      <c r="J1098" s="6" t="str">
        <f t="shared" si="857"/>
        <v/>
      </c>
      <c r="K1098" s="23"/>
      <c r="L1098" s="3" t="str">
        <f t="shared" si="894"/>
        <v/>
      </c>
      <c r="M1098" s="2">
        <f>IF(OR(K1098="Rota",K1098="Desliza"),(IF((MAX(N$36:N1097))&gt;F$17,(MAX(N$36:N1097)),F$17)),N1097)</f>
        <v>0</v>
      </c>
      <c r="N1098" s="42"/>
      <c r="O1098" s="2" t="str">
        <f t="shared" si="895"/>
        <v/>
      </c>
      <c r="P1098" s="3" t="str">
        <f t="shared" si="896"/>
        <v/>
      </c>
      <c r="Q1098" s="24"/>
      <c r="R1098" s="24"/>
      <c r="S1098" s="24"/>
      <c r="T1098" s="132" t="str">
        <f t="shared" si="847"/>
        <v/>
      </c>
      <c r="U1098" s="25"/>
      <c r="V1098" s="25"/>
      <c r="W1098" s="24"/>
      <c r="X1098" s="26"/>
      <c r="Y1098" s="25"/>
      <c r="Z1098" s="25"/>
      <c r="AA1098" s="3" t="str">
        <f t="shared" si="897"/>
        <v/>
      </c>
      <c r="AB1098" s="24"/>
      <c r="AC1098" s="26"/>
      <c r="AD1098" s="25"/>
      <c r="AE1098" s="54"/>
      <c r="AF1098" s="54"/>
      <c r="AG1098" s="54"/>
      <c r="AH1098" s="54"/>
      <c r="AI1098" s="54"/>
      <c r="AJ1098" s="54"/>
      <c r="AK1098" s="25"/>
      <c r="AL1098" s="54" t="str">
        <f t="shared" si="848"/>
        <v/>
      </c>
      <c r="AM1098" s="200" t="str">
        <f t="shared" si="849"/>
        <v/>
      </c>
      <c r="AN1098" s="201" t="str">
        <f t="shared" si="850"/>
        <v/>
      </c>
      <c r="AO1098" s="200" t="str">
        <f t="shared" si="858"/>
        <v/>
      </c>
      <c r="AP1098" s="200" t="str">
        <f t="shared" si="851"/>
        <v/>
      </c>
      <c r="AQ1098" s="200" t="str">
        <f t="shared" si="852"/>
        <v/>
      </c>
      <c r="AR1098" s="200" t="str">
        <f t="shared" si="859"/>
        <v/>
      </c>
      <c r="AS1098" s="200" t="str">
        <f t="shared" si="860"/>
        <v/>
      </c>
      <c r="AT1098" s="200" t="str">
        <f t="shared" si="861"/>
        <v/>
      </c>
      <c r="AU1098" s="200" t="str">
        <f t="shared" si="862"/>
        <v/>
      </c>
      <c r="AV1098" s="54"/>
      <c r="AW1098" s="200" t="str">
        <f t="shared" si="863"/>
        <v/>
      </c>
      <c r="AX1098" s="201" t="str">
        <f t="shared" si="864"/>
        <v/>
      </c>
      <c r="AY1098" s="7" t="str">
        <f t="shared" si="865"/>
        <v/>
      </c>
      <c r="AZ1098" s="7" t="str">
        <f t="shared" si="866"/>
        <v/>
      </c>
      <c r="BA1098" s="7" t="str">
        <f t="shared" si="867"/>
        <v/>
      </c>
      <c r="BB1098" s="7" t="str">
        <f t="shared" si="886"/>
        <v/>
      </c>
      <c r="BC1098" s="7" t="str">
        <f t="shared" si="887"/>
        <v/>
      </c>
      <c r="BD1098" s="7" t="str">
        <f t="shared" si="888"/>
        <v/>
      </c>
      <c r="BE1098" s="7" t="str">
        <f t="shared" si="889"/>
        <v/>
      </c>
      <c r="BF1098" s="7" t="str">
        <f t="shared" si="843"/>
        <v/>
      </c>
      <c r="BG1098" s="7" t="str">
        <f t="shared" si="844"/>
        <v/>
      </c>
      <c r="BH1098" s="7" t="str">
        <f t="shared" si="890"/>
        <v/>
      </c>
      <c r="BI1098" s="7" t="str">
        <f t="shared" si="891"/>
        <v/>
      </c>
      <c r="BJ1098" s="7" t="str">
        <f t="shared" si="892"/>
        <v/>
      </c>
      <c r="BK1098" s="7" t="str">
        <f t="shared" si="868"/>
        <v/>
      </c>
      <c r="BL1098" s="7" t="str">
        <f t="shared" si="869"/>
        <v/>
      </c>
      <c r="BM1098" s="7" t="str">
        <f t="shared" si="870"/>
        <v/>
      </c>
      <c r="BN1098" s="7" t="str">
        <f t="shared" si="871"/>
        <v/>
      </c>
      <c r="BO1098" s="7" t="str">
        <f t="shared" si="872"/>
        <v/>
      </c>
      <c r="BP1098" s="7" t="str">
        <f t="shared" si="873"/>
        <v/>
      </c>
      <c r="BQ1098" s="7" t="str">
        <f t="shared" si="874"/>
        <v/>
      </c>
      <c r="BR1098" s="7" t="str">
        <f t="shared" si="875"/>
        <v/>
      </c>
      <c r="BS1098" s="7" t="str">
        <f t="shared" si="876"/>
        <v/>
      </c>
      <c r="BT1098" s="7" t="str">
        <f t="shared" si="877"/>
        <v/>
      </c>
      <c r="BU1098" s="7" t="str">
        <f t="shared" si="878"/>
        <v/>
      </c>
      <c r="BV1098" s="7" t="str">
        <f t="shared" si="879"/>
        <v/>
      </c>
      <c r="BW1098" s="7" t="str">
        <f t="shared" si="853"/>
        <v/>
      </c>
      <c r="BX1098" s="7" t="str">
        <f t="shared" si="880"/>
        <v/>
      </c>
      <c r="BY1098" s="7" t="str">
        <f t="shared" si="881"/>
        <v/>
      </c>
      <c r="BZ1098" s="7" t="str">
        <f t="shared" si="882"/>
        <v/>
      </c>
      <c r="CA1098" s="7" t="str">
        <f t="shared" si="883"/>
        <v/>
      </c>
      <c r="CB1098" s="54"/>
      <c r="CH1098" s="13" t="str">
        <f t="shared" si="854"/>
        <v/>
      </c>
      <c r="CJ1098" s="13" t="str">
        <f t="shared" si="845"/>
        <v/>
      </c>
      <c r="CK1098" s="7" t="str">
        <f t="shared" si="846"/>
        <v/>
      </c>
      <c r="CM1098" s="7" t="str">
        <f t="shared" si="884"/>
        <v/>
      </c>
    </row>
    <row r="1099" spans="2:91" ht="16.5" thickBot="1" x14ac:dyDescent="0.3">
      <c r="B1099" s="114"/>
      <c r="C1099" s="114"/>
      <c r="D1099" s="115"/>
      <c r="E1099" s="117" t="str">
        <f t="shared" si="885"/>
        <v/>
      </c>
      <c r="F1099" s="118" t="str">
        <f t="shared" si="893"/>
        <v/>
      </c>
      <c r="G1099" s="22"/>
      <c r="H1099" s="5" t="str">
        <f t="shared" si="855"/>
        <v/>
      </c>
      <c r="I1099" s="6" t="str">
        <f t="shared" si="856"/>
        <v/>
      </c>
      <c r="J1099" s="6" t="str">
        <f t="shared" si="857"/>
        <v/>
      </c>
      <c r="K1099" s="23"/>
      <c r="L1099" s="3" t="str">
        <f t="shared" si="894"/>
        <v/>
      </c>
      <c r="M1099" s="2">
        <f>IF(OR(K1099="Rota",K1099="Desliza"),(IF((MAX(N$36:N1098))&gt;F$17,(MAX(N$36:N1098)),F$17)),N1098)</f>
        <v>0</v>
      </c>
      <c r="N1099" s="42"/>
      <c r="O1099" s="2" t="str">
        <f t="shared" si="895"/>
        <v/>
      </c>
      <c r="P1099" s="3" t="str">
        <f t="shared" si="896"/>
        <v/>
      </c>
      <c r="Q1099" s="24"/>
      <c r="R1099" s="24"/>
      <c r="S1099" s="24"/>
      <c r="T1099" s="132" t="str">
        <f t="shared" si="847"/>
        <v/>
      </c>
      <c r="U1099" s="25"/>
      <c r="V1099" s="25"/>
      <c r="W1099" s="24"/>
      <c r="X1099" s="26"/>
      <c r="Y1099" s="25"/>
      <c r="Z1099" s="25"/>
      <c r="AA1099" s="3" t="str">
        <f t="shared" si="897"/>
        <v/>
      </c>
      <c r="AB1099" s="24"/>
      <c r="AC1099" s="26"/>
      <c r="AD1099" s="25"/>
      <c r="AE1099" s="54"/>
      <c r="AF1099" s="54"/>
      <c r="AG1099" s="54"/>
      <c r="AH1099" s="54"/>
      <c r="AI1099" s="54"/>
      <c r="AJ1099" s="54"/>
      <c r="AK1099" s="25"/>
      <c r="AL1099" s="54" t="str">
        <f t="shared" si="848"/>
        <v/>
      </c>
      <c r="AM1099" s="200" t="str">
        <f t="shared" si="849"/>
        <v/>
      </c>
      <c r="AN1099" s="201" t="str">
        <f t="shared" si="850"/>
        <v/>
      </c>
      <c r="AO1099" s="200" t="str">
        <f t="shared" si="858"/>
        <v/>
      </c>
      <c r="AP1099" s="200" t="str">
        <f t="shared" si="851"/>
        <v/>
      </c>
      <c r="AQ1099" s="200" t="str">
        <f t="shared" si="852"/>
        <v/>
      </c>
      <c r="AR1099" s="200" t="str">
        <f t="shared" si="859"/>
        <v/>
      </c>
      <c r="AS1099" s="200" t="str">
        <f t="shared" si="860"/>
        <v/>
      </c>
      <c r="AT1099" s="200" t="str">
        <f t="shared" si="861"/>
        <v/>
      </c>
      <c r="AU1099" s="200" t="str">
        <f t="shared" si="862"/>
        <v/>
      </c>
      <c r="AV1099" s="54"/>
      <c r="AW1099" s="200" t="str">
        <f t="shared" si="863"/>
        <v/>
      </c>
      <c r="AX1099" s="201" t="str">
        <f t="shared" si="864"/>
        <v/>
      </c>
      <c r="AY1099" s="7" t="str">
        <f t="shared" si="865"/>
        <v/>
      </c>
      <c r="AZ1099" s="7" t="str">
        <f t="shared" si="866"/>
        <v/>
      </c>
      <c r="BA1099" s="7" t="str">
        <f t="shared" si="867"/>
        <v/>
      </c>
      <c r="BB1099" s="7" t="str">
        <f t="shared" si="886"/>
        <v/>
      </c>
      <c r="BC1099" s="7" t="str">
        <f t="shared" si="887"/>
        <v/>
      </c>
      <c r="BD1099" s="7" t="str">
        <f t="shared" si="888"/>
        <v/>
      </c>
      <c r="BE1099" s="7" t="str">
        <f t="shared" si="889"/>
        <v/>
      </c>
      <c r="BF1099" s="7" t="str">
        <f t="shared" si="843"/>
        <v/>
      </c>
      <c r="BG1099" s="7" t="str">
        <f t="shared" si="844"/>
        <v/>
      </c>
      <c r="BH1099" s="7" t="str">
        <f t="shared" si="890"/>
        <v/>
      </c>
      <c r="BI1099" s="7" t="str">
        <f t="shared" si="891"/>
        <v/>
      </c>
      <c r="BJ1099" s="7" t="str">
        <f t="shared" si="892"/>
        <v/>
      </c>
      <c r="BK1099" s="7" t="str">
        <f t="shared" si="868"/>
        <v/>
      </c>
      <c r="BL1099" s="7" t="str">
        <f t="shared" si="869"/>
        <v/>
      </c>
      <c r="BM1099" s="7" t="str">
        <f t="shared" si="870"/>
        <v/>
      </c>
      <c r="BN1099" s="7" t="str">
        <f t="shared" si="871"/>
        <v/>
      </c>
      <c r="BO1099" s="7" t="str">
        <f t="shared" si="872"/>
        <v/>
      </c>
      <c r="BP1099" s="7" t="str">
        <f t="shared" si="873"/>
        <v/>
      </c>
      <c r="BQ1099" s="7" t="str">
        <f t="shared" si="874"/>
        <v/>
      </c>
      <c r="BR1099" s="7" t="str">
        <f t="shared" si="875"/>
        <v/>
      </c>
      <c r="BS1099" s="7" t="str">
        <f t="shared" si="876"/>
        <v/>
      </c>
      <c r="BT1099" s="7" t="str">
        <f t="shared" si="877"/>
        <v/>
      </c>
      <c r="BU1099" s="7" t="str">
        <f t="shared" si="878"/>
        <v/>
      </c>
      <c r="BV1099" s="7" t="str">
        <f t="shared" si="879"/>
        <v/>
      </c>
      <c r="BW1099" s="7" t="str">
        <f t="shared" si="853"/>
        <v/>
      </c>
      <c r="BX1099" s="7" t="str">
        <f t="shared" si="880"/>
        <v/>
      </c>
      <c r="BY1099" s="7" t="str">
        <f t="shared" si="881"/>
        <v/>
      </c>
      <c r="BZ1099" s="7" t="str">
        <f t="shared" si="882"/>
        <v/>
      </c>
      <c r="CA1099" s="7" t="str">
        <f t="shared" si="883"/>
        <v/>
      </c>
      <c r="CB1099" s="54"/>
      <c r="CH1099" s="13" t="str">
        <f t="shared" si="854"/>
        <v/>
      </c>
      <c r="CJ1099" s="13" t="str">
        <f t="shared" si="845"/>
        <v/>
      </c>
      <c r="CK1099" s="7" t="str">
        <f t="shared" si="846"/>
        <v/>
      </c>
      <c r="CM1099" s="7" t="str">
        <f t="shared" si="884"/>
        <v/>
      </c>
    </row>
    <row r="1100" spans="2:91" ht="16.5" thickBot="1" x14ac:dyDescent="0.3">
      <c r="B1100" s="114"/>
      <c r="C1100" s="114"/>
      <c r="D1100" s="115"/>
      <c r="E1100" s="117" t="str">
        <f t="shared" si="885"/>
        <v/>
      </c>
      <c r="F1100" s="118" t="str">
        <f t="shared" si="893"/>
        <v/>
      </c>
      <c r="G1100" s="22"/>
      <c r="H1100" s="5" t="str">
        <f t="shared" si="855"/>
        <v/>
      </c>
      <c r="I1100" s="6" t="str">
        <f t="shared" si="856"/>
        <v/>
      </c>
      <c r="J1100" s="6" t="str">
        <f t="shared" si="857"/>
        <v/>
      </c>
      <c r="K1100" s="23"/>
      <c r="L1100" s="3" t="str">
        <f t="shared" si="894"/>
        <v/>
      </c>
      <c r="M1100" s="2">
        <f>IF(OR(K1100="Rota",K1100="Desliza"),(IF((MAX(N$36:N1099))&gt;F$17,(MAX(N$36:N1099)),F$17)),N1099)</f>
        <v>0</v>
      </c>
      <c r="N1100" s="42"/>
      <c r="O1100" s="2" t="str">
        <f t="shared" si="895"/>
        <v/>
      </c>
      <c r="P1100" s="3" t="str">
        <f t="shared" si="896"/>
        <v/>
      </c>
      <c r="Q1100" s="24"/>
      <c r="R1100" s="24"/>
      <c r="S1100" s="24"/>
      <c r="T1100" s="132" t="str">
        <f t="shared" si="847"/>
        <v/>
      </c>
      <c r="U1100" s="25"/>
      <c r="V1100" s="25"/>
      <c r="W1100" s="24"/>
      <c r="X1100" s="26"/>
      <c r="Y1100" s="25"/>
      <c r="Z1100" s="25"/>
      <c r="AA1100" s="3" t="str">
        <f t="shared" si="897"/>
        <v/>
      </c>
      <c r="AB1100" s="24"/>
      <c r="AC1100" s="26"/>
      <c r="AD1100" s="25"/>
      <c r="AE1100" s="54"/>
      <c r="AF1100" s="54"/>
      <c r="AG1100" s="54"/>
      <c r="AH1100" s="54"/>
      <c r="AI1100" s="54"/>
      <c r="AJ1100" s="54"/>
      <c r="AK1100" s="25"/>
      <c r="AL1100" s="54" t="str">
        <f t="shared" si="848"/>
        <v/>
      </c>
      <c r="AM1100" s="200" t="str">
        <f t="shared" si="849"/>
        <v/>
      </c>
      <c r="AN1100" s="201" t="str">
        <f t="shared" si="850"/>
        <v/>
      </c>
      <c r="AO1100" s="200" t="str">
        <f t="shared" si="858"/>
        <v/>
      </c>
      <c r="AP1100" s="200" t="str">
        <f t="shared" si="851"/>
        <v/>
      </c>
      <c r="AQ1100" s="200" t="str">
        <f t="shared" si="852"/>
        <v/>
      </c>
      <c r="AR1100" s="200" t="str">
        <f t="shared" si="859"/>
        <v/>
      </c>
      <c r="AS1100" s="200" t="str">
        <f t="shared" si="860"/>
        <v/>
      </c>
      <c r="AT1100" s="200" t="str">
        <f t="shared" si="861"/>
        <v/>
      </c>
      <c r="AU1100" s="200" t="str">
        <f t="shared" si="862"/>
        <v/>
      </c>
      <c r="AV1100" s="54"/>
      <c r="AW1100" s="200" t="str">
        <f t="shared" si="863"/>
        <v/>
      </c>
      <c r="AX1100" s="201" t="str">
        <f t="shared" si="864"/>
        <v/>
      </c>
      <c r="AY1100" s="7" t="str">
        <f t="shared" si="865"/>
        <v/>
      </c>
      <c r="AZ1100" s="7" t="str">
        <f t="shared" si="866"/>
        <v/>
      </c>
      <c r="BA1100" s="7" t="str">
        <f t="shared" si="867"/>
        <v/>
      </c>
      <c r="BB1100" s="7" t="str">
        <f t="shared" si="886"/>
        <v/>
      </c>
      <c r="BC1100" s="7" t="str">
        <f t="shared" si="887"/>
        <v/>
      </c>
      <c r="BD1100" s="7" t="str">
        <f t="shared" si="888"/>
        <v/>
      </c>
      <c r="BE1100" s="7" t="str">
        <f t="shared" si="889"/>
        <v/>
      </c>
      <c r="BF1100" s="7" t="str">
        <f t="shared" si="843"/>
        <v/>
      </c>
      <c r="BG1100" s="7" t="str">
        <f t="shared" si="844"/>
        <v/>
      </c>
      <c r="BH1100" s="7" t="str">
        <f t="shared" si="890"/>
        <v/>
      </c>
      <c r="BI1100" s="7" t="str">
        <f t="shared" si="891"/>
        <v/>
      </c>
      <c r="BJ1100" s="7" t="str">
        <f t="shared" si="892"/>
        <v/>
      </c>
      <c r="BK1100" s="7" t="str">
        <f t="shared" si="868"/>
        <v/>
      </c>
      <c r="BL1100" s="7" t="str">
        <f t="shared" si="869"/>
        <v/>
      </c>
      <c r="BM1100" s="7" t="str">
        <f t="shared" si="870"/>
        <v/>
      </c>
      <c r="BN1100" s="7" t="str">
        <f t="shared" si="871"/>
        <v/>
      </c>
      <c r="BO1100" s="7" t="str">
        <f t="shared" si="872"/>
        <v/>
      </c>
      <c r="BP1100" s="7" t="str">
        <f t="shared" si="873"/>
        <v/>
      </c>
      <c r="BQ1100" s="7" t="str">
        <f t="shared" si="874"/>
        <v/>
      </c>
      <c r="BR1100" s="7" t="str">
        <f t="shared" si="875"/>
        <v/>
      </c>
      <c r="BS1100" s="7" t="str">
        <f t="shared" si="876"/>
        <v/>
      </c>
      <c r="BT1100" s="7" t="str">
        <f t="shared" si="877"/>
        <v/>
      </c>
      <c r="BU1100" s="7" t="str">
        <f t="shared" si="878"/>
        <v/>
      </c>
      <c r="BV1100" s="7" t="str">
        <f t="shared" si="879"/>
        <v/>
      </c>
      <c r="BW1100" s="7" t="str">
        <f t="shared" si="853"/>
        <v/>
      </c>
      <c r="BX1100" s="7" t="str">
        <f t="shared" si="880"/>
        <v/>
      </c>
      <c r="BY1100" s="7" t="str">
        <f t="shared" si="881"/>
        <v/>
      </c>
      <c r="BZ1100" s="7" t="str">
        <f t="shared" si="882"/>
        <v/>
      </c>
      <c r="CA1100" s="7" t="str">
        <f t="shared" si="883"/>
        <v/>
      </c>
      <c r="CB1100" s="54"/>
      <c r="CH1100" s="13" t="str">
        <f t="shared" si="854"/>
        <v/>
      </c>
      <c r="CJ1100" s="13" t="str">
        <f t="shared" si="845"/>
        <v/>
      </c>
      <c r="CK1100" s="7" t="str">
        <f t="shared" si="846"/>
        <v/>
      </c>
      <c r="CM1100" s="7" t="str">
        <f t="shared" si="884"/>
        <v/>
      </c>
    </row>
    <row r="1101" spans="2:91" ht="16.5" thickBot="1" x14ac:dyDescent="0.3">
      <c r="B1101" s="114"/>
      <c r="C1101" s="114"/>
      <c r="D1101" s="115"/>
      <c r="E1101" s="117" t="str">
        <f t="shared" si="885"/>
        <v/>
      </c>
      <c r="F1101" s="118" t="str">
        <f t="shared" si="893"/>
        <v/>
      </c>
      <c r="G1101" s="22"/>
      <c r="H1101" s="5" t="str">
        <f t="shared" si="855"/>
        <v/>
      </c>
      <c r="I1101" s="6" t="str">
        <f t="shared" si="856"/>
        <v/>
      </c>
      <c r="J1101" s="6" t="str">
        <f t="shared" si="857"/>
        <v/>
      </c>
      <c r="K1101" s="23"/>
      <c r="L1101" s="3" t="str">
        <f t="shared" si="894"/>
        <v/>
      </c>
      <c r="M1101" s="2">
        <f>IF(OR(K1101="Rota",K1101="Desliza"),(IF((MAX(N$36:N1100))&gt;F$17,(MAX(N$36:N1100)),F$17)),N1100)</f>
        <v>0</v>
      </c>
      <c r="N1101" s="42"/>
      <c r="O1101" s="2" t="str">
        <f t="shared" si="895"/>
        <v/>
      </c>
      <c r="P1101" s="3" t="str">
        <f t="shared" si="896"/>
        <v/>
      </c>
      <c r="Q1101" s="24"/>
      <c r="R1101" s="24"/>
      <c r="S1101" s="24"/>
      <c r="T1101" s="132" t="str">
        <f t="shared" si="847"/>
        <v/>
      </c>
      <c r="U1101" s="25"/>
      <c r="V1101" s="25"/>
      <c r="W1101" s="24"/>
      <c r="X1101" s="26"/>
      <c r="Y1101" s="25"/>
      <c r="Z1101" s="25"/>
      <c r="AA1101" s="3" t="str">
        <f t="shared" si="897"/>
        <v/>
      </c>
      <c r="AB1101" s="24"/>
      <c r="AC1101" s="26"/>
      <c r="AD1101" s="25"/>
      <c r="AE1101" s="54"/>
      <c r="AF1101" s="54"/>
      <c r="AG1101" s="54"/>
      <c r="AH1101" s="54"/>
      <c r="AI1101" s="54"/>
      <c r="AJ1101" s="54"/>
      <c r="AK1101" s="25"/>
      <c r="AL1101" s="54" t="str">
        <f t="shared" si="848"/>
        <v/>
      </c>
      <c r="AM1101" s="200" t="str">
        <f t="shared" si="849"/>
        <v/>
      </c>
      <c r="AN1101" s="201" t="str">
        <f t="shared" si="850"/>
        <v/>
      </c>
      <c r="AO1101" s="200" t="str">
        <f t="shared" si="858"/>
        <v/>
      </c>
      <c r="AP1101" s="200" t="str">
        <f t="shared" si="851"/>
        <v/>
      </c>
      <c r="AQ1101" s="200" t="str">
        <f t="shared" si="852"/>
        <v/>
      </c>
      <c r="AR1101" s="200" t="str">
        <f t="shared" si="859"/>
        <v/>
      </c>
      <c r="AS1101" s="200" t="str">
        <f t="shared" si="860"/>
        <v/>
      </c>
      <c r="AT1101" s="200" t="str">
        <f t="shared" si="861"/>
        <v/>
      </c>
      <c r="AU1101" s="200" t="str">
        <f t="shared" si="862"/>
        <v/>
      </c>
      <c r="AV1101" s="54"/>
      <c r="AW1101" s="200" t="str">
        <f t="shared" si="863"/>
        <v/>
      </c>
      <c r="AX1101" s="201" t="str">
        <f t="shared" si="864"/>
        <v/>
      </c>
      <c r="AY1101" s="7" t="str">
        <f t="shared" si="865"/>
        <v/>
      </c>
      <c r="AZ1101" s="7" t="str">
        <f t="shared" si="866"/>
        <v/>
      </c>
      <c r="BA1101" s="7" t="str">
        <f t="shared" si="867"/>
        <v/>
      </c>
      <c r="BB1101" s="7" t="str">
        <f t="shared" si="886"/>
        <v/>
      </c>
      <c r="BC1101" s="7" t="str">
        <f t="shared" si="887"/>
        <v/>
      </c>
      <c r="BD1101" s="7" t="str">
        <f t="shared" si="888"/>
        <v/>
      </c>
      <c r="BE1101" s="7" t="str">
        <f t="shared" si="889"/>
        <v/>
      </c>
      <c r="BF1101" s="7" t="str">
        <f t="shared" si="843"/>
        <v/>
      </c>
      <c r="BG1101" s="7" t="str">
        <f t="shared" si="844"/>
        <v/>
      </c>
      <c r="BH1101" s="7" t="str">
        <f t="shared" si="890"/>
        <v/>
      </c>
      <c r="BI1101" s="7" t="str">
        <f t="shared" si="891"/>
        <v/>
      </c>
      <c r="BJ1101" s="7" t="str">
        <f t="shared" si="892"/>
        <v/>
      </c>
      <c r="BK1101" s="7" t="str">
        <f t="shared" si="868"/>
        <v/>
      </c>
      <c r="BL1101" s="7" t="str">
        <f t="shared" si="869"/>
        <v/>
      </c>
      <c r="BM1101" s="7" t="str">
        <f t="shared" si="870"/>
        <v/>
      </c>
      <c r="BN1101" s="7" t="str">
        <f t="shared" si="871"/>
        <v/>
      </c>
      <c r="BO1101" s="7" t="str">
        <f t="shared" si="872"/>
        <v/>
      </c>
      <c r="BP1101" s="7" t="str">
        <f t="shared" si="873"/>
        <v/>
      </c>
      <c r="BQ1101" s="7" t="str">
        <f t="shared" si="874"/>
        <v/>
      </c>
      <c r="BR1101" s="7" t="str">
        <f t="shared" si="875"/>
        <v/>
      </c>
      <c r="BS1101" s="7" t="str">
        <f t="shared" si="876"/>
        <v/>
      </c>
      <c r="BT1101" s="7" t="str">
        <f t="shared" si="877"/>
        <v/>
      </c>
      <c r="BU1101" s="7" t="str">
        <f t="shared" si="878"/>
        <v/>
      </c>
      <c r="BV1101" s="7" t="str">
        <f t="shared" si="879"/>
        <v/>
      </c>
      <c r="BW1101" s="7" t="str">
        <f t="shared" si="853"/>
        <v/>
      </c>
      <c r="BX1101" s="7" t="str">
        <f t="shared" si="880"/>
        <v/>
      </c>
      <c r="BY1101" s="7" t="str">
        <f t="shared" si="881"/>
        <v/>
      </c>
      <c r="BZ1101" s="7" t="str">
        <f t="shared" si="882"/>
        <v/>
      </c>
      <c r="CA1101" s="7" t="str">
        <f t="shared" si="883"/>
        <v/>
      </c>
      <c r="CB1101" s="54"/>
      <c r="CH1101" s="13" t="str">
        <f t="shared" si="854"/>
        <v/>
      </c>
      <c r="CJ1101" s="13" t="str">
        <f t="shared" si="845"/>
        <v/>
      </c>
      <c r="CK1101" s="7" t="str">
        <f t="shared" si="846"/>
        <v/>
      </c>
      <c r="CM1101" s="7" t="str">
        <f t="shared" si="884"/>
        <v/>
      </c>
    </row>
    <row r="1102" spans="2:91" ht="16.5" thickBot="1" x14ac:dyDescent="0.3">
      <c r="B1102" s="114"/>
      <c r="C1102" s="114"/>
      <c r="D1102" s="115"/>
      <c r="E1102" s="117" t="str">
        <f t="shared" si="885"/>
        <v/>
      </c>
      <c r="F1102" s="118" t="str">
        <f t="shared" si="893"/>
        <v/>
      </c>
      <c r="G1102" s="22"/>
      <c r="H1102" s="5" t="str">
        <f t="shared" si="855"/>
        <v/>
      </c>
      <c r="I1102" s="6" t="str">
        <f t="shared" si="856"/>
        <v/>
      </c>
      <c r="J1102" s="6" t="str">
        <f t="shared" si="857"/>
        <v/>
      </c>
      <c r="K1102" s="23"/>
      <c r="L1102" s="3" t="str">
        <f t="shared" si="894"/>
        <v/>
      </c>
      <c r="M1102" s="2">
        <f>IF(OR(K1102="Rota",K1102="Desliza"),(IF((MAX(N$36:N1101))&gt;F$17,(MAX(N$36:N1101)),F$17)),N1101)</f>
        <v>0</v>
      </c>
      <c r="N1102" s="42"/>
      <c r="O1102" s="2" t="str">
        <f t="shared" si="895"/>
        <v/>
      </c>
      <c r="P1102" s="3" t="str">
        <f t="shared" si="896"/>
        <v/>
      </c>
      <c r="Q1102" s="24"/>
      <c r="R1102" s="24"/>
      <c r="S1102" s="24"/>
      <c r="T1102" s="132" t="str">
        <f t="shared" si="847"/>
        <v/>
      </c>
      <c r="U1102" s="25"/>
      <c r="V1102" s="25"/>
      <c r="W1102" s="24"/>
      <c r="X1102" s="26"/>
      <c r="Y1102" s="25"/>
      <c r="Z1102" s="25"/>
      <c r="AA1102" s="3" t="str">
        <f t="shared" si="897"/>
        <v/>
      </c>
      <c r="AB1102" s="24"/>
      <c r="AC1102" s="26"/>
      <c r="AD1102" s="25"/>
      <c r="AE1102" s="54"/>
      <c r="AF1102" s="54"/>
      <c r="AG1102" s="54"/>
      <c r="AH1102" s="54"/>
      <c r="AI1102" s="54"/>
      <c r="AJ1102" s="54"/>
      <c r="AK1102" s="25"/>
      <c r="AL1102" s="54" t="str">
        <f t="shared" si="848"/>
        <v/>
      </c>
      <c r="AM1102" s="200" t="str">
        <f t="shared" si="849"/>
        <v/>
      </c>
      <c r="AN1102" s="201" t="str">
        <f t="shared" si="850"/>
        <v/>
      </c>
      <c r="AO1102" s="200" t="str">
        <f t="shared" si="858"/>
        <v/>
      </c>
      <c r="AP1102" s="200" t="str">
        <f t="shared" si="851"/>
        <v/>
      </c>
      <c r="AQ1102" s="200" t="str">
        <f t="shared" si="852"/>
        <v/>
      </c>
      <c r="AR1102" s="200" t="str">
        <f t="shared" si="859"/>
        <v/>
      </c>
      <c r="AS1102" s="200" t="str">
        <f t="shared" si="860"/>
        <v/>
      </c>
      <c r="AT1102" s="200" t="str">
        <f t="shared" si="861"/>
        <v/>
      </c>
      <c r="AU1102" s="200" t="str">
        <f t="shared" si="862"/>
        <v/>
      </c>
      <c r="AV1102" s="54"/>
      <c r="AW1102" s="200" t="str">
        <f t="shared" si="863"/>
        <v/>
      </c>
      <c r="AX1102" s="201" t="str">
        <f t="shared" si="864"/>
        <v/>
      </c>
      <c r="AY1102" s="7" t="str">
        <f t="shared" si="865"/>
        <v/>
      </c>
      <c r="AZ1102" s="7" t="str">
        <f t="shared" si="866"/>
        <v/>
      </c>
      <c r="BA1102" s="7" t="str">
        <f t="shared" si="867"/>
        <v/>
      </c>
      <c r="BB1102" s="7" t="str">
        <f t="shared" si="886"/>
        <v/>
      </c>
      <c r="BC1102" s="7" t="str">
        <f t="shared" si="887"/>
        <v/>
      </c>
      <c r="BD1102" s="7" t="str">
        <f t="shared" si="888"/>
        <v/>
      </c>
      <c r="BE1102" s="7" t="str">
        <f t="shared" si="889"/>
        <v/>
      </c>
      <c r="BF1102" s="7" t="str">
        <f t="shared" si="843"/>
        <v/>
      </c>
      <c r="BG1102" s="7" t="str">
        <f t="shared" si="844"/>
        <v/>
      </c>
      <c r="BH1102" s="7" t="str">
        <f t="shared" si="890"/>
        <v/>
      </c>
      <c r="BI1102" s="7" t="str">
        <f t="shared" si="891"/>
        <v/>
      </c>
      <c r="BJ1102" s="7" t="str">
        <f t="shared" si="892"/>
        <v/>
      </c>
      <c r="BK1102" s="7" t="str">
        <f t="shared" si="868"/>
        <v/>
      </c>
      <c r="BL1102" s="7" t="str">
        <f t="shared" si="869"/>
        <v/>
      </c>
      <c r="BM1102" s="7" t="str">
        <f t="shared" si="870"/>
        <v/>
      </c>
      <c r="BN1102" s="7" t="str">
        <f t="shared" si="871"/>
        <v/>
      </c>
      <c r="BO1102" s="7" t="str">
        <f t="shared" si="872"/>
        <v/>
      </c>
      <c r="BP1102" s="7" t="str">
        <f t="shared" si="873"/>
        <v/>
      </c>
      <c r="BQ1102" s="7" t="str">
        <f t="shared" si="874"/>
        <v/>
      </c>
      <c r="BR1102" s="7" t="str">
        <f t="shared" si="875"/>
        <v/>
      </c>
      <c r="BS1102" s="7" t="str">
        <f t="shared" si="876"/>
        <v/>
      </c>
      <c r="BT1102" s="7" t="str">
        <f t="shared" si="877"/>
        <v/>
      </c>
      <c r="BU1102" s="7" t="str">
        <f t="shared" si="878"/>
        <v/>
      </c>
      <c r="BV1102" s="7" t="str">
        <f t="shared" si="879"/>
        <v/>
      </c>
      <c r="BW1102" s="7" t="str">
        <f t="shared" si="853"/>
        <v/>
      </c>
      <c r="BX1102" s="7" t="str">
        <f t="shared" si="880"/>
        <v/>
      </c>
      <c r="BY1102" s="7" t="str">
        <f t="shared" si="881"/>
        <v/>
      </c>
      <c r="BZ1102" s="7" t="str">
        <f t="shared" si="882"/>
        <v/>
      </c>
      <c r="CA1102" s="7" t="str">
        <f t="shared" si="883"/>
        <v/>
      </c>
      <c r="CB1102" s="54"/>
      <c r="CH1102" s="13" t="str">
        <f t="shared" si="854"/>
        <v/>
      </c>
      <c r="CJ1102" s="13" t="str">
        <f t="shared" si="845"/>
        <v/>
      </c>
      <c r="CK1102" s="7" t="str">
        <f t="shared" si="846"/>
        <v/>
      </c>
      <c r="CM1102" s="7" t="str">
        <f t="shared" si="884"/>
        <v/>
      </c>
    </row>
    <row r="1103" spans="2:91" ht="16.5" thickBot="1" x14ac:dyDescent="0.3">
      <c r="B1103" s="114"/>
      <c r="C1103" s="114"/>
      <c r="D1103" s="115"/>
      <c r="E1103" s="117" t="str">
        <f t="shared" si="885"/>
        <v/>
      </c>
      <c r="F1103" s="118" t="str">
        <f t="shared" si="893"/>
        <v/>
      </c>
      <c r="G1103" s="22"/>
      <c r="H1103" s="5" t="str">
        <f t="shared" si="855"/>
        <v/>
      </c>
      <c r="I1103" s="6" t="str">
        <f t="shared" si="856"/>
        <v/>
      </c>
      <c r="J1103" s="6" t="str">
        <f t="shared" si="857"/>
        <v/>
      </c>
      <c r="K1103" s="23"/>
      <c r="L1103" s="3" t="str">
        <f t="shared" si="894"/>
        <v/>
      </c>
      <c r="M1103" s="2">
        <f>IF(OR(K1103="Rota",K1103="Desliza"),(IF((MAX(N$36:N1102))&gt;F$17,(MAX(N$36:N1102)),F$17)),N1102)</f>
        <v>0</v>
      </c>
      <c r="N1103" s="42"/>
      <c r="O1103" s="2" t="str">
        <f t="shared" si="895"/>
        <v/>
      </c>
      <c r="P1103" s="3" t="str">
        <f t="shared" si="896"/>
        <v/>
      </c>
      <c r="Q1103" s="24"/>
      <c r="R1103" s="24"/>
      <c r="S1103" s="24"/>
      <c r="T1103" s="132" t="str">
        <f t="shared" si="847"/>
        <v/>
      </c>
      <c r="U1103" s="25"/>
      <c r="V1103" s="25"/>
      <c r="W1103" s="24"/>
      <c r="X1103" s="26"/>
      <c r="Y1103" s="25"/>
      <c r="Z1103" s="25"/>
      <c r="AA1103" s="3" t="str">
        <f t="shared" si="897"/>
        <v/>
      </c>
      <c r="AB1103" s="24"/>
      <c r="AC1103" s="26"/>
      <c r="AD1103" s="25"/>
      <c r="AE1103" s="54"/>
      <c r="AF1103" s="54"/>
      <c r="AG1103" s="54"/>
      <c r="AH1103" s="54"/>
      <c r="AI1103" s="54"/>
      <c r="AJ1103" s="54"/>
      <c r="AK1103" s="25"/>
      <c r="AL1103" s="54" t="str">
        <f t="shared" si="848"/>
        <v/>
      </c>
      <c r="AM1103" s="200" t="str">
        <f t="shared" si="849"/>
        <v/>
      </c>
      <c r="AN1103" s="201" t="str">
        <f t="shared" si="850"/>
        <v/>
      </c>
      <c r="AO1103" s="200" t="str">
        <f t="shared" si="858"/>
        <v/>
      </c>
      <c r="AP1103" s="200" t="str">
        <f t="shared" si="851"/>
        <v/>
      </c>
      <c r="AQ1103" s="200" t="str">
        <f t="shared" si="852"/>
        <v/>
      </c>
      <c r="AR1103" s="200" t="str">
        <f t="shared" si="859"/>
        <v/>
      </c>
      <c r="AS1103" s="200" t="str">
        <f t="shared" si="860"/>
        <v/>
      </c>
      <c r="AT1103" s="200" t="str">
        <f t="shared" si="861"/>
        <v/>
      </c>
      <c r="AU1103" s="200" t="str">
        <f t="shared" si="862"/>
        <v/>
      </c>
      <c r="AV1103" s="54"/>
      <c r="AW1103" s="200" t="str">
        <f t="shared" si="863"/>
        <v/>
      </c>
      <c r="AX1103" s="201" t="str">
        <f t="shared" si="864"/>
        <v/>
      </c>
      <c r="AY1103" s="7" t="str">
        <f t="shared" si="865"/>
        <v/>
      </c>
      <c r="AZ1103" s="7" t="str">
        <f t="shared" si="866"/>
        <v/>
      </c>
      <c r="BA1103" s="7" t="str">
        <f t="shared" si="867"/>
        <v/>
      </c>
      <c r="BB1103" s="7" t="str">
        <f t="shared" si="886"/>
        <v/>
      </c>
      <c r="BC1103" s="7" t="str">
        <f t="shared" si="887"/>
        <v/>
      </c>
      <c r="BD1103" s="7" t="str">
        <f t="shared" si="888"/>
        <v/>
      </c>
      <c r="BE1103" s="7" t="str">
        <f t="shared" si="889"/>
        <v/>
      </c>
      <c r="BF1103" s="7" t="str">
        <f t="shared" si="843"/>
        <v/>
      </c>
      <c r="BG1103" s="7" t="str">
        <f t="shared" si="844"/>
        <v/>
      </c>
      <c r="BH1103" s="7" t="str">
        <f t="shared" si="890"/>
        <v/>
      </c>
      <c r="BI1103" s="7" t="str">
        <f t="shared" si="891"/>
        <v/>
      </c>
      <c r="BJ1103" s="7" t="str">
        <f t="shared" si="892"/>
        <v/>
      </c>
      <c r="BK1103" s="7" t="str">
        <f t="shared" si="868"/>
        <v/>
      </c>
      <c r="BL1103" s="7" t="str">
        <f t="shared" si="869"/>
        <v/>
      </c>
      <c r="BM1103" s="7" t="str">
        <f t="shared" si="870"/>
        <v/>
      </c>
      <c r="BN1103" s="7" t="str">
        <f t="shared" si="871"/>
        <v/>
      </c>
      <c r="BO1103" s="7" t="str">
        <f t="shared" si="872"/>
        <v/>
      </c>
      <c r="BP1103" s="7" t="str">
        <f t="shared" si="873"/>
        <v/>
      </c>
      <c r="BQ1103" s="7" t="str">
        <f t="shared" si="874"/>
        <v/>
      </c>
      <c r="BR1103" s="7" t="str">
        <f t="shared" si="875"/>
        <v/>
      </c>
      <c r="BS1103" s="7" t="str">
        <f t="shared" si="876"/>
        <v/>
      </c>
      <c r="BT1103" s="7" t="str">
        <f t="shared" si="877"/>
        <v/>
      </c>
      <c r="BU1103" s="7" t="str">
        <f t="shared" si="878"/>
        <v/>
      </c>
      <c r="BV1103" s="7" t="str">
        <f t="shared" si="879"/>
        <v/>
      </c>
      <c r="BW1103" s="7" t="str">
        <f t="shared" si="853"/>
        <v/>
      </c>
      <c r="BX1103" s="7" t="str">
        <f t="shared" si="880"/>
        <v/>
      </c>
      <c r="BY1103" s="7" t="str">
        <f t="shared" si="881"/>
        <v/>
      </c>
      <c r="BZ1103" s="7" t="str">
        <f t="shared" si="882"/>
        <v/>
      </c>
      <c r="CA1103" s="7" t="str">
        <f t="shared" si="883"/>
        <v/>
      </c>
      <c r="CB1103" s="54"/>
      <c r="CH1103" s="13" t="str">
        <f t="shared" si="854"/>
        <v/>
      </c>
      <c r="CJ1103" s="13" t="str">
        <f t="shared" si="845"/>
        <v/>
      </c>
      <c r="CK1103" s="7" t="str">
        <f t="shared" si="846"/>
        <v/>
      </c>
      <c r="CM1103" s="7" t="str">
        <f t="shared" si="884"/>
        <v/>
      </c>
    </row>
    <row r="1104" spans="2:91" ht="16.5" thickBot="1" x14ac:dyDescent="0.3">
      <c r="B1104" s="114"/>
      <c r="C1104" s="114"/>
      <c r="D1104" s="115"/>
      <c r="E1104" s="117" t="str">
        <f t="shared" si="885"/>
        <v/>
      </c>
      <c r="F1104" s="118" t="str">
        <f t="shared" si="893"/>
        <v/>
      </c>
      <c r="G1104" s="22"/>
      <c r="H1104" s="5" t="str">
        <f t="shared" si="855"/>
        <v/>
      </c>
      <c r="I1104" s="6" t="str">
        <f t="shared" si="856"/>
        <v/>
      </c>
      <c r="J1104" s="6" t="str">
        <f t="shared" si="857"/>
        <v/>
      </c>
      <c r="K1104" s="23"/>
      <c r="L1104" s="3" t="str">
        <f t="shared" si="894"/>
        <v/>
      </c>
      <c r="M1104" s="2">
        <f>IF(OR(K1104="Rota",K1104="Desliza"),(IF((MAX(N$36:N1103))&gt;F$17,(MAX(N$36:N1103)),F$17)),N1103)</f>
        <v>0</v>
      </c>
      <c r="N1104" s="42"/>
      <c r="O1104" s="2" t="str">
        <f t="shared" si="895"/>
        <v/>
      </c>
      <c r="P1104" s="3" t="str">
        <f t="shared" si="896"/>
        <v/>
      </c>
      <c r="Q1104" s="24"/>
      <c r="R1104" s="24"/>
      <c r="S1104" s="24"/>
      <c r="T1104" s="132" t="str">
        <f t="shared" si="847"/>
        <v/>
      </c>
      <c r="U1104" s="25"/>
      <c r="V1104" s="25"/>
      <c r="W1104" s="24"/>
      <c r="X1104" s="26"/>
      <c r="Y1104" s="25"/>
      <c r="Z1104" s="25"/>
      <c r="AA1104" s="3" t="str">
        <f t="shared" si="897"/>
        <v/>
      </c>
      <c r="AB1104" s="24"/>
      <c r="AC1104" s="26"/>
      <c r="AD1104" s="25"/>
      <c r="AE1104" s="54"/>
      <c r="AF1104" s="54"/>
      <c r="AG1104" s="54"/>
      <c r="AH1104" s="54"/>
      <c r="AI1104" s="54"/>
      <c r="AJ1104" s="54"/>
      <c r="AK1104" s="25"/>
      <c r="AL1104" s="54" t="str">
        <f t="shared" si="848"/>
        <v/>
      </c>
      <c r="AM1104" s="200" t="str">
        <f t="shared" si="849"/>
        <v/>
      </c>
      <c r="AN1104" s="201" t="str">
        <f t="shared" si="850"/>
        <v/>
      </c>
      <c r="AO1104" s="200" t="str">
        <f t="shared" si="858"/>
        <v/>
      </c>
      <c r="AP1104" s="200" t="str">
        <f t="shared" si="851"/>
        <v/>
      </c>
      <c r="AQ1104" s="200" t="str">
        <f t="shared" si="852"/>
        <v/>
      </c>
      <c r="AR1104" s="200" t="str">
        <f t="shared" si="859"/>
        <v/>
      </c>
      <c r="AS1104" s="200" t="str">
        <f t="shared" si="860"/>
        <v/>
      </c>
      <c r="AT1104" s="200" t="str">
        <f t="shared" si="861"/>
        <v/>
      </c>
      <c r="AU1104" s="200" t="str">
        <f t="shared" si="862"/>
        <v/>
      </c>
      <c r="AV1104" s="54"/>
      <c r="AW1104" s="200" t="str">
        <f t="shared" si="863"/>
        <v/>
      </c>
      <c r="AX1104" s="201" t="str">
        <f t="shared" si="864"/>
        <v/>
      </c>
      <c r="AY1104" s="7" t="str">
        <f t="shared" si="865"/>
        <v/>
      </c>
      <c r="AZ1104" s="7" t="str">
        <f t="shared" si="866"/>
        <v/>
      </c>
      <c r="BA1104" s="7" t="str">
        <f t="shared" si="867"/>
        <v/>
      </c>
      <c r="BB1104" s="7" t="str">
        <f t="shared" si="886"/>
        <v/>
      </c>
      <c r="BC1104" s="7" t="str">
        <f t="shared" si="887"/>
        <v/>
      </c>
      <c r="BD1104" s="7" t="str">
        <f t="shared" si="888"/>
        <v/>
      </c>
      <c r="BE1104" s="7" t="str">
        <f t="shared" si="889"/>
        <v/>
      </c>
      <c r="BF1104" s="7" t="str">
        <f t="shared" si="843"/>
        <v/>
      </c>
      <c r="BG1104" s="7" t="str">
        <f t="shared" si="844"/>
        <v/>
      </c>
      <c r="BH1104" s="7" t="str">
        <f t="shared" si="890"/>
        <v/>
      </c>
      <c r="BI1104" s="7" t="str">
        <f t="shared" si="891"/>
        <v/>
      </c>
      <c r="BJ1104" s="7" t="str">
        <f t="shared" si="892"/>
        <v/>
      </c>
      <c r="BK1104" s="7" t="str">
        <f t="shared" si="868"/>
        <v/>
      </c>
      <c r="BL1104" s="7" t="str">
        <f t="shared" si="869"/>
        <v/>
      </c>
      <c r="BM1104" s="7" t="str">
        <f t="shared" si="870"/>
        <v/>
      </c>
      <c r="BN1104" s="7" t="str">
        <f t="shared" si="871"/>
        <v/>
      </c>
      <c r="BO1104" s="7" t="str">
        <f t="shared" si="872"/>
        <v/>
      </c>
      <c r="BP1104" s="7" t="str">
        <f t="shared" si="873"/>
        <v/>
      </c>
      <c r="BQ1104" s="7" t="str">
        <f t="shared" si="874"/>
        <v/>
      </c>
      <c r="BR1104" s="7" t="str">
        <f t="shared" si="875"/>
        <v/>
      </c>
      <c r="BS1104" s="7" t="str">
        <f t="shared" si="876"/>
        <v/>
      </c>
      <c r="BT1104" s="7" t="str">
        <f t="shared" si="877"/>
        <v/>
      </c>
      <c r="BU1104" s="7" t="str">
        <f t="shared" si="878"/>
        <v/>
      </c>
      <c r="BV1104" s="7" t="str">
        <f t="shared" si="879"/>
        <v/>
      </c>
      <c r="BW1104" s="7" t="str">
        <f t="shared" si="853"/>
        <v/>
      </c>
      <c r="BX1104" s="7" t="str">
        <f t="shared" si="880"/>
        <v/>
      </c>
      <c r="BY1104" s="7" t="str">
        <f t="shared" si="881"/>
        <v/>
      </c>
      <c r="BZ1104" s="7" t="str">
        <f t="shared" si="882"/>
        <v/>
      </c>
      <c r="CA1104" s="7" t="str">
        <f t="shared" si="883"/>
        <v/>
      </c>
      <c r="CB1104" s="54"/>
      <c r="CH1104" s="13" t="str">
        <f t="shared" si="854"/>
        <v/>
      </c>
      <c r="CJ1104" s="13" t="str">
        <f t="shared" si="845"/>
        <v/>
      </c>
      <c r="CK1104" s="7" t="str">
        <f t="shared" si="846"/>
        <v/>
      </c>
      <c r="CM1104" s="7" t="str">
        <f t="shared" si="884"/>
        <v/>
      </c>
    </row>
    <row r="1105" spans="2:91" ht="16.5" thickBot="1" x14ac:dyDescent="0.3">
      <c r="B1105" s="114"/>
      <c r="C1105" s="114"/>
      <c r="D1105" s="115"/>
      <c r="E1105" s="117" t="str">
        <f t="shared" si="885"/>
        <v/>
      </c>
      <c r="F1105" s="118" t="str">
        <f t="shared" si="893"/>
        <v/>
      </c>
      <c r="G1105" s="22"/>
      <c r="H1105" s="5" t="str">
        <f t="shared" si="855"/>
        <v/>
      </c>
      <c r="I1105" s="6" t="str">
        <f t="shared" si="856"/>
        <v/>
      </c>
      <c r="J1105" s="6" t="str">
        <f t="shared" si="857"/>
        <v/>
      </c>
      <c r="K1105" s="23"/>
      <c r="L1105" s="3" t="str">
        <f t="shared" si="894"/>
        <v/>
      </c>
      <c r="M1105" s="2">
        <f>IF(OR(K1105="Rota",K1105="Desliza"),(IF((MAX(N$36:N1104))&gt;F$17,(MAX(N$36:N1104)),F$17)),N1104)</f>
        <v>0</v>
      </c>
      <c r="N1105" s="42"/>
      <c r="O1105" s="2" t="str">
        <f t="shared" si="895"/>
        <v/>
      </c>
      <c r="P1105" s="3" t="str">
        <f t="shared" si="896"/>
        <v/>
      </c>
      <c r="Q1105" s="24"/>
      <c r="R1105" s="24"/>
      <c r="S1105" s="24"/>
      <c r="T1105" s="132" t="str">
        <f t="shared" si="847"/>
        <v/>
      </c>
      <c r="U1105" s="25"/>
      <c r="V1105" s="25"/>
      <c r="W1105" s="24"/>
      <c r="X1105" s="26"/>
      <c r="Y1105" s="25"/>
      <c r="Z1105" s="25"/>
      <c r="AA1105" s="3" t="str">
        <f t="shared" si="897"/>
        <v/>
      </c>
      <c r="AB1105" s="24"/>
      <c r="AC1105" s="26"/>
      <c r="AD1105" s="25"/>
      <c r="AE1105" s="54"/>
      <c r="AF1105" s="54"/>
      <c r="AG1105" s="54"/>
      <c r="AH1105" s="54"/>
      <c r="AI1105" s="54"/>
      <c r="AJ1105" s="54"/>
      <c r="AK1105" s="25"/>
      <c r="AL1105" s="54" t="str">
        <f t="shared" si="848"/>
        <v/>
      </c>
      <c r="AM1105" s="200" t="str">
        <f t="shared" si="849"/>
        <v/>
      </c>
      <c r="AN1105" s="201" t="str">
        <f t="shared" si="850"/>
        <v/>
      </c>
      <c r="AO1105" s="200" t="str">
        <f t="shared" si="858"/>
        <v/>
      </c>
      <c r="AP1105" s="200" t="str">
        <f t="shared" si="851"/>
        <v/>
      </c>
      <c r="AQ1105" s="200" t="str">
        <f t="shared" si="852"/>
        <v/>
      </c>
      <c r="AR1105" s="200" t="str">
        <f t="shared" si="859"/>
        <v/>
      </c>
      <c r="AS1105" s="200" t="str">
        <f t="shared" si="860"/>
        <v/>
      </c>
      <c r="AT1105" s="200" t="str">
        <f t="shared" si="861"/>
        <v/>
      </c>
      <c r="AU1105" s="200" t="str">
        <f t="shared" si="862"/>
        <v/>
      </c>
      <c r="AV1105" s="54"/>
      <c r="AW1105" s="200" t="str">
        <f t="shared" si="863"/>
        <v/>
      </c>
      <c r="AX1105" s="201" t="str">
        <f t="shared" si="864"/>
        <v/>
      </c>
      <c r="AY1105" s="7" t="str">
        <f t="shared" si="865"/>
        <v/>
      </c>
      <c r="AZ1105" s="7" t="str">
        <f t="shared" si="866"/>
        <v/>
      </c>
      <c r="BA1105" s="7" t="str">
        <f t="shared" si="867"/>
        <v/>
      </c>
      <c r="BB1105" s="7" t="str">
        <f t="shared" si="886"/>
        <v/>
      </c>
      <c r="BC1105" s="7" t="str">
        <f t="shared" si="887"/>
        <v/>
      </c>
      <c r="BD1105" s="7" t="str">
        <f t="shared" si="888"/>
        <v/>
      </c>
      <c r="BE1105" s="7" t="str">
        <f t="shared" si="889"/>
        <v/>
      </c>
      <c r="BF1105" s="7" t="str">
        <f t="shared" si="843"/>
        <v/>
      </c>
      <c r="BG1105" s="7" t="str">
        <f t="shared" si="844"/>
        <v/>
      </c>
      <c r="BH1105" s="7" t="str">
        <f t="shared" si="890"/>
        <v/>
      </c>
      <c r="BI1105" s="7" t="str">
        <f t="shared" si="891"/>
        <v/>
      </c>
      <c r="BJ1105" s="7" t="str">
        <f t="shared" si="892"/>
        <v/>
      </c>
      <c r="BK1105" s="7" t="str">
        <f t="shared" si="868"/>
        <v/>
      </c>
      <c r="BL1105" s="7" t="str">
        <f t="shared" si="869"/>
        <v/>
      </c>
      <c r="BM1105" s="7" t="str">
        <f t="shared" si="870"/>
        <v/>
      </c>
      <c r="BN1105" s="7" t="str">
        <f t="shared" si="871"/>
        <v/>
      </c>
      <c r="BO1105" s="7" t="str">
        <f t="shared" si="872"/>
        <v/>
      </c>
      <c r="BP1105" s="7" t="str">
        <f t="shared" si="873"/>
        <v/>
      </c>
      <c r="BQ1105" s="7" t="str">
        <f t="shared" si="874"/>
        <v/>
      </c>
      <c r="BR1105" s="7" t="str">
        <f t="shared" si="875"/>
        <v/>
      </c>
      <c r="BS1105" s="7" t="str">
        <f t="shared" si="876"/>
        <v/>
      </c>
      <c r="BT1105" s="7" t="str">
        <f t="shared" si="877"/>
        <v/>
      </c>
      <c r="BU1105" s="7" t="str">
        <f t="shared" si="878"/>
        <v/>
      </c>
      <c r="BV1105" s="7" t="str">
        <f t="shared" si="879"/>
        <v/>
      </c>
      <c r="BW1105" s="7" t="str">
        <f t="shared" si="853"/>
        <v/>
      </c>
      <c r="BX1105" s="7" t="str">
        <f t="shared" si="880"/>
        <v/>
      </c>
      <c r="BY1105" s="7" t="str">
        <f t="shared" si="881"/>
        <v/>
      </c>
      <c r="BZ1105" s="7" t="str">
        <f t="shared" si="882"/>
        <v/>
      </c>
      <c r="CA1105" s="7" t="str">
        <f t="shared" si="883"/>
        <v/>
      </c>
      <c r="CB1105" s="54"/>
      <c r="CH1105" s="13" t="str">
        <f t="shared" si="854"/>
        <v/>
      </c>
      <c r="CJ1105" s="13" t="str">
        <f t="shared" si="845"/>
        <v/>
      </c>
      <c r="CK1105" s="7" t="str">
        <f t="shared" si="846"/>
        <v/>
      </c>
      <c r="CM1105" s="7" t="str">
        <f t="shared" si="884"/>
        <v/>
      </c>
    </row>
    <row r="1106" spans="2:91" ht="16.5" thickBot="1" x14ac:dyDescent="0.3">
      <c r="B1106" s="114"/>
      <c r="C1106" s="114"/>
      <c r="D1106" s="115"/>
      <c r="E1106" s="117" t="str">
        <f t="shared" si="885"/>
        <v/>
      </c>
      <c r="F1106" s="118" t="str">
        <f t="shared" si="893"/>
        <v/>
      </c>
      <c r="G1106" s="22"/>
      <c r="H1106" s="5" t="str">
        <f t="shared" si="855"/>
        <v/>
      </c>
      <c r="I1106" s="6" t="str">
        <f t="shared" si="856"/>
        <v/>
      </c>
      <c r="J1106" s="6" t="str">
        <f t="shared" si="857"/>
        <v/>
      </c>
      <c r="K1106" s="23"/>
      <c r="L1106" s="3" t="str">
        <f t="shared" si="894"/>
        <v/>
      </c>
      <c r="M1106" s="2">
        <f>IF(OR(K1106="Rota",K1106="Desliza"),(IF((MAX(N$36:N1105))&gt;F$17,(MAX(N$36:N1105)),F$17)),N1105)</f>
        <v>0</v>
      </c>
      <c r="N1106" s="42"/>
      <c r="O1106" s="2" t="str">
        <f t="shared" si="895"/>
        <v/>
      </c>
      <c r="P1106" s="3" t="str">
        <f t="shared" si="896"/>
        <v/>
      </c>
      <c r="Q1106" s="24"/>
      <c r="R1106" s="24"/>
      <c r="S1106" s="24"/>
      <c r="T1106" s="132" t="str">
        <f t="shared" si="847"/>
        <v/>
      </c>
      <c r="U1106" s="25"/>
      <c r="V1106" s="25"/>
      <c r="W1106" s="24"/>
      <c r="X1106" s="26"/>
      <c r="Y1106" s="25"/>
      <c r="Z1106" s="25"/>
      <c r="AA1106" s="3" t="str">
        <f t="shared" si="897"/>
        <v/>
      </c>
      <c r="AB1106" s="24"/>
      <c r="AC1106" s="26"/>
      <c r="AD1106" s="25"/>
      <c r="AE1106" s="54"/>
      <c r="AF1106" s="54"/>
      <c r="AG1106" s="54"/>
      <c r="AH1106" s="54"/>
      <c r="AI1106" s="54"/>
      <c r="AJ1106" s="54"/>
      <c r="AK1106" s="25"/>
      <c r="AL1106" s="54" t="str">
        <f t="shared" si="848"/>
        <v/>
      </c>
      <c r="AM1106" s="200" t="str">
        <f t="shared" si="849"/>
        <v/>
      </c>
      <c r="AN1106" s="201" t="str">
        <f t="shared" si="850"/>
        <v/>
      </c>
      <c r="AO1106" s="200" t="str">
        <f t="shared" si="858"/>
        <v/>
      </c>
      <c r="AP1106" s="200" t="str">
        <f t="shared" si="851"/>
        <v/>
      </c>
      <c r="AQ1106" s="200" t="str">
        <f t="shared" si="852"/>
        <v/>
      </c>
      <c r="AR1106" s="200" t="str">
        <f t="shared" si="859"/>
        <v/>
      </c>
      <c r="AS1106" s="200" t="str">
        <f t="shared" si="860"/>
        <v/>
      </c>
      <c r="AT1106" s="200" t="str">
        <f t="shared" si="861"/>
        <v/>
      </c>
      <c r="AU1106" s="200" t="str">
        <f t="shared" si="862"/>
        <v/>
      </c>
      <c r="AV1106" s="54"/>
      <c r="AW1106" s="200" t="str">
        <f t="shared" si="863"/>
        <v/>
      </c>
      <c r="AX1106" s="201" t="str">
        <f t="shared" si="864"/>
        <v/>
      </c>
      <c r="AY1106" s="7" t="str">
        <f t="shared" si="865"/>
        <v/>
      </c>
      <c r="AZ1106" s="7" t="str">
        <f t="shared" si="866"/>
        <v/>
      </c>
      <c r="BA1106" s="7" t="str">
        <f t="shared" si="867"/>
        <v/>
      </c>
      <c r="BB1106" s="7" t="str">
        <f t="shared" si="886"/>
        <v/>
      </c>
      <c r="BC1106" s="7" t="str">
        <f t="shared" si="887"/>
        <v/>
      </c>
      <c r="BD1106" s="7" t="str">
        <f t="shared" si="888"/>
        <v/>
      </c>
      <c r="BE1106" s="7" t="str">
        <f t="shared" si="889"/>
        <v/>
      </c>
      <c r="BF1106" s="7" t="str">
        <f t="shared" si="843"/>
        <v/>
      </c>
      <c r="BG1106" s="7" t="str">
        <f t="shared" si="844"/>
        <v/>
      </c>
      <c r="BH1106" s="7" t="str">
        <f t="shared" si="890"/>
        <v/>
      </c>
      <c r="BI1106" s="7" t="str">
        <f t="shared" si="891"/>
        <v/>
      </c>
      <c r="BJ1106" s="7" t="str">
        <f t="shared" si="892"/>
        <v/>
      </c>
      <c r="BK1106" s="7" t="str">
        <f t="shared" si="868"/>
        <v/>
      </c>
      <c r="BL1106" s="7" t="str">
        <f t="shared" si="869"/>
        <v/>
      </c>
      <c r="BM1106" s="7" t="str">
        <f t="shared" si="870"/>
        <v/>
      </c>
      <c r="BN1106" s="7" t="str">
        <f t="shared" si="871"/>
        <v/>
      </c>
      <c r="BO1106" s="7" t="str">
        <f t="shared" si="872"/>
        <v/>
      </c>
      <c r="BP1106" s="7" t="str">
        <f t="shared" si="873"/>
        <v/>
      </c>
      <c r="BQ1106" s="7" t="str">
        <f t="shared" si="874"/>
        <v/>
      </c>
      <c r="BR1106" s="7" t="str">
        <f t="shared" si="875"/>
        <v/>
      </c>
      <c r="BS1106" s="7" t="str">
        <f t="shared" si="876"/>
        <v/>
      </c>
      <c r="BT1106" s="7" t="str">
        <f t="shared" si="877"/>
        <v/>
      </c>
      <c r="BU1106" s="7" t="str">
        <f t="shared" si="878"/>
        <v/>
      </c>
      <c r="BV1106" s="7" t="str">
        <f t="shared" si="879"/>
        <v/>
      </c>
      <c r="BW1106" s="7" t="str">
        <f t="shared" si="853"/>
        <v/>
      </c>
      <c r="BX1106" s="7" t="str">
        <f t="shared" si="880"/>
        <v/>
      </c>
      <c r="BY1106" s="7" t="str">
        <f t="shared" si="881"/>
        <v/>
      </c>
      <c r="BZ1106" s="7" t="str">
        <f t="shared" si="882"/>
        <v/>
      </c>
      <c r="CA1106" s="7" t="str">
        <f t="shared" si="883"/>
        <v/>
      </c>
      <c r="CB1106" s="54"/>
      <c r="CH1106" s="13" t="str">
        <f t="shared" si="854"/>
        <v/>
      </c>
      <c r="CJ1106" s="13" t="str">
        <f t="shared" si="845"/>
        <v/>
      </c>
      <c r="CK1106" s="7" t="str">
        <f t="shared" si="846"/>
        <v/>
      </c>
      <c r="CM1106" s="7" t="str">
        <f t="shared" si="884"/>
        <v/>
      </c>
    </row>
    <row r="1107" spans="2:91" ht="16.5" thickBot="1" x14ac:dyDescent="0.3">
      <c r="B1107" s="114"/>
      <c r="C1107" s="114"/>
      <c r="D1107" s="115"/>
      <c r="E1107" s="117" t="str">
        <f t="shared" si="885"/>
        <v/>
      </c>
      <c r="F1107" s="118" t="str">
        <f t="shared" si="893"/>
        <v/>
      </c>
      <c r="G1107" s="22"/>
      <c r="H1107" s="5" t="str">
        <f t="shared" si="855"/>
        <v/>
      </c>
      <c r="I1107" s="6" t="str">
        <f t="shared" si="856"/>
        <v/>
      </c>
      <c r="J1107" s="6" t="str">
        <f t="shared" si="857"/>
        <v/>
      </c>
      <c r="K1107" s="23"/>
      <c r="L1107" s="3" t="str">
        <f t="shared" si="894"/>
        <v/>
      </c>
      <c r="M1107" s="2">
        <f>IF(OR(K1107="Rota",K1107="Desliza"),(IF((MAX(N$36:N1106))&gt;F$17,(MAX(N$36:N1106)),F$17)),N1106)</f>
        <v>0</v>
      </c>
      <c r="N1107" s="42"/>
      <c r="O1107" s="2" t="str">
        <f t="shared" si="895"/>
        <v/>
      </c>
      <c r="P1107" s="3" t="str">
        <f t="shared" si="896"/>
        <v/>
      </c>
      <c r="Q1107" s="24"/>
      <c r="R1107" s="24"/>
      <c r="S1107" s="24"/>
      <c r="T1107" s="132" t="str">
        <f t="shared" si="847"/>
        <v/>
      </c>
      <c r="U1107" s="25"/>
      <c r="V1107" s="25"/>
      <c r="W1107" s="24"/>
      <c r="X1107" s="26"/>
      <c r="Y1107" s="25"/>
      <c r="Z1107" s="25"/>
      <c r="AA1107" s="3" t="str">
        <f t="shared" si="897"/>
        <v/>
      </c>
      <c r="AB1107" s="24"/>
      <c r="AC1107" s="26"/>
      <c r="AD1107" s="25"/>
      <c r="AE1107" s="54"/>
      <c r="AF1107" s="54"/>
      <c r="AG1107" s="54"/>
      <c r="AH1107" s="54"/>
      <c r="AI1107" s="54"/>
      <c r="AJ1107" s="54"/>
      <c r="AK1107" s="25"/>
      <c r="AL1107" s="54" t="str">
        <f t="shared" si="848"/>
        <v/>
      </c>
      <c r="AM1107" s="200" t="str">
        <f t="shared" si="849"/>
        <v/>
      </c>
      <c r="AN1107" s="201" t="str">
        <f t="shared" si="850"/>
        <v/>
      </c>
      <c r="AO1107" s="200" t="str">
        <f t="shared" si="858"/>
        <v/>
      </c>
      <c r="AP1107" s="200" t="str">
        <f t="shared" si="851"/>
        <v/>
      </c>
      <c r="AQ1107" s="200" t="str">
        <f t="shared" si="852"/>
        <v/>
      </c>
      <c r="AR1107" s="200" t="str">
        <f t="shared" si="859"/>
        <v/>
      </c>
      <c r="AS1107" s="200" t="str">
        <f t="shared" si="860"/>
        <v/>
      </c>
      <c r="AT1107" s="200" t="str">
        <f t="shared" si="861"/>
        <v/>
      </c>
      <c r="AU1107" s="200" t="str">
        <f t="shared" si="862"/>
        <v/>
      </c>
      <c r="AV1107" s="54"/>
      <c r="AW1107" s="200" t="str">
        <f t="shared" si="863"/>
        <v/>
      </c>
      <c r="AX1107" s="201" t="str">
        <f t="shared" si="864"/>
        <v/>
      </c>
      <c r="AY1107" s="7" t="str">
        <f t="shared" si="865"/>
        <v/>
      </c>
      <c r="AZ1107" s="7" t="str">
        <f t="shared" si="866"/>
        <v/>
      </c>
      <c r="BA1107" s="7" t="str">
        <f t="shared" si="867"/>
        <v/>
      </c>
      <c r="BB1107" s="7" t="str">
        <f t="shared" si="886"/>
        <v/>
      </c>
      <c r="BC1107" s="7" t="str">
        <f t="shared" si="887"/>
        <v/>
      </c>
      <c r="BD1107" s="7" t="str">
        <f t="shared" si="888"/>
        <v/>
      </c>
      <c r="BE1107" s="7" t="str">
        <f t="shared" si="889"/>
        <v/>
      </c>
      <c r="BF1107" s="7" t="str">
        <f t="shared" si="843"/>
        <v/>
      </c>
      <c r="BG1107" s="7" t="str">
        <f t="shared" si="844"/>
        <v/>
      </c>
      <c r="BH1107" s="7" t="str">
        <f t="shared" si="890"/>
        <v/>
      </c>
      <c r="BI1107" s="7" t="str">
        <f t="shared" si="891"/>
        <v/>
      </c>
      <c r="BJ1107" s="7" t="str">
        <f t="shared" si="892"/>
        <v/>
      </c>
      <c r="BK1107" s="7" t="str">
        <f t="shared" si="868"/>
        <v/>
      </c>
      <c r="BL1107" s="7" t="str">
        <f t="shared" si="869"/>
        <v/>
      </c>
      <c r="BM1107" s="7" t="str">
        <f t="shared" si="870"/>
        <v/>
      </c>
      <c r="BN1107" s="7" t="str">
        <f t="shared" si="871"/>
        <v/>
      </c>
      <c r="BO1107" s="7" t="str">
        <f t="shared" si="872"/>
        <v/>
      </c>
      <c r="BP1107" s="7" t="str">
        <f t="shared" si="873"/>
        <v/>
      </c>
      <c r="BQ1107" s="7" t="str">
        <f t="shared" si="874"/>
        <v/>
      </c>
      <c r="BR1107" s="7" t="str">
        <f t="shared" si="875"/>
        <v/>
      </c>
      <c r="BS1107" s="7" t="str">
        <f t="shared" si="876"/>
        <v/>
      </c>
      <c r="BT1107" s="7" t="str">
        <f t="shared" si="877"/>
        <v/>
      </c>
      <c r="BU1107" s="7" t="str">
        <f t="shared" si="878"/>
        <v/>
      </c>
      <c r="BV1107" s="7" t="str">
        <f t="shared" si="879"/>
        <v/>
      </c>
      <c r="BW1107" s="7" t="str">
        <f t="shared" si="853"/>
        <v/>
      </c>
      <c r="BX1107" s="7" t="str">
        <f t="shared" si="880"/>
        <v/>
      </c>
      <c r="BY1107" s="7" t="str">
        <f t="shared" si="881"/>
        <v/>
      </c>
      <c r="BZ1107" s="7" t="str">
        <f t="shared" si="882"/>
        <v/>
      </c>
      <c r="CA1107" s="7" t="str">
        <f t="shared" si="883"/>
        <v/>
      </c>
      <c r="CB1107" s="54"/>
      <c r="CH1107" s="13" t="str">
        <f t="shared" si="854"/>
        <v/>
      </c>
      <c r="CJ1107" s="13" t="str">
        <f t="shared" si="845"/>
        <v/>
      </c>
      <c r="CK1107" s="7" t="str">
        <f t="shared" si="846"/>
        <v/>
      </c>
      <c r="CM1107" s="7" t="str">
        <f t="shared" si="884"/>
        <v/>
      </c>
    </row>
    <row r="1108" spans="2:91" ht="16.5" thickBot="1" x14ac:dyDescent="0.3">
      <c r="B1108" s="114"/>
      <c r="C1108" s="114"/>
      <c r="D1108" s="115"/>
      <c r="E1108" s="117" t="str">
        <f t="shared" si="885"/>
        <v/>
      </c>
      <c r="F1108" s="118" t="str">
        <f t="shared" si="893"/>
        <v/>
      </c>
      <c r="G1108" s="22"/>
      <c r="H1108" s="5" t="str">
        <f t="shared" si="855"/>
        <v/>
      </c>
      <c r="I1108" s="6" t="str">
        <f t="shared" si="856"/>
        <v/>
      </c>
      <c r="J1108" s="6" t="str">
        <f t="shared" si="857"/>
        <v/>
      </c>
      <c r="K1108" s="23"/>
      <c r="L1108" s="3" t="str">
        <f t="shared" si="894"/>
        <v/>
      </c>
      <c r="M1108" s="2">
        <f>IF(OR(K1108="Rota",K1108="Desliza"),(IF((MAX(N$36:N1107))&gt;F$17,(MAX(N$36:N1107)),F$17)),N1107)</f>
        <v>0</v>
      </c>
      <c r="N1108" s="42"/>
      <c r="O1108" s="2" t="str">
        <f t="shared" si="895"/>
        <v/>
      </c>
      <c r="P1108" s="3" t="str">
        <f t="shared" si="896"/>
        <v/>
      </c>
      <c r="Q1108" s="24"/>
      <c r="R1108" s="24"/>
      <c r="S1108" s="24"/>
      <c r="T1108" s="132" t="str">
        <f t="shared" si="847"/>
        <v/>
      </c>
      <c r="U1108" s="25"/>
      <c r="V1108" s="25"/>
      <c r="W1108" s="24"/>
      <c r="X1108" s="26"/>
      <c r="Y1108" s="25"/>
      <c r="Z1108" s="25"/>
      <c r="AA1108" s="3" t="str">
        <f t="shared" si="897"/>
        <v/>
      </c>
      <c r="AB1108" s="24"/>
      <c r="AC1108" s="26"/>
      <c r="AD1108" s="25"/>
      <c r="AE1108" s="54"/>
      <c r="AF1108" s="54"/>
      <c r="AG1108" s="54"/>
      <c r="AH1108" s="54"/>
      <c r="AI1108" s="54"/>
      <c r="AJ1108" s="54"/>
      <c r="AK1108" s="25"/>
      <c r="AL1108" s="54" t="str">
        <f t="shared" si="848"/>
        <v/>
      </c>
      <c r="AM1108" s="200" t="str">
        <f t="shared" si="849"/>
        <v/>
      </c>
      <c r="AN1108" s="201" t="str">
        <f t="shared" si="850"/>
        <v/>
      </c>
      <c r="AO1108" s="200" t="str">
        <f t="shared" si="858"/>
        <v/>
      </c>
      <c r="AP1108" s="200" t="str">
        <f t="shared" si="851"/>
        <v/>
      </c>
      <c r="AQ1108" s="200" t="str">
        <f t="shared" si="852"/>
        <v/>
      </c>
      <c r="AR1108" s="200" t="str">
        <f t="shared" si="859"/>
        <v/>
      </c>
      <c r="AS1108" s="200" t="str">
        <f t="shared" si="860"/>
        <v/>
      </c>
      <c r="AT1108" s="200" t="str">
        <f t="shared" si="861"/>
        <v/>
      </c>
      <c r="AU1108" s="200" t="str">
        <f t="shared" si="862"/>
        <v/>
      </c>
      <c r="AV1108" s="54"/>
      <c r="AW1108" s="200" t="str">
        <f t="shared" si="863"/>
        <v/>
      </c>
      <c r="AX1108" s="201" t="str">
        <f t="shared" si="864"/>
        <v/>
      </c>
      <c r="AY1108" s="7" t="str">
        <f t="shared" si="865"/>
        <v/>
      </c>
      <c r="AZ1108" s="7" t="str">
        <f t="shared" si="866"/>
        <v/>
      </c>
      <c r="BA1108" s="7" t="str">
        <f t="shared" si="867"/>
        <v/>
      </c>
      <c r="BB1108" s="7" t="str">
        <f t="shared" si="886"/>
        <v/>
      </c>
      <c r="BC1108" s="7" t="str">
        <f t="shared" si="887"/>
        <v/>
      </c>
      <c r="BD1108" s="7" t="str">
        <f t="shared" si="888"/>
        <v/>
      </c>
      <c r="BE1108" s="7" t="str">
        <f t="shared" si="889"/>
        <v/>
      </c>
      <c r="BF1108" s="7" t="str">
        <f t="shared" si="843"/>
        <v/>
      </c>
      <c r="BG1108" s="7" t="str">
        <f t="shared" si="844"/>
        <v/>
      </c>
      <c r="BH1108" s="7" t="str">
        <f t="shared" si="890"/>
        <v/>
      </c>
      <c r="BI1108" s="7" t="str">
        <f t="shared" si="891"/>
        <v/>
      </c>
      <c r="BJ1108" s="7" t="str">
        <f t="shared" si="892"/>
        <v/>
      </c>
      <c r="BK1108" s="7" t="str">
        <f t="shared" si="868"/>
        <v/>
      </c>
      <c r="BL1108" s="7" t="str">
        <f t="shared" si="869"/>
        <v/>
      </c>
      <c r="BM1108" s="7" t="str">
        <f t="shared" si="870"/>
        <v/>
      </c>
      <c r="BN1108" s="7" t="str">
        <f t="shared" si="871"/>
        <v/>
      </c>
      <c r="BO1108" s="7" t="str">
        <f t="shared" si="872"/>
        <v/>
      </c>
      <c r="BP1108" s="7" t="str">
        <f t="shared" si="873"/>
        <v/>
      </c>
      <c r="BQ1108" s="7" t="str">
        <f t="shared" si="874"/>
        <v/>
      </c>
      <c r="BR1108" s="7" t="str">
        <f t="shared" si="875"/>
        <v/>
      </c>
      <c r="BS1108" s="7" t="str">
        <f t="shared" si="876"/>
        <v/>
      </c>
      <c r="BT1108" s="7" t="str">
        <f t="shared" si="877"/>
        <v/>
      </c>
      <c r="BU1108" s="7" t="str">
        <f t="shared" si="878"/>
        <v/>
      </c>
      <c r="BV1108" s="7" t="str">
        <f t="shared" si="879"/>
        <v/>
      </c>
      <c r="BW1108" s="7" t="str">
        <f t="shared" si="853"/>
        <v/>
      </c>
      <c r="BX1108" s="7" t="str">
        <f t="shared" si="880"/>
        <v/>
      </c>
      <c r="BY1108" s="7" t="str">
        <f t="shared" si="881"/>
        <v/>
      </c>
      <c r="BZ1108" s="7" t="str">
        <f t="shared" si="882"/>
        <v/>
      </c>
      <c r="CA1108" s="7" t="str">
        <f t="shared" si="883"/>
        <v/>
      </c>
      <c r="CB1108" s="54"/>
      <c r="CH1108" s="13" t="str">
        <f t="shared" si="854"/>
        <v/>
      </c>
      <c r="CJ1108" s="13" t="str">
        <f t="shared" si="845"/>
        <v/>
      </c>
      <c r="CK1108" s="7" t="str">
        <f t="shared" si="846"/>
        <v/>
      </c>
      <c r="CM1108" s="7" t="str">
        <f t="shared" si="884"/>
        <v/>
      </c>
    </row>
    <row r="1109" spans="2:91" ht="16.5" thickBot="1" x14ac:dyDescent="0.3">
      <c r="B1109" s="114"/>
      <c r="C1109" s="114"/>
      <c r="D1109" s="115"/>
      <c r="E1109" s="117" t="str">
        <f t="shared" si="885"/>
        <v/>
      </c>
      <c r="F1109" s="118" t="str">
        <f t="shared" si="893"/>
        <v/>
      </c>
      <c r="G1109" s="22"/>
      <c r="H1109" s="5" t="str">
        <f t="shared" si="855"/>
        <v/>
      </c>
      <c r="I1109" s="6" t="str">
        <f t="shared" si="856"/>
        <v/>
      </c>
      <c r="J1109" s="6" t="str">
        <f t="shared" si="857"/>
        <v/>
      </c>
      <c r="K1109" s="23"/>
      <c r="L1109" s="3" t="str">
        <f t="shared" si="894"/>
        <v/>
      </c>
      <c r="M1109" s="2">
        <f>IF(OR(K1109="Rota",K1109="Desliza"),(IF((MAX(N$36:N1108))&gt;F$17,(MAX(N$36:N1108)),F$17)),N1108)</f>
        <v>0</v>
      </c>
      <c r="N1109" s="42"/>
      <c r="O1109" s="2" t="str">
        <f t="shared" si="895"/>
        <v/>
      </c>
      <c r="P1109" s="3" t="str">
        <f t="shared" si="896"/>
        <v/>
      </c>
      <c r="Q1109" s="24"/>
      <c r="R1109" s="24"/>
      <c r="S1109" s="24"/>
      <c r="T1109" s="132" t="str">
        <f t="shared" si="847"/>
        <v/>
      </c>
      <c r="U1109" s="25"/>
      <c r="V1109" s="25"/>
      <c r="W1109" s="24"/>
      <c r="X1109" s="26"/>
      <c r="Y1109" s="25"/>
      <c r="Z1109" s="25"/>
      <c r="AA1109" s="3" t="str">
        <f t="shared" si="897"/>
        <v/>
      </c>
      <c r="AB1109" s="24"/>
      <c r="AC1109" s="26"/>
      <c r="AD1109" s="25"/>
      <c r="AE1109" s="54"/>
      <c r="AF1109" s="54"/>
      <c r="AG1109" s="54"/>
      <c r="AH1109" s="54"/>
      <c r="AI1109" s="54"/>
      <c r="AJ1109" s="54"/>
      <c r="AK1109" s="25"/>
      <c r="AL1109" s="54" t="str">
        <f t="shared" si="848"/>
        <v/>
      </c>
      <c r="AM1109" s="200" t="str">
        <f t="shared" si="849"/>
        <v/>
      </c>
      <c r="AN1109" s="201" t="str">
        <f t="shared" si="850"/>
        <v/>
      </c>
      <c r="AO1109" s="200" t="str">
        <f t="shared" si="858"/>
        <v/>
      </c>
      <c r="AP1109" s="200" t="str">
        <f t="shared" si="851"/>
        <v/>
      </c>
      <c r="AQ1109" s="200" t="str">
        <f t="shared" si="852"/>
        <v/>
      </c>
      <c r="AR1109" s="200" t="str">
        <f t="shared" si="859"/>
        <v/>
      </c>
      <c r="AS1109" s="200" t="str">
        <f t="shared" si="860"/>
        <v/>
      </c>
      <c r="AT1109" s="200" t="str">
        <f t="shared" si="861"/>
        <v/>
      </c>
      <c r="AU1109" s="200" t="str">
        <f t="shared" si="862"/>
        <v/>
      </c>
      <c r="AV1109" s="54"/>
      <c r="AW1109" s="200" t="str">
        <f t="shared" si="863"/>
        <v/>
      </c>
      <c r="AX1109" s="201" t="str">
        <f t="shared" si="864"/>
        <v/>
      </c>
      <c r="AY1109" s="7" t="str">
        <f t="shared" si="865"/>
        <v/>
      </c>
      <c r="AZ1109" s="7" t="str">
        <f t="shared" si="866"/>
        <v/>
      </c>
      <c r="BA1109" s="7" t="str">
        <f t="shared" si="867"/>
        <v/>
      </c>
      <c r="BB1109" s="7" t="str">
        <f t="shared" si="886"/>
        <v/>
      </c>
      <c r="BC1109" s="7" t="str">
        <f t="shared" si="887"/>
        <v/>
      </c>
      <c r="BD1109" s="7" t="str">
        <f t="shared" si="888"/>
        <v/>
      </c>
      <c r="BE1109" s="7" t="str">
        <f t="shared" si="889"/>
        <v/>
      </c>
      <c r="BF1109" s="7" t="str">
        <f t="shared" si="843"/>
        <v/>
      </c>
      <c r="BG1109" s="7" t="str">
        <f t="shared" si="844"/>
        <v/>
      </c>
      <c r="BH1109" s="7" t="str">
        <f t="shared" si="890"/>
        <v/>
      </c>
      <c r="BI1109" s="7" t="str">
        <f t="shared" si="891"/>
        <v/>
      </c>
      <c r="BJ1109" s="7" t="str">
        <f t="shared" si="892"/>
        <v/>
      </c>
      <c r="BK1109" s="7" t="str">
        <f t="shared" si="868"/>
        <v/>
      </c>
      <c r="BL1109" s="7" t="str">
        <f t="shared" si="869"/>
        <v/>
      </c>
      <c r="BM1109" s="7" t="str">
        <f t="shared" si="870"/>
        <v/>
      </c>
      <c r="BN1109" s="7" t="str">
        <f t="shared" si="871"/>
        <v/>
      </c>
      <c r="BO1109" s="7" t="str">
        <f t="shared" si="872"/>
        <v/>
      </c>
      <c r="BP1109" s="7" t="str">
        <f t="shared" si="873"/>
        <v/>
      </c>
      <c r="BQ1109" s="7" t="str">
        <f t="shared" si="874"/>
        <v/>
      </c>
      <c r="BR1109" s="7" t="str">
        <f t="shared" si="875"/>
        <v/>
      </c>
      <c r="BS1109" s="7" t="str">
        <f t="shared" si="876"/>
        <v/>
      </c>
      <c r="BT1109" s="7" t="str">
        <f t="shared" si="877"/>
        <v/>
      </c>
      <c r="BU1109" s="7" t="str">
        <f t="shared" si="878"/>
        <v/>
      </c>
      <c r="BV1109" s="7" t="str">
        <f t="shared" si="879"/>
        <v/>
      </c>
      <c r="BW1109" s="7" t="str">
        <f t="shared" si="853"/>
        <v/>
      </c>
      <c r="BX1109" s="7" t="str">
        <f t="shared" si="880"/>
        <v/>
      </c>
      <c r="BY1109" s="7" t="str">
        <f t="shared" si="881"/>
        <v/>
      </c>
      <c r="BZ1109" s="7" t="str">
        <f t="shared" si="882"/>
        <v/>
      </c>
      <c r="CA1109" s="7" t="str">
        <f t="shared" si="883"/>
        <v/>
      </c>
      <c r="CB1109" s="54"/>
      <c r="CH1109" s="13" t="str">
        <f t="shared" si="854"/>
        <v/>
      </c>
      <c r="CJ1109" s="13" t="str">
        <f t="shared" si="845"/>
        <v/>
      </c>
      <c r="CK1109" s="7" t="str">
        <f t="shared" si="846"/>
        <v/>
      </c>
      <c r="CM1109" s="7" t="str">
        <f t="shared" si="884"/>
        <v/>
      </c>
    </row>
    <row r="1110" spans="2:91" ht="16.5" thickBot="1" x14ac:dyDescent="0.3">
      <c r="B1110" s="114"/>
      <c r="C1110" s="114"/>
      <c r="D1110" s="115"/>
      <c r="E1110" s="117" t="str">
        <f t="shared" si="885"/>
        <v/>
      </c>
      <c r="F1110" s="118" t="str">
        <f t="shared" si="893"/>
        <v/>
      </c>
      <c r="G1110" s="22"/>
      <c r="H1110" s="5" t="str">
        <f t="shared" si="855"/>
        <v/>
      </c>
      <c r="I1110" s="6" t="str">
        <f t="shared" si="856"/>
        <v/>
      </c>
      <c r="J1110" s="6" t="str">
        <f t="shared" si="857"/>
        <v/>
      </c>
      <c r="K1110" s="23"/>
      <c r="L1110" s="3" t="str">
        <f t="shared" si="894"/>
        <v/>
      </c>
      <c r="M1110" s="2">
        <f>IF(OR(K1110="Rota",K1110="Desliza"),(IF((MAX(N$36:N1109))&gt;F$17,(MAX(N$36:N1109)),F$17)),N1109)</f>
        <v>0</v>
      </c>
      <c r="N1110" s="42"/>
      <c r="O1110" s="2" t="str">
        <f t="shared" si="895"/>
        <v/>
      </c>
      <c r="P1110" s="3" t="str">
        <f t="shared" si="896"/>
        <v/>
      </c>
      <c r="Q1110" s="24"/>
      <c r="R1110" s="24"/>
      <c r="S1110" s="24"/>
      <c r="T1110" s="132" t="str">
        <f t="shared" si="847"/>
        <v/>
      </c>
      <c r="U1110" s="25"/>
      <c r="V1110" s="25"/>
      <c r="W1110" s="24"/>
      <c r="X1110" s="26"/>
      <c r="Y1110" s="25"/>
      <c r="Z1110" s="25"/>
      <c r="AA1110" s="3" t="str">
        <f t="shared" si="897"/>
        <v/>
      </c>
      <c r="AB1110" s="24"/>
      <c r="AC1110" s="26"/>
      <c r="AD1110" s="25"/>
      <c r="AE1110" s="54"/>
      <c r="AF1110" s="54"/>
      <c r="AG1110" s="54"/>
      <c r="AH1110" s="54"/>
      <c r="AI1110" s="54"/>
      <c r="AJ1110" s="54"/>
      <c r="AK1110" s="25"/>
      <c r="AL1110" s="54" t="str">
        <f t="shared" si="848"/>
        <v/>
      </c>
      <c r="AM1110" s="200" t="str">
        <f t="shared" si="849"/>
        <v/>
      </c>
      <c r="AN1110" s="201" t="str">
        <f t="shared" si="850"/>
        <v/>
      </c>
      <c r="AO1110" s="200" t="str">
        <f t="shared" si="858"/>
        <v/>
      </c>
      <c r="AP1110" s="200" t="str">
        <f t="shared" si="851"/>
        <v/>
      </c>
      <c r="AQ1110" s="200" t="str">
        <f t="shared" si="852"/>
        <v/>
      </c>
      <c r="AR1110" s="200" t="str">
        <f t="shared" si="859"/>
        <v/>
      </c>
      <c r="AS1110" s="200" t="str">
        <f t="shared" si="860"/>
        <v/>
      </c>
      <c r="AT1110" s="200" t="str">
        <f t="shared" si="861"/>
        <v/>
      </c>
      <c r="AU1110" s="200" t="str">
        <f t="shared" si="862"/>
        <v/>
      </c>
      <c r="AV1110" s="54"/>
      <c r="AW1110" s="200" t="str">
        <f t="shared" si="863"/>
        <v/>
      </c>
      <c r="AX1110" s="201" t="str">
        <f t="shared" si="864"/>
        <v/>
      </c>
      <c r="AY1110" s="7" t="str">
        <f t="shared" si="865"/>
        <v/>
      </c>
      <c r="AZ1110" s="7" t="str">
        <f t="shared" si="866"/>
        <v/>
      </c>
      <c r="BA1110" s="7" t="str">
        <f t="shared" si="867"/>
        <v/>
      </c>
      <c r="BB1110" s="7" t="str">
        <f t="shared" si="886"/>
        <v/>
      </c>
      <c r="BC1110" s="7" t="str">
        <f t="shared" si="887"/>
        <v/>
      </c>
      <c r="BD1110" s="7" t="str">
        <f t="shared" si="888"/>
        <v/>
      </c>
      <c r="BE1110" s="7" t="str">
        <f t="shared" si="889"/>
        <v/>
      </c>
      <c r="BF1110" s="7" t="str">
        <f t="shared" si="843"/>
        <v/>
      </c>
      <c r="BG1110" s="7" t="str">
        <f t="shared" si="844"/>
        <v/>
      </c>
      <c r="BH1110" s="7" t="str">
        <f t="shared" si="890"/>
        <v/>
      </c>
      <c r="BI1110" s="7" t="str">
        <f t="shared" si="891"/>
        <v/>
      </c>
      <c r="BJ1110" s="7" t="str">
        <f t="shared" si="892"/>
        <v/>
      </c>
      <c r="BK1110" s="7" t="str">
        <f t="shared" si="868"/>
        <v/>
      </c>
      <c r="BL1110" s="7" t="str">
        <f t="shared" si="869"/>
        <v/>
      </c>
      <c r="BM1110" s="7" t="str">
        <f t="shared" si="870"/>
        <v/>
      </c>
      <c r="BN1110" s="7" t="str">
        <f t="shared" si="871"/>
        <v/>
      </c>
      <c r="BO1110" s="7" t="str">
        <f t="shared" si="872"/>
        <v/>
      </c>
      <c r="BP1110" s="7" t="str">
        <f t="shared" si="873"/>
        <v/>
      </c>
      <c r="BQ1110" s="7" t="str">
        <f t="shared" si="874"/>
        <v/>
      </c>
      <c r="BR1110" s="7" t="str">
        <f t="shared" si="875"/>
        <v/>
      </c>
      <c r="BS1110" s="7" t="str">
        <f t="shared" si="876"/>
        <v/>
      </c>
      <c r="BT1110" s="7" t="str">
        <f t="shared" si="877"/>
        <v/>
      </c>
      <c r="BU1110" s="7" t="str">
        <f t="shared" si="878"/>
        <v/>
      </c>
      <c r="BV1110" s="7" t="str">
        <f t="shared" si="879"/>
        <v/>
      </c>
      <c r="BW1110" s="7" t="str">
        <f t="shared" si="853"/>
        <v/>
      </c>
      <c r="BX1110" s="7" t="str">
        <f t="shared" si="880"/>
        <v/>
      </c>
      <c r="BY1110" s="7" t="str">
        <f t="shared" si="881"/>
        <v/>
      </c>
      <c r="BZ1110" s="7" t="str">
        <f t="shared" si="882"/>
        <v/>
      </c>
      <c r="CA1110" s="7" t="str">
        <f t="shared" si="883"/>
        <v/>
      </c>
      <c r="CB1110" s="54"/>
      <c r="CH1110" s="13" t="str">
        <f t="shared" si="854"/>
        <v/>
      </c>
      <c r="CJ1110" s="13" t="str">
        <f t="shared" si="845"/>
        <v/>
      </c>
      <c r="CK1110" s="7" t="str">
        <f t="shared" si="846"/>
        <v/>
      </c>
      <c r="CM1110" s="7" t="str">
        <f t="shared" si="884"/>
        <v/>
      </c>
    </row>
    <row r="1111" spans="2:91" ht="16.5" thickBot="1" x14ac:dyDescent="0.3">
      <c r="B1111" s="114"/>
      <c r="C1111" s="114"/>
      <c r="D1111" s="115"/>
      <c r="E1111" s="117" t="str">
        <f t="shared" si="885"/>
        <v/>
      </c>
      <c r="F1111" s="118" t="str">
        <f t="shared" si="893"/>
        <v/>
      </c>
      <c r="G1111" s="22"/>
      <c r="H1111" s="5" t="str">
        <f t="shared" si="855"/>
        <v/>
      </c>
      <c r="I1111" s="6" t="str">
        <f t="shared" si="856"/>
        <v/>
      </c>
      <c r="J1111" s="6" t="str">
        <f t="shared" si="857"/>
        <v/>
      </c>
      <c r="K1111" s="23"/>
      <c r="L1111" s="3" t="str">
        <f t="shared" si="894"/>
        <v/>
      </c>
      <c r="M1111" s="2">
        <f>IF(OR(K1111="Rota",K1111="Desliza"),(IF((MAX(N$36:N1110))&gt;F$17,(MAX(N$36:N1110)),F$17)),N1110)</f>
        <v>0</v>
      </c>
      <c r="N1111" s="42"/>
      <c r="O1111" s="2" t="str">
        <f t="shared" si="895"/>
        <v/>
      </c>
      <c r="P1111" s="3" t="str">
        <f t="shared" si="896"/>
        <v/>
      </c>
      <c r="Q1111" s="24"/>
      <c r="R1111" s="24"/>
      <c r="S1111" s="24"/>
      <c r="T1111" s="132" t="str">
        <f t="shared" si="847"/>
        <v/>
      </c>
      <c r="U1111" s="25"/>
      <c r="V1111" s="25"/>
      <c r="W1111" s="24"/>
      <c r="X1111" s="26"/>
      <c r="Y1111" s="25"/>
      <c r="Z1111" s="25"/>
      <c r="AA1111" s="3" t="str">
        <f t="shared" si="897"/>
        <v/>
      </c>
      <c r="AB1111" s="24"/>
      <c r="AC1111" s="26"/>
      <c r="AD1111" s="25"/>
      <c r="AE1111" s="54"/>
      <c r="AF1111" s="54"/>
      <c r="AG1111" s="54"/>
      <c r="AH1111" s="54"/>
      <c r="AI1111" s="54"/>
      <c r="AJ1111" s="54"/>
      <c r="AK1111" s="25"/>
      <c r="AL1111" s="54" t="str">
        <f t="shared" si="848"/>
        <v/>
      </c>
      <c r="AM1111" s="200" t="str">
        <f t="shared" si="849"/>
        <v/>
      </c>
      <c r="AN1111" s="201" t="str">
        <f t="shared" si="850"/>
        <v/>
      </c>
      <c r="AO1111" s="200" t="str">
        <f t="shared" si="858"/>
        <v/>
      </c>
      <c r="AP1111" s="200" t="str">
        <f t="shared" si="851"/>
        <v/>
      </c>
      <c r="AQ1111" s="200" t="str">
        <f t="shared" si="852"/>
        <v/>
      </c>
      <c r="AR1111" s="200" t="str">
        <f t="shared" si="859"/>
        <v/>
      </c>
      <c r="AS1111" s="200" t="str">
        <f t="shared" si="860"/>
        <v/>
      </c>
      <c r="AT1111" s="200" t="str">
        <f t="shared" si="861"/>
        <v/>
      </c>
      <c r="AU1111" s="200" t="str">
        <f t="shared" si="862"/>
        <v/>
      </c>
      <c r="AV1111" s="54"/>
      <c r="AW1111" s="200" t="str">
        <f t="shared" si="863"/>
        <v/>
      </c>
      <c r="AX1111" s="201" t="str">
        <f t="shared" si="864"/>
        <v/>
      </c>
      <c r="AY1111" s="7" t="str">
        <f t="shared" si="865"/>
        <v/>
      </c>
      <c r="AZ1111" s="7" t="str">
        <f t="shared" si="866"/>
        <v/>
      </c>
      <c r="BA1111" s="7" t="str">
        <f t="shared" si="867"/>
        <v/>
      </c>
      <c r="BB1111" s="7" t="str">
        <f t="shared" si="886"/>
        <v/>
      </c>
      <c r="BC1111" s="7" t="str">
        <f t="shared" si="887"/>
        <v/>
      </c>
      <c r="BD1111" s="7" t="str">
        <f t="shared" si="888"/>
        <v/>
      </c>
      <c r="BE1111" s="7" t="str">
        <f t="shared" si="889"/>
        <v/>
      </c>
      <c r="BF1111" s="7" t="str">
        <f t="shared" si="843"/>
        <v/>
      </c>
      <c r="BG1111" s="7" t="str">
        <f t="shared" si="844"/>
        <v/>
      </c>
      <c r="BH1111" s="7" t="str">
        <f t="shared" si="890"/>
        <v/>
      </c>
      <c r="BI1111" s="7" t="str">
        <f t="shared" si="891"/>
        <v/>
      </c>
      <c r="BJ1111" s="7" t="str">
        <f t="shared" si="892"/>
        <v/>
      </c>
      <c r="BK1111" s="7" t="str">
        <f t="shared" si="868"/>
        <v/>
      </c>
      <c r="BL1111" s="7" t="str">
        <f t="shared" si="869"/>
        <v/>
      </c>
      <c r="BM1111" s="7" t="str">
        <f t="shared" si="870"/>
        <v/>
      </c>
      <c r="BN1111" s="7" t="str">
        <f t="shared" si="871"/>
        <v/>
      </c>
      <c r="BO1111" s="7" t="str">
        <f t="shared" si="872"/>
        <v/>
      </c>
      <c r="BP1111" s="7" t="str">
        <f t="shared" si="873"/>
        <v/>
      </c>
      <c r="BQ1111" s="7" t="str">
        <f t="shared" si="874"/>
        <v/>
      </c>
      <c r="BR1111" s="7" t="str">
        <f t="shared" si="875"/>
        <v/>
      </c>
      <c r="BS1111" s="7" t="str">
        <f t="shared" si="876"/>
        <v/>
      </c>
      <c r="BT1111" s="7" t="str">
        <f t="shared" si="877"/>
        <v/>
      </c>
      <c r="BU1111" s="7" t="str">
        <f t="shared" si="878"/>
        <v/>
      </c>
      <c r="BV1111" s="7" t="str">
        <f t="shared" si="879"/>
        <v/>
      </c>
      <c r="BW1111" s="7" t="str">
        <f t="shared" si="853"/>
        <v/>
      </c>
      <c r="BX1111" s="7" t="str">
        <f t="shared" si="880"/>
        <v/>
      </c>
      <c r="BY1111" s="7" t="str">
        <f t="shared" si="881"/>
        <v/>
      </c>
      <c r="BZ1111" s="7" t="str">
        <f t="shared" si="882"/>
        <v/>
      </c>
      <c r="CA1111" s="7" t="str">
        <f t="shared" si="883"/>
        <v/>
      </c>
      <c r="CB1111" s="54"/>
      <c r="CH1111" s="13" t="str">
        <f t="shared" si="854"/>
        <v/>
      </c>
      <c r="CJ1111" s="13" t="str">
        <f t="shared" si="845"/>
        <v/>
      </c>
      <c r="CK1111" s="7" t="str">
        <f t="shared" si="846"/>
        <v/>
      </c>
      <c r="CM1111" s="7" t="str">
        <f t="shared" si="884"/>
        <v/>
      </c>
    </row>
    <row r="1112" spans="2:91" ht="16.5" thickBot="1" x14ac:dyDescent="0.3">
      <c r="B1112" s="114"/>
      <c r="C1112" s="114"/>
      <c r="D1112" s="115"/>
      <c r="E1112" s="117" t="str">
        <f t="shared" si="885"/>
        <v/>
      </c>
      <c r="F1112" s="118" t="str">
        <f t="shared" si="893"/>
        <v/>
      </c>
      <c r="G1112" s="22"/>
      <c r="H1112" s="5" t="str">
        <f t="shared" si="855"/>
        <v/>
      </c>
      <c r="I1112" s="6" t="str">
        <f t="shared" si="856"/>
        <v/>
      </c>
      <c r="J1112" s="6" t="str">
        <f t="shared" si="857"/>
        <v/>
      </c>
      <c r="K1112" s="23"/>
      <c r="L1112" s="3" t="str">
        <f t="shared" si="894"/>
        <v/>
      </c>
      <c r="M1112" s="2">
        <f>IF(OR(K1112="Rota",K1112="Desliza"),(IF((MAX(N$36:N1111))&gt;F$17,(MAX(N$36:N1111)),F$17)),N1111)</f>
        <v>0</v>
      </c>
      <c r="N1112" s="42"/>
      <c r="O1112" s="2" t="str">
        <f t="shared" si="895"/>
        <v/>
      </c>
      <c r="P1112" s="3" t="str">
        <f t="shared" si="896"/>
        <v/>
      </c>
      <c r="Q1112" s="24"/>
      <c r="R1112" s="24"/>
      <c r="S1112" s="24"/>
      <c r="T1112" s="132" t="str">
        <f t="shared" si="847"/>
        <v/>
      </c>
      <c r="U1112" s="25"/>
      <c r="V1112" s="25"/>
      <c r="W1112" s="24"/>
      <c r="X1112" s="26"/>
      <c r="Y1112" s="25"/>
      <c r="Z1112" s="25"/>
      <c r="AA1112" s="3" t="str">
        <f t="shared" si="897"/>
        <v/>
      </c>
      <c r="AB1112" s="24"/>
      <c r="AC1112" s="26"/>
      <c r="AD1112" s="25"/>
      <c r="AE1112" s="54"/>
      <c r="AF1112" s="54"/>
      <c r="AG1112" s="54"/>
      <c r="AH1112" s="54"/>
      <c r="AI1112" s="54"/>
      <c r="AJ1112" s="54"/>
      <c r="AK1112" s="25"/>
      <c r="AL1112" s="54" t="str">
        <f t="shared" si="848"/>
        <v/>
      </c>
      <c r="AM1112" s="200" t="str">
        <f t="shared" si="849"/>
        <v/>
      </c>
      <c r="AN1112" s="201" t="str">
        <f t="shared" si="850"/>
        <v/>
      </c>
      <c r="AO1112" s="200" t="str">
        <f t="shared" si="858"/>
        <v/>
      </c>
      <c r="AP1112" s="200" t="str">
        <f t="shared" si="851"/>
        <v/>
      </c>
      <c r="AQ1112" s="200" t="str">
        <f t="shared" si="852"/>
        <v/>
      </c>
      <c r="AR1112" s="200" t="str">
        <f t="shared" si="859"/>
        <v/>
      </c>
      <c r="AS1112" s="200" t="str">
        <f t="shared" si="860"/>
        <v/>
      </c>
      <c r="AT1112" s="200" t="str">
        <f t="shared" si="861"/>
        <v/>
      </c>
      <c r="AU1112" s="200" t="str">
        <f t="shared" si="862"/>
        <v/>
      </c>
      <c r="AV1112" s="54"/>
      <c r="AW1112" s="200" t="str">
        <f t="shared" si="863"/>
        <v/>
      </c>
      <c r="AX1112" s="201" t="str">
        <f t="shared" si="864"/>
        <v/>
      </c>
      <c r="AY1112" s="7" t="str">
        <f t="shared" si="865"/>
        <v/>
      </c>
      <c r="AZ1112" s="7" t="str">
        <f t="shared" si="866"/>
        <v/>
      </c>
      <c r="BA1112" s="7" t="str">
        <f t="shared" si="867"/>
        <v/>
      </c>
      <c r="BB1112" s="7" t="str">
        <f t="shared" si="886"/>
        <v/>
      </c>
      <c r="BC1112" s="7" t="str">
        <f t="shared" si="887"/>
        <v/>
      </c>
      <c r="BD1112" s="7" t="str">
        <f t="shared" si="888"/>
        <v/>
      </c>
      <c r="BE1112" s="7" t="str">
        <f t="shared" si="889"/>
        <v/>
      </c>
      <c r="BF1112" s="7" t="str">
        <f t="shared" si="843"/>
        <v/>
      </c>
      <c r="BG1112" s="7" t="str">
        <f t="shared" si="844"/>
        <v/>
      </c>
      <c r="BH1112" s="7" t="str">
        <f t="shared" si="890"/>
        <v/>
      </c>
      <c r="BI1112" s="7" t="str">
        <f t="shared" si="891"/>
        <v/>
      </c>
      <c r="BJ1112" s="7" t="str">
        <f t="shared" si="892"/>
        <v/>
      </c>
      <c r="BK1112" s="7" t="str">
        <f t="shared" si="868"/>
        <v/>
      </c>
      <c r="BL1112" s="7" t="str">
        <f t="shared" si="869"/>
        <v/>
      </c>
      <c r="BM1112" s="7" t="str">
        <f t="shared" si="870"/>
        <v/>
      </c>
      <c r="BN1112" s="7" t="str">
        <f t="shared" si="871"/>
        <v/>
      </c>
      <c r="BO1112" s="7" t="str">
        <f t="shared" si="872"/>
        <v/>
      </c>
      <c r="BP1112" s="7" t="str">
        <f t="shared" si="873"/>
        <v/>
      </c>
      <c r="BQ1112" s="7" t="str">
        <f t="shared" si="874"/>
        <v/>
      </c>
      <c r="BR1112" s="7" t="str">
        <f t="shared" si="875"/>
        <v/>
      </c>
      <c r="BS1112" s="7" t="str">
        <f t="shared" si="876"/>
        <v/>
      </c>
      <c r="BT1112" s="7" t="str">
        <f t="shared" si="877"/>
        <v/>
      </c>
      <c r="BU1112" s="7" t="str">
        <f t="shared" si="878"/>
        <v/>
      </c>
      <c r="BV1112" s="7" t="str">
        <f t="shared" si="879"/>
        <v/>
      </c>
      <c r="BW1112" s="7" t="str">
        <f t="shared" si="853"/>
        <v/>
      </c>
      <c r="BX1112" s="7" t="str">
        <f t="shared" si="880"/>
        <v/>
      </c>
      <c r="BY1112" s="7" t="str">
        <f t="shared" si="881"/>
        <v/>
      </c>
      <c r="BZ1112" s="7" t="str">
        <f t="shared" si="882"/>
        <v/>
      </c>
      <c r="CA1112" s="7" t="str">
        <f t="shared" si="883"/>
        <v/>
      </c>
      <c r="CB1112" s="54"/>
      <c r="CH1112" s="13" t="str">
        <f t="shared" si="854"/>
        <v/>
      </c>
      <c r="CJ1112" s="13" t="str">
        <f t="shared" si="845"/>
        <v/>
      </c>
      <c r="CK1112" s="7" t="str">
        <f t="shared" si="846"/>
        <v/>
      </c>
      <c r="CM1112" s="7" t="str">
        <f t="shared" si="884"/>
        <v/>
      </c>
    </row>
    <row r="1113" spans="2:91" ht="16.5" thickBot="1" x14ac:dyDescent="0.3">
      <c r="B1113" s="114"/>
      <c r="C1113" s="114"/>
      <c r="D1113" s="115"/>
      <c r="E1113" s="117" t="str">
        <f t="shared" si="885"/>
        <v/>
      </c>
      <c r="F1113" s="118" t="str">
        <f t="shared" si="893"/>
        <v/>
      </c>
      <c r="G1113" s="22"/>
      <c r="H1113" s="5" t="str">
        <f t="shared" si="855"/>
        <v/>
      </c>
      <c r="I1113" s="6" t="str">
        <f t="shared" si="856"/>
        <v/>
      </c>
      <c r="J1113" s="6" t="str">
        <f t="shared" si="857"/>
        <v/>
      </c>
      <c r="K1113" s="23"/>
      <c r="L1113" s="3" t="str">
        <f t="shared" si="894"/>
        <v/>
      </c>
      <c r="M1113" s="2">
        <f>IF(OR(K1113="Rota",K1113="Desliza"),(IF((MAX(N$36:N1112))&gt;F$17,(MAX(N$36:N1112)),F$17)),N1112)</f>
        <v>0</v>
      </c>
      <c r="N1113" s="42"/>
      <c r="O1113" s="2" t="str">
        <f t="shared" si="895"/>
        <v/>
      </c>
      <c r="P1113" s="3" t="str">
        <f t="shared" si="896"/>
        <v/>
      </c>
      <c r="Q1113" s="24"/>
      <c r="R1113" s="24"/>
      <c r="S1113" s="24"/>
      <c r="T1113" s="132" t="str">
        <f t="shared" si="847"/>
        <v/>
      </c>
      <c r="U1113" s="25"/>
      <c r="V1113" s="25"/>
      <c r="W1113" s="24"/>
      <c r="X1113" s="26"/>
      <c r="Y1113" s="25"/>
      <c r="Z1113" s="25"/>
      <c r="AA1113" s="3" t="str">
        <f t="shared" si="897"/>
        <v/>
      </c>
      <c r="AB1113" s="24"/>
      <c r="AC1113" s="26"/>
      <c r="AD1113" s="25"/>
      <c r="AE1113" s="54"/>
      <c r="AF1113" s="54"/>
      <c r="AG1113" s="54"/>
      <c r="AH1113" s="54"/>
      <c r="AI1113" s="54"/>
      <c r="AJ1113" s="54"/>
      <c r="AK1113" s="25"/>
      <c r="AL1113" s="54" t="str">
        <f t="shared" si="848"/>
        <v/>
      </c>
      <c r="AM1113" s="200" t="str">
        <f t="shared" si="849"/>
        <v/>
      </c>
      <c r="AN1113" s="201" t="str">
        <f t="shared" si="850"/>
        <v/>
      </c>
      <c r="AO1113" s="200" t="str">
        <f t="shared" si="858"/>
        <v/>
      </c>
      <c r="AP1113" s="200" t="str">
        <f t="shared" si="851"/>
        <v/>
      </c>
      <c r="AQ1113" s="200" t="str">
        <f t="shared" si="852"/>
        <v/>
      </c>
      <c r="AR1113" s="200" t="str">
        <f t="shared" si="859"/>
        <v/>
      </c>
      <c r="AS1113" s="200" t="str">
        <f t="shared" si="860"/>
        <v/>
      </c>
      <c r="AT1113" s="200" t="str">
        <f t="shared" si="861"/>
        <v/>
      </c>
      <c r="AU1113" s="200" t="str">
        <f t="shared" si="862"/>
        <v/>
      </c>
      <c r="AV1113" s="54"/>
      <c r="AW1113" s="200" t="str">
        <f t="shared" si="863"/>
        <v/>
      </c>
      <c r="AX1113" s="201" t="str">
        <f t="shared" si="864"/>
        <v/>
      </c>
      <c r="AY1113" s="7" t="str">
        <f t="shared" si="865"/>
        <v/>
      </c>
      <c r="AZ1113" s="7" t="str">
        <f t="shared" si="866"/>
        <v/>
      </c>
      <c r="BA1113" s="7" t="str">
        <f t="shared" si="867"/>
        <v/>
      </c>
      <c r="BB1113" s="7" t="str">
        <f t="shared" si="886"/>
        <v/>
      </c>
      <c r="BC1113" s="7" t="str">
        <f t="shared" si="887"/>
        <v/>
      </c>
      <c r="BD1113" s="7" t="str">
        <f t="shared" si="888"/>
        <v/>
      </c>
      <c r="BE1113" s="7" t="str">
        <f t="shared" si="889"/>
        <v/>
      </c>
      <c r="BF1113" s="7" t="str">
        <f t="shared" si="843"/>
        <v/>
      </c>
      <c r="BG1113" s="7" t="str">
        <f t="shared" si="844"/>
        <v/>
      </c>
      <c r="BH1113" s="7" t="str">
        <f t="shared" si="890"/>
        <v/>
      </c>
      <c r="BI1113" s="7" t="str">
        <f t="shared" si="891"/>
        <v/>
      </c>
      <c r="BJ1113" s="7" t="str">
        <f t="shared" si="892"/>
        <v/>
      </c>
      <c r="BK1113" s="7" t="str">
        <f t="shared" si="868"/>
        <v/>
      </c>
      <c r="BL1113" s="7" t="str">
        <f t="shared" si="869"/>
        <v/>
      </c>
      <c r="BM1113" s="7" t="str">
        <f t="shared" si="870"/>
        <v/>
      </c>
      <c r="BN1113" s="7" t="str">
        <f t="shared" si="871"/>
        <v/>
      </c>
      <c r="BO1113" s="7" t="str">
        <f t="shared" si="872"/>
        <v/>
      </c>
      <c r="BP1113" s="7" t="str">
        <f t="shared" si="873"/>
        <v/>
      </c>
      <c r="BQ1113" s="7" t="str">
        <f t="shared" si="874"/>
        <v/>
      </c>
      <c r="BR1113" s="7" t="str">
        <f t="shared" si="875"/>
        <v/>
      </c>
      <c r="BS1113" s="7" t="str">
        <f t="shared" si="876"/>
        <v/>
      </c>
      <c r="BT1113" s="7" t="str">
        <f t="shared" si="877"/>
        <v/>
      </c>
      <c r="BU1113" s="7" t="str">
        <f t="shared" si="878"/>
        <v/>
      </c>
      <c r="BV1113" s="7" t="str">
        <f t="shared" si="879"/>
        <v/>
      </c>
      <c r="BW1113" s="7" t="str">
        <f t="shared" si="853"/>
        <v/>
      </c>
      <c r="BX1113" s="7" t="str">
        <f t="shared" si="880"/>
        <v/>
      </c>
      <c r="BY1113" s="7" t="str">
        <f t="shared" si="881"/>
        <v/>
      </c>
      <c r="BZ1113" s="7" t="str">
        <f t="shared" si="882"/>
        <v/>
      </c>
      <c r="CA1113" s="7" t="str">
        <f t="shared" si="883"/>
        <v/>
      </c>
      <c r="CB1113" s="54"/>
      <c r="CH1113" s="13" t="str">
        <f t="shared" si="854"/>
        <v/>
      </c>
      <c r="CJ1113" s="13" t="str">
        <f t="shared" si="845"/>
        <v/>
      </c>
      <c r="CK1113" s="7" t="str">
        <f t="shared" si="846"/>
        <v/>
      </c>
      <c r="CM1113" s="7" t="str">
        <f t="shared" si="884"/>
        <v/>
      </c>
    </row>
    <row r="1114" spans="2:91" ht="16.5" thickBot="1" x14ac:dyDescent="0.3">
      <c r="B1114" s="114"/>
      <c r="C1114" s="114"/>
      <c r="D1114" s="115"/>
      <c r="E1114" s="117" t="str">
        <f t="shared" si="885"/>
        <v/>
      </c>
      <c r="F1114" s="118" t="str">
        <f t="shared" si="893"/>
        <v/>
      </c>
      <c r="G1114" s="22"/>
      <c r="H1114" s="5" t="str">
        <f t="shared" si="855"/>
        <v/>
      </c>
      <c r="I1114" s="6" t="str">
        <f t="shared" si="856"/>
        <v/>
      </c>
      <c r="J1114" s="6" t="str">
        <f t="shared" si="857"/>
        <v/>
      </c>
      <c r="K1114" s="23"/>
      <c r="L1114" s="3" t="str">
        <f t="shared" si="894"/>
        <v/>
      </c>
      <c r="M1114" s="2">
        <f>IF(OR(K1114="Rota",K1114="Desliza"),(IF((MAX(N$36:N1113))&gt;F$17,(MAX(N$36:N1113)),F$17)),N1113)</f>
        <v>0</v>
      </c>
      <c r="N1114" s="42"/>
      <c r="O1114" s="2" t="str">
        <f t="shared" si="895"/>
        <v/>
      </c>
      <c r="P1114" s="3" t="str">
        <f t="shared" si="896"/>
        <v/>
      </c>
      <c r="Q1114" s="24"/>
      <c r="R1114" s="24"/>
      <c r="S1114" s="24"/>
      <c r="T1114" s="132" t="str">
        <f t="shared" si="847"/>
        <v/>
      </c>
      <c r="U1114" s="25"/>
      <c r="V1114" s="25"/>
      <c r="W1114" s="24"/>
      <c r="X1114" s="26"/>
      <c r="Y1114" s="25"/>
      <c r="Z1114" s="25"/>
      <c r="AA1114" s="3" t="str">
        <f t="shared" si="897"/>
        <v/>
      </c>
      <c r="AB1114" s="24"/>
      <c r="AC1114" s="26"/>
      <c r="AD1114" s="25"/>
      <c r="AE1114" s="54"/>
      <c r="AF1114" s="54"/>
      <c r="AG1114" s="54"/>
      <c r="AH1114" s="54"/>
      <c r="AI1114" s="54"/>
      <c r="AJ1114" s="54"/>
      <c r="AK1114" s="25"/>
      <c r="AL1114" s="54" t="str">
        <f t="shared" si="848"/>
        <v/>
      </c>
      <c r="AM1114" s="200" t="str">
        <f t="shared" si="849"/>
        <v/>
      </c>
      <c r="AN1114" s="201" t="str">
        <f t="shared" si="850"/>
        <v/>
      </c>
      <c r="AO1114" s="200" t="str">
        <f t="shared" si="858"/>
        <v/>
      </c>
      <c r="AP1114" s="200" t="str">
        <f t="shared" si="851"/>
        <v/>
      </c>
      <c r="AQ1114" s="200" t="str">
        <f t="shared" si="852"/>
        <v/>
      </c>
      <c r="AR1114" s="200" t="str">
        <f t="shared" si="859"/>
        <v/>
      </c>
      <c r="AS1114" s="200" t="str">
        <f t="shared" si="860"/>
        <v/>
      </c>
      <c r="AT1114" s="200" t="str">
        <f t="shared" si="861"/>
        <v/>
      </c>
      <c r="AU1114" s="200" t="str">
        <f t="shared" si="862"/>
        <v/>
      </c>
      <c r="AV1114" s="54"/>
      <c r="AW1114" s="200" t="str">
        <f t="shared" si="863"/>
        <v/>
      </c>
      <c r="AX1114" s="201" t="str">
        <f t="shared" si="864"/>
        <v/>
      </c>
      <c r="AY1114" s="7" t="str">
        <f t="shared" si="865"/>
        <v/>
      </c>
      <c r="AZ1114" s="7" t="str">
        <f t="shared" si="866"/>
        <v/>
      </c>
      <c r="BA1114" s="7" t="str">
        <f t="shared" si="867"/>
        <v/>
      </c>
      <c r="BB1114" s="7" t="str">
        <f t="shared" si="886"/>
        <v/>
      </c>
      <c r="BC1114" s="7" t="str">
        <f t="shared" si="887"/>
        <v/>
      </c>
      <c r="BD1114" s="7" t="str">
        <f t="shared" si="888"/>
        <v/>
      </c>
      <c r="BE1114" s="7" t="str">
        <f t="shared" si="889"/>
        <v/>
      </c>
      <c r="BF1114" s="7" t="str">
        <f t="shared" si="843"/>
        <v/>
      </c>
      <c r="BG1114" s="7" t="str">
        <f t="shared" si="844"/>
        <v/>
      </c>
      <c r="BH1114" s="7" t="str">
        <f t="shared" si="890"/>
        <v/>
      </c>
      <c r="BI1114" s="7" t="str">
        <f t="shared" si="891"/>
        <v/>
      </c>
      <c r="BJ1114" s="7" t="str">
        <f t="shared" si="892"/>
        <v/>
      </c>
      <c r="BK1114" s="7" t="str">
        <f t="shared" si="868"/>
        <v/>
      </c>
      <c r="BL1114" s="7" t="str">
        <f t="shared" si="869"/>
        <v/>
      </c>
      <c r="BM1114" s="7" t="str">
        <f t="shared" si="870"/>
        <v/>
      </c>
      <c r="BN1114" s="7" t="str">
        <f t="shared" si="871"/>
        <v/>
      </c>
      <c r="BO1114" s="7" t="str">
        <f t="shared" si="872"/>
        <v/>
      </c>
      <c r="BP1114" s="7" t="str">
        <f t="shared" si="873"/>
        <v/>
      </c>
      <c r="BQ1114" s="7" t="str">
        <f t="shared" si="874"/>
        <v/>
      </c>
      <c r="BR1114" s="7" t="str">
        <f t="shared" si="875"/>
        <v/>
      </c>
      <c r="BS1114" s="7" t="str">
        <f t="shared" si="876"/>
        <v/>
      </c>
      <c r="BT1114" s="7" t="str">
        <f t="shared" si="877"/>
        <v/>
      </c>
      <c r="BU1114" s="7" t="str">
        <f t="shared" si="878"/>
        <v/>
      </c>
      <c r="BV1114" s="7" t="str">
        <f t="shared" si="879"/>
        <v/>
      </c>
      <c r="BW1114" s="7" t="str">
        <f t="shared" si="853"/>
        <v/>
      </c>
      <c r="BX1114" s="7" t="str">
        <f t="shared" si="880"/>
        <v/>
      </c>
      <c r="BY1114" s="7" t="str">
        <f t="shared" si="881"/>
        <v/>
      </c>
      <c r="BZ1114" s="7" t="str">
        <f t="shared" si="882"/>
        <v/>
      </c>
      <c r="CA1114" s="7" t="str">
        <f t="shared" si="883"/>
        <v/>
      </c>
      <c r="CB1114" s="54"/>
      <c r="CH1114" s="13" t="str">
        <f t="shared" si="854"/>
        <v/>
      </c>
      <c r="CJ1114" s="13" t="str">
        <f t="shared" si="845"/>
        <v/>
      </c>
      <c r="CK1114" s="7" t="str">
        <f t="shared" si="846"/>
        <v/>
      </c>
      <c r="CM1114" s="7" t="str">
        <f t="shared" si="884"/>
        <v/>
      </c>
    </row>
    <row r="1115" spans="2:91" ht="16.5" thickBot="1" x14ac:dyDescent="0.3">
      <c r="B1115" s="114"/>
      <c r="C1115" s="114"/>
      <c r="D1115" s="115"/>
      <c r="E1115" s="117" t="str">
        <f t="shared" si="885"/>
        <v/>
      </c>
      <c r="F1115" s="118" t="str">
        <f t="shared" si="893"/>
        <v/>
      </c>
      <c r="G1115" s="22"/>
      <c r="H1115" s="5" t="str">
        <f t="shared" si="855"/>
        <v/>
      </c>
      <c r="I1115" s="6" t="str">
        <f t="shared" si="856"/>
        <v/>
      </c>
      <c r="J1115" s="6" t="str">
        <f t="shared" si="857"/>
        <v/>
      </c>
      <c r="K1115" s="23"/>
      <c r="L1115" s="3" t="str">
        <f t="shared" si="894"/>
        <v/>
      </c>
      <c r="M1115" s="2">
        <f>IF(OR(K1115="Rota",K1115="Desliza"),(IF((MAX(N$36:N1114))&gt;F$17,(MAX(N$36:N1114)),F$17)),N1114)</f>
        <v>0</v>
      </c>
      <c r="N1115" s="42"/>
      <c r="O1115" s="2" t="str">
        <f t="shared" si="895"/>
        <v/>
      </c>
      <c r="P1115" s="3" t="str">
        <f t="shared" si="896"/>
        <v/>
      </c>
      <c r="Q1115" s="24"/>
      <c r="R1115" s="24"/>
      <c r="S1115" s="24"/>
      <c r="T1115" s="132" t="str">
        <f t="shared" si="847"/>
        <v/>
      </c>
      <c r="U1115" s="25"/>
      <c r="V1115" s="25"/>
      <c r="W1115" s="24"/>
      <c r="X1115" s="26"/>
      <c r="Y1115" s="25"/>
      <c r="Z1115" s="25"/>
      <c r="AA1115" s="3" t="str">
        <f t="shared" si="897"/>
        <v/>
      </c>
      <c r="AB1115" s="24"/>
      <c r="AC1115" s="26"/>
      <c r="AD1115" s="25"/>
      <c r="AE1115" s="54"/>
      <c r="AF1115" s="54"/>
      <c r="AG1115" s="54"/>
      <c r="AH1115" s="54"/>
      <c r="AI1115" s="54"/>
      <c r="AJ1115" s="54"/>
      <c r="AK1115" s="25"/>
      <c r="AL1115" s="54" t="str">
        <f t="shared" si="848"/>
        <v/>
      </c>
      <c r="AM1115" s="200" t="str">
        <f t="shared" si="849"/>
        <v/>
      </c>
      <c r="AN1115" s="201" t="str">
        <f t="shared" si="850"/>
        <v/>
      </c>
      <c r="AO1115" s="200" t="str">
        <f t="shared" si="858"/>
        <v/>
      </c>
      <c r="AP1115" s="200" t="str">
        <f t="shared" si="851"/>
        <v/>
      </c>
      <c r="AQ1115" s="200" t="str">
        <f t="shared" si="852"/>
        <v/>
      </c>
      <c r="AR1115" s="200" t="str">
        <f t="shared" si="859"/>
        <v/>
      </c>
      <c r="AS1115" s="200" t="str">
        <f t="shared" si="860"/>
        <v/>
      </c>
      <c r="AT1115" s="200" t="str">
        <f t="shared" si="861"/>
        <v/>
      </c>
      <c r="AU1115" s="200" t="str">
        <f t="shared" si="862"/>
        <v/>
      </c>
      <c r="AV1115" s="54"/>
      <c r="AW1115" s="200" t="str">
        <f t="shared" si="863"/>
        <v/>
      </c>
      <c r="AX1115" s="201" t="str">
        <f t="shared" si="864"/>
        <v/>
      </c>
      <c r="AY1115" s="7" t="str">
        <f t="shared" si="865"/>
        <v/>
      </c>
      <c r="AZ1115" s="7" t="str">
        <f t="shared" si="866"/>
        <v/>
      </c>
      <c r="BA1115" s="7" t="str">
        <f t="shared" si="867"/>
        <v/>
      </c>
      <c r="BB1115" s="7" t="str">
        <f t="shared" si="886"/>
        <v/>
      </c>
      <c r="BC1115" s="7" t="str">
        <f t="shared" si="887"/>
        <v/>
      </c>
      <c r="BD1115" s="7" t="str">
        <f t="shared" si="888"/>
        <v/>
      </c>
      <c r="BE1115" s="7" t="str">
        <f t="shared" si="889"/>
        <v/>
      </c>
      <c r="BF1115" s="7" t="str">
        <f t="shared" si="843"/>
        <v/>
      </c>
      <c r="BG1115" s="7" t="str">
        <f t="shared" si="844"/>
        <v/>
      </c>
      <c r="BH1115" s="7" t="str">
        <f t="shared" si="890"/>
        <v/>
      </c>
      <c r="BI1115" s="7" t="str">
        <f t="shared" si="891"/>
        <v/>
      </c>
      <c r="BJ1115" s="7" t="str">
        <f t="shared" si="892"/>
        <v/>
      </c>
      <c r="BK1115" s="7" t="str">
        <f t="shared" si="868"/>
        <v/>
      </c>
      <c r="BL1115" s="7" t="str">
        <f t="shared" si="869"/>
        <v/>
      </c>
      <c r="BM1115" s="7" t="str">
        <f t="shared" si="870"/>
        <v/>
      </c>
      <c r="BN1115" s="7" t="str">
        <f t="shared" si="871"/>
        <v/>
      </c>
      <c r="BO1115" s="7" t="str">
        <f t="shared" si="872"/>
        <v/>
      </c>
      <c r="BP1115" s="7" t="str">
        <f t="shared" si="873"/>
        <v/>
      </c>
      <c r="BQ1115" s="7" t="str">
        <f t="shared" si="874"/>
        <v/>
      </c>
      <c r="BR1115" s="7" t="str">
        <f t="shared" si="875"/>
        <v/>
      </c>
      <c r="BS1115" s="7" t="str">
        <f t="shared" si="876"/>
        <v/>
      </c>
      <c r="BT1115" s="7" t="str">
        <f t="shared" si="877"/>
        <v/>
      </c>
      <c r="BU1115" s="7" t="str">
        <f t="shared" si="878"/>
        <v/>
      </c>
      <c r="BV1115" s="7" t="str">
        <f t="shared" si="879"/>
        <v/>
      </c>
      <c r="BW1115" s="7" t="str">
        <f t="shared" si="853"/>
        <v/>
      </c>
      <c r="BX1115" s="7" t="str">
        <f t="shared" si="880"/>
        <v/>
      </c>
      <c r="BY1115" s="7" t="str">
        <f t="shared" si="881"/>
        <v/>
      </c>
      <c r="BZ1115" s="7" t="str">
        <f t="shared" si="882"/>
        <v/>
      </c>
      <c r="CA1115" s="7" t="str">
        <f t="shared" si="883"/>
        <v/>
      </c>
      <c r="CB1115" s="54"/>
      <c r="CH1115" s="13" t="str">
        <f t="shared" si="854"/>
        <v/>
      </c>
      <c r="CJ1115" s="13" t="str">
        <f t="shared" si="845"/>
        <v/>
      </c>
      <c r="CK1115" s="7" t="str">
        <f t="shared" si="846"/>
        <v/>
      </c>
      <c r="CM1115" s="7" t="str">
        <f t="shared" si="884"/>
        <v/>
      </c>
    </row>
    <row r="1116" spans="2:91" ht="16.5" thickBot="1" x14ac:dyDescent="0.3">
      <c r="B1116" s="114"/>
      <c r="C1116" s="114"/>
      <c r="D1116" s="115"/>
      <c r="E1116" s="117" t="str">
        <f t="shared" si="885"/>
        <v/>
      </c>
      <c r="F1116" s="118" t="str">
        <f t="shared" si="893"/>
        <v/>
      </c>
      <c r="G1116" s="22"/>
      <c r="H1116" s="5" t="str">
        <f t="shared" si="855"/>
        <v/>
      </c>
      <c r="I1116" s="6" t="str">
        <f t="shared" si="856"/>
        <v/>
      </c>
      <c r="J1116" s="6" t="str">
        <f t="shared" si="857"/>
        <v/>
      </c>
      <c r="K1116" s="23"/>
      <c r="L1116" s="3" t="str">
        <f t="shared" si="894"/>
        <v/>
      </c>
      <c r="M1116" s="2">
        <f>IF(OR(K1116="Rota",K1116="Desliza"),(IF((MAX(N$36:N1115))&gt;F$17,(MAX(N$36:N1115)),F$17)),N1115)</f>
        <v>0</v>
      </c>
      <c r="N1116" s="42"/>
      <c r="O1116" s="2" t="str">
        <f t="shared" si="895"/>
        <v/>
      </c>
      <c r="P1116" s="3" t="str">
        <f t="shared" si="896"/>
        <v/>
      </c>
      <c r="Q1116" s="24"/>
      <c r="R1116" s="24"/>
      <c r="S1116" s="24"/>
      <c r="T1116" s="132" t="str">
        <f t="shared" si="847"/>
        <v/>
      </c>
      <c r="U1116" s="25"/>
      <c r="V1116" s="25"/>
      <c r="W1116" s="24"/>
      <c r="X1116" s="26"/>
      <c r="Y1116" s="25"/>
      <c r="Z1116" s="25"/>
      <c r="AA1116" s="3" t="str">
        <f t="shared" si="897"/>
        <v/>
      </c>
      <c r="AB1116" s="24"/>
      <c r="AC1116" s="26"/>
      <c r="AD1116" s="25"/>
      <c r="AE1116" s="54"/>
      <c r="AF1116" s="54"/>
      <c r="AG1116" s="54"/>
      <c r="AH1116" s="54"/>
      <c r="AI1116" s="54"/>
      <c r="AJ1116" s="54"/>
      <c r="AK1116" s="25"/>
      <c r="AL1116" s="54" t="str">
        <f t="shared" si="848"/>
        <v/>
      </c>
      <c r="AM1116" s="200" t="str">
        <f t="shared" si="849"/>
        <v/>
      </c>
      <c r="AN1116" s="201" t="str">
        <f t="shared" si="850"/>
        <v/>
      </c>
      <c r="AO1116" s="200" t="str">
        <f t="shared" si="858"/>
        <v/>
      </c>
      <c r="AP1116" s="200" t="str">
        <f t="shared" si="851"/>
        <v/>
      </c>
      <c r="AQ1116" s="200" t="str">
        <f t="shared" si="852"/>
        <v/>
      </c>
      <c r="AR1116" s="200" t="str">
        <f t="shared" si="859"/>
        <v/>
      </c>
      <c r="AS1116" s="200" t="str">
        <f t="shared" si="860"/>
        <v/>
      </c>
      <c r="AT1116" s="200" t="str">
        <f t="shared" si="861"/>
        <v/>
      </c>
      <c r="AU1116" s="200" t="str">
        <f t="shared" si="862"/>
        <v/>
      </c>
      <c r="AV1116" s="54"/>
      <c r="AW1116" s="200" t="str">
        <f t="shared" si="863"/>
        <v/>
      </c>
      <c r="AX1116" s="201" t="str">
        <f t="shared" si="864"/>
        <v/>
      </c>
      <c r="AY1116" s="7" t="str">
        <f t="shared" si="865"/>
        <v/>
      </c>
      <c r="AZ1116" s="7" t="str">
        <f t="shared" si="866"/>
        <v/>
      </c>
      <c r="BA1116" s="7" t="str">
        <f t="shared" si="867"/>
        <v/>
      </c>
      <c r="BB1116" s="7" t="str">
        <f t="shared" si="886"/>
        <v/>
      </c>
      <c r="BC1116" s="7" t="str">
        <f t="shared" si="887"/>
        <v/>
      </c>
      <c r="BD1116" s="7" t="str">
        <f t="shared" si="888"/>
        <v/>
      </c>
      <c r="BE1116" s="7" t="str">
        <f t="shared" si="889"/>
        <v/>
      </c>
      <c r="BF1116" s="7" t="str">
        <f t="shared" si="843"/>
        <v/>
      </c>
      <c r="BG1116" s="7" t="str">
        <f t="shared" si="844"/>
        <v/>
      </c>
      <c r="BH1116" s="7" t="str">
        <f t="shared" si="890"/>
        <v/>
      </c>
      <c r="BI1116" s="7" t="str">
        <f t="shared" si="891"/>
        <v/>
      </c>
      <c r="BJ1116" s="7" t="str">
        <f t="shared" si="892"/>
        <v/>
      </c>
      <c r="BK1116" s="7" t="str">
        <f t="shared" si="868"/>
        <v/>
      </c>
      <c r="BL1116" s="7" t="str">
        <f t="shared" si="869"/>
        <v/>
      </c>
      <c r="BM1116" s="7" t="str">
        <f t="shared" si="870"/>
        <v/>
      </c>
      <c r="BN1116" s="7" t="str">
        <f t="shared" si="871"/>
        <v/>
      </c>
      <c r="BO1116" s="7" t="str">
        <f t="shared" si="872"/>
        <v/>
      </c>
      <c r="BP1116" s="7" t="str">
        <f t="shared" si="873"/>
        <v/>
      </c>
      <c r="BQ1116" s="7" t="str">
        <f t="shared" si="874"/>
        <v/>
      </c>
      <c r="BR1116" s="7" t="str">
        <f t="shared" si="875"/>
        <v/>
      </c>
      <c r="BS1116" s="7" t="str">
        <f t="shared" si="876"/>
        <v/>
      </c>
      <c r="BT1116" s="7" t="str">
        <f t="shared" si="877"/>
        <v/>
      </c>
      <c r="BU1116" s="7" t="str">
        <f t="shared" si="878"/>
        <v/>
      </c>
      <c r="BV1116" s="7" t="str">
        <f t="shared" si="879"/>
        <v/>
      </c>
      <c r="BW1116" s="7" t="str">
        <f t="shared" si="853"/>
        <v/>
      </c>
      <c r="BX1116" s="7" t="str">
        <f t="shared" si="880"/>
        <v/>
      </c>
      <c r="BY1116" s="7" t="str">
        <f t="shared" si="881"/>
        <v/>
      </c>
      <c r="BZ1116" s="7" t="str">
        <f t="shared" si="882"/>
        <v/>
      </c>
      <c r="CA1116" s="7" t="str">
        <f t="shared" si="883"/>
        <v/>
      </c>
      <c r="CB1116" s="54"/>
      <c r="CH1116" s="13" t="str">
        <f t="shared" si="854"/>
        <v/>
      </c>
      <c r="CJ1116" s="13" t="str">
        <f t="shared" si="845"/>
        <v/>
      </c>
      <c r="CK1116" s="7" t="str">
        <f t="shared" si="846"/>
        <v/>
      </c>
      <c r="CM1116" s="7" t="str">
        <f t="shared" si="884"/>
        <v/>
      </c>
    </row>
    <row r="1117" spans="2:91" ht="16.5" thickBot="1" x14ac:dyDescent="0.3">
      <c r="B1117" s="114"/>
      <c r="C1117" s="114"/>
      <c r="D1117" s="115"/>
      <c r="E1117" s="117" t="str">
        <f t="shared" si="885"/>
        <v/>
      </c>
      <c r="F1117" s="118" t="str">
        <f t="shared" si="893"/>
        <v/>
      </c>
      <c r="G1117" s="22"/>
      <c r="H1117" s="5" t="str">
        <f t="shared" si="855"/>
        <v/>
      </c>
      <c r="I1117" s="6" t="str">
        <f t="shared" si="856"/>
        <v/>
      </c>
      <c r="J1117" s="6" t="str">
        <f t="shared" si="857"/>
        <v/>
      </c>
      <c r="K1117" s="23"/>
      <c r="L1117" s="3" t="str">
        <f t="shared" si="894"/>
        <v/>
      </c>
      <c r="M1117" s="2">
        <f>IF(OR(K1117="Rota",K1117="Desliza"),(IF((MAX(N$36:N1116))&gt;F$17,(MAX(N$36:N1116)),F$17)),N1116)</f>
        <v>0</v>
      </c>
      <c r="N1117" s="42"/>
      <c r="O1117" s="2" t="str">
        <f t="shared" si="895"/>
        <v/>
      </c>
      <c r="P1117" s="3" t="str">
        <f t="shared" si="896"/>
        <v/>
      </c>
      <c r="Q1117" s="24"/>
      <c r="R1117" s="24"/>
      <c r="S1117" s="24"/>
      <c r="T1117" s="132" t="str">
        <f t="shared" si="847"/>
        <v/>
      </c>
      <c r="U1117" s="25"/>
      <c r="V1117" s="25"/>
      <c r="W1117" s="24"/>
      <c r="X1117" s="26"/>
      <c r="Y1117" s="25"/>
      <c r="Z1117" s="25"/>
      <c r="AA1117" s="3" t="str">
        <f t="shared" si="897"/>
        <v/>
      </c>
      <c r="AB1117" s="24"/>
      <c r="AC1117" s="26"/>
      <c r="AD1117" s="25"/>
      <c r="AE1117" s="54"/>
      <c r="AF1117" s="54"/>
      <c r="AG1117" s="54"/>
      <c r="AH1117" s="54"/>
      <c r="AI1117" s="54"/>
      <c r="AJ1117" s="54"/>
      <c r="AK1117" s="25"/>
      <c r="AL1117" s="54" t="str">
        <f t="shared" si="848"/>
        <v/>
      </c>
      <c r="AM1117" s="200" t="str">
        <f t="shared" si="849"/>
        <v/>
      </c>
      <c r="AN1117" s="201" t="str">
        <f t="shared" si="850"/>
        <v/>
      </c>
      <c r="AO1117" s="200" t="str">
        <f t="shared" si="858"/>
        <v/>
      </c>
      <c r="AP1117" s="200" t="str">
        <f t="shared" si="851"/>
        <v/>
      </c>
      <c r="AQ1117" s="200" t="str">
        <f t="shared" si="852"/>
        <v/>
      </c>
      <c r="AR1117" s="200" t="str">
        <f t="shared" si="859"/>
        <v/>
      </c>
      <c r="AS1117" s="200" t="str">
        <f t="shared" si="860"/>
        <v/>
      </c>
      <c r="AT1117" s="200" t="str">
        <f t="shared" si="861"/>
        <v/>
      </c>
      <c r="AU1117" s="200" t="str">
        <f t="shared" si="862"/>
        <v/>
      </c>
      <c r="AV1117" s="54"/>
      <c r="AW1117" s="200" t="str">
        <f t="shared" si="863"/>
        <v/>
      </c>
      <c r="AX1117" s="201" t="str">
        <f t="shared" si="864"/>
        <v/>
      </c>
      <c r="AY1117" s="7" t="str">
        <f t="shared" si="865"/>
        <v/>
      </c>
      <c r="AZ1117" s="7" t="str">
        <f t="shared" si="866"/>
        <v/>
      </c>
      <c r="BA1117" s="7" t="str">
        <f t="shared" si="867"/>
        <v/>
      </c>
      <c r="BB1117" s="7" t="str">
        <f t="shared" si="886"/>
        <v/>
      </c>
      <c r="BC1117" s="7" t="str">
        <f t="shared" si="887"/>
        <v/>
      </c>
      <c r="BD1117" s="7" t="str">
        <f t="shared" si="888"/>
        <v/>
      </c>
      <c r="BE1117" s="7" t="str">
        <f t="shared" si="889"/>
        <v/>
      </c>
      <c r="BF1117" s="7" t="str">
        <f t="shared" si="843"/>
        <v/>
      </c>
      <c r="BG1117" s="7" t="str">
        <f t="shared" si="844"/>
        <v/>
      </c>
      <c r="BH1117" s="7" t="str">
        <f t="shared" si="890"/>
        <v/>
      </c>
      <c r="BI1117" s="7" t="str">
        <f t="shared" si="891"/>
        <v/>
      </c>
      <c r="BJ1117" s="7" t="str">
        <f t="shared" si="892"/>
        <v/>
      </c>
      <c r="BK1117" s="7" t="str">
        <f t="shared" si="868"/>
        <v/>
      </c>
      <c r="BL1117" s="7" t="str">
        <f t="shared" si="869"/>
        <v/>
      </c>
      <c r="BM1117" s="7" t="str">
        <f t="shared" si="870"/>
        <v/>
      </c>
      <c r="BN1117" s="7" t="str">
        <f t="shared" si="871"/>
        <v/>
      </c>
      <c r="BO1117" s="7" t="str">
        <f t="shared" si="872"/>
        <v/>
      </c>
      <c r="BP1117" s="7" t="str">
        <f t="shared" si="873"/>
        <v/>
      </c>
      <c r="BQ1117" s="7" t="str">
        <f t="shared" si="874"/>
        <v/>
      </c>
      <c r="BR1117" s="7" t="str">
        <f t="shared" si="875"/>
        <v/>
      </c>
      <c r="BS1117" s="7" t="str">
        <f t="shared" si="876"/>
        <v/>
      </c>
      <c r="BT1117" s="7" t="str">
        <f t="shared" si="877"/>
        <v/>
      </c>
      <c r="BU1117" s="7" t="str">
        <f t="shared" si="878"/>
        <v/>
      </c>
      <c r="BV1117" s="7" t="str">
        <f t="shared" si="879"/>
        <v/>
      </c>
      <c r="BW1117" s="7" t="str">
        <f t="shared" si="853"/>
        <v/>
      </c>
      <c r="BX1117" s="7" t="str">
        <f t="shared" si="880"/>
        <v/>
      </c>
      <c r="BY1117" s="7" t="str">
        <f t="shared" si="881"/>
        <v/>
      </c>
      <c r="BZ1117" s="7" t="str">
        <f t="shared" si="882"/>
        <v/>
      </c>
      <c r="CA1117" s="7" t="str">
        <f t="shared" si="883"/>
        <v/>
      </c>
      <c r="CB1117" s="54"/>
      <c r="CH1117" s="13" t="str">
        <f t="shared" si="854"/>
        <v/>
      </c>
      <c r="CJ1117" s="13" t="str">
        <f t="shared" si="845"/>
        <v/>
      </c>
      <c r="CK1117" s="7" t="str">
        <f t="shared" si="846"/>
        <v/>
      </c>
      <c r="CM1117" s="7" t="str">
        <f t="shared" si="884"/>
        <v/>
      </c>
    </row>
    <row r="1118" spans="2:91" ht="16.5" thickBot="1" x14ac:dyDescent="0.3">
      <c r="B1118" s="114"/>
      <c r="C1118" s="114"/>
      <c r="D1118" s="115"/>
      <c r="E1118" s="117" t="str">
        <f t="shared" si="885"/>
        <v/>
      </c>
      <c r="F1118" s="118" t="str">
        <f t="shared" si="893"/>
        <v/>
      </c>
      <c r="G1118" s="22"/>
      <c r="H1118" s="5" t="str">
        <f t="shared" si="855"/>
        <v/>
      </c>
      <c r="I1118" s="6" t="str">
        <f t="shared" si="856"/>
        <v/>
      </c>
      <c r="J1118" s="6" t="str">
        <f t="shared" si="857"/>
        <v/>
      </c>
      <c r="K1118" s="23"/>
      <c r="L1118" s="3" t="str">
        <f t="shared" si="894"/>
        <v/>
      </c>
      <c r="M1118" s="2">
        <f>IF(OR(K1118="Rota",K1118="Desliza"),(IF((MAX(N$36:N1117))&gt;F$17,(MAX(N$36:N1117)),F$17)),N1117)</f>
        <v>0</v>
      </c>
      <c r="N1118" s="42"/>
      <c r="O1118" s="2" t="str">
        <f t="shared" si="895"/>
        <v/>
      </c>
      <c r="P1118" s="3" t="str">
        <f t="shared" si="896"/>
        <v/>
      </c>
      <c r="Q1118" s="24"/>
      <c r="R1118" s="24"/>
      <c r="S1118" s="24"/>
      <c r="T1118" s="132" t="str">
        <f t="shared" si="847"/>
        <v/>
      </c>
      <c r="U1118" s="25"/>
      <c r="V1118" s="25"/>
      <c r="W1118" s="24"/>
      <c r="X1118" s="26"/>
      <c r="Y1118" s="25"/>
      <c r="Z1118" s="25"/>
      <c r="AA1118" s="3" t="str">
        <f t="shared" si="897"/>
        <v/>
      </c>
      <c r="AB1118" s="24"/>
      <c r="AC1118" s="26"/>
      <c r="AD1118" s="25"/>
      <c r="AE1118" s="54"/>
      <c r="AF1118" s="54"/>
      <c r="AG1118" s="54"/>
      <c r="AH1118" s="54"/>
      <c r="AI1118" s="54"/>
      <c r="AJ1118" s="54"/>
      <c r="AK1118" s="25"/>
      <c r="AL1118" s="54" t="str">
        <f t="shared" si="848"/>
        <v/>
      </c>
      <c r="AM1118" s="200" t="str">
        <f t="shared" si="849"/>
        <v/>
      </c>
      <c r="AN1118" s="201" t="str">
        <f t="shared" si="850"/>
        <v/>
      </c>
      <c r="AO1118" s="200" t="str">
        <f t="shared" si="858"/>
        <v/>
      </c>
      <c r="AP1118" s="200" t="str">
        <f t="shared" si="851"/>
        <v/>
      </c>
      <c r="AQ1118" s="200" t="str">
        <f t="shared" si="852"/>
        <v/>
      </c>
      <c r="AR1118" s="200" t="str">
        <f t="shared" si="859"/>
        <v/>
      </c>
      <c r="AS1118" s="200" t="str">
        <f t="shared" si="860"/>
        <v/>
      </c>
      <c r="AT1118" s="200" t="str">
        <f t="shared" si="861"/>
        <v/>
      </c>
      <c r="AU1118" s="200" t="str">
        <f t="shared" si="862"/>
        <v/>
      </c>
      <c r="AV1118" s="54"/>
      <c r="AW1118" s="200" t="str">
        <f t="shared" si="863"/>
        <v/>
      </c>
      <c r="AX1118" s="201" t="str">
        <f t="shared" si="864"/>
        <v/>
      </c>
      <c r="AY1118" s="7" t="str">
        <f t="shared" si="865"/>
        <v/>
      </c>
      <c r="AZ1118" s="7" t="str">
        <f t="shared" si="866"/>
        <v/>
      </c>
      <c r="BA1118" s="7" t="str">
        <f t="shared" si="867"/>
        <v/>
      </c>
      <c r="BB1118" s="7" t="str">
        <f t="shared" si="886"/>
        <v/>
      </c>
      <c r="BC1118" s="7" t="str">
        <f t="shared" si="887"/>
        <v/>
      </c>
      <c r="BD1118" s="7" t="str">
        <f t="shared" si="888"/>
        <v/>
      </c>
      <c r="BE1118" s="7" t="str">
        <f t="shared" si="889"/>
        <v/>
      </c>
      <c r="BF1118" s="7" t="str">
        <f t="shared" si="843"/>
        <v/>
      </c>
      <c r="BG1118" s="7" t="str">
        <f t="shared" si="844"/>
        <v/>
      </c>
      <c r="BH1118" s="7" t="str">
        <f t="shared" si="890"/>
        <v/>
      </c>
      <c r="BI1118" s="7" t="str">
        <f t="shared" si="891"/>
        <v/>
      </c>
      <c r="BJ1118" s="7" t="str">
        <f t="shared" si="892"/>
        <v/>
      </c>
      <c r="BK1118" s="7" t="str">
        <f t="shared" si="868"/>
        <v/>
      </c>
      <c r="BL1118" s="7" t="str">
        <f t="shared" si="869"/>
        <v/>
      </c>
      <c r="BM1118" s="7" t="str">
        <f t="shared" si="870"/>
        <v/>
      </c>
      <c r="BN1118" s="7" t="str">
        <f t="shared" si="871"/>
        <v/>
      </c>
      <c r="BO1118" s="7" t="str">
        <f t="shared" si="872"/>
        <v/>
      </c>
      <c r="BP1118" s="7" t="str">
        <f t="shared" si="873"/>
        <v/>
      </c>
      <c r="BQ1118" s="7" t="str">
        <f t="shared" si="874"/>
        <v/>
      </c>
      <c r="BR1118" s="7" t="str">
        <f t="shared" si="875"/>
        <v/>
      </c>
      <c r="BS1118" s="7" t="str">
        <f t="shared" si="876"/>
        <v/>
      </c>
      <c r="BT1118" s="7" t="str">
        <f t="shared" si="877"/>
        <v/>
      </c>
      <c r="BU1118" s="7" t="str">
        <f t="shared" si="878"/>
        <v/>
      </c>
      <c r="BV1118" s="7" t="str">
        <f t="shared" si="879"/>
        <v/>
      </c>
      <c r="BW1118" s="7" t="str">
        <f t="shared" si="853"/>
        <v/>
      </c>
      <c r="BX1118" s="7" t="str">
        <f t="shared" si="880"/>
        <v/>
      </c>
      <c r="BY1118" s="7" t="str">
        <f t="shared" si="881"/>
        <v/>
      </c>
      <c r="BZ1118" s="7" t="str">
        <f t="shared" si="882"/>
        <v/>
      </c>
      <c r="CA1118" s="7" t="str">
        <f t="shared" si="883"/>
        <v/>
      </c>
      <c r="CB1118" s="54"/>
      <c r="CH1118" s="13" t="str">
        <f t="shared" si="854"/>
        <v/>
      </c>
      <c r="CJ1118" s="13" t="str">
        <f t="shared" si="845"/>
        <v/>
      </c>
      <c r="CK1118" s="7" t="str">
        <f t="shared" si="846"/>
        <v/>
      </c>
      <c r="CM1118" s="7" t="str">
        <f t="shared" si="884"/>
        <v/>
      </c>
    </row>
    <row r="1119" spans="2:91" ht="16.5" thickBot="1" x14ac:dyDescent="0.3">
      <c r="B1119" s="114"/>
      <c r="C1119" s="114"/>
      <c r="D1119" s="115"/>
      <c r="E1119" s="117" t="str">
        <f t="shared" si="885"/>
        <v/>
      </c>
      <c r="F1119" s="118" t="str">
        <f t="shared" si="893"/>
        <v/>
      </c>
      <c r="G1119" s="22"/>
      <c r="H1119" s="5" t="str">
        <f t="shared" si="855"/>
        <v/>
      </c>
      <c r="I1119" s="6" t="str">
        <f t="shared" si="856"/>
        <v/>
      </c>
      <c r="J1119" s="6" t="str">
        <f t="shared" si="857"/>
        <v/>
      </c>
      <c r="K1119" s="23"/>
      <c r="L1119" s="3" t="str">
        <f t="shared" si="894"/>
        <v/>
      </c>
      <c r="M1119" s="2">
        <f>IF(OR(K1119="Rota",K1119="Desliza"),(IF((MAX(N$36:N1118))&gt;F$17,(MAX(N$36:N1118)),F$17)),N1118)</f>
        <v>0</v>
      </c>
      <c r="N1119" s="42"/>
      <c r="O1119" s="2" t="str">
        <f t="shared" si="895"/>
        <v/>
      </c>
      <c r="P1119" s="3" t="str">
        <f t="shared" si="896"/>
        <v/>
      </c>
      <c r="Q1119" s="24"/>
      <c r="R1119" s="24"/>
      <c r="S1119" s="24"/>
      <c r="T1119" s="132" t="str">
        <f t="shared" si="847"/>
        <v/>
      </c>
      <c r="U1119" s="25"/>
      <c r="V1119" s="25"/>
      <c r="W1119" s="24"/>
      <c r="X1119" s="26"/>
      <c r="Y1119" s="25"/>
      <c r="Z1119" s="25"/>
      <c r="AA1119" s="3" t="str">
        <f t="shared" si="897"/>
        <v/>
      </c>
      <c r="AB1119" s="24"/>
      <c r="AC1119" s="26"/>
      <c r="AD1119" s="25"/>
      <c r="AE1119" s="54"/>
      <c r="AF1119" s="54"/>
      <c r="AG1119" s="54"/>
      <c r="AH1119" s="54"/>
      <c r="AI1119" s="54"/>
      <c r="AJ1119" s="54"/>
      <c r="AK1119" s="25"/>
      <c r="AL1119" s="54" t="str">
        <f t="shared" si="848"/>
        <v/>
      </c>
      <c r="AM1119" s="200" t="str">
        <f t="shared" si="849"/>
        <v/>
      </c>
      <c r="AN1119" s="201" t="str">
        <f t="shared" si="850"/>
        <v/>
      </c>
      <c r="AO1119" s="200" t="str">
        <f t="shared" si="858"/>
        <v/>
      </c>
      <c r="AP1119" s="200" t="str">
        <f t="shared" si="851"/>
        <v/>
      </c>
      <c r="AQ1119" s="200" t="str">
        <f t="shared" si="852"/>
        <v/>
      </c>
      <c r="AR1119" s="200" t="str">
        <f t="shared" si="859"/>
        <v/>
      </c>
      <c r="AS1119" s="200" t="str">
        <f t="shared" si="860"/>
        <v/>
      </c>
      <c r="AT1119" s="200" t="str">
        <f t="shared" si="861"/>
        <v/>
      </c>
      <c r="AU1119" s="200" t="str">
        <f t="shared" si="862"/>
        <v/>
      </c>
      <c r="AV1119" s="54"/>
      <c r="AW1119" s="200" t="str">
        <f t="shared" si="863"/>
        <v/>
      </c>
      <c r="AX1119" s="201" t="str">
        <f t="shared" si="864"/>
        <v/>
      </c>
      <c r="AY1119" s="7" t="str">
        <f t="shared" si="865"/>
        <v/>
      </c>
      <c r="AZ1119" s="7" t="str">
        <f t="shared" si="866"/>
        <v/>
      </c>
      <c r="BA1119" s="7" t="str">
        <f t="shared" si="867"/>
        <v/>
      </c>
      <c r="BB1119" s="7" t="str">
        <f t="shared" si="886"/>
        <v/>
      </c>
      <c r="BC1119" s="7" t="str">
        <f t="shared" si="887"/>
        <v/>
      </c>
      <c r="BD1119" s="7" t="str">
        <f t="shared" si="888"/>
        <v/>
      </c>
      <c r="BE1119" s="7" t="str">
        <f t="shared" si="889"/>
        <v/>
      </c>
      <c r="BF1119" s="7" t="str">
        <f t="shared" si="843"/>
        <v/>
      </c>
      <c r="BG1119" s="7" t="str">
        <f t="shared" si="844"/>
        <v/>
      </c>
      <c r="BH1119" s="7" t="str">
        <f t="shared" si="890"/>
        <v/>
      </c>
      <c r="BI1119" s="7" t="str">
        <f t="shared" si="891"/>
        <v/>
      </c>
      <c r="BJ1119" s="7" t="str">
        <f t="shared" si="892"/>
        <v/>
      </c>
      <c r="BK1119" s="7" t="str">
        <f t="shared" si="868"/>
        <v/>
      </c>
      <c r="BL1119" s="7" t="str">
        <f t="shared" si="869"/>
        <v/>
      </c>
      <c r="BM1119" s="7" t="str">
        <f t="shared" si="870"/>
        <v/>
      </c>
      <c r="BN1119" s="7" t="str">
        <f t="shared" si="871"/>
        <v/>
      </c>
      <c r="BO1119" s="7" t="str">
        <f t="shared" si="872"/>
        <v/>
      </c>
      <c r="BP1119" s="7" t="str">
        <f t="shared" si="873"/>
        <v/>
      </c>
      <c r="BQ1119" s="7" t="str">
        <f t="shared" si="874"/>
        <v/>
      </c>
      <c r="BR1119" s="7" t="str">
        <f t="shared" si="875"/>
        <v/>
      </c>
      <c r="BS1119" s="7" t="str">
        <f t="shared" si="876"/>
        <v/>
      </c>
      <c r="BT1119" s="7" t="str">
        <f t="shared" si="877"/>
        <v/>
      </c>
      <c r="BU1119" s="7" t="str">
        <f t="shared" si="878"/>
        <v/>
      </c>
      <c r="BV1119" s="7" t="str">
        <f t="shared" si="879"/>
        <v/>
      </c>
      <c r="BW1119" s="7" t="str">
        <f t="shared" si="853"/>
        <v/>
      </c>
      <c r="BX1119" s="7" t="str">
        <f t="shared" si="880"/>
        <v/>
      </c>
      <c r="BY1119" s="7" t="str">
        <f t="shared" si="881"/>
        <v/>
      </c>
      <c r="BZ1119" s="7" t="str">
        <f t="shared" si="882"/>
        <v/>
      </c>
      <c r="CA1119" s="7" t="str">
        <f t="shared" si="883"/>
        <v/>
      </c>
      <c r="CB1119" s="54"/>
      <c r="CH1119" s="13" t="str">
        <f t="shared" si="854"/>
        <v/>
      </c>
      <c r="CJ1119" s="13" t="str">
        <f t="shared" si="845"/>
        <v/>
      </c>
      <c r="CK1119" s="7" t="str">
        <f t="shared" si="846"/>
        <v/>
      </c>
      <c r="CM1119" s="7" t="str">
        <f t="shared" si="884"/>
        <v/>
      </c>
    </row>
    <row r="1120" spans="2:91" ht="16.5" thickBot="1" x14ac:dyDescent="0.3">
      <c r="B1120" s="114"/>
      <c r="C1120" s="114"/>
      <c r="D1120" s="115"/>
      <c r="E1120" s="117" t="str">
        <f t="shared" si="885"/>
        <v/>
      </c>
      <c r="F1120" s="118" t="str">
        <f t="shared" si="893"/>
        <v/>
      </c>
      <c r="G1120" s="22"/>
      <c r="H1120" s="5" t="str">
        <f t="shared" si="855"/>
        <v/>
      </c>
      <c r="I1120" s="6" t="str">
        <f t="shared" si="856"/>
        <v/>
      </c>
      <c r="J1120" s="6" t="str">
        <f t="shared" si="857"/>
        <v/>
      </c>
      <c r="K1120" s="23"/>
      <c r="L1120" s="3" t="str">
        <f t="shared" si="894"/>
        <v/>
      </c>
      <c r="M1120" s="2">
        <f>IF(OR(K1120="Rota",K1120="Desliza"),(IF((MAX(N$36:N1119))&gt;F$17,(MAX(N$36:N1119)),F$17)),N1119)</f>
        <v>0</v>
      </c>
      <c r="N1120" s="42"/>
      <c r="O1120" s="2" t="str">
        <f t="shared" si="895"/>
        <v/>
      </c>
      <c r="P1120" s="3" t="str">
        <f t="shared" si="896"/>
        <v/>
      </c>
      <c r="Q1120" s="24"/>
      <c r="R1120" s="24"/>
      <c r="S1120" s="24"/>
      <c r="T1120" s="132" t="str">
        <f t="shared" si="847"/>
        <v/>
      </c>
      <c r="U1120" s="25"/>
      <c r="V1120" s="25"/>
      <c r="W1120" s="24"/>
      <c r="X1120" s="26"/>
      <c r="Y1120" s="25"/>
      <c r="Z1120" s="25"/>
      <c r="AA1120" s="3" t="str">
        <f t="shared" si="897"/>
        <v/>
      </c>
      <c r="AB1120" s="24"/>
      <c r="AC1120" s="26"/>
      <c r="AD1120" s="25"/>
      <c r="AE1120" s="54"/>
      <c r="AF1120" s="54"/>
      <c r="AG1120" s="54"/>
      <c r="AH1120" s="54"/>
      <c r="AI1120" s="54"/>
      <c r="AJ1120" s="54"/>
      <c r="AK1120" s="25"/>
      <c r="AL1120" s="54" t="str">
        <f t="shared" si="848"/>
        <v/>
      </c>
      <c r="AM1120" s="200" t="str">
        <f t="shared" si="849"/>
        <v/>
      </c>
      <c r="AN1120" s="201" t="str">
        <f t="shared" si="850"/>
        <v/>
      </c>
      <c r="AO1120" s="200" t="str">
        <f t="shared" si="858"/>
        <v/>
      </c>
      <c r="AP1120" s="200" t="str">
        <f t="shared" si="851"/>
        <v/>
      </c>
      <c r="AQ1120" s="200" t="str">
        <f t="shared" si="852"/>
        <v/>
      </c>
      <c r="AR1120" s="200" t="str">
        <f t="shared" si="859"/>
        <v/>
      </c>
      <c r="AS1120" s="200" t="str">
        <f t="shared" si="860"/>
        <v/>
      </c>
      <c r="AT1120" s="200" t="str">
        <f t="shared" si="861"/>
        <v/>
      </c>
      <c r="AU1120" s="200" t="str">
        <f t="shared" si="862"/>
        <v/>
      </c>
      <c r="AV1120" s="54"/>
      <c r="AW1120" s="200" t="str">
        <f t="shared" si="863"/>
        <v/>
      </c>
      <c r="AX1120" s="201" t="str">
        <f t="shared" si="864"/>
        <v/>
      </c>
      <c r="AY1120" s="7" t="str">
        <f t="shared" si="865"/>
        <v/>
      </c>
      <c r="AZ1120" s="7" t="str">
        <f t="shared" si="866"/>
        <v/>
      </c>
      <c r="BA1120" s="7" t="str">
        <f t="shared" si="867"/>
        <v/>
      </c>
      <c r="BB1120" s="7" t="str">
        <f t="shared" si="886"/>
        <v/>
      </c>
      <c r="BC1120" s="7" t="str">
        <f t="shared" si="887"/>
        <v/>
      </c>
      <c r="BD1120" s="7" t="str">
        <f t="shared" si="888"/>
        <v/>
      </c>
      <c r="BE1120" s="7" t="str">
        <f t="shared" si="889"/>
        <v/>
      </c>
      <c r="BF1120" s="7" t="str">
        <f t="shared" si="843"/>
        <v/>
      </c>
      <c r="BG1120" s="7" t="str">
        <f t="shared" si="844"/>
        <v/>
      </c>
      <c r="BH1120" s="7" t="str">
        <f t="shared" si="890"/>
        <v/>
      </c>
      <c r="BI1120" s="7" t="str">
        <f t="shared" si="891"/>
        <v/>
      </c>
      <c r="BJ1120" s="7" t="str">
        <f t="shared" si="892"/>
        <v/>
      </c>
      <c r="BK1120" s="7" t="str">
        <f t="shared" si="868"/>
        <v/>
      </c>
      <c r="BL1120" s="7" t="str">
        <f t="shared" si="869"/>
        <v/>
      </c>
      <c r="BM1120" s="7" t="str">
        <f t="shared" si="870"/>
        <v/>
      </c>
      <c r="BN1120" s="7" t="str">
        <f t="shared" si="871"/>
        <v/>
      </c>
      <c r="BO1120" s="7" t="str">
        <f t="shared" si="872"/>
        <v/>
      </c>
      <c r="BP1120" s="7" t="str">
        <f t="shared" si="873"/>
        <v/>
      </c>
      <c r="BQ1120" s="7" t="str">
        <f t="shared" si="874"/>
        <v/>
      </c>
      <c r="BR1120" s="7" t="str">
        <f t="shared" si="875"/>
        <v/>
      </c>
      <c r="BS1120" s="7" t="str">
        <f t="shared" si="876"/>
        <v/>
      </c>
      <c r="BT1120" s="7" t="str">
        <f t="shared" si="877"/>
        <v/>
      </c>
      <c r="BU1120" s="7" t="str">
        <f t="shared" si="878"/>
        <v/>
      </c>
      <c r="BV1120" s="7" t="str">
        <f t="shared" si="879"/>
        <v/>
      </c>
      <c r="BW1120" s="7" t="str">
        <f t="shared" si="853"/>
        <v/>
      </c>
      <c r="BX1120" s="7" t="str">
        <f t="shared" si="880"/>
        <v/>
      </c>
      <c r="BY1120" s="7" t="str">
        <f t="shared" si="881"/>
        <v/>
      </c>
      <c r="BZ1120" s="7" t="str">
        <f t="shared" si="882"/>
        <v/>
      </c>
      <c r="CA1120" s="7" t="str">
        <f t="shared" si="883"/>
        <v/>
      </c>
      <c r="CB1120" s="54"/>
      <c r="CH1120" s="13" t="str">
        <f t="shared" si="854"/>
        <v/>
      </c>
      <c r="CJ1120" s="13" t="str">
        <f t="shared" si="845"/>
        <v/>
      </c>
      <c r="CK1120" s="7" t="str">
        <f t="shared" si="846"/>
        <v/>
      </c>
      <c r="CM1120" s="7" t="str">
        <f t="shared" si="884"/>
        <v/>
      </c>
    </row>
    <row r="1121" spans="2:91" ht="16.5" thickBot="1" x14ac:dyDescent="0.3">
      <c r="B1121" s="114"/>
      <c r="C1121" s="114"/>
      <c r="D1121" s="115"/>
      <c r="E1121" s="117" t="str">
        <f t="shared" si="885"/>
        <v/>
      </c>
      <c r="F1121" s="118" t="str">
        <f t="shared" si="893"/>
        <v/>
      </c>
      <c r="G1121" s="22"/>
      <c r="H1121" s="5" t="str">
        <f t="shared" si="855"/>
        <v/>
      </c>
      <c r="I1121" s="6" t="str">
        <f t="shared" si="856"/>
        <v/>
      </c>
      <c r="J1121" s="6" t="str">
        <f t="shared" si="857"/>
        <v/>
      </c>
      <c r="K1121" s="23"/>
      <c r="L1121" s="3" t="str">
        <f t="shared" si="894"/>
        <v/>
      </c>
      <c r="M1121" s="2">
        <f>IF(OR(K1121="Rota",K1121="Desliza"),(IF((MAX(N$36:N1120))&gt;F$17,(MAX(N$36:N1120)),F$17)),N1120)</f>
        <v>0</v>
      </c>
      <c r="N1121" s="42"/>
      <c r="O1121" s="2" t="str">
        <f t="shared" si="895"/>
        <v/>
      </c>
      <c r="P1121" s="3" t="str">
        <f t="shared" si="896"/>
        <v/>
      </c>
      <c r="Q1121" s="24"/>
      <c r="R1121" s="24"/>
      <c r="S1121" s="24"/>
      <c r="T1121" s="132" t="str">
        <f t="shared" si="847"/>
        <v/>
      </c>
      <c r="U1121" s="25"/>
      <c r="V1121" s="25"/>
      <c r="W1121" s="24"/>
      <c r="X1121" s="26"/>
      <c r="Y1121" s="25"/>
      <c r="Z1121" s="25"/>
      <c r="AA1121" s="3" t="str">
        <f t="shared" si="897"/>
        <v/>
      </c>
      <c r="AB1121" s="24"/>
      <c r="AC1121" s="26"/>
      <c r="AD1121" s="25"/>
      <c r="AE1121" s="54"/>
      <c r="AF1121" s="54"/>
      <c r="AG1121" s="54"/>
      <c r="AH1121" s="54"/>
      <c r="AI1121" s="54"/>
      <c r="AJ1121" s="54"/>
      <c r="AK1121" s="25"/>
      <c r="AL1121" s="54" t="str">
        <f t="shared" si="848"/>
        <v/>
      </c>
      <c r="AM1121" s="200" t="str">
        <f t="shared" si="849"/>
        <v/>
      </c>
      <c r="AN1121" s="201" t="str">
        <f t="shared" si="850"/>
        <v/>
      </c>
      <c r="AO1121" s="200" t="str">
        <f t="shared" si="858"/>
        <v/>
      </c>
      <c r="AP1121" s="200" t="str">
        <f t="shared" si="851"/>
        <v/>
      </c>
      <c r="AQ1121" s="200" t="str">
        <f t="shared" si="852"/>
        <v/>
      </c>
      <c r="AR1121" s="200" t="str">
        <f t="shared" si="859"/>
        <v/>
      </c>
      <c r="AS1121" s="200" t="str">
        <f t="shared" si="860"/>
        <v/>
      </c>
      <c r="AT1121" s="200" t="str">
        <f t="shared" si="861"/>
        <v/>
      </c>
      <c r="AU1121" s="200" t="str">
        <f t="shared" si="862"/>
        <v/>
      </c>
      <c r="AV1121" s="54"/>
      <c r="AW1121" s="200" t="str">
        <f t="shared" si="863"/>
        <v/>
      </c>
      <c r="AX1121" s="201" t="str">
        <f t="shared" si="864"/>
        <v/>
      </c>
      <c r="AY1121" s="7" t="str">
        <f t="shared" si="865"/>
        <v/>
      </c>
      <c r="AZ1121" s="7" t="str">
        <f t="shared" si="866"/>
        <v/>
      </c>
      <c r="BA1121" s="7" t="str">
        <f t="shared" si="867"/>
        <v/>
      </c>
      <c r="BB1121" s="7" t="str">
        <f t="shared" si="886"/>
        <v/>
      </c>
      <c r="BC1121" s="7" t="str">
        <f t="shared" si="887"/>
        <v/>
      </c>
      <c r="BD1121" s="7" t="str">
        <f t="shared" si="888"/>
        <v/>
      </c>
      <c r="BE1121" s="7" t="str">
        <f t="shared" si="889"/>
        <v/>
      </c>
      <c r="BF1121" s="7" t="str">
        <f t="shared" si="843"/>
        <v/>
      </c>
      <c r="BG1121" s="7" t="str">
        <f t="shared" si="844"/>
        <v/>
      </c>
      <c r="BH1121" s="7" t="str">
        <f t="shared" si="890"/>
        <v/>
      </c>
      <c r="BI1121" s="7" t="str">
        <f t="shared" si="891"/>
        <v/>
      </c>
      <c r="BJ1121" s="7" t="str">
        <f t="shared" si="892"/>
        <v/>
      </c>
      <c r="BK1121" s="7" t="str">
        <f t="shared" si="868"/>
        <v/>
      </c>
      <c r="BL1121" s="7" t="str">
        <f t="shared" si="869"/>
        <v/>
      </c>
      <c r="BM1121" s="7" t="str">
        <f t="shared" si="870"/>
        <v/>
      </c>
      <c r="BN1121" s="7" t="str">
        <f t="shared" si="871"/>
        <v/>
      </c>
      <c r="BO1121" s="7" t="str">
        <f t="shared" si="872"/>
        <v/>
      </c>
      <c r="BP1121" s="7" t="str">
        <f t="shared" si="873"/>
        <v/>
      </c>
      <c r="BQ1121" s="7" t="str">
        <f t="shared" si="874"/>
        <v/>
      </c>
      <c r="BR1121" s="7" t="str">
        <f t="shared" si="875"/>
        <v/>
      </c>
      <c r="BS1121" s="7" t="str">
        <f t="shared" si="876"/>
        <v/>
      </c>
      <c r="BT1121" s="7" t="str">
        <f t="shared" si="877"/>
        <v/>
      </c>
      <c r="BU1121" s="7" t="str">
        <f t="shared" si="878"/>
        <v/>
      </c>
      <c r="BV1121" s="7" t="str">
        <f t="shared" si="879"/>
        <v/>
      </c>
      <c r="BW1121" s="7" t="str">
        <f t="shared" si="853"/>
        <v/>
      </c>
      <c r="BX1121" s="7" t="str">
        <f t="shared" si="880"/>
        <v/>
      </c>
      <c r="BY1121" s="7" t="str">
        <f t="shared" si="881"/>
        <v/>
      </c>
      <c r="BZ1121" s="7" t="str">
        <f t="shared" si="882"/>
        <v/>
      </c>
      <c r="CA1121" s="7" t="str">
        <f t="shared" si="883"/>
        <v/>
      </c>
      <c r="CB1121" s="54"/>
      <c r="CH1121" s="13" t="str">
        <f t="shared" si="854"/>
        <v/>
      </c>
      <c r="CJ1121" s="13" t="str">
        <f t="shared" si="845"/>
        <v/>
      </c>
      <c r="CK1121" s="7" t="str">
        <f t="shared" si="846"/>
        <v/>
      </c>
      <c r="CM1121" s="7" t="str">
        <f t="shared" si="884"/>
        <v/>
      </c>
    </row>
    <row r="1122" spans="2:91" ht="16.5" thickBot="1" x14ac:dyDescent="0.3">
      <c r="B1122" s="114"/>
      <c r="C1122" s="114"/>
      <c r="D1122" s="115"/>
      <c r="E1122" s="117" t="str">
        <f t="shared" si="885"/>
        <v/>
      </c>
      <c r="F1122" s="118" t="str">
        <f t="shared" si="893"/>
        <v/>
      </c>
      <c r="G1122" s="22"/>
      <c r="H1122" s="5" t="str">
        <f t="shared" si="855"/>
        <v/>
      </c>
      <c r="I1122" s="6" t="str">
        <f t="shared" si="856"/>
        <v/>
      </c>
      <c r="J1122" s="6" t="str">
        <f t="shared" si="857"/>
        <v/>
      </c>
      <c r="K1122" s="23"/>
      <c r="L1122" s="3" t="str">
        <f t="shared" si="894"/>
        <v/>
      </c>
      <c r="M1122" s="2">
        <f>IF(OR(K1122="Rota",K1122="Desliza"),(IF((MAX(N$36:N1121))&gt;F$17,(MAX(N$36:N1121)),F$17)),N1121)</f>
        <v>0</v>
      </c>
      <c r="N1122" s="42"/>
      <c r="O1122" s="2" t="str">
        <f t="shared" si="895"/>
        <v/>
      </c>
      <c r="P1122" s="3" t="str">
        <f t="shared" si="896"/>
        <v/>
      </c>
      <c r="Q1122" s="24"/>
      <c r="R1122" s="24"/>
      <c r="S1122" s="24"/>
      <c r="T1122" s="132" t="str">
        <f t="shared" si="847"/>
        <v/>
      </c>
      <c r="U1122" s="25"/>
      <c r="V1122" s="25"/>
      <c r="W1122" s="24"/>
      <c r="X1122" s="26"/>
      <c r="Y1122" s="25"/>
      <c r="Z1122" s="25"/>
      <c r="AA1122" s="3" t="str">
        <f t="shared" si="897"/>
        <v/>
      </c>
      <c r="AB1122" s="24"/>
      <c r="AC1122" s="26"/>
      <c r="AD1122" s="25"/>
      <c r="AE1122" s="54"/>
      <c r="AF1122" s="54"/>
      <c r="AG1122" s="54"/>
      <c r="AH1122" s="54"/>
      <c r="AI1122" s="54"/>
      <c r="AJ1122" s="54"/>
      <c r="AK1122" s="25"/>
      <c r="AL1122" s="54" t="str">
        <f t="shared" si="848"/>
        <v/>
      </c>
      <c r="AM1122" s="200" t="str">
        <f t="shared" si="849"/>
        <v/>
      </c>
      <c r="AN1122" s="201" t="str">
        <f t="shared" si="850"/>
        <v/>
      </c>
      <c r="AO1122" s="200" t="str">
        <f t="shared" si="858"/>
        <v/>
      </c>
      <c r="AP1122" s="200" t="str">
        <f t="shared" si="851"/>
        <v/>
      </c>
      <c r="AQ1122" s="200" t="str">
        <f t="shared" si="852"/>
        <v/>
      </c>
      <c r="AR1122" s="200" t="str">
        <f t="shared" si="859"/>
        <v/>
      </c>
      <c r="AS1122" s="200" t="str">
        <f t="shared" si="860"/>
        <v/>
      </c>
      <c r="AT1122" s="200" t="str">
        <f t="shared" si="861"/>
        <v/>
      </c>
      <c r="AU1122" s="200" t="str">
        <f t="shared" si="862"/>
        <v/>
      </c>
      <c r="AV1122" s="54"/>
      <c r="AW1122" s="200" t="str">
        <f t="shared" si="863"/>
        <v/>
      </c>
      <c r="AX1122" s="201" t="str">
        <f t="shared" si="864"/>
        <v/>
      </c>
      <c r="AY1122" s="7" t="str">
        <f t="shared" si="865"/>
        <v/>
      </c>
      <c r="AZ1122" s="7" t="str">
        <f t="shared" si="866"/>
        <v/>
      </c>
      <c r="BA1122" s="7" t="str">
        <f t="shared" si="867"/>
        <v/>
      </c>
      <c r="BB1122" s="7" t="str">
        <f t="shared" si="886"/>
        <v/>
      </c>
      <c r="BC1122" s="7" t="str">
        <f t="shared" si="887"/>
        <v/>
      </c>
      <c r="BD1122" s="7" t="str">
        <f t="shared" si="888"/>
        <v/>
      </c>
      <c r="BE1122" s="7" t="str">
        <f t="shared" si="889"/>
        <v/>
      </c>
      <c r="BF1122" s="7" t="str">
        <f t="shared" ref="BF1122:BF1185" si="898">IF(AND(O1122&gt;0,AF1122="Día",OR(K1122="Desliza",K1122="Rota")),O1122,"")</f>
        <v/>
      </c>
      <c r="BG1122" s="7" t="str">
        <f t="shared" ref="BG1122:BG1185" si="899">IF(AND(O1122&gt;0,AF1122="Noche",OR(K1122="Desliza",K1122="Rota")),O1122,"")</f>
        <v/>
      </c>
      <c r="BH1122" s="7" t="str">
        <f t="shared" si="890"/>
        <v/>
      </c>
      <c r="BI1122" s="7" t="str">
        <f t="shared" si="891"/>
        <v/>
      </c>
      <c r="BJ1122" s="7" t="str">
        <f t="shared" si="892"/>
        <v/>
      </c>
      <c r="BK1122" s="7" t="str">
        <f t="shared" si="868"/>
        <v/>
      </c>
      <c r="BL1122" s="7" t="str">
        <f t="shared" si="869"/>
        <v/>
      </c>
      <c r="BM1122" s="7" t="str">
        <f t="shared" si="870"/>
        <v/>
      </c>
      <c r="BN1122" s="7" t="str">
        <f t="shared" si="871"/>
        <v/>
      </c>
      <c r="BO1122" s="7" t="str">
        <f t="shared" si="872"/>
        <v/>
      </c>
      <c r="BP1122" s="7" t="str">
        <f t="shared" si="873"/>
        <v/>
      </c>
      <c r="BQ1122" s="7" t="str">
        <f t="shared" si="874"/>
        <v/>
      </c>
      <c r="BR1122" s="7" t="str">
        <f t="shared" si="875"/>
        <v/>
      </c>
      <c r="BS1122" s="7" t="str">
        <f t="shared" si="876"/>
        <v/>
      </c>
      <c r="BT1122" s="7" t="str">
        <f t="shared" si="877"/>
        <v/>
      </c>
      <c r="BU1122" s="7" t="str">
        <f t="shared" si="878"/>
        <v/>
      </c>
      <c r="BV1122" s="7" t="str">
        <f t="shared" si="879"/>
        <v/>
      </c>
      <c r="BW1122" s="7" t="str">
        <f t="shared" si="853"/>
        <v/>
      </c>
      <c r="BX1122" s="7" t="str">
        <f t="shared" si="880"/>
        <v/>
      </c>
      <c r="BY1122" s="7" t="str">
        <f t="shared" si="881"/>
        <v/>
      </c>
      <c r="BZ1122" s="7" t="str">
        <f t="shared" si="882"/>
        <v/>
      </c>
      <c r="CA1122" s="7" t="str">
        <f t="shared" si="883"/>
        <v/>
      </c>
      <c r="CB1122" s="54"/>
      <c r="CH1122" s="13" t="str">
        <f t="shared" si="854"/>
        <v/>
      </c>
      <c r="CJ1122" s="13" t="str">
        <f t="shared" si="845"/>
        <v/>
      </c>
      <c r="CK1122" s="7" t="str">
        <f t="shared" si="846"/>
        <v/>
      </c>
      <c r="CM1122" s="7" t="str">
        <f t="shared" si="884"/>
        <v/>
      </c>
    </row>
    <row r="1123" spans="2:91" ht="16.5" thickBot="1" x14ac:dyDescent="0.3">
      <c r="B1123" s="114"/>
      <c r="C1123" s="114"/>
      <c r="D1123" s="115"/>
      <c r="E1123" s="117" t="str">
        <f t="shared" si="885"/>
        <v/>
      </c>
      <c r="F1123" s="118" t="str">
        <f t="shared" si="893"/>
        <v/>
      </c>
      <c r="G1123" s="22"/>
      <c r="H1123" s="5" t="str">
        <f t="shared" si="855"/>
        <v/>
      </c>
      <c r="I1123" s="6" t="str">
        <f t="shared" si="856"/>
        <v/>
      </c>
      <c r="J1123" s="6" t="str">
        <f t="shared" si="857"/>
        <v/>
      </c>
      <c r="K1123" s="23"/>
      <c r="L1123" s="3" t="str">
        <f t="shared" si="894"/>
        <v/>
      </c>
      <c r="M1123" s="2">
        <f>IF(OR(K1123="Rota",K1123="Desliza"),(IF((MAX(N$36:N1122))&gt;F$17,(MAX(N$36:N1122)),F$17)),N1122)</f>
        <v>0</v>
      </c>
      <c r="N1123" s="42"/>
      <c r="O1123" s="2" t="str">
        <f t="shared" si="895"/>
        <v/>
      </c>
      <c r="P1123" s="3" t="str">
        <f t="shared" si="896"/>
        <v/>
      </c>
      <c r="Q1123" s="24"/>
      <c r="R1123" s="24"/>
      <c r="S1123" s="24"/>
      <c r="T1123" s="132" t="str">
        <f t="shared" si="847"/>
        <v/>
      </c>
      <c r="U1123" s="25"/>
      <c r="V1123" s="25"/>
      <c r="W1123" s="24"/>
      <c r="X1123" s="26"/>
      <c r="Y1123" s="25"/>
      <c r="Z1123" s="25"/>
      <c r="AA1123" s="3" t="str">
        <f t="shared" si="897"/>
        <v/>
      </c>
      <c r="AB1123" s="24"/>
      <c r="AC1123" s="26"/>
      <c r="AD1123" s="25"/>
      <c r="AE1123" s="54"/>
      <c r="AF1123" s="54"/>
      <c r="AG1123" s="54"/>
      <c r="AH1123" s="54"/>
      <c r="AI1123" s="54"/>
      <c r="AJ1123" s="54"/>
      <c r="AK1123" s="25"/>
      <c r="AL1123" s="54" t="str">
        <f t="shared" si="848"/>
        <v/>
      </c>
      <c r="AM1123" s="200" t="str">
        <f t="shared" si="849"/>
        <v/>
      </c>
      <c r="AN1123" s="201" t="str">
        <f t="shared" si="850"/>
        <v/>
      </c>
      <c r="AO1123" s="200" t="str">
        <f t="shared" si="858"/>
        <v/>
      </c>
      <c r="AP1123" s="200" t="str">
        <f t="shared" si="851"/>
        <v/>
      </c>
      <c r="AQ1123" s="200" t="str">
        <f t="shared" si="852"/>
        <v/>
      </c>
      <c r="AR1123" s="200" t="str">
        <f t="shared" si="859"/>
        <v/>
      </c>
      <c r="AS1123" s="200" t="str">
        <f t="shared" si="860"/>
        <v/>
      </c>
      <c r="AT1123" s="200" t="str">
        <f t="shared" si="861"/>
        <v/>
      </c>
      <c r="AU1123" s="200" t="str">
        <f t="shared" si="862"/>
        <v/>
      </c>
      <c r="AV1123" s="54"/>
      <c r="AW1123" s="200" t="str">
        <f t="shared" si="863"/>
        <v/>
      </c>
      <c r="AX1123" s="201" t="str">
        <f t="shared" si="864"/>
        <v/>
      </c>
      <c r="AY1123" s="7" t="str">
        <f t="shared" si="865"/>
        <v/>
      </c>
      <c r="AZ1123" s="7" t="str">
        <f t="shared" si="866"/>
        <v/>
      </c>
      <c r="BA1123" s="7" t="str">
        <f t="shared" si="867"/>
        <v/>
      </c>
      <c r="BB1123" s="7" t="str">
        <f t="shared" si="886"/>
        <v/>
      </c>
      <c r="BC1123" s="7" t="str">
        <f t="shared" si="887"/>
        <v/>
      </c>
      <c r="BD1123" s="7" t="str">
        <f t="shared" si="888"/>
        <v/>
      </c>
      <c r="BE1123" s="7" t="str">
        <f t="shared" si="889"/>
        <v/>
      </c>
      <c r="BF1123" s="7" t="str">
        <f t="shared" si="898"/>
        <v/>
      </c>
      <c r="BG1123" s="7" t="str">
        <f t="shared" si="899"/>
        <v/>
      </c>
      <c r="BH1123" s="7" t="str">
        <f t="shared" si="890"/>
        <v/>
      </c>
      <c r="BI1123" s="7" t="str">
        <f t="shared" si="891"/>
        <v/>
      </c>
      <c r="BJ1123" s="7" t="str">
        <f t="shared" si="892"/>
        <v/>
      </c>
      <c r="BK1123" s="7" t="str">
        <f t="shared" si="868"/>
        <v/>
      </c>
      <c r="BL1123" s="7" t="str">
        <f t="shared" si="869"/>
        <v/>
      </c>
      <c r="BM1123" s="7" t="str">
        <f t="shared" si="870"/>
        <v/>
      </c>
      <c r="BN1123" s="7" t="str">
        <f t="shared" si="871"/>
        <v/>
      </c>
      <c r="BO1123" s="7" t="str">
        <f t="shared" si="872"/>
        <v/>
      </c>
      <c r="BP1123" s="7" t="str">
        <f t="shared" si="873"/>
        <v/>
      </c>
      <c r="BQ1123" s="7" t="str">
        <f t="shared" si="874"/>
        <v/>
      </c>
      <c r="BR1123" s="7" t="str">
        <f t="shared" si="875"/>
        <v/>
      </c>
      <c r="BS1123" s="7" t="str">
        <f t="shared" si="876"/>
        <v/>
      </c>
      <c r="BT1123" s="7" t="str">
        <f t="shared" si="877"/>
        <v/>
      </c>
      <c r="BU1123" s="7" t="str">
        <f t="shared" si="878"/>
        <v/>
      </c>
      <c r="BV1123" s="7" t="str">
        <f t="shared" si="879"/>
        <v/>
      </c>
      <c r="BW1123" s="7" t="str">
        <f t="shared" si="853"/>
        <v/>
      </c>
      <c r="BX1123" s="7" t="str">
        <f t="shared" si="880"/>
        <v/>
      </c>
      <c r="BY1123" s="7" t="str">
        <f t="shared" si="881"/>
        <v/>
      </c>
      <c r="BZ1123" s="7" t="str">
        <f t="shared" si="882"/>
        <v/>
      </c>
      <c r="CA1123" s="7" t="str">
        <f t="shared" si="883"/>
        <v/>
      </c>
      <c r="CB1123" s="54"/>
      <c r="CH1123" s="13" t="str">
        <f t="shared" si="854"/>
        <v/>
      </c>
      <c r="CJ1123" s="13" t="str">
        <f t="shared" ref="CJ1123:CJ1186" si="900">IF(OR(K1123="Rota",K1123="Desliza"),O1123,"")</f>
        <v/>
      </c>
      <c r="CK1123" s="7" t="str">
        <f t="shared" ref="CK1123:CK1186" si="901">IF(OR(K1123="Rota",K1123="Desliza",K1123="Conexión",K1123="Survey",K1123="Circula"),H1123,"")</f>
        <v/>
      </c>
      <c r="CM1123" s="7" t="str">
        <f t="shared" si="884"/>
        <v/>
      </c>
    </row>
    <row r="1124" spans="2:91" ht="16.5" thickBot="1" x14ac:dyDescent="0.3">
      <c r="B1124" s="114"/>
      <c r="C1124" s="114"/>
      <c r="D1124" s="115"/>
      <c r="E1124" s="117" t="str">
        <f t="shared" si="885"/>
        <v/>
      </c>
      <c r="F1124" s="118" t="str">
        <f t="shared" si="893"/>
        <v/>
      </c>
      <c r="G1124" s="22"/>
      <c r="H1124" s="5" t="str">
        <f t="shared" si="855"/>
        <v/>
      </c>
      <c r="I1124" s="6" t="str">
        <f t="shared" si="856"/>
        <v/>
      </c>
      <c r="J1124" s="6" t="str">
        <f t="shared" si="857"/>
        <v/>
      </c>
      <c r="K1124" s="23"/>
      <c r="L1124" s="3" t="str">
        <f t="shared" si="894"/>
        <v/>
      </c>
      <c r="M1124" s="2">
        <f>IF(OR(K1124="Rota",K1124="Desliza"),(IF((MAX(N$36:N1123))&gt;F$17,(MAX(N$36:N1123)),F$17)),N1123)</f>
        <v>0</v>
      </c>
      <c r="N1124" s="42"/>
      <c r="O1124" s="2" t="str">
        <f t="shared" si="895"/>
        <v/>
      </c>
      <c r="P1124" s="3" t="str">
        <f t="shared" si="896"/>
        <v/>
      </c>
      <c r="Q1124" s="24"/>
      <c r="R1124" s="24"/>
      <c r="S1124" s="24"/>
      <c r="T1124" s="132" t="str">
        <f t="shared" ref="T1124:T1187" si="902">IF(K1124="Comentario","",IF(D1124="","",IF(D1124=$L$8,IF(V1124="",IF(S1124="","",S1124),(IF($L$11="",0,$L$11*V1124))+IF(S1124="",0,S1124)),IF(D1124=$P$8,IF(V1124="",IF(S1124="","",S1124),IF(S1124="",0,S1124)+(IF($P$11="",0,$P$11*V1124))),IF(D1124=$T$8,IF(V1124="",IF(S1124="","",S1124),S1124+(IF($T$11="",0,$T$11*V1124))),IF(D1124=$P$8,IF(V1124="",IF(S1124="","",S1124),IF(S1124="",0,S1124)+(IF($P$11="",0,$P$11*V1124))),IF(D1124=$L$24,IF(V1124="",IF(S1124="","",S1124),IF(S1124="",0,S1124)+(IF($L$27="",0,$L$27*V1124))),IF(D1124=$P$24,IF(V1124="",IF(S1124="","",S1124),IF(S1124="",0,S1124)+(IF($P$27="",0,$P$27*V1124))),IF(D1124=$AB$8,IF(V1124="",IF(S1124="","",S1124),IF(S1124="",0,S1124)+(IF($AB$11="",0,$AB$11*V1124))),IF(D1124=$AG$8,IF(V1124="",IF(S1124="","",S1124),IF(S1124="",0,S1124)+(IF($AG$11="",0,$AG$11*V1124))),IF(D1124=$AK$8,IF(V1124="",IF(S1124="","",S1124),IF(S1124="",0,S1124)+(IF($AK$11="",0,$AK$11*V1124))),IF(D1124=$T$24,IF(V1124="",IF(S1124="","",S1124),IF(S1124="",0,S1124)+(IF($T$27="",0,$T$27*V1124))),IF(D1124=$X$24,IF(V1124="",IF(S1124="","",S1124),IF(S1124="",0,S1124)+(IF($X$27="",0,$X$27*V1124))),IF(D1124=$X$8,IF(V1124="",IF(S1124="","",S1124),IF(S1124="",0,S1124)+(IF($X$11="",0,$X$11*V1124)))))))))))))))))</f>
        <v/>
      </c>
      <c r="U1124" s="25"/>
      <c r="V1124" s="25"/>
      <c r="W1124" s="24"/>
      <c r="X1124" s="26"/>
      <c r="Y1124" s="25"/>
      <c r="Z1124" s="25"/>
      <c r="AA1124" s="3" t="str">
        <f t="shared" si="897"/>
        <v/>
      </c>
      <c r="AB1124" s="24"/>
      <c r="AC1124" s="26"/>
      <c r="AD1124" s="25"/>
      <c r="AE1124" s="54"/>
      <c r="AF1124" s="54"/>
      <c r="AG1124" s="54"/>
      <c r="AH1124" s="54"/>
      <c r="AI1124" s="54"/>
      <c r="AJ1124" s="54"/>
      <c r="AK1124" s="25"/>
      <c r="AL1124" s="54" t="str">
        <f t="shared" ref="AL1124:AL1187" si="903">IF(OR(K1124="Rota",K1124="Desliza"),IF(OR(M1124="",N1124=""),"",IF(K1124="Comentario","",IF(M1124=N1124,"",LOOKUP(M1124,CM$12:CM$23,CN$12:CN$23)))),"")</f>
        <v/>
      </c>
      <c r="AM1124" s="200" t="str">
        <f t="shared" ref="AM1124:AM1187" si="904">IF(OR(K1124="Rota",K1124="Desliza"),IF(OR(M1124="",N1124=""),"",IF(K1124="Comentario","",IF(M1124=N1124,"",LOOKUP(M1124,CK$12:CK$23,CL$12:CL$23)))),"")</f>
        <v/>
      </c>
      <c r="AN1124" s="201" t="str">
        <f t="shared" ref="AN1124:AN1187" si="905">IF(OR(K1124="Rota",K1124="Desliza",K1124="Conexión",K1124="Survey",K1124="Extraordinario"),IF(OR(M1124="",N1124=""),"",IF(K1124="Comentario","",IF(M1124=N1124,"",LOOKUP(M1124,CM$12:CM$23,CN$12:CN$23)))),"")</f>
        <v/>
      </c>
      <c r="AO1124" s="200" t="str">
        <f t="shared" si="858"/>
        <v/>
      </c>
      <c r="AP1124" s="200" t="str">
        <f t="shared" ref="AP1124:AP1187" si="906">IF(OR(K1124="RIH OH",K1124="RIH CSG",K1124="POOH OH",K1124="POOH CSG"),IF(OR(M1124="",N1124=""),"",IF(K1124="Comentario","",IF(M1124=N1124,"",LOOKUP(M1124,CO$12:CO$23,CP$12:CP$23)))),"")</f>
        <v/>
      </c>
      <c r="AQ1124" s="200" t="str">
        <f t="shared" ref="AQ1124:AQ1187" si="907">IF(K1124="Conexión",IF(OR(M1124="",N1124=""),"",IF(K1124="Comentario","",LOOKUP(M1124,CQ$12:CQ$23,CR$12:CR$23))),"")</f>
        <v/>
      </c>
      <c r="AR1124" s="200" t="str">
        <f t="shared" si="859"/>
        <v/>
      </c>
      <c r="AS1124" s="200" t="str">
        <f t="shared" si="860"/>
        <v/>
      </c>
      <c r="AT1124" s="200" t="str">
        <f t="shared" si="861"/>
        <v/>
      </c>
      <c r="AU1124" s="200" t="str">
        <f t="shared" si="862"/>
        <v/>
      </c>
      <c r="AV1124" s="54"/>
      <c r="AW1124" s="200" t="str">
        <f t="shared" si="863"/>
        <v/>
      </c>
      <c r="AX1124" s="201" t="str">
        <f t="shared" si="864"/>
        <v/>
      </c>
      <c r="AY1124" s="7" t="str">
        <f t="shared" si="865"/>
        <v/>
      </c>
      <c r="AZ1124" s="7" t="str">
        <f t="shared" si="866"/>
        <v/>
      </c>
      <c r="BA1124" s="7" t="str">
        <f t="shared" si="867"/>
        <v/>
      </c>
      <c r="BB1124" s="7" t="str">
        <f t="shared" si="886"/>
        <v/>
      </c>
      <c r="BC1124" s="7" t="str">
        <f t="shared" si="887"/>
        <v/>
      </c>
      <c r="BD1124" s="7" t="str">
        <f t="shared" si="888"/>
        <v/>
      </c>
      <c r="BE1124" s="7" t="str">
        <f t="shared" si="889"/>
        <v/>
      </c>
      <c r="BF1124" s="7" t="str">
        <f t="shared" si="898"/>
        <v/>
      </c>
      <c r="BG1124" s="7" t="str">
        <f t="shared" si="899"/>
        <v/>
      </c>
      <c r="BH1124" s="7" t="str">
        <f t="shared" si="890"/>
        <v/>
      </c>
      <c r="BI1124" s="7" t="str">
        <f t="shared" si="891"/>
        <v/>
      </c>
      <c r="BJ1124" s="7" t="str">
        <f t="shared" si="892"/>
        <v/>
      </c>
      <c r="BK1124" s="7" t="str">
        <f t="shared" si="868"/>
        <v/>
      </c>
      <c r="BL1124" s="7" t="str">
        <f t="shared" si="869"/>
        <v/>
      </c>
      <c r="BM1124" s="7" t="str">
        <f t="shared" si="870"/>
        <v/>
      </c>
      <c r="BN1124" s="7" t="str">
        <f t="shared" si="871"/>
        <v/>
      </c>
      <c r="BO1124" s="7" t="str">
        <f t="shared" si="872"/>
        <v/>
      </c>
      <c r="BP1124" s="7" t="str">
        <f t="shared" si="873"/>
        <v/>
      </c>
      <c r="BQ1124" s="7" t="str">
        <f t="shared" si="874"/>
        <v/>
      </c>
      <c r="BR1124" s="7" t="str">
        <f t="shared" si="875"/>
        <v/>
      </c>
      <c r="BS1124" s="7" t="str">
        <f t="shared" si="876"/>
        <v/>
      </c>
      <c r="BT1124" s="7" t="str">
        <f t="shared" si="877"/>
        <v/>
      </c>
      <c r="BU1124" s="7" t="str">
        <f t="shared" si="878"/>
        <v/>
      </c>
      <c r="BV1124" s="7" t="str">
        <f t="shared" si="879"/>
        <v/>
      </c>
      <c r="BW1124" s="7" t="str">
        <f t="shared" ref="BW1124:BW1187" si="908">IF(AND(H1124&gt;0,AF1124="Noche",K1124="Conexión"),H1124,"")</f>
        <v/>
      </c>
      <c r="BX1124" s="7" t="str">
        <f t="shared" si="880"/>
        <v/>
      </c>
      <c r="BY1124" s="7" t="str">
        <f t="shared" si="881"/>
        <v/>
      </c>
      <c r="BZ1124" s="7" t="str">
        <f t="shared" si="882"/>
        <v/>
      </c>
      <c r="CA1124" s="7" t="str">
        <f t="shared" si="883"/>
        <v/>
      </c>
      <c r="CB1124" s="54"/>
      <c r="CH1124" s="13" t="str">
        <f t="shared" ref="CH1124:CH1187" si="909">IF(K1124="Conexión","Conexión","")</f>
        <v/>
      </c>
      <c r="CJ1124" s="13" t="str">
        <f t="shared" si="900"/>
        <v/>
      </c>
      <c r="CK1124" s="7" t="str">
        <f t="shared" si="901"/>
        <v/>
      </c>
      <c r="CM1124" s="7" t="str">
        <f t="shared" si="884"/>
        <v/>
      </c>
    </row>
    <row r="1125" spans="2:91" ht="16.5" thickBot="1" x14ac:dyDescent="0.3">
      <c r="B1125" s="114"/>
      <c r="C1125" s="114"/>
      <c r="D1125" s="115"/>
      <c r="E1125" s="117" t="str">
        <f t="shared" si="885"/>
        <v/>
      </c>
      <c r="F1125" s="118" t="str">
        <f t="shared" si="893"/>
        <v/>
      </c>
      <c r="G1125" s="22"/>
      <c r="H1125" s="5" t="str">
        <f t="shared" ref="H1125:H1188" si="910">IF(K1125="Comentario","",IF(G1125="","",(IF(I1125&gt;I1125,J1125+1-I1125,J1125-I1125)*24)))</f>
        <v/>
      </c>
      <c r="I1125" s="6" t="str">
        <f t="shared" ref="I1125:I1188" si="911">IF(K1125="","",IF(K1125="Comentario","",F1125+E1125))</f>
        <v/>
      </c>
      <c r="J1125" s="6" t="str">
        <f t="shared" ref="J1125:J1188" si="912">IF(K1125="","",IF(K1125="Comentario","",IF(G1125=0,E1125+1+G1125,E1125+G1125)))</f>
        <v/>
      </c>
      <c r="K1125" s="23"/>
      <c r="L1125" s="3" t="str">
        <f t="shared" si="894"/>
        <v/>
      </c>
      <c r="M1125" s="2">
        <f>IF(OR(K1125="Rota",K1125="Desliza"),(IF((MAX(N$36:N1124))&gt;F$17,(MAX(N$36:N1124)),F$17)),N1124)</f>
        <v>0</v>
      </c>
      <c r="N1125" s="42"/>
      <c r="O1125" s="2" t="str">
        <f t="shared" si="895"/>
        <v/>
      </c>
      <c r="P1125" s="3" t="str">
        <f t="shared" si="896"/>
        <v/>
      </c>
      <c r="Q1125" s="24"/>
      <c r="R1125" s="24"/>
      <c r="S1125" s="24"/>
      <c r="T1125" s="132" t="str">
        <f t="shared" si="902"/>
        <v/>
      </c>
      <c r="U1125" s="25"/>
      <c r="V1125" s="25"/>
      <c r="W1125" s="24"/>
      <c r="X1125" s="26"/>
      <c r="Y1125" s="25"/>
      <c r="Z1125" s="25"/>
      <c r="AA1125" s="3" t="str">
        <f t="shared" si="897"/>
        <v/>
      </c>
      <c r="AB1125" s="24"/>
      <c r="AC1125" s="26"/>
      <c r="AD1125" s="25"/>
      <c r="AE1125" s="54"/>
      <c r="AF1125" s="54"/>
      <c r="AG1125" s="54"/>
      <c r="AH1125" s="54"/>
      <c r="AI1125" s="54"/>
      <c r="AJ1125" s="54"/>
      <c r="AK1125" s="25"/>
      <c r="AL1125" s="54" t="str">
        <f t="shared" si="903"/>
        <v/>
      </c>
      <c r="AM1125" s="200" t="str">
        <f t="shared" si="904"/>
        <v/>
      </c>
      <c r="AN1125" s="201" t="str">
        <f t="shared" si="905"/>
        <v/>
      </c>
      <c r="AO1125" s="200" t="str">
        <f t="shared" ref="AO1125:AO1188" si="913">IF(OR(K1125="RIH CSG",K1125="RIH OH",K1125="POOH CSG",K1125= "POOH OH"),IF(OR(K1125="",K1125=""),"",IF(K1125="Comentario","",IF(M1125=N1125,"",ABS(O1125/(H1125))))),"")</f>
        <v/>
      </c>
      <c r="AP1125" s="200" t="str">
        <f t="shared" si="906"/>
        <v/>
      </c>
      <c r="AQ1125" s="200" t="str">
        <f t="shared" si="907"/>
        <v/>
      </c>
      <c r="AR1125" s="200" t="str">
        <f t="shared" ref="AR1125:AR1188" si="914">IF(K1125="Survey",IF(OR(M1125="",N1125=""),"",IF(K1125="Comentario","",LOOKUP(M1125,CQ$12:CQ$23,CT$12:CT$23))),"")</f>
        <v/>
      </c>
      <c r="AS1125" s="200" t="str">
        <f t="shared" ref="AS1125:AS1188" si="915">IF(K1125="Repasa",IF(OR(M1125="",N1125=""),"",IF(K1125="Comentario","",LOOKUP(M1125,CQ$12:CQ$23,CS$12:CS$23))),"")</f>
        <v/>
      </c>
      <c r="AT1125" s="200" t="str">
        <f t="shared" ref="AT1125:AT1188" si="916">IF(OR(K1125="Rota",K1125="Desliza"),O1125,"")</f>
        <v/>
      </c>
      <c r="AU1125" s="200" t="str">
        <f t="shared" ref="AU1125:AU1188" si="917">IF(OR(K1125="Rota",K1125="Desliza",K1125="Conexión",K1125="Survey",K1125="Circula",,K1125="Repasa"),H1125,"")</f>
        <v/>
      </c>
      <c r="AV1125" s="54"/>
      <c r="AW1125" s="200" t="str">
        <f t="shared" ref="AW1125:AW1188" si="918">IFERROR(IF(AT1125&gt;0,AT1125/AV1125,""),"")</f>
        <v/>
      </c>
      <c r="AX1125" s="201" t="str">
        <f t="shared" ref="AX1125:AX1188" si="919">IF(AND(P1125&gt;0,AF1125="Día"),P1125,"")</f>
        <v/>
      </c>
      <c r="AY1125" s="7" t="str">
        <f t="shared" ref="AY1125:AY1188" si="920">IF(AND(P1125&gt;0,AF1125="Noche"),P1125,"")</f>
        <v/>
      </c>
      <c r="AZ1125" s="7" t="str">
        <f t="shared" ref="AZ1125:AZ1188" si="921">IF(AND(AW1125&gt;0,AF1125="Día"),AW1125,"")</f>
        <v/>
      </c>
      <c r="BA1125" s="7" t="str">
        <f t="shared" ref="BA1125:BA1188" si="922">IF(AND(AW1125&gt;0,AF1125="Noche"),AW1125,"")</f>
        <v/>
      </c>
      <c r="BB1125" s="7" t="str">
        <f t="shared" si="886"/>
        <v/>
      </c>
      <c r="BC1125" s="7" t="str">
        <f t="shared" si="887"/>
        <v/>
      </c>
      <c r="BD1125" s="7" t="str">
        <f t="shared" si="888"/>
        <v/>
      </c>
      <c r="BE1125" s="7" t="str">
        <f t="shared" si="889"/>
        <v/>
      </c>
      <c r="BF1125" s="7" t="str">
        <f t="shared" si="898"/>
        <v/>
      </c>
      <c r="BG1125" s="7" t="str">
        <f t="shared" si="899"/>
        <v/>
      </c>
      <c r="BH1125" s="7" t="str">
        <f t="shared" si="890"/>
        <v/>
      </c>
      <c r="BI1125" s="7" t="str">
        <f t="shared" si="891"/>
        <v/>
      </c>
      <c r="BJ1125" s="7" t="str">
        <f t="shared" si="892"/>
        <v/>
      </c>
      <c r="BK1125" s="7" t="str">
        <f t="shared" ref="BK1125:BK1188" si="923">IF(AND(AO1125&gt;0,AF1125="Noche",K1125="RIH OH"),AO1125,"")</f>
        <v/>
      </c>
      <c r="BL1125" s="7" t="str">
        <f t="shared" ref="BL1125:BL1188" si="924">IF(AND(AO1125&gt;0,AF1125="Día",K1125="POOH CSG"),AO1125,"")</f>
        <v/>
      </c>
      <c r="BM1125" s="7" t="str">
        <f t="shared" ref="BM1125:BM1188" si="925">IF(AND(AO1125&gt;0,AF1125="Noche",K1125="POOH CSG"),AO1125,"")</f>
        <v/>
      </c>
      <c r="BN1125" s="7" t="str">
        <f t="shared" ref="BN1125:BN1188" si="926">IF(AND(AO1125&gt;0,AF1125="Día",K1125="POOH OH"),AO1125,"")</f>
        <v/>
      </c>
      <c r="BO1125" s="7" t="str">
        <f t="shared" ref="BO1125:BO1188" si="927">IF(AND(AO1125&gt;0,AF1125="Noche",K1125="POOH OH"),AO1125,"")</f>
        <v/>
      </c>
      <c r="BP1125" s="7" t="str">
        <f t="shared" ref="BP1125:BP1188" si="928">IF(AND(AO1125&gt;0,AF1125="Día",OR(K1125="RIH CSG",K1125="RIH OH")),AO1125,"")</f>
        <v/>
      </c>
      <c r="BQ1125" s="7" t="str">
        <f t="shared" ref="BQ1125:BQ1188" si="929">IF(AND(AO1125&gt;0,AF1125="Noche",OR(K1125="RIH CSG",K1125="RIH OH")),AO1125,"")</f>
        <v/>
      </c>
      <c r="BR1125" s="7" t="str">
        <f t="shared" ref="BR1125:BR1188" si="930">IF(AND(AO1125&gt;0,AF1125="Día",OR(K1125="POOH CSG",K1125="POOH OH")),AO1125,"")</f>
        <v/>
      </c>
      <c r="BS1125" s="7" t="str">
        <f t="shared" ref="BS1125:BS1188" si="931">IF(AND(AO1125&gt;0,AF1125="Noche",OR(K1125="POOH CSG",K1125="POOH OH")),AO1125,"")</f>
        <v/>
      </c>
      <c r="BT1125" s="7" t="str">
        <f t="shared" ref="BT1125:BT1188" si="932">IF(AND(AO1125&gt;0,OR(AF1125="Día",AF1125="Noche"),OR(K1125="RIH CSG",K1125="RIH OH")),AO1125,"")</f>
        <v/>
      </c>
      <c r="BU1125" s="7" t="str">
        <f t="shared" ref="BU1125:BU1188" si="933">IF(AND(AO1125&gt;0,OR(AF1125="Día",AF1125="Noche"),OR(K1125="POOH CSG",K1125="POOH OH")),AO1125,"")</f>
        <v/>
      </c>
      <c r="BV1125" s="7" t="str">
        <f t="shared" ref="BV1125:BV1188" si="934">IF(AND(H1125&gt;0,AF1125="Día",K1125="Conexión"),H1125,"")</f>
        <v/>
      </c>
      <c r="BW1125" s="7" t="str">
        <f t="shared" si="908"/>
        <v/>
      </c>
      <c r="BX1125" s="7" t="str">
        <f t="shared" ref="BX1125:BX1188" si="935">IF(AND(H1125&gt;0,AF1125="Día",K1125="Repasa"),H1125,"")</f>
        <v/>
      </c>
      <c r="BY1125" s="7" t="str">
        <f t="shared" ref="BY1125:BY1188" si="936">IF(AND(H1125&gt;0,AF1125="Noche",K1125="Repasa"),H1125,"")</f>
        <v/>
      </c>
      <c r="BZ1125" s="7" t="str">
        <f t="shared" ref="BZ1125:BZ1188" si="937">IF(AND(H1125&gt;0,AF1125="Día",K1125="Survey"),H1125,"")</f>
        <v/>
      </c>
      <c r="CA1125" s="7" t="str">
        <f t="shared" ref="CA1125:CA1188" si="938">IF(AND(H1125&gt;0,AF1125="Noche",K1125="Survey"),H1125,"")</f>
        <v/>
      </c>
      <c r="CB1125" s="54"/>
      <c r="CH1125" s="13" t="str">
        <f t="shared" si="909"/>
        <v/>
      </c>
      <c r="CJ1125" s="13" t="str">
        <f t="shared" si="900"/>
        <v/>
      </c>
      <c r="CK1125" s="7" t="str">
        <f t="shared" si="901"/>
        <v/>
      </c>
      <c r="CM1125" s="7" t="str">
        <f t="shared" ref="CM1125:CM1188" si="939">IFERROR(IF(CJ1125&gt;0,CJ1125/CL1125,""),"")</f>
        <v/>
      </c>
    </row>
    <row r="1126" spans="2:91" ht="16.5" thickBot="1" x14ac:dyDescent="0.3">
      <c r="B1126" s="114"/>
      <c r="C1126" s="114"/>
      <c r="D1126" s="115"/>
      <c r="E1126" s="117" t="str">
        <f t="shared" si="885"/>
        <v/>
      </c>
      <c r="F1126" s="118" t="str">
        <f t="shared" si="893"/>
        <v/>
      </c>
      <c r="G1126" s="22"/>
      <c r="H1126" s="5" t="str">
        <f t="shared" si="910"/>
        <v/>
      </c>
      <c r="I1126" s="6" t="str">
        <f t="shared" si="911"/>
        <v/>
      </c>
      <c r="J1126" s="6" t="str">
        <f t="shared" si="912"/>
        <v/>
      </c>
      <c r="K1126" s="23"/>
      <c r="L1126" s="3" t="str">
        <f t="shared" si="894"/>
        <v/>
      </c>
      <c r="M1126" s="2">
        <f>IF(OR(K1126="Rota",K1126="Desliza"),(IF((MAX(N$36:N1125))&gt;F$17,(MAX(N$36:N1125)),F$17)),N1125)</f>
        <v>0</v>
      </c>
      <c r="N1126" s="42"/>
      <c r="O1126" s="2" t="str">
        <f t="shared" si="895"/>
        <v/>
      </c>
      <c r="P1126" s="3" t="str">
        <f t="shared" si="896"/>
        <v/>
      </c>
      <c r="Q1126" s="24"/>
      <c r="R1126" s="24"/>
      <c r="S1126" s="24"/>
      <c r="T1126" s="132" t="str">
        <f t="shared" si="902"/>
        <v/>
      </c>
      <c r="U1126" s="25"/>
      <c r="V1126" s="25"/>
      <c r="W1126" s="24"/>
      <c r="X1126" s="26"/>
      <c r="Y1126" s="25"/>
      <c r="Z1126" s="25"/>
      <c r="AA1126" s="3" t="str">
        <f t="shared" si="897"/>
        <v/>
      </c>
      <c r="AB1126" s="24"/>
      <c r="AC1126" s="26"/>
      <c r="AD1126" s="25"/>
      <c r="AE1126" s="54"/>
      <c r="AF1126" s="54"/>
      <c r="AG1126" s="54"/>
      <c r="AH1126" s="54"/>
      <c r="AI1126" s="54"/>
      <c r="AJ1126" s="54"/>
      <c r="AK1126" s="25"/>
      <c r="AL1126" s="54" t="str">
        <f t="shared" si="903"/>
        <v/>
      </c>
      <c r="AM1126" s="200" t="str">
        <f t="shared" si="904"/>
        <v/>
      </c>
      <c r="AN1126" s="201" t="str">
        <f t="shared" si="905"/>
        <v/>
      </c>
      <c r="AO1126" s="200" t="str">
        <f t="shared" si="913"/>
        <v/>
      </c>
      <c r="AP1126" s="200" t="str">
        <f t="shared" si="906"/>
        <v/>
      </c>
      <c r="AQ1126" s="200" t="str">
        <f t="shared" si="907"/>
        <v/>
      </c>
      <c r="AR1126" s="200" t="str">
        <f t="shared" si="914"/>
        <v/>
      </c>
      <c r="AS1126" s="200" t="str">
        <f t="shared" si="915"/>
        <v/>
      </c>
      <c r="AT1126" s="200" t="str">
        <f t="shared" si="916"/>
        <v/>
      </c>
      <c r="AU1126" s="200" t="str">
        <f t="shared" si="917"/>
        <v/>
      </c>
      <c r="AV1126" s="54"/>
      <c r="AW1126" s="200" t="str">
        <f t="shared" si="918"/>
        <v/>
      </c>
      <c r="AX1126" s="201" t="str">
        <f t="shared" si="919"/>
        <v/>
      </c>
      <c r="AY1126" s="7" t="str">
        <f t="shared" si="920"/>
        <v/>
      </c>
      <c r="AZ1126" s="7" t="str">
        <f t="shared" si="921"/>
        <v/>
      </c>
      <c r="BA1126" s="7" t="str">
        <f t="shared" si="922"/>
        <v/>
      </c>
      <c r="BB1126" s="7" t="str">
        <f t="shared" si="886"/>
        <v/>
      </c>
      <c r="BC1126" s="7" t="str">
        <f t="shared" si="887"/>
        <v/>
      </c>
      <c r="BD1126" s="7" t="str">
        <f t="shared" si="888"/>
        <v/>
      </c>
      <c r="BE1126" s="7" t="str">
        <f t="shared" si="889"/>
        <v/>
      </c>
      <c r="BF1126" s="7" t="str">
        <f t="shared" si="898"/>
        <v/>
      </c>
      <c r="BG1126" s="7" t="str">
        <f t="shared" si="899"/>
        <v/>
      </c>
      <c r="BH1126" s="7" t="str">
        <f t="shared" si="890"/>
        <v/>
      </c>
      <c r="BI1126" s="7" t="str">
        <f t="shared" si="891"/>
        <v/>
      </c>
      <c r="BJ1126" s="7" t="str">
        <f t="shared" si="892"/>
        <v/>
      </c>
      <c r="BK1126" s="7" t="str">
        <f t="shared" si="923"/>
        <v/>
      </c>
      <c r="BL1126" s="7" t="str">
        <f t="shared" si="924"/>
        <v/>
      </c>
      <c r="BM1126" s="7" t="str">
        <f t="shared" si="925"/>
        <v/>
      </c>
      <c r="BN1126" s="7" t="str">
        <f t="shared" si="926"/>
        <v/>
      </c>
      <c r="BO1126" s="7" t="str">
        <f t="shared" si="927"/>
        <v/>
      </c>
      <c r="BP1126" s="7" t="str">
        <f t="shared" si="928"/>
        <v/>
      </c>
      <c r="BQ1126" s="7" t="str">
        <f t="shared" si="929"/>
        <v/>
      </c>
      <c r="BR1126" s="7" t="str">
        <f t="shared" si="930"/>
        <v/>
      </c>
      <c r="BS1126" s="7" t="str">
        <f t="shared" si="931"/>
        <v/>
      </c>
      <c r="BT1126" s="7" t="str">
        <f t="shared" si="932"/>
        <v/>
      </c>
      <c r="BU1126" s="7" t="str">
        <f t="shared" si="933"/>
        <v/>
      </c>
      <c r="BV1126" s="7" t="str">
        <f t="shared" si="934"/>
        <v/>
      </c>
      <c r="BW1126" s="7" t="str">
        <f t="shared" si="908"/>
        <v/>
      </c>
      <c r="BX1126" s="7" t="str">
        <f t="shared" si="935"/>
        <v/>
      </c>
      <c r="BY1126" s="7" t="str">
        <f t="shared" si="936"/>
        <v/>
      </c>
      <c r="BZ1126" s="7" t="str">
        <f t="shared" si="937"/>
        <v/>
      </c>
      <c r="CA1126" s="7" t="str">
        <f t="shared" si="938"/>
        <v/>
      </c>
      <c r="CB1126" s="54"/>
      <c r="CH1126" s="13" t="str">
        <f t="shared" si="909"/>
        <v/>
      </c>
      <c r="CJ1126" s="13" t="str">
        <f t="shared" si="900"/>
        <v/>
      </c>
      <c r="CK1126" s="7" t="str">
        <f t="shared" si="901"/>
        <v/>
      </c>
      <c r="CM1126" s="7" t="str">
        <f t="shared" si="939"/>
        <v/>
      </c>
    </row>
    <row r="1127" spans="2:91" ht="16.5" thickBot="1" x14ac:dyDescent="0.3">
      <c r="B1127" s="114"/>
      <c r="C1127" s="114"/>
      <c r="D1127" s="115"/>
      <c r="E1127" s="117" t="str">
        <f t="shared" si="885"/>
        <v/>
      </c>
      <c r="F1127" s="118" t="str">
        <f t="shared" si="893"/>
        <v/>
      </c>
      <c r="G1127" s="22"/>
      <c r="H1127" s="5" t="str">
        <f t="shared" si="910"/>
        <v/>
      </c>
      <c r="I1127" s="6" t="str">
        <f t="shared" si="911"/>
        <v/>
      </c>
      <c r="J1127" s="6" t="str">
        <f t="shared" si="912"/>
        <v/>
      </c>
      <c r="K1127" s="23"/>
      <c r="L1127" s="3" t="str">
        <f t="shared" si="894"/>
        <v/>
      </c>
      <c r="M1127" s="2">
        <f>IF(OR(K1127="Rota",K1127="Desliza"),(IF((MAX(N$36:N1126))&gt;F$17,(MAX(N$36:N1126)),F$17)),N1126)</f>
        <v>0</v>
      </c>
      <c r="N1127" s="42"/>
      <c r="O1127" s="2" t="str">
        <f t="shared" si="895"/>
        <v/>
      </c>
      <c r="P1127" s="3" t="str">
        <f t="shared" si="896"/>
        <v/>
      </c>
      <c r="Q1127" s="24"/>
      <c r="R1127" s="24"/>
      <c r="S1127" s="24"/>
      <c r="T1127" s="132" t="str">
        <f t="shared" si="902"/>
        <v/>
      </c>
      <c r="U1127" s="25"/>
      <c r="V1127" s="25"/>
      <c r="W1127" s="24"/>
      <c r="X1127" s="26"/>
      <c r="Y1127" s="25"/>
      <c r="Z1127" s="25"/>
      <c r="AA1127" s="3" t="str">
        <f t="shared" si="897"/>
        <v/>
      </c>
      <c r="AB1127" s="24"/>
      <c r="AC1127" s="26"/>
      <c r="AD1127" s="25"/>
      <c r="AE1127" s="54"/>
      <c r="AF1127" s="54"/>
      <c r="AG1127" s="54"/>
      <c r="AH1127" s="54"/>
      <c r="AI1127" s="54"/>
      <c r="AJ1127" s="54"/>
      <c r="AK1127" s="25"/>
      <c r="AL1127" s="54" t="str">
        <f t="shared" si="903"/>
        <v/>
      </c>
      <c r="AM1127" s="200" t="str">
        <f t="shared" si="904"/>
        <v/>
      </c>
      <c r="AN1127" s="201" t="str">
        <f t="shared" si="905"/>
        <v/>
      </c>
      <c r="AO1127" s="200" t="str">
        <f t="shared" si="913"/>
        <v/>
      </c>
      <c r="AP1127" s="200" t="str">
        <f t="shared" si="906"/>
        <v/>
      </c>
      <c r="AQ1127" s="200" t="str">
        <f t="shared" si="907"/>
        <v/>
      </c>
      <c r="AR1127" s="200" t="str">
        <f t="shared" si="914"/>
        <v/>
      </c>
      <c r="AS1127" s="200" t="str">
        <f t="shared" si="915"/>
        <v/>
      </c>
      <c r="AT1127" s="200" t="str">
        <f t="shared" si="916"/>
        <v/>
      </c>
      <c r="AU1127" s="200" t="str">
        <f t="shared" si="917"/>
        <v/>
      </c>
      <c r="AV1127" s="54"/>
      <c r="AW1127" s="200" t="str">
        <f t="shared" si="918"/>
        <v/>
      </c>
      <c r="AX1127" s="201" t="str">
        <f t="shared" si="919"/>
        <v/>
      </c>
      <c r="AY1127" s="7" t="str">
        <f t="shared" si="920"/>
        <v/>
      </c>
      <c r="AZ1127" s="7" t="str">
        <f t="shared" si="921"/>
        <v/>
      </c>
      <c r="BA1127" s="7" t="str">
        <f t="shared" si="922"/>
        <v/>
      </c>
      <c r="BB1127" s="7" t="str">
        <f t="shared" si="886"/>
        <v/>
      </c>
      <c r="BC1127" s="7" t="str">
        <f t="shared" si="887"/>
        <v/>
      </c>
      <c r="BD1127" s="7" t="str">
        <f t="shared" si="888"/>
        <v/>
      </c>
      <c r="BE1127" s="7" t="str">
        <f t="shared" si="889"/>
        <v/>
      </c>
      <c r="BF1127" s="7" t="str">
        <f t="shared" si="898"/>
        <v/>
      </c>
      <c r="BG1127" s="7" t="str">
        <f t="shared" si="899"/>
        <v/>
      </c>
      <c r="BH1127" s="7" t="str">
        <f t="shared" si="890"/>
        <v/>
      </c>
      <c r="BI1127" s="7" t="str">
        <f t="shared" si="891"/>
        <v/>
      </c>
      <c r="BJ1127" s="7" t="str">
        <f t="shared" si="892"/>
        <v/>
      </c>
      <c r="BK1127" s="7" t="str">
        <f t="shared" si="923"/>
        <v/>
      </c>
      <c r="BL1127" s="7" t="str">
        <f t="shared" si="924"/>
        <v/>
      </c>
      <c r="BM1127" s="7" t="str">
        <f t="shared" si="925"/>
        <v/>
      </c>
      <c r="BN1127" s="7" t="str">
        <f t="shared" si="926"/>
        <v/>
      </c>
      <c r="BO1127" s="7" t="str">
        <f t="shared" si="927"/>
        <v/>
      </c>
      <c r="BP1127" s="7" t="str">
        <f t="shared" si="928"/>
        <v/>
      </c>
      <c r="BQ1127" s="7" t="str">
        <f t="shared" si="929"/>
        <v/>
      </c>
      <c r="BR1127" s="7" t="str">
        <f t="shared" si="930"/>
        <v/>
      </c>
      <c r="BS1127" s="7" t="str">
        <f t="shared" si="931"/>
        <v/>
      </c>
      <c r="BT1127" s="7" t="str">
        <f t="shared" si="932"/>
        <v/>
      </c>
      <c r="BU1127" s="7" t="str">
        <f t="shared" si="933"/>
        <v/>
      </c>
      <c r="BV1127" s="7" t="str">
        <f t="shared" si="934"/>
        <v/>
      </c>
      <c r="BW1127" s="7" t="str">
        <f t="shared" si="908"/>
        <v/>
      </c>
      <c r="BX1127" s="7" t="str">
        <f t="shared" si="935"/>
        <v/>
      </c>
      <c r="BY1127" s="7" t="str">
        <f t="shared" si="936"/>
        <v/>
      </c>
      <c r="BZ1127" s="7" t="str">
        <f t="shared" si="937"/>
        <v/>
      </c>
      <c r="CA1127" s="7" t="str">
        <f t="shared" si="938"/>
        <v/>
      </c>
      <c r="CB1127" s="54"/>
      <c r="CH1127" s="13" t="str">
        <f t="shared" si="909"/>
        <v/>
      </c>
      <c r="CJ1127" s="13" t="str">
        <f t="shared" si="900"/>
        <v/>
      </c>
      <c r="CK1127" s="7" t="str">
        <f t="shared" si="901"/>
        <v/>
      </c>
      <c r="CM1127" s="7" t="str">
        <f t="shared" si="939"/>
        <v/>
      </c>
    </row>
    <row r="1128" spans="2:91" ht="16.5" thickBot="1" x14ac:dyDescent="0.3">
      <c r="B1128" s="114"/>
      <c r="C1128" s="114"/>
      <c r="D1128" s="115"/>
      <c r="E1128" s="117" t="str">
        <f t="shared" si="885"/>
        <v/>
      </c>
      <c r="F1128" s="118" t="str">
        <f t="shared" si="893"/>
        <v/>
      </c>
      <c r="G1128" s="22"/>
      <c r="H1128" s="5" t="str">
        <f t="shared" si="910"/>
        <v/>
      </c>
      <c r="I1128" s="6" t="str">
        <f t="shared" si="911"/>
        <v/>
      </c>
      <c r="J1128" s="6" t="str">
        <f t="shared" si="912"/>
        <v/>
      </c>
      <c r="K1128" s="23"/>
      <c r="L1128" s="3" t="str">
        <f t="shared" si="894"/>
        <v/>
      </c>
      <c r="M1128" s="2">
        <f>IF(OR(K1128="Rota",K1128="Desliza"),(IF((MAX(N$36:N1127))&gt;F$17,(MAX(N$36:N1127)),F$17)),N1127)</f>
        <v>0</v>
      </c>
      <c r="N1128" s="42"/>
      <c r="O1128" s="2" t="str">
        <f t="shared" si="895"/>
        <v/>
      </c>
      <c r="P1128" s="3" t="str">
        <f t="shared" si="896"/>
        <v/>
      </c>
      <c r="Q1128" s="24"/>
      <c r="R1128" s="24"/>
      <c r="S1128" s="24"/>
      <c r="T1128" s="132" t="str">
        <f t="shared" si="902"/>
        <v/>
      </c>
      <c r="U1128" s="25"/>
      <c r="V1128" s="25"/>
      <c r="W1128" s="24"/>
      <c r="X1128" s="26"/>
      <c r="Y1128" s="25"/>
      <c r="Z1128" s="25"/>
      <c r="AA1128" s="3" t="str">
        <f t="shared" si="897"/>
        <v/>
      </c>
      <c r="AB1128" s="24"/>
      <c r="AC1128" s="26"/>
      <c r="AD1128" s="25"/>
      <c r="AE1128" s="54"/>
      <c r="AF1128" s="54"/>
      <c r="AG1128" s="54"/>
      <c r="AH1128" s="54"/>
      <c r="AI1128" s="54"/>
      <c r="AJ1128" s="54"/>
      <c r="AK1128" s="25"/>
      <c r="AL1128" s="54" t="str">
        <f t="shared" si="903"/>
        <v/>
      </c>
      <c r="AM1128" s="200" t="str">
        <f t="shared" si="904"/>
        <v/>
      </c>
      <c r="AN1128" s="201" t="str">
        <f t="shared" si="905"/>
        <v/>
      </c>
      <c r="AO1128" s="200" t="str">
        <f t="shared" si="913"/>
        <v/>
      </c>
      <c r="AP1128" s="200" t="str">
        <f t="shared" si="906"/>
        <v/>
      </c>
      <c r="AQ1128" s="200" t="str">
        <f t="shared" si="907"/>
        <v/>
      </c>
      <c r="AR1128" s="200" t="str">
        <f t="shared" si="914"/>
        <v/>
      </c>
      <c r="AS1128" s="200" t="str">
        <f t="shared" si="915"/>
        <v/>
      </c>
      <c r="AT1128" s="200" t="str">
        <f t="shared" si="916"/>
        <v/>
      </c>
      <c r="AU1128" s="200" t="str">
        <f t="shared" si="917"/>
        <v/>
      </c>
      <c r="AV1128" s="54"/>
      <c r="AW1128" s="200" t="str">
        <f t="shared" si="918"/>
        <v/>
      </c>
      <c r="AX1128" s="201" t="str">
        <f t="shared" si="919"/>
        <v/>
      </c>
      <c r="AY1128" s="7" t="str">
        <f t="shared" si="920"/>
        <v/>
      </c>
      <c r="AZ1128" s="7" t="str">
        <f t="shared" si="921"/>
        <v/>
      </c>
      <c r="BA1128" s="7" t="str">
        <f t="shared" si="922"/>
        <v/>
      </c>
      <c r="BB1128" s="7" t="str">
        <f t="shared" si="886"/>
        <v/>
      </c>
      <c r="BC1128" s="7" t="str">
        <f t="shared" si="887"/>
        <v/>
      </c>
      <c r="BD1128" s="7" t="str">
        <f t="shared" si="888"/>
        <v/>
      </c>
      <c r="BE1128" s="7" t="str">
        <f t="shared" si="889"/>
        <v/>
      </c>
      <c r="BF1128" s="7" t="str">
        <f t="shared" si="898"/>
        <v/>
      </c>
      <c r="BG1128" s="7" t="str">
        <f t="shared" si="899"/>
        <v/>
      </c>
      <c r="BH1128" s="7" t="str">
        <f t="shared" si="890"/>
        <v/>
      </c>
      <c r="BI1128" s="7" t="str">
        <f t="shared" si="891"/>
        <v/>
      </c>
      <c r="BJ1128" s="7" t="str">
        <f t="shared" si="892"/>
        <v/>
      </c>
      <c r="BK1128" s="7" t="str">
        <f t="shared" si="923"/>
        <v/>
      </c>
      <c r="BL1128" s="7" t="str">
        <f t="shared" si="924"/>
        <v/>
      </c>
      <c r="BM1128" s="7" t="str">
        <f t="shared" si="925"/>
        <v/>
      </c>
      <c r="BN1128" s="7" t="str">
        <f t="shared" si="926"/>
        <v/>
      </c>
      <c r="BO1128" s="7" t="str">
        <f t="shared" si="927"/>
        <v/>
      </c>
      <c r="BP1128" s="7" t="str">
        <f t="shared" si="928"/>
        <v/>
      </c>
      <c r="BQ1128" s="7" t="str">
        <f t="shared" si="929"/>
        <v/>
      </c>
      <c r="BR1128" s="7" t="str">
        <f t="shared" si="930"/>
        <v/>
      </c>
      <c r="BS1128" s="7" t="str">
        <f t="shared" si="931"/>
        <v/>
      </c>
      <c r="BT1128" s="7" t="str">
        <f t="shared" si="932"/>
        <v/>
      </c>
      <c r="BU1128" s="7" t="str">
        <f t="shared" si="933"/>
        <v/>
      </c>
      <c r="BV1128" s="7" t="str">
        <f t="shared" si="934"/>
        <v/>
      </c>
      <c r="BW1128" s="7" t="str">
        <f t="shared" si="908"/>
        <v/>
      </c>
      <c r="BX1128" s="7" t="str">
        <f t="shared" si="935"/>
        <v/>
      </c>
      <c r="BY1128" s="7" t="str">
        <f t="shared" si="936"/>
        <v/>
      </c>
      <c r="BZ1128" s="7" t="str">
        <f t="shared" si="937"/>
        <v/>
      </c>
      <c r="CA1128" s="7" t="str">
        <f t="shared" si="938"/>
        <v/>
      </c>
      <c r="CB1128" s="54"/>
      <c r="CH1128" s="13" t="str">
        <f t="shared" si="909"/>
        <v/>
      </c>
      <c r="CJ1128" s="13" t="str">
        <f t="shared" si="900"/>
        <v/>
      </c>
      <c r="CK1128" s="7" t="str">
        <f t="shared" si="901"/>
        <v/>
      </c>
      <c r="CM1128" s="7" t="str">
        <f t="shared" si="939"/>
        <v/>
      </c>
    </row>
    <row r="1129" spans="2:91" ht="16.5" thickBot="1" x14ac:dyDescent="0.3">
      <c r="B1129" s="114"/>
      <c r="C1129" s="114"/>
      <c r="D1129" s="115"/>
      <c r="E1129" s="117" t="str">
        <f t="shared" si="885"/>
        <v/>
      </c>
      <c r="F1129" s="118" t="str">
        <f t="shared" si="893"/>
        <v/>
      </c>
      <c r="G1129" s="22"/>
      <c r="H1129" s="5" t="str">
        <f t="shared" si="910"/>
        <v/>
      </c>
      <c r="I1129" s="6" t="str">
        <f t="shared" si="911"/>
        <v/>
      </c>
      <c r="J1129" s="6" t="str">
        <f t="shared" si="912"/>
        <v/>
      </c>
      <c r="K1129" s="23"/>
      <c r="L1129" s="3" t="str">
        <f t="shared" si="894"/>
        <v/>
      </c>
      <c r="M1129" s="2">
        <f>IF(OR(K1129="Rota",K1129="Desliza"),(IF((MAX(N$36:N1128))&gt;F$17,(MAX(N$36:N1128)),F$17)),N1128)</f>
        <v>0</v>
      </c>
      <c r="N1129" s="42"/>
      <c r="O1129" s="2" t="str">
        <f t="shared" si="895"/>
        <v/>
      </c>
      <c r="P1129" s="3" t="str">
        <f t="shared" si="896"/>
        <v/>
      </c>
      <c r="Q1129" s="24"/>
      <c r="R1129" s="24"/>
      <c r="S1129" s="24"/>
      <c r="T1129" s="132" t="str">
        <f t="shared" si="902"/>
        <v/>
      </c>
      <c r="U1129" s="25"/>
      <c r="V1129" s="25"/>
      <c r="W1129" s="24"/>
      <c r="X1129" s="26"/>
      <c r="Y1129" s="25"/>
      <c r="Z1129" s="25"/>
      <c r="AA1129" s="3" t="str">
        <f t="shared" si="897"/>
        <v/>
      </c>
      <c r="AB1129" s="24"/>
      <c r="AC1129" s="26"/>
      <c r="AD1129" s="25"/>
      <c r="AE1129" s="54"/>
      <c r="AF1129" s="54"/>
      <c r="AG1129" s="54"/>
      <c r="AH1129" s="54"/>
      <c r="AI1129" s="54"/>
      <c r="AJ1129" s="54"/>
      <c r="AK1129" s="25"/>
      <c r="AL1129" s="54" t="str">
        <f t="shared" si="903"/>
        <v/>
      </c>
      <c r="AM1129" s="200" t="str">
        <f t="shared" si="904"/>
        <v/>
      </c>
      <c r="AN1129" s="201" t="str">
        <f t="shared" si="905"/>
        <v/>
      </c>
      <c r="AO1129" s="200" t="str">
        <f t="shared" si="913"/>
        <v/>
      </c>
      <c r="AP1129" s="200" t="str">
        <f t="shared" si="906"/>
        <v/>
      </c>
      <c r="AQ1129" s="200" t="str">
        <f t="shared" si="907"/>
        <v/>
      </c>
      <c r="AR1129" s="200" t="str">
        <f t="shared" si="914"/>
        <v/>
      </c>
      <c r="AS1129" s="200" t="str">
        <f t="shared" si="915"/>
        <v/>
      </c>
      <c r="AT1129" s="200" t="str">
        <f t="shared" si="916"/>
        <v/>
      </c>
      <c r="AU1129" s="200" t="str">
        <f t="shared" si="917"/>
        <v/>
      </c>
      <c r="AV1129" s="54"/>
      <c r="AW1129" s="200" t="str">
        <f t="shared" si="918"/>
        <v/>
      </c>
      <c r="AX1129" s="201" t="str">
        <f t="shared" si="919"/>
        <v/>
      </c>
      <c r="AY1129" s="7" t="str">
        <f t="shared" si="920"/>
        <v/>
      </c>
      <c r="AZ1129" s="7" t="str">
        <f t="shared" si="921"/>
        <v/>
      </c>
      <c r="BA1129" s="7" t="str">
        <f t="shared" si="922"/>
        <v/>
      </c>
      <c r="BB1129" s="7" t="str">
        <f t="shared" si="886"/>
        <v/>
      </c>
      <c r="BC1129" s="7" t="str">
        <f t="shared" si="887"/>
        <v/>
      </c>
      <c r="BD1129" s="7" t="str">
        <f t="shared" si="888"/>
        <v/>
      </c>
      <c r="BE1129" s="7" t="str">
        <f t="shared" si="889"/>
        <v/>
      </c>
      <c r="BF1129" s="7" t="str">
        <f t="shared" si="898"/>
        <v/>
      </c>
      <c r="BG1129" s="7" t="str">
        <f t="shared" si="899"/>
        <v/>
      </c>
      <c r="BH1129" s="7" t="str">
        <f t="shared" si="890"/>
        <v/>
      </c>
      <c r="BI1129" s="7" t="str">
        <f t="shared" si="891"/>
        <v/>
      </c>
      <c r="BJ1129" s="7" t="str">
        <f t="shared" si="892"/>
        <v/>
      </c>
      <c r="BK1129" s="7" t="str">
        <f t="shared" si="923"/>
        <v/>
      </c>
      <c r="BL1129" s="7" t="str">
        <f t="shared" si="924"/>
        <v/>
      </c>
      <c r="BM1129" s="7" t="str">
        <f t="shared" si="925"/>
        <v/>
      </c>
      <c r="BN1129" s="7" t="str">
        <f t="shared" si="926"/>
        <v/>
      </c>
      <c r="BO1129" s="7" t="str">
        <f t="shared" si="927"/>
        <v/>
      </c>
      <c r="BP1129" s="7" t="str">
        <f t="shared" si="928"/>
        <v/>
      </c>
      <c r="BQ1129" s="7" t="str">
        <f t="shared" si="929"/>
        <v/>
      </c>
      <c r="BR1129" s="7" t="str">
        <f t="shared" si="930"/>
        <v/>
      </c>
      <c r="BS1129" s="7" t="str">
        <f t="shared" si="931"/>
        <v/>
      </c>
      <c r="BT1129" s="7" t="str">
        <f t="shared" si="932"/>
        <v/>
      </c>
      <c r="BU1129" s="7" t="str">
        <f t="shared" si="933"/>
        <v/>
      </c>
      <c r="BV1129" s="7" t="str">
        <f t="shared" si="934"/>
        <v/>
      </c>
      <c r="BW1129" s="7" t="str">
        <f t="shared" si="908"/>
        <v/>
      </c>
      <c r="BX1129" s="7" t="str">
        <f t="shared" si="935"/>
        <v/>
      </c>
      <c r="BY1129" s="7" t="str">
        <f t="shared" si="936"/>
        <v/>
      </c>
      <c r="BZ1129" s="7" t="str">
        <f t="shared" si="937"/>
        <v/>
      </c>
      <c r="CA1129" s="7" t="str">
        <f t="shared" si="938"/>
        <v/>
      </c>
      <c r="CB1129" s="54"/>
      <c r="CH1129" s="13" t="str">
        <f t="shared" si="909"/>
        <v/>
      </c>
      <c r="CJ1129" s="13" t="str">
        <f t="shared" si="900"/>
        <v/>
      </c>
      <c r="CK1129" s="7" t="str">
        <f t="shared" si="901"/>
        <v/>
      </c>
      <c r="CM1129" s="7" t="str">
        <f t="shared" si="939"/>
        <v/>
      </c>
    </row>
    <row r="1130" spans="2:91" ht="16.5" thickBot="1" x14ac:dyDescent="0.3">
      <c r="B1130" s="114"/>
      <c r="C1130" s="114"/>
      <c r="D1130" s="115"/>
      <c r="E1130" s="117" t="str">
        <f t="shared" si="885"/>
        <v/>
      </c>
      <c r="F1130" s="118" t="str">
        <f t="shared" si="893"/>
        <v/>
      </c>
      <c r="G1130" s="22"/>
      <c r="H1130" s="5" t="str">
        <f t="shared" si="910"/>
        <v/>
      </c>
      <c r="I1130" s="6" t="str">
        <f t="shared" si="911"/>
        <v/>
      </c>
      <c r="J1130" s="6" t="str">
        <f t="shared" si="912"/>
        <v/>
      </c>
      <c r="K1130" s="23"/>
      <c r="L1130" s="3" t="str">
        <f t="shared" si="894"/>
        <v/>
      </c>
      <c r="M1130" s="2">
        <f>IF(OR(K1130="Rota",K1130="Desliza"),(IF((MAX(N$36:N1129))&gt;F$17,(MAX(N$36:N1129)),F$17)),N1129)</f>
        <v>0</v>
      </c>
      <c r="N1130" s="42"/>
      <c r="O1130" s="2" t="str">
        <f t="shared" si="895"/>
        <v/>
      </c>
      <c r="P1130" s="3" t="str">
        <f t="shared" si="896"/>
        <v/>
      </c>
      <c r="Q1130" s="24"/>
      <c r="R1130" s="24"/>
      <c r="S1130" s="24"/>
      <c r="T1130" s="132" t="str">
        <f t="shared" si="902"/>
        <v/>
      </c>
      <c r="U1130" s="25"/>
      <c r="V1130" s="25"/>
      <c r="W1130" s="24"/>
      <c r="X1130" s="26"/>
      <c r="Y1130" s="25"/>
      <c r="Z1130" s="25"/>
      <c r="AA1130" s="3" t="str">
        <f t="shared" si="897"/>
        <v/>
      </c>
      <c r="AB1130" s="24"/>
      <c r="AC1130" s="26"/>
      <c r="AD1130" s="25"/>
      <c r="AE1130" s="54"/>
      <c r="AF1130" s="54"/>
      <c r="AG1130" s="54"/>
      <c r="AH1130" s="54"/>
      <c r="AI1130" s="54"/>
      <c r="AJ1130" s="54"/>
      <c r="AK1130" s="25"/>
      <c r="AL1130" s="54" t="str">
        <f t="shared" si="903"/>
        <v/>
      </c>
      <c r="AM1130" s="200" t="str">
        <f t="shared" si="904"/>
        <v/>
      </c>
      <c r="AN1130" s="201" t="str">
        <f t="shared" si="905"/>
        <v/>
      </c>
      <c r="AO1130" s="200" t="str">
        <f t="shared" si="913"/>
        <v/>
      </c>
      <c r="AP1130" s="200" t="str">
        <f t="shared" si="906"/>
        <v/>
      </c>
      <c r="AQ1130" s="200" t="str">
        <f t="shared" si="907"/>
        <v/>
      </c>
      <c r="AR1130" s="200" t="str">
        <f t="shared" si="914"/>
        <v/>
      </c>
      <c r="AS1130" s="200" t="str">
        <f t="shared" si="915"/>
        <v/>
      </c>
      <c r="AT1130" s="200" t="str">
        <f t="shared" si="916"/>
        <v/>
      </c>
      <c r="AU1130" s="200" t="str">
        <f t="shared" si="917"/>
        <v/>
      </c>
      <c r="AV1130" s="54"/>
      <c r="AW1130" s="200" t="str">
        <f t="shared" si="918"/>
        <v/>
      </c>
      <c r="AX1130" s="201" t="str">
        <f t="shared" si="919"/>
        <v/>
      </c>
      <c r="AY1130" s="7" t="str">
        <f t="shared" si="920"/>
        <v/>
      </c>
      <c r="AZ1130" s="7" t="str">
        <f t="shared" si="921"/>
        <v/>
      </c>
      <c r="BA1130" s="7" t="str">
        <f t="shared" si="922"/>
        <v/>
      </c>
      <c r="BB1130" s="7" t="str">
        <f t="shared" si="886"/>
        <v/>
      </c>
      <c r="BC1130" s="7" t="str">
        <f t="shared" si="887"/>
        <v/>
      </c>
      <c r="BD1130" s="7" t="str">
        <f t="shared" si="888"/>
        <v/>
      </c>
      <c r="BE1130" s="7" t="str">
        <f t="shared" si="889"/>
        <v/>
      </c>
      <c r="BF1130" s="7" t="str">
        <f t="shared" si="898"/>
        <v/>
      </c>
      <c r="BG1130" s="7" t="str">
        <f t="shared" si="899"/>
        <v/>
      </c>
      <c r="BH1130" s="7" t="str">
        <f t="shared" si="890"/>
        <v/>
      </c>
      <c r="BI1130" s="7" t="str">
        <f t="shared" si="891"/>
        <v/>
      </c>
      <c r="BJ1130" s="7" t="str">
        <f t="shared" si="892"/>
        <v/>
      </c>
      <c r="BK1130" s="7" t="str">
        <f t="shared" si="923"/>
        <v/>
      </c>
      <c r="BL1130" s="7" t="str">
        <f t="shared" si="924"/>
        <v/>
      </c>
      <c r="BM1130" s="7" t="str">
        <f t="shared" si="925"/>
        <v/>
      </c>
      <c r="BN1130" s="7" t="str">
        <f t="shared" si="926"/>
        <v/>
      </c>
      <c r="BO1130" s="7" t="str">
        <f t="shared" si="927"/>
        <v/>
      </c>
      <c r="BP1130" s="7" t="str">
        <f t="shared" si="928"/>
        <v/>
      </c>
      <c r="BQ1130" s="7" t="str">
        <f t="shared" si="929"/>
        <v/>
      </c>
      <c r="BR1130" s="7" t="str">
        <f t="shared" si="930"/>
        <v/>
      </c>
      <c r="BS1130" s="7" t="str">
        <f t="shared" si="931"/>
        <v/>
      </c>
      <c r="BT1130" s="7" t="str">
        <f t="shared" si="932"/>
        <v/>
      </c>
      <c r="BU1130" s="7" t="str">
        <f t="shared" si="933"/>
        <v/>
      </c>
      <c r="BV1130" s="7" t="str">
        <f t="shared" si="934"/>
        <v/>
      </c>
      <c r="BW1130" s="7" t="str">
        <f t="shared" si="908"/>
        <v/>
      </c>
      <c r="BX1130" s="7" t="str">
        <f t="shared" si="935"/>
        <v/>
      </c>
      <c r="BY1130" s="7" t="str">
        <f t="shared" si="936"/>
        <v/>
      </c>
      <c r="BZ1130" s="7" t="str">
        <f t="shared" si="937"/>
        <v/>
      </c>
      <c r="CA1130" s="7" t="str">
        <f t="shared" si="938"/>
        <v/>
      </c>
      <c r="CB1130" s="54"/>
      <c r="CH1130" s="13" t="str">
        <f t="shared" si="909"/>
        <v/>
      </c>
      <c r="CJ1130" s="13" t="str">
        <f t="shared" si="900"/>
        <v/>
      </c>
      <c r="CK1130" s="7" t="str">
        <f t="shared" si="901"/>
        <v/>
      </c>
      <c r="CM1130" s="7" t="str">
        <f t="shared" si="939"/>
        <v/>
      </c>
    </row>
    <row r="1131" spans="2:91" ht="16.5" thickBot="1" x14ac:dyDescent="0.3">
      <c r="B1131" s="114"/>
      <c r="C1131" s="114"/>
      <c r="D1131" s="115"/>
      <c r="E1131" s="117" t="str">
        <f t="shared" si="885"/>
        <v/>
      </c>
      <c r="F1131" s="118" t="str">
        <f t="shared" si="893"/>
        <v/>
      </c>
      <c r="G1131" s="22"/>
      <c r="H1131" s="5" t="str">
        <f t="shared" si="910"/>
        <v/>
      </c>
      <c r="I1131" s="6" t="str">
        <f t="shared" si="911"/>
        <v/>
      </c>
      <c r="J1131" s="6" t="str">
        <f t="shared" si="912"/>
        <v/>
      </c>
      <c r="K1131" s="23"/>
      <c r="L1131" s="3" t="str">
        <f t="shared" si="894"/>
        <v/>
      </c>
      <c r="M1131" s="2">
        <f>IF(OR(K1131="Rota",K1131="Desliza"),(IF((MAX(N$36:N1130))&gt;F$17,(MAX(N$36:N1130)),F$17)),N1130)</f>
        <v>0</v>
      </c>
      <c r="N1131" s="42"/>
      <c r="O1131" s="2" t="str">
        <f t="shared" si="895"/>
        <v/>
      </c>
      <c r="P1131" s="3" t="str">
        <f t="shared" si="896"/>
        <v/>
      </c>
      <c r="Q1131" s="24"/>
      <c r="R1131" s="24"/>
      <c r="S1131" s="24"/>
      <c r="T1131" s="132" t="str">
        <f t="shared" si="902"/>
        <v/>
      </c>
      <c r="U1131" s="25"/>
      <c r="V1131" s="25"/>
      <c r="W1131" s="24"/>
      <c r="X1131" s="26"/>
      <c r="Y1131" s="25"/>
      <c r="Z1131" s="25"/>
      <c r="AA1131" s="3" t="str">
        <f t="shared" si="897"/>
        <v/>
      </c>
      <c r="AB1131" s="24"/>
      <c r="AC1131" s="26"/>
      <c r="AD1131" s="25"/>
      <c r="AE1131" s="54"/>
      <c r="AF1131" s="54"/>
      <c r="AG1131" s="54"/>
      <c r="AH1131" s="54"/>
      <c r="AI1131" s="54"/>
      <c r="AJ1131" s="54"/>
      <c r="AK1131" s="25"/>
      <c r="AL1131" s="54" t="str">
        <f t="shared" si="903"/>
        <v/>
      </c>
      <c r="AM1131" s="200" t="str">
        <f t="shared" si="904"/>
        <v/>
      </c>
      <c r="AN1131" s="201" t="str">
        <f t="shared" si="905"/>
        <v/>
      </c>
      <c r="AO1131" s="200" t="str">
        <f t="shared" si="913"/>
        <v/>
      </c>
      <c r="AP1131" s="200" t="str">
        <f t="shared" si="906"/>
        <v/>
      </c>
      <c r="AQ1131" s="200" t="str">
        <f t="shared" si="907"/>
        <v/>
      </c>
      <c r="AR1131" s="200" t="str">
        <f t="shared" si="914"/>
        <v/>
      </c>
      <c r="AS1131" s="200" t="str">
        <f t="shared" si="915"/>
        <v/>
      </c>
      <c r="AT1131" s="200" t="str">
        <f t="shared" si="916"/>
        <v/>
      </c>
      <c r="AU1131" s="200" t="str">
        <f t="shared" si="917"/>
        <v/>
      </c>
      <c r="AV1131" s="54"/>
      <c r="AW1131" s="200" t="str">
        <f t="shared" si="918"/>
        <v/>
      </c>
      <c r="AX1131" s="201" t="str">
        <f t="shared" si="919"/>
        <v/>
      </c>
      <c r="AY1131" s="7" t="str">
        <f t="shared" si="920"/>
        <v/>
      </c>
      <c r="AZ1131" s="7" t="str">
        <f t="shared" si="921"/>
        <v/>
      </c>
      <c r="BA1131" s="7" t="str">
        <f t="shared" si="922"/>
        <v/>
      </c>
      <c r="BB1131" s="7" t="str">
        <f t="shared" si="886"/>
        <v/>
      </c>
      <c r="BC1131" s="7" t="str">
        <f t="shared" si="887"/>
        <v/>
      </c>
      <c r="BD1131" s="7" t="str">
        <f t="shared" si="888"/>
        <v/>
      </c>
      <c r="BE1131" s="7" t="str">
        <f t="shared" si="889"/>
        <v/>
      </c>
      <c r="BF1131" s="7" t="str">
        <f t="shared" si="898"/>
        <v/>
      </c>
      <c r="BG1131" s="7" t="str">
        <f t="shared" si="899"/>
        <v/>
      </c>
      <c r="BH1131" s="7" t="str">
        <f t="shared" si="890"/>
        <v/>
      </c>
      <c r="BI1131" s="7" t="str">
        <f t="shared" si="891"/>
        <v/>
      </c>
      <c r="BJ1131" s="7" t="str">
        <f t="shared" si="892"/>
        <v/>
      </c>
      <c r="BK1131" s="7" t="str">
        <f t="shared" si="923"/>
        <v/>
      </c>
      <c r="BL1131" s="7" t="str">
        <f t="shared" si="924"/>
        <v/>
      </c>
      <c r="BM1131" s="7" t="str">
        <f t="shared" si="925"/>
        <v/>
      </c>
      <c r="BN1131" s="7" t="str">
        <f t="shared" si="926"/>
        <v/>
      </c>
      <c r="BO1131" s="7" t="str">
        <f t="shared" si="927"/>
        <v/>
      </c>
      <c r="BP1131" s="7" t="str">
        <f t="shared" si="928"/>
        <v/>
      </c>
      <c r="BQ1131" s="7" t="str">
        <f t="shared" si="929"/>
        <v/>
      </c>
      <c r="BR1131" s="7" t="str">
        <f t="shared" si="930"/>
        <v/>
      </c>
      <c r="BS1131" s="7" t="str">
        <f t="shared" si="931"/>
        <v/>
      </c>
      <c r="BT1131" s="7" t="str">
        <f t="shared" si="932"/>
        <v/>
      </c>
      <c r="BU1131" s="7" t="str">
        <f t="shared" si="933"/>
        <v/>
      </c>
      <c r="BV1131" s="7" t="str">
        <f t="shared" si="934"/>
        <v/>
      </c>
      <c r="BW1131" s="7" t="str">
        <f t="shared" si="908"/>
        <v/>
      </c>
      <c r="BX1131" s="7" t="str">
        <f t="shared" si="935"/>
        <v/>
      </c>
      <c r="BY1131" s="7" t="str">
        <f t="shared" si="936"/>
        <v/>
      </c>
      <c r="BZ1131" s="7" t="str">
        <f t="shared" si="937"/>
        <v/>
      </c>
      <c r="CA1131" s="7" t="str">
        <f t="shared" si="938"/>
        <v/>
      </c>
      <c r="CB1131" s="54"/>
      <c r="CH1131" s="13" t="str">
        <f t="shared" si="909"/>
        <v/>
      </c>
      <c r="CJ1131" s="13" t="str">
        <f t="shared" si="900"/>
        <v/>
      </c>
      <c r="CK1131" s="7" t="str">
        <f t="shared" si="901"/>
        <v/>
      </c>
      <c r="CM1131" s="7" t="str">
        <f t="shared" si="939"/>
        <v/>
      </c>
    </row>
    <row r="1132" spans="2:91" ht="16.5" thickBot="1" x14ac:dyDescent="0.3">
      <c r="B1132" s="114"/>
      <c r="C1132" s="114"/>
      <c r="D1132" s="115"/>
      <c r="E1132" s="117" t="str">
        <f t="shared" ref="E1132:E1195" si="940">IF(K1132="Comentario","",IF(K1131="Comentario",IF(G1130="","",IF(G1130=0,E1130+1,E1130)),IF(G1131="","",IF(G1131=0,E1131+1,E1131))))</f>
        <v/>
      </c>
      <c r="F1132" s="118" t="str">
        <f t="shared" si="893"/>
        <v/>
      </c>
      <c r="G1132" s="22"/>
      <c r="H1132" s="5" t="str">
        <f t="shared" si="910"/>
        <v/>
      </c>
      <c r="I1132" s="6" t="str">
        <f t="shared" si="911"/>
        <v/>
      </c>
      <c r="J1132" s="6" t="str">
        <f t="shared" si="912"/>
        <v/>
      </c>
      <c r="K1132" s="23"/>
      <c r="L1132" s="3" t="str">
        <f t="shared" si="894"/>
        <v/>
      </c>
      <c r="M1132" s="2">
        <f>IF(OR(K1132="Rota",K1132="Desliza"),(IF((MAX(N$36:N1131))&gt;F$17,(MAX(N$36:N1131)),F$17)),N1131)</f>
        <v>0</v>
      </c>
      <c r="N1132" s="42"/>
      <c r="O1132" s="2" t="str">
        <f t="shared" si="895"/>
        <v/>
      </c>
      <c r="P1132" s="3" t="str">
        <f t="shared" si="896"/>
        <v/>
      </c>
      <c r="Q1132" s="24"/>
      <c r="R1132" s="24"/>
      <c r="S1132" s="24"/>
      <c r="T1132" s="132" t="str">
        <f t="shared" si="902"/>
        <v/>
      </c>
      <c r="U1132" s="25"/>
      <c r="V1132" s="25"/>
      <c r="W1132" s="24"/>
      <c r="X1132" s="26"/>
      <c r="Y1132" s="25"/>
      <c r="Z1132" s="25"/>
      <c r="AA1132" s="3" t="str">
        <f t="shared" si="897"/>
        <v/>
      </c>
      <c r="AB1132" s="24"/>
      <c r="AC1132" s="26"/>
      <c r="AD1132" s="25"/>
      <c r="AE1132" s="54"/>
      <c r="AF1132" s="54"/>
      <c r="AG1132" s="54"/>
      <c r="AH1132" s="54"/>
      <c r="AI1132" s="54"/>
      <c r="AJ1132" s="54"/>
      <c r="AK1132" s="25"/>
      <c r="AL1132" s="54" t="str">
        <f t="shared" si="903"/>
        <v/>
      </c>
      <c r="AM1132" s="200" t="str">
        <f t="shared" si="904"/>
        <v/>
      </c>
      <c r="AN1132" s="201" t="str">
        <f t="shared" si="905"/>
        <v/>
      </c>
      <c r="AO1132" s="200" t="str">
        <f t="shared" si="913"/>
        <v/>
      </c>
      <c r="AP1132" s="200" t="str">
        <f t="shared" si="906"/>
        <v/>
      </c>
      <c r="AQ1132" s="200" t="str">
        <f t="shared" si="907"/>
        <v/>
      </c>
      <c r="AR1132" s="200" t="str">
        <f t="shared" si="914"/>
        <v/>
      </c>
      <c r="AS1132" s="200" t="str">
        <f t="shared" si="915"/>
        <v/>
      </c>
      <c r="AT1132" s="200" t="str">
        <f t="shared" si="916"/>
        <v/>
      </c>
      <c r="AU1132" s="200" t="str">
        <f t="shared" si="917"/>
        <v/>
      </c>
      <c r="AV1132" s="54"/>
      <c r="AW1132" s="200" t="str">
        <f t="shared" si="918"/>
        <v/>
      </c>
      <c r="AX1132" s="201" t="str">
        <f t="shared" si="919"/>
        <v/>
      </c>
      <c r="AY1132" s="7" t="str">
        <f t="shared" si="920"/>
        <v/>
      </c>
      <c r="AZ1132" s="7" t="str">
        <f t="shared" si="921"/>
        <v/>
      </c>
      <c r="BA1132" s="7" t="str">
        <f t="shared" si="922"/>
        <v/>
      </c>
      <c r="BB1132" s="7" t="str">
        <f t="shared" si="886"/>
        <v/>
      </c>
      <c r="BC1132" s="7" t="str">
        <f t="shared" si="887"/>
        <v/>
      </c>
      <c r="BD1132" s="7" t="str">
        <f t="shared" si="888"/>
        <v/>
      </c>
      <c r="BE1132" s="7" t="str">
        <f t="shared" si="889"/>
        <v/>
      </c>
      <c r="BF1132" s="7" t="str">
        <f t="shared" si="898"/>
        <v/>
      </c>
      <c r="BG1132" s="7" t="str">
        <f t="shared" si="899"/>
        <v/>
      </c>
      <c r="BH1132" s="7" t="str">
        <f t="shared" si="890"/>
        <v/>
      </c>
      <c r="BI1132" s="7" t="str">
        <f t="shared" si="891"/>
        <v/>
      </c>
      <c r="BJ1132" s="7" t="str">
        <f t="shared" si="892"/>
        <v/>
      </c>
      <c r="BK1132" s="7" t="str">
        <f t="shared" si="923"/>
        <v/>
      </c>
      <c r="BL1132" s="7" t="str">
        <f t="shared" si="924"/>
        <v/>
      </c>
      <c r="BM1132" s="7" t="str">
        <f t="shared" si="925"/>
        <v/>
      </c>
      <c r="BN1132" s="7" t="str">
        <f t="shared" si="926"/>
        <v/>
      </c>
      <c r="BO1132" s="7" t="str">
        <f t="shared" si="927"/>
        <v/>
      </c>
      <c r="BP1132" s="7" t="str">
        <f t="shared" si="928"/>
        <v/>
      </c>
      <c r="BQ1132" s="7" t="str">
        <f t="shared" si="929"/>
        <v/>
      </c>
      <c r="BR1132" s="7" t="str">
        <f t="shared" si="930"/>
        <v/>
      </c>
      <c r="BS1132" s="7" t="str">
        <f t="shared" si="931"/>
        <v/>
      </c>
      <c r="BT1132" s="7" t="str">
        <f t="shared" si="932"/>
        <v/>
      </c>
      <c r="BU1132" s="7" t="str">
        <f t="shared" si="933"/>
        <v/>
      </c>
      <c r="BV1132" s="7" t="str">
        <f t="shared" si="934"/>
        <v/>
      </c>
      <c r="BW1132" s="7" t="str">
        <f t="shared" si="908"/>
        <v/>
      </c>
      <c r="BX1132" s="7" t="str">
        <f t="shared" si="935"/>
        <v/>
      </c>
      <c r="BY1132" s="7" t="str">
        <f t="shared" si="936"/>
        <v/>
      </c>
      <c r="BZ1132" s="7" t="str">
        <f t="shared" si="937"/>
        <v/>
      </c>
      <c r="CA1132" s="7" t="str">
        <f t="shared" si="938"/>
        <v/>
      </c>
      <c r="CB1132" s="54"/>
      <c r="CH1132" s="13" t="str">
        <f t="shared" si="909"/>
        <v/>
      </c>
      <c r="CJ1132" s="13" t="str">
        <f t="shared" si="900"/>
        <v/>
      </c>
      <c r="CK1132" s="7" t="str">
        <f t="shared" si="901"/>
        <v/>
      </c>
      <c r="CM1132" s="7" t="str">
        <f t="shared" si="939"/>
        <v/>
      </c>
    </row>
    <row r="1133" spans="2:91" ht="16.5" thickBot="1" x14ac:dyDescent="0.3">
      <c r="B1133" s="114"/>
      <c r="C1133" s="114"/>
      <c r="D1133" s="115"/>
      <c r="E1133" s="117" t="str">
        <f t="shared" si="940"/>
        <v/>
      </c>
      <c r="F1133" s="118" t="str">
        <f t="shared" si="893"/>
        <v/>
      </c>
      <c r="G1133" s="22"/>
      <c r="H1133" s="5" t="str">
        <f t="shared" si="910"/>
        <v/>
      </c>
      <c r="I1133" s="6" t="str">
        <f t="shared" si="911"/>
        <v/>
      </c>
      <c r="J1133" s="6" t="str">
        <f t="shared" si="912"/>
        <v/>
      </c>
      <c r="K1133" s="23"/>
      <c r="L1133" s="3" t="str">
        <f t="shared" si="894"/>
        <v/>
      </c>
      <c r="M1133" s="2">
        <f>IF(OR(K1133="Rota",K1133="Desliza"),(IF((MAX(N$36:N1132))&gt;F$17,(MAX(N$36:N1132)),F$17)),N1132)</f>
        <v>0</v>
      </c>
      <c r="N1133" s="42"/>
      <c r="O1133" s="2" t="str">
        <f t="shared" si="895"/>
        <v/>
      </c>
      <c r="P1133" s="3" t="str">
        <f t="shared" si="896"/>
        <v/>
      </c>
      <c r="Q1133" s="24"/>
      <c r="R1133" s="24"/>
      <c r="S1133" s="24"/>
      <c r="T1133" s="132" t="str">
        <f t="shared" si="902"/>
        <v/>
      </c>
      <c r="U1133" s="25"/>
      <c r="V1133" s="25"/>
      <c r="W1133" s="24"/>
      <c r="X1133" s="26"/>
      <c r="Y1133" s="25"/>
      <c r="Z1133" s="25"/>
      <c r="AA1133" s="3" t="str">
        <f t="shared" si="897"/>
        <v/>
      </c>
      <c r="AB1133" s="24"/>
      <c r="AC1133" s="26"/>
      <c r="AD1133" s="25"/>
      <c r="AE1133" s="54"/>
      <c r="AF1133" s="54"/>
      <c r="AG1133" s="54"/>
      <c r="AH1133" s="54"/>
      <c r="AI1133" s="54"/>
      <c r="AJ1133" s="54"/>
      <c r="AK1133" s="25"/>
      <c r="AL1133" s="54" t="str">
        <f t="shared" si="903"/>
        <v/>
      </c>
      <c r="AM1133" s="200" t="str">
        <f t="shared" si="904"/>
        <v/>
      </c>
      <c r="AN1133" s="201" t="str">
        <f t="shared" si="905"/>
        <v/>
      </c>
      <c r="AO1133" s="200" t="str">
        <f t="shared" si="913"/>
        <v/>
      </c>
      <c r="AP1133" s="200" t="str">
        <f t="shared" si="906"/>
        <v/>
      </c>
      <c r="AQ1133" s="200" t="str">
        <f t="shared" si="907"/>
        <v/>
      </c>
      <c r="AR1133" s="200" t="str">
        <f t="shared" si="914"/>
        <v/>
      </c>
      <c r="AS1133" s="200" t="str">
        <f t="shared" si="915"/>
        <v/>
      </c>
      <c r="AT1133" s="200" t="str">
        <f t="shared" si="916"/>
        <v/>
      </c>
      <c r="AU1133" s="200" t="str">
        <f t="shared" si="917"/>
        <v/>
      </c>
      <c r="AV1133" s="54"/>
      <c r="AW1133" s="200" t="str">
        <f t="shared" si="918"/>
        <v/>
      </c>
      <c r="AX1133" s="201" t="str">
        <f t="shared" si="919"/>
        <v/>
      </c>
      <c r="AY1133" s="7" t="str">
        <f t="shared" si="920"/>
        <v/>
      </c>
      <c r="AZ1133" s="7" t="str">
        <f t="shared" si="921"/>
        <v/>
      </c>
      <c r="BA1133" s="7" t="str">
        <f t="shared" si="922"/>
        <v/>
      </c>
      <c r="BB1133" s="7" t="str">
        <f t="shared" ref="BB1133:BB1196" si="941">IF(AND(O1133&gt;0,AF1133="Día",K1133="Rota"),O1133,"")</f>
        <v/>
      </c>
      <c r="BC1133" s="7" t="str">
        <f t="shared" ref="BC1133:BC1196" si="942">IF(AND(O1133&gt;0,AF1133="Noche",K1133="Rota"),O1133,"")</f>
        <v/>
      </c>
      <c r="BD1133" s="7" t="str">
        <f t="shared" ref="BD1133:BD1196" si="943">IF(AND(O1133&gt;0,AF1133="Día",K1133="Desliza"),O1133,"")</f>
        <v/>
      </c>
      <c r="BE1133" s="7" t="str">
        <f t="shared" ref="BE1133:BE1196" si="944">IF(AND(O1133&gt;0,AF1133="Noche",K1133="Desliza"),O1133,"")</f>
        <v/>
      </c>
      <c r="BF1133" s="7" t="str">
        <f t="shared" si="898"/>
        <v/>
      </c>
      <c r="BG1133" s="7" t="str">
        <f t="shared" si="899"/>
        <v/>
      </c>
      <c r="BH1133" s="7" t="str">
        <f t="shared" si="890"/>
        <v/>
      </c>
      <c r="BI1133" s="7" t="str">
        <f t="shared" si="891"/>
        <v/>
      </c>
      <c r="BJ1133" s="7" t="str">
        <f t="shared" si="892"/>
        <v/>
      </c>
      <c r="BK1133" s="7" t="str">
        <f t="shared" si="923"/>
        <v/>
      </c>
      <c r="BL1133" s="7" t="str">
        <f t="shared" si="924"/>
        <v/>
      </c>
      <c r="BM1133" s="7" t="str">
        <f t="shared" si="925"/>
        <v/>
      </c>
      <c r="BN1133" s="7" t="str">
        <f t="shared" si="926"/>
        <v/>
      </c>
      <c r="BO1133" s="7" t="str">
        <f t="shared" si="927"/>
        <v/>
      </c>
      <c r="BP1133" s="7" t="str">
        <f t="shared" si="928"/>
        <v/>
      </c>
      <c r="BQ1133" s="7" t="str">
        <f t="shared" si="929"/>
        <v/>
      </c>
      <c r="BR1133" s="7" t="str">
        <f t="shared" si="930"/>
        <v/>
      </c>
      <c r="BS1133" s="7" t="str">
        <f t="shared" si="931"/>
        <v/>
      </c>
      <c r="BT1133" s="7" t="str">
        <f t="shared" si="932"/>
        <v/>
      </c>
      <c r="BU1133" s="7" t="str">
        <f t="shared" si="933"/>
        <v/>
      </c>
      <c r="BV1133" s="7" t="str">
        <f t="shared" si="934"/>
        <v/>
      </c>
      <c r="BW1133" s="7" t="str">
        <f t="shared" si="908"/>
        <v/>
      </c>
      <c r="BX1133" s="7" t="str">
        <f t="shared" si="935"/>
        <v/>
      </c>
      <c r="BY1133" s="7" t="str">
        <f t="shared" si="936"/>
        <v/>
      </c>
      <c r="BZ1133" s="7" t="str">
        <f t="shared" si="937"/>
        <v/>
      </c>
      <c r="CA1133" s="7" t="str">
        <f t="shared" si="938"/>
        <v/>
      </c>
      <c r="CB1133" s="54"/>
      <c r="CH1133" s="13" t="str">
        <f t="shared" si="909"/>
        <v/>
      </c>
      <c r="CJ1133" s="13" t="str">
        <f t="shared" si="900"/>
        <v/>
      </c>
      <c r="CK1133" s="7" t="str">
        <f t="shared" si="901"/>
        <v/>
      </c>
      <c r="CM1133" s="7" t="str">
        <f t="shared" si="939"/>
        <v/>
      </c>
    </row>
    <row r="1134" spans="2:91" ht="16.5" thickBot="1" x14ac:dyDescent="0.3">
      <c r="B1134" s="114"/>
      <c r="C1134" s="114"/>
      <c r="D1134" s="115"/>
      <c r="E1134" s="117" t="str">
        <f t="shared" si="940"/>
        <v/>
      </c>
      <c r="F1134" s="118" t="str">
        <f t="shared" si="893"/>
        <v/>
      </c>
      <c r="G1134" s="22"/>
      <c r="H1134" s="5" t="str">
        <f t="shared" si="910"/>
        <v/>
      </c>
      <c r="I1134" s="6" t="str">
        <f t="shared" si="911"/>
        <v/>
      </c>
      <c r="J1134" s="6" t="str">
        <f t="shared" si="912"/>
        <v/>
      </c>
      <c r="K1134" s="23"/>
      <c r="L1134" s="3" t="str">
        <f t="shared" si="894"/>
        <v/>
      </c>
      <c r="M1134" s="2">
        <f>IF(OR(K1134="Rota",K1134="Desliza"),(IF((MAX(N$36:N1133))&gt;F$17,(MAX(N$36:N1133)),F$17)),N1133)</f>
        <v>0</v>
      </c>
      <c r="N1134" s="42"/>
      <c r="O1134" s="2" t="str">
        <f t="shared" si="895"/>
        <v/>
      </c>
      <c r="P1134" s="3" t="str">
        <f t="shared" si="896"/>
        <v/>
      </c>
      <c r="Q1134" s="24"/>
      <c r="R1134" s="24"/>
      <c r="S1134" s="24"/>
      <c r="T1134" s="132" t="str">
        <f t="shared" si="902"/>
        <v/>
      </c>
      <c r="U1134" s="25"/>
      <c r="V1134" s="25"/>
      <c r="W1134" s="24"/>
      <c r="X1134" s="26"/>
      <c r="Y1134" s="25"/>
      <c r="Z1134" s="25"/>
      <c r="AA1134" s="3" t="str">
        <f t="shared" si="897"/>
        <v/>
      </c>
      <c r="AB1134" s="24"/>
      <c r="AC1134" s="26"/>
      <c r="AD1134" s="25"/>
      <c r="AE1134" s="54"/>
      <c r="AF1134" s="54"/>
      <c r="AG1134" s="54"/>
      <c r="AH1134" s="54"/>
      <c r="AI1134" s="54"/>
      <c r="AJ1134" s="54"/>
      <c r="AK1134" s="25"/>
      <c r="AL1134" s="54" t="str">
        <f t="shared" si="903"/>
        <v/>
      </c>
      <c r="AM1134" s="200" t="str">
        <f t="shared" si="904"/>
        <v/>
      </c>
      <c r="AN1134" s="201" t="str">
        <f t="shared" si="905"/>
        <v/>
      </c>
      <c r="AO1134" s="200" t="str">
        <f t="shared" si="913"/>
        <v/>
      </c>
      <c r="AP1134" s="200" t="str">
        <f t="shared" si="906"/>
        <v/>
      </c>
      <c r="AQ1134" s="200" t="str">
        <f t="shared" si="907"/>
        <v/>
      </c>
      <c r="AR1134" s="200" t="str">
        <f t="shared" si="914"/>
        <v/>
      </c>
      <c r="AS1134" s="200" t="str">
        <f t="shared" si="915"/>
        <v/>
      </c>
      <c r="AT1134" s="200" t="str">
        <f t="shared" si="916"/>
        <v/>
      </c>
      <c r="AU1134" s="200" t="str">
        <f t="shared" si="917"/>
        <v/>
      </c>
      <c r="AV1134" s="54"/>
      <c r="AW1134" s="200" t="str">
        <f t="shared" si="918"/>
        <v/>
      </c>
      <c r="AX1134" s="201" t="str">
        <f t="shared" si="919"/>
        <v/>
      </c>
      <c r="AY1134" s="7" t="str">
        <f t="shared" si="920"/>
        <v/>
      </c>
      <c r="AZ1134" s="7" t="str">
        <f t="shared" si="921"/>
        <v/>
      </c>
      <c r="BA1134" s="7" t="str">
        <f t="shared" si="922"/>
        <v/>
      </c>
      <c r="BB1134" s="7" t="str">
        <f t="shared" si="941"/>
        <v/>
      </c>
      <c r="BC1134" s="7" t="str">
        <f t="shared" si="942"/>
        <v/>
      </c>
      <c r="BD1134" s="7" t="str">
        <f t="shared" si="943"/>
        <v/>
      </c>
      <c r="BE1134" s="7" t="str">
        <f t="shared" si="944"/>
        <v/>
      </c>
      <c r="BF1134" s="7" t="str">
        <f t="shared" si="898"/>
        <v/>
      </c>
      <c r="BG1134" s="7" t="str">
        <f t="shared" si="899"/>
        <v/>
      </c>
      <c r="BH1134" s="7" t="str">
        <f t="shared" ref="BH1134:BH1197" si="945">IF(AND(AO1134&gt;0,AF1134="Día",K1134="RIH CSG"),AO1134,"")</f>
        <v/>
      </c>
      <c r="BI1134" s="7" t="str">
        <f t="shared" ref="BI1134:BI1197" si="946">IF(AND(AO1134&gt;0,AF1134="Noche",K1134="RIH CSG"),AO1134,"")</f>
        <v/>
      </c>
      <c r="BJ1134" s="7" t="str">
        <f t="shared" ref="BJ1134:BJ1197" si="947">IF(AND(AO1134&gt;0,AF1134="Día",K1134="RIH OH"),AO1134,"")</f>
        <v/>
      </c>
      <c r="BK1134" s="7" t="str">
        <f t="shared" si="923"/>
        <v/>
      </c>
      <c r="BL1134" s="7" t="str">
        <f t="shared" si="924"/>
        <v/>
      </c>
      <c r="BM1134" s="7" t="str">
        <f t="shared" si="925"/>
        <v/>
      </c>
      <c r="BN1134" s="7" t="str">
        <f t="shared" si="926"/>
        <v/>
      </c>
      <c r="BO1134" s="7" t="str">
        <f t="shared" si="927"/>
        <v/>
      </c>
      <c r="BP1134" s="7" t="str">
        <f t="shared" si="928"/>
        <v/>
      </c>
      <c r="BQ1134" s="7" t="str">
        <f t="shared" si="929"/>
        <v/>
      </c>
      <c r="BR1134" s="7" t="str">
        <f t="shared" si="930"/>
        <v/>
      </c>
      <c r="BS1134" s="7" t="str">
        <f t="shared" si="931"/>
        <v/>
      </c>
      <c r="BT1134" s="7" t="str">
        <f t="shared" si="932"/>
        <v/>
      </c>
      <c r="BU1134" s="7" t="str">
        <f t="shared" si="933"/>
        <v/>
      </c>
      <c r="BV1134" s="7" t="str">
        <f t="shared" si="934"/>
        <v/>
      </c>
      <c r="BW1134" s="7" t="str">
        <f t="shared" si="908"/>
        <v/>
      </c>
      <c r="BX1134" s="7" t="str">
        <f t="shared" si="935"/>
        <v/>
      </c>
      <c r="BY1134" s="7" t="str">
        <f t="shared" si="936"/>
        <v/>
      </c>
      <c r="BZ1134" s="7" t="str">
        <f t="shared" si="937"/>
        <v/>
      </c>
      <c r="CA1134" s="7" t="str">
        <f t="shared" si="938"/>
        <v/>
      </c>
      <c r="CB1134" s="54"/>
      <c r="CH1134" s="13" t="str">
        <f t="shared" si="909"/>
        <v/>
      </c>
      <c r="CJ1134" s="13" t="str">
        <f t="shared" si="900"/>
        <v/>
      </c>
      <c r="CK1134" s="7" t="str">
        <f t="shared" si="901"/>
        <v/>
      </c>
      <c r="CM1134" s="7" t="str">
        <f t="shared" si="939"/>
        <v/>
      </c>
    </row>
    <row r="1135" spans="2:91" ht="16.5" thickBot="1" x14ac:dyDescent="0.3">
      <c r="B1135" s="114"/>
      <c r="C1135" s="114"/>
      <c r="D1135" s="115"/>
      <c r="E1135" s="117" t="str">
        <f t="shared" si="940"/>
        <v/>
      </c>
      <c r="F1135" s="118" t="str">
        <f t="shared" ref="F1135:F1198" si="948">IF(K1135="Comentario","",IF(K1134="Comentario",IF(G1133="","",G1133),IF(G1134="","",G1134)))</f>
        <v/>
      </c>
      <c r="G1135" s="22"/>
      <c r="H1135" s="5" t="str">
        <f t="shared" si="910"/>
        <v/>
      </c>
      <c r="I1135" s="6" t="str">
        <f t="shared" si="911"/>
        <v/>
      </c>
      <c r="J1135" s="6" t="str">
        <f t="shared" si="912"/>
        <v/>
      </c>
      <c r="K1135" s="23"/>
      <c r="L1135" s="3" t="str">
        <f t="shared" si="894"/>
        <v/>
      </c>
      <c r="M1135" s="2">
        <f>IF(OR(K1135="Rota",K1135="Desliza"),(IF((MAX(N$36:N1134))&gt;F$17,(MAX(N$36:N1134)),F$17)),N1134)</f>
        <v>0</v>
      </c>
      <c r="N1135" s="42"/>
      <c r="O1135" s="2" t="str">
        <f t="shared" si="895"/>
        <v/>
      </c>
      <c r="P1135" s="3" t="str">
        <f t="shared" si="896"/>
        <v/>
      </c>
      <c r="Q1135" s="24"/>
      <c r="R1135" s="24"/>
      <c r="S1135" s="24"/>
      <c r="T1135" s="132" t="str">
        <f t="shared" si="902"/>
        <v/>
      </c>
      <c r="U1135" s="25"/>
      <c r="V1135" s="25"/>
      <c r="W1135" s="24"/>
      <c r="X1135" s="26"/>
      <c r="Y1135" s="25"/>
      <c r="Z1135" s="25"/>
      <c r="AA1135" s="3" t="str">
        <f t="shared" si="897"/>
        <v/>
      </c>
      <c r="AB1135" s="24"/>
      <c r="AC1135" s="26"/>
      <c r="AD1135" s="25"/>
      <c r="AE1135" s="54"/>
      <c r="AF1135" s="54"/>
      <c r="AG1135" s="54"/>
      <c r="AH1135" s="54"/>
      <c r="AI1135" s="54"/>
      <c r="AJ1135" s="54"/>
      <c r="AK1135" s="25"/>
      <c r="AL1135" s="54" t="str">
        <f t="shared" si="903"/>
        <v/>
      </c>
      <c r="AM1135" s="200" t="str">
        <f t="shared" si="904"/>
        <v/>
      </c>
      <c r="AN1135" s="201" t="str">
        <f t="shared" si="905"/>
        <v/>
      </c>
      <c r="AO1135" s="200" t="str">
        <f t="shared" si="913"/>
        <v/>
      </c>
      <c r="AP1135" s="200" t="str">
        <f t="shared" si="906"/>
        <v/>
      </c>
      <c r="AQ1135" s="200" t="str">
        <f t="shared" si="907"/>
        <v/>
      </c>
      <c r="AR1135" s="200" t="str">
        <f t="shared" si="914"/>
        <v/>
      </c>
      <c r="AS1135" s="200" t="str">
        <f t="shared" si="915"/>
        <v/>
      </c>
      <c r="AT1135" s="200" t="str">
        <f t="shared" si="916"/>
        <v/>
      </c>
      <c r="AU1135" s="200" t="str">
        <f t="shared" si="917"/>
        <v/>
      </c>
      <c r="AV1135" s="54"/>
      <c r="AW1135" s="200" t="str">
        <f t="shared" si="918"/>
        <v/>
      </c>
      <c r="AX1135" s="201" t="str">
        <f t="shared" si="919"/>
        <v/>
      </c>
      <c r="AY1135" s="7" t="str">
        <f t="shared" si="920"/>
        <v/>
      </c>
      <c r="AZ1135" s="7" t="str">
        <f t="shared" si="921"/>
        <v/>
      </c>
      <c r="BA1135" s="7" t="str">
        <f t="shared" si="922"/>
        <v/>
      </c>
      <c r="BB1135" s="7" t="str">
        <f t="shared" si="941"/>
        <v/>
      </c>
      <c r="BC1135" s="7" t="str">
        <f t="shared" si="942"/>
        <v/>
      </c>
      <c r="BD1135" s="7" t="str">
        <f t="shared" si="943"/>
        <v/>
      </c>
      <c r="BE1135" s="7" t="str">
        <f t="shared" si="944"/>
        <v/>
      </c>
      <c r="BF1135" s="7" t="str">
        <f t="shared" si="898"/>
        <v/>
      </c>
      <c r="BG1135" s="7" t="str">
        <f t="shared" si="899"/>
        <v/>
      </c>
      <c r="BH1135" s="7" t="str">
        <f t="shared" si="945"/>
        <v/>
      </c>
      <c r="BI1135" s="7" t="str">
        <f t="shared" si="946"/>
        <v/>
      </c>
      <c r="BJ1135" s="7" t="str">
        <f t="shared" si="947"/>
        <v/>
      </c>
      <c r="BK1135" s="7" t="str">
        <f t="shared" si="923"/>
        <v/>
      </c>
      <c r="BL1135" s="7" t="str">
        <f t="shared" si="924"/>
        <v/>
      </c>
      <c r="BM1135" s="7" t="str">
        <f t="shared" si="925"/>
        <v/>
      </c>
      <c r="BN1135" s="7" t="str">
        <f t="shared" si="926"/>
        <v/>
      </c>
      <c r="BO1135" s="7" t="str">
        <f t="shared" si="927"/>
        <v/>
      </c>
      <c r="BP1135" s="7" t="str">
        <f t="shared" si="928"/>
        <v/>
      </c>
      <c r="BQ1135" s="7" t="str">
        <f t="shared" si="929"/>
        <v/>
      </c>
      <c r="BR1135" s="7" t="str">
        <f t="shared" si="930"/>
        <v/>
      </c>
      <c r="BS1135" s="7" t="str">
        <f t="shared" si="931"/>
        <v/>
      </c>
      <c r="BT1135" s="7" t="str">
        <f t="shared" si="932"/>
        <v/>
      </c>
      <c r="BU1135" s="7" t="str">
        <f t="shared" si="933"/>
        <v/>
      </c>
      <c r="BV1135" s="7" t="str">
        <f t="shared" si="934"/>
        <v/>
      </c>
      <c r="BW1135" s="7" t="str">
        <f t="shared" si="908"/>
        <v/>
      </c>
      <c r="BX1135" s="7" t="str">
        <f t="shared" si="935"/>
        <v/>
      </c>
      <c r="BY1135" s="7" t="str">
        <f t="shared" si="936"/>
        <v/>
      </c>
      <c r="BZ1135" s="7" t="str">
        <f t="shared" si="937"/>
        <v/>
      </c>
      <c r="CA1135" s="7" t="str">
        <f t="shared" si="938"/>
        <v/>
      </c>
      <c r="CB1135" s="54"/>
      <c r="CH1135" s="13" t="str">
        <f t="shared" si="909"/>
        <v/>
      </c>
      <c r="CJ1135" s="13" t="str">
        <f t="shared" si="900"/>
        <v/>
      </c>
      <c r="CK1135" s="7" t="str">
        <f t="shared" si="901"/>
        <v/>
      </c>
      <c r="CM1135" s="7" t="str">
        <f t="shared" si="939"/>
        <v/>
      </c>
    </row>
    <row r="1136" spans="2:91" ht="16.5" thickBot="1" x14ac:dyDescent="0.3">
      <c r="B1136" s="114"/>
      <c r="C1136" s="114"/>
      <c r="D1136" s="115"/>
      <c r="E1136" s="117" t="str">
        <f t="shared" si="940"/>
        <v/>
      </c>
      <c r="F1136" s="118" t="str">
        <f t="shared" si="948"/>
        <v/>
      </c>
      <c r="G1136" s="22"/>
      <c r="H1136" s="5" t="str">
        <f t="shared" si="910"/>
        <v/>
      </c>
      <c r="I1136" s="6" t="str">
        <f t="shared" si="911"/>
        <v/>
      </c>
      <c r="J1136" s="6" t="str">
        <f t="shared" si="912"/>
        <v/>
      </c>
      <c r="K1136" s="23"/>
      <c r="L1136" s="3" t="str">
        <f t="shared" si="894"/>
        <v/>
      </c>
      <c r="M1136" s="2">
        <f>IF(OR(K1136="Rota",K1136="Desliza"),(IF((MAX(N$36:N1135))&gt;F$17,(MAX(N$36:N1135)),F$17)),N1135)</f>
        <v>0</v>
      </c>
      <c r="N1136" s="42"/>
      <c r="O1136" s="2" t="str">
        <f t="shared" si="895"/>
        <v/>
      </c>
      <c r="P1136" s="3" t="str">
        <f t="shared" si="896"/>
        <v/>
      </c>
      <c r="Q1136" s="24"/>
      <c r="R1136" s="24"/>
      <c r="S1136" s="24"/>
      <c r="T1136" s="132" t="str">
        <f t="shared" si="902"/>
        <v/>
      </c>
      <c r="U1136" s="25"/>
      <c r="V1136" s="25"/>
      <c r="W1136" s="24"/>
      <c r="X1136" s="26"/>
      <c r="Y1136" s="25"/>
      <c r="Z1136" s="25"/>
      <c r="AA1136" s="3" t="str">
        <f t="shared" si="897"/>
        <v/>
      </c>
      <c r="AB1136" s="24"/>
      <c r="AC1136" s="26"/>
      <c r="AD1136" s="25"/>
      <c r="AE1136" s="54"/>
      <c r="AF1136" s="54"/>
      <c r="AG1136" s="54"/>
      <c r="AH1136" s="54"/>
      <c r="AI1136" s="54"/>
      <c r="AJ1136" s="54"/>
      <c r="AK1136" s="25"/>
      <c r="AL1136" s="54" t="str">
        <f t="shared" si="903"/>
        <v/>
      </c>
      <c r="AM1136" s="200" t="str">
        <f t="shared" si="904"/>
        <v/>
      </c>
      <c r="AN1136" s="201" t="str">
        <f t="shared" si="905"/>
        <v/>
      </c>
      <c r="AO1136" s="200" t="str">
        <f t="shared" si="913"/>
        <v/>
      </c>
      <c r="AP1136" s="200" t="str">
        <f t="shared" si="906"/>
        <v/>
      </c>
      <c r="AQ1136" s="200" t="str">
        <f t="shared" si="907"/>
        <v/>
      </c>
      <c r="AR1136" s="200" t="str">
        <f t="shared" si="914"/>
        <v/>
      </c>
      <c r="AS1136" s="200" t="str">
        <f t="shared" si="915"/>
        <v/>
      </c>
      <c r="AT1136" s="200" t="str">
        <f t="shared" si="916"/>
        <v/>
      </c>
      <c r="AU1136" s="200" t="str">
        <f t="shared" si="917"/>
        <v/>
      </c>
      <c r="AV1136" s="54"/>
      <c r="AW1136" s="200" t="str">
        <f t="shared" si="918"/>
        <v/>
      </c>
      <c r="AX1136" s="201" t="str">
        <f t="shared" si="919"/>
        <v/>
      </c>
      <c r="AY1136" s="7" t="str">
        <f t="shared" si="920"/>
        <v/>
      </c>
      <c r="AZ1136" s="7" t="str">
        <f t="shared" si="921"/>
        <v/>
      </c>
      <c r="BA1136" s="7" t="str">
        <f t="shared" si="922"/>
        <v/>
      </c>
      <c r="BB1136" s="7" t="str">
        <f t="shared" si="941"/>
        <v/>
      </c>
      <c r="BC1136" s="7" t="str">
        <f t="shared" si="942"/>
        <v/>
      </c>
      <c r="BD1136" s="7" t="str">
        <f t="shared" si="943"/>
        <v/>
      </c>
      <c r="BE1136" s="7" t="str">
        <f t="shared" si="944"/>
        <v/>
      </c>
      <c r="BF1136" s="7" t="str">
        <f t="shared" si="898"/>
        <v/>
      </c>
      <c r="BG1136" s="7" t="str">
        <f t="shared" si="899"/>
        <v/>
      </c>
      <c r="BH1136" s="7" t="str">
        <f t="shared" si="945"/>
        <v/>
      </c>
      <c r="BI1136" s="7" t="str">
        <f t="shared" si="946"/>
        <v/>
      </c>
      <c r="BJ1136" s="7" t="str">
        <f t="shared" si="947"/>
        <v/>
      </c>
      <c r="BK1136" s="7" t="str">
        <f t="shared" si="923"/>
        <v/>
      </c>
      <c r="BL1136" s="7" t="str">
        <f t="shared" si="924"/>
        <v/>
      </c>
      <c r="BM1136" s="7" t="str">
        <f t="shared" si="925"/>
        <v/>
      </c>
      <c r="BN1136" s="7" t="str">
        <f t="shared" si="926"/>
        <v/>
      </c>
      <c r="BO1136" s="7" t="str">
        <f t="shared" si="927"/>
        <v/>
      </c>
      <c r="BP1136" s="7" t="str">
        <f t="shared" si="928"/>
        <v/>
      </c>
      <c r="BQ1136" s="7" t="str">
        <f t="shared" si="929"/>
        <v/>
      </c>
      <c r="BR1136" s="7" t="str">
        <f t="shared" si="930"/>
        <v/>
      </c>
      <c r="BS1136" s="7" t="str">
        <f t="shared" si="931"/>
        <v/>
      </c>
      <c r="BT1136" s="7" t="str">
        <f t="shared" si="932"/>
        <v/>
      </c>
      <c r="BU1136" s="7" t="str">
        <f t="shared" si="933"/>
        <v/>
      </c>
      <c r="BV1136" s="7" t="str">
        <f t="shared" si="934"/>
        <v/>
      </c>
      <c r="BW1136" s="7" t="str">
        <f t="shared" si="908"/>
        <v/>
      </c>
      <c r="BX1136" s="7" t="str">
        <f t="shared" si="935"/>
        <v/>
      </c>
      <c r="BY1136" s="7" t="str">
        <f t="shared" si="936"/>
        <v/>
      </c>
      <c r="BZ1136" s="7" t="str">
        <f t="shared" si="937"/>
        <v/>
      </c>
      <c r="CA1136" s="7" t="str">
        <f t="shared" si="938"/>
        <v/>
      </c>
      <c r="CB1136" s="54"/>
      <c r="CH1136" s="13" t="str">
        <f t="shared" si="909"/>
        <v/>
      </c>
      <c r="CJ1136" s="13" t="str">
        <f t="shared" si="900"/>
        <v/>
      </c>
      <c r="CK1136" s="7" t="str">
        <f t="shared" si="901"/>
        <v/>
      </c>
      <c r="CM1136" s="7" t="str">
        <f t="shared" si="939"/>
        <v/>
      </c>
    </row>
    <row r="1137" spans="2:91" ht="16.5" thickBot="1" x14ac:dyDescent="0.3">
      <c r="B1137" s="114"/>
      <c r="C1137" s="114"/>
      <c r="D1137" s="115"/>
      <c r="E1137" s="117" t="str">
        <f t="shared" si="940"/>
        <v/>
      </c>
      <c r="F1137" s="118" t="str">
        <f t="shared" si="948"/>
        <v/>
      </c>
      <c r="G1137" s="22"/>
      <c r="H1137" s="5" t="str">
        <f t="shared" si="910"/>
        <v/>
      </c>
      <c r="I1137" s="6" t="str">
        <f t="shared" si="911"/>
        <v/>
      </c>
      <c r="J1137" s="6" t="str">
        <f t="shared" si="912"/>
        <v/>
      </c>
      <c r="K1137" s="23"/>
      <c r="L1137" s="3" t="str">
        <f t="shared" si="894"/>
        <v/>
      </c>
      <c r="M1137" s="2">
        <f>IF(OR(K1137="Rota",K1137="Desliza"),(IF((MAX(N$36:N1136))&gt;F$17,(MAX(N$36:N1136)),F$17)),N1136)</f>
        <v>0</v>
      </c>
      <c r="N1137" s="42"/>
      <c r="O1137" s="2" t="str">
        <f t="shared" si="895"/>
        <v/>
      </c>
      <c r="P1137" s="3" t="str">
        <f t="shared" si="896"/>
        <v/>
      </c>
      <c r="Q1137" s="24"/>
      <c r="R1137" s="24"/>
      <c r="S1137" s="24"/>
      <c r="T1137" s="132" t="str">
        <f t="shared" si="902"/>
        <v/>
      </c>
      <c r="U1137" s="25"/>
      <c r="V1137" s="25"/>
      <c r="W1137" s="24"/>
      <c r="X1137" s="26"/>
      <c r="Y1137" s="25"/>
      <c r="Z1137" s="25"/>
      <c r="AA1137" s="3" t="str">
        <f t="shared" si="897"/>
        <v/>
      </c>
      <c r="AB1137" s="24"/>
      <c r="AC1137" s="26"/>
      <c r="AD1137" s="25"/>
      <c r="AE1137" s="54"/>
      <c r="AF1137" s="54"/>
      <c r="AG1137" s="54"/>
      <c r="AH1137" s="54"/>
      <c r="AI1137" s="54"/>
      <c r="AJ1137" s="54"/>
      <c r="AK1137" s="25"/>
      <c r="AL1137" s="54" t="str">
        <f t="shared" si="903"/>
        <v/>
      </c>
      <c r="AM1137" s="200" t="str">
        <f t="shared" si="904"/>
        <v/>
      </c>
      <c r="AN1137" s="201" t="str">
        <f t="shared" si="905"/>
        <v/>
      </c>
      <c r="AO1137" s="200" t="str">
        <f t="shared" si="913"/>
        <v/>
      </c>
      <c r="AP1137" s="200" t="str">
        <f t="shared" si="906"/>
        <v/>
      </c>
      <c r="AQ1137" s="200" t="str">
        <f t="shared" si="907"/>
        <v/>
      </c>
      <c r="AR1137" s="200" t="str">
        <f t="shared" si="914"/>
        <v/>
      </c>
      <c r="AS1137" s="200" t="str">
        <f t="shared" si="915"/>
        <v/>
      </c>
      <c r="AT1137" s="200" t="str">
        <f t="shared" si="916"/>
        <v/>
      </c>
      <c r="AU1137" s="200" t="str">
        <f t="shared" si="917"/>
        <v/>
      </c>
      <c r="AV1137" s="54"/>
      <c r="AW1137" s="200" t="str">
        <f t="shared" si="918"/>
        <v/>
      </c>
      <c r="AX1137" s="201" t="str">
        <f t="shared" si="919"/>
        <v/>
      </c>
      <c r="AY1137" s="7" t="str">
        <f t="shared" si="920"/>
        <v/>
      </c>
      <c r="AZ1137" s="7" t="str">
        <f t="shared" si="921"/>
        <v/>
      </c>
      <c r="BA1137" s="7" t="str">
        <f t="shared" si="922"/>
        <v/>
      </c>
      <c r="BB1137" s="7" t="str">
        <f t="shared" si="941"/>
        <v/>
      </c>
      <c r="BC1137" s="7" t="str">
        <f t="shared" si="942"/>
        <v/>
      </c>
      <c r="BD1137" s="7" t="str">
        <f t="shared" si="943"/>
        <v/>
      </c>
      <c r="BE1137" s="7" t="str">
        <f t="shared" si="944"/>
        <v/>
      </c>
      <c r="BF1137" s="7" t="str">
        <f t="shared" si="898"/>
        <v/>
      </c>
      <c r="BG1137" s="7" t="str">
        <f t="shared" si="899"/>
        <v/>
      </c>
      <c r="BH1137" s="7" t="str">
        <f t="shared" si="945"/>
        <v/>
      </c>
      <c r="BI1137" s="7" t="str">
        <f t="shared" si="946"/>
        <v/>
      </c>
      <c r="BJ1137" s="7" t="str">
        <f t="shared" si="947"/>
        <v/>
      </c>
      <c r="BK1137" s="7" t="str">
        <f t="shared" si="923"/>
        <v/>
      </c>
      <c r="BL1137" s="7" t="str">
        <f t="shared" si="924"/>
        <v/>
      </c>
      <c r="BM1137" s="7" t="str">
        <f t="shared" si="925"/>
        <v/>
      </c>
      <c r="BN1137" s="7" t="str">
        <f t="shared" si="926"/>
        <v/>
      </c>
      <c r="BO1137" s="7" t="str">
        <f t="shared" si="927"/>
        <v/>
      </c>
      <c r="BP1137" s="7" t="str">
        <f t="shared" si="928"/>
        <v/>
      </c>
      <c r="BQ1137" s="7" t="str">
        <f t="shared" si="929"/>
        <v/>
      </c>
      <c r="BR1137" s="7" t="str">
        <f t="shared" si="930"/>
        <v/>
      </c>
      <c r="BS1137" s="7" t="str">
        <f t="shared" si="931"/>
        <v/>
      </c>
      <c r="BT1137" s="7" t="str">
        <f t="shared" si="932"/>
        <v/>
      </c>
      <c r="BU1137" s="7" t="str">
        <f t="shared" si="933"/>
        <v/>
      </c>
      <c r="BV1137" s="7" t="str">
        <f t="shared" si="934"/>
        <v/>
      </c>
      <c r="BW1137" s="7" t="str">
        <f t="shared" si="908"/>
        <v/>
      </c>
      <c r="BX1137" s="7" t="str">
        <f t="shared" si="935"/>
        <v/>
      </c>
      <c r="BY1137" s="7" t="str">
        <f t="shared" si="936"/>
        <v/>
      </c>
      <c r="BZ1137" s="7" t="str">
        <f t="shared" si="937"/>
        <v/>
      </c>
      <c r="CA1137" s="7" t="str">
        <f t="shared" si="938"/>
        <v/>
      </c>
      <c r="CB1137" s="54"/>
      <c r="CH1137" s="13" t="str">
        <f t="shared" si="909"/>
        <v/>
      </c>
      <c r="CJ1137" s="13" t="str">
        <f t="shared" si="900"/>
        <v/>
      </c>
      <c r="CK1137" s="7" t="str">
        <f t="shared" si="901"/>
        <v/>
      </c>
      <c r="CM1137" s="7" t="str">
        <f t="shared" si="939"/>
        <v/>
      </c>
    </row>
    <row r="1138" spans="2:91" ht="16.5" thickBot="1" x14ac:dyDescent="0.3">
      <c r="B1138" s="114"/>
      <c r="C1138" s="114"/>
      <c r="D1138" s="115"/>
      <c r="E1138" s="117" t="str">
        <f t="shared" si="940"/>
        <v/>
      </c>
      <c r="F1138" s="118" t="str">
        <f t="shared" si="948"/>
        <v/>
      </c>
      <c r="G1138" s="22"/>
      <c r="H1138" s="5" t="str">
        <f t="shared" si="910"/>
        <v/>
      </c>
      <c r="I1138" s="6" t="str">
        <f t="shared" si="911"/>
        <v/>
      </c>
      <c r="J1138" s="6" t="str">
        <f t="shared" si="912"/>
        <v/>
      </c>
      <c r="K1138" s="23"/>
      <c r="L1138" s="3" t="str">
        <f t="shared" si="894"/>
        <v/>
      </c>
      <c r="M1138" s="2">
        <f>IF(OR(K1138="Rota",K1138="Desliza"),(IF((MAX(N$36:N1137))&gt;F$17,(MAX(N$36:N1137)),F$17)),N1137)</f>
        <v>0</v>
      </c>
      <c r="N1138" s="42"/>
      <c r="O1138" s="2" t="str">
        <f t="shared" si="895"/>
        <v/>
      </c>
      <c r="P1138" s="3" t="str">
        <f t="shared" si="896"/>
        <v/>
      </c>
      <c r="Q1138" s="24"/>
      <c r="R1138" s="24"/>
      <c r="S1138" s="24"/>
      <c r="T1138" s="132" t="str">
        <f t="shared" si="902"/>
        <v/>
      </c>
      <c r="U1138" s="25"/>
      <c r="V1138" s="25"/>
      <c r="W1138" s="24"/>
      <c r="X1138" s="26"/>
      <c r="Y1138" s="25"/>
      <c r="Z1138" s="25"/>
      <c r="AA1138" s="3" t="str">
        <f t="shared" si="897"/>
        <v/>
      </c>
      <c r="AB1138" s="24"/>
      <c r="AC1138" s="26"/>
      <c r="AD1138" s="25"/>
      <c r="AE1138" s="54"/>
      <c r="AF1138" s="54"/>
      <c r="AG1138" s="54"/>
      <c r="AH1138" s="54"/>
      <c r="AI1138" s="54"/>
      <c r="AJ1138" s="54"/>
      <c r="AK1138" s="25"/>
      <c r="AL1138" s="54" t="str">
        <f t="shared" si="903"/>
        <v/>
      </c>
      <c r="AM1138" s="200" t="str">
        <f t="shared" si="904"/>
        <v/>
      </c>
      <c r="AN1138" s="201" t="str">
        <f t="shared" si="905"/>
        <v/>
      </c>
      <c r="AO1138" s="200" t="str">
        <f t="shared" si="913"/>
        <v/>
      </c>
      <c r="AP1138" s="200" t="str">
        <f t="shared" si="906"/>
        <v/>
      </c>
      <c r="AQ1138" s="200" t="str">
        <f t="shared" si="907"/>
        <v/>
      </c>
      <c r="AR1138" s="200" t="str">
        <f t="shared" si="914"/>
        <v/>
      </c>
      <c r="AS1138" s="200" t="str">
        <f t="shared" si="915"/>
        <v/>
      </c>
      <c r="AT1138" s="200" t="str">
        <f t="shared" si="916"/>
        <v/>
      </c>
      <c r="AU1138" s="200" t="str">
        <f t="shared" si="917"/>
        <v/>
      </c>
      <c r="AV1138" s="54"/>
      <c r="AW1138" s="200" t="str">
        <f t="shared" si="918"/>
        <v/>
      </c>
      <c r="AX1138" s="201" t="str">
        <f t="shared" si="919"/>
        <v/>
      </c>
      <c r="AY1138" s="7" t="str">
        <f t="shared" si="920"/>
        <v/>
      </c>
      <c r="AZ1138" s="7" t="str">
        <f t="shared" si="921"/>
        <v/>
      </c>
      <c r="BA1138" s="7" t="str">
        <f t="shared" si="922"/>
        <v/>
      </c>
      <c r="BB1138" s="7" t="str">
        <f t="shared" si="941"/>
        <v/>
      </c>
      <c r="BC1138" s="7" t="str">
        <f t="shared" si="942"/>
        <v/>
      </c>
      <c r="BD1138" s="7" t="str">
        <f t="shared" si="943"/>
        <v/>
      </c>
      <c r="BE1138" s="7" t="str">
        <f t="shared" si="944"/>
        <v/>
      </c>
      <c r="BF1138" s="7" t="str">
        <f t="shared" si="898"/>
        <v/>
      </c>
      <c r="BG1138" s="7" t="str">
        <f t="shared" si="899"/>
        <v/>
      </c>
      <c r="BH1138" s="7" t="str">
        <f t="shared" si="945"/>
        <v/>
      </c>
      <c r="BI1138" s="7" t="str">
        <f t="shared" si="946"/>
        <v/>
      </c>
      <c r="BJ1138" s="7" t="str">
        <f t="shared" si="947"/>
        <v/>
      </c>
      <c r="BK1138" s="7" t="str">
        <f t="shared" si="923"/>
        <v/>
      </c>
      <c r="BL1138" s="7" t="str">
        <f t="shared" si="924"/>
        <v/>
      </c>
      <c r="BM1138" s="7" t="str">
        <f t="shared" si="925"/>
        <v/>
      </c>
      <c r="BN1138" s="7" t="str">
        <f t="shared" si="926"/>
        <v/>
      </c>
      <c r="BO1138" s="7" t="str">
        <f t="shared" si="927"/>
        <v/>
      </c>
      <c r="BP1138" s="7" t="str">
        <f t="shared" si="928"/>
        <v/>
      </c>
      <c r="BQ1138" s="7" t="str">
        <f t="shared" si="929"/>
        <v/>
      </c>
      <c r="BR1138" s="7" t="str">
        <f t="shared" si="930"/>
        <v/>
      </c>
      <c r="BS1138" s="7" t="str">
        <f t="shared" si="931"/>
        <v/>
      </c>
      <c r="BT1138" s="7" t="str">
        <f t="shared" si="932"/>
        <v/>
      </c>
      <c r="BU1138" s="7" t="str">
        <f t="shared" si="933"/>
        <v/>
      </c>
      <c r="BV1138" s="7" t="str">
        <f t="shared" si="934"/>
        <v/>
      </c>
      <c r="BW1138" s="7" t="str">
        <f t="shared" si="908"/>
        <v/>
      </c>
      <c r="BX1138" s="7" t="str">
        <f t="shared" si="935"/>
        <v/>
      </c>
      <c r="BY1138" s="7" t="str">
        <f t="shared" si="936"/>
        <v/>
      </c>
      <c r="BZ1138" s="7" t="str">
        <f t="shared" si="937"/>
        <v/>
      </c>
      <c r="CA1138" s="7" t="str">
        <f t="shared" si="938"/>
        <v/>
      </c>
      <c r="CB1138" s="54"/>
      <c r="CH1138" s="13" t="str">
        <f t="shared" si="909"/>
        <v/>
      </c>
      <c r="CJ1138" s="13" t="str">
        <f t="shared" si="900"/>
        <v/>
      </c>
      <c r="CK1138" s="7" t="str">
        <f t="shared" si="901"/>
        <v/>
      </c>
      <c r="CM1138" s="7" t="str">
        <f t="shared" si="939"/>
        <v/>
      </c>
    </row>
    <row r="1139" spans="2:91" ht="16.5" thickBot="1" x14ac:dyDescent="0.3">
      <c r="B1139" s="114"/>
      <c r="C1139" s="114"/>
      <c r="D1139" s="115"/>
      <c r="E1139" s="117" t="str">
        <f t="shared" si="940"/>
        <v/>
      </c>
      <c r="F1139" s="118" t="str">
        <f t="shared" si="948"/>
        <v/>
      </c>
      <c r="G1139" s="22"/>
      <c r="H1139" s="5" t="str">
        <f t="shared" si="910"/>
        <v/>
      </c>
      <c r="I1139" s="6" t="str">
        <f t="shared" si="911"/>
        <v/>
      </c>
      <c r="J1139" s="6" t="str">
        <f t="shared" si="912"/>
        <v/>
      </c>
      <c r="K1139" s="23"/>
      <c r="L1139" s="3" t="str">
        <f t="shared" si="894"/>
        <v/>
      </c>
      <c r="M1139" s="2">
        <f>IF(OR(K1139="Rota",K1139="Desliza"),(IF((MAX(N$36:N1138))&gt;F$17,(MAX(N$36:N1138)),F$17)),N1138)</f>
        <v>0</v>
      </c>
      <c r="N1139" s="42"/>
      <c r="O1139" s="2" t="str">
        <f t="shared" si="895"/>
        <v/>
      </c>
      <c r="P1139" s="3" t="str">
        <f t="shared" si="896"/>
        <v/>
      </c>
      <c r="Q1139" s="24"/>
      <c r="R1139" s="24"/>
      <c r="S1139" s="24"/>
      <c r="T1139" s="132" t="str">
        <f t="shared" si="902"/>
        <v/>
      </c>
      <c r="U1139" s="25"/>
      <c r="V1139" s="25"/>
      <c r="W1139" s="24"/>
      <c r="X1139" s="26"/>
      <c r="Y1139" s="25"/>
      <c r="Z1139" s="25"/>
      <c r="AA1139" s="3" t="str">
        <f t="shared" si="897"/>
        <v/>
      </c>
      <c r="AB1139" s="24"/>
      <c r="AC1139" s="26"/>
      <c r="AD1139" s="25"/>
      <c r="AE1139" s="54"/>
      <c r="AF1139" s="54"/>
      <c r="AG1139" s="54"/>
      <c r="AH1139" s="54"/>
      <c r="AI1139" s="54"/>
      <c r="AJ1139" s="54"/>
      <c r="AK1139" s="25"/>
      <c r="AL1139" s="54" t="str">
        <f t="shared" si="903"/>
        <v/>
      </c>
      <c r="AM1139" s="200" t="str">
        <f t="shared" si="904"/>
        <v/>
      </c>
      <c r="AN1139" s="201" t="str">
        <f t="shared" si="905"/>
        <v/>
      </c>
      <c r="AO1139" s="200" t="str">
        <f t="shared" si="913"/>
        <v/>
      </c>
      <c r="AP1139" s="200" t="str">
        <f t="shared" si="906"/>
        <v/>
      </c>
      <c r="AQ1139" s="200" t="str">
        <f t="shared" si="907"/>
        <v/>
      </c>
      <c r="AR1139" s="200" t="str">
        <f t="shared" si="914"/>
        <v/>
      </c>
      <c r="AS1139" s="200" t="str">
        <f t="shared" si="915"/>
        <v/>
      </c>
      <c r="AT1139" s="200" t="str">
        <f t="shared" si="916"/>
        <v/>
      </c>
      <c r="AU1139" s="200" t="str">
        <f t="shared" si="917"/>
        <v/>
      </c>
      <c r="AV1139" s="54"/>
      <c r="AW1139" s="200" t="str">
        <f t="shared" si="918"/>
        <v/>
      </c>
      <c r="AX1139" s="201" t="str">
        <f t="shared" si="919"/>
        <v/>
      </c>
      <c r="AY1139" s="7" t="str">
        <f t="shared" si="920"/>
        <v/>
      </c>
      <c r="AZ1139" s="7" t="str">
        <f t="shared" si="921"/>
        <v/>
      </c>
      <c r="BA1139" s="7" t="str">
        <f t="shared" si="922"/>
        <v/>
      </c>
      <c r="BB1139" s="7" t="str">
        <f t="shared" si="941"/>
        <v/>
      </c>
      <c r="BC1139" s="7" t="str">
        <f t="shared" si="942"/>
        <v/>
      </c>
      <c r="BD1139" s="7" t="str">
        <f t="shared" si="943"/>
        <v/>
      </c>
      <c r="BE1139" s="7" t="str">
        <f t="shared" si="944"/>
        <v/>
      </c>
      <c r="BF1139" s="7" t="str">
        <f t="shared" si="898"/>
        <v/>
      </c>
      <c r="BG1139" s="7" t="str">
        <f t="shared" si="899"/>
        <v/>
      </c>
      <c r="BH1139" s="7" t="str">
        <f t="shared" si="945"/>
        <v/>
      </c>
      <c r="BI1139" s="7" t="str">
        <f t="shared" si="946"/>
        <v/>
      </c>
      <c r="BJ1139" s="7" t="str">
        <f t="shared" si="947"/>
        <v/>
      </c>
      <c r="BK1139" s="7" t="str">
        <f t="shared" si="923"/>
        <v/>
      </c>
      <c r="BL1139" s="7" t="str">
        <f t="shared" si="924"/>
        <v/>
      </c>
      <c r="BM1139" s="7" t="str">
        <f t="shared" si="925"/>
        <v/>
      </c>
      <c r="BN1139" s="7" t="str">
        <f t="shared" si="926"/>
        <v/>
      </c>
      <c r="BO1139" s="7" t="str">
        <f t="shared" si="927"/>
        <v/>
      </c>
      <c r="BP1139" s="7" t="str">
        <f t="shared" si="928"/>
        <v/>
      </c>
      <c r="BQ1139" s="7" t="str">
        <f t="shared" si="929"/>
        <v/>
      </c>
      <c r="BR1139" s="7" t="str">
        <f t="shared" si="930"/>
        <v/>
      </c>
      <c r="BS1139" s="7" t="str">
        <f t="shared" si="931"/>
        <v/>
      </c>
      <c r="BT1139" s="7" t="str">
        <f t="shared" si="932"/>
        <v/>
      </c>
      <c r="BU1139" s="7" t="str">
        <f t="shared" si="933"/>
        <v/>
      </c>
      <c r="BV1139" s="7" t="str">
        <f t="shared" si="934"/>
        <v/>
      </c>
      <c r="BW1139" s="7" t="str">
        <f t="shared" si="908"/>
        <v/>
      </c>
      <c r="BX1139" s="7" t="str">
        <f t="shared" si="935"/>
        <v/>
      </c>
      <c r="BY1139" s="7" t="str">
        <f t="shared" si="936"/>
        <v/>
      </c>
      <c r="BZ1139" s="7" t="str">
        <f t="shared" si="937"/>
        <v/>
      </c>
      <c r="CA1139" s="7" t="str">
        <f t="shared" si="938"/>
        <v/>
      </c>
      <c r="CB1139" s="54"/>
      <c r="CH1139" s="13" t="str">
        <f t="shared" si="909"/>
        <v/>
      </c>
      <c r="CJ1139" s="13" t="str">
        <f t="shared" si="900"/>
        <v/>
      </c>
      <c r="CK1139" s="7" t="str">
        <f t="shared" si="901"/>
        <v/>
      </c>
      <c r="CM1139" s="7" t="str">
        <f t="shared" si="939"/>
        <v/>
      </c>
    </row>
    <row r="1140" spans="2:91" ht="16.5" thickBot="1" x14ac:dyDescent="0.3">
      <c r="B1140" s="114"/>
      <c r="C1140" s="114"/>
      <c r="D1140" s="115"/>
      <c r="E1140" s="117" t="str">
        <f t="shared" si="940"/>
        <v/>
      </c>
      <c r="F1140" s="118" t="str">
        <f t="shared" si="948"/>
        <v/>
      </c>
      <c r="G1140" s="22"/>
      <c r="H1140" s="5" t="str">
        <f t="shared" si="910"/>
        <v/>
      </c>
      <c r="I1140" s="6" t="str">
        <f t="shared" si="911"/>
        <v/>
      </c>
      <c r="J1140" s="6" t="str">
        <f t="shared" si="912"/>
        <v/>
      </c>
      <c r="K1140" s="23"/>
      <c r="L1140" s="3" t="str">
        <f t="shared" si="894"/>
        <v/>
      </c>
      <c r="M1140" s="2">
        <f>IF(OR(K1140="Rota",K1140="Desliza"),(IF((MAX(N$36:N1139))&gt;F$17,(MAX(N$36:N1139)),F$17)),N1139)</f>
        <v>0</v>
      </c>
      <c r="N1140" s="42"/>
      <c r="O1140" s="2" t="str">
        <f t="shared" si="895"/>
        <v/>
      </c>
      <c r="P1140" s="3" t="str">
        <f t="shared" si="896"/>
        <v/>
      </c>
      <c r="Q1140" s="24"/>
      <c r="R1140" s="24"/>
      <c r="S1140" s="24"/>
      <c r="T1140" s="132" t="str">
        <f t="shared" si="902"/>
        <v/>
      </c>
      <c r="U1140" s="25"/>
      <c r="V1140" s="25"/>
      <c r="W1140" s="24"/>
      <c r="X1140" s="26"/>
      <c r="Y1140" s="25"/>
      <c r="Z1140" s="25"/>
      <c r="AA1140" s="3" t="str">
        <f t="shared" si="897"/>
        <v/>
      </c>
      <c r="AB1140" s="24"/>
      <c r="AC1140" s="26"/>
      <c r="AD1140" s="25"/>
      <c r="AE1140" s="54"/>
      <c r="AF1140" s="54"/>
      <c r="AG1140" s="54"/>
      <c r="AH1140" s="54"/>
      <c r="AI1140" s="54"/>
      <c r="AJ1140" s="54"/>
      <c r="AK1140" s="25"/>
      <c r="AL1140" s="54" t="str">
        <f t="shared" si="903"/>
        <v/>
      </c>
      <c r="AM1140" s="200" t="str">
        <f t="shared" si="904"/>
        <v/>
      </c>
      <c r="AN1140" s="201" t="str">
        <f t="shared" si="905"/>
        <v/>
      </c>
      <c r="AO1140" s="200" t="str">
        <f t="shared" si="913"/>
        <v/>
      </c>
      <c r="AP1140" s="200" t="str">
        <f t="shared" si="906"/>
        <v/>
      </c>
      <c r="AQ1140" s="200" t="str">
        <f t="shared" si="907"/>
        <v/>
      </c>
      <c r="AR1140" s="200" t="str">
        <f t="shared" si="914"/>
        <v/>
      </c>
      <c r="AS1140" s="200" t="str">
        <f t="shared" si="915"/>
        <v/>
      </c>
      <c r="AT1140" s="200" t="str">
        <f t="shared" si="916"/>
        <v/>
      </c>
      <c r="AU1140" s="200" t="str">
        <f t="shared" si="917"/>
        <v/>
      </c>
      <c r="AV1140" s="54"/>
      <c r="AW1140" s="200" t="str">
        <f t="shared" si="918"/>
        <v/>
      </c>
      <c r="AX1140" s="201" t="str">
        <f t="shared" si="919"/>
        <v/>
      </c>
      <c r="AY1140" s="7" t="str">
        <f t="shared" si="920"/>
        <v/>
      </c>
      <c r="AZ1140" s="7" t="str">
        <f t="shared" si="921"/>
        <v/>
      </c>
      <c r="BA1140" s="7" t="str">
        <f t="shared" si="922"/>
        <v/>
      </c>
      <c r="BB1140" s="7" t="str">
        <f t="shared" si="941"/>
        <v/>
      </c>
      <c r="BC1140" s="7" t="str">
        <f t="shared" si="942"/>
        <v/>
      </c>
      <c r="BD1140" s="7" t="str">
        <f t="shared" si="943"/>
        <v/>
      </c>
      <c r="BE1140" s="7" t="str">
        <f t="shared" si="944"/>
        <v/>
      </c>
      <c r="BF1140" s="7" t="str">
        <f t="shared" si="898"/>
        <v/>
      </c>
      <c r="BG1140" s="7" t="str">
        <f t="shared" si="899"/>
        <v/>
      </c>
      <c r="BH1140" s="7" t="str">
        <f t="shared" si="945"/>
        <v/>
      </c>
      <c r="BI1140" s="7" t="str">
        <f t="shared" si="946"/>
        <v/>
      </c>
      <c r="BJ1140" s="7" t="str">
        <f t="shared" si="947"/>
        <v/>
      </c>
      <c r="BK1140" s="7" t="str">
        <f t="shared" si="923"/>
        <v/>
      </c>
      <c r="BL1140" s="7" t="str">
        <f t="shared" si="924"/>
        <v/>
      </c>
      <c r="BM1140" s="7" t="str">
        <f t="shared" si="925"/>
        <v/>
      </c>
      <c r="BN1140" s="7" t="str">
        <f t="shared" si="926"/>
        <v/>
      </c>
      <c r="BO1140" s="7" t="str">
        <f t="shared" si="927"/>
        <v/>
      </c>
      <c r="BP1140" s="7" t="str">
        <f t="shared" si="928"/>
        <v/>
      </c>
      <c r="BQ1140" s="7" t="str">
        <f t="shared" si="929"/>
        <v/>
      </c>
      <c r="BR1140" s="7" t="str">
        <f t="shared" si="930"/>
        <v/>
      </c>
      <c r="BS1140" s="7" t="str">
        <f t="shared" si="931"/>
        <v/>
      </c>
      <c r="BT1140" s="7" t="str">
        <f t="shared" si="932"/>
        <v/>
      </c>
      <c r="BU1140" s="7" t="str">
        <f t="shared" si="933"/>
        <v/>
      </c>
      <c r="BV1140" s="7" t="str">
        <f t="shared" si="934"/>
        <v/>
      </c>
      <c r="BW1140" s="7" t="str">
        <f t="shared" si="908"/>
        <v/>
      </c>
      <c r="BX1140" s="7" t="str">
        <f t="shared" si="935"/>
        <v/>
      </c>
      <c r="BY1140" s="7" t="str">
        <f t="shared" si="936"/>
        <v/>
      </c>
      <c r="BZ1140" s="7" t="str">
        <f t="shared" si="937"/>
        <v/>
      </c>
      <c r="CA1140" s="7" t="str">
        <f t="shared" si="938"/>
        <v/>
      </c>
      <c r="CB1140" s="54"/>
      <c r="CH1140" s="13" t="str">
        <f t="shared" si="909"/>
        <v/>
      </c>
      <c r="CJ1140" s="13" t="str">
        <f t="shared" si="900"/>
        <v/>
      </c>
      <c r="CK1140" s="7" t="str">
        <f t="shared" si="901"/>
        <v/>
      </c>
      <c r="CM1140" s="7" t="str">
        <f t="shared" si="939"/>
        <v/>
      </c>
    </row>
    <row r="1141" spans="2:91" ht="16.5" thickBot="1" x14ac:dyDescent="0.3">
      <c r="B1141" s="114"/>
      <c r="C1141" s="114"/>
      <c r="D1141" s="115"/>
      <c r="E1141" s="117" t="str">
        <f t="shared" si="940"/>
        <v/>
      </c>
      <c r="F1141" s="118" t="str">
        <f t="shared" si="948"/>
        <v/>
      </c>
      <c r="G1141" s="22"/>
      <c r="H1141" s="5" t="str">
        <f t="shared" si="910"/>
        <v/>
      </c>
      <c r="I1141" s="6" t="str">
        <f t="shared" si="911"/>
        <v/>
      </c>
      <c r="J1141" s="6" t="str">
        <f t="shared" si="912"/>
        <v/>
      </c>
      <c r="K1141" s="23"/>
      <c r="L1141" s="3" t="str">
        <f t="shared" si="894"/>
        <v/>
      </c>
      <c r="M1141" s="2">
        <f>IF(OR(K1141="Rota",K1141="Desliza"),(IF((MAX(N$36:N1140))&gt;F$17,(MAX(N$36:N1140)),F$17)),N1140)</f>
        <v>0</v>
      </c>
      <c r="N1141" s="42"/>
      <c r="O1141" s="2" t="str">
        <f t="shared" si="895"/>
        <v/>
      </c>
      <c r="P1141" s="3" t="str">
        <f t="shared" si="896"/>
        <v/>
      </c>
      <c r="Q1141" s="24"/>
      <c r="R1141" s="24"/>
      <c r="S1141" s="24"/>
      <c r="T1141" s="132" t="str">
        <f t="shared" si="902"/>
        <v/>
      </c>
      <c r="U1141" s="25"/>
      <c r="V1141" s="25"/>
      <c r="W1141" s="24"/>
      <c r="X1141" s="26"/>
      <c r="Y1141" s="25"/>
      <c r="Z1141" s="25"/>
      <c r="AA1141" s="3" t="str">
        <f t="shared" si="897"/>
        <v/>
      </c>
      <c r="AB1141" s="24"/>
      <c r="AC1141" s="26"/>
      <c r="AD1141" s="25"/>
      <c r="AE1141" s="54"/>
      <c r="AF1141" s="54"/>
      <c r="AG1141" s="54"/>
      <c r="AH1141" s="54"/>
      <c r="AI1141" s="54"/>
      <c r="AJ1141" s="54"/>
      <c r="AK1141" s="25"/>
      <c r="AL1141" s="54" t="str">
        <f t="shared" si="903"/>
        <v/>
      </c>
      <c r="AM1141" s="200" t="str">
        <f t="shared" si="904"/>
        <v/>
      </c>
      <c r="AN1141" s="201" t="str">
        <f t="shared" si="905"/>
        <v/>
      </c>
      <c r="AO1141" s="200" t="str">
        <f t="shared" si="913"/>
        <v/>
      </c>
      <c r="AP1141" s="200" t="str">
        <f t="shared" si="906"/>
        <v/>
      </c>
      <c r="AQ1141" s="200" t="str">
        <f t="shared" si="907"/>
        <v/>
      </c>
      <c r="AR1141" s="200" t="str">
        <f t="shared" si="914"/>
        <v/>
      </c>
      <c r="AS1141" s="200" t="str">
        <f t="shared" si="915"/>
        <v/>
      </c>
      <c r="AT1141" s="200" t="str">
        <f t="shared" si="916"/>
        <v/>
      </c>
      <c r="AU1141" s="200" t="str">
        <f t="shared" si="917"/>
        <v/>
      </c>
      <c r="AV1141" s="54"/>
      <c r="AW1141" s="200" t="str">
        <f t="shared" si="918"/>
        <v/>
      </c>
      <c r="AX1141" s="201" t="str">
        <f t="shared" si="919"/>
        <v/>
      </c>
      <c r="AY1141" s="7" t="str">
        <f t="shared" si="920"/>
        <v/>
      </c>
      <c r="AZ1141" s="7" t="str">
        <f t="shared" si="921"/>
        <v/>
      </c>
      <c r="BA1141" s="7" t="str">
        <f t="shared" si="922"/>
        <v/>
      </c>
      <c r="BB1141" s="7" t="str">
        <f t="shared" si="941"/>
        <v/>
      </c>
      <c r="BC1141" s="7" t="str">
        <f t="shared" si="942"/>
        <v/>
      </c>
      <c r="BD1141" s="7" t="str">
        <f t="shared" si="943"/>
        <v/>
      </c>
      <c r="BE1141" s="7" t="str">
        <f t="shared" si="944"/>
        <v/>
      </c>
      <c r="BF1141" s="7" t="str">
        <f t="shared" si="898"/>
        <v/>
      </c>
      <c r="BG1141" s="7" t="str">
        <f t="shared" si="899"/>
        <v/>
      </c>
      <c r="BH1141" s="7" t="str">
        <f t="shared" si="945"/>
        <v/>
      </c>
      <c r="BI1141" s="7" t="str">
        <f t="shared" si="946"/>
        <v/>
      </c>
      <c r="BJ1141" s="7" t="str">
        <f t="shared" si="947"/>
        <v/>
      </c>
      <c r="BK1141" s="7" t="str">
        <f t="shared" si="923"/>
        <v/>
      </c>
      <c r="BL1141" s="7" t="str">
        <f t="shared" si="924"/>
        <v/>
      </c>
      <c r="BM1141" s="7" t="str">
        <f t="shared" si="925"/>
        <v/>
      </c>
      <c r="BN1141" s="7" t="str">
        <f t="shared" si="926"/>
        <v/>
      </c>
      <c r="BO1141" s="7" t="str">
        <f t="shared" si="927"/>
        <v/>
      </c>
      <c r="BP1141" s="7" t="str">
        <f t="shared" si="928"/>
        <v/>
      </c>
      <c r="BQ1141" s="7" t="str">
        <f t="shared" si="929"/>
        <v/>
      </c>
      <c r="BR1141" s="7" t="str">
        <f t="shared" si="930"/>
        <v/>
      </c>
      <c r="BS1141" s="7" t="str">
        <f t="shared" si="931"/>
        <v/>
      </c>
      <c r="BT1141" s="7" t="str">
        <f t="shared" si="932"/>
        <v/>
      </c>
      <c r="BU1141" s="7" t="str">
        <f t="shared" si="933"/>
        <v/>
      </c>
      <c r="BV1141" s="7" t="str">
        <f t="shared" si="934"/>
        <v/>
      </c>
      <c r="BW1141" s="7" t="str">
        <f t="shared" si="908"/>
        <v/>
      </c>
      <c r="BX1141" s="7" t="str">
        <f t="shared" si="935"/>
        <v/>
      </c>
      <c r="BY1141" s="7" t="str">
        <f t="shared" si="936"/>
        <v/>
      </c>
      <c r="BZ1141" s="7" t="str">
        <f t="shared" si="937"/>
        <v/>
      </c>
      <c r="CA1141" s="7" t="str">
        <f t="shared" si="938"/>
        <v/>
      </c>
      <c r="CB1141" s="54"/>
      <c r="CH1141" s="13" t="str">
        <f t="shared" si="909"/>
        <v/>
      </c>
      <c r="CJ1141" s="13" t="str">
        <f t="shared" si="900"/>
        <v/>
      </c>
      <c r="CK1141" s="7" t="str">
        <f t="shared" si="901"/>
        <v/>
      </c>
      <c r="CM1141" s="7" t="str">
        <f t="shared" si="939"/>
        <v/>
      </c>
    </row>
    <row r="1142" spans="2:91" ht="16.5" thickBot="1" x14ac:dyDescent="0.3">
      <c r="B1142" s="114"/>
      <c r="C1142" s="114"/>
      <c r="D1142" s="115"/>
      <c r="E1142" s="117" t="str">
        <f t="shared" si="940"/>
        <v/>
      </c>
      <c r="F1142" s="118" t="str">
        <f t="shared" si="948"/>
        <v/>
      </c>
      <c r="G1142" s="22"/>
      <c r="H1142" s="5" t="str">
        <f t="shared" si="910"/>
        <v/>
      </c>
      <c r="I1142" s="6" t="str">
        <f t="shared" si="911"/>
        <v/>
      </c>
      <c r="J1142" s="6" t="str">
        <f t="shared" si="912"/>
        <v/>
      </c>
      <c r="K1142" s="23"/>
      <c r="L1142" s="3" t="str">
        <f t="shared" si="894"/>
        <v/>
      </c>
      <c r="M1142" s="2">
        <f>IF(OR(K1142="Rota",K1142="Desliza"),(IF((MAX(N$36:N1141))&gt;F$17,(MAX(N$36:N1141)),F$17)),N1141)</f>
        <v>0</v>
      </c>
      <c r="N1142" s="42"/>
      <c r="O1142" s="2" t="str">
        <f t="shared" si="895"/>
        <v/>
      </c>
      <c r="P1142" s="3" t="str">
        <f t="shared" si="896"/>
        <v/>
      </c>
      <c r="Q1142" s="24"/>
      <c r="R1142" s="24"/>
      <c r="S1142" s="24"/>
      <c r="T1142" s="132" t="str">
        <f t="shared" si="902"/>
        <v/>
      </c>
      <c r="U1142" s="25"/>
      <c r="V1142" s="25"/>
      <c r="W1142" s="24"/>
      <c r="X1142" s="26"/>
      <c r="Y1142" s="25"/>
      <c r="Z1142" s="25"/>
      <c r="AA1142" s="3" t="str">
        <f t="shared" si="897"/>
        <v/>
      </c>
      <c r="AB1142" s="24"/>
      <c r="AC1142" s="26"/>
      <c r="AD1142" s="25"/>
      <c r="AE1142" s="54"/>
      <c r="AF1142" s="54"/>
      <c r="AG1142" s="54"/>
      <c r="AH1142" s="54"/>
      <c r="AI1142" s="54"/>
      <c r="AJ1142" s="54"/>
      <c r="AK1142" s="25"/>
      <c r="AL1142" s="54" t="str">
        <f t="shared" si="903"/>
        <v/>
      </c>
      <c r="AM1142" s="200" t="str">
        <f t="shared" si="904"/>
        <v/>
      </c>
      <c r="AN1142" s="201" t="str">
        <f t="shared" si="905"/>
        <v/>
      </c>
      <c r="AO1142" s="200" t="str">
        <f t="shared" si="913"/>
        <v/>
      </c>
      <c r="AP1142" s="200" t="str">
        <f t="shared" si="906"/>
        <v/>
      </c>
      <c r="AQ1142" s="200" t="str">
        <f t="shared" si="907"/>
        <v/>
      </c>
      <c r="AR1142" s="200" t="str">
        <f t="shared" si="914"/>
        <v/>
      </c>
      <c r="AS1142" s="200" t="str">
        <f t="shared" si="915"/>
        <v/>
      </c>
      <c r="AT1142" s="200" t="str">
        <f t="shared" si="916"/>
        <v/>
      </c>
      <c r="AU1142" s="200" t="str">
        <f t="shared" si="917"/>
        <v/>
      </c>
      <c r="AV1142" s="54"/>
      <c r="AW1142" s="200" t="str">
        <f t="shared" si="918"/>
        <v/>
      </c>
      <c r="AX1142" s="201" t="str">
        <f t="shared" si="919"/>
        <v/>
      </c>
      <c r="AY1142" s="7" t="str">
        <f t="shared" si="920"/>
        <v/>
      </c>
      <c r="AZ1142" s="7" t="str">
        <f t="shared" si="921"/>
        <v/>
      </c>
      <c r="BA1142" s="7" t="str">
        <f t="shared" si="922"/>
        <v/>
      </c>
      <c r="BB1142" s="7" t="str">
        <f t="shared" si="941"/>
        <v/>
      </c>
      <c r="BC1142" s="7" t="str">
        <f t="shared" si="942"/>
        <v/>
      </c>
      <c r="BD1142" s="7" t="str">
        <f t="shared" si="943"/>
        <v/>
      </c>
      <c r="BE1142" s="7" t="str">
        <f t="shared" si="944"/>
        <v/>
      </c>
      <c r="BF1142" s="7" t="str">
        <f t="shared" si="898"/>
        <v/>
      </c>
      <c r="BG1142" s="7" t="str">
        <f t="shared" si="899"/>
        <v/>
      </c>
      <c r="BH1142" s="7" t="str">
        <f t="shared" si="945"/>
        <v/>
      </c>
      <c r="BI1142" s="7" t="str">
        <f t="shared" si="946"/>
        <v/>
      </c>
      <c r="BJ1142" s="7" t="str">
        <f t="shared" si="947"/>
        <v/>
      </c>
      <c r="BK1142" s="7" t="str">
        <f t="shared" si="923"/>
        <v/>
      </c>
      <c r="BL1142" s="7" t="str">
        <f t="shared" si="924"/>
        <v/>
      </c>
      <c r="BM1142" s="7" t="str">
        <f t="shared" si="925"/>
        <v/>
      </c>
      <c r="BN1142" s="7" t="str">
        <f t="shared" si="926"/>
        <v/>
      </c>
      <c r="BO1142" s="7" t="str">
        <f t="shared" si="927"/>
        <v/>
      </c>
      <c r="BP1142" s="7" t="str">
        <f t="shared" si="928"/>
        <v/>
      </c>
      <c r="BQ1142" s="7" t="str">
        <f t="shared" si="929"/>
        <v/>
      </c>
      <c r="BR1142" s="7" t="str">
        <f t="shared" si="930"/>
        <v/>
      </c>
      <c r="BS1142" s="7" t="str">
        <f t="shared" si="931"/>
        <v/>
      </c>
      <c r="BT1142" s="7" t="str">
        <f t="shared" si="932"/>
        <v/>
      </c>
      <c r="BU1142" s="7" t="str">
        <f t="shared" si="933"/>
        <v/>
      </c>
      <c r="BV1142" s="7" t="str">
        <f t="shared" si="934"/>
        <v/>
      </c>
      <c r="BW1142" s="7" t="str">
        <f t="shared" si="908"/>
        <v/>
      </c>
      <c r="BX1142" s="7" t="str">
        <f t="shared" si="935"/>
        <v/>
      </c>
      <c r="BY1142" s="7" t="str">
        <f t="shared" si="936"/>
        <v/>
      </c>
      <c r="BZ1142" s="7" t="str">
        <f t="shared" si="937"/>
        <v/>
      </c>
      <c r="CA1142" s="7" t="str">
        <f t="shared" si="938"/>
        <v/>
      </c>
      <c r="CB1142" s="54"/>
      <c r="CH1142" s="13" t="str">
        <f t="shared" si="909"/>
        <v/>
      </c>
      <c r="CJ1142" s="13" t="str">
        <f t="shared" si="900"/>
        <v/>
      </c>
      <c r="CK1142" s="7" t="str">
        <f t="shared" si="901"/>
        <v/>
      </c>
      <c r="CM1142" s="7" t="str">
        <f t="shared" si="939"/>
        <v/>
      </c>
    </row>
    <row r="1143" spans="2:91" ht="16.5" thickBot="1" x14ac:dyDescent="0.3">
      <c r="B1143" s="114"/>
      <c r="C1143" s="114"/>
      <c r="D1143" s="115"/>
      <c r="E1143" s="117" t="str">
        <f t="shared" si="940"/>
        <v/>
      </c>
      <c r="F1143" s="118" t="str">
        <f t="shared" si="948"/>
        <v/>
      </c>
      <c r="G1143" s="22"/>
      <c r="H1143" s="5" t="str">
        <f t="shared" si="910"/>
        <v/>
      </c>
      <c r="I1143" s="6" t="str">
        <f t="shared" si="911"/>
        <v/>
      </c>
      <c r="J1143" s="6" t="str">
        <f t="shared" si="912"/>
        <v/>
      </c>
      <c r="K1143" s="23"/>
      <c r="L1143" s="3" t="str">
        <f t="shared" si="894"/>
        <v/>
      </c>
      <c r="M1143" s="2">
        <f>IF(OR(K1143="Rota",K1143="Desliza"),(IF((MAX(N$36:N1142))&gt;F$17,(MAX(N$36:N1142)),F$17)),N1142)</f>
        <v>0</v>
      </c>
      <c r="N1143" s="42"/>
      <c r="O1143" s="2" t="str">
        <f t="shared" si="895"/>
        <v/>
      </c>
      <c r="P1143" s="3" t="str">
        <f t="shared" si="896"/>
        <v/>
      </c>
      <c r="Q1143" s="24"/>
      <c r="R1143" s="24"/>
      <c r="S1143" s="24"/>
      <c r="T1143" s="132" t="str">
        <f t="shared" si="902"/>
        <v/>
      </c>
      <c r="U1143" s="25"/>
      <c r="V1143" s="25"/>
      <c r="W1143" s="24"/>
      <c r="X1143" s="26"/>
      <c r="Y1143" s="25"/>
      <c r="Z1143" s="25"/>
      <c r="AA1143" s="3" t="str">
        <f t="shared" si="897"/>
        <v/>
      </c>
      <c r="AB1143" s="24"/>
      <c r="AC1143" s="26"/>
      <c r="AD1143" s="25"/>
      <c r="AE1143" s="54"/>
      <c r="AF1143" s="54"/>
      <c r="AG1143" s="54"/>
      <c r="AH1143" s="54"/>
      <c r="AI1143" s="54"/>
      <c r="AJ1143" s="54"/>
      <c r="AK1143" s="25"/>
      <c r="AL1143" s="54" t="str">
        <f t="shared" si="903"/>
        <v/>
      </c>
      <c r="AM1143" s="200" t="str">
        <f t="shared" si="904"/>
        <v/>
      </c>
      <c r="AN1143" s="201" t="str">
        <f t="shared" si="905"/>
        <v/>
      </c>
      <c r="AO1143" s="200" t="str">
        <f t="shared" si="913"/>
        <v/>
      </c>
      <c r="AP1143" s="200" t="str">
        <f t="shared" si="906"/>
        <v/>
      </c>
      <c r="AQ1143" s="200" t="str">
        <f t="shared" si="907"/>
        <v/>
      </c>
      <c r="AR1143" s="200" t="str">
        <f t="shared" si="914"/>
        <v/>
      </c>
      <c r="AS1143" s="200" t="str">
        <f t="shared" si="915"/>
        <v/>
      </c>
      <c r="AT1143" s="200" t="str">
        <f t="shared" si="916"/>
        <v/>
      </c>
      <c r="AU1143" s="200" t="str">
        <f t="shared" si="917"/>
        <v/>
      </c>
      <c r="AV1143" s="54"/>
      <c r="AW1143" s="200" t="str">
        <f t="shared" si="918"/>
        <v/>
      </c>
      <c r="AX1143" s="201" t="str">
        <f t="shared" si="919"/>
        <v/>
      </c>
      <c r="AY1143" s="7" t="str">
        <f t="shared" si="920"/>
        <v/>
      </c>
      <c r="AZ1143" s="7" t="str">
        <f t="shared" si="921"/>
        <v/>
      </c>
      <c r="BA1143" s="7" t="str">
        <f t="shared" si="922"/>
        <v/>
      </c>
      <c r="BB1143" s="7" t="str">
        <f t="shared" si="941"/>
        <v/>
      </c>
      <c r="BC1143" s="7" t="str">
        <f t="shared" si="942"/>
        <v/>
      </c>
      <c r="BD1143" s="7" t="str">
        <f t="shared" si="943"/>
        <v/>
      </c>
      <c r="BE1143" s="7" t="str">
        <f t="shared" si="944"/>
        <v/>
      </c>
      <c r="BF1143" s="7" t="str">
        <f t="shared" si="898"/>
        <v/>
      </c>
      <c r="BG1143" s="7" t="str">
        <f t="shared" si="899"/>
        <v/>
      </c>
      <c r="BH1143" s="7" t="str">
        <f t="shared" si="945"/>
        <v/>
      </c>
      <c r="BI1143" s="7" t="str">
        <f t="shared" si="946"/>
        <v/>
      </c>
      <c r="BJ1143" s="7" t="str">
        <f t="shared" si="947"/>
        <v/>
      </c>
      <c r="BK1143" s="7" t="str">
        <f t="shared" si="923"/>
        <v/>
      </c>
      <c r="BL1143" s="7" t="str">
        <f t="shared" si="924"/>
        <v/>
      </c>
      <c r="BM1143" s="7" t="str">
        <f t="shared" si="925"/>
        <v/>
      </c>
      <c r="BN1143" s="7" t="str">
        <f t="shared" si="926"/>
        <v/>
      </c>
      <c r="BO1143" s="7" t="str">
        <f t="shared" si="927"/>
        <v/>
      </c>
      <c r="BP1143" s="7" t="str">
        <f t="shared" si="928"/>
        <v/>
      </c>
      <c r="BQ1143" s="7" t="str">
        <f t="shared" si="929"/>
        <v/>
      </c>
      <c r="BR1143" s="7" t="str">
        <f t="shared" si="930"/>
        <v/>
      </c>
      <c r="BS1143" s="7" t="str">
        <f t="shared" si="931"/>
        <v/>
      </c>
      <c r="BT1143" s="7" t="str">
        <f t="shared" si="932"/>
        <v/>
      </c>
      <c r="BU1143" s="7" t="str">
        <f t="shared" si="933"/>
        <v/>
      </c>
      <c r="BV1143" s="7" t="str">
        <f t="shared" si="934"/>
        <v/>
      </c>
      <c r="BW1143" s="7" t="str">
        <f t="shared" si="908"/>
        <v/>
      </c>
      <c r="BX1143" s="7" t="str">
        <f t="shared" si="935"/>
        <v/>
      </c>
      <c r="BY1143" s="7" t="str">
        <f t="shared" si="936"/>
        <v/>
      </c>
      <c r="BZ1143" s="7" t="str">
        <f t="shared" si="937"/>
        <v/>
      </c>
      <c r="CA1143" s="7" t="str">
        <f t="shared" si="938"/>
        <v/>
      </c>
      <c r="CB1143" s="54"/>
      <c r="CH1143" s="13" t="str">
        <f t="shared" si="909"/>
        <v/>
      </c>
      <c r="CJ1143" s="13" t="str">
        <f t="shared" si="900"/>
        <v/>
      </c>
      <c r="CK1143" s="7" t="str">
        <f t="shared" si="901"/>
        <v/>
      </c>
      <c r="CM1143" s="7" t="str">
        <f t="shared" si="939"/>
        <v/>
      </c>
    </row>
    <row r="1144" spans="2:91" ht="16.5" thickBot="1" x14ac:dyDescent="0.3">
      <c r="B1144" s="114"/>
      <c r="C1144" s="114"/>
      <c r="D1144" s="115"/>
      <c r="E1144" s="117" t="str">
        <f t="shared" si="940"/>
        <v/>
      </c>
      <c r="F1144" s="118" t="str">
        <f t="shared" si="948"/>
        <v/>
      </c>
      <c r="G1144" s="22"/>
      <c r="H1144" s="5" t="str">
        <f t="shared" si="910"/>
        <v/>
      </c>
      <c r="I1144" s="6" t="str">
        <f t="shared" si="911"/>
        <v/>
      </c>
      <c r="J1144" s="6" t="str">
        <f t="shared" si="912"/>
        <v/>
      </c>
      <c r="K1144" s="23"/>
      <c r="L1144" s="3" t="str">
        <f t="shared" si="894"/>
        <v/>
      </c>
      <c r="M1144" s="2">
        <f>IF(OR(K1144="Rota",K1144="Desliza"),(IF((MAX(N$36:N1143))&gt;F$17,(MAX(N$36:N1143)),F$17)),N1143)</f>
        <v>0</v>
      </c>
      <c r="N1144" s="42"/>
      <c r="O1144" s="2" t="str">
        <f t="shared" si="895"/>
        <v/>
      </c>
      <c r="P1144" s="3" t="str">
        <f t="shared" si="896"/>
        <v/>
      </c>
      <c r="Q1144" s="24"/>
      <c r="R1144" s="24"/>
      <c r="S1144" s="24"/>
      <c r="T1144" s="132" t="str">
        <f t="shared" si="902"/>
        <v/>
      </c>
      <c r="U1144" s="25"/>
      <c r="V1144" s="25"/>
      <c r="W1144" s="24"/>
      <c r="X1144" s="26"/>
      <c r="Y1144" s="25"/>
      <c r="Z1144" s="25"/>
      <c r="AA1144" s="3" t="str">
        <f t="shared" si="897"/>
        <v/>
      </c>
      <c r="AB1144" s="24"/>
      <c r="AC1144" s="26"/>
      <c r="AD1144" s="25"/>
      <c r="AE1144" s="54"/>
      <c r="AF1144" s="54"/>
      <c r="AG1144" s="54"/>
      <c r="AH1144" s="54"/>
      <c r="AI1144" s="54"/>
      <c r="AJ1144" s="54"/>
      <c r="AK1144" s="25"/>
      <c r="AL1144" s="54" t="str">
        <f t="shared" si="903"/>
        <v/>
      </c>
      <c r="AM1144" s="200" t="str">
        <f t="shared" si="904"/>
        <v/>
      </c>
      <c r="AN1144" s="201" t="str">
        <f t="shared" si="905"/>
        <v/>
      </c>
      <c r="AO1144" s="200" t="str">
        <f t="shared" si="913"/>
        <v/>
      </c>
      <c r="AP1144" s="200" t="str">
        <f t="shared" si="906"/>
        <v/>
      </c>
      <c r="AQ1144" s="200" t="str">
        <f t="shared" si="907"/>
        <v/>
      </c>
      <c r="AR1144" s="200" t="str">
        <f t="shared" si="914"/>
        <v/>
      </c>
      <c r="AS1144" s="200" t="str">
        <f t="shared" si="915"/>
        <v/>
      </c>
      <c r="AT1144" s="200" t="str">
        <f t="shared" si="916"/>
        <v/>
      </c>
      <c r="AU1144" s="200" t="str">
        <f t="shared" si="917"/>
        <v/>
      </c>
      <c r="AV1144" s="54"/>
      <c r="AW1144" s="200" t="str">
        <f t="shared" si="918"/>
        <v/>
      </c>
      <c r="AX1144" s="201" t="str">
        <f t="shared" si="919"/>
        <v/>
      </c>
      <c r="AY1144" s="7" t="str">
        <f t="shared" si="920"/>
        <v/>
      </c>
      <c r="AZ1144" s="7" t="str">
        <f t="shared" si="921"/>
        <v/>
      </c>
      <c r="BA1144" s="7" t="str">
        <f t="shared" si="922"/>
        <v/>
      </c>
      <c r="BB1144" s="7" t="str">
        <f t="shared" si="941"/>
        <v/>
      </c>
      <c r="BC1144" s="7" t="str">
        <f t="shared" si="942"/>
        <v/>
      </c>
      <c r="BD1144" s="7" t="str">
        <f t="shared" si="943"/>
        <v/>
      </c>
      <c r="BE1144" s="7" t="str">
        <f t="shared" si="944"/>
        <v/>
      </c>
      <c r="BF1144" s="7" t="str">
        <f t="shared" si="898"/>
        <v/>
      </c>
      <c r="BG1144" s="7" t="str">
        <f t="shared" si="899"/>
        <v/>
      </c>
      <c r="BH1144" s="7" t="str">
        <f t="shared" si="945"/>
        <v/>
      </c>
      <c r="BI1144" s="7" t="str">
        <f t="shared" si="946"/>
        <v/>
      </c>
      <c r="BJ1144" s="7" t="str">
        <f t="shared" si="947"/>
        <v/>
      </c>
      <c r="BK1144" s="7" t="str">
        <f t="shared" si="923"/>
        <v/>
      </c>
      <c r="BL1144" s="7" t="str">
        <f t="shared" si="924"/>
        <v/>
      </c>
      <c r="BM1144" s="7" t="str">
        <f t="shared" si="925"/>
        <v/>
      </c>
      <c r="BN1144" s="7" t="str">
        <f t="shared" si="926"/>
        <v/>
      </c>
      <c r="BO1144" s="7" t="str">
        <f t="shared" si="927"/>
        <v/>
      </c>
      <c r="BP1144" s="7" t="str">
        <f t="shared" si="928"/>
        <v/>
      </c>
      <c r="BQ1144" s="7" t="str">
        <f t="shared" si="929"/>
        <v/>
      </c>
      <c r="BR1144" s="7" t="str">
        <f t="shared" si="930"/>
        <v/>
      </c>
      <c r="BS1144" s="7" t="str">
        <f t="shared" si="931"/>
        <v/>
      </c>
      <c r="BT1144" s="7" t="str">
        <f t="shared" si="932"/>
        <v/>
      </c>
      <c r="BU1144" s="7" t="str">
        <f t="shared" si="933"/>
        <v/>
      </c>
      <c r="BV1144" s="7" t="str">
        <f t="shared" si="934"/>
        <v/>
      </c>
      <c r="BW1144" s="7" t="str">
        <f t="shared" si="908"/>
        <v/>
      </c>
      <c r="BX1144" s="7" t="str">
        <f t="shared" si="935"/>
        <v/>
      </c>
      <c r="BY1144" s="7" t="str">
        <f t="shared" si="936"/>
        <v/>
      </c>
      <c r="BZ1144" s="7" t="str">
        <f t="shared" si="937"/>
        <v/>
      </c>
      <c r="CA1144" s="7" t="str">
        <f t="shared" si="938"/>
        <v/>
      </c>
      <c r="CB1144" s="54"/>
      <c r="CH1144" s="13" t="str">
        <f t="shared" si="909"/>
        <v/>
      </c>
      <c r="CJ1144" s="13" t="str">
        <f t="shared" si="900"/>
        <v/>
      </c>
      <c r="CK1144" s="7" t="str">
        <f t="shared" si="901"/>
        <v/>
      </c>
      <c r="CM1144" s="7" t="str">
        <f t="shared" si="939"/>
        <v/>
      </c>
    </row>
    <row r="1145" spans="2:91" ht="16.5" thickBot="1" x14ac:dyDescent="0.3">
      <c r="B1145" s="114"/>
      <c r="C1145" s="114"/>
      <c r="D1145" s="115"/>
      <c r="E1145" s="117" t="str">
        <f t="shared" si="940"/>
        <v/>
      </c>
      <c r="F1145" s="118" t="str">
        <f t="shared" si="948"/>
        <v/>
      </c>
      <c r="G1145" s="22"/>
      <c r="H1145" s="5" t="str">
        <f t="shared" si="910"/>
        <v/>
      </c>
      <c r="I1145" s="6" t="str">
        <f t="shared" si="911"/>
        <v/>
      </c>
      <c r="J1145" s="6" t="str">
        <f t="shared" si="912"/>
        <v/>
      </c>
      <c r="K1145" s="23"/>
      <c r="L1145" s="3" t="str">
        <f t="shared" si="894"/>
        <v/>
      </c>
      <c r="M1145" s="2">
        <f>IF(OR(K1145="Rota",K1145="Desliza"),(IF((MAX(N$36:N1144))&gt;F$17,(MAX(N$36:N1144)),F$17)),N1144)</f>
        <v>0</v>
      </c>
      <c r="N1145" s="42"/>
      <c r="O1145" s="2" t="str">
        <f t="shared" si="895"/>
        <v/>
      </c>
      <c r="P1145" s="3" t="str">
        <f t="shared" si="896"/>
        <v/>
      </c>
      <c r="Q1145" s="24"/>
      <c r="R1145" s="24"/>
      <c r="S1145" s="24"/>
      <c r="T1145" s="132" t="str">
        <f t="shared" si="902"/>
        <v/>
      </c>
      <c r="U1145" s="25"/>
      <c r="V1145" s="25"/>
      <c r="W1145" s="24"/>
      <c r="X1145" s="26"/>
      <c r="Y1145" s="25"/>
      <c r="Z1145" s="25"/>
      <c r="AA1145" s="3" t="str">
        <f t="shared" si="897"/>
        <v/>
      </c>
      <c r="AB1145" s="24"/>
      <c r="AC1145" s="26"/>
      <c r="AD1145" s="25"/>
      <c r="AE1145" s="54"/>
      <c r="AF1145" s="54"/>
      <c r="AG1145" s="54"/>
      <c r="AH1145" s="54"/>
      <c r="AI1145" s="54"/>
      <c r="AJ1145" s="54"/>
      <c r="AK1145" s="25"/>
      <c r="AL1145" s="54" t="str">
        <f t="shared" si="903"/>
        <v/>
      </c>
      <c r="AM1145" s="200" t="str">
        <f t="shared" si="904"/>
        <v/>
      </c>
      <c r="AN1145" s="201" t="str">
        <f t="shared" si="905"/>
        <v/>
      </c>
      <c r="AO1145" s="200" t="str">
        <f t="shared" si="913"/>
        <v/>
      </c>
      <c r="AP1145" s="200" t="str">
        <f t="shared" si="906"/>
        <v/>
      </c>
      <c r="AQ1145" s="200" t="str">
        <f t="shared" si="907"/>
        <v/>
      </c>
      <c r="AR1145" s="200" t="str">
        <f t="shared" si="914"/>
        <v/>
      </c>
      <c r="AS1145" s="200" t="str">
        <f t="shared" si="915"/>
        <v/>
      </c>
      <c r="AT1145" s="200" t="str">
        <f t="shared" si="916"/>
        <v/>
      </c>
      <c r="AU1145" s="200" t="str">
        <f t="shared" si="917"/>
        <v/>
      </c>
      <c r="AV1145" s="54"/>
      <c r="AW1145" s="200" t="str">
        <f t="shared" si="918"/>
        <v/>
      </c>
      <c r="AX1145" s="201" t="str">
        <f t="shared" si="919"/>
        <v/>
      </c>
      <c r="AY1145" s="7" t="str">
        <f t="shared" si="920"/>
        <v/>
      </c>
      <c r="AZ1145" s="7" t="str">
        <f t="shared" si="921"/>
        <v/>
      </c>
      <c r="BA1145" s="7" t="str">
        <f t="shared" si="922"/>
        <v/>
      </c>
      <c r="BB1145" s="7" t="str">
        <f t="shared" si="941"/>
        <v/>
      </c>
      <c r="BC1145" s="7" t="str">
        <f t="shared" si="942"/>
        <v/>
      </c>
      <c r="BD1145" s="7" t="str">
        <f t="shared" si="943"/>
        <v/>
      </c>
      <c r="BE1145" s="7" t="str">
        <f t="shared" si="944"/>
        <v/>
      </c>
      <c r="BF1145" s="7" t="str">
        <f t="shared" si="898"/>
        <v/>
      </c>
      <c r="BG1145" s="7" t="str">
        <f t="shared" si="899"/>
        <v/>
      </c>
      <c r="BH1145" s="7" t="str">
        <f t="shared" si="945"/>
        <v/>
      </c>
      <c r="BI1145" s="7" t="str">
        <f t="shared" si="946"/>
        <v/>
      </c>
      <c r="BJ1145" s="7" t="str">
        <f t="shared" si="947"/>
        <v/>
      </c>
      <c r="BK1145" s="7" t="str">
        <f t="shared" si="923"/>
        <v/>
      </c>
      <c r="BL1145" s="7" t="str">
        <f t="shared" si="924"/>
        <v/>
      </c>
      <c r="BM1145" s="7" t="str">
        <f t="shared" si="925"/>
        <v/>
      </c>
      <c r="BN1145" s="7" t="str">
        <f t="shared" si="926"/>
        <v/>
      </c>
      <c r="BO1145" s="7" t="str">
        <f t="shared" si="927"/>
        <v/>
      </c>
      <c r="BP1145" s="7" t="str">
        <f t="shared" si="928"/>
        <v/>
      </c>
      <c r="BQ1145" s="7" t="str">
        <f t="shared" si="929"/>
        <v/>
      </c>
      <c r="BR1145" s="7" t="str">
        <f t="shared" si="930"/>
        <v/>
      </c>
      <c r="BS1145" s="7" t="str">
        <f t="shared" si="931"/>
        <v/>
      </c>
      <c r="BT1145" s="7" t="str">
        <f t="shared" si="932"/>
        <v/>
      </c>
      <c r="BU1145" s="7" t="str">
        <f t="shared" si="933"/>
        <v/>
      </c>
      <c r="BV1145" s="7" t="str">
        <f t="shared" si="934"/>
        <v/>
      </c>
      <c r="BW1145" s="7" t="str">
        <f t="shared" si="908"/>
        <v/>
      </c>
      <c r="BX1145" s="7" t="str">
        <f t="shared" si="935"/>
        <v/>
      </c>
      <c r="BY1145" s="7" t="str">
        <f t="shared" si="936"/>
        <v/>
      </c>
      <c r="BZ1145" s="7" t="str">
        <f t="shared" si="937"/>
        <v/>
      </c>
      <c r="CA1145" s="7" t="str">
        <f t="shared" si="938"/>
        <v/>
      </c>
      <c r="CB1145" s="54"/>
      <c r="CH1145" s="13" t="str">
        <f t="shared" si="909"/>
        <v/>
      </c>
      <c r="CJ1145" s="13" t="str">
        <f t="shared" si="900"/>
        <v/>
      </c>
      <c r="CK1145" s="7" t="str">
        <f t="shared" si="901"/>
        <v/>
      </c>
      <c r="CM1145" s="7" t="str">
        <f t="shared" si="939"/>
        <v/>
      </c>
    </row>
    <row r="1146" spans="2:91" ht="16.5" thickBot="1" x14ac:dyDescent="0.3">
      <c r="B1146" s="114"/>
      <c r="C1146" s="114"/>
      <c r="D1146" s="115"/>
      <c r="E1146" s="117" t="str">
        <f t="shared" si="940"/>
        <v/>
      </c>
      <c r="F1146" s="118" t="str">
        <f t="shared" si="948"/>
        <v/>
      </c>
      <c r="G1146" s="22"/>
      <c r="H1146" s="5" t="str">
        <f t="shared" si="910"/>
        <v/>
      </c>
      <c r="I1146" s="6" t="str">
        <f t="shared" si="911"/>
        <v/>
      </c>
      <c r="J1146" s="6" t="str">
        <f t="shared" si="912"/>
        <v/>
      </c>
      <c r="K1146" s="23"/>
      <c r="L1146" s="3" t="str">
        <f t="shared" si="894"/>
        <v/>
      </c>
      <c r="M1146" s="2">
        <f>IF(OR(K1146="Rota",K1146="Desliza"),(IF((MAX(N$36:N1145))&gt;F$17,(MAX(N$36:N1145)),F$17)),N1145)</f>
        <v>0</v>
      </c>
      <c r="N1146" s="42"/>
      <c r="O1146" s="2" t="str">
        <f t="shared" si="895"/>
        <v/>
      </c>
      <c r="P1146" s="3" t="str">
        <f t="shared" si="896"/>
        <v/>
      </c>
      <c r="Q1146" s="24"/>
      <c r="R1146" s="24"/>
      <c r="S1146" s="24"/>
      <c r="T1146" s="132" t="str">
        <f t="shared" si="902"/>
        <v/>
      </c>
      <c r="U1146" s="25"/>
      <c r="V1146" s="25"/>
      <c r="W1146" s="24"/>
      <c r="X1146" s="26"/>
      <c r="Y1146" s="25"/>
      <c r="Z1146" s="25"/>
      <c r="AA1146" s="3" t="str">
        <f t="shared" si="897"/>
        <v/>
      </c>
      <c r="AB1146" s="24"/>
      <c r="AC1146" s="26"/>
      <c r="AD1146" s="25"/>
      <c r="AE1146" s="54"/>
      <c r="AF1146" s="54"/>
      <c r="AG1146" s="54"/>
      <c r="AH1146" s="54"/>
      <c r="AI1146" s="54"/>
      <c r="AJ1146" s="54"/>
      <c r="AK1146" s="25"/>
      <c r="AL1146" s="54" t="str">
        <f t="shared" si="903"/>
        <v/>
      </c>
      <c r="AM1146" s="200" t="str">
        <f t="shared" si="904"/>
        <v/>
      </c>
      <c r="AN1146" s="201" t="str">
        <f t="shared" si="905"/>
        <v/>
      </c>
      <c r="AO1146" s="200" t="str">
        <f t="shared" si="913"/>
        <v/>
      </c>
      <c r="AP1146" s="200" t="str">
        <f t="shared" si="906"/>
        <v/>
      </c>
      <c r="AQ1146" s="200" t="str">
        <f t="shared" si="907"/>
        <v/>
      </c>
      <c r="AR1146" s="200" t="str">
        <f t="shared" si="914"/>
        <v/>
      </c>
      <c r="AS1146" s="200" t="str">
        <f t="shared" si="915"/>
        <v/>
      </c>
      <c r="AT1146" s="200" t="str">
        <f t="shared" si="916"/>
        <v/>
      </c>
      <c r="AU1146" s="200" t="str">
        <f t="shared" si="917"/>
        <v/>
      </c>
      <c r="AV1146" s="54"/>
      <c r="AW1146" s="200" t="str">
        <f t="shared" si="918"/>
        <v/>
      </c>
      <c r="AX1146" s="201" t="str">
        <f t="shared" si="919"/>
        <v/>
      </c>
      <c r="AY1146" s="7" t="str">
        <f t="shared" si="920"/>
        <v/>
      </c>
      <c r="AZ1146" s="7" t="str">
        <f t="shared" si="921"/>
        <v/>
      </c>
      <c r="BA1146" s="7" t="str">
        <f t="shared" si="922"/>
        <v/>
      </c>
      <c r="BB1146" s="7" t="str">
        <f t="shared" si="941"/>
        <v/>
      </c>
      <c r="BC1146" s="7" t="str">
        <f t="shared" si="942"/>
        <v/>
      </c>
      <c r="BD1146" s="7" t="str">
        <f t="shared" si="943"/>
        <v/>
      </c>
      <c r="BE1146" s="7" t="str">
        <f t="shared" si="944"/>
        <v/>
      </c>
      <c r="BF1146" s="7" t="str">
        <f t="shared" si="898"/>
        <v/>
      </c>
      <c r="BG1146" s="7" t="str">
        <f t="shared" si="899"/>
        <v/>
      </c>
      <c r="BH1146" s="7" t="str">
        <f t="shared" si="945"/>
        <v/>
      </c>
      <c r="BI1146" s="7" t="str">
        <f t="shared" si="946"/>
        <v/>
      </c>
      <c r="BJ1146" s="7" t="str">
        <f t="shared" si="947"/>
        <v/>
      </c>
      <c r="BK1146" s="7" t="str">
        <f t="shared" si="923"/>
        <v/>
      </c>
      <c r="BL1146" s="7" t="str">
        <f t="shared" si="924"/>
        <v/>
      </c>
      <c r="BM1146" s="7" t="str">
        <f t="shared" si="925"/>
        <v/>
      </c>
      <c r="BN1146" s="7" t="str">
        <f t="shared" si="926"/>
        <v/>
      </c>
      <c r="BO1146" s="7" t="str">
        <f t="shared" si="927"/>
        <v/>
      </c>
      <c r="BP1146" s="7" t="str">
        <f t="shared" si="928"/>
        <v/>
      </c>
      <c r="BQ1146" s="7" t="str">
        <f t="shared" si="929"/>
        <v/>
      </c>
      <c r="BR1146" s="7" t="str">
        <f t="shared" si="930"/>
        <v/>
      </c>
      <c r="BS1146" s="7" t="str">
        <f t="shared" si="931"/>
        <v/>
      </c>
      <c r="BT1146" s="7" t="str">
        <f t="shared" si="932"/>
        <v/>
      </c>
      <c r="BU1146" s="7" t="str">
        <f t="shared" si="933"/>
        <v/>
      </c>
      <c r="BV1146" s="7" t="str">
        <f t="shared" si="934"/>
        <v/>
      </c>
      <c r="BW1146" s="7" t="str">
        <f t="shared" si="908"/>
        <v/>
      </c>
      <c r="BX1146" s="7" t="str">
        <f t="shared" si="935"/>
        <v/>
      </c>
      <c r="BY1146" s="7" t="str">
        <f t="shared" si="936"/>
        <v/>
      </c>
      <c r="BZ1146" s="7" t="str">
        <f t="shared" si="937"/>
        <v/>
      </c>
      <c r="CA1146" s="7" t="str">
        <f t="shared" si="938"/>
        <v/>
      </c>
      <c r="CB1146" s="54"/>
      <c r="CH1146" s="13" t="str">
        <f t="shared" si="909"/>
        <v/>
      </c>
      <c r="CJ1146" s="13" t="str">
        <f t="shared" si="900"/>
        <v/>
      </c>
      <c r="CK1146" s="7" t="str">
        <f t="shared" si="901"/>
        <v/>
      </c>
      <c r="CM1146" s="7" t="str">
        <f t="shared" si="939"/>
        <v/>
      </c>
    </row>
    <row r="1147" spans="2:91" ht="16.5" thickBot="1" x14ac:dyDescent="0.3">
      <c r="B1147" s="114"/>
      <c r="C1147" s="114"/>
      <c r="D1147" s="115"/>
      <c r="E1147" s="117" t="str">
        <f t="shared" si="940"/>
        <v/>
      </c>
      <c r="F1147" s="118" t="str">
        <f t="shared" si="948"/>
        <v/>
      </c>
      <c r="G1147" s="22"/>
      <c r="H1147" s="5" t="str">
        <f t="shared" si="910"/>
        <v/>
      </c>
      <c r="I1147" s="6" t="str">
        <f t="shared" si="911"/>
        <v/>
      </c>
      <c r="J1147" s="6" t="str">
        <f t="shared" si="912"/>
        <v/>
      </c>
      <c r="K1147" s="23"/>
      <c r="L1147" s="3" t="str">
        <f t="shared" si="894"/>
        <v/>
      </c>
      <c r="M1147" s="2">
        <f>IF(OR(K1147="Rota",K1147="Desliza"),(IF((MAX(N$36:N1146))&gt;F$17,(MAX(N$36:N1146)),F$17)),N1146)</f>
        <v>0</v>
      </c>
      <c r="N1147" s="42"/>
      <c r="O1147" s="2" t="str">
        <f t="shared" si="895"/>
        <v/>
      </c>
      <c r="P1147" s="3" t="str">
        <f t="shared" si="896"/>
        <v/>
      </c>
      <c r="Q1147" s="24"/>
      <c r="R1147" s="24"/>
      <c r="S1147" s="24"/>
      <c r="T1147" s="132" t="str">
        <f t="shared" si="902"/>
        <v/>
      </c>
      <c r="U1147" s="25"/>
      <c r="V1147" s="25"/>
      <c r="W1147" s="24"/>
      <c r="X1147" s="26"/>
      <c r="Y1147" s="25"/>
      <c r="Z1147" s="25"/>
      <c r="AA1147" s="3" t="str">
        <f t="shared" si="897"/>
        <v/>
      </c>
      <c r="AB1147" s="24"/>
      <c r="AC1147" s="26"/>
      <c r="AD1147" s="25"/>
      <c r="AE1147" s="54"/>
      <c r="AF1147" s="54"/>
      <c r="AG1147" s="54"/>
      <c r="AH1147" s="54"/>
      <c r="AI1147" s="54"/>
      <c r="AJ1147" s="54"/>
      <c r="AK1147" s="25"/>
      <c r="AL1147" s="54" t="str">
        <f t="shared" si="903"/>
        <v/>
      </c>
      <c r="AM1147" s="200" t="str">
        <f t="shared" si="904"/>
        <v/>
      </c>
      <c r="AN1147" s="201" t="str">
        <f t="shared" si="905"/>
        <v/>
      </c>
      <c r="AO1147" s="200" t="str">
        <f t="shared" si="913"/>
        <v/>
      </c>
      <c r="AP1147" s="200" t="str">
        <f t="shared" si="906"/>
        <v/>
      </c>
      <c r="AQ1147" s="200" t="str">
        <f t="shared" si="907"/>
        <v/>
      </c>
      <c r="AR1147" s="200" t="str">
        <f t="shared" si="914"/>
        <v/>
      </c>
      <c r="AS1147" s="200" t="str">
        <f t="shared" si="915"/>
        <v/>
      </c>
      <c r="AT1147" s="200" t="str">
        <f t="shared" si="916"/>
        <v/>
      </c>
      <c r="AU1147" s="200" t="str">
        <f t="shared" si="917"/>
        <v/>
      </c>
      <c r="AV1147" s="54"/>
      <c r="AW1147" s="200" t="str">
        <f t="shared" si="918"/>
        <v/>
      </c>
      <c r="AX1147" s="201" t="str">
        <f t="shared" si="919"/>
        <v/>
      </c>
      <c r="AY1147" s="7" t="str">
        <f t="shared" si="920"/>
        <v/>
      </c>
      <c r="AZ1147" s="7" t="str">
        <f t="shared" si="921"/>
        <v/>
      </c>
      <c r="BA1147" s="7" t="str">
        <f t="shared" si="922"/>
        <v/>
      </c>
      <c r="BB1147" s="7" t="str">
        <f t="shared" si="941"/>
        <v/>
      </c>
      <c r="BC1147" s="7" t="str">
        <f t="shared" si="942"/>
        <v/>
      </c>
      <c r="BD1147" s="7" t="str">
        <f t="shared" si="943"/>
        <v/>
      </c>
      <c r="BE1147" s="7" t="str">
        <f t="shared" si="944"/>
        <v/>
      </c>
      <c r="BF1147" s="7" t="str">
        <f t="shared" si="898"/>
        <v/>
      </c>
      <c r="BG1147" s="7" t="str">
        <f t="shared" si="899"/>
        <v/>
      </c>
      <c r="BH1147" s="7" t="str">
        <f t="shared" si="945"/>
        <v/>
      </c>
      <c r="BI1147" s="7" t="str">
        <f t="shared" si="946"/>
        <v/>
      </c>
      <c r="BJ1147" s="7" t="str">
        <f t="shared" si="947"/>
        <v/>
      </c>
      <c r="BK1147" s="7" t="str">
        <f t="shared" si="923"/>
        <v/>
      </c>
      <c r="BL1147" s="7" t="str">
        <f t="shared" si="924"/>
        <v/>
      </c>
      <c r="BM1147" s="7" t="str">
        <f t="shared" si="925"/>
        <v/>
      </c>
      <c r="BN1147" s="7" t="str">
        <f t="shared" si="926"/>
        <v/>
      </c>
      <c r="BO1147" s="7" t="str">
        <f t="shared" si="927"/>
        <v/>
      </c>
      <c r="BP1147" s="7" t="str">
        <f t="shared" si="928"/>
        <v/>
      </c>
      <c r="BQ1147" s="7" t="str">
        <f t="shared" si="929"/>
        <v/>
      </c>
      <c r="BR1147" s="7" t="str">
        <f t="shared" si="930"/>
        <v/>
      </c>
      <c r="BS1147" s="7" t="str">
        <f t="shared" si="931"/>
        <v/>
      </c>
      <c r="BT1147" s="7" t="str">
        <f t="shared" si="932"/>
        <v/>
      </c>
      <c r="BU1147" s="7" t="str">
        <f t="shared" si="933"/>
        <v/>
      </c>
      <c r="BV1147" s="7" t="str">
        <f t="shared" si="934"/>
        <v/>
      </c>
      <c r="BW1147" s="7" t="str">
        <f t="shared" si="908"/>
        <v/>
      </c>
      <c r="BX1147" s="7" t="str">
        <f t="shared" si="935"/>
        <v/>
      </c>
      <c r="BY1147" s="7" t="str">
        <f t="shared" si="936"/>
        <v/>
      </c>
      <c r="BZ1147" s="7" t="str">
        <f t="shared" si="937"/>
        <v/>
      </c>
      <c r="CA1147" s="7" t="str">
        <f t="shared" si="938"/>
        <v/>
      </c>
      <c r="CB1147" s="54"/>
      <c r="CH1147" s="13" t="str">
        <f t="shared" si="909"/>
        <v/>
      </c>
      <c r="CJ1147" s="13" t="str">
        <f t="shared" si="900"/>
        <v/>
      </c>
      <c r="CK1147" s="7" t="str">
        <f t="shared" si="901"/>
        <v/>
      </c>
      <c r="CM1147" s="7" t="str">
        <f t="shared" si="939"/>
        <v/>
      </c>
    </row>
    <row r="1148" spans="2:91" ht="16.5" thickBot="1" x14ac:dyDescent="0.3">
      <c r="B1148" s="114"/>
      <c r="C1148" s="114"/>
      <c r="D1148" s="115"/>
      <c r="E1148" s="117" t="str">
        <f t="shared" si="940"/>
        <v/>
      </c>
      <c r="F1148" s="118" t="str">
        <f t="shared" si="948"/>
        <v/>
      </c>
      <c r="G1148" s="22"/>
      <c r="H1148" s="5" t="str">
        <f t="shared" si="910"/>
        <v/>
      </c>
      <c r="I1148" s="6" t="str">
        <f t="shared" si="911"/>
        <v/>
      </c>
      <c r="J1148" s="6" t="str">
        <f t="shared" si="912"/>
        <v/>
      </c>
      <c r="K1148" s="23"/>
      <c r="L1148" s="3" t="str">
        <f t="shared" ref="L1148:L1211" si="949">IF(K1148="Circula",H1148,"")</f>
        <v/>
      </c>
      <c r="M1148" s="2">
        <f>IF(OR(K1148="Rota",K1148="Desliza"),(IF((MAX(N$36:N1147))&gt;F$17,(MAX(N$36:N1147)),F$17)),N1147)</f>
        <v>0</v>
      </c>
      <c r="N1148" s="42"/>
      <c r="O1148" s="2" t="str">
        <f t="shared" ref="O1148:O1211" si="950">IF(OR(M1148="",N1148=""),"",N1148-M1148)</f>
        <v/>
      </c>
      <c r="P1148" s="3" t="str">
        <f t="shared" ref="P1148:P1211" si="951">IF(OR(K1148="Rota",K1148="Desliza"),IF(OR(M1148="",N1148=""),"",IF(K1148="Comentario","",IF(M1148=N1148,"",(O1148/(H1148))))),"")</f>
        <v/>
      </c>
      <c r="Q1148" s="24"/>
      <c r="R1148" s="24"/>
      <c r="S1148" s="24"/>
      <c r="T1148" s="132" t="str">
        <f t="shared" si="902"/>
        <v/>
      </c>
      <c r="U1148" s="25"/>
      <c r="V1148" s="25"/>
      <c r="W1148" s="24"/>
      <c r="X1148" s="26"/>
      <c r="Y1148" s="25"/>
      <c r="Z1148" s="25"/>
      <c r="AA1148" s="3" t="str">
        <f t="shared" ref="AA1148:AA1211" si="952">IF(OR(Y1148="",Z1148=""),"",IF(Y1148=Z1148,"",ABS(Y1148-Z1148)))</f>
        <v/>
      </c>
      <c r="AB1148" s="24"/>
      <c r="AC1148" s="26"/>
      <c r="AD1148" s="25"/>
      <c r="AE1148" s="54"/>
      <c r="AF1148" s="54"/>
      <c r="AG1148" s="54"/>
      <c r="AH1148" s="54"/>
      <c r="AI1148" s="54"/>
      <c r="AJ1148" s="54"/>
      <c r="AK1148" s="25"/>
      <c r="AL1148" s="54" t="str">
        <f t="shared" si="903"/>
        <v/>
      </c>
      <c r="AM1148" s="200" t="str">
        <f t="shared" si="904"/>
        <v/>
      </c>
      <c r="AN1148" s="201" t="str">
        <f t="shared" si="905"/>
        <v/>
      </c>
      <c r="AO1148" s="200" t="str">
        <f t="shared" si="913"/>
        <v/>
      </c>
      <c r="AP1148" s="200" t="str">
        <f t="shared" si="906"/>
        <v/>
      </c>
      <c r="AQ1148" s="200" t="str">
        <f t="shared" si="907"/>
        <v/>
      </c>
      <c r="AR1148" s="200" t="str">
        <f t="shared" si="914"/>
        <v/>
      </c>
      <c r="AS1148" s="200" t="str">
        <f t="shared" si="915"/>
        <v/>
      </c>
      <c r="AT1148" s="200" t="str">
        <f t="shared" si="916"/>
        <v/>
      </c>
      <c r="AU1148" s="200" t="str">
        <f t="shared" si="917"/>
        <v/>
      </c>
      <c r="AV1148" s="54"/>
      <c r="AW1148" s="200" t="str">
        <f t="shared" si="918"/>
        <v/>
      </c>
      <c r="AX1148" s="201" t="str">
        <f t="shared" si="919"/>
        <v/>
      </c>
      <c r="AY1148" s="7" t="str">
        <f t="shared" si="920"/>
        <v/>
      </c>
      <c r="AZ1148" s="7" t="str">
        <f t="shared" si="921"/>
        <v/>
      </c>
      <c r="BA1148" s="7" t="str">
        <f t="shared" si="922"/>
        <v/>
      </c>
      <c r="BB1148" s="7" t="str">
        <f t="shared" si="941"/>
        <v/>
      </c>
      <c r="BC1148" s="7" t="str">
        <f t="shared" si="942"/>
        <v/>
      </c>
      <c r="BD1148" s="7" t="str">
        <f t="shared" si="943"/>
        <v/>
      </c>
      <c r="BE1148" s="7" t="str">
        <f t="shared" si="944"/>
        <v/>
      </c>
      <c r="BF1148" s="7" t="str">
        <f t="shared" si="898"/>
        <v/>
      </c>
      <c r="BG1148" s="7" t="str">
        <f t="shared" si="899"/>
        <v/>
      </c>
      <c r="BH1148" s="7" t="str">
        <f t="shared" si="945"/>
        <v/>
      </c>
      <c r="BI1148" s="7" t="str">
        <f t="shared" si="946"/>
        <v/>
      </c>
      <c r="BJ1148" s="7" t="str">
        <f t="shared" si="947"/>
        <v/>
      </c>
      <c r="BK1148" s="7" t="str">
        <f t="shared" si="923"/>
        <v/>
      </c>
      <c r="BL1148" s="7" t="str">
        <f t="shared" si="924"/>
        <v/>
      </c>
      <c r="BM1148" s="7" t="str">
        <f t="shared" si="925"/>
        <v/>
      </c>
      <c r="BN1148" s="7" t="str">
        <f t="shared" si="926"/>
        <v/>
      </c>
      <c r="BO1148" s="7" t="str">
        <f t="shared" si="927"/>
        <v/>
      </c>
      <c r="BP1148" s="7" t="str">
        <f t="shared" si="928"/>
        <v/>
      </c>
      <c r="BQ1148" s="7" t="str">
        <f t="shared" si="929"/>
        <v/>
      </c>
      <c r="BR1148" s="7" t="str">
        <f t="shared" si="930"/>
        <v/>
      </c>
      <c r="BS1148" s="7" t="str">
        <f t="shared" si="931"/>
        <v/>
      </c>
      <c r="BT1148" s="7" t="str">
        <f t="shared" si="932"/>
        <v/>
      </c>
      <c r="BU1148" s="7" t="str">
        <f t="shared" si="933"/>
        <v/>
      </c>
      <c r="BV1148" s="7" t="str">
        <f t="shared" si="934"/>
        <v/>
      </c>
      <c r="BW1148" s="7" t="str">
        <f t="shared" si="908"/>
        <v/>
      </c>
      <c r="BX1148" s="7" t="str">
        <f t="shared" si="935"/>
        <v/>
      </c>
      <c r="BY1148" s="7" t="str">
        <f t="shared" si="936"/>
        <v/>
      </c>
      <c r="BZ1148" s="7" t="str">
        <f t="shared" si="937"/>
        <v/>
      </c>
      <c r="CA1148" s="7" t="str">
        <f t="shared" si="938"/>
        <v/>
      </c>
      <c r="CB1148" s="54"/>
      <c r="CH1148" s="13" t="str">
        <f t="shared" si="909"/>
        <v/>
      </c>
      <c r="CJ1148" s="13" t="str">
        <f t="shared" si="900"/>
        <v/>
      </c>
      <c r="CK1148" s="7" t="str">
        <f t="shared" si="901"/>
        <v/>
      </c>
      <c r="CM1148" s="7" t="str">
        <f t="shared" si="939"/>
        <v/>
      </c>
    </row>
    <row r="1149" spans="2:91" ht="16.5" thickBot="1" x14ac:dyDescent="0.3">
      <c r="B1149" s="114"/>
      <c r="C1149" s="114"/>
      <c r="D1149" s="115"/>
      <c r="E1149" s="117" t="str">
        <f t="shared" si="940"/>
        <v/>
      </c>
      <c r="F1149" s="118" t="str">
        <f t="shared" si="948"/>
        <v/>
      </c>
      <c r="G1149" s="22"/>
      <c r="H1149" s="5" t="str">
        <f t="shared" si="910"/>
        <v/>
      </c>
      <c r="I1149" s="6" t="str">
        <f t="shared" si="911"/>
        <v/>
      </c>
      <c r="J1149" s="6" t="str">
        <f t="shared" si="912"/>
        <v/>
      </c>
      <c r="K1149" s="23"/>
      <c r="L1149" s="3" t="str">
        <f t="shared" si="949"/>
        <v/>
      </c>
      <c r="M1149" s="2">
        <f>IF(OR(K1149="Rota",K1149="Desliza"),(IF((MAX(N$36:N1148))&gt;F$17,(MAX(N$36:N1148)),F$17)),N1148)</f>
        <v>0</v>
      </c>
      <c r="N1149" s="42"/>
      <c r="O1149" s="2" t="str">
        <f t="shared" si="950"/>
        <v/>
      </c>
      <c r="P1149" s="3" t="str">
        <f t="shared" si="951"/>
        <v/>
      </c>
      <c r="Q1149" s="24"/>
      <c r="R1149" s="24"/>
      <c r="S1149" s="24"/>
      <c r="T1149" s="132" t="str">
        <f t="shared" si="902"/>
        <v/>
      </c>
      <c r="U1149" s="25"/>
      <c r="V1149" s="25"/>
      <c r="W1149" s="24"/>
      <c r="X1149" s="26"/>
      <c r="Y1149" s="25"/>
      <c r="Z1149" s="25"/>
      <c r="AA1149" s="3" t="str">
        <f t="shared" si="952"/>
        <v/>
      </c>
      <c r="AB1149" s="24"/>
      <c r="AC1149" s="26"/>
      <c r="AD1149" s="25"/>
      <c r="AE1149" s="54"/>
      <c r="AF1149" s="54"/>
      <c r="AG1149" s="54"/>
      <c r="AH1149" s="54"/>
      <c r="AI1149" s="54"/>
      <c r="AJ1149" s="54"/>
      <c r="AK1149" s="25"/>
      <c r="AL1149" s="54" t="str">
        <f t="shared" si="903"/>
        <v/>
      </c>
      <c r="AM1149" s="200" t="str">
        <f t="shared" si="904"/>
        <v/>
      </c>
      <c r="AN1149" s="201" t="str">
        <f t="shared" si="905"/>
        <v/>
      </c>
      <c r="AO1149" s="200" t="str">
        <f t="shared" si="913"/>
        <v/>
      </c>
      <c r="AP1149" s="200" t="str">
        <f t="shared" si="906"/>
        <v/>
      </c>
      <c r="AQ1149" s="200" t="str">
        <f t="shared" si="907"/>
        <v/>
      </c>
      <c r="AR1149" s="200" t="str">
        <f t="shared" si="914"/>
        <v/>
      </c>
      <c r="AS1149" s="200" t="str">
        <f t="shared" si="915"/>
        <v/>
      </c>
      <c r="AT1149" s="200" t="str">
        <f t="shared" si="916"/>
        <v/>
      </c>
      <c r="AU1149" s="200" t="str">
        <f t="shared" si="917"/>
        <v/>
      </c>
      <c r="AV1149" s="54"/>
      <c r="AW1149" s="200" t="str">
        <f t="shared" si="918"/>
        <v/>
      </c>
      <c r="AX1149" s="201" t="str">
        <f t="shared" si="919"/>
        <v/>
      </c>
      <c r="AY1149" s="7" t="str">
        <f t="shared" si="920"/>
        <v/>
      </c>
      <c r="AZ1149" s="7" t="str">
        <f t="shared" si="921"/>
        <v/>
      </c>
      <c r="BA1149" s="7" t="str">
        <f t="shared" si="922"/>
        <v/>
      </c>
      <c r="BB1149" s="7" t="str">
        <f t="shared" si="941"/>
        <v/>
      </c>
      <c r="BC1149" s="7" t="str">
        <f t="shared" si="942"/>
        <v/>
      </c>
      <c r="BD1149" s="7" t="str">
        <f t="shared" si="943"/>
        <v/>
      </c>
      <c r="BE1149" s="7" t="str">
        <f t="shared" si="944"/>
        <v/>
      </c>
      <c r="BF1149" s="7" t="str">
        <f t="shared" si="898"/>
        <v/>
      </c>
      <c r="BG1149" s="7" t="str">
        <f t="shared" si="899"/>
        <v/>
      </c>
      <c r="BH1149" s="7" t="str">
        <f t="shared" si="945"/>
        <v/>
      </c>
      <c r="BI1149" s="7" t="str">
        <f t="shared" si="946"/>
        <v/>
      </c>
      <c r="BJ1149" s="7" t="str">
        <f t="shared" si="947"/>
        <v/>
      </c>
      <c r="BK1149" s="7" t="str">
        <f t="shared" si="923"/>
        <v/>
      </c>
      <c r="BL1149" s="7" t="str">
        <f t="shared" si="924"/>
        <v/>
      </c>
      <c r="BM1149" s="7" t="str">
        <f t="shared" si="925"/>
        <v/>
      </c>
      <c r="BN1149" s="7" t="str">
        <f t="shared" si="926"/>
        <v/>
      </c>
      <c r="BO1149" s="7" t="str">
        <f t="shared" si="927"/>
        <v/>
      </c>
      <c r="BP1149" s="7" t="str">
        <f t="shared" si="928"/>
        <v/>
      </c>
      <c r="BQ1149" s="7" t="str">
        <f t="shared" si="929"/>
        <v/>
      </c>
      <c r="BR1149" s="7" t="str">
        <f t="shared" si="930"/>
        <v/>
      </c>
      <c r="BS1149" s="7" t="str">
        <f t="shared" si="931"/>
        <v/>
      </c>
      <c r="BT1149" s="7" t="str">
        <f t="shared" si="932"/>
        <v/>
      </c>
      <c r="BU1149" s="7" t="str">
        <f t="shared" si="933"/>
        <v/>
      </c>
      <c r="BV1149" s="7" t="str">
        <f t="shared" si="934"/>
        <v/>
      </c>
      <c r="BW1149" s="7" t="str">
        <f t="shared" si="908"/>
        <v/>
      </c>
      <c r="BX1149" s="7" t="str">
        <f t="shared" si="935"/>
        <v/>
      </c>
      <c r="BY1149" s="7" t="str">
        <f t="shared" si="936"/>
        <v/>
      </c>
      <c r="BZ1149" s="7" t="str">
        <f t="shared" si="937"/>
        <v/>
      </c>
      <c r="CA1149" s="7" t="str">
        <f t="shared" si="938"/>
        <v/>
      </c>
      <c r="CB1149" s="54"/>
      <c r="CH1149" s="13" t="str">
        <f t="shared" si="909"/>
        <v/>
      </c>
      <c r="CJ1149" s="13" t="str">
        <f t="shared" si="900"/>
        <v/>
      </c>
      <c r="CK1149" s="7" t="str">
        <f t="shared" si="901"/>
        <v/>
      </c>
      <c r="CM1149" s="7" t="str">
        <f t="shared" si="939"/>
        <v/>
      </c>
    </row>
    <row r="1150" spans="2:91" ht="16.5" thickBot="1" x14ac:dyDescent="0.3">
      <c r="B1150" s="114"/>
      <c r="C1150" s="114"/>
      <c r="D1150" s="115"/>
      <c r="E1150" s="117" t="str">
        <f t="shared" si="940"/>
        <v/>
      </c>
      <c r="F1150" s="118" t="str">
        <f t="shared" si="948"/>
        <v/>
      </c>
      <c r="G1150" s="22"/>
      <c r="H1150" s="5" t="str">
        <f t="shared" si="910"/>
        <v/>
      </c>
      <c r="I1150" s="6" t="str">
        <f t="shared" si="911"/>
        <v/>
      </c>
      <c r="J1150" s="6" t="str">
        <f t="shared" si="912"/>
        <v/>
      </c>
      <c r="K1150" s="23"/>
      <c r="L1150" s="3" t="str">
        <f t="shared" si="949"/>
        <v/>
      </c>
      <c r="M1150" s="2">
        <f>IF(OR(K1150="Rota",K1150="Desliza"),(IF((MAX(N$36:N1149))&gt;F$17,(MAX(N$36:N1149)),F$17)),N1149)</f>
        <v>0</v>
      </c>
      <c r="N1150" s="42"/>
      <c r="O1150" s="2" t="str">
        <f t="shared" si="950"/>
        <v/>
      </c>
      <c r="P1150" s="3" t="str">
        <f t="shared" si="951"/>
        <v/>
      </c>
      <c r="Q1150" s="24"/>
      <c r="R1150" s="24"/>
      <c r="S1150" s="24"/>
      <c r="T1150" s="132" t="str">
        <f t="shared" si="902"/>
        <v/>
      </c>
      <c r="U1150" s="25"/>
      <c r="V1150" s="25"/>
      <c r="W1150" s="24"/>
      <c r="X1150" s="26"/>
      <c r="Y1150" s="25"/>
      <c r="Z1150" s="25"/>
      <c r="AA1150" s="3" t="str">
        <f t="shared" si="952"/>
        <v/>
      </c>
      <c r="AB1150" s="24"/>
      <c r="AC1150" s="26"/>
      <c r="AD1150" s="25"/>
      <c r="AE1150" s="54"/>
      <c r="AF1150" s="54"/>
      <c r="AG1150" s="54"/>
      <c r="AH1150" s="54"/>
      <c r="AI1150" s="54"/>
      <c r="AJ1150" s="54"/>
      <c r="AK1150" s="25"/>
      <c r="AL1150" s="54" t="str">
        <f t="shared" si="903"/>
        <v/>
      </c>
      <c r="AM1150" s="200" t="str">
        <f t="shared" si="904"/>
        <v/>
      </c>
      <c r="AN1150" s="201" t="str">
        <f t="shared" si="905"/>
        <v/>
      </c>
      <c r="AO1150" s="200" t="str">
        <f t="shared" si="913"/>
        <v/>
      </c>
      <c r="AP1150" s="200" t="str">
        <f t="shared" si="906"/>
        <v/>
      </c>
      <c r="AQ1150" s="200" t="str">
        <f t="shared" si="907"/>
        <v/>
      </c>
      <c r="AR1150" s="200" t="str">
        <f t="shared" si="914"/>
        <v/>
      </c>
      <c r="AS1150" s="200" t="str">
        <f t="shared" si="915"/>
        <v/>
      </c>
      <c r="AT1150" s="200" t="str">
        <f t="shared" si="916"/>
        <v/>
      </c>
      <c r="AU1150" s="200" t="str">
        <f t="shared" si="917"/>
        <v/>
      </c>
      <c r="AV1150" s="54"/>
      <c r="AW1150" s="200" t="str">
        <f t="shared" si="918"/>
        <v/>
      </c>
      <c r="AX1150" s="201" t="str">
        <f t="shared" si="919"/>
        <v/>
      </c>
      <c r="AY1150" s="7" t="str">
        <f t="shared" si="920"/>
        <v/>
      </c>
      <c r="AZ1150" s="7" t="str">
        <f t="shared" si="921"/>
        <v/>
      </c>
      <c r="BA1150" s="7" t="str">
        <f t="shared" si="922"/>
        <v/>
      </c>
      <c r="BB1150" s="7" t="str">
        <f t="shared" si="941"/>
        <v/>
      </c>
      <c r="BC1150" s="7" t="str">
        <f t="shared" si="942"/>
        <v/>
      </c>
      <c r="BD1150" s="7" t="str">
        <f t="shared" si="943"/>
        <v/>
      </c>
      <c r="BE1150" s="7" t="str">
        <f t="shared" si="944"/>
        <v/>
      </c>
      <c r="BF1150" s="7" t="str">
        <f t="shared" si="898"/>
        <v/>
      </c>
      <c r="BG1150" s="7" t="str">
        <f t="shared" si="899"/>
        <v/>
      </c>
      <c r="BH1150" s="7" t="str">
        <f t="shared" si="945"/>
        <v/>
      </c>
      <c r="BI1150" s="7" t="str">
        <f t="shared" si="946"/>
        <v/>
      </c>
      <c r="BJ1150" s="7" t="str">
        <f t="shared" si="947"/>
        <v/>
      </c>
      <c r="BK1150" s="7" t="str">
        <f t="shared" si="923"/>
        <v/>
      </c>
      <c r="BL1150" s="7" t="str">
        <f t="shared" si="924"/>
        <v/>
      </c>
      <c r="BM1150" s="7" t="str">
        <f t="shared" si="925"/>
        <v/>
      </c>
      <c r="BN1150" s="7" t="str">
        <f t="shared" si="926"/>
        <v/>
      </c>
      <c r="BO1150" s="7" t="str">
        <f t="shared" si="927"/>
        <v/>
      </c>
      <c r="BP1150" s="7" t="str">
        <f t="shared" si="928"/>
        <v/>
      </c>
      <c r="BQ1150" s="7" t="str">
        <f t="shared" si="929"/>
        <v/>
      </c>
      <c r="BR1150" s="7" t="str">
        <f t="shared" si="930"/>
        <v/>
      </c>
      <c r="BS1150" s="7" t="str">
        <f t="shared" si="931"/>
        <v/>
      </c>
      <c r="BT1150" s="7" t="str">
        <f t="shared" si="932"/>
        <v/>
      </c>
      <c r="BU1150" s="7" t="str">
        <f t="shared" si="933"/>
        <v/>
      </c>
      <c r="BV1150" s="7" t="str">
        <f t="shared" si="934"/>
        <v/>
      </c>
      <c r="BW1150" s="7" t="str">
        <f t="shared" si="908"/>
        <v/>
      </c>
      <c r="BX1150" s="7" t="str">
        <f t="shared" si="935"/>
        <v/>
      </c>
      <c r="BY1150" s="7" t="str">
        <f t="shared" si="936"/>
        <v/>
      </c>
      <c r="BZ1150" s="7" t="str">
        <f t="shared" si="937"/>
        <v/>
      </c>
      <c r="CA1150" s="7" t="str">
        <f t="shared" si="938"/>
        <v/>
      </c>
      <c r="CB1150" s="54"/>
      <c r="CH1150" s="13" t="str">
        <f t="shared" si="909"/>
        <v/>
      </c>
      <c r="CJ1150" s="13" t="str">
        <f t="shared" si="900"/>
        <v/>
      </c>
      <c r="CK1150" s="7" t="str">
        <f t="shared" si="901"/>
        <v/>
      </c>
      <c r="CM1150" s="7" t="str">
        <f t="shared" si="939"/>
        <v/>
      </c>
    </row>
    <row r="1151" spans="2:91" ht="16.5" thickBot="1" x14ac:dyDescent="0.3">
      <c r="B1151" s="114"/>
      <c r="C1151" s="114"/>
      <c r="D1151" s="115"/>
      <c r="E1151" s="117" t="str">
        <f t="shared" si="940"/>
        <v/>
      </c>
      <c r="F1151" s="118" t="str">
        <f t="shared" si="948"/>
        <v/>
      </c>
      <c r="G1151" s="22"/>
      <c r="H1151" s="5" t="str">
        <f t="shared" si="910"/>
        <v/>
      </c>
      <c r="I1151" s="6" t="str">
        <f t="shared" si="911"/>
        <v/>
      </c>
      <c r="J1151" s="6" t="str">
        <f t="shared" si="912"/>
        <v/>
      </c>
      <c r="K1151" s="23"/>
      <c r="L1151" s="3" t="str">
        <f t="shared" si="949"/>
        <v/>
      </c>
      <c r="M1151" s="2">
        <f>IF(OR(K1151="Rota",K1151="Desliza"),(IF((MAX(N$36:N1150))&gt;F$17,(MAX(N$36:N1150)),F$17)),N1150)</f>
        <v>0</v>
      </c>
      <c r="N1151" s="42"/>
      <c r="O1151" s="2" t="str">
        <f t="shared" si="950"/>
        <v/>
      </c>
      <c r="P1151" s="3" t="str">
        <f t="shared" si="951"/>
        <v/>
      </c>
      <c r="Q1151" s="24"/>
      <c r="R1151" s="24"/>
      <c r="S1151" s="24"/>
      <c r="T1151" s="132" t="str">
        <f t="shared" si="902"/>
        <v/>
      </c>
      <c r="U1151" s="25"/>
      <c r="V1151" s="25"/>
      <c r="W1151" s="24"/>
      <c r="X1151" s="26"/>
      <c r="Y1151" s="25"/>
      <c r="Z1151" s="25"/>
      <c r="AA1151" s="3" t="str">
        <f t="shared" si="952"/>
        <v/>
      </c>
      <c r="AB1151" s="24"/>
      <c r="AC1151" s="26"/>
      <c r="AD1151" s="25"/>
      <c r="AE1151" s="54"/>
      <c r="AF1151" s="54"/>
      <c r="AG1151" s="54"/>
      <c r="AH1151" s="54"/>
      <c r="AI1151" s="54"/>
      <c r="AJ1151" s="54"/>
      <c r="AK1151" s="25"/>
      <c r="AL1151" s="54" t="str">
        <f t="shared" si="903"/>
        <v/>
      </c>
      <c r="AM1151" s="200" t="str">
        <f t="shared" si="904"/>
        <v/>
      </c>
      <c r="AN1151" s="201" t="str">
        <f t="shared" si="905"/>
        <v/>
      </c>
      <c r="AO1151" s="200" t="str">
        <f t="shared" si="913"/>
        <v/>
      </c>
      <c r="AP1151" s="200" t="str">
        <f t="shared" si="906"/>
        <v/>
      </c>
      <c r="AQ1151" s="200" t="str">
        <f t="shared" si="907"/>
        <v/>
      </c>
      <c r="AR1151" s="200" t="str">
        <f t="shared" si="914"/>
        <v/>
      </c>
      <c r="AS1151" s="200" t="str">
        <f t="shared" si="915"/>
        <v/>
      </c>
      <c r="AT1151" s="200" t="str">
        <f t="shared" si="916"/>
        <v/>
      </c>
      <c r="AU1151" s="200" t="str">
        <f t="shared" si="917"/>
        <v/>
      </c>
      <c r="AV1151" s="54"/>
      <c r="AW1151" s="200" t="str">
        <f t="shared" si="918"/>
        <v/>
      </c>
      <c r="AX1151" s="201" t="str">
        <f t="shared" si="919"/>
        <v/>
      </c>
      <c r="AY1151" s="7" t="str">
        <f t="shared" si="920"/>
        <v/>
      </c>
      <c r="AZ1151" s="7" t="str">
        <f t="shared" si="921"/>
        <v/>
      </c>
      <c r="BA1151" s="7" t="str">
        <f t="shared" si="922"/>
        <v/>
      </c>
      <c r="BB1151" s="7" t="str">
        <f t="shared" si="941"/>
        <v/>
      </c>
      <c r="BC1151" s="7" t="str">
        <f t="shared" si="942"/>
        <v/>
      </c>
      <c r="BD1151" s="7" t="str">
        <f t="shared" si="943"/>
        <v/>
      </c>
      <c r="BE1151" s="7" t="str">
        <f t="shared" si="944"/>
        <v/>
      </c>
      <c r="BF1151" s="7" t="str">
        <f t="shared" si="898"/>
        <v/>
      </c>
      <c r="BG1151" s="7" t="str">
        <f t="shared" si="899"/>
        <v/>
      </c>
      <c r="BH1151" s="7" t="str">
        <f t="shared" si="945"/>
        <v/>
      </c>
      <c r="BI1151" s="7" t="str">
        <f t="shared" si="946"/>
        <v/>
      </c>
      <c r="BJ1151" s="7" t="str">
        <f t="shared" si="947"/>
        <v/>
      </c>
      <c r="BK1151" s="7" t="str">
        <f t="shared" si="923"/>
        <v/>
      </c>
      <c r="BL1151" s="7" t="str">
        <f t="shared" si="924"/>
        <v/>
      </c>
      <c r="BM1151" s="7" t="str">
        <f t="shared" si="925"/>
        <v/>
      </c>
      <c r="BN1151" s="7" t="str">
        <f t="shared" si="926"/>
        <v/>
      </c>
      <c r="BO1151" s="7" t="str">
        <f t="shared" si="927"/>
        <v/>
      </c>
      <c r="BP1151" s="7" t="str">
        <f t="shared" si="928"/>
        <v/>
      </c>
      <c r="BQ1151" s="7" t="str">
        <f t="shared" si="929"/>
        <v/>
      </c>
      <c r="BR1151" s="7" t="str">
        <f t="shared" si="930"/>
        <v/>
      </c>
      <c r="BS1151" s="7" t="str">
        <f t="shared" si="931"/>
        <v/>
      </c>
      <c r="BT1151" s="7" t="str">
        <f t="shared" si="932"/>
        <v/>
      </c>
      <c r="BU1151" s="7" t="str">
        <f t="shared" si="933"/>
        <v/>
      </c>
      <c r="BV1151" s="7" t="str">
        <f t="shared" si="934"/>
        <v/>
      </c>
      <c r="BW1151" s="7" t="str">
        <f t="shared" si="908"/>
        <v/>
      </c>
      <c r="BX1151" s="7" t="str">
        <f t="shared" si="935"/>
        <v/>
      </c>
      <c r="BY1151" s="7" t="str">
        <f t="shared" si="936"/>
        <v/>
      </c>
      <c r="BZ1151" s="7" t="str">
        <f t="shared" si="937"/>
        <v/>
      </c>
      <c r="CA1151" s="7" t="str">
        <f t="shared" si="938"/>
        <v/>
      </c>
      <c r="CB1151" s="54"/>
      <c r="CH1151" s="13" t="str">
        <f t="shared" si="909"/>
        <v/>
      </c>
      <c r="CJ1151" s="13" t="str">
        <f t="shared" si="900"/>
        <v/>
      </c>
      <c r="CK1151" s="7" t="str">
        <f t="shared" si="901"/>
        <v/>
      </c>
      <c r="CM1151" s="7" t="str">
        <f t="shared" si="939"/>
        <v/>
      </c>
    </row>
    <row r="1152" spans="2:91" ht="16.5" thickBot="1" x14ac:dyDescent="0.3">
      <c r="B1152" s="114"/>
      <c r="C1152" s="114"/>
      <c r="D1152" s="115"/>
      <c r="E1152" s="117" t="str">
        <f t="shared" si="940"/>
        <v/>
      </c>
      <c r="F1152" s="118" t="str">
        <f t="shared" si="948"/>
        <v/>
      </c>
      <c r="G1152" s="22"/>
      <c r="H1152" s="5" t="str">
        <f t="shared" si="910"/>
        <v/>
      </c>
      <c r="I1152" s="6" t="str">
        <f t="shared" si="911"/>
        <v/>
      </c>
      <c r="J1152" s="6" t="str">
        <f t="shared" si="912"/>
        <v/>
      </c>
      <c r="K1152" s="23"/>
      <c r="L1152" s="3" t="str">
        <f t="shared" si="949"/>
        <v/>
      </c>
      <c r="M1152" s="2">
        <f>IF(OR(K1152="Rota",K1152="Desliza"),(IF((MAX(N$36:N1151))&gt;F$17,(MAX(N$36:N1151)),F$17)),N1151)</f>
        <v>0</v>
      </c>
      <c r="N1152" s="42"/>
      <c r="O1152" s="2" t="str">
        <f t="shared" si="950"/>
        <v/>
      </c>
      <c r="P1152" s="3" t="str">
        <f t="shared" si="951"/>
        <v/>
      </c>
      <c r="Q1152" s="24"/>
      <c r="R1152" s="24"/>
      <c r="S1152" s="24"/>
      <c r="T1152" s="132" t="str">
        <f t="shared" si="902"/>
        <v/>
      </c>
      <c r="U1152" s="25"/>
      <c r="V1152" s="25"/>
      <c r="W1152" s="24"/>
      <c r="X1152" s="26"/>
      <c r="Y1152" s="25"/>
      <c r="Z1152" s="25"/>
      <c r="AA1152" s="3" t="str">
        <f t="shared" si="952"/>
        <v/>
      </c>
      <c r="AB1152" s="24"/>
      <c r="AC1152" s="26"/>
      <c r="AD1152" s="25"/>
      <c r="AE1152" s="54"/>
      <c r="AF1152" s="54"/>
      <c r="AG1152" s="54"/>
      <c r="AH1152" s="54"/>
      <c r="AI1152" s="54"/>
      <c r="AJ1152" s="54"/>
      <c r="AK1152" s="25"/>
      <c r="AL1152" s="54" t="str">
        <f t="shared" si="903"/>
        <v/>
      </c>
      <c r="AM1152" s="200" t="str">
        <f t="shared" si="904"/>
        <v/>
      </c>
      <c r="AN1152" s="201" t="str">
        <f t="shared" si="905"/>
        <v/>
      </c>
      <c r="AO1152" s="200" t="str">
        <f t="shared" si="913"/>
        <v/>
      </c>
      <c r="AP1152" s="200" t="str">
        <f t="shared" si="906"/>
        <v/>
      </c>
      <c r="AQ1152" s="200" t="str">
        <f t="shared" si="907"/>
        <v/>
      </c>
      <c r="AR1152" s="200" t="str">
        <f t="shared" si="914"/>
        <v/>
      </c>
      <c r="AS1152" s="200" t="str">
        <f t="shared" si="915"/>
        <v/>
      </c>
      <c r="AT1152" s="200" t="str">
        <f t="shared" si="916"/>
        <v/>
      </c>
      <c r="AU1152" s="200" t="str">
        <f t="shared" si="917"/>
        <v/>
      </c>
      <c r="AV1152" s="54"/>
      <c r="AW1152" s="200" t="str">
        <f t="shared" si="918"/>
        <v/>
      </c>
      <c r="AX1152" s="201" t="str">
        <f t="shared" si="919"/>
        <v/>
      </c>
      <c r="AY1152" s="7" t="str">
        <f t="shared" si="920"/>
        <v/>
      </c>
      <c r="AZ1152" s="7" t="str">
        <f t="shared" si="921"/>
        <v/>
      </c>
      <c r="BA1152" s="7" t="str">
        <f t="shared" si="922"/>
        <v/>
      </c>
      <c r="BB1152" s="7" t="str">
        <f t="shared" si="941"/>
        <v/>
      </c>
      <c r="BC1152" s="7" t="str">
        <f t="shared" si="942"/>
        <v/>
      </c>
      <c r="BD1152" s="7" t="str">
        <f t="shared" si="943"/>
        <v/>
      </c>
      <c r="BE1152" s="7" t="str">
        <f t="shared" si="944"/>
        <v/>
      </c>
      <c r="BF1152" s="7" t="str">
        <f t="shared" si="898"/>
        <v/>
      </c>
      <c r="BG1152" s="7" t="str">
        <f t="shared" si="899"/>
        <v/>
      </c>
      <c r="BH1152" s="7" t="str">
        <f t="shared" si="945"/>
        <v/>
      </c>
      <c r="BI1152" s="7" t="str">
        <f t="shared" si="946"/>
        <v/>
      </c>
      <c r="BJ1152" s="7" t="str">
        <f t="shared" si="947"/>
        <v/>
      </c>
      <c r="BK1152" s="7" t="str">
        <f t="shared" si="923"/>
        <v/>
      </c>
      <c r="BL1152" s="7" t="str">
        <f t="shared" si="924"/>
        <v/>
      </c>
      <c r="BM1152" s="7" t="str">
        <f t="shared" si="925"/>
        <v/>
      </c>
      <c r="BN1152" s="7" t="str">
        <f t="shared" si="926"/>
        <v/>
      </c>
      <c r="BO1152" s="7" t="str">
        <f t="shared" si="927"/>
        <v/>
      </c>
      <c r="BP1152" s="7" t="str">
        <f t="shared" si="928"/>
        <v/>
      </c>
      <c r="BQ1152" s="7" t="str">
        <f t="shared" si="929"/>
        <v/>
      </c>
      <c r="BR1152" s="7" t="str">
        <f t="shared" si="930"/>
        <v/>
      </c>
      <c r="BS1152" s="7" t="str">
        <f t="shared" si="931"/>
        <v/>
      </c>
      <c r="BT1152" s="7" t="str">
        <f t="shared" si="932"/>
        <v/>
      </c>
      <c r="BU1152" s="7" t="str">
        <f t="shared" si="933"/>
        <v/>
      </c>
      <c r="BV1152" s="7" t="str">
        <f t="shared" si="934"/>
        <v/>
      </c>
      <c r="BW1152" s="7" t="str">
        <f t="shared" si="908"/>
        <v/>
      </c>
      <c r="BX1152" s="7" t="str">
        <f t="shared" si="935"/>
        <v/>
      </c>
      <c r="BY1152" s="7" t="str">
        <f t="shared" si="936"/>
        <v/>
      </c>
      <c r="BZ1152" s="7" t="str">
        <f t="shared" si="937"/>
        <v/>
      </c>
      <c r="CA1152" s="7" t="str">
        <f t="shared" si="938"/>
        <v/>
      </c>
      <c r="CB1152" s="54"/>
      <c r="CH1152" s="13" t="str">
        <f t="shared" si="909"/>
        <v/>
      </c>
      <c r="CJ1152" s="13" t="str">
        <f t="shared" si="900"/>
        <v/>
      </c>
      <c r="CK1152" s="7" t="str">
        <f t="shared" si="901"/>
        <v/>
      </c>
      <c r="CM1152" s="7" t="str">
        <f t="shared" si="939"/>
        <v/>
      </c>
    </row>
    <row r="1153" spans="2:91" ht="16.5" thickBot="1" x14ac:dyDescent="0.3">
      <c r="B1153" s="114"/>
      <c r="C1153" s="114"/>
      <c r="D1153" s="115"/>
      <c r="E1153" s="117" t="str">
        <f t="shared" si="940"/>
        <v/>
      </c>
      <c r="F1153" s="118" t="str">
        <f t="shared" si="948"/>
        <v/>
      </c>
      <c r="G1153" s="22"/>
      <c r="H1153" s="5" t="str">
        <f t="shared" si="910"/>
        <v/>
      </c>
      <c r="I1153" s="6" t="str">
        <f t="shared" si="911"/>
        <v/>
      </c>
      <c r="J1153" s="6" t="str">
        <f t="shared" si="912"/>
        <v/>
      </c>
      <c r="K1153" s="23"/>
      <c r="L1153" s="3" t="str">
        <f t="shared" si="949"/>
        <v/>
      </c>
      <c r="M1153" s="2">
        <f>IF(OR(K1153="Rota",K1153="Desliza"),(IF((MAX(N$36:N1152))&gt;F$17,(MAX(N$36:N1152)),F$17)),N1152)</f>
        <v>0</v>
      </c>
      <c r="N1153" s="42"/>
      <c r="O1153" s="2" t="str">
        <f t="shared" si="950"/>
        <v/>
      </c>
      <c r="P1153" s="3" t="str">
        <f t="shared" si="951"/>
        <v/>
      </c>
      <c r="Q1153" s="24"/>
      <c r="R1153" s="24"/>
      <c r="S1153" s="24"/>
      <c r="T1153" s="132" t="str">
        <f t="shared" si="902"/>
        <v/>
      </c>
      <c r="U1153" s="25"/>
      <c r="V1153" s="25"/>
      <c r="W1153" s="24"/>
      <c r="X1153" s="26"/>
      <c r="Y1153" s="25"/>
      <c r="Z1153" s="25"/>
      <c r="AA1153" s="3" t="str">
        <f t="shared" si="952"/>
        <v/>
      </c>
      <c r="AB1153" s="24"/>
      <c r="AC1153" s="26"/>
      <c r="AD1153" s="25"/>
      <c r="AE1153" s="54"/>
      <c r="AF1153" s="54"/>
      <c r="AG1153" s="54"/>
      <c r="AH1153" s="54"/>
      <c r="AI1153" s="54"/>
      <c r="AJ1153" s="54"/>
      <c r="AK1153" s="25"/>
      <c r="AL1153" s="54" t="str">
        <f t="shared" si="903"/>
        <v/>
      </c>
      <c r="AM1153" s="200" t="str">
        <f t="shared" si="904"/>
        <v/>
      </c>
      <c r="AN1153" s="201" t="str">
        <f t="shared" si="905"/>
        <v/>
      </c>
      <c r="AO1153" s="200" t="str">
        <f t="shared" si="913"/>
        <v/>
      </c>
      <c r="AP1153" s="200" t="str">
        <f t="shared" si="906"/>
        <v/>
      </c>
      <c r="AQ1153" s="200" t="str">
        <f t="shared" si="907"/>
        <v/>
      </c>
      <c r="AR1153" s="200" t="str">
        <f t="shared" si="914"/>
        <v/>
      </c>
      <c r="AS1153" s="200" t="str">
        <f t="shared" si="915"/>
        <v/>
      </c>
      <c r="AT1153" s="200" t="str">
        <f t="shared" si="916"/>
        <v/>
      </c>
      <c r="AU1153" s="200" t="str">
        <f t="shared" si="917"/>
        <v/>
      </c>
      <c r="AV1153" s="54"/>
      <c r="AW1153" s="200" t="str">
        <f t="shared" si="918"/>
        <v/>
      </c>
      <c r="AX1153" s="201" t="str">
        <f t="shared" si="919"/>
        <v/>
      </c>
      <c r="AY1153" s="7" t="str">
        <f t="shared" si="920"/>
        <v/>
      </c>
      <c r="AZ1153" s="7" t="str">
        <f t="shared" si="921"/>
        <v/>
      </c>
      <c r="BA1153" s="7" t="str">
        <f t="shared" si="922"/>
        <v/>
      </c>
      <c r="BB1153" s="7" t="str">
        <f t="shared" si="941"/>
        <v/>
      </c>
      <c r="BC1153" s="7" t="str">
        <f t="shared" si="942"/>
        <v/>
      </c>
      <c r="BD1153" s="7" t="str">
        <f t="shared" si="943"/>
        <v/>
      </c>
      <c r="BE1153" s="7" t="str">
        <f t="shared" si="944"/>
        <v/>
      </c>
      <c r="BF1153" s="7" t="str">
        <f t="shared" si="898"/>
        <v/>
      </c>
      <c r="BG1153" s="7" t="str">
        <f t="shared" si="899"/>
        <v/>
      </c>
      <c r="BH1153" s="7" t="str">
        <f t="shared" si="945"/>
        <v/>
      </c>
      <c r="BI1153" s="7" t="str">
        <f t="shared" si="946"/>
        <v/>
      </c>
      <c r="BJ1153" s="7" t="str">
        <f t="shared" si="947"/>
        <v/>
      </c>
      <c r="BK1153" s="7" t="str">
        <f t="shared" si="923"/>
        <v/>
      </c>
      <c r="BL1153" s="7" t="str">
        <f t="shared" si="924"/>
        <v/>
      </c>
      <c r="BM1153" s="7" t="str">
        <f t="shared" si="925"/>
        <v/>
      </c>
      <c r="BN1153" s="7" t="str">
        <f t="shared" si="926"/>
        <v/>
      </c>
      <c r="BO1153" s="7" t="str">
        <f t="shared" si="927"/>
        <v/>
      </c>
      <c r="BP1153" s="7" t="str">
        <f t="shared" si="928"/>
        <v/>
      </c>
      <c r="BQ1153" s="7" t="str">
        <f t="shared" si="929"/>
        <v/>
      </c>
      <c r="BR1153" s="7" t="str">
        <f t="shared" si="930"/>
        <v/>
      </c>
      <c r="BS1153" s="7" t="str">
        <f t="shared" si="931"/>
        <v/>
      </c>
      <c r="BT1153" s="7" t="str">
        <f t="shared" si="932"/>
        <v/>
      </c>
      <c r="BU1153" s="7" t="str">
        <f t="shared" si="933"/>
        <v/>
      </c>
      <c r="BV1153" s="7" t="str">
        <f t="shared" si="934"/>
        <v/>
      </c>
      <c r="BW1153" s="7" t="str">
        <f t="shared" si="908"/>
        <v/>
      </c>
      <c r="BX1153" s="7" t="str">
        <f t="shared" si="935"/>
        <v/>
      </c>
      <c r="BY1153" s="7" t="str">
        <f t="shared" si="936"/>
        <v/>
      </c>
      <c r="BZ1153" s="7" t="str">
        <f t="shared" si="937"/>
        <v/>
      </c>
      <c r="CA1153" s="7" t="str">
        <f t="shared" si="938"/>
        <v/>
      </c>
      <c r="CB1153" s="54"/>
      <c r="CH1153" s="13" t="str">
        <f t="shared" si="909"/>
        <v/>
      </c>
      <c r="CJ1153" s="13" t="str">
        <f t="shared" si="900"/>
        <v/>
      </c>
      <c r="CK1153" s="7" t="str">
        <f t="shared" si="901"/>
        <v/>
      </c>
      <c r="CM1153" s="7" t="str">
        <f t="shared" si="939"/>
        <v/>
      </c>
    </row>
    <row r="1154" spans="2:91" ht="16.5" thickBot="1" x14ac:dyDescent="0.3">
      <c r="B1154" s="114"/>
      <c r="C1154" s="114"/>
      <c r="D1154" s="115"/>
      <c r="E1154" s="117" t="str">
        <f t="shared" si="940"/>
        <v/>
      </c>
      <c r="F1154" s="118" t="str">
        <f t="shared" si="948"/>
        <v/>
      </c>
      <c r="G1154" s="22"/>
      <c r="H1154" s="5" t="str">
        <f t="shared" si="910"/>
        <v/>
      </c>
      <c r="I1154" s="6" t="str">
        <f t="shared" si="911"/>
        <v/>
      </c>
      <c r="J1154" s="6" t="str">
        <f t="shared" si="912"/>
        <v/>
      </c>
      <c r="K1154" s="23"/>
      <c r="L1154" s="3" t="str">
        <f t="shared" si="949"/>
        <v/>
      </c>
      <c r="M1154" s="2">
        <f>IF(OR(K1154="Rota",K1154="Desliza"),(IF((MAX(N$36:N1153))&gt;F$17,(MAX(N$36:N1153)),F$17)),N1153)</f>
        <v>0</v>
      </c>
      <c r="N1154" s="42"/>
      <c r="O1154" s="2" t="str">
        <f t="shared" si="950"/>
        <v/>
      </c>
      <c r="P1154" s="3" t="str">
        <f t="shared" si="951"/>
        <v/>
      </c>
      <c r="Q1154" s="24"/>
      <c r="R1154" s="24"/>
      <c r="S1154" s="24"/>
      <c r="T1154" s="132" t="str">
        <f t="shared" si="902"/>
        <v/>
      </c>
      <c r="U1154" s="25"/>
      <c r="V1154" s="25"/>
      <c r="W1154" s="24"/>
      <c r="X1154" s="26"/>
      <c r="Y1154" s="25"/>
      <c r="Z1154" s="25"/>
      <c r="AA1154" s="3" t="str">
        <f t="shared" si="952"/>
        <v/>
      </c>
      <c r="AB1154" s="24"/>
      <c r="AC1154" s="26"/>
      <c r="AD1154" s="25"/>
      <c r="AE1154" s="54"/>
      <c r="AF1154" s="54"/>
      <c r="AG1154" s="54"/>
      <c r="AH1154" s="54"/>
      <c r="AI1154" s="54"/>
      <c r="AJ1154" s="54"/>
      <c r="AK1154" s="25"/>
      <c r="AL1154" s="54" t="str">
        <f t="shared" si="903"/>
        <v/>
      </c>
      <c r="AM1154" s="200" t="str">
        <f t="shared" si="904"/>
        <v/>
      </c>
      <c r="AN1154" s="201" t="str">
        <f t="shared" si="905"/>
        <v/>
      </c>
      <c r="AO1154" s="200" t="str">
        <f t="shared" si="913"/>
        <v/>
      </c>
      <c r="AP1154" s="200" t="str">
        <f t="shared" si="906"/>
        <v/>
      </c>
      <c r="AQ1154" s="200" t="str">
        <f t="shared" si="907"/>
        <v/>
      </c>
      <c r="AR1154" s="200" t="str">
        <f t="shared" si="914"/>
        <v/>
      </c>
      <c r="AS1154" s="200" t="str">
        <f t="shared" si="915"/>
        <v/>
      </c>
      <c r="AT1154" s="200" t="str">
        <f t="shared" si="916"/>
        <v/>
      </c>
      <c r="AU1154" s="200" t="str">
        <f t="shared" si="917"/>
        <v/>
      </c>
      <c r="AV1154" s="54"/>
      <c r="AW1154" s="200" t="str">
        <f t="shared" si="918"/>
        <v/>
      </c>
      <c r="AX1154" s="201" t="str">
        <f t="shared" si="919"/>
        <v/>
      </c>
      <c r="AY1154" s="7" t="str">
        <f t="shared" si="920"/>
        <v/>
      </c>
      <c r="AZ1154" s="7" t="str">
        <f t="shared" si="921"/>
        <v/>
      </c>
      <c r="BA1154" s="7" t="str">
        <f t="shared" si="922"/>
        <v/>
      </c>
      <c r="BB1154" s="7" t="str">
        <f t="shared" si="941"/>
        <v/>
      </c>
      <c r="BC1154" s="7" t="str">
        <f t="shared" si="942"/>
        <v/>
      </c>
      <c r="BD1154" s="7" t="str">
        <f t="shared" si="943"/>
        <v/>
      </c>
      <c r="BE1154" s="7" t="str">
        <f t="shared" si="944"/>
        <v/>
      </c>
      <c r="BF1154" s="7" t="str">
        <f t="shared" si="898"/>
        <v/>
      </c>
      <c r="BG1154" s="7" t="str">
        <f t="shared" si="899"/>
        <v/>
      </c>
      <c r="BH1154" s="7" t="str">
        <f t="shared" si="945"/>
        <v/>
      </c>
      <c r="BI1154" s="7" t="str">
        <f t="shared" si="946"/>
        <v/>
      </c>
      <c r="BJ1154" s="7" t="str">
        <f t="shared" si="947"/>
        <v/>
      </c>
      <c r="BK1154" s="7" t="str">
        <f t="shared" si="923"/>
        <v/>
      </c>
      <c r="BL1154" s="7" t="str">
        <f t="shared" si="924"/>
        <v/>
      </c>
      <c r="BM1154" s="7" t="str">
        <f t="shared" si="925"/>
        <v/>
      </c>
      <c r="BN1154" s="7" t="str">
        <f t="shared" si="926"/>
        <v/>
      </c>
      <c r="BO1154" s="7" t="str">
        <f t="shared" si="927"/>
        <v/>
      </c>
      <c r="BP1154" s="7" t="str">
        <f t="shared" si="928"/>
        <v/>
      </c>
      <c r="BQ1154" s="7" t="str">
        <f t="shared" si="929"/>
        <v/>
      </c>
      <c r="BR1154" s="7" t="str">
        <f t="shared" si="930"/>
        <v/>
      </c>
      <c r="BS1154" s="7" t="str">
        <f t="shared" si="931"/>
        <v/>
      </c>
      <c r="BT1154" s="7" t="str">
        <f t="shared" si="932"/>
        <v/>
      </c>
      <c r="BU1154" s="7" t="str">
        <f t="shared" si="933"/>
        <v/>
      </c>
      <c r="BV1154" s="7" t="str">
        <f t="shared" si="934"/>
        <v/>
      </c>
      <c r="BW1154" s="7" t="str">
        <f t="shared" si="908"/>
        <v/>
      </c>
      <c r="BX1154" s="7" t="str">
        <f t="shared" si="935"/>
        <v/>
      </c>
      <c r="BY1154" s="7" t="str">
        <f t="shared" si="936"/>
        <v/>
      </c>
      <c r="BZ1154" s="7" t="str">
        <f t="shared" si="937"/>
        <v/>
      </c>
      <c r="CA1154" s="7" t="str">
        <f t="shared" si="938"/>
        <v/>
      </c>
      <c r="CB1154" s="54"/>
      <c r="CH1154" s="13" t="str">
        <f t="shared" si="909"/>
        <v/>
      </c>
      <c r="CJ1154" s="13" t="str">
        <f t="shared" si="900"/>
        <v/>
      </c>
      <c r="CK1154" s="7" t="str">
        <f t="shared" si="901"/>
        <v/>
      </c>
      <c r="CM1154" s="7" t="str">
        <f t="shared" si="939"/>
        <v/>
      </c>
    </row>
    <row r="1155" spans="2:91" ht="16.5" thickBot="1" x14ac:dyDescent="0.3">
      <c r="B1155" s="114"/>
      <c r="C1155" s="114"/>
      <c r="D1155" s="115"/>
      <c r="E1155" s="117" t="str">
        <f t="shared" si="940"/>
        <v/>
      </c>
      <c r="F1155" s="118" t="str">
        <f t="shared" si="948"/>
        <v/>
      </c>
      <c r="G1155" s="22"/>
      <c r="H1155" s="5" t="str">
        <f t="shared" si="910"/>
        <v/>
      </c>
      <c r="I1155" s="6" t="str">
        <f t="shared" si="911"/>
        <v/>
      </c>
      <c r="J1155" s="6" t="str">
        <f t="shared" si="912"/>
        <v/>
      </c>
      <c r="K1155" s="23"/>
      <c r="L1155" s="3" t="str">
        <f t="shared" si="949"/>
        <v/>
      </c>
      <c r="M1155" s="2">
        <f>IF(OR(K1155="Rota",K1155="Desliza"),(IF((MAX(N$36:N1154))&gt;F$17,(MAX(N$36:N1154)),F$17)),N1154)</f>
        <v>0</v>
      </c>
      <c r="N1155" s="42"/>
      <c r="O1155" s="2" t="str">
        <f t="shared" si="950"/>
        <v/>
      </c>
      <c r="P1155" s="3" t="str">
        <f t="shared" si="951"/>
        <v/>
      </c>
      <c r="Q1155" s="24"/>
      <c r="R1155" s="24"/>
      <c r="S1155" s="24"/>
      <c r="T1155" s="132" t="str">
        <f t="shared" si="902"/>
        <v/>
      </c>
      <c r="U1155" s="25"/>
      <c r="V1155" s="25"/>
      <c r="W1155" s="24"/>
      <c r="X1155" s="26"/>
      <c r="Y1155" s="25"/>
      <c r="Z1155" s="25"/>
      <c r="AA1155" s="3" t="str">
        <f t="shared" si="952"/>
        <v/>
      </c>
      <c r="AB1155" s="24"/>
      <c r="AC1155" s="26"/>
      <c r="AD1155" s="25"/>
      <c r="AE1155" s="54"/>
      <c r="AF1155" s="54"/>
      <c r="AG1155" s="54"/>
      <c r="AH1155" s="54"/>
      <c r="AI1155" s="54"/>
      <c r="AJ1155" s="54"/>
      <c r="AK1155" s="25"/>
      <c r="AL1155" s="54" t="str">
        <f t="shared" si="903"/>
        <v/>
      </c>
      <c r="AM1155" s="200" t="str">
        <f t="shared" si="904"/>
        <v/>
      </c>
      <c r="AN1155" s="201" t="str">
        <f t="shared" si="905"/>
        <v/>
      </c>
      <c r="AO1155" s="200" t="str">
        <f t="shared" si="913"/>
        <v/>
      </c>
      <c r="AP1155" s="200" t="str">
        <f t="shared" si="906"/>
        <v/>
      </c>
      <c r="AQ1155" s="200" t="str">
        <f t="shared" si="907"/>
        <v/>
      </c>
      <c r="AR1155" s="200" t="str">
        <f t="shared" si="914"/>
        <v/>
      </c>
      <c r="AS1155" s="200" t="str">
        <f t="shared" si="915"/>
        <v/>
      </c>
      <c r="AT1155" s="200" t="str">
        <f t="shared" si="916"/>
        <v/>
      </c>
      <c r="AU1155" s="200" t="str">
        <f t="shared" si="917"/>
        <v/>
      </c>
      <c r="AV1155" s="54"/>
      <c r="AW1155" s="200" t="str">
        <f t="shared" si="918"/>
        <v/>
      </c>
      <c r="AX1155" s="201" t="str">
        <f t="shared" si="919"/>
        <v/>
      </c>
      <c r="AY1155" s="7" t="str">
        <f t="shared" si="920"/>
        <v/>
      </c>
      <c r="AZ1155" s="7" t="str">
        <f t="shared" si="921"/>
        <v/>
      </c>
      <c r="BA1155" s="7" t="str">
        <f t="shared" si="922"/>
        <v/>
      </c>
      <c r="BB1155" s="7" t="str">
        <f t="shared" si="941"/>
        <v/>
      </c>
      <c r="BC1155" s="7" t="str">
        <f t="shared" si="942"/>
        <v/>
      </c>
      <c r="BD1155" s="7" t="str">
        <f t="shared" si="943"/>
        <v/>
      </c>
      <c r="BE1155" s="7" t="str">
        <f t="shared" si="944"/>
        <v/>
      </c>
      <c r="BF1155" s="7" t="str">
        <f t="shared" si="898"/>
        <v/>
      </c>
      <c r="BG1155" s="7" t="str">
        <f t="shared" si="899"/>
        <v/>
      </c>
      <c r="BH1155" s="7" t="str">
        <f t="shared" si="945"/>
        <v/>
      </c>
      <c r="BI1155" s="7" t="str">
        <f t="shared" si="946"/>
        <v/>
      </c>
      <c r="BJ1155" s="7" t="str">
        <f t="shared" si="947"/>
        <v/>
      </c>
      <c r="BK1155" s="7" t="str">
        <f t="shared" si="923"/>
        <v/>
      </c>
      <c r="BL1155" s="7" t="str">
        <f t="shared" si="924"/>
        <v/>
      </c>
      <c r="BM1155" s="7" t="str">
        <f t="shared" si="925"/>
        <v/>
      </c>
      <c r="BN1155" s="7" t="str">
        <f t="shared" si="926"/>
        <v/>
      </c>
      <c r="BO1155" s="7" t="str">
        <f t="shared" si="927"/>
        <v/>
      </c>
      <c r="BP1155" s="7" t="str">
        <f t="shared" si="928"/>
        <v/>
      </c>
      <c r="BQ1155" s="7" t="str">
        <f t="shared" si="929"/>
        <v/>
      </c>
      <c r="BR1155" s="7" t="str">
        <f t="shared" si="930"/>
        <v/>
      </c>
      <c r="BS1155" s="7" t="str">
        <f t="shared" si="931"/>
        <v/>
      </c>
      <c r="BT1155" s="7" t="str">
        <f t="shared" si="932"/>
        <v/>
      </c>
      <c r="BU1155" s="7" t="str">
        <f t="shared" si="933"/>
        <v/>
      </c>
      <c r="BV1155" s="7" t="str">
        <f t="shared" si="934"/>
        <v/>
      </c>
      <c r="BW1155" s="7" t="str">
        <f t="shared" si="908"/>
        <v/>
      </c>
      <c r="BX1155" s="7" t="str">
        <f t="shared" si="935"/>
        <v/>
      </c>
      <c r="BY1155" s="7" t="str">
        <f t="shared" si="936"/>
        <v/>
      </c>
      <c r="BZ1155" s="7" t="str">
        <f t="shared" si="937"/>
        <v/>
      </c>
      <c r="CA1155" s="7" t="str">
        <f t="shared" si="938"/>
        <v/>
      </c>
      <c r="CB1155" s="54"/>
      <c r="CH1155" s="13" t="str">
        <f t="shared" si="909"/>
        <v/>
      </c>
      <c r="CJ1155" s="13" t="str">
        <f t="shared" si="900"/>
        <v/>
      </c>
      <c r="CK1155" s="7" t="str">
        <f t="shared" si="901"/>
        <v/>
      </c>
      <c r="CM1155" s="7" t="str">
        <f t="shared" si="939"/>
        <v/>
      </c>
    </row>
    <row r="1156" spans="2:91" ht="16.5" thickBot="1" x14ac:dyDescent="0.3">
      <c r="B1156" s="114"/>
      <c r="C1156" s="114"/>
      <c r="D1156" s="115"/>
      <c r="E1156" s="117" t="str">
        <f t="shared" si="940"/>
        <v/>
      </c>
      <c r="F1156" s="118" t="str">
        <f t="shared" si="948"/>
        <v/>
      </c>
      <c r="G1156" s="22"/>
      <c r="H1156" s="5" t="str">
        <f t="shared" si="910"/>
        <v/>
      </c>
      <c r="I1156" s="6" t="str">
        <f t="shared" si="911"/>
        <v/>
      </c>
      <c r="J1156" s="6" t="str">
        <f t="shared" si="912"/>
        <v/>
      </c>
      <c r="K1156" s="23"/>
      <c r="L1156" s="3" t="str">
        <f t="shared" si="949"/>
        <v/>
      </c>
      <c r="M1156" s="2">
        <f>IF(OR(K1156="Rota",K1156="Desliza"),(IF((MAX(N$36:N1155))&gt;F$17,(MAX(N$36:N1155)),F$17)),N1155)</f>
        <v>0</v>
      </c>
      <c r="N1156" s="42"/>
      <c r="O1156" s="2" t="str">
        <f t="shared" si="950"/>
        <v/>
      </c>
      <c r="P1156" s="3" t="str">
        <f t="shared" si="951"/>
        <v/>
      </c>
      <c r="Q1156" s="24"/>
      <c r="R1156" s="24"/>
      <c r="S1156" s="24"/>
      <c r="T1156" s="132" t="str">
        <f t="shared" si="902"/>
        <v/>
      </c>
      <c r="U1156" s="25"/>
      <c r="V1156" s="25"/>
      <c r="W1156" s="24"/>
      <c r="X1156" s="26"/>
      <c r="Y1156" s="25"/>
      <c r="Z1156" s="25"/>
      <c r="AA1156" s="3" t="str">
        <f t="shared" si="952"/>
        <v/>
      </c>
      <c r="AB1156" s="24"/>
      <c r="AC1156" s="26"/>
      <c r="AD1156" s="25"/>
      <c r="AE1156" s="54"/>
      <c r="AF1156" s="54"/>
      <c r="AG1156" s="54"/>
      <c r="AH1156" s="54"/>
      <c r="AI1156" s="54"/>
      <c r="AJ1156" s="54"/>
      <c r="AK1156" s="25"/>
      <c r="AL1156" s="54" t="str">
        <f t="shared" si="903"/>
        <v/>
      </c>
      <c r="AM1156" s="200" t="str">
        <f t="shared" si="904"/>
        <v/>
      </c>
      <c r="AN1156" s="201" t="str">
        <f t="shared" si="905"/>
        <v/>
      </c>
      <c r="AO1156" s="200" t="str">
        <f t="shared" si="913"/>
        <v/>
      </c>
      <c r="AP1156" s="200" t="str">
        <f t="shared" si="906"/>
        <v/>
      </c>
      <c r="AQ1156" s="200" t="str">
        <f t="shared" si="907"/>
        <v/>
      </c>
      <c r="AR1156" s="200" t="str">
        <f t="shared" si="914"/>
        <v/>
      </c>
      <c r="AS1156" s="200" t="str">
        <f t="shared" si="915"/>
        <v/>
      </c>
      <c r="AT1156" s="200" t="str">
        <f t="shared" si="916"/>
        <v/>
      </c>
      <c r="AU1156" s="200" t="str">
        <f t="shared" si="917"/>
        <v/>
      </c>
      <c r="AV1156" s="54"/>
      <c r="AW1156" s="200" t="str">
        <f t="shared" si="918"/>
        <v/>
      </c>
      <c r="AX1156" s="201" t="str">
        <f t="shared" si="919"/>
        <v/>
      </c>
      <c r="AY1156" s="7" t="str">
        <f t="shared" si="920"/>
        <v/>
      </c>
      <c r="AZ1156" s="7" t="str">
        <f t="shared" si="921"/>
        <v/>
      </c>
      <c r="BA1156" s="7" t="str">
        <f t="shared" si="922"/>
        <v/>
      </c>
      <c r="BB1156" s="7" t="str">
        <f t="shared" si="941"/>
        <v/>
      </c>
      <c r="BC1156" s="7" t="str">
        <f t="shared" si="942"/>
        <v/>
      </c>
      <c r="BD1156" s="7" t="str">
        <f t="shared" si="943"/>
        <v/>
      </c>
      <c r="BE1156" s="7" t="str">
        <f t="shared" si="944"/>
        <v/>
      </c>
      <c r="BF1156" s="7" t="str">
        <f t="shared" si="898"/>
        <v/>
      </c>
      <c r="BG1156" s="7" t="str">
        <f t="shared" si="899"/>
        <v/>
      </c>
      <c r="BH1156" s="7" t="str">
        <f t="shared" si="945"/>
        <v/>
      </c>
      <c r="BI1156" s="7" t="str">
        <f t="shared" si="946"/>
        <v/>
      </c>
      <c r="BJ1156" s="7" t="str">
        <f t="shared" si="947"/>
        <v/>
      </c>
      <c r="BK1156" s="7" t="str">
        <f t="shared" si="923"/>
        <v/>
      </c>
      <c r="BL1156" s="7" t="str">
        <f t="shared" si="924"/>
        <v/>
      </c>
      <c r="BM1156" s="7" t="str">
        <f t="shared" si="925"/>
        <v/>
      </c>
      <c r="BN1156" s="7" t="str">
        <f t="shared" si="926"/>
        <v/>
      </c>
      <c r="BO1156" s="7" t="str">
        <f t="shared" si="927"/>
        <v/>
      </c>
      <c r="BP1156" s="7" t="str">
        <f t="shared" si="928"/>
        <v/>
      </c>
      <c r="BQ1156" s="7" t="str">
        <f t="shared" si="929"/>
        <v/>
      </c>
      <c r="BR1156" s="7" t="str">
        <f t="shared" si="930"/>
        <v/>
      </c>
      <c r="BS1156" s="7" t="str">
        <f t="shared" si="931"/>
        <v/>
      </c>
      <c r="BT1156" s="7" t="str">
        <f t="shared" si="932"/>
        <v/>
      </c>
      <c r="BU1156" s="7" t="str">
        <f t="shared" si="933"/>
        <v/>
      </c>
      <c r="BV1156" s="7" t="str">
        <f t="shared" si="934"/>
        <v/>
      </c>
      <c r="BW1156" s="7" t="str">
        <f t="shared" si="908"/>
        <v/>
      </c>
      <c r="BX1156" s="7" t="str">
        <f t="shared" si="935"/>
        <v/>
      </c>
      <c r="BY1156" s="7" t="str">
        <f t="shared" si="936"/>
        <v/>
      </c>
      <c r="BZ1156" s="7" t="str">
        <f t="shared" si="937"/>
        <v/>
      </c>
      <c r="CA1156" s="7" t="str">
        <f t="shared" si="938"/>
        <v/>
      </c>
      <c r="CB1156" s="54"/>
      <c r="CH1156" s="13" t="str">
        <f t="shared" si="909"/>
        <v/>
      </c>
      <c r="CJ1156" s="13" t="str">
        <f t="shared" si="900"/>
        <v/>
      </c>
      <c r="CK1156" s="7" t="str">
        <f t="shared" si="901"/>
        <v/>
      </c>
      <c r="CM1156" s="7" t="str">
        <f t="shared" si="939"/>
        <v/>
      </c>
    </row>
    <row r="1157" spans="2:91" ht="16.5" thickBot="1" x14ac:dyDescent="0.3">
      <c r="B1157" s="114"/>
      <c r="C1157" s="114"/>
      <c r="D1157" s="115"/>
      <c r="E1157" s="117" t="str">
        <f t="shared" si="940"/>
        <v/>
      </c>
      <c r="F1157" s="118" t="str">
        <f t="shared" si="948"/>
        <v/>
      </c>
      <c r="G1157" s="22"/>
      <c r="H1157" s="5" t="str">
        <f t="shared" si="910"/>
        <v/>
      </c>
      <c r="I1157" s="6" t="str">
        <f t="shared" si="911"/>
        <v/>
      </c>
      <c r="J1157" s="6" t="str">
        <f t="shared" si="912"/>
        <v/>
      </c>
      <c r="K1157" s="23"/>
      <c r="L1157" s="3" t="str">
        <f t="shared" si="949"/>
        <v/>
      </c>
      <c r="M1157" s="2">
        <f>IF(OR(K1157="Rota",K1157="Desliza"),(IF((MAX(N$36:N1156))&gt;F$17,(MAX(N$36:N1156)),F$17)),N1156)</f>
        <v>0</v>
      </c>
      <c r="N1157" s="42"/>
      <c r="O1157" s="2" t="str">
        <f t="shared" si="950"/>
        <v/>
      </c>
      <c r="P1157" s="3" t="str">
        <f t="shared" si="951"/>
        <v/>
      </c>
      <c r="Q1157" s="24"/>
      <c r="R1157" s="24"/>
      <c r="S1157" s="24"/>
      <c r="T1157" s="132" t="str">
        <f t="shared" si="902"/>
        <v/>
      </c>
      <c r="U1157" s="25"/>
      <c r="V1157" s="25"/>
      <c r="W1157" s="24"/>
      <c r="X1157" s="26"/>
      <c r="Y1157" s="25"/>
      <c r="Z1157" s="25"/>
      <c r="AA1157" s="3" t="str">
        <f t="shared" si="952"/>
        <v/>
      </c>
      <c r="AB1157" s="24"/>
      <c r="AC1157" s="26"/>
      <c r="AD1157" s="25"/>
      <c r="AE1157" s="54"/>
      <c r="AF1157" s="54"/>
      <c r="AG1157" s="54"/>
      <c r="AH1157" s="54"/>
      <c r="AI1157" s="54"/>
      <c r="AJ1157" s="54"/>
      <c r="AK1157" s="25"/>
      <c r="AL1157" s="54" t="str">
        <f t="shared" si="903"/>
        <v/>
      </c>
      <c r="AM1157" s="200" t="str">
        <f t="shared" si="904"/>
        <v/>
      </c>
      <c r="AN1157" s="201" t="str">
        <f t="shared" si="905"/>
        <v/>
      </c>
      <c r="AO1157" s="200" t="str">
        <f t="shared" si="913"/>
        <v/>
      </c>
      <c r="AP1157" s="200" t="str">
        <f t="shared" si="906"/>
        <v/>
      </c>
      <c r="AQ1157" s="200" t="str">
        <f t="shared" si="907"/>
        <v/>
      </c>
      <c r="AR1157" s="200" t="str">
        <f t="shared" si="914"/>
        <v/>
      </c>
      <c r="AS1157" s="200" t="str">
        <f t="shared" si="915"/>
        <v/>
      </c>
      <c r="AT1157" s="200" t="str">
        <f t="shared" si="916"/>
        <v/>
      </c>
      <c r="AU1157" s="200" t="str">
        <f t="shared" si="917"/>
        <v/>
      </c>
      <c r="AV1157" s="54"/>
      <c r="AW1157" s="200" t="str">
        <f t="shared" si="918"/>
        <v/>
      </c>
      <c r="AX1157" s="201" t="str">
        <f t="shared" si="919"/>
        <v/>
      </c>
      <c r="AY1157" s="7" t="str">
        <f t="shared" si="920"/>
        <v/>
      </c>
      <c r="AZ1157" s="7" t="str">
        <f t="shared" si="921"/>
        <v/>
      </c>
      <c r="BA1157" s="7" t="str">
        <f t="shared" si="922"/>
        <v/>
      </c>
      <c r="BB1157" s="7" t="str">
        <f t="shared" si="941"/>
        <v/>
      </c>
      <c r="BC1157" s="7" t="str">
        <f t="shared" si="942"/>
        <v/>
      </c>
      <c r="BD1157" s="7" t="str">
        <f t="shared" si="943"/>
        <v/>
      </c>
      <c r="BE1157" s="7" t="str">
        <f t="shared" si="944"/>
        <v/>
      </c>
      <c r="BF1157" s="7" t="str">
        <f t="shared" si="898"/>
        <v/>
      </c>
      <c r="BG1157" s="7" t="str">
        <f t="shared" si="899"/>
        <v/>
      </c>
      <c r="BH1157" s="7" t="str">
        <f t="shared" si="945"/>
        <v/>
      </c>
      <c r="BI1157" s="7" t="str">
        <f t="shared" si="946"/>
        <v/>
      </c>
      <c r="BJ1157" s="7" t="str">
        <f t="shared" si="947"/>
        <v/>
      </c>
      <c r="BK1157" s="7" t="str">
        <f t="shared" si="923"/>
        <v/>
      </c>
      <c r="BL1157" s="7" t="str">
        <f t="shared" si="924"/>
        <v/>
      </c>
      <c r="BM1157" s="7" t="str">
        <f t="shared" si="925"/>
        <v/>
      </c>
      <c r="BN1157" s="7" t="str">
        <f t="shared" si="926"/>
        <v/>
      </c>
      <c r="BO1157" s="7" t="str">
        <f t="shared" si="927"/>
        <v/>
      </c>
      <c r="BP1157" s="7" t="str">
        <f t="shared" si="928"/>
        <v/>
      </c>
      <c r="BQ1157" s="7" t="str">
        <f t="shared" si="929"/>
        <v/>
      </c>
      <c r="BR1157" s="7" t="str">
        <f t="shared" si="930"/>
        <v/>
      </c>
      <c r="BS1157" s="7" t="str">
        <f t="shared" si="931"/>
        <v/>
      </c>
      <c r="BT1157" s="7" t="str">
        <f t="shared" si="932"/>
        <v/>
      </c>
      <c r="BU1157" s="7" t="str">
        <f t="shared" si="933"/>
        <v/>
      </c>
      <c r="BV1157" s="7" t="str">
        <f t="shared" si="934"/>
        <v/>
      </c>
      <c r="BW1157" s="7" t="str">
        <f t="shared" si="908"/>
        <v/>
      </c>
      <c r="BX1157" s="7" t="str">
        <f t="shared" si="935"/>
        <v/>
      </c>
      <c r="BY1157" s="7" t="str">
        <f t="shared" si="936"/>
        <v/>
      </c>
      <c r="BZ1157" s="7" t="str">
        <f t="shared" si="937"/>
        <v/>
      </c>
      <c r="CA1157" s="7" t="str">
        <f t="shared" si="938"/>
        <v/>
      </c>
      <c r="CB1157" s="54"/>
      <c r="CH1157" s="13" t="str">
        <f t="shared" si="909"/>
        <v/>
      </c>
      <c r="CJ1157" s="13" t="str">
        <f t="shared" si="900"/>
        <v/>
      </c>
      <c r="CK1157" s="7" t="str">
        <f t="shared" si="901"/>
        <v/>
      </c>
      <c r="CM1157" s="7" t="str">
        <f t="shared" si="939"/>
        <v/>
      </c>
    </row>
    <row r="1158" spans="2:91" ht="16.5" thickBot="1" x14ac:dyDescent="0.3">
      <c r="B1158" s="114"/>
      <c r="C1158" s="114"/>
      <c r="D1158" s="115"/>
      <c r="E1158" s="117" t="str">
        <f t="shared" si="940"/>
        <v/>
      </c>
      <c r="F1158" s="118" t="str">
        <f t="shared" si="948"/>
        <v/>
      </c>
      <c r="G1158" s="22"/>
      <c r="H1158" s="5" t="str">
        <f t="shared" si="910"/>
        <v/>
      </c>
      <c r="I1158" s="6" t="str">
        <f t="shared" si="911"/>
        <v/>
      </c>
      <c r="J1158" s="6" t="str">
        <f t="shared" si="912"/>
        <v/>
      </c>
      <c r="K1158" s="23"/>
      <c r="L1158" s="3" t="str">
        <f t="shared" si="949"/>
        <v/>
      </c>
      <c r="M1158" s="2">
        <f>IF(OR(K1158="Rota",K1158="Desliza"),(IF((MAX(N$36:N1157))&gt;F$17,(MAX(N$36:N1157)),F$17)),N1157)</f>
        <v>0</v>
      </c>
      <c r="N1158" s="42"/>
      <c r="O1158" s="2" t="str">
        <f t="shared" si="950"/>
        <v/>
      </c>
      <c r="P1158" s="3" t="str">
        <f t="shared" si="951"/>
        <v/>
      </c>
      <c r="Q1158" s="24"/>
      <c r="R1158" s="24"/>
      <c r="S1158" s="24"/>
      <c r="T1158" s="132" t="str">
        <f t="shared" si="902"/>
        <v/>
      </c>
      <c r="U1158" s="25"/>
      <c r="V1158" s="25"/>
      <c r="W1158" s="24"/>
      <c r="X1158" s="26"/>
      <c r="Y1158" s="25"/>
      <c r="Z1158" s="25"/>
      <c r="AA1158" s="3" t="str">
        <f t="shared" si="952"/>
        <v/>
      </c>
      <c r="AB1158" s="24"/>
      <c r="AC1158" s="26"/>
      <c r="AD1158" s="25"/>
      <c r="AE1158" s="54"/>
      <c r="AF1158" s="54"/>
      <c r="AG1158" s="54"/>
      <c r="AH1158" s="54"/>
      <c r="AI1158" s="54"/>
      <c r="AJ1158" s="54"/>
      <c r="AK1158" s="25"/>
      <c r="AL1158" s="54" t="str">
        <f t="shared" si="903"/>
        <v/>
      </c>
      <c r="AM1158" s="200" t="str">
        <f t="shared" si="904"/>
        <v/>
      </c>
      <c r="AN1158" s="201" t="str">
        <f t="shared" si="905"/>
        <v/>
      </c>
      <c r="AO1158" s="200" t="str">
        <f t="shared" si="913"/>
        <v/>
      </c>
      <c r="AP1158" s="200" t="str">
        <f t="shared" si="906"/>
        <v/>
      </c>
      <c r="AQ1158" s="200" t="str">
        <f t="shared" si="907"/>
        <v/>
      </c>
      <c r="AR1158" s="200" t="str">
        <f t="shared" si="914"/>
        <v/>
      </c>
      <c r="AS1158" s="200" t="str">
        <f t="shared" si="915"/>
        <v/>
      </c>
      <c r="AT1158" s="200" t="str">
        <f t="shared" si="916"/>
        <v/>
      </c>
      <c r="AU1158" s="200" t="str">
        <f t="shared" si="917"/>
        <v/>
      </c>
      <c r="AV1158" s="54"/>
      <c r="AW1158" s="200" t="str">
        <f t="shared" si="918"/>
        <v/>
      </c>
      <c r="AX1158" s="201" t="str">
        <f t="shared" si="919"/>
        <v/>
      </c>
      <c r="AY1158" s="7" t="str">
        <f t="shared" si="920"/>
        <v/>
      </c>
      <c r="AZ1158" s="7" t="str">
        <f t="shared" si="921"/>
        <v/>
      </c>
      <c r="BA1158" s="7" t="str">
        <f t="shared" si="922"/>
        <v/>
      </c>
      <c r="BB1158" s="7" t="str">
        <f t="shared" si="941"/>
        <v/>
      </c>
      <c r="BC1158" s="7" t="str">
        <f t="shared" si="942"/>
        <v/>
      </c>
      <c r="BD1158" s="7" t="str">
        <f t="shared" si="943"/>
        <v/>
      </c>
      <c r="BE1158" s="7" t="str">
        <f t="shared" si="944"/>
        <v/>
      </c>
      <c r="BF1158" s="7" t="str">
        <f t="shared" si="898"/>
        <v/>
      </c>
      <c r="BG1158" s="7" t="str">
        <f t="shared" si="899"/>
        <v/>
      </c>
      <c r="BH1158" s="7" t="str">
        <f t="shared" si="945"/>
        <v/>
      </c>
      <c r="BI1158" s="7" t="str">
        <f t="shared" si="946"/>
        <v/>
      </c>
      <c r="BJ1158" s="7" t="str">
        <f t="shared" si="947"/>
        <v/>
      </c>
      <c r="BK1158" s="7" t="str">
        <f t="shared" si="923"/>
        <v/>
      </c>
      <c r="BL1158" s="7" t="str">
        <f t="shared" si="924"/>
        <v/>
      </c>
      <c r="BM1158" s="7" t="str">
        <f t="shared" si="925"/>
        <v/>
      </c>
      <c r="BN1158" s="7" t="str">
        <f t="shared" si="926"/>
        <v/>
      </c>
      <c r="BO1158" s="7" t="str">
        <f t="shared" si="927"/>
        <v/>
      </c>
      <c r="BP1158" s="7" t="str">
        <f t="shared" si="928"/>
        <v/>
      </c>
      <c r="BQ1158" s="7" t="str">
        <f t="shared" si="929"/>
        <v/>
      </c>
      <c r="BR1158" s="7" t="str">
        <f t="shared" si="930"/>
        <v/>
      </c>
      <c r="BS1158" s="7" t="str">
        <f t="shared" si="931"/>
        <v/>
      </c>
      <c r="BT1158" s="7" t="str">
        <f t="shared" si="932"/>
        <v/>
      </c>
      <c r="BU1158" s="7" t="str">
        <f t="shared" si="933"/>
        <v/>
      </c>
      <c r="BV1158" s="7" t="str">
        <f t="shared" si="934"/>
        <v/>
      </c>
      <c r="BW1158" s="7" t="str">
        <f t="shared" si="908"/>
        <v/>
      </c>
      <c r="BX1158" s="7" t="str">
        <f t="shared" si="935"/>
        <v/>
      </c>
      <c r="BY1158" s="7" t="str">
        <f t="shared" si="936"/>
        <v/>
      </c>
      <c r="BZ1158" s="7" t="str">
        <f t="shared" si="937"/>
        <v/>
      </c>
      <c r="CA1158" s="7" t="str">
        <f t="shared" si="938"/>
        <v/>
      </c>
      <c r="CB1158" s="54"/>
      <c r="CH1158" s="13" t="str">
        <f t="shared" si="909"/>
        <v/>
      </c>
      <c r="CJ1158" s="13" t="str">
        <f t="shared" si="900"/>
        <v/>
      </c>
      <c r="CK1158" s="7" t="str">
        <f t="shared" si="901"/>
        <v/>
      </c>
      <c r="CM1158" s="7" t="str">
        <f t="shared" si="939"/>
        <v/>
      </c>
    </row>
    <row r="1159" spans="2:91" ht="16.5" thickBot="1" x14ac:dyDescent="0.3">
      <c r="B1159" s="114"/>
      <c r="C1159" s="114"/>
      <c r="D1159" s="115"/>
      <c r="E1159" s="117" t="str">
        <f t="shared" si="940"/>
        <v/>
      </c>
      <c r="F1159" s="118" t="str">
        <f t="shared" si="948"/>
        <v/>
      </c>
      <c r="G1159" s="22"/>
      <c r="H1159" s="5" t="str">
        <f t="shared" si="910"/>
        <v/>
      </c>
      <c r="I1159" s="6" t="str">
        <f t="shared" si="911"/>
        <v/>
      </c>
      <c r="J1159" s="6" t="str">
        <f t="shared" si="912"/>
        <v/>
      </c>
      <c r="K1159" s="23"/>
      <c r="L1159" s="3" t="str">
        <f t="shared" si="949"/>
        <v/>
      </c>
      <c r="M1159" s="2">
        <f>IF(OR(K1159="Rota",K1159="Desliza"),(IF((MAX(N$36:N1158))&gt;F$17,(MAX(N$36:N1158)),F$17)),N1158)</f>
        <v>0</v>
      </c>
      <c r="N1159" s="42"/>
      <c r="O1159" s="2" t="str">
        <f t="shared" si="950"/>
        <v/>
      </c>
      <c r="P1159" s="3" t="str">
        <f t="shared" si="951"/>
        <v/>
      </c>
      <c r="Q1159" s="24"/>
      <c r="R1159" s="24"/>
      <c r="S1159" s="24"/>
      <c r="T1159" s="132" t="str">
        <f t="shared" si="902"/>
        <v/>
      </c>
      <c r="U1159" s="25"/>
      <c r="V1159" s="25"/>
      <c r="W1159" s="24"/>
      <c r="X1159" s="26"/>
      <c r="Y1159" s="25"/>
      <c r="Z1159" s="25"/>
      <c r="AA1159" s="3" t="str">
        <f t="shared" si="952"/>
        <v/>
      </c>
      <c r="AB1159" s="24"/>
      <c r="AC1159" s="26"/>
      <c r="AD1159" s="25"/>
      <c r="AE1159" s="54"/>
      <c r="AF1159" s="54"/>
      <c r="AG1159" s="54"/>
      <c r="AH1159" s="54"/>
      <c r="AI1159" s="54"/>
      <c r="AJ1159" s="54"/>
      <c r="AK1159" s="25"/>
      <c r="AL1159" s="54" t="str">
        <f t="shared" si="903"/>
        <v/>
      </c>
      <c r="AM1159" s="200" t="str">
        <f t="shared" si="904"/>
        <v/>
      </c>
      <c r="AN1159" s="201" t="str">
        <f t="shared" si="905"/>
        <v/>
      </c>
      <c r="AO1159" s="200" t="str">
        <f t="shared" si="913"/>
        <v/>
      </c>
      <c r="AP1159" s="200" t="str">
        <f t="shared" si="906"/>
        <v/>
      </c>
      <c r="AQ1159" s="200" t="str">
        <f t="shared" si="907"/>
        <v/>
      </c>
      <c r="AR1159" s="200" t="str">
        <f t="shared" si="914"/>
        <v/>
      </c>
      <c r="AS1159" s="200" t="str">
        <f t="shared" si="915"/>
        <v/>
      </c>
      <c r="AT1159" s="200" t="str">
        <f t="shared" si="916"/>
        <v/>
      </c>
      <c r="AU1159" s="200" t="str">
        <f t="shared" si="917"/>
        <v/>
      </c>
      <c r="AV1159" s="54"/>
      <c r="AW1159" s="200" t="str">
        <f t="shared" si="918"/>
        <v/>
      </c>
      <c r="AX1159" s="201" t="str">
        <f t="shared" si="919"/>
        <v/>
      </c>
      <c r="AY1159" s="7" t="str">
        <f t="shared" si="920"/>
        <v/>
      </c>
      <c r="AZ1159" s="7" t="str">
        <f t="shared" si="921"/>
        <v/>
      </c>
      <c r="BA1159" s="7" t="str">
        <f t="shared" si="922"/>
        <v/>
      </c>
      <c r="BB1159" s="7" t="str">
        <f t="shared" si="941"/>
        <v/>
      </c>
      <c r="BC1159" s="7" t="str">
        <f t="shared" si="942"/>
        <v/>
      </c>
      <c r="BD1159" s="7" t="str">
        <f t="shared" si="943"/>
        <v/>
      </c>
      <c r="BE1159" s="7" t="str">
        <f t="shared" si="944"/>
        <v/>
      </c>
      <c r="BF1159" s="7" t="str">
        <f t="shared" si="898"/>
        <v/>
      </c>
      <c r="BG1159" s="7" t="str">
        <f t="shared" si="899"/>
        <v/>
      </c>
      <c r="BH1159" s="7" t="str">
        <f t="shared" si="945"/>
        <v/>
      </c>
      <c r="BI1159" s="7" t="str">
        <f t="shared" si="946"/>
        <v/>
      </c>
      <c r="BJ1159" s="7" t="str">
        <f t="shared" si="947"/>
        <v/>
      </c>
      <c r="BK1159" s="7" t="str">
        <f t="shared" si="923"/>
        <v/>
      </c>
      <c r="BL1159" s="7" t="str">
        <f t="shared" si="924"/>
        <v/>
      </c>
      <c r="BM1159" s="7" t="str">
        <f t="shared" si="925"/>
        <v/>
      </c>
      <c r="BN1159" s="7" t="str">
        <f t="shared" si="926"/>
        <v/>
      </c>
      <c r="BO1159" s="7" t="str">
        <f t="shared" si="927"/>
        <v/>
      </c>
      <c r="BP1159" s="7" t="str">
        <f t="shared" si="928"/>
        <v/>
      </c>
      <c r="BQ1159" s="7" t="str">
        <f t="shared" si="929"/>
        <v/>
      </c>
      <c r="BR1159" s="7" t="str">
        <f t="shared" si="930"/>
        <v/>
      </c>
      <c r="BS1159" s="7" t="str">
        <f t="shared" si="931"/>
        <v/>
      </c>
      <c r="BT1159" s="7" t="str">
        <f t="shared" si="932"/>
        <v/>
      </c>
      <c r="BU1159" s="7" t="str">
        <f t="shared" si="933"/>
        <v/>
      </c>
      <c r="BV1159" s="7" t="str">
        <f t="shared" si="934"/>
        <v/>
      </c>
      <c r="BW1159" s="7" t="str">
        <f t="shared" si="908"/>
        <v/>
      </c>
      <c r="BX1159" s="7" t="str">
        <f t="shared" si="935"/>
        <v/>
      </c>
      <c r="BY1159" s="7" t="str">
        <f t="shared" si="936"/>
        <v/>
      </c>
      <c r="BZ1159" s="7" t="str">
        <f t="shared" si="937"/>
        <v/>
      </c>
      <c r="CA1159" s="7" t="str">
        <f t="shared" si="938"/>
        <v/>
      </c>
      <c r="CB1159" s="54"/>
      <c r="CH1159" s="13" t="str">
        <f t="shared" si="909"/>
        <v/>
      </c>
      <c r="CJ1159" s="13" t="str">
        <f t="shared" si="900"/>
        <v/>
      </c>
      <c r="CK1159" s="7" t="str">
        <f t="shared" si="901"/>
        <v/>
      </c>
      <c r="CM1159" s="7" t="str">
        <f t="shared" si="939"/>
        <v/>
      </c>
    </row>
    <row r="1160" spans="2:91" ht="16.5" thickBot="1" x14ac:dyDescent="0.3">
      <c r="B1160" s="114"/>
      <c r="C1160" s="114"/>
      <c r="D1160" s="115"/>
      <c r="E1160" s="117" t="str">
        <f t="shared" si="940"/>
        <v/>
      </c>
      <c r="F1160" s="118" t="str">
        <f t="shared" si="948"/>
        <v/>
      </c>
      <c r="G1160" s="22"/>
      <c r="H1160" s="5" t="str">
        <f t="shared" si="910"/>
        <v/>
      </c>
      <c r="I1160" s="6" t="str">
        <f t="shared" si="911"/>
        <v/>
      </c>
      <c r="J1160" s="6" t="str">
        <f t="shared" si="912"/>
        <v/>
      </c>
      <c r="K1160" s="23"/>
      <c r="L1160" s="3" t="str">
        <f t="shared" si="949"/>
        <v/>
      </c>
      <c r="M1160" s="2">
        <f>IF(OR(K1160="Rota",K1160="Desliza"),(IF((MAX(N$36:N1159))&gt;F$17,(MAX(N$36:N1159)),F$17)),N1159)</f>
        <v>0</v>
      </c>
      <c r="N1160" s="42"/>
      <c r="O1160" s="2" t="str">
        <f t="shared" si="950"/>
        <v/>
      </c>
      <c r="P1160" s="3" t="str">
        <f t="shared" si="951"/>
        <v/>
      </c>
      <c r="Q1160" s="24"/>
      <c r="R1160" s="24"/>
      <c r="S1160" s="24"/>
      <c r="T1160" s="132" t="str">
        <f t="shared" si="902"/>
        <v/>
      </c>
      <c r="U1160" s="25"/>
      <c r="V1160" s="25"/>
      <c r="W1160" s="24"/>
      <c r="X1160" s="26"/>
      <c r="Y1160" s="25"/>
      <c r="Z1160" s="25"/>
      <c r="AA1160" s="3" t="str">
        <f t="shared" si="952"/>
        <v/>
      </c>
      <c r="AB1160" s="24"/>
      <c r="AC1160" s="26"/>
      <c r="AD1160" s="25"/>
      <c r="AE1160" s="54"/>
      <c r="AF1160" s="54"/>
      <c r="AG1160" s="54"/>
      <c r="AH1160" s="54"/>
      <c r="AI1160" s="54"/>
      <c r="AJ1160" s="54"/>
      <c r="AK1160" s="25"/>
      <c r="AL1160" s="54" t="str">
        <f t="shared" si="903"/>
        <v/>
      </c>
      <c r="AM1160" s="200" t="str">
        <f t="shared" si="904"/>
        <v/>
      </c>
      <c r="AN1160" s="201" t="str">
        <f t="shared" si="905"/>
        <v/>
      </c>
      <c r="AO1160" s="200" t="str">
        <f t="shared" si="913"/>
        <v/>
      </c>
      <c r="AP1160" s="200" t="str">
        <f t="shared" si="906"/>
        <v/>
      </c>
      <c r="AQ1160" s="200" t="str">
        <f t="shared" si="907"/>
        <v/>
      </c>
      <c r="AR1160" s="200" t="str">
        <f t="shared" si="914"/>
        <v/>
      </c>
      <c r="AS1160" s="200" t="str">
        <f t="shared" si="915"/>
        <v/>
      </c>
      <c r="AT1160" s="200" t="str">
        <f t="shared" si="916"/>
        <v/>
      </c>
      <c r="AU1160" s="200" t="str">
        <f t="shared" si="917"/>
        <v/>
      </c>
      <c r="AV1160" s="54"/>
      <c r="AW1160" s="200" t="str">
        <f t="shared" si="918"/>
        <v/>
      </c>
      <c r="AX1160" s="201" t="str">
        <f t="shared" si="919"/>
        <v/>
      </c>
      <c r="AY1160" s="7" t="str">
        <f t="shared" si="920"/>
        <v/>
      </c>
      <c r="AZ1160" s="7" t="str">
        <f t="shared" si="921"/>
        <v/>
      </c>
      <c r="BA1160" s="7" t="str">
        <f t="shared" si="922"/>
        <v/>
      </c>
      <c r="BB1160" s="7" t="str">
        <f t="shared" si="941"/>
        <v/>
      </c>
      <c r="BC1160" s="7" t="str">
        <f t="shared" si="942"/>
        <v/>
      </c>
      <c r="BD1160" s="7" t="str">
        <f t="shared" si="943"/>
        <v/>
      </c>
      <c r="BE1160" s="7" t="str">
        <f t="shared" si="944"/>
        <v/>
      </c>
      <c r="BF1160" s="7" t="str">
        <f t="shared" si="898"/>
        <v/>
      </c>
      <c r="BG1160" s="7" t="str">
        <f t="shared" si="899"/>
        <v/>
      </c>
      <c r="BH1160" s="7" t="str">
        <f t="shared" si="945"/>
        <v/>
      </c>
      <c r="BI1160" s="7" t="str">
        <f t="shared" si="946"/>
        <v/>
      </c>
      <c r="BJ1160" s="7" t="str">
        <f t="shared" si="947"/>
        <v/>
      </c>
      <c r="BK1160" s="7" t="str">
        <f t="shared" si="923"/>
        <v/>
      </c>
      <c r="BL1160" s="7" t="str">
        <f t="shared" si="924"/>
        <v/>
      </c>
      <c r="BM1160" s="7" t="str">
        <f t="shared" si="925"/>
        <v/>
      </c>
      <c r="BN1160" s="7" t="str">
        <f t="shared" si="926"/>
        <v/>
      </c>
      <c r="BO1160" s="7" t="str">
        <f t="shared" si="927"/>
        <v/>
      </c>
      <c r="BP1160" s="7" t="str">
        <f t="shared" si="928"/>
        <v/>
      </c>
      <c r="BQ1160" s="7" t="str">
        <f t="shared" si="929"/>
        <v/>
      </c>
      <c r="BR1160" s="7" t="str">
        <f t="shared" si="930"/>
        <v/>
      </c>
      <c r="BS1160" s="7" t="str">
        <f t="shared" si="931"/>
        <v/>
      </c>
      <c r="BT1160" s="7" t="str">
        <f t="shared" si="932"/>
        <v/>
      </c>
      <c r="BU1160" s="7" t="str">
        <f t="shared" si="933"/>
        <v/>
      </c>
      <c r="BV1160" s="7" t="str">
        <f t="shared" si="934"/>
        <v/>
      </c>
      <c r="BW1160" s="7" t="str">
        <f t="shared" si="908"/>
        <v/>
      </c>
      <c r="BX1160" s="7" t="str">
        <f t="shared" si="935"/>
        <v/>
      </c>
      <c r="BY1160" s="7" t="str">
        <f t="shared" si="936"/>
        <v/>
      </c>
      <c r="BZ1160" s="7" t="str">
        <f t="shared" si="937"/>
        <v/>
      </c>
      <c r="CA1160" s="7" t="str">
        <f t="shared" si="938"/>
        <v/>
      </c>
      <c r="CB1160" s="54"/>
      <c r="CH1160" s="13" t="str">
        <f t="shared" si="909"/>
        <v/>
      </c>
      <c r="CJ1160" s="13" t="str">
        <f t="shared" si="900"/>
        <v/>
      </c>
      <c r="CK1160" s="7" t="str">
        <f t="shared" si="901"/>
        <v/>
      </c>
      <c r="CM1160" s="7" t="str">
        <f t="shared" si="939"/>
        <v/>
      </c>
    </row>
    <row r="1161" spans="2:91" ht="16.5" thickBot="1" x14ac:dyDescent="0.3">
      <c r="B1161" s="114"/>
      <c r="C1161" s="114"/>
      <c r="D1161" s="115"/>
      <c r="E1161" s="117" t="str">
        <f t="shared" si="940"/>
        <v/>
      </c>
      <c r="F1161" s="118" t="str">
        <f t="shared" si="948"/>
        <v/>
      </c>
      <c r="G1161" s="22"/>
      <c r="H1161" s="5" t="str">
        <f t="shared" si="910"/>
        <v/>
      </c>
      <c r="I1161" s="6" t="str">
        <f t="shared" si="911"/>
        <v/>
      </c>
      <c r="J1161" s="6" t="str">
        <f t="shared" si="912"/>
        <v/>
      </c>
      <c r="K1161" s="23"/>
      <c r="L1161" s="3" t="str">
        <f t="shared" si="949"/>
        <v/>
      </c>
      <c r="M1161" s="2">
        <f>IF(OR(K1161="Rota",K1161="Desliza"),(IF((MAX(N$36:N1160))&gt;F$17,(MAX(N$36:N1160)),F$17)),N1160)</f>
        <v>0</v>
      </c>
      <c r="N1161" s="42"/>
      <c r="O1161" s="2" t="str">
        <f t="shared" si="950"/>
        <v/>
      </c>
      <c r="P1161" s="3" t="str">
        <f t="shared" si="951"/>
        <v/>
      </c>
      <c r="Q1161" s="24"/>
      <c r="R1161" s="24"/>
      <c r="S1161" s="24"/>
      <c r="T1161" s="132" t="str">
        <f t="shared" si="902"/>
        <v/>
      </c>
      <c r="U1161" s="25"/>
      <c r="V1161" s="25"/>
      <c r="W1161" s="24"/>
      <c r="X1161" s="26"/>
      <c r="Y1161" s="25"/>
      <c r="Z1161" s="25"/>
      <c r="AA1161" s="3" t="str">
        <f t="shared" si="952"/>
        <v/>
      </c>
      <c r="AB1161" s="24"/>
      <c r="AC1161" s="26"/>
      <c r="AD1161" s="25"/>
      <c r="AE1161" s="54"/>
      <c r="AF1161" s="54"/>
      <c r="AG1161" s="54"/>
      <c r="AH1161" s="54"/>
      <c r="AI1161" s="54"/>
      <c r="AJ1161" s="54"/>
      <c r="AK1161" s="25"/>
      <c r="AL1161" s="54" t="str">
        <f t="shared" si="903"/>
        <v/>
      </c>
      <c r="AM1161" s="200" t="str">
        <f t="shared" si="904"/>
        <v/>
      </c>
      <c r="AN1161" s="201" t="str">
        <f t="shared" si="905"/>
        <v/>
      </c>
      <c r="AO1161" s="200" t="str">
        <f t="shared" si="913"/>
        <v/>
      </c>
      <c r="AP1161" s="200" t="str">
        <f t="shared" si="906"/>
        <v/>
      </c>
      <c r="AQ1161" s="200" t="str">
        <f t="shared" si="907"/>
        <v/>
      </c>
      <c r="AR1161" s="200" t="str">
        <f t="shared" si="914"/>
        <v/>
      </c>
      <c r="AS1161" s="200" t="str">
        <f t="shared" si="915"/>
        <v/>
      </c>
      <c r="AT1161" s="200" t="str">
        <f t="shared" si="916"/>
        <v/>
      </c>
      <c r="AU1161" s="200" t="str">
        <f t="shared" si="917"/>
        <v/>
      </c>
      <c r="AV1161" s="54"/>
      <c r="AW1161" s="200" t="str">
        <f t="shared" si="918"/>
        <v/>
      </c>
      <c r="AX1161" s="201" t="str">
        <f t="shared" si="919"/>
        <v/>
      </c>
      <c r="AY1161" s="7" t="str">
        <f t="shared" si="920"/>
        <v/>
      </c>
      <c r="AZ1161" s="7" t="str">
        <f t="shared" si="921"/>
        <v/>
      </c>
      <c r="BA1161" s="7" t="str">
        <f t="shared" si="922"/>
        <v/>
      </c>
      <c r="BB1161" s="7" t="str">
        <f t="shared" si="941"/>
        <v/>
      </c>
      <c r="BC1161" s="7" t="str">
        <f t="shared" si="942"/>
        <v/>
      </c>
      <c r="BD1161" s="7" t="str">
        <f t="shared" si="943"/>
        <v/>
      </c>
      <c r="BE1161" s="7" t="str">
        <f t="shared" si="944"/>
        <v/>
      </c>
      <c r="BF1161" s="7" t="str">
        <f t="shared" si="898"/>
        <v/>
      </c>
      <c r="BG1161" s="7" t="str">
        <f t="shared" si="899"/>
        <v/>
      </c>
      <c r="BH1161" s="7" t="str">
        <f t="shared" si="945"/>
        <v/>
      </c>
      <c r="BI1161" s="7" t="str">
        <f t="shared" si="946"/>
        <v/>
      </c>
      <c r="BJ1161" s="7" t="str">
        <f t="shared" si="947"/>
        <v/>
      </c>
      <c r="BK1161" s="7" t="str">
        <f t="shared" si="923"/>
        <v/>
      </c>
      <c r="BL1161" s="7" t="str">
        <f t="shared" si="924"/>
        <v/>
      </c>
      <c r="BM1161" s="7" t="str">
        <f t="shared" si="925"/>
        <v/>
      </c>
      <c r="BN1161" s="7" t="str">
        <f t="shared" si="926"/>
        <v/>
      </c>
      <c r="BO1161" s="7" t="str">
        <f t="shared" si="927"/>
        <v/>
      </c>
      <c r="BP1161" s="7" t="str">
        <f t="shared" si="928"/>
        <v/>
      </c>
      <c r="BQ1161" s="7" t="str">
        <f t="shared" si="929"/>
        <v/>
      </c>
      <c r="BR1161" s="7" t="str">
        <f t="shared" si="930"/>
        <v/>
      </c>
      <c r="BS1161" s="7" t="str">
        <f t="shared" si="931"/>
        <v/>
      </c>
      <c r="BT1161" s="7" t="str">
        <f t="shared" si="932"/>
        <v/>
      </c>
      <c r="BU1161" s="7" t="str">
        <f t="shared" si="933"/>
        <v/>
      </c>
      <c r="BV1161" s="7" t="str">
        <f t="shared" si="934"/>
        <v/>
      </c>
      <c r="BW1161" s="7" t="str">
        <f t="shared" si="908"/>
        <v/>
      </c>
      <c r="BX1161" s="7" t="str">
        <f t="shared" si="935"/>
        <v/>
      </c>
      <c r="BY1161" s="7" t="str">
        <f t="shared" si="936"/>
        <v/>
      </c>
      <c r="BZ1161" s="7" t="str">
        <f t="shared" si="937"/>
        <v/>
      </c>
      <c r="CA1161" s="7" t="str">
        <f t="shared" si="938"/>
        <v/>
      </c>
      <c r="CB1161" s="54"/>
      <c r="CH1161" s="13" t="str">
        <f t="shared" si="909"/>
        <v/>
      </c>
      <c r="CJ1161" s="13" t="str">
        <f t="shared" si="900"/>
        <v/>
      </c>
      <c r="CK1161" s="7" t="str">
        <f t="shared" si="901"/>
        <v/>
      </c>
      <c r="CM1161" s="7" t="str">
        <f t="shared" si="939"/>
        <v/>
      </c>
    </row>
    <row r="1162" spans="2:91" ht="16.5" thickBot="1" x14ac:dyDescent="0.3">
      <c r="B1162" s="114"/>
      <c r="C1162" s="114"/>
      <c r="D1162" s="115"/>
      <c r="E1162" s="117" t="str">
        <f t="shared" si="940"/>
        <v/>
      </c>
      <c r="F1162" s="118" t="str">
        <f t="shared" si="948"/>
        <v/>
      </c>
      <c r="G1162" s="22"/>
      <c r="H1162" s="5" t="str">
        <f t="shared" si="910"/>
        <v/>
      </c>
      <c r="I1162" s="6" t="str">
        <f t="shared" si="911"/>
        <v/>
      </c>
      <c r="J1162" s="6" t="str">
        <f t="shared" si="912"/>
        <v/>
      </c>
      <c r="K1162" s="23"/>
      <c r="L1162" s="3" t="str">
        <f t="shared" si="949"/>
        <v/>
      </c>
      <c r="M1162" s="2">
        <f>IF(OR(K1162="Rota",K1162="Desliza"),(IF((MAX(N$36:N1161))&gt;F$17,(MAX(N$36:N1161)),F$17)),N1161)</f>
        <v>0</v>
      </c>
      <c r="N1162" s="42"/>
      <c r="O1162" s="2" t="str">
        <f t="shared" si="950"/>
        <v/>
      </c>
      <c r="P1162" s="3" t="str">
        <f t="shared" si="951"/>
        <v/>
      </c>
      <c r="Q1162" s="24"/>
      <c r="R1162" s="24"/>
      <c r="S1162" s="24"/>
      <c r="T1162" s="132" t="str">
        <f t="shared" si="902"/>
        <v/>
      </c>
      <c r="U1162" s="25"/>
      <c r="V1162" s="25"/>
      <c r="W1162" s="24"/>
      <c r="X1162" s="26"/>
      <c r="Y1162" s="25"/>
      <c r="Z1162" s="25"/>
      <c r="AA1162" s="3" t="str">
        <f t="shared" si="952"/>
        <v/>
      </c>
      <c r="AB1162" s="24"/>
      <c r="AC1162" s="26"/>
      <c r="AD1162" s="25"/>
      <c r="AE1162" s="54"/>
      <c r="AF1162" s="54"/>
      <c r="AG1162" s="54"/>
      <c r="AH1162" s="54"/>
      <c r="AI1162" s="54"/>
      <c r="AJ1162" s="54"/>
      <c r="AK1162" s="25"/>
      <c r="AL1162" s="54" t="str">
        <f t="shared" si="903"/>
        <v/>
      </c>
      <c r="AM1162" s="200" t="str">
        <f t="shared" si="904"/>
        <v/>
      </c>
      <c r="AN1162" s="201" t="str">
        <f t="shared" si="905"/>
        <v/>
      </c>
      <c r="AO1162" s="200" t="str">
        <f t="shared" si="913"/>
        <v/>
      </c>
      <c r="AP1162" s="200" t="str">
        <f t="shared" si="906"/>
        <v/>
      </c>
      <c r="AQ1162" s="200" t="str">
        <f t="shared" si="907"/>
        <v/>
      </c>
      <c r="AR1162" s="200" t="str">
        <f t="shared" si="914"/>
        <v/>
      </c>
      <c r="AS1162" s="200" t="str">
        <f t="shared" si="915"/>
        <v/>
      </c>
      <c r="AT1162" s="200" t="str">
        <f t="shared" si="916"/>
        <v/>
      </c>
      <c r="AU1162" s="200" t="str">
        <f t="shared" si="917"/>
        <v/>
      </c>
      <c r="AV1162" s="54"/>
      <c r="AW1162" s="200" t="str">
        <f t="shared" si="918"/>
        <v/>
      </c>
      <c r="AX1162" s="201" t="str">
        <f t="shared" si="919"/>
        <v/>
      </c>
      <c r="AY1162" s="7" t="str">
        <f t="shared" si="920"/>
        <v/>
      </c>
      <c r="AZ1162" s="7" t="str">
        <f t="shared" si="921"/>
        <v/>
      </c>
      <c r="BA1162" s="7" t="str">
        <f t="shared" si="922"/>
        <v/>
      </c>
      <c r="BB1162" s="7" t="str">
        <f t="shared" si="941"/>
        <v/>
      </c>
      <c r="BC1162" s="7" t="str">
        <f t="shared" si="942"/>
        <v/>
      </c>
      <c r="BD1162" s="7" t="str">
        <f t="shared" si="943"/>
        <v/>
      </c>
      <c r="BE1162" s="7" t="str">
        <f t="shared" si="944"/>
        <v/>
      </c>
      <c r="BF1162" s="7" t="str">
        <f t="shared" si="898"/>
        <v/>
      </c>
      <c r="BG1162" s="7" t="str">
        <f t="shared" si="899"/>
        <v/>
      </c>
      <c r="BH1162" s="7" t="str">
        <f t="shared" si="945"/>
        <v/>
      </c>
      <c r="BI1162" s="7" t="str">
        <f t="shared" si="946"/>
        <v/>
      </c>
      <c r="BJ1162" s="7" t="str">
        <f t="shared" si="947"/>
        <v/>
      </c>
      <c r="BK1162" s="7" t="str">
        <f t="shared" si="923"/>
        <v/>
      </c>
      <c r="BL1162" s="7" t="str">
        <f t="shared" si="924"/>
        <v/>
      </c>
      <c r="BM1162" s="7" t="str">
        <f t="shared" si="925"/>
        <v/>
      </c>
      <c r="BN1162" s="7" t="str">
        <f t="shared" si="926"/>
        <v/>
      </c>
      <c r="BO1162" s="7" t="str">
        <f t="shared" si="927"/>
        <v/>
      </c>
      <c r="BP1162" s="7" t="str">
        <f t="shared" si="928"/>
        <v/>
      </c>
      <c r="BQ1162" s="7" t="str">
        <f t="shared" si="929"/>
        <v/>
      </c>
      <c r="BR1162" s="7" t="str">
        <f t="shared" si="930"/>
        <v/>
      </c>
      <c r="BS1162" s="7" t="str">
        <f t="shared" si="931"/>
        <v/>
      </c>
      <c r="BT1162" s="7" t="str">
        <f t="shared" si="932"/>
        <v/>
      </c>
      <c r="BU1162" s="7" t="str">
        <f t="shared" si="933"/>
        <v/>
      </c>
      <c r="BV1162" s="7" t="str">
        <f t="shared" si="934"/>
        <v/>
      </c>
      <c r="BW1162" s="7" t="str">
        <f t="shared" si="908"/>
        <v/>
      </c>
      <c r="BX1162" s="7" t="str">
        <f t="shared" si="935"/>
        <v/>
      </c>
      <c r="BY1162" s="7" t="str">
        <f t="shared" si="936"/>
        <v/>
      </c>
      <c r="BZ1162" s="7" t="str">
        <f t="shared" si="937"/>
        <v/>
      </c>
      <c r="CA1162" s="7" t="str">
        <f t="shared" si="938"/>
        <v/>
      </c>
      <c r="CB1162" s="54"/>
      <c r="CH1162" s="13" t="str">
        <f t="shared" si="909"/>
        <v/>
      </c>
      <c r="CJ1162" s="13" t="str">
        <f t="shared" si="900"/>
        <v/>
      </c>
      <c r="CK1162" s="7" t="str">
        <f t="shared" si="901"/>
        <v/>
      </c>
      <c r="CM1162" s="7" t="str">
        <f t="shared" si="939"/>
        <v/>
      </c>
    </row>
    <row r="1163" spans="2:91" ht="16.5" thickBot="1" x14ac:dyDescent="0.3">
      <c r="B1163" s="114"/>
      <c r="C1163" s="114"/>
      <c r="D1163" s="115"/>
      <c r="E1163" s="117" t="str">
        <f t="shared" si="940"/>
        <v/>
      </c>
      <c r="F1163" s="118" t="str">
        <f t="shared" si="948"/>
        <v/>
      </c>
      <c r="G1163" s="22"/>
      <c r="H1163" s="5" t="str">
        <f t="shared" si="910"/>
        <v/>
      </c>
      <c r="I1163" s="6" t="str">
        <f t="shared" si="911"/>
        <v/>
      </c>
      <c r="J1163" s="6" t="str">
        <f t="shared" si="912"/>
        <v/>
      </c>
      <c r="K1163" s="23"/>
      <c r="L1163" s="3" t="str">
        <f t="shared" si="949"/>
        <v/>
      </c>
      <c r="M1163" s="2">
        <f>IF(OR(K1163="Rota",K1163="Desliza"),(IF((MAX(N$36:N1162))&gt;F$17,(MAX(N$36:N1162)),F$17)),N1162)</f>
        <v>0</v>
      </c>
      <c r="N1163" s="42"/>
      <c r="O1163" s="2" t="str">
        <f t="shared" si="950"/>
        <v/>
      </c>
      <c r="P1163" s="3" t="str">
        <f t="shared" si="951"/>
        <v/>
      </c>
      <c r="Q1163" s="24"/>
      <c r="R1163" s="24"/>
      <c r="S1163" s="24"/>
      <c r="T1163" s="132" t="str">
        <f t="shared" si="902"/>
        <v/>
      </c>
      <c r="U1163" s="25"/>
      <c r="V1163" s="25"/>
      <c r="W1163" s="24"/>
      <c r="X1163" s="26"/>
      <c r="Y1163" s="25"/>
      <c r="Z1163" s="25"/>
      <c r="AA1163" s="3" t="str">
        <f t="shared" si="952"/>
        <v/>
      </c>
      <c r="AB1163" s="24"/>
      <c r="AC1163" s="26"/>
      <c r="AD1163" s="25"/>
      <c r="AE1163" s="54"/>
      <c r="AF1163" s="54"/>
      <c r="AG1163" s="54"/>
      <c r="AH1163" s="54"/>
      <c r="AI1163" s="54"/>
      <c r="AJ1163" s="54"/>
      <c r="AK1163" s="25"/>
      <c r="AL1163" s="54" t="str">
        <f t="shared" si="903"/>
        <v/>
      </c>
      <c r="AM1163" s="200" t="str">
        <f t="shared" si="904"/>
        <v/>
      </c>
      <c r="AN1163" s="201" t="str">
        <f t="shared" si="905"/>
        <v/>
      </c>
      <c r="AO1163" s="200" t="str">
        <f t="shared" si="913"/>
        <v/>
      </c>
      <c r="AP1163" s="200" t="str">
        <f t="shared" si="906"/>
        <v/>
      </c>
      <c r="AQ1163" s="200" t="str">
        <f t="shared" si="907"/>
        <v/>
      </c>
      <c r="AR1163" s="200" t="str">
        <f t="shared" si="914"/>
        <v/>
      </c>
      <c r="AS1163" s="200" t="str">
        <f t="shared" si="915"/>
        <v/>
      </c>
      <c r="AT1163" s="200" t="str">
        <f t="shared" si="916"/>
        <v/>
      </c>
      <c r="AU1163" s="200" t="str">
        <f t="shared" si="917"/>
        <v/>
      </c>
      <c r="AV1163" s="54"/>
      <c r="AW1163" s="200" t="str">
        <f t="shared" si="918"/>
        <v/>
      </c>
      <c r="AX1163" s="201" t="str">
        <f t="shared" si="919"/>
        <v/>
      </c>
      <c r="AY1163" s="7" t="str">
        <f t="shared" si="920"/>
        <v/>
      </c>
      <c r="AZ1163" s="7" t="str">
        <f t="shared" si="921"/>
        <v/>
      </c>
      <c r="BA1163" s="7" t="str">
        <f t="shared" si="922"/>
        <v/>
      </c>
      <c r="BB1163" s="7" t="str">
        <f t="shared" si="941"/>
        <v/>
      </c>
      <c r="BC1163" s="7" t="str">
        <f t="shared" si="942"/>
        <v/>
      </c>
      <c r="BD1163" s="7" t="str">
        <f t="shared" si="943"/>
        <v/>
      </c>
      <c r="BE1163" s="7" t="str">
        <f t="shared" si="944"/>
        <v/>
      </c>
      <c r="BF1163" s="7" t="str">
        <f t="shared" si="898"/>
        <v/>
      </c>
      <c r="BG1163" s="7" t="str">
        <f t="shared" si="899"/>
        <v/>
      </c>
      <c r="BH1163" s="7" t="str">
        <f t="shared" si="945"/>
        <v/>
      </c>
      <c r="BI1163" s="7" t="str">
        <f t="shared" si="946"/>
        <v/>
      </c>
      <c r="BJ1163" s="7" t="str">
        <f t="shared" si="947"/>
        <v/>
      </c>
      <c r="BK1163" s="7" t="str">
        <f t="shared" si="923"/>
        <v/>
      </c>
      <c r="BL1163" s="7" t="str">
        <f t="shared" si="924"/>
        <v/>
      </c>
      <c r="BM1163" s="7" t="str">
        <f t="shared" si="925"/>
        <v/>
      </c>
      <c r="BN1163" s="7" t="str">
        <f t="shared" si="926"/>
        <v/>
      </c>
      <c r="BO1163" s="7" t="str">
        <f t="shared" si="927"/>
        <v/>
      </c>
      <c r="BP1163" s="7" t="str">
        <f t="shared" si="928"/>
        <v/>
      </c>
      <c r="BQ1163" s="7" t="str">
        <f t="shared" si="929"/>
        <v/>
      </c>
      <c r="BR1163" s="7" t="str">
        <f t="shared" si="930"/>
        <v/>
      </c>
      <c r="BS1163" s="7" t="str">
        <f t="shared" si="931"/>
        <v/>
      </c>
      <c r="BT1163" s="7" t="str">
        <f t="shared" si="932"/>
        <v/>
      </c>
      <c r="BU1163" s="7" t="str">
        <f t="shared" si="933"/>
        <v/>
      </c>
      <c r="BV1163" s="7" t="str">
        <f t="shared" si="934"/>
        <v/>
      </c>
      <c r="BW1163" s="7" t="str">
        <f t="shared" si="908"/>
        <v/>
      </c>
      <c r="BX1163" s="7" t="str">
        <f t="shared" si="935"/>
        <v/>
      </c>
      <c r="BY1163" s="7" t="str">
        <f t="shared" si="936"/>
        <v/>
      </c>
      <c r="BZ1163" s="7" t="str">
        <f t="shared" si="937"/>
        <v/>
      </c>
      <c r="CA1163" s="7" t="str">
        <f t="shared" si="938"/>
        <v/>
      </c>
      <c r="CB1163" s="54"/>
      <c r="CH1163" s="13" t="str">
        <f t="shared" si="909"/>
        <v/>
      </c>
      <c r="CJ1163" s="13" t="str">
        <f t="shared" si="900"/>
        <v/>
      </c>
      <c r="CK1163" s="7" t="str">
        <f t="shared" si="901"/>
        <v/>
      </c>
      <c r="CM1163" s="7" t="str">
        <f t="shared" si="939"/>
        <v/>
      </c>
    </row>
    <row r="1164" spans="2:91" ht="16.5" thickBot="1" x14ac:dyDescent="0.3">
      <c r="B1164" s="114"/>
      <c r="C1164" s="114"/>
      <c r="D1164" s="115"/>
      <c r="E1164" s="117" t="str">
        <f t="shared" si="940"/>
        <v/>
      </c>
      <c r="F1164" s="118" t="str">
        <f t="shared" si="948"/>
        <v/>
      </c>
      <c r="G1164" s="22"/>
      <c r="H1164" s="5" t="str">
        <f t="shared" si="910"/>
        <v/>
      </c>
      <c r="I1164" s="6" t="str">
        <f t="shared" si="911"/>
        <v/>
      </c>
      <c r="J1164" s="6" t="str">
        <f t="shared" si="912"/>
        <v/>
      </c>
      <c r="K1164" s="23"/>
      <c r="L1164" s="3" t="str">
        <f t="shared" si="949"/>
        <v/>
      </c>
      <c r="M1164" s="2">
        <f>IF(OR(K1164="Rota",K1164="Desliza"),(IF((MAX(N$36:N1163))&gt;F$17,(MAX(N$36:N1163)),F$17)),N1163)</f>
        <v>0</v>
      </c>
      <c r="N1164" s="42"/>
      <c r="O1164" s="2" t="str">
        <f t="shared" si="950"/>
        <v/>
      </c>
      <c r="P1164" s="3" t="str">
        <f t="shared" si="951"/>
        <v/>
      </c>
      <c r="Q1164" s="24"/>
      <c r="R1164" s="24"/>
      <c r="S1164" s="24"/>
      <c r="T1164" s="132" t="str">
        <f t="shared" si="902"/>
        <v/>
      </c>
      <c r="U1164" s="25"/>
      <c r="V1164" s="25"/>
      <c r="W1164" s="24"/>
      <c r="X1164" s="26"/>
      <c r="Y1164" s="25"/>
      <c r="Z1164" s="25"/>
      <c r="AA1164" s="3" t="str">
        <f t="shared" si="952"/>
        <v/>
      </c>
      <c r="AB1164" s="24"/>
      <c r="AC1164" s="26"/>
      <c r="AD1164" s="25"/>
      <c r="AE1164" s="54"/>
      <c r="AF1164" s="54"/>
      <c r="AG1164" s="54"/>
      <c r="AH1164" s="54"/>
      <c r="AI1164" s="54"/>
      <c r="AJ1164" s="54"/>
      <c r="AK1164" s="25"/>
      <c r="AL1164" s="54" t="str">
        <f t="shared" si="903"/>
        <v/>
      </c>
      <c r="AM1164" s="200" t="str">
        <f t="shared" si="904"/>
        <v/>
      </c>
      <c r="AN1164" s="201" t="str">
        <f t="shared" si="905"/>
        <v/>
      </c>
      <c r="AO1164" s="200" t="str">
        <f t="shared" si="913"/>
        <v/>
      </c>
      <c r="AP1164" s="200" t="str">
        <f t="shared" si="906"/>
        <v/>
      </c>
      <c r="AQ1164" s="200" t="str">
        <f t="shared" si="907"/>
        <v/>
      </c>
      <c r="AR1164" s="200" t="str">
        <f t="shared" si="914"/>
        <v/>
      </c>
      <c r="AS1164" s="200" t="str">
        <f t="shared" si="915"/>
        <v/>
      </c>
      <c r="AT1164" s="200" t="str">
        <f t="shared" si="916"/>
        <v/>
      </c>
      <c r="AU1164" s="200" t="str">
        <f t="shared" si="917"/>
        <v/>
      </c>
      <c r="AV1164" s="54"/>
      <c r="AW1164" s="200" t="str">
        <f t="shared" si="918"/>
        <v/>
      </c>
      <c r="AX1164" s="201" t="str">
        <f t="shared" si="919"/>
        <v/>
      </c>
      <c r="AY1164" s="7" t="str">
        <f t="shared" si="920"/>
        <v/>
      </c>
      <c r="AZ1164" s="7" t="str">
        <f t="shared" si="921"/>
        <v/>
      </c>
      <c r="BA1164" s="7" t="str">
        <f t="shared" si="922"/>
        <v/>
      </c>
      <c r="BB1164" s="7" t="str">
        <f t="shared" si="941"/>
        <v/>
      </c>
      <c r="BC1164" s="7" t="str">
        <f t="shared" si="942"/>
        <v/>
      </c>
      <c r="BD1164" s="7" t="str">
        <f t="shared" si="943"/>
        <v/>
      </c>
      <c r="BE1164" s="7" t="str">
        <f t="shared" si="944"/>
        <v/>
      </c>
      <c r="BF1164" s="7" t="str">
        <f t="shared" si="898"/>
        <v/>
      </c>
      <c r="BG1164" s="7" t="str">
        <f t="shared" si="899"/>
        <v/>
      </c>
      <c r="BH1164" s="7" t="str">
        <f t="shared" si="945"/>
        <v/>
      </c>
      <c r="BI1164" s="7" t="str">
        <f t="shared" si="946"/>
        <v/>
      </c>
      <c r="BJ1164" s="7" t="str">
        <f t="shared" si="947"/>
        <v/>
      </c>
      <c r="BK1164" s="7" t="str">
        <f t="shared" si="923"/>
        <v/>
      </c>
      <c r="BL1164" s="7" t="str">
        <f t="shared" si="924"/>
        <v/>
      </c>
      <c r="BM1164" s="7" t="str">
        <f t="shared" si="925"/>
        <v/>
      </c>
      <c r="BN1164" s="7" t="str">
        <f t="shared" si="926"/>
        <v/>
      </c>
      <c r="BO1164" s="7" t="str">
        <f t="shared" si="927"/>
        <v/>
      </c>
      <c r="BP1164" s="7" t="str">
        <f t="shared" si="928"/>
        <v/>
      </c>
      <c r="BQ1164" s="7" t="str">
        <f t="shared" si="929"/>
        <v/>
      </c>
      <c r="BR1164" s="7" t="str">
        <f t="shared" si="930"/>
        <v/>
      </c>
      <c r="BS1164" s="7" t="str">
        <f t="shared" si="931"/>
        <v/>
      </c>
      <c r="BT1164" s="7" t="str">
        <f t="shared" si="932"/>
        <v/>
      </c>
      <c r="BU1164" s="7" t="str">
        <f t="shared" si="933"/>
        <v/>
      </c>
      <c r="BV1164" s="7" t="str">
        <f t="shared" si="934"/>
        <v/>
      </c>
      <c r="BW1164" s="7" t="str">
        <f t="shared" si="908"/>
        <v/>
      </c>
      <c r="BX1164" s="7" t="str">
        <f t="shared" si="935"/>
        <v/>
      </c>
      <c r="BY1164" s="7" t="str">
        <f t="shared" si="936"/>
        <v/>
      </c>
      <c r="BZ1164" s="7" t="str">
        <f t="shared" si="937"/>
        <v/>
      </c>
      <c r="CA1164" s="7" t="str">
        <f t="shared" si="938"/>
        <v/>
      </c>
      <c r="CB1164" s="54"/>
      <c r="CH1164" s="13" t="str">
        <f t="shared" si="909"/>
        <v/>
      </c>
      <c r="CJ1164" s="13" t="str">
        <f t="shared" si="900"/>
        <v/>
      </c>
      <c r="CK1164" s="7" t="str">
        <f t="shared" si="901"/>
        <v/>
      </c>
      <c r="CM1164" s="7" t="str">
        <f t="shared" si="939"/>
        <v/>
      </c>
    </row>
    <row r="1165" spans="2:91" ht="16.5" thickBot="1" x14ac:dyDescent="0.3">
      <c r="B1165" s="114"/>
      <c r="C1165" s="114"/>
      <c r="D1165" s="115"/>
      <c r="E1165" s="117" t="str">
        <f t="shared" si="940"/>
        <v/>
      </c>
      <c r="F1165" s="118" t="str">
        <f t="shared" si="948"/>
        <v/>
      </c>
      <c r="G1165" s="22"/>
      <c r="H1165" s="5" t="str">
        <f t="shared" si="910"/>
        <v/>
      </c>
      <c r="I1165" s="6" t="str">
        <f t="shared" si="911"/>
        <v/>
      </c>
      <c r="J1165" s="6" t="str">
        <f t="shared" si="912"/>
        <v/>
      </c>
      <c r="K1165" s="23"/>
      <c r="L1165" s="3" t="str">
        <f t="shared" si="949"/>
        <v/>
      </c>
      <c r="M1165" s="2">
        <f>IF(OR(K1165="Rota",K1165="Desliza"),(IF((MAX(N$36:N1164))&gt;F$17,(MAX(N$36:N1164)),F$17)),N1164)</f>
        <v>0</v>
      </c>
      <c r="N1165" s="42"/>
      <c r="O1165" s="2" t="str">
        <f t="shared" si="950"/>
        <v/>
      </c>
      <c r="P1165" s="3" t="str">
        <f t="shared" si="951"/>
        <v/>
      </c>
      <c r="Q1165" s="24"/>
      <c r="R1165" s="24"/>
      <c r="S1165" s="24"/>
      <c r="T1165" s="132" t="str">
        <f t="shared" si="902"/>
        <v/>
      </c>
      <c r="U1165" s="25"/>
      <c r="V1165" s="25"/>
      <c r="W1165" s="24"/>
      <c r="X1165" s="26"/>
      <c r="Y1165" s="25"/>
      <c r="Z1165" s="25"/>
      <c r="AA1165" s="3" t="str">
        <f t="shared" si="952"/>
        <v/>
      </c>
      <c r="AB1165" s="24"/>
      <c r="AC1165" s="26"/>
      <c r="AD1165" s="25"/>
      <c r="AE1165" s="54"/>
      <c r="AF1165" s="54"/>
      <c r="AG1165" s="54"/>
      <c r="AH1165" s="54"/>
      <c r="AI1165" s="54"/>
      <c r="AJ1165" s="54"/>
      <c r="AK1165" s="25"/>
      <c r="AL1165" s="54" t="str">
        <f t="shared" si="903"/>
        <v/>
      </c>
      <c r="AM1165" s="200" t="str">
        <f t="shared" si="904"/>
        <v/>
      </c>
      <c r="AN1165" s="201" t="str">
        <f t="shared" si="905"/>
        <v/>
      </c>
      <c r="AO1165" s="200" t="str">
        <f t="shared" si="913"/>
        <v/>
      </c>
      <c r="AP1165" s="200" t="str">
        <f t="shared" si="906"/>
        <v/>
      </c>
      <c r="AQ1165" s="200" t="str">
        <f t="shared" si="907"/>
        <v/>
      </c>
      <c r="AR1165" s="200" t="str">
        <f t="shared" si="914"/>
        <v/>
      </c>
      <c r="AS1165" s="200" t="str">
        <f t="shared" si="915"/>
        <v/>
      </c>
      <c r="AT1165" s="200" t="str">
        <f t="shared" si="916"/>
        <v/>
      </c>
      <c r="AU1165" s="200" t="str">
        <f t="shared" si="917"/>
        <v/>
      </c>
      <c r="AV1165" s="54"/>
      <c r="AW1165" s="200" t="str">
        <f t="shared" si="918"/>
        <v/>
      </c>
      <c r="AX1165" s="201" t="str">
        <f t="shared" si="919"/>
        <v/>
      </c>
      <c r="AY1165" s="7" t="str">
        <f t="shared" si="920"/>
        <v/>
      </c>
      <c r="AZ1165" s="7" t="str">
        <f t="shared" si="921"/>
        <v/>
      </c>
      <c r="BA1165" s="7" t="str">
        <f t="shared" si="922"/>
        <v/>
      </c>
      <c r="BB1165" s="7" t="str">
        <f t="shared" si="941"/>
        <v/>
      </c>
      <c r="BC1165" s="7" t="str">
        <f t="shared" si="942"/>
        <v/>
      </c>
      <c r="BD1165" s="7" t="str">
        <f t="shared" si="943"/>
        <v/>
      </c>
      <c r="BE1165" s="7" t="str">
        <f t="shared" si="944"/>
        <v/>
      </c>
      <c r="BF1165" s="7" t="str">
        <f t="shared" si="898"/>
        <v/>
      </c>
      <c r="BG1165" s="7" t="str">
        <f t="shared" si="899"/>
        <v/>
      </c>
      <c r="BH1165" s="7" t="str">
        <f t="shared" si="945"/>
        <v/>
      </c>
      <c r="BI1165" s="7" t="str">
        <f t="shared" si="946"/>
        <v/>
      </c>
      <c r="BJ1165" s="7" t="str">
        <f t="shared" si="947"/>
        <v/>
      </c>
      <c r="BK1165" s="7" t="str">
        <f t="shared" si="923"/>
        <v/>
      </c>
      <c r="BL1165" s="7" t="str">
        <f t="shared" si="924"/>
        <v/>
      </c>
      <c r="BM1165" s="7" t="str">
        <f t="shared" si="925"/>
        <v/>
      </c>
      <c r="BN1165" s="7" t="str">
        <f t="shared" si="926"/>
        <v/>
      </c>
      <c r="BO1165" s="7" t="str">
        <f t="shared" si="927"/>
        <v/>
      </c>
      <c r="BP1165" s="7" t="str">
        <f t="shared" si="928"/>
        <v/>
      </c>
      <c r="BQ1165" s="7" t="str">
        <f t="shared" si="929"/>
        <v/>
      </c>
      <c r="BR1165" s="7" t="str">
        <f t="shared" si="930"/>
        <v/>
      </c>
      <c r="BS1165" s="7" t="str">
        <f t="shared" si="931"/>
        <v/>
      </c>
      <c r="BT1165" s="7" t="str">
        <f t="shared" si="932"/>
        <v/>
      </c>
      <c r="BU1165" s="7" t="str">
        <f t="shared" si="933"/>
        <v/>
      </c>
      <c r="BV1165" s="7" t="str">
        <f t="shared" si="934"/>
        <v/>
      </c>
      <c r="BW1165" s="7" t="str">
        <f t="shared" si="908"/>
        <v/>
      </c>
      <c r="BX1165" s="7" t="str">
        <f t="shared" si="935"/>
        <v/>
      </c>
      <c r="BY1165" s="7" t="str">
        <f t="shared" si="936"/>
        <v/>
      </c>
      <c r="BZ1165" s="7" t="str">
        <f t="shared" si="937"/>
        <v/>
      </c>
      <c r="CA1165" s="7" t="str">
        <f t="shared" si="938"/>
        <v/>
      </c>
      <c r="CB1165" s="54"/>
      <c r="CH1165" s="13" t="str">
        <f t="shared" si="909"/>
        <v/>
      </c>
      <c r="CJ1165" s="13" t="str">
        <f t="shared" si="900"/>
        <v/>
      </c>
      <c r="CK1165" s="7" t="str">
        <f t="shared" si="901"/>
        <v/>
      </c>
      <c r="CM1165" s="7" t="str">
        <f t="shared" si="939"/>
        <v/>
      </c>
    </row>
    <row r="1166" spans="2:91" ht="16.5" thickBot="1" x14ac:dyDescent="0.3">
      <c r="B1166" s="114"/>
      <c r="C1166" s="114"/>
      <c r="D1166" s="115"/>
      <c r="E1166" s="117" t="str">
        <f t="shared" si="940"/>
        <v/>
      </c>
      <c r="F1166" s="118" t="str">
        <f t="shared" si="948"/>
        <v/>
      </c>
      <c r="G1166" s="22"/>
      <c r="H1166" s="5" t="str">
        <f t="shared" si="910"/>
        <v/>
      </c>
      <c r="I1166" s="6" t="str">
        <f t="shared" si="911"/>
        <v/>
      </c>
      <c r="J1166" s="6" t="str">
        <f t="shared" si="912"/>
        <v/>
      </c>
      <c r="K1166" s="23"/>
      <c r="L1166" s="3" t="str">
        <f t="shared" si="949"/>
        <v/>
      </c>
      <c r="M1166" s="2">
        <f>IF(OR(K1166="Rota",K1166="Desliza"),(IF((MAX(N$36:N1165))&gt;F$17,(MAX(N$36:N1165)),F$17)),N1165)</f>
        <v>0</v>
      </c>
      <c r="N1166" s="42"/>
      <c r="O1166" s="2" t="str">
        <f t="shared" si="950"/>
        <v/>
      </c>
      <c r="P1166" s="3" t="str">
        <f t="shared" si="951"/>
        <v/>
      </c>
      <c r="Q1166" s="24"/>
      <c r="R1166" s="24"/>
      <c r="S1166" s="24"/>
      <c r="T1166" s="132" t="str">
        <f t="shared" si="902"/>
        <v/>
      </c>
      <c r="U1166" s="25"/>
      <c r="V1166" s="25"/>
      <c r="W1166" s="24"/>
      <c r="X1166" s="26"/>
      <c r="Y1166" s="25"/>
      <c r="Z1166" s="25"/>
      <c r="AA1166" s="3" t="str">
        <f t="shared" si="952"/>
        <v/>
      </c>
      <c r="AB1166" s="24"/>
      <c r="AC1166" s="26"/>
      <c r="AD1166" s="25"/>
      <c r="AE1166" s="54"/>
      <c r="AF1166" s="54"/>
      <c r="AG1166" s="54"/>
      <c r="AH1166" s="54"/>
      <c r="AI1166" s="54"/>
      <c r="AJ1166" s="54"/>
      <c r="AK1166" s="25"/>
      <c r="AL1166" s="54" t="str">
        <f t="shared" si="903"/>
        <v/>
      </c>
      <c r="AM1166" s="200" t="str">
        <f t="shared" si="904"/>
        <v/>
      </c>
      <c r="AN1166" s="201" t="str">
        <f t="shared" si="905"/>
        <v/>
      </c>
      <c r="AO1166" s="200" t="str">
        <f t="shared" si="913"/>
        <v/>
      </c>
      <c r="AP1166" s="200" t="str">
        <f t="shared" si="906"/>
        <v/>
      </c>
      <c r="AQ1166" s="200" t="str">
        <f t="shared" si="907"/>
        <v/>
      </c>
      <c r="AR1166" s="200" t="str">
        <f t="shared" si="914"/>
        <v/>
      </c>
      <c r="AS1166" s="200" t="str">
        <f t="shared" si="915"/>
        <v/>
      </c>
      <c r="AT1166" s="200" t="str">
        <f t="shared" si="916"/>
        <v/>
      </c>
      <c r="AU1166" s="200" t="str">
        <f t="shared" si="917"/>
        <v/>
      </c>
      <c r="AV1166" s="54"/>
      <c r="AW1166" s="200" t="str">
        <f t="shared" si="918"/>
        <v/>
      </c>
      <c r="AX1166" s="201" t="str">
        <f t="shared" si="919"/>
        <v/>
      </c>
      <c r="AY1166" s="7" t="str">
        <f t="shared" si="920"/>
        <v/>
      </c>
      <c r="AZ1166" s="7" t="str">
        <f t="shared" si="921"/>
        <v/>
      </c>
      <c r="BA1166" s="7" t="str">
        <f t="shared" si="922"/>
        <v/>
      </c>
      <c r="BB1166" s="7" t="str">
        <f t="shared" si="941"/>
        <v/>
      </c>
      <c r="BC1166" s="7" t="str">
        <f t="shared" si="942"/>
        <v/>
      </c>
      <c r="BD1166" s="7" t="str">
        <f t="shared" si="943"/>
        <v/>
      </c>
      <c r="BE1166" s="7" t="str">
        <f t="shared" si="944"/>
        <v/>
      </c>
      <c r="BF1166" s="7" t="str">
        <f t="shared" si="898"/>
        <v/>
      </c>
      <c r="BG1166" s="7" t="str">
        <f t="shared" si="899"/>
        <v/>
      </c>
      <c r="BH1166" s="7" t="str">
        <f t="shared" si="945"/>
        <v/>
      </c>
      <c r="BI1166" s="7" t="str">
        <f t="shared" si="946"/>
        <v/>
      </c>
      <c r="BJ1166" s="7" t="str">
        <f t="shared" si="947"/>
        <v/>
      </c>
      <c r="BK1166" s="7" t="str">
        <f t="shared" si="923"/>
        <v/>
      </c>
      <c r="BL1166" s="7" t="str">
        <f t="shared" si="924"/>
        <v/>
      </c>
      <c r="BM1166" s="7" t="str">
        <f t="shared" si="925"/>
        <v/>
      </c>
      <c r="BN1166" s="7" t="str">
        <f t="shared" si="926"/>
        <v/>
      </c>
      <c r="BO1166" s="7" t="str">
        <f t="shared" si="927"/>
        <v/>
      </c>
      <c r="BP1166" s="7" t="str">
        <f t="shared" si="928"/>
        <v/>
      </c>
      <c r="BQ1166" s="7" t="str">
        <f t="shared" si="929"/>
        <v/>
      </c>
      <c r="BR1166" s="7" t="str">
        <f t="shared" si="930"/>
        <v/>
      </c>
      <c r="BS1166" s="7" t="str">
        <f t="shared" si="931"/>
        <v/>
      </c>
      <c r="BT1166" s="7" t="str">
        <f t="shared" si="932"/>
        <v/>
      </c>
      <c r="BU1166" s="7" t="str">
        <f t="shared" si="933"/>
        <v/>
      </c>
      <c r="BV1166" s="7" t="str">
        <f t="shared" si="934"/>
        <v/>
      </c>
      <c r="BW1166" s="7" t="str">
        <f t="shared" si="908"/>
        <v/>
      </c>
      <c r="BX1166" s="7" t="str">
        <f t="shared" si="935"/>
        <v/>
      </c>
      <c r="BY1166" s="7" t="str">
        <f t="shared" si="936"/>
        <v/>
      </c>
      <c r="BZ1166" s="7" t="str">
        <f t="shared" si="937"/>
        <v/>
      </c>
      <c r="CA1166" s="7" t="str">
        <f t="shared" si="938"/>
        <v/>
      </c>
      <c r="CB1166" s="54"/>
      <c r="CH1166" s="13" t="str">
        <f t="shared" si="909"/>
        <v/>
      </c>
      <c r="CJ1166" s="13" t="str">
        <f t="shared" si="900"/>
        <v/>
      </c>
      <c r="CK1166" s="7" t="str">
        <f t="shared" si="901"/>
        <v/>
      </c>
      <c r="CM1166" s="7" t="str">
        <f t="shared" si="939"/>
        <v/>
      </c>
    </row>
    <row r="1167" spans="2:91" ht="16.5" thickBot="1" x14ac:dyDescent="0.3">
      <c r="B1167" s="114"/>
      <c r="C1167" s="114"/>
      <c r="D1167" s="115"/>
      <c r="E1167" s="117" t="str">
        <f t="shared" si="940"/>
        <v/>
      </c>
      <c r="F1167" s="118" t="str">
        <f t="shared" si="948"/>
        <v/>
      </c>
      <c r="G1167" s="22"/>
      <c r="H1167" s="5" t="str">
        <f t="shared" si="910"/>
        <v/>
      </c>
      <c r="I1167" s="6" t="str">
        <f t="shared" si="911"/>
        <v/>
      </c>
      <c r="J1167" s="6" t="str">
        <f t="shared" si="912"/>
        <v/>
      </c>
      <c r="K1167" s="23"/>
      <c r="L1167" s="3" t="str">
        <f t="shared" si="949"/>
        <v/>
      </c>
      <c r="M1167" s="2">
        <f>IF(OR(K1167="Rota",K1167="Desliza"),(IF((MAX(N$36:N1166))&gt;F$17,(MAX(N$36:N1166)),F$17)),N1166)</f>
        <v>0</v>
      </c>
      <c r="N1167" s="42"/>
      <c r="O1167" s="2" t="str">
        <f t="shared" si="950"/>
        <v/>
      </c>
      <c r="P1167" s="3" t="str">
        <f t="shared" si="951"/>
        <v/>
      </c>
      <c r="Q1167" s="24"/>
      <c r="R1167" s="24"/>
      <c r="S1167" s="24"/>
      <c r="T1167" s="132" t="str">
        <f t="shared" si="902"/>
        <v/>
      </c>
      <c r="U1167" s="25"/>
      <c r="V1167" s="25"/>
      <c r="W1167" s="24"/>
      <c r="X1167" s="26"/>
      <c r="Y1167" s="25"/>
      <c r="Z1167" s="25"/>
      <c r="AA1167" s="3" t="str">
        <f t="shared" si="952"/>
        <v/>
      </c>
      <c r="AB1167" s="24"/>
      <c r="AC1167" s="26"/>
      <c r="AD1167" s="25"/>
      <c r="AE1167" s="54"/>
      <c r="AF1167" s="54"/>
      <c r="AG1167" s="54"/>
      <c r="AH1167" s="54"/>
      <c r="AI1167" s="54"/>
      <c r="AJ1167" s="54"/>
      <c r="AK1167" s="25"/>
      <c r="AL1167" s="54" t="str">
        <f t="shared" si="903"/>
        <v/>
      </c>
      <c r="AM1167" s="200" t="str">
        <f t="shared" si="904"/>
        <v/>
      </c>
      <c r="AN1167" s="201" t="str">
        <f t="shared" si="905"/>
        <v/>
      </c>
      <c r="AO1167" s="200" t="str">
        <f t="shared" si="913"/>
        <v/>
      </c>
      <c r="AP1167" s="200" t="str">
        <f t="shared" si="906"/>
        <v/>
      </c>
      <c r="AQ1167" s="200" t="str">
        <f t="shared" si="907"/>
        <v/>
      </c>
      <c r="AR1167" s="200" t="str">
        <f t="shared" si="914"/>
        <v/>
      </c>
      <c r="AS1167" s="200" t="str">
        <f t="shared" si="915"/>
        <v/>
      </c>
      <c r="AT1167" s="200" t="str">
        <f t="shared" si="916"/>
        <v/>
      </c>
      <c r="AU1167" s="200" t="str">
        <f t="shared" si="917"/>
        <v/>
      </c>
      <c r="AV1167" s="54"/>
      <c r="AW1167" s="200" t="str">
        <f t="shared" si="918"/>
        <v/>
      </c>
      <c r="AX1167" s="201" t="str">
        <f t="shared" si="919"/>
        <v/>
      </c>
      <c r="AY1167" s="7" t="str">
        <f t="shared" si="920"/>
        <v/>
      </c>
      <c r="AZ1167" s="7" t="str">
        <f t="shared" si="921"/>
        <v/>
      </c>
      <c r="BA1167" s="7" t="str">
        <f t="shared" si="922"/>
        <v/>
      </c>
      <c r="BB1167" s="7" t="str">
        <f t="shared" si="941"/>
        <v/>
      </c>
      <c r="BC1167" s="7" t="str">
        <f t="shared" si="942"/>
        <v/>
      </c>
      <c r="BD1167" s="7" t="str">
        <f t="shared" si="943"/>
        <v/>
      </c>
      <c r="BE1167" s="7" t="str">
        <f t="shared" si="944"/>
        <v/>
      </c>
      <c r="BF1167" s="7" t="str">
        <f t="shared" si="898"/>
        <v/>
      </c>
      <c r="BG1167" s="7" t="str">
        <f t="shared" si="899"/>
        <v/>
      </c>
      <c r="BH1167" s="7" t="str">
        <f t="shared" si="945"/>
        <v/>
      </c>
      <c r="BI1167" s="7" t="str">
        <f t="shared" si="946"/>
        <v/>
      </c>
      <c r="BJ1167" s="7" t="str">
        <f t="shared" si="947"/>
        <v/>
      </c>
      <c r="BK1167" s="7" t="str">
        <f t="shared" si="923"/>
        <v/>
      </c>
      <c r="BL1167" s="7" t="str">
        <f t="shared" si="924"/>
        <v/>
      </c>
      <c r="BM1167" s="7" t="str">
        <f t="shared" si="925"/>
        <v/>
      </c>
      <c r="BN1167" s="7" t="str">
        <f t="shared" si="926"/>
        <v/>
      </c>
      <c r="BO1167" s="7" t="str">
        <f t="shared" si="927"/>
        <v/>
      </c>
      <c r="BP1167" s="7" t="str">
        <f t="shared" si="928"/>
        <v/>
      </c>
      <c r="BQ1167" s="7" t="str">
        <f t="shared" si="929"/>
        <v/>
      </c>
      <c r="BR1167" s="7" t="str">
        <f t="shared" si="930"/>
        <v/>
      </c>
      <c r="BS1167" s="7" t="str">
        <f t="shared" si="931"/>
        <v/>
      </c>
      <c r="BT1167" s="7" t="str">
        <f t="shared" si="932"/>
        <v/>
      </c>
      <c r="BU1167" s="7" t="str">
        <f t="shared" si="933"/>
        <v/>
      </c>
      <c r="BV1167" s="7" t="str">
        <f t="shared" si="934"/>
        <v/>
      </c>
      <c r="BW1167" s="7" t="str">
        <f t="shared" si="908"/>
        <v/>
      </c>
      <c r="BX1167" s="7" t="str">
        <f t="shared" si="935"/>
        <v/>
      </c>
      <c r="BY1167" s="7" t="str">
        <f t="shared" si="936"/>
        <v/>
      </c>
      <c r="BZ1167" s="7" t="str">
        <f t="shared" si="937"/>
        <v/>
      </c>
      <c r="CA1167" s="7" t="str">
        <f t="shared" si="938"/>
        <v/>
      </c>
      <c r="CB1167" s="54"/>
      <c r="CH1167" s="13" t="str">
        <f t="shared" si="909"/>
        <v/>
      </c>
      <c r="CJ1167" s="13" t="str">
        <f t="shared" si="900"/>
        <v/>
      </c>
      <c r="CK1167" s="7" t="str">
        <f t="shared" si="901"/>
        <v/>
      </c>
      <c r="CM1167" s="7" t="str">
        <f t="shared" si="939"/>
        <v/>
      </c>
    </row>
    <row r="1168" spans="2:91" ht="16.5" thickBot="1" x14ac:dyDescent="0.3">
      <c r="B1168" s="114"/>
      <c r="C1168" s="114"/>
      <c r="D1168" s="115"/>
      <c r="E1168" s="117" t="str">
        <f t="shared" si="940"/>
        <v/>
      </c>
      <c r="F1168" s="118" t="str">
        <f t="shared" si="948"/>
        <v/>
      </c>
      <c r="G1168" s="22"/>
      <c r="H1168" s="5" t="str">
        <f t="shared" si="910"/>
        <v/>
      </c>
      <c r="I1168" s="6" t="str">
        <f t="shared" si="911"/>
        <v/>
      </c>
      <c r="J1168" s="6" t="str">
        <f t="shared" si="912"/>
        <v/>
      </c>
      <c r="K1168" s="23"/>
      <c r="L1168" s="3" t="str">
        <f t="shared" si="949"/>
        <v/>
      </c>
      <c r="M1168" s="2">
        <f>IF(OR(K1168="Rota",K1168="Desliza"),(IF((MAX(N$36:N1167))&gt;F$17,(MAX(N$36:N1167)),F$17)),N1167)</f>
        <v>0</v>
      </c>
      <c r="N1168" s="42"/>
      <c r="O1168" s="2" t="str">
        <f t="shared" si="950"/>
        <v/>
      </c>
      <c r="P1168" s="3" t="str">
        <f t="shared" si="951"/>
        <v/>
      </c>
      <c r="Q1168" s="24"/>
      <c r="R1168" s="24"/>
      <c r="S1168" s="24"/>
      <c r="T1168" s="132" t="str">
        <f t="shared" si="902"/>
        <v/>
      </c>
      <c r="U1168" s="25"/>
      <c r="V1168" s="25"/>
      <c r="W1168" s="24"/>
      <c r="X1168" s="26"/>
      <c r="Y1168" s="25"/>
      <c r="Z1168" s="25"/>
      <c r="AA1168" s="3" t="str">
        <f t="shared" si="952"/>
        <v/>
      </c>
      <c r="AB1168" s="24"/>
      <c r="AC1168" s="26"/>
      <c r="AD1168" s="25"/>
      <c r="AE1168" s="54"/>
      <c r="AF1168" s="54"/>
      <c r="AG1168" s="54"/>
      <c r="AH1168" s="54"/>
      <c r="AI1168" s="54"/>
      <c r="AJ1168" s="54"/>
      <c r="AK1168" s="25"/>
      <c r="AL1168" s="54" t="str">
        <f t="shared" si="903"/>
        <v/>
      </c>
      <c r="AM1168" s="200" t="str">
        <f t="shared" si="904"/>
        <v/>
      </c>
      <c r="AN1168" s="201" t="str">
        <f t="shared" si="905"/>
        <v/>
      </c>
      <c r="AO1168" s="200" t="str">
        <f t="shared" si="913"/>
        <v/>
      </c>
      <c r="AP1168" s="200" t="str">
        <f t="shared" si="906"/>
        <v/>
      </c>
      <c r="AQ1168" s="200" t="str">
        <f t="shared" si="907"/>
        <v/>
      </c>
      <c r="AR1168" s="200" t="str">
        <f t="shared" si="914"/>
        <v/>
      </c>
      <c r="AS1168" s="200" t="str">
        <f t="shared" si="915"/>
        <v/>
      </c>
      <c r="AT1168" s="200" t="str">
        <f t="shared" si="916"/>
        <v/>
      </c>
      <c r="AU1168" s="200" t="str">
        <f t="shared" si="917"/>
        <v/>
      </c>
      <c r="AV1168" s="54"/>
      <c r="AW1168" s="200" t="str">
        <f t="shared" si="918"/>
        <v/>
      </c>
      <c r="AX1168" s="201" t="str">
        <f t="shared" si="919"/>
        <v/>
      </c>
      <c r="AY1168" s="7" t="str">
        <f t="shared" si="920"/>
        <v/>
      </c>
      <c r="AZ1168" s="7" t="str">
        <f t="shared" si="921"/>
        <v/>
      </c>
      <c r="BA1168" s="7" t="str">
        <f t="shared" si="922"/>
        <v/>
      </c>
      <c r="BB1168" s="7" t="str">
        <f t="shared" si="941"/>
        <v/>
      </c>
      <c r="BC1168" s="7" t="str">
        <f t="shared" si="942"/>
        <v/>
      </c>
      <c r="BD1168" s="7" t="str">
        <f t="shared" si="943"/>
        <v/>
      </c>
      <c r="BE1168" s="7" t="str">
        <f t="shared" si="944"/>
        <v/>
      </c>
      <c r="BF1168" s="7" t="str">
        <f t="shared" si="898"/>
        <v/>
      </c>
      <c r="BG1168" s="7" t="str">
        <f t="shared" si="899"/>
        <v/>
      </c>
      <c r="BH1168" s="7" t="str">
        <f t="shared" si="945"/>
        <v/>
      </c>
      <c r="BI1168" s="7" t="str">
        <f t="shared" si="946"/>
        <v/>
      </c>
      <c r="BJ1168" s="7" t="str">
        <f t="shared" si="947"/>
        <v/>
      </c>
      <c r="BK1168" s="7" t="str">
        <f t="shared" si="923"/>
        <v/>
      </c>
      <c r="BL1168" s="7" t="str">
        <f t="shared" si="924"/>
        <v/>
      </c>
      <c r="BM1168" s="7" t="str">
        <f t="shared" si="925"/>
        <v/>
      </c>
      <c r="BN1168" s="7" t="str">
        <f t="shared" si="926"/>
        <v/>
      </c>
      <c r="BO1168" s="7" t="str">
        <f t="shared" si="927"/>
        <v/>
      </c>
      <c r="BP1168" s="7" t="str">
        <f t="shared" si="928"/>
        <v/>
      </c>
      <c r="BQ1168" s="7" t="str">
        <f t="shared" si="929"/>
        <v/>
      </c>
      <c r="BR1168" s="7" t="str">
        <f t="shared" si="930"/>
        <v/>
      </c>
      <c r="BS1168" s="7" t="str">
        <f t="shared" si="931"/>
        <v/>
      </c>
      <c r="BT1168" s="7" t="str">
        <f t="shared" si="932"/>
        <v/>
      </c>
      <c r="BU1168" s="7" t="str">
        <f t="shared" si="933"/>
        <v/>
      </c>
      <c r="BV1168" s="7" t="str">
        <f t="shared" si="934"/>
        <v/>
      </c>
      <c r="BW1168" s="7" t="str">
        <f t="shared" si="908"/>
        <v/>
      </c>
      <c r="BX1168" s="7" t="str">
        <f t="shared" si="935"/>
        <v/>
      </c>
      <c r="BY1168" s="7" t="str">
        <f t="shared" si="936"/>
        <v/>
      </c>
      <c r="BZ1168" s="7" t="str">
        <f t="shared" si="937"/>
        <v/>
      </c>
      <c r="CA1168" s="7" t="str">
        <f t="shared" si="938"/>
        <v/>
      </c>
      <c r="CB1168" s="54"/>
      <c r="CH1168" s="13" t="str">
        <f t="shared" si="909"/>
        <v/>
      </c>
      <c r="CJ1168" s="13" t="str">
        <f t="shared" si="900"/>
        <v/>
      </c>
      <c r="CK1168" s="7" t="str">
        <f t="shared" si="901"/>
        <v/>
      </c>
      <c r="CM1168" s="7" t="str">
        <f t="shared" si="939"/>
        <v/>
      </c>
    </row>
    <row r="1169" spans="2:91" ht="16.5" thickBot="1" x14ac:dyDescent="0.3">
      <c r="B1169" s="114"/>
      <c r="C1169" s="114"/>
      <c r="D1169" s="115"/>
      <c r="E1169" s="117" t="str">
        <f t="shared" si="940"/>
        <v/>
      </c>
      <c r="F1169" s="118" t="str">
        <f t="shared" si="948"/>
        <v/>
      </c>
      <c r="G1169" s="22"/>
      <c r="H1169" s="5" t="str">
        <f t="shared" si="910"/>
        <v/>
      </c>
      <c r="I1169" s="6" t="str">
        <f t="shared" si="911"/>
        <v/>
      </c>
      <c r="J1169" s="6" t="str">
        <f t="shared" si="912"/>
        <v/>
      </c>
      <c r="K1169" s="23"/>
      <c r="L1169" s="3" t="str">
        <f t="shared" si="949"/>
        <v/>
      </c>
      <c r="M1169" s="2">
        <f>IF(OR(K1169="Rota",K1169="Desliza"),(IF((MAX(N$36:N1168))&gt;F$17,(MAX(N$36:N1168)),F$17)),N1168)</f>
        <v>0</v>
      </c>
      <c r="N1169" s="42"/>
      <c r="O1169" s="2" t="str">
        <f t="shared" si="950"/>
        <v/>
      </c>
      <c r="P1169" s="3" t="str">
        <f t="shared" si="951"/>
        <v/>
      </c>
      <c r="Q1169" s="24"/>
      <c r="R1169" s="24"/>
      <c r="S1169" s="24"/>
      <c r="T1169" s="132" t="str">
        <f t="shared" si="902"/>
        <v/>
      </c>
      <c r="U1169" s="25"/>
      <c r="V1169" s="25"/>
      <c r="W1169" s="24"/>
      <c r="X1169" s="26"/>
      <c r="Y1169" s="25"/>
      <c r="Z1169" s="25"/>
      <c r="AA1169" s="3" t="str">
        <f t="shared" si="952"/>
        <v/>
      </c>
      <c r="AB1169" s="24"/>
      <c r="AC1169" s="26"/>
      <c r="AD1169" s="25"/>
      <c r="AE1169" s="54"/>
      <c r="AF1169" s="54"/>
      <c r="AG1169" s="54"/>
      <c r="AH1169" s="54"/>
      <c r="AI1169" s="54"/>
      <c r="AJ1169" s="54"/>
      <c r="AK1169" s="25"/>
      <c r="AL1169" s="54" t="str">
        <f t="shared" si="903"/>
        <v/>
      </c>
      <c r="AM1169" s="200" t="str">
        <f t="shared" si="904"/>
        <v/>
      </c>
      <c r="AN1169" s="201" t="str">
        <f t="shared" si="905"/>
        <v/>
      </c>
      <c r="AO1169" s="200" t="str">
        <f t="shared" si="913"/>
        <v/>
      </c>
      <c r="AP1169" s="200" t="str">
        <f t="shared" si="906"/>
        <v/>
      </c>
      <c r="AQ1169" s="200" t="str">
        <f t="shared" si="907"/>
        <v/>
      </c>
      <c r="AR1169" s="200" t="str">
        <f t="shared" si="914"/>
        <v/>
      </c>
      <c r="AS1169" s="200" t="str">
        <f t="shared" si="915"/>
        <v/>
      </c>
      <c r="AT1169" s="200" t="str">
        <f t="shared" si="916"/>
        <v/>
      </c>
      <c r="AU1169" s="200" t="str">
        <f t="shared" si="917"/>
        <v/>
      </c>
      <c r="AV1169" s="54"/>
      <c r="AW1169" s="200" t="str">
        <f t="shared" si="918"/>
        <v/>
      </c>
      <c r="AX1169" s="201" t="str">
        <f t="shared" si="919"/>
        <v/>
      </c>
      <c r="AY1169" s="7" t="str">
        <f t="shared" si="920"/>
        <v/>
      </c>
      <c r="AZ1169" s="7" t="str">
        <f t="shared" si="921"/>
        <v/>
      </c>
      <c r="BA1169" s="7" t="str">
        <f t="shared" si="922"/>
        <v/>
      </c>
      <c r="BB1169" s="7" t="str">
        <f t="shared" si="941"/>
        <v/>
      </c>
      <c r="BC1169" s="7" t="str">
        <f t="shared" si="942"/>
        <v/>
      </c>
      <c r="BD1169" s="7" t="str">
        <f t="shared" si="943"/>
        <v/>
      </c>
      <c r="BE1169" s="7" t="str">
        <f t="shared" si="944"/>
        <v/>
      </c>
      <c r="BF1169" s="7" t="str">
        <f t="shared" si="898"/>
        <v/>
      </c>
      <c r="BG1169" s="7" t="str">
        <f t="shared" si="899"/>
        <v/>
      </c>
      <c r="BH1169" s="7" t="str">
        <f t="shared" si="945"/>
        <v/>
      </c>
      <c r="BI1169" s="7" t="str">
        <f t="shared" si="946"/>
        <v/>
      </c>
      <c r="BJ1169" s="7" t="str">
        <f t="shared" si="947"/>
        <v/>
      </c>
      <c r="BK1169" s="7" t="str">
        <f t="shared" si="923"/>
        <v/>
      </c>
      <c r="BL1169" s="7" t="str">
        <f t="shared" si="924"/>
        <v/>
      </c>
      <c r="BM1169" s="7" t="str">
        <f t="shared" si="925"/>
        <v/>
      </c>
      <c r="BN1169" s="7" t="str">
        <f t="shared" si="926"/>
        <v/>
      </c>
      <c r="BO1169" s="7" t="str">
        <f t="shared" si="927"/>
        <v/>
      </c>
      <c r="BP1169" s="7" t="str">
        <f t="shared" si="928"/>
        <v/>
      </c>
      <c r="BQ1169" s="7" t="str">
        <f t="shared" si="929"/>
        <v/>
      </c>
      <c r="BR1169" s="7" t="str">
        <f t="shared" si="930"/>
        <v/>
      </c>
      <c r="BS1169" s="7" t="str">
        <f t="shared" si="931"/>
        <v/>
      </c>
      <c r="BT1169" s="7" t="str">
        <f t="shared" si="932"/>
        <v/>
      </c>
      <c r="BU1169" s="7" t="str">
        <f t="shared" si="933"/>
        <v/>
      </c>
      <c r="BV1169" s="7" t="str">
        <f t="shared" si="934"/>
        <v/>
      </c>
      <c r="BW1169" s="7" t="str">
        <f t="shared" si="908"/>
        <v/>
      </c>
      <c r="BX1169" s="7" t="str">
        <f t="shared" si="935"/>
        <v/>
      </c>
      <c r="BY1169" s="7" t="str">
        <f t="shared" si="936"/>
        <v/>
      </c>
      <c r="BZ1169" s="7" t="str">
        <f t="shared" si="937"/>
        <v/>
      </c>
      <c r="CA1169" s="7" t="str">
        <f t="shared" si="938"/>
        <v/>
      </c>
      <c r="CB1169" s="54"/>
      <c r="CH1169" s="13" t="str">
        <f t="shared" si="909"/>
        <v/>
      </c>
      <c r="CJ1169" s="13" t="str">
        <f t="shared" si="900"/>
        <v/>
      </c>
      <c r="CK1169" s="7" t="str">
        <f t="shared" si="901"/>
        <v/>
      </c>
      <c r="CM1169" s="7" t="str">
        <f t="shared" si="939"/>
        <v/>
      </c>
    </row>
    <row r="1170" spans="2:91" ht="16.5" thickBot="1" x14ac:dyDescent="0.3">
      <c r="B1170" s="114"/>
      <c r="C1170" s="114"/>
      <c r="D1170" s="115"/>
      <c r="E1170" s="117" t="str">
        <f t="shared" si="940"/>
        <v/>
      </c>
      <c r="F1170" s="118" t="str">
        <f t="shared" si="948"/>
        <v/>
      </c>
      <c r="G1170" s="22"/>
      <c r="H1170" s="5" t="str">
        <f t="shared" si="910"/>
        <v/>
      </c>
      <c r="I1170" s="6" t="str">
        <f t="shared" si="911"/>
        <v/>
      </c>
      <c r="J1170" s="6" t="str">
        <f t="shared" si="912"/>
        <v/>
      </c>
      <c r="K1170" s="23"/>
      <c r="L1170" s="3" t="str">
        <f t="shared" si="949"/>
        <v/>
      </c>
      <c r="M1170" s="2">
        <f>IF(OR(K1170="Rota",K1170="Desliza"),(IF((MAX(N$36:N1169))&gt;F$17,(MAX(N$36:N1169)),F$17)),N1169)</f>
        <v>0</v>
      </c>
      <c r="N1170" s="42"/>
      <c r="O1170" s="2" t="str">
        <f t="shared" si="950"/>
        <v/>
      </c>
      <c r="P1170" s="3" t="str">
        <f t="shared" si="951"/>
        <v/>
      </c>
      <c r="Q1170" s="24"/>
      <c r="R1170" s="24"/>
      <c r="S1170" s="24"/>
      <c r="T1170" s="132" t="str">
        <f t="shared" si="902"/>
        <v/>
      </c>
      <c r="U1170" s="25"/>
      <c r="V1170" s="25"/>
      <c r="W1170" s="24"/>
      <c r="X1170" s="26"/>
      <c r="Y1170" s="25"/>
      <c r="Z1170" s="25"/>
      <c r="AA1170" s="3" t="str">
        <f t="shared" si="952"/>
        <v/>
      </c>
      <c r="AB1170" s="24"/>
      <c r="AC1170" s="26"/>
      <c r="AD1170" s="25"/>
      <c r="AE1170" s="54"/>
      <c r="AF1170" s="54"/>
      <c r="AG1170" s="54"/>
      <c r="AH1170" s="54"/>
      <c r="AI1170" s="54"/>
      <c r="AJ1170" s="54"/>
      <c r="AK1170" s="25"/>
      <c r="AL1170" s="54" t="str">
        <f t="shared" si="903"/>
        <v/>
      </c>
      <c r="AM1170" s="200" t="str">
        <f t="shared" si="904"/>
        <v/>
      </c>
      <c r="AN1170" s="201" t="str">
        <f t="shared" si="905"/>
        <v/>
      </c>
      <c r="AO1170" s="200" t="str">
        <f t="shared" si="913"/>
        <v/>
      </c>
      <c r="AP1170" s="200" t="str">
        <f t="shared" si="906"/>
        <v/>
      </c>
      <c r="AQ1170" s="200" t="str">
        <f t="shared" si="907"/>
        <v/>
      </c>
      <c r="AR1170" s="200" t="str">
        <f t="shared" si="914"/>
        <v/>
      </c>
      <c r="AS1170" s="200" t="str">
        <f t="shared" si="915"/>
        <v/>
      </c>
      <c r="AT1170" s="200" t="str">
        <f t="shared" si="916"/>
        <v/>
      </c>
      <c r="AU1170" s="200" t="str">
        <f t="shared" si="917"/>
        <v/>
      </c>
      <c r="AV1170" s="54"/>
      <c r="AW1170" s="200" t="str">
        <f t="shared" si="918"/>
        <v/>
      </c>
      <c r="AX1170" s="201" t="str">
        <f t="shared" si="919"/>
        <v/>
      </c>
      <c r="AY1170" s="7" t="str">
        <f t="shared" si="920"/>
        <v/>
      </c>
      <c r="AZ1170" s="7" t="str">
        <f t="shared" si="921"/>
        <v/>
      </c>
      <c r="BA1170" s="7" t="str">
        <f t="shared" si="922"/>
        <v/>
      </c>
      <c r="BB1170" s="7" t="str">
        <f t="shared" si="941"/>
        <v/>
      </c>
      <c r="BC1170" s="7" t="str">
        <f t="shared" si="942"/>
        <v/>
      </c>
      <c r="BD1170" s="7" t="str">
        <f t="shared" si="943"/>
        <v/>
      </c>
      <c r="BE1170" s="7" t="str">
        <f t="shared" si="944"/>
        <v/>
      </c>
      <c r="BF1170" s="7" t="str">
        <f t="shared" si="898"/>
        <v/>
      </c>
      <c r="BG1170" s="7" t="str">
        <f t="shared" si="899"/>
        <v/>
      </c>
      <c r="BH1170" s="7" t="str">
        <f t="shared" si="945"/>
        <v/>
      </c>
      <c r="BI1170" s="7" t="str">
        <f t="shared" si="946"/>
        <v/>
      </c>
      <c r="BJ1170" s="7" t="str">
        <f t="shared" si="947"/>
        <v/>
      </c>
      <c r="BK1170" s="7" t="str">
        <f t="shared" si="923"/>
        <v/>
      </c>
      <c r="BL1170" s="7" t="str">
        <f t="shared" si="924"/>
        <v/>
      </c>
      <c r="BM1170" s="7" t="str">
        <f t="shared" si="925"/>
        <v/>
      </c>
      <c r="BN1170" s="7" t="str">
        <f t="shared" si="926"/>
        <v/>
      </c>
      <c r="BO1170" s="7" t="str">
        <f t="shared" si="927"/>
        <v/>
      </c>
      <c r="BP1170" s="7" t="str">
        <f t="shared" si="928"/>
        <v/>
      </c>
      <c r="BQ1170" s="7" t="str">
        <f t="shared" si="929"/>
        <v/>
      </c>
      <c r="BR1170" s="7" t="str">
        <f t="shared" si="930"/>
        <v/>
      </c>
      <c r="BS1170" s="7" t="str">
        <f t="shared" si="931"/>
        <v/>
      </c>
      <c r="BT1170" s="7" t="str">
        <f t="shared" si="932"/>
        <v/>
      </c>
      <c r="BU1170" s="7" t="str">
        <f t="shared" si="933"/>
        <v/>
      </c>
      <c r="BV1170" s="7" t="str">
        <f t="shared" si="934"/>
        <v/>
      </c>
      <c r="BW1170" s="7" t="str">
        <f t="shared" si="908"/>
        <v/>
      </c>
      <c r="BX1170" s="7" t="str">
        <f t="shared" si="935"/>
        <v/>
      </c>
      <c r="BY1170" s="7" t="str">
        <f t="shared" si="936"/>
        <v/>
      </c>
      <c r="BZ1170" s="7" t="str">
        <f t="shared" si="937"/>
        <v/>
      </c>
      <c r="CA1170" s="7" t="str">
        <f t="shared" si="938"/>
        <v/>
      </c>
      <c r="CB1170" s="54"/>
      <c r="CH1170" s="13" t="str">
        <f t="shared" si="909"/>
        <v/>
      </c>
      <c r="CJ1170" s="13" t="str">
        <f t="shared" si="900"/>
        <v/>
      </c>
      <c r="CK1170" s="7" t="str">
        <f t="shared" si="901"/>
        <v/>
      </c>
      <c r="CM1170" s="7" t="str">
        <f t="shared" si="939"/>
        <v/>
      </c>
    </row>
    <row r="1171" spans="2:91" ht="16.5" thickBot="1" x14ac:dyDescent="0.3">
      <c r="B1171" s="114"/>
      <c r="C1171" s="114"/>
      <c r="D1171" s="115"/>
      <c r="E1171" s="117" t="str">
        <f t="shared" si="940"/>
        <v/>
      </c>
      <c r="F1171" s="118" t="str">
        <f t="shared" si="948"/>
        <v/>
      </c>
      <c r="G1171" s="22"/>
      <c r="H1171" s="5" t="str">
        <f t="shared" si="910"/>
        <v/>
      </c>
      <c r="I1171" s="6" t="str">
        <f t="shared" si="911"/>
        <v/>
      </c>
      <c r="J1171" s="6" t="str">
        <f t="shared" si="912"/>
        <v/>
      </c>
      <c r="K1171" s="23"/>
      <c r="L1171" s="3" t="str">
        <f t="shared" si="949"/>
        <v/>
      </c>
      <c r="M1171" s="2">
        <f>IF(OR(K1171="Rota",K1171="Desliza"),(IF((MAX(N$36:N1170))&gt;F$17,(MAX(N$36:N1170)),F$17)),N1170)</f>
        <v>0</v>
      </c>
      <c r="N1171" s="42"/>
      <c r="O1171" s="2" t="str">
        <f t="shared" si="950"/>
        <v/>
      </c>
      <c r="P1171" s="3" t="str">
        <f t="shared" si="951"/>
        <v/>
      </c>
      <c r="Q1171" s="24"/>
      <c r="R1171" s="24"/>
      <c r="S1171" s="24"/>
      <c r="T1171" s="132" t="str">
        <f t="shared" si="902"/>
        <v/>
      </c>
      <c r="U1171" s="25"/>
      <c r="V1171" s="25"/>
      <c r="W1171" s="24"/>
      <c r="X1171" s="26"/>
      <c r="Y1171" s="25"/>
      <c r="Z1171" s="25"/>
      <c r="AA1171" s="3" t="str">
        <f t="shared" si="952"/>
        <v/>
      </c>
      <c r="AB1171" s="24"/>
      <c r="AC1171" s="26"/>
      <c r="AD1171" s="25"/>
      <c r="AE1171" s="54"/>
      <c r="AF1171" s="54"/>
      <c r="AG1171" s="54"/>
      <c r="AH1171" s="54"/>
      <c r="AI1171" s="54"/>
      <c r="AJ1171" s="54"/>
      <c r="AK1171" s="25"/>
      <c r="AL1171" s="54" t="str">
        <f t="shared" si="903"/>
        <v/>
      </c>
      <c r="AM1171" s="200" t="str">
        <f t="shared" si="904"/>
        <v/>
      </c>
      <c r="AN1171" s="201" t="str">
        <f t="shared" si="905"/>
        <v/>
      </c>
      <c r="AO1171" s="200" t="str">
        <f t="shared" si="913"/>
        <v/>
      </c>
      <c r="AP1171" s="200" t="str">
        <f t="shared" si="906"/>
        <v/>
      </c>
      <c r="AQ1171" s="200" t="str">
        <f t="shared" si="907"/>
        <v/>
      </c>
      <c r="AR1171" s="200" t="str">
        <f t="shared" si="914"/>
        <v/>
      </c>
      <c r="AS1171" s="200" t="str">
        <f t="shared" si="915"/>
        <v/>
      </c>
      <c r="AT1171" s="200" t="str">
        <f t="shared" si="916"/>
        <v/>
      </c>
      <c r="AU1171" s="200" t="str">
        <f t="shared" si="917"/>
        <v/>
      </c>
      <c r="AV1171" s="54"/>
      <c r="AW1171" s="200" t="str">
        <f t="shared" si="918"/>
        <v/>
      </c>
      <c r="AX1171" s="201" t="str">
        <f t="shared" si="919"/>
        <v/>
      </c>
      <c r="AY1171" s="7" t="str">
        <f t="shared" si="920"/>
        <v/>
      </c>
      <c r="AZ1171" s="7" t="str">
        <f t="shared" si="921"/>
        <v/>
      </c>
      <c r="BA1171" s="7" t="str">
        <f t="shared" si="922"/>
        <v/>
      </c>
      <c r="BB1171" s="7" t="str">
        <f t="shared" si="941"/>
        <v/>
      </c>
      <c r="BC1171" s="7" t="str">
        <f t="shared" si="942"/>
        <v/>
      </c>
      <c r="BD1171" s="7" t="str">
        <f t="shared" si="943"/>
        <v/>
      </c>
      <c r="BE1171" s="7" t="str">
        <f t="shared" si="944"/>
        <v/>
      </c>
      <c r="BF1171" s="7" t="str">
        <f t="shared" si="898"/>
        <v/>
      </c>
      <c r="BG1171" s="7" t="str">
        <f t="shared" si="899"/>
        <v/>
      </c>
      <c r="BH1171" s="7" t="str">
        <f t="shared" si="945"/>
        <v/>
      </c>
      <c r="BI1171" s="7" t="str">
        <f t="shared" si="946"/>
        <v/>
      </c>
      <c r="BJ1171" s="7" t="str">
        <f t="shared" si="947"/>
        <v/>
      </c>
      <c r="BK1171" s="7" t="str">
        <f t="shared" si="923"/>
        <v/>
      </c>
      <c r="BL1171" s="7" t="str">
        <f t="shared" si="924"/>
        <v/>
      </c>
      <c r="BM1171" s="7" t="str">
        <f t="shared" si="925"/>
        <v/>
      </c>
      <c r="BN1171" s="7" t="str">
        <f t="shared" si="926"/>
        <v/>
      </c>
      <c r="BO1171" s="7" t="str">
        <f t="shared" si="927"/>
        <v/>
      </c>
      <c r="BP1171" s="7" t="str">
        <f t="shared" si="928"/>
        <v/>
      </c>
      <c r="BQ1171" s="7" t="str">
        <f t="shared" si="929"/>
        <v/>
      </c>
      <c r="BR1171" s="7" t="str">
        <f t="shared" si="930"/>
        <v/>
      </c>
      <c r="BS1171" s="7" t="str">
        <f t="shared" si="931"/>
        <v/>
      </c>
      <c r="BT1171" s="7" t="str">
        <f t="shared" si="932"/>
        <v/>
      </c>
      <c r="BU1171" s="7" t="str">
        <f t="shared" si="933"/>
        <v/>
      </c>
      <c r="BV1171" s="7" t="str">
        <f t="shared" si="934"/>
        <v/>
      </c>
      <c r="BW1171" s="7" t="str">
        <f t="shared" si="908"/>
        <v/>
      </c>
      <c r="BX1171" s="7" t="str">
        <f t="shared" si="935"/>
        <v/>
      </c>
      <c r="BY1171" s="7" t="str">
        <f t="shared" si="936"/>
        <v/>
      </c>
      <c r="BZ1171" s="7" t="str">
        <f t="shared" si="937"/>
        <v/>
      </c>
      <c r="CA1171" s="7" t="str">
        <f t="shared" si="938"/>
        <v/>
      </c>
      <c r="CB1171" s="54"/>
      <c r="CH1171" s="13" t="str">
        <f t="shared" si="909"/>
        <v/>
      </c>
      <c r="CJ1171" s="13" t="str">
        <f t="shared" si="900"/>
        <v/>
      </c>
      <c r="CK1171" s="7" t="str">
        <f t="shared" si="901"/>
        <v/>
      </c>
      <c r="CM1171" s="7" t="str">
        <f t="shared" si="939"/>
        <v/>
      </c>
    </row>
    <row r="1172" spans="2:91" ht="16.5" thickBot="1" x14ac:dyDescent="0.3">
      <c r="B1172" s="114"/>
      <c r="C1172" s="114"/>
      <c r="D1172" s="115"/>
      <c r="E1172" s="117" t="str">
        <f t="shared" si="940"/>
        <v/>
      </c>
      <c r="F1172" s="118" t="str">
        <f t="shared" si="948"/>
        <v/>
      </c>
      <c r="G1172" s="22"/>
      <c r="H1172" s="5" t="str">
        <f t="shared" si="910"/>
        <v/>
      </c>
      <c r="I1172" s="6" t="str">
        <f t="shared" si="911"/>
        <v/>
      </c>
      <c r="J1172" s="6" t="str">
        <f t="shared" si="912"/>
        <v/>
      </c>
      <c r="K1172" s="23"/>
      <c r="L1172" s="3" t="str">
        <f t="shared" si="949"/>
        <v/>
      </c>
      <c r="M1172" s="2">
        <f>IF(OR(K1172="Rota",K1172="Desliza"),(IF((MAX(N$36:N1171))&gt;F$17,(MAX(N$36:N1171)),F$17)),N1171)</f>
        <v>0</v>
      </c>
      <c r="N1172" s="42"/>
      <c r="O1172" s="2" t="str">
        <f t="shared" si="950"/>
        <v/>
      </c>
      <c r="P1172" s="3" t="str">
        <f t="shared" si="951"/>
        <v/>
      </c>
      <c r="Q1172" s="24"/>
      <c r="R1172" s="24"/>
      <c r="S1172" s="24"/>
      <c r="T1172" s="132" t="str">
        <f t="shared" si="902"/>
        <v/>
      </c>
      <c r="U1172" s="25"/>
      <c r="V1172" s="25"/>
      <c r="W1172" s="24"/>
      <c r="X1172" s="26"/>
      <c r="Y1172" s="25"/>
      <c r="Z1172" s="25"/>
      <c r="AA1172" s="3" t="str">
        <f t="shared" si="952"/>
        <v/>
      </c>
      <c r="AB1172" s="24"/>
      <c r="AC1172" s="26"/>
      <c r="AD1172" s="25"/>
      <c r="AE1172" s="54"/>
      <c r="AF1172" s="54"/>
      <c r="AG1172" s="54"/>
      <c r="AH1172" s="54"/>
      <c r="AI1172" s="54"/>
      <c r="AJ1172" s="54"/>
      <c r="AK1172" s="25"/>
      <c r="AL1172" s="54" t="str">
        <f t="shared" si="903"/>
        <v/>
      </c>
      <c r="AM1172" s="200" t="str">
        <f t="shared" si="904"/>
        <v/>
      </c>
      <c r="AN1172" s="201" t="str">
        <f t="shared" si="905"/>
        <v/>
      </c>
      <c r="AO1172" s="200" t="str">
        <f t="shared" si="913"/>
        <v/>
      </c>
      <c r="AP1172" s="200" t="str">
        <f t="shared" si="906"/>
        <v/>
      </c>
      <c r="AQ1172" s="200" t="str">
        <f t="shared" si="907"/>
        <v/>
      </c>
      <c r="AR1172" s="200" t="str">
        <f t="shared" si="914"/>
        <v/>
      </c>
      <c r="AS1172" s="200" t="str">
        <f t="shared" si="915"/>
        <v/>
      </c>
      <c r="AT1172" s="200" t="str">
        <f t="shared" si="916"/>
        <v/>
      </c>
      <c r="AU1172" s="200" t="str">
        <f t="shared" si="917"/>
        <v/>
      </c>
      <c r="AV1172" s="54"/>
      <c r="AW1172" s="200" t="str">
        <f t="shared" si="918"/>
        <v/>
      </c>
      <c r="AX1172" s="201" t="str">
        <f t="shared" si="919"/>
        <v/>
      </c>
      <c r="AY1172" s="7" t="str">
        <f t="shared" si="920"/>
        <v/>
      </c>
      <c r="AZ1172" s="7" t="str">
        <f t="shared" si="921"/>
        <v/>
      </c>
      <c r="BA1172" s="7" t="str">
        <f t="shared" si="922"/>
        <v/>
      </c>
      <c r="BB1172" s="7" t="str">
        <f t="shared" si="941"/>
        <v/>
      </c>
      <c r="BC1172" s="7" t="str">
        <f t="shared" si="942"/>
        <v/>
      </c>
      <c r="BD1172" s="7" t="str">
        <f t="shared" si="943"/>
        <v/>
      </c>
      <c r="BE1172" s="7" t="str">
        <f t="shared" si="944"/>
        <v/>
      </c>
      <c r="BF1172" s="7" t="str">
        <f t="shared" si="898"/>
        <v/>
      </c>
      <c r="BG1172" s="7" t="str">
        <f t="shared" si="899"/>
        <v/>
      </c>
      <c r="BH1172" s="7" t="str">
        <f t="shared" si="945"/>
        <v/>
      </c>
      <c r="BI1172" s="7" t="str">
        <f t="shared" si="946"/>
        <v/>
      </c>
      <c r="BJ1172" s="7" t="str">
        <f t="shared" si="947"/>
        <v/>
      </c>
      <c r="BK1172" s="7" t="str">
        <f t="shared" si="923"/>
        <v/>
      </c>
      <c r="BL1172" s="7" t="str">
        <f t="shared" si="924"/>
        <v/>
      </c>
      <c r="BM1172" s="7" t="str">
        <f t="shared" si="925"/>
        <v/>
      </c>
      <c r="BN1172" s="7" t="str">
        <f t="shared" si="926"/>
        <v/>
      </c>
      <c r="BO1172" s="7" t="str">
        <f t="shared" si="927"/>
        <v/>
      </c>
      <c r="BP1172" s="7" t="str">
        <f t="shared" si="928"/>
        <v/>
      </c>
      <c r="BQ1172" s="7" t="str">
        <f t="shared" si="929"/>
        <v/>
      </c>
      <c r="BR1172" s="7" t="str">
        <f t="shared" si="930"/>
        <v/>
      </c>
      <c r="BS1172" s="7" t="str">
        <f t="shared" si="931"/>
        <v/>
      </c>
      <c r="BT1172" s="7" t="str">
        <f t="shared" si="932"/>
        <v/>
      </c>
      <c r="BU1172" s="7" t="str">
        <f t="shared" si="933"/>
        <v/>
      </c>
      <c r="BV1172" s="7" t="str">
        <f t="shared" si="934"/>
        <v/>
      </c>
      <c r="BW1172" s="7" t="str">
        <f t="shared" si="908"/>
        <v/>
      </c>
      <c r="BX1172" s="7" t="str">
        <f t="shared" si="935"/>
        <v/>
      </c>
      <c r="BY1172" s="7" t="str">
        <f t="shared" si="936"/>
        <v/>
      </c>
      <c r="BZ1172" s="7" t="str">
        <f t="shared" si="937"/>
        <v/>
      </c>
      <c r="CA1172" s="7" t="str">
        <f t="shared" si="938"/>
        <v/>
      </c>
      <c r="CB1172" s="54"/>
      <c r="CH1172" s="13" t="str">
        <f t="shared" si="909"/>
        <v/>
      </c>
      <c r="CJ1172" s="13" t="str">
        <f t="shared" si="900"/>
        <v/>
      </c>
      <c r="CK1172" s="7" t="str">
        <f t="shared" si="901"/>
        <v/>
      </c>
      <c r="CM1172" s="7" t="str">
        <f t="shared" si="939"/>
        <v/>
      </c>
    </row>
    <row r="1173" spans="2:91" ht="16.5" thickBot="1" x14ac:dyDescent="0.3">
      <c r="B1173" s="114"/>
      <c r="C1173" s="114"/>
      <c r="D1173" s="115"/>
      <c r="E1173" s="117" t="str">
        <f t="shared" si="940"/>
        <v/>
      </c>
      <c r="F1173" s="118" t="str">
        <f t="shared" si="948"/>
        <v/>
      </c>
      <c r="G1173" s="22"/>
      <c r="H1173" s="5" t="str">
        <f t="shared" si="910"/>
        <v/>
      </c>
      <c r="I1173" s="6" t="str">
        <f t="shared" si="911"/>
        <v/>
      </c>
      <c r="J1173" s="6" t="str">
        <f t="shared" si="912"/>
        <v/>
      </c>
      <c r="K1173" s="23"/>
      <c r="L1173" s="3" t="str">
        <f t="shared" si="949"/>
        <v/>
      </c>
      <c r="M1173" s="2">
        <f>IF(OR(K1173="Rota",K1173="Desliza"),(IF((MAX(N$36:N1172))&gt;F$17,(MAX(N$36:N1172)),F$17)),N1172)</f>
        <v>0</v>
      </c>
      <c r="N1173" s="42"/>
      <c r="O1173" s="2" t="str">
        <f t="shared" si="950"/>
        <v/>
      </c>
      <c r="P1173" s="3" t="str">
        <f t="shared" si="951"/>
        <v/>
      </c>
      <c r="Q1173" s="24"/>
      <c r="R1173" s="24"/>
      <c r="S1173" s="24"/>
      <c r="T1173" s="132" t="str">
        <f t="shared" si="902"/>
        <v/>
      </c>
      <c r="U1173" s="25"/>
      <c r="V1173" s="25"/>
      <c r="W1173" s="24"/>
      <c r="X1173" s="26"/>
      <c r="Y1173" s="25"/>
      <c r="Z1173" s="25"/>
      <c r="AA1173" s="3" t="str">
        <f t="shared" si="952"/>
        <v/>
      </c>
      <c r="AB1173" s="24"/>
      <c r="AC1173" s="26"/>
      <c r="AD1173" s="25"/>
      <c r="AE1173" s="54"/>
      <c r="AF1173" s="54"/>
      <c r="AG1173" s="54"/>
      <c r="AH1173" s="54"/>
      <c r="AI1173" s="54"/>
      <c r="AJ1173" s="54"/>
      <c r="AK1173" s="25"/>
      <c r="AL1173" s="54" t="str">
        <f t="shared" si="903"/>
        <v/>
      </c>
      <c r="AM1173" s="200" t="str">
        <f t="shared" si="904"/>
        <v/>
      </c>
      <c r="AN1173" s="201" t="str">
        <f t="shared" si="905"/>
        <v/>
      </c>
      <c r="AO1173" s="200" t="str">
        <f t="shared" si="913"/>
        <v/>
      </c>
      <c r="AP1173" s="200" t="str">
        <f t="shared" si="906"/>
        <v/>
      </c>
      <c r="AQ1173" s="200" t="str">
        <f t="shared" si="907"/>
        <v/>
      </c>
      <c r="AR1173" s="200" t="str">
        <f t="shared" si="914"/>
        <v/>
      </c>
      <c r="AS1173" s="200" t="str">
        <f t="shared" si="915"/>
        <v/>
      </c>
      <c r="AT1173" s="200" t="str">
        <f t="shared" si="916"/>
        <v/>
      </c>
      <c r="AU1173" s="200" t="str">
        <f t="shared" si="917"/>
        <v/>
      </c>
      <c r="AV1173" s="54"/>
      <c r="AW1173" s="200" t="str">
        <f t="shared" si="918"/>
        <v/>
      </c>
      <c r="AX1173" s="201" t="str">
        <f t="shared" si="919"/>
        <v/>
      </c>
      <c r="AY1173" s="7" t="str">
        <f t="shared" si="920"/>
        <v/>
      </c>
      <c r="AZ1173" s="7" t="str">
        <f t="shared" si="921"/>
        <v/>
      </c>
      <c r="BA1173" s="7" t="str">
        <f t="shared" si="922"/>
        <v/>
      </c>
      <c r="BB1173" s="7" t="str">
        <f t="shared" si="941"/>
        <v/>
      </c>
      <c r="BC1173" s="7" t="str">
        <f t="shared" si="942"/>
        <v/>
      </c>
      <c r="BD1173" s="7" t="str">
        <f t="shared" si="943"/>
        <v/>
      </c>
      <c r="BE1173" s="7" t="str">
        <f t="shared" si="944"/>
        <v/>
      </c>
      <c r="BF1173" s="7" t="str">
        <f t="shared" si="898"/>
        <v/>
      </c>
      <c r="BG1173" s="7" t="str">
        <f t="shared" si="899"/>
        <v/>
      </c>
      <c r="BH1173" s="7" t="str">
        <f t="shared" si="945"/>
        <v/>
      </c>
      <c r="BI1173" s="7" t="str">
        <f t="shared" si="946"/>
        <v/>
      </c>
      <c r="BJ1173" s="7" t="str">
        <f t="shared" si="947"/>
        <v/>
      </c>
      <c r="BK1173" s="7" t="str">
        <f t="shared" si="923"/>
        <v/>
      </c>
      <c r="BL1173" s="7" t="str">
        <f t="shared" si="924"/>
        <v/>
      </c>
      <c r="BM1173" s="7" t="str">
        <f t="shared" si="925"/>
        <v/>
      </c>
      <c r="BN1173" s="7" t="str">
        <f t="shared" si="926"/>
        <v/>
      </c>
      <c r="BO1173" s="7" t="str">
        <f t="shared" si="927"/>
        <v/>
      </c>
      <c r="BP1173" s="7" t="str">
        <f t="shared" si="928"/>
        <v/>
      </c>
      <c r="BQ1173" s="7" t="str">
        <f t="shared" si="929"/>
        <v/>
      </c>
      <c r="BR1173" s="7" t="str">
        <f t="shared" si="930"/>
        <v/>
      </c>
      <c r="BS1173" s="7" t="str">
        <f t="shared" si="931"/>
        <v/>
      </c>
      <c r="BT1173" s="7" t="str">
        <f t="shared" si="932"/>
        <v/>
      </c>
      <c r="BU1173" s="7" t="str">
        <f t="shared" si="933"/>
        <v/>
      </c>
      <c r="BV1173" s="7" t="str">
        <f t="shared" si="934"/>
        <v/>
      </c>
      <c r="BW1173" s="7" t="str">
        <f t="shared" si="908"/>
        <v/>
      </c>
      <c r="BX1173" s="7" t="str">
        <f t="shared" si="935"/>
        <v/>
      </c>
      <c r="BY1173" s="7" t="str">
        <f t="shared" si="936"/>
        <v/>
      </c>
      <c r="BZ1173" s="7" t="str">
        <f t="shared" si="937"/>
        <v/>
      </c>
      <c r="CA1173" s="7" t="str">
        <f t="shared" si="938"/>
        <v/>
      </c>
      <c r="CB1173" s="54"/>
      <c r="CH1173" s="13" t="str">
        <f t="shared" si="909"/>
        <v/>
      </c>
      <c r="CJ1173" s="13" t="str">
        <f t="shared" si="900"/>
        <v/>
      </c>
      <c r="CK1173" s="7" t="str">
        <f t="shared" si="901"/>
        <v/>
      </c>
      <c r="CM1173" s="7" t="str">
        <f t="shared" si="939"/>
        <v/>
      </c>
    </row>
    <row r="1174" spans="2:91" ht="16.5" thickBot="1" x14ac:dyDescent="0.3">
      <c r="B1174" s="114"/>
      <c r="C1174" s="114"/>
      <c r="D1174" s="115"/>
      <c r="E1174" s="117" t="str">
        <f t="shared" si="940"/>
        <v/>
      </c>
      <c r="F1174" s="118" t="str">
        <f t="shared" si="948"/>
        <v/>
      </c>
      <c r="G1174" s="22"/>
      <c r="H1174" s="5" t="str">
        <f t="shared" si="910"/>
        <v/>
      </c>
      <c r="I1174" s="6" t="str">
        <f t="shared" si="911"/>
        <v/>
      </c>
      <c r="J1174" s="6" t="str">
        <f t="shared" si="912"/>
        <v/>
      </c>
      <c r="K1174" s="23"/>
      <c r="L1174" s="3" t="str">
        <f t="shared" si="949"/>
        <v/>
      </c>
      <c r="M1174" s="2">
        <f>IF(OR(K1174="Rota",K1174="Desliza"),(IF((MAX(N$36:N1173))&gt;F$17,(MAX(N$36:N1173)),F$17)),N1173)</f>
        <v>0</v>
      </c>
      <c r="N1174" s="42"/>
      <c r="O1174" s="2" t="str">
        <f t="shared" si="950"/>
        <v/>
      </c>
      <c r="P1174" s="3" t="str">
        <f t="shared" si="951"/>
        <v/>
      </c>
      <c r="Q1174" s="24"/>
      <c r="R1174" s="24"/>
      <c r="S1174" s="24"/>
      <c r="T1174" s="132" t="str">
        <f t="shared" si="902"/>
        <v/>
      </c>
      <c r="U1174" s="25"/>
      <c r="V1174" s="25"/>
      <c r="W1174" s="24"/>
      <c r="X1174" s="26"/>
      <c r="Y1174" s="25"/>
      <c r="Z1174" s="25"/>
      <c r="AA1174" s="3" t="str">
        <f t="shared" si="952"/>
        <v/>
      </c>
      <c r="AB1174" s="24"/>
      <c r="AC1174" s="26"/>
      <c r="AD1174" s="25"/>
      <c r="AE1174" s="54"/>
      <c r="AF1174" s="54"/>
      <c r="AG1174" s="54"/>
      <c r="AH1174" s="54"/>
      <c r="AI1174" s="54"/>
      <c r="AJ1174" s="54"/>
      <c r="AK1174" s="25"/>
      <c r="AL1174" s="54" t="str">
        <f t="shared" si="903"/>
        <v/>
      </c>
      <c r="AM1174" s="200" t="str">
        <f t="shared" si="904"/>
        <v/>
      </c>
      <c r="AN1174" s="201" t="str">
        <f t="shared" si="905"/>
        <v/>
      </c>
      <c r="AO1174" s="200" t="str">
        <f t="shared" si="913"/>
        <v/>
      </c>
      <c r="AP1174" s="200" t="str">
        <f t="shared" si="906"/>
        <v/>
      </c>
      <c r="AQ1174" s="200" t="str">
        <f t="shared" si="907"/>
        <v/>
      </c>
      <c r="AR1174" s="200" t="str">
        <f t="shared" si="914"/>
        <v/>
      </c>
      <c r="AS1174" s="200" t="str">
        <f t="shared" si="915"/>
        <v/>
      </c>
      <c r="AT1174" s="200" t="str">
        <f t="shared" si="916"/>
        <v/>
      </c>
      <c r="AU1174" s="200" t="str">
        <f t="shared" si="917"/>
        <v/>
      </c>
      <c r="AV1174" s="54"/>
      <c r="AW1174" s="200" t="str">
        <f t="shared" si="918"/>
        <v/>
      </c>
      <c r="AX1174" s="201" t="str">
        <f t="shared" si="919"/>
        <v/>
      </c>
      <c r="AY1174" s="7" t="str">
        <f t="shared" si="920"/>
        <v/>
      </c>
      <c r="AZ1174" s="7" t="str">
        <f t="shared" si="921"/>
        <v/>
      </c>
      <c r="BA1174" s="7" t="str">
        <f t="shared" si="922"/>
        <v/>
      </c>
      <c r="BB1174" s="7" t="str">
        <f t="shared" si="941"/>
        <v/>
      </c>
      <c r="BC1174" s="7" t="str">
        <f t="shared" si="942"/>
        <v/>
      </c>
      <c r="BD1174" s="7" t="str">
        <f t="shared" si="943"/>
        <v/>
      </c>
      <c r="BE1174" s="7" t="str">
        <f t="shared" si="944"/>
        <v/>
      </c>
      <c r="BF1174" s="7" t="str">
        <f t="shared" si="898"/>
        <v/>
      </c>
      <c r="BG1174" s="7" t="str">
        <f t="shared" si="899"/>
        <v/>
      </c>
      <c r="BH1174" s="7" t="str">
        <f t="shared" si="945"/>
        <v/>
      </c>
      <c r="BI1174" s="7" t="str">
        <f t="shared" si="946"/>
        <v/>
      </c>
      <c r="BJ1174" s="7" t="str">
        <f t="shared" si="947"/>
        <v/>
      </c>
      <c r="BK1174" s="7" t="str">
        <f t="shared" si="923"/>
        <v/>
      </c>
      <c r="BL1174" s="7" t="str">
        <f t="shared" si="924"/>
        <v/>
      </c>
      <c r="BM1174" s="7" t="str">
        <f t="shared" si="925"/>
        <v/>
      </c>
      <c r="BN1174" s="7" t="str">
        <f t="shared" si="926"/>
        <v/>
      </c>
      <c r="BO1174" s="7" t="str">
        <f t="shared" si="927"/>
        <v/>
      </c>
      <c r="BP1174" s="7" t="str">
        <f t="shared" si="928"/>
        <v/>
      </c>
      <c r="BQ1174" s="7" t="str">
        <f t="shared" si="929"/>
        <v/>
      </c>
      <c r="BR1174" s="7" t="str">
        <f t="shared" si="930"/>
        <v/>
      </c>
      <c r="BS1174" s="7" t="str">
        <f t="shared" si="931"/>
        <v/>
      </c>
      <c r="BT1174" s="7" t="str">
        <f t="shared" si="932"/>
        <v/>
      </c>
      <c r="BU1174" s="7" t="str">
        <f t="shared" si="933"/>
        <v/>
      </c>
      <c r="BV1174" s="7" t="str">
        <f t="shared" si="934"/>
        <v/>
      </c>
      <c r="BW1174" s="7" t="str">
        <f t="shared" si="908"/>
        <v/>
      </c>
      <c r="BX1174" s="7" t="str">
        <f t="shared" si="935"/>
        <v/>
      </c>
      <c r="BY1174" s="7" t="str">
        <f t="shared" si="936"/>
        <v/>
      </c>
      <c r="BZ1174" s="7" t="str">
        <f t="shared" si="937"/>
        <v/>
      </c>
      <c r="CA1174" s="7" t="str">
        <f t="shared" si="938"/>
        <v/>
      </c>
      <c r="CB1174" s="54"/>
      <c r="CH1174" s="13" t="str">
        <f t="shared" si="909"/>
        <v/>
      </c>
      <c r="CJ1174" s="13" t="str">
        <f t="shared" si="900"/>
        <v/>
      </c>
      <c r="CK1174" s="7" t="str">
        <f t="shared" si="901"/>
        <v/>
      </c>
      <c r="CM1174" s="7" t="str">
        <f t="shared" si="939"/>
        <v/>
      </c>
    </row>
    <row r="1175" spans="2:91" ht="16.5" thickBot="1" x14ac:dyDescent="0.3">
      <c r="B1175" s="114"/>
      <c r="C1175" s="114"/>
      <c r="D1175" s="115"/>
      <c r="E1175" s="117" t="str">
        <f t="shared" si="940"/>
        <v/>
      </c>
      <c r="F1175" s="118" t="str">
        <f t="shared" si="948"/>
        <v/>
      </c>
      <c r="G1175" s="22"/>
      <c r="H1175" s="5" t="str">
        <f t="shared" si="910"/>
        <v/>
      </c>
      <c r="I1175" s="6" t="str">
        <f t="shared" si="911"/>
        <v/>
      </c>
      <c r="J1175" s="6" t="str">
        <f t="shared" si="912"/>
        <v/>
      </c>
      <c r="K1175" s="23"/>
      <c r="L1175" s="3" t="str">
        <f t="shared" si="949"/>
        <v/>
      </c>
      <c r="M1175" s="2">
        <f>IF(OR(K1175="Rota",K1175="Desliza"),(IF((MAX(N$36:N1174))&gt;F$17,(MAX(N$36:N1174)),F$17)),N1174)</f>
        <v>0</v>
      </c>
      <c r="N1175" s="42"/>
      <c r="O1175" s="2" t="str">
        <f t="shared" si="950"/>
        <v/>
      </c>
      <c r="P1175" s="3" t="str">
        <f t="shared" si="951"/>
        <v/>
      </c>
      <c r="Q1175" s="24"/>
      <c r="R1175" s="24"/>
      <c r="S1175" s="24"/>
      <c r="T1175" s="132" t="str">
        <f t="shared" si="902"/>
        <v/>
      </c>
      <c r="U1175" s="25"/>
      <c r="V1175" s="25"/>
      <c r="W1175" s="24"/>
      <c r="X1175" s="26"/>
      <c r="Y1175" s="25"/>
      <c r="Z1175" s="25"/>
      <c r="AA1175" s="3" t="str">
        <f t="shared" si="952"/>
        <v/>
      </c>
      <c r="AB1175" s="24"/>
      <c r="AC1175" s="26"/>
      <c r="AD1175" s="25"/>
      <c r="AE1175" s="54"/>
      <c r="AF1175" s="54"/>
      <c r="AG1175" s="54"/>
      <c r="AH1175" s="54"/>
      <c r="AI1175" s="54"/>
      <c r="AJ1175" s="54"/>
      <c r="AK1175" s="25"/>
      <c r="AL1175" s="54" t="str">
        <f t="shared" si="903"/>
        <v/>
      </c>
      <c r="AM1175" s="200" t="str">
        <f t="shared" si="904"/>
        <v/>
      </c>
      <c r="AN1175" s="201" t="str">
        <f t="shared" si="905"/>
        <v/>
      </c>
      <c r="AO1175" s="200" t="str">
        <f t="shared" si="913"/>
        <v/>
      </c>
      <c r="AP1175" s="200" t="str">
        <f t="shared" si="906"/>
        <v/>
      </c>
      <c r="AQ1175" s="200" t="str">
        <f t="shared" si="907"/>
        <v/>
      </c>
      <c r="AR1175" s="200" t="str">
        <f t="shared" si="914"/>
        <v/>
      </c>
      <c r="AS1175" s="200" t="str">
        <f t="shared" si="915"/>
        <v/>
      </c>
      <c r="AT1175" s="200" t="str">
        <f t="shared" si="916"/>
        <v/>
      </c>
      <c r="AU1175" s="200" t="str">
        <f t="shared" si="917"/>
        <v/>
      </c>
      <c r="AV1175" s="54"/>
      <c r="AW1175" s="200" t="str">
        <f t="shared" si="918"/>
        <v/>
      </c>
      <c r="AX1175" s="201" t="str">
        <f t="shared" si="919"/>
        <v/>
      </c>
      <c r="AY1175" s="7" t="str">
        <f t="shared" si="920"/>
        <v/>
      </c>
      <c r="AZ1175" s="7" t="str">
        <f t="shared" si="921"/>
        <v/>
      </c>
      <c r="BA1175" s="7" t="str">
        <f t="shared" si="922"/>
        <v/>
      </c>
      <c r="BB1175" s="7" t="str">
        <f t="shared" si="941"/>
        <v/>
      </c>
      <c r="BC1175" s="7" t="str">
        <f t="shared" si="942"/>
        <v/>
      </c>
      <c r="BD1175" s="7" t="str">
        <f t="shared" si="943"/>
        <v/>
      </c>
      <c r="BE1175" s="7" t="str">
        <f t="shared" si="944"/>
        <v/>
      </c>
      <c r="BF1175" s="7" t="str">
        <f t="shared" si="898"/>
        <v/>
      </c>
      <c r="BG1175" s="7" t="str">
        <f t="shared" si="899"/>
        <v/>
      </c>
      <c r="BH1175" s="7" t="str">
        <f t="shared" si="945"/>
        <v/>
      </c>
      <c r="BI1175" s="7" t="str">
        <f t="shared" si="946"/>
        <v/>
      </c>
      <c r="BJ1175" s="7" t="str">
        <f t="shared" si="947"/>
        <v/>
      </c>
      <c r="BK1175" s="7" t="str">
        <f t="shared" si="923"/>
        <v/>
      </c>
      <c r="BL1175" s="7" t="str">
        <f t="shared" si="924"/>
        <v/>
      </c>
      <c r="BM1175" s="7" t="str">
        <f t="shared" si="925"/>
        <v/>
      </c>
      <c r="BN1175" s="7" t="str">
        <f t="shared" si="926"/>
        <v/>
      </c>
      <c r="BO1175" s="7" t="str">
        <f t="shared" si="927"/>
        <v/>
      </c>
      <c r="BP1175" s="7" t="str">
        <f t="shared" si="928"/>
        <v/>
      </c>
      <c r="BQ1175" s="7" t="str">
        <f t="shared" si="929"/>
        <v/>
      </c>
      <c r="BR1175" s="7" t="str">
        <f t="shared" si="930"/>
        <v/>
      </c>
      <c r="BS1175" s="7" t="str">
        <f t="shared" si="931"/>
        <v/>
      </c>
      <c r="BT1175" s="7" t="str">
        <f t="shared" si="932"/>
        <v/>
      </c>
      <c r="BU1175" s="7" t="str">
        <f t="shared" si="933"/>
        <v/>
      </c>
      <c r="BV1175" s="7" t="str">
        <f t="shared" si="934"/>
        <v/>
      </c>
      <c r="BW1175" s="7" t="str">
        <f t="shared" si="908"/>
        <v/>
      </c>
      <c r="BX1175" s="7" t="str">
        <f t="shared" si="935"/>
        <v/>
      </c>
      <c r="BY1175" s="7" t="str">
        <f t="shared" si="936"/>
        <v/>
      </c>
      <c r="BZ1175" s="7" t="str">
        <f t="shared" si="937"/>
        <v/>
      </c>
      <c r="CA1175" s="7" t="str">
        <f t="shared" si="938"/>
        <v/>
      </c>
      <c r="CB1175" s="54"/>
      <c r="CH1175" s="13" t="str">
        <f t="shared" si="909"/>
        <v/>
      </c>
      <c r="CJ1175" s="13" t="str">
        <f t="shared" si="900"/>
        <v/>
      </c>
      <c r="CK1175" s="7" t="str">
        <f t="shared" si="901"/>
        <v/>
      </c>
      <c r="CM1175" s="7" t="str">
        <f t="shared" si="939"/>
        <v/>
      </c>
    </row>
    <row r="1176" spans="2:91" ht="16.5" thickBot="1" x14ac:dyDescent="0.3">
      <c r="B1176" s="114"/>
      <c r="C1176" s="114"/>
      <c r="D1176" s="115"/>
      <c r="E1176" s="117" t="str">
        <f t="shared" si="940"/>
        <v/>
      </c>
      <c r="F1176" s="118" t="str">
        <f t="shared" si="948"/>
        <v/>
      </c>
      <c r="G1176" s="22"/>
      <c r="H1176" s="5" t="str">
        <f t="shared" si="910"/>
        <v/>
      </c>
      <c r="I1176" s="6" t="str">
        <f t="shared" si="911"/>
        <v/>
      </c>
      <c r="J1176" s="6" t="str">
        <f t="shared" si="912"/>
        <v/>
      </c>
      <c r="K1176" s="23"/>
      <c r="L1176" s="3" t="str">
        <f t="shared" si="949"/>
        <v/>
      </c>
      <c r="M1176" s="2">
        <f>IF(OR(K1176="Rota",K1176="Desliza"),(IF((MAX(N$36:N1175))&gt;F$17,(MAX(N$36:N1175)),F$17)),N1175)</f>
        <v>0</v>
      </c>
      <c r="N1176" s="42"/>
      <c r="O1176" s="2" t="str">
        <f t="shared" si="950"/>
        <v/>
      </c>
      <c r="P1176" s="3" t="str">
        <f t="shared" si="951"/>
        <v/>
      </c>
      <c r="Q1176" s="24"/>
      <c r="R1176" s="24"/>
      <c r="S1176" s="24"/>
      <c r="T1176" s="132" t="str">
        <f t="shared" si="902"/>
        <v/>
      </c>
      <c r="U1176" s="25"/>
      <c r="V1176" s="25"/>
      <c r="W1176" s="24"/>
      <c r="X1176" s="26"/>
      <c r="Y1176" s="25"/>
      <c r="Z1176" s="25"/>
      <c r="AA1176" s="3" t="str">
        <f t="shared" si="952"/>
        <v/>
      </c>
      <c r="AB1176" s="24"/>
      <c r="AC1176" s="26"/>
      <c r="AD1176" s="25"/>
      <c r="AE1176" s="54"/>
      <c r="AF1176" s="54"/>
      <c r="AG1176" s="54"/>
      <c r="AH1176" s="54"/>
      <c r="AI1176" s="54"/>
      <c r="AJ1176" s="54"/>
      <c r="AK1176" s="25"/>
      <c r="AL1176" s="54" t="str">
        <f t="shared" si="903"/>
        <v/>
      </c>
      <c r="AM1176" s="200" t="str">
        <f t="shared" si="904"/>
        <v/>
      </c>
      <c r="AN1176" s="201" t="str">
        <f t="shared" si="905"/>
        <v/>
      </c>
      <c r="AO1176" s="200" t="str">
        <f t="shared" si="913"/>
        <v/>
      </c>
      <c r="AP1176" s="200" t="str">
        <f t="shared" si="906"/>
        <v/>
      </c>
      <c r="AQ1176" s="200" t="str">
        <f t="shared" si="907"/>
        <v/>
      </c>
      <c r="AR1176" s="200" t="str">
        <f t="shared" si="914"/>
        <v/>
      </c>
      <c r="AS1176" s="200" t="str">
        <f t="shared" si="915"/>
        <v/>
      </c>
      <c r="AT1176" s="200" t="str">
        <f t="shared" si="916"/>
        <v/>
      </c>
      <c r="AU1176" s="200" t="str">
        <f t="shared" si="917"/>
        <v/>
      </c>
      <c r="AV1176" s="54"/>
      <c r="AW1176" s="200" t="str">
        <f t="shared" si="918"/>
        <v/>
      </c>
      <c r="AX1176" s="201" t="str">
        <f t="shared" si="919"/>
        <v/>
      </c>
      <c r="AY1176" s="7" t="str">
        <f t="shared" si="920"/>
        <v/>
      </c>
      <c r="AZ1176" s="7" t="str">
        <f t="shared" si="921"/>
        <v/>
      </c>
      <c r="BA1176" s="7" t="str">
        <f t="shared" si="922"/>
        <v/>
      </c>
      <c r="BB1176" s="7" t="str">
        <f t="shared" si="941"/>
        <v/>
      </c>
      <c r="BC1176" s="7" t="str">
        <f t="shared" si="942"/>
        <v/>
      </c>
      <c r="BD1176" s="7" t="str">
        <f t="shared" si="943"/>
        <v/>
      </c>
      <c r="BE1176" s="7" t="str">
        <f t="shared" si="944"/>
        <v/>
      </c>
      <c r="BF1176" s="7" t="str">
        <f t="shared" si="898"/>
        <v/>
      </c>
      <c r="BG1176" s="7" t="str">
        <f t="shared" si="899"/>
        <v/>
      </c>
      <c r="BH1176" s="7" t="str">
        <f t="shared" si="945"/>
        <v/>
      </c>
      <c r="BI1176" s="7" t="str">
        <f t="shared" si="946"/>
        <v/>
      </c>
      <c r="BJ1176" s="7" t="str">
        <f t="shared" si="947"/>
        <v/>
      </c>
      <c r="BK1176" s="7" t="str">
        <f t="shared" si="923"/>
        <v/>
      </c>
      <c r="BL1176" s="7" t="str">
        <f t="shared" si="924"/>
        <v/>
      </c>
      <c r="BM1176" s="7" t="str">
        <f t="shared" si="925"/>
        <v/>
      </c>
      <c r="BN1176" s="7" t="str">
        <f t="shared" si="926"/>
        <v/>
      </c>
      <c r="BO1176" s="7" t="str">
        <f t="shared" si="927"/>
        <v/>
      </c>
      <c r="BP1176" s="7" t="str">
        <f t="shared" si="928"/>
        <v/>
      </c>
      <c r="BQ1176" s="7" t="str">
        <f t="shared" si="929"/>
        <v/>
      </c>
      <c r="BR1176" s="7" t="str">
        <f t="shared" si="930"/>
        <v/>
      </c>
      <c r="BS1176" s="7" t="str">
        <f t="shared" si="931"/>
        <v/>
      </c>
      <c r="BT1176" s="7" t="str">
        <f t="shared" si="932"/>
        <v/>
      </c>
      <c r="BU1176" s="7" t="str">
        <f t="shared" si="933"/>
        <v/>
      </c>
      <c r="BV1176" s="7" t="str">
        <f t="shared" si="934"/>
        <v/>
      </c>
      <c r="BW1176" s="7" t="str">
        <f t="shared" si="908"/>
        <v/>
      </c>
      <c r="BX1176" s="7" t="str">
        <f t="shared" si="935"/>
        <v/>
      </c>
      <c r="BY1176" s="7" t="str">
        <f t="shared" si="936"/>
        <v/>
      </c>
      <c r="BZ1176" s="7" t="str">
        <f t="shared" si="937"/>
        <v/>
      </c>
      <c r="CA1176" s="7" t="str">
        <f t="shared" si="938"/>
        <v/>
      </c>
      <c r="CB1176" s="54"/>
      <c r="CH1176" s="13" t="str">
        <f t="shared" si="909"/>
        <v/>
      </c>
      <c r="CJ1176" s="13" t="str">
        <f t="shared" si="900"/>
        <v/>
      </c>
      <c r="CK1176" s="7" t="str">
        <f t="shared" si="901"/>
        <v/>
      </c>
      <c r="CM1176" s="7" t="str">
        <f t="shared" si="939"/>
        <v/>
      </c>
    </row>
    <row r="1177" spans="2:91" ht="16.5" thickBot="1" x14ac:dyDescent="0.3">
      <c r="B1177" s="114"/>
      <c r="C1177" s="114"/>
      <c r="D1177" s="115"/>
      <c r="E1177" s="117" t="str">
        <f t="shared" si="940"/>
        <v/>
      </c>
      <c r="F1177" s="118" t="str">
        <f t="shared" si="948"/>
        <v/>
      </c>
      <c r="G1177" s="22"/>
      <c r="H1177" s="5" t="str">
        <f t="shared" si="910"/>
        <v/>
      </c>
      <c r="I1177" s="6" t="str">
        <f t="shared" si="911"/>
        <v/>
      </c>
      <c r="J1177" s="6" t="str">
        <f t="shared" si="912"/>
        <v/>
      </c>
      <c r="K1177" s="23"/>
      <c r="L1177" s="3" t="str">
        <f t="shared" si="949"/>
        <v/>
      </c>
      <c r="M1177" s="2">
        <f>IF(OR(K1177="Rota",K1177="Desliza"),(IF((MAX(N$36:N1176))&gt;F$17,(MAX(N$36:N1176)),F$17)),N1176)</f>
        <v>0</v>
      </c>
      <c r="N1177" s="42"/>
      <c r="O1177" s="2" t="str">
        <f t="shared" si="950"/>
        <v/>
      </c>
      <c r="P1177" s="3" t="str">
        <f t="shared" si="951"/>
        <v/>
      </c>
      <c r="Q1177" s="24"/>
      <c r="R1177" s="24"/>
      <c r="S1177" s="24"/>
      <c r="T1177" s="132" t="str">
        <f t="shared" si="902"/>
        <v/>
      </c>
      <c r="U1177" s="25"/>
      <c r="V1177" s="25"/>
      <c r="W1177" s="24"/>
      <c r="X1177" s="26"/>
      <c r="Y1177" s="25"/>
      <c r="Z1177" s="25"/>
      <c r="AA1177" s="3" t="str">
        <f t="shared" si="952"/>
        <v/>
      </c>
      <c r="AB1177" s="24"/>
      <c r="AC1177" s="26"/>
      <c r="AD1177" s="25"/>
      <c r="AE1177" s="54"/>
      <c r="AF1177" s="54"/>
      <c r="AG1177" s="54"/>
      <c r="AH1177" s="54"/>
      <c r="AI1177" s="54"/>
      <c r="AJ1177" s="54"/>
      <c r="AK1177" s="25"/>
      <c r="AL1177" s="54" t="str">
        <f t="shared" si="903"/>
        <v/>
      </c>
      <c r="AM1177" s="200" t="str">
        <f t="shared" si="904"/>
        <v/>
      </c>
      <c r="AN1177" s="201" t="str">
        <f t="shared" si="905"/>
        <v/>
      </c>
      <c r="AO1177" s="200" t="str">
        <f t="shared" si="913"/>
        <v/>
      </c>
      <c r="AP1177" s="200" t="str">
        <f t="shared" si="906"/>
        <v/>
      </c>
      <c r="AQ1177" s="200" t="str">
        <f t="shared" si="907"/>
        <v/>
      </c>
      <c r="AR1177" s="200" t="str">
        <f t="shared" si="914"/>
        <v/>
      </c>
      <c r="AS1177" s="200" t="str">
        <f t="shared" si="915"/>
        <v/>
      </c>
      <c r="AT1177" s="200" t="str">
        <f t="shared" si="916"/>
        <v/>
      </c>
      <c r="AU1177" s="200" t="str">
        <f t="shared" si="917"/>
        <v/>
      </c>
      <c r="AV1177" s="54"/>
      <c r="AW1177" s="200" t="str">
        <f t="shared" si="918"/>
        <v/>
      </c>
      <c r="AX1177" s="201" t="str">
        <f t="shared" si="919"/>
        <v/>
      </c>
      <c r="AY1177" s="7" t="str">
        <f t="shared" si="920"/>
        <v/>
      </c>
      <c r="AZ1177" s="7" t="str">
        <f t="shared" si="921"/>
        <v/>
      </c>
      <c r="BA1177" s="7" t="str">
        <f t="shared" si="922"/>
        <v/>
      </c>
      <c r="BB1177" s="7" t="str">
        <f t="shared" si="941"/>
        <v/>
      </c>
      <c r="BC1177" s="7" t="str">
        <f t="shared" si="942"/>
        <v/>
      </c>
      <c r="BD1177" s="7" t="str">
        <f t="shared" si="943"/>
        <v/>
      </c>
      <c r="BE1177" s="7" t="str">
        <f t="shared" si="944"/>
        <v/>
      </c>
      <c r="BF1177" s="7" t="str">
        <f t="shared" si="898"/>
        <v/>
      </c>
      <c r="BG1177" s="7" t="str">
        <f t="shared" si="899"/>
        <v/>
      </c>
      <c r="BH1177" s="7" t="str">
        <f t="shared" si="945"/>
        <v/>
      </c>
      <c r="BI1177" s="7" t="str">
        <f t="shared" si="946"/>
        <v/>
      </c>
      <c r="BJ1177" s="7" t="str">
        <f t="shared" si="947"/>
        <v/>
      </c>
      <c r="BK1177" s="7" t="str">
        <f t="shared" si="923"/>
        <v/>
      </c>
      <c r="BL1177" s="7" t="str">
        <f t="shared" si="924"/>
        <v/>
      </c>
      <c r="BM1177" s="7" t="str">
        <f t="shared" si="925"/>
        <v/>
      </c>
      <c r="BN1177" s="7" t="str">
        <f t="shared" si="926"/>
        <v/>
      </c>
      <c r="BO1177" s="7" t="str">
        <f t="shared" si="927"/>
        <v/>
      </c>
      <c r="BP1177" s="7" t="str">
        <f t="shared" si="928"/>
        <v/>
      </c>
      <c r="BQ1177" s="7" t="str">
        <f t="shared" si="929"/>
        <v/>
      </c>
      <c r="BR1177" s="7" t="str">
        <f t="shared" si="930"/>
        <v/>
      </c>
      <c r="BS1177" s="7" t="str">
        <f t="shared" si="931"/>
        <v/>
      </c>
      <c r="BT1177" s="7" t="str">
        <f t="shared" si="932"/>
        <v/>
      </c>
      <c r="BU1177" s="7" t="str">
        <f t="shared" si="933"/>
        <v/>
      </c>
      <c r="BV1177" s="7" t="str">
        <f t="shared" si="934"/>
        <v/>
      </c>
      <c r="BW1177" s="7" t="str">
        <f t="shared" si="908"/>
        <v/>
      </c>
      <c r="BX1177" s="7" t="str">
        <f t="shared" si="935"/>
        <v/>
      </c>
      <c r="BY1177" s="7" t="str">
        <f t="shared" si="936"/>
        <v/>
      </c>
      <c r="BZ1177" s="7" t="str">
        <f t="shared" si="937"/>
        <v/>
      </c>
      <c r="CA1177" s="7" t="str">
        <f t="shared" si="938"/>
        <v/>
      </c>
      <c r="CB1177" s="54"/>
      <c r="CH1177" s="13" t="str">
        <f t="shared" si="909"/>
        <v/>
      </c>
      <c r="CJ1177" s="13" t="str">
        <f t="shared" si="900"/>
        <v/>
      </c>
      <c r="CK1177" s="7" t="str">
        <f t="shared" si="901"/>
        <v/>
      </c>
      <c r="CM1177" s="7" t="str">
        <f t="shared" si="939"/>
        <v/>
      </c>
    </row>
    <row r="1178" spans="2:91" ht="16.5" thickBot="1" x14ac:dyDescent="0.3">
      <c r="B1178" s="114"/>
      <c r="C1178" s="114"/>
      <c r="D1178" s="115"/>
      <c r="E1178" s="117" t="str">
        <f t="shared" si="940"/>
        <v/>
      </c>
      <c r="F1178" s="118" t="str">
        <f t="shared" si="948"/>
        <v/>
      </c>
      <c r="G1178" s="22"/>
      <c r="H1178" s="5" t="str">
        <f t="shared" si="910"/>
        <v/>
      </c>
      <c r="I1178" s="6" t="str">
        <f t="shared" si="911"/>
        <v/>
      </c>
      <c r="J1178" s="6" t="str">
        <f t="shared" si="912"/>
        <v/>
      </c>
      <c r="K1178" s="23"/>
      <c r="L1178" s="3" t="str">
        <f t="shared" si="949"/>
        <v/>
      </c>
      <c r="M1178" s="2">
        <f>IF(OR(K1178="Rota",K1178="Desliza"),(IF((MAX(N$36:N1177))&gt;F$17,(MAX(N$36:N1177)),F$17)),N1177)</f>
        <v>0</v>
      </c>
      <c r="N1178" s="42"/>
      <c r="O1178" s="2" t="str">
        <f t="shared" si="950"/>
        <v/>
      </c>
      <c r="P1178" s="3" t="str">
        <f t="shared" si="951"/>
        <v/>
      </c>
      <c r="Q1178" s="24"/>
      <c r="R1178" s="24"/>
      <c r="S1178" s="24"/>
      <c r="T1178" s="132" t="str">
        <f t="shared" si="902"/>
        <v/>
      </c>
      <c r="U1178" s="25"/>
      <c r="V1178" s="25"/>
      <c r="W1178" s="24"/>
      <c r="X1178" s="26"/>
      <c r="Y1178" s="25"/>
      <c r="Z1178" s="25"/>
      <c r="AA1178" s="3" t="str">
        <f t="shared" si="952"/>
        <v/>
      </c>
      <c r="AB1178" s="24"/>
      <c r="AC1178" s="26"/>
      <c r="AD1178" s="25"/>
      <c r="AE1178" s="54"/>
      <c r="AF1178" s="54"/>
      <c r="AG1178" s="54"/>
      <c r="AH1178" s="54"/>
      <c r="AI1178" s="54"/>
      <c r="AJ1178" s="54"/>
      <c r="AK1178" s="25"/>
      <c r="AL1178" s="54" t="str">
        <f t="shared" si="903"/>
        <v/>
      </c>
      <c r="AM1178" s="200" t="str">
        <f t="shared" si="904"/>
        <v/>
      </c>
      <c r="AN1178" s="201" t="str">
        <f t="shared" si="905"/>
        <v/>
      </c>
      <c r="AO1178" s="200" t="str">
        <f t="shared" si="913"/>
        <v/>
      </c>
      <c r="AP1178" s="200" t="str">
        <f t="shared" si="906"/>
        <v/>
      </c>
      <c r="AQ1178" s="200" t="str">
        <f t="shared" si="907"/>
        <v/>
      </c>
      <c r="AR1178" s="200" t="str">
        <f t="shared" si="914"/>
        <v/>
      </c>
      <c r="AS1178" s="200" t="str">
        <f t="shared" si="915"/>
        <v/>
      </c>
      <c r="AT1178" s="200" t="str">
        <f t="shared" si="916"/>
        <v/>
      </c>
      <c r="AU1178" s="200" t="str">
        <f t="shared" si="917"/>
        <v/>
      </c>
      <c r="AV1178" s="54"/>
      <c r="AW1178" s="200" t="str">
        <f t="shared" si="918"/>
        <v/>
      </c>
      <c r="AX1178" s="201" t="str">
        <f t="shared" si="919"/>
        <v/>
      </c>
      <c r="AY1178" s="7" t="str">
        <f t="shared" si="920"/>
        <v/>
      </c>
      <c r="AZ1178" s="7" t="str">
        <f t="shared" si="921"/>
        <v/>
      </c>
      <c r="BA1178" s="7" t="str">
        <f t="shared" si="922"/>
        <v/>
      </c>
      <c r="BB1178" s="7" t="str">
        <f t="shared" si="941"/>
        <v/>
      </c>
      <c r="BC1178" s="7" t="str">
        <f t="shared" si="942"/>
        <v/>
      </c>
      <c r="BD1178" s="7" t="str">
        <f t="shared" si="943"/>
        <v/>
      </c>
      <c r="BE1178" s="7" t="str">
        <f t="shared" si="944"/>
        <v/>
      </c>
      <c r="BF1178" s="7" t="str">
        <f t="shared" si="898"/>
        <v/>
      </c>
      <c r="BG1178" s="7" t="str">
        <f t="shared" si="899"/>
        <v/>
      </c>
      <c r="BH1178" s="7" t="str">
        <f t="shared" si="945"/>
        <v/>
      </c>
      <c r="BI1178" s="7" t="str">
        <f t="shared" si="946"/>
        <v/>
      </c>
      <c r="BJ1178" s="7" t="str">
        <f t="shared" si="947"/>
        <v/>
      </c>
      <c r="BK1178" s="7" t="str">
        <f t="shared" si="923"/>
        <v/>
      </c>
      <c r="BL1178" s="7" t="str">
        <f t="shared" si="924"/>
        <v/>
      </c>
      <c r="BM1178" s="7" t="str">
        <f t="shared" si="925"/>
        <v/>
      </c>
      <c r="BN1178" s="7" t="str">
        <f t="shared" si="926"/>
        <v/>
      </c>
      <c r="BO1178" s="7" t="str">
        <f t="shared" si="927"/>
        <v/>
      </c>
      <c r="BP1178" s="7" t="str">
        <f t="shared" si="928"/>
        <v/>
      </c>
      <c r="BQ1178" s="7" t="str">
        <f t="shared" si="929"/>
        <v/>
      </c>
      <c r="BR1178" s="7" t="str">
        <f t="shared" si="930"/>
        <v/>
      </c>
      <c r="BS1178" s="7" t="str">
        <f t="shared" si="931"/>
        <v/>
      </c>
      <c r="BT1178" s="7" t="str">
        <f t="shared" si="932"/>
        <v/>
      </c>
      <c r="BU1178" s="7" t="str">
        <f t="shared" si="933"/>
        <v/>
      </c>
      <c r="BV1178" s="7" t="str">
        <f t="shared" si="934"/>
        <v/>
      </c>
      <c r="BW1178" s="7" t="str">
        <f t="shared" si="908"/>
        <v/>
      </c>
      <c r="BX1178" s="7" t="str">
        <f t="shared" si="935"/>
        <v/>
      </c>
      <c r="BY1178" s="7" t="str">
        <f t="shared" si="936"/>
        <v/>
      </c>
      <c r="BZ1178" s="7" t="str">
        <f t="shared" si="937"/>
        <v/>
      </c>
      <c r="CA1178" s="7" t="str">
        <f t="shared" si="938"/>
        <v/>
      </c>
      <c r="CB1178" s="54"/>
      <c r="CH1178" s="13" t="str">
        <f t="shared" si="909"/>
        <v/>
      </c>
      <c r="CJ1178" s="13" t="str">
        <f t="shared" si="900"/>
        <v/>
      </c>
      <c r="CK1178" s="7" t="str">
        <f t="shared" si="901"/>
        <v/>
      </c>
      <c r="CM1178" s="7" t="str">
        <f t="shared" si="939"/>
        <v/>
      </c>
    </row>
    <row r="1179" spans="2:91" ht="16.5" thickBot="1" x14ac:dyDescent="0.3">
      <c r="B1179" s="114"/>
      <c r="C1179" s="114"/>
      <c r="D1179" s="115"/>
      <c r="E1179" s="117" t="str">
        <f t="shared" si="940"/>
        <v/>
      </c>
      <c r="F1179" s="118" t="str">
        <f t="shared" si="948"/>
        <v/>
      </c>
      <c r="G1179" s="22"/>
      <c r="H1179" s="5" t="str">
        <f t="shared" si="910"/>
        <v/>
      </c>
      <c r="I1179" s="6" t="str">
        <f t="shared" si="911"/>
        <v/>
      </c>
      <c r="J1179" s="6" t="str">
        <f t="shared" si="912"/>
        <v/>
      </c>
      <c r="K1179" s="23"/>
      <c r="L1179" s="3" t="str">
        <f t="shared" si="949"/>
        <v/>
      </c>
      <c r="M1179" s="2">
        <f>IF(OR(K1179="Rota",K1179="Desliza"),(IF((MAX(N$36:N1178))&gt;F$17,(MAX(N$36:N1178)),F$17)),N1178)</f>
        <v>0</v>
      </c>
      <c r="N1179" s="42"/>
      <c r="O1179" s="2" t="str">
        <f t="shared" si="950"/>
        <v/>
      </c>
      <c r="P1179" s="3" t="str">
        <f t="shared" si="951"/>
        <v/>
      </c>
      <c r="Q1179" s="24"/>
      <c r="R1179" s="24"/>
      <c r="S1179" s="24"/>
      <c r="T1179" s="132" t="str">
        <f t="shared" si="902"/>
        <v/>
      </c>
      <c r="U1179" s="25"/>
      <c r="V1179" s="25"/>
      <c r="W1179" s="24"/>
      <c r="X1179" s="26"/>
      <c r="Y1179" s="25"/>
      <c r="Z1179" s="25"/>
      <c r="AA1179" s="3" t="str">
        <f t="shared" si="952"/>
        <v/>
      </c>
      <c r="AB1179" s="24"/>
      <c r="AC1179" s="26"/>
      <c r="AD1179" s="25"/>
      <c r="AE1179" s="54"/>
      <c r="AF1179" s="54"/>
      <c r="AG1179" s="54"/>
      <c r="AH1179" s="54"/>
      <c r="AI1179" s="54"/>
      <c r="AJ1179" s="54"/>
      <c r="AK1179" s="25"/>
      <c r="AL1179" s="54" t="str">
        <f t="shared" si="903"/>
        <v/>
      </c>
      <c r="AM1179" s="200" t="str">
        <f t="shared" si="904"/>
        <v/>
      </c>
      <c r="AN1179" s="201" t="str">
        <f t="shared" si="905"/>
        <v/>
      </c>
      <c r="AO1179" s="200" t="str">
        <f t="shared" si="913"/>
        <v/>
      </c>
      <c r="AP1179" s="200" t="str">
        <f t="shared" si="906"/>
        <v/>
      </c>
      <c r="AQ1179" s="200" t="str">
        <f t="shared" si="907"/>
        <v/>
      </c>
      <c r="AR1179" s="200" t="str">
        <f t="shared" si="914"/>
        <v/>
      </c>
      <c r="AS1179" s="200" t="str">
        <f t="shared" si="915"/>
        <v/>
      </c>
      <c r="AT1179" s="200" t="str">
        <f t="shared" si="916"/>
        <v/>
      </c>
      <c r="AU1179" s="200" t="str">
        <f t="shared" si="917"/>
        <v/>
      </c>
      <c r="AV1179" s="54"/>
      <c r="AW1179" s="200" t="str">
        <f t="shared" si="918"/>
        <v/>
      </c>
      <c r="AX1179" s="201" t="str">
        <f t="shared" si="919"/>
        <v/>
      </c>
      <c r="AY1179" s="7" t="str">
        <f t="shared" si="920"/>
        <v/>
      </c>
      <c r="AZ1179" s="7" t="str">
        <f t="shared" si="921"/>
        <v/>
      </c>
      <c r="BA1179" s="7" t="str">
        <f t="shared" si="922"/>
        <v/>
      </c>
      <c r="BB1179" s="7" t="str">
        <f t="shared" si="941"/>
        <v/>
      </c>
      <c r="BC1179" s="7" t="str">
        <f t="shared" si="942"/>
        <v/>
      </c>
      <c r="BD1179" s="7" t="str">
        <f t="shared" si="943"/>
        <v/>
      </c>
      <c r="BE1179" s="7" t="str">
        <f t="shared" si="944"/>
        <v/>
      </c>
      <c r="BF1179" s="7" t="str">
        <f t="shared" si="898"/>
        <v/>
      </c>
      <c r="BG1179" s="7" t="str">
        <f t="shared" si="899"/>
        <v/>
      </c>
      <c r="BH1179" s="7" t="str">
        <f t="shared" si="945"/>
        <v/>
      </c>
      <c r="BI1179" s="7" t="str">
        <f t="shared" si="946"/>
        <v/>
      </c>
      <c r="BJ1179" s="7" t="str">
        <f t="shared" si="947"/>
        <v/>
      </c>
      <c r="BK1179" s="7" t="str">
        <f t="shared" si="923"/>
        <v/>
      </c>
      <c r="BL1179" s="7" t="str">
        <f t="shared" si="924"/>
        <v/>
      </c>
      <c r="BM1179" s="7" t="str">
        <f t="shared" si="925"/>
        <v/>
      </c>
      <c r="BN1179" s="7" t="str">
        <f t="shared" si="926"/>
        <v/>
      </c>
      <c r="BO1179" s="7" t="str">
        <f t="shared" si="927"/>
        <v/>
      </c>
      <c r="BP1179" s="7" t="str">
        <f t="shared" si="928"/>
        <v/>
      </c>
      <c r="BQ1179" s="7" t="str">
        <f t="shared" si="929"/>
        <v/>
      </c>
      <c r="BR1179" s="7" t="str">
        <f t="shared" si="930"/>
        <v/>
      </c>
      <c r="BS1179" s="7" t="str">
        <f t="shared" si="931"/>
        <v/>
      </c>
      <c r="BT1179" s="7" t="str">
        <f t="shared" si="932"/>
        <v/>
      </c>
      <c r="BU1179" s="7" t="str">
        <f t="shared" si="933"/>
        <v/>
      </c>
      <c r="BV1179" s="7" t="str">
        <f t="shared" si="934"/>
        <v/>
      </c>
      <c r="BW1179" s="7" t="str">
        <f t="shared" si="908"/>
        <v/>
      </c>
      <c r="BX1179" s="7" t="str">
        <f t="shared" si="935"/>
        <v/>
      </c>
      <c r="BY1179" s="7" t="str">
        <f t="shared" si="936"/>
        <v/>
      </c>
      <c r="BZ1179" s="7" t="str">
        <f t="shared" si="937"/>
        <v/>
      </c>
      <c r="CA1179" s="7" t="str">
        <f t="shared" si="938"/>
        <v/>
      </c>
      <c r="CB1179" s="54"/>
      <c r="CH1179" s="13" t="str">
        <f t="shared" si="909"/>
        <v/>
      </c>
      <c r="CJ1179" s="13" t="str">
        <f t="shared" si="900"/>
        <v/>
      </c>
      <c r="CK1179" s="7" t="str">
        <f t="shared" si="901"/>
        <v/>
      </c>
      <c r="CM1179" s="7" t="str">
        <f t="shared" si="939"/>
        <v/>
      </c>
    </row>
    <row r="1180" spans="2:91" ht="16.5" thickBot="1" x14ac:dyDescent="0.3">
      <c r="B1180" s="114"/>
      <c r="C1180" s="114"/>
      <c r="D1180" s="115"/>
      <c r="E1180" s="117" t="str">
        <f t="shared" si="940"/>
        <v/>
      </c>
      <c r="F1180" s="118" t="str">
        <f t="shared" si="948"/>
        <v/>
      </c>
      <c r="G1180" s="22"/>
      <c r="H1180" s="5" t="str">
        <f t="shared" si="910"/>
        <v/>
      </c>
      <c r="I1180" s="6" t="str">
        <f t="shared" si="911"/>
        <v/>
      </c>
      <c r="J1180" s="6" t="str">
        <f t="shared" si="912"/>
        <v/>
      </c>
      <c r="K1180" s="23"/>
      <c r="L1180" s="3" t="str">
        <f t="shared" si="949"/>
        <v/>
      </c>
      <c r="M1180" s="2">
        <f>IF(OR(K1180="Rota",K1180="Desliza"),(IF((MAX(N$36:N1179))&gt;F$17,(MAX(N$36:N1179)),F$17)),N1179)</f>
        <v>0</v>
      </c>
      <c r="N1180" s="42"/>
      <c r="O1180" s="2" t="str">
        <f t="shared" si="950"/>
        <v/>
      </c>
      <c r="P1180" s="3" t="str">
        <f t="shared" si="951"/>
        <v/>
      </c>
      <c r="Q1180" s="24"/>
      <c r="R1180" s="24"/>
      <c r="S1180" s="24"/>
      <c r="T1180" s="132" t="str">
        <f t="shared" si="902"/>
        <v/>
      </c>
      <c r="U1180" s="25"/>
      <c r="V1180" s="25"/>
      <c r="W1180" s="24"/>
      <c r="X1180" s="26"/>
      <c r="Y1180" s="25"/>
      <c r="Z1180" s="25"/>
      <c r="AA1180" s="3" t="str">
        <f t="shared" si="952"/>
        <v/>
      </c>
      <c r="AB1180" s="24"/>
      <c r="AC1180" s="26"/>
      <c r="AD1180" s="25"/>
      <c r="AE1180" s="54"/>
      <c r="AF1180" s="54"/>
      <c r="AG1180" s="54"/>
      <c r="AH1180" s="54"/>
      <c r="AI1180" s="54"/>
      <c r="AJ1180" s="54"/>
      <c r="AK1180" s="25"/>
      <c r="AL1180" s="54" t="str">
        <f t="shared" si="903"/>
        <v/>
      </c>
      <c r="AM1180" s="200" t="str">
        <f t="shared" si="904"/>
        <v/>
      </c>
      <c r="AN1180" s="201" t="str">
        <f t="shared" si="905"/>
        <v/>
      </c>
      <c r="AO1180" s="200" t="str">
        <f t="shared" si="913"/>
        <v/>
      </c>
      <c r="AP1180" s="200" t="str">
        <f t="shared" si="906"/>
        <v/>
      </c>
      <c r="AQ1180" s="200" t="str">
        <f t="shared" si="907"/>
        <v/>
      </c>
      <c r="AR1180" s="200" t="str">
        <f t="shared" si="914"/>
        <v/>
      </c>
      <c r="AS1180" s="200" t="str">
        <f t="shared" si="915"/>
        <v/>
      </c>
      <c r="AT1180" s="200" t="str">
        <f t="shared" si="916"/>
        <v/>
      </c>
      <c r="AU1180" s="200" t="str">
        <f t="shared" si="917"/>
        <v/>
      </c>
      <c r="AV1180" s="54"/>
      <c r="AW1180" s="200" t="str">
        <f t="shared" si="918"/>
        <v/>
      </c>
      <c r="AX1180" s="201" t="str">
        <f t="shared" si="919"/>
        <v/>
      </c>
      <c r="AY1180" s="7" t="str">
        <f t="shared" si="920"/>
        <v/>
      </c>
      <c r="AZ1180" s="7" t="str">
        <f t="shared" si="921"/>
        <v/>
      </c>
      <c r="BA1180" s="7" t="str">
        <f t="shared" si="922"/>
        <v/>
      </c>
      <c r="BB1180" s="7" t="str">
        <f t="shared" si="941"/>
        <v/>
      </c>
      <c r="BC1180" s="7" t="str">
        <f t="shared" si="942"/>
        <v/>
      </c>
      <c r="BD1180" s="7" t="str">
        <f t="shared" si="943"/>
        <v/>
      </c>
      <c r="BE1180" s="7" t="str">
        <f t="shared" si="944"/>
        <v/>
      </c>
      <c r="BF1180" s="7" t="str">
        <f t="shared" si="898"/>
        <v/>
      </c>
      <c r="BG1180" s="7" t="str">
        <f t="shared" si="899"/>
        <v/>
      </c>
      <c r="BH1180" s="7" t="str">
        <f t="shared" si="945"/>
        <v/>
      </c>
      <c r="BI1180" s="7" t="str">
        <f t="shared" si="946"/>
        <v/>
      </c>
      <c r="BJ1180" s="7" t="str">
        <f t="shared" si="947"/>
        <v/>
      </c>
      <c r="BK1180" s="7" t="str">
        <f t="shared" si="923"/>
        <v/>
      </c>
      <c r="BL1180" s="7" t="str">
        <f t="shared" si="924"/>
        <v/>
      </c>
      <c r="BM1180" s="7" t="str">
        <f t="shared" si="925"/>
        <v/>
      </c>
      <c r="BN1180" s="7" t="str">
        <f t="shared" si="926"/>
        <v/>
      </c>
      <c r="BO1180" s="7" t="str">
        <f t="shared" si="927"/>
        <v/>
      </c>
      <c r="BP1180" s="7" t="str">
        <f t="shared" si="928"/>
        <v/>
      </c>
      <c r="BQ1180" s="7" t="str">
        <f t="shared" si="929"/>
        <v/>
      </c>
      <c r="BR1180" s="7" t="str">
        <f t="shared" si="930"/>
        <v/>
      </c>
      <c r="BS1180" s="7" t="str">
        <f t="shared" si="931"/>
        <v/>
      </c>
      <c r="BT1180" s="7" t="str">
        <f t="shared" si="932"/>
        <v/>
      </c>
      <c r="BU1180" s="7" t="str">
        <f t="shared" si="933"/>
        <v/>
      </c>
      <c r="BV1180" s="7" t="str">
        <f t="shared" si="934"/>
        <v/>
      </c>
      <c r="BW1180" s="7" t="str">
        <f t="shared" si="908"/>
        <v/>
      </c>
      <c r="BX1180" s="7" t="str">
        <f t="shared" si="935"/>
        <v/>
      </c>
      <c r="BY1180" s="7" t="str">
        <f t="shared" si="936"/>
        <v/>
      </c>
      <c r="BZ1180" s="7" t="str">
        <f t="shared" si="937"/>
        <v/>
      </c>
      <c r="CA1180" s="7" t="str">
        <f t="shared" si="938"/>
        <v/>
      </c>
      <c r="CB1180" s="54"/>
      <c r="CH1180" s="13" t="str">
        <f t="shared" si="909"/>
        <v/>
      </c>
      <c r="CJ1180" s="13" t="str">
        <f t="shared" si="900"/>
        <v/>
      </c>
      <c r="CK1180" s="7" t="str">
        <f t="shared" si="901"/>
        <v/>
      </c>
      <c r="CM1180" s="7" t="str">
        <f t="shared" si="939"/>
        <v/>
      </c>
    </row>
    <row r="1181" spans="2:91" ht="16.5" thickBot="1" x14ac:dyDescent="0.3">
      <c r="B1181" s="114"/>
      <c r="C1181" s="114"/>
      <c r="D1181" s="115"/>
      <c r="E1181" s="117" t="str">
        <f t="shared" si="940"/>
        <v/>
      </c>
      <c r="F1181" s="118" t="str">
        <f t="shared" si="948"/>
        <v/>
      </c>
      <c r="G1181" s="22"/>
      <c r="H1181" s="5" t="str">
        <f t="shared" si="910"/>
        <v/>
      </c>
      <c r="I1181" s="6" t="str">
        <f t="shared" si="911"/>
        <v/>
      </c>
      <c r="J1181" s="6" t="str">
        <f t="shared" si="912"/>
        <v/>
      </c>
      <c r="K1181" s="23"/>
      <c r="L1181" s="3" t="str">
        <f t="shared" si="949"/>
        <v/>
      </c>
      <c r="M1181" s="2">
        <f>IF(OR(K1181="Rota",K1181="Desliza"),(IF((MAX(N$36:N1180))&gt;F$17,(MAX(N$36:N1180)),F$17)),N1180)</f>
        <v>0</v>
      </c>
      <c r="N1181" s="42"/>
      <c r="O1181" s="2" t="str">
        <f t="shared" si="950"/>
        <v/>
      </c>
      <c r="P1181" s="3" t="str">
        <f t="shared" si="951"/>
        <v/>
      </c>
      <c r="Q1181" s="24"/>
      <c r="R1181" s="24"/>
      <c r="S1181" s="24"/>
      <c r="T1181" s="132" t="str">
        <f t="shared" si="902"/>
        <v/>
      </c>
      <c r="U1181" s="25"/>
      <c r="V1181" s="25"/>
      <c r="W1181" s="24"/>
      <c r="X1181" s="26"/>
      <c r="Y1181" s="25"/>
      <c r="Z1181" s="25"/>
      <c r="AA1181" s="3" t="str">
        <f t="shared" si="952"/>
        <v/>
      </c>
      <c r="AB1181" s="24"/>
      <c r="AC1181" s="26"/>
      <c r="AD1181" s="25"/>
      <c r="AE1181" s="54"/>
      <c r="AF1181" s="54"/>
      <c r="AG1181" s="54"/>
      <c r="AH1181" s="54"/>
      <c r="AI1181" s="54"/>
      <c r="AJ1181" s="54"/>
      <c r="AK1181" s="25"/>
      <c r="AL1181" s="54" t="str">
        <f t="shared" si="903"/>
        <v/>
      </c>
      <c r="AM1181" s="200" t="str">
        <f t="shared" si="904"/>
        <v/>
      </c>
      <c r="AN1181" s="201" t="str">
        <f t="shared" si="905"/>
        <v/>
      </c>
      <c r="AO1181" s="200" t="str">
        <f t="shared" si="913"/>
        <v/>
      </c>
      <c r="AP1181" s="200" t="str">
        <f t="shared" si="906"/>
        <v/>
      </c>
      <c r="AQ1181" s="200" t="str">
        <f t="shared" si="907"/>
        <v/>
      </c>
      <c r="AR1181" s="200" t="str">
        <f t="shared" si="914"/>
        <v/>
      </c>
      <c r="AS1181" s="200" t="str">
        <f t="shared" si="915"/>
        <v/>
      </c>
      <c r="AT1181" s="200" t="str">
        <f t="shared" si="916"/>
        <v/>
      </c>
      <c r="AU1181" s="200" t="str">
        <f t="shared" si="917"/>
        <v/>
      </c>
      <c r="AV1181" s="54"/>
      <c r="AW1181" s="200" t="str">
        <f t="shared" si="918"/>
        <v/>
      </c>
      <c r="AX1181" s="201" t="str">
        <f t="shared" si="919"/>
        <v/>
      </c>
      <c r="AY1181" s="7" t="str">
        <f t="shared" si="920"/>
        <v/>
      </c>
      <c r="AZ1181" s="7" t="str">
        <f t="shared" si="921"/>
        <v/>
      </c>
      <c r="BA1181" s="7" t="str">
        <f t="shared" si="922"/>
        <v/>
      </c>
      <c r="BB1181" s="7" t="str">
        <f t="shared" si="941"/>
        <v/>
      </c>
      <c r="BC1181" s="7" t="str">
        <f t="shared" si="942"/>
        <v/>
      </c>
      <c r="BD1181" s="7" t="str">
        <f t="shared" si="943"/>
        <v/>
      </c>
      <c r="BE1181" s="7" t="str">
        <f t="shared" si="944"/>
        <v/>
      </c>
      <c r="BF1181" s="7" t="str">
        <f t="shared" si="898"/>
        <v/>
      </c>
      <c r="BG1181" s="7" t="str">
        <f t="shared" si="899"/>
        <v/>
      </c>
      <c r="BH1181" s="7" t="str">
        <f t="shared" si="945"/>
        <v/>
      </c>
      <c r="BI1181" s="7" t="str">
        <f t="shared" si="946"/>
        <v/>
      </c>
      <c r="BJ1181" s="7" t="str">
        <f t="shared" si="947"/>
        <v/>
      </c>
      <c r="BK1181" s="7" t="str">
        <f t="shared" si="923"/>
        <v/>
      </c>
      <c r="BL1181" s="7" t="str">
        <f t="shared" si="924"/>
        <v/>
      </c>
      <c r="BM1181" s="7" t="str">
        <f t="shared" si="925"/>
        <v/>
      </c>
      <c r="BN1181" s="7" t="str">
        <f t="shared" si="926"/>
        <v/>
      </c>
      <c r="BO1181" s="7" t="str">
        <f t="shared" si="927"/>
        <v/>
      </c>
      <c r="BP1181" s="7" t="str">
        <f t="shared" si="928"/>
        <v/>
      </c>
      <c r="BQ1181" s="7" t="str">
        <f t="shared" si="929"/>
        <v/>
      </c>
      <c r="BR1181" s="7" t="str">
        <f t="shared" si="930"/>
        <v/>
      </c>
      <c r="BS1181" s="7" t="str">
        <f t="shared" si="931"/>
        <v/>
      </c>
      <c r="BT1181" s="7" t="str">
        <f t="shared" si="932"/>
        <v/>
      </c>
      <c r="BU1181" s="7" t="str">
        <f t="shared" si="933"/>
        <v/>
      </c>
      <c r="BV1181" s="7" t="str">
        <f t="shared" si="934"/>
        <v/>
      </c>
      <c r="BW1181" s="7" t="str">
        <f t="shared" si="908"/>
        <v/>
      </c>
      <c r="BX1181" s="7" t="str">
        <f t="shared" si="935"/>
        <v/>
      </c>
      <c r="BY1181" s="7" t="str">
        <f t="shared" si="936"/>
        <v/>
      </c>
      <c r="BZ1181" s="7" t="str">
        <f t="shared" si="937"/>
        <v/>
      </c>
      <c r="CA1181" s="7" t="str">
        <f t="shared" si="938"/>
        <v/>
      </c>
      <c r="CB1181" s="54"/>
      <c r="CH1181" s="13" t="str">
        <f t="shared" si="909"/>
        <v/>
      </c>
      <c r="CJ1181" s="13" t="str">
        <f t="shared" si="900"/>
        <v/>
      </c>
      <c r="CK1181" s="7" t="str">
        <f t="shared" si="901"/>
        <v/>
      </c>
      <c r="CM1181" s="7" t="str">
        <f t="shared" si="939"/>
        <v/>
      </c>
    </row>
    <row r="1182" spans="2:91" ht="16.5" thickBot="1" x14ac:dyDescent="0.3">
      <c r="B1182" s="114"/>
      <c r="C1182" s="114"/>
      <c r="D1182" s="115"/>
      <c r="E1182" s="117" t="str">
        <f t="shared" si="940"/>
        <v/>
      </c>
      <c r="F1182" s="118" t="str">
        <f t="shared" si="948"/>
        <v/>
      </c>
      <c r="G1182" s="22"/>
      <c r="H1182" s="5" t="str">
        <f t="shared" si="910"/>
        <v/>
      </c>
      <c r="I1182" s="6" t="str">
        <f t="shared" si="911"/>
        <v/>
      </c>
      <c r="J1182" s="6" t="str">
        <f t="shared" si="912"/>
        <v/>
      </c>
      <c r="K1182" s="23"/>
      <c r="L1182" s="3" t="str">
        <f t="shared" si="949"/>
        <v/>
      </c>
      <c r="M1182" s="2">
        <f>IF(OR(K1182="Rota",K1182="Desliza"),(IF((MAX(N$36:N1181))&gt;F$17,(MAX(N$36:N1181)),F$17)),N1181)</f>
        <v>0</v>
      </c>
      <c r="N1182" s="42"/>
      <c r="O1182" s="2" t="str">
        <f t="shared" si="950"/>
        <v/>
      </c>
      <c r="P1182" s="3" t="str">
        <f t="shared" si="951"/>
        <v/>
      </c>
      <c r="Q1182" s="24"/>
      <c r="R1182" s="24"/>
      <c r="S1182" s="24"/>
      <c r="T1182" s="132" t="str">
        <f t="shared" si="902"/>
        <v/>
      </c>
      <c r="U1182" s="25"/>
      <c r="V1182" s="25"/>
      <c r="W1182" s="24"/>
      <c r="X1182" s="26"/>
      <c r="Y1182" s="25"/>
      <c r="Z1182" s="25"/>
      <c r="AA1182" s="3" t="str">
        <f t="shared" si="952"/>
        <v/>
      </c>
      <c r="AB1182" s="24"/>
      <c r="AC1182" s="26"/>
      <c r="AD1182" s="25"/>
      <c r="AE1182" s="54"/>
      <c r="AF1182" s="54"/>
      <c r="AG1182" s="54"/>
      <c r="AH1182" s="54"/>
      <c r="AI1182" s="54"/>
      <c r="AJ1182" s="54"/>
      <c r="AK1182" s="25"/>
      <c r="AL1182" s="54" t="str">
        <f t="shared" si="903"/>
        <v/>
      </c>
      <c r="AM1182" s="200" t="str">
        <f t="shared" si="904"/>
        <v/>
      </c>
      <c r="AN1182" s="201" t="str">
        <f t="shared" si="905"/>
        <v/>
      </c>
      <c r="AO1182" s="200" t="str">
        <f t="shared" si="913"/>
        <v/>
      </c>
      <c r="AP1182" s="200" t="str">
        <f t="shared" si="906"/>
        <v/>
      </c>
      <c r="AQ1182" s="200" t="str">
        <f t="shared" si="907"/>
        <v/>
      </c>
      <c r="AR1182" s="200" t="str">
        <f t="shared" si="914"/>
        <v/>
      </c>
      <c r="AS1182" s="200" t="str">
        <f t="shared" si="915"/>
        <v/>
      </c>
      <c r="AT1182" s="200" t="str">
        <f t="shared" si="916"/>
        <v/>
      </c>
      <c r="AU1182" s="200" t="str">
        <f t="shared" si="917"/>
        <v/>
      </c>
      <c r="AV1182" s="54"/>
      <c r="AW1182" s="200" t="str">
        <f t="shared" si="918"/>
        <v/>
      </c>
      <c r="AX1182" s="201" t="str">
        <f t="shared" si="919"/>
        <v/>
      </c>
      <c r="AY1182" s="7" t="str">
        <f t="shared" si="920"/>
        <v/>
      </c>
      <c r="AZ1182" s="7" t="str">
        <f t="shared" si="921"/>
        <v/>
      </c>
      <c r="BA1182" s="7" t="str">
        <f t="shared" si="922"/>
        <v/>
      </c>
      <c r="BB1182" s="7" t="str">
        <f t="shared" si="941"/>
        <v/>
      </c>
      <c r="BC1182" s="7" t="str">
        <f t="shared" si="942"/>
        <v/>
      </c>
      <c r="BD1182" s="7" t="str">
        <f t="shared" si="943"/>
        <v/>
      </c>
      <c r="BE1182" s="7" t="str">
        <f t="shared" si="944"/>
        <v/>
      </c>
      <c r="BF1182" s="7" t="str">
        <f t="shared" si="898"/>
        <v/>
      </c>
      <c r="BG1182" s="7" t="str">
        <f t="shared" si="899"/>
        <v/>
      </c>
      <c r="BH1182" s="7" t="str">
        <f t="shared" si="945"/>
        <v/>
      </c>
      <c r="BI1182" s="7" t="str">
        <f t="shared" si="946"/>
        <v/>
      </c>
      <c r="BJ1182" s="7" t="str">
        <f t="shared" si="947"/>
        <v/>
      </c>
      <c r="BK1182" s="7" t="str">
        <f t="shared" si="923"/>
        <v/>
      </c>
      <c r="BL1182" s="7" t="str">
        <f t="shared" si="924"/>
        <v/>
      </c>
      <c r="BM1182" s="7" t="str">
        <f t="shared" si="925"/>
        <v/>
      </c>
      <c r="BN1182" s="7" t="str">
        <f t="shared" si="926"/>
        <v/>
      </c>
      <c r="BO1182" s="7" t="str">
        <f t="shared" si="927"/>
        <v/>
      </c>
      <c r="BP1182" s="7" t="str">
        <f t="shared" si="928"/>
        <v/>
      </c>
      <c r="BQ1182" s="7" t="str">
        <f t="shared" si="929"/>
        <v/>
      </c>
      <c r="BR1182" s="7" t="str">
        <f t="shared" si="930"/>
        <v/>
      </c>
      <c r="BS1182" s="7" t="str">
        <f t="shared" si="931"/>
        <v/>
      </c>
      <c r="BT1182" s="7" t="str">
        <f t="shared" si="932"/>
        <v/>
      </c>
      <c r="BU1182" s="7" t="str">
        <f t="shared" si="933"/>
        <v/>
      </c>
      <c r="BV1182" s="7" t="str">
        <f t="shared" si="934"/>
        <v/>
      </c>
      <c r="BW1182" s="7" t="str">
        <f t="shared" si="908"/>
        <v/>
      </c>
      <c r="BX1182" s="7" t="str">
        <f t="shared" si="935"/>
        <v/>
      </c>
      <c r="BY1182" s="7" t="str">
        <f t="shared" si="936"/>
        <v/>
      </c>
      <c r="BZ1182" s="7" t="str">
        <f t="shared" si="937"/>
        <v/>
      </c>
      <c r="CA1182" s="7" t="str">
        <f t="shared" si="938"/>
        <v/>
      </c>
      <c r="CB1182" s="54"/>
      <c r="CH1182" s="13" t="str">
        <f t="shared" si="909"/>
        <v/>
      </c>
      <c r="CJ1182" s="13" t="str">
        <f t="shared" si="900"/>
        <v/>
      </c>
      <c r="CK1182" s="7" t="str">
        <f t="shared" si="901"/>
        <v/>
      </c>
      <c r="CM1182" s="7" t="str">
        <f t="shared" si="939"/>
        <v/>
      </c>
    </row>
    <row r="1183" spans="2:91" ht="16.5" thickBot="1" x14ac:dyDescent="0.3">
      <c r="B1183" s="114"/>
      <c r="C1183" s="114"/>
      <c r="D1183" s="115"/>
      <c r="E1183" s="117" t="str">
        <f t="shared" si="940"/>
        <v/>
      </c>
      <c r="F1183" s="118" t="str">
        <f t="shared" si="948"/>
        <v/>
      </c>
      <c r="G1183" s="22"/>
      <c r="H1183" s="5" t="str">
        <f t="shared" si="910"/>
        <v/>
      </c>
      <c r="I1183" s="6" t="str">
        <f t="shared" si="911"/>
        <v/>
      </c>
      <c r="J1183" s="6" t="str">
        <f t="shared" si="912"/>
        <v/>
      </c>
      <c r="K1183" s="23"/>
      <c r="L1183" s="3" t="str">
        <f t="shared" si="949"/>
        <v/>
      </c>
      <c r="M1183" s="2">
        <f>IF(OR(K1183="Rota",K1183="Desliza"),(IF((MAX(N$36:N1182))&gt;F$17,(MAX(N$36:N1182)),F$17)),N1182)</f>
        <v>0</v>
      </c>
      <c r="N1183" s="42"/>
      <c r="O1183" s="2" t="str">
        <f t="shared" si="950"/>
        <v/>
      </c>
      <c r="P1183" s="3" t="str">
        <f t="shared" si="951"/>
        <v/>
      </c>
      <c r="Q1183" s="24"/>
      <c r="R1183" s="24"/>
      <c r="S1183" s="24"/>
      <c r="T1183" s="132" t="str">
        <f t="shared" si="902"/>
        <v/>
      </c>
      <c r="U1183" s="25"/>
      <c r="V1183" s="25"/>
      <c r="W1183" s="24"/>
      <c r="X1183" s="26"/>
      <c r="Y1183" s="25"/>
      <c r="Z1183" s="25"/>
      <c r="AA1183" s="3" t="str">
        <f t="shared" si="952"/>
        <v/>
      </c>
      <c r="AB1183" s="24"/>
      <c r="AC1183" s="26"/>
      <c r="AD1183" s="25"/>
      <c r="AE1183" s="54"/>
      <c r="AF1183" s="54"/>
      <c r="AG1183" s="54"/>
      <c r="AH1183" s="54"/>
      <c r="AI1183" s="54"/>
      <c r="AJ1183" s="54"/>
      <c r="AK1183" s="25"/>
      <c r="AL1183" s="54" t="str">
        <f t="shared" si="903"/>
        <v/>
      </c>
      <c r="AM1183" s="200" t="str">
        <f t="shared" si="904"/>
        <v/>
      </c>
      <c r="AN1183" s="201" t="str">
        <f t="shared" si="905"/>
        <v/>
      </c>
      <c r="AO1183" s="200" t="str">
        <f t="shared" si="913"/>
        <v/>
      </c>
      <c r="AP1183" s="200" t="str">
        <f t="shared" si="906"/>
        <v/>
      </c>
      <c r="AQ1183" s="200" t="str">
        <f t="shared" si="907"/>
        <v/>
      </c>
      <c r="AR1183" s="200" t="str">
        <f t="shared" si="914"/>
        <v/>
      </c>
      <c r="AS1183" s="200" t="str">
        <f t="shared" si="915"/>
        <v/>
      </c>
      <c r="AT1183" s="200" t="str">
        <f t="shared" si="916"/>
        <v/>
      </c>
      <c r="AU1183" s="200" t="str">
        <f t="shared" si="917"/>
        <v/>
      </c>
      <c r="AV1183" s="54"/>
      <c r="AW1183" s="200" t="str">
        <f t="shared" si="918"/>
        <v/>
      </c>
      <c r="AX1183" s="201" t="str">
        <f t="shared" si="919"/>
        <v/>
      </c>
      <c r="AY1183" s="7" t="str">
        <f t="shared" si="920"/>
        <v/>
      </c>
      <c r="AZ1183" s="7" t="str">
        <f t="shared" si="921"/>
        <v/>
      </c>
      <c r="BA1183" s="7" t="str">
        <f t="shared" si="922"/>
        <v/>
      </c>
      <c r="BB1183" s="7" t="str">
        <f t="shared" si="941"/>
        <v/>
      </c>
      <c r="BC1183" s="7" t="str">
        <f t="shared" si="942"/>
        <v/>
      </c>
      <c r="BD1183" s="7" t="str">
        <f t="shared" si="943"/>
        <v/>
      </c>
      <c r="BE1183" s="7" t="str">
        <f t="shared" si="944"/>
        <v/>
      </c>
      <c r="BF1183" s="7" t="str">
        <f t="shared" si="898"/>
        <v/>
      </c>
      <c r="BG1183" s="7" t="str">
        <f t="shared" si="899"/>
        <v/>
      </c>
      <c r="BH1183" s="7" t="str">
        <f t="shared" si="945"/>
        <v/>
      </c>
      <c r="BI1183" s="7" t="str">
        <f t="shared" si="946"/>
        <v/>
      </c>
      <c r="BJ1183" s="7" t="str">
        <f t="shared" si="947"/>
        <v/>
      </c>
      <c r="BK1183" s="7" t="str">
        <f t="shared" si="923"/>
        <v/>
      </c>
      <c r="BL1183" s="7" t="str">
        <f t="shared" si="924"/>
        <v/>
      </c>
      <c r="BM1183" s="7" t="str">
        <f t="shared" si="925"/>
        <v/>
      </c>
      <c r="BN1183" s="7" t="str">
        <f t="shared" si="926"/>
        <v/>
      </c>
      <c r="BO1183" s="7" t="str">
        <f t="shared" si="927"/>
        <v/>
      </c>
      <c r="BP1183" s="7" t="str">
        <f t="shared" si="928"/>
        <v/>
      </c>
      <c r="BQ1183" s="7" t="str">
        <f t="shared" si="929"/>
        <v/>
      </c>
      <c r="BR1183" s="7" t="str">
        <f t="shared" si="930"/>
        <v/>
      </c>
      <c r="BS1183" s="7" t="str">
        <f t="shared" si="931"/>
        <v/>
      </c>
      <c r="BT1183" s="7" t="str">
        <f t="shared" si="932"/>
        <v/>
      </c>
      <c r="BU1183" s="7" t="str">
        <f t="shared" si="933"/>
        <v/>
      </c>
      <c r="BV1183" s="7" t="str">
        <f t="shared" si="934"/>
        <v/>
      </c>
      <c r="BW1183" s="7" t="str">
        <f t="shared" si="908"/>
        <v/>
      </c>
      <c r="BX1183" s="7" t="str">
        <f t="shared" si="935"/>
        <v/>
      </c>
      <c r="BY1183" s="7" t="str">
        <f t="shared" si="936"/>
        <v/>
      </c>
      <c r="BZ1183" s="7" t="str">
        <f t="shared" si="937"/>
        <v/>
      </c>
      <c r="CA1183" s="7" t="str">
        <f t="shared" si="938"/>
        <v/>
      </c>
      <c r="CB1183" s="54"/>
      <c r="CH1183" s="13" t="str">
        <f t="shared" si="909"/>
        <v/>
      </c>
      <c r="CJ1183" s="13" t="str">
        <f t="shared" si="900"/>
        <v/>
      </c>
      <c r="CK1183" s="7" t="str">
        <f t="shared" si="901"/>
        <v/>
      </c>
      <c r="CM1183" s="7" t="str">
        <f t="shared" si="939"/>
        <v/>
      </c>
    </row>
    <row r="1184" spans="2:91" ht="16.5" thickBot="1" x14ac:dyDescent="0.3">
      <c r="B1184" s="114"/>
      <c r="C1184" s="114"/>
      <c r="D1184" s="115"/>
      <c r="E1184" s="117" t="str">
        <f t="shared" si="940"/>
        <v/>
      </c>
      <c r="F1184" s="118" t="str">
        <f t="shared" si="948"/>
        <v/>
      </c>
      <c r="G1184" s="22"/>
      <c r="H1184" s="5" t="str">
        <f t="shared" si="910"/>
        <v/>
      </c>
      <c r="I1184" s="6" t="str">
        <f t="shared" si="911"/>
        <v/>
      </c>
      <c r="J1184" s="6" t="str">
        <f t="shared" si="912"/>
        <v/>
      </c>
      <c r="K1184" s="23"/>
      <c r="L1184" s="3" t="str">
        <f t="shared" si="949"/>
        <v/>
      </c>
      <c r="M1184" s="2">
        <f>IF(OR(K1184="Rota",K1184="Desliza"),(IF((MAX(N$36:N1183))&gt;F$17,(MAX(N$36:N1183)),F$17)),N1183)</f>
        <v>0</v>
      </c>
      <c r="N1184" s="42"/>
      <c r="O1184" s="2" t="str">
        <f t="shared" si="950"/>
        <v/>
      </c>
      <c r="P1184" s="3" t="str">
        <f t="shared" si="951"/>
        <v/>
      </c>
      <c r="Q1184" s="24"/>
      <c r="R1184" s="24"/>
      <c r="S1184" s="24"/>
      <c r="T1184" s="132" t="str">
        <f t="shared" si="902"/>
        <v/>
      </c>
      <c r="U1184" s="25"/>
      <c r="V1184" s="25"/>
      <c r="W1184" s="24"/>
      <c r="X1184" s="26"/>
      <c r="Y1184" s="25"/>
      <c r="Z1184" s="25"/>
      <c r="AA1184" s="3" t="str">
        <f t="shared" si="952"/>
        <v/>
      </c>
      <c r="AB1184" s="24"/>
      <c r="AC1184" s="26"/>
      <c r="AD1184" s="25"/>
      <c r="AE1184" s="54"/>
      <c r="AF1184" s="54"/>
      <c r="AG1184" s="54"/>
      <c r="AH1184" s="54"/>
      <c r="AI1184" s="54"/>
      <c r="AJ1184" s="54"/>
      <c r="AK1184" s="25"/>
      <c r="AL1184" s="54" t="str">
        <f t="shared" si="903"/>
        <v/>
      </c>
      <c r="AM1184" s="200" t="str">
        <f t="shared" si="904"/>
        <v/>
      </c>
      <c r="AN1184" s="201" t="str">
        <f t="shared" si="905"/>
        <v/>
      </c>
      <c r="AO1184" s="200" t="str">
        <f t="shared" si="913"/>
        <v/>
      </c>
      <c r="AP1184" s="200" t="str">
        <f t="shared" si="906"/>
        <v/>
      </c>
      <c r="AQ1184" s="200" t="str">
        <f t="shared" si="907"/>
        <v/>
      </c>
      <c r="AR1184" s="200" t="str">
        <f t="shared" si="914"/>
        <v/>
      </c>
      <c r="AS1184" s="200" t="str">
        <f t="shared" si="915"/>
        <v/>
      </c>
      <c r="AT1184" s="200" t="str">
        <f t="shared" si="916"/>
        <v/>
      </c>
      <c r="AU1184" s="200" t="str">
        <f t="shared" si="917"/>
        <v/>
      </c>
      <c r="AV1184" s="54"/>
      <c r="AW1184" s="200" t="str">
        <f t="shared" si="918"/>
        <v/>
      </c>
      <c r="AX1184" s="201" t="str">
        <f t="shared" si="919"/>
        <v/>
      </c>
      <c r="AY1184" s="7" t="str">
        <f t="shared" si="920"/>
        <v/>
      </c>
      <c r="AZ1184" s="7" t="str">
        <f t="shared" si="921"/>
        <v/>
      </c>
      <c r="BA1184" s="7" t="str">
        <f t="shared" si="922"/>
        <v/>
      </c>
      <c r="BB1184" s="7" t="str">
        <f t="shared" si="941"/>
        <v/>
      </c>
      <c r="BC1184" s="7" t="str">
        <f t="shared" si="942"/>
        <v/>
      </c>
      <c r="BD1184" s="7" t="str">
        <f t="shared" si="943"/>
        <v/>
      </c>
      <c r="BE1184" s="7" t="str">
        <f t="shared" si="944"/>
        <v/>
      </c>
      <c r="BF1184" s="7" t="str">
        <f t="shared" si="898"/>
        <v/>
      </c>
      <c r="BG1184" s="7" t="str">
        <f t="shared" si="899"/>
        <v/>
      </c>
      <c r="BH1184" s="7" t="str">
        <f t="shared" si="945"/>
        <v/>
      </c>
      <c r="BI1184" s="7" t="str">
        <f t="shared" si="946"/>
        <v/>
      </c>
      <c r="BJ1184" s="7" t="str">
        <f t="shared" si="947"/>
        <v/>
      </c>
      <c r="BK1184" s="7" t="str">
        <f t="shared" si="923"/>
        <v/>
      </c>
      <c r="BL1184" s="7" t="str">
        <f t="shared" si="924"/>
        <v/>
      </c>
      <c r="BM1184" s="7" t="str">
        <f t="shared" si="925"/>
        <v/>
      </c>
      <c r="BN1184" s="7" t="str">
        <f t="shared" si="926"/>
        <v/>
      </c>
      <c r="BO1184" s="7" t="str">
        <f t="shared" si="927"/>
        <v/>
      </c>
      <c r="BP1184" s="7" t="str">
        <f t="shared" si="928"/>
        <v/>
      </c>
      <c r="BQ1184" s="7" t="str">
        <f t="shared" si="929"/>
        <v/>
      </c>
      <c r="BR1184" s="7" t="str">
        <f t="shared" si="930"/>
        <v/>
      </c>
      <c r="BS1184" s="7" t="str">
        <f t="shared" si="931"/>
        <v/>
      </c>
      <c r="BT1184" s="7" t="str">
        <f t="shared" si="932"/>
        <v/>
      </c>
      <c r="BU1184" s="7" t="str">
        <f t="shared" si="933"/>
        <v/>
      </c>
      <c r="BV1184" s="7" t="str">
        <f t="shared" si="934"/>
        <v/>
      </c>
      <c r="BW1184" s="7" t="str">
        <f t="shared" si="908"/>
        <v/>
      </c>
      <c r="BX1184" s="7" t="str">
        <f t="shared" si="935"/>
        <v/>
      </c>
      <c r="BY1184" s="7" t="str">
        <f t="shared" si="936"/>
        <v/>
      </c>
      <c r="BZ1184" s="7" t="str">
        <f t="shared" si="937"/>
        <v/>
      </c>
      <c r="CA1184" s="7" t="str">
        <f t="shared" si="938"/>
        <v/>
      </c>
      <c r="CB1184" s="54"/>
      <c r="CH1184" s="13" t="str">
        <f t="shared" si="909"/>
        <v/>
      </c>
      <c r="CJ1184" s="13" t="str">
        <f t="shared" si="900"/>
        <v/>
      </c>
      <c r="CK1184" s="7" t="str">
        <f t="shared" si="901"/>
        <v/>
      </c>
      <c r="CM1184" s="7" t="str">
        <f t="shared" si="939"/>
        <v/>
      </c>
    </row>
    <row r="1185" spans="2:91" ht="16.5" thickBot="1" x14ac:dyDescent="0.3">
      <c r="B1185" s="114"/>
      <c r="C1185" s="114"/>
      <c r="D1185" s="115"/>
      <c r="E1185" s="117" t="str">
        <f t="shared" si="940"/>
        <v/>
      </c>
      <c r="F1185" s="118" t="str">
        <f t="shared" si="948"/>
        <v/>
      </c>
      <c r="G1185" s="22"/>
      <c r="H1185" s="5" t="str">
        <f t="shared" si="910"/>
        <v/>
      </c>
      <c r="I1185" s="6" t="str">
        <f t="shared" si="911"/>
        <v/>
      </c>
      <c r="J1185" s="6" t="str">
        <f t="shared" si="912"/>
        <v/>
      </c>
      <c r="K1185" s="23"/>
      <c r="L1185" s="3" t="str">
        <f t="shared" si="949"/>
        <v/>
      </c>
      <c r="M1185" s="2">
        <f>IF(OR(K1185="Rota",K1185="Desliza"),(IF((MAX(N$36:N1184))&gt;F$17,(MAX(N$36:N1184)),F$17)),N1184)</f>
        <v>0</v>
      </c>
      <c r="N1185" s="42"/>
      <c r="O1185" s="2" t="str">
        <f t="shared" si="950"/>
        <v/>
      </c>
      <c r="P1185" s="3" t="str">
        <f t="shared" si="951"/>
        <v/>
      </c>
      <c r="Q1185" s="24"/>
      <c r="R1185" s="24"/>
      <c r="S1185" s="24"/>
      <c r="T1185" s="132" t="str">
        <f t="shared" si="902"/>
        <v/>
      </c>
      <c r="U1185" s="25"/>
      <c r="V1185" s="25"/>
      <c r="W1185" s="24"/>
      <c r="X1185" s="26"/>
      <c r="Y1185" s="25"/>
      <c r="Z1185" s="25"/>
      <c r="AA1185" s="3" t="str">
        <f t="shared" si="952"/>
        <v/>
      </c>
      <c r="AB1185" s="24"/>
      <c r="AC1185" s="26"/>
      <c r="AD1185" s="25"/>
      <c r="AE1185" s="54"/>
      <c r="AF1185" s="54"/>
      <c r="AG1185" s="54"/>
      <c r="AH1185" s="54"/>
      <c r="AI1185" s="54"/>
      <c r="AJ1185" s="54"/>
      <c r="AK1185" s="25"/>
      <c r="AL1185" s="54" t="str">
        <f t="shared" si="903"/>
        <v/>
      </c>
      <c r="AM1185" s="200" t="str">
        <f t="shared" si="904"/>
        <v/>
      </c>
      <c r="AN1185" s="201" t="str">
        <f t="shared" si="905"/>
        <v/>
      </c>
      <c r="AO1185" s="200" t="str">
        <f t="shared" si="913"/>
        <v/>
      </c>
      <c r="AP1185" s="200" t="str">
        <f t="shared" si="906"/>
        <v/>
      </c>
      <c r="AQ1185" s="200" t="str">
        <f t="shared" si="907"/>
        <v/>
      </c>
      <c r="AR1185" s="200" t="str">
        <f t="shared" si="914"/>
        <v/>
      </c>
      <c r="AS1185" s="200" t="str">
        <f t="shared" si="915"/>
        <v/>
      </c>
      <c r="AT1185" s="200" t="str">
        <f t="shared" si="916"/>
        <v/>
      </c>
      <c r="AU1185" s="200" t="str">
        <f t="shared" si="917"/>
        <v/>
      </c>
      <c r="AV1185" s="54"/>
      <c r="AW1185" s="200" t="str">
        <f t="shared" si="918"/>
        <v/>
      </c>
      <c r="AX1185" s="201" t="str">
        <f t="shared" si="919"/>
        <v/>
      </c>
      <c r="AY1185" s="7" t="str">
        <f t="shared" si="920"/>
        <v/>
      </c>
      <c r="AZ1185" s="7" t="str">
        <f t="shared" si="921"/>
        <v/>
      </c>
      <c r="BA1185" s="7" t="str">
        <f t="shared" si="922"/>
        <v/>
      </c>
      <c r="BB1185" s="7" t="str">
        <f t="shared" si="941"/>
        <v/>
      </c>
      <c r="BC1185" s="7" t="str">
        <f t="shared" si="942"/>
        <v/>
      </c>
      <c r="BD1185" s="7" t="str">
        <f t="shared" si="943"/>
        <v/>
      </c>
      <c r="BE1185" s="7" t="str">
        <f t="shared" si="944"/>
        <v/>
      </c>
      <c r="BF1185" s="7" t="str">
        <f t="shared" si="898"/>
        <v/>
      </c>
      <c r="BG1185" s="7" t="str">
        <f t="shared" si="899"/>
        <v/>
      </c>
      <c r="BH1185" s="7" t="str">
        <f t="shared" si="945"/>
        <v/>
      </c>
      <c r="BI1185" s="7" t="str">
        <f t="shared" si="946"/>
        <v/>
      </c>
      <c r="BJ1185" s="7" t="str">
        <f t="shared" si="947"/>
        <v/>
      </c>
      <c r="BK1185" s="7" t="str">
        <f t="shared" si="923"/>
        <v/>
      </c>
      <c r="BL1185" s="7" t="str">
        <f t="shared" si="924"/>
        <v/>
      </c>
      <c r="BM1185" s="7" t="str">
        <f t="shared" si="925"/>
        <v/>
      </c>
      <c r="BN1185" s="7" t="str">
        <f t="shared" si="926"/>
        <v/>
      </c>
      <c r="BO1185" s="7" t="str">
        <f t="shared" si="927"/>
        <v/>
      </c>
      <c r="BP1185" s="7" t="str">
        <f t="shared" si="928"/>
        <v/>
      </c>
      <c r="BQ1185" s="7" t="str">
        <f t="shared" si="929"/>
        <v/>
      </c>
      <c r="BR1185" s="7" t="str">
        <f t="shared" si="930"/>
        <v/>
      </c>
      <c r="BS1185" s="7" t="str">
        <f t="shared" si="931"/>
        <v/>
      </c>
      <c r="BT1185" s="7" t="str">
        <f t="shared" si="932"/>
        <v/>
      </c>
      <c r="BU1185" s="7" t="str">
        <f t="shared" si="933"/>
        <v/>
      </c>
      <c r="BV1185" s="7" t="str">
        <f t="shared" si="934"/>
        <v/>
      </c>
      <c r="BW1185" s="7" t="str">
        <f t="shared" si="908"/>
        <v/>
      </c>
      <c r="BX1185" s="7" t="str">
        <f t="shared" si="935"/>
        <v/>
      </c>
      <c r="BY1185" s="7" t="str">
        <f t="shared" si="936"/>
        <v/>
      </c>
      <c r="BZ1185" s="7" t="str">
        <f t="shared" si="937"/>
        <v/>
      </c>
      <c r="CA1185" s="7" t="str">
        <f t="shared" si="938"/>
        <v/>
      </c>
      <c r="CB1185" s="54"/>
      <c r="CH1185" s="13" t="str">
        <f t="shared" si="909"/>
        <v/>
      </c>
      <c r="CJ1185" s="13" t="str">
        <f t="shared" si="900"/>
        <v/>
      </c>
      <c r="CK1185" s="7" t="str">
        <f t="shared" si="901"/>
        <v/>
      </c>
      <c r="CM1185" s="7" t="str">
        <f t="shared" si="939"/>
        <v/>
      </c>
    </row>
    <row r="1186" spans="2:91" ht="16.5" thickBot="1" x14ac:dyDescent="0.3">
      <c r="B1186" s="114"/>
      <c r="C1186" s="114"/>
      <c r="D1186" s="115"/>
      <c r="E1186" s="117" t="str">
        <f t="shared" si="940"/>
        <v/>
      </c>
      <c r="F1186" s="118" t="str">
        <f t="shared" si="948"/>
        <v/>
      </c>
      <c r="G1186" s="22"/>
      <c r="H1186" s="5" t="str">
        <f t="shared" si="910"/>
        <v/>
      </c>
      <c r="I1186" s="6" t="str">
        <f t="shared" si="911"/>
        <v/>
      </c>
      <c r="J1186" s="6" t="str">
        <f t="shared" si="912"/>
        <v/>
      </c>
      <c r="K1186" s="23"/>
      <c r="L1186" s="3" t="str">
        <f t="shared" si="949"/>
        <v/>
      </c>
      <c r="M1186" s="2">
        <f>IF(OR(K1186="Rota",K1186="Desliza"),(IF((MAX(N$36:N1185))&gt;F$17,(MAX(N$36:N1185)),F$17)),N1185)</f>
        <v>0</v>
      </c>
      <c r="N1186" s="42"/>
      <c r="O1186" s="2" t="str">
        <f t="shared" si="950"/>
        <v/>
      </c>
      <c r="P1186" s="3" t="str">
        <f t="shared" si="951"/>
        <v/>
      </c>
      <c r="Q1186" s="24"/>
      <c r="R1186" s="24"/>
      <c r="S1186" s="24"/>
      <c r="T1186" s="132" t="str">
        <f t="shared" si="902"/>
        <v/>
      </c>
      <c r="U1186" s="25"/>
      <c r="V1186" s="25"/>
      <c r="W1186" s="24"/>
      <c r="X1186" s="26"/>
      <c r="Y1186" s="25"/>
      <c r="Z1186" s="25"/>
      <c r="AA1186" s="3" t="str">
        <f t="shared" si="952"/>
        <v/>
      </c>
      <c r="AB1186" s="24"/>
      <c r="AC1186" s="26"/>
      <c r="AD1186" s="25"/>
      <c r="AE1186" s="54"/>
      <c r="AF1186" s="54"/>
      <c r="AG1186" s="54"/>
      <c r="AH1186" s="54"/>
      <c r="AI1186" s="54"/>
      <c r="AJ1186" s="54"/>
      <c r="AK1186" s="25"/>
      <c r="AL1186" s="54" t="str">
        <f t="shared" si="903"/>
        <v/>
      </c>
      <c r="AM1186" s="200" t="str">
        <f t="shared" si="904"/>
        <v/>
      </c>
      <c r="AN1186" s="201" t="str">
        <f t="shared" si="905"/>
        <v/>
      </c>
      <c r="AO1186" s="200" t="str">
        <f t="shared" si="913"/>
        <v/>
      </c>
      <c r="AP1186" s="200" t="str">
        <f t="shared" si="906"/>
        <v/>
      </c>
      <c r="AQ1186" s="200" t="str">
        <f t="shared" si="907"/>
        <v/>
      </c>
      <c r="AR1186" s="200" t="str">
        <f t="shared" si="914"/>
        <v/>
      </c>
      <c r="AS1186" s="200" t="str">
        <f t="shared" si="915"/>
        <v/>
      </c>
      <c r="AT1186" s="200" t="str">
        <f t="shared" si="916"/>
        <v/>
      </c>
      <c r="AU1186" s="200" t="str">
        <f t="shared" si="917"/>
        <v/>
      </c>
      <c r="AV1186" s="54"/>
      <c r="AW1186" s="200" t="str">
        <f t="shared" si="918"/>
        <v/>
      </c>
      <c r="AX1186" s="201" t="str">
        <f t="shared" si="919"/>
        <v/>
      </c>
      <c r="AY1186" s="7" t="str">
        <f t="shared" si="920"/>
        <v/>
      </c>
      <c r="AZ1186" s="7" t="str">
        <f t="shared" si="921"/>
        <v/>
      </c>
      <c r="BA1186" s="7" t="str">
        <f t="shared" si="922"/>
        <v/>
      </c>
      <c r="BB1186" s="7" t="str">
        <f t="shared" si="941"/>
        <v/>
      </c>
      <c r="BC1186" s="7" t="str">
        <f t="shared" si="942"/>
        <v/>
      </c>
      <c r="BD1186" s="7" t="str">
        <f t="shared" si="943"/>
        <v/>
      </c>
      <c r="BE1186" s="7" t="str">
        <f t="shared" si="944"/>
        <v/>
      </c>
      <c r="BF1186" s="7" t="str">
        <f t="shared" ref="BF1186:BF1249" si="953">IF(AND(O1186&gt;0,AF1186="Día",OR(K1186="Desliza",K1186="Rota")),O1186,"")</f>
        <v/>
      </c>
      <c r="BG1186" s="7" t="str">
        <f t="shared" ref="BG1186:BG1249" si="954">IF(AND(O1186&gt;0,AF1186="Noche",OR(K1186="Desliza",K1186="Rota")),O1186,"")</f>
        <v/>
      </c>
      <c r="BH1186" s="7" t="str">
        <f t="shared" si="945"/>
        <v/>
      </c>
      <c r="BI1186" s="7" t="str">
        <f t="shared" si="946"/>
        <v/>
      </c>
      <c r="BJ1186" s="7" t="str">
        <f t="shared" si="947"/>
        <v/>
      </c>
      <c r="BK1186" s="7" t="str">
        <f t="shared" si="923"/>
        <v/>
      </c>
      <c r="BL1186" s="7" t="str">
        <f t="shared" si="924"/>
        <v/>
      </c>
      <c r="BM1186" s="7" t="str">
        <f t="shared" si="925"/>
        <v/>
      </c>
      <c r="BN1186" s="7" t="str">
        <f t="shared" si="926"/>
        <v/>
      </c>
      <c r="BO1186" s="7" t="str">
        <f t="shared" si="927"/>
        <v/>
      </c>
      <c r="BP1186" s="7" t="str">
        <f t="shared" si="928"/>
        <v/>
      </c>
      <c r="BQ1186" s="7" t="str">
        <f t="shared" si="929"/>
        <v/>
      </c>
      <c r="BR1186" s="7" t="str">
        <f t="shared" si="930"/>
        <v/>
      </c>
      <c r="BS1186" s="7" t="str">
        <f t="shared" si="931"/>
        <v/>
      </c>
      <c r="BT1186" s="7" t="str">
        <f t="shared" si="932"/>
        <v/>
      </c>
      <c r="BU1186" s="7" t="str">
        <f t="shared" si="933"/>
        <v/>
      </c>
      <c r="BV1186" s="7" t="str">
        <f t="shared" si="934"/>
        <v/>
      </c>
      <c r="BW1186" s="7" t="str">
        <f t="shared" si="908"/>
        <v/>
      </c>
      <c r="BX1186" s="7" t="str">
        <f t="shared" si="935"/>
        <v/>
      </c>
      <c r="BY1186" s="7" t="str">
        <f t="shared" si="936"/>
        <v/>
      </c>
      <c r="BZ1186" s="7" t="str">
        <f t="shared" si="937"/>
        <v/>
      </c>
      <c r="CA1186" s="7" t="str">
        <f t="shared" si="938"/>
        <v/>
      </c>
      <c r="CB1186" s="54"/>
      <c r="CH1186" s="13" t="str">
        <f t="shared" si="909"/>
        <v/>
      </c>
      <c r="CJ1186" s="13" t="str">
        <f t="shared" si="900"/>
        <v/>
      </c>
      <c r="CK1186" s="7" t="str">
        <f t="shared" si="901"/>
        <v/>
      </c>
      <c r="CM1186" s="7" t="str">
        <f t="shared" si="939"/>
        <v/>
      </c>
    </row>
    <row r="1187" spans="2:91" ht="16.5" thickBot="1" x14ac:dyDescent="0.3">
      <c r="B1187" s="114"/>
      <c r="C1187" s="114"/>
      <c r="D1187" s="115"/>
      <c r="E1187" s="117" t="str">
        <f t="shared" si="940"/>
        <v/>
      </c>
      <c r="F1187" s="118" t="str">
        <f t="shared" si="948"/>
        <v/>
      </c>
      <c r="G1187" s="22"/>
      <c r="H1187" s="5" t="str">
        <f t="shared" si="910"/>
        <v/>
      </c>
      <c r="I1187" s="6" t="str">
        <f t="shared" si="911"/>
        <v/>
      </c>
      <c r="J1187" s="6" t="str">
        <f t="shared" si="912"/>
        <v/>
      </c>
      <c r="K1187" s="23"/>
      <c r="L1187" s="3" t="str">
        <f t="shared" si="949"/>
        <v/>
      </c>
      <c r="M1187" s="2">
        <f>IF(OR(K1187="Rota",K1187="Desliza"),(IF((MAX(N$36:N1186))&gt;F$17,(MAX(N$36:N1186)),F$17)),N1186)</f>
        <v>0</v>
      </c>
      <c r="N1187" s="42"/>
      <c r="O1187" s="2" t="str">
        <f t="shared" si="950"/>
        <v/>
      </c>
      <c r="P1187" s="3" t="str">
        <f t="shared" si="951"/>
        <v/>
      </c>
      <c r="Q1187" s="24"/>
      <c r="R1187" s="24"/>
      <c r="S1187" s="24"/>
      <c r="T1187" s="132" t="str">
        <f t="shared" si="902"/>
        <v/>
      </c>
      <c r="U1187" s="25"/>
      <c r="V1187" s="25"/>
      <c r="W1187" s="24"/>
      <c r="X1187" s="26"/>
      <c r="Y1187" s="25"/>
      <c r="Z1187" s="25"/>
      <c r="AA1187" s="3" t="str">
        <f t="shared" si="952"/>
        <v/>
      </c>
      <c r="AB1187" s="24"/>
      <c r="AC1187" s="26"/>
      <c r="AD1187" s="25"/>
      <c r="AE1187" s="54"/>
      <c r="AF1187" s="54"/>
      <c r="AG1187" s="54"/>
      <c r="AH1187" s="54"/>
      <c r="AI1187" s="54"/>
      <c r="AJ1187" s="54"/>
      <c r="AK1187" s="25"/>
      <c r="AL1187" s="54" t="str">
        <f t="shared" si="903"/>
        <v/>
      </c>
      <c r="AM1187" s="200" t="str">
        <f t="shared" si="904"/>
        <v/>
      </c>
      <c r="AN1187" s="201" t="str">
        <f t="shared" si="905"/>
        <v/>
      </c>
      <c r="AO1187" s="200" t="str">
        <f t="shared" si="913"/>
        <v/>
      </c>
      <c r="AP1187" s="200" t="str">
        <f t="shared" si="906"/>
        <v/>
      </c>
      <c r="AQ1187" s="200" t="str">
        <f t="shared" si="907"/>
        <v/>
      </c>
      <c r="AR1187" s="200" t="str">
        <f t="shared" si="914"/>
        <v/>
      </c>
      <c r="AS1187" s="200" t="str">
        <f t="shared" si="915"/>
        <v/>
      </c>
      <c r="AT1187" s="200" t="str">
        <f t="shared" si="916"/>
        <v/>
      </c>
      <c r="AU1187" s="200" t="str">
        <f t="shared" si="917"/>
        <v/>
      </c>
      <c r="AV1187" s="54"/>
      <c r="AW1187" s="200" t="str">
        <f t="shared" si="918"/>
        <v/>
      </c>
      <c r="AX1187" s="201" t="str">
        <f t="shared" si="919"/>
        <v/>
      </c>
      <c r="AY1187" s="7" t="str">
        <f t="shared" si="920"/>
        <v/>
      </c>
      <c r="AZ1187" s="7" t="str">
        <f t="shared" si="921"/>
        <v/>
      </c>
      <c r="BA1187" s="7" t="str">
        <f t="shared" si="922"/>
        <v/>
      </c>
      <c r="BB1187" s="7" t="str">
        <f t="shared" si="941"/>
        <v/>
      </c>
      <c r="BC1187" s="7" t="str">
        <f t="shared" si="942"/>
        <v/>
      </c>
      <c r="BD1187" s="7" t="str">
        <f t="shared" si="943"/>
        <v/>
      </c>
      <c r="BE1187" s="7" t="str">
        <f t="shared" si="944"/>
        <v/>
      </c>
      <c r="BF1187" s="7" t="str">
        <f t="shared" si="953"/>
        <v/>
      </c>
      <c r="BG1187" s="7" t="str">
        <f t="shared" si="954"/>
        <v/>
      </c>
      <c r="BH1187" s="7" t="str">
        <f t="shared" si="945"/>
        <v/>
      </c>
      <c r="BI1187" s="7" t="str">
        <f t="shared" si="946"/>
        <v/>
      </c>
      <c r="BJ1187" s="7" t="str">
        <f t="shared" si="947"/>
        <v/>
      </c>
      <c r="BK1187" s="7" t="str">
        <f t="shared" si="923"/>
        <v/>
      </c>
      <c r="BL1187" s="7" t="str">
        <f t="shared" si="924"/>
        <v/>
      </c>
      <c r="BM1187" s="7" t="str">
        <f t="shared" si="925"/>
        <v/>
      </c>
      <c r="BN1187" s="7" t="str">
        <f t="shared" si="926"/>
        <v/>
      </c>
      <c r="BO1187" s="7" t="str">
        <f t="shared" si="927"/>
        <v/>
      </c>
      <c r="BP1187" s="7" t="str">
        <f t="shared" si="928"/>
        <v/>
      </c>
      <c r="BQ1187" s="7" t="str">
        <f t="shared" si="929"/>
        <v/>
      </c>
      <c r="BR1187" s="7" t="str">
        <f t="shared" si="930"/>
        <v/>
      </c>
      <c r="BS1187" s="7" t="str">
        <f t="shared" si="931"/>
        <v/>
      </c>
      <c r="BT1187" s="7" t="str">
        <f t="shared" si="932"/>
        <v/>
      </c>
      <c r="BU1187" s="7" t="str">
        <f t="shared" si="933"/>
        <v/>
      </c>
      <c r="BV1187" s="7" t="str">
        <f t="shared" si="934"/>
        <v/>
      </c>
      <c r="BW1187" s="7" t="str">
        <f t="shared" si="908"/>
        <v/>
      </c>
      <c r="BX1187" s="7" t="str">
        <f t="shared" si="935"/>
        <v/>
      </c>
      <c r="BY1187" s="7" t="str">
        <f t="shared" si="936"/>
        <v/>
      </c>
      <c r="BZ1187" s="7" t="str">
        <f t="shared" si="937"/>
        <v/>
      </c>
      <c r="CA1187" s="7" t="str">
        <f t="shared" si="938"/>
        <v/>
      </c>
      <c r="CB1187" s="54"/>
      <c r="CH1187" s="13" t="str">
        <f t="shared" si="909"/>
        <v/>
      </c>
      <c r="CJ1187" s="13" t="str">
        <f t="shared" ref="CJ1187:CJ1250" si="955">IF(OR(K1187="Rota",K1187="Desliza"),O1187,"")</f>
        <v/>
      </c>
      <c r="CK1187" s="7" t="str">
        <f t="shared" ref="CK1187:CK1250" si="956">IF(OR(K1187="Rota",K1187="Desliza",K1187="Conexión",K1187="Survey",K1187="Circula"),H1187,"")</f>
        <v/>
      </c>
      <c r="CM1187" s="7" t="str">
        <f t="shared" si="939"/>
        <v/>
      </c>
    </row>
    <row r="1188" spans="2:91" ht="16.5" thickBot="1" x14ac:dyDescent="0.3">
      <c r="B1188" s="114"/>
      <c r="C1188" s="114"/>
      <c r="D1188" s="115"/>
      <c r="E1188" s="117" t="str">
        <f t="shared" si="940"/>
        <v/>
      </c>
      <c r="F1188" s="118" t="str">
        <f t="shared" si="948"/>
        <v/>
      </c>
      <c r="G1188" s="22"/>
      <c r="H1188" s="5" t="str">
        <f t="shared" si="910"/>
        <v/>
      </c>
      <c r="I1188" s="6" t="str">
        <f t="shared" si="911"/>
        <v/>
      </c>
      <c r="J1188" s="6" t="str">
        <f t="shared" si="912"/>
        <v/>
      </c>
      <c r="K1188" s="23"/>
      <c r="L1188" s="3" t="str">
        <f t="shared" si="949"/>
        <v/>
      </c>
      <c r="M1188" s="2">
        <f>IF(OR(K1188="Rota",K1188="Desliza"),(IF((MAX(N$36:N1187))&gt;F$17,(MAX(N$36:N1187)),F$17)),N1187)</f>
        <v>0</v>
      </c>
      <c r="N1188" s="42"/>
      <c r="O1188" s="2" t="str">
        <f t="shared" si="950"/>
        <v/>
      </c>
      <c r="P1188" s="3" t="str">
        <f t="shared" si="951"/>
        <v/>
      </c>
      <c r="Q1188" s="24"/>
      <c r="R1188" s="24"/>
      <c r="S1188" s="24"/>
      <c r="T1188" s="132" t="str">
        <f t="shared" ref="T1188:T1251" si="957">IF(K1188="Comentario","",IF(D1188="","",IF(D1188=$L$8,IF(V1188="",IF(S1188="","",S1188),(IF($L$11="",0,$L$11*V1188))+IF(S1188="",0,S1188)),IF(D1188=$P$8,IF(V1188="",IF(S1188="","",S1188),IF(S1188="",0,S1188)+(IF($P$11="",0,$P$11*V1188))),IF(D1188=$T$8,IF(V1188="",IF(S1188="","",S1188),S1188+(IF($T$11="",0,$T$11*V1188))),IF(D1188=$P$8,IF(V1188="",IF(S1188="","",S1188),IF(S1188="",0,S1188)+(IF($P$11="",0,$P$11*V1188))),IF(D1188=$L$24,IF(V1188="",IF(S1188="","",S1188),IF(S1188="",0,S1188)+(IF($L$27="",0,$L$27*V1188))),IF(D1188=$P$24,IF(V1188="",IF(S1188="","",S1188),IF(S1188="",0,S1188)+(IF($P$27="",0,$P$27*V1188))),IF(D1188=$AB$8,IF(V1188="",IF(S1188="","",S1188),IF(S1188="",0,S1188)+(IF($AB$11="",0,$AB$11*V1188))),IF(D1188=$AG$8,IF(V1188="",IF(S1188="","",S1188),IF(S1188="",0,S1188)+(IF($AG$11="",0,$AG$11*V1188))),IF(D1188=$AK$8,IF(V1188="",IF(S1188="","",S1188),IF(S1188="",0,S1188)+(IF($AK$11="",0,$AK$11*V1188))),IF(D1188=$T$24,IF(V1188="",IF(S1188="","",S1188),IF(S1188="",0,S1188)+(IF($T$27="",0,$T$27*V1188))),IF(D1188=$X$24,IF(V1188="",IF(S1188="","",S1188),IF(S1188="",0,S1188)+(IF($X$27="",0,$X$27*V1188))),IF(D1188=$X$8,IF(V1188="",IF(S1188="","",S1188),IF(S1188="",0,S1188)+(IF($X$11="",0,$X$11*V1188)))))))))))))))))</f>
        <v/>
      </c>
      <c r="U1188" s="25"/>
      <c r="V1188" s="25"/>
      <c r="W1188" s="24"/>
      <c r="X1188" s="26"/>
      <c r="Y1188" s="25"/>
      <c r="Z1188" s="25"/>
      <c r="AA1188" s="3" t="str">
        <f t="shared" si="952"/>
        <v/>
      </c>
      <c r="AB1188" s="24"/>
      <c r="AC1188" s="26"/>
      <c r="AD1188" s="25"/>
      <c r="AE1188" s="54"/>
      <c r="AF1188" s="54"/>
      <c r="AG1188" s="54"/>
      <c r="AH1188" s="54"/>
      <c r="AI1188" s="54"/>
      <c r="AJ1188" s="54"/>
      <c r="AK1188" s="25"/>
      <c r="AL1188" s="54" t="str">
        <f t="shared" ref="AL1188:AL1251" si="958">IF(OR(K1188="Rota",K1188="Desliza"),IF(OR(M1188="",N1188=""),"",IF(K1188="Comentario","",IF(M1188=N1188,"",LOOKUP(M1188,CM$12:CM$23,CN$12:CN$23)))),"")</f>
        <v/>
      </c>
      <c r="AM1188" s="200" t="str">
        <f t="shared" ref="AM1188:AM1251" si="959">IF(OR(K1188="Rota",K1188="Desliza"),IF(OR(M1188="",N1188=""),"",IF(K1188="Comentario","",IF(M1188=N1188,"",LOOKUP(M1188,CK$12:CK$23,CL$12:CL$23)))),"")</f>
        <v/>
      </c>
      <c r="AN1188" s="201" t="str">
        <f t="shared" ref="AN1188:AN1251" si="960">IF(OR(K1188="Rota",K1188="Desliza",K1188="Conexión",K1188="Survey",K1188="Extraordinario"),IF(OR(M1188="",N1188=""),"",IF(K1188="Comentario","",IF(M1188=N1188,"",LOOKUP(M1188,CM$12:CM$23,CN$12:CN$23)))),"")</f>
        <v/>
      </c>
      <c r="AO1188" s="200" t="str">
        <f t="shared" si="913"/>
        <v/>
      </c>
      <c r="AP1188" s="200" t="str">
        <f t="shared" ref="AP1188:AP1251" si="961">IF(OR(K1188="RIH OH",K1188="RIH CSG",K1188="POOH OH",K1188="POOH CSG"),IF(OR(M1188="",N1188=""),"",IF(K1188="Comentario","",IF(M1188=N1188,"",LOOKUP(M1188,CO$12:CO$23,CP$12:CP$23)))),"")</f>
        <v/>
      </c>
      <c r="AQ1188" s="200" t="str">
        <f t="shared" ref="AQ1188:AQ1251" si="962">IF(K1188="Conexión",IF(OR(M1188="",N1188=""),"",IF(K1188="Comentario","",LOOKUP(M1188,CQ$12:CQ$23,CR$12:CR$23))),"")</f>
        <v/>
      </c>
      <c r="AR1188" s="200" t="str">
        <f t="shared" si="914"/>
        <v/>
      </c>
      <c r="AS1188" s="200" t="str">
        <f t="shared" si="915"/>
        <v/>
      </c>
      <c r="AT1188" s="200" t="str">
        <f t="shared" si="916"/>
        <v/>
      </c>
      <c r="AU1188" s="200" t="str">
        <f t="shared" si="917"/>
        <v/>
      </c>
      <c r="AV1188" s="54"/>
      <c r="AW1188" s="200" t="str">
        <f t="shared" si="918"/>
        <v/>
      </c>
      <c r="AX1188" s="201" t="str">
        <f t="shared" si="919"/>
        <v/>
      </c>
      <c r="AY1188" s="7" t="str">
        <f t="shared" si="920"/>
        <v/>
      </c>
      <c r="AZ1188" s="7" t="str">
        <f t="shared" si="921"/>
        <v/>
      </c>
      <c r="BA1188" s="7" t="str">
        <f t="shared" si="922"/>
        <v/>
      </c>
      <c r="BB1188" s="7" t="str">
        <f t="shared" si="941"/>
        <v/>
      </c>
      <c r="BC1188" s="7" t="str">
        <f t="shared" si="942"/>
        <v/>
      </c>
      <c r="BD1188" s="7" t="str">
        <f t="shared" si="943"/>
        <v/>
      </c>
      <c r="BE1188" s="7" t="str">
        <f t="shared" si="944"/>
        <v/>
      </c>
      <c r="BF1188" s="7" t="str">
        <f t="shared" si="953"/>
        <v/>
      </c>
      <c r="BG1188" s="7" t="str">
        <f t="shared" si="954"/>
        <v/>
      </c>
      <c r="BH1188" s="7" t="str">
        <f t="shared" si="945"/>
        <v/>
      </c>
      <c r="BI1188" s="7" t="str">
        <f t="shared" si="946"/>
        <v/>
      </c>
      <c r="BJ1188" s="7" t="str">
        <f t="shared" si="947"/>
        <v/>
      </c>
      <c r="BK1188" s="7" t="str">
        <f t="shared" si="923"/>
        <v/>
      </c>
      <c r="BL1188" s="7" t="str">
        <f t="shared" si="924"/>
        <v/>
      </c>
      <c r="BM1188" s="7" t="str">
        <f t="shared" si="925"/>
        <v/>
      </c>
      <c r="BN1188" s="7" t="str">
        <f t="shared" si="926"/>
        <v/>
      </c>
      <c r="BO1188" s="7" t="str">
        <f t="shared" si="927"/>
        <v/>
      </c>
      <c r="BP1188" s="7" t="str">
        <f t="shared" si="928"/>
        <v/>
      </c>
      <c r="BQ1188" s="7" t="str">
        <f t="shared" si="929"/>
        <v/>
      </c>
      <c r="BR1188" s="7" t="str">
        <f t="shared" si="930"/>
        <v/>
      </c>
      <c r="BS1188" s="7" t="str">
        <f t="shared" si="931"/>
        <v/>
      </c>
      <c r="BT1188" s="7" t="str">
        <f t="shared" si="932"/>
        <v/>
      </c>
      <c r="BU1188" s="7" t="str">
        <f t="shared" si="933"/>
        <v/>
      </c>
      <c r="BV1188" s="7" t="str">
        <f t="shared" si="934"/>
        <v/>
      </c>
      <c r="BW1188" s="7" t="str">
        <f t="shared" ref="BW1188:BW1251" si="963">IF(AND(H1188&gt;0,AF1188="Noche",K1188="Conexión"),H1188,"")</f>
        <v/>
      </c>
      <c r="BX1188" s="7" t="str">
        <f t="shared" si="935"/>
        <v/>
      </c>
      <c r="BY1188" s="7" t="str">
        <f t="shared" si="936"/>
        <v/>
      </c>
      <c r="BZ1188" s="7" t="str">
        <f t="shared" si="937"/>
        <v/>
      </c>
      <c r="CA1188" s="7" t="str">
        <f t="shared" si="938"/>
        <v/>
      </c>
      <c r="CB1188" s="54"/>
      <c r="CH1188" s="13" t="str">
        <f t="shared" ref="CH1188:CH1251" si="964">IF(K1188="Conexión","Conexión","")</f>
        <v/>
      </c>
      <c r="CJ1188" s="13" t="str">
        <f t="shared" si="955"/>
        <v/>
      </c>
      <c r="CK1188" s="7" t="str">
        <f t="shared" si="956"/>
        <v/>
      </c>
      <c r="CM1188" s="7" t="str">
        <f t="shared" si="939"/>
        <v/>
      </c>
    </row>
    <row r="1189" spans="2:91" ht="16.5" thickBot="1" x14ac:dyDescent="0.3">
      <c r="B1189" s="114"/>
      <c r="C1189" s="114"/>
      <c r="D1189" s="115"/>
      <c r="E1189" s="117" t="str">
        <f t="shared" si="940"/>
        <v/>
      </c>
      <c r="F1189" s="118" t="str">
        <f t="shared" si="948"/>
        <v/>
      </c>
      <c r="G1189" s="22"/>
      <c r="H1189" s="5" t="str">
        <f t="shared" ref="H1189:H1252" si="965">IF(K1189="Comentario","",IF(G1189="","",(IF(I1189&gt;I1189,J1189+1-I1189,J1189-I1189)*24)))</f>
        <v/>
      </c>
      <c r="I1189" s="6" t="str">
        <f t="shared" ref="I1189:I1252" si="966">IF(K1189="","",IF(K1189="Comentario","",F1189+E1189))</f>
        <v/>
      </c>
      <c r="J1189" s="6" t="str">
        <f t="shared" ref="J1189:J1252" si="967">IF(K1189="","",IF(K1189="Comentario","",IF(G1189=0,E1189+1+G1189,E1189+G1189)))</f>
        <v/>
      </c>
      <c r="K1189" s="23"/>
      <c r="L1189" s="3" t="str">
        <f t="shared" si="949"/>
        <v/>
      </c>
      <c r="M1189" s="2">
        <f>IF(OR(K1189="Rota",K1189="Desliza"),(IF((MAX(N$36:N1188))&gt;F$17,(MAX(N$36:N1188)),F$17)),N1188)</f>
        <v>0</v>
      </c>
      <c r="N1189" s="42"/>
      <c r="O1189" s="2" t="str">
        <f t="shared" si="950"/>
        <v/>
      </c>
      <c r="P1189" s="3" t="str">
        <f t="shared" si="951"/>
        <v/>
      </c>
      <c r="Q1189" s="24"/>
      <c r="R1189" s="24"/>
      <c r="S1189" s="24"/>
      <c r="T1189" s="132" t="str">
        <f t="shared" si="957"/>
        <v/>
      </c>
      <c r="U1189" s="25"/>
      <c r="V1189" s="25"/>
      <c r="W1189" s="24"/>
      <c r="X1189" s="26"/>
      <c r="Y1189" s="25"/>
      <c r="Z1189" s="25"/>
      <c r="AA1189" s="3" t="str">
        <f t="shared" si="952"/>
        <v/>
      </c>
      <c r="AB1189" s="24"/>
      <c r="AC1189" s="26"/>
      <c r="AD1189" s="25"/>
      <c r="AE1189" s="54"/>
      <c r="AF1189" s="54"/>
      <c r="AG1189" s="54"/>
      <c r="AH1189" s="54"/>
      <c r="AI1189" s="54"/>
      <c r="AJ1189" s="54"/>
      <c r="AK1189" s="25"/>
      <c r="AL1189" s="54" t="str">
        <f t="shared" si="958"/>
        <v/>
      </c>
      <c r="AM1189" s="200" t="str">
        <f t="shared" si="959"/>
        <v/>
      </c>
      <c r="AN1189" s="201" t="str">
        <f t="shared" si="960"/>
        <v/>
      </c>
      <c r="AO1189" s="200" t="str">
        <f t="shared" ref="AO1189:AO1252" si="968">IF(OR(K1189="RIH CSG",K1189="RIH OH",K1189="POOH CSG",K1189= "POOH OH"),IF(OR(K1189="",K1189=""),"",IF(K1189="Comentario","",IF(M1189=N1189,"",ABS(O1189/(H1189))))),"")</f>
        <v/>
      </c>
      <c r="AP1189" s="200" t="str">
        <f t="shared" si="961"/>
        <v/>
      </c>
      <c r="AQ1189" s="200" t="str">
        <f t="shared" si="962"/>
        <v/>
      </c>
      <c r="AR1189" s="200" t="str">
        <f t="shared" ref="AR1189:AR1252" si="969">IF(K1189="Survey",IF(OR(M1189="",N1189=""),"",IF(K1189="Comentario","",LOOKUP(M1189,CQ$12:CQ$23,CT$12:CT$23))),"")</f>
        <v/>
      </c>
      <c r="AS1189" s="200" t="str">
        <f t="shared" ref="AS1189:AS1252" si="970">IF(K1189="Repasa",IF(OR(M1189="",N1189=""),"",IF(K1189="Comentario","",LOOKUP(M1189,CQ$12:CQ$23,CS$12:CS$23))),"")</f>
        <v/>
      </c>
      <c r="AT1189" s="200" t="str">
        <f t="shared" ref="AT1189:AT1252" si="971">IF(OR(K1189="Rota",K1189="Desliza"),O1189,"")</f>
        <v/>
      </c>
      <c r="AU1189" s="200" t="str">
        <f t="shared" ref="AU1189:AU1252" si="972">IF(OR(K1189="Rota",K1189="Desliza",K1189="Conexión",K1189="Survey",K1189="Circula",,K1189="Repasa"),H1189,"")</f>
        <v/>
      </c>
      <c r="AV1189" s="54"/>
      <c r="AW1189" s="200" t="str">
        <f t="shared" ref="AW1189:AW1252" si="973">IFERROR(IF(AT1189&gt;0,AT1189/AV1189,""),"")</f>
        <v/>
      </c>
      <c r="AX1189" s="201" t="str">
        <f t="shared" ref="AX1189:AX1252" si="974">IF(AND(P1189&gt;0,AF1189="Día"),P1189,"")</f>
        <v/>
      </c>
      <c r="AY1189" s="7" t="str">
        <f t="shared" ref="AY1189:AY1252" si="975">IF(AND(P1189&gt;0,AF1189="Noche"),P1189,"")</f>
        <v/>
      </c>
      <c r="AZ1189" s="7" t="str">
        <f t="shared" ref="AZ1189:AZ1252" si="976">IF(AND(AW1189&gt;0,AF1189="Día"),AW1189,"")</f>
        <v/>
      </c>
      <c r="BA1189" s="7" t="str">
        <f t="shared" ref="BA1189:BA1252" si="977">IF(AND(AW1189&gt;0,AF1189="Noche"),AW1189,"")</f>
        <v/>
      </c>
      <c r="BB1189" s="7" t="str">
        <f t="shared" si="941"/>
        <v/>
      </c>
      <c r="BC1189" s="7" t="str">
        <f t="shared" si="942"/>
        <v/>
      </c>
      <c r="BD1189" s="7" t="str">
        <f t="shared" si="943"/>
        <v/>
      </c>
      <c r="BE1189" s="7" t="str">
        <f t="shared" si="944"/>
        <v/>
      </c>
      <c r="BF1189" s="7" t="str">
        <f t="shared" si="953"/>
        <v/>
      </c>
      <c r="BG1189" s="7" t="str">
        <f t="shared" si="954"/>
        <v/>
      </c>
      <c r="BH1189" s="7" t="str">
        <f t="shared" si="945"/>
        <v/>
      </c>
      <c r="BI1189" s="7" t="str">
        <f t="shared" si="946"/>
        <v/>
      </c>
      <c r="BJ1189" s="7" t="str">
        <f t="shared" si="947"/>
        <v/>
      </c>
      <c r="BK1189" s="7" t="str">
        <f t="shared" ref="BK1189:BK1252" si="978">IF(AND(AO1189&gt;0,AF1189="Noche",K1189="RIH OH"),AO1189,"")</f>
        <v/>
      </c>
      <c r="BL1189" s="7" t="str">
        <f t="shared" ref="BL1189:BL1252" si="979">IF(AND(AO1189&gt;0,AF1189="Día",K1189="POOH CSG"),AO1189,"")</f>
        <v/>
      </c>
      <c r="BM1189" s="7" t="str">
        <f t="shared" ref="BM1189:BM1252" si="980">IF(AND(AO1189&gt;0,AF1189="Noche",K1189="POOH CSG"),AO1189,"")</f>
        <v/>
      </c>
      <c r="BN1189" s="7" t="str">
        <f t="shared" ref="BN1189:BN1252" si="981">IF(AND(AO1189&gt;0,AF1189="Día",K1189="POOH OH"),AO1189,"")</f>
        <v/>
      </c>
      <c r="BO1189" s="7" t="str">
        <f t="shared" ref="BO1189:BO1252" si="982">IF(AND(AO1189&gt;0,AF1189="Noche",K1189="POOH OH"),AO1189,"")</f>
        <v/>
      </c>
      <c r="BP1189" s="7" t="str">
        <f t="shared" ref="BP1189:BP1252" si="983">IF(AND(AO1189&gt;0,AF1189="Día",OR(K1189="RIH CSG",K1189="RIH OH")),AO1189,"")</f>
        <v/>
      </c>
      <c r="BQ1189" s="7" t="str">
        <f t="shared" ref="BQ1189:BQ1252" si="984">IF(AND(AO1189&gt;0,AF1189="Noche",OR(K1189="RIH CSG",K1189="RIH OH")),AO1189,"")</f>
        <v/>
      </c>
      <c r="BR1189" s="7" t="str">
        <f t="shared" ref="BR1189:BR1252" si="985">IF(AND(AO1189&gt;0,AF1189="Día",OR(K1189="POOH CSG",K1189="POOH OH")),AO1189,"")</f>
        <v/>
      </c>
      <c r="BS1189" s="7" t="str">
        <f t="shared" ref="BS1189:BS1252" si="986">IF(AND(AO1189&gt;0,AF1189="Noche",OR(K1189="POOH CSG",K1189="POOH OH")),AO1189,"")</f>
        <v/>
      </c>
      <c r="BT1189" s="7" t="str">
        <f t="shared" ref="BT1189:BT1252" si="987">IF(AND(AO1189&gt;0,OR(AF1189="Día",AF1189="Noche"),OR(K1189="RIH CSG",K1189="RIH OH")),AO1189,"")</f>
        <v/>
      </c>
      <c r="BU1189" s="7" t="str">
        <f t="shared" ref="BU1189:BU1252" si="988">IF(AND(AO1189&gt;0,OR(AF1189="Día",AF1189="Noche"),OR(K1189="POOH CSG",K1189="POOH OH")),AO1189,"")</f>
        <v/>
      </c>
      <c r="BV1189" s="7" t="str">
        <f t="shared" ref="BV1189:BV1252" si="989">IF(AND(H1189&gt;0,AF1189="Día",K1189="Conexión"),H1189,"")</f>
        <v/>
      </c>
      <c r="BW1189" s="7" t="str">
        <f t="shared" si="963"/>
        <v/>
      </c>
      <c r="BX1189" s="7" t="str">
        <f t="shared" ref="BX1189:BX1252" si="990">IF(AND(H1189&gt;0,AF1189="Día",K1189="Repasa"),H1189,"")</f>
        <v/>
      </c>
      <c r="BY1189" s="7" t="str">
        <f t="shared" ref="BY1189:BY1252" si="991">IF(AND(H1189&gt;0,AF1189="Noche",K1189="Repasa"),H1189,"")</f>
        <v/>
      </c>
      <c r="BZ1189" s="7" t="str">
        <f t="shared" ref="BZ1189:BZ1252" si="992">IF(AND(H1189&gt;0,AF1189="Día",K1189="Survey"),H1189,"")</f>
        <v/>
      </c>
      <c r="CA1189" s="7" t="str">
        <f t="shared" ref="CA1189:CA1252" si="993">IF(AND(H1189&gt;0,AF1189="Noche",K1189="Survey"),H1189,"")</f>
        <v/>
      </c>
      <c r="CB1189" s="54"/>
      <c r="CH1189" s="13" t="str">
        <f t="shared" si="964"/>
        <v/>
      </c>
      <c r="CJ1189" s="13" t="str">
        <f t="shared" si="955"/>
        <v/>
      </c>
      <c r="CK1189" s="7" t="str">
        <f t="shared" si="956"/>
        <v/>
      </c>
      <c r="CM1189" s="7" t="str">
        <f t="shared" ref="CM1189:CM1252" si="994">IFERROR(IF(CJ1189&gt;0,CJ1189/CL1189,""),"")</f>
        <v/>
      </c>
    </row>
    <row r="1190" spans="2:91" ht="16.5" thickBot="1" x14ac:dyDescent="0.3">
      <c r="B1190" s="114"/>
      <c r="C1190" s="114"/>
      <c r="D1190" s="115"/>
      <c r="E1190" s="117" t="str">
        <f t="shared" si="940"/>
        <v/>
      </c>
      <c r="F1190" s="118" t="str">
        <f t="shared" si="948"/>
        <v/>
      </c>
      <c r="G1190" s="22"/>
      <c r="H1190" s="5" t="str">
        <f t="shared" si="965"/>
        <v/>
      </c>
      <c r="I1190" s="6" t="str">
        <f t="shared" si="966"/>
        <v/>
      </c>
      <c r="J1190" s="6" t="str">
        <f t="shared" si="967"/>
        <v/>
      </c>
      <c r="K1190" s="23"/>
      <c r="L1190" s="3" t="str">
        <f t="shared" si="949"/>
        <v/>
      </c>
      <c r="M1190" s="2">
        <f>IF(OR(K1190="Rota",K1190="Desliza"),(IF((MAX(N$36:N1189))&gt;F$17,(MAX(N$36:N1189)),F$17)),N1189)</f>
        <v>0</v>
      </c>
      <c r="N1190" s="42"/>
      <c r="O1190" s="2" t="str">
        <f t="shared" si="950"/>
        <v/>
      </c>
      <c r="P1190" s="3" t="str">
        <f t="shared" si="951"/>
        <v/>
      </c>
      <c r="Q1190" s="24"/>
      <c r="R1190" s="24"/>
      <c r="S1190" s="24"/>
      <c r="T1190" s="132" t="str">
        <f t="shared" si="957"/>
        <v/>
      </c>
      <c r="U1190" s="25"/>
      <c r="V1190" s="25"/>
      <c r="W1190" s="24"/>
      <c r="X1190" s="26"/>
      <c r="Y1190" s="25"/>
      <c r="Z1190" s="25"/>
      <c r="AA1190" s="3" t="str">
        <f t="shared" si="952"/>
        <v/>
      </c>
      <c r="AB1190" s="24"/>
      <c r="AC1190" s="26"/>
      <c r="AD1190" s="25"/>
      <c r="AE1190" s="54"/>
      <c r="AF1190" s="54"/>
      <c r="AG1190" s="54"/>
      <c r="AH1190" s="54"/>
      <c r="AI1190" s="54"/>
      <c r="AJ1190" s="54"/>
      <c r="AK1190" s="25"/>
      <c r="AL1190" s="54" t="str">
        <f t="shared" si="958"/>
        <v/>
      </c>
      <c r="AM1190" s="200" t="str">
        <f t="shared" si="959"/>
        <v/>
      </c>
      <c r="AN1190" s="201" t="str">
        <f t="shared" si="960"/>
        <v/>
      </c>
      <c r="AO1190" s="200" t="str">
        <f t="shared" si="968"/>
        <v/>
      </c>
      <c r="AP1190" s="200" t="str">
        <f t="shared" si="961"/>
        <v/>
      </c>
      <c r="AQ1190" s="200" t="str">
        <f t="shared" si="962"/>
        <v/>
      </c>
      <c r="AR1190" s="200" t="str">
        <f t="shared" si="969"/>
        <v/>
      </c>
      <c r="AS1190" s="200" t="str">
        <f t="shared" si="970"/>
        <v/>
      </c>
      <c r="AT1190" s="200" t="str">
        <f t="shared" si="971"/>
        <v/>
      </c>
      <c r="AU1190" s="200" t="str">
        <f t="shared" si="972"/>
        <v/>
      </c>
      <c r="AV1190" s="54"/>
      <c r="AW1190" s="200" t="str">
        <f t="shared" si="973"/>
        <v/>
      </c>
      <c r="AX1190" s="201" t="str">
        <f t="shared" si="974"/>
        <v/>
      </c>
      <c r="AY1190" s="7" t="str">
        <f t="shared" si="975"/>
        <v/>
      </c>
      <c r="AZ1190" s="7" t="str">
        <f t="shared" si="976"/>
        <v/>
      </c>
      <c r="BA1190" s="7" t="str">
        <f t="shared" si="977"/>
        <v/>
      </c>
      <c r="BB1190" s="7" t="str">
        <f t="shared" si="941"/>
        <v/>
      </c>
      <c r="BC1190" s="7" t="str">
        <f t="shared" si="942"/>
        <v/>
      </c>
      <c r="BD1190" s="7" t="str">
        <f t="shared" si="943"/>
        <v/>
      </c>
      <c r="BE1190" s="7" t="str">
        <f t="shared" si="944"/>
        <v/>
      </c>
      <c r="BF1190" s="7" t="str">
        <f t="shared" si="953"/>
        <v/>
      </c>
      <c r="BG1190" s="7" t="str">
        <f t="shared" si="954"/>
        <v/>
      </c>
      <c r="BH1190" s="7" t="str">
        <f t="shared" si="945"/>
        <v/>
      </c>
      <c r="BI1190" s="7" t="str">
        <f t="shared" si="946"/>
        <v/>
      </c>
      <c r="BJ1190" s="7" t="str">
        <f t="shared" si="947"/>
        <v/>
      </c>
      <c r="BK1190" s="7" t="str">
        <f t="shared" si="978"/>
        <v/>
      </c>
      <c r="BL1190" s="7" t="str">
        <f t="shared" si="979"/>
        <v/>
      </c>
      <c r="BM1190" s="7" t="str">
        <f t="shared" si="980"/>
        <v/>
      </c>
      <c r="BN1190" s="7" t="str">
        <f t="shared" si="981"/>
        <v/>
      </c>
      <c r="BO1190" s="7" t="str">
        <f t="shared" si="982"/>
        <v/>
      </c>
      <c r="BP1190" s="7" t="str">
        <f t="shared" si="983"/>
        <v/>
      </c>
      <c r="BQ1190" s="7" t="str">
        <f t="shared" si="984"/>
        <v/>
      </c>
      <c r="BR1190" s="7" t="str">
        <f t="shared" si="985"/>
        <v/>
      </c>
      <c r="BS1190" s="7" t="str">
        <f t="shared" si="986"/>
        <v/>
      </c>
      <c r="BT1190" s="7" t="str">
        <f t="shared" si="987"/>
        <v/>
      </c>
      <c r="BU1190" s="7" t="str">
        <f t="shared" si="988"/>
        <v/>
      </c>
      <c r="BV1190" s="7" t="str">
        <f t="shared" si="989"/>
        <v/>
      </c>
      <c r="BW1190" s="7" t="str">
        <f t="shared" si="963"/>
        <v/>
      </c>
      <c r="BX1190" s="7" t="str">
        <f t="shared" si="990"/>
        <v/>
      </c>
      <c r="BY1190" s="7" t="str">
        <f t="shared" si="991"/>
        <v/>
      </c>
      <c r="BZ1190" s="7" t="str">
        <f t="shared" si="992"/>
        <v/>
      </c>
      <c r="CA1190" s="7" t="str">
        <f t="shared" si="993"/>
        <v/>
      </c>
      <c r="CB1190" s="54"/>
      <c r="CH1190" s="13" t="str">
        <f t="shared" si="964"/>
        <v/>
      </c>
      <c r="CJ1190" s="13" t="str">
        <f t="shared" si="955"/>
        <v/>
      </c>
      <c r="CK1190" s="7" t="str">
        <f t="shared" si="956"/>
        <v/>
      </c>
      <c r="CM1190" s="7" t="str">
        <f t="shared" si="994"/>
        <v/>
      </c>
    </row>
    <row r="1191" spans="2:91" ht="16.5" thickBot="1" x14ac:dyDescent="0.3">
      <c r="B1191" s="114"/>
      <c r="C1191" s="114"/>
      <c r="D1191" s="115"/>
      <c r="E1191" s="117" t="str">
        <f t="shared" si="940"/>
        <v/>
      </c>
      <c r="F1191" s="118" t="str">
        <f t="shared" si="948"/>
        <v/>
      </c>
      <c r="G1191" s="22"/>
      <c r="H1191" s="5" t="str">
        <f t="shared" si="965"/>
        <v/>
      </c>
      <c r="I1191" s="6" t="str">
        <f t="shared" si="966"/>
        <v/>
      </c>
      <c r="J1191" s="6" t="str">
        <f t="shared" si="967"/>
        <v/>
      </c>
      <c r="K1191" s="23"/>
      <c r="L1191" s="3" t="str">
        <f t="shared" si="949"/>
        <v/>
      </c>
      <c r="M1191" s="2">
        <f>IF(OR(K1191="Rota",K1191="Desliza"),(IF((MAX(N$36:N1190))&gt;F$17,(MAX(N$36:N1190)),F$17)),N1190)</f>
        <v>0</v>
      </c>
      <c r="N1191" s="42"/>
      <c r="O1191" s="2" t="str">
        <f t="shared" si="950"/>
        <v/>
      </c>
      <c r="P1191" s="3" t="str">
        <f t="shared" si="951"/>
        <v/>
      </c>
      <c r="Q1191" s="24"/>
      <c r="R1191" s="24"/>
      <c r="S1191" s="24"/>
      <c r="T1191" s="132" t="str">
        <f t="shared" si="957"/>
        <v/>
      </c>
      <c r="U1191" s="25"/>
      <c r="V1191" s="25"/>
      <c r="W1191" s="24"/>
      <c r="X1191" s="26"/>
      <c r="Y1191" s="25"/>
      <c r="Z1191" s="25"/>
      <c r="AA1191" s="3" t="str">
        <f t="shared" si="952"/>
        <v/>
      </c>
      <c r="AB1191" s="24"/>
      <c r="AC1191" s="26"/>
      <c r="AD1191" s="25"/>
      <c r="AE1191" s="54"/>
      <c r="AF1191" s="54"/>
      <c r="AG1191" s="54"/>
      <c r="AH1191" s="54"/>
      <c r="AI1191" s="54"/>
      <c r="AJ1191" s="54"/>
      <c r="AK1191" s="25"/>
      <c r="AL1191" s="54" t="str">
        <f t="shared" si="958"/>
        <v/>
      </c>
      <c r="AM1191" s="200" t="str">
        <f t="shared" si="959"/>
        <v/>
      </c>
      <c r="AN1191" s="201" t="str">
        <f t="shared" si="960"/>
        <v/>
      </c>
      <c r="AO1191" s="200" t="str">
        <f t="shared" si="968"/>
        <v/>
      </c>
      <c r="AP1191" s="200" t="str">
        <f t="shared" si="961"/>
        <v/>
      </c>
      <c r="AQ1191" s="200" t="str">
        <f t="shared" si="962"/>
        <v/>
      </c>
      <c r="AR1191" s="200" t="str">
        <f t="shared" si="969"/>
        <v/>
      </c>
      <c r="AS1191" s="200" t="str">
        <f t="shared" si="970"/>
        <v/>
      </c>
      <c r="AT1191" s="200" t="str">
        <f t="shared" si="971"/>
        <v/>
      </c>
      <c r="AU1191" s="200" t="str">
        <f t="shared" si="972"/>
        <v/>
      </c>
      <c r="AV1191" s="54"/>
      <c r="AW1191" s="200" t="str">
        <f t="shared" si="973"/>
        <v/>
      </c>
      <c r="AX1191" s="201" t="str">
        <f t="shared" si="974"/>
        <v/>
      </c>
      <c r="AY1191" s="7" t="str">
        <f t="shared" si="975"/>
        <v/>
      </c>
      <c r="AZ1191" s="7" t="str">
        <f t="shared" si="976"/>
        <v/>
      </c>
      <c r="BA1191" s="7" t="str">
        <f t="shared" si="977"/>
        <v/>
      </c>
      <c r="BB1191" s="7" t="str">
        <f t="shared" si="941"/>
        <v/>
      </c>
      <c r="BC1191" s="7" t="str">
        <f t="shared" si="942"/>
        <v/>
      </c>
      <c r="BD1191" s="7" t="str">
        <f t="shared" si="943"/>
        <v/>
      </c>
      <c r="BE1191" s="7" t="str">
        <f t="shared" si="944"/>
        <v/>
      </c>
      <c r="BF1191" s="7" t="str">
        <f t="shared" si="953"/>
        <v/>
      </c>
      <c r="BG1191" s="7" t="str">
        <f t="shared" si="954"/>
        <v/>
      </c>
      <c r="BH1191" s="7" t="str">
        <f t="shared" si="945"/>
        <v/>
      </c>
      <c r="BI1191" s="7" t="str">
        <f t="shared" si="946"/>
        <v/>
      </c>
      <c r="BJ1191" s="7" t="str">
        <f t="shared" si="947"/>
        <v/>
      </c>
      <c r="BK1191" s="7" t="str">
        <f t="shared" si="978"/>
        <v/>
      </c>
      <c r="BL1191" s="7" t="str">
        <f t="shared" si="979"/>
        <v/>
      </c>
      <c r="BM1191" s="7" t="str">
        <f t="shared" si="980"/>
        <v/>
      </c>
      <c r="BN1191" s="7" t="str">
        <f t="shared" si="981"/>
        <v/>
      </c>
      <c r="BO1191" s="7" t="str">
        <f t="shared" si="982"/>
        <v/>
      </c>
      <c r="BP1191" s="7" t="str">
        <f t="shared" si="983"/>
        <v/>
      </c>
      <c r="BQ1191" s="7" t="str">
        <f t="shared" si="984"/>
        <v/>
      </c>
      <c r="BR1191" s="7" t="str">
        <f t="shared" si="985"/>
        <v/>
      </c>
      <c r="BS1191" s="7" t="str">
        <f t="shared" si="986"/>
        <v/>
      </c>
      <c r="BT1191" s="7" t="str">
        <f t="shared" si="987"/>
        <v/>
      </c>
      <c r="BU1191" s="7" t="str">
        <f t="shared" si="988"/>
        <v/>
      </c>
      <c r="BV1191" s="7" t="str">
        <f t="shared" si="989"/>
        <v/>
      </c>
      <c r="BW1191" s="7" t="str">
        <f t="shared" si="963"/>
        <v/>
      </c>
      <c r="BX1191" s="7" t="str">
        <f t="shared" si="990"/>
        <v/>
      </c>
      <c r="BY1191" s="7" t="str">
        <f t="shared" si="991"/>
        <v/>
      </c>
      <c r="BZ1191" s="7" t="str">
        <f t="shared" si="992"/>
        <v/>
      </c>
      <c r="CA1191" s="7" t="str">
        <f t="shared" si="993"/>
        <v/>
      </c>
      <c r="CB1191" s="54"/>
      <c r="CH1191" s="13" t="str">
        <f t="shared" si="964"/>
        <v/>
      </c>
      <c r="CJ1191" s="13" t="str">
        <f t="shared" si="955"/>
        <v/>
      </c>
      <c r="CK1191" s="7" t="str">
        <f t="shared" si="956"/>
        <v/>
      </c>
      <c r="CM1191" s="7" t="str">
        <f t="shared" si="994"/>
        <v/>
      </c>
    </row>
    <row r="1192" spans="2:91" ht="16.5" thickBot="1" x14ac:dyDescent="0.3">
      <c r="B1192" s="114"/>
      <c r="C1192" s="114"/>
      <c r="D1192" s="115"/>
      <c r="E1192" s="117" t="str">
        <f t="shared" si="940"/>
        <v/>
      </c>
      <c r="F1192" s="118" t="str">
        <f t="shared" si="948"/>
        <v/>
      </c>
      <c r="G1192" s="22"/>
      <c r="H1192" s="5" t="str">
        <f t="shared" si="965"/>
        <v/>
      </c>
      <c r="I1192" s="6" t="str">
        <f t="shared" si="966"/>
        <v/>
      </c>
      <c r="J1192" s="6" t="str">
        <f t="shared" si="967"/>
        <v/>
      </c>
      <c r="K1192" s="23"/>
      <c r="L1192" s="3" t="str">
        <f t="shared" si="949"/>
        <v/>
      </c>
      <c r="M1192" s="2">
        <f>IF(OR(K1192="Rota",K1192="Desliza"),(IF((MAX(N$36:N1191))&gt;F$17,(MAX(N$36:N1191)),F$17)),N1191)</f>
        <v>0</v>
      </c>
      <c r="N1192" s="42"/>
      <c r="O1192" s="2" t="str">
        <f t="shared" si="950"/>
        <v/>
      </c>
      <c r="P1192" s="3" t="str">
        <f t="shared" si="951"/>
        <v/>
      </c>
      <c r="Q1192" s="24"/>
      <c r="R1192" s="24"/>
      <c r="S1192" s="24"/>
      <c r="T1192" s="132" t="str">
        <f t="shared" si="957"/>
        <v/>
      </c>
      <c r="U1192" s="25"/>
      <c r="V1192" s="25"/>
      <c r="W1192" s="24"/>
      <c r="X1192" s="26"/>
      <c r="Y1192" s="25"/>
      <c r="Z1192" s="25"/>
      <c r="AA1192" s="3" t="str">
        <f t="shared" si="952"/>
        <v/>
      </c>
      <c r="AB1192" s="24"/>
      <c r="AC1192" s="26"/>
      <c r="AD1192" s="25"/>
      <c r="AE1192" s="54"/>
      <c r="AF1192" s="54"/>
      <c r="AG1192" s="54"/>
      <c r="AH1192" s="54"/>
      <c r="AI1192" s="54"/>
      <c r="AJ1192" s="54"/>
      <c r="AK1192" s="25"/>
      <c r="AL1192" s="54" t="str">
        <f t="shared" si="958"/>
        <v/>
      </c>
      <c r="AM1192" s="200" t="str">
        <f t="shared" si="959"/>
        <v/>
      </c>
      <c r="AN1192" s="201" t="str">
        <f t="shared" si="960"/>
        <v/>
      </c>
      <c r="AO1192" s="200" t="str">
        <f t="shared" si="968"/>
        <v/>
      </c>
      <c r="AP1192" s="200" t="str">
        <f t="shared" si="961"/>
        <v/>
      </c>
      <c r="AQ1192" s="200" t="str">
        <f t="shared" si="962"/>
        <v/>
      </c>
      <c r="AR1192" s="200" t="str">
        <f t="shared" si="969"/>
        <v/>
      </c>
      <c r="AS1192" s="200" t="str">
        <f t="shared" si="970"/>
        <v/>
      </c>
      <c r="AT1192" s="200" t="str">
        <f t="shared" si="971"/>
        <v/>
      </c>
      <c r="AU1192" s="200" t="str">
        <f t="shared" si="972"/>
        <v/>
      </c>
      <c r="AV1192" s="54"/>
      <c r="AW1192" s="200" t="str">
        <f t="shared" si="973"/>
        <v/>
      </c>
      <c r="AX1192" s="201" t="str">
        <f t="shared" si="974"/>
        <v/>
      </c>
      <c r="AY1192" s="7" t="str">
        <f t="shared" si="975"/>
        <v/>
      </c>
      <c r="AZ1192" s="7" t="str">
        <f t="shared" si="976"/>
        <v/>
      </c>
      <c r="BA1192" s="7" t="str">
        <f t="shared" si="977"/>
        <v/>
      </c>
      <c r="BB1192" s="7" t="str">
        <f t="shared" si="941"/>
        <v/>
      </c>
      <c r="BC1192" s="7" t="str">
        <f t="shared" si="942"/>
        <v/>
      </c>
      <c r="BD1192" s="7" t="str">
        <f t="shared" si="943"/>
        <v/>
      </c>
      <c r="BE1192" s="7" t="str">
        <f t="shared" si="944"/>
        <v/>
      </c>
      <c r="BF1192" s="7" t="str">
        <f t="shared" si="953"/>
        <v/>
      </c>
      <c r="BG1192" s="7" t="str">
        <f t="shared" si="954"/>
        <v/>
      </c>
      <c r="BH1192" s="7" t="str">
        <f t="shared" si="945"/>
        <v/>
      </c>
      <c r="BI1192" s="7" t="str">
        <f t="shared" si="946"/>
        <v/>
      </c>
      <c r="BJ1192" s="7" t="str">
        <f t="shared" si="947"/>
        <v/>
      </c>
      <c r="BK1192" s="7" t="str">
        <f t="shared" si="978"/>
        <v/>
      </c>
      <c r="BL1192" s="7" t="str">
        <f t="shared" si="979"/>
        <v/>
      </c>
      <c r="BM1192" s="7" t="str">
        <f t="shared" si="980"/>
        <v/>
      </c>
      <c r="BN1192" s="7" t="str">
        <f t="shared" si="981"/>
        <v/>
      </c>
      <c r="BO1192" s="7" t="str">
        <f t="shared" si="982"/>
        <v/>
      </c>
      <c r="BP1192" s="7" t="str">
        <f t="shared" si="983"/>
        <v/>
      </c>
      <c r="BQ1192" s="7" t="str">
        <f t="shared" si="984"/>
        <v/>
      </c>
      <c r="BR1192" s="7" t="str">
        <f t="shared" si="985"/>
        <v/>
      </c>
      <c r="BS1192" s="7" t="str">
        <f t="shared" si="986"/>
        <v/>
      </c>
      <c r="BT1192" s="7" t="str">
        <f t="shared" si="987"/>
        <v/>
      </c>
      <c r="BU1192" s="7" t="str">
        <f t="shared" si="988"/>
        <v/>
      </c>
      <c r="BV1192" s="7" t="str">
        <f t="shared" si="989"/>
        <v/>
      </c>
      <c r="BW1192" s="7" t="str">
        <f t="shared" si="963"/>
        <v/>
      </c>
      <c r="BX1192" s="7" t="str">
        <f t="shared" si="990"/>
        <v/>
      </c>
      <c r="BY1192" s="7" t="str">
        <f t="shared" si="991"/>
        <v/>
      </c>
      <c r="BZ1192" s="7" t="str">
        <f t="shared" si="992"/>
        <v/>
      </c>
      <c r="CA1192" s="7" t="str">
        <f t="shared" si="993"/>
        <v/>
      </c>
      <c r="CB1192" s="54"/>
      <c r="CH1192" s="13" t="str">
        <f t="shared" si="964"/>
        <v/>
      </c>
      <c r="CJ1192" s="13" t="str">
        <f t="shared" si="955"/>
        <v/>
      </c>
      <c r="CK1192" s="7" t="str">
        <f t="shared" si="956"/>
        <v/>
      </c>
      <c r="CM1192" s="7" t="str">
        <f t="shared" si="994"/>
        <v/>
      </c>
    </row>
    <row r="1193" spans="2:91" ht="16.5" thickBot="1" x14ac:dyDescent="0.3">
      <c r="B1193" s="114"/>
      <c r="C1193" s="114"/>
      <c r="D1193" s="115"/>
      <c r="E1193" s="117" t="str">
        <f t="shared" si="940"/>
        <v/>
      </c>
      <c r="F1193" s="118" t="str">
        <f t="shared" si="948"/>
        <v/>
      </c>
      <c r="G1193" s="22"/>
      <c r="H1193" s="5" t="str">
        <f t="shared" si="965"/>
        <v/>
      </c>
      <c r="I1193" s="6" t="str">
        <f t="shared" si="966"/>
        <v/>
      </c>
      <c r="J1193" s="6" t="str">
        <f t="shared" si="967"/>
        <v/>
      </c>
      <c r="K1193" s="23"/>
      <c r="L1193" s="3" t="str">
        <f t="shared" si="949"/>
        <v/>
      </c>
      <c r="M1193" s="2">
        <f>IF(OR(K1193="Rota",K1193="Desliza"),(IF((MAX(N$36:N1192))&gt;F$17,(MAX(N$36:N1192)),F$17)),N1192)</f>
        <v>0</v>
      </c>
      <c r="N1193" s="42"/>
      <c r="O1193" s="2" t="str">
        <f t="shared" si="950"/>
        <v/>
      </c>
      <c r="P1193" s="3" t="str">
        <f t="shared" si="951"/>
        <v/>
      </c>
      <c r="Q1193" s="24"/>
      <c r="R1193" s="24"/>
      <c r="S1193" s="24"/>
      <c r="T1193" s="132" t="str">
        <f t="shared" si="957"/>
        <v/>
      </c>
      <c r="U1193" s="25"/>
      <c r="V1193" s="25"/>
      <c r="W1193" s="24"/>
      <c r="X1193" s="26"/>
      <c r="Y1193" s="25"/>
      <c r="Z1193" s="25"/>
      <c r="AA1193" s="3" t="str">
        <f t="shared" si="952"/>
        <v/>
      </c>
      <c r="AB1193" s="24"/>
      <c r="AC1193" s="26"/>
      <c r="AD1193" s="25"/>
      <c r="AE1193" s="54"/>
      <c r="AF1193" s="54"/>
      <c r="AG1193" s="54"/>
      <c r="AH1193" s="54"/>
      <c r="AI1193" s="54"/>
      <c r="AJ1193" s="54"/>
      <c r="AK1193" s="25"/>
      <c r="AL1193" s="54" t="str">
        <f t="shared" si="958"/>
        <v/>
      </c>
      <c r="AM1193" s="200" t="str">
        <f t="shared" si="959"/>
        <v/>
      </c>
      <c r="AN1193" s="201" t="str">
        <f t="shared" si="960"/>
        <v/>
      </c>
      <c r="AO1193" s="200" t="str">
        <f t="shared" si="968"/>
        <v/>
      </c>
      <c r="AP1193" s="200" t="str">
        <f t="shared" si="961"/>
        <v/>
      </c>
      <c r="AQ1193" s="200" t="str">
        <f t="shared" si="962"/>
        <v/>
      </c>
      <c r="AR1193" s="200" t="str">
        <f t="shared" si="969"/>
        <v/>
      </c>
      <c r="AS1193" s="200" t="str">
        <f t="shared" si="970"/>
        <v/>
      </c>
      <c r="AT1193" s="200" t="str">
        <f t="shared" si="971"/>
        <v/>
      </c>
      <c r="AU1193" s="200" t="str">
        <f t="shared" si="972"/>
        <v/>
      </c>
      <c r="AV1193" s="54"/>
      <c r="AW1193" s="200" t="str">
        <f t="shared" si="973"/>
        <v/>
      </c>
      <c r="AX1193" s="201" t="str">
        <f t="shared" si="974"/>
        <v/>
      </c>
      <c r="AY1193" s="7" t="str">
        <f t="shared" si="975"/>
        <v/>
      </c>
      <c r="AZ1193" s="7" t="str">
        <f t="shared" si="976"/>
        <v/>
      </c>
      <c r="BA1193" s="7" t="str">
        <f t="shared" si="977"/>
        <v/>
      </c>
      <c r="BB1193" s="7" t="str">
        <f t="shared" si="941"/>
        <v/>
      </c>
      <c r="BC1193" s="7" t="str">
        <f t="shared" si="942"/>
        <v/>
      </c>
      <c r="BD1193" s="7" t="str">
        <f t="shared" si="943"/>
        <v/>
      </c>
      <c r="BE1193" s="7" t="str">
        <f t="shared" si="944"/>
        <v/>
      </c>
      <c r="BF1193" s="7" t="str">
        <f t="shared" si="953"/>
        <v/>
      </c>
      <c r="BG1193" s="7" t="str">
        <f t="shared" si="954"/>
        <v/>
      </c>
      <c r="BH1193" s="7" t="str">
        <f t="shared" si="945"/>
        <v/>
      </c>
      <c r="BI1193" s="7" t="str">
        <f t="shared" si="946"/>
        <v/>
      </c>
      <c r="BJ1193" s="7" t="str">
        <f t="shared" si="947"/>
        <v/>
      </c>
      <c r="BK1193" s="7" t="str">
        <f t="shared" si="978"/>
        <v/>
      </c>
      <c r="BL1193" s="7" t="str">
        <f t="shared" si="979"/>
        <v/>
      </c>
      <c r="BM1193" s="7" t="str">
        <f t="shared" si="980"/>
        <v/>
      </c>
      <c r="BN1193" s="7" t="str">
        <f t="shared" si="981"/>
        <v/>
      </c>
      <c r="BO1193" s="7" t="str">
        <f t="shared" si="982"/>
        <v/>
      </c>
      <c r="BP1193" s="7" t="str">
        <f t="shared" si="983"/>
        <v/>
      </c>
      <c r="BQ1193" s="7" t="str">
        <f t="shared" si="984"/>
        <v/>
      </c>
      <c r="BR1193" s="7" t="str">
        <f t="shared" si="985"/>
        <v/>
      </c>
      <c r="BS1193" s="7" t="str">
        <f t="shared" si="986"/>
        <v/>
      </c>
      <c r="BT1193" s="7" t="str">
        <f t="shared" si="987"/>
        <v/>
      </c>
      <c r="BU1193" s="7" t="str">
        <f t="shared" si="988"/>
        <v/>
      </c>
      <c r="BV1193" s="7" t="str">
        <f t="shared" si="989"/>
        <v/>
      </c>
      <c r="BW1193" s="7" t="str">
        <f t="shared" si="963"/>
        <v/>
      </c>
      <c r="BX1193" s="7" t="str">
        <f t="shared" si="990"/>
        <v/>
      </c>
      <c r="BY1193" s="7" t="str">
        <f t="shared" si="991"/>
        <v/>
      </c>
      <c r="BZ1193" s="7" t="str">
        <f t="shared" si="992"/>
        <v/>
      </c>
      <c r="CA1193" s="7" t="str">
        <f t="shared" si="993"/>
        <v/>
      </c>
      <c r="CB1193" s="54"/>
      <c r="CH1193" s="13" t="str">
        <f t="shared" si="964"/>
        <v/>
      </c>
      <c r="CJ1193" s="13" t="str">
        <f t="shared" si="955"/>
        <v/>
      </c>
      <c r="CK1193" s="7" t="str">
        <f t="shared" si="956"/>
        <v/>
      </c>
      <c r="CM1193" s="7" t="str">
        <f t="shared" si="994"/>
        <v/>
      </c>
    </row>
    <row r="1194" spans="2:91" ht="16.5" thickBot="1" x14ac:dyDescent="0.3">
      <c r="B1194" s="114"/>
      <c r="C1194" s="114"/>
      <c r="D1194" s="115"/>
      <c r="E1194" s="117" t="str">
        <f t="shared" si="940"/>
        <v/>
      </c>
      <c r="F1194" s="118" t="str">
        <f t="shared" si="948"/>
        <v/>
      </c>
      <c r="G1194" s="22"/>
      <c r="H1194" s="5" t="str">
        <f t="shared" si="965"/>
        <v/>
      </c>
      <c r="I1194" s="6" t="str">
        <f t="shared" si="966"/>
        <v/>
      </c>
      <c r="J1194" s="6" t="str">
        <f t="shared" si="967"/>
        <v/>
      </c>
      <c r="K1194" s="23"/>
      <c r="L1194" s="3" t="str">
        <f t="shared" si="949"/>
        <v/>
      </c>
      <c r="M1194" s="2">
        <f>IF(OR(K1194="Rota",K1194="Desliza"),(IF((MAX(N$36:N1193))&gt;F$17,(MAX(N$36:N1193)),F$17)),N1193)</f>
        <v>0</v>
      </c>
      <c r="N1194" s="42"/>
      <c r="O1194" s="2" t="str">
        <f t="shared" si="950"/>
        <v/>
      </c>
      <c r="P1194" s="3" t="str">
        <f t="shared" si="951"/>
        <v/>
      </c>
      <c r="Q1194" s="24"/>
      <c r="R1194" s="24"/>
      <c r="S1194" s="24"/>
      <c r="T1194" s="132" t="str">
        <f t="shared" si="957"/>
        <v/>
      </c>
      <c r="U1194" s="25"/>
      <c r="V1194" s="25"/>
      <c r="W1194" s="24"/>
      <c r="X1194" s="26"/>
      <c r="Y1194" s="25"/>
      <c r="Z1194" s="25"/>
      <c r="AA1194" s="3" t="str">
        <f t="shared" si="952"/>
        <v/>
      </c>
      <c r="AB1194" s="24"/>
      <c r="AC1194" s="26"/>
      <c r="AD1194" s="25"/>
      <c r="AE1194" s="54"/>
      <c r="AF1194" s="54"/>
      <c r="AG1194" s="54"/>
      <c r="AH1194" s="54"/>
      <c r="AI1194" s="54"/>
      <c r="AJ1194" s="54"/>
      <c r="AK1194" s="25"/>
      <c r="AL1194" s="54" t="str">
        <f t="shared" si="958"/>
        <v/>
      </c>
      <c r="AM1194" s="200" t="str">
        <f t="shared" si="959"/>
        <v/>
      </c>
      <c r="AN1194" s="201" t="str">
        <f t="shared" si="960"/>
        <v/>
      </c>
      <c r="AO1194" s="200" t="str">
        <f t="shared" si="968"/>
        <v/>
      </c>
      <c r="AP1194" s="200" t="str">
        <f t="shared" si="961"/>
        <v/>
      </c>
      <c r="AQ1194" s="200" t="str">
        <f t="shared" si="962"/>
        <v/>
      </c>
      <c r="AR1194" s="200" t="str">
        <f t="shared" si="969"/>
        <v/>
      </c>
      <c r="AS1194" s="200" t="str">
        <f t="shared" si="970"/>
        <v/>
      </c>
      <c r="AT1194" s="200" t="str">
        <f t="shared" si="971"/>
        <v/>
      </c>
      <c r="AU1194" s="200" t="str">
        <f t="shared" si="972"/>
        <v/>
      </c>
      <c r="AV1194" s="54"/>
      <c r="AW1194" s="200" t="str">
        <f t="shared" si="973"/>
        <v/>
      </c>
      <c r="AX1194" s="201" t="str">
        <f t="shared" si="974"/>
        <v/>
      </c>
      <c r="AY1194" s="7" t="str">
        <f t="shared" si="975"/>
        <v/>
      </c>
      <c r="AZ1194" s="7" t="str">
        <f t="shared" si="976"/>
        <v/>
      </c>
      <c r="BA1194" s="7" t="str">
        <f t="shared" si="977"/>
        <v/>
      </c>
      <c r="BB1194" s="7" t="str">
        <f t="shared" si="941"/>
        <v/>
      </c>
      <c r="BC1194" s="7" t="str">
        <f t="shared" si="942"/>
        <v/>
      </c>
      <c r="BD1194" s="7" t="str">
        <f t="shared" si="943"/>
        <v/>
      </c>
      <c r="BE1194" s="7" t="str">
        <f t="shared" si="944"/>
        <v/>
      </c>
      <c r="BF1194" s="7" t="str">
        <f t="shared" si="953"/>
        <v/>
      </c>
      <c r="BG1194" s="7" t="str">
        <f t="shared" si="954"/>
        <v/>
      </c>
      <c r="BH1194" s="7" t="str">
        <f t="shared" si="945"/>
        <v/>
      </c>
      <c r="BI1194" s="7" t="str">
        <f t="shared" si="946"/>
        <v/>
      </c>
      <c r="BJ1194" s="7" t="str">
        <f t="shared" si="947"/>
        <v/>
      </c>
      <c r="BK1194" s="7" t="str">
        <f t="shared" si="978"/>
        <v/>
      </c>
      <c r="BL1194" s="7" t="str">
        <f t="shared" si="979"/>
        <v/>
      </c>
      <c r="BM1194" s="7" t="str">
        <f t="shared" si="980"/>
        <v/>
      </c>
      <c r="BN1194" s="7" t="str">
        <f t="shared" si="981"/>
        <v/>
      </c>
      <c r="BO1194" s="7" t="str">
        <f t="shared" si="982"/>
        <v/>
      </c>
      <c r="BP1194" s="7" t="str">
        <f t="shared" si="983"/>
        <v/>
      </c>
      <c r="BQ1194" s="7" t="str">
        <f t="shared" si="984"/>
        <v/>
      </c>
      <c r="BR1194" s="7" t="str">
        <f t="shared" si="985"/>
        <v/>
      </c>
      <c r="BS1194" s="7" t="str">
        <f t="shared" si="986"/>
        <v/>
      </c>
      <c r="BT1194" s="7" t="str">
        <f t="shared" si="987"/>
        <v/>
      </c>
      <c r="BU1194" s="7" t="str">
        <f t="shared" si="988"/>
        <v/>
      </c>
      <c r="BV1194" s="7" t="str">
        <f t="shared" si="989"/>
        <v/>
      </c>
      <c r="BW1194" s="7" t="str">
        <f t="shared" si="963"/>
        <v/>
      </c>
      <c r="BX1194" s="7" t="str">
        <f t="shared" si="990"/>
        <v/>
      </c>
      <c r="BY1194" s="7" t="str">
        <f t="shared" si="991"/>
        <v/>
      </c>
      <c r="BZ1194" s="7" t="str">
        <f t="shared" si="992"/>
        <v/>
      </c>
      <c r="CA1194" s="7" t="str">
        <f t="shared" si="993"/>
        <v/>
      </c>
      <c r="CB1194" s="54"/>
      <c r="CH1194" s="13" t="str">
        <f t="shared" si="964"/>
        <v/>
      </c>
      <c r="CJ1194" s="13" t="str">
        <f t="shared" si="955"/>
        <v/>
      </c>
      <c r="CK1194" s="7" t="str">
        <f t="shared" si="956"/>
        <v/>
      </c>
      <c r="CM1194" s="7" t="str">
        <f t="shared" si="994"/>
        <v/>
      </c>
    </row>
    <row r="1195" spans="2:91" ht="16.5" thickBot="1" x14ac:dyDescent="0.3">
      <c r="B1195" s="114"/>
      <c r="C1195" s="114"/>
      <c r="D1195" s="115"/>
      <c r="E1195" s="117" t="str">
        <f t="shared" si="940"/>
        <v/>
      </c>
      <c r="F1195" s="118" t="str">
        <f t="shared" si="948"/>
        <v/>
      </c>
      <c r="G1195" s="22"/>
      <c r="H1195" s="5" t="str">
        <f t="shared" si="965"/>
        <v/>
      </c>
      <c r="I1195" s="6" t="str">
        <f t="shared" si="966"/>
        <v/>
      </c>
      <c r="J1195" s="6" t="str">
        <f t="shared" si="967"/>
        <v/>
      </c>
      <c r="K1195" s="23"/>
      <c r="L1195" s="3" t="str">
        <f t="shared" si="949"/>
        <v/>
      </c>
      <c r="M1195" s="2">
        <f>IF(OR(K1195="Rota",K1195="Desliza"),(IF((MAX(N$36:N1194))&gt;F$17,(MAX(N$36:N1194)),F$17)),N1194)</f>
        <v>0</v>
      </c>
      <c r="N1195" s="42"/>
      <c r="O1195" s="2" t="str">
        <f t="shared" si="950"/>
        <v/>
      </c>
      <c r="P1195" s="3" t="str">
        <f t="shared" si="951"/>
        <v/>
      </c>
      <c r="Q1195" s="24"/>
      <c r="R1195" s="24"/>
      <c r="S1195" s="24"/>
      <c r="T1195" s="132" t="str">
        <f t="shared" si="957"/>
        <v/>
      </c>
      <c r="U1195" s="25"/>
      <c r="V1195" s="25"/>
      <c r="W1195" s="24"/>
      <c r="X1195" s="26"/>
      <c r="Y1195" s="25"/>
      <c r="Z1195" s="25"/>
      <c r="AA1195" s="3" t="str">
        <f t="shared" si="952"/>
        <v/>
      </c>
      <c r="AB1195" s="24"/>
      <c r="AC1195" s="26"/>
      <c r="AD1195" s="25"/>
      <c r="AE1195" s="54"/>
      <c r="AF1195" s="54"/>
      <c r="AG1195" s="54"/>
      <c r="AH1195" s="54"/>
      <c r="AI1195" s="54"/>
      <c r="AJ1195" s="54"/>
      <c r="AK1195" s="25"/>
      <c r="AL1195" s="54" t="str">
        <f t="shared" si="958"/>
        <v/>
      </c>
      <c r="AM1195" s="200" t="str">
        <f t="shared" si="959"/>
        <v/>
      </c>
      <c r="AN1195" s="201" t="str">
        <f t="shared" si="960"/>
        <v/>
      </c>
      <c r="AO1195" s="200" t="str">
        <f t="shared" si="968"/>
        <v/>
      </c>
      <c r="AP1195" s="200" t="str">
        <f t="shared" si="961"/>
        <v/>
      </c>
      <c r="AQ1195" s="200" t="str">
        <f t="shared" si="962"/>
        <v/>
      </c>
      <c r="AR1195" s="200" t="str">
        <f t="shared" si="969"/>
        <v/>
      </c>
      <c r="AS1195" s="200" t="str">
        <f t="shared" si="970"/>
        <v/>
      </c>
      <c r="AT1195" s="200" t="str">
        <f t="shared" si="971"/>
        <v/>
      </c>
      <c r="AU1195" s="200" t="str">
        <f t="shared" si="972"/>
        <v/>
      </c>
      <c r="AV1195" s="54"/>
      <c r="AW1195" s="200" t="str">
        <f t="shared" si="973"/>
        <v/>
      </c>
      <c r="AX1195" s="201" t="str">
        <f t="shared" si="974"/>
        <v/>
      </c>
      <c r="AY1195" s="7" t="str">
        <f t="shared" si="975"/>
        <v/>
      </c>
      <c r="AZ1195" s="7" t="str">
        <f t="shared" si="976"/>
        <v/>
      </c>
      <c r="BA1195" s="7" t="str">
        <f t="shared" si="977"/>
        <v/>
      </c>
      <c r="BB1195" s="7" t="str">
        <f t="shared" si="941"/>
        <v/>
      </c>
      <c r="BC1195" s="7" t="str">
        <f t="shared" si="942"/>
        <v/>
      </c>
      <c r="BD1195" s="7" t="str">
        <f t="shared" si="943"/>
        <v/>
      </c>
      <c r="BE1195" s="7" t="str">
        <f t="shared" si="944"/>
        <v/>
      </c>
      <c r="BF1195" s="7" t="str">
        <f t="shared" si="953"/>
        <v/>
      </c>
      <c r="BG1195" s="7" t="str">
        <f t="shared" si="954"/>
        <v/>
      </c>
      <c r="BH1195" s="7" t="str">
        <f t="shared" si="945"/>
        <v/>
      </c>
      <c r="BI1195" s="7" t="str">
        <f t="shared" si="946"/>
        <v/>
      </c>
      <c r="BJ1195" s="7" t="str">
        <f t="shared" si="947"/>
        <v/>
      </c>
      <c r="BK1195" s="7" t="str">
        <f t="shared" si="978"/>
        <v/>
      </c>
      <c r="BL1195" s="7" t="str">
        <f t="shared" si="979"/>
        <v/>
      </c>
      <c r="BM1195" s="7" t="str">
        <f t="shared" si="980"/>
        <v/>
      </c>
      <c r="BN1195" s="7" t="str">
        <f t="shared" si="981"/>
        <v/>
      </c>
      <c r="BO1195" s="7" t="str">
        <f t="shared" si="982"/>
        <v/>
      </c>
      <c r="BP1195" s="7" t="str">
        <f t="shared" si="983"/>
        <v/>
      </c>
      <c r="BQ1195" s="7" t="str">
        <f t="shared" si="984"/>
        <v/>
      </c>
      <c r="BR1195" s="7" t="str">
        <f t="shared" si="985"/>
        <v/>
      </c>
      <c r="BS1195" s="7" t="str">
        <f t="shared" si="986"/>
        <v/>
      </c>
      <c r="BT1195" s="7" t="str">
        <f t="shared" si="987"/>
        <v/>
      </c>
      <c r="BU1195" s="7" t="str">
        <f t="shared" si="988"/>
        <v/>
      </c>
      <c r="BV1195" s="7" t="str">
        <f t="shared" si="989"/>
        <v/>
      </c>
      <c r="BW1195" s="7" t="str">
        <f t="shared" si="963"/>
        <v/>
      </c>
      <c r="BX1195" s="7" t="str">
        <f t="shared" si="990"/>
        <v/>
      </c>
      <c r="BY1195" s="7" t="str">
        <f t="shared" si="991"/>
        <v/>
      </c>
      <c r="BZ1195" s="7" t="str">
        <f t="shared" si="992"/>
        <v/>
      </c>
      <c r="CA1195" s="7" t="str">
        <f t="shared" si="993"/>
        <v/>
      </c>
      <c r="CB1195" s="54"/>
      <c r="CH1195" s="13" t="str">
        <f t="shared" si="964"/>
        <v/>
      </c>
      <c r="CJ1195" s="13" t="str">
        <f t="shared" si="955"/>
        <v/>
      </c>
      <c r="CK1195" s="7" t="str">
        <f t="shared" si="956"/>
        <v/>
      </c>
      <c r="CM1195" s="7" t="str">
        <f t="shared" si="994"/>
        <v/>
      </c>
    </row>
    <row r="1196" spans="2:91" ht="16.5" thickBot="1" x14ac:dyDescent="0.3">
      <c r="B1196" s="114"/>
      <c r="C1196" s="114"/>
      <c r="D1196" s="115"/>
      <c r="E1196" s="117" t="str">
        <f t="shared" ref="E1196:E1259" si="995">IF(K1196="Comentario","",IF(K1195="Comentario",IF(G1194="","",IF(G1194=0,E1194+1,E1194)),IF(G1195="","",IF(G1195=0,E1195+1,E1195))))</f>
        <v/>
      </c>
      <c r="F1196" s="118" t="str">
        <f t="shared" si="948"/>
        <v/>
      </c>
      <c r="G1196" s="22"/>
      <c r="H1196" s="5" t="str">
        <f t="shared" si="965"/>
        <v/>
      </c>
      <c r="I1196" s="6" t="str">
        <f t="shared" si="966"/>
        <v/>
      </c>
      <c r="J1196" s="6" t="str">
        <f t="shared" si="967"/>
        <v/>
      </c>
      <c r="K1196" s="23"/>
      <c r="L1196" s="3" t="str">
        <f t="shared" si="949"/>
        <v/>
      </c>
      <c r="M1196" s="2">
        <f>IF(OR(K1196="Rota",K1196="Desliza"),(IF((MAX(N$36:N1195))&gt;F$17,(MAX(N$36:N1195)),F$17)),N1195)</f>
        <v>0</v>
      </c>
      <c r="N1196" s="42"/>
      <c r="O1196" s="2" t="str">
        <f t="shared" si="950"/>
        <v/>
      </c>
      <c r="P1196" s="3" t="str">
        <f t="shared" si="951"/>
        <v/>
      </c>
      <c r="Q1196" s="24"/>
      <c r="R1196" s="24"/>
      <c r="S1196" s="24"/>
      <c r="T1196" s="132" t="str">
        <f t="shared" si="957"/>
        <v/>
      </c>
      <c r="U1196" s="25"/>
      <c r="V1196" s="25"/>
      <c r="W1196" s="24"/>
      <c r="X1196" s="26"/>
      <c r="Y1196" s="25"/>
      <c r="Z1196" s="25"/>
      <c r="AA1196" s="3" t="str">
        <f t="shared" si="952"/>
        <v/>
      </c>
      <c r="AB1196" s="24"/>
      <c r="AC1196" s="26"/>
      <c r="AD1196" s="25"/>
      <c r="AE1196" s="54"/>
      <c r="AF1196" s="54"/>
      <c r="AG1196" s="54"/>
      <c r="AH1196" s="54"/>
      <c r="AI1196" s="54"/>
      <c r="AJ1196" s="54"/>
      <c r="AK1196" s="25"/>
      <c r="AL1196" s="54" t="str">
        <f t="shared" si="958"/>
        <v/>
      </c>
      <c r="AM1196" s="200" t="str">
        <f t="shared" si="959"/>
        <v/>
      </c>
      <c r="AN1196" s="201" t="str">
        <f t="shared" si="960"/>
        <v/>
      </c>
      <c r="AO1196" s="200" t="str">
        <f t="shared" si="968"/>
        <v/>
      </c>
      <c r="AP1196" s="200" t="str">
        <f t="shared" si="961"/>
        <v/>
      </c>
      <c r="AQ1196" s="200" t="str">
        <f t="shared" si="962"/>
        <v/>
      </c>
      <c r="AR1196" s="200" t="str">
        <f t="shared" si="969"/>
        <v/>
      </c>
      <c r="AS1196" s="200" t="str">
        <f t="shared" si="970"/>
        <v/>
      </c>
      <c r="AT1196" s="200" t="str">
        <f t="shared" si="971"/>
        <v/>
      </c>
      <c r="AU1196" s="200" t="str">
        <f t="shared" si="972"/>
        <v/>
      </c>
      <c r="AV1196" s="54"/>
      <c r="AW1196" s="200" t="str">
        <f t="shared" si="973"/>
        <v/>
      </c>
      <c r="AX1196" s="201" t="str">
        <f t="shared" si="974"/>
        <v/>
      </c>
      <c r="AY1196" s="7" t="str">
        <f t="shared" si="975"/>
        <v/>
      </c>
      <c r="AZ1196" s="7" t="str">
        <f t="shared" si="976"/>
        <v/>
      </c>
      <c r="BA1196" s="7" t="str">
        <f t="shared" si="977"/>
        <v/>
      </c>
      <c r="BB1196" s="7" t="str">
        <f t="shared" si="941"/>
        <v/>
      </c>
      <c r="BC1196" s="7" t="str">
        <f t="shared" si="942"/>
        <v/>
      </c>
      <c r="BD1196" s="7" t="str">
        <f t="shared" si="943"/>
        <v/>
      </c>
      <c r="BE1196" s="7" t="str">
        <f t="shared" si="944"/>
        <v/>
      </c>
      <c r="BF1196" s="7" t="str">
        <f t="shared" si="953"/>
        <v/>
      </c>
      <c r="BG1196" s="7" t="str">
        <f t="shared" si="954"/>
        <v/>
      </c>
      <c r="BH1196" s="7" t="str">
        <f t="shared" si="945"/>
        <v/>
      </c>
      <c r="BI1196" s="7" t="str">
        <f t="shared" si="946"/>
        <v/>
      </c>
      <c r="BJ1196" s="7" t="str">
        <f t="shared" si="947"/>
        <v/>
      </c>
      <c r="BK1196" s="7" t="str">
        <f t="shared" si="978"/>
        <v/>
      </c>
      <c r="BL1196" s="7" t="str">
        <f t="shared" si="979"/>
        <v/>
      </c>
      <c r="BM1196" s="7" t="str">
        <f t="shared" si="980"/>
        <v/>
      </c>
      <c r="BN1196" s="7" t="str">
        <f t="shared" si="981"/>
        <v/>
      </c>
      <c r="BO1196" s="7" t="str">
        <f t="shared" si="982"/>
        <v/>
      </c>
      <c r="BP1196" s="7" t="str">
        <f t="shared" si="983"/>
        <v/>
      </c>
      <c r="BQ1196" s="7" t="str">
        <f t="shared" si="984"/>
        <v/>
      </c>
      <c r="BR1196" s="7" t="str">
        <f t="shared" si="985"/>
        <v/>
      </c>
      <c r="BS1196" s="7" t="str">
        <f t="shared" si="986"/>
        <v/>
      </c>
      <c r="BT1196" s="7" t="str">
        <f t="shared" si="987"/>
        <v/>
      </c>
      <c r="BU1196" s="7" t="str">
        <f t="shared" si="988"/>
        <v/>
      </c>
      <c r="BV1196" s="7" t="str">
        <f t="shared" si="989"/>
        <v/>
      </c>
      <c r="BW1196" s="7" t="str">
        <f t="shared" si="963"/>
        <v/>
      </c>
      <c r="BX1196" s="7" t="str">
        <f t="shared" si="990"/>
        <v/>
      </c>
      <c r="BY1196" s="7" t="str">
        <f t="shared" si="991"/>
        <v/>
      </c>
      <c r="BZ1196" s="7" t="str">
        <f t="shared" si="992"/>
        <v/>
      </c>
      <c r="CA1196" s="7" t="str">
        <f t="shared" si="993"/>
        <v/>
      </c>
      <c r="CB1196" s="54"/>
      <c r="CH1196" s="13" t="str">
        <f t="shared" si="964"/>
        <v/>
      </c>
      <c r="CJ1196" s="13" t="str">
        <f t="shared" si="955"/>
        <v/>
      </c>
      <c r="CK1196" s="7" t="str">
        <f t="shared" si="956"/>
        <v/>
      </c>
      <c r="CM1196" s="7" t="str">
        <f t="shared" si="994"/>
        <v/>
      </c>
    </row>
    <row r="1197" spans="2:91" ht="16.5" thickBot="1" x14ac:dyDescent="0.3">
      <c r="B1197" s="114"/>
      <c r="C1197" s="114"/>
      <c r="D1197" s="115"/>
      <c r="E1197" s="117" t="str">
        <f t="shared" si="995"/>
        <v/>
      </c>
      <c r="F1197" s="118" t="str">
        <f t="shared" si="948"/>
        <v/>
      </c>
      <c r="G1197" s="22"/>
      <c r="H1197" s="5" t="str">
        <f t="shared" si="965"/>
        <v/>
      </c>
      <c r="I1197" s="6" t="str">
        <f t="shared" si="966"/>
        <v/>
      </c>
      <c r="J1197" s="6" t="str">
        <f t="shared" si="967"/>
        <v/>
      </c>
      <c r="K1197" s="23"/>
      <c r="L1197" s="3" t="str">
        <f t="shared" si="949"/>
        <v/>
      </c>
      <c r="M1197" s="2">
        <f>IF(OR(K1197="Rota",K1197="Desliza"),(IF((MAX(N$36:N1196))&gt;F$17,(MAX(N$36:N1196)),F$17)),N1196)</f>
        <v>0</v>
      </c>
      <c r="N1197" s="42"/>
      <c r="O1197" s="2" t="str">
        <f t="shared" si="950"/>
        <v/>
      </c>
      <c r="P1197" s="3" t="str">
        <f t="shared" si="951"/>
        <v/>
      </c>
      <c r="Q1197" s="24"/>
      <c r="R1197" s="24"/>
      <c r="S1197" s="24"/>
      <c r="T1197" s="132" t="str">
        <f t="shared" si="957"/>
        <v/>
      </c>
      <c r="U1197" s="25"/>
      <c r="V1197" s="25"/>
      <c r="W1197" s="24"/>
      <c r="X1197" s="26"/>
      <c r="Y1197" s="25"/>
      <c r="Z1197" s="25"/>
      <c r="AA1197" s="3" t="str">
        <f t="shared" si="952"/>
        <v/>
      </c>
      <c r="AB1197" s="24"/>
      <c r="AC1197" s="26"/>
      <c r="AD1197" s="25"/>
      <c r="AE1197" s="54"/>
      <c r="AF1197" s="54"/>
      <c r="AG1197" s="54"/>
      <c r="AH1197" s="54"/>
      <c r="AI1197" s="54"/>
      <c r="AJ1197" s="54"/>
      <c r="AK1197" s="25"/>
      <c r="AL1197" s="54" t="str">
        <f t="shared" si="958"/>
        <v/>
      </c>
      <c r="AM1197" s="200" t="str">
        <f t="shared" si="959"/>
        <v/>
      </c>
      <c r="AN1197" s="201" t="str">
        <f t="shared" si="960"/>
        <v/>
      </c>
      <c r="AO1197" s="200" t="str">
        <f t="shared" si="968"/>
        <v/>
      </c>
      <c r="AP1197" s="200" t="str">
        <f t="shared" si="961"/>
        <v/>
      </c>
      <c r="AQ1197" s="200" t="str">
        <f t="shared" si="962"/>
        <v/>
      </c>
      <c r="AR1197" s="200" t="str">
        <f t="shared" si="969"/>
        <v/>
      </c>
      <c r="AS1197" s="200" t="str">
        <f t="shared" si="970"/>
        <v/>
      </c>
      <c r="AT1197" s="200" t="str">
        <f t="shared" si="971"/>
        <v/>
      </c>
      <c r="AU1197" s="200" t="str">
        <f t="shared" si="972"/>
        <v/>
      </c>
      <c r="AV1197" s="54"/>
      <c r="AW1197" s="200" t="str">
        <f t="shared" si="973"/>
        <v/>
      </c>
      <c r="AX1197" s="201" t="str">
        <f t="shared" si="974"/>
        <v/>
      </c>
      <c r="AY1197" s="7" t="str">
        <f t="shared" si="975"/>
        <v/>
      </c>
      <c r="AZ1197" s="7" t="str">
        <f t="shared" si="976"/>
        <v/>
      </c>
      <c r="BA1197" s="7" t="str">
        <f t="shared" si="977"/>
        <v/>
      </c>
      <c r="BB1197" s="7" t="str">
        <f t="shared" ref="BB1197:BB1260" si="996">IF(AND(O1197&gt;0,AF1197="Día",K1197="Rota"),O1197,"")</f>
        <v/>
      </c>
      <c r="BC1197" s="7" t="str">
        <f t="shared" ref="BC1197:BC1260" si="997">IF(AND(O1197&gt;0,AF1197="Noche",K1197="Rota"),O1197,"")</f>
        <v/>
      </c>
      <c r="BD1197" s="7" t="str">
        <f t="shared" ref="BD1197:BD1260" si="998">IF(AND(O1197&gt;0,AF1197="Día",K1197="Desliza"),O1197,"")</f>
        <v/>
      </c>
      <c r="BE1197" s="7" t="str">
        <f t="shared" ref="BE1197:BE1260" si="999">IF(AND(O1197&gt;0,AF1197="Noche",K1197="Desliza"),O1197,"")</f>
        <v/>
      </c>
      <c r="BF1197" s="7" t="str">
        <f t="shared" si="953"/>
        <v/>
      </c>
      <c r="BG1197" s="7" t="str">
        <f t="shared" si="954"/>
        <v/>
      </c>
      <c r="BH1197" s="7" t="str">
        <f t="shared" si="945"/>
        <v/>
      </c>
      <c r="BI1197" s="7" t="str">
        <f t="shared" si="946"/>
        <v/>
      </c>
      <c r="BJ1197" s="7" t="str">
        <f t="shared" si="947"/>
        <v/>
      </c>
      <c r="BK1197" s="7" t="str">
        <f t="shared" si="978"/>
        <v/>
      </c>
      <c r="BL1197" s="7" t="str">
        <f t="shared" si="979"/>
        <v/>
      </c>
      <c r="BM1197" s="7" t="str">
        <f t="shared" si="980"/>
        <v/>
      </c>
      <c r="BN1197" s="7" t="str">
        <f t="shared" si="981"/>
        <v/>
      </c>
      <c r="BO1197" s="7" t="str">
        <f t="shared" si="982"/>
        <v/>
      </c>
      <c r="BP1197" s="7" t="str">
        <f t="shared" si="983"/>
        <v/>
      </c>
      <c r="BQ1197" s="7" t="str">
        <f t="shared" si="984"/>
        <v/>
      </c>
      <c r="BR1197" s="7" t="str">
        <f t="shared" si="985"/>
        <v/>
      </c>
      <c r="BS1197" s="7" t="str">
        <f t="shared" si="986"/>
        <v/>
      </c>
      <c r="BT1197" s="7" t="str">
        <f t="shared" si="987"/>
        <v/>
      </c>
      <c r="BU1197" s="7" t="str">
        <f t="shared" si="988"/>
        <v/>
      </c>
      <c r="BV1197" s="7" t="str">
        <f t="shared" si="989"/>
        <v/>
      </c>
      <c r="BW1197" s="7" t="str">
        <f t="shared" si="963"/>
        <v/>
      </c>
      <c r="BX1197" s="7" t="str">
        <f t="shared" si="990"/>
        <v/>
      </c>
      <c r="BY1197" s="7" t="str">
        <f t="shared" si="991"/>
        <v/>
      </c>
      <c r="BZ1197" s="7" t="str">
        <f t="shared" si="992"/>
        <v/>
      </c>
      <c r="CA1197" s="7" t="str">
        <f t="shared" si="993"/>
        <v/>
      </c>
      <c r="CB1197" s="54"/>
      <c r="CH1197" s="13" t="str">
        <f t="shared" si="964"/>
        <v/>
      </c>
      <c r="CJ1197" s="13" t="str">
        <f t="shared" si="955"/>
        <v/>
      </c>
      <c r="CK1197" s="7" t="str">
        <f t="shared" si="956"/>
        <v/>
      </c>
      <c r="CM1197" s="7" t="str">
        <f t="shared" si="994"/>
        <v/>
      </c>
    </row>
    <row r="1198" spans="2:91" ht="16.5" thickBot="1" x14ac:dyDescent="0.3">
      <c r="B1198" s="114"/>
      <c r="C1198" s="114"/>
      <c r="D1198" s="115"/>
      <c r="E1198" s="117" t="str">
        <f t="shared" si="995"/>
        <v/>
      </c>
      <c r="F1198" s="118" t="str">
        <f t="shared" si="948"/>
        <v/>
      </c>
      <c r="G1198" s="22"/>
      <c r="H1198" s="5" t="str">
        <f t="shared" si="965"/>
        <v/>
      </c>
      <c r="I1198" s="6" t="str">
        <f t="shared" si="966"/>
        <v/>
      </c>
      <c r="J1198" s="6" t="str">
        <f t="shared" si="967"/>
        <v/>
      </c>
      <c r="K1198" s="23"/>
      <c r="L1198" s="3" t="str">
        <f t="shared" si="949"/>
        <v/>
      </c>
      <c r="M1198" s="2">
        <f>IF(OR(K1198="Rota",K1198="Desliza"),(IF((MAX(N$36:N1197))&gt;F$17,(MAX(N$36:N1197)),F$17)),N1197)</f>
        <v>0</v>
      </c>
      <c r="N1198" s="42"/>
      <c r="O1198" s="2" t="str">
        <f t="shared" si="950"/>
        <v/>
      </c>
      <c r="P1198" s="3" t="str">
        <f t="shared" si="951"/>
        <v/>
      </c>
      <c r="Q1198" s="24"/>
      <c r="R1198" s="24"/>
      <c r="S1198" s="24"/>
      <c r="T1198" s="132" t="str">
        <f t="shared" si="957"/>
        <v/>
      </c>
      <c r="U1198" s="25"/>
      <c r="V1198" s="25"/>
      <c r="W1198" s="24"/>
      <c r="X1198" s="26"/>
      <c r="Y1198" s="25"/>
      <c r="Z1198" s="25"/>
      <c r="AA1198" s="3" t="str">
        <f t="shared" si="952"/>
        <v/>
      </c>
      <c r="AB1198" s="24"/>
      <c r="AC1198" s="26"/>
      <c r="AD1198" s="25"/>
      <c r="AE1198" s="54"/>
      <c r="AF1198" s="54"/>
      <c r="AG1198" s="54"/>
      <c r="AH1198" s="54"/>
      <c r="AI1198" s="54"/>
      <c r="AJ1198" s="54"/>
      <c r="AK1198" s="25"/>
      <c r="AL1198" s="54" t="str">
        <f t="shared" si="958"/>
        <v/>
      </c>
      <c r="AM1198" s="200" t="str">
        <f t="shared" si="959"/>
        <v/>
      </c>
      <c r="AN1198" s="201" t="str">
        <f t="shared" si="960"/>
        <v/>
      </c>
      <c r="AO1198" s="200" t="str">
        <f t="shared" si="968"/>
        <v/>
      </c>
      <c r="AP1198" s="200" t="str">
        <f t="shared" si="961"/>
        <v/>
      </c>
      <c r="AQ1198" s="200" t="str">
        <f t="shared" si="962"/>
        <v/>
      </c>
      <c r="AR1198" s="200" t="str">
        <f t="shared" si="969"/>
        <v/>
      </c>
      <c r="AS1198" s="200" t="str">
        <f t="shared" si="970"/>
        <v/>
      </c>
      <c r="AT1198" s="200" t="str">
        <f t="shared" si="971"/>
        <v/>
      </c>
      <c r="AU1198" s="200" t="str">
        <f t="shared" si="972"/>
        <v/>
      </c>
      <c r="AV1198" s="54"/>
      <c r="AW1198" s="200" t="str">
        <f t="shared" si="973"/>
        <v/>
      </c>
      <c r="AX1198" s="201" t="str">
        <f t="shared" si="974"/>
        <v/>
      </c>
      <c r="AY1198" s="7" t="str">
        <f t="shared" si="975"/>
        <v/>
      </c>
      <c r="AZ1198" s="7" t="str">
        <f t="shared" si="976"/>
        <v/>
      </c>
      <c r="BA1198" s="7" t="str">
        <f t="shared" si="977"/>
        <v/>
      </c>
      <c r="BB1198" s="7" t="str">
        <f t="shared" si="996"/>
        <v/>
      </c>
      <c r="BC1198" s="7" t="str">
        <f t="shared" si="997"/>
        <v/>
      </c>
      <c r="BD1198" s="7" t="str">
        <f t="shared" si="998"/>
        <v/>
      </c>
      <c r="BE1198" s="7" t="str">
        <f t="shared" si="999"/>
        <v/>
      </c>
      <c r="BF1198" s="7" t="str">
        <f t="shared" si="953"/>
        <v/>
      </c>
      <c r="BG1198" s="7" t="str">
        <f t="shared" si="954"/>
        <v/>
      </c>
      <c r="BH1198" s="7" t="str">
        <f t="shared" ref="BH1198:BH1261" si="1000">IF(AND(AO1198&gt;0,AF1198="Día",K1198="RIH CSG"),AO1198,"")</f>
        <v/>
      </c>
      <c r="BI1198" s="7" t="str">
        <f t="shared" ref="BI1198:BI1261" si="1001">IF(AND(AO1198&gt;0,AF1198="Noche",K1198="RIH CSG"),AO1198,"")</f>
        <v/>
      </c>
      <c r="BJ1198" s="7" t="str">
        <f t="shared" ref="BJ1198:BJ1261" si="1002">IF(AND(AO1198&gt;0,AF1198="Día",K1198="RIH OH"),AO1198,"")</f>
        <v/>
      </c>
      <c r="BK1198" s="7" t="str">
        <f t="shared" si="978"/>
        <v/>
      </c>
      <c r="BL1198" s="7" t="str">
        <f t="shared" si="979"/>
        <v/>
      </c>
      <c r="BM1198" s="7" t="str">
        <f t="shared" si="980"/>
        <v/>
      </c>
      <c r="BN1198" s="7" t="str">
        <f t="shared" si="981"/>
        <v/>
      </c>
      <c r="BO1198" s="7" t="str">
        <f t="shared" si="982"/>
        <v/>
      </c>
      <c r="BP1198" s="7" t="str">
        <f t="shared" si="983"/>
        <v/>
      </c>
      <c r="BQ1198" s="7" t="str">
        <f t="shared" si="984"/>
        <v/>
      </c>
      <c r="BR1198" s="7" t="str">
        <f t="shared" si="985"/>
        <v/>
      </c>
      <c r="BS1198" s="7" t="str">
        <f t="shared" si="986"/>
        <v/>
      </c>
      <c r="BT1198" s="7" t="str">
        <f t="shared" si="987"/>
        <v/>
      </c>
      <c r="BU1198" s="7" t="str">
        <f t="shared" si="988"/>
        <v/>
      </c>
      <c r="BV1198" s="7" t="str">
        <f t="shared" si="989"/>
        <v/>
      </c>
      <c r="BW1198" s="7" t="str">
        <f t="shared" si="963"/>
        <v/>
      </c>
      <c r="BX1198" s="7" t="str">
        <f t="shared" si="990"/>
        <v/>
      </c>
      <c r="BY1198" s="7" t="str">
        <f t="shared" si="991"/>
        <v/>
      </c>
      <c r="BZ1198" s="7" t="str">
        <f t="shared" si="992"/>
        <v/>
      </c>
      <c r="CA1198" s="7" t="str">
        <f t="shared" si="993"/>
        <v/>
      </c>
      <c r="CB1198" s="54"/>
      <c r="CH1198" s="13" t="str">
        <f t="shared" si="964"/>
        <v/>
      </c>
      <c r="CJ1198" s="13" t="str">
        <f t="shared" si="955"/>
        <v/>
      </c>
      <c r="CK1198" s="7" t="str">
        <f t="shared" si="956"/>
        <v/>
      </c>
      <c r="CM1198" s="7" t="str">
        <f t="shared" si="994"/>
        <v/>
      </c>
    </row>
    <row r="1199" spans="2:91" ht="16.5" thickBot="1" x14ac:dyDescent="0.3">
      <c r="B1199" s="114"/>
      <c r="C1199" s="114"/>
      <c r="D1199" s="115"/>
      <c r="E1199" s="117" t="str">
        <f t="shared" si="995"/>
        <v/>
      </c>
      <c r="F1199" s="118" t="str">
        <f t="shared" ref="F1199:F1262" si="1003">IF(K1199="Comentario","",IF(K1198="Comentario",IF(G1197="","",G1197),IF(G1198="","",G1198)))</f>
        <v/>
      </c>
      <c r="G1199" s="22"/>
      <c r="H1199" s="5" t="str">
        <f t="shared" si="965"/>
        <v/>
      </c>
      <c r="I1199" s="6" t="str">
        <f t="shared" si="966"/>
        <v/>
      </c>
      <c r="J1199" s="6" t="str">
        <f t="shared" si="967"/>
        <v/>
      </c>
      <c r="K1199" s="23"/>
      <c r="L1199" s="3" t="str">
        <f t="shared" si="949"/>
        <v/>
      </c>
      <c r="M1199" s="2">
        <f>IF(OR(K1199="Rota",K1199="Desliza"),(IF((MAX(N$36:N1198))&gt;F$17,(MAX(N$36:N1198)),F$17)),N1198)</f>
        <v>0</v>
      </c>
      <c r="N1199" s="42"/>
      <c r="O1199" s="2" t="str">
        <f t="shared" si="950"/>
        <v/>
      </c>
      <c r="P1199" s="3" t="str">
        <f t="shared" si="951"/>
        <v/>
      </c>
      <c r="Q1199" s="24"/>
      <c r="R1199" s="24"/>
      <c r="S1199" s="24"/>
      <c r="T1199" s="132" t="str">
        <f t="shared" si="957"/>
        <v/>
      </c>
      <c r="U1199" s="25"/>
      <c r="V1199" s="25"/>
      <c r="W1199" s="24"/>
      <c r="X1199" s="26"/>
      <c r="Y1199" s="25"/>
      <c r="Z1199" s="25"/>
      <c r="AA1199" s="3" t="str">
        <f t="shared" si="952"/>
        <v/>
      </c>
      <c r="AB1199" s="24"/>
      <c r="AC1199" s="26"/>
      <c r="AD1199" s="25"/>
      <c r="AE1199" s="54"/>
      <c r="AF1199" s="54"/>
      <c r="AG1199" s="54"/>
      <c r="AH1199" s="54"/>
      <c r="AI1199" s="54"/>
      <c r="AJ1199" s="54"/>
      <c r="AK1199" s="25"/>
      <c r="AL1199" s="54" t="str">
        <f t="shared" si="958"/>
        <v/>
      </c>
      <c r="AM1199" s="200" t="str">
        <f t="shared" si="959"/>
        <v/>
      </c>
      <c r="AN1199" s="201" t="str">
        <f t="shared" si="960"/>
        <v/>
      </c>
      <c r="AO1199" s="200" t="str">
        <f t="shared" si="968"/>
        <v/>
      </c>
      <c r="AP1199" s="200" t="str">
        <f t="shared" si="961"/>
        <v/>
      </c>
      <c r="AQ1199" s="200" t="str">
        <f t="shared" si="962"/>
        <v/>
      </c>
      <c r="AR1199" s="200" t="str">
        <f t="shared" si="969"/>
        <v/>
      </c>
      <c r="AS1199" s="200" t="str">
        <f t="shared" si="970"/>
        <v/>
      </c>
      <c r="AT1199" s="200" t="str">
        <f t="shared" si="971"/>
        <v/>
      </c>
      <c r="AU1199" s="200" t="str">
        <f t="shared" si="972"/>
        <v/>
      </c>
      <c r="AV1199" s="54"/>
      <c r="AW1199" s="200" t="str">
        <f t="shared" si="973"/>
        <v/>
      </c>
      <c r="AX1199" s="201" t="str">
        <f t="shared" si="974"/>
        <v/>
      </c>
      <c r="AY1199" s="7" t="str">
        <f t="shared" si="975"/>
        <v/>
      </c>
      <c r="AZ1199" s="7" t="str">
        <f t="shared" si="976"/>
        <v/>
      </c>
      <c r="BA1199" s="7" t="str">
        <f t="shared" si="977"/>
        <v/>
      </c>
      <c r="BB1199" s="7" t="str">
        <f t="shared" si="996"/>
        <v/>
      </c>
      <c r="BC1199" s="7" t="str">
        <f t="shared" si="997"/>
        <v/>
      </c>
      <c r="BD1199" s="7" t="str">
        <f t="shared" si="998"/>
        <v/>
      </c>
      <c r="BE1199" s="7" t="str">
        <f t="shared" si="999"/>
        <v/>
      </c>
      <c r="BF1199" s="7" t="str">
        <f t="shared" si="953"/>
        <v/>
      </c>
      <c r="BG1199" s="7" t="str">
        <f t="shared" si="954"/>
        <v/>
      </c>
      <c r="BH1199" s="7" t="str">
        <f t="shared" si="1000"/>
        <v/>
      </c>
      <c r="BI1199" s="7" t="str">
        <f t="shared" si="1001"/>
        <v/>
      </c>
      <c r="BJ1199" s="7" t="str">
        <f t="shared" si="1002"/>
        <v/>
      </c>
      <c r="BK1199" s="7" t="str">
        <f t="shared" si="978"/>
        <v/>
      </c>
      <c r="BL1199" s="7" t="str">
        <f t="shared" si="979"/>
        <v/>
      </c>
      <c r="BM1199" s="7" t="str">
        <f t="shared" si="980"/>
        <v/>
      </c>
      <c r="BN1199" s="7" t="str">
        <f t="shared" si="981"/>
        <v/>
      </c>
      <c r="BO1199" s="7" t="str">
        <f t="shared" si="982"/>
        <v/>
      </c>
      <c r="BP1199" s="7" t="str">
        <f t="shared" si="983"/>
        <v/>
      </c>
      <c r="BQ1199" s="7" t="str">
        <f t="shared" si="984"/>
        <v/>
      </c>
      <c r="BR1199" s="7" t="str">
        <f t="shared" si="985"/>
        <v/>
      </c>
      <c r="BS1199" s="7" t="str">
        <f t="shared" si="986"/>
        <v/>
      </c>
      <c r="BT1199" s="7" t="str">
        <f t="shared" si="987"/>
        <v/>
      </c>
      <c r="BU1199" s="7" t="str">
        <f t="shared" si="988"/>
        <v/>
      </c>
      <c r="BV1199" s="7" t="str">
        <f t="shared" si="989"/>
        <v/>
      </c>
      <c r="BW1199" s="7" t="str">
        <f t="shared" si="963"/>
        <v/>
      </c>
      <c r="BX1199" s="7" t="str">
        <f t="shared" si="990"/>
        <v/>
      </c>
      <c r="BY1199" s="7" t="str">
        <f t="shared" si="991"/>
        <v/>
      </c>
      <c r="BZ1199" s="7" t="str">
        <f t="shared" si="992"/>
        <v/>
      </c>
      <c r="CA1199" s="7" t="str">
        <f t="shared" si="993"/>
        <v/>
      </c>
      <c r="CB1199" s="54"/>
      <c r="CH1199" s="13" t="str">
        <f t="shared" si="964"/>
        <v/>
      </c>
      <c r="CJ1199" s="13" t="str">
        <f t="shared" si="955"/>
        <v/>
      </c>
      <c r="CK1199" s="7" t="str">
        <f t="shared" si="956"/>
        <v/>
      </c>
      <c r="CM1199" s="7" t="str">
        <f t="shared" si="994"/>
        <v/>
      </c>
    </row>
    <row r="1200" spans="2:91" ht="16.5" thickBot="1" x14ac:dyDescent="0.3">
      <c r="B1200" s="114"/>
      <c r="C1200" s="114"/>
      <c r="D1200" s="115"/>
      <c r="E1200" s="117" t="str">
        <f t="shared" si="995"/>
        <v/>
      </c>
      <c r="F1200" s="118" t="str">
        <f t="shared" si="1003"/>
        <v/>
      </c>
      <c r="G1200" s="22"/>
      <c r="H1200" s="5" t="str">
        <f t="shared" si="965"/>
        <v/>
      </c>
      <c r="I1200" s="6" t="str">
        <f t="shared" si="966"/>
        <v/>
      </c>
      <c r="J1200" s="6" t="str">
        <f t="shared" si="967"/>
        <v/>
      </c>
      <c r="K1200" s="23"/>
      <c r="L1200" s="3" t="str">
        <f t="shared" si="949"/>
        <v/>
      </c>
      <c r="M1200" s="2">
        <f>IF(OR(K1200="Rota",K1200="Desliza"),(IF((MAX(N$36:N1199))&gt;F$17,(MAX(N$36:N1199)),F$17)),N1199)</f>
        <v>0</v>
      </c>
      <c r="N1200" s="42"/>
      <c r="O1200" s="2" t="str">
        <f t="shared" si="950"/>
        <v/>
      </c>
      <c r="P1200" s="3" t="str">
        <f t="shared" si="951"/>
        <v/>
      </c>
      <c r="Q1200" s="24"/>
      <c r="R1200" s="24"/>
      <c r="S1200" s="24"/>
      <c r="T1200" s="132" t="str">
        <f t="shared" si="957"/>
        <v/>
      </c>
      <c r="U1200" s="25"/>
      <c r="V1200" s="25"/>
      <c r="W1200" s="24"/>
      <c r="X1200" s="26"/>
      <c r="Y1200" s="25"/>
      <c r="Z1200" s="25"/>
      <c r="AA1200" s="3" t="str">
        <f t="shared" si="952"/>
        <v/>
      </c>
      <c r="AB1200" s="24"/>
      <c r="AC1200" s="26"/>
      <c r="AD1200" s="25"/>
      <c r="AE1200" s="54"/>
      <c r="AF1200" s="54"/>
      <c r="AG1200" s="54"/>
      <c r="AH1200" s="54"/>
      <c r="AI1200" s="54"/>
      <c r="AJ1200" s="54"/>
      <c r="AK1200" s="25"/>
      <c r="AL1200" s="54" t="str">
        <f t="shared" si="958"/>
        <v/>
      </c>
      <c r="AM1200" s="200" t="str">
        <f t="shared" si="959"/>
        <v/>
      </c>
      <c r="AN1200" s="201" t="str">
        <f t="shared" si="960"/>
        <v/>
      </c>
      <c r="AO1200" s="200" t="str">
        <f t="shared" si="968"/>
        <v/>
      </c>
      <c r="AP1200" s="200" t="str">
        <f t="shared" si="961"/>
        <v/>
      </c>
      <c r="AQ1200" s="200" t="str">
        <f t="shared" si="962"/>
        <v/>
      </c>
      <c r="AR1200" s="200" t="str">
        <f t="shared" si="969"/>
        <v/>
      </c>
      <c r="AS1200" s="200" t="str">
        <f t="shared" si="970"/>
        <v/>
      </c>
      <c r="AT1200" s="200" t="str">
        <f t="shared" si="971"/>
        <v/>
      </c>
      <c r="AU1200" s="200" t="str">
        <f t="shared" si="972"/>
        <v/>
      </c>
      <c r="AV1200" s="54"/>
      <c r="AW1200" s="200" t="str">
        <f t="shared" si="973"/>
        <v/>
      </c>
      <c r="AX1200" s="201" t="str">
        <f t="shared" si="974"/>
        <v/>
      </c>
      <c r="AY1200" s="7" t="str">
        <f t="shared" si="975"/>
        <v/>
      </c>
      <c r="AZ1200" s="7" t="str">
        <f t="shared" si="976"/>
        <v/>
      </c>
      <c r="BA1200" s="7" t="str">
        <f t="shared" si="977"/>
        <v/>
      </c>
      <c r="BB1200" s="7" t="str">
        <f t="shared" si="996"/>
        <v/>
      </c>
      <c r="BC1200" s="7" t="str">
        <f t="shared" si="997"/>
        <v/>
      </c>
      <c r="BD1200" s="7" t="str">
        <f t="shared" si="998"/>
        <v/>
      </c>
      <c r="BE1200" s="7" t="str">
        <f t="shared" si="999"/>
        <v/>
      </c>
      <c r="BF1200" s="7" t="str">
        <f t="shared" si="953"/>
        <v/>
      </c>
      <c r="BG1200" s="7" t="str">
        <f t="shared" si="954"/>
        <v/>
      </c>
      <c r="BH1200" s="7" t="str">
        <f t="shared" si="1000"/>
        <v/>
      </c>
      <c r="BI1200" s="7" t="str">
        <f t="shared" si="1001"/>
        <v/>
      </c>
      <c r="BJ1200" s="7" t="str">
        <f t="shared" si="1002"/>
        <v/>
      </c>
      <c r="BK1200" s="7" t="str">
        <f t="shared" si="978"/>
        <v/>
      </c>
      <c r="BL1200" s="7" t="str">
        <f t="shared" si="979"/>
        <v/>
      </c>
      <c r="BM1200" s="7" t="str">
        <f t="shared" si="980"/>
        <v/>
      </c>
      <c r="BN1200" s="7" t="str">
        <f t="shared" si="981"/>
        <v/>
      </c>
      <c r="BO1200" s="7" t="str">
        <f t="shared" si="982"/>
        <v/>
      </c>
      <c r="BP1200" s="7" t="str">
        <f t="shared" si="983"/>
        <v/>
      </c>
      <c r="BQ1200" s="7" t="str">
        <f t="shared" si="984"/>
        <v/>
      </c>
      <c r="BR1200" s="7" t="str">
        <f t="shared" si="985"/>
        <v/>
      </c>
      <c r="BS1200" s="7" t="str">
        <f t="shared" si="986"/>
        <v/>
      </c>
      <c r="BT1200" s="7" t="str">
        <f t="shared" si="987"/>
        <v/>
      </c>
      <c r="BU1200" s="7" t="str">
        <f t="shared" si="988"/>
        <v/>
      </c>
      <c r="BV1200" s="7" t="str">
        <f t="shared" si="989"/>
        <v/>
      </c>
      <c r="BW1200" s="7" t="str">
        <f t="shared" si="963"/>
        <v/>
      </c>
      <c r="BX1200" s="7" t="str">
        <f t="shared" si="990"/>
        <v/>
      </c>
      <c r="BY1200" s="7" t="str">
        <f t="shared" si="991"/>
        <v/>
      </c>
      <c r="BZ1200" s="7" t="str">
        <f t="shared" si="992"/>
        <v/>
      </c>
      <c r="CA1200" s="7" t="str">
        <f t="shared" si="993"/>
        <v/>
      </c>
      <c r="CB1200" s="54"/>
      <c r="CH1200" s="13" t="str">
        <f t="shared" si="964"/>
        <v/>
      </c>
      <c r="CJ1200" s="13" t="str">
        <f t="shared" si="955"/>
        <v/>
      </c>
      <c r="CK1200" s="7" t="str">
        <f t="shared" si="956"/>
        <v/>
      </c>
      <c r="CM1200" s="7" t="str">
        <f t="shared" si="994"/>
        <v/>
      </c>
    </row>
    <row r="1201" spans="2:91" ht="16.5" thickBot="1" x14ac:dyDescent="0.3">
      <c r="B1201" s="114"/>
      <c r="C1201" s="114"/>
      <c r="D1201" s="115"/>
      <c r="E1201" s="117" t="str">
        <f t="shared" si="995"/>
        <v/>
      </c>
      <c r="F1201" s="118" t="str">
        <f t="shared" si="1003"/>
        <v/>
      </c>
      <c r="G1201" s="22"/>
      <c r="H1201" s="5" t="str">
        <f t="shared" si="965"/>
        <v/>
      </c>
      <c r="I1201" s="6" t="str">
        <f t="shared" si="966"/>
        <v/>
      </c>
      <c r="J1201" s="6" t="str">
        <f t="shared" si="967"/>
        <v/>
      </c>
      <c r="K1201" s="23"/>
      <c r="L1201" s="3" t="str">
        <f t="shared" si="949"/>
        <v/>
      </c>
      <c r="M1201" s="2">
        <f>IF(OR(K1201="Rota",K1201="Desliza"),(IF((MAX(N$36:N1200))&gt;F$17,(MAX(N$36:N1200)),F$17)),N1200)</f>
        <v>0</v>
      </c>
      <c r="N1201" s="42"/>
      <c r="O1201" s="2" t="str">
        <f t="shared" si="950"/>
        <v/>
      </c>
      <c r="P1201" s="3" t="str">
        <f t="shared" si="951"/>
        <v/>
      </c>
      <c r="Q1201" s="24"/>
      <c r="R1201" s="24"/>
      <c r="S1201" s="24"/>
      <c r="T1201" s="132" t="str">
        <f t="shared" si="957"/>
        <v/>
      </c>
      <c r="U1201" s="25"/>
      <c r="V1201" s="25"/>
      <c r="W1201" s="24"/>
      <c r="X1201" s="26"/>
      <c r="Y1201" s="25"/>
      <c r="Z1201" s="25"/>
      <c r="AA1201" s="3" t="str">
        <f t="shared" si="952"/>
        <v/>
      </c>
      <c r="AB1201" s="24"/>
      <c r="AC1201" s="26"/>
      <c r="AD1201" s="25"/>
      <c r="AE1201" s="54"/>
      <c r="AF1201" s="54"/>
      <c r="AG1201" s="54"/>
      <c r="AH1201" s="54"/>
      <c r="AI1201" s="54"/>
      <c r="AJ1201" s="54"/>
      <c r="AK1201" s="25"/>
      <c r="AL1201" s="54" t="str">
        <f t="shared" si="958"/>
        <v/>
      </c>
      <c r="AM1201" s="200" t="str">
        <f t="shared" si="959"/>
        <v/>
      </c>
      <c r="AN1201" s="201" t="str">
        <f t="shared" si="960"/>
        <v/>
      </c>
      <c r="AO1201" s="200" t="str">
        <f t="shared" si="968"/>
        <v/>
      </c>
      <c r="AP1201" s="200" t="str">
        <f t="shared" si="961"/>
        <v/>
      </c>
      <c r="AQ1201" s="200" t="str">
        <f t="shared" si="962"/>
        <v/>
      </c>
      <c r="AR1201" s="200" t="str">
        <f t="shared" si="969"/>
        <v/>
      </c>
      <c r="AS1201" s="200" t="str">
        <f t="shared" si="970"/>
        <v/>
      </c>
      <c r="AT1201" s="200" t="str">
        <f t="shared" si="971"/>
        <v/>
      </c>
      <c r="AU1201" s="200" t="str">
        <f t="shared" si="972"/>
        <v/>
      </c>
      <c r="AV1201" s="54"/>
      <c r="AW1201" s="200" t="str">
        <f t="shared" si="973"/>
        <v/>
      </c>
      <c r="AX1201" s="201" t="str">
        <f t="shared" si="974"/>
        <v/>
      </c>
      <c r="AY1201" s="7" t="str">
        <f t="shared" si="975"/>
        <v/>
      </c>
      <c r="AZ1201" s="7" t="str">
        <f t="shared" si="976"/>
        <v/>
      </c>
      <c r="BA1201" s="7" t="str">
        <f t="shared" si="977"/>
        <v/>
      </c>
      <c r="BB1201" s="7" t="str">
        <f t="shared" si="996"/>
        <v/>
      </c>
      <c r="BC1201" s="7" t="str">
        <f t="shared" si="997"/>
        <v/>
      </c>
      <c r="BD1201" s="7" t="str">
        <f t="shared" si="998"/>
        <v/>
      </c>
      <c r="BE1201" s="7" t="str">
        <f t="shared" si="999"/>
        <v/>
      </c>
      <c r="BF1201" s="7" t="str">
        <f t="shared" si="953"/>
        <v/>
      </c>
      <c r="BG1201" s="7" t="str">
        <f t="shared" si="954"/>
        <v/>
      </c>
      <c r="BH1201" s="7" t="str">
        <f t="shared" si="1000"/>
        <v/>
      </c>
      <c r="BI1201" s="7" t="str">
        <f t="shared" si="1001"/>
        <v/>
      </c>
      <c r="BJ1201" s="7" t="str">
        <f t="shared" si="1002"/>
        <v/>
      </c>
      <c r="BK1201" s="7" t="str">
        <f t="shared" si="978"/>
        <v/>
      </c>
      <c r="BL1201" s="7" t="str">
        <f t="shared" si="979"/>
        <v/>
      </c>
      <c r="BM1201" s="7" t="str">
        <f t="shared" si="980"/>
        <v/>
      </c>
      <c r="BN1201" s="7" t="str">
        <f t="shared" si="981"/>
        <v/>
      </c>
      <c r="BO1201" s="7" t="str">
        <f t="shared" si="982"/>
        <v/>
      </c>
      <c r="BP1201" s="7" t="str">
        <f t="shared" si="983"/>
        <v/>
      </c>
      <c r="BQ1201" s="7" t="str">
        <f t="shared" si="984"/>
        <v/>
      </c>
      <c r="BR1201" s="7" t="str">
        <f t="shared" si="985"/>
        <v/>
      </c>
      <c r="BS1201" s="7" t="str">
        <f t="shared" si="986"/>
        <v/>
      </c>
      <c r="BT1201" s="7" t="str">
        <f t="shared" si="987"/>
        <v/>
      </c>
      <c r="BU1201" s="7" t="str">
        <f t="shared" si="988"/>
        <v/>
      </c>
      <c r="BV1201" s="7" t="str">
        <f t="shared" si="989"/>
        <v/>
      </c>
      <c r="BW1201" s="7" t="str">
        <f t="shared" si="963"/>
        <v/>
      </c>
      <c r="BX1201" s="7" t="str">
        <f t="shared" si="990"/>
        <v/>
      </c>
      <c r="BY1201" s="7" t="str">
        <f t="shared" si="991"/>
        <v/>
      </c>
      <c r="BZ1201" s="7" t="str">
        <f t="shared" si="992"/>
        <v/>
      </c>
      <c r="CA1201" s="7" t="str">
        <f t="shared" si="993"/>
        <v/>
      </c>
      <c r="CB1201" s="54"/>
      <c r="CH1201" s="13" t="str">
        <f t="shared" si="964"/>
        <v/>
      </c>
      <c r="CJ1201" s="13" t="str">
        <f t="shared" si="955"/>
        <v/>
      </c>
      <c r="CK1201" s="7" t="str">
        <f t="shared" si="956"/>
        <v/>
      </c>
      <c r="CM1201" s="7" t="str">
        <f t="shared" si="994"/>
        <v/>
      </c>
    </row>
    <row r="1202" spans="2:91" ht="16.5" thickBot="1" x14ac:dyDescent="0.3">
      <c r="B1202" s="114"/>
      <c r="C1202" s="114"/>
      <c r="D1202" s="115"/>
      <c r="E1202" s="117" t="str">
        <f t="shared" si="995"/>
        <v/>
      </c>
      <c r="F1202" s="118" t="str">
        <f t="shared" si="1003"/>
        <v/>
      </c>
      <c r="G1202" s="22"/>
      <c r="H1202" s="5" t="str">
        <f t="shared" si="965"/>
        <v/>
      </c>
      <c r="I1202" s="6" t="str">
        <f t="shared" si="966"/>
        <v/>
      </c>
      <c r="J1202" s="6" t="str">
        <f t="shared" si="967"/>
        <v/>
      </c>
      <c r="K1202" s="23"/>
      <c r="L1202" s="3" t="str">
        <f t="shared" si="949"/>
        <v/>
      </c>
      <c r="M1202" s="2">
        <f>IF(OR(K1202="Rota",K1202="Desliza"),(IF((MAX(N$36:N1201))&gt;F$17,(MAX(N$36:N1201)),F$17)),N1201)</f>
        <v>0</v>
      </c>
      <c r="N1202" s="42"/>
      <c r="O1202" s="2" t="str">
        <f t="shared" si="950"/>
        <v/>
      </c>
      <c r="P1202" s="3" t="str">
        <f t="shared" si="951"/>
        <v/>
      </c>
      <c r="Q1202" s="24"/>
      <c r="R1202" s="24"/>
      <c r="S1202" s="24"/>
      <c r="T1202" s="132" t="str">
        <f t="shared" si="957"/>
        <v/>
      </c>
      <c r="U1202" s="25"/>
      <c r="V1202" s="25"/>
      <c r="W1202" s="24"/>
      <c r="X1202" s="26"/>
      <c r="Y1202" s="25"/>
      <c r="Z1202" s="25"/>
      <c r="AA1202" s="3" t="str">
        <f t="shared" si="952"/>
        <v/>
      </c>
      <c r="AB1202" s="24"/>
      <c r="AC1202" s="26"/>
      <c r="AD1202" s="25"/>
      <c r="AE1202" s="54"/>
      <c r="AF1202" s="54"/>
      <c r="AG1202" s="54"/>
      <c r="AH1202" s="54"/>
      <c r="AI1202" s="54"/>
      <c r="AJ1202" s="54"/>
      <c r="AK1202" s="25"/>
      <c r="AL1202" s="54" t="str">
        <f t="shared" si="958"/>
        <v/>
      </c>
      <c r="AM1202" s="200" t="str">
        <f t="shared" si="959"/>
        <v/>
      </c>
      <c r="AN1202" s="201" t="str">
        <f t="shared" si="960"/>
        <v/>
      </c>
      <c r="AO1202" s="200" t="str">
        <f t="shared" si="968"/>
        <v/>
      </c>
      <c r="AP1202" s="200" t="str">
        <f t="shared" si="961"/>
        <v/>
      </c>
      <c r="AQ1202" s="200" t="str">
        <f t="shared" si="962"/>
        <v/>
      </c>
      <c r="AR1202" s="200" t="str">
        <f t="shared" si="969"/>
        <v/>
      </c>
      <c r="AS1202" s="200" t="str">
        <f t="shared" si="970"/>
        <v/>
      </c>
      <c r="AT1202" s="200" t="str">
        <f t="shared" si="971"/>
        <v/>
      </c>
      <c r="AU1202" s="200" t="str">
        <f t="shared" si="972"/>
        <v/>
      </c>
      <c r="AV1202" s="54"/>
      <c r="AW1202" s="200" t="str">
        <f t="shared" si="973"/>
        <v/>
      </c>
      <c r="AX1202" s="201" t="str">
        <f t="shared" si="974"/>
        <v/>
      </c>
      <c r="AY1202" s="7" t="str">
        <f t="shared" si="975"/>
        <v/>
      </c>
      <c r="AZ1202" s="7" t="str">
        <f t="shared" si="976"/>
        <v/>
      </c>
      <c r="BA1202" s="7" t="str">
        <f t="shared" si="977"/>
        <v/>
      </c>
      <c r="BB1202" s="7" t="str">
        <f t="shared" si="996"/>
        <v/>
      </c>
      <c r="BC1202" s="7" t="str">
        <f t="shared" si="997"/>
        <v/>
      </c>
      <c r="BD1202" s="7" t="str">
        <f t="shared" si="998"/>
        <v/>
      </c>
      <c r="BE1202" s="7" t="str">
        <f t="shared" si="999"/>
        <v/>
      </c>
      <c r="BF1202" s="7" t="str">
        <f t="shared" si="953"/>
        <v/>
      </c>
      <c r="BG1202" s="7" t="str">
        <f t="shared" si="954"/>
        <v/>
      </c>
      <c r="BH1202" s="7" t="str">
        <f t="shared" si="1000"/>
        <v/>
      </c>
      <c r="BI1202" s="7" t="str">
        <f t="shared" si="1001"/>
        <v/>
      </c>
      <c r="BJ1202" s="7" t="str">
        <f t="shared" si="1002"/>
        <v/>
      </c>
      <c r="BK1202" s="7" t="str">
        <f t="shared" si="978"/>
        <v/>
      </c>
      <c r="BL1202" s="7" t="str">
        <f t="shared" si="979"/>
        <v/>
      </c>
      <c r="BM1202" s="7" t="str">
        <f t="shared" si="980"/>
        <v/>
      </c>
      <c r="BN1202" s="7" t="str">
        <f t="shared" si="981"/>
        <v/>
      </c>
      <c r="BO1202" s="7" t="str">
        <f t="shared" si="982"/>
        <v/>
      </c>
      <c r="BP1202" s="7" t="str">
        <f t="shared" si="983"/>
        <v/>
      </c>
      <c r="BQ1202" s="7" t="str">
        <f t="shared" si="984"/>
        <v/>
      </c>
      <c r="BR1202" s="7" t="str">
        <f t="shared" si="985"/>
        <v/>
      </c>
      <c r="BS1202" s="7" t="str">
        <f t="shared" si="986"/>
        <v/>
      </c>
      <c r="BT1202" s="7" t="str">
        <f t="shared" si="987"/>
        <v/>
      </c>
      <c r="BU1202" s="7" t="str">
        <f t="shared" si="988"/>
        <v/>
      </c>
      <c r="BV1202" s="7" t="str">
        <f t="shared" si="989"/>
        <v/>
      </c>
      <c r="BW1202" s="7" t="str">
        <f t="shared" si="963"/>
        <v/>
      </c>
      <c r="BX1202" s="7" t="str">
        <f t="shared" si="990"/>
        <v/>
      </c>
      <c r="BY1202" s="7" t="str">
        <f t="shared" si="991"/>
        <v/>
      </c>
      <c r="BZ1202" s="7" t="str">
        <f t="shared" si="992"/>
        <v/>
      </c>
      <c r="CA1202" s="7" t="str">
        <f t="shared" si="993"/>
        <v/>
      </c>
      <c r="CB1202" s="54"/>
      <c r="CH1202" s="13" t="str">
        <f t="shared" si="964"/>
        <v/>
      </c>
      <c r="CJ1202" s="13" t="str">
        <f t="shared" si="955"/>
        <v/>
      </c>
      <c r="CK1202" s="7" t="str">
        <f t="shared" si="956"/>
        <v/>
      </c>
      <c r="CM1202" s="7" t="str">
        <f t="shared" si="994"/>
        <v/>
      </c>
    </row>
    <row r="1203" spans="2:91" ht="16.5" thickBot="1" x14ac:dyDescent="0.3">
      <c r="B1203" s="114"/>
      <c r="C1203" s="114"/>
      <c r="D1203" s="115"/>
      <c r="E1203" s="117" t="str">
        <f t="shared" si="995"/>
        <v/>
      </c>
      <c r="F1203" s="118" t="str">
        <f t="shared" si="1003"/>
        <v/>
      </c>
      <c r="G1203" s="22"/>
      <c r="H1203" s="5" t="str">
        <f t="shared" si="965"/>
        <v/>
      </c>
      <c r="I1203" s="6" t="str">
        <f t="shared" si="966"/>
        <v/>
      </c>
      <c r="J1203" s="6" t="str">
        <f t="shared" si="967"/>
        <v/>
      </c>
      <c r="K1203" s="23"/>
      <c r="L1203" s="3" t="str">
        <f t="shared" si="949"/>
        <v/>
      </c>
      <c r="M1203" s="2">
        <f>IF(OR(K1203="Rota",K1203="Desliza"),(IF((MAX(N$36:N1202))&gt;F$17,(MAX(N$36:N1202)),F$17)),N1202)</f>
        <v>0</v>
      </c>
      <c r="N1203" s="42"/>
      <c r="O1203" s="2" t="str">
        <f t="shared" si="950"/>
        <v/>
      </c>
      <c r="P1203" s="3" t="str">
        <f t="shared" si="951"/>
        <v/>
      </c>
      <c r="Q1203" s="24"/>
      <c r="R1203" s="24"/>
      <c r="S1203" s="24"/>
      <c r="T1203" s="132" t="str">
        <f t="shared" si="957"/>
        <v/>
      </c>
      <c r="U1203" s="25"/>
      <c r="V1203" s="25"/>
      <c r="W1203" s="24"/>
      <c r="X1203" s="26"/>
      <c r="Y1203" s="25"/>
      <c r="Z1203" s="25"/>
      <c r="AA1203" s="3" t="str">
        <f t="shared" si="952"/>
        <v/>
      </c>
      <c r="AB1203" s="24"/>
      <c r="AC1203" s="26"/>
      <c r="AD1203" s="25"/>
      <c r="AE1203" s="54"/>
      <c r="AF1203" s="54"/>
      <c r="AG1203" s="54"/>
      <c r="AH1203" s="54"/>
      <c r="AI1203" s="54"/>
      <c r="AJ1203" s="54"/>
      <c r="AK1203" s="25"/>
      <c r="AL1203" s="54" t="str">
        <f t="shared" si="958"/>
        <v/>
      </c>
      <c r="AM1203" s="200" t="str">
        <f t="shared" si="959"/>
        <v/>
      </c>
      <c r="AN1203" s="201" t="str">
        <f t="shared" si="960"/>
        <v/>
      </c>
      <c r="AO1203" s="200" t="str">
        <f t="shared" si="968"/>
        <v/>
      </c>
      <c r="AP1203" s="200" t="str">
        <f t="shared" si="961"/>
        <v/>
      </c>
      <c r="AQ1203" s="200" t="str">
        <f t="shared" si="962"/>
        <v/>
      </c>
      <c r="AR1203" s="200" t="str">
        <f t="shared" si="969"/>
        <v/>
      </c>
      <c r="AS1203" s="200" t="str">
        <f t="shared" si="970"/>
        <v/>
      </c>
      <c r="AT1203" s="200" t="str">
        <f t="shared" si="971"/>
        <v/>
      </c>
      <c r="AU1203" s="200" t="str">
        <f t="shared" si="972"/>
        <v/>
      </c>
      <c r="AV1203" s="54"/>
      <c r="AW1203" s="200" t="str">
        <f t="shared" si="973"/>
        <v/>
      </c>
      <c r="AX1203" s="201" t="str">
        <f t="shared" si="974"/>
        <v/>
      </c>
      <c r="AY1203" s="7" t="str">
        <f t="shared" si="975"/>
        <v/>
      </c>
      <c r="AZ1203" s="7" t="str">
        <f t="shared" si="976"/>
        <v/>
      </c>
      <c r="BA1203" s="7" t="str">
        <f t="shared" si="977"/>
        <v/>
      </c>
      <c r="BB1203" s="7" t="str">
        <f t="shared" si="996"/>
        <v/>
      </c>
      <c r="BC1203" s="7" t="str">
        <f t="shared" si="997"/>
        <v/>
      </c>
      <c r="BD1203" s="7" t="str">
        <f t="shared" si="998"/>
        <v/>
      </c>
      <c r="BE1203" s="7" t="str">
        <f t="shared" si="999"/>
        <v/>
      </c>
      <c r="BF1203" s="7" t="str">
        <f t="shared" si="953"/>
        <v/>
      </c>
      <c r="BG1203" s="7" t="str">
        <f t="shared" si="954"/>
        <v/>
      </c>
      <c r="BH1203" s="7" t="str">
        <f t="shared" si="1000"/>
        <v/>
      </c>
      <c r="BI1203" s="7" t="str">
        <f t="shared" si="1001"/>
        <v/>
      </c>
      <c r="BJ1203" s="7" t="str">
        <f t="shared" si="1002"/>
        <v/>
      </c>
      <c r="BK1203" s="7" t="str">
        <f t="shared" si="978"/>
        <v/>
      </c>
      <c r="BL1203" s="7" t="str">
        <f t="shared" si="979"/>
        <v/>
      </c>
      <c r="BM1203" s="7" t="str">
        <f t="shared" si="980"/>
        <v/>
      </c>
      <c r="BN1203" s="7" t="str">
        <f t="shared" si="981"/>
        <v/>
      </c>
      <c r="BO1203" s="7" t="str">
        <f t="shared" si="982"/>
        <v/>
      </c>
      <c r="BP1203" s="7" t="str">
        <f t="shared" si="983"/>
        <v/>
      </c>
      <c r="BQ1203" s="7" t="str">
        <f t="shared" si="984"/>
        <v/>
      </c>
      <c r="BR1203" s="7" t="str">
        <f t="shared" si="985"/>
        <v/>
      </c>
      <c r="BS1203" s="7" t="str">
        <f t="shared" si="986"/>
        <v/>
      </c>
      <c r="BT1203" s="7" t="str">
        <f t="shared" si="987"/>
        <v/>
      </c>
      <c r="BU1203" s="7" t="str">
        <f t="shared" si="988"/>
        <v/>
      </c>
      <c r="BV1203" s="7" t="str">
        <f t="shared" si="989"/>
        <v/>
      </c>
      <c r="BW1203" s="7" t="str">
        <f t="shared" si="963"/>
        <v/>
      </c>
      <c r="BX1203" s="7" t="str">
        <f t="shared" si="990"/>
        <v/>
      </c>
      <c r="BY1203" s="7" t="str">
        <f t="shared" si="991"/>
        <v/>
      </c>
      <c r="BZ1203" s="7" t="str">
        <f t="shared" si="992"/>
        <v/>
      </c>
      <c r="CA1203" s="7" t="str">
        <f t="shared" si="993"/>
        <v/>
      </c>
      <c r="CB1203" s="54"/>
      <c r="CH1203" s="13" t="str">
        <f t="shared" si="964"/>
        <v/>
      </c>
      <c r="CJ1203" s="13" t="str">
        <f t="shared" si="955"/>
        <v/>
      </c>
      <c r="CK1203" s="7" t="str">
        <f t="shared" si="956"/>
        <v/>
      </c>
      <c r="CM1203" s="7" t="str">
        <f t="shared" si="994"/>
        <v/>
      </c>
    </row>
    <row r="1204" spans="2:91" ht="16.5" thickBot="1" x14ac:dyDescent="0.3">
      <c r="B1204" s="114"/>
      <c r="C1204" s="114"/>
      <c r="D1204" s="115"/>
      <c r="E1204" s="117" t="str">
        <f t="shared" si="995"/>
        <v/>
      </c>
      <c r="F1204" s="118" t="str">
        <f t="shared" si="1003"/>
        <v/>
      </c>
      <c r="G1204" s="22"/>
      <c r="H1204" s="5" t="str">
        <f t="shared" si="965"/>
        <v/>
      </c>
      <c r="I1204" s="6" t="str">
        <f t="shared" si="966"/>
        <v/>
      </c>
      <c r="J1204" s="6" t="str">
        <f t="shared" si="967"/>
        <v/>
      </c>
      <c r="K1204" s="23"/>
      <c r="L1204" s="3" t="str">
        <f t="shared" si="949"/>
        <v/>
      </c>
      <c r="M1204" s="2">
        <f>IF(OR(K1204="Rota",K1204="Desliza"),(IF((MAX(N$36:N1203))&gt;F$17,(MAX(N$36:N1203)),F$17)),N1203)</f>
        <v>0</v>
      </c>
      <c r="N1204" s="42"/>
      <c r="O1204" s="2" t="str">
        <f t="shared" si="950"/>
        <v/>
      </c>
      <c r="P1204" s="3" t="str">
        <f t="shared" si="951"/>
        <v/>
      </c>
      <c r="Q1204" s="24"/>
      <c r="R1204" s="24"/>
      <c r="S1204" s="24"/>
      <c r="T1204" s="132" t="str">
        <f t="shared" si="957"/>
        <v/>
      </c>
      <c r="U1204" s="25"/>
      <c r="V1204" s="25"/>
      <c r="W1204" s="24"/>
      <c r="X1204" s="26"/>
      <c r="Y1204" s="25"/>
      <c r="Z1204" s="25"/>
      <c r="AA1204" s="3" t="str">
        <f t="shared" si="952"/>
        <v/>
      </c>
      <c r="AB1204" s="24"/>
      <c r="AC1204" s="26"/>
      <c r="AD1204" s="25"/>
      <c r="AE1204" s="54"/>
      <c r="AF1204" s="54"/>
      <c r="AG1204" s="54"/>
      <c r="AH1204" s="54"/>
      <c r="AI1204" s="54"/>
      <c r="AJ1204" s="54"/>
      <c r="AK1204" s="25"/>
      <c r="AL1204" s="54" t="str">
        <f t="shared" si="958"/>
        <v/>
      </c>
      <c r="AM1204" s="200" t="str">
        <f t="shared" si="959"/>
        <v/>
      </c>
      <c r="AN1204" s="201" t="str">
        <f t="shared" si="960"/>
        <v/>
      </c>
      <c r="AO1204" s="200" t="str">
        <f t="shared" si="968"/>
        <v/>
      </c>
      <c r="AP1204" s="200" t="str">
        <f t="shared" si="961"/>
        <v/>
      </c>
      <c r="AQ1204" s="200" t="str">
        <f t="shared" si="962"/>
        <v/>
      </c>
      <c r="AR1204" s="200" t="str">
        <f t="shared" si="969"/>
        <v/>
      </c>
      <c r="AS1204" s="200" t="str">
        <f t="shared" si="970"/>
        <v/>
      </c>
      <c r="AT1204" s="200" t="str">
        <f t="shared" si="971"/>
        <v/>
      </c>
      <c r="AU1204" s="200" t="str">
        <f t="shared" si="972"/>
        <v/>
      </c>
      <c r="AV1204" s="54"/>
      <c r="AW1204" s="200" t="str">
        <f t="shared" si="973"/>
        <v/>
      </c>
      <c r="AX1204" s="201" t="str">
        <f t="shared" si="974"/>
        <v/>
      </c>
      <c r="AY1204" s="7" t="str">
        <f t="shared" si="975"/>
        <v/>
      </c>
      <c r="AZ1204" s="7" t="str">
        <f t="shared" si="976"/>
        <v/>
      </c>
      <c r="BA1204" s="7" t="str">
        <f t="shared" si="977"/>
        <v/>
      </c>
      <c r="BB1204" s="7" t="str">
        <f t="shared" si="996"/>
        <v/>
      </c>
      <c r="BC1204" s="7" t="str">
        <f t="shared" si="997"/>
        <v/>
      </c>
      <c r="BD1204" s="7" t="str">
        <f t="shared" si="998"/>
        <v/>
      </c>
      <c r="BE1204" s="7" t="str">
        <f t="shared" si="999"/>
        <v/>
      </c>
      <c r="BF1204" s="7" t="str">
        <f t="shared" si="953"/>
        <v/>
      </c>
      <c r="BG1204" s="7" t="str">
        <f t="shared" si="954"/>
        <v/>
      </c>
      <c r="BH1204" s="7" t="str">
        <f t="shared" si="1000"/>
        <v/>
      </c>
      <c r="BI1204" s="7" t="str">
        <f t="shared" si="1001"/>
        <v/>
      </c>
      <c r="BJ1204" s="7" t="str">
        <f t="shared" si="1002"/>
        <v/>
      </c>
      <c r="BK1204" s="7" t="str">
        <f t="shared" si="978"/>
        <v/>
      </c>
      <c r="BL1204" s="7" t="str">
        <f t="shared" si="979"/>
        <v/>
      </c>
      <c r="BM1204" s="7" t="str">
        <f t="shared" si="980"/>
        <v/>
      </c>
      <c r="BN1204" s="7" t="str">
        <f t="shared" si="981"/>
        <v/>
      </c>
      <c r="BO1204" s="7" t="str">
        <f t="shared" si="982"/>
        <v/>
      </c>
      <c r="BP1204" s="7" t="str">
        <f t="shared" si="983"/>
        <v/>
      </c>
      <c r="BQ1204" s="7" t="str">
        <f t="shared" si="984"/>
        <v/>
      </c>
      <c r="BR1204" s="7" t="str">
        <f t="shared" si="985"/>
        <v/>
      </c>
      <c r="BS1204" s="7" t="str">
        <f t="shared" si="986"/>
        <v/>
      </c>
      <c r="BT1204" s="7" t="str">
        <f t="shared" si="987"/>
        <v/>
      </c>
      <c r="BU1204" s="7" t="str">
        <f t="shared" si="988"/>
        <v/>
      </c>
      <c r="BV1204" s="7" t="str">
        <f t="shared" si="989"/>
        <v/>
      </c>
      <c r="BW1204" s="7" t="str">
        <f t="shared" si="963"/>
        <v/>
      </c>
      <c r="BX1204" s="7" t="str">
        <f t="shared" si="990"/>
        <v/>
      </c>
      <c r="BY1204" s="7" t="str">
        <f t="shared" si="991"/>
        <v/>
      </c>
      <c r="BZ1204" s="7" t="str">
        <f t="shared" si="992"/>
        <v/>
      </c>
      <c r="CA1204" s="7" t="str">
        <f t="shared" si="993"/>
        <v/>
      </c>
      <c r="CB1204" s="54"/>
      <c r="CH1204" s="13" t="str">
        <f t="shared" si="964"/>
        <v/>
      </c>
      <c r="CJ1204" s="13" t="str">
        <f t="shared" si="955"/>
        <v/>
      </c>
      <c r="CK1204" s="7" t="str">
        <f t="shared" si="956"/>
        <v/>
      </c>
      <c r="CM1204" s="7" t="str">
        <f t="shared" si="994"/>
        <v/>
      </c>
    </row>
    <row r="1205" spans="2:91" ht="16.5" thickBot="1" x14ac:dyDescent="0.3">
      <c r="B1205" s="114"/>
      <c r="C1205" s="114"/>
      <c r="D1205" s="115"/>
      <c r="E1205" s="117" t="str">
        <f t="shared" si="995"/>
        <v/>
      </c>
      <c r="F1205" s="118" t="str">
        <f t="shared" si="1003"/>
        <v/>
      </c>
      <c r="G1205" s="22"/>
      <c r="H1205" s="5" t="str">
        <f t="shared" si="965"/>
        <v/>
      </c>
      <c r="I1205" s="6" t="str">
        <f t="shared" si="966"/>
        <v/>
      </c>
      <c r="J1205" s="6" t="str">
        <f t="shared" si="967"/>
        <v/>
      </c>
      <c r="K1205" s="23"/>
      <c r="L1205" s="3" t="str">
        <f t="shared" si="949"/>
        <v/>
      </c>
      <c r="M1205" s="2">
        <f>IF(OR(K1205="Rota",K1205="Desliza"),(IF((MAX(N$36:N1204))&gt;F$17,(MAX(N$36:N1204)),F$17)),N1204)</f>
        <v>0</v>
      </c>
      <c r="N1205" s="42"/>
      <c r="O1205" s="2" t="str">
        <f t="shared" si="950"/>
        <v/>
      </c>
      <c r="P1205" s="3" t="str">
        <f t="shared" si="951"/>
        <v/>
      </c>
      <c r="Q1205" s="24"/>
      <c r="R1205" s="24"/>
      <c r="S1205" s="24"/>
      <c r="T1205" s="132" t="str">
        <f t="shared" si="957"/>
        <v/>
      </c>
      <c r="U1205" s="25"/>
      <c r="V1205" s="25"/>
      <c r="W1205" s="24"/>
      <c r="X1205" s="26"/>
      <c r="Y1205" s="25"/>
      <c r="Z1205" s="25"/>
      <c r="AA1205" s="3" t="str">
        <f t="shared" si="952"/>
        <v/>
      </c>
      <c r="AB1205" s="24"/>
      <c r="AC1205" s="26"/>
      <c r="AD1205" s="25"/>
      <c r="AE1205" s="54"/>
      <c r="AF1205" s="54"/>
      <c r="AG1205" s="54"/>
      <c r="AH1205" s="54"/>
      <c r="AI1205" s="54"/>
      <c r="AJ1205" s="54"/>
      <c r="AK1205" s="25"/>
      <c r="AL1205" s="54" t="str">
        <f t="shared" si="958"/>
        <v/>
      </c>
      <c r="AM1205" s="200" t="str">
        <f t="shared" si="959"/>
        <v/>
      </c>
      <c r="AN1205" s="201" t="str">
        <f t="shared" si="960"/>
        <v/>
      </c>
      <c r="AO1205" s="200" t="str">
        <f t="shared" si="968"/>
        <v/>
      </c>
      <c r="AP1205" s="200" t="str">
        <f t="shared" si="961"/>
        <v/>
      </c>
      <c r="AQ1205" s="200" t="str">
        <f t="shared" si="962"/>
        <v/>
      </c>
      <c r="AR1205" s="200" t="str">
        <f t="shared" si="969"/>
        <v/>
      </c>
      <c r="AS1205" s="200" t="str">
        <f t="shared" si="970"/>
        <v/>
      </c>
      <c r="AT1205" s="200" t="str">
        <f t="shared" si="971"/>
        <v/>
      </c>
      <c r="AU1205" s="200" t="str">
        <f t="shared" si="972"/>
        <v/>
      </c>
      <c r="AV1205" s="54"/>
      <c r="AW1205" s="200" t="str">
        <f t="shared" si="973"/>
        <v/>
      </c>
      <c r="AX1205" s="201" t="str">
        <f t="shared" si="974"/>
        <v/>
      </c>
      <c r="AY1205" s="7" t="str">
        <f t="shared" si="975"/>
        <v/>
      </c>
      <c r="AZ1205" s="7" t="str">
        <f t="shared" si="976"/>
        <v/>
      </c>
      <c r="BA1205" s="7" t="str">
        <f t="shared" si="977"/>
        <v/>
      </c>
      <c r="BB1205" s="7" t="str">
        <f t="shared" si="996"/>
        <v/>
      </c>
      <c r="BC1205" s="7" t="str">
        <f t="shared" si="997"/>
        <v/>
      </c>
      <c r="BD1205" s="7" t="str">
        <f t="shared" si="998"/>
        <v/>
      </c>
      <c r="BE1205" s="7" t="str">
        <f t="shared" si="999"/>
        <v/>
      </c>
      <c r="BF1205" s="7" t="str">
        <f t="shared" si="953"/>
        <v/>
      </c>
      <c r="BG1205" s="7" t="str">
        <f t="shared" si="954"/>
        <v/>
      </c>
      <c r="BH1205" s="7" t="str">
        <f t="shared" si="1000"/>
        <v/>
      </c>
      <c r="BI1205" s="7" t="str">
        <f t="shared" si="1001"/>
        <v/>
      </c>
      <c r="BJ1205" s="7" t="str">
        <f t="shared" si="1002"/>
        <v/>
      </c>
      <c r="BK1205" s="7" t="str">
        <f t="shared" si="978"/>
        <v/>
      </c>
      <c r="BL1205" s="7" t="str">
        <f t="shared" si="979"/>
        <v/>
      </c>
      <c r="BM1205" s="7" t="str">
        <f t="shared" si="980"/>
        <v/>
      </c>
      <c r="BN1205" s="7" t="str">
        <f t="shared" si="981"/>
        <v/>
      </c>
      <c r="BO1205" s="7" t="str">
        <f t="shared" si="982"/>
        <v/>
      </c>
      <c r="BP1205" s="7" t="str">
        <f t="shared" si="983"/>
        <v/>
      </c>
      <c r="BQ1205" s="7" t="str">
        <f t="shared" si="984"/>
        <v/>
      </c>
      <c r="BR1205" s="7" t="str">
        <f t="shared" si="985"/>
        <v/>
      </c>
      <c r="BS1205" s="7" t="str">
        <f t="shared" si="986"/>
        <v/>
      </c>
      <c r="BT1205" s="7" t="str">
        <f t="shared" si="987"/>
        <v/>
      </c>
      <c r="BU1205" s="7" t="str">
        <f t="shared" si="988"/>
        <v/>
      </c>
      <c r="BV1205" s="7" t="str">
        <f t="shared" si="989"/>
        <v/>
      </c>
      <c r="BW1205" s="7" t="str">
        <f t="shared" si="963"/>
        <v/>
      </c>
      <c r="BX1205" s="7" t="str">
        <f t="shared" si="990"/>
        <v/>
      </c>
      <c r="BY1205" s="7" t="str">
        <f t="shared" si="991"/>
        <v/>
      </c>
      <c r="BZ1205" s="7" t="str">
        <f t="shared" si="992"/>
        <v/>
      </c>
      <c r="CA1205" s="7" t="str">
        <f t="shared" si="993"/>
        <v/>
      </c>
      <c r="CB1205" s="54"/>
      <c r="CH1205" s="13" t="str">
        <f t="shared" si="964"/>
        <v/>
      </c>
      <c r="CJ1205" s="13" t="str">
        <f t="shared" si="955"/>
        <v/>
      </c>
      <c r="CK1205" s="7" t="str">
        <f t="shared" si="956"/>
        <v/>
      </c>
      <c r="CM1205" s="7" t="str">
        <f t="shared" si="994"/>
        <v/>
      </c>
    </row>
    <row r="1206" spans="2:91" ht="16.5" thickBot="1" x14ac:dyDescent="0.3">
      <c r="B1206" s="114"/>
      <c r="C1206" s="114"/>
      <c r="D1206" s="115"/>
      <c r="E1206" s="117" t="str">
        <f t="shared" si="995"/>
        <v/>
      </c>
      <c r="F1206" s="118" t="str">
        <f t="shared" si="1003"/>
        <v/>
      </c>
      <c r="G1206" s="22"/>
      <c r="H1206" s="5" t="str">
        <f t="shared" si="965"/>
        <v/>
      </c>
      <c r="I1206" s="6" t="str">
        <f t="shared" si="966"/>
        <v/>
      </c>
      <c r="J1206" s="6" t="str">
        <f t="shared" si="967"/>
        <v/>
      </c>
      <c r="K1206" s="23"/>
      <c r="L1206" s="3" t="str">
        <f t="shared" si="949"/>
        <v/>
      </c>
      <c r="M1206" s="2">
        <f>IF(OR(K1206="Rota",K1206="Desliza"),(IF((MAX(N$36:N1205))&gt;F$17,(MAX(N$36:N1205)),F$17)),N1205)</f>
        <v>0</v>
      </c>
      <c r="N1206" s="42"/>
      <c r="O1206" s="2" t="str">
        <f t="shared" si="950"/>
        <v/>
      </c>
      <c r="P1206" s="3" t="str">
        <f t="shared" si="951"/>
        <v/>
      </c>
      <c r="Q1206" s="24"/>
      <c r="R1206" s="24"/>
      <c r="S1206" s="24"/>
      <c r="T1206" s="132" t="str">
        <f t="shared" si="957"/>
        <v/>
      </c>
      <c r="U1206" s="25"/>
      <c r="V1206" s="25"/>
      <c r="W1206" s="24"/>
      <c r="X1206" s="26"/>
      <c r="Y1206" s="25"/>
      <c r="Z1206" s="25"/>
      <c r="AA1206" s="3" t="str">
        <f t="shared" si="952"/>
        <v/>
      </c>
      <c r="AB1206" s="24"/>
      <c r="AC1206" s="26"/>
      <c r="AD1206" s="25"/>
      <c r="AE1206" s="54"/>
      <c r="AF1206" s="54"/>
      <c r="AG1206" s="54"/>
      <c r="AH1206" s="54"/>
      <c r="AI1206" s="54"/>
      <c r="AJ1206" s="54"/>
      <c r="AK1206" s="25"/>
      <c r="AL1206" s="54" t="str">
        <f t="shared" si="958"/>
        <v/>
      </c>
      <c r="AM1206" s="200" t="str">
        <f t="shared" si="959"/>
        <v/>
      </c>
      <c r="AN1206" s="201" t="str">
        <f t="shared" si="960"/>
        <v/>
      </c>
      <c r="AO1206" s="200" t="str">
        <f t="shared" si="968"/>
        <v/>
      </c>
      <c r="AP1206" s="200" t="str">
        <f t="shared" si="961"/>
        <v/>
      </c>
      <c r="AQ1206" s="200" t="str">
        <f t="shared" si="962"/>
        <v/>
      </c>
      <c r="AR1206" s="200" t="str">
        <f t="shared" si="969"/>
        <v/>
      </c>
      <c r="AS1206" s="200" t="str">
        <f t="shared" si="970"/>
        <v/>
      </c>
      <c r="AT1206" s="200" t="str">
        <f t="shared" si="971"/>
        <v/>
      </c>
      <c r="AU1206" s="200" t="str">
        <f t="shared" si="972"/>
        <v/>
      </c>
      <c r="AV1206" s="54"/>
      <c r="AW1206" s="200" t="str">
        <f t="shared" si="973"/>
        <v/>
      </c>
      <c r="AX1206" s="201" t="str">
        <f t="shared" si="974"/>
        <v/>
      </c>
      <c r="AY1206" s="7" t="str">
        <f t="shared" si="975"/>
        <v/>
      </c>
      <c r="AZ1206" s="7" t="str">
        <f t="shared" si="976"/>
        <v/>
      </c>
      <c r="BA1206" s="7" t="str">
        <f t="shared" si="977"/>
        <v/>
      </c>
      <c r="BB1206" s="7" t="str">
        <f t="shared" si="996"/>
        <v/>
      </c>
      <c r="BC1206" s="7" t="str">
        <f t="shared" si="997"/>
        <v/>
      </c>
      <c r="BD1206" s="7" t="str">
        <f t="shared" si="998"/>
        <v/>
      </c>
      <c r="BE1206" s="7" t="str">
        <f t="shared" si="999"/>
        <v/>
      </c>
      <c r="BF1206" s="7" t="str">
        <f t="shared" si="953"/>
        <v/>
      </c>
      <c r="BG1206" s="7" t="str">
        <f t="shared" si="954"/>
        <v/>
      </c>
      <c r="BH1206" s="7" t="str">
        <f t="shared" si="1000"/>
        <v/>
      </c>
      <c r="BI1206" s="7" t="str">
        <f t="shared" si="1001"/>
        <v/>
      </c>
      <c r="BJ1206" s="7" t="str">
        <f t="shared" si="1002"/>
        <v/>
      </c>
      <c r="BK1206" s="7" t="str">
        <f t="shared" si="978"/>
        <v/>
      </c>
      <c r="BL1206" s="7" t="str">
        <f t="shared" si="979"/>
        <v/>
      </c>
      <c r="BM1206" s="7" t="str">
        <f t="shared" si="980"/>
        <v/>
      </c>
      <c r="BN1206" s="7" t="str">
        <f t="shared" si="981"/>
        <v/>
      </c>
      <c r="BO1206" s="7" t="str">
        <f t="shared" si="982"/>
        <v/>
      </c>
      <c r="BP1206" s="7" t="str">
        <f t="shared" si="983"/>
        <v/>
      </c>
      <c r="BQ1206" s="7" t="str">
        <f t="shared" si="984"/>
        <v/>
      </c>
      <c r="BR1206" s="7" t="str">
        <f t="shared" si="985"/>
        <v/>
      </c>
      <c r="BS1206" s="7" t="str">
        <f t="shared" si="986"/>
        <v/>
      </c>
      <c r="BT1206" s="7" t="str">
        <f t="shared" si="987"/>
        <v/>
      </c>
      <c r="BU1206" s="7" t="str">
        <f t="shared" si="988"/>
        <v/>
      </c>
      <c r="BV1206" s="7" t="str">
        <f t="shared" si="989"/>
        <v/>
      </c>
      <c r="BW1206" s="7" t="str">
        <f t="shared" si="963"/>
        <v/>
      </c>
      <c r="BX1206" s="7" t="str">
        <f t="shared" si="990"/>
        <v/>
      </c>
      <c r="BY1206" s="7" t="str">
        <f t="shared" si="991"/>
        <v/>
      </c>
      <c r="BZ1206" s="7" t="str">
        <f t="shared" si="992"/>
        <v/>
      </c>
      <c r="CA1206" s="7" t="str">
        <f t="shared" si="993"/>
        <v/>
      </c>
      <c r="CB1206" s="54"/>
      <c r="CH1206" s="13" t="str">
        <f t="shared" si="964"/>
        <v/>
      </c>
      <c r="CJ1206" s="13" t="str">
        <f t="shared" si="955"/>
        <v/>
      </c>
      <c r="CK1206" s="7" t="str">
        <f t="shared" si="956"/>
        <v/>
      </c>
      <c r="CM1206" s="7" t="str">
        <f t="shared" si="994"/>
        <v/>
      </c>
    </row>
    <row r="1207" spans="2:91" ht="16.5" thickBot="1" x14ac:dyDescent="0.3">
      <c r="B1207" s="114"/>
      <c r="C1207" s="114"/>
      <c r="D1207" s="115"/>
      <c r="E1207" s="117" t="str">
        <f t="shared" si="995"/>
        <v/>
      </c>
      <c r="F1207" s="118" t="str">
        <f t="shared" si="1003"/>
        <v/>
      </c>
      <c r="G1207" s="22"/>
      <c r="H1207" s="5" t="str">
        <f t="shared" si="965"/>
        <v/>
      </c>
      <c r="I1207" s="6" t="str">
        <f t="shared" si="966"/>
        <v/>
      </c>
      <c r="J1207" s="6" t="str">
        <f t="shared" si="967"/>
        <v/>
      </c>
      <c r="K1207" s="23"/>
      <c r="L1207" s="3" t="str">
        <f t="shared" si="949"/>
        <v/>
      </c>
      <c r="M1207" s="2">
        <f>IF(OR(K1207="Rota",K1207="Desliza"),(IF((MAX(N$36:N1206))&gt;F$17,(MAX(N$36:N1206)),F$17)),N1206)</f>
        <v>0</v>
      </c>
      <c r="N1207" s="42"/>
      <c r="O1207" s="2" t="str">
        <f t="shared" si="950"/>
        <v/>
      </c>
      <c r="P1207" s="3" t="str">
        <f t="shared" si="951"/>
        <v/>
      </c>
      <c r="Q1207" s="24"/>
      <c r="R1207" s="24"/>
      <c r="S1207" s="24"/>
      <c r="T1207" s="132" t="str">
        <f t="shared" si="957"/>
        <v/>
      </c>
      <c r="U1207" s="25"/>
      <c r="V1207" s="25"/>
      <c r="W1207" s="24"/>
      <c r="X1207" s="26"/>
      <c r="Y1207" s="25"/>
      <c r="Z1207" s="25"/>
      <c r="AA1207" s="3" t="str">
        <f t="shared" si="952"/>
        <v/>
      </c>
      <c r="AB1207" s="24"/>
      <c r="AC1207" s="26"/>
      <c r="AD1207" s="25"/>
      <c r="AE1207" s="54"/>
      <c r="AF1207" s="54"/>
      <c r="AG1207" s="54"/>
      <c r="AH1207" s="54"/>
      <c r="AI1207" s="54"/>
      <c r="AJ1207" s="54"/>
      <c r="AK1207" s="25"/>
      <c r="AL1207" s="54" t="str">
        <f t="shared" si="958"/>
        <v/>
      </c>
      <c r="AM1207" s="200" t="str">
        <f t="shared" si="959"/>
        <v/>
      </c>
      <c r="AN1207" s="201" t="str">
        <f t="shared" si="960"/>
        <v/>
      </c>
      <c r="AO1207" s="200" t="str">
        <f t="shared" si="968"/>
        <v/>
      </c>
      <c r="AP1207" s="200" t="str">
        <f t="shared" si="961"/>
        <v/>
      </c>
      <c r="AQ1207" s="200" t="str">
        <f t="shared" si="962"/>
        <v/>
      </c>
      <c r="AR1207" s="200" t="str">
        <f t="shared" si="969"/>
        <v/>
      </c>
      <c r="AS1207" s="200" t="str">
        <f t="shared" si="970"/>
        <v/>
      </c>
      <c r="AT1207" s="200" t="str">
        <f t="shared" si="971"/>
        <v/>
      </c>
      <c r="AU1207" s="200" t="str">
        <f t="shared" si="972"/>
        <v/>
      </c>
      <c r="AV1207" s="54"/>
      <c r="AW1207" s="200" t="str">
        <f t="shared" si="973"/>
        <v/>
      </c>
      <c r="AX1207" s="201" t="str">
        <f t="shared" si="974"/>
        <v/>
      </c>
      <c r="AY1207" s="7" t="str">
        <f t="shared" si="975"/>
        <v/>
      </c>
      <c r="AZ1207" s="7" t="str">
        <f t="shared" si="976"/>
        <v/>
      </c>
      <c r="BA1207" s="7" t="str">
        <f t="shared" si="977"/>
        <v/>
      </c>
      <c r="BB1207" s="7" t="str">
        <f t="shared" si="996"/>
        <v/>
      </c>
      <c r="BC1207" s="7" t="str">
        <f t="shared" si="997"/>
        <v/>
      </c>
      <c r="BD1207" s="7" t="str">
        <f t="shared" si="998"/>
        <v/>
      </c>
      <c r="BE1207" s="7" t="str">
        <f t="shared" si="999"/>
        <v/>
      </c>
      <c r="BF1207" s="7" t="str">
        <f t="shared" si="953"/>
        <v/>
      </c>
      <c r="BG1207" s="7" t="str">
        <f t="shared" si="954"/>
        <v/>
      </c>
      <c r="BH1207" s="7" t="str">
        <f t="shared" si="1000"/>
        <v/>
      </c>
      <c r="BI1207" s="7" t="str">
        <f t="shared" si="1001"/>
        <v/>
      </c>
      <c r="BJ1207" s="7" t="str">
        <f t="shared" si="1002"/>
        <v/>
      </c>
      <c r="BK1207" s="7" t="str">
        <f t="shared" si="978"/>
        <v/>
      </c>
      <c r="BL1207" s="7" t="str">
        <f t="shared" si="979"/>
        <v/>
      </c>
      <c r="BM1207" s="7" t="str">
        <f t="shared" si="980"/>
        <v/>
      </c>
      <c r="BN1207" s="7" t="str">
        <f t="shared" si="981"/>
        <v/>
      </c>
      <c r="BO1207" s="7" t="str">
        <f t="shared" si="982"/>
        <v/>
      </c>
      <c r="BP1207" s="7" t="str">
        <f t="shared" si="983"/>
        <v/>
      </c>
      <c r="BQ1207" s="7" t="str">
        <f t="shared" si="984"/>
        <v/>
      </c>
      <c r="BR1207" s="7" t="str">
        <f t="shared" si="985"/>
        <v/>
      </c>
      <c r="BS1207" s="7" t="str">
        <f t="shared" si="986"/>
        <v/>
      </c>
      <c r="BT1207" s="7" t="str">
        <f t="shared" si="987"/>
        <v/>
      </c>
      <c r="BU1207" s="7" t="str">
        <f t="shared" si="988"/>
        <v/>
      </c>
      <c r="BV1207" s="7" t="str">
        <f t="shared" si="989"/>
        <v/>
      </c>
      <c r="BW1207" s="7" t="str">
        <f t="shared" si="963"/>
        <v/>
      </c>
      <c r="BX1207" s="7" t="str">
        <f t="shared" si="990"/>
        <v/>
      </c>
      <c r="BY1207" s="7" t="str">
        <f t="shared" si="991"/>
        <v/>
      </c>
      <c r="BZ1207" s="7" t="str">
        <f t="shared" si="992"/>
        <v/>
      </c>
      <c r="CA1207" s="7" t="str">
        <f t="shared" si="993"/>
        <v/>
      </c>
      <c r="CB1207" s="54"/>
      <c r="CH1207" s="13" t="str">
        <f t="shared" si="964"/>
        <v/>
      </c>
      <c r="CJ1207" s="13" t="str">
        <f t="shared" si="955"/>
        <v/>
      </c>
      <c r="CK1207" s="7" t="str">
        <f t="shared" si="956"/>
        <v/>
      </c>
      <c r="CM1207" s="7" t="str">
        <f t="shared" si="994"/>
        <v/>
      </c>
    </row>
    <row r="1208" spans="2:91" ht="16.5" thickBot="1" x14ac:dyDescent="0.3">
      <c r="B1208" s="114"/>
      <c r="C1208" s="114"/>
      <c r="D1208" s="115"/>
      <c r="E1208" s="117" t="str">
        <f t="shared" si="995"/>
        <v/>
      </c>
      <c r="F1208" s="118" t="str">
        <f t="shared" si="1003"/>
        <v/>
      </c>
      <c r="G1208" s="22"/>
      <c r="H1208" s="5" t="str">
        <f t="shared" si="965"/>
        <v/>
      </c>
      <c r="I1208" s="6" t="str">
        <f t="shared" si="966"/>
        <v/>
      </c>
      <c r="J1208" s="6" t="str">
        <f t="shared" si="967"/>
        <v/>
      </c>
      <c r="K1208" s="23"/>
      <c r="L1208" s="3" t="str">
        <f t="shared" si="949"/>
        <v/>
      </c>
      <c r="M1208" s="2">
        <f>IF(OR(K1208="Rota",K1208="Desliza"),(IF((MAX(N$36:N1207))&gt;F$17,(MAX(N$36:N1207)),F$17)),N1207)</f>
        <v>0</v>
      </c>
      <c r="N1208" s="42"/>
      <c r="O1208" s="2" t="str">
        <f t="shared" si="950"/>
        <v/>
      </c>
      <c r="P1208" s="3" t="str">
        <f t="shared" si="951"/>
        <v/>
      </c>
      <c r="Q1208" s="24"/>
      <c r="R1208" s="24"/>
      <c r="S1208" s="24"/>
      <c r="T1208" s="132" t="str">
        <f t="shared" si="957"/>
        <v/>
      </c>
      <c r="U1208" s="25"/>
      <c r="V1208" s="25"/>
      <c r="W1208" s="24"/>
      <c r="X1208" s="26"/>
      <c r="Y1208" s="25"/>
      <c r="Z1208" s="25"/>
      <c r="AA1208" s="3" t="str">
        <f t="shared" si="952"/>
        <v/>
      </c>
      <c r="AB1208" s="24"/>
      <c r="AC1208" s="26"/>
      <c r="AD1208" s="25"/>
      <c r="AE1208" s="54"/>
      <c r="AF1208" s="54"/>
      <c r="AG1208" s="54"/>
      <c r="AH1208" s="54"/>
      <c r="AI1208" s="54"/>
      <c r="AJ1208" s="54"/>
      <c r="AK1208" s="25"/>
      <c r="AL1208" s="54" t="str">
        <f t="shared" si="958"/>
        <v/>
      </c>
      <c r="AM1208" s="200" t="str">
        <f t="shared" si="959"/>
        <v/>
      </c>
      <c r="AN1208" s="201" t="str">
        <f t="shared" si="960"/>
        <v/>
      </c>
      <c r="AO1208" s="200" t="str">
        <f t="shared" si="968"/>
        <v/>
      </c>
      <c r="AP1208" s="200" t="str">
        <f t="shared" si="961"/>
        <v/>
      </c>
      <c r="AQ1208" s="200" t="str">
        <f t="shared" si="962"/>
        <v/>
      </c>
      <c r="AR1208" s="200" t="str">
        <f t="shared" si="969"/>
        <v/>
      </c>
      <c r="AS1208" s="200" t="str">
        <f t="shared" si="970"/>
        <v/>
      </c>
      <c r="AT1208" s="200" t="str">
        <f t="shared" si="971"/>
        <v/>
      </c>
      <c r="AU1208" s="200" t="str">
        <f t="shared" si="972"/>
        <v/>
      </c>
      <c r="AV1208" s="54"/>
      <c r="AW1208" s="200" t="str">
        <f t="shared" si="973"/>
        <v/>
      </c>
      <c r="AX1208" s="201" t="str">
        <f t="shared" si="974"/>
        <v/>
      </c>
      <c r="AY1208" s="7" t="str">
        <f t="shared" si="975"/>
        <v/>
      </c>
      <c r="AZ1208" s="7" t="str">
        <f t="shared" si="976"/>
        <v/>
      </c>
      <c r="BA1208" s="7" t="str">
        <f t="shared" si="977"/>
        <v/>
      </c>
      <c r="BB1208" s="7" t="str">
        <f t="shared" si="996"/>
        <v/>
      </c>
      <c r="BC1208" s="7" t="str">
        <f t="shared" si="997"/>
        <v/>
      </c>
      <c r="BD1208" s="7" t="str">
        <f t="shared" si="998"/>
        <v/>
      </c>
      <c r="BE1208" s="7" t="str">
        <f t="shared" si="999"/>
        <v/>
      </c>
      <c r="BF1208" s="7" t="str">
        <f t="shared" si="953"/>
        <v/>
      </c>
      <c r="BG1208" s="7" t="str">
        <f t="shared" si="954"/>
        <v/>
      </c>
      <c r="BH1208" s="7" t="str">
        <f t="shared" si="1000"/>
        <v/>
      </c>
      <c r="BI1208" s="7" t="str">
        <f t="shared" si="1001"/>
        <v/>
      </c>
      <c r="BJ1208" s="7" t="str">
        <f t="shared" si="1002"/>
        <v/>
      </c>
      <c r="BK1208" s="7" t="str">
        <f t="shared" si="978"/>
        <v/>
      </c>
      <c r="BL1208" s="7" t="str">
        <f t="shared" si="979"/>
        <v/>
      </c>
      <c r="BM1208" s="7" t="str">
        <f t="shared" si="980"/>
        <v/>
      </c>
      <c r="BN1208" s="7" t="str">
        <f t="shared" si="981"/>
        <v/>
      </c>
      <c r="BO1208" s="7" t="str">
        <f t="shared" si="982"/>
        <v/>
      </c>
      <c r="BP1208" s="7" t="str">
        <f t="shared" si="983"/>
        <v/>
      </c>
      <c r="BQ1208" s="7" t="str">
        <f t="shared" si="984"/>
        <v/>
      </c>
      <c r="BR1208" s="7" t="str">
        <f t="shared" si="985"/>
        <v/>
      </c>
      <c r="BS1208" s="7" t="str">
        <f t="shared" si="986"/>
        <v/>
      </c>
      <c r="BT1208" s="7" t="str">
        <f t="shared" si="987"/>
        <v/>
      </c>
      <c r="BU1208" s="7" t="str">
        <f t="shared" si="988"/>
        <v/>
      </c>
      <c r="BV1208" s="7" t="str">
        <f t="shared" si="989"/>
        <v/>
      </c>
      <c r="BW1208" s="7" t="str">
        <f t="shared" si="963"/>
        <v/>
      </c>
      <c r="BX1208" s="7" t="str">
        <f t="shared" si="990"/>
        <v/>
      </c>
      <c r="BY1208" s="7" t="str">
        <f t="shared" si="991"/>
        <v/>
      </c>
      <c r="BZ1208" s="7" t="str">
        <f t="shared" si="992"/>
        <v/>
      </c>
      <c r="CA1208" s="7" t="str">
        <f t="shared" si="993"/>
        <v/>
      </c>
      <c r="CB1208" s="54"/>
      <c r="CH1208" s="13" t="str">
        <f t="shared" si="964"/>
        <v/>
      </c>
      <c r="CJ1208" s="13" t="str">
        <f t="shared" si="955"/>
        <v/>
      </c>
      <c r="CK1208" s="7" t="str">
        <f t="shared" si="956"/>
        <v/>
      </c>
      <c r="CM1208" s="7" t="str">
        <f t="shared" si="994"/>
        <v/>
      </c>
    </row>
    <row r="1209" spans="2:91" ht="16.5" thickBot="1" x14ac:dyDescent="0.3">
      <c r="B1209" s="114"/>
      <c r="C1209" s="114"/>
      <c r="D1209" s="115"/>
      <c r="E1209" s="117" t="str">
        <f t="shared" si="995"/>
        <v/>
      </c>
      <c r="F1209" s="118" t="str">
        <f t="shared" si="1003"/>
        <v/>
      </c>
      <c r="G1209" s="22"/>
      <c r="H1209" s="5" t="str">
        <f t="shared" si="965"/>
        <v/>
      </c>
      <c r="I1209" s="6" t="str">
        <f t="shared" si="966"/>
        <v/>
      </c>
      <c r="J1209" s="6" t="str">
        <f t="shared" si="967"/>
        <v/>
      </c>
      <c r="K1209" s="23"/>
      <c r="L1209" s="3" t="str">
        <f t="shared" si="949"/>
        <v/>
      </c>
      <c r="M1209" s="2">
        <f>IF(OR(K1209="Rota",K1209="Desliza"),(IF((MAX(N$36:N1208))&gt;F$17,(MAX(N$36:N1208)),F$17)),N1208)</f>
        <v>0</v>
      </c>
      <c r="N1209" s="42"/>
      <c r="O1209" s="2" t="str">
        <f t="shared" si="950"/>
        <v/>
      </c>
      <c r="P1209" s="3" t="str">
        <f t="shared" si="951"/>
        <v/>
      </c>
      <c r="Q1209" s="24"/>
      <c r="R1209" s="24"/>
      <c r="S1209" s="24"/>
      <c r="T1209" s="132" t="str">
        <f t="shared" si="957"/>
        <v/>
      </c>
      <c r="U1209" s="25"/>
      <c r="V1209" s="25"/>
      <c r="W1209" s="24"/>
      <c r="X1209" s="26"/>
      <c r="Y1209" s="25"/>
      <c r="Z1209" s="25"/>
      <c r="AA1209" s="3" t="str">
        <f t="shared" si="952"/>
        <v/>
      </c>
      <c r="AB1209" s="24"/>
      <c r="AC1209" s="26"/>
      <c r="AD1209" s="25"/>
      <c r="AE1209" s="54"/>
      <c r="AF1209" s="54"/>
      <c r="AG1209" s="54"/>
      <c r="AH1209" s="54"/>
      <c r="AI1209" s="54"/>
      <c r="AJ1209" s="54"/>
      <c r="AK1209" s="25"/>
      <c r="AL1209" s="54" t="str">
        <f t="shared" si="958"/>
        <v/>
      </c>
      <c r="AM1209" s="200" t="str">
        <f t="shared" si="959"/>
        <v/>
      </c>
      <c r="AN1209" s="201" t="str">
        <f t="shared" si="960"/>
        <v/>
      </c>
      <c r="AO1209" s="200" t="str">
        <f t="shared" si="968"/>
        <v/>
      </c>
      <c r="AP1209" s="200" t="str">
        <f t="shared" si="961"/>
        <v/>
      </c>
      <c r="AQ1209" s="200" t="str">
        <f t="shared" si="962"/>
        <v/>
      </c>
      <c r="AR1209" s="200" t="str">
        <f t="shared" si="969"/>
        <v/>
      </c>
      <c r="AS1209" s="200" t="str">
        <f t="shared" si="970"/>
        <v/>
      </c>
      <c r="AT1209" s="200" t="str">
        <f t="shared" si="971"/>
        <v/>
      </c>
      <c r="AU1209" s="200" t="str">
        <f t="shared" si="972"/>
        <v/>
      </c>
      <c r="AV1209" s="54"/>
      <c r="AW1209" s="200" t="str">
        <f t="shared" si="973"/>
        <v/>
      </c>
      <c r="AX1209" s="201" t="str">
        <f t="shared" si="974"/>
        <v/>
      </c>
      <c r="AY1209" s="7" t="str">
        <f t="shared" si="975"/>
        <v/>
      </c>
      <c r="AZ1209" s="7" t="str">
        <f t="shared" si="976"/>
        <v/>
      </c>
      <c r="BA1209" s="7" t="str">
        <f t="shared" si="977"/>
        <v/>
      </c>
      <c r="BB1209" s="7" t="str">
        <f t="shared" si="996"/>
        <v/>
      </c>
      <c r="BC1209" s="7" t="str">
        <f t="shared" si="997"/>
        <v/>
      </c>
      <c r="BD1209" s="7" t="str">
        <f t="shared" si="998"/>
        <v/>
      </c>
      <c r="BE1209" s="7" t="str">
        <f t="shared" si="999"/>
        <v/>
      </c>
      <c r="BF1209" s="7" t="str">
        <f t="shared" si="953"/>
        <v/>
      </c>
      <c r="BG1209" s="7" t="str">
        <f t="shared" si="954"/>
        <v/>
      </c>
      <c r="BH1209" s="7" t="str">
        <f t="shared" si="1000"/>
        <v/>
      </c>
      <c r="BI1209" s="7" t="str">
        <f t="shared" si="1001"/>
        <v/>
      </c>
      <c r="BJ1209" s="7" t="str">
        <f t="shared" si="1002"/>
        <v/>
      </c>
      <c r="BK1209" s="7" t="str">
        <f t="shared" si="978"/>
        <v/>
      </c>
      <c r="BL1209" s="7" t="str">
        <f t="shared" si="979"/>
        <v/>
      </c>
      <c r="BM1209" s="7" t="str">
        <f t="shared" si="980"/>
        <v/>
      </c>
      <c r="BN1209" s="7" t="str">
        <f t="shared" si="981"/>
        <v/>
      </c>
      <c r="BO1209" s="7" t="str">
        <f t="shared" si="982"/>
        <v/>
      </c>
      <c r="BP1209" s="7" t="str">
        <f t="shared" si="983"/>
        <v/>
      </c>
      <c r="BQ1209" s="7" t="str">
        <f t="shared" si="984"/>
        <v/>
      </c>
      <c r="BR1209" s="7" t="str">
        <f t="shared" si="985"/>
        <v/>
      </c>
      <c r="BS1209" s="7" t="str">
        <f t="shared" si="986"/>
        <v/>
      </c>
      <c r="BT1209" s="7" t="str">
        <f t="shared" si="987"/>
        <v/>
      </c>
      <c r="BU1209" s="7" t="str">
        <f t="shared" si="988"/>
        <v/>
      </c>
      <c r="BV1209" s="7" t="str">
        <f t="shared" si="989"/>
        <v/>
      </c>
      <c r="BW1209" s="7" t="str">
        <f t="shared" si="963"/>
        <v/>
      </c>
      <c r="BX1209" s="7" t="str">
        <f t="shared" si="990"/>
        <v/>
      </c>
      <c r="BY1209" s="7" t="str">
        <f t="shared" si="991"/>
        <v/>
      </c>
      <c r="BZ1209" s="7" t="str">
        <f t="shared" si="992"/>
        <v/>
      </c>
      <c r="CA1209" s="7" t="str">
        <f t="shared" si="993"/>
        <v/>
      </c>
      <c r="CB1209" s="54"/>
      <c r="CH1209" s="13" t="str">
        <f t="shared" si="964"/>
        <v/>
      </c>
      <c r="CJ1209" s="13" t="str">
        <f t="shared" si="955"/>
        <v/>
      </c>
      <c r="CK1209" s="7" t="str">
        <f t="shared" si="956"/>
        <v/>
      </c>
      <c r="CM1209" s="7" t="str">
        <f t="shared" si="994"/>
        <v/>
      </c>
    </row>
    <row r="1210" spans="2:91" ht="16.5" thickBot="1" x14ac:dyDescent="0.3">
      <c r="B1210" s="114"/>
      <c r="C1210" s="114"/>
      <c r="D1210" s="115"/>
      <c r="E1210" s="117" t="str">
        <f t="shared" si="995"/>
        <v/>
      </c>
      <c r="F1210" s="118" t="str">
        <f t="shared" si="1003"/>
        <v/>
      </c>
      <c r="G1210" s="22"/>
      <c r="H1210" s="5" t="str">
        <f t="shared" si="965"/>
        <v/>
      </c>
      <c r="I1210" s="6" t="str">
        <f t="shared" si="966"/>
        <v/>
      </c>
      <c r="J1210" s="6" t="str">
        <f t="shared" si="967"/>
        <v/>
      </c>
      <c r="K1210" s="23"/>
      <c r="L1210" s="3" t="str">
        <f t="shared" si="949"/>
        <v/>
      </c>
      <c r="M1210" s="2">
        <f>IF(OR(K1210="Rota",K1210="Desliza"),(IF((MAX(N$36:N1209))&gt;F$17,(MAX(N$36:N1209)),F$17)),N1209)</f>
        <v>0</v>
      </c>
      <c r="N1210" s="42"/>
      <c r="O1210" s="2" t="str">
        <f t="shared" si="950"/>
        <v/>
      </c>
      <c r="P1210" s="3" t="str">
        <f t="shared" si="951"/>
        <v/>
      </c>
      <c r="Q1210" s="24"/>
      <c r="R1210" s="24"/>
      <c r="S1210" s="24"/>
      <c r="T1210" s="132" t="str">
        <f t="shared" si="957"/>
        <v/>
      </c>
      <c r="U1210" s="25"/>
      <c r="V1210" s="25"/>
      <c r="W1210" s="24"/>
      <c r="X1210" s="26"/>
      <c r="Y1210" s="25"/>
      <c r="Z1210" s="25"/>
      <c r="AA1210" s="3" t="str">
        <f t="shared" si="952"/>
        <v/>
      </c>
      <c r="AB1210" s="24"/>
      <c r="AC1210" s="26"/>
      <c r="AD1210" s="25"/>
      <c r="AE1210" s="54"/>
      <c r="AF1210" s="54"/>
      <c r="AG1210" s="54"/>
      <c r="AH1210" s="54"/>
      <c r="AI1210" s="54"/>
      <c r="AJ1210" s="54"/>
      <c r="AK1210" s="25"/>
      <c r="AL1210" s="54" t="str">
        <f t="shared" si="958"/>
        <v/>
      </c>
      <c r="AM1210" s="200" t="str">
        <f t="shared" si="959"/>
        <v/>
      </c>
      <c r="AN1210" s="201" t="str">
        <f t="shared" si="960"/>
        <v/>
      </c>
      <c r="AO1210" s="200" t="str">
        <f t="shared" si="968"/>
        <v/>
      </c>
      <c r="AP1210" s="200" t="str">
        <f t="shared" si="961"/>
        <v/>
      </c>
      <c r="AQ1210" s="200" t="str">
        <f t="shared" si="962"/>
        <v/>
      </c>
      <c r="AR1210" s="200" t="str">
        <f t="shared" si="969"/>
        <v/>
      </c>
      <c r="AS1210" s="200" t="str">
        <f t="shared" si="970"/>
        <v/>
      </c>
      <c r="AT1210" s="200" t="str">
        <f t="shared" si="971"/>
        <v/>
      </c>
      <c r="AU1210" s="200" t="str">
        <f t="shared" si="972"/>
        <v/>
      </c>
      <c r="AV1210" s="54"/>
      <c r="AW1210" s="200" t="str">
        <f t="shared" si="973"/>
        <v/>
      </c>
      <c r="AX1210" s="201" t="str">
        <f t="shared" si="974"/>
        <v/>
      </c>
      <c r="AY1210" s="7" t="str">
        <f t="shared" si="975"/>
        <v/>
      </c>
      <c r="AZ1210" s="7" t="str">
        <f t="shared" si="976"/>
        <v/>
      </c>
      <c r="BA1210" s="7" t="str">
        <f t="shared" si="977"/>
        <v/>
      </c>
      <c r="BB1210" s="7" t="str">
        <f t="shared" si="996"/>
        <v/>
      </c>
      <c r="BC1210" s="7" t="str">
        <f t="shared" si="997"/>
        <v/>
      </c>
      <c r="BD1210" s="7" t="str">
        <f t="shared" si="998"/>
        <v/>
      </c>
      <c r="BE1210" s="7" t="str">
        <f t="shared" si="999"/>
        <v/>
      </c>
      <c r="BF1210" s="7" t="str">
        <f t="shared" si="953"/>
        <v/>
      </c>
      <c r="BG1210" s="7" t="str">
        <f t="shared" si="954"/>
        <v/>
      </c>
      <c r="BH1210" s="7" t="str">
        <f t="shared" si="1000"/>
        <v/>
      </c>
      <c r="BI1210" s="7" t="str">
        <f t="shared" si="1001"/>
        <v/>
      </c>
      <c r="BJ1210" s="7" t="str">
        <f t="shared" si="1002"/>
        <v/>
      </c>
      <c r="BK1210" s="7" t="str">
        <f t="shared" si="978"/>
        <v/>
      </c>
      <c r="BL1210" s="7" t="str">
        <f t="shared" si="979"/>
        <v/>
      </c>
      <c r="BM1210" s="7" t="str">
        <f t="shared" si="980"/>
        <v/>
      </c>
      <c r="BN1210" s="7" t="str">
        <f t="shared" si="981"/>
        <v/>
      </c>
      <c r="BO1210" s="7" t="str">
        <f t="shared" si="982"/>
        <v/>
      </c>
      <c r="BP1210" s="7" t="str">
        <f t="shared" si="983"/>
        <v/>
      </c>
      <c r="BQ1210" s="7" t="str">
        <f t="shared" si="984"/>
        <v/>
      </c>
      <c r="BR1210" s="7" t="str">
        <f t="shared" si="985"/>
        <v/>
      </c>
      <c r="BS1210" s="7" t="str">
        <f t="shared" si="986"/>
        <v/>
      </c>
      <c r="BT1210" s="7" t="str">
        <f t="shared" si="987"/>
        <v/>
      </c>
      <c r="BU1210" s="7" t="str">
        <f t="shared" si="988"/>
        <v/>
      </c>
      <c r="BV1210" s="7" t="str">
        <f t="shared" si="989"/>
        <v/>
      </c>
      <c r="BW1210" s="7" t="str">
        <f t="shared" si="963"/>
        <v/>
      </c>
      <c r="BX1210" s="7" t="str">
        <f t="shared" si="990"/>
        <v/>
      </c>
      <c r="BY1210" s="7" t="str">
        <f t="shared" si="991"/>
        <v/>
      </c>
      <c r="BZ1210" s="7" t="str">
        <f t="shared" si="992"/>
        <v/>
      </c>
      <c r="CA1210" s="7" t="str">
        <f t="shared" si="993"/>
        <v/>
      </c>
      <c r="CB1210" s="54"/>
      <c r="CH1210" s="13" t="str">
        <f t="shared" si="964"/>
        <v/>
      </c>
      <c r="CJ1210" s="13" t="str">
        <f t="shared" si="955"/>
        <v/>
      </c>
      <c r="CK1210" s="7" t="str">
        <f t="shared" si="956"/>
        <v/>
      </c>
      <c r="CM1210" s="7" t="str">
        <f t="shared" si="994"/>
        <v/>
      </c>
    </row>
    <row r="1211" spans="2:91" ht="16.5" thickBot="1" x14ac:dyDescent="0.3">
      <c r="B1211" s="114"/>
      <c r="C1211" s="114"/>
      <c r="D1211" s="115"/>
      <c r="E1211" s="117" t="str">
        <f t="shared" si="995"/>
        <v/>
      </c>
      <c r="F1211" s="118" t="str">
        <f t="shared" si="1003"/>
        <v/>
      </c>
      <c r="G1211" s="22"/>
      <c r="H1211" s="5" t="str">
        <f t="shared" si="965"/>
        <v/>
      </c>
      <c r="I1211" s="6" t="str">
        <f t="shared" si="966"/>
        <v/>
      </c>
      <c r="J1211" s="6" t="str">
        <f t="shared" si="967"/>
        <v/>
      </c>
      <c r="K1211" s="23"/>
      <c r="L1211" s="3" t="str">
        <f t="shared" si="949"/>
        <v/>
      </c>
      <c r="M1211" s="2">
        <f>IF(OR(K1211="Rota",K1211="Desliza"),(IF((MAX(N$36:N1210))&gt;F$17,(MAX(N$36:N1210)),F$17)),N1210)</f>
        <v>0</v>
      </c>
      <c r="N1211" s="42"/>
      <c r="O1211" s="2" t="str">
        <f t="shared" si="950"/>
        <v/>
      </c>
      <c r="P1211" s="3" t="str">
        <f t="shared" si="951"/>
        <v/>
      </c>
      <c r="Q1211" s="24"/>
      <c r="R1211" s="24"/>
      <c r="S1211" s="24"/>
      <c r="T1211" s="132" t="str">
        <f t="shared" si="957"/>
        <v/>
      </c>
      <c r="U1211" s="25"/>
      <c r="V1211" s="25"/>
      <c r="W1211" s="24"/>
      <c r="X1211" s="26"/>
      <c r="Y1211" s="25"/>
      <c r="Z1211" s="25"/>
      <c r="AA1211" s="3" t="str">
        <f t="shared" si="952"/>
        <v/>
      </c>
      <c r="AB1211" s="24"/>
      <c r="AC1211" s="26"/>
      <c r="AD1211" s="25"/>
      <c r="AE1211" s="54"/>
      <c r="AF1211" s="54"/>
      <c r="AG1211" s="54"/>
      <c r="AH1211" s="54"/>
      <c r="AI1211" s="54"/>
      <c r="AJ1211" s="54"/>
      <c r="AK1211" s="25"/>
      <c r="AL1211" s="54" t="str">
        <f t="shared" si="958"/>
        <v/>
      </c>
      <c r="AM1211" s="200" t="str">
        <f t="shared" si="959"/>
        <v/>
      </c>
      <c r="AN1211" s="201" t="str">
        <f t="shared" si="960"/>
        <v/>
      </c>
      <c r="AO1211" s="200" t="str">
        <f t="shared" si="968"/>
        <v/>
      </c>
      <c r="AP1211" s="200" t="str">
        <f t="shared" si="961"/>
        <v/>
      </c>
      <c r="AQ1211" s="200" t="str">
        <f t="shared" si="962"/>
        <v/>
      </c>
      <c r="AR1211" s="200" t="str">
        <f t="shared" si="969"/>
        <v/>
      </c>
      <c r="AS1211" s="200" t="str">
        <f t="shared" si="970"/>
        <v/>
      </c>
      <c r="AT1211" s="200" t="str">
        <f t="shared" si="971"/>
        <v/>
      </c>
      <c r="AU1211" s="200" t="str">
        <f t="shared" si="972"/>
        <v/>
      </c>
      <c r="AV1211" s="54"/>
      <c r="AW1211" s="200" t="str">
        <f t="shared" si="973"/>
        <v/>
      </c>
      <c r="AX1211" s="201" t="str">
        <f t="shared" si="974"/>
        <v/>
      </c>
      <c r="AY1211" s="7" t="str">
        <f t="shared" si="975"/>
        <v/>
      </c>
      <c r="AZ1211" s="7" t="str">
        <f t="shared" si="976"/>
        <v/>
      </c>
      <c r="BA1211" s="7" t="str">
        <f t="shared" si="977"/>
        <v/>
      </c>
      <c r="BB1211" s="7" t="str">
        <f t="shared" si="996"/>
        <v/>
      </c>
      <c r="BC1211" s="7" t="str">
        <f t="shared" si="997"/>
        <v/>
      </c>
      <c r="BD1211" s="7" t="str">
        <f t="shared" si="998"/>
        <v/>
      </c>
      <c r="BE1211" s="7" t="str">
        <f t="shared" si="999"/>
        <v/>
      </c>
      <c r="BF1211" s="7" t="str">
        <f t="shared" si="953"/>
        <v/>
      </c>
      <c r="BG1211" s="7" t="str">
        <f t="shared" si="954"/>
        <v/>
      </c>
      <c r="BH1211" s="7" t="str">
        <f t="shared" si="1000"/>
        <v/>
      </c>
      <c r="BI1211" s="7" t="str">
        <f t="shared" si="1001"/>
        <v/>
      </c>
      <c r="BJ1211" s="7" t="str">
        <f t="shared" si="1002"/>
        <v/>
      </c>
      <c r="BK1211" s="7" t="str">
        <f t="shared" si="978"/>
        <v/>
      </c>
      <c r="BL1211" s="7" t="str">
        <f t="shared" si="979"/>
        <v/>
      </c>
      <c r="BM1211" s="7" t="str">
        <f t="shared" si="980"/>
        <v/>
      </c>
      <c r="BN1211" s="7" t="str">
        <f t="shared" si="981"/>
        <v/>
      </c>
      <c r="BO1211" s="7" t="str">
        <f t="shared" si="982"/>
        <v/>
      </c>
      <c r="BP1211" s="7" t="str">
        <f t="shared" si="983"/>
        <v/>
      </c>
      <c r="BQ1211" s="7" t="str">
        <f t="shared" si="984"/>
        <v/>
      </c>
      <c r="BR1211" s="7" t="str">
        <f t="shared" si="985"/>
        <v/>
      </c>
      <c r="BS1211" s="7" t="str">
        <f t="shared" si="986"/>
        <v/>
      </c>
      <c r="BT1211" s="7" t="str">
        <f t="shared" si="987"/>
        <v/>
      </c>
      <c r="BU1211" s="7" t="str">
        <f t="shared" si="988"/>
        <v/>
      </c>
      <c r="BV1211" s="7" t="str">
        <f t="shared" si="989"/>
        <v/>
      </c>
      <c r="BW1211" s="7" t="str">
        <f t="shared" si="963"/>
        <v/>
      </c>
      <c r="BX1211" s="7" t="str">
        <f t="shared" si="990"/>
        <v/>
      </c>
      <c r="BY1211" s="7" t="str">
        <f t="shared" si="991"/>
        <v/>
      </c>
      <c r="BZ1211" s="7" t="str">
        <f t="shared" si="992"/>
        <v/>
      </c>
      <c r="CA1211" s="7" t="str">
        <f t="shared" si="993"/>
        <v/>
      </c>
      <c r="CB1211" s="54"/>
      <c r="CH1211" s="13" t="str">
        <f t="shared" si="964"/>
        <v/>
      </c>
      <c r="CJ1211" s="13" t="str">
        <f t="shared" si="955"/>
        <v/>
      </c>
      <c r="CK1211" s="7" t="str">
        <f t="shared" si="956"/>
        <v/>
      </c>
      <c r="CM1211" s="7" t="str">
        <f t="shared" si="994"/>
        <v/>
      </c>
    </row>
    <row r="1212" spans="2:91" ht="16.5" thickBot="1" x14ac:dyDescent="0.3">
      <c r="B1212" s="114"/>
      <c r="C1212" s="114"/>
      <c r="D1212" s="115"/>
      <c r="E1212" s="117" t="str">
        <f t="shared" si="995"/>
        <v/>
      </c>
      <c r="F1212" s="118" t="str">
        <f t="shared" si="1003"/>
        <v/>
      </c>
      <c r="G1212" s="22"/>
      <c r="H1212" s="5" t="str">
        <f t="shared" si="965"/>
        <v/>
      </c>
      <c r="I1212" s="6" t="str">
        <f t="shared" si="966"/>
        <v/>
      </c>
      <c r="J1212" s="6" t="str">
        <f t="shared" si="967"/>
        <v/>
      </c>
      <c r="K1212" s="23"/>
      <c r="L1212" s="3" t="str">
        <f t="shared" ref="L1212:L1275" si="1004">IF(K1212="Circula",H1212,"")</f>
        <v/>
      </c>
      <c r="M1212" s="2">
        <f>IF(OR(K1212="Rota",K1212="Desliza"),(IF((MAX(N$36:N1211))&gt;F$17,(MAX(N$36:N1211)),F$17)),N1211)</f>
        <v>0</v>
      </c>
      <c r="N1212" s="42"/>
      <c r="O1212" s="2" t="str">
        <f t="shared" ref="O1212:O1275" si="1005">IF(OR(M1212="",N1212=""),"",N1212-M1212)</f>
        <v/>
      </c>
      <c r="P1212" s="3" t="str">
        <f t="shared" ref="P1212:P1275" si="1006">IF(OR(K1212="Rota",K1212="Desliza"),IF(OR(M1212="",N1212=""),"",IF(K1212="Comentario","",IF(M1212=N1212,"",(O1212/(H1212))))),"")</f>
        <v/>
      </c>
      <c r="Q1212" s="24"/>
      <c r="R1212" s="24"/>
      <c r="S1212" s="24"/>
      <c r="T1212" s="132" t="str">
        <f t="shared" si="957"/>
        <v/>
      </c>
      <c r="U1212" s="25"/>
      <c r="V1212" s="25"/>
      <c r="W1212" s="24"/>
      <c r="X1212" s="26"/>
      <c r="Y1212" s="25"/>
      <c r="Z1212" s="25"/>
      <c r="AA1212" s="3" t="str">
        <f t="shared" ref="AA1212:AA1275" si="1007">IF(OR(Y1212="",Z1212=""),"",IF(Y1212=Z1212,"",ABS(Y1212-Z1212)))</f>
        <v/>
      </c>
      <c r="AB1212" s="24"/>
      <c r="AC1212" s="26"/>
      <c r="AD1212" s="25"/>
      <c r="AE1212" s="54"/>
      <c r="AF1212" s="54"/>
      <c r="AG1212" s="54"/>
      <c r="AH1212" s="54"/>
      <c r="AI1212" s="54"/>
      <c r="AJ1212" s="54"/>
      <c r="AK1212" s="25"/>
      <c r="AL1212" s="54" t="str">
        <f t="shared" si="958"/>
        <v/>
      </c>
      <c r="AM1212" s="200" t="str">
        <f t="shared" si="959"/>
        <v/>
      </c>
      <c r="AN1212" s="201" t="str">
        <f t="shared" si="960"/>
        <v/>
      </c>
      <c r="AO1212" s="200" t="str">
        <f t="shared" si="968"/>
        <v/>
      </c>
      <c r="AP1212" s="200" t="str">
        <f t="shared" si="961"/>
        <v/>
      </c>
      <c r="AQ1212" s="200" t="str">
        <f t="shared" si="962"/>
        <v/>
      </c>
      <c r="AR1212" s="200" t="str">
        <f t="shared" si="969"/>
        <v/>
      </c>
      <c r="AS1212" s="200" t="str">
        <f t="shared" si="970"/>
        <v/>
      </c>
      <c r="AT1212" s="200" t="str">
        <f t="shared" si="971"/>
        <v/>
      </c>
      <c r="AU1212" s="200" t="str">
        <f t="shared" si="972"/>
        <v/>
      </c>
      <c r="AV1212" s="54"/>
      <c r="AW1212" s="200" t="str">
        <f t="shared" si="973"/>
        <v/>
      </c>
      <c r="AX1212" s="201" t="str">
        <f t="shared" si="974"/>
        <v/>
      </c>
      <c r="AY1212" s="7" t="str">
        <f t="shared" si="975"/>
        <v/>
      </c>
      <c r="AZ1212" s="7" t="str">
        <f t="shared" si="976"/>
        <v/>
      </c>
      <c r="BA1212" s="7" t="str">
        <f t="shared" si="977"/>
        <v/>
      </c>
      <c r="BB1212" s="7" t="str">
        <f t="shared" si="996"/>
        <v/>
      </c>
      <c r="BC1212" s="7" t="str">
        <f t="shared" si="997"/>
        <v/>
      </c>
      <c r="BD1212" s="7" t="str">
        <f t="shared" si="998"/>
        <v/>
      </c>
      <c r="BE1212" s="7" t="str">
        <f t="shared" si="999"/>
        <v/>
      </c>
      <c r="BF1212" s="7" t="str">
        <f t="shared" si="953"/>
        <v/>
      </c>
      <c r="BG1212" s="7" t="str">
        <f t="shared" si="954"/>
        <v/>
      </c>
      <c r="BH1212" s="7" t="str">
        <f t="shared" si="1000"/>
        <v/>
      </c>
      <c r="BI1212" s="7" t="str">
        <f t="shared" si="1001"/>
        <v/>
      </c>
      <c r="BJ1212" s="7" t="str">
        <f t="shared" si="1002"/>
        <v/>
      </c>
      <c r="BK1212" s="7" t="str">
        <f t="shared" si="978"/>
        <v/>
      </c>
      <c r="BL1212" s="7" t="str">
        <f t="shared" si="979"/>
        <v/>
      </c>
      <c r="BM1212" s="7" t="str">
        <f t="shared" si="980"/>
        <v/>
      </c>
      <c r="BN1212" s="7" t="str">
        <f t="shared" si="981"/>
        <v/>
      </c>
      <c r="BO1212" s="7" t="str">
        <f t="shared" si="982"/>
        <v/>
      </c>
      <c r="BP1212" s="7" t="str">
        <f t="shared" si="983"/>
        <v/>
      </c>
      <c r="BQ1212" s="7" t="str">
        <f t="shared" si="984"/>
        <v/>
      </c>
      <c r="BR1212" s="7" t="str">
        <f t="shared" si="985"/>
        <v/>
      </c>
      <c r="BS1212" s="7" t="str">
        <f t="shared" si="986"/>
        <v/>
      </c>
      <c r="BT1212" s="7" t="str">
        <f t="shared" si="987"/>
        <v/>
      </c>
      <c r="BU1212" s="7" t="str">
        <f t="shared" si="988"/>
        <v/>
      </c>
      <c r="BV1212" s="7" t="str">
        <f t="shared" si="989"/>
        <v/>
      </c>
      <c r="BW1212" s="7" t="str">
        <f t="shared" si="963"/>
        <v/>
      </c>
      <c r="BX1212" s="7" t="str">
        <f t="shared" si="990"/>
        <v/>
      </c>
      <c r="BY1212" s="7" t="str">
        <f t="shared" si="991"/>
        <v/>
      </c>
      <c r="BZ1212" s="7" t="str">
        <f t="shared" si="992"/>
        <v/>
      </c>
      <c r="CA1212" s="7" t="str">
        <f t="shared" si="993"/>
        <v/>
      </c>
      <c r="CB1212" s="54"/>
      <c r="CH1212" s="13" t="str">
        <f t="shared" si="964"/>
        <v/>
      </c>
      <c r="CJ1212" s="13" t="str">
        <f t="shared" si="955"/>
        <v/>
      </c>
      <c r="CK1212" s="7" t="str">
        <f t="shared" si="956"/>
        <v/>
      </c>
      <c r="CM1212" s="7" t="str">
        <f t="shared" si="994"/>
        <v/>
      </c>
    </row>
    <row r="1213" spans="2:91" ht="16.5" thickBot="1" x14ac:dyDescent="0.3">
      <c r="B1213" s="114"/>
      <c r="C1213" s="114"/>
      <c r="D1213" s="115"/>
      <c r="E1213" s="117" t="str">
        <f t="shared" si="995"/>
        <v/>
      </c>
      <c r="F1213" s="118" t="str">
        <f t="shared" si="1003"/>
        <v/>
      </c>
      <c r="G1213" s="22"/>
      <c r="H1213" s="5" t="str">
        <f t="shared" si="965"/>
        <v/>
      </c>
      <c r="I1213" s="6" t="str">
        <f t="shared" si="966"/>
        <v/>
      </c>
      <c r="J1213" s="6" t="str">
        <f t="shared" si="967"/>
        <v/>
      </c>
      <c r="K1213" s="23"/>
      <c r="L1213" s="3" t="str">
        <f t="shared" si="1004"/>
        <v/>
      </c>
      <c r="M1213" s="2">
        <f>IF(OR(K1213="Rota",K1213="Desliza"),(IF((MAX(N$36:N1212))&gt;F$17,(MAX(N$36:N1212)),F$17)),N1212)</f>
        <v>0</v>
      </c>
      <c r="N1213" s="42"/>
      <c r="O1213" s="2" t="str">
        <f t="shared" si="1005"/>
        <v/>
      </c>
      <c r="P1213" s="3" t="str">
        <f t="shared" si="1006"/>
        <v/>
      </c>
      <c r="Q1213" s="24"/>
      <c r="R1213" s="24"/>
      <c r="S1213" s="24"/>
      <c r="T1213" s="132" t="str">
        <f t="shared" si="957"/>
        <v/>
      </c>
      <c r="U1213" s="25"/>
      <c r="V1213" s="25"/>
      <c r="W1213" s="24"/>
      <c r="X1213" s="26"/>
      <c r="Y1213" s="25"/>
      <c r="Z1213" s="25"/>
      <c r="AA1213" s="3" t="str">
        <f t="shared" si="1007"/>
        <v/>
      </c>
      <c r="AB1213" s="24"/>
      <c r="AC1213" s="26"/>
      <c r="AD1213" s="25"/>
      <c r="AE1213" s="54"/>
      <c r="AF1213" s="54"/>
      <c r="AG1213" s="54"/>
      <c r="AH1213" s="54"/>
      <c r="AI1213" s="54"/>
      <c r="AJ1213" s="54"/>
      <c r="AK1213" s="25"/>
      <c r="AL1213" s="54" t="str">
        <f t="shared" si="958"/>
        <v/>
      </c>
      <c r="AM1213" s="200" t="str">
        <f t="shared" si="959"/>
        <v/>
      </c>
      <c r="AN1213" s="201" t="str">
        <f t="shared" si="960"/>
        <v/>
      </c>
      <c r="AO1213" s="200" t="str">
        <f t="shared" si="968"/>
        <v/>
      </c>
      <c r="AP1213" s="200" t="str">
        <f t="shared" si="961"/>
        <v/>
      </c>
      <c r="AQ1213" s="200" t="str">
        <f t="shared" si="962"/>
        <v/>
      </c>
      <c r="AR1213" s="200" t="str">
        <f t="shared" si="969"/>
        <v/>
      </c>
      <c r="AS1213" s="200" t="str">
        <f t="shared" si="970"/>
        <v/>
      </c>
      <c r="AT1213" s="200" t="str">
        <f t="shared" si="971"/>
        <v/>
      </c>
      <c r="AU1213" s="200" t="str">
        <f t="shared" si="972"/>
        <v/>
      </c>
      <c r="AV1213" s="54"/>
      <c r="AW1213" s="200" t="str">
        <f t="shared" si="973"/>
        <v/>
      </c>
      <c r="AX1213" s="201" t="str">
        <f t="shared" si="974"/>
        <v/>
      </c>
      <c r="AY1213" s="7" t="str">
        <f t="shared" si="975"/>
        <v/>
      </c>
      <c r="AZ1213" s="7" t="str">
        <f t="shared" si="976"/>
        <v/>
      </c>
      <c r="BA1213" s="7" t="str">
        <f t="shared" si="977"/>
        <v/>
      </c>
      <c r="BB1213" s="7" t="str">
        <f t="shared" si="996"/>
        <v/>
      </c>
      <c r="BC1213" s="7" t="str">
        <f t="shared" si="997"/>
        <v/>
      </c>
      <c r="BD1213" s="7" t="str">
        <f t="shared" si="998"/>
        <v/>
      </c>
      <c r="BE1213" s="7" t="str">
        <f t="shared" si="999"/>
        <v/>
      </c>
      <c r="BF1213" s="7" t="str">
        <f t="shared" si="953"/>
        <v/>
      </c>
      <c r="BG1213" s="7" t="str">
        <f t="shared" si="954"/>
        <v/>
      </c>
      <c r="BH1213" s="7" t="str">
        <f t="shared" si="1000"/>
        <v/>
      </c>
      <c r="BI1213" s="7" t="str">
        <f t="shared" si="1001"/>
        <v/>
      </c>
      <c r="BJ1213" s="7" t="str">
        <f t="shared" si="1002"/>
        <v/>
      </c>
      <c r="BK1213" s="7" t="str">
        <f t="shared" si="978"/>
        <v/>
      </c>
      <c r="BL1213" s="7" t="str">
        <f t="shared" si="979"/>
        <v/>
      </c>
      <c r="BM1213" s="7" t="str">
        <f t="shared" si="980"/>
        <v/>
      </c>
      <c r="BN1213" s="7" t="str">
        <f t="shared" si="981"/>
        <v/>
      </c>
      <c r="BO1213" s="7" t="str">
        <f t="shared" si="982"/>
        <v/>
      </c>
      <c r="BP1213" s="7" t="str">
        <f t="shared" si="983"/>
        <v/>
      </c>
      <c r="BQ1213" s="7" t="str">
        <f t="shared" si="984"/>
        <v/>
      </c>
      <c r="BR1213" s="7" t="str">
        <f t="shared" si="985"/>
        <v/>
      </c>
      <c r="BS1213" s="7" t="str">
        <f t="shared" si="986"/>
        <v/>
      </c>
      <c r="BT1213" s="7" t="str">
        <f t="shared" si="987"/>
        <v/>
      </c>
      <c r="BU1213" s="7" t="str">
        <f t="shared" si="988"/>
        <v/>
      </c>
      <c r="BV1213" s="7" t="str">
        <f t="shared" si="989"/>
        <v/>
      </c>
      <c r="BW1213" s="7" t="str">
        <f t="shared" si="963"/>
        <v/>
      </c>
      <c r="BX1213" s="7" t="str">
        <f t="shared" si="990"/>
        <v/>
      </c>
      <c r="BY1213" s="7" t="str">
        <f t="shared" si="991"/>
        <v/>
      </c>
      <c r="BZ1213" s="7" t="str">
        <f t="shared" si="992"/>
        <v/>
      </c>
      <c r="CA1213" s="7" t="str">
        <f t="shared" si="993"/>
        <v/>
      </c>
      <c r="CB1213" s="54"/>
      <c r="CH1213" s="13" t="str">
        <f t="shared" si="964"/>
        <v/>
      </c>
      <c r="CJ1213" s="13" t="str">
        <f t="shared" si="955"/>
        <v/>
      </c>
      <c r="CK1213" s="7" t="str">
        <f t="shared" si="956"/>
        <v/>
      </c>
      <c r="CM1213" s="7" t="str">
        <f t="shared" si="994"/>
        <v/>
      </c>
    </row>
    <row r="1214" spans="2:91" ht="16.5" thickBot="1" x14ac:dyDescent="0.3">
      <c r="B1214" s="114"/>
      <c r="C1214" s="114"/>
      <c r="D1214" s="115"/>
      <c r="E1214" s="117" t="str">
        <f t="shared" si="995"/>
        <v/>
      </c>
      <c r="F1214" s="118" t="str">
        <f t="shared" si="1003"/>
        <v/>
      </c>
      <c r="G1214" s="22"/>
      <c r="H1214" s="5" t="str">
        <f t="shared" si="965"/>
        <v/>
      </c>
      <c r="I1214" s="6" t="str">
        <f t="shared" si="966"/>
        <v/>
      </c>
      <c r="J1214" s="6" t="str">
        <f t="shared" si="967"/>
        <v/>
      </c>
      <c r="K1214" s="23"/>
      <c r="L1214" s="3" t="str">
        <f t="shared" si="1004"/>
        <v/>
      </c>
      <c r="M1214" s="2">
        <f>IF(OR(K1214="Rota",K1214="Desliza"),(IF((MAX(N$36:N1213))&gt;F$17,(MAX(N$36:N1213)),F$17)),N1213)</f>
        <v>0</v>
      </c>
      <c r="N1214" s="42"/>
      <c r="O1214" s="2" t="str">
        <f t="shared" si="1005"/>
        <v/>
      </c>
      <c r="P1214" s="3" t="str">
        <f t="shared" si="1006"/>
        <v/>
      </c>
      <c r="Q1214" s="24"/>
      <c r="R1214" s="24"/>
      <c r="S1214" s="24"/>
      <c r="T1214" s="132" t="str">
        <f t="shared" si="957"/>
        <v/>
      </c>
      <c r="U1214" s="25"/>
      <c r="V1214" s="25"/>
      <c r="W1214" s="24"/>
      <c r="X1214" s="26"/>
      <c r="Y1214" s="25"/>
      <c r="Z1214" s="25"/>
      <c r="AA1214" s="3" t="str">
        <f t="shared" si="1007"/>
        <v/>
      </c>
      <c r="AB1214" s="24"/>
      <c r="AC1214" s="26"/>
      <c r="AD1214" s="25"/>
      <c r="AE1214" s="54"/>
      <c r="AF1214" s="54"/>
      <c r="AG1214" s="54"/>
      <c r="AH1214" s="54"/>
      <c r="AI1214" s="54"/>
      <c r="AJ1214" s="54"/>
      <c r="AK1214" s="25"/>
      <c r="AL1214" s="54" t="str">
        <f t="shared" si="958"/>
        <v/>
      </c>
      <c r="AM1214" s="200" t="str">
        <f t="shared" si="959"/>
        <v/>
      </c>
      <c r="AN1214" s="201" t="str">
        <f t="shared" si="960"/>
        <v/>
      </c>
      <c r="AO1214" s="200" t="str">
        <f t="shared" si="968"/>
        <v/>
      </c>
      <c r="AP1214" s="200" t="str">
        <f t="shared" si="961"/>
        <v/>
      </c>
      <c r="AQ1214" s="200" t="str">
        <f t="shared" si="962"/>
        <v/>
      </c>
      <c r="AR1214" s="200" t="str">
        <f t="shared" si="969"/>
        <v/>
      </c>
      <c r="AS1214" s="200" t="str">
        <f t="shared" si="970"/>
        <v/>
      </c>
      <c r="AT1214" s="200" t="str">
        <f t="shared" si="971"/>
        <v/>
      </c>
      <c r="AU1214" s="200" t="str">
        <f t="shared" si="972"/>
        <v/>
      </c>
      <c r="AV1214" s="54"/>
      <c r="AW1214" s="200" t="str">
        <f t="shared" si="973"/>
        <v/>
      </c>
      <c r="AX1214" s="201" t="str">
        <f t="shared" si="974"/>
        <v/>
      </c>
      <c r="AY1214" s="7" t="str">
        <f t="shared" si="975"/>
        <v/>
      </c>
      <c r="AZ1214" s="7" t="str">
        <f t="shared" si="976"/>
        <v/>
      </c>
      <c r="BA1214" s="7" t="str">
        <f t="shared" si="977"/>
        <v/>
      </c>
      <c r="BB1214" s="7" t="str">
        <f t="shared" si="996"/>
        <v/>
      </c>
      <c r="BC1214" s="7" t="str">
        <f t="shared" si="997"/>
        <v/>
      </c>
      <c r="BD1214" s="7" t="str">
        <f t="shared" si="998"/>
        <v/>
      </c>
      <c r="BE1214" s="7" t="str">
        <f t="shared" si="999"/>
        <v/>
      </c>
      <c r="BF1214" s="7" t="str">
        <f t="shared" si="953"/>
        <v/>
      </c>
      <c r="BG1214" s="7" t="str">
        <f t="shared" si="954"/>
        <v/>
      </c>
      <c r="BH1214" s="7" t="str">
        <f t="shared" si="1000"/>
        <v/>
      </c>
      <c r="BI1214" s="7" t="str">
        <f t="shared" si="1001"/>
        <v/>
      </c>
      <c r="BJ1214" s="7" t="str">
        <f t="shared" si="1002"/>
        <v/>
      </c>
      <c r="BK1214" s="7" t="str">
        <f t="shared" si="978"/>
        <v/>
      </c>
      <c r="BL1214" s="7" t="str">
        <f t="shared" si="979"/>
        <v/>
      </c>
      <c r="BM1214" s="7" t="str">
        <f t="shared" si="980"/>
        <v/>
      </c>
      <c r="BN1214" s="7" t="str">
        <f t="shared" si="981"/>
        <v/>
      </c>
      <c r="BO1214" s="7" t="str">
        <f t="shared" si="982"/>
        <v/>
      </c>
      <c r="BP1214" s="7" t="str">
        <f t="shared" si="983"/>
        <v/>
      </c>
      <c r="BQ1214" s="7" t="str">
        <f t="shared" si="984"/>
        <v/>
      </c>
      <c r="BR1214" s="7" t="str">
        <f t="shared" si="985"/>
        <v/>
      </c>
      <c r="BS1214" s="7" t="str">
        <f t="shared" si="986"/>
        <v/>
      </c>
      <c r="BT1214" s="7" t="str">
        <f t="shared" si="987"/>
        <v/>
      </c>
      <c r="BU1214" s="7" t="str">
        <f t="shared" si="988"/>
        <v/>
      </c>
      <c r="BV1214" s="7" t="str">
        <f t="shared" si="989"/>
        <v/>
      </c>
      <c r="BW1214" s="7" t="str">
        <f t="shared" si="963"/>
        <v/>
      </c>
      <c r="BX1214" s="7" t="str">
        <f t="shared" si="990"/>
        <v/>
      </c>
      <c r="BY1214" s="7" t="str">
        <f t="shared" si="991"/>
        <v/>
      </c>
      <c r="BZ1214" s="7" t="str">
        <f t="shared" si="992"/>
        <v/>
      </c>
      <c r="CA1214" s="7" t="str">
        <f t="shared" si="993"/>
        <v/>
      </c>
      <c r="CB1214" s="54"/>
      <c r="CH1214" s="13" t="str">
        <f t="shared" si="964"/>
        <v/>
      </c>
      <c r="CJ1214" s="13" t="str">
        <f t="shared" si="955"/>
        <v/>
      </c>
      <c r="CK1214" s="7" t="str">
        <f t="shared" si="956"/>
        <v/>
      </c>
      <c r="CM1214" s="7" t="str">
        <f t="shared" si="994"/>
        <v/>
      </c>
    </row>
    <row r="1215" spans="2:91" ht="16.5" thickBot="1" x14ac:dyDescent="0.3">
      <c r="B1215" s="114"/>
      <c r="C1215" s="114"/>
      <c r="D1215" s="115"/>
      <c r="E1215" s="117" t="str">
        <f t="shared" si="995"/>
        <v/>
      </c>
      <c r="F1215" s="118" t="str">
        <f t="shared" si="1003"/>
        <v/>
      </c>
      <c r="G1215" s="22"/>
      <c r="H1215" s="5" t="str">
        <f t="shared" si="965"/>
        <v/>
      </c>
      <c r="I1215" s="6" t="str">
        <f t="shared" si="966"/>
        <v/>
      </c>
      <c r="J1215" s="6" t="str">
        <f t="shared" si="967"/>
        <v/>
      </c>
      <c r="K1215" s="23"/>
      <c r="L1215" s="3" t="str">
        <f t="shared" si="1004"/>
        <v/>
      </c>
      <c r="M1215" s="2">
        <f>IF(OR(K1215="Rota",K1215="Desliza"),(IF((MAX(N$36:N1214))&gt;F$17,(MAX(N$36:N1214)),F$17)),N1214)</f>
        <v>0</v>
      </c>
      <c r="N1215" s="42"/>
      <c r="O1215" s="2" t="str">
        <f t="shared" si="1005"/>
        <v/>
      </c>
      <c r="P1215" s="3" t="str">
        <f t="shared" si="1006"/>
        <v/>
      </c>
      <c r="Q1215" s="24"/>
      <c r="R1215" s="24"/>
      <c r="S1215" s="24"/>
      <c r="T1215" s="132" t="str">
        <f t="shared" si="957"/>
        <v/>
      </c>
      <c r="U1215" s="25"/>
      <c r="V1215" s="25"/>
      <c r="W1215" s="24"/>
      <c r="X1215" s="26"/>
      <c r="Y1215" s="25"/>
      <c r="Z1215" s="25"/>
      <c r="AA1215" s="3" t="str">
        <f t="shared" si="1007"/>
        <v/>
      </c>
      <c r="AB1215" s="24"/>
      <c r="AC1215" s="26"/>
      <c r="AD1215" s="25"/>
      <c r="AE1215" s="54"/>
      <c r="AF1215" s="54"/>
      <c r="AG1215" s="54"/>
      <c r="AH1215" s="54"/>
      <c r="AI1215" s="54"/>
      <c r="AJ1215" s="54"/>
      <c r="AK1215" s="25"/>
      <c r="AL1215" s="54" t="str">
        <f t="shared" si="958"/>
        <v/>
      </c>
      <c r="AM1215" s="200" t="str">
        <f t="shared" si="959"/>
        <v/>
      </c>
      <c r="AN1215" s="201" t="str">
        <f t="shared" si="960"/>
        <v/>
      </c>
      <c r="AO1215" s="200" t="str">
        <f t="shared" si="968"/>
        <v/>
      </c>
      <c r="AP1215" s="200" t="str">
        <f t="shared" si="961"/>
        <v/>
      </c>
      <c r="AQ1215" s="200" t="str">
        <f t="shared" si="962"/>
        <v/>
      </c>
      <c r="AR1215" s="200" t="str">
        <f t="shared" si="969"/>
        <v/>
      </c>
      <c r="AS1215" s="200" t="str">
        <f t="shared" si="970"/>
        <v/>
      </c>
      <c r="AT1215" s="200" t="str">
        <f t="shared" si="971"/>
        <v/>
      </c>
      <c r="AU1215" s="200" t="str">
        <f t="shared" si="972"/>
        <v/>
      </c>
      <c r="AV1215" s="54"/>
      <c r="AW1215" s="200" t="str">
        <f t="shared" si="973"/>
        <v/>
      </c>
      <c r="AX1215" s="201" t="str">
        <f t="shared" si="974"/>
        <v/>
      </c>
      <c r="AY1215" s="7" t="str">
        <f t="shared" si="975"/>
        <v/>
      </c>
      <c r="AZ1215" s="7" t="str">
        <f t="shared" si="976"/>
        <v/>
      </c>
      <c r="BA1215" s="7" t="str">
        <f t="shared" si="977"/>
        <v/>
      </c>
      <c r="BB1215" s="7" t="str">
        <f t="shared" si="996"/>
        <v/>
      </c>
      <c r="BC1215" s="7" t="str">
        <f t="shared" si="997"/>
        <v/>
      </c>
      <c r="BD1215" s="7" t="str">
        <f t="shared" si="998"/>
        <v/>
      </c>
      <c r="BE1215" s="7" t="str">
        <f t="shared" si="999"/>
        <v/>
      </c>
      <c r="BF1215" s="7" t="str">
        <f t="shared" si="953"/>
        <v/>
      </c>
      <c r="BG1215" s="7" t="str">
        <f t="shared" si="954"/>
        <v/>
      </c>
      <c r="BH1215" s="7" t="str">
        <f t="shared" si="1000"/>
        <v/>
      </c>
      <c r="BI1215" s="7" t="str">
        <f t="shared" si="1001"/>
        <v/>
      </c>
      <c r="BJ1215" s="7" t="str">
        <f t="shared" si="1002"/>
        <v/>
      </c>
      <c r="BK1215" s="7" t="str">
        <f t="shared" si="978"/>
        <v/>
      </c>
      <c r="BL1215" s="7" t="str">
        <f t="shared" si="979"/>
        <v/>
      </c>
      <c r="BM1215" s="7" t="str">
        <f t="shared" si="980"/>
        <v/>
      </c>
      <c r="BN1215" s="7" t="str">
        <f t="shared" si="981"/>
        <v/>
      </c>
      <c r="BO1215" s="7" t="str">
        <f t="shared" si="982"/>
        <v/>
      </c>
      <c r="BP1215" s="7" t="str">
        <f t="shared" si="983"/>
        <v/>
      </c>
      <c r="BQ1215" s="7" t="str">
        <f t="shared" si="984"/>
        <v/>
      </c>
      <c r="BR1215" s="7" t="str">
        <f t="shared" si="985"/>
        <v/>
      </c>
      <c r="BS1215" s="7" t="str">
        <f t="shared" si="986"/>
        <v/>
      </c>
      <c r="BT1215" s="7" t="str">
        <f t="shared" si="987"/>
        <v/>
      </c>
      <c r="BU1215" s="7" t="str">
        <f t="shared" si="988"/>
        <v/>
      </c>
      <c r="BV1215" s="7" t="str">
        <f t="shared" si="989"/>
        <v/>
      </c>
      <c r="BW1215" s="7" t="str">
        <f t="shared" si="963"/>
        <v/>
      </c>
      <c r="BX1215" s="7" t="str">
        <f t="shared" si="990"/>
        <v/>
      </c>
      <c r="BY1215" s="7" t="str">
        <f t="shared" si="991"/>
        <v/>
      </c>
      <c r="BZ1215" s="7" t="str">
        <f t="shared" si="992"/>
        <v/>
      </c>
      <c r="CA1215" s="7" t="str">
        <f t="shared" si="993"/>
        <v/>
      </c>
      <c r="CB1215" s="54"/>
      <c r="CH1215" s="13" t="str">
        <f t="shared" si="964"/>
        <v/>
      </c>
      <c r="CJ1215" s="13" t="str">
        <f t="shared" si="955"/>
        <v/>
      </c>
      <c r="CK1215" s="7" t="str">
        <f t="shared" si="956"/>
        <v/>
      </c>
      <c r="CM1215" s="7" t="str">
        <f t="shared" si="994"/>
        <v/>
      </c>
    </row>
    <row r="1216" spans="2:91" ht="16.5" thickBot="1" x14ac:dyDescent="0.3">
      <c r="B1216" s="114"/>
      <c r="C1216" s="114"/>
      <c r="D1216" s="115"/>
      <c r="E1216" s="117" t="str">
        <f t="shared" si="995"/>
        <v/>
      </c>
      <c r="F1216" s="118" t="str">
        <f t="shared" si="1003"/>
        <v/>
      </c>
      <c r="G1216" s="22"/>
      <c r="H1216" s="5" t="str">
        <f t="shared" si="965"/>
        <v/>
      </c>
      <c r="I1216" s="6" t="str">
        <f t="shared" si="966"/>
        <v/>
      </c>
      <c r="J1216" s="6" t="str">
        <f t="shared" si="967"/>
        <v/>
      </c>
      <c r="K1216" s="23"/>
      <c r="L1216" s="3" t="str">
        <f t="shared" si="1004"/>
        <v/>
      </c>
      <c r="M1216" s="2">
        <f>IF(OR(K1216="Rota",K1216="Desliza"),(IF((MAX(N$36:N1215))&gt;F$17,(MAX(N$36:N1215)),F$17)),N1215)</f>
        <v>0</v>
      </c>
      <c r="N1216" s="42"/>
      <c r="O1216" s="2" t="str">
        <f t="shared" si="1005"/>
        <v/>
      </c>
      <c r="P1216" s="3" t="str">
        <f t="shared" si="1006"/>
        <v/>
      </c>
      <c r="Q1216" s="24"/>
      <c r="R1216" s="24"/>
      <c r="S1216" s="24"/>
      <c r="T1216" s="132" t="str">
        <f t="shared" si="957"/>
        <v/>
      </c>
      <c r="U1216" s="25"/>
      <c r="V1216" s="25"/>
      <c r="W1216" s="24"/>
      <c r="X1216" s="26"/>
      <c r="Y1216" s="25"/>
      <c r="Z1216" s="25"/>
      <c r="AA1216" s="3" t="str">
        <f t="shared" si="1007"/>
        <v/>
      </c>
      <c r="AB1216" s="24"/>
      <c r="AC1216" s="26"/>
      <c r="AD1216" s="25"/>
      <c r="AE1216" s="54"/>
      <c r="AF1216" s="54"/>
      <c r="AG1216" s="54"/>
      <c r="AH1216" s="54"/>
      <c r="AI1216" s="54"/>
      <c r="AJ1216" s="54"/>
      <c r="AK1216" s="25"/>
      <c r="AL1216" s="54" t="str">
        <f t="shared" si="958"/>
        <v/>
      </c>
      <c r="AM1216" s="200" t="str">
        <f t="shared" si="959"/>
        <v/>
      </c>
      <c r="AN1216" s="201" t="str">
        <f t="shared" si="960"/>
        <v/>
      </c>
      <c r="AO1216" s="200" t="str">
        <f t="shared" si="968"/>
        <v/>
      </c>
      <c r="AP1216" s="200" t="str">
        <f t="shared" si="961"/>
        <v/>
      </c>
      <c r="AQ1216" s="200" t="str">
        <f t="shared" si="962"/>
        <v/>
      </c>
      <c r="AR1216" s="200" t="str">
        <f t="shared" si="969"/>
        <v/>
      </c>
      <c r="AS1216" s="200" t="str">
        <f t="shared" si="970"/>
        <v/>
      </c>
      <c r="AT1216" s="200" t="str">
        <f t="shared" si="971"/>
        <v/>
      </c>
      <c r="AU1216" s="200" t="str">
        <f t="shared" si="972"/>
        <v/>
      </c>
      <c r="AV1216" s="54"/>
      <c r="AW1216" s="200" t="str">
        <f t="shared" si="973"/>
        <v/>
      </c>
      <c r="AX1216" s="201" t="str">
        <f t="shared" si="974"/>
        <v/>
      </c>
      <c r="AY1216" s="7" t="str">
        <f t="shared" si="975"/>
        <v/>
      </c>
      <c r="AZ1216" s="7" t="str">
        <f t="shared" si="976"/>
        <v/>
      </c>
      <c r="BA1216" s="7" t="str">
        <f t="shared" si="977"/>
        <v/>
      </c>
      <c r="BB1216" s="7" t="str">
        <f t="shared" si="996"/>
        <v/>
      </c>
      <c r="BC1216" s="7" t="str">
        <f t="shared" si="997"/>
        <v/>
      </c>
      <c r="BD1216" s="7" t="str">
        <f t="shared" si="998"/>
        <v/>
      </c>
      <c r="BE1216" s="7" t="str">
        <f t="shared" si="999"/>
        <v/>
      </c>
      <c r="BF1216" s="7" t="str">
        <f t="shared" si="953"/>
        <v/>
      </c>
      <c r="BG1216" s="7" t="str">
        <f t="shared" si="954"/>
        <v/>
      </c>
      <c r="BH1216" s="7" t="str">
        <f t="shared" si="1000"/>
        <v/>
      </c>
      <c r="BI1216" s="7" t="str">
        <f t="shared" si="1001"/>
        <v/>
      </c>
      <c r="BJ1216" s="7" t="str">
        <f t="shared" si="1002"/>
        <v/>
      </c>
      <c r="BK1216" s="7" t="str">
        <f t="shared" si="978"/>
        <v/>
      </c>
      <c r="BL1216" s="7" t="str">
        <f t="shared" si="979"/>
        <v/>
      </c>
      <c r="BM1216" s="7" t="str">
        <f t="shared" si="980"/>
        <v/>
      </c>
      <c r="BN1216" s="7" t="str">
        <f t="shared" si="981"/>
        <v/>
      </c>
      <c r="BO1216" s="7" t="str">
        <f t="shared" si="982"/>
        <v/>
      </c>
      <c r="BP1216" s="7" t="str">
        <f t="shared" si="983"/>
        <v/>
      </c>
      <c r="BQ1216" s="7" t="str">
        <f t="shared" si="984"/>
        <v/>
      </c>
      <c r="BR1216" s="7" t="str">
        <f t="shared" si="985"/>
        <v/>
      </c>
      <c r="BS1216" s="7" t="str">
        <f t="shared" si="986"/>
        <v/>
      </c>
      <c r="BT1216" s="7" t="str">
        <f t="shared" si="987"/>
        <v/>
      </c>
      <c r="BU1216" s="7" t="str">
        <f t="shared" si="988"/>
        <v/>
      </c>
      <c r="BV1216" s="7" t="str">
        <f t="shared" si="989"/>
        <v/>
      </c>
      <c r="BW1216" s="7" t="str">
        <f t="shared" si="963"/>
        <v/>
      </c>
      <c r="BX1216" s="7" t="str">
        <f t="shared" si="990"/>
        <v/>
      </c>
      <c r="BY1216" s="7" t="str">
        <f t="shared" si="991"/>
        <v/>
      </c>
      <c r="BZ1216" s="7" t="str">
        <f t="shared" si="992"/>
        <v/>
      </c>
      <c r="CA1216" s="7" t="str">
        <f t="shared" si="993"/>
        <v/>
      </c>
      <c r="CB1216" s="54"/>
      <c r="CH1216" s="13" t="str">
        <f t="shared" si="964"/>
        <v/>
      </c>
      <c r="CJ1216" s="13" t="str">
        <f t="shared" si="955"/>
        <v/>
      </c>
      <c r="CK1216" s="7" t="str">
        <f t="shared" si="956"/>
        <v/>
      </c>
      <c r="CM1216" s="7" t="str">
        <f t="shared" si="994"/>
        <v/>
      </c>
    </row>
    <row r="1217" spans="2:91" ht="16.5" thickBot="1" x14ac:dyDescent="0.3">
      <c r="B1217" s="114"/>
      <c r="C1217" s="114"/>
      <c r="D1217" s="115"/>
      <c r="E1217" s="117" t="str">
        <f t="shared" si="995"/>
        <v/>
      </c>
      <c r="F1217" s="118" t="str">
        <f t="shared" si="1003"/>
        <v/>
      </c>
      <c r="G1217" s="22"/>
      <c r="H1217" s="5" t="str">
        <f t="shared" si="965"/>
        <v/>
      </c>
      <c r="I1217" s="6" t="str">
        <f t="shared" si="966"/>
        <v/>
      </c>
      <c r="J1217" s="6" t="str">
        <f t="shared" si="967"/>
        <v/>
      </c>
      <c r="K1217" s="23"/>
      <c r="L1217" s="3" t="str">
        <f t="shared" si="1004"/>
        <v/>
      </c>
      <c r="M1217" s="2">
        <f>IF(OR(K1217="Rota",K1217="Desliza"),(IF((MAX(N$36:N1216))&gt;F$17,(MAX(N$36:N1216)),F$17)),N1216)</f>
        <v>0</v>
      </c>
      <c r="N1217" s="42"/>
      <c r="O1217" s="2" t="str">
        <f t="shared" si="1005"/>
        <v/>
      </c>
      <c r="P1217" s="3" t="str">
        <f t="shared" si="1006"/>
        <v/>
      </c>
      <c r="Q1217" s="24"/>
      <c r="R1217" s="24"/>
      <c r="S1217" s="24"/>
      <c r="T1217" s="132" t="str">
        <f t="shared" si="957"/>
        <v/>
      </c>
      <c r="U1217" s="25"/>
      <c r="V1217" s="25"/>
      <c r="W1217" s="24"/>
      <c r="X1217" s="26"/>
      <c r="Y1217" s="25"/>
      <c r="Z1217" s="25"/>
      <c r="AA1217" s="3" t="str">
        <f t="shared" si="1007"/>
        <v/>
      </c>
      <c r="AB1217" s="24"/>
      <c r="AC1217" s="26"/>
      <c r="AD1217" s="25"/>
      <c r="AE1217" s="54"/>
      <c r="AF1217" s="54"/>
      <c r="AG1217" s="54"/>
      <c r="AH1217" s="54"/>
      <c r="AI1217" s="54"/>
      <c r="AJ1217" s="54"/>
      <c r="AK1217" s="25"/>
      <c r="AL1217" s="54" t="str">
        <f t="shared" si="958"/>
        <v/>
      </c>
      <c r="AM1217" s="200" t="str">
        <f t="shared" si="959"/>
        <v/>
      </c>
      <c r="AN1217" s="201" t="str">
        <f t="shared" si="960"/>
        <v/>
      </c>
      <c r="AO1217" s="200" t="str">
        <f t="shared" si="968"/>
        <v/>
      </c>
      <c r="AP1217" s="200" t="str">
        <f t="shared" si="961"/>
        <v/>
      </c>
      <c r="AQ1217" s="200" t="str">
        <f t="shared" si="962"/>
        <v/>
      </c>
      <c r="AR1217" s="200" t="str">
        <f t="shared" si="969"/>
        <v/>
      </c>
      <c r="AS1217" s="200" t="str">
        <f t="shared" si="970"/>
        <v/>
      </c>
      <c r="AT1217" s="200" t="str">
        <f t="shared" si="971"/>
        <v/>
      </c>
      <c r="AU1217" s="200" t="str">
        <f t="shared" si="972"/>
        <v/>
      </c>
      <c r="AV1217" s="54"/>
      <c r="AW1217" s="200" t="str">
        <f t="shared" si="973"/>
        <v/>
      </c>
      <c r="AX1217" s="201" t="str">
        <f t="shared" si="974"/>
        <v/>
      </c>
      <c r="AY1217" s="7" t="str">
        <f t="shared" si="975"/>
        <v/>
      </c>
      <c r="AZ1217" s="7" t="str">
        <f t="shared" si="976"/>
        <v/>
      </c>
      <c r="BA1217" s="7" t="str">
        <f t="shared" si="977"/>
        <v/>
      </c>
      <c r="BB1217" s="7" t="str">
        <f t="shared" si="996"/>
        <v/>
      </c>
      <c r="BC1217" s="7" t="str">
        <f t="shared" si="997"/>
        <v/>
      </c>
      <c r="BD1217" s="7" t="str">
        <f t="shared" si="998"/>
        <v/>
      </c>
      <c r="BE1217" s="7" t="str">
        <f t="shared" si="999"/>
        <v/>
      </c>
      <c r="BF1217" s="7" t="str">
        <f t="shared" si="953"/>
        <v/>
      </c>
      <c r="BG1217" s="7" t="str">
        <f t="shared" si="954"/>
        <v/>
      </c>
      <c r="BH1217" s="7" t="str">
        <f t="shared" si="1000"/>
        <v/>
      </c>
      <c r="BI1217" s="7" t="str">
        <f t="shared" si="1001"/>
        <v/>
      </c>
      <c r="BJ1217" s="7" t="str">
        <f t="shared" si="1002"/>
        <v/>
      </c>
      <c r="BK1217" s="7" t="str">
        <f t="shared" si="978"/>
        <v/>
      </c>
      <c r="BL1217" s="7" t="str">
        <f t="shared" si="979"/>
        <v/>
      </c>
      <c r="BM1217" s="7" t="str">
        <f t="shared" si="980"/>
        <v/>
      </c>
      <c r="BN1217" s="7" t="str">
        <f t="shared" si="981"/>
        <v/>
      </c>
      <c r="BO1217" s="7" t="str">
        <f t="shared" si="982"/>
        <v/>
      </c>
      <c r="BP1217" s="7" t="str">
        <f t="shared" si="983"/>
        <v/>
      </c>
      <c r="BQ1217" s="7" t="str">
        <f t="shared" si="984"/>
        <v/>
      </c>
      <c r="BR1217" s="7" t="str">
        <f t="shared" si="985"/>
        <v/>
      </c>
      <c r="BS1217" s="7" t="str">
        <f t="shared" si="986"/>
        <v/>
      </c>
      <c r="BT1217" s="7" t="str">
        <f t="shared" si="987"/>
        <v/>
      </c>
      <c r="BU1217" s="7" t="str">
        <f t="shared" si="988"/>
        <v/>
      </c>
      <c r="BV1217" s="7" t="str">
        <f t="shared" si="989"/>
        <v/>
      </c>
      <c r="BW1217" s="7" t="str">
        <f t="shared" si="963"/>
        <v/>
      </c>
      <c r="BX1217" s="7" t="str">
        <f t="shared" si="990"/>
        <v/>
      </c>
      <c r="BY1217" s="7" t="str">
        <f t="shared" si="991"/>
        <v/>
      </c>
      <c r="BZ1217" s="7" t="str">
        <f t="shared" si="992"/>
        <v/>
      </c>
      <c r="CA1217" s="7" t="str">
        <f t="shared" si="993"/>
        <v/>
      </c>
      <c r="CB1217" s="54"/>
      <c r="CH1217" s="13" t="str">
        <f t="shared" si="964"/>
        <v/>
      </c>
      <c r="CJ1217" s="13" t="str">
        <f t="shared" si="955"/>
        <v/>
      </c>
      <c r="CK1217" s="7" t="str">
        <f t="shared" si="956"/>
        <v/>
      </c>
      <c r="CM1217" s="7" t="str">
        <f t="shared" si="994"/>
        <v/>
      </c>
    </row>
    <row r="1218" spans="2:91" ht="16.5" thickBot="1" x14ac:dyDescent="0.3">
      <c r="B1218" s="114"/>
      <c r="C1218" s="114"/>
      <c r="D1218" s="115"/>
      <c r="E1218" s="117" t="str">
        <f t="shared" si="995"/>
        <v/>
      </c>
      <c r="F1218" s="118" t="str">
        <f t="shared" si="1003"/>
        <v/>
      </c>
      <c r="G1218" s="22"/>
      <c r="H1218" s="5" t="str">
        <f t="shared" si="965"/>
        <v/>
      </c>
      <c r="I1218" s="6" t="str">
        <f t="shared" si="966"/>
        <v/>
      </c>
      <c r="J1218" s="6" t="str">
        <f t="shared" si="967"/>
        <v/>
      </c>
      <c r="K1218" s="23"/>
      <c r="L1218" s="3" t="str">
        <f t="shared" si="1004"/>
        <v/>
      </c>
      <c r="M1218" s="2">
        <f>IF(OR(K1218="Rota",K1218="Desliza"),(IF((MAX(N$36:N1217))&gt;F$17,(MAX(N$36:N1217)),F$17)),N1217)</f>
        <v>0</v>
      </c>
      <c r="N1218" s="42"/>
      <c r="O1218" s="2" t="str">
        <f t="shared" si="1005"/>
        <v/>
      </c>
      <c r="P1218" s="3" t="str">
        <f t="shared" si="1006"/>
        <v/>
      </c>
      <c r="Q1218" s="24"/>
      <c r="R1218" s="24"/>
      <c r="S1218" s="24"/>
      <c r="T1218" s="132" t="str">
        <f t="shared" si="957"/>
        <v/>
      </c>
      <c r="U1218" s="25"/>
      <c r="V1218" s="25"/>
      <c r="W1218" s="24"/>
      <c r="X1218" s="26"/>
      <c r="Y1218" s="25"/>
      <c r="Z1218" s="25"/>
      <c r="AA1218" s="3" t="str">
        <f t="shared" si="1007"/>
        <v/>
      </c>
      <c r="AB1218" s="24"/>
      <c r="AC1218" s="26"/>
      <c r="AD1218" s="25"/>
      <c r="AE1218" s="54"/>
      <c r="AF1218" s="54"/>
      <c r="AG1218" s="54"/>
      <c r="AH1218" s="54"/>
      <c r="AI1218" s="54"/>
      <c r="AJ1218" s="54"/>
      <c r="AK1218" s="25"/>
      <c r="AL1218" s="54" t="str">
        <f t="shared" si="958"/>
        <v/>
      </c>
      <c r="AM1218" s="200" t="str">
        <f t="shared" si="959"/>
        <v/>
      </c>
      <c r="AN1218" s="201" t="str">
        <f t="shared" si="960"/>
        <v/>
      </c>
      <c r="AO1218" s="200" t="str">
        <f t="shared" si="968"/>
        <v/>
      </c>
      <c r="AP1218" s="200" t="str">
        <f t="shared" si="961"/>
        <v/>
      </c>
      <c r="AQ1218" s="200" t="str">
        <f t="shared" si="962"/>
        <v/>
      </c>
      <c r="AR1218" s="200" t="str">
        <f t="shared" si="969"/>
        <v/>
      </c>
      <c r="AS1218" s="200" t="str">
        <f t="shared" si="970"/>
        <v/>
      </c>
      <c r="AT1218" s="200" t="str">
        <f t="shared" si="971"/>
        <v/>
      </c>
      <c r="AU1218" s="200" t="str">
        <f t="shared" si="972"/>
        <v/>
      </c>
      <c r="AV1218" s="54"/>
      <c r="AW1218" s="200" t="str">
        <f t="shared" si="973"/>
        <v/>
      </c>
      <c r="AX1218" s="201" t="str">
        <f t="shared" si="974"/>
        <v/>
      </c>
      <c r="AY1218" s="7" t="str">
        <f t="shared" si="975"/>
        <v/>
      </c>
      <c r="AZ1218" s="7" t="str">
        <f t="shared" si="976"/>
        <v/>
      </c>
      <c r="BA1218" s="7" t="str">
        <f t="shared" si="977"/>
        <v/>
      </c>
      <c r="BB1218" s="7" t="str">
        <f t="shared" si="996"/>
        <v/>
      </c>
      <c r="BC1218" s="7" t="str">
        <f t="shared" si="997"/>
        <v/>
      </c>
      <c r="BD1218" s="7" t="str">
        <f t="shared" si="998"/>
        <v/>
      </c>
      <c r="BE1218" s="7" t="str">
        <f t="shared" si="999"/>
        <v/>
      </c>
      <c r="BF1218" s="7" t="str">
        <f t="shared" si="953"/>
        <v/>
      </c>
      <c r="BG1218" s="7" t="str">
        <f t="shared" si="954"/>
        <v/>
      </c>
      <c r="BH1218" s="7" t="str">
        <f t="shared" si="1000"/>
        <v/>
      </c>
      <c r="BI1218" s="7" t="str">
        <f t="shared" si="1001"/>
        <v/>
      </c>
      <c r="BJ1218" s="7" t="str">
        <f t="shared" si="1002"/>
        <v/>
      </c>
      <c r="BK1218" s="7" t="str">
        <f t="shared" si="978"/>
        <v/>
      </c>
      <c r="BL1218" s="7" t="str">
        <f t="shared" si="979"/>
        <v/>
      </c>
      <c r="BM1218" s="7" t="str">
        <f t="shared" si="980"/>
        <v/>
      </c>
      <c r="BN1218" s="7" t="str">
        <f t="shared" si="981"/>
        <v/>
      </c>
      <c r="BO1218" s="7" t="str">
        <f t="shared" si="982"/>
        <v/>
      </c>
      <c r="BP1218" s="7" t="str">
        <f t="shared" si="983"/>
        <v/>
      </c>
      <c r="BQ1218" s="7" t="str">
        <f t="shared" si="984"/>
        <v/>
      </c>
      <c r="BR1218" s="7" t="str">
        <f t="shared" si="985"/>
        <v/>
      </c>
      <c r="BS1218" s="7" t="str">
        <f t="shared" si="986"/>
        <v/>
      </c>
      <c r="BT1218" s="7" t="str">
        <f t="shared" si="987"/>
        <v/>
      </c>
      <c r="BU1218" s="7" t="str">
        <f t="shared" si="988"/>
        <v/>
      </c>
      <c r="BV1218" s="7" t="str">
        <f t="shared" si="989"/>
        <v/>
      </c>
      <c r="BW1218" s="7" t="str">
        <f t="shared" si="963"/>
        <v/>
      </c>
      <c r="BX1218" s="7" t="str">
        <f t="shared" si="990"/>
        <v/>
      </c>
      <c r="BY1218" s="7" t="str">
        <f t="shared" si="991"/>
        <v/>
      </c>
      <c r="BZ1218" s="7" t="str">
        <f t="shared" si="992"/>
        <v/>
      </c>
      <c r="CA1218" s="7" t="str">
        <f t="shared" si="993"/>
        <v/>
      </c>
      <c r="CB1218" s="54"/>
      <c r="CH1218" s="13" t="str">
        <f t="shared" si="964"/>
        <v/>
      </c>
      <c r="CJ1218" s="13" t="str">
        <f t="shared" si="955"/>
        <v/>
      </c>
      <c r="CK1218" s="7" t="str">
        <f t="shared" si="956"/>
        <v/>
      </c>
      <c r="CM1218" s="7" t="str">
        <f t="shared" si="994"/>
        <v/>
      </c>
    </row>
    <row r="1219" spans="2:91" ht="16.5" thickBot="1" x14ac:dyDescent="0.3">
      <c r="B1219" s="114"/>
      <c r="C1219" s="114"/>
      <c r="D1219" s="115"/>
      <c r="E1219" s="117" t="str">
        <f t="shared" si="995"/>
        <v/>
      </c>
      <c r="F1219" s="118" t="str">
        <f t="shared" si="1003"/>
        <v/>
      </c>
      <c r="G1219" s="22"/>
      <c r="H1219" s="5" t="str">
        <f t="shared" si="965"/>
        <v/>
      </c>
      <c r="I1219" s="6" t="str">
        <f t="shared" si="966"/>
        <v/>
      </c>
      <c r="J1219" s="6" t="str">
        <f t="shared" si="967"/>
        <v/>
      </c>
      <c r="K1219" s="23"/>
      <c r="L1219" s="3" t="str">
        <f t="shared" si="1004"/>
        <v/>
      </c>
      <c r="M1219" s="2">
        <f>IF(OR(K1219="Rota",K1219="Desliza"),(IF((MAX(N$36:N1218))&gt;F$17,(MAX(N$36:N1218)),F$17)),N1218)</f>
        <v>0</v>
      </c>
      <c r="N1219" s="42"/>
      <c r="O1219" s="2" t="str">
        <f t="shared" si="1005"/>
        <v/>
      </c>
      <c r="P1219" s="3" t="str">
        <f t="shared" si="1006"/>
        <v/>
      </c>
      <c r="Q1219" s="24"/>
      <c r="R1219" s="24"/>
      <c r="S1219" s="24"/>
      <c r="T1219" s="132" t="str">
        <f t="shared" si="957"/>
        <v/>
      </c>
      <c r="U1219" s="25"/>
      <c r="V1219" s="25"/>
      <c r="W1219" s="24"/>
      <c r="X1219" s="26"/>
      <c r="Y1219" s="25"/>
      <c r="Z1219" s="25"/>
      <c r="AA1219" s="3" t="str">
        <f t="shared" si="1007"/>
        <v/>
      </c>
      <c r="AB1219" s="24"/>
      <c r="AC1219" s="26"/>
      <c r="AD1219" s="25"/>
      <c r="AE1219" s="54"/>
      <c r="AF1219" s="54"/>
      <c r="AG1219" s="54"/>
      <c r="AH1219" s="54"/>
      <c r="AI1219" s="54"/>
      <c r="AJ1219" s="54"/>
      <c r="AK1219" s="25"/>
      <c r="AL1219" s="54" t="str">
        <f t="shared" si="958"/>
        <v/>
      </c>
      <c r="AM1219" s="200" t="str">
        <f t="shared" si="959"/>
        <v/>
      </c>
      <c r="AN1219" s="201" t="str">
        <f t="shared" si="960"/>
        <v/>
      </c>
      <c r="AO1219" s="200" t="str">
        <f t="shared" si="968"/>
        <v/>
      </c>
      <c r="AP1219" s="200" t="str">
        <f t="shared" si="961"/>
        <v/>
      </c>
      <c r="AQ1219" s="200" t="str">
        <f t="shared" si="962"/>
        <v/>
      </c>
      <c r="AR1219" s="200" t="str">
        <f t="shared" si="969"/>
        <v/>
      </c>
      <c r="AS1219" s="200" t="str">
        <f t="shared" si="970"/>
        <v/>
      </c>
      <c r="AT1219" s="200" t="str">
        <f t="shared" si="971"/>
        <v/>
      </c>
      <c r="AU1219" s="200" t="str">
        <f t="shared" si="972"/>
        <v/>
      </c>
      <c r="AV1219" s="54"/>
      <c r="AW1219" s="200" t="str">
        <f t="shared" si="973"/>
        <v/>
      </c>
      <c r="AX1219" s="201" t="str">
        <f t="shared" si="974"/>
        <v/>
      </c>
      <c r="AY1219" s="7" t="str">
        <f t="shared" si="975"/>
        <v/>
      </c>
      <c r="AZ1219" s="7" t="str">
        <f t="shared" si="976"/>
        <v/>
      </c>
      <c r="BA1219" s="7" t="str">
        <f t="shared" si="977"/>
        <v/>
      </c>
      <c r="BB1219" s="7" t="str">
        <f t="shared" si="996"/>
        <v/>
      </c>
      <c r="BC1219" s="7" t="str">
        <f t="shared" si="997"/>
        <v/>
      </c>
      <c r="BD1219" s="7" t="str">
        <f t="shared" si="998"/>
        <v/>
      </c>
      <c r="BE1219" s="7" t="str">
        <f t="shared" si="999"/>
        <v/>
      </c>
      <c r="BF1219" s="7" t="str">
        <f t="shared" si="953"/>
        <v/>
      </c>
      <c r="BG1219" s="7" t="str">
        <f t="shared" si="954"/>
        <v/>
      </c>
      <c r="BH1219" s="7" t="str">
        <f t="shared" si="1000"/>
        <v/>
      </c>
      <c r="BI1219" s="7" t="str">
        <f t="shared" si="1001"/>
        <v/>
      </c>
      <c r="BJ1219" s="7" t="str">
        <f t="shared" si="1002"/>
        <v/>
      </c>
      <c r="BK1219" s="7" t="str">
        <f t="shared" si="978"/>
        <v/>
      </c>
      <c r="BL1219" s="7" t="str">
        <f t="shared" si="979"/>
        <v/>
      </c>
      <c r="BM1219" s="7" t="str">
        <f t="shared" si="980"/>
        <v/>
      </c>
      <c r="BN1219" s="7" t="str">
        <f t="shared" si="981"/>
        <v/>
      </c>
      <c r="BO1219" s="7" t="str">
        <f t="shared" si="982"/>
        <v/>
      </c>
      <c r="BP1219" s="7" t="str">
        <f t="shared" si="983"/>
        <v/>
      </c>
      <c r="BQ1219" s="7" t="str">
        <f t="shared" si="984"/>
        <v/>
      </c>
      <c r="BR1219" s="7" t="str">
        <f t="shared" si="985"/>
        <v/>
      </c>
      <c r="BS1219" s="7" t="str">
        <f t="shared" si="986"/>
        <v/>
      </c>
      <c r="BT1219" s="7" t="str">
        <f t="shared" si="987"/>
        <v/>
      </c>
      <c r="BU1219" s="7" t="str">
        <f t="shared" si="988"/>
        <v/>
      </c>
      <c r="BV1219" s="7" t="str">
        <f t="shared" si="989"/>
        <v/>
      </c>
      <c r="BW1219" s="7" t="str">
        <f t="shared" si="963"/>
        <v/>
      </c>
      <c r="BX1219" s="7" t="str">
        <f t="shared" si="990"/>
        <v/>
      </c>
      <c r="BY1219" s="7" t="str">
        <f t="shared" si="991"/>
        <v/>
      </c>
      <c r="BZ1219" s="7" t="str">
        <f t="shared" si="992"/>
        <v/>
      </c>
      <c r="CA1219" s="7" t="str">
        <f t="shared" si="993"/>
        <v/>
      </c>
      <c r="CB1219" s="54"/>
      <c r="CH1219" s="13" t="str">
        <f t="shared" si="964"/>
        <v/>
      </c>
      <c r="CJ1219" s="13" t="str">
        <f t="shared" si="955"/>
        <v/>
      </c>
      <c r="CK1219" s="7" t="str">
        <f t="shared" si="956"/>
        <v/>
      </c>
      <c r="CM1219" s="7" t="str">
        <f t="shared" si="994"/>
        <v/>
      </c>
    </row>
    <row r="1220" spans="2:91" ht="16.5" thickBot="1" x14ac:dyDescent="0.3">
      <c r="B1220" s="114"/>
      <c r="C1220" s="114"/>
      <c r="D1220" s="115"/>
      <c r="E1220" s="117" t="str">
        <f t="shared" si="995"/>
        <v/>
      </c>
      <c r="F1220" s="118" t="str">
        <f t="shared" si="1003"/>
        <v/>
      </c>
      <c r="G1220" s="22"/>
      <c r="H1220" s="5" t="str">
        <f t="shared" si="965"/>
        <v/>
      </c>
      <c r="I1220" s="6" t="str">
        <f t="shared" si="966"/>
        <v/>
      </c>
      <c r="J1220" s="6" t="str">
        <f t="shared" si="967"/>
        <v/>
      </c>
      <c r="K1220" s="23"/>
      <c r="L1220" s="3" t="str">
        <f t="shared" si="1004"/>
        <v/>
      </c>
      <c r="M1220" s="2">
        <f>IF(OR(K1220="Rota",K1220="Desliza"),(IF((MAX(N$36:N1219))&gt;F$17,(MAX(N$36:N1219)),F$17)),N1219)</f>
        <v>0</v>
      </c>
      <c r="N1220" s="42"/>
      <c r="O1220" s="2" t="str">
        <f t="shared" si="1005"/>
        <v/>
      </c>
      <c r="P1220" s="3" t="str">
        <f t="shared" si="1006"/>
        <v/>
      </c>
      <c r="Q1220" s="24"/>
      <c r="R1220" s="24"/>
      <c r="S1220" s="24"/>
      <c r="T1220" s="132" t="str">
        <f t="shared" si="957"/>
        <v/>
      </c>
      <c r="U1220" s="25"/>
      <c r="V1220" s="25"/>
      <c r="W1220" s="24"/>
      <c r="X1220" s="26"/>
      <c r="Y1220" s="25"/>
      <c r="Z1220" s="25"/>
      <c r="AA1220" s="3" t="str">
        <f t="shared" si="1007"/>
        <v/>
      </c>
      <c r="AB1220" s="24"/>
      <c r="AC1220" s="26"/>
      <c r="AD1220" s="25"/>
      <c r="AE1220" s="54"/>
      <c r="AF1220" s="54"/>
      <c r="AG1220" s="54"/>
      <c r="AH1220" s="54"/>
      <c r="AI1220" s="54"/>
      <c r="AJ1220" s="54"/>
      <c r="AK1220" s="25"/>
      <c r="AL1220" s="54" t="str">
        <f t="shared" si="958"/>
        <v/>
      </c>
      <c r="AM1220" s="200" t="str">
        <f t="shared" si="959"/>
        <v/>
      </c>
      <c r="AN1220" s="201" t="str">
        <f t="shared" si="960"/>
        <v/>
      </c>
      <c r="AO1220" s="200" t="str">
        <f t="shared" si="968"/>
        <v/>
      </c>
      <c r="AP1220" s="200" t="str">
        <f t="shared" si="961"/>
        <v/>
      </c>
      <c r="AQ1220" s="200" t="str">
        <f t="shared" si="962"/>
        <v/>
      </c>
      <c r="AR1220" s="200" t="str">
        <f t="shared" si="969"/>
        <v/>
      </c>
      <c r="AS1220" s="200" t="str">
        <f t="shared" si="970"/>
        <v/>
      </c>
      <c r="AT1220" s="200" t="str">
        <f t="shared" si="971"/>
        <v/>
      </c>
      <c r="AU1220" s="200" t="str">
        <f t="shared" si="972"/>
        <v/>
      </c>
      <c r="AV1220" s="54"/>
      <c r="AW1220" s="200" t="str">
        <f t="shared" si="973"/>
        <v/>
      </c>
      <c r="AX1220" s="201" t="str">
        <f t="shared" si="974"/>
        <v/>
      </c>
      <c r="AY1220" s="7" t="str">
        <f t="shared" si="975"/>
        <v/>
      </c>
      <c r="AZ1220" s="7" t="str">
        <f t="shared" si="976"/>
        <v/>
      </c>
      <c r="BA1220" s="7" t="str">
        <f t="shared" si="977"/>
        <v/>
      </c>
      <c r="BB1220" s="7" t="str">
        <f t="shared" si="996"/>
        <v/>
      </c>
      <c r="BC1220" s="7" t="str">
        <f t="shared" si="997"/>
        <v/>
      </c>
      <c r="BD1220" s="7" t="str">
        <f t="shared" si="998"/>
        <v/>
      </c>
      <c r="BE1220" s="7" t="str">
        <f t="shared" si="999"/>
        <v/>
      </c>
      <c r="BF1220" s="7" t="str">
        <f t="shared" si="953"/>
        <v/>
      </c>
      <c r="BG1220" s="7" t="str">
        <f t="shared" si="954"/>
        <v/>
      </c>
      <c r="BH1220" s="7" t="str">
        <f t="shared" si="1000"/>
        <v/>
      </c>
      <c r="BI1220" s="7" t="str">
        <f t="shared" si="1001"/>
        <v/>
      </c>
      <c r="BJ1220" s="7" t="str">
        <f t="shared" si="1002"/>
        <v/>
      </c>
      <c r="BK1220" s="7" t="str">
        <f t="shared" si="978"/>
        <v/>
      </c>
      <c r="BL1220" s="7" t="str">
        <f t="shared" si="979"/>
        <v/>
      </c>
      <c r="BM1220" s="7" t="str">
        <f t="shared" si="980"/>
        <v/>
      </c>
      <c r="BN1220" s="7" t="str">
        <f t="shared" si="981"/>
        <v/>
      </c>
      <c r="BO1220" s="7" t="str">
        <f t="shared" si="982"/>
        <v/>
      </c>
      <c r="BP1220" s="7" t="str">
        <f t="shared" si="983"/>
        <v/>
      </c>
      <c r="BQ1220" s="7" t="str">
        <f t="shared" si="984"/>
        <v/>
      </c>
      <c r="BR1220" s="7" t="str">
        <f t="shared" si="985"/>
        <v/>
      </c>
      <c r="BS1220" s="7" t="str">
        <f t="shared" si="986"/>
        <v/>
      </c>
      <c r="BT1220" s="7" t="str">
        <f t="shared" si="987"/>
        <v/>
      </c>
      <c r="BU1220" s="7" t="str">
        <f t="shared" si="988"/>
        <v/>
      </c>
      <c r="BV1220" s="7" t="str">
        <f t="shared" si="989"/>
        <v/>
      </c>
      <c r="BW1220" s="7" t="str">
        <f t="shared" si="963"/>
        <v/>
      </c>
      <c r="BX1220" s="7" t="str">
        <f t="shared" si="990"/>
        <v/>
      </c>
      <c r="BY1220" s="7" t="str">
        <f t="shared" si="991"/>
        <v/>
      </c>
      <c r="BZ1220" s="7" t="str">
        <f t="shared" si="992"/>
        <v/>
      </c>
      <c r="CA1220" s="7" t="str">
        <f t="shared" si="993"/>
        <v/>
      </c>
      <c r="CB1220" s="54"/>
      <c r="CH1220" s="13" t="str">
        <f t="shared" si="964"/>
        <v/>
      </c>
      <c r="CJ1220" s="13" t="str">
        <f t="shared" si="955"/>
        <v/>
      </c>
      <c r="CK1220" s="7" t="str">
        <f t="shared" si="956"/>
        <v/>
      </c>
      <c r="CM1220" s="7" t="str">
        <f t="shared" si="994"/>
        <v/>
      </c>
    </row>
    <row r="1221" spans="2:91" ht="16.5" thickBot="1" x14ac:dyDescent="0.3">
      <c r="B1221" s="114"/>
      <c r="C1221" s="114"/>
      <c r="D1221" s="115"/>
      <c r="E1221" s="117" t="str">
        <f t="shared" si="995"/>
        <v/>
      </c>
      <c r="F1221" s="118" t="str">
        <f t="shared" si="1003"/>
        <v/>
      </c>
      <c r="G1221" s="22"/>
      <c r="H1221" s="5" t="str">
        <f t="shared" si="965"/>
        <v/>
      </c>
      <c r="I1221" s="6" t="str">
        <f t="shared" si="966"/>
        <v/>
      </c>
      <c r="J1221" s="6" t="str">
        <f t="shared" si="967"/>
        <v/>
      </c>
      <c r="K1221" s="23"/>
      <c r="L1221" s="3" t="str">
        <f t="shared" si="1004"/>
        <v/>
      </c>
      <c r="M1221" s="2">
        <f>IF(OR(K1221="Rota",K1221="Desliza"),(IF((MAX(N$36:N1220))&gt;F$17,(MAX(N$36:N1220)),F$17)),N1220)</f>
        <v>0</v>
      </c>
      <c r="N1221" s="42"/>
      <c r="O1221" s="2" t="str">
        <f t="shared" si="1005"/>
        <v/>
      </c>
      <c r="P1221" s="3" t="str">
        <f t="shared" si="1006"/>
        <v/>
      </c>
      <c r="Q1221" s="24"/>
      <c r="R1221" s="24"/>
      <c r="S1221" s="24"/>
      <c r="T1221" s="132" t="str">
        <f t="shared" si="957"/>
        <v/>
      </c>
      <c r="U1221" s="25"/>
      <c r="V1221" s="25"/>
      <c r="W1221" s="24"/>
      <c r="X1221" s="26"/>
      <c r="Y1221" s="25"/>
      <c r="Z1221" s="25"/>
      <c r="AA1221" s="3" t="str">
        <f t="shared" si="1007"/>
        <v/>
      </c>
      <c r="AB1221" s="24"/>
      <c r="AC1221" s="26"/>
      <c r="AD1221" s="25"/>
      <c r="AE1221" s="54"/>
      <c r="AF1221" s="54"/>
      <c r="AG1221" s="54"/>
      <c r="AH1221" s="54"/>
      <c r="AI1221" s="54"/>
      <c r="AJ1221" s="54"/>
      <c r="AK1221" s="25"/>
      <c r="AL1221" s="54" t="str">
        <f t="shared" si="958"/>
        <v/>
      </c>
      <c r="AM1221" s="200" t="str">
        <f t="shared" si="959"/>
        <v/>
      </c>
      <c r="AN1221" s="201" t="str">
        <f t="shared" si="960"/>
        <v/>
      </c>
      <c r="AO1221" s="200" t="str">
        <f t="shared" si="968"/>
        <v/>
      </c>
      <c r="AP1221" s="200" t="str">
        <f t="shared" si="961"/>
        <v/>
      </c>
      <c r="AQ1221" s="200" t="str">
        <f t="shared" si="962"/>
        <v/>
      </c>
      <c r="AR1221" s="200" t="str">
        <f t="shared" si="969"/>
        <v/>
      </c>
      <c r="AS1221" s="200" t="str">
        <f t="shared" si="970"/>
        <v/>
      </c>
      <c r="AT1221" s="200" t="str">
        <f t="shared" si="971"/>
        <v/>
      </c>
      <c r="AU1221" s="200" t="str">
        <f t="shared" si="972"/>
        <v/>
      </c>
      <c r="AV1221" s="54"/>
      <c r="AW1221" s="200" t="str">
        <f t="shared" si="973"/>
        <v/>
      </c>
      <c r="AX1221" s="201" t="str">
        <f t="shared" si="974"/>
        <v/>
      </c>
      <c r="AY1221" s="7" t="str">
        <f t="shared" si="975"/>
        <v/>
      </c>
      <c r="AZ1221" s="7" t="str">
        <f t="shared" si="976"/>
        <v/>
      </c>
      <c r="BA1221" s="7" t="str">
        <f t="shared" si="977"/>
        <v/>
      </c>
      <c r="BB1221" s="7" t="str">
        <f t="shared" si="996"/>
        <v/>
      </c>
      <c r="BC1221" s="7" t="str">
        <f t="shared" si="997"/>
        <v/>
      </c>
      <c r="BD1221" s="7" t="str">
        <f t="shared" si="998"/>
        <v/>
      </c>
      <c r="BE1221" s="7" t="str">
        <f t="shared" si="999"/>
        <v/>
      </c>
      <c r="BF1221" s="7" t="str">
        <f t="shared" si="953"/>
        <v/>
      </c>
      <c r="BG1221" s="7" t="str">
        <f t="shared" si="954"/>
        <v/>
      </c>
      <c r="BH1221" s="7" t="str">
        <f t="shared" si="1000"/>
        <v/>
      </c>
      <c r="BI1221" s="7" t="str">
        <f t="shared" si="1001"/>
        <v/>
      </c>
      <c r="BJ1221" s="7" t="str">
        <f t="shared" si="1002"/>
        <v/>
      </c>
      <c r="BK1221" s="7" t="str">
        <f t="shared" si="978"/>
        <v/>
      </c>
      <c r="BL1221" s="7" t="str">
        <f t="shared" si="979"/>
        <v/>
      </c>
      <c r="BM1221" s="7" t="str">
        <f t="shared" si="980"/>
        <v/>
      </c>
      <c r="BN1221" s="7" t="str">
        <f t="shared" si="981"/>
        <v/>
      </c>
      <c r="BO1221" s="7" t="str">
        <f t="shared" si="982"/>
        <v/>
      </c>
      <c r="BP1221" s="7" t="str">
        <f t="shared" si="983"/>
        <v/>
      </c>
      <c r="BQ1221" s="7" t="str">
        <f t="shared" si="984"/>
        <v/>
      </c>
      <c r="BR1221" s="7" t="str">
        <f t="shared" si="985"/>
        <v/>
      </c>
      <c r="BS1221" s="7" t="str">
        <f t="shared" si="986"/>
        <v/>
      </c>
      <c r="BT1221" s="7" t="str">
        <f t="shared" si="987"/>
        <v/>
      </c>
      <c r="BU1221" s="7" t="str">
        <f t="shared" si="988"/>
        <v/>
      </c>
      <c r="BV1221" s="7" t="str">
        <f t="shared" si="989"/>
        <v/>
      </c>
      <c r="BW1221" s="7" t="str">
        <f t="shared" si="963"/>
        <v/>
      </c>
      <c r="BX1221" s="7" t="str">
        <f t="shared" si="990"/>
        <v/>
      </c>
      <c r="BY1221" s="7" t="str">
        <f t="shared" si="991"/>
        <v/>
      </c>
      <c r="BZ1221" s="7" t="str">
        <f t="shared" si="992"/>
        <v/>
      </c>
      <c r="CA1221" s="7" t="str">
        <f t="shared" si="993"/>
        <v/>
      </c>
      <c r="CB1221" s="54"/>
      <c r="CH1221" s="13" t="str">
        <f t="shared" si="964"/>
        <v/>
      </c>
      <c r="CJ1221" s="13" t="str">
        <f t="shared" si="955"/>
        <v/>
      </c>
      <c r="CK1221" s="7" t="str">
        <f t="shared" si="956"/>
        <v/>
      </c>
      <c r="CM1221" s="7" t="str">
        <f t="shared" si="994"/>
        <v/>
      </c>
    </row>
    <row r="1222" spans="2:91" ht="16.5" thickBot="1" x14ac:dyDescent="0.3">
      <c r="B1222" s="114"/>
      <c r="C1222" s="114"/>
      <c r="D1222" s="115"/>
      <c r="E1222" s="117" t="str">
        <f t="shared" si="995"/>
        <v/>
      </c>
      <c r="F1222" s="118" t="str">
        <f t="shared" si="1003"/>
        <v/>
      </c>
      <c r="G1222" s="22"/>
      <c r="H1222" s="5" t="str">
        <f t="shared" si="965"/>
        <v/>
      </c>
      <c r="I1222" s="6" t="str">
        <f t="shared" si="966"/>
        <v/>
      </c>
      <c r="J1222" s="6" t="str">
        <f t="shared" si="967"/>
        <v/>
      </c>
      <c r="K1222" s="23"/>
      <c r="L1222" s="3" t="str">
        <f t="shared" si="1004"/>
        <v/>
      </c>
      <c r="M1222" s="2">
        <f>IF(OR(K1222="Rota",K1222="Desliza"),(IF((MAX(N$36:N1221))&gt;F$17,(MAX(N$36:N1221)),F$17)),N1221)</f>
        <v>0</v>
      </c>
      <c r="N1222" s="42"/>
      <c r="O1222" s="2" t="str">
        <f t="shared" si="1005"/>
        <v/>
      </c>
      <c r="P1222" s="3" t="str">
        <f t="shared" si="1006"/>
        <v/>
      </c>
      <c r="Q1222" s="24"/>
      <c r="R1222" s="24"/>
      <c r="S1222" s="24"/>
      <c r="T1222" s="132" t="str">
        <f t="shared" si="957"/>
        <v/>
      </c>
      <c r="U1222" s="25"/>
      <c r="V1222" s="25"/>
      <c r="W1222" s="24"/>
      <c r="X1222" s="26"/>
      <c r="Y1222" s="25"/>
      <c r="Z1222" s="25"/>
      <c r="AA1222" s="3" t="str">
        <f t="shared" si="1007"/>
        <v/>
      </c>
      <c r="AB1222" s="24"/>
      <c r="AC1222" s="26"/>
      <c r="AD1222" s="25"/>
      <c r="AE1222" s="54"/>
      <c r="AF1222" s="54"/>
      <c r="AG1222" s="54"/>
      <c r="AH1222" s="54"/>
      <c r="AI1222" s="54"/>
      <c r="AJ1222" s="54"/>
      <c r="AK1222" s="25"/>
      <c r="AL1222" s="54" t="str">
        <f t="shared" si="958"/>
        <v/>
      </c>
      <c r="AM1222" s="200" t="str">
        <f t="shared" si="959"/>
        <v/>
      </c>
      <c r="AN1222" s="201" t="str">
        <f t="shared" si="960"/>
        <v/>
      </c>
      <c r="AO1222" s="200" t="str">
        <f t="shared" si="968"/>
        <v/>
      </c>
      <c r="AP1222" s="200" t="str">
        <f t="shared" si="961"/>
        <v/>
      </c>
      <c r="AQ1222" s="200" t="str">
        <f t="shared" si="962"/>
        <v/>
      </c>
      <c r="AR1222" s="200" t="str">
        <f t="shared" si="969"/>
        <v/>
      </c>
      <c r="AS1222" s="200" t="str">
        <f t="shared" si="970"/>
        <v/>
      </c>
      <c r="AT1222" s="200" t="str">
        <f t="shared" si="971"/>
        <v/>
      </c>
      <c r="AU1222" s="200" t="str">
        <f t="shared" si="972"/>
        <v/>
      </c>
      <c r="AV1222" s="54"/>
      <c r="AW1222" s="200" t="str">
        <f t="shared" si="973"/>
        <v/>
      </c>
      <c r="AX1222" s="201" t="str">
        <f t="shared" si="974"/>
        <v/>
      </c>
      <c r="AY1222" s="7" t="str">
        <f t="shared" si="975"/>
        <v/>
      </c>
      <c r="AZ1222" s="7" t="str">
        <f t="shared" si="976"/>
        <v/>
      </c>
      <c r="BA1222" s="7" t="str">
        <f t="shared" si="977"/>
        <v/>
      </c>
      <c r="BB1222" s="7" t="str">
        <f t="shared" si="996"/>
        <v/>
      </c>
      <c r="BC1222" s="7" t="str">
        <f t="shared" si="997"/>
        <v/>
      </c>
      <c r="BD1222" s="7" t="str">
        <f t="shared" si="998"/>
        <v/>
      </c>
      <c r="BE1222" s="7" t="str">
        <f t="shared" si="999"/>
        <v/>
      </c>
      <c r="BF1222" s="7" t="str">
        <f t="shared" si="953"/>
        <v/>
      </c>
      <c r="BG1222" s="7" t="str">
        <f t="shared" si="954"/>
        <v/>
      </c>
      <c r="BH1222" s="7" t="str">
        <f t="shared" si="1000"/>
        <v/>
      </c>
      <c r="BI1222" s="7" t="str">
        <f t="shared" si="1001"/>
        <v/>
      </c>
      <c r="BJ1222" s="7" t="str">
        <f t="shared" si="1002"/>
        <v/>
      </c>
      <c r="BK1222" s="7" t="str">
        <f t="shared" si="978"/>
        <v/>
      </c>
      <c r="BL1222" s="7" t="str">
        <f t="shared" si="979"/>
        <v/>
      </c>
      <c r="BM1222" s="7" t="str">
        <f t="shared" si="980"/>
        <v/>
      </c>
      <c r="BN1222" s="7" t="str">
        <f t="shared" si="981"/>
        <v/>
      </c>
      <c r="BO1222" s="7" t="str">
        <f t="shared" si="982"/>
        <v/>
      </c>
      <c r="BP1222" s="7" t="str">
        <f t="shared" si="983"/>
        <v/>
      </c>
      <c r="BQ1222" s="7" t="str">
        <f t="shared" si="984"/>
        <v/>
      </c>
      <c r="BR1222" s="7" t="str">
        <f t="shared" si="985"/>
        <v/>
      </c>
      <c r="BS1222" s="7" t="str">
        <f t="shared" si="986"/>
        <v/>
      </c>
      <c r="BT1222" s="7" t="str">
        <f t="shared" si="987"/>
        <v/>
      </c>
      <c r="BU1222" s="7" t="str">
        <f t="shared" si="988"/>
        <v/>
      </c>
      <c r="BV1222" s="7" t="str">
        <f t="shared" si="989"/>
        <v/>
      </c>
      <c r="BW1222" s="7" t="str">
        <f t="shared" si="963"/>
        <v/>
      </c>
      <c r="BX1222" s="7" t="str">
        <f t="shared" si="990"/>
        <v/>
      </c>
      <c r="BY1222" s="7" t="str">
        <f t="shared" si="991"/>
        <v/>
      </c>
      <c r="BZ1222" s="7" t="str">
        <f t="shared" si="992"/>
        <v/>
      </c>
      <c r="CA1222" s="7" t="str">
        <f t="shared" si="993"/>
        <v/>
      </c>
      <c r="CB1222" s="54"/>
      <c r="CH1222" s="13" t="str">
        <f t="shared" si="964"/>
        <v/>
      </c>
      <c r="CJ1222" s="13" t="str">
        <f t="shared" si="955"/>
        <v/>
      </c>
      <c r="CK1222" s="7" t="str">
        <f t="shared" si="956"/>
        <v/>
      </c>
      <c r="CM1222" s="7" t="str">
        <f t="shared" si="994"/>
        <v/>
      </c>
    </row>
    <row r="1223" spans="2:91" ht="16.5" thickBot="1" x14ac:dyDescent="0.3">
      <c r="B1223" s="114"/>
      <c r="C1223" s="114"/>
      <c r="D1223" s="115"/>
      <c r="E1223" s="117" t="str">
        <f t="shared" si="995"/>
        <v/>
      </c>
      <c r="F1223" s="118" t="str">
        <f t="shared" si="1003"/>
        <v/>
      </c>
      <c r="G1223" s="22"/>
      <c r="H1223" s="5" t="str">
        <f t="shared" si="965"/>
        <v/>
      </c>
      <c r="I1223" s="6" t="str">
        <f t="shared" si="966"/>
        <v/>
      </c>
      <c r="J1223" s="6" t="str">
        <f t="shared" si="967"/>
        <v/>
      </c>
      <c r="K1223" s="23"/>
      <c r="L1223" s="3" t="str">
        <f t="shared" si="1004"/>
        <v/>
      </c>
      <c r="M1223" s="2">
        <f>IF(OR(K1223="Rota",K1223="Desliza"),(IF((MAX(N$36:N1222))&gt;F$17,(MAX(N$36:N1222)),F$17)),N1222)</f>
        <v>0</v>
      </c>
      <c r="N1223" s="42"/>
      <c r="O1223" s="2" t="str">
        <f t="shared" si="1005"/>
        <v/>
      </c>
      <c r="P1223" s="3" t="str">
        <f t="shared" si="1006"/>
        <v/>
      </c>
      <c r="Q1223" s="24"/>
      <c r="R1223" s="24"/>
      <c r="S1223" s="24"/>
      <c r="T1223" s="132" t="str">
        <f t="shared" si="957"/>
        <v/>
      </c>
      <c r="U1223" s="25"/>
      <c r="V1223" s="25"/>
      <c r="W1223" s="24"/>
      <c r="X1223" s="26"/>
      <c r="Y1223" s="25"/>
      <c r="Z1223" s="25"/>
      <c r="AA1223" s="3" t="str">
        <f t="shared" si="1007"/>
        <v/>
      </c>
      <c r="AB1223" s="24"/>
      <c r="AC1223" s="26"/>
      <c r="AD1223" s="25"/>
      <c r="AE1223" s="54"/>
      <c r="AF1223" s="54"/>
      <c r="AG1223" s="54"/>
      <c r="AH1223" s="54"/>
      <c r="AI1223" s="54"/>
      <c r="AJ1223" s="54"/>
      <c r="AK1223" s="25"/>
      <c r="AL1223" s="54" t="str">
        <f t="shared" si="958"/>
        <v/>
      </c>
      <c r="AM1223" s="200" t="str">
        <f t="shared" si="959"/>
        <v/>
      </c>
      <c r="AN1223" s="201" t="str">
        <f t="shared" si="960"/>
        <v/>
      </c>
      <c r="AO1223" s="200" t="str">
        <f t="shared" si="968"/>
        <v/>
      </c>
      <c r="AP1223" s="200" t="str">
        <f t="shared" si="961"/>
        <v/>
      </c>
      <c r="AQ1223" s="200" t="str">
        <f t="shared" si="962"/>
        <v/>
      </c>
      <c r="AR1223" s="200" t="str">
        <f t="shared" si="969"/>
        <v/>
      </c>
      <c r="AS1223" s="200" t="str">
        <f t="shared" si="970"/>
        <v/>
      </c>
      <c r="AT1223" s="200" t="str">
        <f t="shared" si="971"/>
        <v/>
      </c>
      <c r="AU1223" s="200" t="str">
        <f t="shared" si="972"/>
        <v/>
      </c>
      <c r="AV1223" s="54"/>
      <c r="AW1223" s="200" t="str">
        <f t="shared" si="973"/>
        <v/>
      </c>
      <c r="AX1223" s="201" t="str">
        <f t="shared" si="974"/>
        <v/>
      </c>
      <c r="AY1223" s="7" t="str">
        <f t="shared" si="975"/>
        <v/>
      </c>
      <c r="AZ1223" s="7" t="str">
        <f t="shared" si="976"/>
        <v/>
      </c>
      <c r="BA1223" s="7" t="str">
        <f t="shared" si="977"/>
        <v/>
      </c>
      <c r="BB1223" s="7" t="str">
        <f t="shared" si="996"/>
        <v/>
      </c>
      <c r="BC1223" s="7" t="str">
        <f t="shared" si="997"/>
        <v/>
      </c>
      <c r="BD1223" s="7" t="str">
        <f t="shared" si="998"/>
        <v/>
      </c>
      <c r="BE1223" s="7" t="str">
        <f t="shared" si="999"/>
        <v/>
      </c>
      <c r="BF1223" s="7" t="str">
        <f t="shared" si="953"/>
        <v/>
      </c>
      <c r="BG1223" s="7" t="str">
        <f t="shared" si="954"/>
        <v/>
      </c>
      <c r="BH1223" s="7" t="str">
        <f t="shared" si="1000"/>
        <v/>
      </c>
      <c r="BI1223" s="7" t="str">
        <f t="shared" si="1001"/>
        <v/>
      </c>
      <c r="BJ1223" s="7" t="str">
        <f t="shared" si="1002"/>
        <v/>
      </c>
      <c r="BK1223" s="7" t="str">
        <f t="shared" si="978"/>
        <v/>
      </c>
      <c r="BL1223" s="7" t="str">
        <f t="shared" si="979"/>
        <v/>
      </c>
      <c r="BM1223" s="7" t="str">
        <f t="shared" si="980"/>
        <v/>
      </c>
      <c r="BN1223" s="7" t="str">
        <f t="shared" si="981"/>
        <v/>
      </c>
      <c r="BO1223" s="7" t="str">
        <f t="shared" si="982"/>
        <v/>
      </c>
      <c r="BP1223" s="7" t="str">
        <f t="shared" si="983"/>
        <v/>
      </c>
      <c r="BQ1223" s="7" t="str">
        <f t="shared" si="984"/>
        <v/>
      </c>
      <c r="BR1223" s="7" t="str">
        <f t="shared" si="985"/>
        <v/>
      </c>
      <c r="BS1223" s="7" t="str">
        <f t="shared" si="986"/>
        <v/>
      </c>
      <c r="BT1223" s="7" t="str">
        <f t="shared" si="987"/>
        <v/>
      </c>
      <c r="BU1223" s="7" t="str">
        <f t="shared" si="988"/>
        <v/>
      </c>
      <c r="BV1223" s="7" t="str">
        <f t="shared" si="989"/>
        <v/>
      </c>
      <c r="BW1223" s="7" t="str">
        <f t="shared" si="963"/>
        <v/>
      </c>
      <c r="BX1223" s="7" t="str">
        <f t="shared" si="990"/>
        <v/>
      </c>
      <c r="BY1223" s="7" t="str">
        <f t="shared" si="991"/>
        <v/>
      </c>
      <c r="BZ1223" s="7" t="str">
        <f t="shared" si="992"/>
        <v/>
      </c>
      <c r="CA1223" s="7" t="str">
        <f t="shared" si="993"/>
        <v/>
      </c>
      <c r="CB1223" s="54"/>
      <c r="CH1223" s="13" t="str">
        <f t="shared" si="964"/>
        <v/>
      </c>
      <c r="CJ1223" s="13" t="str">
        <f t="shared" si="955"/>
        <v/>
      </c>
      <c r="CK1223" s="7" t="str">
        <f t="shared" si="956"/>
        <v/>
      </c>
      <c r="CM1223" s="7" t="str">
        <f t="shared" si="994"/>
        <v/>
      </c>
    </row>
    <row r="1224" spans="2:91" ht="16.5" thickBot="1" x14ac:dyDescent="0.3">
      <c r="B1224" s="114"/>
      <c r="C1224" s="114"/>
      <c r="D1224" s="115"/>
      <c r="E1224" s="117" t="str">
        <f t="shared" si="995"/>
        <v/>
      </c>
      <c r="F1224" s="118" t="str">
        <f t="shared" si="1003"/>
        <v/>
      </c>
      <c r="G1224" s="22"/>
      <c r="H1224" s="5" t="str">
        <f t="shared" si="965"/>
        <v/>
      </c>
      <c r="I1224" s="6" t="str">
        <f t="shared" si="966"/>
        <v/>
      </c>
      <c r="J1224" s="6" t="str">
        <f t="shared" si="967"/>
        <v/>
      </c>
      <c r="K1224" s="23"/>
      <c r="L1224" s="3" t="str">
        <f t="shared" si="1004"/>
        <v/>
      </c>
      <c r="M1224" s="2">
        <f>IF(OR(K1224="Rota",K1224="Desliza"),(IF((MAX(N$36:N1223))&gt;F$17,(MAX(N$36:N1223)),F$17)),N1223)</f>
        <v>0</v>
      </c>
      <c r="N1224" s="42"/>
      <c r="O1224" s="2" t="str">
        <f t="shared" si="1005"/>
        <v/>
      </c>
      <c r="P1224" s="3" t="str">
        <f t="shared" si="1006"/>
        <v/>
      </c>
      <c r="Q1224" s="24"/>
      <c r="R1224" s="24"/>
      <c r="S1224" s="24"/>
      <c r="T1224" s="132" t="str">
        <f t="shared" si="957"/>
        <v/>
      </c>
      <c r="U1224" s="25"/>
      <c r="V1224" s="25"/>
      <c r="W1224" s="24"/>
      <c r="X1224" s="26"/>
      <c r="Y1224" s="25"/>
      <c r="Z1224" s="25"/>
      <c r="AA1224" s="3" t="str">
        <f t="shared" si="1007"/>
        <v/>
      </c>
      <c r="AB1224" s="24"/>
      <c r="AC1224" s="26"/>
      <c r="AD1224" s="25"/>
      <c r="AE1224" s="54"/>
      <c r="AF1224" s="54"/>
      <c r="AG1224" s="54"/>
      <c r="AH1224" s="54"/>
      <c r="AI1224" s="54"/>
      <c r="AJ1224" s="54"/>
      <c r="AK1224" s="25"/>
      <c r="AL1224" s="54" t="str">
        <f t="shared" si="958"/>
        <v/>
      </c>
      <c r="AM1224" s="200" t="str">
        <f t="shared" si="959"/>
        <v/>
      </c>
      <c r="AN1224" s="201" t="str">
        <f t="shared" si="960"/>
        <v/>
      </c>
      <c r="AO1224" s="200" t="str">
        <f t="shared" si="968"/>
        <v/>
      </c>
      <c r="AP1224" s="200" t="str">
        <f t="shared" si="961"/>
        <v/>
      </c>
      <c r="AQ1224" s="200" t="str">
        <f t="shared" si="962"/>
        <v/>
      </c>
      <c r="AR1224" s="200" t="str">
        <f t="shared" si="969"/>
        <v/>
      </c>
      <c r="AS1224" s="200" t="str">
        <f t="shared" si="970"/>
        <v/>
      </c>
      <c r="AT1224" s="200" t="str">
        <f t="shared" si="971"/>
        <v/>
      </c>
      <c r="AU1224" s="200" t="str">
        <f t="shared" si="972"/>
        <v/>
      </c>
      <c r="AV1224" s="54"/>
      <c r="AW1224" s="200" t="str">
        <f t="shared" si="973"/>
        <v/>
      </c>
      <c r="AX1224" s="201" t="str">
        <f t="shared" si="974"/>
        <v/>
      </c>
      <c r="AY1224" s="7" t="str">
        <f t="shared" si="975"/>
        <v/>
      </c>
      <c r="AZ1224" s="7" t="str">
        <f t="shared" si="976"/>
        <v/>
      </c>
      <c r="BA1224" s="7" t="str">
        <f t="shared" si="977"/>
        <v/>
      </c>
      <c r="BB1224" s="7" t="str">
        <f t="shared" si="996"/>
        <v/>
      </c>
      <c r="BC1224" s="7" t="str">
        <f t="shared" si="997"/>
        <v/>
      </c>
      <c r="BD1224" s="7" t="str">
        <f t="shared" si="998"/>
        <v/>
      </c>
      <c r="BE1224" s="7" t="str">
        <f t="shared" si="999"/>
        <v/>
      </c>
      <c r="BF1224" s="7" t="str">
        <f t="shared" si="953"/>
        <v/>
      </c>
      <c r="BG1224" s="7" t="str">
        <f t="shared" si="954"/>
        <v/>
      </c>
      <c r="BH1224" s="7" t="str">
        <f t="shared" si="1000"/>
        <v/>
      </c>
      <c r="BI1224" s="7" t="str">
        <f t="shared" si="1001"/>
        <v/>
      </c>
      <c r="BJ1224" s="7" t="str">
        <f t="shared" si="1002"/>
        <v/>
      </c>
      <c r="BK1224" s="7" t="str">
        <f t="shared" si="978"/>
        <v/>
      </c>
      <c r="BL1224" s="7" t="str">
        <f t="shared" si="979"/>
        <v/>
      </c>
      <c r="BM1224" s="7" t="str">
        <f t="shared" si="980"/>
        <v/>
      </c>
      <c r="BN1224" s="7" t="str">
        <f t="shared" si="981"/>
        <v/>
      </c>
      <c r="BO1224" s="7" t="str">
        <f t="shared" si="982"/>
        <v/>
      </c>
      <c r="BP1224" s="7" t="str">
        <f t="shared" si="983"/>
        <v/>
      </c>
      <c r="BQ1224" s="7" t="str">
        <f t="shared" si="984"/>
        <v/>
      </c>
      <c r="BR1224" s="7" t="str">
        <f t="shared" si="985"/>
        <v/>
      </c>
      <c r="BS1224" s="7" t="str">
        <f t="shared" si="986"/>
        <v/>
      </c>
      <c r="BT1224" s="7" t="str">
        <f t="shared" si="987"/>
        <v/>
      </c>
      <c r="BU1224" s="7" t="str">
        <f t="shared" si="988"/>
        <v/>
      </c>
      <c r="BV1224" s="7" t="str">
        <f t="shared" si="989"/>
        <v/>
      </c>
      <c r="BW1224" s="7" t="str">
        <f t="shared" si="963"/>
        <v/>
      </c>
      <c r="BX1224" s="7" t="str">
        <f t="shared" si="990"/>
        <v/>
      </c>
      <c r="BY1224" s="7" t="str">
        <f t="shared" si="991"/>
        <v/>
      </c>
      <c r="BZ1224" s="7" t="str">
        <f t="shared" si="992"/>
        <v/>
      </c>
      <c r="CA1224" s="7" t="str">
        <f t="shared" si="993"/>
        <v/>
      </c>
      <c r="CB1224" s="54"/>
      <c r="CH1224" s="13" t="str">
        <f t="shared" si="964"/>
        <v/>
      </c>
      <c r="CJ1224" s="13" t="str">
        <f t="shared" si="955"/>
        <v/>
      </c>
      <c r="CK1224" s="7" t="str">
        <f t="shared" si="956"/>
        <v/>
      </c>
      <c r="CM1224" s="7" t="str">
        <f t="shared" si="994"/>
        <v/>
      </c>
    </row>
    <row r="1225" spans="2:91" ht="16.5" thickBot="1" x14ac:dyDescent="0.3">
      <c r="B1225" s="114"/>
      <c r="C1225" s="114"/>
      <c r="D1225" s="115"/>
      <c r="E1225" s="117" t="str">
        <f t="shared" si="995"/>
        <v/>
      </c>
      <c r="F1225" s="118" t="str">
        <f t="shared" si="1003"/>
        <v/>
      </c>
      <c r="G1225" s="22"/>
      <c r="H1225" s="5" t="str">
        <f t="shared" si="965"/>
        <v/>
      </c>
      <c r="I1225" s="6" t="str">
        <f t="shared" si="966"/>
        <v/>
      </c>
      <c r="J1225" s="6" t="str">
        <f t="shared" si="967"/>
        <v/>
      </c>
      <c r="K1225" s="23"/>
      <c r="L1225" s="3" t="str">
        <f t="shared" si="1004"/>
        <v/>
      </c>
      <c r="M1225" s="2">
        <f>IF(OR(K1225="Rota",K1225="Desliza"),(IF((MAX(N$36:N1224))&gt;F$17,(MAX(N$36:N1224)),F$17)),N1224)</f>
        <v>0</v>
      </c>
      <c r="N1225" s="42"/>
      <c r="O1225" s="2" t="str">
        <f t="shared" si="1005"/>
        <v/>
      </c>
      <c r="P1225" s="3" t="str">
        <f t="shared" si="1006"/>
        <v/>
      </c>
      <c r="Q1225" s="24"/>
      <c r="R1225" s="24"/>
      <c r="S1225" s="24"/>
      <c r="T1225" s="132" t="str">
        <f t="shared" si="957"/>
        <v/>
      </c>
      <c r="U1225" s="25"/>
      <c r="V1225" s="25"/>
      <c r="W1225" s="24"/>
      <c r="X1225" s="26"/>
      <c r="Y1225" s="25"/>
      <c r="Z1225" s="25"/>
      <c r="AA1225" s="3" t="str">
        <f t="shared" si="1007"/>
        <v/>
      </c>
      <c r="AB1225" s="24"/>
      <c r="AC1225" s="26"/>
      <c r="AD1225" s="25"/>
      <c r="AE1225" s="54"/>
      <c r="AF1225" s="54"/>
      <c r="AG1225" s="54"/>
      <c r="AH1225" s="54"/>
      <c r="AI1225" s="54"/>
      <c r="AJ1225" s="54"/>
      <c r="AK1225" s="25"/>
      <c r="AL1225" s="54" t="str">
        <f t="shared" si="958"/>
        <v/>
      </c>
      <c r="AM1225" s="200" t="str">
        <f t="shared" si="959"/>
        <v/>
      </c>
      <c r="AN1225" s="201" t="str">
        <f t="shared" si="960"/>
        <v/>
      </c>
      <c r="AO1225" s="200" t="str">
        <f t="shared" si="968"/>
        <v/>
      </c>
      <c r="AP1225" s="200" t="str">
        <f t="shared" si="961"/>
        <v/>
      </c>
      <c r="AQ1225" s="200" t="str">
        <f t="shared" si="962"/>
        <v/>
      </c>
      <c r="AR1225" s="200" t="str">
        <f t="shared" si="969"/>
        <v/>
      </c>
      <c r="AS1225" s="200" t="str">
        <f t="shared" si="970"/>
        <v/>
      </c>
      <c r="AT1225" s="200" t="str">
        <f t="shared" si="971"/>
        <v/>
      </c>
      <c r="AU1225" s="200" t="str">
        <f t="shared" si="972"/>
        <v/>
      </c>
      <c r="AV1225" s="54"/>
      <c r="AW1225" s="200" t="str">
        <f t="shared" si="973"/>
        <v/>
      </c>
      <c r="AX1225" s="201" t="str">
        <f t="shared" si="974"/>
        <v/>
      </c>
      <c r="AY1225" s="7" t="str">
        <f t="shared" si="975"/>
        <v/>
      </c>
      <c r="AZ1225" s="7" t="str">
        <f t="shared" si="976"/>
        <v/>
      </c>
      <c r="BA1225" s="7" t="str">
        <f t="shared" si="977"/>
        <v/>
      </c>
      <c r="BB1225" s="7" t="str">
        <f t="shared" si="996"/>
        <v/>
      </c>
      <c r="BC1225" s="7" t="str">
        <f t="shared" si="997"/>
        <v/>
      </c>
      <c r="BD1225" s="7" t="str">
        <f t="shared" si="998"/>
        <v/>
      </c>
      <c r="BE1225" s="7" t="str">
        <f t="shared" si="999"/>
        <v/>
      </c>
      <c r="BF1225" s="7" t="str">
        <f t="shared" si="953"/>
        <v/>
      </c>
      <c r="BG1225" s="7" t="str">
        <f t="shared" si="954"/>
        <v/>
      </c>
      <c r="BH1225" s="7" t="str">
        <f t="shared" si="1000"/>
        <v/>
      </c>
      <c r="BI1225" s="7" t="str">
        <f t="shared" si="1001"/>
        <v/>
      </c>
      <c r="BJ1225" s="7" t="str">
        <f t="shared" si="1002"/>
        <v/>
      </c>
      <c r="BK1225" s="7" t="str">
        <f t="shared" si="978"/>
        <v/>
      </c>
      <c r="BL1225" s="7" t="str">
        <f t="shared" si="979"/>
        <v/>
      </c>
      <c r="BM1225" s="7" t="str">
        <f t="shared" si="980"/>
        <v/>
      </c>
      <c r="BN1225" s="7" t="str">
        <f t="shared" si="981"/>
        <v/>
      </c>
      <c r="BO1225" s="7" t="str">
        <f t="shared" si="982"/>
        <v/>
      </c>
      <c r="BP1225" s="7" t="str">
        <f t="shared" si="983"/>
        <v/>
      </c>
      <c r="BQ1225" s="7" t="str">
        <f t="shared" si="984"/>
        <v/>
      </c>
      <c r="BR1225" s="7" t="str">
        <f t="shared" si="985"/>
        <v/>
      </c>
      <c r="BS1225" s="7" t="str">
        <f t="shared" si="986"/>
        <v/>
      </c>
      <c r="BT1225" s="7" t="str">
        <f t="shared" si="987"/>
        <v/>
      </c>
      <c r="BU1225" s="7" t="str">
        <f t="shared" si="988"/>
        <v/>
      </c>
      <c r="BV1225" s="7" t="str">
        <f t="shared" si="989"/>
        <v/>
      </c>
      <c r="BW1225" s="7" t="str">
        <f t="shared" si="963"/>
        <v/>
      </c>
      <c r="BX1225" s="7" t="str">
        <f t="shared" si="990"/>
        <v/>
      </c>
      <c r="BY1225" s="7" t="str">
        <f t="shared" si="991"/>
        <v/>
      </c>
      <c r="BZ1225" s="7" t="str">
        <f t="shared" si="992"/>
        <v/>
      </c>
      <c r="CA1225" s="7" t="str">
        <f t="shared" si="993"/>
        <v/>
      </c>
      <c r="CB1225" s="54"/>
      <c r="CH1225" s="13" t="str">
        <f t="shared" si="964"/>
        <v/>
      </c>
      <c r="CJ1225" s="13" t="str">
        <f t="shared" si="955"/>
        <v/>
      </c>
      <c r="CK1225" s="7" t="str">
        <f t="shared" si="956"/>
        <v/>
      </c>
      <c r="CM1225" s="7" t="str">
        <f t="shared" si="994"/>
        <v/>
      </c>
    </row>
    <row r="1226" spans="2:91" ht="16.5" thickBot="1" x14ac:dyDescent="0.3">
      <c r="B1226" s="114"/>
      <c r="C1226" s="114"/>
      <c r="D1226" s="115"/>
      <c r="E1226" s="117" t="str">
        <f t="shared" si="995"/>
        <v/>
      </c>
      <c r="F1226" s="118" t="str">
        <f t="shared" si="1003"/>
        <v/>
      </c>
      <c r="G1226" s="22"/>
      <c r="H1226" s="5" t="str">
        <f t="shared" si="965"/>
        <v/>
      </c>
      <c r="I1226" s="6" t="str">
        <f t="shared" si="966"/>
        <v/>
      </c>
      <c r="J1226" s="6" t="str">
        <f t="shared" si="967"/>
        <v/>
      </c>
      <c r="K1226" s="23"/>
      <c r="L1226" s="3" t="str">
        <f t="shared" si="1004"/>
        <v/>
      </c>
      <c r="M1226" s="2">
        <f>IF(OR(K1226="Rota",K1226="Desliza"),(IF((MAX(N$36:N1225))&gt;F$17,(MAX(N$36:N1225)),F$17)),N1225)</f>
        <v>0</v>
      </c>
      <c r="N1226" s="42"/>
      <c r="O1226" s="2" t="str">
        <f t="shared" si="1005"/>
        <v/>
      </c>
      <c r="P1226" s="3" t="str">
        <f t="shared" si="1006"/>
        <v/>
      </c>
      <c r="Q1226" s="24"/>
      <c r="R1226" s="24"/>
      <c r="S1226" s="24"/>
      <c r="T1226" s="132" t="str">
        <f t="shared" si="957"/>
        <v/>
      </c>
      <c r="U1226" s="25"/>
      <c r="V1226" s="25"/>
      <c r="W1226" s="24"/>
      <c r="X1226" s="26"/>
      <c r="Y1226" s="25"/>
      <c r="Z1226" s="25"/>
      <c r="AA1226" s="3" t="str">
        <f t="shared" si="1007"/>
        <v/>
      </c>
      <c r="AB1226" s="24"/>
      <c r="AC1226" s="26"/>
      <c r="AD1226" s="25"/>
      <c r="AE1226" s="54"/>
      <c r="AF1226" s="54"/>
      <c r="AG1226" s="54"/>
      <c r="AH1226" s="54"/>
      <c r="AI1226" s="54"/>
      <c r="AJ1226" s="54"/>
      <c r="AK1226" s="25"/>
      <c r="AL1226" s="54" t="str">
        <f t="shared" si="958"/>
        <v/>
      </c>
      <c r="AM1226" s="200" t="str">
        <f t="shared" si="959"/>
        <v/>
      </c>
      <c r="AN1226" s="201" t="str">
        <f t="shared" si="960"/>
        <v/>
      </c>
      <c r="AO1226" s="200" t="str">
        <f t="shared" si="968"/>
        <v/>
      </c>
      <c r="AP1226" s="200" t="str">
        <f t="shared" si="961"/>
        <v/>
      </c>
      <c r="AQ1226" s="200" t="str">
        <f t="shared" si="962"/>
        <v/>
      </c>
      <c r="AR1226" s="200" t="str">
        <f t="shared" si="969"/>
        <v/>
      </c>
      <c r="AS1226" s="200" t="str">
        <f t="shared" si="970"/>
        <v/>
      </c>
      <c r="AT1226" s="200" t="str">
        <f t="shared" si="971"/>
        <v/>
      </c>
      <c r="AU1226" s="200" t="str">
        <f t="shared" si="972"/>
        <v/>
      </c>
      <c r="AV1226" s="54"/>
      <c r="AW1226" s="200" t="str">
        <f t="shared" si="973"/>
        <v/>
      </c>
      <c r="AX1226" s="201" t="str">
        <f t="shared" si="974"/>
        <v/>
      </c>
      <c r="AY1226" s="7" t="str">
        <f t="shared" si="975"/>
        <v/>
      </c>
      <c r="AZ1226" s="7" t="str">
        <f t="shared" si="976"/>
        <v/>
      </c>
      <c r="BA1226" s="7" t="str">
        <f t="shared" si="977"/>
        <v/>
      </c>
      <c r="BB1226" s="7" t="str">
        <f t="shared" si="996"/>
        <v/>
      </c>
      <c r="BC1226" s="7" t="str">
        <f t="shared" si="997"/>
        <v/>
      </c>
      <c r="BD1226" s="7" t="str">
        <f t="shared" si="998"/>
        <v/>
      </c>
      <c r="BE1226" s="7" t="str">
        <f t="shared" si="999"/>
        <v/>
      </c>
      <c r="BF1226" s="7" t="str">
        <f t="shared" si="953"/>
        <v/>
      </c>
      <c r="BG1226" s="7" t="str">
        <f t="shared" si="954"/>
        <v/>
      </c>
      <c r="BH1226" s="7" t="str">
        <f t="shared" si="1000"/>
        <v/>
      </c>
      <c r="BI1226" s="7" t="str">
        <f t="shared" si="1001"/>
        <v/>
      </c>
      <c r="BJ1226" s="7" t="str">
        <f t="shared" si="1002"/>
        <v/>
      </c>
      <c r="BK1226" s="7" t="str">
        <f t="shared" si="978"/>
        <v/>
      </c>
      <c r="BL1226" s="7" t="str">
        <f t="shared" si="979"/>
        <v/>
      </c>
      <c r="BM1226" s="7" t="str">
        <f t="shared" si="980"/>
        <v/>
      </c>
      <c r="BN1226" s="7" t="str">
        <f t="shared" si="981"/>
        <v/>
      </c>
      <c r="BO1226" s="7" t="str">
        <f t="shared" si="982"/>
        <v/>
      </c>
      <c r="BP1226" s="7" t="str">
        <f t="shared" si="983"/>
        <v/>
      </c>
      <c r="BQ1226" s="7" t="str">
        <f t="shared" si="984"/>
        <v/>
      </c>
      <c r="BR1226" s="7" t="str">
        <f t="shared" si="985"/>
        <v/>
      </c>
      <c r="BS1226" s="7" t="str">
        <f t="shared" si="986"/>
        <v/>
      </c>
      <c r="BT1226" s="7" t="str">
        <f t="shared" si="987"/>
        <v/>
      </c>
      <c r="BU1226" s="7" t="str">
        <f t="shared" si="988"/>
        <v/>
      </c>
      <c r="BV1226" s="7" t="str">
        <f t="shared" si="989"/>
        <v/>
      </c>
      <c r="BW1226" s="7" t="str">
        <f t="shared" si="963"/>
        <v/>
      </c>
      <c r="BX1226" s="7" t="str">
        <f t="shared" si="990"/>
        <v/>
      </c>
      <c r="BY1226" s="7" t="str">
        <f t="shared" si="991"/>
        <v/>
      </c>
      <c r="BZ1226" s="7" t="str">
        <f t="shared" si="992"/>
        <v/>
      </c>
      <c r="CA1226" s="7" t="str">
        <f t="shared" si="993"/>
        <v/>
      </c>
      <c r="CB1226" s="54"/>
      <c r="CH1226" s="13" t="str">
        <f t="shared" si="964"/>
        <v/>
      </c>
      <c r="CJ1226" s="13" t="str">
        <f t="shared" si="955"/>
        <v/>
      </c>
      <c r="CK1226" s="7" t="str">
        <f t="shared" si="956"/>
        <v/>
      </c>
      <c r="CM1226" s="7" t="str">
        <f t="shared" si="994"/>
        <v/>
      </c>
    </row>
    <row r="1227" spans="2:91" ht="16.5" thickBot="1" x14ac:dyDescent="0.3">
      <c r="B1227" s="114"/>
      <c r="C1227" s="114"/>
      <c r="D1227" s="115"/>
      <c r="E1227" s="117" t="str">
        <f t="shared" si="995"/>
        <v/>
      </c>
      <c r="F1227" s="118" t="str">
        <f t="shared" si="1003"/>
        <v/>
      </c>
      <c r="G1227" s="22"/>
      <c r="H1227" s="5" t="str">
        <f t="shared" si="965"/>
        <v/>
      </c>
      <c r="I1227" s="6" t="str">
        <f t="shared" si="966"/>
        <v/>
      </c>
      <c r="J1227" s="6" t="str">
        <f t="shared" si="967"/>
        <v/>
      </c>
      <c r="K1227" s="23"/>
      <c r="L1227" s="3" t="str">
        <f t="shared" si="1004"/>
        <v/>
      </c>
      <c r="M1227" s="2">
        <f>IF(OR(K1227="Rota",K1227="Desliza"),(IF((MAX(N$36:N1226))&gt;F$17,(MAX(N$36:N1226)),F$17)),N1226)</f>
        <v>0</v>
      </c>
      <c r="N1227" s="42"/>
      <c r="O1227" s="2" t="str">
        <f t="shared" si="1005"/>
        <v/>
      </c>
      <c r="P1227" s="3" t="str">
        <f t="shared" si="1006"/>
        <v/>
      </c>
      <c r="Q1227" s="24"/>
      <c r="R1227" s="24"/>
      <c r="S1227" s="24"/>
      <c r="T1227" s="132" t="str">
        <f t="shared" si="957"/>
        <v/>
      </c>
      <c r="U1227" s="25"/>
      <c r="V1227" s="25"/>
      <c r="W1227" s="24"/>
      <c r="X1227" s="26"/>
      <c r="Y1227" s="25"/>
      <c r="Z1227" s="25"/>
      <c r="AA1227" s="3" t="str">
        <f t="shared" si="1007"/>
        <v/>
      </c>
      <c r="AB1227" s="24"/>
      <c r="AC1227" s="26"/>
      <c r="AD1227" s="25"/>
      <c r="AE1227" s="54"/>
      <c r="AF1227" s="54"/>
      <c r="AG1227" s="54"/>
      <c r="AH1227" s="54"/>
      <c r="AI1227" s="54"/>
      <c r="AJ1227" s="54"/>
      <c r="AK1227" s="25"/>
      <c r="AL1227" s="54" t="str">
        <f t="shared" si="958"/>
        <v/>
      </c>
      <c r="AM1227" s="200" t="str">
        <f t="shared" si="959"/>
        <v/>
      </c>
      <c r="AN1227" s="201" t="str">
        <f t="shared" si="960"/>
        <v/>
      </c>
      <c r="AO1227" s="200" t="str">
        <f t="shared" si="968"/>
        <v/>
      </c>
      <c r="AP1227" s="200" t="str">
        <f t="shared" si="961"/>
        <v/>
      </c>
      <c r="AQ1227" s="200" t="str">
        <f t="shared" si="962"/>
        <v/>
      </c>
      <c r="AR1227" s="200" t="str">
        <f t="shared" si="969"/>
        <v/>
      </c>
      <c r="AS1227" s="200" t="str">
        <f t="shared" si="970"/>
        <v/>
      </c>
      <c r="AT1227" s="200" t="str">
        <f t="shared" si="971"/>
        <v/>
      </c>
      <c r="AU1227" s="200" t="str">
        <f t="shared" si="972"/>
        <v/>
      </c>
      <c r="AV1227" s="54"/>
      <c r="AW1227" s="200" t="str">
        <f t="shared" si="973"/>
        <v/>
      </c>
      <c r="AX1227" s="201" t="str">
        <f t="shared" si="974"/>
        <v/>
      </c>
      <c r="AY1227" s="7" t="str">
        <f t="shared" si="975"/>
        <v/>
      </c>
      <c r="AZ1227" s="7" t="str">
        <f t="shared" si="976"/>
        <v/>
      </c>
      <c r="BA1227" s="7" t="str">
        <f t="shared" si="977"/>
        <v/>
      </c>
      <c r="BB1227" s="7" t="str">
        <f t="shared" si="996"/>
        <v/>
      </c>
      <c r="BC1227" s="7" t="str">
        <f t="shared" si="997"/>
        <v/>
      </c>
      <c r="BD1227" s="7" t="str">
        <f t="shared" si="998"/>
        <v/>
      </c>
      <c r="BE1227" s="7" t="str">
        <f t="shared" si="999"/>
        <v/>
      </c>
      <c r="BF1227" s="7" t="str">
        <f t="shared" si="953"/>
        <v/>
      </c>
      <c r="BG1227" s="7" t="str">
        <f t="shared" si="954"/>
        <v/>
      </c>
      <c r="BH1227" s="7" t="str">
        <f t="shared" si="1000"/>
        <v/>
      </c>
      <c r="BI1227" s="7" t="str">
        <f t="shared" si="1001"/>
        <v/>
      </c>
      <c r="BJ1227" s="7" t="str">
        <f t="shared" si="1002"/>
        <v/>
      </c>
      <c r="BK1227" s="7" t="str">
        <f t="shared" si="978"/>
        <v/>
      </c>
      <c r="BL1227" s="7" t="str">
        <f t="shared" si="979"/>
        <v/>
      </c>
      <c r="BM1227" s="7" t="str">
        <f t="shared" si="980"/>
        <v/>
      </c>
      <c r="BN1227" s="7" t="str">
        <f t="shared" si="981"/>
        <v/>
      </c>
      <c r="BO1227" s="7" t="str">
        <f t="shared" si="982"/>
        <v/>
      </c>
      <c r="BP1227" s="7" t="str">
        <f t="shared" si="983"/>
        <v/>
      </c>
      <c r="BQ1227" s="7" t="str">
        <f t="shared" si="984"/>
        <v/>
      </c>
      <c r="BR1227" s="7" t="str">
        <f t="shared" si="985"/>
        <v/>
      </c>
      <c r="BS1227" s="7" t="str">
        <f t="shared" si="986"/>
        <v/>
      </c>
      <c r="BT1227" s="7" t="str">
        <f t="shared" si="987"/>
        <v/>
      </c>
      <c r="BU1227" s="7" t="str">
        <f t="shared" si="988"/>
        <v/>
      </c>
      <c r="BV1227" s="7" t="str">
        <f t="shared" si="989"/>
        <v/>
      </c>
      <c r="BW1227" s="7" t="str">
        <f t="shared" si="963"/>
        <v/>
      </c>
      <c r="BX1227" s="7" t="str">
        <f t="shared" si="990"/>
        <v/>
      </c>
      <c r="BY1227" s="7" t="str">
        <f t="shared" si="991"/>
        <v/>
      </c>
      <c r="BZ1227" s="7" t="str">
        <f t="shared" si="992"/>
        <v/>
      </c>
      <c r="CA1227" s="7" t="str">
        <f t="shared" si="993"/>
        <v/>
      </c>
      <c r="CB1227" s="54"/>
      <c r="CH1227" s="13" t="str">
        <f t="shared" si="964"/>
        <v/>
      </c>
      <c r="CJ1227" s="13" t="str">
        <f t="shared" si="955"/>
        <v/>
      </c>
      <c r="CK1227" s="7" t="str">
        <f t="shared" si="956"/>
        <v/>
      </c>
      <c r="CM1227" s="7" t="str">
        <f t="shared" si="994"/>
        <v/>
      </c>
    </row>
    <row r="1228" spans="2:91" ht="16.5" thickBot="1" x14ac:dyDescent="0.3">
      <c r="B1228" s="114"/>
      <c r="C1228" s="114"/>
      <c r="D1228" s="115"/>
      <c r="E1228" s="117" t="str">
        <f t="shared" si="995"/>
        <v/>
      </c>
      <c r="F1228" s="118" t="str">
        <f t="shared" si="1003"/>
        <v/>
      </c>
      <c r="G1228" s="22"/>
      <c r="H1228" s="5" t="str">
        <f t="shared" si="965"/>
        <v/>
      </c>
      <c r="I1228" s="6" t="str">
        <f t="shared" si="966"/>
        <v/>
      </c>
      <c r="J1228" s="6" t="str">
        <f t="shared" si="967"/>
        <v/>
      </c>
      <c r="K1228" s="23"/>
      <c r="L1228" s="3" t="str">
        <f t="shared" si="1004"/>
        <v/>
      </c>
      <c r="M1228" s="2">
        <f>IF(OR(K1228="Rota",K1228="Desliza"),(IF((MAX(N$36:N1227))&gt;F$17,(MAX(N$36:N1227)),F$17)),N1227)</f>
        <v>0</v>
      </c>
      <c r="N1228" s="42"/>
      <c r="O1228" s="2" t="str">
        <f t="shared" si="1005"/>
        <v/>
      </c>
      <c r="P1228" s="3" t="str">
        <f t="shared" si="1006"/>
        <v/>
      </c>
      <c r="Q1228" s="24"/>
      <c r="R1228" s="24"/>
      <c r="S1228" s="24"/>
      <c r="T1228" s="132" t="str">
        <f t="shared" si="957"/>
        <v/>
      </c>
      <c r="U1228" s="25"/>
      <c r="V1228" s="25"/>
      <c r="W1228" s="24"/>
      <c r="X1228" s="26"/>
      <c r="Y1228" s="25"/>
      <c r="Z1228" s="25"/>
      <c r="AA1228" s="3" t="str">
        <f t="shared" si="1007"/>
        <v/>
      </c>
      <c r="AB1228" s="24"/>
      <c r="AC1228" s="26"/>
      <c r="AD1228" s="25"/>
      <c r="AE1228" s="54"/>
      <c r="AF1228" s="54"/>
      <c r="AG1228" s="54"/>
      <c r="AH1228" s="54"/>
      <c r="AI1228" s="54"/>
      <c r="AJ1228" s="54"/>
      <c r="AK1228" s="25"/>
      <c r="AL1228" s="54" t="str">
        <f t="shared" si="958"/>
        <v/>
      </c>
      <c r="AM1228" s="200" t="str">
        <f t="shared" si="959"/>
        <v/>
      </c>
      <c r="AN1228" s="201" t="str">
        <f t="shared" si="960"/>
        <v/>
      </c>
      <c r="AO1228" s="200" t="str">
        <f t="shared" si="968"/>
        <v/>
      </c>
      <c r="AP1228" s="200" t="str">
        <f t="shared" si="961"/>
        <v/>
      </c>
      <c r="AQ1228" s="200" t="str">
        <f t="shared" si="962"/>
        <v/>
      </c>
      <c r="AR1228" s="200" t="str">
        <f t="shared" si="969"/>
        <v/>
      </c>
      <c r="AS1228" s="200" t="str">
        <f t="shared" si="970"/>
        <v/>
      </c>
      <c r="AT1228" s="200" t="str">
        <f t="shared" si="971"/>
        <v/>
      </c>
      <c r="AU1228" s="200" t="str">
        <f t="shared" si="972"/>
        <v/>
      </c>
      <c r="AV1228" s="54"/>
      <c r="AW1228" s="200" t="str">
        <f t="shared" si="973"/>
        <v/>
      </c>
      <c r="AX1228" s="201" t="str">
        <f t="shared" si="974"/>
        <v/>
      </c>
      <c r="AY1228" s="7" t="str">
        <f t="shared" si="975"/>
        <v/>
      </c>
      <c r="AZ1228" s="7" t="str">
        <f t="shared" si="976"/>
        <v/>
      </c>
      <c r="BA1228" s="7" t="str">
        <f t="shared" si="977"/>
        <v/>
      </c>
      <c r="BB1228" s="7" t="str">
        <f t="shared" si="996"/>
        <v/>
      </c>
      <c r="BC1228" s="7" t="str">
        <f t="shared" si="997"/>
        <v/>
      </c>
      <c r="BD1228" s="7" t="str">
        <f t="shared" si="998"/>
        <v/>
      </c>
      <c r="BE1228" s="7" t="str">
        <f t="shared" si="999"/>
        <v/>
      </c>
      <c r="BF1228" s="7" t="str">
        <f t="shared" si="953"/>
        <v/>
      </c>
      <c r="BG1228" s="7" t="str">
        <f t="shared" si="954"/>
        <v/>
      </c>
      <c r="BH1228" s="7" t="str">
        <f t="shared" si="1000"/>
        <v/>
      </c>
      <c r="BI1228" s="7" t="str">
        <f t="shared" si="1001"/>
        <v/>
      </c>
      <c r="BJ1228" s="7" t="str">
        <f t="shared" si="1002"/>
        <v/>
      </c>
      <c r="BK1228" s="7" t="str">
        <f t="shared" si="978"/>
        <v/>
      </c>
      <c r="BL1228" s="7" t="str">
        <f t="shared" si="979"/>
        <v/>
      </c>
      <c r="BM1228" s="7" t="str">
        <f t="shared" si="980"/>
        <v/>
      </c>
      <c r="BN1228" s="7" t="str">
        <f t="shared" si="981"/>
        <v/>
      </c>
      <c r="BO1228" s="7" t="str">
        <f t="shared" si="982"/>
        <v/>
      </c>
      <c r="BP1228" s="7" t="str">
        <f t="shared" si="983"/>
        <v/>
      </c>
      <c r="BQ1228" s="7" t="str">
        <f t="shared" si="984"/>
        <v/>
      </c>
      <c r="BR1228" s="7" t="str">
        <f t="shared" si="985"/>
        <v/>
      </c>
      <c r="BS1228" s="7" t="str">
        <f t="shared" si="986"/>
        <v/>
      </c>
      <c r="BT1228" s="7" t="str">
        <f t="shared" si="987"/>
        <v/>
      </c>
      <c r="BU1228" s="7" t="str">
        <f t="shared" si="988"/>
        <v/>
      </c>
      <c r="BV1228" s="7" t="str">
        <f t="shared" si="989"/>
        <v/>
      </c>
      <c r="BW1228" s="7" t="str">
        <f t="shared" si="963"/>
        <v/>
      </c>
      <c r="BX1228" s="7" t="str">
        <f t="shared" si="990"/>
        <v/>
      </c>
      <c r="BY1228" s="7" t="str">
        <f t="shared" si="991"/>
        <v/>
      </c>
      <c r="BZ1228" s="7" t="str">
        <f t="shared" si="992"/>
        <v/>
      </c>
      <c r="CA1228" s="7" t="str">
        <f t="shared" si="993"/>
        <v/>
      </c>
      <c r="CB1228" s="54"/>
      <c r="CH1228" s="13" t="str">
        <f t="shared" si="964"/>
        <v/>
      </c>
      <c r="CJ1228" s="13" t="str">
        <f t="shared" si="955"/>
        <v/>
      </c>
      <c r="CK1228" s="7" t="str">
        <f t="shared" si="956"/>
        <v/>
      </c>
      <c r="CM1228" s="7" t="str">
        <f t="shared" si="994"/>
        <v/>
      </c>
    </row>
    <row r="1229" spans="2:91" ht="16.5" thickBot="1" x14ac:dyDescent="0.3">
      <c r="B1229" s="114"/>
      <c r="C1229" s="114"/>
      <c r="D1229" s="115"/>
      <c r="E1229" s="117" t="str">
        <f t="shared" si="995"/>
        <v/>
      </c>
      <c r="F1229" s="118" t="str">
        <f t="shared" si="1003"/>
        <v/>
      </c>
      <c r="G1229" s="22"/>
      <c r="H1229" s="5" t="str">
        <f t="shared" si="965"/>
        <v/>
      </c>
      <c r="I1229" s="6" t="str">
        <f t="shared" si="966"/>
        <v/>
      </c>
      <c r="J1229" s="6" t="str">
        <f t="shared" si="967"/>
        <v/>
      </c>
      <c r="K1229" s="23"/>
      <c r="L1229" s="3" t="str">
        <f t="shared" si="1004"/>
        <v/>
      </c>
      <c r="M1229" s="2">
        <f>IF(OR(K1229="Rota",K1229="Desliza"),(IF((MAX(N$36:N1228))&gt;F$17,(MAX(N$36:N1228)),F$17)),N1228)</f>
        <v>0</v>
      </c>
      <c r="N1229" s="42"/>
      <c r="O1229" s="2" t="str">
        <f t="shared" si="1005"/>
        <v/>
      </c>
      <c r="P1229" s="3" t="str">
        <f t="shared" si="1006"/>
        <v/>
      </c>
      <c r="Q1229" s="24"/>
      <c r="R1229" s="24"/>
      <c r="S1229" s="24"/>
      <c r="T1229" s="132" t="str">
        <f t="shared" si="957"/>
        <v/>
      </c>
      <c r="U1229" s="25"/>
      <c r="V1229" s="25"/>
      <c r="W1229" s="24"/>
      <c r="X1229" s="26"/>
      <c r="Y1229" s="25"/>
      <c r="Z1229" s="25"/>
      <c r="AA1229" s="3" t="str">
        <f t="shared" si="1007"/>
        <v/>
      </c>
      <c r="AB1229" s="24"/>
      <c r="AC1229" s="26"/>
      <c r="AD1229" s="25"/>
      <c r="AE1229" s="54"/>
      <c r="AF1229" s="54"/>
      <c r="AG1229" s="54"/>
      <c r="AH1229" s="54"/>
      <c r="AI1229" s="54"/>
      <c r="AJ1229" s="54"/>
      <c r="AK1229" s="25"/>
      <c r="AL1229" s="54" t="str">
        <f t="shared" si="958"/>
        <v/>
      </c>
      <c r="AM1229" s="200" t="str">
        <f t="shared" si="959"/>
        <v/>
      </c>
      <c r="AN1229" s="201" t="str">
        <f t="shared" si="960"/>
        <v/>
      </c>
      <c r="AO1229" s="200" t="str">
        <f t="shared" si="968"/>
        <v/>
      </c>
      <c r="AP1229" s="200" t="str">
        <f t="shared" si="961"/>
        <v/>
      </c>
      <c r="AQ1229" s="200" t="str">
        <f t="shared" si="962"/>
        <v/>
      </c>
      <c r="AR1229" s="200" t="str">
        <f t="shared" si="969"/>
        <v/>
      </c>
      <c r="AS1229" s="200" t="str">
        <f t="shared" si="970"/>
        <v/>
      </c>
      <c r="AT1229" s="200" t="str">
        <f t="shared" si="971"/>
        <v/>
      </c>
      <c r="AU1229" s="200" t="str">
        <f t="shared" si="972"/>
        <v/>
      </c>
      <c r="AV1229" s="54"/>
      <c r="AW1229" s="200" t="str">
        <f t="shared" si="973"/>
        <v/>
      </c>
      <c r="AX1229" s="201" t="str">
        <f t="shared" si="974"/>
        <v/>
      </c>
      <c r="AY1229" s="7" t="str">
        <f t="shared" si="975"/>
        <v/>
      </c>
      <c r="AZ1229" s="7" t="str">
        <f t="shared" si="976"/>
        <v/>
      </c>
      <c r="BA1229" s="7" t="str">
        <f t="shared" si="977"/>
        <v/>
      </c>
      <c r="BB1229" s="7" t="str">
        <f t="shared" si="996"/>
        <v/>
      </c>
      <c r="BC1229" s="7" t="str">
        <f t="shared" si="997"/>
        <v/>
      </c>
      <c r="BD1229" s="7" t="str">
        <f t="shared" si="998"/>
        <v/>
      </c>
      <c r="BE1229" s="7" t="str">
        <f t="shared" si="999"/>
        <v/>
      </c>
      <c r="BF1229" s="7" t="str">
        <f t="shared" si="953"/>
        <v/>
      </c>
      <c r="BG1229" s="7" t="str">
        <f t="shared" si="954"/>
        <v/>
      </c>
      <c r="BH1229" s="7" t="str">
        <f t="shared" si="1000"/>
        <v/>
      </c>
      <c r="BI1229" s="7" t="str">
        <f t="shared" si="1001"/>
        <v/>
      </c>
      <c r="BJ1229" s="7" t="str">
        <f t="shared" si="1002"/>
        <v/>
      </c>
      <c r="BK1229" s="7" t="str">
        <f t="shared" si="978"/>
        <v/>
      </c>
      <c r="BL1229" s="7" t="str">
        <f t="shared" si="979"/>
        <v/>
      </c>
      <c r="BM1229" s="7" t="str">
        <f t="shared" si="980"/>
        <v/>
      </c>
      <c r="BN1229" s="7" t="str">
        <f t="shared" si="981"/>
        <v/>
      </c>
      <c r="BO1229" s="7" t="str">
        <f t="shared" si="982"/>
        <v/>
      </c>
      <c r="BP1229" s="7" t="str">
        <f t="shared" si="983"/>
        <v/>
      </c>
      <c r="BQ1229" s="7" t="str">
        <f t="shared" si="984"/>
        <v/>
      </c>
      <c r="BR1229" s="7" t="str">
        <f t="shared" si="985"/>
        <v/>
      </c>
      <c r="BS1229" s="7" t="str">
        <f t="shared" si="986"/>
        <v/>
      </c>
      <c r="BT1229" s="7" t="str">
        <f t="shared" si="987"/>
        <v/>
      </c>
      <c r="BU1229" s="7" t="str">
        <f t="shared" si="988"/>
        <v/>
      </c>
      <c r="BV1229" s="7" t="str">
        <f t="shared" si="989"/>
        <v/>
      </c>
      <c r="BW1229" s="7" t="str">
        <f t="shared" si="963"/>
        <v/>
      </c>
      <c r="BX1229" s="7" t="str">
        <f t="shared" si="990"/>
        <v/>
      </c>
      <c r="BY1229" s="7" t="str">
        <f t="shared" si="991"/>
        <v/>
      </c>
      <c r="BZ1229" s="7" t="str">
        <f t="shared" si="992"/>
        <v/>
      </c>
      <c r="CA1229" s="7" t="str">
        <f t="shared" si="993"/>
        <v/>
      </c>
      <c r="CB1229" s="54"/>
      <c r="CH1229" s="13" t="str">
        <f t="shared" si="964"/>
        <v/>
      </c>
      <c r="CJ1229" s="13" t="str">
        <f t="shared" si="955"/>
        <v/>
      </c>
      <c r="CK1229" s="7" t="str">
        <f t="shared" si="956"/>
        <v/>
      </c>
      <c r="CM1229" s="7" t="str">
        <f t="shared" si="994"/>
        <v/>
      </c>
    </row>
    <row r="1230" spans="2:91" ht="16.5" thickBot="1" x14ac:dyDescent="0.3">
      <c r="B1230" s="114"/>
      <c r="C1230" s="114"/>
      <c r="D1230" s="115"/>
      <c r="E1230" s="117" t="str">
        <f t="shared" si="995"/>
        <v/>
      </c>
      <c r="F1230" s="118" t="str">
        <f t="shared" si="1003"/>
        <v/>
      </c>
      <c r="G1230" s="22"/>
      <c r="H1230" s="5" t="str">
        <f t="shared" si="965"/>
        <v/>
      </c>
      <c r="I1230" s="6" t="str">
        <f t="shared" si="966"/>
        <v/>
      </c>
      <c r="J1230" s="6" t="str">
        <f t="shared" si="967"/>
        <v/>
      </c>
      <c r="K1230" s="23"/>
      <c r="L1230" s="3" t="str">
        <f t="shared" si="1004"/>
        <v/>
      </c>
      <c r="M1230" s="2">
        <f>IF(OR(K1230="Rota",K1230="Desliza"),(IF((MAX(N$36:N1229))&gt;F$17,(MAX(N$36:N1229)),F$17)),N1229)</f>
        <v>0</v>
      </c>
      <c r="N1230" s="42"/>
      <c r="O1230" s="2" t="str">
        <f t="shared" si="1005"/>
        <v/>
      </c>
      <c r="P1230" s="3" t="str">
        <f t="shared" si="1006"/>
        <v/>
      </c>
      <c r="Q1230" s="24"/>
      <c r="R1230" s="24"/>
      <c r="S1230" s="24"/>
      <c r="T1230" s="132" t="str">
        <f t="shared" si="957"/>
        <v/>
      </c>
      <c r="U1230" s="25"/>
      <c r="V1230" s="25"/>
      <c r="W1230" s="24"/>
      <c r="X1230" s="26"/>
      <c r="Y1230" s="25"/>
      <c r="Z1230" s="25"/>
      <c r="AA1230" s="3" t="str">
        <f t="shared" si="1007"/>
        <v/>
      </c>
      <c r="AB1230" s="24"/>
      <c r="AC1230" s="26"/>
      <c r="AD1230" s="25"/>
      <c r="AE1230" s="54"/>
      <c r="AF1230" s="54"/>
      <c r="AG1230" s="54"/>
      <c r="AH1230" s="54"/>
      <c r="AI1230" s="54"/>
      <c r="AJ1230" s="54"/>
      <c r="AK1230" s="25"/>
      <c r="AL1230" s="54" t="str">
        <f t="shared" si="958"/>
        <v/>
      </c>
      <c r="AM1230" s="200" t="str">
        <f t="shared" si="959"/>
        <v/>
      </c>
      <c r="AN1230" s="201" t="str">
        <f t="shared" si="960"/>
        <v/>
      </c>
      <c r="AO1230" s="200" t="str">
        <f t="shared" si="968"/>
        <v/>
      </c>
      <c r="AP1230" s="200" t="str">
        <f t="shared" si="961"/>
        <v/>
      </c>
      <c r="AQ1230" s="200" t="str">
        <f t="shared" si="962"/>
        <v/>
      </c>
      <c r="AR1230" s="200" t="str">
        <f t="shared" si="969"/>
        <v/>
      </c>
      <c r="AS1230" s="200" t="str">
        <f t="shared" si="970"/>
        <v/>
      </c>
      <c r="AT1230" s="200" t="str">
        <f t="shared" si="971"/>
        <v/>
      </c>
      <c r="AU1230" s="200" t="str">
        <f t="shared" si="972"/>
        <v/>
      </c>
      <c r="AV1230" s="54"/>
      <c r="AW1230" s="200" t="str">
        <f t="shared" si="973"/>
        <v/>
      </c>
      <c r="AX1230" s="201" t="str">
        <f t="shared" si="974"/>
        <v/>
      </c>
      <c r="AY1230" s="7" t="str">
        <f t="shared" si="975"/>
        <v/>
      </c>
      <c r="AZ1230" s="7" t="str">
        <f t="shared" si="976"/>
        <v/>
      </c>
      <c r="BA1230" s="7" t="str">
        <f t="shared" si="977"/>
        <v/>
      </c>
      <c r="BB1230" s="7" t="str">
        <f t="shared" si="996"/>
        <v/>
      </c>
      <c r="BC1230" s="7" t="str">
        <f t="shared" si="997"/>
        <v/>
      </c>
      <c r="BD1230" s="7" t="str">
        <f t="shared" si="998"/>
        <v/>
      </c>
      <c r="BE1230" s="7" t="str">
        <f t="shared" si="999"/>
        <v/>
      </c>
      <c r="BF1230" s="7" t="str">
        <f t="shared" si="953"/>
        <v/>
      </c>
      <c r="BG1230" s="7" t="str">
        <f t="shared" si="954"/>
        <v/>
      </c>
      <c r="BH1230" s="7" t="str">
        <f t="shared" si="1000"/>
        <v/>
      </c>
      <c r="BI1230" s="7" t="str">
        <f t="shared" si="1001"/>
        <v/>
      </c>
      <c r="BJ1230" s="7" t="str">
        <f t="shared" si="1002"/>
        <v/>
      </c>
      <c r="BK1230" s="7" t="str">
        <f t="shared" si="978"/>
        <v/>
      </c>
      <c r="BL1230" s="7" t="str">
        <f t="shared" si="979"/>
        <v/>
      </c>
      <c r="BM1230" s="7" t="str">
        <f t="shared" si="980"/>
        <v/>
      </c>
      <c r="BN1230" s="7" t="str">
        <f t="shared" si="981"/>
        <v/>
      </c>
      <c r="BO1230" s="7" t="str">
        <f t="shared" si="982"/>
        <v/>
      </c>
      <c r="BP1230" s="7" t="str">
        <f t="shared" si="983"/>
        <v/>
      </c>
      <c r="BQ1230" s="7" t="str">
        <f t="shared" si="984"/>
        <v/>
      </c>
      <c r="BR1230" s="7" t="str">
        <f t="shared" si="985"/>
        <v/>
      </c>
      <c r="BS1230" s="7" t="str">
        <f t="shared" si="986"/>
        <v/>
      </c>
      <c r="BT1230" s="7" t="str">
        <f t="shared" si="987"/>
        <v/>
      </c>
      <c r="BU1230" s="7" t="str">
        <f t="shared" si="988"/>
        <v/>
      </c>
      <c r="BV1230" s="7" t="str">
        <f t="shared" si="989"/>
        <v/>
      </c>
      <c r="BW1230" s="7" t="str">
        <f t="shared" si="963"/>
        <v/>
      </c>
      <c r="BX1230" s="7" t="str">
        <f t="shared" si="990"/>
        <v/>
      </c>
      <c r="BY1230" s="7" t="str">
        <f t="shared" si="991"/>
        <v/>
      </c>
      <c r="BZ1230" s="7" t="str">
        <f t="shared" si="992"/>
        <v/>
      </c>
      <c r="CA1230" s="7" t="str">
        <f t="shared" si="993"/>
        <v/>
      </c>
      <c r="CB1230" s="54"/>
      <c r="CH1230" s="13" t="str">
        <f t="shared" si="964"/>
        <v/>
      </c>
      <c r="CJ1230" s="13" t="str">
        <f t="shared" si="955"/>
        <v/>
      </c>
      <c r="CK1230" s="7" t="str">
        <f t="shared" si="956"/>
        <v/>
      </c>
      <c r="CM1230" s="7" t="str">
        <f t="shared" si="994"/>
        <v/>
      </c>
    </row>
    <row r="1231" spans="2:91" ht="16.5" thickBot="1" x14ac:dyDescent="0.3">
      <c r="B1231" s="114"/>
      <c r="C1231" s="114"/>
      <c r="D1231" s="115"/>
      <c r="E1231" s="117" t="str">
        <f t="shared" si="995"/>
        <v/>
      </c>
      <c r="F1231" s="118" t="str">
        <f t="shared" si="1003"/>
        <v/>
      </c>
      <c r="G1231" s="22"/>
      <c r="H1231" s="5" t="str">
        <f t="shared" si="965"/>
        <v/>
      </c>
      <c r="I1231" s="6" t="str">
        <f t="shared" si="966"/>
        <v/>
      </c>
      <c r="J1231" s="6" t="str">
        <f t="shared" si="967"/>
        <v/>
      </c>
      <c r="K1231" s="23"/>
      <c r="L1231" s="3" t="str">
        <f t="shared" si="1004"/>
        <v/>
      </c>
      <c r="M1231" s="2">
        <f>IF(OR(K1231="Rota",K1231="Desliza"),(IF((MAX(N$36:N1230))&gt;F$17,(MAX(N$36:N1230)),F$17)),N1230)</f>
        <v>0</v>
      </c>
      <c r="N1231" s="42"/>
      <c r="O1231" s="2" t="str">
        <f t="shared" si="1005"/>
        <v/>
      </c>
      <c r="P1231" s="3" t="str">
        <f t="shared" si="1006"/>
        <v/>
      </c>
      <c r="Q1231" s="24"/>
      <c r="R1231" s="24"/>
      <c r="S1231" s="24"/>
      <c r="T1231" s="132" t="str">
        <f t="shared" si="957"/>
        <v/>
      </c>
      <c r="U1231" s="25"/>
      <c r="V1231" s="25"/>
      <c r="W1231" s="24"/>
      <c r="X1231" s="26"/>
      <c r="Y1231" s="25"/>
      <c r="Z1231" s="25"/>
      <c r="AA1231" s="3" t="str">
        <f t="shared" si="1007"/>
        <v/>
      </c>
      <c r="AB1231" s="24"/>
      <c r="AC1231" s="26"/>
      <c r="AD1231" s="25"/>
      <c r="AE1231" s="54"/>
      <c r="AF1231" s="54"/>
      <c r="AG1231" s="54"/>
      <c r="AH1231" s="54"/>
      <c r="AI1231" s="54"/>
      <c r="AJ1231" s="54"/>
      <c r="AK1231" s="25"/>
      <c r="AL1231" s="54" t="str">
        <f t="shared" si="958"/>
        <v/>
      </c>
      <c r="AM1231" s="200" t="str">
        <f t="shared" si="959"/>
        <v/>
      </c>
      <c r="AN1231" s="201" t="str">
        <f t="shared" si="960"/>
        <v/>
      </c>
      <c r="AO1231" s="200" t="str">
        <f t="shared" si="968"/>
        <v/>
      </c>
      <c r="AP1231" s="200" t="str">
        <f t="shared" si="961"/>
        <v/>
      </c>
      <c r="AQ1231" s="200" t="str">
        <f t="shared" si="962"/>
        <v/>
      </c>
      <c r="AR1231" s="200" t="str">
        <f t="shared" si="969"/>
        <v/>
      </c>
      <c r="AS1231" s="200" t="str">
        <f t="shared" si="970"/>
        <v/>
      </c>
      <c r="AT1231" s="200" t="str">
        <f t="shared" si="971"/>
        <v/>
      </c>
      <c r="AU1231" s="200" t="str">
        <f t="shared" si="972"/>
        <v/>
      </c>
      <c r="AV1231" s="54"/>
      <c r="AW1231" s="200" t="str">
        <f t="shared" si="973"/>
        <v/>
      </c>
      <c r="AX1231" s="201" t="str">
        <f t="shared" si="974"/>
        <v/>
      </c>
      <c r="AY1231" s="7" t="str">
        <f t="shared" si="975"/>
        <v/>
      </c>
      <c r="AZ1231" s="7" t="str">
        <f t="shared" si="976"/>
        <v/>
      </c>
      <c r="BA1231" s="7" t="str">
        <f t="shared" si="977"/>
        <v/>
      </c>
      <c r="BB1231" s="7" t="str">
        <f t="shared" si="996"/>
        <v/>
      </c>
      <c r="BC1231" s="7" t="str">
        <f t="shared" si="997"/>
        <v/>
      </c>
      <c r="BD1231" s="7" t="str">
        <f t="shared" si="998"/>
        <v/>
      </c>
      <c r="BE1231" s="7" t="str">
        <f t="shared" si="999"/>
        <v/>
      </c>
      <c r="BF1231" s="7" t="str">
        <f t="shared" si="953"/>
        <v/>
      </c>
      <c r="BG1231" s="7" t="str">
        <f t="shared" si="954"/>
        <v/>
      </c>
      <c r="BH1231" s="7" t="str">
        <f t="shared" si="1000"/>
        <v/>
      </c>
      <c r="BI1231" s="7" t="str">
        <f t="shared" si="1001"/>
        <v/>
      </c>
      <c r="BJ1231" s="7" t="str">
        <f t="shared" si="1002"/>
        <v/>
      </c>
      <c r="BK1231" s="7" t="str">
        <f t="shared" si="978"/>
        <v/>
      </c>
      <c r="BL1231" s="7" t="str">
        <f t="shared" si="979"/>
        <v/>
      </c>
      <c r="BM1231" s="7" t="str">
        <f t="shared" si="980"/>
        <v/>
      </c>
      <c r="BN1231" s="7" t="str">
        <f t="shared" si="981"/>
        <v/>
      </c>
      <c r="BO1231" s="7" t="str">
        <f t="shared" si="982"/>
        <v/>
      </c>
      <c r="BP1231" s="7" t="str">
        <f t="shared" si="983"/>
        <v/>
      </c>
      <c r="BQ1231" s="7" t="str">
        <f t="shared" si="984"/>
        <v/>
      </c>
      <c r="BR1231" s="7" t="str">
        <f t="shared" si="985"/>
        <v/>
      </c>
      <c r="BS1231" s="7" t="str">
        <f t="shared" si="986"/>
        <v/>
      </c>
      <c r="BT1231" s="7" t="str">
        <f t="shared" si="987"/>
        <v/>
      </c>
      <c r="BU1231" s="7" t="str">
        <f t="shared" si="988"/>
        <v/>
      </c>
      <c r="BV1231" s="7" t="str">
        <f t="shared" si="989"/>
        <v/>
      </c>
      <c r="BW1231" s="7" t="str">
        <f t="shared" si="963"/>
        <v/>
      </c>
      <c r="BX1231" s="7" t="str">
        <f t="shared" si="990"/>
        <v/>
      </c>
      <c r="BY1231" s="7" t="str">
        <f t="shared" si="991"/>
        <v/>
      </c>
      <c r="BZ1231" s="7" t="str">
        <f t="shared" si="992"/>
        <v/>
      </c>
      <c r="CA1231" s="7" t="str">
        <f t="shared" si="993"/>
        <v/>
      </c>
      <c r="CB1231" s="54"/>
      <c r="CH1231" s="13" t="str">
        <f t="shared" si="964"/>
        <v/>
      </c>
      <c r="CJ1231" s="13" t="str">
        <f t="shared" si="955"/>
        <v/>
      </c>
      <c r="CK1231" s="7" t="str">
        <f t="shared" si="956"/>
        <v/>
      </c>
      <c r="CM1231" s="7" t="str">
        <f t="shared" si="994"/>
        <v/>
      </c>
    </row>
    <row r="1232" spans="2:91" ht="16.5" thickBot="1" x14ac:dyDescent="0.3">
      <c r="B1232" s="114"/>
      <c r="C1232" s="114"/>
      <c r="D1232" s="115"/>
      <c r="E1232" s="117" t="str">
        <f t="shared" si="995"/>
        <v/>
      </c>
      <c r="F1232" s="118" t="str">
        <f t="shared" si="1003"/>
        <v/>
      </c>
      <c r="G1232" s="22"/>
      <c r="H1232" s="5" t="str">
        <f t="shared" si="965"/>
        <v/>
      </c>
      <c r="I1232" s="6" t="str">
        <f t="shared" si="966"/>
        <v/>
      </c>
      <c r="J1232" s="6" t="str">
        <f t="shared" si="967"/>
        <v/>
      </c>
      <c r="K1232" s="23"/>
      <c r="L1232" s="3" t="str">
        <f t="shared" si="1004"/>
        <v/>
      </c>
      <c r="M1232" s="2">
        <f>IF(OR(K1232="Rota",K1232="Desliza"),(IF((MAX(N$36:N1231))&gt;F$17,(MAX(N$36:N1231)),F$17)),N1231)</f>
        <v>0</v>
      </c>
      <c r="N1232" s="42"/>
      <c r="O1232" s="2" t="str">
        <f t="shared" si="1005"/>
        <v/>
      </c>
      <c r="P1232" s="3" t="str">
        <f t="shared" si="1006"/>
        <v/>
      </c>
      <c r="Q1232" s="24"/>
      <c r="R1232" s="24"/>
      <c r="S1232" s="24"/>
      <c r="T1232" s="132" t="str">
        <f t="shared" si="957"/>
        <v/>
      </c>
      <c r="U1232" s="25"/>
      <c r="V1232" s="25"/>
      <c r="W1232" s="24"/>
      <c r="X1232" s="26"/>
      <c r="Y1232" s="25"/>
      <c r="Z1232" s="25"/>
      <c r="AA1232" s="3" t="str">
        <f t="shared" si="1007"/>
        <v/>
      </c>
      <c r="AB1232" s="24"/>
      <c r="AC1232" s="26"/>
      <c r="AD1232" s="25"/>
      <c r="AE1232" s="54"/>
      <c r="AF1232" s="54"/>
      <c r="AG1232" s="54"/>
      <c r="AH1232" s="54"/>
      <c r="AI1232" s="54"/>
      <c r="AJ1232" s="54"/>
      <c r="AK1232" s="25"/>
      <c r="AL1232" s="54" t="str">
        <f t="shared" si="958"/>
        <v/>
      </c>
      <c r="AM1232" s="200" t="str">
        <f t="shared" si="959"/>
        <v/>
      </c>
      <c r="AN1232" s="201" t="str">
        <f t="shared" si="960"/>
        <v/>
      </c>
      <c r="AO1232" s="200" t="str">
        <f t="shared" si="968"/>
        <v/>
      </c>
      <c r="AP1232" s="200" t="str">
        <f t="shared" si="961"/>
        <v/>
      </c>
      <c r="AQ1232" s="200" t="str">
        <f t="shared" si="962"/>
        <v/>
      </c>
      <c r="AR1232" s="200" t="str">
        <f t="shared" si="969"/>
        <v/>
      </c>
      <c r="AS1232" s="200" t="str">
        <f t="shared" si="970"/>
        <v/>
      </c>
      <c r="AT1232" s="200" t="str">
        <f t="shared" si="971"/>
        <v/>
      </c>
      <c r="AU1232" s="200" t="str">
        <f t="shared" si="972"/>
        <v/>
      </c>
      <c r="AV1232" s="54"/>
      <c r="AW1232" s="200" t="str">
        <f t="shared" si="973"/>
        <v/>
      </c>
      <c r="AX1232" s="201" t="str">
        <f t="shared" si="974"/>
        <v/>
      </c>
      <c r="AY1232" s="7" t="str">
        <f t="shared" si="975"/>
        <v/>
      </c>
      <c r="AZ1232" s="7" t="str">
        <f t="shared" si="976"/>
        <v/>
      </c>
      <c r="BA1232" s="7" t="str">
        <f t="shared" si="977"/>
        <v/>
      </c>
      <c r="BB1232" s="7" t="str">
        <f t="shared" si="996"/>
        <v/>
      </c>
      <c r="BC1232" s="7" t="str">
        <f t="shared" si="997"/>
        <v/>
      </c>
      <c r="BD1232" s="7" t="str">
        <f t="shared" si="998"/>
        <v/>
      </c>
      <c r="BE1232" s="7" t="str">
        <f t="shared" si="999"/>
        <v/>
      </c>
      <c r="BF1232" s="7" t="str">
        <f t="shared" si="953"/>
        <v/>
      </c>
      <c r="BG1232" s="7" t="str">
        <f t="shared" si="954"/>
        <v/>
      </c>
      <c r="BH1232" s="7" t="str">
        <f t="shared" si="1000"/>
        <v/>
      </c>
      <c r="BI1232" s="7" t="str">
        <f t="shared" si="1001"/>
        <v/>
      </c>
      <c r="BJ1232" s="7" t="str">
        <f t="shared" si="1002"/>
        <v/>
      </c>
      <c r="BK1232" s="7" t="str">
        <f t="shared" si="978"/>
        <v/>
      </c>
      <c r="BL1232" s="7" t="str">
        <f t="shared" si="979"/>
        <v/>
      </c>
      <c r="BM1232" s="7" t="str">
        <f t="shared" si="980"/>
        <v/>
      </c>
      <c r="BN1232" s="7" t="str">
        <f t="shared" si="981"/>
        <v/>
      </c>
      <c r="BO1232" s="7" t="str">
        <f t="shared" si="982"/>
        <v/>
      </c>
      <c r="BP1232" s="7" t="str">
        <f t="shared" si="983"/>
        <v/>
      </c>
      <c r="BQ1232" s="7" t="str">
        <f t="shared" si="984"/>
        <v/>
      </c>
      <c r="BR1232" s="7" t="str">
        <f t="shared" si="985"/>
        <v/>
      </c>
      <c r="BS1232" s="7" t="str">
        <f t="shared" si="986"/>
        <v/>
      </c>
      <c r="BT1232" s="7" t="str">
        <f t="shared" si="987"/>
        <v/>
      </c>
      <c r="BU1232" s="7" t="str">
        <f t="shared" si="988"/>
        <v/>
      </c>
      <c r="BV1232" s="7" t="str">
        <f t="shared" si="989"/>
        <v/>
      </c>
      <c r="BW1232" s="7" t="str">
        <f t="shared" si="963"/>
        <v/>
      </c>
      <c r="BX1232" s="7" t="str">
        <f t="shared" si="990"/>
        <v/>
      </c>
      <c r="BY1232" s="7" t="str">
        <f t="shared" si="991"/>
        <v/>
      </c>
      <c r="BZ1232" s="7" t="str">
        <f t="shared" si="992"/>
        <v/>
      </c>
      <c r="CA1232" s="7" t="str">
        <f t="shared" si="993"/>
        <v/>
      </c>
      <c r="CB1232" s="54"/>
      <c r="CH1232" s="13" t="str">
        <f t="shared" si="964"/>
        <v/>
      </c>
      <c r="CJ1232" s="13" t="str">
        <f t="shared" si="955"/>
        <v/>
      </c>
      <c r="CK1232" s="7" t="str">
        <f t="shared" si="956"/>
        <v/>
      </c>
      <c r="CM1232" s="7" t="str">
        <f t="shared" si="994"/>
        <v/>
      </c>
    </row>
    <row r="1233" spans="2:91" ht="16.5" thickBot="1" x14ac:dyDescent="0.3">
      <c r="B1233" s="114"/>
      <c r="C1233" s="114"/>
      <c r="D1233" s="115"/>
      <c r="E1233" s="117" t="str">
        <f t="shared" si="995"/>
        <v/>
      </c>
      <c r="F1233" s="118" t="str">
        <f t="shared" si="1003"/>
        <v/>
      </c>
      <c r="G1233" s="22"/>
      <c r="H1233" s="5" t="str">
        <f t="shared" si="965"/>
        <v/>
      </c>
      <c r="I1233" s="6" t="str">
        <f t="shared" si="966"/>
        <v/>
      </c>
      <c r="J1233" s="6" t="str">
        <f t="shared" si="967"/>
        <v/>
      </c>
      <c r="K1233" s="23"/>
      <c r="L1233" s="3" t="str">
        <f t="shared" si="1004"/>
        <v/>
      </c>
      <c r="M1233" s="2">
        <f>IF(OR(K1233="Rota",K1233="Desliza"),(IF((MAX(N$36:N1232))&gt;F$17,(MAX(N$36:N1232)),F$17)),N1232)</f>
        <v>0</v>
      </c>
      <c r="N1233" s="42"/>
      <c r="O1233" s="2" t="str">
        <f t="shared" si="1005"/>
        <v/>
      </c>
      <c r="P1233" s="3" t="str">
        <f t="shared" si="1006"/>
        <v/>
      </c>
      <c r="Q1233" s="24"/>
      <c r="R1233" s="24"/>
      <c r="S1233" s="24"/>
      <c r="T1233" s="132" t="str">
        <f t="shared" si="957"/>
        <v/>
      </c>
      <c r="U1233" s="25"/>
      <c r="V1233" s="25"/>
      <c r="W1233" s="24"/>
      <c r="X1233" s="26"/>
      <c r="Y1233" s="25"/>
      <c r="Z1233" s="25"/>
      <c r="AA1233" s="3" t="str">
        <f t="shared" si="1007"/>
        <v/>
      </c>
      <c r="AB1233" s="24"/>
      <c r="AC1233" s="26"/>
      <c r="AD1233" s="25"/>
      <c r="AE1233" s="54"/>
      <c r="AF1233" s="54"/>
      <c r="AG1233" s="54"/>
      <c r="AH1233" s="54"/>
      <c r="AI1233" s="54"/>
      <c r="AJ1233" s="54"/>
      <c r="AK1233" s="25"/>
      <c r="AL1233" s="54" t="str">
        <f t="shared" si="958"/>
        <v/>
      </c>
      <c r="AM1233" s="200" t="str">
        <f t="shared" si="959"/>
        <v/>
      </c>
      <c r="AN1233" s="201" t="str">
        <f t="shared" si="960"/>
        <v/>
      </c>
      <c r="AO1233" s="200" t="str">
        <f t="shared" si="968"/>
        <v/>
      </c>
      <c r="AP1233" s="200" t="str">
        <f t="shared" si="961"/>
        <v/>
      </c>
      <c r="AQ1233" s="200" t="str">
        <f t="shared" si="962"/>
        <v/>
      </c>
      <c r="AR1233" s="200" t="str">
        <f t="shared" si="969"/>
        <v/>
      </c>
      <c r="AS1233" s="200" t="str">
        <f t="shared" si="970"/>
        <v/>
      </c>
      <c r="AT1233" s="200" t="str">
        <f t="shared" si="971"/>
        <v/>
      </c>
      <c r="AU1233" s="200" t="str">
        <f t="shared" si="972"/>
        <v/>
      </c>
      <c r="AV1233" s="54"/>
      <c r="AW1233" s="200" t="str">
        <f t="shared" si="973"/>
        <v/>
      </c>
      <c r="AX1233" s="201" t="str">
        <f t="shared" si="974"/>
        <v/>
      </c>
      <c r="AY1233" s="7" t="str">
        <f t="shared" si="975"/>
        <v/>
      </c>
      <c r="AZ1233" s="7" t="str">
        <f t="shared" si="976"/>
        <v/>
      </c>
      <c r="BA1233" s="7" t="str">
        <f t="shared" si="977"/>
        <v/>
      </c>
      <c r="BB1233" s="7" t="str">
        <f t="shared" si="996"/>
        <v/>
      </c>
      <c r="BC1233" s="7" t="str">
        <f t="shared" si="997"/>
        <v/>
      </c>
      <c r="BD1233" s="7" t="str">
        <f t="shared" si="998"/>
        <v/>
      </c>
      <c r="BE1233" s="7" t="str">
        <f t="shared" si="999"/>
        <v/>
      </c>
      <c r="BF1233" s="7" t="str">
        <f t="shared" si="953"/>
        <v/>
      </c>
      <c r="BG1233" s="7" t="str">
        <f t="shared" si="954"/>
        <v/>
      </c>
      <c r="BH1233" s="7" t="str">
        <f t="shared" si="1000"/>
        <v/>
      </c>
      <c r="BI1233" s="7" t="str">
        <f t="shared" si="1001"/>
        <v/>
      </c>
      <c r="BJ1233" s="7" t="str">
        <f t="shared" si="1002"/>
        <v/>
      </c>
      <c r="BK1233" s="7" t="str">
        <f t="shared" si="978"/>
        <v/>
      </c>
      <c r="BL1233" s="7" t="str">
        <f t="shared" si="979"/>
        <v/>
      </c>
      <c r="BM1233" s="7" t="str">
        <f t="shared" si="980"/>
        <v/>
      </c>
      <c r="BN1233" s="7" t="str">
        <f t="shared" si="981"/>
        <v/>
      </c>
      <c r="BO1233" s="7" t="str">
        <f t="shared" si="982"/>
        <v/>
      </c>
      <c r="BP1233" s="7" t="str">
        <f t="shared" si="983"/>
        <v/>
      </c>
      <c r="BQ1233" s="7" t="str">
        <f t="shared" si="984"/>
        <v/>
      </c>
      <c r="BR1233" s="7" t="str">
        <f t="shared" si="985"/>
        <v/>
      </c>
      <c r="BS1233" s="7" t="str">
        <f t="shared" si="986"/>
        <v/>
      </c>
      <c r="BT1233" s="7" t="str">
        <f t="shared" si="987"/>
        <v/>
      </c>
      <c r="BU1233" s="7" t="str">
        <f t="shared" si="988"/>
        <v/>
      </c>
      <c r="BV1233" s="7" t="str">
        <f t="shared" si="989"/>
        <v/>
      </c>
      <c r="BW1233" s="7" t="str">
        <f t="shared" si="963"/>
        <v/>
      </c>
      <c r="BX1233" s="7" t="str">
        <f t="shared" si="990"/>
        <v/>
      </c>
      <c r="BY1233" s="7" t="str">
        <f t="shared" si="991"/>
        <v/>
      </c>
      <c r="BZ1233" s="7" t="str">
        <f t="shared" si="992"/>
        <v/>
      </c>
      <c r="CA1233" s="7" t="str">
        <f t="shared" si="993"/>
        <v/>
      </c>
      <c r="CB1233" s="54"/>
      <c r="CH1233" s="13" t="str">
        <f t="shared" si="964"/>
        <v/>
      </c>
      <c r="CJ1233" s="13" t="str">
        <f t="shared" si="955"/>
        <v/>
      </c>
      <c r="CK1233" s="7" t="str">
        <f t="shared" si="956"/>
        <v/>
      </c>
      <c r="CM1233" s="7" t="str">
        <f t="shared" si="994"/>
        <v/>
      </c>
    </row>
    <row r="1234" spans="2:91" ht="16.5" thickBot="1" x14ac:dyDescent="0.3">
      <c r="B1234" s="114"/>
      <c r="C1234" s="114"/>
      <c r="D1234" s="115"/>
      <c r="E1234" s="117" t="str">
        <f t="shared" si="995"/>
        <v/>
      </c>
      <c r="F1234" s="118" t="str">
        <f t="shared" si="1003"/>
        <v/>
      </c>
      <c r="G1234" s="22"/>
      <c r="H1234" s="5" t="str">
        <f t="shared" si="965"/>
        <v/>
      </c>
      <c r="I1234" s="6" t="str">
        <f t="shared" si="966"/>
        <v/>
      </c>
      <c r="J1234" s="6" t="str">
        <f t="shared" si="967"/>
        <v/>
      </c>
      <c r="K1234" s="23"/>
      <c r="L1234" s="3" t="str">
        <f t="shared" si="1004"/>
        <v/>
      </c>
      <c r="M1234" s="2">
        <f>IF(OR(K1234="Rota",K1234="Desliza"),(IF((MAX(N$36:N1233))&gt;F$17,(MAX(N$36:N1233)),F$17)),N1233)</f>
        <v>0</v>
      </c>
      <c r="N1234" s="42"/>
      <c r="O1234" s="2" t="str">
        <f t="shared" si="1005"/>
        <v/>
      </c>
      <c r="P1234" s="3" t="str">
        <f t="shared" si="1006"/>
        <v/>
      </c>
      <c r="Q1234" s="24"/>
      <c r="R1234" s="24"/>
      <c r="S1234" s="24"/>
      <c r="T1234" s="132" t="str">
        <f t="shared" si="957"/>
        <v/>
      </c>
      <c r="U1234" s="25"/>
      <c r="V1234" s="25"/>
      <c r="W1234" s="24"/>
      <c r="X1234" s="26"/>
      <c r="Y1234" s="25"/>
      <c r="Z1234" s="25"/>
      <c r="AA1234" s="3" t="str">
        <f t="shared" si="1007"/>
        <v/>
      </c>
      <c r="AB1234" s="24"/>
      <c r="AC1234" s="26"/>
      <c r="AD1234" s="25"/>
      <c r="AE1234" s="54"/>
      <c r="AF1234" s="54"/>
      <c r="AG1234" s="54"/>
      <c r="AH1234" s="54"/>
      <c r="AI1234" s="54"/>
      <c r="AJ1234" s="54"/>
      <c r="AK1234" s="25"/>
      <c r="AL1234" s="54" t="str">
        <f t="shared" si="958"/>
        <v/>
      </c>
      <c r="AM1234" s="200" t="str">
        <f t="shared" si="959"/>
        <v/>
      </c>
      <c r="AN1234" s="201" t="str">
        <f t="shared" si="960"/>
        <v/>
      </c>
      <c r="AO1234" s="200" t="str">
        <f t="shared" si="968"/>
        <v/>
      </c>
      <c r="AP1234" s="200" t="str">
        <f t="shared" si="961"/>
        <v/>
      </c>
      <c r="AQ1234" s="200" t="str">
        <f t="shared" si="962"/>
        <v/>
      </c>
      <c r="AR1234" s="200" t="str">
        <f t="shared" si="969"/>
        <v/>
      </c>
      <c r="AS1234" s="200" t="str">
        <f t="shared" si="970"/>
        <v/>
      </c>
      <c r="AT1234" s="200" t="str">
        <f t="shared" si="971"/>
        <v/>
      </c>
      <c r="AU1234" s="200" t="str">
        <f t="shared" si="972"/>
        <v/>
      </c>
      <c r="AV1234" s="54"/>
      <c r="AW1234" s="200" t="str">
        <f t="shared" si="973"/>
        <v/>
      </c>
      <c r="AX1234" s="201" t="str">
        <f t="shared" si="974"/>
        <v/>
      </c>
      <c r="AY1234" s="7" t="str">
        <f t="shared" si="975"/>
        <v/>
      </c>
      <c r="AZ1234" s="7" t="str">
        <f t="shared" si="976"/>
        <v/>
      </c>
      <c r="BA1234" s="7" t="str">
        <f t="shared" si="977"/>
        <v/>
      </c>
      <c r="BB1234" s="7" t="str">
        <f t="shared" si="996"/>
        <v/>
      </c>
      <c r="BC1234" s="7" t="str">
        <f t="shared" si="997"/>
        <v/>
      </c>
      <c r="BD1234" s="7" t="str">
        <f t="shared" si="998"/>
        <v/>
      </c>
      <c r="BE1234" s="7" t="str">
        <f t="shared" si="999"/>
        <v/>
      </c>
      <c r="BF1234" s="7" t="str">
        <f t="shared" si="953"/>
        <v/>
      </c>
      <c r="BG1234" s="7" t="str">
        <f t="shared" si="954"/>
        <v/>
      </c>
      <c r="BH1234" s="7" t="str">
        <f t="shared" si="1000"/>
        <v/>
      </c>
      <c r="BI1234" s="7" t="str">
        <f t="shared" si="1001"/>
        <v/>
      </c>
      <c r="BJ1234" s="7" t="str">
        <f t="shared" si="1002"/>
        <v/>
      </c>
      <c r="BK1234" s="7" t="str">
        <f t="shared" si="978"/>
        <v/>
      </c>
      <c r="BL1234" s="7" t="str">
        <f t="shared" si="979"/>
        <v/>
      </c>
      <c r="BM1234" s="7" t="str">
        <f t="shared" si="980"/>
        <v/>
      </c>
      <c r="BN1234" s="7" t="str">
        <f t="shared" si="981"/>
        <v/>
      </c>
      <c r="BO1234" s="7" t="str">
        <f t="shared" si="982"/>
        <v/>
      </c>
      <c r="BP1234" s="7" t="str">
        <f t="shared" si="983"/>
        <v/>
      </c>
      <c r="BQ1234" s="7" t="str">
        <f t="shared" si="984"/>
        <v/>
      </c>
      <c r="BR1234" s="7" t="str">
        <f t="shared" si="985"/>
        <v/>
      </c>
      <c r="BS1234" s="7" t="str">
        <f t="shared" si="986"/>
        <v/>
      </c>
      <c r="BT1234" s="7" t="str">
        <f t="shared" si="987"/>
        <v/>
      </c>
      <c r="BU1234" s="7" t="str">
        <f t="shared" si="988"/>
        <v/>
      </c>
      <c r="BV1234" s="7" t="str">
        <f t="shared" si="989"/>
        <v/>
      </c>
      <c r="BW1234" s="7" t="str">
        <f t="shared" si="963"/>
        <v/>
      </c>
      <c r="BX1234" s="7" t="str">
        <f t="shared" si="990"/>
        <v/>
      </c>
      <c r="BY1234" s="7" t="str">
        <f t="shared" si="991"/>
        <v/>
      </c>
      <c r="BZ1234" s="7" t="str">
        <f t="shared" si="992"/>
        <v/>
      </c>
      <c r="CA1234" s="7" t="str">
        <f t="shared" si="993"/>
        <v/>
      </c>
      <c r="CB1234" s="54"/>
      <c r="CH1234" s="13" t="str">
        <f t="shared" si="964"/>
        <v/>
      </c>
      <c r="CJ1234" s="13" t="str">
        <f t="shared" si="955"/>
        <v/>
      </c>
      <c r="CK1234" s="7" t="str">
        <f t="shared" si="956"/>
        <v/>
      </c>
      <c r="CM1234" s="7" t="str">
        <f t="shared" si="994"/>
        <v/>
      </c>
    </row>
    <row r="1235" spans="2:91" ht="16.5" thickBot="1" x14ac:dyDescent="0.3">
      <c r="B1235" s="114"/>
      <c r="C1235" s="114"/>
      <c r="D1235" s="115"/>
      <c r="E1235" s="117" t="str">
        <f t="shared" si="995"/>
        <v/>
      </c>
      <c r="F1235" s="118" t="str">
        <f t="shared" si="1003"/>
        <v/>
      </c>
      <c r="G1235" s="22"/>
      <c r="H1235" s="5" t="str">
        <f t="shared" si="965"/>
        <v/>
      </c>
      <c r="I1235" s="6" t="str">
        <f t="shared" si="966"/>
        <v/>
      </c>
      <c r="J1235" s="6" t="str">
        <f t="shared" si="967"/>
        <v/>
      </c>
      <c r="K1235" s="23"/>
      <c r="L1235" s="3" t="str">
        <f t="shared" si="1004"/>
        <v/>
      </c>
      <c r="M1235" s="2">
        <f>IF(OR(K1235="Rota",K1235="Desliza"),(IF((MAX(N$36:N1234))&gt;F$17,(MAX(N$36:N1234)),F$17)),N1234)</f>
        <v>0</v>
      </c>
      <c r="N1235" s="42"/>
      <c r="O1235" s="2" t="str">
        <f t="shared" si="1005"/>
        <v/>
      </c>
      <c r="P1235" s="3" t="str">
        <f t="shared" si="1006"/>
        <v/>
      </c>
      <c r="Q1235" s="24"/>
      <c r="R1235" s="24"/>
      <c r="S1235" s="24"/>
      <c r="T1235" s="132" t="str">
        <f t="shared" si="957"/>
        <v/>
      </c>
      <c r="U1235" s="25"/>
      <c r="V1235" s="25"/>
      <c r="W1235" s="24"/>
      <c r="X1235" s="26"/>
      <c r="Y1235" s="25"/>
      <c r="Z1235" s="25"/>
      <c r="AA1235" s="3" t="str">
        <f t="shared" si="1007"/>
        <v/>
      </c>
      <c r="AB1235" s="24"/>
      <c r="AC1235" s="26"/>
      <c r="AD1235" s="25"/>
      <c r="AE1235" s="54"/>
      <c r="AF1235" s="54"/>
      <c r="AG1235" s="54"/>
      <c r="AH1235" s="54"/>
      <c r="AI1235" s="54"/>
      <c r="AJ1235" s="54"/>
      <c r="AK1235" s="25"/>
      <c r="AL1235" s="54" t="str">
        <f t="shared" si="958"/>
        <v/>
      </c>
      <c r="AM1235" s="200" t="str">
        <f t="shared" si="959"/>
        <v/>
      </c>
      <c r="AN1235" s="201" t="str">
        <f t="shared" si="960"/>
        <v/>
      </c>
      <c r="AO1235" s="200" t="str">
        <f t="shared" si="968"/>
        <v/>
      </c>
      <c r="AP1235" s="200" t="str">
        <f t="shared" si="961"/>
        <v/>
      </c>
      <c r="AQ1235" s="200" t="str">
        <f t="shared" si="962"/>
        <v/>
      </c>
      <c r="AR1235" s="200" t="str">
        <f t="shared" si="969"/>
        <v/>
      </c>
      <c r="AS1235" s="200" t="str">
        <f t="shared" si="970"/>
        <v/>
      </c>
      <c r="AT1235" s="200" t="str">
        <f t="shared" si="971"/>
        <v/>
      </c>
      <c r="AU1235" s="200" t="str">
        <f t="shared" si="972"/>
        <v/>
      </c>
      <c r="AV1235" s="54"/>
      <c r="AW1235" s="200" t="str">
        <f t="shared" si="973"/>
        <v/>
      </c>
      <c r="AX1235" s="201" t="str">
        <f t="shared" si="974"/>
        <v/>
      </c>
      <c r="AY1235" s="7" t="str">
        <f t="shared" si="975"/>
        <v/>
      </c>
      <c r="AZ1235" s="7" t="str">
        <f t="shared" si="976"/>
        <v/>
      </c>
      <c r="BA1235" s="7" t="str">
        <f t="shared" si="977"/>
        <v/>
      </c>
      <c r="BB1235" s="7" t="str">
        <f t="shared" si="996"/>
        <v/>
      </c>
      <c r="BC1235" s="7" t="str">
        <f t="shared" si="997"/>
        <v/>
      </c>
      <c r="BD1235" s="7" t="str">
        <f t="shared" si="998"/>
        <v/>
      </c>
      <c r="BE1235" s="7" t="str">
        <f t="shared" si="999"/>
        <v/>
      </c>
      <c r="BF1235" s="7" t="str">
        <f t="shared" si="953"/>
        <v/>
      </c>
      <c r="BG1235" s="7" t="str">
        <f t="shared" si="954"/>
        <v/>
      </c>
      <c r="BH1235" s="7" t="str">
        <f t="shared" si="1000"/>
        <v/>
      </c>
      <c r="BI1235" s="7" t="str">
        <f t="shared" si="1001"/>
        <v/>
      </c>
      <c r="BJ1235" s="7" t="str">
        <f t="shared" si="1002"/>
        <v/>
      </c>
      <c r="BK1235" s="7" t="str">
        <f t="shared" si="978"/>
        <v/>
      </c>
      <c r="BL1235" s="7" t="str">
        <f t="shared" si="979"/>
        <v/>
      </c>
      <c r="BM1235" s="7" t="str">
        <f t="shared" si="980"/>
        <v/>
      </c>
      <c r="BN1235" s="7" t="str">
        <f t="shared" si="981"/>
        <v/>
      </c>
      <c r="BO1235" s="7" t="str">
        <f t="shared" si="982"/>
        <v/>
      </c>
      <c r="BP1235" s="7" t="str">
        <f t="shared" si="983"/>
        <v/>
      </c>
      <c r="BQ1235" s="7" t="str">
        <f t="shared" si="984"/>
        <v/>
      </c>
      <c r="BR1235" s="7" t="str">
        <f t="shared" si="985"/>
        <v/>
      </c>
      <c r="BS1235" s="7" t="str">
        <f t="shared" si="986"/>
        <v/>
      </c>
      <c r="BT1235" s="7" t="str">
        <f t="shared" si="987"/>
        <v/>
      </c>
      <c r="BU1235" s="7" t="str">
        <f t="shared" si="988"/>
        <v/>
      </c>
      <c r="BV1235" s="7" t="str">
        <f t="shared" si="989"/>
        <v/>
      </c>
      <c r="BW1235" s="7" t="str">
        <f t="shared" si="963"/>
        <v/>
      </c>
      <c r="BX1235" s="7" t="str">
        <f t="shared" si="990"/>
        <v/>
      </c>
      <c r="BY1235" s="7" t="str">
        <f t="shared" si="991"/>
        <v/>
      </c>
      <c r="BZ1235" s="7" t="str">
        <f t="shared" si="992"/>
        <v/>
      </c>
      <c r="CA1235" s="7" t="str">
        <f t="shared" si="993"/>
        <v/>
      </c>
      <c r="CB1235" s="54"/>
      <c r="CH1235" s="13" t="str">
        <f t="shared" si="964"/>
        <v/>
      </c>
      <c r="CJ1235" s="13" t="str">
        <f t="shared" si="955"/>
        <v/>
      </c>
      <c r="CK1235" s="7" t="str">
        <f t="shared" si="956"/>
        <v/>
      </c>
      <c r="CM1235" s="7" t="str">
        <f t="shared" si="994"/>
        <v/>
      </c>
    </row>
    <row r="1236" spans="2:91" ht="16.5" thickBot="1" x14ac:dyDescent="0.3">
      <c r="B1236" s="114"/>
      <c r="C1236" s="114"/>
      <c r="D1236" s="115"/>
      <c r="E1236" s="117" t="str">
        <f t="shared" si="995"/>
        <v/>
      </c>
      <c r="F1236" s="118" t="str">
        <f t="shared" si="1003"/>
        <v/>
      </c>
      <c r="G1236" s="22"/>
      <c r="H1236" s="5" t="str">
        <f t="shared" si="965"/>
        <v/>
      </c>
      <c r="I1236" s="6" t="str">
        <f t="shared" si="966"/>
        <v/>
      </c>
      <c r="J1236" s="6" t="str">
        <f t="shared" si="967"/>
        <v/>
      </c>
      <c r="K1236" s="23"/>
      <c r="L1236" s="3" t="str">
        <f t="shared" si="1004"/>
        <v/>
      </c>
      <c r="M1236" s="2">
        <f>IF(OR(K1236="Rota",K1236="Desliza"),(IF((MAX(N$36:N1235))&gt;F$17,(MAX(N$36:N1235)),F$17)),N1235)</f>
        <v>0</v>
      </c>
      <c r="N1236" s="42"/>
      <c r="O1236" s="2" t="str">
        <f t="shared" si="1005"/>
        <v/>
      </c>
      <c r="P1236" s="3" t="str">
        <f t="shared" si="1006"/>
        <v/>
      </c>
      <c r="Q1236" s="24"/>
      <c r="R1236" s="24"/>
      <c r="S1236" s="24"/>
      <c r="T1236" s="132" t="str">
        <f t="shared" si="957"/>
        <v/>
      </c>
      <c r="U1236" s="25"/>
      <c r="V1236" s="25"/>
      <c r="W1236" s="24"/>
      <c r="X1236" s="26"/>
      <c r="Y1236" s="25"/>
      <c r="Z1236" s="25"/>
      <c r="AA1236" s="3" t="str">
        <f t="shared" si="1007"/>
        <v/>
      </c>
      <c r="AB1236" s="24"/>
      <c r="AC1236" s="26"/>
      <c r="AD1236" s="25"/>
      <c r="AE1236" s="54"/>
      <c r="AF1236" s="54"/>
      <c r="AG1236" s="54"/>
      <c r="AH1236" s="54"/>
      <c r="AI1236" s="54"/>
      <c r="AJ1236" s="54"/>
      <c r="AK1236" s="25"/>
      <c r="AL1236" s="54" t="str">
        <f t="shared" si="958"/>
        <v/>
      </c>
      <c r="AM1236" s="200" t="str">
        <f t="shared" si="959"/>
        <v/>
      </c>
      <c r="AN1236" s="201" t="str">
        <f t="shared" si="960"/>
        <v/>
      </c>
      <c r="AO1236" s="200" t="str">
        <f t="shared" si="968"/>
        <v/>
      </c>
      <c r="AP1236" s="200" t="str">
        <f t="shared" si="961"/>
        <v/>
      </c>
      <c r="AQ1236" s="200" t="str">
        <f t="shared" si="962"/>
        <v/>
      </c>
      <c r="AR1236" s="200" t="str">
        <f t="shared" si="969"/>
        <v/>
      </c>
      <c r="AS1236" s="200" t="str">
        <f t="shared" si="970"/>
        <v/>
      </c>
      <c r="AT1236" s="200" t="str">
        <f t="shared" si="971"/>
        <v/>
      </c>
      <c r="AU1236" s="200" t="str">
        <f t="shared" si="972"/>
        <v/>
      </c>
      <c r="AV1236" s="54"/>
      <c r="AW1236" s="200" t="str">
        <f t="shared" si="973"/>
        <v/>
      </c>
      <c r="AX1236" s="201" t="str">
        <f t="shared" si="974"/>
        <v/>
      </c>
      <c r="AY1236" s="7" t="str">
        <f t="shared" si="975"/>
        <v/>
      </c>
      <c r="AZ1236" s="7" t="str">
        <f t="shared" si="976"/>
        <v/>
      </c>
      <c r="BA1236" s="7" t="str">
        <f t="shared" si="977"/>
        <v/>
      </c>
      <c r="BB1236" s="7" t="str">
        <f t="shared" si="996"/>
        <v/>
      </c>
      <c r="BC1236" s="7" t="str">
        <f t="shared" si="997"/>
        <v/>
      </c>
      <c r="BD1236" s="7" t="str">
        <f t="shared" si="998"/>
        <v/>
      </c>
      <c r="BE1236" s="7" t="str">
        <f t="shared" si="999"/>
        <v/>
      </c>
      <c r="BF1236" s="7" t="str">
        <f t="shared" si="953"/>
        <v/>
      </c>
      <c r="BG1236" s="7" t="str">
        <f t="shared" si="954"/>
        <v/>
      </c>
      <c r="BH1236" s="7" t="str">
        <f t="shared" si="1000"/>
        <v/>
      </c>
      <c r="BI1236" s="7" t="str">
        <f t="shared" si="1001"/>
        <v/>
      </c>
      <c r="BJ1236" s="7" t="str">
        <f t="shared" si="1002"/>
        <v/>
      </c>
      <c r="BK1236" s="7" t="str">
        <f t="shared" si="978"/>
        <v/>
      </c>
      <c r="BL1236" s="7" t="str">
        <f t="shared" si="979"/>
        <v/>
      </c>
      <c r="BM1236" s="7" t="str">
        <f t="shared" si="980"/>
        <v/>
      </c>
      <c r="BN1236" s="7" t="str">
        <f t="shared" si="981"/>
        <v/>
      </c>
      <c r="BO1236" s="7" t="str">
        <f t="shared" si="982"/>
        <v/>
      </c>
      <c r="BP1236" s="7" t="str">
        <f t="shared" si="983"/>
        <v/>
      </c>
      <c r="BQ1236" s="7" t="str">
        <f t="shared" si="984"/>
        <v/>
      </c>
      <c r="BR1236" s="7" t="str">
        <f t="shared" si="985"/>
        <v/>
      </c>
      <c r="BS1236" s="7" t="str">
        <f t="shared" si="986"/>
        <v/>
      </c>
      <c r="BT1236" s="7" t="str">
        <f t="shared" si="987"/>
        <v/>
      </c>
      <c r="BU1236" s="7" t="str">
        <f t="shared" si="988"/>
        <v/>
      </c>
      <c r="BV1236" s="7" t="str">
        <f t="shared" si="989"/>
        <v/>
      </c>
      <c r="BW1236" s="7" t="str">
        <f t="shared" si="963"/>
        <v/>
      </c>
      <c r="BX1236" s="7" t="str">
        <f t="shared" si="990"/>
        <v/>
      </c>
      <c r="BY1236" s="7" t="str">
        <f t="shared" si="991"/>
        <v/>
      </c>
      <c r="BZ1236" s="7" t="str">
        <f t="shared" si="992"/>
        <v/>
      </c>
      <c r="CA1236" s="7" t="str">
        <f t="shared" si="993"/>
        <v/>
      </c>
      <c r="CB1236" s="54"/>
      <c r="CH1236" s="13" t="str">
        <f t="shared" si="964"/>
        <v/>
      </c>
      <c r="CJ1236" s="13" t="str">
        <f t="shared" si="955"/>
        <v/>
      </c>
      <c r="CK1236" s="7" t="str">
        <f t="shared" si="956"/>
        <v/>
      </c>
      <c r="CM1236" s="7" t="str">
        <f t="shared" si="994"/>
        <v/>
      </c>
    </row>
    <row r="1237" spans="2:91" ht="16.5" thickBot="1" x14ac:dyDescent="0.3">
      <c r="B1237" s="114"/>
      <c r="C1237" s="114"/>
      <c r="D1237" s="115"/>
      <c r="E1237" s="117" t="str">
        <f t="shared" si="995"/>
        <v/>
      </c>
      <c r="F1237" s="118" t="str">
        <f t="shared" si="1003"/>
        <v/>
      </c>
      <c r="G1237" s="22"/>
      <c r="H1237" s="5" t="str">
        <f t="shared" si="965"/>
        <v/>
      </c>
      <c r="I1237" s="6" t="str">
        <f t="shared" si="966"/>
        <v/>
      </c>
      <c r="J1237" s="6" t="str">
        <f t="shared" si="967"/>
        <v/>
      </c>
      <c r="K1237" s="23"/>
      <c r="L1237" s="3" t="str">
        <f t="shared" si="1004"/>
        <v/>
      </c>
      <c r="M1237" s="2">
        <f>IF(OR(K1237="Rota",K1237="Desliza"),(IF((MAX(N$36:N1236))&gt;F$17,(MAX(N$36:N1236)),F$17)),N1236)</f>
        <v>0</v>
      </c>
      <c r="N1237" s="42"/>
      <c r="O1237" s="2" t="str">
        <f t="shared" si="1005"/>
        <v/>
      </c>
      <c r="P1237" s="3" t="str">
        <f t="shared" si="1006"/>
        <v/>
      </c>
      <c r="Q1237" s="24"/>
      <c r="R1237" s="24"/>
      <c r="S1237" s="24"/>
      <c r="T1237" s="132" t="str">
        <f t="shared" si="957"/>
        <v/>
      </c>
      <c r="U1237" s="25"/>
      <c r="V1237" s="25"/>
      <c r="W1237" s="24"/>
      <c r="X1237" s="26"/>
      <c r="Y1237" s="25"/>
      <c r="Z1237" s="25"/>
      <c r="AA1237" s="3" t="str">
        <f t="shared" si="1007"/>
        <v/>
      </c>
      <c r="AB1237" s="24"/>
      <c r="AC1237" s="26"/>
      <c r="AD1237" s="25"/>
      <c r="AE1237" s="54"/>
      <c r="AF1237" s="54"/>
      <c r="AG1237" s="54"/>
      <c r="AH1237" s="54"/>
      <c r="AI1237" s="54"/>
      <c r="AJ1237" s="54"/>
      <c r="AK1237" s="25"/>
      <c r="AL1237" s="54" t="str">
        <f t="shared" si="958"/>
        <v/>
      </c>
      <c r="AM1237" s="200" t="str">
        <f t="shared" si="959"/>
        <v/>
      </c>
      <c r="AN1237" s="201" t="str">
        <f t="shared" si="960"/>
        <v/>
      </c>
      <c r="AO1237" s="200" t="str">
        <f t="shared" si="968"/>
        <v/>
      </c>
      <c r="AP1237" s="200" t="str">
        <f t="shared" si="961"/>
        <v/>
      </c>
      <c r="AQ1237" s="200" t="str">
        <f t="shared" si="962"/>
        <v/>
      </c>
      <c r="AR1237" s="200" t="str">
        <f t="shared" si="969"/>
        <v/>
      </c>
      <c r="AS1237" s="200" t="str">
        <f t="shared" si="970"/>
        <v/>
      </c>
      <c r="AT1237" s="200" t="str">
        <f t="shared" si="971"/>
        <v/>
      </c>
      <c r="AU1237" s="200" t="str">
        <f t="shared" si="972"/>
        <v/>
      </c>
      <c r="AV1237" s="54"/>
      <c r="AW1237" s="200" t="str">
        <f t="shared" si="973"/>
        <v/>
      </c>
      <c r="AX1237" s="201" t="str">
        <f t="shared" si="974"/>
        <v/>
      </c>
      <c r="AY1237" s="7" t="str">
        <f t="shared" si="975"/>
        <v/>
      </c>
      <c r="AZ1237" s="7" t="str">
        <f t="shared" si="976"/>
        <v/>
      </c>
      <c r="BA1237" s="7" t="str">
        <f t="shared" si="977"/>
        <v/>
      </c>
      <c r="BB1237" s="7" t="str">
        <f t="shared" si="996"/>
        <v/>
      </c>
      <c r="BC1237" s="7" t="str">
        <f t="shared" si="997"/>
        <v/>
      </c>
      <c r="BD1237" s="7" t="str">
        <f t="shared" si="998"/>
        <v/>
      </c>
      <c r="BE1237" s="7" t="str">
        <f t="shared" si="999"/>
        <v/>
      </c>
      <c r="BF1237" s="7" t="str">
        <f t="shared" si="953"/>
        <v/>
      </c>
      <c r="BG1237" s="7" t="str">
        <f t="shared" si="954"/>
        <v/>
      </c>
      <c r="BH1237" s="7" t="str">
        <f t="shared" si="1000"/>
        <v/>
      </c>
      <c r="BI1237" s="7" t="str">
        <f t="shared" si="1001"/>
        <v/>
      </c>
      <c r="BJ1237" s="7" t="str">
        <f t="shared" si="1002"/>
        <v/>
      </c>
      <c r="BK1237" s="7" t="str">
        <f t="shared" si="978"/>
        <v/>
      </c>
      <c r="BL1237" s="7" t="str">
        <f t="shared" si="979"/>
        <v/>
      </c>
      <c r="BM1237" s="7" t="str">
        <f t="shared" si="980"/>
        <v/>
      </c>
      <c r="BN1237" s="7" t="str">
        <f t="shared" si="981"/>
        <v/>
      </c>
      <c r="BO1237" s="7" t="str">
        <f t="shared" si="982"/>
        <v/>
      </c>
      <c r="BP1237" s="7" t="str">
        <f t="shared" si="983"/>
        <v/>
      </c>
      <c r="BQ1237" s="7" t="str">
        <f t="shared" si="984"/>
        <v/>
      </c>
      <c r="BR1237" s="7" t="str">
        <f t="shared" si="985"/>
        <v/>
      </c>
      <c r="BS1237" s="7" t="str">
        <f t="shared" si="986"/>
        <v/>
      </c>
      <c r="BT1237" s="7" t="str">
        <f t="shared" si="987"/>
        <v/>
      </c>
      <c r="BU1237" s="7" t="str">
        <f t="shared" si="988"/>
        <v/>
      </c>
      <c r="BV1237" s="7" t="str">
        <f t="shared" si="989"/>
        <v/>
      </c>
      <c r="BW1237" s="7" t="str">
        <f t="shared" si="963"/>
        <v/>
      </c>
      <c r="BX1237" s="7" t="str">
        <f t="shared" si="990"/>
        <v/>
      </c>
      <c r="BY1237" s="7" t="str">
        <f t="shared" si="991"/>
        <v/>
      </c>
      <c r="BZ1237" s="7" t="str">
        <f t="shared" si="992"/>
        <v/>
      </c>
      <c r="CA1237" s="7" t="str">
        <f t="shared" si="993"/>
        <v/>
      </c>
      <c r="CB1237" s="54"/>
      <c r="CH1237" s="13" t="str">
        <f t="shared" si="964"/>
        <v/>
      </c>
      <c r="CJ1237" s="13" t="str">
        <f t="shared" si="955"/>
        <v/>
      </c>
      <c r="CK1237" s="7" t="str">
        <f t="shared" si="956"/>
        <v/>
      </c>
      <c r="CM1237" s="7" t="str">
        <f t="shared" si="994"/>
        <v/>
      </c>
    </row>
    <row r="1238" spans="2:91" ht="16.5" thickBot="1" x14ac:dyDescent="0.3">
      <c r="B1238" s="114"/>
      <c r="C1238" s="114"/>
      <c r="D1238" s="115"/>
      <c r="E1238" s="117" t="str">
        <f t="shared" si="995"/>
        <v/>
      </c>
      <c r="F1238" s="118" t="str">
        <f t="shared" si="1003"/>
        <v/>
      </c>
      <c r="G1238" s="22"/>
      <c r="H1238" s="5" t="str">
        <f t="shared" si="965"/>
        <v/>
      </c>
      <c r="I1238" s="6" t="str">
        <f t="shared" si="966"/>
        <v/>
      </c>
      <c r="J1238" s="6" t="str">
        <f t="shared" si="967"/>
        <v/>
      </c>
      <c r="K1238" s="23"/>
      <c r="L1238" s="3" t="str">
        <f t="shared" si="1004"/>
        <v/>
      </c>
      <c r="M1238" s="2">
        <f>IF(OR(K1238="Rota",K1238="Desliza"),(IF((MAX(N$36:N1237))&gt;F$17,(MAX(N$36:N1237)),F$17)),N1237)</f>
        <v>0</v>
      </c>
      <c r="N1238" s="42"/>
      <c r="O1238" s="2" t="str">
        <f t="shared" si="1005"/>
        <v/>
      </c>
      <c r="P1238" s="3" t="str">
        <f t="shared" si="1006"/>
        <v/>
      </c>
      <c r="Q1238" s="24"/>
      <c r="R1238" s="24"/>
      <c r="S1238" s="24"/>
      <c r="T1238" s="132" t="str">
        <f t="shared" si="957"/>
        <v/>
      </c>
      <c r="U1238" s="25"/>
      <c r="V1238" s="25"/>
      <c r="W1238" s="24"/>
      <c r="X1238" s="26"/>
      <c r="Y1238" s="25"/>
      <c r="Z1238" s="25"/>
      <c r="AA1238" s="3" t="str">
        <f t="shared" si="1007"/>
        <v/>
      </c>
      <c r="AB1238" s="24"/>
      <c r="AC1238" s="26"/>
      <c r="AD1238" s="25"/>
      <c r="AE1238" s="54"/>
      <c r="AF1238" s="54"/>
      <c r="AG1238" s="54"/>
      <c r="AH1238" s="54"/>
      <c r="AI1238" s="54"/>
      <c r="AJ1238" s="54"/>
      <c r="AK1238" s="25"/>
      <c r="AL1238" s="54" t="str">
        <f t="shared" si="958"/>
        <v/>
      </c>
      <c r="AM1238" s="200" t="str">
        <f t="shared" si="959"/>
        <v/>
      </c>
      <c r="AN1238" s="201" t="str">
        <f t="shared" si="960"/>
        <v/>
      </c>
      <c r="AO1238" s="200" t="str">
        <f t="shared" si="968"/>
        <v/>
      </c>
      <c r="AP1238" s="200" t="str">
        <f t="shared" si="961"/>
        <v/>
      </c>
      <c r="AQ1238" s="200" t="str">
        <f t="shared" si="962"/>
        <v/>
      </c>
      <c r="AR1238" s="200" t="str">
        <f t="shared" si="969"/>
        <v/>
      </c>
      <c r="AS1238" s="200" t="str">
        <f t="shared" si="970"/>
        <v/>
      </c>
      <c r="AT1238" s="200" t="str">
        <f t="shared" si="971"/>
        <v/>
      </c>
      <c r="AU1238" s="200" t="str">
        <f t="shared" si="972"/>
        <v/>
      </c>
      <c r="AV1238" s="54"/>
      <c r="AW1238" s="200" t="str">
        <f t="shared" si="973"/>
        <v/>
      </c>
      <c r="AX1238" s="201" t="str">
        <f t="shared" si="974"/>
        <v/>
      </c>
      <c r="AY1238" s="7" t="str">
        <f t="shared" si="975"/>
        <v/>
      </c>
      <c r="AZ1238" s="7" t="str">
        <f t="shared" si="976"/>
        <v/>
      </c>
      <c r="BA1238" s="7" t="str">
        <f t="shared" si="977"/>
        <v/>
      </c>
      <c r="BB1238" s="7" t="str">
        <f t="shared" si="996"/>
        <v/>
      </c>
      <c r="BC1238" s="7" t="str">
        <f t="shared" si="997"/>
        <v/>
      </c>
      <c r="BD1238" s="7" t="str">
        <f t="shared" si="998"/>
        <v/>
      </c>
      <c r="BE1238" s="7" t="str">
        <f t="shared" si="999"/>
        <v/>
      </c>
      <c r="BF1238" s="7" t="str">
        <f t="shared" si="953"/>
        <v/>
      </c>
      <c r="BG1238" s="7" t="str">
        <f t="shared" si="954"/>
        <v/>
      </c>
      <c r="BH1238" s="7" t="str">
        <f t="shared" si="1000"/>
        <v/>
      </c>
      <c r="BI1238" s="7" t="str">
        <f t="shared" si="1001"/>
        <v/>
      </c>
      <c r="BJ1238" s="7" t="str">
        <f t="shared" si="1002"/>
        <v/>
      </c>
      <c r="BK1238" s="7" t="str">
        <f t="shared" si="978"/>
        <v/>
      </c>
      <c r="BL1238" s="7" t="str">
        <f t="shared" si="979"/>
        <v/>
      </c>
      <c r="BM1238" s="7" t="str">
        <f t="shared" si="980"/>
        <v/>
      </c>
      <c r="BN1238" s="7" t="str">
        <f t="shared" si="981"/>
        <v/>
      </c>
      <c r="BO1238" s="7" t="str">
        <f t="shared" si="982"/>
        <v/>
      </c>
      <c r="BP1238" s="7" t="str">
        <f t="shared" si="983"/>
        <v/>
      </c>
      <c r="BQ1238" s="7" t="str">
        <f t="shared" si="984"/>
        <v/>
      </c>
      <c r="BR1238" s="7" t="str">
        <f t="shared" si="985"/>
        <v/>
      </c>
      <c r="BS1238" s="7" t="str">
        <f t="shared" si="986"/>
        <v/>
      </c>
      <c r="BT1238" s="7" t="str">
        <f t="shared" si="987"/>
        <v/>
      </c>
      <c r="BU1238" s="7" t="str">
        <f t="shared" si="988"/>
        <v/>
      </c>
      <c r="BV1238" s="7" t="str">
        <f t="shared" si="989"/>
        <v/>
      </c>
      <c r="BW1238" s="7" t="str">
        <f t="shared" si="963"/>
        <v/>
      </c>
      <c r="BX1238" s="7" t="str">
        <f t="shared" si="990"/>
        <v/>
      </c>
      <c r="BY1238" s="7" t="str">
        <f t="shared" si="991"/>
        <v/>
      </c>
      <c r="BZ1238" s="7" t="str">
        <f t="shared" si="992"/>
        <v/>
      </c>
      <c r="CA1238" s="7" t="str">
        <f t="shared" si="993"/>
        <v/>
      </c>
      <c r="CB1238" s="54"/>
      <c r="CH1238" s="13" t="str">
        <f t="shared" si="964"/>
        <v/>
      </c>
      <c r="CJ1238" s="13" t="str">
        <f t="shared" si="955"/>
        <v/>
      </c>
      <c r="CK1238" s="7" t="str">
        <f t="shared" si="956"/>
        <v/>
      </c>
      <c r="CM1238" s="7" t="str">
        <f t="shared" si="994"/>
        <v/>
      </c>
    </row>
    <row r="1239" spans="2:91" ht="16.5" thickBot="1" x14ac:dyDescent="0.3">
      <c r="B1239" s="114"/>
      <c r="C1239" s="114"/>
      <c r="D1239" s="115"/>
      <c r="E1239" s="117" t="str">
        <f t="shared" si="995"/>
        <v/>
      </c>
      <c r="F1239" s="118" t="str">
        <f t="shared" si="1003"/>
        <v/>
      </c>
      <c r="G1239" s="22"/>
      <c r="H1239" s="5" t="str">
        <f t="shared" si="965"/>
        <v/>
      </c>
      <c r="I1239" s="6" t="str">
        <f t="shared" si="966"/>
        <v/>
      </c>
      <c r="J1239" s="6" t="str">
        <f t="shared" si="967"/>
        <v/>
      </c>
      <c r="K1239" s="23"/>
      <c r="L1239" s="3" t="str">
        <f t="shared" si="1004"/>
        <v/>
      </c>
      <c r="M1239" s="2">
        <f>IF(OR(K1239="Rota",K1239="Desliza"),(IF((MAX(N$36:N1238))&gt;F$17,(MAX(N$36:N1238)),F$17)),N1238)</f>
        <v>0</v>
      </c>
      <c r="N1239" s="42"/>
      <c r="O1239" s="2" t="str">
        <f t="shared" si="1005"/>
        <v/>
      </c>
      <c r="P1239" s="3" t="str">
        <f t="shared" si="1006"/>
        <v/>
      </c>
      <c r="Q1239" s="24"/>
      <c r="R1239" s="24"/>
      <c r="S1239" s="24"/>
      <c r="T1239" s="132" t="str">
        <f t="shared" si="957"/>
        <v/>
      </c>
      <c r="U1239" s="25"/>
      <c r="V1239" s="25"/>
      <c r="W1239" s="24"/>
      <c r="X1239" s="26"/>
      <c r="Y1239" s="25"/>
      <c r="Z1239" s="25"/>
      <c r="AA1239" s="3" t="str">
        <f t="shared" si="1007"/>
        <v/>
      </c>
      <c r="AB1239" s="24"/>
      <c r="AC1239" s="26"/>
      <c r="AD1239" s="25"/>
      <c r="AE1239" s="54"/>
      <c r="AF1239" s="54"/>
      <c r="AG1239" s="54"/>
      <c r="AH1239" s="54"/>
      <c r="AI1239" s="54"/>
      <c r="AJ1239" s="54"/>
      <c r="AK1239" s="25"/>
      <c r="AL1239" s="54" t="str">
        <f t="shared" si="958"/>
        <v/>
      </c>
      <c r="AM1239" s="200" t="str">
        <f t="shared" si="959"/>
        <v/>
      </c>
      <c r="AN1239" s="201" t="str">
        <f t="shared" si="960"/>
        <v/>
      </c>
      <c r="AO1239" s="200" t="str">
        <f t="shared" si="968"/>
        <v/>
      </c>
      <c r="AP1239" s="200" t="str">
        <f t="shared" si="961"/>
        <v/>
      </c>
      <c r="AQ1239" s="200" t="str">
        <f t="shared" si="962"/>
        <v/>
      </c>
      <c r="AR1239" s="200" t="str">
        <f t="shared" si="969"/>
        <v/>
      </c>
      <c r="AS1239" s="200" t="str">
        <f t="shared" si="970"/>
        <v/>
      </c>
      <c r="AT1239" s="200" t="str">
        <f t="shared" si="971"/>
        <v/>
      </c>
      <c r="AU1239" s="200" t="str">
        <f t="shared" si="972"/>
        <v/>
      </c>
      <c r="AV1239" s="54"/>
      <c r="AW1239" s="200" t="str">
        <f t="shared" si="973"/>
        <v/>
      </c>
      <c r="AX1239" s="201" t="str">
        <f t="shared" si="974"/>
        <v/>
      </c>
      <c r="AY1239" s="7" t="str">
        <f t="shared" si="975"/>
        <v/>
      </c>
      <c r="AZ1239" s="7" t="str">
        <f t="shared" si="976"/>
        <v/>
      </c>
      <c r="BA1239" s="7" t="str">
        <f t="shared" si="977"/>
        <v/>
      </c>
      <c r="BB1239" s="7" t="str">
        <f t="shared" si="996"/>
        <v/>
      </c>
      <c r="BC1239" s="7" t="str">
        <f t="shared" si="997"/>
        <v/>
      </c>
      <c r="BD1239" s="7" t="str">
        <f t="shared" si="998"/>
        <v/>
      </c>
      <c r="BE1239" s="7" t="str">
        <f t="shared" si="999"/>
        <v/>
      </c>
      <c r="BF1239" s="7" t="str">
        <f t="shared" si="953"/>
        <v/>
      </c>
      <c r="BG1239" s="7" t="str">
        <f t="shared" si="954"/>
        <v/>
      </c>
      <c r="BH1239" s="7" t="str">
        <f t="shared" si="1000"/>
        <v/>
      </c>
      <c r="BI1239" s="7" t="str">
        <f t="shared" si="1001"/>
        <v/>
      </c>
      <c r="BJ1239" s="7" t="str">
        <f t="shared" si="1002"/>
        <v/>
      </c>
      <c r="BK1239" s="7" t="str">
        <f t="shared" si="978"/>
        <v/>
      </c>
      <c r="BL1239" s="7" t="str">
        <f t="shared" si="979"/>
        <v/>
      </c>
      <c r="BM1239" s="7" t="str">
        <f t="shared" si="980"/>
        <v/>
      </c>
      <c r="BN1239" s="7" t="str">
        <f t="shared" si="981"/>
        <v/>
      </c>
      <c r="BO1239" s="7" t="str">
        <f t="shared" si="982"/>
        <v/>
      </c>
      <c r="BP1239" s="7" t="str">
        <f t="shared" si="983"/>
        <v/>
      </c>
      <c r="BQ1239" s="7" t="str">
        <f t="shared" si="984"/>
        <v/>
      </c>
      <c r="BR1239" s="7" t="str">
        <f t="shared" si="985"/>
        <v/>
      </c>
      <c r="BS1239" s="7" t="str">
        <f t="shared" si="986"/>
        <v/>
      </c>
      <c r="BT1239" s="7" t="str">
        <f t="shared" si="987"/>
        <v/>
      </c>
      <c r="BU1239" s="7" t="str">
        <f t="shared" si="988"/>
        <v/>
      </c>
      <c r="BV1239" s="7" t="str">
        <f t="shared" si="989"/>
        <v/>
      </c>
      <c r="BW1239" s="7" t="str">
        <f t="shared" si="963"/>
        <v/>
      </c>
      <c r="BX1239" s="7" t="str">
        <f t="shared" si="990"/>
        <v/>
      </c>
      <c r="BY1239" s="7" t="str">
        <f t="shared" si="991"/>
        <v/>
      </c>
      <c r="BZ1239" s="7" t="str">
        <f t="shared" si="992"/>
        <v/>
      </c>
      <c r="CA1239" s="7" t="str">
        <f t="shared" si="993"/>
        <v/>
      </c>
      <c r="CB1239" s="54"/>
      <c r="CH1239" s="13" t="str">
        <f t="shared" si="964"/>
        <v/>
      </c>
      <c r="CJ1239" s="13" t="str">
        <f t="shared" si="955"/>
        <v/>
      </c>
      <c r="CK1239" s="7" t="str">
        <f t="shared" si="956"/>
        <v/>
      </c>
      <c r="CM1239" s="7" t="str">
        <f t="shared" si="994"/>
        <v/>
      </c>
    </row>
    <row r="1240" spans="2:91" ht="16.5" thickBot="1" x14ac:dyDescent="0.3">
      <c r="B1240" s="114"/>
      <c r="C1240" s="114"/>
      <c r="D1240" s="115"/>
      <c r="E1240" s="117" t="str">
        <f t="shared" si="995"/>
        <v/>
      </c>
      <c r="F1240" s="118" t="str">
        <f t="shared" si="1003"/>
        <v/>
      </c>
      <c r="G1240" s="22"/>
      <c r="H1240" s="5" t="str">
        <f t="shared" si="965"/>
        <v/>
      </c>
      <c r="I1240" s="6" t="str">
        <f t="shared" si="966"/>
        <v/>
      </c>
      <c r="J1240" s="6" t="str">
        <f t="shared" si="967"/>
        <v/>
      </c>
      <c r="K1240" s="23"/>
      <c r="L1240" s="3" t="str">
        <f t="shared" si="1004"/>
        <v/>
      </c>
      <c r="M1240" s="2">
        <f>IF(OR(K1240="Rota",K1240="Desliza"),(IF((MAX(N$36:N1239))&gt;F$17,(MAX(N$36:N1239)),F$17)),N1239)</f>
        <v>0</v>
      </c>
      <c r="N1240" s="42"/>
      <c r="O1240" s="2" t="str">
        <f t="shared" si="1005"/>
        <v/>
      </c>
      <c r="P1240" s="3" t="str">
        <f t="shared" si="1006"/>
        <v/>
      </c>
      <c r="Q1240" s="24"/>
      <c r="R1240" s="24"/>
      <c r="S1240" s="24"/>
      <c r="T1240" s="132" t="str">
        <f t="shared" si="957"/>
        <v/>
      </c>
      <c r="U1240" s="25"/>
      <c r="V1240" s="25"/>
      <c r="W1240" s="24"/>
      <c r="X1240" s="26"/>
      <c r="Y1240" s="25"/>
      <c r="Z1240" s="25"/>
      <c r="AA1240" s="3" t="str">
        <f t="shared" si="1007"/>
        <v/>
      </c>
      <c r="AB1240" s="24"/>
      <c r="AC1240" s="26"/>
      <c r="AD1240" s="25"/>
      <c r="AE1240" s="54"/>
      <c r="AF1240" s="54"/>
      <c r="AG1240" s="54"/>
      <c r="AH1240" s="54"/>
      <c r="AI1240" s="54"/>
      <c r="AJ1240" s="54"/>
      <c r="AK1240" s="25"/>
      <c r="AL1240" s="54" t="str">
        <f t="shared" si="958"/>
        <v/>
      </c>
      <c r="AM1240" s="200" t="str">
        <f t="shared" si="959"/>
        <v/>
      </c>
      <c r="AN1240" s="201" t="str">
        <f t="shared" si="960"/>
        <v/>
      </c>
      <c r="AO1240" s="200" t="str">
        <f t="shared" si="968"/>
        <v/>
      </c>
      <c r="AP1240" s="200" t="str">
        <f t="shared" si="961"/>
        <v/>
      </c>
      <c r="AQ1240" s="200" t="str">
        <f t="shared" si="962"/>
        <v/>
      </c>
      <c r="AR1240" s="200" t="str">
        <f t="shared" si="969"/>
        <v/>
      </c>
      <c r="AS1240" s="200" t="str">
        <f t="shared" si="970"/>
        <v/>
      </c>
      <c r="AT1240" s="200" t="str">
        <f t="shared" si="971"/>
        <v/>
      </c>
      <c r="AU1240" s="200" t="str">
        <f t="shared" si="972"/>
        <v/>
      </c>
      <c r="AV1240" s="54"/>
      <c r="AW1240" s="200" t="str">
        <f t="shared" si="973"/>
        <v/>
      </c>
      <c r="AX1240" s="201" t="str">
        <f t="shared" si="974"/>
        <v/>
      </c>
      <c r="AY1240" s="7" t="str">
        <f t="shared" si="975"/>
        <v/>
      </c>
      <c r="AZ1240" s="7" t="str">
        <f t="shared" si="976"/>
        <v/>
      </c>
      <c r="BA1240" s="7" t="str">
        <f t="shared" si="977"/>
        <v/>
      </c>
      <c r="BB1240" s="7" t="str">
        <f t="shared" si="996"/>
        <v/>
      </c>
      <c r="BC1240" s="7" t="str">
        <f t="shared" si="997"/>
        <v/>
      </c>
      <c r="BD1240" s="7" t="str">
        <f t="shared" si="998"/>
        <v/>
      </c>
      <c r="BE1240" s="7" t="str">
        <f t="shared" si="999"/>
        <v/>
      </c>
      <c r="BF1240" s="7" t="str">
        <f t="shared" si="953"/>
        <v/>
      </c>
      <c r="BG1240" s="7" t="str">
        <f t="shared" si="954"/>
        <v/>
      </c>
      <c r="BH1240" s="7" t="str">
        <f t="shared" si="1000"/>
        <v/>
      </c>
      <c r="BI1240" s="7" t="str">
        <f t="shared" si="1001"/>
        <v/>
      </c>
      <c r="BJ1240" s="7" t="str">
        <f t="shared" si="1002"/>
        <v/>
      </c>
      <c r="BK1240" s="7" t="str">
        <f t="shared" si="978"/>
        <v/>
      </c>
      <c r="BL1240" s="7" t="str">
        <f t="shared" si="979"/>
        <v/>
      </c>
      <c r="BM1240" s="7" t="str">
        <f t="shared" si="980"/>
        <v/>
      </c>
      <c r="BN1240" s="7" t="str">
        <f t="shared" si="981"/>
        <v/>
      </c>
      <c r="BO1240" s="7" t="str">
        <f t="shared" si="982"/>
        <v/>
      </c>
      <c r="BP1240" s="7" t="str">
        <f t="shared" si="983"/>
        <v/>
      </c>
      <c r="BQ1240" s="7" t="str">
        <f t="shared" si="984"/>
        <v/>
      </c>
      <c r="BR1240" s="7" t="str">
        <f t="shared" si="985"/>
        <v/>
      </c>
      <c r="BS1240" s="7" t="str">
        <f t="shared" si="986"/>
        <v/>
      </c>
      <c r="BT1240" s="7" t="str">
        <f t="shared" si="987"/>
        <v/>
      </c>
      <c r="BU1240" s="7" t="str">
        <f t="shared" si="988"/>
        <v/>
      </c>
      <c r="BV1240" s="7" t="str">
        <f t="shared" si="989"/>
        <v/>
      </c>
      <c r="BW1240" s="7" t="str">
        <f t="shared" si="963"/>
        <v/>
      </c>
      <c r="BX1240" s="7" t="str">
        <f t="shared" si="990"/>
        <v/>
      </c>
      <c r="BY1240" s="7" t="str">
        <f t="shared" si="991"/>
        <v/>
      </c>
      <c r="BZ1240" s="7" t="str">
        <f t="shared" si="992"/>
        <v/>
      </c>
      <c r="CA1240" s="7" t="str">
        <f t="shared" si="993"/>
        <v/>
      </c>
      <c r="CB1240" s="54"/>
      <c r="CH1240" s="13" t="str">
        <f t="shared" si="964"/>
        <v/>
      </c>
      <c r="CJ1240" s="13" t="str">
        <f t="shared" si="955"/>
        <v/>
      </c>
      <c r="CK1240" s="7" t="str">
        <f t="shared" si="956"/>
        <v/>
      </c>
      <c r="CM1240" s="7" t="str">
        <f t="shared" si="994"/>
        <v/>
      </c>
    </row>
    <row r="1241" spans="2:91" ht="16.5" thickBot="1" x14ac:dyDescent="0.3">
      <c r="B1241" s="114"/>
      <c r="C1241" s="114"/>
      <c r="D1241" s="115"/>
      <c r="E1241" s="117" t="str">
        <f t="shared" si="995"/>
        <v/>
      </c>
      <c r="F1241" s="118" t="str">
        <f t="shared" si="1003"/>
        <v/>
      </c>
      <c r="G1241" s="22"/>
      <c r="H1241" s="5" t="str">
        <f t="shared" si="965"/>
        <v/>
      </c>
      <c r="I1241" s="6" t="str">
        <f t="shared" si="966"/>
        <v/>
      </c>
      <c r="J1241" s="6" t="str">
        <f t="shared" si="967"/>
        <v/>
      </c>
      <c r="K1241" s="23"/>
      <c r="L1241" s="3" t="str">
        <f t="shared" si="1004"/>
        <v/>
      </c>
      <c r="M1241" s="2">
        <f>IF(OR(K1241="Rota",K1241="Desliza"),(IF((MAX(N$36:N1240))&gt;F$17,(MAX(N$36:N1240)),F$17)),N1240)</f>
        <v>0</v>
      </c>
      <c r="N1241" s="42"/>
      <c r="O1241" s="2" t="str">
        <f t="shared" si="1005"/>
        <v/>
      </c>
      <c r="P1241" s="3" t="str">
        <f t="shared" si="1006"/>
        <v/>
      </c>
      <c r="Q1241" s="24"/>
      <c r="R1241" s="24"/>
      <c r="S1241" s="24"/>
      <c r="T1241" s="132" t="str">
        <f t="shared" si="957"/>
        <v/>
      </c>
      <c r="U1241" s="25"/>
      <c r="V1241" s="25"/>
      <c r="W1241" s="24"/>
      <c r="X1241" s="26"/>
      <c r="Y1241" s="25"/>
      <c r="Z1241" s="25"/>
      <c r="AA1241" s="3" t="str">
        <f t="shared" si="1007"/>
        <v/>
      </c>
      <c r="AB1241" s="24"/>
      <c r="AC1241" s="26"/>
      <c r="AD1241" s="25"/>
      <c r="AE1241" s="54"/>
      <c r="AF1241" s="54"/>
      <c r="AG1241" s="54"/>
      <c r="AH1241" s="54"/>
      <c r="AI1241" s="54"/>
      <c r="AJ1241" s="54"/>
      <c r="AK1241" s="25"/>
      <c r="AL1241" s="54" t="str">
        <f t="shared" si="958"/>
        <v/>
      </c>
      <c r="AM1241" s="200" t="str">
        <f t="shared" si="959"/>
        <v/>
      </c>
      <c r="AN1241" s="201" t="str">
        <f t="shared" si="960"/>
        <v/>
      </c>
      <c r="AO1241" s="200" t="str">
        <f t="shared" si="968"/>
        <v/>
      </c>
      <c r="AP1241" s="200" t="str">
        <f t="shared" si="961"/>
        <v/>
      </c>
      <c r="AQ1241" s="200" t="str">
        <f t="shared" si="962"/>
        <v/>
      </c>
      <c r="AR1241" s="200" t="str">
        <f t="shared" si="969"/>
        <v/>
      </c>
      <c r="AS1241" s="200" t="str">
        <f t="shared" si="970"/>
        <v/>
      </c>
      <c r="AT1241" s="200" t="str">
        <f t="shared" si="971"/>
        <v/>
      </c>
      <c r="AU1241" s="200" t="str">
        <f t="shared" si="972"/>
        <v/>
      </c>
      <c r="AV1241" s="54"/>
      <c r="AW1241" s="200" t="str">
        <f t="shared" si="973"/>
        <v/>
      </c>
      <c r="AX1241" s="201" t="str">
        <f t="shared" si="974"/>
        <v/>
      </c>
      <c r="AY1241" s="7" t="str">
        <f t="shared" si="975"/>
        <v/>
      </c>
      <c r="AZ1241" s="7" t="str">
        <f t="shared" si="976"/>
        <v/>
      </c>
      <c r="BA1241" s="7" t="str">
        <f t="shared" si="977"/>
        <v/>
      </c>
      <c r="BB1241" s="7" t="str">
        <f t="shared" si="996"/>
        <v/>
      </c>
      <c r="BC1241" s="7" t="str">
        <f t="shared" si="997"/>
        <v/>
      </c>
      <c r="BD1241" s="7" t="str">
        <f t="shared" si="998"/>
        <v/>
      </c>
      <c r="BE1241" s="7" t="str">
        <f t="shared" si="999"/>
        <v/>
      </c>
      <c r="BF1241" s="7" t="str">
        <f t="shared" si="953"/>
        <v/>
      </c>
      <c r="BG1241" s="7" t="str">
        <f t="shared" si="954"/>
        <v/>
      </c>
      <c r="BH1241" s="7" t="str">
        <f t="shared" si="1000"/>
        <v/>
      </c>
      <c r="BI1241" s="7" t="str">
        <f t="shared" si="1001"/>
        <v/>
      </c>
      <c r="BJ1241" s="7" t="str">
        <f t="shared" si="1002"/>
        <v/>
      </c>
      <c r="BK1241" s="7" t="str">
        <f t="shared" si="978"/>
        <v/>
      </c>
      <c r="BL1241" s="7" t="str">
        <f t="shared" si="979"/>
        <v/>
      </c>
      <c r="BM1241" s="7" t="str">
        <f t="shared" si="980"/>
        <v/>
      </c>
      <c r="BN1241" s="7" t="str">
        <f t="shared" si="981"/>
        <v/>
      </c>
      <c r="BO1241" s="7" t="str">
        <f t="shared" si="982"/>
        <v/>
      </c>
      <c r="BP1241" s="7" t="str">
        <f t="shared" si="983"/>
        <v/>
      </c>
      <c r="BQ1241" s="7" t="str">
        <f t="shared" si="984"/>
        <v/>
      </c>
      <c r="BR1241" s="7" t="str">
        <f t="shared" si="985"/>
        <v/>
      </c>
      <c r="BS1241" s="7" t="str">
        <f t="shared" si="986"/>
        <v/>
      </c>
      <c r="BT1241" s="7" t="str">
        <f t="shared" si="987"/>
        <v/>
      </c>
      <c r="BU1241" s="7" t="str">
        <f t="shared" si="988"/>
        <v/>
      </c>
      <c r="BV1241" s="7" t="str">
        <f t="shared" si="989"/>
        <v/>
      </c>
      <c r="BW1241" s="7" t="str">
        <f t="shared" si="963"/>
        <v/>
      </c>
      <c r="BX1241" s="7" t="str">
        <f t="shared" si="990"/>
        <v/>
      </c>
      <c r="BY1241" s="7" t="str">
        <f t="shared" si="991"/>
        <v/>
      </c>
      <c r="BZ1241" s="7" t="str">
        <f t="shared" si="992"/>
        <v/>
      </c>
      <c r="CA1241" s="7" t="str">
        <f t="shared" si="993"/>
        <v/>
      </c>
      <c r="CB1241" s="54"/>
      <c r="CH1241" s="13" t="str">
        <f t="shared" si="964"/>
        <v/>
      </c>
      <c r="CJ1241" s="13" t="str">
        <f t="shared" si="955"/>
        <v/>
      </c>
      <c r="CK1241" s="7" t="str">
        <f t="shared" si="956"/>
        <v/>
      </c>
      <c r="CM1241" s="7" t="str">
        <f t="shared" si="994"/>
        <v/>
      </c>
    </row>
    <row r="1242" spans="2:91" ht="16.5" thickBot="1" x14ac:dyDescent="0.3">
      <c r="B1242" s="114"/>
      <c r="C1242" s="114"/>
      <c r="D1242" s="115"/>
      <c r="E1242" s="117" t="str">
        <f t="shared" si="995"/>
        <v/>
      </c>
      <c r="F1242" s="118" t="str">
        <f t="shared" si="1003"/>
        <v/>
      </c>
      <c r="G1242" s="22"/>
      <c r="H1242" s="5" t="str">
        <f t="shared" si="965"/>
        <v/>
      </c>
      <c r="I1242" s="6" t="str">
        <f t="shared" si="966"/>
        <v/>
      </c>
      <c r="J1242" s="6" t="str">
        <f t="shared" si="967"/>
        <v/>
      </c>
      <c r="K1242" s="23"/>
      <c r="L1242" s="3" t="str">
        <f t="shared" si="1004"/>
        <v/>
      </c>
      <c r="M1242" s="2">
        <f>IF(OR(K1242="Rota",K1242="Desliza"),(IF((MAX(N$36:N1241))&gt;F$17,(MAX(N$36:N1241)),F$17)),N1241)</f>
        <v>0</v>
      </c>
      <c r="N1242" s="42"/>
      <c r="O1242" s="2" t="str">
        <f t="shared" si="1005"/>
        <v/>
      </c>
      <c r="P1242" s="3" t="str">
        <f t="shared" si="1006"/>
        <v/>
      </c>
      <c r="Q1242" s="24"/>
      <c r="R1242" s="24"/>
      <c r="S1242" s="24"/>
      <c r="T1242" s="132" t="str">
        <f t="shared" si="957"/>
        <v/>
      </c>
      <c r="U1242" s="25"/>
      <c r="V1242" s="25"/>
      <c r="W1242" s="24"/>
      <c r="X1242" s="26"/>
      <c r="Y1242" s="25"/>
      <c r="Z1242" s="25"/>
      <c r="AA1242" s="3" t="str">
        <f t="shared" si="1007"/>
        <v/>
      </c>
      <c r="AB1242" s="24"/>
      <c r="AC1242" s="26"/>
      <c r="AD1242" s="25"/>
      <c r="AE1242" s="54"/>
      <c r="AF1242" s="54"/>
      <c r="AG1242" s="54"/>
      <c r="AH1242" s="54"/>
      <c r="AI1242" s="54"/>
      <c r="AJ1242" s="54"/>
      <c r="AK1242" s="25"/>
      <c r="AL1242" s="54" t="str">
        <f t="shared" si="958"/>
        <v/>
      </c>
      <c r="AM1242" s="200" t="str">
        <f t="shared" si="959"/>
        <v/>
      </c>
      <c r="AN1242" s="201" t="str">
        <f t="shared" si="960"/>
        <v/>
      </c>
      <c r="AO1242" s="200" t="str">
        <f t="shared" si="968"/>
        <v/>
      </c>
      <c r="AP1242" s="200" t="str">
        <f t="shared" si="961"/>
        <v/>
      </c>
      <c r="AQ1242" s="200" t="str">
        <f t="shared" si="962"/>
        <v/>
      </c>
      <c r="AR1242" s="200" t="str">
        <f t="shared" si="969"/>
        <v/>
      </c>
      <c r="AS1242" s="200" t="str">
        <f t="shared" si="970"/>
        <v/>
      </c>
      <c r="AT1242" s="200" t="str">
        <f t="shared" si="971"/>
        <v/>
      </c>
      <c r="AU1242" s="200" t="str">
        <f t="shared" si="972"/>
        <v/>
      </c>
      <c r="AV1242" s="54"/>
      <c r="AW1242" s="200" t="str">
        <f t="shared" si="973"/>
        <v/>
      </c>
      <c r="AX1242" s="201" t="str">
        <f t="shared" si="974"/>
        <v/>
      </c>
      <c r="AY1242" s="7" t="str">
        <f t="shared" si="975"/>
        <v/>
      </c>
      <c r="AZ1242" s="7" t="str">
        <f t="shared" si="976"/>
        <v/>
      </c>
      <c r="BA1242" s="7" t="str">
        <f t="shared" si="977"/>
        <v/>
      </c>
      <c r="BB1242" s="7" t="str">
        <f t="shared" si="996"/>
        <v/>
      </c>
      <c r="BC1242" s="7" t="str">
        <f t="shared" si="997"/>
        <v/>
      </c>
      <c r="BD1242" s="7" t="str">
        <f t="shared" si="998"/>
        <v/>
      </c>
      <c r="BE1242" s="7" t="str">
        <f t="shared" si="999"/>
        <v/>
      </c>
      <c r="BF1242" s="7" t="str">
        <f t="shared" si="953"/>
        <v/>
      </c>
      <c r="BG1242" s="7" t="str">
        <f t="shared" si="954"/>
        <v/>
      </c>
      <c r="BH1242" s="7" t="str">
        <f t="shared" si="1000"/>
        <v/>
      </c>
      <c r="BI1242" s="7" t="str">
        <f t="shared" si="1001"/>
        <v/>
      </c>
      <c r="BJ1242" s="7" t="str">
        <f t="shared" si="1002"/>
        <v/>
      </c>
      <c r="BK1242" s="7" t="str">
        <f t="shared" si="978"/>
        <v/>
      </c>
      <c r="BL1242" s="7" t="str">
        <f t="shared" si="979"/>
        <v/>
      </c>
      <c r="BM1242" s="7" t="str">
        <f t="shared" si="980"/>
        <v/>
      </c>
      <c r="BN1242" s="7" t="str">
        <f t="shared" si="981"/>
        <v/>
      </c>
      <c r="BO1242" s="7" t="str">
        <f t="shared" si="982"/>
        <v/>
      </c>
      <c r="BP1242" s="7" t="str">
        <f t="shared" si="983"/>
        <v/>
      </c>
      <c r="BQ1242" s="7" t="str">
        <f t="shared" si="984"/>
        <v/>
      </c>
      <c r="BR1242" s="7" t="str">
        <f t="shared" si="985"/>
        <v/>
      </c>
      <c r="BS1242" s="7" t="str">
        <f t="shared" si="986"/>
        <v/>
      </c>
      <c r="BT1242" s="7" t="str">
        <f t="shared" si="987"/>
        <v/>
      </c>
      <c r="BU1242" s="7" t="str">
        <f t="shared" si="988"/>
        <v/>
      </c>
      <c r="BV1242" s="7" t="str">
        <f t="shared" si="989"/>
        <v/>
      </c>
      <c r="BW1242" s="7" t="str">
        <f t="shared" si="963"/>
        <v/>
      </c>
      <c r="BX1242" s="7" t="str">
        <f t="shared" si="990"/>
        <v/>
      </c>
      <c r="BY1242" s="7" t="str">
        <f t="shared" si="991"/>
        <v/>
      </c>
      <c r="BZ1242" s="7" t="str">
        <f t="shared" si="992"/>
        <v/>
      </c>
      <c r="CA1242" s="7" t="str">
        <f t="shared" si="993"/>
        <v/>
      </c>
      <c r="CB1242" s="54"/>
      <c r="CH1242" s="13" t="str">
        <f t="shared" si="964"/>
        <v/>
      </c>
      <c r="CJ1242" s="13" t="str">
        <f t="shared" si="955"/>
        <v/>
      </c>
      <c r="CK1242" s="7" t="str">
        <f t="shared" si="956"/>
        <v/>
      </c>
      <c r="CM1242" s="7" t="str">
        <f t="shared" si="994"/>
        <v/>
      </c>
    </row>
    <row r="1243" spans="2:91" ht="16.5" thickBot="1" x14ac:dyDescent="0.3">
      <c r="B1243" s="114"/>
      <c r="C1243" s="114"/>
      <c r="D1243" s="115"/>
      <c r="E1243" s="117" t="str">
        <f t="shared" si="995"/>
        <v/>
      </c>
      <c r="F1243" s="118" t="str">
        <f t="shared" si="1003"/>
        <v/>
      </c>
      <c r="G1243" s="22"/>
      <c r="H1243" s="5" t="str">
        <f t="shared" si="965"/>
        <v/>
      </c>
      <c r="I1243" s="6" t="str">
        <f t="shared" si="966"/>
        <v/>
      </c>
      <c r="J1243" s="6" t="str">
        <f t="shared" si="967"/>
        <v/>
      </c>
      <c r="K1243" s="23"/>
      <c r="L1243" s="3" t="str">
        <f t="shared" si="1004"/>
        <v/>
      </c>
      <c r="M1243" s="2">
        <f>IF(OR(K1243="Rota",K1243="Desliza"),(IF((MAX(N$36:N1242))&gt;F$17,(MAX(N$36:N1242)),F$17)),N1242)</f>
        <v>0</v>
      </c>
      <c r="N1243" s="42"/>
      <c r="O1243" s="2" t="str">
        <f t="shared" si="1005"/>
        <v/>
      </c>
      <c r="P1243" s="3" t="str">
        <f t="shared" si="1006"/>
        <v/>
      </c>
      <c r="Q1243" s="24"/>
      <c r="R1243" s="24"/>
      <c r="S1243" s="24"/>
      <c r="T1243" s="132" t="str">
        <f t="shared" si="957"/>
        <v/>
      </c>
      <c r="U1243" s="25"/>
      <c r="V1243" s="25"/>
      <c r="W1243" s="24"/>
      <c r="X1243" s="26"/>
      <c r="Y1243" s="25"/>
      <c r="Z1243" s="25"/>
      <c r="AA1243" s="3" t="str">
        <f t="shared" si="1007"/>
        <v/>
      </c>
      <c r="AB1243" s="24"/>
      <c r="AC1243" s="26"/>
      <c r="AD1243" s="25"/>
      <c r="AE1243" s="54"/>
      <c r="AF1243" s="54"/>
      <c r="AG1243" s="54"/>
      <c r="AH1243" s="54"/>
      <c r="AI1243" s="54"/>
      <c r="AJ1243" s="54"/>
      <c r="AK1243" s="25"/>
      <c r="AL1243" s="54" t="str">
        <f t="shared" si="958"/>
        <v/>
      </c>
      <c r="AM1243" s="200" t="str">
        <f t="shared" si="959"/>
        <v/>
      </c>
      <c r="AN1243" s="201" t="str">
        <f t="shared" si="960"/>
        <v/>
      </c>
      <c r="AO1243" s="200" t="str">
        <f t="shared" si="968"/>
        <v/>
      </c>
      <c r="AP1243" s="200" t="str">
        <f t="shared" si="961"/>
        <v/>
      </c>
      <c r="AQ1243" s="200" t="str">
        <f t="shared" si="962"/>
        <v/>
      </c>
      <c r="AR1243" s="200" t="str">
        <f t="shared" si="969"/>
        <v/>
      </c>
      <c r="AS1243" s="200" t="str">
        <f t="shared" si="970"/>
        <v/>
      </c>
      <c r="AT1243" s="200" t="str">
        <f t="shared" si="971"/>
        <v/>
      </c>
      <c r="AU1243" s="200" t="str">
        <f t="shared" si="972"/>
        <v/>
      </c>
      <c r="AV1243" s="54"/>
      <c r="AW1243" s="200" t="str">
        <f t="shared" si="973"/>
        <v/>
      </c>
      <c r="AX1243" s="201" t="str">
        <f t="shared" si="974"/>
        <v/>
      </c>
      <c r="AY1243" s="7" t="str">
        <f t="shared" si="975"/>
        <v/>
      </c>
      <c r="AZ1243" s="7" t="str">
        <f t="shared" si="976"/>
        <v/>
      </c>
      <c r="BA1243" s="7" t="str">
        <f t="shared" si="977"/>
        <v/>
      </c>
      <c r="BB1243" s="7" t="str">
        <f t="shared" si="996"/>
        <v/>
      </c>
      <c r="BC1243" s="7" t="str">
        <f t="shared" si="997"/>
        <v/>
      </c>
      <c r="BD1243" s="7" t="str">
        <f t="shared" si="998"/>
        <v/>
      </c>
      <c r="BE1243" s="7" t="str">
        <f t="shared" si="999"/>
        <v/>
      </c>
      <c r="BF1243" s="7" t="str">
        <f t="shared" si="953"/>
        <v/>
      </c>
      <c r="BG1243" s="7" t="str">
        <f t="shared" si="954"/>
        <v/>
      </c>
      <c r="BH1243" s="7" t="str">
        <f t="shared" si="1000"/>
        <v/>
      </c>
      <c r="BI1243" s="7" t="str">
        <f t="shared" si="1001"/>
        <v/>
      </c>
      <c r="BJ1243" s="7" t="str">
        <f t="shared" si="1002"/>
        <v/>
      </c>
      <c r="BK1243" s="7" t="str">
        <f t="shared" si="978"/>
        <v/>
      </c>
      <c r="BL1243" s="7" t="str">
        <f t="shared" si="979"/>
        <v/>
      </c>
      <c r="BM1243" s="7" t="str">
        <f t="shared" si="980"/>
        <v/>
      </c>
      <c r="BN1243" s="7" t="str">
        <f t="shared" si="981"/>
        <v/>
      </c>
      <c r="BO1243" s="7" t="str">
        <f t="shared" si="982"/>
        <v/>
      </c>
      <c r="BP1243" s="7" t="str">
        <f t="shared" si="983"/>
        <v/>
      </c>
      <c r="BQ1243" s="7" t="str">
        <f t="shared" si="984"/>
        <v/>
      </c>
      <c r="BR1243" s="7" t="str">
        <f t="shared" si="985"/>
        <v/>
      </c>
      <c r="BS1243" s="7" t="str">
        <f t="shared" si="986"/>
        <v/>
      </c>
      <c r="BT1243" s="7" t="str">
        <f t="shared" si="987"/>
        <v/>
      </c>
      <c r="BU1243" s="7" t="str">
        <f t="shared" si="988"/>
        <v/>
      </c>
      <c r="BV1243" s="7" t="str">
        <f t="shared" si="989"/>
        <v/>
      </c>
      <c r="BW1243" s="7" t="str">
        <f t="shared" si="963"/>
        <v/>
      </c>
      <c r="BX1243" s="7" t="str">
        <f t="shared" si="990"/>
        <v/>
      </c>
      <c r="BY1243" s="7" t="str">
        <f t="shared" si="991"/>
        <v/>
      </c>
      <c r="BZ1243" s="7" t="str">
        <f t="shared" si="992"/>
        <v/>
      </c>
      <c r="CA1243" s="7" t="str">
        <f t="shared" si="993"/>
        <v/>
      </c>
      <c r="CB1243" s="54"/>
      <c r="CH1243" s="13" t="str">
        <f t="shared" si="964"/>
        <v/>
      </c>
      <c r="CJ1243" s="13" t="str">
        <f t="shared" si="955"/>
        <v/>
      </c>
      <c r="CK1243" s="7" t="str">
        <f t="shared" si="956"/>
        <v/>
      </c>
      <c r="CM1243" s="7" t="str">
        <f t="shared" si="994"/>
        <v/>
      </c>
    </row>
    <row r="1244" spans="2:91" ht="16.5" thickBot="1" x14ac:dyDescent="0.3">
      <c r="B1244" s="114"/>
      <c r="C1244" s="114"/>
      <c r="D1244" s="115"/>
      <c r="E1244" s="117" t="str">
        <f t="shared" si="995"/>
        <v/>
      </c>
      <c r="F1244" s="118" t="str">
        <f t="shared" si="1003"/>
        <v/>
      </c>
      <c r="G1244" s="22"/>
      <c r="H1244" s="5" t="str">
        <f t="shared" si="965"/>
        <v/>
      </c>
      <c r="I1244" s="6" t="str">
        <f t="shared" si="966"/>
        <v/>
      </c>
      <c r="J1244" s="6" t="str">
        <f t="shared" si="967"/>
        <v/>
      </c>
      <c r="K1244" s="23"/>
      <c r="L1244" s="3" t="str">
        <f t="shared" si="1004"/>
        <v/>
      </c>
      <c r="M1244" s="2">
        <f>IF(OR(K1244="Rota",K1244="Desliza"),(IF((MAX(N$36:N1243))&gt;F$17,(MAX(N$36:N1243)),F$17)),N1243)</f>
        <v>0</v>
      </c>
      <c r="N1244" s="42"/>
      <c r="O1244" s="2" t="str">
        <f t="shared" si="1005"/>
        <v/>
      </c>
      <c r="P1244" s="3" t="str">
        <f t="shared" si="1006"/>
        <v/>
      </c>
      <c r="Q1244" s="24"/>
      <c r="R1244" s="24"/>
      <c r="S1244" s="24"/>
      <c r="T1244" s="132" t="str">
        <f t="shared" si="957"/>
        <v/>
      </c>
      <c r="U1244" s="25"/>
      <c r="V1244" s="25"/>
      <c r="W1244" s="24"/>
      <c r="X1244" s="26"/>
      <c r="Y1244" s="25"/>
      <c r="Z1244" s="25"/>
      <c r="AA1244" s="3" t="str">
        <f t="shared" si="1007"/>
        <v/>
      </c>
      <c r="AB1244" s="24"/>
      <c r="AC1244" s="26"/>
      <c r="AD1244" s="25"/>
      <c r="AE1244" s="54"/>
      <c r="AF1244" s="54"/>
      <c r="AG1244" s="54"/>
      <c r="AH1244" s="54"/>
      <c r="AI1244" s="54"/>
      <c r="AJ1244" s="54"/>
      <c r="AK1244" s="25"/>
      <c r="AL1244" s="54" t="str">
        <f t="shared" si="958"/>
        <v/>
      </c>
      <c r="AM1244" s="200" t="str">
        <f t="shared" si="959"/>
        <v/>
      </c>
      <c r="AN1244" s="201" t="str">
        <f t="shared" si="960"/>
        <v/>
      </c>
      <c r="AO1244" s="200" t="str">
        <f t="shared" si="968"/>
        <v/>
      </c>
      <c r="AP1244" s="200" t="str">
        <f t="shared" si="961"/>
        <v/>
      </c>
      <c r="AQ1244" s="200" t="str">
        <f t="shared" si="962"/>
        <v/>
      </c>
      <c r="AR1244" s="200" t="str">
        <f t="shared" si="969"/>
        <v/>
      </c>
      <c r="AS1244" s="200" t="str">
        <f t="shared" si="970"/>
        <v/>
      </c>
      <c r="AT1244" s="200" t="str">
        <f t="shared" si="971"/>
        <v/>
      </c>
      <c r="AU1244" s="200" t="str">
        <f t="shared" si="972"/>
        <v/>
      </c>
      <c r="AV1244" s="54"/>
      <c r="AW1244" s="200" t="str">
        <f t="shared" si="973"/>
        <v/>
      </c>
      <c r="AX1244" s="201" t="str">
        <f t="shared" si="974"/>
        <v/>
      </c>
      <c r="AY1244" s="7" t="str">
        <f t="shared" si="975"/>
        <v/>
      </c>
      <c r="AZ1244" s="7" t="str">
        <f t="shared" si="976"/>
        <v/>
      </c>
      <c r="BA1244" s="7" t="str">
        <f t="shared" si="977"/>
        <v/>
      </c>
      <c r="BB1244" s="7" t="str">
        <f t="shared" si="996"/>
        <v/>
      </c>
      <c r="BC1244" s="7" t="str">
        <f t="shared" si="997"/>
        <v/>
      </c>
      <c r="BD1244" s="7" t="str">
        <f t="shared" si="998"/>
        <v/>
      </c>
      <c r="BE1244" s="7" t="str">
        <f t="shared" si="999"/>
        <v/>
      </c>
      <c r="BF1244" s="7" t="str">
        <f t="shared" si="953"/>
        <v/>
      </c>
      <c r="BG1244" s="7" t="str">
        <f t="shared" si="954"/>
        <v/>
      </c>
      <c r="BH1244" s="7" t="str">
        <f t="shared" si="1000"/>
        <v/>
      </c>
      <c r="BI1244" s="7" t="str">
        <f t="shared" si="1001"/>
        <v/>
      </c>
      <c r="BJ1244" s="7" t="str">
        <f t="shared" si="1002"/>
        <v/>
      </c>
      <c r="BK1244" s="7" t="str">
        <f t="shared" si="978"/>
        <v/>
      </c>
      <c r="BL1244" s="7" t="str">
        <f t="shared" si="979"/>
        <v/>
      </c>
      <c r="BM1244" s="7" t="str">
        <f t="shared" si="980"/>
        <v/>
      </c>
      <c r="BN1244" s="7" t="str">
        <f t="shared" si="981"/>
        <v/>
      </c>
      <c r="BO1244" s="7" t="str">
        <f t="shared" si="982"/>
        <v/>
      </c>
      <c r="BP1244" s="7" t="str">
        <f t="shared" si="983"/>
        <v/>
      </c>
      <c r="BQ1244" s="7" t="str">
        <f t="shared" si="984"/>
        <v/>
      </c>
      <c r="BR1244" s="7" t="str">
        <f t="shared" si="985"/>
        <v/>
      </c>
      <c r="BS1244" s="7" t="str">
        <f t="shared" si="986"/>
        <v/>
      </c>
      <c r="BT1244" s="7" t="str">
        <f t="shared" si="987"/>
        <v/>
      </c>
      <c r="BU1244" s="7" t="str">
        <f t="shared" si="988"/>
        <v/>
      </c>
      <c r="BV1244" s="7" t="str">
        <f t="shared" si="989"/>
        <v/>
      </c>
      <c r="BW1244" s="7" t="str">
        <f t="shared" si="963"/>
        <v/>
      </c>
      <c r="BX1244" s="7" t="str">
        <f t="shared" si="990"/>
        <v/>
      </c>
      <c r="BY1244" s="7" t="str">
        <f t="shared" si="991"/>
        <v/>
      </c>
      <c r="BZ1244" s="7" t="str">
        <f t="shared" si="992"/>
        <v/>
      </c>
      <c r="CA1244" s="7" t="str">
        <f t="shared" si="993"/>
        <v/>
      </c>
      <c r="CB1244" s="54"/>
      <c r="CH1244" s="13" t="str">
        <f t="shared" si="964"/>
        <v/>
      </c>
      <c r="CJ1244" s="13" t="str">
        <f t="shared" si="955"/>
        <v/>
      </c>
      <c r="CK1244" s="7" t="str">
        <f t="shared" si="956"/>
        <v/>
      </c>
      <c r="CM1244" s="7" t="str">
        <f t="shared" si="994"/>
        <v/>
      </c>
    </row>
    <row r="1245" spans="2:91" ht="16.5" thickBot="1" x14ac:dyDescent="0.3">
      <c r="B1245" s="114"/>
      <c r="C1245" s="114"/>
      <c r="D1245" s="115"/>
      <c r="E1245" s="117" t="str">
        <f t="shared" si="995"/>
        <v/>
      </c>
      <c r="F1245" s="118" t="str">
        <f t="shared" si="1003"/>
        <v/>
      </c>
      <c r="G1245" s="22"/>
      <c r="H1245" s="5" t="str">
        <f t="shared" si="965"/>
        <v/>
      </c>
      <c r="I1245" s="6" t="str">
        <f t="shared" si="966"/>
        <v/>
      </c>
      <c r="J1245" s="6" t="str">
        <f t="shared" si="967"/>
        <v/>
      </c>
      <c r="K1245" s="23"/>
      <c r="L1245" s="3" t="str">
        <f t="shared" si="1004"/>
        <v/>
      </c>
      <c r="M1245" s="2">
        <f>IF(OR(K1245="Rota",K1245="Desliza"),(IF((MAX(N$36:N1244))&gt;F$17,(MAX(N$36:N1244)),F$17)),N1244)</f>
        <v>0</v>
      </c>
      <c r="N1245" s="42"/>
      <c r="O1245" s="2" t="str">
        <f t="shared" si="1005"/>
        <v/>
      </c>
      <c r="P1245" s="3" t="str">
        <f t="shared" si="1006"/>
        <v/>
      </c>
      <c r="Q1245" s="24"/>
      <c r="R1245" s="24"/>
      <c r="S1245" s="24"/>
      <c r="T1245" s="132" t="str">
        <f t="shared" si="957"/>
        <v/>
      </c>
      <c r="U1245" s="25"/>
      <c r="V1245" s="25"/>
      <c r="W1245" s="24"/>
      <c r="X1245" s="26"/>
      <c r="Y1245" s="25"/>
      <c r="Z1245" s="25"/>
      <c r="AA1245" s="3" t="str">
        <f t="shared" si="1007"/>
        <v/>
      </c>
      <c r="AB1245" s="24"/>
      <c r="AC1245" s="26"/>
      <c r="AD1245" s="25"/>
      <c r="AE1245" s="54"/>
      <c r="AF1245" s="54"/>
      <c r="AG1245" s="54"/>
      <c r="AH1245" s="54"/>
      <c r="AI1245" s="54"/>
      <c r="AJ1245" s="54"/>
      <c r="AK1245" s="25"/>
      <c r="AL1245" s="54" t="str">
        <f t="shared" si="958"/>
        <v/>
      </c>
      <c r="AM1245" s="200" t="str">
        <f t="shared" si="959"/>
        <v/>
      </c>
      <c r="AN1245" s="201" t="str">
        <f t="shared" si="960"/>
        <v/>
      </c>
      <c r="AO1245" s="200" t="str">
        <f t="shared" si="968"/>
        <v/>
      </c>
      <c r="AP1245" s="200" t="str">
        <f t="shared" si="961"/>
        <v/>
      </c>
      <c r="AQ1245" s="200" t="str">
        <f t="shared" si="962"/>
        <v/>
      </c>
      <c r="AR1245" s="200" t="str">
        <f t="shared" si="969"/>
        <v/>
      </c>
      <c r="AS1245" s="200" t="str">
        <f t="shared" si="970"/>
        <v/>
      </c>
      <c r="AT1245" s="200" t="str">
        <f t="shared" si="971"/>
        <v/>
      </c>
      <c r="AU1245" s="200" t="str">
        <f t="shared" si="972"/>
        <v/>
      </c>
      <c r="AV1245" s="54"/>
      <c r="AW1245" s="200" t="str">
        <f t="shared" si="973"/>
        <v/>
      </c>
      <c r="AX1245" s="201" t="str">
        <f t="shared" si="974"/>
        <v/>
      </c>
      <c r="AY1245" s="7" t="str">
        <f t="shared" si="975"/>
        <v/>
      </c>
      <c r="AZ1245" s="7" t="str">
        <f t="shared" si="976"/>
        <v/>
      </c>
      <c r="BA1245" s="7" t="str">
        <f t="shared" si="977"/>
        <v/>
      </c>
      <c r="BB1245" s="7" t="str">
        <f t="shared" si="996"/>
        <v/>
      </c>
      <c r="BC1245" s="7" t="str">
        <f t="shared" si="997"/>
        <v/>
      </c>
      <c r="BD1245" s="7" t="str">
        <f t="shared" si="998"/>
        <v/>
      </c>
      <c r="BE1245" s="7" t="str">
        <f t="shared" si="999"/>
        <v/>
      </c>
      <c r="BF1245" s="7" t="str">
        <f t="shared" si="953"/>
        <v/>
      </c>
      <c r="BG1245" s="7" t="str">
        <f t="shared" si="954"/>
        <v/>
      </c>
      <c r="BH1245" s="7" t="str">
        <f t="shared" si="1000"/>
        <v/>
      </c>
      <c r="BI1245" s="7" t="str">
        <f t="shared" si="1001"/>
        <v/>
      </c>
      <c r="BJ1245" s="7" t="str">
        <f t="shared" si="1002"/>
        <v/>
      </c>
      <c r="BK1245" s="7" t="str">
        <f t="shared" si="978"/>
        <v/>
      </c>
      <c r="BL1245" s="7" t="str">
        <f t="shared" si="979"/>
        <v/>
      </c>
      <c r="BM1245" s="7" t="str">
        <f t="shared" si="980"/>
        <v/>
      </c>
      <c r="BN1245" s="7" t="str">
        <f t="shared" si="981"/>
        <v/>
      </c>
      <c r="BO1245" s="7" t="str">
        <f t="shared" si="982"/>
        <v/>
      </c>
      <c r="BP1245" s="7" t="str">
        <f t="shared" si="983"/>
        <v/>
      </c>
      <c r="BQ1245" s="7" t="str">
        <f t="shared" si="984"/>
        <v/>
      </c>
      <c r="BR1245" s="7" t="str">
        <f t="shared" si="985"/>
        <v/>
      </c>
      <c r="BS1245" s="7" t="str">
        <f t="shared" si="986"/>
        <v/>
      </c>
      <c r="BT1245" s="7" t="str">
        <f t="shared" si="987"/>
        <v/>
      </c>
      <c r="BU1245" s="7" t="str">
        <f t="shared" si="988"/>
        <v/>
      </c>
      <c r="BV1245" s="7" t="str">
        <f t="shared" si="989"/>
        <v/>
      </c>
      <c r="BW1245" s="7" t="str">
        <f t="shared" si="963"/>
        <v/>
      </c>
      <c r="BX1245" s="7" t="str">
        <f t="shared" si="990"/>
        <v/>
      </c>
      <c r="BY1245" s="7" t="str">
        <f t="shared" si="991"/>
        <v/>
      </c>
      <c r="BZ1245" s="7" t="str">
        <f t="shared" si="992"/>
        <v/>
      </c>
      <c r="CA1245" s="7" t="str">
        <f t="shared" si="993"/>
        <v/>
      </c>
      <c r="CB1245" s="54"/>
      <c r="CH1245" s="13" t="str">
        <f t="shared" si="964"/>
        <v/>
      </c>
      <c r="CJ1245" s="13" t="str">
        <f t="shared" si="955"/>
        <v/>
      </c>
      <c r="CK1245" s="7" t="str">
        <f t="shared" si="956"/>
        <v/>
      </c>
      <c r="CM1245" s="7" t="str">
        <f t="shared" si="994"/>
        <v/>
      </c>
    </row>
    <row r="1246" spans="2:91" ht="16.5" thickBot="1" x14ac:dyDescent="0.3">
      <c r="B1246" s="114"/>
      <c r="C1246" s="114"/>
      <c r="D1246" s="115"/>
      <c r="E1246" s="117" t="str">
        <f t="shared" si="995"/>
        <v/>
      </c>
      <c r="F1246" s="118" t="str">
        <f t="shared" si="1003"/>
        <v/>
      </c>
      <c r="G1246" s="22"/>
      <c r="H1246" s="5" t="str">
        <f t="shared" si="965"/>
        <v/>
      </c>
      <c r="I1246" s="6" t="str">
        <f t="shared" si="966"/>
        <v/>
      </c>
      <c r="J1246" s="6" t="str">
        <f t="shared" si="967"/>
        <v/>
      </c>
      <c r="K1246" s="23"/>
      <c r="L1246" s="3" t="str">
        <f t="shared" si="1004"/>
        <v/>
      </c>
      <c r="M1246" s="2">
        <f>IF(OR(K1246="Rota",K1246="Desliza"),(IF((MAX(N$36:N1245))&gt;F$17,(MAX(N$36:N1245)),F$17)),N1245)</f>
        <v>0</v>
      </c>
      <c r="N1246" s="42"/>
      <c r="O1246" s="2" t="str">
        <f t="shared" si="1005"/>
        <v/>
      </c>
      <c r="P1246" s="3" t="str">
        <f t="shared" si="1006"/>
        <v/>
      </c>
      <c r="Q1246" s="24"/>
      <c r="R1246" s="24"/>
      <c r="S1246" s="24"/>
      <c r="T1246" s="132" t="str">
        <f t="shared" si="957"/>
        <v/>
      </c>
      <c r="U1246" s="25"/>
      <c r="V1246" s="25"/>
      <c r="W1246" s="24"/>
      <c r="X1246" s="26"/>
      <c r="Y1246" s="25"/>
      <c r="Z1246" s="25"/>
      <c r="AA1246" s="3" t="str">
        <f t="shared" si="1007"/>
        <v/>
      </c>
      <c r="AB1246" s="24"/>
      <c r="AC1246" s="26"/>
      <c r="AD1246" s="25"/>
      <c r="AE1246" s="54"/>
      <c r="AF1246" s="54"/>
      <c r="AG1246" s="54"/>
      <c r="AH1246" s="54"/>
      <c r="AI1246" s="54"/>
      <c r="AJ1246" s="54"/>
      <c r="AK1246" s="25"/>
      <c r="AL1246" s="54" t="str">
        <f t="shared" si="958"/>
        <v/>
      </c>
      <c r="AM1246" s="200" t="str">
        <f t="shared" si="959"/>
        <v/>
      </c>
      <c r="AN1246" s="201" t="str">
        <f t="shared" si="960"/>
        <v/>
      </c>
      <c r="AO1246" s="200" t="str">
        <f t="shared" si="968"/>
        <v/>
      </c>
      <c r="AP1246" s="200" t="str">
        <f t="shared" si="961"/>
        <v/>
      </c>
      <c r="AQ1246" s="200" t="str">
        <f t="shared" si="962"/>
        <v/>
      </c>
      <c r="AR1246" s="200" t="str">
        <f t="shared" si="969"/>
        <v/>
      </c>
      <c r="AS1246" s="200" t="str">
        <f t="shared" si="970"/>
        <v/>
      </c>
      <c r="AT1246" s="200" t="str">
        <f t="shared" si="971"/>
        <v/>
      </c>
      <c r="AU1246" s="200" t="str">
        <f t="shared" si="972"/>
        <v/>
      </c>
      <c r="AV1246" s="54"/>
      <c r="AW1246" s="200" t="str">
        <f t="shared" si="973"/>
        <v/>
      </c>
      <c r="AX1246" s="201" t="str">
        <f t="shared" si="974"/>
        <v/>
      </c>
      <c r="AY1246" s="7" t="str">
        <f t="shared" si="975"/>
        <v/>
      </c>
      <c r="AZ1246" s="7" t="str">
        <f t="shared" si="976"/>
        <v/>
      </c>
      <c r="BA1246" s="7" t="str">
        <f t="shared" si="977"/>
        <v/>
      </c>
      <c r="BB1246" s="7" t="str">
        <f t="shared" si="996"/>
        <v/>
      </c>
      <c r="BC1246" s="7" t="str">
        <f t="shared" si="997"/>
        <v/>
      </c>
      <c r="BD1246" s="7" t="str">
        <f t="shared" si="998"/>
        <v/>
      </c>
      <c r="BE1246" s="7" t="str">
        <f t="shared" si="999"/>
        <v/>
      </c>
      <c r="BF1246" s="7" t="str">
        <f t="shared" si="953"/>
        <v/>
      </c>
      <c r="BG1246" s="7" t="str">
        <f t="shared" si="954"/>
        <v/>
      </c>
      <c r="BH1246" s="7" t="str">
        <f t="shared" si="1000"/>
        <v/>
      </c>
      <c r="BI1246" s="7" t="str">
        <f t="shared" si="1001"/>
        <v/>
      </c>
      <c r="BJ1246" s="7" t="str">
        <f t="shared" si="1002"/>
        <v/>
      </c>
      <c r="BK1246" s="7" t="str">
        <f t="shared" si="978"/>
        <v/>
      </c>
      <c r="BL1246" s="7" t="str">
        <f t="shared" si="979"/>
        <v/>
      </c>
      <c r="BM1246" s="7" t="str">
        <f t="shared" si="980"/>
        <v/>
      </c>
      <c r="BN1246" s="7" t="str">
        <f t="shared" si="981"/>
        <v/>
      </c>
      <c r="BO1246" s="7" t="str">
        <f t="shared" si="982"/>
        <v/>
      </c>
      <c r="BP1246" s="7" t="str">
        <f t="shared" si="983"/>
        <v/>
      </c>
      <c r="BQ1246" s="7" t="str">
        <f t="shared" si="984"/>
        <v/>
      </c>
      <c r="BR1246" s="7" t="str">
        <f t="shared" si="985"/>
        <v/>
      </c>
      <c r="BS1246" s="7" t="str">
        <f t="shared" si="986"/>
        <v/>
      </c>
      <c r="BT1246" s="7" t="str">
        <f t="shared" si="987"/>
        <v/>
      </c>
      <c r="BU1246" s="7" t="str">
        <f t="shared" si="988"/>
        <v/>
      </c>
      <c r="BV1246" s="7" t="str">
        <f t="shared" si="989"/>
        <v/>
      </c>
      <c r="BW1246" s="7" t="str">
        <f t="shared" si="963"/>
        <v/>
      </c>
      <c r="BX1246" s="7" t="str">
        <f t="shared" si="990"/>
        <v/>
      </c>
      <c r="BY1246" s="7" t="str">
        <f t="shared" si="991"/>
        <v/>
      </c>
      <c r="BZ1246" s="7" t="str">
        <f t="shared" si="992"/>
        <v/>
      </c>
      <c r="CA1246" s="7" t="str">
        <f t="shared" si="993"/>
        <v/>
      </c>
      <c r="CB1246" s="54"/>
      <c r="CH1246" s="13" t="str">
        <f t="shared" si="964"/>
        <v/>
      </c>
      <c r="CJ1246" s="13" t="str">
        <f t="shared" si="955"/>
        <v/>
      </c>
      <c r="CK1246" s="7" t="str">
        <f t="shared" si="956"/>
        <v/>
      </c>
      <c r="CM1246" s="7" t="str">
        <f t="shared" si="994"/>
        <v/>
      </c>
    </row>
    <row r="1247" spans="2:91" ht="16.5" thickBot="1" x14ac:dyDescent="0.3">
      <c r="B1247" s="114"/>
      <c r="C1247" s="114"/>
      <c r="D1247" s="115"/>
      <c r="E1247" s="117" t="str">
        <f t="shared" si="995"/>
        <v/>
      </c>
      <c r="F1247" s="118" t="str">
        <f t="shared" si="1003"/>
        <v/>
      </c>
      <c r="G1247" s="22"/>
      <c r="H1247" s="5" t="str">
        <f t="shared" si="965"/>
        <v/>
      </c>
      <c r="I1247" s="6" t="str">
        <f t="shared" si="966"/>
        <v/>
      </c>
      <c r="J1247" s="6" t="str">
        <f t="shared" si="967"/>
        <v/>
      </c>
      <c r="K1247" s="23"/>
      <c r="L1247" s="3" t="str">
        <f t="shared" si="1004"/>
        <v/>
      </c>
      <c r="M1247" s="2">
        <f>IF(OR(K1247="Rota",K1247="Desliza"),(IF((MAX(N$36:N1246))&gt;F$17,(MAX(N$36:N1246)),F$17)),N1246)</f>
        <v>0</v>
      </c>
      <c r="N1247" s="42"/>
      <c r="O1247" s="2" t="str">
        <f t="shared" si="1005"/>
        <v/>
      </c>
      <c r="P1247" s="3" t="str">
        <f t="shared" si="1006"/>
        <v/>
      </c>
      <c r="Q1247" s="24"/>
      <c r="R1247" s="24"/>
      <c r="S1247" s="24"/>
      <c r="T1247" s="132" t="str">
        <f t="shared" si="957"/>
        <v/>
      </c>
      <c r="U1247" s="25"/>
      <c r="V1247" s="25"/>
      <c r="W1247" s="24"/>
      <c r="X1247" s="26"/>
      <c r="Y1247" s="25"/>
      <c r="Z1247" s="25"/>
      <c r="AA1247" s="3" t="str">
        <f t="shared" si="1007"/>
        <v/>
      </c>
      <c r="AB1247" s="24"/>
      <c r="AC1247" s="26"/>
      <c r="AD1247" s="25"/>
      <c r="AE1247" s="54"/>
      <c r="AF1247" s="54"/>
      <c r="AG1247" s="54"/>
      <c r="AH1247" s="54"/>
      <c r="AI1247" s="54"/>
      <c r="AJ1247" s="54"/>
      <c r="AK1247" s="25"/>
      <c r="AL1247" s="54" t="str">
        <f t="shared" si="958"/>
        <v/>
      </c>
      <c r="AM1247" s="200" t="str">
        <f t="shared" si="959"/>
        <v/>
      </c>
      <c r="AN1247" s="201" t="str">
        <f t="shared" si="960"/>
        <v/>
      </c>
      <c r="AO1247" s="200" t="str">
        <f t="shared" si="968"/>
        <v/>
      </c>
      <c r="AP1247" s="200" t="str">
        <f t="shared" si="961"/>
        <v/>
      </c>
      <c r="AQ1247" s="200" t="str">
        <f t="shared" si="962"/>
        <v/>
      </c>
      <c r="AR1247" s="200" t="str">
        <f t="shared" si="969"/>
        <v/>
      </c>
      <c r="AS1247" s="200" t="str">
        <f t="shared" si="970"/>
        <v/>
      </c>
      <c r="AT1247" s="200" t="str">
        <f t="shared" si="971"/>
        <v/>
      </c>
      <c r="AU1247" s="200" t="str">
        <f t="shared" si="972"/>
        <v/>
      </c>
      <c r="AV1247" s="54"/>
      <c r="AW1247" s="200" t="str">
        <f t="shared" si="973"/>
        <v/>
      </c>
      <c r="AX1247" s="201" t="str">
        <f t="shared" si="974"/>
        <v/>
      </c>
      <c r="AY1247" s="7" t="str">
        <f t="shared" si="975"/>
        <v/>
      </c>
      <c r="AZ1247" s="7" t="str">
        <f t="shared" si="976"/>
        <v/>
      </c>
      <c r="BA1247" s="7" t="str">
        <f t="shared" si="977"/>
        <v/>
      </c>
      <c r="BB1247" s="7" t="str">
        <f t="shared" si="996"/>
        <v/>
      </c>
      <c r="BC1247" s="7" t="str">
        <f t="shared" si="997"/>
        <v/>
      </c>
      <c r="BD1247" s="7" t="str">
        <f t="shared" si="998"/>
        <v/>
      </c>
      <c r="BE1247" s="7" t="str">
        <f t="shared" si="999"/>
        <v/>
      </c>
      <c r="BF1247" s="7" t="str">
        <f t="shared" si="953"/>
        <v/>
      </c>
      <c r="BG1247" s="7" t="str">
        <f t="shared" si="954"/>
        <v/>
      </c>
      <c r="BH1247" s="7" t="str">
        <f t="shared" si="1000"/>
        <v/>
      </c>
      <c r="BI1247" s="7" t="str">
        <f t="shared" si="1001"/>
        <v/>
      </c>
      <c r="BJ1247" s="7" t="str">
        <f t="shared" si="1002"/>
        <v/>
      </c>
      <c r="BK1247" s="7" t="str">
        <f t="shared" si="978"/>
        <v/>
      </c>
      <c r="BL1247" s="7" t="str">
        <f t="shared" si="979"/>
        <v/>
      </c>
      <c r="BM1247" s="7" t="str">
        <f t="shared" si="980"/>
        <v/>
      </c>
      <c r="BN1247" s="7" t="str">
        <f t="shared" si="981"/>
        <v/>
      </c>
      <c r="BO1247" s="7" t="str">
        <f t="shared" si="982"/>
        <v/>
      </c>
      <c r="BP1247" s="7" t="str">
        <f t="shared" si="983"/>
        <v/>
      </c>
      <c r="BQ1247" s="7" t="str">
        <f t="shared" si="984"/>
        <v/>
      </c>
      <c r="BR1247" s="7" t="str">
        <f t="shared" si="985"/>
        <v/>
      </c>
      <c r="BS1247" s="7" t="str">
        <f t="shared" si="986"/>
        <v/>
      </c>
      <c r="BT1247" s="7" t="str">
        <f t="shared" si="987"/>
        <v/>
      </c>
      <c r="BU1247" s="7" t="str">
        <f t="shared" si="988"/>
        <v/>
      </c>
      <c r="BV1247" s="7" t="str">
        <f t="shared" si="989"/>
        <v/>
      </c>
      <c r="BW1247" s="7" t="str">
        <f t="shared" si="963"/>
        <v/>
      </c>
      <c r="BX1247" s="7" t="str">
        <f t="shared" si="990"/>
        <v/>
      </c>
      <c r="BY1247" s="7" t="str">
        <f t="shared" si="991"/>
        <v/>
      </c>
      <c r="BZ1247" s="7" t="str">
        <f t="shared" si="992"/>
        <v/>
      </c>
      <c r="CA1247" s="7" t="str">
        <f t="shared" si="993"/>
        <v/>
      </c>
      <c r="CB1247" s="54"/>
      <c r="CH1247" s="13" t="str">
        <f t="shared" si="964"/>
        <v/>
      </c>
      <c r="CJ1247" s="13" t="str">
        <f t="shared" si="955"/>
        <v/>
      </c>
      <c r="CK1247" s="7" t="str">
        <f t="shared" si="956"/>
        <v/>
      </c>
      <c r="CM1247" s="7" t="str">
        <f t="shared" si="994"/>
        <v/>
      </c>
    </row>
    <row r="1248" spans="2:91" ht="16.5" thickBot="1" x14ac:dyDescent="0.3">
      <c r="B1248" s="114"/>
      <c r="C1248" s="114"/>
      <c r="D1248" s="115"/>
      <c r="E1248" s="117" t="str">
        <f t="shared" si="995"/>
        <v/>
      </c>
      <c r="F1248" s="118" t="str">
        <f t="shared" si="1003"/>
        <v/>
      </c>
      <c r="G1248" s="22"/>
      <c r="H1248" s="5" t="str">
        <f t="shared" si="965"/>
        <v/>
      </c>
      <c r="I1248" s="6" t="str">
        <f t="shared" si="966"/>
        <v/>
      </c>
      <c r="J1248" s="6" t="str">
        <f t="shared" si="967"/>
        <v/>
      </c>
      <c r="K1248" s="23"/>
      <c r="L1248" s="3" t="str">
        <f t="shared" si="1004"/>
        <v/>
      </c>
      <c r="M1248" s="2">
        <f>IF(OR(K1248="Rota",K1248="Desliza"),(IF((MAX(N$36:N1247))&gt;F$17,(MAX(N$36:N1247)),F$17)),N1247)</f>
        <v>0</v>
      </c>
      <c r="N1248" s="42"/>
      <c r="O1248" s="2" t="str">
        <f t="shared" si="1005"/>
        <v/>
      </c>
      <c r="P1248" s="3" t="str">
        <f t="shared" si="1006"/>
        <v/>
      </c>
      <c r="Q1248" s="24"/>
      <c r="R1248" s="24"/>
      <c r="S1248" s="24"/>
      <c r="T1248" s="132" t="str">
        <f t="shared" si="957"/>
        <v/>
      </c>
      <c r="U1248" s="25"/>
      <c r="V1248" s="25"/>
      <c r="W1248" s="24"/>
      <c r="X1248" s="26"/>
      <c r="Y1248" s="25"/>
      <c r="Z1248" s="25"/>
      <c r="AA1248" s="3" t="str">
        <f t="shared" si="1007"/>
        <v/>
      </c>
      <c r="AB1248" s="24"/>
      <c r="AC1248" s="26"/>
      <c r="AD1248" s="25"/>
      <c r="AE1248" s="54"/>
      <c r="AF1248" s="54"/>
      <c r="AG1248" s="54"/>
      <c r="AH1248" s="54"/>
      <c r="AI1248" s="54"/>
      <c r="AJ1248" s="54"/>
      <c r="AK1248" s="25"/>
      <c r="AL1248" s="54" t="str">
        <f t="shared" si="958"/>
        <v/>
      </c>
      <c r="AM1248" s="200" t="str">
        <f t="shared" si="959"/>
        <v/>
      </c>
      <c r="AN1248" s="201" t="str">
        <f t="shared" si="960"/>
        <v/>
      </c>
      <c r="AO1248" s="200" t="str">
        <f t="shared" si="968"/>
        <v/>
      </c>
      <c r="AP1248" s="200" t="str">
        <f t="shared" si="961"/>
        <v/>
      </c>
      <c r="AQ1248" s="200" t="str">
        <f t="shared" si="962"/>
        <v/>
      </c>
      <c r="AR1248" s="200" t="str">
        <f t="shared" si="969"/>
        <v/>
      </c>
      <c r="AS1248" s="200" t="str">
        <f t="shared" si="970"/>
        <v/>
      </c>
      <c r="AT1248" s="200" t="str">
        <f t="shared" si="971"/>
        <v/>
      </c>
      <c r="AU1248" s="200" t="str">
        <f t="shared" si="972"/>
        <v/>
      </c>
      <c r="AV1248" s="54"/>
      <c r="AW1248" s="200" t="str">
        <f t="shared" si="973"/>
        <v/>
      </c>
      <c r="AX1248" s="201" t="str">
        <f t="shared" si="974"/>
        <v/>
      </c>
      <c r="AY1248" s="7" t="str">
        <f t="shared" si="975"/>
        <v/>
      </c>
      <c r="AZ1248" s="7" t="str">
        <f t="shared" si="976"/>
        <v/>
      </c>
      <c r="BA1248" s="7" t="str">
        <f t="shared" si="977"/>
        <v/>
      </c>
      <c r="BB1248" s="7" t="str">
        <f t="shared" si="996"/>
        <v/>
      </c>
      <c r="BC1248" s="7" t="str">
        <f t="shared" si="997"/>
        <v/>
      </c>
      <c r="BD1248" s="7" t="str">
        <f t="shared" si="998"/>
        <v/>
      </c>
      <c r="BE1248" s="7" t="str">
        <f t="shared" si="999"/>
        <v/>
      </c>
      <c r="BF1248" s="7" t="str">
        <f t="shared" si="953"/>
        <v/>
      </c>
      <c r="BG1248" s="7" t="str">
        <f t="shared" si="954"/>
        <v/>
      </c>
      <c r="BH1248" s="7" t="str">
        <f t="shared" si="1000"/>
        <v/>
      </c>
      <c r="BI1248" s="7" t="str">
        <f t="shared" si="1001"/>
        <v/>
      </c>
      <c r="BJ1248" s="7" t="str">
        <f t="shared" si="1002"/>
        <v/>
      </c>
      <c r="BK1248" s="7" t="str">
        <f t="shared" si="978"/>
        <v/>
      </c>
      <c r="BL1248" s="7" t="str">
        <f t="shared" si="979"/>
        <v/>
      </c>
      <c r="BM1248" s="7" t="str">
        <f t="shared" si="980"/>
        <v/>
      </c>
      <c r="BN1248" s="7" t="str">
        <f t="shared" si="981"/>
        <v/>
      </c>
      <c r="BO1248" s="7" t="str">
        <f t="shared" si="982"/>
        <v/>
      </c>
      <c r="BP1248" s="7" t="str">
        <f t="shared" si="983"/>
        <v/>
      </c>
      <c r="BQ1248" s="7" t="str">
        <f t="shared" si="984"/>
        <v/>
      </c>
      <c r="BR1248" s="7" t="str">
        <f t="shared" si="985"/>
        <v/>
      </c>
      <c r="BS1248" s="7" t="str">
        <f t="shared" si="986"/>
        <v/>
      </c>
      <c r="BT1248" s="7" t="str">
        <f t="shared" si="987"/>
        <v/>
      </c>
      <c r="BU1248" s="7" t="str">
        <f t="shared" si="988"/>
        <v/>
      </c>
      <c r="BV1248" s="7" t="str">
        <f t="shared" si="989"/>
        <v/>
      </c>
      <c r="BW1248" s="7" t="str">
        <f t="shared" si="963"/>
        <v/>
      </c>
      <c r="BX1248" s="7" t="str">
        <f t="shared" si="990"/>
        <v/>
      </c>
      <c r="BY1248" s="7" t="str">
        <f t="shared" si="991"/>
        <v/>
      </c>
      <c r="BZ1248" s="7" t="str">
        <f t="shared" si="992"/>
        <v/>
      </c>
      <c r="CA1248" s="7" t="str">
        <f t="shared" si="993"/>
        <v/>
      </c>
      <c r="CB1248" s="54"/>
      <c r="CH1248" s="13" t="str">
        <f t="shared" si="964"/>
        <v/>
      </c>
      <c r="CJ1248" s="13" t="str">
        <f t="shared" si="955"/>
        <v/>
      </c>
      <c r="CK1248" s="7" t="str">
        <f t="shared" si="956"/>
        <v/>
      </c>
      <c r="CM1248" s="7" t="str">
        <f t="shared" si="994"/>
        <v/>
      </c>
    </row>
    <row r="1249" spans="2:91" ht="16.5" thickBot="1" x14ac:dyDescent="0.3">
      <c r="B1249" s="114"/>
      <c r="C1249" s="114"/>
      <c r="D1249" s="115"/>
      <c r="E1249" s="117" t="str">
        <f t="shared" si="995"/>
        <v/>
      </c>
      <c r="F1249" s="118" t="str">
        <f t="shared" si="1003"/>
        <v/>
      </c>
      <c r="G1249" s="22"/>
      <c r="H1249" s="5" t="str">
        <f t="shared" si="965"/>
        <v/>
      </c>
      <c r="I1249" s="6" t="str">
        <f t="shared" si="966"/>
        <v/>
      </c>
      <c r="J1249" s="6" t="str">
        <f t="shared" si="967"/>
        <v/>
      </c>
      <c r="K1249" s="23"/>
      <c r="L1249" s="3" t="str">
        <f t="shared" si="1004"/>
        <v/>
      </c>
      <c r="M1249" s="2">
        <f>IF(OR(K1249="Rota",K1249="Desliza"),(IF((MAX(N$36:N1248))&gt;F$17,(MAX(N$36:N1248)),F$17)),N1248)</f>
        <v>0</v>
      </c>
      <c r="N1249" s="42"/>
      <c r="O1249" s="2" t="str">
        <f t="shared" si="1005"/>
        <v/>
      </c>
      <c r="P1249" s="3" t="str">
        <f t="shared" si="1006"/>
        <v/>
      </c>
      <c r="Q1249" s="24"/>
      <c r="R1249" s="24"/>
      <c r="S1249" s="24"/>
      <c r="T1249" s="132" t="str">
        <f t="shared" si="957"/>
        <v/>
      </c>
      <c r="U1249" s="25"/>
      <c r="V1249" s="25"/>
      <c r="W1249" s="24"/>
      <c r="X1249" s="26"/>
      <c r="Y1249" s="25"/>
      <c r="Z1249" s="25"/>
      <c r="AA1249" s="3" t="str">
        <f t="shared" si="1007"/>
        <v/>
      </c>
      <c r="AB1249" s="24"/>
      <c r="AC1249" s="26"/>
      <c r="AD1249" s="25"/>
      <c r="AE1249" s="54"/>
      <c r="AF1249" s="54"/>
      <c r="AG1249" s="54"/>
      <c r="AH1249" s="54"/>
      <c r="AI1249" s="54"/>
      <c r="AJ1249" s="54"/>
      <c r="AK1249" s="25"/>
      <c r="AL1249" s="54" t="str">
        <f t="shared" si="958"/>
        <v/>
      </c>
      <c r="AM1249" s="200" t="str">
        <f t="shared" si="959"/>
        <v/>
      </c>
      <c r="AN1249" s="201" t="str">
        <f t="shared" si="960"/>
        <v/>
      </c>
      <c r="AO1249" s="200" t="str">
        <f t="shared" si="968"/>
        <v/>
      </c>
      <c r="AP1249" s="200" t="str">
        <f t="shared" si="961"/>
        <v/>
      </c>
      <c r="AQ1249" s="200" t="str">
        <f t="shared" si="962"/>
        <v/>
      </c>
      <c r="AR1249" s="200" t="str">
        <f t="shared" si="969"/>
        <v/>
      </c>
      <c r="AS1249" s="200" t="str">
        <f t="shared" si="970"/>
        <v/>
      </c>
      <c r="AT1249" s="200" t="str">
        <f t="shared" si="971"/>
        <v/>
      </c>
      <c r="AU1249" s="200" t="str">
        <f t="shared" si="972"/>
        <v/>
      </c>
      <c r="AV1249" s="54"/>
      <c r="AW1249" s="200" t="str">
        <f t="shared" si="973"/>
        <v/>
      </c>
      <c r="AX1249" s="201" t="str">
        <f t="shared" si="974"/>
        <v/>
      </c>
      <c r="AY1249" s="7" t="str">
        <f t="shared" si="975"/>
        <v/>
      </c>
      <c r="AZ1249" s="7" t="str">
        <f t="shared" si="976"/>
        <v/>
      </c>
      <c r="BA1249" s="7" t="str">
        <f t="shared" si="977"/>
        <v/>
      </c>
      <c r="BB1249" s="7" t="str">
        <f t="shared" si="996"/>
        <v/>
      </c>
      <c r="BC1249" s="7" t="str">
        <f t="shared" si="997"/>
        <v/>
      </c>
      <c r="BD1249" s="7" t="str">
        <f t="shared" si="998"/>
        <v/>
      </c>
      <c r="BE1249" s="7" t="str">
        <f t="shared" si="999"/>
        <v/>
      </c>
      <c r="BF1249" s="7" t="str">
        <f t="shared" si="953"/>
        <v/>
      </c>
      <c r="BG1249" s="7" t="str">
        <f t="shared" si="954"/>
        <v/>
      </c>
      <c r="BH1249" s="7" t="str">
        <f t="shared" si="1000"/>
        <v/>
      </c>
      <c r="BI1249" s="7" t="str">
        <f t="shared" si="1001"/>
        <v/>
      </c>
      <c r="BJ1249" s="7" t="str">
        <f t="shared" si="1002"/>
        <v/>
      </c>
      <c r="BK1249" s="7" t="str">
        <f t="shared" si="978"/>
        <v/>
      </c>
      <c r="BL1249" s="7" t="str">
        <f t="shared" si="979"/>
        <v/>
      </c>
      <c r="BM1249" s="7" t="str">
        <f t="shared" si="980"/>
        <v/>
      </c>
      <c r="BN1249" s="7" t="str">
        <f t="shared" si="981"/>
        <v/>
      </c>
      <c r="BO1249" s="7" t="str">
        <f t="shared" si="982"/>
        <v/>
      </c>
      <c r="BP1249" s="7" t="str">
        <f t="shared" si="983"/>
        <v/>
      </c>
      <c r="BQ1249" s="7" t="str">
        <f t="shared" si="984"/>
        <v/>
      </c>
      <c r="BR1249" s="7" t="str">
        <f t="shared" si="985"/>
        <v/>
      </c>
      <c r="BS1249" s="7" t="str">
        <f t="shared" si="986"/>
        <v/>
      </c>
      <c r="BT1249" s="7" t="str">
        <f t="shared" si="987"/>
        <v/>
      </c>
      <c r="BU1249" s="7" t="str">
        <f t="shared" si="988"/>
        <v/>
      </c>
      <c r="BV1249" s="7" t="str">
        <f t="shared" si="989"/>
        <v/>
      </c>
      <c r="BW1249" s="7" t="str">
        <f t="shared" si="963"/>
        <v/>
      </c>
      <c r="BX1249" s="7" t="str">
        <f t="shared" si="990"/>
        <v/>
      </c>
      <c r="BY1249" s="7" t="str">
        <f t="shared" si="991"/>
        <v/>
      </c>
      <c r="BZ1249" s="7" t="str">
        <f t="shared" si="992"/>
        <v/>
      </c>
      <c r="CA1249" s="7" t="str">
        <f t="shared" si="993"/>
        <v/>
      </c>
      <c r="CB1249" s="54"/>
      <c r="CH1249" s="13" t="str">
        <f t="shared" si="964"/>
        <v/>
      </c>
      <c r="CJ1249" s="13" t="str">
        <f t="shared" si="955"/>
        <v/>
      </c>
      <c r="CK1249" s="7" t="str">
        <f t="shared" si="956"/>
        <v/>
      </c>
      <c r="CM1249" s="7" t="str">
        <f t="shared" si="994"/>
        <v/>
      </c>
    </row>
    <row r="1250" spans="2:91" ht="16.5" thickBot="1" x14ac:dyDescent="0.3">
      <c r="B1250" s="114"/>
      <c r="C1250" s="114"/>
      <c r="D1250" s="115"/>
      <c r="E1250" s="117" t="str">
        <f t="shared" si="995"/>
        <v/>
      </c>
      <c r="F1250" s="118" t="str">
        <f t="shared" si="1003"/>
        <v/>
      </c>
      <c r="G1250" s="22"/>
      <c r="H1250" s="5" t="str">
        <f t="shared" si="965"/>
        <v/>
      </c>
      <c r="I1250" s="6" t="str">
        <f t="shared" si="966"/>
        <v/>
      </c>
      <c r="J1250" s="6" t="str">
        <f t="shared" si="967"/>
        <v/>
      </c>
      <c r="K1250" s="23"/>
      <c r="L1250" s="3" t="str">
        <f t="shared" si="1004"/>
        <v/>
      </c>
      <c r="M1250" s="2">
        <f>IF(OR(K1250="Rota",K1250="Desliza"),(IF((MAX(N$36:N1249))&gt;F$17,(MAX(N$36:N1249)),F$17)),N1249)</f>
        <v>0</v>
      </c>
      <c r="N1250" s="42"/>
      <c r="O1250" s="2" t="str">
        <f t="shared" si="1005"/>
        <v/>
      </c>
      <c r="P1250" s="3" t="str">
        <f t="shared" si="1006"/>
        <v/>
      </c>
      <c r="Q1250" s="24"/>
      <c r="R1250" s="24"/>
      <c r="S1250" s="24"/>
      <c r="T1250" s="132" t="str">
        <f t="shared" si="957"/>
        <v/>
      </c>
      <c r="U1250" s="25"/>
      <c r="V1250" s="25"/>
      <c r="W1250" s="24"/>
      <c r="X1250" s="26"/>
      <c r="Y1250" s="25"/>
      <c r="Z1250" s="25"/>
      <c r="AA1250" s="3" t="str">
        <f t="shared" si="1007"/>
        <v/>
      </c>
      <c r="AB1250" s="24"/>
      <c r="AC1250" s="26"/>
      <c r="AD1250" s="25"/>
      <c r="AE1250" s="54"/>
      <c r="AF1250" s="54"/>
      <c r="AG1250" s="54"/>
      <c r="AH1250" s="54"/>
      <c r="AI1250" s="54"/>
      <c r="AJ1250" s="54"/>
      <c r="AK1250" s="25"/>
      <c r="AL1250" s="54" t="str">
        <f t="shared" si="958"/>
        <v/>
      </c>
      <c r="AM1250" s="200" t="str">
        <f t="shared" si="959"/>
        <v/>
      </c>
      <c r="AN1250" s="201" t="str">
        <f t="shared" si="960"/>
        <v/>
      </c>
      <c r="AO1250" s="200" t="str">
        <f t="shared" si="968"/>
        <v/>
      </c>
      <c r="AP1250" s="200" t="str">
        <f t="shared" si="961"/>
        <v/>
      </c>
      <c r="AQ1250" s="200" t="str">
        <f t="shared" si="962"/>
        <v/>
      </c>
      <c r="AR1250" s="200" t="str">
        <f t="shared" si="969"/>
        <v/>
      </c>
      <c r="AS1250" s="200" t="str">
        <f t="shared" si="970"/>
        <v/>
      </c>
      <c r="AT1250" s="200" t="str">
        <f t="shared" si="971"/>
        <v/>
      </c>
      <c r="AU1250" s="200" t="str">
        <f t="shared" si="972"/>
        <v/>
      </c>
      <c r="AV1250" s="54"/>
      <c r="AW1250" s="200" t="str">
        <f t="shared" si="973"/>
        <v/>
      </c>
      <c r="AX1250" s="201" t="str">
        <f t="shared" si="974"/>
        <v/>
      </c>
      <c r="AY1250" s="7" t="str">
        <f t="shared" si="975"/>
        <v/>
      </c>
      <c r="AZ1250" s="7" t="str">
        <f t="shared" si="976"/>
        <v/>
      </c>
      <c r="BA1250" s="7" t="str">
        <f t="shared" si="977"/>
        <v/>
      </c>
      <c r="BB1250" s="7" t="str">
        <f t="shared" si="996"/>
        <v/>
      </c>
      <c r="BC1250" s="7" t="str">
        <f t="shared" si="997"/>
        <v/>
      </c>
      <c r="BD1250" s="7" t="str">
        <f t="shared" si="998"/>
        <v/>
      </c>
      <c r="BE1250" s="7" t="str">
        <f t="shared" si="999"/>
        <v/>
      </c>
      <c r="BF1250" s="7" t="str">
        <f t="shared" ref="BF1250:BF1313" si="1008">IF(AND(O1250&gt;0,AF1250="Día",OR(K1250="Desliza",K1250="Rota")),O1250,"")</f>
        <v/>
      </c>
      <c r="BG1250" s="7" t="str">
        <f t="shared" ref="BG1250:BG1313" si="1009">IF(AND(O1250&gt;0,AF1250="Noche",OR(K1250="Desliza",K1250="Rota")),O1250,"")</f>
        <v/>
      </c>
      <c r="BH1250" s="7" t="str">
        <f t="shared" si="1000"/>
        <v/>
      </c>
      <c r="BI1250" s="7" t="str">
        <f t="shared" si="1001"/>
        <v/>
      </c>
      <c r="BJ1250" s="7" t="str">
        <f t="shared" si="1002"/>
        <v/>
      </c>
      <c r="BK1250" s="7" t="str">
        <f t="shared" si="978"/>
        <v/>
      </c>
      <c r="BL1250" s="7" t="str">
        <f t="shared" si="979"/>
        <v/>
      </c>
      <c r="BM1250" s="7" t="str">
        <f t="shared" si="980"/>
        <v/>
      </c>
      <c r="BN1250" s="7" t="str">
        <f t="shared" si="981"/>
        <v/>
      </c>
      <c r="BO1250" s="7" t="str">
        <f t="shared" si="982"/>
        <v/>
      </c>
      <c r="BP1250" s="7" t="str">
        <f t="shared" si="983"/>
        <v/>
      </c>
      <c r="BQ1250" s="7" t="str">
        <f t="shared" si="984"/>
        <v/>
      </c>
      <c r="BR1250" s="7" t="str">
        <f t="shared" si="985"/>
        <v/>
      </c>
      <c r="BS1250" s="7" t="str">
        <f t="shared" si="986"/>
        <v/>
      </c>
      <c r="BT1250" s="7" t="str">
        <f t="shared" si="987"/>
        <v/>
      </c>
      <c r="BU1250" s="7" t="str">
        <f t="shared" si="988"/>
        <v/>
      </c>
      <c r="BV1250" s="7" t="str">
        <f t="shared" si="989"/>
        <v/>
      </c>
      <c r="BW1250" s="7" t="str">
        <f t="shared" si="963"/>
        <v/>
      </c>
      <c r="BX1250" s="7" t="str">
        <f t="shared" si="990"/>
        <v/>
      </c>
      <c r="BY1250" s="7" t="str">
        <f t="shared" si="991"/>
        <v/>
      </c>
      <c r="BZ1250" s="7" t="str">
        <f t="shared" si="992"/>
        <v/>
      </c>
      <c r="CA1250" s="7" t="str">
        <f t="shared" si="993"/>
        <v/>
      </c>
      <c r="CB1250" s="54"/>
      <c r="CH1250" s="13" t="str">
        <f t="shared" si="964"/>
        <v/>
      </c>
      <c r="CJ1250" s="13" t="str">
        <f t="shared" si="955"/>
        <v/>
      </c>
      <c r="CK1250" s="7" t="str">
        <f t="shared" si="956"/>
        <v/>
      </c>
      <c r="CM1250" s="7" t="str">
        <f t="shared" si="994"/>
        <v/>
      </c>
    </row>
    <row r="1251" spans="2:91" ht="16.5" thickBot="1" x14ac:dyDescent="0.3">
      <c r="B1251" s="114"/>
      <c r="C1251" s="114"/>
      <c r="D1251" s="115"/>
      <c r="E1251" s="117" t="str">
        <f t="shared" si="995"/>
        <v/>
      </c>
      <c r="F1251" s="118" t="str">
        <f t="shared" si="1003"/>
        <v/>
      </c>
      <c r="G1251" s="22"/>
      <c r="H1251" s="5" t="str">
        <f t="shared" si="965"/>
        <v/>
      </c>
      <c r="I1251" s="6" t="str">
        <f t="shared" si="966"/>
        <v/>
      </c>
      <c r="J1251" s="6" t="str">
        <f t="shared" si="967"/>
        <v/>
      </c>
      <c r="K1251" s="23"/>
      <c r="L1251" s="3" t="str">
        <f t="shared" si="1004"/>
        <v/>
      </c>
      <c r="M1251" s="2">
        <f>IF(OR(K1251="Rota",K1251="Desliza"),(IF((MAX(N$36:N1250))&gt;F$17,(MAX(N$36:N1250)),F$17)),N1250)</f>
        <v>0</v>
      </c>
      <c r="N1251" s="42"/>
      <c r="O1251" s="2" t="str">
        <f t="shared" si="1005"/>
        <v/>
      </c>
      <c r="P1251" s="3" t="str">
        <f t="shared" si="1006"/>
        <v/>
      </c>
      <c r="Q1251" s="24"/>
      <c r="R1251" s="24"/>
      <c r="S1251" s="24"/>
      <c r="T1251" s="132" t="str">
        <f t="shared" si="957"/>
        <v/>
      </c>
      <c r="U1251" s="25"/>
      <c r="V1251" s="25"/>
      <c r="W1251" s="24"/>
      <c r="X1251" s="26"/>
      <c r="Y1251" s="25"/>
      <c r="Z1251" s="25"/>
      <c r="AA1251" s="3" t="str">
        <f t="shared" si="1007"/>
        <v/>
      </c>
      <c r="AB1251" s="24"/>
      <c r="AC1251" s="26"/>
      <c r="AD1251" s="25"/>
      <c r="AE1251" s="54"/>
      <c r="AF1251" s="54"/>
      <c r="AG1251" s="54"/>
      <c r="AH1251" s="54"/>
      <c r="AI1251" s="54"/>
      <c r="AJ1251" s="54"/>
      <c r="AK1251" s="25"/>
      <c r="AL1251" s="54" t="str">
        <f t="shared" si="958"/>
        <v/>
      </c>
      <c r="AM1251" s="200" t="str">
        <f t="shared" si="959"/>
        <v/>
      </c>
      <c r="AN1251" s="201" t="str">
        <f t="shared" si="960"/>
        <v/>
      </c>
      <c r="AO1251" s="200" t="str">
        <f t="shared" si="968"/>
        <v/>
      </c>
      <c r="AP1251" s="200" t="str">
        <f t="shared" si="961"/>
        <v/>
      </c>
      <c r="AQ1251" s="200" t="str">
        <f t="shared" si="962"/>
        <v/>
      </c>
      <c r="AR1251" s="200" t="str">
        <f t="shared" si="969"/>
        <v/>
      </c>
      <c r="AS1251" s="200" t="str">
        <f t="shared" si="970"/>
        <v/>
      </c>
      <c r="AT1251" s="200" t="str">
        <f t="shared" si="971"/>
        <v/>
      </c>
      <c r="AU1251" s="200" t="str">
        <f t="shared" si="972"/>
        <v/>
      </c>
      <c r="AV1251" s="54"/>
      <c r="AW1251" s="200" t="str">
        <f t="shared" si="973"/>
        <v/>
      </c>
      <c r="AX1251" s="201" t="str">
        <f t="shared" si="974"/>
        <v/>
      </c>
      <c r="AY1251" s="7" t="str">
        <f t="shared" si="975"/>
        <v/>
      </c>
      <c r="AZ1251" s="7" t="str">
        <f t="shared" si="976"/>
        <v/>
      </c>
      <c r="BA1251" s="7" t="str">
        <f t="shared" si="977"/>
        <v/>
      </c>
      <c r="BB1251" s="7" t="str">
        <f t="shared" si="996"/>
        <v/>
      </c>
      <c r="BC1251" s="7" t="str">
        <f t="shared" si="997"/>
        <v/>
      </c>
      <c r="BD1251" s="7" t="str">
        <f t="shared" si="998"/>
        <v/>
      </c>
      <c r="BE1251" s="7" t="str">
        <f t="shared" si="999"/>
        <v/>
      </c>
      <c r="BF1251" s="7" t="str">
        <f t="shared" si="1008"/>
        <v/>
      </c>
      <c r="BG1251" s="7" t="str">
        <f t="shared" si="1009"/>
        <v/>
      </c>
      <c r="BH1251" s="7" t="str">
        <f t="shared" si="1000"/>
        <v/>
      </c>
      <c r="BI1251" s="7" t="str">
        <f t="shared" si="1001"/>
        <v/>
      </c>
      <c r="BJ1251" s="7" t="str">
        <f t="shared" si="1002"/>
        <v/>
      </c>
      <c r="BK1251" s="7" t="str">
        <f t="shared" si="978"/>
        <v/>
      </c>
      <c r="BL1251" s="7" t="str">
        <f t="shared" si="979"/>
        <v/>
      </c>
      <c r="BM1251" s="7" t="str">
        <f t="shared" si="980"/>
        <v/>
      </c>
      <c r="BN1251" s="7" t="str">
        <f t="shared" si="981"/>
        <v/>
      </c>
      <c r="BO1251" s="7" t="str">
        <f t="shared" si="982"/>
        <v/>
      </c>
      <c r="BP1251" s="7" t="str">
        <f t="shared" si="983"/>
        <v/>
      </c>
      <c r="BQ1251" s="7" t="str">
        <f t="shared" si="984"/>
        <v/>
      </c>
      <c r="BR1251" s="7" t="str">
        <f t="shared" si="985"/>
        <v/>
      </c>
      <c r="BS1251" s="7" t="str">
        <f t="shared" si="986"/>
        <v/>
      </c>
      <c r="BT1251" s="7" t="str">
        <f t="shared" si="987"/>
        <v/>
      </c>
      <c r="BU1251" s="7" t="str">
        <f t="shared" si="988"/>
        <v/>
      </c>
      <c r="BV1251" s="7" t="str">
        <f t="shared" si="989"/>
        <v/>
      </c>
      <c r="BW1251" s="7" t="str">
        <f t="shared" si="963"/>
        <v/>
      </c>
      <c r="BX1251" s="7" t="str">
        <f t="shared" si="990"/>
        <v/>
      </c>
      <c r="BY1251" s="7" t="str">
        <f t="shared" si="991"/>
        <v/>
      </c>
      <c r="BZ1251" s="7" t="str">
        <f t="shared" si="992"/>
        <v/>
      </c>
      <c r="CA1251" s="7" t="str">
        <f t="shared" si="993"/>
        <v/>
      </c>
      <c r="CB1251" s="54"/>
      <c r="CH1251" s="13" t="str">
        <f t="shared" si="964"/>
        <v/>
      </c>
      <c r="CJ1251" s="13" t="str">
        <f t="shared" ref="CJ1251:CJ1312" si="1010">IF(OR(K1251="Rota",K1251="Desliza"),O1251,"")</f>
        <v/>
      </c>
      <c r="CK1251" s="7" t="str">
        <f t="shared" ref="CK1251:CK1312" si="1011">IF(OR(K1251="Rota",K1251="Desliza",K1251="Conexión",K1251="Survey",K1251="Circula"),H1251,"")</f>
        <v/>
      </c>
      <c r="CM1251" s="7" t="str">
        <f t="shared" si="994"/>
        <v/>
      </c>
    </row>
    <row r="1252" spans="2:91" ht="16.5" thickBot="1" x14ac:dyDescent="0.3">
      <c r="B1252" s="114"/>
      <c r="C1252" s="114"/>
      <c r="D1252" s="115"/>
      <c r="E1252" s="117" t="str">
        <f t="shared" si="995"/>
        <v/>
      </c>
      <c r="F1252" s="118" t="str">
        <f t="shared" si="1003"/>
        <v/>
      </c>
      <c r="G1252" s="22"/>
      <c r="H1252" s="5" t="str">
        <f t="shared" si="965"/>
        <v/>
      </c>
      <c r="I1252" s="6" t="str">
        <f t="shared" si="966"/>
        <v/>
      </c>
      <c r="J1252" s="6" t="str">
        <f t="shared" si="967"/>
        <v/>
      </c>
      <c r="K1252" s="23"/>
      <c r="L1252" s="3" t="str">
        <f t="shared" si="1004"/>
        <v/>
      </c>
      <c r="M1252" s="2">
        <f>IF(OR(K1252="Rota",K1252="Desliza"),(IF((MAX(N$36:N1251))&gt;F$17,(MAX(N$36:N1251)),F$17)),N1251)</f>
        <v>0</v>
      </c>
      <c r="N1252" s="42"/>
      <c r="O1252" s="2" t="str">
        <f t="shared" si="1005"/>
        <v/>
      </c>
      <c r="P1252" s="3" t="str">
        <f t="shared" si="1006"/>
        <v/>
      </c>
      <c r="Q1252" s="24"/>
      <c r="R1252" s="24"/>
      <c r="S1252" s="24"/>
      <c r="T1252" s="132" t="str">
        <f t="shared" ref="T1252:T1312" si="1012">IF(K1252="Comentario","",IF(D1252="","",IF(D1252=$L$8,IF(V1252="",IF(S1252="","",S1252),(IF($L$11="",0,$L$11*V1252))+IF(S1252="",0,S1252)),IF(D1252=$P$8,IF(V1252="",IF(S1252="","",S1252),IF(S1252="",0,S1252)+(IF($P$11="",0,$P$11*V1252))),IF(D1252=$T$8,IF(V1252="",IF(S1252="","",S1252),S1252+(IF($T$11="",0,$T$11*V1252))),IF(D1252=$P$8,IF(V1252="",IF(S1252="","",S1252),IF(S1252="",0,S1252)+(IF($P$11="",0,$P$11*V1252))),IF(D1252=$L$24,IF(V1252="",IF(S1252="","",S1252),IF(S1252="",0,S1252)+(IF($L$27="",0,$L$27*V1252))),IF(D1252=$P$24,IF(V1252="",IF(S1252="","",S1252),IF(S1252="",0,S1252)+(IF($P$27="",0,$P$27*V1252))),IF(D1252=$AB$8,IF(V1252="",IF(S1252="","",S1252),IF(S1252="",0,S1252)+(IF($AB$11="",0,$AB$11*V1252))),IF(D1252=$AG$8,IF(V1252="",IF(S1252="","",S1252),IF(S1252="",0,S1252)+(IF($AG$11="",0,$AG$11*V1252))),IF(D1252=$AK$8,IF(V1252="",IF(S1252="","",S1252),IF(S1252="",0,S1252)+(IF($AK$11="",0,$AK$11*V1252))),IF(D1252=$T$24,IF(V1252="",IF(S1252="","",S1252),IF(S1252="",0,S1252)+(IF($T$27="",0,$T$27*V1252))),IF(D1252=$X$24,IF(V1252="",IF(S1252="","",S1252),IF(S1252="",0,S1252)+(IF($X$27="",0,$X$27*V1252))),IF(D1252=$X$8,IF(V1252="",IF(S1252="","",S1252),IF(S1252="",0,S1252)+(IF($X$11="",0,$X$11*V1252)))))))))))))))))</f>
        <v/>
      </c>
      <c r="U1252" s="25"/>
      <c r="V1252" s="25"/>
      <c r="W1252" s="24"/>
      <c r="X1252" s="26"/>
      <c r="Y1252" s="25"/>
      <c r="Z1252" s="25"/>
      <c r="AA1252" s="3" t="str">
        <f t="shared" si="1007"/>
        <v/>
      </c>
      <c r="AB1252" s="24"/>
      <c r="AC1252" s="26"/>
      <c r="AD1252" s="25"/>
      <c r="AE1252" s="54"/>
      <c r="AF1252" s="54"/>
      <c r="AG1252" s="54"/>
      <c r="AH1252" s="54"/>
      <c r="AI1252" s="54"/>
      <c r="AJ1252" s="54"/>
      <c r="AK1252" s="25"/>
      <c r="AL1252" s="54" t="str">
        <f t="shared" ref="AL1252:AL1317" si="1013">IF(OR(K1252="Rota",K1252="Desliza"),IF(OR(M1252="",N1252=""),"",IF(K1252="Comentario","",IF(M1252=N1252,"",LOOKUP(M1252,CM$12:CM$23,CN$12:CN$23)))),"")</f>
        <v/>
      </c>
      <c r="AM1252" s="200" t="str">
        <f t="shared" ref="AM1252:AM1312" si="1014">IF(OR(K1252="Rota",K1252="Desliza"),IF(OR(M1252="",N1252=""),"",IF(K1252="Comentario","",IF(M1252=N1252,"",LOOKUP(M1252,CK$12:CK$23,CL$12:CL$23)))),"")</f>
        <v/>
      </c>
      <c r="AN1252" s="201" t="str">
        <f t="shared" ref="AN1252:AN1312" si="1015">IF(OR(K1252="Rota",K1252="Desliza",K1252="Conexión",K1252="Survey",K1252="Extraordinario"),IF(OR(M1252="",N1252=""),"",IF(K1252="Comentario","",IF(M1252=N1252,"",LOOKUP(M1252,CM$12:CM$23,CN$12:CN$23)))),"")</f>
        <v/>
      </c>
      <c r="AO1252" s="200" t="str">
        <f t="shared" si="968"/>
        <v/>
      </c>
      <c r="AP1252" s="200" t="str">
        <f t="shared" ref="AP1252:AP1313" si="1016">IF(OR(K1252="RIH OH",K1252="RIH CSG",K1252="POOH OH",K1252="POOH CSG"),IF(OR(M1252="",N1252=""),"",IF(K1252="Comentario","",IF(M1252=N1252,"",LOOKUP(M1252,CO$12:CO$23,CP$12:CP$23)))),"")</f>
        <v/>
      </c>
      <c r="AQ1252" s="200" t="str">
        <f t="shared" ref="AQ1252:AQ1317" si="1017">IF(K1252="Conexión",IF(OR(M1252="",N1252=""),"",IF(K1252="Comentario","",LOOKUP(M1252,CQ$12:CQ$23,CR$12:CR$23))),"")</f>
        <v/>
      </c>
      <c r="AR1252" s="200" t="str">
        <f t="shared" si="969"/>
        <v/>
      </c>
      <c r="AS1252" s="200" t="str">
        <f t="shared" si="970"/>
        <v/>
      </c>
      <c r="AT1252" s="200" t="str">
        <f t="shared" si="971"/>
        <v/>
      </c>
      <c r="AU1252" s="200" t="str">
        <f t="shared" si="972"/>
        <v/>
      </c>
      <c r="AV1252" s="54"/>
      <c r="AW1252" s="200" t="str">
        <f t="shared" si="973"/>
        <v/>
      </c>
      <c r="AX1252" s="201" t="str">
        <f t="shared" si="974"/>
        <v/>
      </c>
      <c r="AY1252" s="7" t="str">
        <f t="shared" si="975"/>
        <v/>
      </c>
      <c r="AZ1252" s="7" t="str">
        <f t="shared" si="976"/>
        <v/>
      </c>
      <c r="BA1252" s="7" t="str">
        <f t="shared" si="977"/>
        <v/>
      </c>
      <c r="BB1252" s="7" t="str">
        <f t="shared" si="996"/>
        <v/>
      </c>
      <c r="BC1252" s="7" t="str">
        <f t="shared" si="997"/>
        <v/>
      </c>
      <c r="BD1252" s="7" t="str">
        <f t="shared" si="998"/>
        <v/>
      </c>
      <c r="BE1252" s="7" t="str">
        <f t="shared" si="999"/>
        <v/>
      </c>
      <c r="BF1252" s="7" t="str">
        <f t="shared" si="1008"/>
        <v/>
      </c>
      <c r="BG1252" s="7" t="str">
        <f t="shared" si="1009"/>
        <v/>
      </c>
      <c r="BH1252" s="7" t="str">
        <f t="shared" si="1000"/>
        <v/>
      </c>
      <c r="BI1252" s="7" t="str">
        <f t="shared" si="1001"/>
        <v/>
      </c>
      <c r="BJ1252" s="7" t="str">
        <f t="shared" si="1002"/>
        <v/>
      </c>
      <c r="BK1252" s="7" t="str">
        <f t="shared" si="978"/>
        <v/>
      </c>
      <c r="BL1252" s="7" t="str">
        <f t="shared" si="979"/>
        <v/>
      </c>
      <c r="BM1252" s="7" t="str">
        <f t="shared" si="980"/>
        <v/>
      </c>
      <c r="BN1252" s="7" t="str">
        <f t="shared" si="981"/>
        <v/>
      </c>
      <c r="BO1252" s="7" t="str">
        <f t="shared" si="982"/>
        <v/>
      </c>
      <c r="BP1252" s="7" t="str">
        <f t="shared" si="983"/>
        <v/>
      </c>
      <c r="BQ1252" s="7" t="str">
        <f t="shared" si="984"/>
        <v/>
      </c>
      <c r="BR1252" s="7" t="str">
        <f t="shared" si="985"/>
        <v/>
      </c>
      <c r="BS1252" s="7" t="str">
        <f t="shared" si="986"/>
        <v/>
      </c>
      <c r="BT1252" s="7" t="str">
        <f t="shared" si="987"/>
        <v/>
      </c>
      <c r="BU1252" s="7" t="str">
        <f t="shared" si="988"/>
        <v/>
      </c>
      <c r="BV1252" s="7" t="str">
        <f t="shared" si="989"/>
        <v/>
      </c>
      <c r="BW1252" s="7" t="str">
        <f t="shared" ref="BW1252:BW1314" si="1018">IF(AND(H1252&gt;0,AF1252="Noche",K1252="Conexión"),H1252,"")</f>
        <v/>
      </c>
      <c r="BX1252" s="7" t="str">
        <f t="shared" si="990"/>
        <v/>
      </c>
      <c r="BY1252" s="7" t="str">
        <f t="shared" si="991"/>
        <v/>
      </c>
      <c r="BZ1252" s="7" t="str">
        <f t="shared" si="992"/>
        <v/>
      </c>
      <c r="CA1252" s="7" t="str">
        <f t="shared" si="993"/>
        <v/>
      </c>
      <c r="CB1252" s="54"/>
      <c r="CH1252" s="13" t="str">
        <f t="shared" ref="CH1252:CH1314" si="1019">IF(K1252="Conexión","Conexión","")</f>
        <v/>
      </c>
      <c r="CJ1252" s="13" t="str">
        <f t="shared" si="1010"/>
        <v/>
      </c>
      <c r="CK1252" s="7" t="str">
        <f t="shared" si="1011"/>
        <v/>
      </c>
      <c r="CM1252" s="7" t="str">
        <f t="shared" si="994"/>
        <v/>
      </c>
    </row>
    <row r="1253" spans="2:91" ht="16.5" thickBot="1" x14ac:dyDescent="0.3">
      <c r="B1253" s="114"/>
      <c r="C1253" s="114"/>
      <c r="D1253" s="115"/>
      <c r="E1253" s="117" t="str">
        <f t="shared" si="995"/>
        <v/>
      </c>
      <c r="F1253" s="118" t="str">
        <f t="shared" si="1003"/>
        <v/>
      </c>
      <c r="G1253" s="22"/>
      <c r="H1253" s="5" t="str">
        <f t="shared" ref="H1253:H1311" si="1020">IF(K1253="Comentario","",IF(G1253="","",(IF(I1253&gt;I1253,J1253+1-I1253,J1253-I1253)*24)))</f>
        <v/>
      </c>
      <c r="I1253" s="6" t="str">
        <f t="shared" ref="I1253:I1312" si="1021">IF(K1253="","",IF(K1253="Comentario","",F1253+E1253))</f>
        <v/>
      </c>
      <c r="J1253" s="6" t="str">
        <f t="shared" ref="J1253:J1312" si="1022">IF(K1253="","",IF(K1253="Comentario","",IF(G1253=0,E1253+1+G1253,E1253+G1253)))</f>
        <v/>
      </c>
      <c r="K1253" s="23"/>
      <c r="L1253" s="3" t="str">
        <f t="shared" si="1004"/>
        <v/>
      </c>
      <c r="M1253" s="2">
        <f>IF(OR(K1253="Rota",K1253="Desliza"),(IF((MAX(N$36:N1252))&gt;F$17,(MAX(N$36:N1252)),F$17)),N1252)</f>
        <v>0</v>
      </c>
      <c r="N1253" s="42"/>
      <c r="O1253" s="2" t="str">
        <f t="shared" si="1005"/>
        <v/>
      </c>
      <c r="P1253" s="3" t="str">
        <f t="shared" si="1006"/>
        <v/>
      </c>
      <c r="Q1253" s="24"/>
      <c r="R1253" s="24"/>
      <c r="S1253" s="24"/>
      <c r="T1253" s="132" t="str">
        <f t="shared" si="1012"/>
        <v/>
      </c>
      <c r="U1253" s="25"/>
      <c r="V1253" s="25"/>
      <c r="W1253" s="24"/>
      <c r="X1253" s="26"/>
      <c r="Y1253" s="25"/>
      <c r="Z1253" s="25"/>
      <c r="AA1253" s="3" t="str">
        <f t="shared" si="1007"/>
        <v/>
      </c>
      <c r="AB1253" s="24"/>
      <c r="AC1253" s="26"/>
      <c r="AD1253" s="25"/>
      <c r="AE1253" s="54"/>
      <c r="AF1253" s="54"/>
      <c r="AG1253" s="54"/>
      <c r="AH1253" s="54"/>
      <c r="AI1253" s="54"/>
      <c r="AJ1253" s="54"/>
      <c r="AK1253" s="25"/>
      <c r="AL1253" s="54" t="str">
        <f t="shared" si="1013"/>
        <v/>
      </c>
      <c r="AM1253" s="200" t="str">
        <f t="shared" si="1014"/>
        <v/>
      </c>
      <c r="AN1253" s="201" t="str">
        <f t="shared" si="1015"/>
        <v/>
      </c>
      <c r="AO1253" s="200" t="str">
        <f t="shared" ref="AO1253:AO1313" si="1023">IF(OR(K1253="RIH CSG",K1253="RIH OH",K1253="POOH CSG",K1253= "POOH OH"),IF(OR(K1253="",K1253=""),"",IF(K1253="Comentario","",IF(M1253=N1253,"",ABS(O1253/(H1253))))),"")</f>
        <v/>
      </c>
      <c r="AP1253" s="200" t="str">
        <f t="shared" si="1016"/>
        <v/>
      </c>
      <c r="AQ1253" s="200" t="str">
        <f t="shared" si="1017"/>
        <v/>
      </c>
      <c r="AR1253" s="200" t="str">
        <f t="shared" ref="AR1253:AR1316" si="1024">IF(K1253="Survey",IF(OR(M1253="",N1253=""),"",IF(K1253="Comentario","",LOOKUP(M1253,CQ$12:CQ$23,CT$12:CT$23))),"")</f>
        <v/>
      </c>
      <c r="AS1253" s="200" t="str">
        <f t="shared" ref="AS1253:AS1316" si="1025">IF(K1253="Repasa",IF(OR(M1253="",N1253=""),"",IF(K1253="Comentario","",LOOKUP(M1253,CQ$12:CQ$23,CS$12:CS$23))),"")</f>
        <v/>
      </c>
      <c r="AT1253" s="200" t="str">
        <f t="shared" ref="AT1253:AT1316" si="1026">IF(OR(K1253="Rota",K1253="Desliza"),O1253,"")</f>
        <v/>
      </c>
      <c r="AU1253" s="200" t="str">
        <f t="shared" ref="AU1253:AU1316" si="1027">IF(OR(K1253="Rota",K1253="Desliza",K1253="Conexión",K1253="Survey",K1253="Circula",,K1253="Repasa"),H1253,"")</f>
        <v/>
      </c>
      <c r="AV1253" s="54"/>
      <c r="AW1253" s="200" t="str">
        <f t="shared" ref="AW1253:AW1314" si="1028">IFERROR(IF(AT1253&gt;0,AT1253/AV1253,""),"")</f>
        <v/>
      </c>
      <c r="AX1253" s="201" t="str">
        <f t="shared" ref="AX1253:AX1312" si="1029">IF(AND(P1253&gt;0,AF1253="Día"),P1253,"")</f>
        <v/>
      </c>
      <c r="AY1253" s="7" t="str">
        <f t="shared" ref="AY1253:AY1312" si="1030">IF(AND(P1253&gt;0,AF1253="Noche"),P1253,"")</f>
        <v/>
      </c>
      <c r="AZ1253" s="7" t="str">
        <f t="shared" ref="AZ1253:AZ1312" si="1031">IF(AND(AW1253&gt;0,AF1253="Día"),AW1253,"")</f>
        <v/>
      </c>
      <c r="BA1253" s="7" t="str">
        <f t="shared" ref="BA1253:BA1312" si="1032">IF(AND(AW1253&gt;0,AF1253="Noche"),AW1253,"")</f>
        <v/>
      </c>
      <c r="BB1253" s="7" t="str">
        <f t="shared" si="996"/>
        <v/>
      </c>
      <c r="BC1253" s="7" t="str">
        <f t="shared" si="997"/>
        <v/>
      </c>
      <c r="BD1253" s="7" t="str">
        <f t="shared" si="998"/>
        <v/>
      </c>
      <c r="BE1253" s="7" t="str">
        <f t="shared" si="999"/>
        <v/>
      </c>
      <c r="BF1253" s="7" t="str">
        <f t="shared" si="1008"/>
        <v/>
      </c>
      <c r="BG1253" s="7" t="str">
        <f t="shared" si="1009"/>
        <v/>
      </c>
      <c r="BH1253" s="7" t="str">
        <f t="shared" si="1000"/>
        <v/>
      </c>
      <c r="BI1253" s="7" t="str">
        <f t="shared" si="1001"/>
        <v/>
      </c>
      <c r="BJ1253" s="7" t="str">
        <f t="shared" si="1002"/>
        <v/>
      </c>
      <c r="BK1253" s="7" t="str">
        <f t="shared" ref="BK1253:BK1314" si="1033">IF(AND(AO1253&gt;0,AF1253="Noche",K1253="RIH OH"),AO1253,"")</f>
        <v/>
      </c>
      <c r="BL1253" s="7" t="str">
        <f t="shared" ref="BL1253:BL1314" si="1034">IF(AND(AO1253&gt;0,AF1253="Día",K1253="POOH CSG"),AO1253,"")</f>
        <v/>
      </c>
      <c r="BM1253" s="7" t="str">
        <f t="shared" ref="BM1253:BM1314" si="1035">IF(AND(AO1253&gt;0,AF1253="Noche",K1253="POOH CSG"),AO1253,"")</f>
        <v/>
      </c>
      <c r="BN1253" s="7" t="str">
        <f t="shared" ref="BN1253:BN1314" si="1036">IF(AND(AO1253&gt;0,AF1253="Día",K1253="POOH OH"),AO1253,"")</f>
        <v/>
      </c>
      <c r="BO1253" s="7" t="str">
        <f t="shared" ref="BO1253:BO1314" si="1037">IF(AND(AO1253&gt;0,AF1253="Noche",K1253="POOH OH"),AO1253,"")</f>
        <v/>
      </c>
      <c r="BP1253" s="7" t="str">
        <f t="shared" ref="BP1253:BP1314" si="1038">IF(AND(AO1253&gt;0,AF1253="Día",OR(K1253="RIH CSG",K1253="RIH OH")),AO1253,"")</f>
        <v/>
      </c>
      <c r="BQ1253" s="7" t="str">
        <f t="shared" ref="BQ1253:BQ1314" si="1039">IF(AND(AO1253&gt;0,AF1253="Noche",OR(K1253="RIH CSG",K1253="RIH OH")),AO1253,"")</f>
        <v/>
      </c>
      <c r="BR1253" s="7" t="str">
        <f t="shared" ref="BR1253:BR1314" si="1040">IF(AND(AO1253&gt;0,AF1253="Día",OR(K1253="POOH CSG",K1253="POOH OH")),AO1253,"")</f>
        <v/>
      </c>
      <c r="BS1253" s="7" t="str">
        <f t="shared" ref="BS1253:BS1314" si="1041">IF(AND(AO1253&gt;0,AF1253="Noche",OR(K1253="POOH CSG",K1253="POOH OH")),AO1253,"")</f>
        <v/>
      </c>
      <c r="BT1253" s="7" t="str">
        <f t="shared" ref="BT1253:BT1314" si="1042">IF(AND(AO1253&gt;0,OR(AF1253="Día",AF1253="Noche"),OR(K1253="RIH CSG",K1253="RIH OH")),AO1253,"")</f>
        <v/>
      </c>
      <c r="BU1253" s="7" t="str">
        <f t="shared" ref="BU1253:BU1314" si="1043">IF(AND(AO1253&gt;0,OR(AF1253="Día",AF1253="Noche"),OR(K1253="POOH CSG",K1253="POOH OH")),AO1253,"")</f>
        <v/>
      </c>
      <c r="BV1253" s="7" t="str">
        <f t="shared" ref="BV1253:BV1314" si="1044">IF(AND(H1253&gt;0,AF1253="Día",K1253="Conexión"),H1253,"")</f>
        <v/>
      </c>
      <c r="BW1253" s="7" t="str">
        <f t="shared" si="1018"/>
        <v/>
      </c>
      <c r="BX1253" s="7" t="str">
        <f t="shared" ref="BX1253:BX1316" si="1045">IF(AND(H1253&gt;0,AF1253="Día",K1253="Repasa"),H1253,"")</f>
        <v/>
      </c>
      <c r="BY1253" s="7" t="str">
        <f t="shared" ref="BY1253:BY1316" si="1046">IF(AND(H1253&gt;0,AF1253="Noche",K1253="Repasa"),H1253,"")</f>
        <v/>
      </c>
      <c r="BZ1253" s="7" t="str">
        <f t="shared" ref="BZ1253:BZ1316" si="1047">IF(AND(H1253&gt;0,AF1253="Día",K1253="Survey"),H1253,"")</f>
        <v/>
      </c>
      <c r="CA1253" s="7" t="str">
        <f t="shared" ref="CA1253:CA1316" si="1048">IF(AND(H1253&gt;0,AF1253="Noche",K1253="Survey"),H1253,"")</f>
        <v/>
      </c>
      <c r="CB1253" s="54"/>
      <c r="CH1253" s="13" t="str">
        <f t="shared" si="1019"/>
        <v/>
      </c>
      <c r="CJ1253" s="13" t="str">
        <f t="shared" si="1010"/>
        <v/>
      </c>
      <c r="CK1253" s="7" t="str">
        <f t="shared" si="1011"/>
        <v/>
      </c>
      <c r="CM1253" s="7" t="str">
        <f t="shared" ref="CM1253:CM1312" si="1049">IFERROR(IF(CJ1253&gt;0,CJ1253/CL1253,""),"")</f>
        <v/>
      </c>
    </row>
    <row r="1254" spans="2:91" ht="16.5" thickBot="1" x14ac:dyDescent="0.3">
      <c r="B1254" s="114"/>
      <c r="C1254" s="114"/>
      <c r="D1254" s="115"/>
      <c r="E1254" s="117" t="str">
        <f t="shared" si="995"/>
        <v/>
      </c>
      <c r="F1254" s="118" t="str">
        <f t="shared" si="1003"/>
        <v/>
      </c>
      <c r="G1254" s="22"/>
      <c r="H1254" s="5" t="str">
        <f t="shared" si="1020"/>
        <v/>
      </c>
      <c r="I1254" s="6" t="str">
        <f t="shared" si="1021"/>
        <v/>
      </c>
      <c r="J1254" s="6" t="str">
        <f t="shared" si="1022"/>
        <v/>
      </c>
      <c r="K1254" s="23"/>
      <c r="L1254" s="3" t="str">
        <f t="shared" si="1004"/>
        <v/>
      </c>
      <c r="M1254" s="2">
        <f>IF(OR(K1254="Rota",K1254="Desliza"),(IF((MAX(N$36:N1253))&gt;F$17,(MAX(N$36:N1253)),F$17)),N1253)</f>
        <v>0</v>
      </c>
      <c r="N1254" s="42"/>
      <c r="O1254" s="2" t="str">
        <f t="shared" si="1005"/>
        <v/>
      </c>
      <c r="P1254" s="3" t="str">
        <f t="shared" si="1006"/>
        <v/>
      </c>
      <c r="Q1254" s="24"/>
      <c r="R1254" s="24"/>
      <c r="S1254" s="24"/>
      <c r="T1254" s="132" t="str">
        <f t="shared" si="1012"/>
        <v/>
      </c>
      <c r="U1254" s="25"/>
      <c r="V1254" s="25"/>
      <c r="W1254" s="24"/>
      <c r="X1254" s="26"/>
      <c r="Y1254" s="25"/>
      <c r="Z1254" s="25"/>
      <c r="AA1254" s="3" t="str">
        <f t="shared" si="1007"/>
        <v/>
      </c>
      <c r="AB1254" s="24"/>
      <c r="AC1254" s="26"/>
      <c r="AD1254" s="25"/>
      <c r="AE1254" s="54"/>
      <c r="AF1254" s="54"/>
      <c r="AG1254" s="54"/>
      <c r="AH1254" s="54"/>
      <c r="AI1254" s="54"/>
      <c r="AJ1254" s="54"/>
      <c r="AK1254" s="25"/>
      <c r="AL1254" s="54" t="str">
        <f t="shared" si="1013"/>
        <v/>
      </c>
      <c r="AM1254" s="200" t="str">
        <f t="shared" si="1014"/>
        <v/>
      </c>
      <c r="AN1254" s="201" t="str">
        <f t="shared" si="1015"/>
        <v/>
      </c>
      <c r="AO1254" s="200" t="str">
        <f t="shared" si="1023"/>
        <v/>
      </c>
      <c r="AP1254" s="200" t="str">
        <f t="shared" si="1016"/>
        <v/>
      </c>
      <c r="AQ1254" s="200" t="str">
        <f t="shared" si="1017"/>
        <v/>
      </c>
      <c r="AR1254" s="200" t="str">
        <f t="shared" si="1024"/>
        <v/>
      </c>
      <c r="AS1254" s="200" t="str">
        <f t="shared" si="1025"/>
        <v/>
      </c>
      <c r="AT1254" s="200" t="str">
        <f t="shared" si="1026"/>
        <v/>
      </c>
      <c r="AU1254" s="200" t="str">
        <f t="shared" si="1027"/>
        <v/>
      </c>
      <c r="AV1254" s="54"/>
      <c r="AW1254" s="200" t="str">
        <f t="shared" si="1028"/>
        <v/>
      </c>
      <c r="AX1254" s="201" t="str">
        <f t="shared" si="1029"/>
        <v/>
      </c>
      <c r="AY1254" s="7" t="str">
        <f t="shared" si="1030"/>
        <v/>
      </c>
      <c r="AZ1254" s="7" t="str">
        <f t="shared" si="1031"/>
        <v/>
      </c>
      <c r="BA1254" s="7" t="str">
        <f t="shared" si="1032"/>
        <v/>
      </c>
      <c r="BB1254" s="7" t="str">
        <f t="shared" si="996"/>
        <v/>
      </c>
      <c r="BC1254" s="7" t="str">
        <f t="shared" si="997"/>
        <v/>
      </c>
      <c r="BD1254" s="7" t="str">
        <f t="shared" si="998"/>
        <v/>
      </c>
      <c r="BE1254" s="7" t="str">
        <f t="shared" si="999"/>
        <v/>
      </c>
      <c r="BF1254" s="7" t="str">
        <f t="shared" si="1008"/>
        <v/>
      </c>
      <c r="BG1254" s="7" t="str">
        <f t="shared" si="1009"/>
        <v/>
      </c>
      <c r="BH1254" s="7" t="str">
        <f t="shared" si="1000"/>
        <v/>
      </c>
      <c r="BI1254" s="7" t="str">
        <f t="shared" si="1001"/>
        <v/>
      </c>
      <c r="BJ1254" s="7" t="str">
        <f t="shared" si="1002"/>
        <v/>
      </c>
      <c r="BK1254" s="7" t="str">
        <f t="shared" si="1033"/>
        <v/>
      </c>
      <c r="BL1254" s="7" t="str">
        <f t="shared" si="1034"/>
        <v/>
      </c>
      <c r="BM1254" s="7" t="str">
        <f t="shared" si="1035"/>
        <v/>
      </c>
      <c r="BN1254" s="7" t="str">
        <f t="shared" si="1036"/>
        <v/>
      </c>
      <c r="BO1254" s="7" t="str">
        <f t="shared" si="1037"/>
        <v/>
      </c>
      <c r="BP1254" s="7" t="str">
        <f t="shared" si="1038"/>
        <v/>
      </c>
      <c r="BQ1254" s="7" t="str">
        <f t="shared" si="1039"/>
        <v/>
      </c>
      <c r="BR1254" s="7" t="str">
        <f t="shared" si="1040"/>
        <v/>
      </c>
      <c r="BS1254" s="7" t="str">
        <f t="shared" si="1041"/>
        <v/>
      </c>
      <c r="BT1254" s="7" t="str">
        <f t="shared" si="1042"/>
        <v/>
      </c>
      <c r="BU1254" s="7" t="str">
        <f t="shared" si="1043"/>
        <v/>
      </c>
      <c r="BV1254" s="7" t="str">
        <f t="shared" si="1044"/>
        <v/>
      </c>
      <c r="BW1254" s="7" t="str">
        <f t="shared" si="1018"/>
        <v/>
      </c>
      <c r="BX1254" s="7" t="str">
        <f t="shared" si="1045"/>
        <v/>
      </c>
      <c r="BY1254" s="7" t="str">
        <f t="shared" si="1046"/>
        <v/>
      </c>
      <c r="BZ1254" s="7" t="str">
        <f t="shared" si="1047"/>
        <v/>
      </c>
      <c r="CA1254" s="7" t="str">
        <f t="shared" si="1048"/>
        <v/>
      </c>
      <c r="CB1254" s="54"/>
      <c r="CH1254" s="13" t="str">
        <f t="shared" si="1019"/>
        <v/>
      </c>
      <c r="CJ1254" s="13" t="str">
        <f t="shared" si="1010"/>
        <v/>
      </c>
      <c r="CK1254" s="7" t="str">
        <f t="shared" si="1011"/>
        <v/>
      </c>
      <c r="CM1254" s="7" t="str">
        <f t="shared" si="1049"/>
        <v/>
      </c>
    </row>
    <row r="1255" spans="2:91" ht="16.5" thickBot="1" x14ac:dyDescent="0.3">
      <c r="B1255" s="114"/>
      <c r="C1255" s="114"/>
      <c r="D1255" s="115"/>
      <c r="E1255" s="117" t="str">
        <f t="shared" si="995"/>
        <v/>
      </c>
      <c r="F1255" s="118" t="str">
        <f t="shared" si="1003"/>
        <v/>
      </c>
      <c r="G1255" s="22"/>
      <c r="H1255" s="5" t="str">
        <f t="shared" si="1020"/>
        <v/>
      </c>
      <c r="I1255" s="6" t="str">
        <f t="shared" si="1021"/>
        <v/>
      </c>
      <c r="J1255" s="6" t="str">
        <f t="shared" si="1022"/>
        <v/>
      </c>
      <c r="K1255" s="23"/>
      <c r="L1255" s="3" t="str">
        <f t="shared" si="1004"/>
        <v/>
      </c>
      <c r="M1255" s="2">
        <f>IF(OR(K1255="Rota",K1255="Desliza"),(IF((MAX(N$36:N1254))&gt;F$17,(MAX(N$36:N1254)),F$17)),N1254)</f>
        <v>0</v>
      </c>
      <c r="N1255" s="42"/>
      <c r="O1255" s="2" t="str">
        <f t="shared" si="1005"/>
        <v/>
      </c>
      <c r="P1255" s="3" t="str">
        <f t="shared" si="1006"/>
        <v/>
      </c>
      <c r="Q1255" s="24"/>
      <c r="R1255" s="24"/>
      <c r="S1255" s="24"/>
      <c r="T1255" s="132" t="str">
        <f t="shared" si="1012"/>
        <v/>
      </c>
      <c r="U1255" s="25"/>
      <c r="V1255" s="25"/>
      <c r="W1255" s="24"/>
      <c r="X1255" s="26"/>
      <c r="Y1255" s="25"/>
      <c r="Z1255" s="25"/>
      <c r="AA1255" s="3" t="str">
        <f t="shared" si="1007"/>
        <v/>
      </c>
      <c r="AB1255" s="24"/>
      <c r="AC1255" s="26"/>
      <c r="AD1255" s="25"/>
      <c r="AE1255" s="54"/>
      <c r="AF1255" s="54"/>
      <c r="AG1255" s="54"/>
      <c r="AH1255" s="54"/>
      <c r="AI1255" s="54"/>
      <c r="AJ1255" s="54"/>
      <c r="AK1255" s="25"/>
      <c r="AL1255" s="54" t="str">
        <f t="shared" si="1013"/>
        <v/>
      </c>
      <c r="AM1255" s="200" t="str">
        <f t="shared" si="1014"/>
        <v/>
      </c>
      <c r="AN1255" s="201" t="str">
        <f t="shared" si="1015"/>
        <v/>
      </c>
      <c r="AO1255" s="200" t="str">
        <f t="shared" si="1023"/>
        <v/>
      </c>
      <c r="AP1255" s="200" t="str">
        <f t="shared" si="1016"/>
        <v/>
      </c>
      <c r="AQ1255" s="200" t="str">
        <f t="shared" si="1017"/>
        <v/>
      </c>
      <c r="AR1255" s="200" t="str">
        <f t="shared" si="1024"/>
        <v/>
      </c>
      <c r="AS1255" s="200" t="str">
        <f t="shared" si="1025"/>
        <v/>
      </c>
      <c r="AT1255" s="200" t="str">
        <f t="shared" si="1026"/>
        <v/>
      </c>
      <c r="AU1255" s="200" t="str">
        <f t="shared" si="1027"/>
        <v/>
      </c>
      <c r="AV1255" s="54"/>
      <c r="AW1255" s="200" t="str">
        <f t="shared" si="1028"/>
        <v/>
      </c>
      <c r="AX1255" s="201" t="str">
        <f t="shared" si="1029"/>
        <v/>
      </c>
      <c r="AY1255" s="7" t="str">
        <f t="shared" si="1030"/>
        <v/>
      </c>
      <c r="AZ1255" s="7" t="str">
        <f t="shared" si="1031"/>
        <v/>
      </c>
      <c r="BA1255" s="7" t="str">
        <f t="shared" si="1032"/>
        <v/>
      </c>
      <c r="BB1255" s="7" t="str">
        <f t="shared" si="996"/>
        <v/>
      </c>
      <c r="BC1255" s="7" t="str">
        <f t="shared" si="997"/>
        <v/>
      </c>
      <c r="BD1255" s="7" t="str">
        <f t="shared" si="998"/>
        <v/>
      </c>
      <c r="BE1255" s="7" t="str">
        <f t="shared" si="999"/>
        <v/>
      </c>
      <c r="BF1255" s="7" t="str">
        <f t="shared" si="1008"/>
        <v/>
      </c>
      <c r="BG1255" s="7" t="str">
        <f t="shared" si="1009"/>
        <v/>
      </c>
      <c r="BH1255" s="7" t="str">
        <f t="shared" si="1000"/>
        <v/>
      </c>
      <c r="BI1255" s="7" t="str">
        <f t="shared" si="1001"/>
        <v/>
      </c>
      <c r="BJ1255" s="7" t="str">
        <f t="shared" si="1002"/>
        <v/>
      </c>
      <c r="BK1255" s="7" t="str">
        <f t="shared" si="1033"/>
        <v/>
      </c>
      <c r="BL1255" s="7" t="str">
        <f t="shared" si="1034"/>
        <v/>
      </c>
      <c r="BM1255" s="7" t="str">
        <f t="shared" si="1035"/>
        <v/>
      </c>
      <c r="BN1255" s="7" t="str">
        <f t="shared" si="1036"/>
        <v/>
      </c>
      <c r="BO1255" s="7" t="str">
        <f t="shared" si="1037"/>
        <v/>
      </c>
      <c r="BP1255" s="7" t="str">
        <f t="shared" si="1038"/>
        <v/>
      </c>
      <c r="BQ1255" s="7" t="str">
        <f t="shared" si="1039"/>
        <v/>
      </c>
      <c r="BR1255" s="7" t="str">
        <f t="shared" si="1040"/>
        <v/>
      </c>
      <c r="BS1255" s="7" t="str">
        <f t="shared" si="1041"/>
        <v/>
      </c>
      <c r="BT1255" s="7" t="str">
        <f t="shared" si="1042"/>
        <v/>
      </c>
      <c r="BU1255" s="7" t="str">
        <f t="shared" si="1043"/>
        <v/>
      </c>
      <c r="BV1255" s="7" t="str">
        <f t="shared" si="1044"/>
        <v/>
      </c>
      <c r="BW1255" s="7" t="str">
        <f t="shared" si="1018"/>
        <v/>
      </c>
      <c r="BX1255" s="7" t="str">
        <f t="shared" si="1045"/>
        <v/>
      </c>
      <c r="BY1255" s="7" t="str">
        <f t="shared" si="1046"/>
        <v/>
      </c>
      <c r="BZ1255" s="7" t="str">
        <f t="shared" si="1047"/>
        <v/>
      </c>
      <c r="CA1255" s="7" t="str">
        <f t="shared" si="1048"/>
        <v/>
      </c>
      <c r="CB1255" s="54"/>
      <c r="CH1255" s="13" t="str">
        <f t="shared" si="1019"/>
        <v/>
      </c>
      <c r="CJ1255" s="13" t="str">
        <f t="shared" si="1010"/>
        <v/>
      </c>
      <c r="CK1255" s="7" t="str">
        <f t="shared" si="1011"/>
        <v/>
      </c>
      <c r="CM1255" s="7" t="str">
        <f t="shared" si="1049"/>
        <v/>
      </c>
    </row>
    <row r="1256" spans="2:91" ht="16.5" thickBot="1" x14ac:dyDescent="0.3">
      <c r="B1256" s="114"/>
      <c r="C1256" s="114"/>
      <c r="D1256" s="115"/>
      <c r="E1256" s="117" t="str">
        <f t="shared" si="995"/>
        <v/>
      </c>
      <c r="F1256" s="118" t="str">
        <f t="shared" si="1003"/>
        <v/>
      </c>
      <c r="G1256" s="22"/>
      <c r="H1256" s="5" t="str">
        <f t="shared" si="1020"/>
        <v/>
      </c>
      <c r="I1256" s="6" t="str">
        <f t="shared" si="1021"/>
        <v/>
      </c>
      <c r="J1256" s="6" t="str">
        <f t="shared" si="1022"/>
        <v/>
      </c>
      <c r="K1256" s="23"/>
      <c r="L1256" s="3" t="str">
        <f t="shared" si="1004"/>
        <v/>
      </c>
      <c r="M1256" s="2">
        <f>IF(OR(K1256="Rota",K1256="Desliza"),(IF((MAX(N$36:N1255))&gt;F$17,(MAX(N$36:N1255)),F$17)),N1255)</f>
        <v>0</v>
      </c>
      <c r="N1256" s="42"/>
      <c r="O1256" s="2" t="str">
        <f t="shared" si="1005"/>
        <v/>
      </c>
      <c r="P1256" s="3" t="str">
        <f t="shared" si="1006"/>
        <v/>
      </c>
      <c r="Q1256" s="24"/>
      <c r="R1256" s="24"/>
      <c r="S1256" s="24"/>
      <c r="T1256" s="132" t="str">
        <f t="shared" si="1012"/>
        <v/>
      </c>
      <c r="U1256" s="25"/>
      <c r="V1256" s="25"/>
      <c r="W1256" s="24"/>
      <c r="X1256" s="26"/>
      <c r="Y1256" s="25"/>
      <c r="Z1256" s="25"/>
      <c r="AA1256" s="3" t="str">
        <f t="shared" si="1007"/>
        <v/>
      </c>
      <c r="AB1256" s="24"/>
      <c r="AC1256" s="26"/>
      <c r="AD1256" s="25"/>
      <c r="AE1256" s="54"/>
      <c r="AF1256" s="54"/>
      <c r="AG1256" s="54"/>
      <c r="AH1256" s="54"/>
      <c r="AI1256" s="54"/>
      <c r="AJ1256" s="54"/>
      <c r="AK1256" s="25"/>
      <c r="AL1256" s="54" t="str">
        <f t="shared" si="1013"/>
        <v/>
      </c>
      <c r="AM1256" s="200" t="str">
        <f t="shared" si="1014"/>
        <v/>
      </c>
      <c r="AN1256" s="201" t="str">
        <f t="shared" si="1015"/>
        <v/>
      </c>
      <c r="AO1256" s="200" t="str">
        <f t="shared" si="1023"/>
        <v/>
      </c>
      <c r="AP1256" s="200" t="str">
        <f t="shared" si="1016"/>
        <v/>
      </c>
      <c r="AQ1256" s="200" t="str">
        <f t="shared" si="1017"/>
        <v/>
      </c>
      <c r="AR1256" s="200" t="str">
        <f t="shared" si="1024"/>
        <v/>
      </c>
      <c r="AS1256" s="200" t="str">
        <f t="shared" si="1025"/>
        <v/>
      </c>
      <c r="AT1256" s="200" t="str">
        <f t="shared" si="1026"/>
        <v/>
      </c>
      <c r="AU1256" s="200" t="str">
        <f t="shared" si="1027"/>
        <v/>
      </c>
      <c r="AV1256" s="54"/>
      <c r="AW1256" s="200" t="str">
        <f t="shared" si="1028"/>
        <v/>
      </c>
      <c r="AX1256" s="201" t="str">
        <f t="shared" si="1029"/>
        <v/>
      </c>
      <c r="AY1256" s="7" t="str">
        <f t="shared" si="1030"/>
        <v/>
      </c>
      <c r="AZ1256" s="7" t="str">
        <f t="shared" si="1031"/>
        <v/>
      </c>
      <c r="BA1256" s="7" t="str">
        <f t="shared" si="1032"/>
        <v/>
      </c>
      <c r="BB1256" s="7" t="str">
        <f t="shared" si="996"/>
        <v/>
      </c>
      <c r="BC1256" s="7" t="str">
        <f t="shared" si="997"/>
        <v/>
      </c>
      <c r="BD1256" s="7" t="str">
        <f t="shared" si="998"/>
        <v/>
      </c>
      <c r="BE1256" s="7" t="str">
        <f t="shared" si="999"/>
        <v/>
      </c>
      <c r="BF1256" s="7" t="str">
        <f t="shared" si="1008"/>
        <v/>
      </c>
      <c r="BG1256" s="7" t="str">
        <f t="shared" si="1009"/>
        <v/>
      </c>
      <c r="BH1256" s="7" t="str">
        <f t="shared" si="1000"/>
        <v/>
      </c>
      <c r="BI1256" s="7" t="str">
        <f t="shared" si="1001"/>
        <v/>
      </c>
      <c r="BJ1256" s="7" t="str">
        <f t="shared" si="1002"/>
        <v/>
      </c>
      <c r="BK1256" s="7" t="str">
        <f t="shared" si="1033"/>
        <v/>
      </c>
      <c r="BL1256" s="7" t="str">
        <f t="shared" si="1034"/>
        <v/>
      </c>
      <c r="BM1256" s="7" t="str">
        <f t="shared" si="1035"/>
        <v/>
      </c>
      <c r="BN1256" s="7" t="str">
        <f t="shared" si="1036"/>
        <v/>
      </c>
      <c r="BO1256" s="7" t="str">
        <f t="shared" si="1037"/>
        <v/>
      </c>
      <c r="BP1256" s="7" t="str">
        <f t="shared" si="1038"/>
        <v/>
      </c>
      <c r="BQ1256" s="7" t="str">
        <f t="shared" si="1039"/>
        <v/>
      </c>
      <c r="BR1256" s="7" t="str">
        <f t="shared" si="1040"/>
        <v/>
      </c>
      <c r="BS1256" s="7" t="str">
        <f t="shared" si="1041"/>
        <v/>
      </c>
      <c r="BT1256" s="7" t="str">
        <f t="shared" si="1042"/>
        <v/>
      </c>
      <c r="BU1256" s="7" t="str">
        <f t="shared" si="1043"/>
        <v/>
      </c>
      <c r="BV1256" s="7" t="str">
        <f t="shared" si="1044"/>
        <v/>
      </c>
      <c r="BW1256" s="7" t="str">
        <f t="shared" si="1018"/>
        <v/>
      </c>
      <c r="BX1256" s="7" t="str">
        <f t="shared" si="1045"/>
        <v/>
      </c>
      <c r="BY1256" s="7" t="str">
        <f t="shared" si="1046"/>
        <v/>
      </c>
      <c r="BZ1256" s="7" t="str">
        <f t="shared" si="1047"/>
        <v/>
      </c>
      <c r="CA1256" s="7" t="str">
        <f t="shared" si="1048"/>
        <v/>
      </c>
      <c r="CB1256" s="54"/>
      <c r="CH1256" s="13" t="str">
        <f t="shared" si="1019"/>
        <v/>
      </c>
      <c r="CJ1256" s="13" t="str">
        <f t="shared" si="1010"/>
        <v/>
      </c>
      <c r="CK1256" s="7" t="str">
        <f t="shared" si="1011"/>
        <v/>
      </c>
      <c r="CM1256" s="7" t="str">
        <f t="shared" si="1049"/>
        <v/>
      </c>
    </row>
    <row r="1257" spans="2:91" ht="16.5" thickBot="1" x14ac:dyDescent="0.3">
      <c r="B1257" s="114"/>
      <c r="C1257" s="114"/>
      <c r="D1257" s="115"/>
      <c r="E1257" s="117" t="str">
        <f t="shared" si="995"/>
        <v/>
      </c>
      <c r="F1257" s="118" t="str">
        <f t="shared" si="1003"/>
        <v/>
      </c>
      <c r="G1257" s="22"/>
      <c r="H1257" s="5" t="str">
        <f t="shared" si="1020"/>
        <v/>
      </c>
      <c r="I1257" s="6" t="str">
        <f t="shared" si="1021"/>
        <v/>
      </c>
      <c r="J1257" s="6" t="str">
        <f t="shared" si="1022"/>
        <v/>
      </c>
      <c r="K1257" s="23"/>
      <c r="L1257" s="3" t="str">
        <f t="shared" si="1004"/>
        <v/>
      </c>
      <c r="M1257" s="2">
        <f>IF(OR(K1257="Rota",K1257="Desliza"),(IF((MAX(N$36:N1256))&gt;F$17,(MAX(N$36:N1256)),F$17)),N1256)</f>
        <v>0</v>
      </c>
      <c r="N1257" s="42"/>
      <c r="O1257" s="2" t="str">
        <f t="shared" si="1005"/>
        <v/>
      </c>
      <c r="P1257" s="3" t="str">
        <f t="shared" si="1006"/>
        <v/>
      </c>
      <c r="Q1257" s="24"/>
      <c r="R1257" s="24"/>
      <c r="S1257" s="24"/>
      <c r="T1257" s="132" t="str">
        <f t="shared" si="1012"/>
        <v/>
      </c>
      <c r="U1257" s="25"/>
      <c r="V1257" s="25"/>
      <c r="W1257" s="24"/>
      <c r="X1257" s="26"/>
      <c r="Y1257" s="25"/>
      <c r="Z1257" s="25"/>
      <c r="AA1257" s="3" t="str">
        <f t="shared" si="1007"/>
        <v/>
      </c>
      <c r="AB1257" s="24"/>
      <c r="AC1257" s="26"/>
      <c r="AD1257" s="25"/>
      <c r="AE1257" s="54"/>
      <c r="AF1257" s="54"/>
      <c r="AG1257" s="54"/>
      <c r="AH1257" s="54"/>
      <c r="AI1257" s="54"/>
      <c r="AJ1257" s="54"/>
      <c r="AK1257" s="25"/>
      <c r="AL1257" s="54" t="str">
        <f t="shared" si="1013"/>
        <v/>
      </c>
      <c r="AM1257" s="200" t="str">
        <f t="shared" si="1014"/>
        <v/>
      </c>
      <c r="AN1257" s="201" t="str">
        <f t="shared" si="1015"/>
        <v/>
      </c>
      <c r="AO1257" s="200" t="str">
        <f t="shared" si="1023"/>
        <v/>
      </c>
      <c r="AP1257" s="200" t="str">
        <f t="shared" si="1016"/>
        <v/>
      </c>
      <c r="AQ1257" s="200" t="str">
        <f t="shared" si="1017"/>
        <v/>
      </c>
      <c r="AR1257" s="200" t="str">
        <f t="shared" si="1024"/>
        <v/>
      </c>
      <c r="AS1257" s="200" t="str">
        <f t="shared" si="1025"/>
        <v/>
      </c>
      <c r="AT1257" s="200" t="str">
        <f t="shared" si="1026"/>
        <v/>
      </c>
      <c r="AU1257" s="200" t="str">
        <f t="shared" si="1027"/>
        <v/>
      </c>
      <c r="AV1257" s="54"/>
      <c r="AW1257" s="200" t="str">
        <f t="shared" si="1028"/>
        <v/>
      </c>
      <c r="AX1257" s="201" t="str">
        <f t="shared" si="1029"/>
        <v/>
      </c>
      <c r="AY1257" s="7" t="str">
        <f t="shared" si="1030"/>
        <v/>
      </c>
      <c r="AZ1257" s="7" t="str">
        <f t="shared" si="1031"/>
        <v/>
      </c>
      <c r="BA1257" s="7" t="str">
        <f t="shared" si="1032"/>
        <v/>
      </c>
      <c r="BB1257" s="7" t="str">
        <f t="shared" si="996"/>
        <v/>
      </c>
      <c r="BC1257" s="7" t="str">
        <f t="shared" si="997"/>
        <v/>
      </c>
      <c r="BD1257" s="7" t="str">
        <f t="shared" si="998"/>
        <v/>
      </c>
      <c r="BE1257" s="7" t="str">
        <f t="shared" si="999"/>
        <v/>
      </c>
      <c r="BF1257" s="7" t="str">
        <f t="shared" si="1008"/>
        <v/>
      </c>
      <c r="BG1257" s="7" t="str">
        <f t="shared" si="1009"/>
        <v/>
      </c>
      <c r="BH1257" s="7" t="str">
        <f t="shared" si="1000"/>
        <v/>
      </c>
      <c r="BI1257" s="7" t="str">
        <f t="shared" si="1001"/>
        <v/>
      </c>
      <c r="BJ1257" s="7" t="str">
        <f t="shared" si="1002"/>
        <v/>
      </c>
      <c r="BK1257" s="7" t="str">
        <f t="shared" si="1033"/>
        <v/>
      </c>
      <c r="BL1257" s="7" t="str">
        <f t="shared" si="1034"/>
        <v/>
      </c>
      <c r="BM1257" s="7" t="str">
        <f t="shared" si="1035"/>
        <v/>
      </c>
      <c r="BN1257" s="7" t="str">
        <f t="shared" si="1036"/>
        <v/>
      </c>
      <c r="BO1257" s="7" t="str">
        <f t="shared" si="1037"/>
        <v/>
      </c>
      <c r="BP1257" s="7" t="str">
        <f t="shared" si="1038"/>
        <v/>
      </c>
      <c r="BQ1257" s="7" t="str">
        <f t="shared" si="1039"/>
        <v/>
      </c>
      <c r="BR1257" s="7" t="str">
        <f t="shared" si="1040"/>
        <v/>
      </c>
      <c r="BS1257" s="7" t="str">
        <f t="shared" si="1041"/>
        <v/>
      </c>
      <c r="BT1257" s="7" t="str">
        <f t="shared" si="1042"/>
        <v/>
      </c>
      <c r="BU1257" s="7" t="str">
        <f t="shared" si="1043"/>
        <v/>
      </c>
      <c r="BV1257" s="7" t="str">
        <f t="shared" si="1044"/>
        <v/>
      </c>
      <c r="BW1257" s="7" t="str">
        <f t="shared" si="1018"/>
        <v/>
      </c>
      <c r="BX1257" s="7" t="str">
        <f t="shared" si="1045"/>
        <v/>
      </c>
      <c r="BY1257" s="7" t="str">
        <f t="shared" si="1046"/>
        <v/>
      </c>
      <c r="BZ1257" s="7" t="str">
        <f t="shared" si="1047"/>
        <v/>
      </c>
      <c r="CA1257" s="7" t="str">
        <f t="shared" si="1048"/>
        <v/>
      </c>
      <c r="CB1257" s="54"/>
      <c r="CH1257" s="13" t="str">
        <f t="shared" si="1019"/>
        <v/>
      </c>
      <c r="CJ1257" s="13" t="str">
        <f t="shared" si="1010"/>
        <v/>
      </c>
      <c r="CK1257" s="7" t="str">
        <f t="shared" si="1011"/>
        <v/>
      </c>
      <c r="CM1257" s="7" t="str">
        <f t="shared" si="1049"/>
        <v/>
      </c>
    </row>
    <row r="1258" spans="2:91" ht="16.5" thickBot="1" x14ac:dyDescent="0.3">
      <c r="B1258" s="114"/>
      <c r="C1258" s="114"/>
      <c r="D1258" s="115"/>
      <c r="E1258" s="117" t="str">
        <f t="shared" si="995"/>
        <v/>
      </c>
      <c r="F1258" s="118" t="str">
        <f t="shared" si="1003"/>
        <v/>
      </c>
      <c r="G1258" s="22"/>
      <c r="H1258" s="5" t="str">
        <f t="shared" si="1020"/>
        <v/>
      </c>
      <c r="I1258" s="6" t="str">
        <f t="shared" si="1021"/>
        <v/>
      </c>
      <c r="J1258" s="6" t="str">
        <f t="shared" si="1022"/>
        <v/>
      </c>
      <c r="K1258" s="23"/>
      <c r="L1258" s="3" t="str">
        <f t="shared" si="1004"/>
        <v/>
      </c>
      <c r="M1258" s="2">
        <f>IF(OR(K1258="Rota",K1258="Desliza"),(IF((MAX(N$36:N1257))&gt;F$17,(MAX(N$36:N1257)),F$17)),N1257)</f>
        <v>0</v>
      </c>
      <c r="N1258" s="42"/>
      <c r="O1258" s="2" t="str">
        <f t="shared" si="1005"/>
        <v/>
      </c>
      <c r="P1258" s="3" t="str">
        <f t="shared" si="1006"/>
        <v/>
      </c>
      <c r="Q1258" s="24"/>
      <c r="R1258" s="24"/>
      <c r="S1258" s="24"/>
      <c r="T1258" s="132" t="str">
        <f t="shared" si="1012"/>
        <v/>
      </c>
      <c r="U1258" s="25"/>
      <c r="V1258" s="25"/>
      <c r="W1258" s="24"/>
      <c r="X1258" s="26"/>
      <c r="Y1258" s="25"/>
      <c r="Z1258" s="25"/>
      <c r="AA1258" s="3" t="str">
        <f t="shared" si="1007"/>
        <v/>
      </c>
      <c r="AB1258" s="24"/>
      <c r="AC1258" s="26"/>
      <c r="AD1258" s="25"/>
      <c r="AE1258" s="54"/>
      <c r="AF1258" s="54"/>
      <c r="AG1258" s="54"/>
      <c r="AH1258" s="54"/>
      <c r="AI1258" s="54"/>
      <c r="AJ1258" s="54"/>
      <c r="AK1258" s="25"/>
      <c r="AL1258" s="54" t="str">
        <f t="shared" si="1013"/>
        <v/>
      </c>
      <c r="AM1258" s="200" t="str">
        <f t="shared" si="1014"/>
        <v/>
      </c>
      <c r="AN1258" s="201" t="str">
        <f t="shared" si="1015"/>
        <v/>
      </c>
      <c r="AO1258" s="200" t="str">
        <f t="shared" si="1023"/>
        <v/>
      </c>
      <c r="AP1258" s="200" t="str">
        <f t="shared" si="1016"/>
        <v/>
      </c>
      <c r="AQ1258" s="200" t="str">
        <f t="shared" si="1017"/>
        <v/>
      </c>
      <c r="AR1258" s="200" t="str">
        <f t="shared" si="1024"/>
        <v/>
      </c>
      <c r="AS1258" s="200" t="str">
        <f t="shared" si="1025"/>
        <v/>
      </c>
      <c r="AT1258" s="200" t="str">
        <f t="shared" si="1026"/>
        <v/>
      </c>
      <c r="AU1258" s="200" t="str">
        <f t="shared" si="1027"/>
        <v/>
      </c>
      <c r="AV1258" s="54"/>
      <c r="AW1258" s="200" t="str">
        <f t="shared" si="1028"/>
        <v/>
      </c>
      <c r="AX1258" s="201" t="str">
        <f t="shared" si="1029"/>
        <v/>
      </c>
      <c r="AY1258" s="7" t="str">
        <f t="shared" si="1030"/>
        <v/>
      </c>
      <c r="AZ1258" s="7" t="str">
        <f t="shared" si="1031"/>
        <v/>
      </c>
      <c r="BA1258" s="7" t="str">
        <f t="shared" si="1032"/>
        <v/>
      </c>
      <c r="BB1258" s="7" t="str">
        <f t="shared" si="996"/>
        <v/>
      </c>
      <c r="BC1258" s="7" t="str">
        <f t="shared" si="997"/>
        <v/>
      </c>
      <c r="BD1258" s="7" t="str">
        <f t="shared" si="998"/>
        <v/>
      </c>
      <c r="BE1258" s="7" t="str">
        <f t="shared" si="999"/>
        <v/>
      </c>
      <c r="BF1258" s="7" t="str">
        <f t="shared" si="1008"/>
        <v/>
      </c>
      <c r="BG1258" s="7" t="str">
        <f t="shared" si="1009"/>
        <v/>
      </c>
      <c r="BH1258" s="7" t="str">
        <f t="shared" si="1000"/>
        <v/>
      </c>
      <c r="BI1258" s="7" t="str">
        <f t="shared" si="1001"/>
        <v/>
      </c>
      <c r="BJ1258" s="7" t="str">
        <f t="shared" si="1002"/>
        <v/>
      </c>
      <c r="BK1258" s="7" t="str">
        <f t="shared" si="1033"/>
        <v/>
      </c>
      <c r="BL1258" s="7" t="str">
        <f t="shared" si="1034"/>
        <v/>
      </c>
      <c r="BM1258" s="7" t="str">
        <f t="shared" si="1035"/>
        <v/>
      </c>
      <c r="BN1258" s="7" t="str">
        <f t="shared" si="1036"/>
        <v/>
      </c>
      <c r="BO1258" s="7" t="str">
        <f t="shared" si="1037"/>
        <v/>
      </c>
      <c r="BP1258" s="7" t="str">
        <f t="shared" si="1038"/>
        <v/>
      </c>
      <c r="BQ1258" s="7" t="str">
        <f t="shared" si="1039"/>
        <v/>
      </c>
      <c r="BR1258" s="7" t="str">
        <f t="shared" si="1040"/>
        <v/>
      </c>
      <c r="BS1258" s="7" t="str">
        <f t="shared" si="1041"/>
        <v/>
      </c>
      <c r="BT1258" s="7" t="str">
        <f t="shared" si="1042"/>
        <v/>
      </c>
      <c r="BU1258" s="7" t="str">
        <f t="shared" si="1043"/>
        <v/>
      </c>
      <c r="BV1258" s="7" t="str">
        <f t="shared" si="1044"/>
        <v/>
      </c>
      <c r="BW1258" s="7" t="str">
        <f t="shared" si="1018"/>
        <v/>
      </c>
      <c r="BX1258" s="7" t="str">
        <f t="shared" si="1045"/>
        <v/>
      </c>
      <c r="BY1258" s="7" t="str">
        <f t="shared" si="1046"/>
        <v/>
      </c>
      <c r="BZ1258" s="7" t="str">
        <f t="shared" si="1047"/>
        <v/>
      </c>
      <c r="CA1258" s="7" t="str">
        <f t="shared" si="1048"/>
        <v/>
      </c>
      <c r="CB1258" s="54"/>
      <c r="CH1258" s="13" t="str">
        <f t="shared" si="1019"/>
        <v/>
      </c>
      <c r="CJ1258" s="13" t="str">
        <f t="shared" si="1010"/>
        <v/>
      </c>
      <c r="CK1258" s="7" t="str">
        <f t="shared" si="1011"/>
        <v/>
      </c>
      <c r="CM1258" s="7" t="str">
        <f t="shared" si="1049"/>
        <v/>
      </c>
    </row>
    <row r="1259" spans="2:91" ht="16.5" thickBot="1" x14ac:dyDescent="0.3">
      <c r="B1259" s="114"/>
      <c r="C1259" s="114"/>
      <c r="D1259" s="115"/>
      <c r="E1259" s="117" t="str">
        <f t="shared" si="995"/>
        <v/>
      </c>
      <c r="F1259" s="118" t="str">
        <f t="shared" si="1003"/>
        <v/>
      </c>
      <c r="G1259" s="22"/>
      <c r="H1259" s="5" t="str">
        <f t="shared" si="1020"/>
        <v/>
      </c>
      <c r="I1259" s="6" t="str">
        <f t="shared" si="1021"/>
        <v/>
      </c>
      <c r="J1259" s="6" t="str">
        <f t="shared" si="1022"/>
        <v/>
      </c>
      <c r="K1259" s="23"/>
      <c r="L1259" s="3" t="str">
        <f t="shared" si="1004"/>
        <v/>
      </c>
      <c r="M1259" s="2">
        <f>IF(OR(K1259="Rota",K1259="Desliza"),(IF((MAX(N$36:N1258))&gt;F$17,(MAX(N$36:N1258)),F$17)),N1258)</f>
        <v>0</v>
      </c>
      <c r="N1259" s="42"/>
      <c r="O1259" s="2" t="str">
        <f t="shared" si="1005"/>
        <v/>
      </c>
      <c r="P1259" s="3" t="str">
        <f t="shared" si="1006"/>
        <v/>
      </c>
      <c r="Q1259" s="24"/>
      <c r="R1259" s="24"/>
      <c r="S1259" s="24"/>
      <c r="T1259" s="132" t="str">
        <f t="shared" si="1012"/>
        <v/>
      </c>
      <c r="U1259" s="25"/>
      <c r="V1259" s="25"/>
      <c r="W1259" s="24"/>
      <c r="X1259" s="26"/>
      <c r="Y1259" s="25"/>
      <c r="Z1259" s="25"/>
      <c r="AA1259" s="3" t="str">
        <f t="shared" si="1007"/>
        <v/>
      </c>
      <c r="AB1259" s="24"/>
      <c r="AC1259" s="26"/>
      <c r="AD1259" s="25"/>
      <c r="AE1259" s="54"/>
      <c r="AF1259" s="54"/>
      <c r="AG1259" s="54"/>
      <c r="AH1259" s="54"/>
      <c r="AI1259" s="54"/>
      <c r="AJ1259" s="54"/>
      <c r="AK1259" s="25"/>
      <c r="AL1259" s="54" t="str">
        <f t="shared" si="1013"/>
        <v/>
      </c>
      <c r="AM1259" s="200" t="str">
        <f t="shared" si="1014"/>
        <v/>
      </c>
      <c r="AN1259" s="201" t="str">
        <f t="shared" si="1015"/>
        <v/>
      </c>
      <c r="AO1259" s="200" t="str">
        <f t="shared" si="1023"/>
        <v/>
      </c>
      <c r="AP1259" s="200" t="str">
        <f t="shared" si="1016"/>
        <v/>
      </c>
      <c r="AQ1259" s="200" t="str">
        <f t="shared" si="1017"/>
        <v/>
      </c>
      <c r="AR1259" s="200" t="str">
        <f t="shared" si="1024"/>
        <v/>
      </c>
      <c r="AS1259" s="200" t="str">
        <f t="shared" si="1025"/>
        <v/>
      </c>
      <c r="AT1259" s="200" t="str">
        <f t="shared" si="1026"/>
        <v/>
      </c>
      <c r="AU1259" s="200" t="str">
        <f t="shared" si="1027"/>
        <v/>
      </c>
      <c r="AV1259" s="54"/>
      <c r="AW1259" s="200" t="str">
        <f t="shared" si="1028"/>
        <v/>
      </c>
      <c r="AX1259" s="201" t="str">
        <f t="shared" si="1029"/>
        <v/>
      </c>
      <c r="AY1259" s="7" t="str">
        <f t="shared" si="1030"/>
        <v/>
      </c>
      <c r="AZ1259" s="7" t="str">
        <f t="shared" si="1031"/>
        <v/>
      </c>
      <c r="BA1259" s="7" t="str">
        <f t="shared" si="1032"/>
        <v/>
      </c>
      <c r="BB1259" s="7" t="str">
        <f t="shared" si="996"/>
        <v/>
      </c>
      <c r="BC1259" s="7" t="str">
        <f t="shared" si="997"/>
        <v/>
      </c>
      <c r="BD1259" s="7" t="str">
        <f t="shared" si="998"/>
        <v/>
      </c>
      <c r="BE1259" s="7" t="str">
        <f t="shared" si="999"/>
        <v/>
      </c>
      <c r="BF1259" s="7" t="str">
        <f t="shared" si="1008"/>
        <v/>
      </c>
      <c r="BG1259" s="7" t="str">
        <f t="shared" si="1009"/>
        <v/>
      </c>
      <c r="BH1259" s="7" t="str">
        <f t="shared" si="1000"/>
        <v/>
      </c>
      <c r="BI1259" s="7" t="str">
        <f t="shared" si="1001"/>
        <v/>
      </c>
      <c r="BJ1259" s="7" t="str">
        <f t="shared" si="1002"/>
        <v/>
      </c>
      <c r="BK1259" s="7" t="str">
        <f t="shared" si="1033"/>
        <v/>
      </c>
      <c r="BL1259" s="7" t="str">
        <f t="shared" si="1034"/>
        <v/>
      </c>
      <c r="BM1259" s="7" t="str">
        <f t="shared" si="1035"/>
        <v/>
      </c>
      <c r="BN1259" s="7" t="str">
        <f t="shared" si="1036"/>
        <v/>
      </c>
      <c r="BO1259" s="7" t="str">
        <f t="shared" si="1037"/>
        <v/>
      </c>
      <c r="BP1259" s="7" t="str">
        <f t="shared" si="1038"/>
        <v/>
      </c>
      <c r="BQ1259" s="7" t="str">
        <f t="shared" si="1039"/>
        <v/>
      </c>
      <c r="BR1259" s="7" t="str">
        <f t="shared" si="1040"/>
        <v/>
      </c>
      <c r="BS1259" s="7" t="str">
        <f t="shared" si="1041"/>
        <v/>
      </c>
      <c r="BT1259" s="7" t="str">
        <f t="shared" si="1042"/>
        <v/>
      </c>
      <c r="BU1259" s="7" t="str">
        <f t="shared" si="1043"/>
        <v/>
      </c>
      <c r="BV1259" s="7" t="str">
        <f t="shared" si="1044"/>
        <v/>
      </c>
      <c r="BW1259" s="7" t="str">
        <f t="shared" si="1018"/>
        <v/>
      </c>
      <c r="BX1259" s="7" t="str">
        <f t="shared" si="1045"/>
        <v/>
      </c>
      <c r="BY1259" s="7" t="str">
        <f t="shared" si="1046"/>
        <v/>
      </c>
      <c r="BZ1259" s="7" t="str">
        <f t="shared" si="1047"/>
        <v/>
      </c>
      <c r="CA1259" s="7" t="str">
        <f t="shared" si="1048"/>
        <v/>
      </c>
      <c r="CB1259" s="54"/>
      <c r="CH1259" s="13" t="str">
        <f t="shared" si="1019"/>
        <v/>
      </c>
      <c r="CJ1259" s="13" t="str">
        <f t="shared" si="1010"/>
        <v/>
      </c>
      <c r="CK1259" s="7" t="str">
        <f t="shared" si="1011"/>
        <v/>
      </c>
      <c r="CM1259" s="7" t="str">
        <f t="shared" si="1049"/>
        <v/>
      </c>
    </row>
    <row r="1260" spans="2:91" ht="16.5" thickBot="1" x14ac:dyDescent="0.3">
      <c r="B1260" s="114"/>
      <c r="C1260" s="114"/>
      <c r="D1260" s="115"/>
      <c r="E1260" s="117" t="str">
        <f t="shared" ref="E1260:E1312" si="1050">IF(K1260="Comentario","",IF(K1259="Comentario",IF(G1258="","",IF(G1258=0,E1258+1,E1258)),IF(G1259="","",IF(G1259=0,E1259+1,E1259))))</f>
        <v/>
      </c>
      <c r="F1260" s="118" t="str">
        <f t="shared" si="1003"/>
        <v/>
      </c>
      <c r="G1260" s="22"/>
      <c r="H1260" s="5" t="str">
        <f t="shared" si="1020"/>
        <v/>
      </c>
      <c r="I1260" s="6" t="str">
        <f t="shared" si="1021"/>
        <v/>
      </c>
      <c r="J1260" s="6" t="str">
        <f t="shared" si="1022"/>
        <v/>
      </c>
      <c r="K1260" s="23"/>
      <c r="L1260" s="3" t="str">
        <f t="shared" si="1004"/>
        <v/>
      </c>
      <c r="M1260" s="2">
        <f>IF(OR(K1260="Rota",K1260="Desliza"),(IF((MAX(N$36:N1259))&gt;F$17,(MAX(N$36:N1259)),F$17)),N1259)</f>
        <v>0</v>
      </c>
      <c r="N1260" s="42"/>
      <c r="O1260" s="2" t="str">
        <f t="shared" si="1005"/>
        <v/>
      </c>
      <c r="P1260" s="3" t="str">
        <f t="shared" si="1006"/>
        <v/>
      </c>
      <c r="Q1260" s="24"/>
      <c r="R1260" s="24"/>
      <c r="S1260" s="24"/>
      <c r="T1260" s="132" t="str">
        <f t="shared" si="1012"/>
        <v/>
      </c>
      <c r="U1260" s="25"/>
      <c r="V1260" s="25"/>
      <c r="W1260" s="24"/>
      <c r="X1260" s="26"/>
      <c r="Y1260" s="25"/>
      <c r="Z1260" s="25"/>
      <c r="AA1260" s="3" t="str">
        <f t="shared" si="1007"/>
        <v/>
      </c>
      <c r="AB1260" s="24"/>
      <c r="AC1260" s="26"/>
      <c r="AD1260" s="25"/>
      <c r="AE1260" s="54"/>
      <c r="AF1260" s="54"/>
      <c r="AG1260" s="54"/>
      <c r="AH1260" s="54"/>
      <c r="AI1260" s="54"/>
      <c r="AJ1260" s="54"/>
      <c r="AK1260" s="25"/>
      <c r="AL1260" s="54" t="str">
        <f t="shared" si="1013"/>
        <v/>
      </c>
      <c r="AM1260" s="200" t="str">
        <f t="shared" si="1014"/>
        <v/>
      </c>
      <c r="AN1260" s="201" t="str">
        <f t="shared" si="1015"/>
        <v/>
      </c>
      <c r="AO1260" s="200" t="str">
        <f t="shared" si="1023"/>
        <v/>
      </c>
      <c r="AP1260" s="200" t="str">
        <f t="shared" si="1016"/>
        <v/>
      </c>
      <c r="AQ1260" s="200" t="str">
        <f t="shared" si="1017"/>
        <v/>
      </c>
      <c r="AR1260" s="200" t="str">
        <f t="shared" si="1024"/>
        <v/>
      </c>
      <c r="AS1260" s="200" t="str">
        <f t="shared" si="1025"/>
        <v/>
      </c>
      <c r="AT1260" s="200" t="str">
        <f t="shared" si="1026"/>
        <v/>
      </c>
      <c r="AU1260" s="200" t="str">
        <f t="shared" si="1027"/>
        <v/>
      </c>
      <c r="AV1260" s="54"/>
      <c r="AW1260" s="200" t="str">
        <f t="shared" si="1028"/>
        <v/>
      </c>
      <c r="AX1260" s="201" t="str">
        <f t="shared" si="1029"/>
        <v/>
      </c>
      <c r="AY1260" s="7" t="str">
        <f t="shared" si="1030"/>
        <v/>
      </c>
      <c r="AZ1260" s="7" t="str">
        <f t="shared" si="1031"/>
        <v/>
      </c>
      <c r="BA1260" s="7" t="str">
        <f t="shared" si="1032"/>
        <v/>
      </c>
      <c r="BB1260" s="7" t="str">
        <f t="shared" si="996"/>
        <v/>
      </c>
      <c r="BC1260" s="7" t="str">
        <f t="shared" si="997"/>
        <v/>
      </c>
      <c r="BD1260" s="7" t="str">
        <f t="shared" si="998"/>
        <v/>
      </c>
      <c r="BE1260" s="7" t="str">
        <f t="shared" si="999"/>
        <v/>
      </c>
      <c r="BF1260" s="7" t="str">
        <f t="shared" si="1008"/>
        <v/>
      </c>
      <c r="BG1260" s="7" t="str">
        <f t="shared" si="1009"/>
        <v/>
      </c>
      <c r="BH1260" s="7" t="str">
        <f t="shared" si="1000"/>
        <v/>
      </c>
      <c r="BI1260" s="7" t="str">
        <f t="shared" si="1001"/>
        <v/>
      </c>
      <c r="BJ1260" s="7" t="str">
        <f t="shared" si="1002"/>
        <v/>
      </c>
      <c r="BK1260" s="7" t="str">
        <f t="shared" si="1033"/>
        <v/>
      </c>
      <c r="BL1260" s="7" t="str">
        <f t="shared" si="1034"/>
        <v/>
      </c>
      <c r="BM1260" s="7" t="str">
        <f t="shared" si="1035"/>
        <v/>
      </c>
      <c r="BN1260" s="7" t="str">
        <f t="shared" si="1036"/>
        <v/>
      </c>
      <c r="BO1260" s="7" t="str">
        <f t="shared" si="1037"/>
        <v/>
      </c>
      <c r="BP1260" s="7" t="str">
        <f t="shared" si="1038"/>
        <v/>
      </c>
      <c r="BQ1260" s="7" t="str">
        <f t="shared" si="1039"/>
        <v/>
      </c>
      <c r="BR1260" s="7" t="str">
        <f t="shared" si="1040"/>
        <v/>
      </c>
      <c r="BS1260" s="7" t="str">
        <f t="shared" si="1041"/>
        <v/>
      </c>
      <c r="BT1260" s="7" t="str">
        <f t="shared" si="1042"/>
        <v/>
      </c>
      <c r="BU1260" s="7" t="str">
        <f t="shared" si="1043"/>
        <v/>
      </c>
      <c r="BV1260" s="7" t="str">
        <f t="shared" si="1044"/>
        <v/>
      </c>
      <c r="BW1260" s="7" t="str">
        <f t="shared" si="1018"/>
        <v/>
      </c>
      <c r="BX1260" s="7" t="str">
        <f t="shared" si="1045"/>
        <v/>
      </c>
      <c r="BY1260" s="7" t="str">
        <f t="shared" si="1046"/>
        <v/>
      </c>
      <c r="BZ1260" s="7" t="str">
        <f t="shared" si="1047"/>
        <v/>
      </c>
      <c r="CA1260" s="7" t="str">
        <f t="shared" si="1048"/>
        <v/>
      </c>
      <c r="CB1260" s="54"/>
      <c r="CH1260" s="13" t="str">
        <f t="shared" si="1019"/>
        <v/>
      </c>
      <c r="CJ1260" s="13" t="str">
        <f t="shared" si="1010"/>
        <v/>
      </c>
      <c r="CK1260" s="7" t="str">
        <f t="shared" si="1011"/>
        <v/>
      </c>
      <c r="CM1260" s="7" t="str">
        <f t="shared" si="1049"/>
        <v/>
      </c>
    </row>
    <row r="1261" spans="2:91" ht="16.5" thickBot="1" x14ac:dyDescent="0.3">
      <c r="B1261" s="114"/>
      <c r="C1261" s="114"/>
      <c r="D1261" s="115"/>
      <c r="E1261" s="117" t="str">
        <f t="shared" si="1050"/>
        <v/>
      </c>
      <c r="F1261" s="118" t="str">
        <f t="shared" si="1003"/>
        <v/>
      </c>
      <c r="G1261" s="22"/>
      <c r="H1261" s="5" t="str">
        <f t="shared" si="1020"/>
        <v/>
      </c>
      <c r="I1261" s="6" t="str">
        <f t="shared" si="1021"/>
        <v/>
      </c>
      <c r="J1261" s="6" t="str">
        <f t="shared" si="1022"/>
        <v/>
      </c>
      <c r="K1261" s="23"/>
      <c r="L1261" s="3" t="str">
        <f t="shared" si="1004"/>
        <v/>
      </c>
      <c r="M1261" s="2">
        <f>IF(OR(K1261="Rota",K1261="Desliza"),(IF((MAX(N$36:N1260))&gt;F$17,(MAX(N$36:N1260)),F$17)),N1260)</f>
        <v>0</v>
      </c>
      <c r="N1261" s="42"/>
      <c r="O1261" s="2" t="str">
        <f t="shared" si="1005"/>
        <v/>
      </c>
      <c r="P1261" s="3" t="str">
        <f t="shared" si="1006"/>
        <v/>
      </c>
      <c r="Q1261" s="24"/>
      <c r="R1261" s="24"/>
      <c r="S1261" s="24"/>
      <c r="T1261" s="132" t="str">
        <f t="shared" si="1012"/>
        <v/>
      </c>
      <c r="U1261" s="25"/>
      <c r="V1261" s="25"/>
      <c r="W1261" s="24"/>
      <c r="X1261" s="26"/>
      <c r="Y1261" s="25"/>
      <c r="Z1261" s="25"/>
      <c r="AA1261" s="3" t="str">
        <f t="shared" si="1007"/>
        <v/>
      </c>
      <c r="AB1261" s="24"/>
      <c r="AC1261" s="26"/>
      <c r="AD1261" s="25"/>
      <c r="AE1261" s="54"/>
      <c r="AF1261" s="54"/>
      <c r="AG1261" s="54"/>
      <c r="AH1261" s="54"/>
      <c r="AI1261" s="54"/>
      <c r="AJ1261" s="54"/>
      <c r="AK1261" s="25"/>
      <c r="AL1261" s="54" t="str">
        <f t="shared" si="1013"/>
        <v/>
      </c>
      <c r="AM1261" s="200" t="str">
        <f t="shared" si="1014"/>
        <v/>
      </c>
      <c r="AN1261" s="201" t="str">
        <f t="shared" si="1015"/>
        <v/>
      </c>
      <c r="AO1261" s="200" t="str">
        <f t="shared" si="1023"/>
        <v/>
      </c>
      <c r="AP1261" s="200" t="str">
        <f t="shared" si="1016"/>
        <v/>
      </c>
      <c r="AQ1261" s="200" t="str">
        <f t="shared" si="1017"/>
        <v/>
      </c>
      <c r="AR1261" s="200" t="str">
        <f t="shared" si="1024"/>
        <v/>
      </c>
      <c r="AS1261" s="200" t="str">
        <f t="shared" si="1025"/>
        <v/>
      </c>
      <c r="AT1261" s="200" t="str">
        <f t="shared" si="1026"/>
        <v/>
      </c>
      <c r="AU1261" s="200" t="str">
        <f t="shared" si="1027"/>
        <v/>
      </c>
      <c r="AV1261" s="54"/>
      <c r="AW1261" s="200" t="str">
        <f t="shared" si="1028"/>
        <v/>
      </c>
      <c r="AX1261" s="201" t="str">
        <f t="shared" si="1029"/>
        <v/>
      </c>
      <c r="AY1261" s="7" t="str">
        <f t="shared" si="1030"/>
        <v/>
      </c>
      <c r="AZ1261" s="7" t="str">
        <f t="shared" si="1031"/>
        <v/>
      </c>
      <c r="BA1261" s="7" t="str">
        <f t="shared" si="1032"/>
        <v/>
      </c>
      <c r="BB1261" s="7" t="str">
        <f t="shared" ref="BB1261:BB1312" si="1051">IF(AND(O1261&gt;0,AF1261="Día",K1261="Rota"),O1261,"")</f>
        <v/>
      </c>
      <c r="BC1261" s="7" t="str">
        <f t="shared" ref="BC1261:BC1312" si="1052">IF(AND(O1261&gt;0,AF1261="Noche",K1261="Rota"),O1261,"")</f>
        <v/>
      </c>
      <c r="BD1261" s="7" t="str">
        <f t="shared" ref="BD1261:BD1312" si="1053">IF(AND(O1261&gt;0,AF1261="Día",K1261="Desliza"),O1261,"")</f>
        <v/>
      </c>
      <c r="BE1261" s="7" t="str">
        <f t="shared" ref="BE1261:BE1312" si="1054">IF(AND(O1261&gt;0,AF1261="Noche",K1261="Desliza"),O1261,"")</f>
        <v/>
      </c>
      <c r="BF1261" s="7" t="str">
        <f t="shared" si="1008"/>
        <v/>
      </c>
      <c r="BG1261" s="7" t="str">
        <f t="shared" si="1009"/>
        <v/>
      </c>
      <c r="BH1261" s="7" t="str">
        <f t="shared" si="1000"/>
        <v/>
      </c>
      <c r="BI1261" s="7" t="str">
        <f t="shared" si="1001"/>
        <v/>
      </c>
      <c r="BJ1261" s="7" t="str">
        <f t="shared" si="1002"/>
        <v/>
      </c>
      <c r="BK1261" s="7" t="str">
        <f t="shared" si="1033"/>
        <v/>
      </c>
      <c r="BL1261" s="7" t="str">
        <f t="shared" si="1034"/>
        <v/>
      </c>
      <c r="BM1261" s="7" t="str">
        <f t="shared" si="1035"/>
        <v/>
      </c>
      <c r="BN1261" s="7" t="str">
        <f t="shared" si="1036"/>
        <v/>
      </c>
      <c r="BO1261" s="7" t="str">
        <f t="shared" si="1037"/>
        <v/>
      </c>
      <c r="BP1261" s="7" t="str">
        <f t="shared" si="1038"/>
        <v/>
      </c>
      <c r="BQ1261" s="7" t="str">
        <f t="shared" si="1039"/>
        <v/>
      </c>
      <c r="BR1261" s="7" t="str">
        <f t="shared" si="1040"/>
        <v/>
      </c>
      <c r="BS1261" s="7" t="str">
        <f t="shared" si="1041"/>
        <v/>
      </c>
      <c r="BT1261" s="7" t="str">
        <f t="shared" si="1042"/>
        <v/>
      </c>
      <c r="BU1261" s="7" t="str">
        <f t="shared" si="1043"/>
        <v/>
      </c>
      <c r="BV1261" s="7" t="str">
        <f t="shared" si="1044"/>
        <v/>
      </c>
      <c r="BW1261" s="7" t="str">
        <f t="shared" si="1018"/>
        <v/>
      </c>
      <c r="BX1261" s="7" t="str">
        <f t="shared" si="1045"/>
        <v/>
      </c>
      <c r="BY1261" s="7" t="str">
        <f t="shared" si="1046"/>
        <v/>
      </c>
      <c r="BZ1261" s="7" t="str">
        <f t="shared" si="1047"/>
        <v/>
      </c>
      <c r="CA1261" s="7" t="str">
        <f t="shared" si="1048"/>
        <v/>
      </c>
      <c r="CB1261" s="54"/>
      <c r="CH1261" s="13" t="str">
        <f t="shared" si="1019"/>
        <v/>
      </c>
      <c r="CJ1261" s="13" t="str">
        <f t="shared" si="1010"/>
        <v/>
      </c>
      <c r="CK1261" s="7" t="str">
        <f t="shared" si="1011"/>
        <v/>
      </c>
      <c r="CM1261" s="7" t="str">
        <f t="shared" si="1049"/>
        <v/>
      </c>
    </row>
    <row r="1262" spans="2:91" ht="16.5" thickBot="1" x14ac:dyDescent="0.3">
      <c r="B1262" s="114"/>
      <c r="C1262" s="114"/>
      <c r="D1262" s="115"/>
      <c r="E1262" s="117" t="str">
        <f t="shared" si="1050"/>
        <v/>
      </c>
      <c r="F1262" s="118" t="str">
        <f t="shared" si="1003"/>
        <v/>
      </c>
      <c r="G1262" s="22"/>
      <c r="H1262" s="5" t="str">
        <f t="shared" si="1020"/>
        <v/>
      </c>
      <c r="I1262" s="6" t="str">
        <f t="shared" si="1021"/>
        <v/>
      </c>
      <c r="J1262" s="6" t="str">
        <f t="shared" si="1022"/>
        <v/>
      </c>
      <c r="K1262" s="23"/>
      <c r="L1262" s="3" t="str">
        <f t="shared" si="1004"/>
        <v/>
      </c>
      <c r="M1262" s="2">
        <f>IF(OR(K1262="Rota",K1262="Desliza"),(IF((MAX(N$36:N1261))&gt;F$17,(MAX(N$36:N1261)),F$17)),N1261)</f>
        <v>0</v>
      </c>
      <c r="N1262" s="42"/>
      <c r="O1262" s="2" t="str">
        <f t="shared" si="1005"/>
        <v/>
      </c>
      <c r="P1262" s="3" t="str">
        <f t="shared" si="1006"/>
        <v/>
      </c>
      <c r="Q1262" s="24"/>
      <c r="R1262" s="24"/>
      <c r="S1262" s="24"/>
      <c r="T1262" s="132" t="str">
        <f t="shared" si="1012"/>
        <v/>
      </c>
      <c r="U1262" s="25"/>
      <c r="V1262" s="25"/>
      <c r="W1262" s="24"/>
      <c r="X1262" s="26"/>
      <c r="Y1262" s="25"/>
      <c r="Z1262" s="25"/>
      <c r="AA1262" s="3" t="str">
        <f t="shared" si="1007"/>
        <v/>
      </c>
      <c r="AB1262" s="24"/>
      <c r="AC1262" s="26"/>
      <c r="AD1262" s="25"/>
      <c r="AE1262" s="54"/>
      <c r="AF1262" s="54"/>
      <c r="AG1262" s="54"/>
      <c r="AH1262" s="54"/>
      <c r="AI1262" s="54"/>
      <c r="AJ1262" s="54"/>
      <c r="AK1262" s="25"/>
      <c r="AL1262" s="54" t="str">
        <f t="shared" si="1013"/>
        <v/>
      </c>
      <c r="AM1262" s="200" t="str">
        <f t="shared" si="1014"/>
        <v/>
      </c>
      <c r="AN1262" s="201" t="str">
        <f t="shared" si="1015"/>
        <v/>
      </c>
      <c r="AO1262" s="200" t="str">
        <f t="shared" si="1023"/>
        <v/>
      </c>
      <c r="AP1262" s="200" t="str">
        <f t="shared" si="1016"/>
        <v/>
      </c>
      <c r="AQ1262" s="200" t="str">
        <f t="shared" si="1017"/>
        <v/>
      </c>
      <c r="AR1262" s="200" t="str">
        <f t="shared" si="1024"/>
        <v/>
      </c>
      <c r="AS1262" s="200" t="str">
        <f t="shared" si="1025"/>
        <v/>
      </c>
      <c r="AT1262" s="200" t="str">
        <f t="shared" si="1026"/>
        <v/>
      </c>
      <c r="AU1262" s="200" t="str">
        <f t="shared" si="1027"/>
        <v/>
      </c>
      <c r="AV1262" s="54"/>
      <c r="AW1262" s="200" t="str">
        <f t="shared" si="1028"/>
        <v/>
      </c>
      <c r="AX1262" s="201" t="str">
        <f t="shared" si="1029"/>
        <v/>
      </c>
      <c r="AY1262" s="7" t="str">
        <f t="shared" si="1030"/>
        <v/>
      </c>
      <c r="AZ1262" s="7" t="str">
        <f t="shared" si="1031"/>
        <v/>
      </c>
      <c r="BA1262" s="7" t="str">
        <f t="shared" si="1032"/>
        <v/>
      </c>
      <c r="BB1262" s="7" t="str">
        <f t="shared" si="1051"/>
        <v/>
      </c>
      <c r="BC1262" s="7" t="str">
        <f t="shared" si="1052"/>
        <v/>
      </c>
      <c r="BD1262" s="7" t="str">
        <f t="shared" si="1053"/>
        <v/>
      </c>
      <c r="BE1262" s="7" t="str">
        <f t="shared" si="1054"/>
        <v/>
      </c>
      <c r="BF1262" s="7" t="str">
        <f t="shared" si="1008"/>
        <v/>
      </c>
      <c r="BG1262" s="7" t="str">
        <f t="shared" si="1009"/>
        <v/>
      </c>
      <c r="BH1262" s="7" t="str">
        <f t="shared" ref="BH1262:BH1314" si="1055">IF(AND(AO1262&gt;0,AF1262="Día",K1262="RIH CSG"),AO1262,"")</f>
        <v/>
      </c>
      <c r="BI1262" s="7" t="str">
        <f t="shared" ref="BI1262:BI1314" si="1056">IF(AND(AO1262&gt;0,AF1262="Noche",K1262="RIH CSG"),AO1262,"")</f>
        <v/>
      </c>
      <c r="BJ1262" s="7" t="str">
        <f t="shared" ref="BJ1262:BJ1314" si="1057">IF(AND(AO1262&gt;0,AF1262="Día",K1262="RIH OH"),AO1262,"")</f>
        <v/>
      </c>
      <c r="BK1262" s="7" t="str">
        <f t="shared" si="1033"/>
        <v/>
      </c>
      <c r="BL1262" s="7" t="str">
        <f t="shared" si="1034"/>
        <v/>
      </c>
      <c r="BM1262" s="7" t="str">
        <f t="shared" si="1035"/>
        <v/>
      </c>
      <c r="BN1262" s="7" t="str">
        <f t="shared" si="1036"/>
        <v/>
      </c>
      <c r="BO1262" s="7" t="str">
        <f t="shared" si="1037"/>
        <v/>
      </c>
      <c r="BP1262" s="7" t="str">
        <f t="shared" si="1038"/>
        <v/>
      </c>
      <c r="BQ1262" s="7" t="str">
        <f t="shared" si="1039"/>
        <v/>
      </c>
      <c r="BR1262" s="7" t="str">
        <f t="shared" si="1040"/>
        <v/>
      </c>
      <c r="BS1262" s="7" t="str">
        <f t="shared" si="1041"/>
        <v/>
      </c>
      <c r="BT1262" s="7" t="str">
        <f t="shared" si="1042"/>
        <v/>
      </c>
      <c r="BU1262" s="7" t="str">
        <f t="shared" si="1043"/>
        <v/>
      </c>
      <c r="BV1262" s="7" t="str">
        <f t="shared" si="1044"/>
        <v/>
      </c>
      <c r="BW1262" s="7" t="str">
        <f t="shared" si="1018"/>
        <v/>
      </c>
      <c r="BX1262" s="7" t="str">
        <f t="shared" si="1045"/>
        <v/>
      </c>
      <c r="BY1262" s="7" t="str">
        <f t="shared" si="1046"/>
        <v/>
      </c>
      <c r="BZ1262" s="7" t="str">
        <f t="shared" si="1047"/>
        <v/>
      </c>
      <c r="CA1262" s="7" t="str">
        <f t="shared" si="1048"/>
        <v/>
      </c>
      <c r="CB1262" s="54"/>
      <c r="CH1262" s="13" t="str">
        <f t="shared" si="1019"/>
        <v/>
      </c>
      <c r="CJ1262" s="13" t="str">
        <f t="shared" si="1010"/>
        <v/>
      </c>
      <c r="CK1262" s="7" t="str">
        <f t="shared" si="1011"/>
        <v/>
      </c>
      <c r="CM1262" s="7" t="str">
        <f t="shared" si="1049"/>
        <v/>
      </c>
    </row>
    <row r="1263" spans="2:91" ht="16.5" thickBot="1" x14ac:dyDescent="0.3">
      <c r="B1263" s="114"/>
      <c r="C1263" s="114"/>
      <c r="D1263" s="115"/>
      <c r="E1263" s="117" t="str">
        <f t="shared" si="1050"/>
        <v/>
      </c>
      <c r="F1263" s="118" t="str">
        <f t="shared" ref="F1263:F1312" si="1058">IF(K1263="Comentario","",IF(K1262="Comentario",IF(G1261="","",G1261),IF(G1262="","",G1262)))</f>
        <v/>
      </c>
      <c r="G1263" s="22"/>
      <c r="H1263" s="5" t="str">
        <f t="shared" si="1020"/>
        <v/>
      </c>
      <c r="I1263" s="6" t="str">
        <f t="shared" si="1021"/>
        <v/>
      </c>
      <c r="J1263" s="6" t="str">
        <f t="shared" si="1022"/>
        <v/>
      </c>
      <c r="K1263" s="23"/>
      <c r="L1263" s="3" t="str">
        <f t="shared" si="1004"/>
        <v/>
      </c>
      <c r="M1263" s="2">
        <f>IF(OR(K1263="Rota",K1263="Desliza"),(IF((MAX(N$36:N1262))&gt;F$17,(MAX(N$36:N1262)),F$17)),N1262)</f>
        <v>0</v>
      </c>
      <c r="N1263" s="42"/>
      <c r="O1263" s="2" t="str">
        <f t="shared" si="1005"/>
        <v/>
      </c>
      <c r="P1263" s="3" t="str">
        <f t="shared" si="1006"/>
        <v/>
      </c>
      <c r="Q1263" s="24"/>
      <c r="R1263" s="24"/>
      <c r="S1263" s="24"/>
      <c r="T1263" s="132" t="str">
        <f t="shared" si="1012"/>
        <v/>
      </c>
      <c r="U1263" s="25"/>
      <c r="V1263" s="25"/>
      <c r="W1263" s="24"/>
      <c r="X1263" s="26"/>
      <c r="Y1263" s="25"/>
      <c r="Z1263" s="25"/>
      <c r="AA1263" s="3" t="str">
        <f t="shared" si="1007"/>
        <v/>
      </c>
      <c r="AB1263" s="24"/>
      <c r="AC1263" s="26"/>
      <c r="AD1263" s="25"/>
      <c r="AE1263" s="54"/>
      <c r="AF1263" s="54"/>
      <c r="AG1263" s="54"/>
      <c r="AH1263" s="54"/>
      <c r="AI1263" s="54"/>
      <c r="AJ1263" s="54"/>
      <c r="AK1263" s="25"/>
      <c r="AL1263" s="54" t="str">
        <f t="shared" si="1013"/>
        <v/>
      </c>
      <c r="AM1263" s="200" t="str">
        <f t="shared" si="1014"/>
        <v/>
      </c>
      <c r="AN1263" s="201" t="str">
        <f t="shared" si="1015"/>
        <v/>
      </c>
      <c r="AO1263" s="200" t="str">
        <f t="shared" si="1023"/>
        <v/>
      </c>
      <c r="AP1263" s="200" t="str">
        <f t="shared" si="1016"/>
        <v/>
      </c>
      <c r="AQ1263" s="200" t="str">
        <f t="shared" si="1017"/>
        <v/>
      </c>
      <c r="AR1263" s="200" t="str">
        <f t="shared" si="1024"/>
        <v/>
      </c>
      <c r="AS1263" s="200" t="str">
        <f t="shared" si="1025"/>
        <v/>
      </c>
      <c r="AT1263" s="200" t="str">
        <f t="shared" si="1026"/>
        <v/>
      </c>
      <c r="AU1263" s="200" t="str">
        <f t="shared" si="1027"/>
        <v/>
      </c>
      <c r="AV1263" s="54"/>
      <c r="AW1263" s="200" t="str">
        <f t="shared" si="1028"/>
        <v/>
      </c>
      <c r="AX1263" s="201" t="str">
        <f t="shared" si="1029"/>
        <v/>
      </c>
      <c r="AY1263" s="7" t="str">
        <f t="shared" si="1030"/>
        <v/>
      </c>
      <c r="AZ1263" s="7" t="str">
        <f t="shared" si="1031"/>
        <v/>
      </c>
      <c r="BA1263" s="7" t="str">
        <f t="shared" si="1032"/>
        <v/>
      </c>
      <c r="BB1263" s="7" t="str">
        <f t="shared" si="1051"/>
        <v/>
      </c>
      <c r="BC1263" s="7" t="str">
        <f t="shared" si="1052"/>
        <v/>
      </c>
      <c r="BD1263" s="7" t="str">
        <f t="shared" si="1053"/>
        <v/>
      </c>
      <c r="BE1263" s="7" t="str">
        <f t="shared" si="1054"/>
        <v/>
      </c>
      <c r="BF1263" s="7" t="str">
        <f t="shared" si="1008"/>
        <v/>
      </c>
      <c r="BG1263" s="7" t="str">
        <f t="shared" si="1009"/>
        <v/>
      </c>
      <c r="BH1263" s="7" t="str">
        <f t="shared" si="1055"/>
        <v/>
      </c>
      <c r="BI1263" s="7" t="str">
        <f t="shared" si="1056"/>
        <v/>
      </c>
      <c r="BJ1263" s="7" t="str">
        <f t="shared" si="1057"/>
        <v/>
      </c>
      <c r="BK1263" s="7" t="str">
        <f t="shared" si="1033"/>
        <v/>
      </c>
      <c r="BL1263" s="7" t="str">
        <f t="shared" si="1034"/>
        <v/>
      </c>
      <c r="BM1263" s="7" t="str">
        <f t="shared" si="1035"/>
        <v/>
      </c>
      <c r="BN1263" s="7" t="str">
        <f t="shared" si="1036"/>
        <v/>
      </c>
      <c r="BO1263" s="7" t="str">
        <f t="shared" si="1037"/>
        <v/>
      </c>
      <c r="BP1263" s="7" t="str">
        <f t="shared" si="1038"/>
        <v/>
      </c>
      <c r="BQ1263" s="7" t="str">
        <f t="shared" si="1039"/>
        <v/>
      </c>
      <c r="BR1263" s="7" t="str">
        <f t="shared" si="1040"/>
        <v/>
      </c>
      <c r="BS1263" s="7" t="str">
        <f t="shared" si="1041"/>
        <v/>
      </c>
      <c r="BT1263" s="7" t="str">
        <f t="shared" si="1042"/>
        <v/>
      </c>
      <c r="BU1263" s="7" t="str">
        <f t="shared" si="1043"/>
        <v/>
      </c>
      <c r="BV1263" s="7" t="str">
        <f t="shared" si="1044"/>
        <v/>
      </c>
      <c r="BW1263" s="7" t="str">
        <f t="shared" si="1018"/>
        <v/>
      </c>
      <c r="BX1263" s="7" t="str">
        <f t="shared" si="1045"/>
        <v/>
      </c>
      <c r="BY1263" s="7" t="str">
        <f t="shared" si="1046"/>
        <v/>
      </c>
      <c r="BZ1263" s="7" t="str">
        <f t="shared" si="1047"/>
        <v/>
      </c>
      <c r="CA1263" s="7" t="str">
        <f t="shared" si="1048"/>
        <v/>
      </c>
      <c r="CB1263" s="54"/>
      <c r="CH1263" s="13" t="str">
        <f t="shared" si="1019"/>
        <v/>
      </c>
      <c r="CJ1263" s="13" t="str">
        <f t="shared" si="1010"/>
        <v/>
      </c>
      <c r="CK1263" s="7" t="str">
        <f t="shared" si="1011"/>
        <v/>
      </c>
      <c r="CM1263" s="7" t="str">
        <f t="shared" si="1049"/>
        <v/>
      </c>
    </row>
    <row r="1264" spans="2:91" ht="16.5" thickBot="1" x14ac:dyDescent="0.3">
      <c r="B1264" s="114"/>
      <c r="C1264" s="114"/>
      <c r="D1264" s="115"/>
      <c r="E1264" s="117" t="str">
        <f t="shared" si="1050"/>
        <v/>
      </c>
      <c r="F1264" s="118" t="str">
        <f t="shared" si="1058"/>
        <v/>
      </c>
      <c r="G1264" s="22"/>
      <c r="H1264" s="5" t="str">
        <f t="shared" si="1020"/>
        <v/>
      </c>
      <c r="I1264" s="6" t="str">
        <f t="shared" si="1021"/>
        <v/>
      </c>
      <c r="J1264" s="6" t="str">
        <f t="shared" si="1022"/>
        <v/>
      </c>
      <c r="K1264" s="23"/>
      <c r="L1264" s="3" t="str">
        <f t="shared" si="1004"/>
        <v/>
      </c>
      <c r="M1264" s="2">
        <f>IF(OR(K1264="Rota",K1264="Desliza"),(IF((MAX(N$36:N1263))&gt;F$17,(MAX(N$36:N1263)),F$17)),N1263)</f>
        <v>0</v>
      </c>
      <c r="N1264" s="42"/>
      <c r="O1264" s="2" t="str">
        <f t="shared" si="1005"/>
        <v/>
      </c>
      <c r="P1264" s="3" t="str">
        <f t="shared" si="1006"/>
        <v/>
      </c>
      <c r="Q1264" s="24"/>
      <c r="R1264" s="24"/>
      <c r="S1264" s="24"/>
      <c r="T1264" s="132" t="str">
        <f t="shared" si="1012"/>
        <v/>
      </c>
      <c r="U1264" s="25"/>
      <c r="V1264" s="25"/>
      <c r="W1264" s="24"/>
      <c r="X1264" s="26"/>
      <c r="Y1264" s="25"/>
      <c r="Z1264" s="25"/>
      <c r="AA1264" s="3" t="str">
        <f t="shared" si="1007"/>
        <v/>
      </c>
      <c r="AB1264" s="24"/>
      <c r="AC1264" s="26"/>
      <c r="AD1264" s="25"/>
      <c r="AE1264" s="54"/>
      <c r="AF1264" s="54"/>
      <c r="AG1264" s="54"/>
      <c r="AH1264" s="54"/>
      <c r="AI1264" s="54"/>
      <c r="AJ1264" s="54"/>
      <c r="AK1264" s="25"/>
      <c r="AL1264" s="54" t="str">
        <f t="shared" si="1013"/>
        <v/>
      </c>
      <c r="AM1264" s="200" t="str">
        <f t="shared" si="1014"/>
        <v/>
      </c>
      <c r="AN1264" s="201" t="str">
        <f t="shared" si="1015"/>
        <v/>
      </c>
      <c r="AO1264" s="200" t="str">
        <f t="shared" si="1023"/>
        <v/>
      </c>
      <c r="AP1264" s="200" t="str">
        <f t="shared" si="1016"/>
        <v/>
      </c>
      <c r="AQ1264" s="200" t="str">
        <f t="shared" si="1017"/>
        <v/>
      </c>
      <c r="AR1264" s="200" t="str">
        <f t="shared" si="1024"/>
        <v/>
      </c>
      <c r="AS1264" s="200" t="str">
        <f t="shared" si="1025"/>
        <v/>
      </c>
      <c r="AT1264" s="200" t="str">
        <f t="shared" si="1026"/>
        <v/>
      </c>
      <c r="AU1264" s="200" t="str">
        <f t="shared" si="1027"/>
        <v/>
      </c>
      <c r="AV1264" s="54"/>
      <c r="AW1264" s="200" t="str">
        <f t="shared" si="1028"/>
        <v/>
      </c>
      <c r="AX1264" s="201" t="str">
        <f t="shared" si="1029"/>
        <v/>
      </c>
      <c r="AY1264" s="7" t="str">
        <f t="shared" si="1030"/>
        <v/>
      </c>
      <c r="AZ1264" s="7" t="str">
        <f t="shared" si="1031"/>
        <v/>
      </c>
      <c r="BA1264" s="7" t="str">
        <f t="shared" si="1032"/>
        <v/>
      </c>
      <c r="BB1264" s="7" t="str">
        <f t="shared" si="1051"/>
        <v/>
      </c>
      <c r="BC1264" s="7" t="str">
        <f t="shared" si="1052"/>
        <v/>
      </c>
      <c r="BD1264" s="7" t="str">
        <f t="shared" si="1053"/>
        <v/>
      </c>
      <c r="BE1264" s="7" t="str">
        <f t="shared" si="1054"/>
        <v/>
      </c>
      <c r="BF1264" s="7" t="str">
        <f t="shared" si="1008"/>
        <v/>
      </c>
      <c r="BG1264" s="7" t="str">
        <f t="shared" si="1009"/>
        <v/>
      </c>
      <c r="BH1264" s="7" t="str">
        <f t="shared" si="1055"/>
        <v/>
      </c>
      <c r="BI1264" s="7" t="str">
        <f t="shared" si="1056"/>
        <v/>
      </c>
      <c r="BJ1264" s="7" t="str">
        <f t="shared" si="1057"/>
        <v/>
      </c>
      <c r="BK1264" s="7" t="str">
        <f t="shared" si="1033"/>
        <v/>
      </c>
      <c r="BL1264" s="7" t="str">
        <f t="shared" si="1034"/>
        <v/>
      </c>
      <c r="BM1264" s="7" t="str">
        <f t="shared" si="1035"/>
        <v/>
      </c>
      <c r="BN1264" s="7" t="str">
        <f t="shared" si="1036"/>
        <v/>
      </c>
      <c r="BO1264" s="7" t="str">
        <f t="shared" si="1037"/>
        <v/>
      </c>
      <c r="BP1264" s="7" t="str">
        <f t="shared" si="1038"/>
        <v/>
      </c>
      <c r="BQ1264" s="7" t="str">
        <f t="shared" si="1039"/>
        <v/>
      </c>
      <c r="BR1264" s="7" t="str">
        <f t="shared" si="1040"/>
        <v/>
      </c>
      <c r="BS1264" s="7" t="str">
        <f t="shared" si="1041"/>
        <v/>
      </c>
      <c r="BT1264" s="7" t="str">
        <f t="shared" si="1042"/>
        <v/>
      </c>
      <c r="BU1264" s="7" t="str">
        <f t="shared" si="1043"/>
        <v/>
      </c>
      <c r="BV1264" s="7" t="str">
        <f t="shared" si="1044"/>
        <v/>
      </c>
      <c r="BW1264" s="7" t="str">
        <f t="shared" si="1018"/>
        <v/>
      </c>
      <c r="BX1264" s="7" t="str">
        <f t="shared" si="1045"/>
        <v/>
      </c>
      <c r="BY1264" s="7" t="str">
        <f t="shared" si="1046"/>
        <v/>
      </c>
      <c r="BZ1264" s="7" t="str">
        <f t="shared" si="1047"/>
        <v/>
      </c>
      <c r="CA1264" s="7" t="str">
        <f t="shared" si="1048"/>
        <v/>
      </c>
      <c r="CB1264" s="54"/>
      <c r="CH1264" s="13" t="str">
        <f t="shared" si="1019"/>
        <v/>
      </c>
      <c r="CJ1264" s="13" t="str">
        <f t="shared" si="1010"/>
        <v/>
      </c>
      <c r="CK1264" s="7" t="str">
        <f t="shared" si="1011"/>
        <v/>
      </c>
      <c r="CM1264" s="7" t="str">
        <f t="shared" si="1049"/>
        <v/>
      </c>
    </row>
    <row r="1265" spans="2:91" ht="16.5" thickBot="1" x14ac:dyDescent="0.3">
      <c r="B1265" s="114"/>
      <c r="C1265" s="114"/>
      <c r="D1265" s="115"/>
      <c r="E1265" s="117" t="str">
        <f t="shared" si="1050"/>
        <v/>
      </c>
      <c r="F1265" s="118" t="str">
        <f t="shared" si="1058"/>
        <v/>
      </c>
      <c r="G1265" s="22"/>
      <c r="H1265" s="5" t="str">
        <f t="shared" si="1020"/>
        <v/>
      </c>
      <c r="I1265" s="6" t="str">
        <f t="shared" si="1021"/>
        <v/>
      </c>
      <c r="J1265" s="6" t="str">
        <f t="shared" si="1022"/>
        <v/>
      </c>
      <c r="K1265" s="23"/>
      <c r="L1265" s="3" t="str">
        <f t="shared" si="1004"/>
        <v/>
      </c>
      <c r="M1265" s="2">
        <f>IF(OR(K1265="Rota",K1265="Desliza"),(IF((MAX(N$36:N1264))&gt;F$17,(MAX(N$36:N1264)),F$17)),N1264)</f>
        <v>0</v>
      </c>
      <c r="N1265" s="42"/>
      <c r="O1265" s="2" t="str">
        <f t="shared" si="1005"/>
        <v/>
      </c>
      <c r="P1265" s="3" t="str">
        <f t="shared" si="1006"/>
        <v/>
      </c>
      <c r="Q1265" s="24"/>
      <c r="R1265" s="24"/>
      <c r="S1265" s="24"/>
      <c r="T1265" s="132" t="str">
        <f t="shared" si="1012"/>
        <v/>
      </c>
      <c r="U1265" s="25"/>
      <c r="V1265" s="25"/>
      <c r="W1265" s="24"/>
      <c r="X1265" s="26"/>
      <c r="Y1265" s="25"/>
      <c r="Z1265" s="25"/>
      <c r="AA1265" s="3" t="str">
        <f t="shared" si="1007"/>
        <v/>
      </c>
      <c r="AB1265" s="24"/>
      <c r="AC1265" s="26"/>
      <c r="AD1265" s="25"/>
      <c r="AE1265" s="54"/>
      <c r="AF1265" s="54"/>
      <c r="AG1265" s="54"/>
      <c r="AH1265" s="54"/>
      <c r="AI1265" s="54"/>
      <c r="AJ1265" s="54"/>
      <c r="AK1265" s="25"/>
      <c r="AL1265" s="54" t="str">
        <f t="shared" si="1013"/>
        <v/>
      </c>
      <c r="AM1265" s="200" t="str">
        <f t="shared" si="1014"/>
        <v/>
      </c>
      <c r="AN1265" s="201" t="str">
        <f t="shared" si="1015"/>
        <v/>
      </c>
      <c r="AO1265" s="200" t="str">
        <f t="shared" si="1023"/>
        <v/>
      </c>
      <c r="AP1265" s="200" t="str">
        <f t="shared" si="1016"/>
        <v/>
      </c>
      <c r="AQ1265" s="200" t="str">
        <f t="shared" si="1017"/>
        <v/>
      </c>
      <c r="AR1265" s="200" t="str">
        <f t="shared" si="1024"/>
        <v/>
      </c>
      <c r="AS1265" s="200" t="str">
        <f t="shared" si="1025"/>
        <v/>
      </c>
      <c r="AT1265" s="200" t="str">
        <f t="shared" si="1026"/>
        <v/>
      </c>
      <c r="AU1265" s="200" t="str">
        <f t="shared" si="1027"/>
        <v/>
      </c>
      <c r="AV1265" s="54"/>
      <c r="AW1265" s="200" t="str">
        <f t="shared" si="1028"/>
        <v/>
      </c>
      <c r="AX1265" s="201" t="str">
        <f t="shared" si="1029"/>
        <v/>
      </c>
      <c r="AY1265" s="7" t="str">
        <f t="shared" si="1030"/>
        <v/>
      </c>
      <c r="AZ1265" s="7" t="str">
        <f t="shared" si="1031"/>
        <v/>
      </c>
      <c r="BA1265" s="7" t="str">
        <f t="shared" si="1032"/>
        <v/>
      </c>
      <c r="BB1265" s="7" t="str">
        <f t="shared" si="1051"/>
        <v/>
      </c>
      <c r="BC1265" s="7" t="str">
        <f t="shared" si="1052"/>
        <v/>
      </c>
      <c r="BD1265" s="7" t="str">
        <f t="shared" si="1053"/>
        <v/>
      </c>
      <c r="BE1265" s="7" t="str">
        <f t="shared" si="1054"/>
        <v/>
      </c>
      <c r="BF1265" s="7" t="str">
        <f t="shared" si="1008"/>
        <v/>
      </c>
      <c r="BG1265" s="7" t="str">
        <f t="shared" si="1009"/>
        <v/>
      </c>
      <c r="BH1265" s="7" t="str">
        <f t="shared" si="1055"/>
        <v/>
      </c>
      <c r="BI1265" s="7" t="str">
        <f t="shared" si="1056"/>
        <v/>
      </c>
      <c r="BJ1265" s="7" t="str">
        <f t="shared" si="1057"/>
        <v/>
      </c>
      <c r="BK1265" s="7" t="str">
        <f t="shared" si="1033"/>
        <v/>
      </c>
      <c r="BL1265" s="7" t="str">
        <f t="shared" si="1034"/>
        <v/>
      </c>
      <c r="BM1265" s="7" t="str">
        <f t="shared" si="1035"/>
        <v/>
      </c>
      <c r="BN1265" s="7" t="str">
        <f t="shared" si="1036"/>
        <v/>
      </c>
      <c r="BO1265" s="7" t="str">
        <f t="shared" si="1037"/>
        <v/>
      </c>
      <c r="BP1265" s="7" t="str">
        <f t="shared" si="1038"/>
        <v/>
      </c>
      <c r="BQ1265" s="7" t="str">
        <f t="shared" si="1039"/>
        <v/>
      </c>
      <c r="BR1265" s="7" t="str">
        <f t="shared" si="1040"/>
        <v/>
      </c>
      <c r="BS1265" s="7" t="str">
        <f t="shared" si="1041"/>
        <v/>
      </c>
      <c r="BT1265" s="7" t="str">
        <f t="shared" si="1042"/>
        <v/>
      </c>
      <c r="BU1265" s="7" t="str">
        <f t="shared" si="1043"/>
        <v/>
      </c>
      <c r="BV1265" s="7" t="str">
        <f t="shared" si="1044"/>
        <v/>
      </c>
      <c r="BW1265" s="7" t="str">
        <f t="shared" si="1018"/>
        <v/>
      </c>
      <c r="BX1265" s="7" t="str">
        <f t="shared" si="1045"/>
        <v/>
      </c>
      <c r="BY1265" s="7" t="str">
        <f t="shared" si="1046"/>
        <v/>
      </c>
      <c r="BZ1265" s="7" t="str">
        <f t="shared" si="1047"/>
        <v/>
      </c>
      <c r="CA1265" s="7" t="str">
        <f t="shared" si="1048"/>
        <v/>
      </c>
      <c r="CB1265" s="54"/>
      <c r="CH1265" s="13" t="str">
        <f t="shared" si="1019"/>
        <v/>
      </c>
      <c r="CJ1265" s="13" t="str">
        <f t="shared" si="1010"/>
        <v/>
      </c>
      <c r="CK1265" s="7" t="str">
        <f t="shared" si="1011"/>
        <v/>
      </c>
      <c r="CM1265" s="7" t="str">
        <f t="shared" si="1049"/>
        <v/>
      </c>
    </row>
    <row r="1266" spans="2:91" ht="16.5" thickBot="1" x14ac:dyDescent="0.3">
      <c r="B1266" s="114"/>
      <c r="C1266" s="114"/>
      <c r="D1266" s="115"/>
      <c r="E1266" s="117" t="str">
        <f t="shared" si="1050"/>
        <v/>
      </c>
      <c r="F1266" s="118" t="str">
        <f t="shared" si="1058"/>
        <v/>
      </c>
      <c r="G1266" s="22"/>
      <c r="H1266" s="5" t="str">
        <f t="shared" si="1020"/>
        <v/>
      </c>
      <c r="I1266" s="6" t="str">
        <f t="shared" si="1021"/>
        <v/>
      </c>
      <c r="J1266" s="6" t="str">
        <f t="shared" si="1022"/>
        <v/>
      </c>
      <c r="K1266" s="23"/>
      <c r="L1266" s="3" t="str">
        <f t="shared" si="1004"/>
        <v/>
      </c>
      <c r="M1266" s="2">
        <f>IF(OR(K1266="Rota",K1266="Desliza"),(IF((MAX(N$36:N1265))&gt;F$17,(MAX(N$36:N1265)),F$17)),N1265)</f>
        <v>0</v>
      </c>
      <c r="N1266" s="42"/>
      <c r="O1266" s="2" t="str">
        <f t="shared" si="1005"/>
        <v/>
      </c>
      <c r="P1266" s="3" t="str">
        <f t="shared" si="1006"/>
        <v/>
      </c>
      <c r="Q1266" s="24"/>
      <c r="R1266" s="24"/>
      <c r="S1266" s="24"/>
      <c r="T1266" s="132" t="str">
        <f t="shared" si="1012"/>
        <v/>
      </c>
      <c r="U1266" s="25"/>
      <c r="V1266" s="25"/>
      <c r="W1266" s="24"/>
      <c r="X1266" s="26"/>
      <c r="Y1266" s="25"/>
      <c r="Z1266" s="25"/>
      <c r="AA1266" s="3" t="str">
        <f t="shared" si="1007"/>
        <v/>
      </c>
      <c r="AB1266" s="24"/>
      <c r="AC1266" s="26"/>
      <c r="AD1266" s="25"/>
      <c r="AE1266" s="54"/>
      <c r="AF1266" s="54"/>
      <c r="AG1266" s="54"/>
      <c r="AH1266" s="54"/>
      <c r="AI1266" s="54"/>
      <c r="AJ1266" s="54"/>
      <c r="AK1266" s="25"/>
      <c r="AL1266" s="54" t="str">
        <f t="shared" si="1013"/>
        <v/>
      </c>
      <c r="AM1266" s="200" t="str">
        <f t="shared" si="1014"/>
        <v/>
      </c>
      <c r="AN1266" s="201" t="str">
        <f t="shared" si="1015"/>
        <v/>
      </c>
      <c r="AO1266" s="200" t="str">
        <f t="shared" si="1023"/>
        <v/>
      </c>
      <c r="AP1266" s="200" t="str">
        <f t="shared" si="1016"/>
        <v/>
      </c>
      <c r="AQ1266" s="200" t="str">
        <f t="shared" si="1017"/>
        <v/>
      </c>
      <c r="AR1266" s="200" t="str">
        <f t="shared" si="1024"/>
        <v/>
      </c>
      <c r="AS1266" s="200" t="str">
        <f t="shared" si="1025"/>
        <v/>
      </c>
      <c r="AT1266" s="200" t="str">
        <f t="shared" si="1026"/>
        <v/>
      </c>
      <c r="AU1266" s="200" t="str">
        <f t="shared" si="1027"/>
        <v/>
      </c>
      <c r="AV1266" s="54"/>
      <c r="AW1266" s="200" t="str">
        <f t="shared" si="1028"/>
        <v/>
      </c>
      <c r="AX1266" s="201" t="str">
        <f t="shared" si="1029"/>
        <v/>
      </c>
      <c r="AY1266" s="7" t="str">
        <f t="shared" si="1030"/>
        <v/>
      </c>
      <c r="AZ1266" s="7" t="str">
        <f t="shared" si="1031"/>
        <v/>
      </c>
      <c r="BA1266" s="7" t="str">
        <f t="shared" si="1032"/>
        <v/>
      </c>
      <c r="BB1266" s="7" t="str">
        <f t="shared" si="1051"/>
        <v/>
      </c>
      <c r="BC1266" s="7" t="str">
        <f t="shared" si="1052"/>
        <v/>
      </c>
      <c r="BD1266" s="7" t="str">
        <f t="shared" si="1053"/>
        <v/>
      </c>
      <c r="BE1266" s="7" t="str">
        <f t="shared" si="1054"/>
        <v/>
      </c>
      <c r="BF1266" s="7" t="str">
        <f t="shared" si="1008"/>
        <v/>
      </c>
      <c r="BG1266" s="7" t="str">
        <f t="shared" si="1009"/>
        <v/>
      </c>
      <c r="BH1266" s="7" t="str">
        <f t="shared" si="1055"/>
        <v/>
      </c>
      <c r="BI1266" s="7" t="str">
        <f t="shared" si="1056"/>
        <v/>
      </c>
      <c r="BJ1266" s="7" t="str">
        <f t="shared" si="1057"/>
        <v/>
      </c>
      <c r="BK1266" s="7" t="str">
        <f t="shared" si="1033"/>
        <v/>
      </c>
      <c r="BL1266" s="7" t="str">
        <f t="shared" si="1034"/>
        <v/>
      </c>
      <c r="BM1266" s="7" t="str">
        <f t="shared" si="1035"/>
        <v/>
      </c>
      <c r="BN1266" s="7" t="str">
        <f t="shared" si="1036"/>
        <v/>
      </c>
      <c r="BO1266" s="7" t="str">
        <f t="shared" si="1037"/>
        <v/>
      </c>
      <c r="BP1266" s="7" t="str">
        <f t="shared" si="1038"/>
        <v/>
      </c>
      <c r="BQ1266" s="7" t="str">
        <f t="shared" si="1039"/>
        <v/>
      </c>
      <c r="BR1266" s="7" t="str">
        <f t="shared" si="1040"/>
        <v/>
      </c>
      <c r="BS1266" s="7" t="str">
        <f t="shared" si="1041"/>
        <v/>
      </c>
      <c r="BT1266" s="7" t="str">
        <f t="shared" si="1042"/>
        <v/>
      </c>
      <c r="BU1266" s="7" t="str">
        <f t="shared" si="1043"/>
        <v/>
      </c>
      <c r="BV1266" s="7" t="str">
        <f t="shared" si="1044"/>
        <v/>
      </c>
      <c r="BW1266" s="7" t="str">
        <f t="shared" si="1018"/>
        <v/>
      </c>
      <c r="BX1266" s="7" t="str">
        <f t="shared" si="1045"/>
        <v/>
      </c>
      <c r="BY1266" s="7" t="str">
        <f t="shared" si="1046"/>
        <v/>
      </c>
      <c r="BZ1266" s="7" t="str">
        <f t="shared" si="1047"/>
        <v/>
      </c>
      <c r="CA1266" s="7" t="str">
        <f t="shared" si="1048"/>
        <v/>
      </c>
      <c r="CB1266" s="54"/>
      <c r="CH1266" s="13" t="str">
        <f t="shared" si="1019"/>
        <v/>
      </c>
      <c r="CJ1266" s="13" t="str">
        <f t="shared" si="1010"/>
        <v/>
      </c>
      <c r="CK1266" s="7" t="str">
        <f t="shared" si="1011"/>
        <v/>
      </c>
      <c r="CM1266" s="7" t="str">
        <f t="shared" si="1049"/>
        <v/>
      </c>
    </row>
    <row r="1267" spans="2:91" ht="16.5" thickBot="1" x14ac:dyDescent="0.3">
      <c r="B1267" s="114"/>
      <c r="C1267" s="114"/>
      <c r="D1267" s="115"/>
      <c r="E1267" s="117" t="str">
        <f t="shared" si="1050"/>
        <v/>
      </c>
      <c r="F1267" s="118" t="str">
        <f t="shared" si="1058"/>
        <v/>
      </c>
      <c r="G1267" s="22"/>
      <c r="H1267" s="5" t="str">
        <f t="shared" si="1020"/>
        <v/>
      </c>
      <c r="I1267" s="6" t="str">
        <f t="shared" si="1021"/>
        <v/>
      </c>
      <c r="J1267" s="6" t="str">
        <f t="shared" si="1022"/>
        <v/>
      </c>
      <c r="K1267" s="23"/>
      <c r="L1267" s="3" t="str">
        <f t="shared" si="1004"/>
        <v/>
      </c>
      <c r="M1267" s="2">
        <f>IF(OR(K1267="Rota",K1267="Desliza"),(IF((MAX(N$36:N1266))&gt;F$17,(MAX(N$36:N1266)),F$17)),N1266)</f>
        <v>0</v>
      </c>
      <c r="N1267" s="42"/>
      <c r="O1267" s="2" t="str">
        <f t="shared" si="1005"/>
        <v/>
      </c>
      <c r="P1267" s="3" t="str">
        <f t="shared" si="1006"/>
        <v/>
      </c>
      <c r="Q1267" s="24"/>
      <c r="R1267" s="24"/>
      <c r="S1267" s="24"/>
      <c r="T1267" s="132" t="str">
        <f t="shared" si="1012"/>
        <v/>
      </c>
      <c r="U1267" s="25"/>
      <c r="V1267" s="25"/>
      <c r="W1267" s="24"/>
      <c r="X1267" s="26"/>
      <c r="Y1267" s="25"/>
      <c r="Z1267" s="25"/>
      <c r="AA1267" s="3" t="str">
        <f t="shared" si="1007"/>
        <v/>
      </c>
      <c r="AB1267" s="24"/>
      <c r="AC1267" s="26"/>
      <c r="AD1267" s="25"/>
      <c r="AE1267" s="54"/>
      <c r="AF1267" s="54"/>
      <c r="AG1267" s="54"/>
      <c r="AH1267" s="54"/>
      <c r="AI1267" s="54"/>
      <c r="AJ1267" s="54"/>
      <c r="AK1267" s="25"/>
      <c r="AL1267" s="54" t="str">
        <f t="shared" si="1013"/>
        <v/>
      </c>
      <c r="AM1267" s="200" t="str">
        <f t="shared" si="1014"/>
        <v/>
      </c>
      <c r="AN1267" s="201" t="str">
        <f t="shared" si="1015"/>
        <v/>
      </c>
      <c r="AO1267" s="200" t="str">
        <f t="shared" si="1023"/>
        <v/>
      </c>
      <c r="AP1267" s="200" t="str">
        <f t="shared" si="1016"/>
        <v/>
      </c>
      <c r="AQ1267" s="200" t="str">
        <f t="shared" si="1017"/>
        <v/>
      </c>
      <c r="AR1267" s="200" t="str">
        <f t="shared" si="1024"/>
        <v/>
      </c>
      <c r="AS1267" s="200" t="str">
        <f t="shared" si="1025"/>
        <v/>
      </c>
      <c r="AT1267" s="200" t="str">
        <f t="shared" si="1026"/>
        <v/>
      </c>
      <c r="AU1267" s="200" t="str">
        <f t="shared" si="1027"/>
        <v/>
      </c>
      <c r="AV1267" s="54"/>
      <c r="AW1267" s="200" t="str">
        <f t="shared" si="1028"/>
        <v/>
      </c>
      <c r="AX1267" s="201" t="str">
        <f t="shared" si="1029"/>
        <v/>
      </c>
      <c r="AY1267" s="7" t="str">
        <f t="shared" si="1030"/>
        <v/>
      </c>
      <c r="AZ1267" s="7" t="str">
        <f t="shared" si="1031"/>
        <v/>
      </c>
      <c r="BA1267" s="7" t="str">
        <f t="shared" si="1032"/>
        <v/>
      </c>
      <c r="BB1267" s="7" t="str">
        <f t="shared" si="1051"/>
        <v/>
      </c>
      <c r="BC1267" s="7" t="str">
        <f t="shared" si="1052"/>
        <v/>
      </c>
      <c r="BD1267" s="7" t="str">
        <f t="shared" si="1053"/>
        <v/>
      </c>
      <c r="BE1267" s="7" t="str">
        <f t="shared" si="1054"/>
        <v/>
      </c>
      <c r="BF1267" s="7" t="str">
        <f t="shared" si="1008"/>
        <v/>
      </c>
      <c r="BG1267" s="7" t="str">
        <f t="shared" si="1009"/>
        <v/>
      </c>
      <c r="BH1267" s="7" t="str">
        <f t="shared" si="1055"/>
        <v/>
      </c>
      <c r="BI1267" s="7" t="str">
        <f t="shared" si="1056"/>
        <v/>
      </c>
      <c r="BJ1267" s="7" t="str">
        <f t="shared" si="1057"/>
        <v/>
      </c>
      <c r="BK1267" s="7" t="str">
        <f t="shared" si="1033"/>
        <v/>
      </c>
      <c r="BL1267" s="7" t="str">
        <f t="shared" si="1034"/>
        <v/>
      </c>
      <c r="BM1267" s="7" t="str">
        <f t="shared" si="1035"/>
        <v/>
      </c>
      <c r="BN1267" s="7" t="str">
        <f t="shared" si="1036"/>
        <v/>
      </c>
      <c r="BO1267" s="7" t="str">
        <f t="shared" si="1037"/>
        <v/>
      </c>
      <c r="BP1267" s="7" t="str">
        <f t="shared" si="1038"/>
        <v/>
      </c>
      <c r="BQ1267" s="7" t="str">
        <f t="shared" si="1039"/>
        <v/>
      </c>
      <c r="BR1267" s="7" t="str">
        <f t="shared" si="1040"/>
        <v/>
      </c>
      <c r="BS1267" s="7" t="str">
        <f t="shared" si="1041"/>
        <v/>
      </c>
      <c r="BT1267" s="7" t="str">
        <f t="shared" si="1042"/>
        <v/>
      </c>
      <c r="BU1267" s="7" t="str">
        <f t="shared" si="1043"/>
        <v/>
      </c>
      <c r="BV1267" s="7" t="str">
        <f t="shared" si="1044"/>
        <v/>
      </c>
      <c r="BW1267" s="7" t="str">
        <f t="shared" si="1018"/>
        <v/>
      </c>
      <c r="BX1267" s="7" t="str">
        <f t="shared" si="1045"/>
        <v/>
      </c>
      <c r="BY1267" s="7" t="str">
        <f t="shared" si="1046"/>
        <v/>
      </c>
      <c r="BZ1267" s="7" t="str">
        <f t="shared" si="1047"/>
        <v/>
      </c>
      <c r="CA1267" s="7" t="str">
        <f t="shared" si="1048"/>
        <v/>
      </c>
      <c r="CB1267" s="54"/>
      <c r="CH1267" s="13" t="str">
        <f t="shared" si="1019"/>
        <v/>
      </c>
      <c r="CJ1267" s="13" t="str">
        <f t="shared" si="1010"/>
        <v/>
      </c>
      <c r="CK1267" s="7" t="str">
        <f t="shared" si="1011"/>
        <v/>
      </c>
      <c r="CM1267" s="7" t="str">
        <f t="shared" si="1049"/>
        <v/>
      </c>
    </row>
    <row r="1268" spans="2:91" ht="16.5" thickBot="1" x14ac:dyDescent="0.3">
      <c r="B1268" s="114"/>
      <c r="C1268" s="114"/>
      <c r="D1268" s="115"/>
      <c r="E1268" s="117" t="str">
        <f t="shared" si="1050"/>
        <v/>
      </c>
      <c r="F1268" s="118" t="str">
        <f t="shared" si="1058"/>
        <v/>
      </c>
      <c r="G1268" s="22"/>
      <c r="H1268" s="5" t="str">
        <f t="shared" si="1020"/>
        <v/>
      </c>
      <c r="I1268" s="6" t="str">
        <f t="shared" si="1021"/>
        <v/>
      </c>
      <c r="J1268" s="6" t="str">
        <f t="shared" si="1022"/>
        <v/>
      </c>
      <c r="K1268" s="23"/>
      <c r="L1268" s="3" t="str">
        <f t="shared" si="1004"/>
        <v/>
      </c>
      <c r="M1268" s="2">
        <f>IF(OR(K1268="Rota",K1268="Desliza"),(IF((MAX(N$36:N1267))&gt;F$17,(MAX(N$36:N1267)),F$17)),N1267)</f>
        <v>0</v>
      </c>
      <c r="N1268" s="42"/>
      <c r="O1268" s="2" t="str">
        <f t="shared" si="1005"/>
        <v/>
      </c>
      <c r="P1268" s="3" t="str">
        <f t="shared" si="1006"/>
        <v/>
      </c>
      <c r="Q1268" s="24"/>
      <c r="R1268" s="24"/>
      <c r="S1268" s="24"/>
      <c r="T1268" s="132" t="str">
        <f t="shared" si="1012"/>
        <v/>
      </c>
      <c r="U1268" s="25"/>
      <c r="V1268" s="25"/>
      <c r="W1268" s="24"/>
      <c r="X1268" s="26"/>
      <c r="Y1268" s="25"/>
      <c r="Z1268" s="25"/>
      <c r="AA1268" s="3" t="str">
        <f t="shared" si="1007"/>
        <v/>
      </c>
      <c r="AB1268" s="24"/>
      <c r="AC1268" s="26"/>
      <c r="AD1268" s="25"/>
      <c r="AE1268" s="54"/>
      <c r="AF1268" s="54"/>
      <c r="AG1268" s="54"/>
      <c r="AH1268" s="54"/>
      <c r="AI1268" s="54"/>
      <c r="AJ1268" s="54"/>
      <c r="AK1268" s="25"/>
      <c r="AL1268" s="54" t="str">
        <f t="shared" si="1013"/>
        <v/>
      </c>
      <c r="AM1268" s="200" t="str">
        <f t="shared" si="1014"/>
        <v/>
      </c>
      <c r="AN1268" s="201" t="str">
        <f t="shared" si="1015"/>
        <v/>
      </c>
      <c r="AO1268" s="200" t="str">
        <f t="shared" si="1023"/>
        <v/>
      </c>
      <c r="AP1268" s="200" t="str">
        <f t="shared" si="1016"/>
        <v/>
      </c>
      <c r="AQ1268" s="200" t="str">
        <f t="shared" si="1017"/>
        <v/>
      </c>
      <c r="AR1268" s="200" t="str">
        <f t="shared" si="1024"/>
        <v/>
      </c>
      <c r="AS1268" s="200" t="str">
        <f t="shared" si="1025"/>
        <v/>
      </c>
      <c r="AT1268" s="200" t="str">
        <f t="shared" si="1026"/>
        <v/>
      </c>
      <c r="AU1268" s="200" t="str">
        <f t="shared" si="1027"/>
        <v/>
      </c>
      <c r="AV1268" s="54"/>
      <c r="AW1268" s="200" t="str">
        <f t="shared" si="1028"/>
        <v/>
      </c>
      <c r="AX1268" s="201" t="str">
        <f t="shared" si="1029"/>
        <v/>
      </c>
      <c r="AY1268" s="7" t="str">
        <f t="shared" si="1030"/>
        <v/>
      </c>
      <c r="AZ1268" s="7" t="str">
        <f t="shared" si="1031"/>
        <v/>
      </c>
      <c r="BA1268" s="7" t="str">
        <f t="shared" si="1032"/>
        <v/>
      </c>
      <c r="BB1268" s="7" t="str">
        <f t="shared" si="1051"/>
        <v/>
      </c>
      <c r="BC1268" s="7" t="str">
        <f t="shared" si="1052"/>
        <v/>
      </c>
      <c r="BD1268" s="7" t="str">
        <f t="shared" si="1053"/>
        <v/>
      </c>
      <c r="BE1268" s="7" t="str">
        <f t="shared" si="1054"/>
        <v/>
      </c>
      <c r="BF1268" s="7" t="str">
        <f t="shared" si="1008"/>
        <v/>
      </c>
      <c r="BG1268" s="7" t="str">
        <f t="shared" si="1009"/>
        <v/>
      </c>
      <c r="BH1268" s="7" t="str">
        <f t="shared" si="1055"/>
        <v/>
      </c>
      <c r="BI1268" s="7" t="str">
        <f t="shared" si="1056"/>
        <v/>
      </c>
      <c r="BJ1268" s="7" t="str">
        <f t="shared" si="1057"/>
        <v/>
      </c>
      <c r="BK1268" s="7" t="str">
        <f t="shared" si="1033"/>
        <v/>
      </c>
      <c r="BL1268" s="7" t="str">
        <f t="shared" si="1034"/>
        <v/>
      </c>
      <c r="BM1268" s="7" t="str">
        <f t="shared" si="1035"/>
        <v/>
      </c>
      <c r="BN1268" s="7" t="str">
        <f t="shared" si="1036"/>
        <v/>
      </c>
      <c r="BO1268" s="7" t="str">
        <f t="shared" si="1037"/>
        <v/>
      </c>
      <c r="BP1268" s="7" t="str">
        <f t="shared" si="1038"/>
        <v/>
      </c>
      <c r="BQ1268" s="7" t="str">
        <f t="shared" si="1039"/>
        <v/>
      </c>
      <c r="BR1268" s="7" t="str">
        <f t="shared" si="1040"/>
        <v/>
      </c>
      <c r="BS1268" s="7" t="str">
        <f t="shared" si="1041"/>
        <v/>
      </c>
      <c r="BT1268" s="7" t="str">
        <f t="shared" si="1042"/>
        <v/>
      </c>
      <c r="BU1268" s="7" t="str">
        <f t="shared" si="1043"/>
        <v/>
      </c>
      <c r="BV1268" s="7" t="str">
        <f t="shared" si="1044"/>
        <v/>
      </c>
      <c r="BW1268" s="7" t="str">
        <f t="shared" si="1018"/>
        <v/>
      </c>
      <c r="BX1268" s="7" t="str">
        <f t="shared" si="1045"/>
        <v/>
      </c>
      <c r="BY1268" s="7" t="str">
        <f t="shared" si="1046"/>
        <v/>
      </c>
      <c r="BZ1268" s="7" t="str">
        <f t="shared" si="1047"/>
        <v/>
      </c>
      <c r="CA1268" s="7" t="str">
        <f t="shared" si="1048"/>
        <v/>
      </c>
      <c r="CB1268" s="54"/>
      <c r="CH1268" s="13" t="str">
        <f t="shared" si="1019"/>
        <v/>
      </c>
      <c r="CJ1268" s="13" t="str">
        <f t="shared" si="1010"/>
        <v/>
      </c>
      <c r="CK1268" s="7" t="str">
        <f t="shared" si="1011"/>
        <v/>
      </c>
      <c r="CM1268" s="7" t="str">
        <f t="shared" si="1049"/>
        <v/>
      </c>
    </row>
    <row r="1269" spans="2:91" ht="16.5" thickBot="1" x14ac:dyDescent="0.3">
      <c r="B1269" s="114"/>
      <c r="C1269" s="114"/>
      <c r="D1269" s="115"/>
      <c r="E1269" s="117" t="str">
        <f t="shared" si="1050"/>
        <v/>
      </c>
      <c r="F1269" s="118" t="str">
        <f t="shared" si="1058"/>
        <v/>
      </c>
      <c r="G1269" s="22"/>
      <c r="H1269" s="5" t="str">
        <f t="shared" si="1020"/>
        <v/>
      </c>
      <c r="I1269" s="6" t="str">
        <f t="shared" si="1021"/>
        <v/>
      </c>
      <c r="J1269" s="6" t="str">
        <f t="shared" si="1022"/>
        <v/>
      </c>
      <c r="K1269" s="23"/>
      <c r="L1269" s="3" t="str">
        <f t="shared" si="1004"/>
        <v/>
      </c>
      <c r="M1269" s="2">
        <f>IF(OR(K1269="Rota",K1269="Desliza"),(IF((MAX(N$36:N1268))&gt;F$17,(MAX(N$36:N1268)),F$17)),N1268)</f>
        <v>0</v>
      </c>
      <c r="N1269" s="42"/>
      <c r="O1269" s="2" t="str">
        <f t="shared" si="1005"/>
        <v/>
      </c>
      <c r="P1269" s="3" t="str">
        <f t="shared" si="1006"/>
        <v/>
      </c>
      <c r="Q1269" s="24"/>
      <c r="R1269" s="24"/>
      <c r="S1269" s="24"/>
      <c r="T1269" s="132" t="str">
        <f t="shared" si="1012"/>
        <v/>
      </c>
      <c r="U1269" s="25"/>
      <c r="V1269" s="25"/>
      <c r="W1269" s="24"/>
      <c r="X1269" s="26"/>
      <c r="Y1269" s="25"/>
      <c r="Z1269" s="25"/>
      <c r="AA1269" s="3" t="str">
        <f t="shared" si="1007"/>
        <v/>
      </c>
      <c r="AB1269" s="24"/>
      <c r="AC1269" s="26"/>
      <c r="AD1269" s="25"/>
      <c r="AE1269" s="54"/>
      <c r="AF1269" s="54"/>
      <c r="AG1269" s="54"/>
      <c r="AH1269" s="54"/>
      <c r="AI1269" s="54"/>
      <c r="AJ1269" s="54"/>
      <c r="AK1269" s="25"/>
      <c r="AL1269" s="54" t="str">
        <f t="shared" si="1013"/>
        <v/>
      </c>
      <c r="AM1269" s="200" t="str">
        <f t="shared" si="1014"/>
        <v/>
      </c>
      <c r="AN1269" s="201" t="str">
        <f t="shared" si="1015"/>
        <v/>
      </c>
      <c r="AO1269" s="200" t="str">
        <f t="shared" si="1023"/>
        <v/>
      </c>
      <c r="AP1269" s="200" t="str">
        <f t="shared" si="1016"/>
        <v/>
      </c>
      <c r="AQ1269" s="200" t="str">
        <f t="shared" si="1017"/>
        <v/>
      </c>
      <c r="AR1269" s="200" t="str">
        <f t="shared" si="1024"/>
        <v/>
      </c>
      <c r="AS1269" s="200" t="str">
        <f t="shared" si="1025"/>
        <v/>
      </c>
      <c r="AT1269" s="200" t="str">
        <f t="shared" si="1026"/>
        <v/>
      </c>
      <c r="AU1269" s="200" t="str">
        <f t="shared" si="1027"/>
        <v/>
      </c>
      <c r="AV1269" s="54"/>
      <c r="AW1269" s="200" t="str">
        <f t="shared" si="1028"/>
        <v/>
      </c>
      <c r="AX1269" s="201" t="str">
        <f t="shared" si="1029"/>
        <v/>
      </c>
      <c r="AY1269" s="7" t="str">
        <f t="shared" si="1030"/>
        <v/>
      </c>
      <c r="AZ1269" s="7" t="str">
        <f t="shared" si="1031"/>
        <v/>
      </c>
      <c r="BA1269" s="7" t="str">
        <f t="shared" si="1032"/>
        <v/>
      </c>
      <c r="BB1269" s="7" t="str">
        <f t="shared" si="1051"/>
        <v/>
      </c>
      <c r="BC1269" s="7" t="str">
        <f t="shared" si="1052"/>
        <v/>
      </c>
      <c r="BD1269" s="7" t="str">
        <f t="shared" si="1053"/>
        <v/>
      </c>
      <c r="BE1269" s="7" t="str">
        <f t="shared" si="1054"/>
        <v/>
      </c>
      <c r="BF1269" s="7" t="str">
        <f t="shared" si="1008"/>
        <v/>
      </c>
      <c r="BG1269" s="7" t="str">
        <f t="shared" si="1009"/>
        <v/>
      </c>
      <c r="BH1269" s="7" t="str">
        <f t="shared" si="1055"/>
        <v/>
      </c>
      <c r="BI1269" s="7" t="str">
        <f t="shared" si="1056"/>
        <v/>
      </c>
      <c r="BJ1269" s="7" t="str">
        <f t="shared" si="1057"/>
        <v/>
      </c>
      <c r="BK1269" s="7" t="str">
        <f t="shared" si="1033"/>
        <v/>
      </c>
      <c r="BL1269" s="7" t="str">
        <f t="shared" si="1034"/>
        <v/>
      </c>
      <c r="BM1269" s="7" t="str">
        <f t="shared" si="1035"/>
        <v/>
      </c>
      <c r="BN1269" s="7" t="str">
        <f t="shared" si="1036"/>
        <v/>
      </c>
      <c r="BO1269" s="7" t="str">
        <f t="shared" si="1037"/>
        <v/>
      </c>
      <c r="BP1269" s="7" t="str">
        <f t="shared" si="1038"/>
        <v/>
      </c>
      <c r="BQ1269" s="7" t="str">
        <f t="shared" si="1039"/>
        <v/>
      </c>
      <c r="BR1269" s="7" t="str">
        <f t="shared" si="1040"/>
        <v/>
      </c>
      <c r="BS1269" s="7" t="str">
        <f t="shared" si="1041"/>
        <v/>
      </c>
      <c r="BT1269" s="7" t="str">
        <f t="shared" si="1042"/>
        <v/>
      </c>
      <c r="BU1269" s="7" t="str">
        <f t="shared" si="1043"/>
        <v/>
      </c>
      <c r="BV1269" s="7" t="str">
        <f t="shared" si="1044"/>
        <v/>
      </c>
      <c r="BW1269" s="7" t="str">
        <f t="shared" si="1018"/>
        <v/>
      </c>
      <c r="BX1269" s="7" t="str">
        <f t="shared" si="1045"/>
        <v/>
      </c>
      <c r="BY1269" s="7" t="str">
        <f t="shared" si="1046"/>
        <v/>
      </c>
      <c r="BZ1269" s="7" t="str">
        <f t="shared" si="1047"/>
        <v/>
      </c>
      <c r="CA1269" s="7" t="str">
        <f t="shared" si="1048"/>
        <v/>
      </c>
      <c r="CB1269" s="54"/>
      <c r="CH1269" s="13" t="str">
        <f t="shared" si="1019"/>
        <v/>
      </c>
      <c r="CJ1269" s="13" t="str">
        <f t="shared" si="1010"/>
        <v/>
      </c>
      <c r="CK1269" s="7" t="str">
        <f t="shared" si="1011"/>
        <v/>
      </c>
      <c r="CM1269" s="7" t="str">
        <f t="shared" si="1049"/>
        <v/>
      </c>
    </row>
    <row r="1270" spans="2:91" ht="16.5" thickBot="1" x14ac:dyDescent="0.3">
      <c r="B1270" s="114"/>
      <c r="C1270" s="114"/>
      <c r="D1270" s="115"/>
      <c r="E1270" s="117" t="str">
        <f t="shared" si="1050"/>
        <v/>
      </c>
      <c r="F1270" s="118" t="str">
        <f t="shared" si="1058"/>
        <v/>
      </c>
      <c r="G1270" s="22"/>
      <c r="H1270" s="5" t="str">
        <f t="shared" si="1020"/>
        <v/>
      </c>
      <c r="I1270" s="6" t="str">
        <f t="shared" si="1021"/>
        <v/>
      </c>
      <c r="J1270" s="6" t="str">
        <f t="shared" si="1022"/>
        <v/>
      </c>
      <c r="K1270" s="23"/>
      <c r="L1270" s="3" t="str">
        <f t="shared" si="1004"/>
        <v/>
      </c>
      <c r="M1270" s="2">
        <f>IF(OR(K1270="Rota",K1270="Desliza"),(IF((MAX(N$36:N1269))&gt;F$17,(MAX(N$36:N1269)),F$17)),N1269)</f>
        <v>0</v>
      </c>
      <c r="N1270" s="42"/>
      <c r="O1270" s="2" t="str">
        <f t="shared" si="1005"/>
        <v/>
      </c>
      <c r="P1270" s="3" t="str">
        <f t="shared" si="1006"/>
        <v/>
      </c>
      <c r="Q1270" s="24"/>
      <c r="R1270" s="24"/>
      <c r="S1270" s="24"/>
      <c r="T1270" s="132" t="str">
        <f t="shared" si="1012"/>
        <v/>
      </c>
      <c r="U1270" s="25"/>
      <c r="V1270" s="25"/>
      <c r="W1270" s="24"/>
      <c r="X1270" s="26"/>
      <c r="Y1270" s="25"/>
      <c r="Z1270" s="25"/>
      <c r="AA1270" s="3" t="str">
        <f t="shared" si="1007"/>
        <v/>
      </c>
      <c r="AB1270" s="24"/>
      <c r="AC1270" s="26"/>
      <c r="AD1270" s="25"/>
      <c r="AE1270" s="54"/>
      <c r="AF1270" s="54"/>
      <c r="AG1270" s="54"/>
      <c r="AH1270" s="54"/>
      <c r="AI1270" s="54"/>
      <c r="AJ1270" s="54"/>
      <c r="AK1270" s="25"/>
      <c r="AL1270" s="54" t="str">
        <f t="shared" si="1013"/>
        <v/>
      </c>
      <c r="AM1270" s="200" t="str">
        <f t="shared" si="1014"/>
        <v/>
      </c>
      <c r="AN1270" s="201" t="str">
        <f t="shared" si="1015"/>
        <v/>
      </c>
      <c r="AO1270" s="200" t="str">
        <f t="shared" si="1023"/>
        <v/>
      </c>
      <c r="AP1270" s="200" t="str">
        <f t="shared" si="1016"/>
        <v/>
      </c>
      <c r="AQ1270" s="200" t="str">
        <f t="shared" si="1017"/>
        <v/>
      </c>
      <c r="AR1270" s="200" t="str">
        <f t="shared" si="1024"/>
        <v/>
      </c>
      <c r="AS1270" s="200" t="str">
        <f t="shared" si="1025"/>
        <v/>
      </c>
      <c r="AT1270" s="200" t="str">
        <f t="shared" si="1026"/>
        <v/>
      </c>
      <c r="AU1270" s="200" t="str">
        <f t="shared" si="1027"/>
        <v/>
      </c>
      <c r="AV1270" s="54"/>
      <c r="AW1270" s="200" t="str">
        <f t="shared" si="1028"/>
        <v/>
      </c>
      <c r="AX1270" s="201" t="str">
        <f t="shared" si="1029"/>
        <v/>
      </c>
      <c r="AY1270" s="7" t="str">
        <f t="shared" si="1030"/>
        <v/>
      </c>
      <c r="AZ1270" s="7" t="str">
        <f t="shared" si="1031"/>
        <v/>
      </c>
      <c r="BA1270" s="7" t="str">
        <f t="shared" si="1032"/>
        <v/>
      </c>
      <c r="BB1270" s="7" t="str">
        <f t="shared" si="1051"/>
        <v/>
      </c>
      <c r="BC1270" s="7" t="str">
        <f t="shared" si="1052"/>
        <v/>
      </c>
      <c r="BD1270" s="7" t="str">
        <f t="shared" si="1053"/>
        <v/>
      </c>
      <c r="BE1270" s="7" t="str">
        <f t="shared" si="1054"/>
        <v/>
      </c>
      <c r="BF1270" s="7" t="str">
        <f t="shared" si="1008"/>
        <v/>
      </c>
      <c r="BG1270" s="7" t="str">
        <f t="shared" si="1009"/>
        <v/>
      </c>
      <c r="BH1270" s="7" t="str">
        <f t="shared" si="1055"/>
        <v/>
      </c>
      <c r="BI1270" s="7" t="str">
        <f t="shared" si="1056"/>
        <v/>
      </c>
      <c r="BJ1270" s="7" t="str">
        <f t="shared" si="1057"/>
        <v/>
      </c>
      <c r="BK1270" s="7" t="str">
        <f t="shared" si="1033"/>
        <v/>
      </c>
      <c r="BL1270" s="7" t="str">
        <f t="shared" si="1034"/>
        <v/>
      </c>
      <c r="BM1270" s="7" t="str">
        <f t="shared" si="1035"/>
        <v/>
      </c>
      <c r="BN1270" s="7" t="str">
        <f t="shared" si="1036"/>
        <v/>
      </c>
      <c r="BO1270" s="7" t="str">
        <f t="shared" si="1037"/>
        <v/>
      </c>
      <c r="BP1270" s="7" t="str">
        <f t="shared" si="1038"/>
        <v/>
      </c>
      <c r="BQ1270" s="7" t="str">
        <f t="shared" si="1039"/>
        <v/>
      </c>
      <c r="BR1270" s="7" t="str">
        <f t="shared" si="1040"/>
        <v/>
      </c>
      <c r="BS1270" s="7" t="str">
        <f t="shared" si="1041"/>
        <v/>
      </c>
      <c r="BT1270" s="7" t="str">
        <f t="shared" si="1042"/>
        <v/>
      </c>
      <c r="BU1270" s="7" t="str">
        <f t="shared" si="1043"/>
        <v/>
      </c>
      <c r="BV1270" s="7" t="str">
        <f t="shared" si="1044"/>
        <v/>
      </c>
      <c r="BW1270" s="7" t="str">
        <f t="shared" si="1018"/>
        <v/>
      </c>
      <c r="BX1270" s="7" t="str">
        <f t="shared" si="1045"/>
        <v/>
      </c>
      <c r="BY1270" s="7" t="str">
        <f t="shared" si="1046"/>
        <v/>
      </c>
      <c r="BZ1270" s="7" t="str">
        <f t="shared" si="1047"/>
        <v/>
      </c>
      <c r="CA1270" s="7" t="str">
        <f t="shared" si="1048"/>
        <v/>
      </c>
      <c r="CB1270" s="54"/>
      <c r="CH1270" s="13" t="str">
        <f t="shared" si="1019"/>
        <v/>
      </c>
      <c r="CJ1270" s="13" t="str">
        <f t="shared" si="1010"/>
        <v/>
      </c>
      <c r="CK1270" s="7" t="str">
        <f t="shared" si="1011"/>
        <v/>
      </c>
      <c r="CM1270" s="7" t="str">
        <f t="shared" si="1049"/>
        <v/>
      </c>
    </row>
    <row r="1271" spans="2:91" ht="16.5" thickBot="1" x14ac:dyDescent="0.3">
      <c r="B1271" s="114"/>
      <c r="C1271" s="114"/>
      <c r="D1271" s="115"/>
      <c r="E1271" s="117" t="str">
        <f t="shared" si="1050"/>
        <v/>
      </c>
      <c r="F1271" s="118" t="str">
        <f t="shared" si="1058"/>
        <v/>
      </c>
      <c r="G1271" s="22"/>
      <c r="H1271" s="5" t="str">
        <f t="shared" si="1020"/>
        <v/>
      </c>
      <c r="I1271" s="6" t="str">
        <f t="shared" si="1021"/>
        <v/>
      </c>
      <c r="J1271" s="6" t="str">
        <f t="shared" si="1022"/>
        <v/>
      </c>
      <c r="K1271" s="23"/>
      <c r="L1271" s="3" t="str">
        <f t="shared" si="1004"/>
        <v/>
      </c>
      <c r="M1271" s="2">
        <f>IF(OR(K1271="Rota",K1271="Desliza"),(IF((MAX(N$36:N1270))&gt;F$17,(MAX(N$36:N1270)),F$17)),N1270)</f>
        <v>0</v>
      </c>
      <c r="N1271" s="42"/>
      <c r="O1271" s="2" t="str">
        <f t="shared" si="1005"/>
        <v/>
      </c>
      <c r="P1271" s="3" t="str">
        <f t="shared" si="1006"/>
        <v/>
      </c>
      <c r="Q1271" s="24"/>
      <c r="R1271" s="24"/>
      <c r="S1271" s="24"/>
      <c r="T1271" s="132" t="str">
        <f t="shared" si="1012"/>
        <v/>
      </c>
      <c r="U1271" s="25"/>
      <c r="V1271" s="25"/>
      <c r="W1271" s="24"/>
      <c r="X1271" s="26"/>
      <c r="Y1271" s="25"/>
      <c r="Z1271" s="25"/>
      <c r="AA1271" s="3" t="str">
        <f t="shared" si="1007"/>
        <v/>
      </c>
      <c r="AB1271" s="24"/>
      <c r="AC1271" s="26"/>
      <c r="AD1271" s="25"/>
      <c r="AE1271" s="54"/>
      <c r="AF1271" s="54"/>
      <c r="AG1271" s="54"/>
      <c r="AH1271" s="54"/>
      <c r="AI1271" s="54"/>
      <c r="AJ1271" s="54"/>
      <c r="AK1271" s="25"/>
      <c r="AL1271" s="54" t="str">
        <f t="shared" si="1013"/>
        <v/>
      </c>
      <c r="AM1271" s="200" t="str">
        <f t="shared" si="1014"/>
        <v/>
      </c>
      <c r="AN1271" s="201" t="str">
        <f t="shared" si="1015"/>
        <v/>
      </c>
      <c r="AO1271" s="200" t="str">
        <f t="shared" si="1023"/>
        <v/>
      </c>
      <c r="AP1271" s="200" t="str">
        <f t="shared" si="1016"/>
        <v/>
      </c>
      <c r="AQ1271" s="200" t="str">
        <f t="shared" si="1017"/>
        <v/>
      </c>
      <c r="AR1271" s="200" t="str">
        <f t="shared" si="1024"/>
        <v/>
      </c>
      <c r="AS1271" s="200" t="str">
        <f t="shared" si="1025"/>
        <v/>
      </c>
      <c r="AT1271" s="200" t="str">
        <f t="shared" si="1026"/>
        <v/>
      </c>
      <c r="AU1271" s="200" t="str">
        <f t="shared" si="1027"/>
        <v/>
      </c>
      <c r="AV1271" s="54"/>
      <c r="AW1271" s="200" t="str">
        <f t="shared" si="1028"/>
        <v/>
      </c>
      <c r="AX1271" s="201" t="str">
        <f t="shared" si="1029"/>
        <v/>
      </c>
      <c r="AY1271" s="7" t="str">
        <f t="shared" si="1030"/>
        <v/>
      </c>
      <c r="AZ1271" s="7" t="str">
        <f t="shared" si="1031"/>
        <v/>
      </c>
      <c r="BA1271" s="7" t="str">
        <f t="shared" si="1032"/>
        <v/>
      </c>
      <c r="BB1271" s="7" t="str">
        <f t="shared" si="1051"/>
        <v/>
      </c>
      <c r="BC1271" s="7" t="str">
        <f t="shared" si="1052"/>
        <v/>
      </c>
      <c r="BD1271" s="7" t="str">
        <f t="shared" si="1053"/>
        <v/>
      </c>
      <c r="BE1271" s="7" t="str">
        <f t="shared" si="1054"/>
        <v/>
      </c>
      <c r="BF1271" s="7" t="str">
        <f t="shared" si="1008"/>
        <v/>
      </c>
      <c r="BG1271" s="7" t="str">
        <f t="shared" si="1009"/>
        <v/>
      </c>
      <c r="BH1271" s="7" t="str">
        <f t="shared" si="1055"/>
        <v/>
      </c>
      <c r="BI1271" s="7" t="str">
        <f t="shared" si="1056"/>
        <v/>
      </c>
      <c r="BJ1271" s="7" t="str">
        <f t="shared" si="1057"/>
        <v/>
      </c>
      <c r="BK1271" s="7" t="str">
        <f t="shared" si="1033"/>
        <v/>
      </c>
      <c r="BL1271" s="7" t="str">
        <f t="shared" si="1034"/>
        <v/>
      </c>
      <c r="BM1271" s="7" t="str">
        <f t="shared" si="1035"/>
        <v/>
      </c>
      <c r="BN1271" s="7" t="str">
        <f t="shared" si="1036"/>
        <v/>
      </c>
      <c r="BO1271" s="7" t="str">
        <f t="shared" si="1037"/>
        <v/>
      </c>
      <c r="BP1271" s="7" t="str">
        <f t="shared" si="1038"/>
        <v/>
      </c>
      <c r="BQ1271" s="7" t="str">
        <f t="shared" si="1039"/>
        <v/>
      </c>
      <c r="BR1271" s="7" t="str">
        <f t="shared" si="1040"/>
        <v/>
      </c>
      <c r="BS1271" s="7" t="str">
        <f t="shared" si="1041"/>
        <v/>
      </c>
      <c r="BT1271" s="7" t="str">
        <f t="shared" si="1042"/>
        <v/>
      </c>
      <c r="BU1271" s="7" t="str">
        <f t="shared" si="1043"/>
        <v/>
      </c>
      <c r="BV1271" s="7" t="str">
        <f t="shared" si="1044"/>
        <v/>
      </c>
      <c r="BW1271" s="7" t="str">
        <f t="shared" si="1018"/>
        <v/>
      </c>
      <c r="BX1271" s="7" t="str">
        <f t="shared" si="1045"/>
        <v/>
      </c>
      <c r="BY1271" s="7" t="str">
        <f t="shared" si="1046"/>
        <v/>
      </c>
      <c r="BZ1271" s="7" t="str">
        <f t="shared" si="1047"/>
        <v/>
      </c>
      <c r="CA1271" s="7" t="str">
        <f t="shared" si="1048"/>
        <v/>
      </c>
      <c r="CB1271" s="54"/>
      <c r="CH1271" s="13" t="str">
        <f t="shared" si="1019"/>
        <v/>
      </c>
      <c r="CJ1271" s="13" t="str">
        <f t="shared" si="1010"/>
        <v/>
      </c>
      <c r="CK1271" s="7" t="str">
        <f t="shared" si="1011"/>
        <v/>
      </c>
      <c r="CM1271" s="7" t="str">
        <f t="shared" si="1049"/>
        <v/>
      </c>
    </row>
    <row r="1272" spans="2:91" ht="16.5" thickBot="1" x14ac:dyDescent="0.3">
      <c r="B1272" s="114"/>
      <c r="C1272" s="114"/>
      <c r="D1272" s="115"/>
      <c r="E1272" s="117" t="str">
        <f t="shared" si="1050"/>
        <v/>
      </c>
      <c r="F1272" s="118" t="str">
        <f t="shared" si="1058"/>
        <v/>
      </c>
      <c r="G1272" s="22"/>
      <c r="H1272" s="5" t="str">
        <f t="shared" si="1020"/>
        <v/>
      </c>
      <c r="I1272" s="6" t="str">
        <f t="shared" si="1021"/>
        <v/>
      </c>
      <c r="J1272" s="6" t="str">
        <f t="shared" si="1022"/>
        <v/>
      </c>
      <c r="K1272" s="23"/>
      <c r="L1272" s="3" t="str">
        <f t="shared" si="1004"/>
        <v/>
      </c>
      <c r="M1272" s="2">
        <f>IF(OR(K1272="Rota",K1272="Desliza"),(IF((MAX(N$36:N1271))&gt;F$17,(MAX(N$36:N1271)),F$17)),N1271)</f>
        <v>0</v>
      </c>
      <c r="N1272" s="42"/>
      <c r="O1272" s="2" t="str">
        <f t="shared" si="1005"/>
        <v/>
      </c>
      <c r="P1272" s="3" t="str">
        <f t="shared" si="1006"/>
        <v/>
      </c>
      <c r="Q1272" s="24"/>
      <c r="R1272" s="24"/>
      <c r="S1272" s="24"/>
      <c r="T1272" s="132" t="str">
        <f t="shared" si="1012"/>
        <v/>
      </c>
      <c r="U1272" s="25"/>
      <c r="V1272" s="25"/>
      <c r="W1272" s="24"/>
      <c r="X1272" s="26"/>
      <c r="Y1272" s="25"/>
      <c r="Z1272" s="25"/>
      <c r="AA1272" s="3" t="str">
        <f t="shared" si="1007"/>
        <v/>
      </c>
      <c r="AB1272" s="24"/>
      <c r="AC1272" s="26"/>
      <c r="AD1272" s="25"/>
      <c r="AE1272" s="54"/>
      <c r="AF1272" s="54"/>
      <c r="AG1272" s="54"/>
      <c r="AH1272" s="54"/>
      <c r="AI1272" s="54"/>
      <c r="AJ1272" s="54"/>
      <c r="AK1272" s="25"/>
      <c r="AL1272" s="54" t="str">
        <f t="shared" si="1013"/>
        <v/>
      </c>
      <c r="AM1272" s="200" t="str">
        <f t="shared" si="1014"/>
        <v/>
      </c>
      <c r="AN1272" s="201" t="str">
        <f t="shared" si="1015"/>
        <v/>
      </c>
      <c r="AO1272" s="200" t="str">
        <f t="shared" si="1023"/>
        <v/>
      </c>
      <c r="AP1272" s="200" t="str">
        <f t="shared" si="1016"/>
        <v/>
      </c>
      <c r="AQ1272" s="200" t="str">
        <f t="shared" si="1017"/>
        <v/>
      </c>
      <c r="AR1272" s="200" t="str">
        <f t="shared" si="1024"/>
        <v/>
      </c>
      <c r="AS1272" s="200" t="str">
        <f t="shared" si="1025"/>
        <v/>
      </c>
      <c r="AT1272" s="200" t="str">
        <f t="shared" si="1026"/>
        <v/>
      </c>
      <c r="AU1272" s="200" t="str">
        <f t="shared" si="1027"/>
        <v/>
      </c>
      <c r="AV1272" s="54"/>
      <c r="AW1272" s="200" t="str">
        <f t="shared" si="1028"/>
        <v/>
      </c>
      <c r="AX1272" s="201" t="str">
        <f t="shared" si="1029"/>
        <v/>
      </c>
      <c r="AY1272" s="7" t="str">
        <f t="shared" si="1030"/>
        <v/>
      </c>
      <c r="AZ1272" s="7" t="str">
        <f t="shared" si="1031"/>
        <v/>
      </c>
      <c r="BA1272" s="7" t="str">
        <f t="shared" si="1032"/>
        <v/>
      </c>
      <c r="BB1272" s="7" t="str">
        <f t="shared" si="1051"/>
        <v/>
      </c>
      <c r="BC1272" s="7" t="str">
        <f t="shared" si="1052"/>
        <v/>
      </c>
      <c r="BD1272" s="7" t="str">
        <f t="shared" si="1053"/>
        <v/>
      </c>
      <c r="BE1272" s="7" t="str">
        <f t="shared" si="1054"/>
        <v/>
      </c>
      <c r="BF1272" s="7" t="str">
        <f t="shared" si="1008"/>
        <v/>
      </c>
      <c r="BG1272" s="7" t="str">
        <f t="shared" si="1009"/>
        <v/>
      </c>
      <c r="BH1272" s="7" t="str">
        <f t="shared" si="1055"/>
        <v/>
      </c>
      <c r="BI1272" s="7" t="str">
        <f t="shared" si="1056"/>
        <v/>
      </c>
      <c r="BJ1272" s="7" t="str">
        <f t="shared" si="1057"/>
        <v/>
      </c>
      <c r="BK1272" s="7" t="str">
        <f t="shared" si="1033"/>
        <v/>
      </c>
      <c r="BL1272" s="7" t="str">
        <f t="shared" si="1034"/>
        <v/>
      </c>
      <c r="BM1272" s="7" t="str">
        <f t="shared" si="1035"/>
        <v/>
      </c>
      <c r="BN1272" s="7" t="str">
        <f t="shared" si="1036"/>
        <v/>
      </c>
      <c r="BO1272" s="7" t="str">
        <f t="shared" si="1037"/>
        <v/>
      </c>
      <c r="BP1272" s="7" t="str">
        <f t="shared" si="1038"/>
        <v/>
      </c>
      <c r="BQ1272" s="7" t="str">
        <f t="shared" si="1039"/>
        <v/>
      </c>
      <c r="BR1272" s="7" t="str">
        <f t="shared" si="1040"/>
        <v/>
      </c>
      <c r="BS1272" s="7" t="str">
        <f t="shared" si="1041"/>
        <v/>
      </c>
      <c r="BT1272" s="7" t="str">
        <f t="shared" si="1042"/>
        <v/>
      </c>
      <c r="BU1272" s="7" t="str">
        <f t="shared" si="1043"/>
        <v/>
      </c>
      <c r="BV1272" s="7" t="str">
        <f t="shared" si="1044"/>
        <v/>
      </c>
      <c r="BW1272" s="7" t="str">
        <f t="shared" si="1018"/>
        <v/>
      </c>
      <c r="BX1272" s="7" t="str">
        <f t="shared" si="1045"/>
        <v/>
      </c>
      <c r="BY1272" s="7" t="str">
        <f t="shared" si="1046"/>
        <v/>
      </c>
      <c r="BZ1272" s="7" t="str">
        <f t="shared" si="1047"/>
        <v/>
      </c>
      <c r="CA1272" s="7" t="str">
        <f t="shared" si="1048"/>
        <v/>
      </c>
      <c r="CB1272" s="54"/>
      <c r="CH1272" s="13" t="str">
        <f t="shared" si="1019"/>
        <v/>
      </c>
      <c r="CJ1272" s="13" t="str">
        <f t="shared" si="1010"/>
        <v/>
      </c>
      <c r="CK1272" s="7" t="str">
        <f t="shared" si="1011"/>
        <v/>
      </c>
      <c r="CM1272" s="7" t="str">
        <f t="shared" si="1049"/>
        <v/>
      </c>
    </row>
    <row r="1273" spans="2:91" ht="16.5" thickBot="1" x14ac:dyDescent="0.3">
      <c r="B1273" s="114"/>
      <c r="C1273" s="114"/>
      <c r="D1273" s="115"/>
      <c r="E1273" s="117" t="str">
        <f t="shared" si="1050"/>
        <v/>
      </c>
      <c r="F1273" s="118" t="str">
        <f t="shared" si="1058"/>
        <v/>
      </c>
      <c r="G1273" s="22"/>
      <c r="H1273" s="5" t="str">
        <f t="shared" si="1020"/>
        <v/>
      </c>
      <c r="I1273" s="6" t="str">
        <f t="shared" si="1021"/>
        <v/>
      </c>
      <c r="J1273" s="6" t="str">
        <f t="shared" si="1022"/>
        <v/>
      </c>
      <c r="K1273" s="23"/>
      <c r="L1273" s="3" t="str">
        <f t="shared" si="1004"/>
        <v/>
      </c>
      <c r="M1273" s="2">
        <f>IF(OR(K1273="Rota",K1273="Desliza"),(IF((MAX(N$36:N1272))&gt;F$17,(MAX(N$36:N1272)),F$17)),N1272)</f>
        <v>0</v>
      </c>
      <c r="N1273" s="42"/>
      <c r="O1273" s="2" t="str">
        <f t="shared" si="1005"/>
        <v/>
      </c>
      <c r="P1273" s="3" t="str">
        <f t="shared" si="1006"/>
        <v/>
      </c>
      <c r="Q1273" s="24"/>
      <c r="R1273" s="24"/>
      <c r="S1273" s="24"/>
      <c r="T1273" s="132" t="str">
        <f t="shared" si="1012"/>
        <v/>
      </c>
      <c r="U1273" s="25"/>
      <c r="V1273" s="25"/>
      <c r="W1273" s="24"/>
      <c r="X1273" s="26"/>
      <c r="Y1273" s="25"/>
      <c r="Z1273" s="25"/>
      <c r="AA1273" s="3" t="str">
        <f t="shared" si="1007"/>
        <v/>
      </c>
      <c r="AB1273" s="24"/>
      <c r="AC1273" s="26"/>
      <c r="AD1273" s="25"/>
      <c r="AE1273" s="54"/>
      <c r="AF1273" s="54"/>
      <c r="AG1273" s="54"/>
      <c r="AH1273" s="54"/>
      <c r="AI1273" s="54"/>
      <c r="AJ1273" s="54"/>
      <c r="AK1273" s="25"/>
      <c r="AL1273" s="54" t="str">
        <f t="shared" si="1013"/>
        <v/>
      </c>
      <c r="AM1273" s="200" t="str">
        <f t="shared" si="1014"/>
        <v/>
      </c>
      <c r="AN1273" s="201" t="str">
        <f t="shared" si="1015"/>
        <v/>
      </c>
      <c r="AO1273" s="200" t="str">
        <f t="shared" si="1023"/>
        <v/>
      </c>
      <c r="AP1273" s="200" t="str">
        <f t="shared" si="1016"/>
        <v/>
      </c>
      <c r="AQ1273" s="200" t="str">
        <f t="shared" si="1017"/>
        <v/>
      </c>
      <c r="AR1273" s="200" t="str">
        <f t="shared" si="1024"/>
        <v/>
      </c>
      <c r="AS1273" s="200" t="str">
        <f t="shared" si="1025"/>
        <v/>
      </c>
      <c r="AT1273" s="200" t="str">
        <f t="shared" si="1026"/>
        <v/>
      </c>
      <c r="AU1273" s="200" t="str">
        <f t="shared" si="1027"/>
        <v/>
      </c>
      <c r="AV1273" s="54"/>
      <c r="AW1273" s="200" t="str">
        <f t="shared" si="1028"/>
        <v/>
      </c>
      <c r="AX1273" s="201" t="str">
        <f t="shared" si="1029"/>
        <v/>
      </c>
      <c r="AY1273" s="7" t="str">
        <f t="shared" si="1030"/>
        <v/>
      </c>
      <c r="AZ1273" s="7" t="str">
        <f t="shared" si="1031"/>
        <v/>
      </c>
      <c r="BA1273" s="7" t="str">
        <f t="shared" si="1032"/>
        <v/>
      </c>
      <c r="BB1273" s="7" t="str">
        <f t="shared" si="1051"/>
        <v/>
      </c>
      <c r="BC1273" s="7" t="str">
        <f t="shared" si="1052"/>
        <v/>
      </c>
      <c r="BD1273" s="7" t="str">
        <f t="shared" si="1053"/>
        <v/>
      </c>
      <c r="BE1273" s="7" t="str">
        <f t="shared" si="1054"/>
        <v/>
      </c>
      <c r="BF1273" s="7" t="str">
        <f t="shared" si="1008"/>
        <v/>
      </c>
      <c r="BG1273" s="7" t="str">
        <f t="shared" si="1009"/>
        <v/>
      </c>
      <c r="BH1273" s="7" t="str">
        <f t="shared" si="1055"/>
        <v/>
      </c>
      <c r="BI1273" s="7" t="str">
        <f t="shared" si="1056"/>
        <v/>
      </c>
      <c r="BJ1273" s="7" t="str">
        <f t="shared" si="1057"/>
        <v/>
      </c>
      <c r="BK1273" s="7" t="str">
        <f t="shared" si="1033"/>
        <v/>
      </c>
      <c r="BL1273" s="7" t="str">
        <f t="shared" si="1034"/>
        <v/>
      </c>
      <c r="BM1273" s="7" t="str">
        <f t="shared" si="1035"/>
        <v/>
      </c>
      <c r="BN1273" s="7" t="str">
        <f t="shared" si="1036"/>
        <v/>
      </c>
      <c r="BO1273" s="7" t="str">
        <f t="shared" si="1037"/>
        <v/>
      </c>
      <c r="BP1273" s="7" t="str">
        <f t="shared" si="1038"/>
        <v/>
      </c>
      <c r="BQ1273" s="7" t="str">
        <f t="shared" si="1039"/>
        <v/>
      </c>
      <c r="BR1273" s="7" t="str">
        <f t="shared" si="1040"/>
        <v/>
      </c>
      <c r="BS1273" s="7" t="str">
        <f t="shared" si="1041"/>
        <v/>
      </c>
      <c r="BT1273" s="7" t="str">
        <f t="shared" si="1042"/>
        <v/>
      </c>
      <c r="BU1273" s="7" t="str">
        <f t="shared" si="1043"/>
        <v/>
      </c>
      <c r="BV1273" s="7" t="str">
        <f t="shared" si="1044"/>
        <v/>
      </c>
      <c r="BW1273" s="7" t="str">
        <f t="shared" si="1018"/>
        <v/>
      </c>
      <c r="BX1273" s="7" t="str">
        <f t="shared" si="1045"/>
        <v/>
      </c>
      <c r="BY1273" s="7" t="str">
        <f t="shared" si="1046"/>
        <v/>
      </c>
      <c r="BZ1273" s="7" t="str">
        <f t="shared" si="1047"/>
        <v/>
      </c>
      <c r="CA1273" s="7" t="str">
        <f t="shared" si="1048"/>
        <v/>
      </c>
      <c r="CB1273" s="54"/>
      <c r="CH1273" s="13" t="str">
        <f t="shared" si="1019"/>
        <v/>
      </c>
      <c r="CJ1273" s="13" t="str">
        <f t="shared" si="1010"/>
        <v/>
      </c>
      <c r="CK1273" s="7" t="str">
        <f t="shared" si="1011"/>
        <v/>
      </c>
      <c r="CM1273" s="7" t="str">
        <f t="shared" si="1049"/>
        <v/>
      </c>
    </row>
    <row r="1274" spans="2:91" ht="16.5" thickBot="1" x14ac:dyDescent="0.3">
      <c r="B1274" s="114"/>
      <c r="C1274" s="114"/>
      <c r="D1274" s="115"/>
      <c r="E1274" s="117" t="str">
        <f t="shared" si="1050"/>
        <v/>
      </c>
      <c r="F1274" s="118" t="str">
        <f t="shared" si="1058"/>
        <v/>
      </c>
      <c r="G1274" s="22"/>
      <c r="H1274" s="5" t="str">
        <f t="shared" si="1020"/>
        <v/>
      </c>
      <c r="I1274" s="6" t="str">
        <f t="shared" si="1021"/>
        <v/>
      </c>
      <c r="J1274" s="6" t="str">
        <f t="shared" si="1022"/>
        <v/>
      </c>
      <c r="K1274" s="23"/>
      <c r="L1274" s="3" t="str">
        <f t="shared" si="1004"/>
        <v/>
      </c>
      <c r="M1274" s="2">
        <f>IF(OR(K1274="Rota",K1274="Desliza"),(IF((MAX(N$36:N1273))&gt;F$17,(MAX(N$36:N1273)),F$17)),N1273)</f>
        <v>0</v>
      </c>
      <c r="N1274" s="42"/>
      <c r="O1274" s="2" t="str">
        <f t="shared" si="1005"/>
        <v/>
      </c>
      <c r="P1274" s="3" t="str">
        <f t="shared" si="1006"/>
        <v/>
      </c>
      <c r="Q1274" s="24"/>
      <c r="R1274" s="24"/>
      <c r="S1274" s="24"/>
      <c r="T1274" s="132" t="str">
        <f t="shared" si="1012"/>
        <v/>
      </c>
      <c r="U1274" s="25"/>
      <c r="V1274" s="25"/>
      <c r="W1274" s="24"/>
      <c r="X1274" s="26"/>
      <c r="Y1274" s="25"/>
      <c r="Z1274" s="25"/>
      <c r="AA1274" s="3" t="str">
        <f t="shared" si="1007"/>
        <v/>
      </c>
      <c r="AB1274" s="24"/>
      <c r="AC1274" s="26"/>
      <c r="AD1274" s="25"/>
      <c r="AE1274" s="54"/>
      <c r="AF1274" s="54"/>
      <c r="AG1274" s="54"/>
      <c r="AH1274" s="54"/>
      <c r="AI1274" s="54"/>
      <c r="AJ1274" s="54"/>
      <c r="AK1274" s="25"/>
      <c r="AL1274" s="54" t="str">
        <f t="shared" si="1013"/>
        <v/>
      </c>
      <c r="AM1274" s="200" t="str">
        <f t="shared" si="1014"/>
        <v/>
      </c>
      <c r="AN1274" s="201" t="str">
        <f t="shared" si="1015"/>
        <v/>
      </c>
      <c r="AO1274" s="200" t="str">
        <f t="shared" si="1023"/>
        <v/>
      </c>
      <c r="AP1274" s="200" t="str">
        <f t="shared" si="1016"/>
        <v/>
      </c>
      <c r="AQ1274" s="200" t="str">
        <f t="shared" si="1017"/>
        <v/>
      </c>
      <c r="AR1274" s="200" t="str">
        <f t="shared" si="1024"/>
        <v/>
      </c>
      <c r="AS1274" s="200" t="str">
        <f t="shared" si="1025"/>
        <v/>
      </c>
      <c r="AT1274" s="200" t="str">
        <f t="shared" si="1026"/>
        <v/>
      </c>
      <c r="AU1274" s="200" t="str">
        <f t="shared" si="1027"/>
        <v/>
      </c>
      <c r="AV1274" s="54"/>
      <c r="AW1274" s="200" t="str">
        <f t="shared" si="1028"/>
        <v/>
      </c>
      <c r="AX1274" s="201" t="str">
        <f t="shared" si="1029"/>
        <v/>
      </c>
      <c r="AY1274" s="7" t="str">
        <f t="shared" si="1030"/>
        <v/>
      </c>
      <c r="AZ1274" s="7" t="str">
        <f t="shared" si="1031"/>
        <v/>
      </c>
      <c r="BA1274" s="7" t="str">
        <f t="shared" si="1032"/>
        <v/>
      </c>
      <c r="BB1274" s="7" t="str">
        <f t="shared" si="1051"/>
        <v/>
      </c>
      <c r="BC1274" s="7" t="str">
        <f t="shared" si="1052"/>
        <v/>
      </c>
      <c r="BD1274" s="7" t="str">
        <f t="shared" si="1053"/>
        <v/>
      </c>
      <c r="BE1274" s="7" t="str">
        <f t="shared" si="1054"/>
        <v/>
      </c>
      <c r="BF1274" s="7" t="str">
        <f t="shared" si="1008"/>
        <v/>
      </c>
      <c r="BG1274" s="7" t="str">
        <f t="shared" si="1009"/>
        <v/>
      </c>
      <c r="BH1274" s="7" t="str">
        <f t="shared" si="1055"/>
        <v/>
      </c>
      <c r="BI1274" s="7" t="str">
        <f t="shared" si="1056"/>
        <v/>
      </c>
      <c r="BJ1274" s="7" t="str">
        <f t="shared" si="1057"/>
        <v/>
      </c>
      <c r="BK1274" s="7" t="str">
        <f t="shared" si="1033"/>
        <v/>
      </c>
      <c r="BL1274" s="7" t="str">
        <f t="shared" si="1034"/>
        <v/>
      </c>
      <c r="BM1274" s="7" t="str">
        <f t="shared" si="1035"/>
        <v/>
      </c>
      <c r="BN1274" s="7" t="str">
        <f t="shared" si="1036"/>
        <v/>
      </c>
      <c r="BO1274" s="7" t="str">
        <f t="shared" si="1037"/>
        <v/>
      </c>
      <c r="BP1274" s="7" t="str">
        <f t="shared" si="1038"/>
        <v/>
      </c>
      <c r="BQ1274" s="7" t="str">
        <f t="shared" si="1039"/>
        <v/>
      </c>
      <c r="BR1274" s="7" t="str">
        <f t="shared" si="1040"/>
        <v/>
      </c>
      <c r="BS1274" s="7" t="str">
        <f t="shared" si="1041"/>
        <v/>
      </c>
      <c r="BT1274" s="7" t="str">
        <f t="shared" si="1042"/>
        <v/>
      </c>
      <c r="BU1274" s="7" t="str">
        <f t="shared" si="1043"/>
        <v/>
      </c>
      <c r="BV1274" s="7" t="str">
        <f t="shared" si="1044"/>
        <v/>
      </c>
      <c r="BW1274" s="7" t="str">
        <f t="shared" si="1018"/>
        <v/>
      </c>
      <c r="BX1274" s="7" t="str">
        <f t="shared" si="1045"/>
        <v/>
      </c>
      <c r="BY1274" s="7" t="str">
        <f t="shared" si="1046"/>
        <v/>
      </c>
      <c r="BZ1274" s="7" t="str">
        <f t="shared" si="1047"/>
        <v/>
      </c>
      <c r="CA1274" s="7" t="str">
        <f t="shared" si="1048"/>
        <v/>
      </c>
      <c r="CB1274" s="54"/>
      <c r="CH1274" s="13" t="str">
        <f t="shared" si="1019"/>
        <v/>
      </c>
      <c r="CJ1274" s="13" t="str">
        <f t="shared" si="1010"/>
        <v/>
      </c>
      <c r="CK1274" s="7" t="str">
        <f t="shared" si="1011"/>
        <v/>
      </c>
      <c r="CM1274" s="7" t="str">
        <f t="shared" si="1049"/>
        <v/>
      </c>
    </row>
    <row r="1275" spans="2:91" ht="16.5" thickBot="1" x14ac:dyDescent="0.3">
      <c r="B1275" s="114"/>
      <c r="C1275" s="114"/>
      <c r="D1275" s="115"/>
      <c r="E1275" s="117" t="str">
        <f t="shared" si="1050"/>
        <v/>
      </c>
      <c r="F1275" s="118" t="str">
        <f t="shared" si="1058"/>
        <v/>
      </c>
      <c r="G1275" s="22"/>
      <c r="H1275" s="5" t="str">
        <f t="shared" si="1020"/>
        <v/>
      </c>
      <c r="I1275" s="6" t="str">
        <f t="shared" si="1021"/>
        <v/>
      </c>
      <c r="J1275" s="6" t="str">
        <f t="shared" si="1022"/>
        <v/>
      </c>
      <c r="K1275" s="23"/>
      <c r="L1275" s="3" t="str">
        <f t="shared" si="1004"/>
        <v/>
      </c>
      <c r="M1275" s="2">
        <f>IF(OR(K1275="Rota",K1275="Desliza"),(IF((MAX(N$36:N1274))&gt;F$17,(MAX(N$36:N1274)),F$17)),N1274)</f>
        <v>0</v>
      </c>
      <c r="N1275" s="42"/>
      <c r="O1275" s="2" t="str">
        <f t="shared" si="1005"/>
        <v/>
      </c>
      <c r="P1275" s="3" t="str">
        <f t="shared" si="1006"/>
        <v/>
      </c>
      <c r="Q1275" s="24"/>
      <c r="R1275" s="24"/>
      <c r="S1275" s="24"/>
      <c r="T1275" s="132" t="str">
        <f t="shared" si="1012"/>
        <v/>
      </c>
      <c r="U1275" s="25"/>
      <c r="V1275" s="25"/>
      <c r="W1275" s="24"/>
      <c r="X1275" s="26"/>
      <c r="Y1275" s="25"/>
      <c r="Z1275" s="25"/>
      <c r="AA1275" s="3" t="str">
        <f t="shared" si="1007"/>
        <v/>
      </c>
      <c r="AB1275" s="24"/>
      <c r="AC1275" s="26"/>
      <c r="AD1275" s="25"/>
      <c r="AE1275" s="54"/>
      <c r="AF1275" s="54"/>
      <c r="AG1275" s="54"/>
      <c r="AH1275" s="54"/>
      <c r="AI1275" s="54"/>
      <c r="AJ1275" s="54"/>
      <c r="AK1275" s="25"/>
      <c r="AL1275" s="54" t="str">
        <f t="shared" si="1013"/>
        <v/>
      </c>
      <c r="AM1275" s="200" t="str">
        <f t="shared" si="1014"/>
        <v/>
      </c>
      <c r="AN1275" s="201" t="str">
        <f t="shared" si="1015"/>
        <v/>
      </c>
      <c r="AO1275" s="200" t="str">
        <f t="shared" si="1023"/>
        <v/>
      </c>
      <c r="AP1275" s="200" t="str">
        <f t="shared" si="1016"/>
        <v/>
      </c>
      <c r="AQ1275" s="200" t="str">
        <f t="shared" si="1017"/>
        <v/>
      </c>
      <c r="AR1275" s="200" t="str">
        <f t="shared" si="1024"/>
        <v/>
      </c>
      <c r="AS1275" s="200" t="str">
        <f t="shared" si="1025"/>
        <v/>
      </c>
      <c r="AT1275" s="200" t="str">
        <f t="shared" si="1026"/>
        <v/>
      </c>
      <c r="AU1275" s="200" t="str">
        <f t="shared" si="1027"/>
        <v/>
      </c>
      <c r="AV1275" s="54"/>
      <c r="AW1275" s="200" t="str">
        <f t="shared" si="1028"/>
        <v/>
      </c>
      <c r="AX1275" s="201" t="str">
        <f t="shared" si="1029"/>
        <v/>
      </c>
      <c r="AY1275" s="7" t="str">
        <f t="shared" si="1030"/>
        <v/>
      </c>
      <c r="AZ1275" s="7" t="str">
        <f t="shared" si="1031"/>
        <v/>
      </c>
      <c r="BA1275" s="7" t="str">
        <f t="shared" si="1032"/>
        <v/>
      </c>
      <c r="BB1275" s="7" t="str">
        <f t="shared" si="1051"/>
        <v/>
      </c>
      <c r="BC1275" s="7" t="str">
        <f t="shared" si="1052"/>
        <v/>
      </c>
      <c r="BD1275" s="7" t="str">
        <f t="shared" si="1053"/>
        <v/>
      </c>
      <c r="BE1275" s="7" t="str">
        <f t="shared" si="1054"/>
        <v/>
      </c>
      <c r="BF1275" s="7" t="str">
        <f t="shared" si="1008"/>
        <v/>
      </c>
      <c r="BG1275" s="7" t="str">
        <f t="shared" si="1009"/>
        <v/>
      </c>
      <c r="BH1275" s="7" t="str">
        <f t="shared" si="1055"/>
        <v/>
      </c>
      <c r="BI1275" s="7" t="str">
        <f t="shared" si="1056"/>
        <v/>
      </c>
      <c r="BJ1275" s="7" t="str">
        <f t="shared" si="1057"/>
        <v/>
      </c>
      <c r="BK1275" s="7" t="str">
        <f t="shared" si="1033"/>
        <v/>
      </c>
      <c r="BL1275" s="7" t="str">
        <f t="shared" si="1034"/>
        <v/>
      </c>
      <c r="BM1275" s="7" t="str">
        <f t="shared" si="1035"/>
        <v/>
      </c>
      <c r="BN1275" s="7" t="str">
        <f t="shared" si="1036"/>
        <v/>
      </c>
      <c r="BO1275" s="7" t="str">
        <f t="shared" si="1037"/>
        <v/>
      </c>
      <c r="BP1275" s="7" t="str">
        <f t="shared" si="1038"/>
        <v/>
      </c>
      <c r="BQ1275" s="7" t="str">
        <f t="shared" si="1039"/>
        <v/>
      </c>
      <c r="BR1275" s="7" t="str">
        <f t="shared" si="1040"/>
        <v/>
      </c>
      <c r="BS1275" s="7" t="str">
        <f t="shared" si="1041"/>
        <v/>
      </c>
      <c r="BT1275" s="7" t="str">
        <f t="shared" si="1042"/>
        <v/>
      </c>
      <c r="BU1275" s="7" t="str">
        <f t="shared" si="1043"/>
        <v/>
      </c>
      <c r="BV1275" s="7" t="str">
        <f t="shared" si="1044"/>
        <v/>
      </c>
      <c r="BW1275" s="7" t="str">
        <f t="shared" si="1018"/>
        <v/>
      </c>
      <c r="BX1275" s="7" t="str">
        <f t="shared" si="1045"/>
        <v/>
      </c>
      <c r="BY1275" s="7" t="str">
        <f t="shared" si="1046"/>
        <v/>
      </c>
      <c r="BZ1275" s="7" t="str">
        <f t="shared" si="1047"/>
        <v/>
      </c>
      <c r="CA1275" s="7" t="str">
        <f t="shared" si="1048"/>
        <v/>
      </c>
      <c r="CB1275" s="54"/>
      <c r="CH1275" s="13" t="str">
        <f t="shared" si="1019"/>
        <v/>
      </c>
      <c r="CJ1275" s="13" t="str">
        <f t="shared" si="1010"/>
        <v/>
      </c>
      <c r="CK1275" s="7" t="str">
        <f t="shared" si="1011"/>
        <v/>
      </c>
      <c r="CM1275" s="7" t="str">
        <f t="shared" si="1049"/>
        <v/>
      </c>
    </row>
    <row r="1276" spans="2:91" ht="16.5" thickBot="1" x14ac:dyDescent="0.3">
      <c r="B1276" s="114"/>
      <c r="C1276" s="114"/>
      <c r="D1276" s="115"/>
      <c r="E1276" s="117" t="str">
        <f t="shared" si="1050"/>
        <v/>
      </c>
      <c r="F1276" s="118" t="str">
        <f t="shared" si="1058"/>
        <v/>
      </c>
      <c r="G1276" s="22"/>
      <c r="H1276" s="5" t="str">
        <f t="shared" si="1020"/>
        <v/>
      </c>
      <c r="I1276" s="6" t="str">
        <f t="shared" si="1021"/>
        <v/>
      </c>
      <c r="J1276" s="6" t="str">
        <f t="shared" si="1022"/>
        <v/>
      </c>
      <c r="K1276" s="23"/>
      <c r="L1276" s="3" t="str">
        <f t="shared" ref="L1276:L1312" si="1059">IF(K1276="Circula",H1276,"")</f>
        <v/>
      </c>
      <c r="M1276" s="2">
        <f>IF(OR(K1276="Rota",K1276="Desliza"),(IF((MAX(N$36:N1275))&gt;F$17,(MAX(N$36:N1275)),F$17)),N1275)</f>
        <v>0</v>
      </c>
      <c r="N1276" s="42"/>
      <c r="O1276" s="2" t="str">
        <f t="shared" ref="O1276:O1312" si="1060">IF(OR(M1276="",N1276=""),"",N1276-M1276)</f>
        <v/>
      </c>
      <c r="P1276" s="3" t="str">
        <f t="shared" ref="P1276:P1312" si="1061">IF(OR(K1276="Rota",K1276="Desliza"),IF(OR(M1276="",N1276=""),"",IF(K1276="Comentario","",IF(M1276=N1276,"",(O1276/(H1276))))),"")</f>
        <v/>
      </c>
      <c r="Q1276" s="24"/>
      <c r="R1276" s="24"/>
      <c r="S1276" s="24"/>
      <c r="T1276" s="132" t="str">
        <f t="shared" si="1012"/>
        <v/>
      </c>
      <c r="U1276" s="25"/>
      <c r="V1276" s="25"/>
      <c r="W1276" s="24"/>
      <c r="X1276" s="26"/>
      <c r="Y1276" s="25"/>
      <c r="Z1276" s="25"/>
      <c r="AA1276" s="3" t="str">
        <f t="shared" ref="AA1276:AA1312" si="1062">IF(OR(Y1276="",Z1276=""),"",IF(Y1276=Z1276,"",ABS(Y1276-Z1276)))</f>
        <v/>
      </c>
      <c r="AB1276" s="24"/>
      <c r="AC1276" s="26"/>
      <c r="AD1276" s="25"/>
      <c r="AE1276" s="54"/>
      <c r="AF1276" s="54"/>
      <c r="AG1276" s="54"/>
      <c r="AH1276" s="54"/>
      <c r="AI1276" s="54"/>
      <c r="AJ1276" s="54"/>
      <c r="AK1276" s="25"/>
      <c r="AL1276" s="54" t="str">
        <f t="shared" si="1013"/>
        <v/>
      </c>
      <c r="AM1276" s="200" t="str">
        <f t="shared" si="1014"/>
        <v/>
      </c>
      <c r="AN1276" s="201" t="str">
        <f t="shared" si="1015"/>
        <v/>
      </c>
      <c r="AO1276" s="200" t="str">
        <f t="shared" si="1023"/>
        <v/>
      </c>
      <c r="AP1276" s="200" t="str">
        <f t="shared" si="1016"/>
        <v/>
      </c>
      <c r="AQ1276" s="200" t="str">
        <f t="shared" si="1017"/>
        <v/>
      </c>
      <c r="AR1276" s="200" t="str">
        <f t="shared" si="1024"/>
        <v/>
      </c>
      <c r="AS1276" s="200" t="str">
        <f t="shared" si="1025"/>
        <v/>
      </c>
      <c r="AT1276" s="200" t="str">
        <f t="shared" si="1026"/>
        <v/>
      </c>
      <c r="AU1276" s="200" t="str">
        <f t="shared" si="1027"/>
        <v/>
      </c>
      <c r="AV1276" s="54"/>
      <c r="AW1276" s="200" t="str">
        <f t="shared" si="1028"/>
        <v/>
      </c>
      <c r="AX1276" s="201" t="str">
        <f t="shared" si="1029"/>
        <v/>
      </c>
      <c r="AY1276" s="7" t="str">
        <f t="shared" si="1030"/>
        <v/>
      </c>
      <c r="AZ1276" s="7" t="str">
        <f t="shared" si="1031"/>
        <v/>
      </c>
      <c r="BA1276" s="7" t="str">
        <f t="shared" si="1032"/>
        <v/>
      </c>
      <c r="BB1276" s="7" t="str">
        <f t="shared" si="1051"/>
        <v/>
      </c>
      <c r="BC1276" s="7" t="str">
        <f t="shared" si="1052"/>
        <v/>
      </c>
      <c r="BD1276" s="7" t="str">
        <f t="shared" si="1053"/>
        <v/>
      </c>
      <c r="BE1276" s="7" t="str">
        <f t="shared" si="1054"/>
        <v/>
      </c>
      <c r="BF1276" s="7" t="str">
        <f t="shared" si="1008"/>
        <v/>
      </c>
      <c r="BG1276" s="7" t="str">
        <f t="shared" si="1009"/>
        <v/>
      </c>
      <c r="BH1276" s="7" t="str">
        <f t="shared" si="1055"/>
        <v/>
      </c>
      <c r="BI1276" s="7" t="str">
        <f t="shared" si="1056"/>
        <v/>
      </c>
      <c r="BJ1276" s="7" t="str">
        <f t="shared" si="1057"/>
        <v/>
      </c>
      <c r="BK1276" s="7" t="str">
        <f t="shared" si="1033"/>
        <v/>
      </c>
      <c r="BL1276" s="7" t="str">
        <f t="shared" si="1034"/>
        <v/>
      </c>
      <c r="BM1276" s="7" t="str">
        <f t="shared" si="1035"/>
        <v/>
      </c>
      <c r="BN1276" s="7" t="str">
        <f t="shared" si="1036"/>
        <v/>
      </c>
      <c r="BO1276" s="7" t="str">
        <f t="shared" si="1037"/>
        <v/>
      </c>
      <c r="BP1276" s="7" t="str">
        <f t="shared" si="1038"/>
        <v/>
      </c>
      <c r="BQ1276" s="7" t="str">
        <f t="shared" si="1039"/>
        <v/>
      </c>
      <c r="BR1276" s="7" t="str">
        <f t="shared" si="1040"/>
        <v/>
      </c>
      <c r="BS1276" s="7" t="str">
        <f t="shared" si="1041"/>
        <v/>
      </c>
      <c r="BT1276" s="7" t="str">
        <f t="shared" si="1042"/>
        <v/>
      </c>
      <c r="BU1276" s="7" t="str">
        <f t="shared" si="1043"/>
        <v/>
      </c>
      <c r="BV1276" s="7" t="str">
        <f t="shared" si="1044"/>
        <v/>
      </c>
      <c r="BW1276" s="7" t="str">
        <f t="shared" si="1018"/>
        <v/>
      </c>
      <c r="BX1276" s="7" t="str">
        <f t="shared" si="1045"/>
        <v/>
      </c>
      <c r="BY1276" s="7" t="str">
        <f t="shared" si="1046"/>
        <v/>
      </c>
      <c r="BZ1276" s="7" t="str">
        <f t="shared" si="1047"/>
        <v/>
      </c>
      <c r="CA1276" s="7" t="str">
        <f t="shared" si="1048"/>
        <v/>
      </c>
      <c r="CB1276" s="54"/>
      <c r="CH1276" s="13" t="str">
        <f t="shared" si="1019"/>
        <v/>
      </c>
      <c r="CJ1276" s="13" t="str">
        <f t="shared" si="1010"/>
        <v/>
      </c>
      <c r="CK1276" s="7" t="str">
        <f t="shared" si="1011"/>
        <v/>
      </c>
      <c r="CM1276" s="7" t="str">
        <f t="shared" si="1049"/>
        <v/>
      </c>
    </row>
    <row r="1277" spans="2:91" ht="16.5" thickBot="1" x14ac:dyDescent="0.3">
      <c r="B1277" s="114"/>
      <c r="C1277" s="114"/>
      <c r="D1277" s="115"/>
      <c r="E1277" s="117" t="str">
        <f t="shared" si="1050"/>
        <v/>
      </c>
      <c r="F1277" s="118" t="str">
        <f t="shared" si="1058"/>
        <v/>
      </c>
      <c r="G1277" s="22"/>
      <c r="H1277" s="5" t="str">
        <f t="shared" si="1020"/>
        <v/>
      </c>
      <c r="I1277" s="6" t="str">
        <f t="shared" si="1021"/>
        <v/>
      </c>
      <c r="J1277" s="6" t="str">
        <f t="shared" si="1022"/>
        <v/>
      </c>
      <c r="K1277" s="23"/>
      <c r="L1277" s="3" t="str">
        <f t="shared" si="1059"/>
        <v/>
      </c>
      <c r="M1277" s="2">
        <f>IF(OR(K1277="Rota",K1277="Desliza"),(IF((MAX(N$36:N1276))&gt;F$17,(MAX(N$36:N1276)),F$17)),N1276)</f>
        <v>0</v>
      </c>
      <c r="N1277" s="42"/>
      <c r="O1277" s="2" t="str">
        <f t="shared" si="1060"/>
        <v/>
      </c>
      <c r="P1277" s="3" t="str">
        <f t="shared" si="1061"/>
        <v/>
      </c>
      <c r="Q1277" s="24"/>
      <c r="R1277" s="24"/>
      <c r="S1277" s="24"/>
      <c r="T1277" s="132" t="str">
        <f t="shared" si="1012"/>
        <v/>
      </c>
      <c r="U1277" s="25"/>
      <c r="V1277" s="25"/>
      <c r="W1277" s="24"/>
      <c r="X1277" s="26"/>
      <c r="Y1277" s="25"/>
      <c r="Z1277" s="25"/>
      <c r="AA1277" s="3" t="str">
        <f t="shared" si="1062"/>
        <v/>
      </c>
      <c r="AB1277" s="24"/>
      <c r="AC1277" s="26"/>
      <c r="AD1277" s="25"/>
      <c r="AE1277" s="54"/>
      <c r="AF1277" s="54"/>
      <c r="AG1277" s="54"/>
      <c r="AH1277" s="54"/>
      <c r="AI1277" s="54"/>
      <c r="AJ1277" s="54"/>
      <c r="AK1277" s="25"/>
      <c r="AL1277" s="54" t="str">
        <f t="shared" si="1013"/>
        <v/>
      </c>
      <c r="AM1277" s="200" t="str">
        <f t="shared" si="1014"/>
        <v/>
      </c>
      <c r="AN1277" s="201" t="str">
        <f t="shared" si="1015"/>
        <v/>
      </c>
      <c r="AO1277" s="200" t="str">
        <f t="shared" si="1023"/>
        <v/>
      </c>
      <c r="AP1277" s="200" t="str">
        <f t="shared" si="1016"/>
        <v/>
      </c>
      <c r="AQ1277" s="200" t="str">
        <f t="shared" si="1017"/>
        <v/>
      </c>
      <c r="AR1277" s="200" t="str">
        <f t="shared" si="1024"/>
        <v/>
      </c>
      <c r="AS1277" s="200" t="str">
        <f t="shared" si="1025"/>
        <v/>
      </c>
      <c r="AT1277" s="200" t="str">
        <f t="shared" si="1026"/>
        <v/>
      </c>
      <c r="AU1277" s="200" t="str">
        <f t="shared" si="1027"/>
        <v/>
      </c>
      <c r="AV1277" s="54"/>
      <c r="AW1277" s="200" t="str">
        <f t="shared" si="1028"/>
        <v/>
      </c>
      <c r="AX1277" s="201" t="str">
        <f t="shared" si="1029"/>
        <v/>
      </c>
      <c r="AY1277" s="7" t="str">
        <f t="shared" si="1030"/>
        <v/>
      </c>
      <c r="AZ1277" s="7" t="str">
        <f t="shared" si="1031"/>
        <v/>
      </c>
      <c r="BA1277" s="7" t="str">
        <f t="shared" si="1032"/>
        <v/>
      </c>
      <c r="BB1277" s="7" t="str">
        <f t="shared" si="1051"/>
        <v/>
      </c>
      <c r="BC1277" s="7" t="str">
        <f t="shared" si="1052"/>
        <v/>
      </c>
      <c r="BD1277" s="7" t="str">
        <f t="shared" si="1053"/>
        <v/>
      </c>
      <c r="BE1277" s="7" t="str">
        <f t="shared" si="1054"/>
        <v/>
      </c>
      <c r="BF1277" s="7" t="str">
        <f t="shared" si="1008"/>
        <v/>
      </c>
      <c r="BG1277" s="7" t="str">
        <f t="shared" si="1009"/>
        <v/>
      </c>
      <c r="BH1277" s="7" t="str">
        <f t="shared" si="1055"/>
        <v/>
      </c>
      <c r="BI1277" s="7" t="str">
        <f t="shared" si="1056"/>
        <v/>
      </c>
      <c r="BJ1277" s="7" t="str">
        <f t="shared" si="1057"/>
        <v/>
      </c>
      <c r="BK1277" s="7" t="str">
        <f t="shared" si="1033"/>
        <v/>
      </c>
      <c r="BL1277" s="7" t="str">
        <f t="shared" si="1034"/>
        <v/>
      </c>
      <c r="BM1277" s="7" t="str">
        <f t="shared" si="1035"/>
        <v/>
      </c>
      <c r="BN1277" s="7" t="str">
        <f t="shared" si="1036"/>
        <v/>
      </c>
      <c r="BO1277" s="7" t="str">
        <f t="shared" si="1037"/>
        <v/>
      </c>
      <c r="BP1277" s="7" t="str">
        <f t="shared" si="1038"/>
        <v/>
      </c>
      <c r="BQ1277" s="7" t="str">
        <f t="shared" si="1039"/>
        <v/>
      </c>
      <c r="BR1277" s="7" t="str">
        <f t="shared" si="1040"/>
        <v/>
      </c>
      <c r="BS1277" s="7" t="str">
        <f t="shared" si="1041"/>
        <v/>
      </c>
      <c r="BT1277" s="7" t="str">
        <f t="shared" si="1042"/>
        <v/>
      </c>
      <c r="BU1277" s="7" t="str">
        <f t="shared" si="1043"/>
        <v/>
      </c>
      <c r="BV1277" s="7" t="str">
        <f t="shared" si="1044"/>
        <v/>
      </c>
      <c r="BW1277" s="7" t="str">
        <f t="shared" si="1018"/>
        <v/>
      </c>
      <c r="BX1277" s="7" t="str">
        <f t="shared" si="1045"/>
        <v/>
      </c>
      <c r="BY1277" s="7" t="str">
        <f t="shared" si="1046"/>
        <v/>
      </c>
      <c r="BZ1277" s="7" t="str">
        <f t="shared" si="1047"/>
        <v/>
      </c>
      <c r="CA1277" s="7" t="str">
        <f t="shared" si="1048"/>
        <v/>
      </c>
      <c r="CB1277" s="54"/>
      <c r="CH1277" s="13" t="str">
        <f t="shared" si="1019"/>
        <v/>
      </c>
      <c r="CJ1277" s="13" t="str">
        <f t="shared" si="1010"/>
        <v/>
      </c>
      <c r="CK1277" s="7" t="str">
        <f t="shared" si="1011"/>
        <v/>
      </c>
      <c r="CM1277" s="7" t="str">
        <f t="shared" si="1049"/>
        <v/>
      </c>
    </row>
    <row r="1278" spans="2:91" ht="16.5" thickBot="1" x14ac:dyDescent="0.3">
      <c r="B1278" s="114"/>
      <c r="C1278" s="114"/>
      <c r="D1278" s="115"/>
      <c r="E1278" s="117" t="str">
        <f t="shared" si="1050"/>
        <v/>
      </c>
      <c r="F1278" s="118" t="str">
        <f t="shared" si="1058"/>
        <v/>
      </c>
      <c r="G1278" s="22"/>
      <c r="H1278" s="5" t="str">
        <f t="shared" si="1020"/>
        <v/>
      </c>
      <c r="I1278" s="6" t="str">
        <f t="shared" si="1021"/>
        <v/>
      </c>
      <c r="J1278" s="6" t="str">
        <f t="shared" si="1022"/>
        <v/>
      </c>
      <c r="K1278" s="23"/>
      <c r="L1278" s="3" t="str">
        <f t="shared" si="1059"/>
        <v/>
      </c>
      <c r="M1278" s="2">
        <f>IF(OR(K1278="Rota",K1278="Desliza"),(IF((MAX(N$36:N1277))&gt;F$17,(MAX(N$36:N1277)),F$17)),N1277)</f>
        <v>0</v>
      </c>
      <c r="N1278" s="42"/>
      <c r="O1278" s="2" t="str">
        <f t="shared" si="1060"/>
        <v/>
      </c>
      <c r="P1278" s="3" t="str">
        <f t="shared" si="1061"/>
        <v/>
      </c>
      <c r="Q1278" s="24"/>
      <c r="R1278" s="24"/>
      <c r="S1278" s="24"/>
      <c r="T1278" s="132" t="str">
        <f t="shared" si="1012"/>
        <v/>
      </c>
      <c r="U1278" s="25"/>
      <c r="V1278" s="25"/>
      <c r="W1278" s="24"/>
      <c r="X1278" s="26"/>
      <c r="Y1278" s="25"/>
      <c r="Z1278" s="25"/>
      <c r="AA1278" s="3" t="str">
        <f t="shared" si="1062"/>
        <v/>
      </c>
      <c r="AB1278" s="24"/>
      <c r="AC1278" s="26"/>
      <c r="AD1278" s="25"/>
      <c r="AE1278" s="54"/>
      <c r="AF1278" s="54"/>
      <c r="AG1278" s="54"/>
      <c r="AH1278" s="54"/>
      <c r="AI1278" s="54"/>
      <c r="AJ1278" s="54"/>
      <c r="AK1278" s="25"/>
      <c r="AL1278" s="54" t="str">
        <f t="shared" si="1013"/>
        <v/>
      </c>
      <c r="AM1278" s="200" t="str">
        <f t="shared" si="1014"/>
        <v/>
      </c>
      <c r="AN1278" s="201" t="str">
        <f t="shared" si="1015"/>
        <v/>
      </c>
      <c r="AO1278" s="200" t="str">
        <f t="shared" si="1023"/>
        <v/>
      </c>
      <c r="AP1278" s="200" t="str">
        <f t="shared" si="1016"/>
        <v/>
      </c>
      <c r="AQ1278" s="200" t="str">
        <f t="shared" si="1017"/>
        <v/>
      </c>
      <c r="AR1278" s="200" t="str">
        <f t="shared" si="1024"/>
        <v/>
      </c>
      <c r="AS1278" s="200" t="str">
        <f t="shared" si="1025"/>
        <v/>
      </c>
      <c r="AT1278" s="200" t="str">
        <f t="shared" si="1026"/>
        <v/>
      </c>
      <c r="AU1278" s="200" t="str">
        <f t="shared" si="1027"/>
        <v/>
      </c>
      <c r="AV1278" s="54"/>
      <c r="AW1278" s="200" t="str">
        <f t="shared" si="1028"/>
        <v/>
      </c>
      <c r="AX1278" s="201" t="str">
        <f t="shared" si="1029"/>
        <v/>
      </c>
      <c r="AY1278" s="7" t="str">
        <f t="shared" si="1030"/>
        <v/>
      </c>
      <c r="AZ1278" s="7" t="str">
        <f t="shared" si="1031"/>
        <v/>
      </c>
      <c r="BA1278" s="7" t="str">
        <f t="shared" si="1032"/>
        <v/>
      </c>
      <c r="BB1278" s="7" t="str">
        <f t="shared" si="1051"/>
        <v/>
      </c>
      <c r="BC1278" s="7" t="str">
        <f t="shared" si="1052"/>
        <v/>
      </c>
      <c r="BD1278" s="7" t="str">
        <f t="shared" si="1053"/>
        <v/>
      </c>
      <c r="BE1278" s="7" t="str">
        <f t="shared" si="1054"/>
        <v/>
      </c>
      <c r="BF1278" s="7" t="str">
        <f t="shared" si="1008"/>
        <v/>
      </c>
      <c r="BG1278" s="7" t="str">
        <f t="shared" si="1009"/>
        <v/>
      </c>
      <c r="BH1278" s="7" t="str">
        <f t="shared" si="1055"/>
        <v/>
      </c>
      <c r="BI1278" s="7" t="str">
        <f t="shared" si="1056"/>
        <v/>
      </c>
      <c r="BJ1278" s="7" t="str">
        <f t="shared" si="1057"/>
        <v/>
      </c>
      <c r="BK1278" s="7" t="str">
        <f t="shared" si="1033"/>
        <v/>
      </c>
      <c r="BL1278" s="7" t="str">
        <f t="shared" si="1034"/>
        <v/>
      </c>
      <c r="BM1278" s="7" t="str">
        <f t="shared" si="1035"/>
        <v/>
      </c>
      <c r="BN1278" s="7" t="str">
        <f t="shared" si="1036"/>
        <v/>
      </c>
      <c r="BO1278" s="7" t="str">
        <f t="shared" si="1037"/>
        <v/>
      </c>
      <c r="BP1278" s="7" t="str">
        <f t="shared" si="1038"/>
        <v/>
      </c>
      <c r="BQ1278" s="7" t="str">
        <f t="shared" si="1039"/>
        <v/>
      </c>
      <c r="BR1278" s="7" t="str">
        <f t="shared" si="1040"/>
        <v/>
      </c>
      <c r="BS1278" s="7" t="str">
        <f t="shared" si="1041"/>
        <v/>
      </c>
      <c r="BT1278" s="7" t="str">
        <f t="shared" si="1042"/>
        <v/>
      </c>
      <c r="BU1278" s="7" t="str">
        <f t="shared" si="1043"/>
        <v/>
      </c>
      <c r="BV1278" s="7" t="str">
        <f t="shared" si="1044"/>
        <v/>
      </c>
      <c r="BW1278" s="7" t="str">
        <f t="shared" si="1018"/>
        <v/>
      </c>
      <c r="BX1278" s="7" t="str">
        <f t="shared" si="1045"/>
        <v/>
      </c>
      <c r="BY1278" s="7" t="str">
        <f t="shared" si="1046"/>
        <v/>
      </c>
      <c r="BZ1278" s="7" t="str">
        <f t="shared" si="1047"/>
        <v/>
      </c>
      <c r="CA1278" s="7" t="str">
        <f t="shared" si="1048"/>
        <v/>
      </c>
      <c r="CB1278" s="54"/>
      <c r="CH1278" s="13" t="str">
        <f t="shared" si="1019"/>
        <v/>
      </c>
      <c r="CJ1278" s="13" t="str">
        <f t="shared" si="1010"/>
        <v/>
      </c>
      <c r="CK1278" s="7" t="str">
        <f t="shared" si="1011"/>
        <v/>
      </c>
      <c r="CM1278" s="7" t="str">
        <f t="shared" si="1049"/>
        <v/>
      </c>
    </row>
    <row r="1279" spans="2:91" ht="16.5" thickBot="1" x14ac:dyDescent="0.3">
      <c r="B1279" s="114"/>
      <c r="C1279" s="114"/>
      <c r="D1279" s="115"/>
      <c r="E1279" s="117" t="str">
        <f t="shared" si="1050"/>
        <v/>
      </c>
      <c r="F1279" s="118" t="str">
        <f t="shared" si="1058"/>
        <v/>
      </c>
      <c r="G1279" s="22"/>
      <c r="H1279" s="5" t="str">
        <f t="shared" si="1020"/>
        <v/>
      </c>
      <c r="I1279" s="6" t="str">
        <f t="shared" si="1021"/>
        <v/>
      </c>
      <c r="J1279" s="6" t="str">
        <f t="shared" si="1022"/>
        <v/>
      </c>
      <c r="K1279" s="23"/>
      <c r="L1279" s="3" t="str">
        <f t="shared" si="1059"/>
        <v/>
      </c>
      <c r="M1279" s="2">
        <f>IF(OR(K1279="Rota",K1279="Desliza"),(IF((MAX(N$36:N1278))&gt;F$17,(MAX(N$36:N1278)),F$17)),N1278)</f>
        <v>0</v>
      </c>
      <c r="N1279" s="42"/>
      <c r="O1279" s="2" t="str">
        <f t="shared" si="1060"/>
        <v/>
      </c>
      <c r="P1279" s="3" t="str">
        <f t="shared" si="1061"/>
        <v/>
      </c>
      <c r="Q1279" s="24"/>
      <c r="R1279" s="24"/>
      <c r="S1279" s="24"/>
      <c r="T1279" s="132" t="str">
        <f t="shared" si="1012"/>
        <v/>
      </c>
      <c r="U1279" s="25"/>
      <c r="V1279" s="25"/>
      <c r="W1279" s="24"/>
      <c r="X1279" s="26"/>
      <c r="Y1279" s="25"/>
      <c r="Z1279" s="25"/>
      <c r="AA1279" s="3" t="str">
        <f t="shared" si="1062"/>
        <v/>
      </c>
      <c r="AB1279" s="24"/>
      <c r="AC1279" s="26"/>
      <c r="AD1279" s="25"/>
      <c r="AE1279" s="54"/>
      <c r="AF1279" s="54"/>
      <c r="AG1279" s="54"/>
      <c r="AH1279" s="54"/>
      <c r="AI1279" s="54"/>
      <c r="AJ1279" s="54"/>
      <c r="AK1279" s="25"/>
      <c r="AL1279" s="54" t="str">
        <f t="shared" si="1013"/>
        <v/>
      </c>
      <c r="AM1279" s="200" t="str">
        <f t="shared" si="1014"/>
        <v/>
      </c>
      <c r="AN1279" s="201" t="str">
        <f t="shared" si="1015"/>
        <v/>
      </c>
      <c r="AO1279" s="200" t="str">
        <f t="shared" si="1023"/>
        <v/>
      </c>
      <c r="AP1279" s="200" t="str">
        <f t="shared" si="1016"/>
        <v/>
      </c>
      <c r="AQ1279" s="200" t="str">
        <f t="shared" si="1017"/>
        <v/>
      </c>
      <c r="AR1279" s="200" t="str">
        <f t="shared" si="1024"/>
        <v/>
      </c>
      <c r="AS1279" s="200" t="str">
        <f t="shared" si="1025"/>
        <v/>
      </c>
      <c r="AT1279" s="200" t="str">
        <f t="shared" si="1026"/>
        <v/>
      </c>
      <c r="AU1279" s="200" t="str">
        <f t="shared" si="1027"/>
        <v/>
      </c>
      <c r="AV1279" s="54"/>
      <c r="AW1279" s="200" t="str">
        <f t="shared" si="1028"/>
        <v/>
      </c>
      <c r="AX1279" s="201" t="str">
        <f t="shared" si="1029"/>
        <v/>
      </c>
      <c r="AY1279" s="7" t="str">
        <f t="shared" si="1030"/>
        <v/>
      </c>
      <c r="AZ1279" s="7" t="str">
        <f t="shared" si="1031"/>
        <v/>
      </c>
      <c r="BA1279" s="7" t="str">
        <f t="shared" si="1032"/>
        <v/>
      </c>
      <c r="BB1279" s="7" t="str">
        <f t="shared" si="1051"/>
        <v/>
      </c>
      <c r="BC1279" s="7" t="str">
        <f t="shared" si="1052"/>
        <v/>
      </c>
      <c r="BD1279" s="7" t="str">
        <f t="shared" si="1053"/>
        <v/>
      </c>
      <c r="BE1279" s="7" t="str">
        <f t="shared" si="1054"/>
        <v/>
      </c>
      <c r="BF1279" s="7" t="str">
        <f t="shared" si="1008"/>
        <v/>
      </c>
      <c r="BG1279" s="7" t="str">
        <f t="shared" si="1009"/>
        <v/>
      </c>
      <c r="BH1279" s="7" t="str">
        <f t="shared" si="1055"/>
        <v/>
      </c>
      <c r="BI1279" s="7" t="str">
        <f t="shared" si="1056"/>
        <v/>
      </c>
      <c r="BJ1279" s="7" t="str">
        <f t="shared" si="1057"/>
        <v/>
      </c>
      <c r="BK1279" s="7" t="str">
        <f t="shared" si="1033"/>
        <v/>
      </c>
      <c r="BL1279" s="7" t="str">
        <f t="shared" si="1034"/>
        <v/>
      </c>
      <c r="BM1279" s="7" t="str">
        <f t="shared" si="1035"/>
        <v/>
      </c>
      <c r="BN1279" s="7" t="str">
        <f t="shared" si="1036"/>
        <v/>
      </c>
      <c r="BO1279" s="7" t="str">
        <f t="shared" si="1037"/>
        <v/>
      </c>
      <c r="BP1279" s="7" t="str">
        <f t="shared" si="1038"/>
        <v/>
      </c>
      <c r="BQ1279" s="7" t="str">
        <f t="shared" si="1039"/>
        <v/>
      </c>
      <c r="BR1279" s="7" t="str">
        <f t="shared" si="1040"/>
        <v/>
      </c>
      <c r="BS1279" s="7" t="str">
        <f t="shared" si="1041"/>
        <v/>
      </c>
      <c r="BT1279" s="7" t="str">
        <f t="shared" si="1042"/>
        <v/>
      </c>
      <c r="BU1279" s="7" t="str">
        <f t="shared" si="1043"/>
        <v/>
      </c>
      <c r="BV1279" s="7" t="str">
        <f t="shared" si="1044"/>
        <v/>
      </c>
      <c r="BW1279" s="7" t="str">
        <f t="shared" si="1018"/>
        <v/>
      </c>
      <c r="BX1279" s="7" t="str">
        <f t="shared" si="1045"/>
        <v/>
      </c>
      <c r="BY1279" s="7" t="str">
        <f t="shared" si="1046"/>
        <v/>
      </c>
      <c r="BZ1279" s="7" t="str">
        <f t="shared" si="1047"/>
        <v/>
      </c>
      <c r="CA1279" s="7" t="str">
        <f t="shared" si="1048"/>
        <v/>
      </c>
      <c r="CB1279" s="54"/>
      <c r="CH1279" s="13" t="str">
        <f t="shared" si="1019"/>
        <v/>
      </c>
      <c r="CJ1279" s="13" t="str">
        <f t="shared" si="1010"/>
        <v/>
      </c>
      <c r="CK1279" s="7" t="str">
        <f t="shared" si="1011"/>
        <v/>
      </c>
      <c r="CM1279" s="7" t="str">
        <f t="shared" si="1049"/>
        <v/>
      </c>
    </row>
    <row r="1280" spans="2:91" ht="16.5" thickBot="1" x14ac:dyDescent="0.3">
      <c r="B1280" s="114"/>
      <c r="C1280" s="114"/>
      <c r="D1280" s="115"/>
      <c r="E1280" s="117" t="str">
        <f t="shared" si="1050"/>
        <v/>
      </c>
      <c r="F1280" s="118" t="str">
        <f t="shared" si="1058"/>
        <v/>
      </c>
      <c r="G1280" s="22"/>
      <c r="H1280" s="5" t="str">
        <f t="shared" si="1020"/>
        <v/>
      </c>
      <c r="I1280" s="6" t="str">
        <f t="shared" si="1021"/>
        <v/>
      </c>
      <c r="J1280" s="6" t="str">
        <f t="shared" si="1022"/>
        <v/>
      </c>
      <c r="K1280" s="23"/>
      <c r="L1280" s="3" t="str">
        <f t="shared" si="1059"/>
        <v/>
      </c>
      <c r="M1280" s="2">
        <f>IF(OR(K1280="Rota",K1280="Desliza"),(IF((MAX(N$36:N1279))&gt;F$17,(MAX(N$36:N1279)),F$17)),N1279)</f>
        <v>0</v>
      </c>
      <c r="N1280" s="42"/>
      <c r="O1280" s="2" t="str">
        <f t="shared" si="1060"/>
        <v/>
      </c>
      <c r="P1280" s="3" t="str">
        <f t="shared" si="1061"/>
        <v/>
      </c>
      <c r="Q1280" s="24"/>
      <c r="R1280" s="24"/>
      <c r="S1280" s="24"/>
      <c r="T1280" s="132" t="str">
        <f t="shared" si="1012"/>
        <v/>
      </c>
      <c r="U1280" s="25"/>
      <c r="V1280" s="25"/>
      <c r="W1280" s="24"/>
      <c r="X1280" s="26"/>
      <c r="Y1280" s="25"/>
      <c r="Z1280" s="25"/>
      <c r="AA1280" s="3" t="str">
        <f t="shared" si="1062"/>
        <v/>
      </c>
      <c r="AB1280" s="24"/>
      <c r="AC1280" s="26"/>
      <c r="AD1280" s="25"/>
      <c r="AE1280" s="54"/>
      <c r="AF1280" s="54"/>
      <c r="AG1280" s="54"/>
      <c r="AH1280" s="54"/>
      <c r="AI1280" s="54"/>
      <c r="AJ1280" s="54"/>
      <c r="AK1280" s="25"/>
      <c r="AL1280" s="54" t="str">
        <f t="shared" si="1013"/>
        <v/>
      </c>
      <c r="AM1280" s="200" t="str">
        <f t="shared" si="1014"/>
        <v/>
      </c>
      <c r="AN1280" s="201" t="str">
        <f t="shared" si="1015"/>
        <v/>
      </c>
      <c r="AO1280" s="200" t="str">
        <f t="shared" si="1023"/>
        <v/>
      </c>
      <c r="AP1280" s="200" t="str">
        <f t="shared" si="1016"/>
        <v/>
      </c>
      <c r="AQ1280" s="200" t="str">
        <f t="shared" si="1017"/>
        <v/>
      </c>
      <c r="AR1280" s="200" t="str">
        <f t="shared" si="1024"/>
        <v/>
      </c>
      <c r="AS1280" s="200" t="str">
        <f t="shared" si="1025"/>
        <v/>
      </c>
      <c r="AT1280" s="200" t="str">
        <f t="shared" si="1026"/>
        <v/>
      </c>
      <c r="AU1280" s="200" t="str">
        <f t="shared" si="1027"/>
        <v/>
      </c>
      <c r="AV1280" s="54"/>
      <c r="AW1280" s="200" t="str">
        <f t="shared" si="1028"/>
        <v/>
      </c>
      <c r="AX1280" s="201" t="str">
        <f t="shared" si="1029"/>
        <v/>
      </c>
      <c r="AY1280" s="7" t="str">
        <f t="shared" si="1030"/>
        <v/>
      </c>
      <c r="AZ1280" s="7" t="str">
        <f t="shared" si="1031"/>
        <v/>
      </c>
      <c r="BA1280" s="7" t="str">
        <f t="shared" si="1032"/>
        <v/>
      </c>
      <c r="BB1280" s="7" t="str">
        <f t="shared" si="1051"/>
        <v/>
      </c>
      <c r="BC1280" s="7" t="str">
        <f t="shared" si="1052"/>
        <v/>
      </c>
      <c r="BD1280" s="7" t="str">
        <f t="shared" si="1053"/>
        <v/>
      </c>
      <c r="BE1280" s="7" t="str">
        <f t="shared" si="1054"/>
        <v/>
      </c>
      <c r="BF1280" s="7" t="str">
        <f t="shared" si="1008"/>
        <v/>
      </c>
      <c r="BG1280" s="7" t="str">
        <f t="shared" si="1009"/>
        <v/>
      </c>
      <c r="BH1280" s="7" t="str">
        <f t="shared" si="1055"/>
        <v/>
      </c>
      <c r="BI1280" s="7" t="str">
        <f t="shared" si="1056"/>
        <v/>
      </c>
      <c r="BJ1280" s="7" t="str">
        <f t="shared" si="1057"/>
        <v/>
      </c>
      <c r="BK1280" s="7" t="str">
        <f t="shared" si="1033"/>
        <v/>
      </c>
      <c r="BL1280" s="7" t="str">
        <f t="shared" si="1034"/>
        <v/>
      </c>
      <c r="BM1280" s="7" t="str">
        <f t="shared" si="1035"/>
        <v/>
      </c>
      <c r="BN1280" s="7" t="str">
        <f t="shared" si="1036"/>
        <v/>
      </c>
      <c r="BO1280" s="7" t="str">
        <f t="shared" si="1037"/>
        <v/>
      </c>
      <c r="BP1280" s="7" t="str">
        <f t="shared" si="1038"/>
        <v/>
      </c>
      <c r="BQ1280" s="7" t="str">
        <f t="shared" si="1039"/>
        <v/>
      </c>
      <c r="BR1280" s="7" t="str">
        <f t="shared" si="1040"/>
        <v/>
      </c>
      <c r="BS1280" s="7" t="str">
        <f t="shared" si="1041"/>
        <v/>
      </c>
      <c r="BT1280" s="7" t="str">
        <f t="shared" si="1042"/>
        <v/>
      </c>
      <c r="BU1280" s="7" t="str">
        <f t="shared" si="1043"/>
        <v/>
      </c>
      <c r="BV1280" s="7" t="str">
        <f t="shared" si="1044"/>
        <v/>
      </c>
      <c r="BW1280" s="7" t="str">
        <f t="shared" si="1018"/>
        <v/>
      </c>
      <c r="BX1280" s="7" t="str">
        <f t="shared" si="1045"/>
        <v/>
      </c>
      <c r="BY1280" s="7" t="str">
        <f t="shared" si="1046"/>
        <v/>
      </c>
      <c r="BZ1280" s="7" t="str">
        <f t="shared" si="1047"/>
        <v/>
      </c>
      <c r="CA1280" s="7" t="str">
        <f t="shared" si="1048"/>
        <v/>
      </c>
      <c r="CB1280" s="54"/>
      <c r="CH1280" s="13" t="str">
        <f t="shared" si="1019"/>
        <v/>
      </c>
      <c r="CJ1280" s="13" t="str">
        <f t="shared" si="1010"/>
        <v/>
      </c>
      <c r="CK1280" s="7" t="str">
        <f t="shared" si="1011"/>
        <v/>
      </c>
      <c r="CM1280" s="7" t="str">
        <f t="shared" si="1049"/>
        <v/>
      </c>
    </row>
    <row r="1281" spans="2:91" ht="16.5" thickBot="1" x14ac:dyDescent="0.3">
      <c r="B1281" s="114"/>
      <c r="C1281" s="114"/>
      <c r="D1281" s="115"/>
      <c r="E1281" s="117" t="str">
        <f t="shared" si="1050"/>
        <v/>
      </c>
      <c r="F1281" s="118" t="str">
        <f t="shared" si="1058"/>
        <v/>
      </c>
      <c r="G1281" s="22"/>
      <c r="H1281" s="5" t="str">
        <f t="shared" si="1020"/>
        <v/>
      </c>
      <c r="I1281" s="6" t="str">
        <f t="shared" si="1021"/>
        <v/>
      </c>
      <c r="J1281" s="6" t="str">
        <f t="shared" si="1022"/>
        <v/>
      </c>
      <c r="K1281" s="23"/>
      <c r="L1281" s="3" t="str">
        <f t="shared" si="1059"/>
        <v/>
      </c>
      <c r="M1281" s="2">
        <f>IF(OR(K1281="Rota",K1281="Desliza"),(IF((MAX(N$36:N1280))&gt;F$17,(MAX(N$36:N1280)),F$17)),N1280)</f>
        <v>0</v>
      </c>
      <c r="N1281" s="42"/>
      <c r="O1281" s="2" t="str">
        <f t="shared" si="1060"/>
        <v/>
      </c>
      <c r="P1281" s="3" t="str">
        <f t="shared" si="1061"/>
        <v/>
      </c>
      <c r="Q1281" s="24"/>
      <c r="R1281" s="24"/>
      <c r="S1281" s="24"/>
      <c r="T1281" s="132" t="str">
        <f t="shared" si="1012"/>
        <v/>
      </c>
      <c r="U1281" s="25"/>
      <c r="V1281" s="25"/>
      <c r="W1281" s="24"/>
      <c r="X1281" s="26"/>
      <c r="Y1281" s="25"/>
      <c r="Z1281" s="25"/>
      <c r="AA1281" s="3" t="str">
        <f t="shared" si="1062"/>
        <v/>
      </c>
      <c r="AB1281" s="24"/>
      <c r="AC1281" s="26"/>
      <c r="AD1281" s="25"/>
      <c r="AE1281" s="54"/>
      <c r="AF1281" s="54"/>
      <c r="AG1281" s="54"/>
      <c r="AH1281" s="54"/>
      <c r="AI1281" s="54"/>
      <c r="AJ1281" s="54"/>
      <c r="AK1281" s="25"/>
      <c r="AL1281" s="54" t="str">
        <f t="shared" si="1013"/>
        <v/>
      </c>
      <c r="AM1281" s="200" t="str">
        <f t="shared" si="1014"/>
        <v/>
      </c>
      <c r="AN1281" s="201" t="str">
        <f t="shared" si="1015"/>
        <v/>
      </c>
      <c r="AO1281" s="200" t="str">
        <f t="shared" si="1023"/>
        <v/>
      </c>
      <c r="AP1281" s="200" t="str">
        <f t="shared" si="1016"/>
        <v/>
      </c>
      <c r="AQ1281" s="200" t="str">
        <f t="shared" si="1017"/>
        <v/>
      </c>
      <c r="AR1281" s="200" t="str">
        <f t="shared" si="1024"/>
        <v/>
      </c>
      <c r="AS1281" s="200" t="str">
        <f t="shared" si="1025"/>
        <v/>
      </c>
      <c r="AT1281" s="200" t="str">
        <f t="shared" si="1026"/>
        <v/>
      </c>
      <c r="AU1281" s="200" t="str">
        <f t="shared" si="1027"/>
        <v/>
      </c>
      <c r="AV1281" s="54"/>
      <c r="AW1281" s="200" t="str">
        <f t="shared" si="1028"/>
        <v/>
      </c>
      <c r="AX1281" s="201" t="str">
        <f t="shared" si="1029"/>
        <v/>
      </c>
      <c r="AY1281" s="7" t="str">
        <f t="shared" si="1030"/>
        <v/>
      </c>
      <c r="AZ1281" s="7" t="str">
        <f t="shared" si="1031"/>
        <v/>
      </c>
      <c r="BA1281" s="7" t="str">
        <f t="shared" si="1032"/>
        <v/>
      </c>
      <c r="BB1281" s="7" t="str">
        <f t="shared" si="1051"/>
        <v/>
      </c>
      <c r="BC1281" s="7" t="str">
        <f t="shared" si="1052"/>
        <v/>
      </c>
      <c r="BD1281" s="7" t="str">
        <f t="shared" si="1053"/>
        <v/>
      </c>
      <c r="BE1281" s="7" t="str">
        <f t="shared" si="1054"/>
        <v/>
      </c>
      <c r="BF1281" s="7" t="str">
        <f t="shared" si="1008"/>
        <v/>
      </c>
      <c r="BG1281" s="7" t="str">
        <f t="shared" si="1009"/>
        <v/>
      </c>
      <c r="BH1281" s="7" t="str">
        <f t="shared" si="1055"/>
        <v/>
      </c>
      <c r="BI1281" s="7" t="str">
        <f t="shared" si="1056"/>
        <v/>
      </c>
      <c r="BJ1281" s="7" t="str">
        <f t="shared" si="1057"/>
        <v/>
      </c>
      <c r="BK1281" s="7" t="str">
        <f t="shared" si="1033"/>
        <v/>
      </c>
      <c r="BL1281" s="7" t="str">
        <f t="shared" si="1034"/>
        <v/>
      </c>
      <c r="BM1281" s="7" t="str">
        <f t="shared" si="1035"/>
        <v/>
      </c>
      <c r="BN1281" s="7" t="str">
        <f t="shared" si="1036"/>
        <v/>
      </c>
      <c r="BO1281" s="7" t="str">
        <f t="shared" si="1037"/>
        <v/>
      </c>
      <c r="BP1281" s="7" t="str">
        <f t="shared" si="1038"/>
        <v/>
      </c>
      <c r="BQ1281" s="7" t="str">
        <f t="shared" si="1039"/>
        <v/>
      </c>
      <c r="BR1281" s="7" t="str">
        <f t="shared" si="1040"/>
        <v/>
      </c>
      <c r="BS1281" s="7" t="str">
        <f t="shared" si="1041"/>
        <v/>
      </c>
      <c r="BT1281" s="7" t="str">
        <f t="shared" si="1042"/>
        <v/>
      </c>
      <c r="BU1281" s="7" t="str">
        <f t="shared" si="1043"/>
        <v/>
      </c>
      <c r="BV1281" s="7" t="str">
        <f t="shared" si="1044"/>
        <v/>
      </c>
      <c r="BW1281" s="7" t="str">
        <f t="shared" si="1018"/>
        <v/>
      </c>
      <c r="BX1281" s="7" t="str">
        <f t="shared" si="1045"/>
        <v/>
      </c>
      <c r="BY1281" s="7" t="str">
        <f t="shared" si="1046"/>
        <v/>
      </c>
      <c r="BZ1281" s="7" t="str">
        <f t="shared" si="1047"/>
        <v/>
      </c>
      <c r="CA1281" s="7" t="str">
        <f t="shared" si="1048"/>
        <v/>
      </c>
      <c r="CB1281" s="54"/>
      <c r="CH1281" s="13" t="str">
        <f t="shared" si="1019"/>
        <v/>
      </c>
      <c r="CJ1281" s="13" t="str">
        <f t="shared" si="1010"/>
        <v/>
      </c>
      <c r="CK1281" s="7" t="str">
        <f t="shared" si="1011"/>
        <v/>
      </c>
      <c r="CM1281" s="7" t="str">
        <f t="shared" si="1049"/>
        <v/>
      </c>
    </row>
    <row r="1282" spans="2:91" ht="16.5" thickBot="1" x14ac:dyDescent="0.3">
      <c r="B1282" s="114"/>
      <c r="C1282" s="114"/>
      <c r="D1282" s="115"/>
      <c r="E1282" s="117" t="str">
        <f t="shared" si="1050"/>
        <v/>
      </c>
      <c r="F1282" s="118" t="str">
        <f t="shared" si="1058"/>
        <v/>
      </c>
      <c r="G1282" s="22"/>
      <c r="H1282" s="5" t="str">
        <f t="shared" si="1020"/>
        <v/>
      </c>
      <c r="I1282" s="6" t="str">
        <f t="shared" si="1021"/>
        <v/>
      </c>
      <c r="J1282" s="6" t="str">
        <f t="shared" si="1022"/>
        <v/>
      </c>
      <c r="K1282" s="23"/>
      <c r="L1282" s="3" t="str">
        <f t="shared" si="1059"/>
        <v/>
      </c>
      <c r="M1282" s="2">
        <f>IF(OR(K1282="Rota",K1282="Desliza"),(IF((MAX(N$36:N1281))&gt;F$17,(MAX(N$36:N1281)),F$17)),N1281)</f>
        <v>0</v>
      </c>
      <c r="N1282" s="42"/>
      <c r="O1282" s="2" t="str">
        <f t="shared" si="1060"/>
        <v/>
      </c>
      <c r="P1282" s="3" t="str">
        <f t="shared" si="1061"/>
        <v/>
      </c>
      <c r="Q1282" s="24"/>
      <c r="R1282" s="24"/>
      <c r="S1282" s="24"/>
      <c r="T1282" s="132" t="str">
        <f t="shared" si="1012"/>
        <v/>
      </c>
      <c r="U1282" s="25"/>
      <c r="V1282" s="25"/>
      <c r="W1282" s="24"/>
      <c r="X1282" s="26"/>
      <c r="Y1282" s="25"/>
      <c r="Z1282" s="25"/>
      <c r="AA1282" s="3" t="str">
        <f t="shared" si="1062"/>
        <v/>
      </c>
      <c r="AB1282" s="24"/>
      <c r="AC1282" s="26"/>
      <c r="AD1282" s="25"/>
      <c r="AE1282" s="54"/>
      <c r="AF1282" s="54"/>
      <c r="AG1282" s="54"/>
      <c r="AH1282" s="54"/>
      <c r="AI1282" s="54"/>
      <c r="AJ1282" s="54"/>
      <c r="AK1282" s="25"/>
      <c r="AL1282" s="54" t="str">
        <f t="shared" si="1013"/>
        <v/>
      </c>
      <c r="AM1282" s="200" t="str">
        <f t="shared" si="1014"/>
        <v/>
      </c>
      <c r="AN1282" s="201" t="str">
        <f t="shared" si="1015"/>
        <v/>
      </c>
      <c r="AO1282" s="200" t="str">
        <f t="shared" si="1023"/>
        <v/>
      </c>
      <c r="AP1282" s="200" t="str">
        <f t="shared" si="1016"/>
        <v/>
      </c>
      <c r="AQ1282" s="200" t="str">
        <f t="shared" si="1017"/>
        <v/>
      </c>
      <c r="AR1282" s="200" t="str">
        <f t="shared" si="1024"/>
        <v/>
      </c>
      <c r="AS1282" s="200" t="str">
        <f t="shared" si="1025"/>
        <v/>
      </c>
      <c r="AT1282" s="200" t="str">
        <f t="shared" si="1026"/>
        <v/>
      </c>
      <c r="AU1282" s="200" t="str">
        <f t="shared" si="1027"/>
        <v/>
      </c>
      <c r="AV1282" s="54"/>
      <c r="AW1282" s="200" t="str">
        <f t="shared" si="1028"/>
        <v/>
      </c>
      <c r="AX1282" s="201" t="str">
        <f t="shared" si="1029"/>
        <v/>
      </c>
      <c r="AY1282" s="7" t="str">
        <f t="shared" si="1030"/>
        <v/>
      </c>
      <c r="AZ1282" s="7" t="str">
        <f t="shared" si="1031"/>
        <v/>
      </c>
      <c r="BA1282" s="7" t="str">
        <f t="shared" si="1032"/>
        <v/>
      </c>
      <c r="BB1282" s="7" t="str">
        <f t="shared" si="1051"/>
        <v/>
      </c>
      <c r="BC1282" s="7" t="str">
        <f t="shared" si="1052"/>
        <v/>
      </c>
      <c r="BD1282" s="7" t="str">
        <f t="shared" si="1053"/>
        <v/>
      </c>
      <c r="BE1282" s="7" t="str">
        <f t="shared" si="1054"/>
        <v/>
      </c>
      <c r="BF1282" s="7" t="str">
        <f t="shared" si="1008"/>
        <v/>
      </c>
      <c r="BG1282" s="7" t="str">
        <f t="shared" si="1009"/>
        <v/>
      </c>
      <c r="BH1282" s="7" t="str">
        <f t="shared" si="1055"/>
        <v/>
      </c>
      <c r="BI1282" s="7" t="str">
        <f t="shared" si="1056"/>
        <v/>
      </c>
      <c r="BJ1282" s="7" t="str">
        <f t="shared" si="1057"/>
        <v/>
      </c>
      <c r="BK1282" s="7" t="str">
        <f t="shared" si="1033"/>
        <v/>
      </c>
      <c r="BL1282" s="7" t="str">
        <f t="shared" si="1034"/>
        <v/>
      </c>
      <c r="BM1282" s="7" t="str">
        <f t="shared" si="1035"/>
        <v/>
      </c>
      <c r="BN1282" s="7" t="str">
        <f t="shared" si="1036"/>
        <v/>
      </c>
      <c r="BO1282" s="7" t="str">
        <f t="shared" si="1037"/>
        <v/>
      </c>
      <c r="BP1282" s="7" t="str">
        <f t="shared" si="1038"/>
        <v/>
      </c>
      <c r="BQ1282" s="7" t="str">
        <f t="shared" si="1039"/>
        <v/>
      </c>
      <c r="BR1282" s="7" t="str">
        <f t="shared" si="1040"/>
        <v/>
      </c>
      <c r="BS1282" s="7" t="str">
        <f t="shared" si="1041"/>
        <v/>
      </c>
      <c r="BT1282" s="7" t="str">
        <f t="shared" si="1042"/>
        <v/>
      </c>
      <c r="BU1282" s="7" t="str">
        <f t="shared" si="1043"/>
        <v/>
      </c>
      <c r="BV1282" s="7" t="str">
        <f t="shared" si="1044"/>
        <v/>
      </c>
      <c r="BW1282" s="7" t="str">
        <f t="shared" si="1018"/>
        <v/>
      </c>
      <c r="BX1282" s="7" t="str">
        <f t="shared" si="1045"/>
        <v/>
      </c>
      <c r="BY1282" s="7" t="str">
        <f t="shared" si="1046"/>
        <v/>
      </c>
      <c r="BZ1282" s="7" t="str">
        <f t="shared" si="1047"/>
        <v/>
      </c>
      <c r="CA1282" s="7" t="str">
        <f t="shared" si="1048"/>
        <v/>
      </c>
      <c r="CB1282" s="54"/>
      <c r="CH1282" s="13" t="str">
        <f t="shared" si="1019"/>
        <v/>
      </c>
      <c r="CJ1282" s="13" t="str">
        <f t="shared" si="1010"/>
        <v/>
      </c>
      <c r="CK1282" s="7" t="str">
        <f t="shared" si="1011"/>
        <v/>
      </c>
      <c r="CM1282" s="7" t="str">
        <f t="shared" si="1049"/>
        <v/>
      </c>
    </row>
    <row r="1283" spans="2:91" ht="16.5" thickBot="1" x14ac:dyDescent="0.3">
      <c r="B1283" s="114"/>
      <c r="C1283" s="114"/>
      <c r="D1283" s="115"/>
      <c r="E1283" s="117" t="str">
        <f t="shared" si="1050"/>
        <v/>
      </c>
      <c r="F1283" s="118" t="str">
        <f t="shared" si="1058"/>
        <v/>
      </c>
      <c r="G1283" s="22"/>
      <c r="H1283" s="5" t="str">
        <f t="shared" si="1020"/>
        <v/>
      </c>
      <c r="I1283" s="6" t="str">
        <f t="shared" si="1021"/>
        <v/>
      </c>
      <c r="J1283" s="6" t="str">
        <f t="shared" si="1022"/>
        <v/>
      </c>
      <c r="K1283" s="23"/>
      <c r="L1283" s="3" t="str">
        <f t="shared" si="1059"/>
        <v/>
      </c>
      <c r="M1283" s="2">
        <f>IF(OR(K1283="Rota",K1283="Desliza"),(IF((MAX(N$36:N1282))&gt;F$17,(MAX(N$36:N1282)),F$17)),N1282)</f>
        <v>0</v>
      </c>
      <c r="N1283" s="42"/>
      <c r="O1283" s="2" t="str">
        <f t="shared" si="1060"/>
        <v/>
      </c>
      <c r="P1283" s="3" t="str">
        <f t="shared" si="1061"/>
        <v/>
      </c>
      <c r="Q1283" s="24"/>
      <c r="R1283" s="24"/>
      <c r="S1283" s="24"/>
      <c r="T1283" s="132" t="str">
        <f t="shared" si="1012"/>
        <v/>
      </c>
      <c r="U1283" s="25"/>
      <c r="V1283" s="25"/>
      <c r="W1283" s="24"/>
      <c r="X1283" s="26"/>
      <c r="Y1283" s="25"/>
      <c r="Z1283" s="25"/>
      <c r="AA1283" s="3" t="str">
        <f t="shared" si="1062"/>
        <v/>
      </c>
      <c r="AB1283" s="24"/>
      <c r="AC1283" s="26"/>
      <c r="AD1283" s="25"/>
      <c r="AE1283" s="54"/>
      <c r="AF1283" s="54"/>
      <c r="AG1283" s="54"/>
      <c r="AH1283" s="54"/>
      <c r="AI1283" s="54"/>
      <c r="AJ1283" s="54"/>
      <c r="AK1283" s="25"/>
      <c r="AL1283" s="54" t="str">
        <f t="shared" si="1013"/>
        <v/>
      </c>
      <c r="AM1283" s="200" t="str">
        <f t="shared" si="1014"/>
        <v/>
      </c>
      <c r="AN1283" s="201" t="str">
        <f t="shared" si="1015"/>
        <v/>
      </c>
      <c r="AO1283" s="200" t="str">
        <f t="shared" si="1023"/>
        <v/>
      </c>
      <c r="AP1283" s="200" t="str">
        <f t="shared" si="1016"/>
        <v/>
      </c>
      <c r="AQ1283" s="200" t="str">
        <f t="shared" si="1017"/>
        <v/>
      </c>
      <c r="AR1283" s="200" t="str">
        <f t="shared" si="1024"/>
        <v/>
      </c>
      <c r="AS1283" s="200" t="str">
        <f t="shared" si="1025"/>
        <v/>
      </c>
      <c r="AT1283" s="200" t="str">
        <f t="shared" si="1026"/>
        <v/>
      </c>
      <c r="AU1283" s="200" t="str">
        <f t="shared" si="1027"/>
        <v/>
      </c>
      <c r="AV1283" s="54"/>
      <c r="AW1283" s="200" t="str">
        <f t="shared" si="1028"/>
        <v/>
      </c>
      <c r="AX1283" s="201" t="str">
        <f t="shared" si="1029"/>
        <v/>
      </c>
      <c r="AY1283" s="7" t="str">
        <f t="shared" si="1030"/>
        <v/>
      </c>
      <c r="AZ1283" s="7" t="str">
        <f t="shared" si="1031"/>
        <v/>
      </c>
      <c r="BA1283" s="7" t="str">
        <f t="shared" si="1032"/>
        <v/>
      </c>
      <c r="BB1283" s="7" t="str">
        <f t="shared" si="1051"/>
        <v/>
      </c>
      <c r="BC1283" s="7" t="str">
        <f t="shared" si="1052"/>
        <v/>
      </c>
      <c r="BD1283" s="7" t="str">
        <f t="shared" si="1053"/>
        <v/>
      </c>
      <c r="BE1283" s="7" t="str">
        <f t="shared" si="1054"/>
        <v/>
      </c>
      <c r="BF1283" s="7" t="str">
        <f t="shared" si="1008"/>
        <v/>
      </c>
      <c r="BG1283" s="7" t="str">
        <f t="shared" si="1009"/>
        <v/>
      </c>
      <c r="BH1283" s="7" t="str">
        <f t="shared" si="1055"/>
        <v/>
      </c>
      <c r="BI1283" s="7" t="str">
        <f t="shared" si="1056"/>
        <v/>
      </c>
      <c r="BJ1283" s="7" t="str">
        <f t="shared" si="1057"/>
        <v/>
      </c>
      <c r="BK1283" s="7" t="str">
        <f t="shared" si="1033"/>
        <v/>
      </c>
      <c r="BL1283" s="7" t="str">
        <f t="shared" si="1034"/>
        <v/>
      </c>
      <c r="BM1283" s="7" t="str">
        <f t="shared" si="1035"/>
        <v/>
      </c>
      <c r="BN1283" s="7" t="str">
        <f t="shared" si="1036"/>
        <v/>
      </c>
      <c r="BO1283" s="7" t="str">
        <f t="shared" si="1037"/>
        <v/>
      </c>
      <c r="BP1283" s="7" t="str">
        <f t="shared" si="1038"/>
        <v/>
      </c>
      <c r="BQ1283" s="7" t="str">
        <f t="shared" si="1039"/>
        <v/>
      </c>
      <c r="BR1283" s="7" t="str">
        <f t="shared" si="1040"/>
        <v/>
      </c>
      <c r="BS1283" s="7" t="str">
        <f t="shared" si="1041"/>
        <v/>
      </c>
      <c r="BT1283" s="7" t="str">
        <f t="shared" si="1042"/>
        <v/>
      </c>
      <c r="BU1283" s="7" t="str">
        <f t="shared" si="1043"/>
        <v/>
      </c>
      <c r="BV1283" s="7" t="str">
        <f t="shared" si="1044"/>
        <v/>
      </c>
      <c r="BW1283" s="7" t="str">
        <f t="shared" si="1018"/>
        <v/>
      </c>
      <c r="BX1283" s="7" t="str">
        <f t="shared" si="1045"/>
        <v/>
      </c>
      <c r="BY1283" s="7" t="str">
        <f t="shared" si="1046"/>
        <v/>
      </c>
      <c r="BZ1283" s="7" t="str">
        <f t="shared" si="1047"/>
        <v/>
      </c>
      <c r="CA1283" s="7" t="str">
        <f t="shared" si="1048"/>
        <v/>
      </c>
      <c r="CB1283" s="54"/>
      <c r="CH1283" s="13" t="str">
        <f t="shared" si="1019"/>
        <v/>
      </c>
      <c r="CJ1283" s="13" t="str">
        <f t="shared" si="1010"/>
        <v/>
      </c>
      <c r="CK1283" s="7" t="str">
        <f t="shared" si="1011"/>
        <v/>
      </c>
      <c r="CM1283" s="7" t="str">
        <f t="shared" si="1049"/>
        <v/>
      </c>
    </row>
    <row r="1284" spans="2:91" ht="16.5" thickBot="1" x14ac:dyDescent="0.3">
      <c r="B1284" s="114"/>
      <c r="C1284" s="114"/>
      <c r="D1284" s="115"/>
      <c r="E1284" s="117" t="str">
        <f t="shared" si="1050"/>
        <v/>
      </c>
      <c r="F1284" s="118" t="str">
        <f t="shared" si="1058"/>
        <v/>
      </c>
      <c r="G1284" s="22"/>
      <c r="H1284" s="5" t="str">
        <f t="shared" si="1020"/>
        <v/>
      </c>
      <c r="I1284" s="6" t="str">
        <f t="shared" si="1021"/>
        <v/>
      </c>
      <c r="J1284" s="6" t="str">
        <f t="shared" si="1022"/>
        <v/>
      </c>
      <c r="K1284" s="23"/>
      <c r="L1284" s="3" t="str">
        <f t="shared" si="1059"/>
        <v/>
      </c>
      <c r="M1284" s="2">
        <f>IF(OR(K1284="Rota",K1284="Desliza"),(IF((MAX(N$36:N1283))&gt;F$17,(MAX(N$36:N1283)),F$17)),N1283)</f>
        <v>0</v>
      </c>
      <c r="N1284" s="42"/>
      <c r="O1284" s="2" t="str">
        <f t="shared" si="1060"/>
        <v/>
      </c>
      <c r="P1284" s="3" t="str">
        <f t="shared" si="1061"/>
        <v/>
      </c>
      <c r="Q1284" s="24"/>
      <c r="R1284" s="24"/>
      <c r="S1284" s="24"/>
      <c r="T1284" s="132" t="str">
        <f t="shared" si="1012"/>
        <v/>
      </c>
      <c r="U1284" s="25"/>
      <c r="V1284" s="25"/>
      <c r="W1284" s="24"/>
      <c r="X1284" s="26"/>
      <c r="Y1284" s="25"/>
      <c r="Z1284" s="25"/>
      <c r="AA1284" s="3" t="str">
        <f t="shared" si="1062"/>
        <v/>
      </c>
      <c r="AB1284" s="24"/>
      <c r="AC1284" s="26"/>
      <c r="AD1284" s="25"/>
      <c r="AE1284" s="54"/>
      <c r="AF1284" s="54"/>
      <c r="AG1284" s="54"/>
      <c r="AH1284" s="54"/>
      <c r="AI1284" s="54"/>
      <c r="AJ1284" s="54"/>
      <c r="AK1284" s="25"/>
      <c r="AL1284" s="54" t="str">
        <f t="shared" si="1013"/>
        <v/>
      </c>
      <c r="AM1284" s="200" t="str">
        <f t="shared" si="1014"/>
        <v/>
      </c>
      <c r="AN1284" s="201" t="str">
        <f t="shared" si="1015"/>
        <v/>
      </c>
      <c r="AO1284" s="200" t="str">
        <f t="shared" si="1023"/>
        <v/>
      </c>
      <c r="AP1284" s="200" t="str">
        <f t="shared" si="1016"/>
        <v/>
      </c>
      <c r="AQ1284" s="200" t="str">
        <f t="shared" si="1017"/>
        <v/>
      </c>
      <c r="AR1284" s="200" t="str">
        <f t="shared" si="1024"/>
        <v/>
      </c>
      <c r="AS1284" s="200" t="str">
        <f t="shared" si="1025"/>
        <v/>
      </c>
      <c r="AT1284" s="200" t="str">
        <f t="shared" si="1026"/>
        <v/>
      </c>
      <c r="AU1284" s="200" t="str">
        <f t="shared" si="1027"/>
        <v/>
      </c>
      <c r="AV1284" s="54"/>
      <c r="AW1284" s="200" t="str">
        <f t="shared" si="1028"/>
        <v/>
      </c>
      <c r="AX1284" s="201" t="str">
        <f t="shared" si="1029"/>
        <v/>
      </c>
      <c r="AY1284" s="7" t="str">
        <f t="shared" si="1030"/>
        <v/>
      </c>
      <c r="AZ1284" s="7" t="str">
        <f t="shared" si="1031"/>
        <v/>
      </c>
      <c r="BA1284" s="7" t="str">
        <f t="shared" si="1032"/>
        <v/>
      </c>
      <c r="BB1284" s="7" t="str">
        <f t="shared" si="1051"/>
        <v/>
      </c>
      <c r="BC1284" s="7" t="str">
        <f t="shared" si="1052"/>
        <v/>
      </c>
      <c r="BD1284" s="7" t="str">
        <f t="shared" si="1053"/>
        <v/>
      </c>
      <c r="BE1284" s="7" t="str">
        <f t="shared" si="1054"/>
        <v/>
      </c>
      <c r="BF1284" s="7" t="str">
        <f t="shared" si="1008"/>
        <v/>
      </c>
      <c r="BG1284" s="7" t="str">
        <f t="shared" si="1009"/>
        <v/>
      </c>
      <c r="BH1284" s="7" t="str">
        <f t="shared" si="1055"/>
        <v/>
      </c>
      <c r="BI1284" s="7" t="str">
        <f t="shared" si="1056"/>
        <v/>
      </c>
      <c r="BJ1284" s="7" t="str">
        <f t="shared" si="1057"/>
        <v/>
      </c>
      <c r="BK1284" s="7" t="str">
        <f t="shared" si="1033"/>
        <v/>
      </c>
      <c r="BL1284" s="7" t="str">
        <f t="shared" si="1034"/>
        <v/>
      </c>
      <c r="BM1284" s="7" t="str">
        <f t="shared" si="1035"/>
        <v/>
      </c>
      <c r="BN1284" s="7" t="str">
        <f t="shared" si="1036"/>
        <v/>
      </c>
      <c r="BO1284" s="7" t="str">
        <f t="shared" si="1037"/>
        <v/>
      </c>
      <c r="BP1284" s="7" t="str">
        <f t="shared" si="1038"/>
        <v/>
      </c>
      <c r="BQ1284" s="7" t="str">
        <f t="shared" si="1039"/>
        <v/>
      </c>
      <c r="BR1284" s="7" t="str">
        <f t="shared" si="1040"/>
        <v/>
      </c>
      <c r="BS1284" s="7" t="str">
        <f t="shared" si="1041"/>
        <v/>
      </c>
      <c r="BT1284" s="7" t="str">
        <f t="shared" si="1042"/>
        <v/>
      </c>
      <c r="BU1284" s="7" t="str">
        <f t="shared" si="1043"/>
        <v/>
      </c>
      <c r="BV1284" s="7" t="str">
        <f t="shared" si="1044"/>
        <v/>
      </c>
      <c r="BW1284" s="7" t="str">
        <f t="shared" si="1018"/>
        <v/>
      </c>
      <c r="BX1284" s="7" t="str">
        <f t="shared" si="1045"/>
        <v/>
      </c>
      <c r="BY1284" s="7" t="str">
        <f t="shared" si="1046"/>
        <v/>
      </c>
      <c r="BZ1284" s="7" t="str">
        <f t="shared" si="1047"/>
        <v/>
      </c>
      <c r="CA1284" s="7" t="str">
        <f t="shared" si="1048"/>
        <v/>
      </c>
      <c r="CB1284" s="54"/>
      <c r="CH1284" s="13" t="str">
        <f t="shared" si="1019"/>
        <v/>
      </c>
      <c r="CJ1284" s="13" t="str">
        <f t="shared" si="1010"/>
        <v/>
      </c>
      <c r="CK1284" s="7" t="str">
        <f t="shared" si="1011"/>
        <v/>
      </c>
      <c r="CM1284" s="7" t="str">
        <f t="shared" si="1049"/>
        <v/>
      </c>
    </row>
    <row r="1285" spans="2:91" ht="16.5" thickBot="1" x14ac:dyDescent="0.3">
      <c r="B1285" s="114"/>
      <c r="C1285" s="114"/>
      <c r="D1285" s="115"/>
      <c r="E1285" s="117" t="str">
        <f t="shared" si="1050"/>
        <v/>
      </c>
      <c r="F1285" s="118" t="str">
        <f t="shared" si="1058"/>
        <v/>
      </c>
      <c r="G1285" s="22"/>
      <c r="H1285" s="5" t="str">
        <f t="shared" si="1020"/>
        <v/>
      </c>
      <c r="I1285" s="6" t="str">
        <f t="shared" si="1021"/>
        <v/>
      </c>
      <c r="J1285" s="6" t="str">
        <f t="shared" si="1022"/>
        <v/>
      </c>
      <c r="K1285" s="23"/>
      <c r="L1285" s="3" t="str">
        <f t="shared" si="1059"/>
        <v/>
      </c>
      <c r="M1285" s="2">
        <f>IF(OR(K1285="Rota",K1285="Desliza"),(IF((MAX(N$36:N1284))&gt;F$17,(MAX(N$36:N1284)),F$17)),N1284)</f>
        <v>0</v>
      </c>
      <c r="N1285" s="42"/>
      <c r="O1285" s="2" t="str">
        <f t="shared" si="1060"/>
        <v/>
      </c>
      <c r="P1285" s="3" t="str">
        <f t="shared" si="1061"/>
        <v/>
      </c>
      <c r="Q1285" s="24"/>
      <c r="R1285" s="24"/>
      <c r="S1285" s="24"/>
      <c r="T1285" s="132" t="str">
        <f t="shared" si="1012"/>
        <v/>
      </c>
      <c r="U1285" s="25"/>
      <c r="V1285" s="25"/>
      <c r="W1285" s="24"/>
      <c r="X1285" s="26"/>
      <c r="Y1285" s="25"/>
      <c r="Z1285" s="25"/>
      <c r="AA1285" s="3" t="str">
        <f t="shared" si="1062"/>
        <v/>
      </c>
      <c r="AB1285" s="24"/>
      <c r="AC1285" s="26"/>
      <c r="AD1285" s="25"/>
      <c r="AE1285" s="54"/>
      <c r="AF1285" s="54"/>
      <c r="AG1285" s="54"/>
      <c r="AH1285" s="54"/>
      <c r="AI1285" s="54"/>
      <c r="AJ1285" s="54"/>
      <c r="AK1285" s="25"/>
      <c r="AL1285" s="54" t="str">
        <f t="shared" si="1013"/>
        <v/>
      </c>
      <c r="AM1285" s="200" t="str">
        <f t="shared" si="1014"/>
        <v/>
      </c>
      <c r="AN1285" s="201" t="str">
        <f t="shared" si="1015"/>
        <v/>
      </c>
      <c r="AO1285" s="200" t="str">
        <f t="shared" si="1023"/>
        <v/>
      </c>
      <c r="AP1285" s="200" t="str">
        <f t="shared" si="1016"/>
        <v/>
      </c>
      <c r="AQ1285" s="200" t="str">
        <f t="shared" si="1017"/>
        <v/>
      </c>
      <c r="AR1285" s="200" t="str">
        <f t="shared" si="1024"/>
        <v/>
      </c>
      <c r="AS1285" s="200" t="str">
        <f t="shared" si="1025"/>
        <v/>
      </c>
      <c r="AT1285" s="200" t="str">
        <f t="shared" si="1026"/>
        <v/>
      </c>
      <c r="AU1285" s="200" t="str">
        <f t="shared" si="1027"/>
        <v/>
      </c>
      <c r="AV1285" s="54"/>
      <c r="AW1285" s="200" t="str">
        <f t="shared" si="1028"/>
        <v/>
      </c>
      <c r="AX1285" s="201" t="str">
        <f t="shared" si="1029"/>
        <v/>
      </c>
      <c r="AY1285" s="7" t="str">
        <f t="shared" si="1030"/>
        <v/>
      </c>
      <c r="AZ1285" s="7" t="str">
        <f t="shared" si="1031"/>
        <v/>
      </c>
      <c r="BA1285" s="7" t="str">
        <f t="shared" si="1032"/>
        <v/>
      </c>
      <c r="BB1285" s="7" t="str">
        <f t="shared" si="1051"/>
        <v/>
      </c>
      <c r="BC1285" s="7" t="str">
        <f t="shared" si="1052"/>
        <v/>
      </c>
      <c r="BD1285" s="7" t="str">
        <f t="shared" si="1053"/>
        <v/>
      </c>
      <c r="BE1285" s="7" t="str">
        <f t="shared" si="1054"/>
        <v/>
      </c>
      <c r="BF1285" s="7" t="str">
        <f t="shared" si="1008"/>
        <v/>
      </c>
      <c r="BG1285" s="7" t="str">
        <f t="shared" si="1009"/>
        <v/>
      </c>
      <c r="BH1285" s="7" t="str">
        <f t="shared" si="1055"/>
        <v/>
      </c>
      <c r="BI1285" s="7" t="str">
        <f t="shared" si="1056"/>
        <v/>
      </c>
      <c r="BJ1285" s="7" t="str">
        <f t="shared" si="1057"/>
        <v/>
      </c>
      <c r="BK1285" s="7" t="str">
        <f t="shared" si="1033"/>
        <v/>
      </c>
      <c r="BL1285" s="7" t="str">
        <f t="shared" si="1034"/>
        <v/>
      </c>
      <c r="BM1285" s="7" t="str">
        <f t="shared" si="1035"/>
        <v/>
      </c>
      <c r="BN1285" s="7" t="str">
        <f t="shared" si="1036"/>
        <v/>
      </c>
      <c r="BO1285" s="7" t="str">
        <f t="shared" si="1037"/>
        <v/>
      </c>
      <c r="BP1285" s="7" t="str">
        <f t="shared" si="1038"/>
        <v/>
      </c>
      <c r="BQ1285" s="7" t="str">
        <f t="shared" si="1039"/>
        <v/>
      </c>
      <c r="BR1285" s="7" t="str">
        <f t="shared" si="1040"/>
        <v/>
      </c>
      <c r="BS1285" s="7" t="str">
        <f t="shared" si="1041"/>
        <v/>
      </c>
      <c r="BT1285" s="7" t="str">
        <f t="shared" si="1042"/>
        <v/>
      </c>
      <c r="BU1285" s="7" t="str">
        <f t="shared" si="1043"/>
        <v/>
      </c>
      <c r="BV1285" s="7" t="str">
        <f t="shared" si="1044"/>
        <v/>
      </c>
      <c r="BW1285" s="7" t="str">
        <f t="shared" si="1018"/>
        <v/>
      </c>
      <c r="BX1285" s="7" t="str">
        <f t="shared" si="1045"/>
        <v/>
      </c>
      <c r="BY1285" s="7" t="str">
        <f t="shared" si="1046"/>
        <v/>
      </c>
      <c r="BZ1285" s="7" t="str">
        <f t="shared" si="1047"/>
        <v/>
      </c>
      <c r="CA1285" s="7" t="str">
        <f t="shared" si="1048"/>
        <v/>
      </c>
      <c r="CB1285" s="54"/>
      <c r="CH1285" s="13" t="str">
        <f t="shared" si="1019"/>
        <v/>
      </c>
      <c r="CJ1285" s="13" t="str">
        <f t="shared" si="1010"/>
        <v/>
      </c>
      <c r="CK1285" s="7" t="str">
        <f t="shared" si="1011"/>
        <v/>
      </c>
      <c r="CM1285" s="7" t="str">
        <f t="shared" si="1049"/>
        <v/>
      </c>
    </row>
    <row r="1286" spans="2:91" ht="16.5" thickBot="1" x14ac:dyDescent="0.3">
      <c r="B1286" s="114"/>
      <c r="C1286" s="114"/>
      <c r="D1286" s="115"/>
      <c r="E1286" s="117" t="str">
        <f t="shared" si="1050"/>
        <v/>
      </c>
      <c r="F1286" s="118" t="str">
        <f t="shared" si="1058"/>
        <v/>
      </c>
      <c r="G1286" s="22"/>
      <c r="H1286" s="5" t="str">
        <f t="shared" si="1020"/>
        <v/>
      </c>
      <c r="I1286" s="6" t="str">
        <f t="shared" si="1021"/>
        <v/>
      </c>
      <c r="J1286" s="6" t="str">
        <f t="shared" si="1022"/>
        <v/>
      </c>
      <c r="K1286" s="23"/>
      <c r="L1286" s="3" t="str">
        <f t="shared" si="1059"/>
        <v/>
      </c>
      <c r="M1286" s="2">
        <f>IF(OR(K1286="Rota",K1286="Desliza"),(IF((MAX(N$36:N1285))&gt;F$17,(MAX(N$36:N1285)),F$17)),N1285)</f>
        <v>0</v>
      </c>
      <c r="N1286" s="42"/>
      <c r="O1286" s="2" t="str">
        <f t="shared" si="1060"/>
        <v/>
      </c>
      <c r="P1286" s="3" t="str">
        <f t="shared" si="1061"/>
        <v/>
      </c>
      <c r="Q1286" s="24"/>
      <c r="R1286" s="24"/>
      <c r="S1286" s="24"/>
      <c r="T1286" s="132" t="str">
        <f t="shared" si="1012"/>
        <v/>
      </c>
      <c r="U1286" s="25"/>
      <c r="V1286" s="25"/>
      <c r="W1286" s="24"/>
      <c r="X1286" s="26"/>
      <c r="Y1286" s="25"/>
      <c r="Z1286" s="25"/>
      <c r="AA1286" s="3" t="str">
        <f t="shared" si="1062"/>
        <v/>
      </c>
      <c r="AB1286" s="24"/>
      <c r="AC1286" s="26"/>
      <c r="AD1286" s="25"/>
      <c r="AE1286" s="54"/>
      <c r="AF1286" s="54"/>
      <c r="AG1286" s="54"/>
      <c r="AH1286" s="54"/>
      <c r="AI1286" s="54"/>
      <c r="AJ1286" s="54"/>
      <c r="AK1286" s="25"/>
      <c r="AL1286" s="54" t="str">
        <f t="shared" si="1013"/>
        <v/>
      </c>
      <c r="AM1286" s="200" t="str">
        <f t="shared" si="1014"/>
        <v/>
      </c>
      <c r="AN1286" s="201" t="str">
        <f t="shared" si="1015"/>
        <v/>
      </c>
      <c r="AO1286" s="200" t="str">
        <f t="shared" si="1023"/>
        <v/>
      </c>
      <c r="AP1286" s="200" t="str">
        <f t="shared" si="1016"/>
        <v/>
      </c>
      <c r="AQ1286" s="200" t="str">
        <f t="shared" si="1017"/>
        <v/>
      </c>
      <c r="AR1286" s="200" t="str">
        <f t="shared" si="1024"/>
        <v/>
      </c>
      <c r="AS1286" s="200" t="str">
        <f t="shared" si="1025"/>
        <v/>
      </c>
      <c r="AT1286" s="200" t="str">
        <f t="shared" si="1026"/>
        <v/>
      </c>
      <c r="AU1286" s="200" t="str">
        <f t="shared" si="1027"/>
        <v/>
      </c>
      <c r="AV1286" s="54"/>
      <c r="AW1286" s="200" t="str">
        <f t="shared" si="1028"/>
        <v/>
      </c>
      <c r="AX1286" s="201" t="str">
        <f t="shared" si="1029"/>
        <v/>
      </c>
      <c r="AY1286" s="7" t="str">
        <f t="shared" si="1030"/>
        <v/>
      </c>
      <c r="AZ1286" s="7" t="str">
        <f t="shared" si="1031"/>
        <v/>
      </c>
      <c r="BA1286" s="7" t="str">
        <f t="shared" si="1032"/>
        <v/>
      </c>
      <c r="BB1286" s="7" t="str">
        <f t="shared" si="1051"/>
        <v/>
      </c>
      <c r="BC1286" s="7" t="str">
        <f t="shared" si="1052"/>
        <v/>
      </c>
      <c r="BD1286" s="7" t="str">
        <f t="shared" si="1053"/>
        <v/>
      </c>
      <c r="BE1286" s="7" t="str">
        <f t="shared" si="1054"/>
        <v/>
      </c>
      <c r="BF1286" s="7" t="str">
        <f t="shared" si="1008"/>
        <v/>
      </c>
      <c r="BG1286" s="7" t="str">
        <f t="shared" si="1009"/>
        <v/>
      </c>
      <c r="BH1286" s="7" t="str">
        <f t="shared" si="1055"/>
        <v/>
      </c>
      <c r="BI1286" s="7" t="str">
        <f t="shared" si="1056"/>
        <v/>
      </c>
      <c r="BJ1286" s="7" t="str">
        <f t="shared" si="1057"/>
        <v/>
      </c>
      <c r="BK1286" s="7" t="str">
        <f t="shared" si="1033"/>
        <v/>
      </c>
      <c r="BL1286" s="7" t="str">
        <f t="shared" si="1034"/>
        <v/>
      </c>
      <c r="BM1286" s="7" t="str">
        <f t="shared" si="1035"/>
        <v/>
      </c>
      <c r="BN1286" s="7" t="str">
        <f t="shared" si="1036"/>
        <v/>
      </c>
      <c r="BO1286" s="7" t="str">
        <f t="shared" si="1037"/>
        <v/>
      </c>
      <c r="BP1286" s="7" t="str">
        <f t="shared" si="1038"/>
        <v/>
      </c>
      <c r="BQ1286" s="7" t="str">
        <f t="shared" si="1039"/>
        <v/>
      </c>
      <c r="BR1286" s="7" t="str">
        <f t="shared" si="1040"/>
        <v/>
      </c>
      <c r="BS1286" s="7" t="str">
        <f t="shared" si="1041"/>
        <v/>
      </c>
      <c r="BT1286" s="7" t="str">
        <f t="shared" si="1042"/>
        <v/>
      </c>
      <c r="BU1286" s="7" t="str">
        <f t="shared" si="1043"/>
        <v/>
      </c>
      <c r="BV1286" s="7" t="str">
        <f t="shared" si="1044"/>
        <v/>
      </c>
      <c r="BW1286" s="7" t="str">
        <f t="shared" si="1018"/>
        <v/>
      </c>
      <c r="BX1286" s="7" t="str">
        <f t="shared" si="1045"/>
        <v/>
      </c>
      <c r="BY1286" s="7" t="str">
        <f t="shared" si="1046"/>
        <v/>
      </c>
      <c r="BZ1286" s="7" t="str">
        <f t="shared" si="1047"/>
        <v/>
      </c>
      <c r="CA1286" s="7" t="str">
        <f t="shared" si="1048"/>
        <v/>
      </c>
      <c r="CB1286" s="54"/>
      <c r="CH1286" s="13" t="str">
        <f t="shared" si="1019"/>
        <v/>
      </c>
      <c r="CJ1286" s="13" t="str">
        <f t="shared" si="1010"/>
        <v/>
      </c>
      <c r="CK1286" s="7" t="str">
        <f t="shared" si="1011"/>
        <v/>
      </c>
      <c r="CM1286" s="7" t="str">
        <f t="shared" si="1049"/>
        <v/>
      </c>
    </row>
    <row r="1287" spans="2:91" ht="16.5" thickBot="1" x14ac:dyDescent="0.3">
      <c r="B1287" s="114"/>
      <c r="C1287" s="114"/>
      <c r="D1287" s="115"/>
      <c r="E1287" s="117" t="str">
        <f t="shared" si="1050"/>
        <v/>
      </c>
      <c r="F1287" s="118" t="str">
        <f t="shared" si="1058"/>
        <v/>
      </c>
      <c r="G1287" s="22"/>
      <c r="H1287" s="5" t="str">
        <f t="shared" si="1020"/>
        <v/>
      </c>
      <c r="I1287" s="6" t="str">
        <f t="shared" si="1021"/>
        <v/>
      </c>
      <c r="J1287" s="6" t="str">
        <f t="shared" si="1022"/>
        <v/>
      </c>
      <c r="K1287" s="23"/>
      <c r="L1287" s="3" t="str">
        <f t="shared" si="1059"/>
        <v/>
      </c>
      <c r="M1287" s="2">
        <f>IF(OR(K1287="Rota",K1287="Desliza"),(IF((MAX(N$36:N1286))&gt;F$17,(MAX(N$36:N1286)),F$17)),N1286)</f>
        <v>0</v>
      </c>
      <c r="N1287" s="42"/>
      <c r="O1287" s="2" t="str">
        <f t="shared" si="1060"/>
        <v/>
      </c>
      <c r="P1287" s="3" t="str">
        <f t="shared" si="1061"/>
        <v/>
      </c>
      <c r="Q1287" s="24"/>
      <c r="R1287" s="24"/>
      <c r="S1287" s="24"/>
      <c r="T1287" s="132" t="str">
        <f t="shared" si="1012"/>
        <v/>
      </c>
      <c r="U1287" s="25"/>
      <c r="V1287" s="25"/>
      <c r="W1287" s="24"/>
      <c r="X1287" s="26"/>
      <c r="Y1287" s="25"/>
      <c r="Z1287" s="25"/>
      <c r="AA1287" s="3" t="str">
        <f t="shared" si="1062"/>
        <v/>
      </c>
      <c r="AB1287" s="24"/>
      <c r="AC1287" s="26"/>
      <c r="AD1287" s="25"/>
      <c r="AE1287" s="54"/>
      <c r="AF1287" s="54"/>
      <c r="AG1287" s="54"/>
      <c r="AH1287" s="54"/>
      <c r="AI1287" s="54"/>
      <c r="AJ1287" s="54"/>
      <c r="AK1287" s="25"/>
      <c r="AL1287" s="54" t="str">
        <f t="shared" si="1013"/>
        <v/>
      </c>
      <c r="AM1287" s="200" t="str">
        <f t="shared" si="1014"/>
        <v/>
      </c>
      <c r="AN1287" s="201" t="str">
        <f t="shared" si="1015"/>
        <v/>
      </c>
      <c r="AO1287" s="200" t="str">
        <f t="shared" si="1023"/>
        <v/>
      </c>
      <c r="AP1287" s="200" t="str">
        <f t="shared" si="1016"/>
        <v/>
      </c>
      <c r="AQ1287" s="200" t="str">
        <f t="shared" si="1017"/>
        <v/>
      </c>
      <c r="AR1287" s="200" t="str">
        <f t="shared" si="1024"/>
        <v/>
      </c>
      <c r="AS1287" s="200" t="str">
        <f t="shared" si="1025"/>
        <v/>
      </c>
      <c r="AT1287" s="200" t="str">
        <f t="shared" si="1026"/>
        <v/>
      </c>
      <c r="AU1287" s="200" t="str">
        <f t="shared" si="1027"/>
        <v/>
      </c>
      <c r="AV1287" s="54"/>
      <c r="AW1287" s="200" t="str">
        <f t="shared" si="1028"/>
        <v/>
      </c>
      <c r="AX1287" s="201" t="str">
        <f t="shared" si="1029"/>
        <v/>
      </c>
      <c r="AY1287" s="7" t="str">
        <f t="shared" si="1030"/>
        <v/>
      </c>
      <c r="AZ1287" s="7" t="str">
        <f t="shared" si="1031"/>
        <v/>
      </c>
      <c r="BA1287" s="7" t="str">
        <f t="shared" si="1032"/>
        <v/>
      </c>
      <c r="BB1287" s="7" t="str">
        <f t="shared" si="1051"/>
        <v/>
      </c>
      <c r="BC1287" s="7" t="str">
        <f t="shared" si="1052"/>
        <v/>
      </c>
      <c r="BD1287" s="7" t="str">
        <f t="shared" si="1053"/>
        <v/>
      </c>
      <c r="BE1287" s="7" t="str">
        <f t="shared" si="1054"/>
        <v/>
      </c>
      <c r="BF1287" s="7" t="str">
        <f t="shared" si="1008"/>
        <v/>
      </c>
      <c r="BG1287" s="7" t="str">
        <f t="shared" si="1009"/>
        <v/>
      </c>
      <c r="BH1287" s="7" t="str">
        <f t="shared" si="1055"/>
        <v/>
      </c>
      <c r="BI1287" s="7" t="str">
        <f t="shared" si="1056"/>
        <v/>
      </c>
      <c r="BJ1287" s="7" t="str">
        <f t="shared" si="1057"/>
        <v/>
      </c>
      <c r="BK1287" s="7" t="str">
        <f t="shared" si="1033"/>
        <v/>
      </c>
      <c r="BL1287" s="7" t="str">
        <f t="shared" si="1034"/>
        <v/>
      </c>
      <c r="BM1287" s="7" t="str">
        <f t="shared" si="1035"/>
        <v/>
      </c>
      <c r="BN1287" s="7" t="str">
        <f t="shared" si="1036"/>
        <v/>
      </c>
      <c r="BO1287" s="7" t="str">
        <f t="shared" si="1037"/>
        <v/>
      </c>
      <c r="BP1287" s="7" t="str">
        <f t="shared" si="1038"/>
        <v/>
      </c>
      <c r="BQ1287" s="7" t="str">
        <f t="shared" si="1039"/>
        <v/>
      </c>
      <c r="BR1287" s="7" t="str">
        <f t="shared" si="1040"/>
        <v/>
      </c>
      <c r="BS1287" s="7" t="str">
        <f t="shared" si="1041"/>
        <v/>
      </c>
      <c r="BT1287" s="7" t="str">
        <f t="shared" si="1042"/>
        <v/>
      </c>
      <c r="BU1287" s="7" t="str">
        <f t="shared" si="1043"/>
        <v/>
      </c>
      <c r="BV1287" s="7" t="str">
        <f t="shared" si="1044"/>
        <v/>
      </c>
      <c r="BW1287" s="7" t="str">
        <f t="shared" si="1018"/>
        <v/>
      </c>
      <c r="BX1287" s="7" t="str">
        <f t="shared" si="1045"/>
        <v/>
      </c>
      <c r="BY1287" s="7" t="str">
        <f t="shared" si="1046"/>
        <v/>
      </c>
      <c r="BZ1287" s="7" t="str">
        <f t="shared" si="1047"/>
        <v/>
      </c>
      <c r="CA1287" s="7" t="str">
        <f t="shared" si="1048"/>
        <v/>
      </c>
      <c r="CB1287" s="54"/>
      <c r="CH1287" s="13" t="str">
        <f t="shared" si="1019"/>
        <v/>
      </c>
      <c r="CJ1287" s="13" t="str">
        <f t="shared" si="1010"/>
        <v/>
      </c>
      <c r="CK1287" s="7" t="str">
        <f t="shared" si="1011"/>
        <v/>
      </c>
      <c r="CM1287" s="7" t="str">
        <f t="shared" si="1049"/>
        <v/>
      </c>
    </row>
    <row r="1288" spans="2:91" ht="16.5" thickBot="1" x14ac:dyDescent="0.3">
      <c r="B1288" s="114"/>
      <c r="C1288" s="114"/>
      <c r="D1288" s="115"/>
      <c r="E1288" s="117" t="str">
        <f t="shared" si="1050"/>
        <v/>
      </c>
      <c r="F1288" s="118" t="str">
        <f t="shared" si="1058"/>
        <v/>
      </c>
      <c r="G1288" s="22"/>
      <c r="H1288" s="5" t="str">
        <f t="shared" si="1020"/>
        <v/>
      </c>
      <c r="I1288" s="6" t="str">
        <f t="shared" si="1021"/>
        <v/>
      </c>
      <c r="J1288" s="6" t="str">
        <f t="shared" si="1022"/>
        <v/>
      </c>
      <c r="K1288" s="23"/>
      <c r="L1288" s="3" t="str">
        <f t="shared" si="1059"/>
        <v/>
      </c>
      <c r="M1288" s="2">
        <f>IF(OR(K1288="Rota",K1288="Desliza"),(IF((MAX(N$36:N1287))&gt;F$17,(MAX(N$36:N1287)),F$17)),N1287)</f>
        <v>0</v>
      </c>
      <c r="N1288" s="42"/>
      <c r="O1288" s="2" t="str">
        <f t="shared" si="1060"/>
        <v/>
      </c>
      <c r="P1288" s="3" t="str">
        <f t="shared" si="1061"/>
        <v/>
      </c>
      <c r="Q1288" s="24"/>
      <c r="R1288" s="24"/>
      <c r="S1288" s="24"/>
      <c r="T1288" s="132" t="str">
        <f t="shared" si="1012"/>
        <v/>
      </c>
      <c r="U1288" s="25"/>
      <c r="V1288" s="25"/>
      <c r="W1288" s="24"/>
      <c r="X1288" s="26"/>
      <c r="Y1288" s="25"/>
      <c r="Z1288" s="25"/>
      <c r="AA1288" s="3" t="str">
        <f t="shared" si="1062"/>
        <v/>
      </c>
      <c r="AB1288" s="24"/>
      <c r="AC1288" s="26"/>
      <c r="AD1288" s="25"/>
      <c r="AE1288" s="54"/>
      <c r="AF1288" s="54"/>
      <c r="AG1288" s="54"/>
      <c r="AH1288" s="54"/>
      <c r="AI1288" s="54"/>
      <c r="AJ1288" s="54"/>
      <c r="AK1288" s="25"/>
      <c r="AL1288" s="54" t="str">
        <f t="shared" si="1013"/>
        <v/>
      </c>
      <c r="AM1288" s="200" t="str">
        <f t="shared" si="1014"/>
        <v/>
      </c>
      <c r="AN1288" s="201" t="str">
        <f t="shared" si="1015"/>
        <v/>
      </c>
      <c r="AO1288" s="200" t="str">
        <f t="shared" si="1023"/>
        <v/>
      </c>
      <c r="AP1288" s="200" t="str">
        <f t="shared" si="1016"/>
        <v/>
      </c>
      <c r="AQ1288" s="200" t="str">
        <f t="shared" si="1017"/>
        <v/>
      </c>
      <c r="AR1288" s="200" t="str">
        <f t="shared" si="1024"/>
        <v/>
      </c>
      <c r="AS1288" s="200" t="str">
        <f t="shared" si="1025"/>
        <v/>
      </c>
      <c r="AT1288" s="200" t="str">
        <f t="shared" si="1026"/>
        <v/>
      </c>
      <c r="AU1288" s="200" t="str">
        <f t="shared" si="1027"/>
        <v/>
      </c>
      <c r="AV1288" s="54"/>
      <c r="AW1288" s="200" t="str">
        <f t="shared" si="1028"/>
        <v/>
      </c>
      <c r="AX1288" s="201" t="str">
        <f t="shared" si="1029"/>
        <v/>
      </c>
      <c r="AY1288" s="7" t="str">
        <f t="shared" si="1030"/>
        <v/>
      </c>
      <c r="AZ1288" s="7" t="str">
        <f t="shared" si="1031"/>
        <v/>
      </c>
      <c r="BA1288" s="7" t="str">
        <f t="shared" si="1032"/>
        <v/>
      </c>
      <c r="BB1288" s="7" t="str">
        <f t="shared" si="1051"/>
        <v/>
      </c>
      <c r="BC1288" s="7" t="str">
        <f t="shared" si="1052"/>
        <v/>
      </c>
      <c r="BD1288" s="7" t="str">
        <f t="shared" si="1053"/>
        <v/>
      </c>
      <c r="BE1288" s="7" t="str">
        <f t="shared" si="1054"/>
        <v/>
      </c>
      <c r="BF1288" s="7" t="str">
        <f t="shared" si="1008"/>
        <v/>
      </c>
      <c r="BG1288" s="7" t="str">
        <f t="shared" si="1009"/>
        <v/>
      </c>
      <c r="BH1288" s="7" t="str">
        <f t="shared" si="1055"/>
        <v/>
      </c>
      <c r="BI1288" s="7" t="str">
        <f t="shared" si="1056"/>
        <v/>
      </c>
      <c r="BJ1288" s="7" t="str">
        <f t="shared" si="1057"/>
        <v/>
      </c>
      <c r="BK1288" s="7" t="str">
        <f t="shared" si="1033"/>
        <v/>
      </c>
      <c r="BL1288" s="7" t="str">
        <f t="shared" si="1034"/>
        <v/>
      </c>
      <c r="BM1288" s="7" t="str">
        <f t="shared" si="1035"/>
        <v/>
      </c>
      <c r="BN1288" s="7" t="str">
        <f t="shared" si="1036"/>
        <v/>
      </c>
      <c r="BO1288" s="7" t="str">
        <f t="shared" si="1037"/>
        <v/>
      </c>
      <c r="BP1288" s="7" t="str">
        <f t="shared" si="1038"/>
        <v/>
      </c>
      <c r="BQ1288" s="7" t="str">
        <f t="shared" si="1039"/>
        <v/>
      </c>
      <c r="BR1288" s="7" t="str">
        <f t="shared" si="1040"/>
        <v/>
      </c>
      <c r="BS1288" s="7" t="str">
        <f t="shared" si="1041"/>
        <v/>
      </c>
      <c r="BT1288" s="7" t="str">
        <f t="shared" si="1042"/>
        <v/>
      </c>
      <c r="BU1288" s="7" t="str">
        <f t="shared" si="1043"/>
        <v/>
      </c>
      <c r="BV1288" s="7" t="str">
        <f t="shared" si="1044"/>
        <v/>
      </c>
      <c r="BW1288" s="7" t="str">
        <f t="shared" si="1018"/>
        <v/>
      </c>
      <c r="BX1288" s="7" t="str">
        <f t="shared" si="1045"/>
        <v/>
      </c>
      <c r="BY1288" s="7" t="str">
        <f t="shared" si="1046"/>
        <v/>
      </c>
      <c r="BZ1288" s="7" t="str">
        <f t="shared" si="1047"/>
        <v/>
      </c>
      <c r="CA1288" s="7" t="str">
        <f t="shared" si="1048"/>
        <v/>
      </c>
      <c r="CB1288" s="54"/>
      <c r="CH1288" s="13" t="str">
        <f t="shared" si="1019"/>
        <v/>
      </c>
      <c r="CJ1288" s="13" t="str">
        <f t="shared" si="1010"/>
        <v/>
      </c>
      <c r="CK1288" s="7" t="str">
        <f t="shared" si="1011"/>
        <v/>
      </c>
      <c r="CM1288" s="7" t="str">
        <f t="shared" si="1049"/>
        <v/>
      </c>
    </row>
    <row r="1289" spans="2:91" ht="16.5" thickBot="1" x14ac:dyDescent="0.3">
      <c r="B1289" s="114"/>
      <c r="C1289" s="114"/>
      <c r="D1289" s="115"/>
      <c r="E1289" s="117" t="str">
        <f t="shared" si="1050"/>
        <v/>
      </c>
      <c r="F1289" s="118" t="str">
        <f t="shared" si="1058"/>
        <v/>
      </c>
      <c r="G1289" s="22"/>
      <c r="H1289" s="5" t="str">
        <f t="shared" si="1020"/>
        <v/>
      </c>
      <c r="I1289" s="6" t="str">
        <f t="shared" si="1021"/>
        <v/>
      </c>
      <c r="J1289" s="6" t="str">
        <f t="shared" si="1022"/>
        <v/>
      </c>
      <c r="K1289" s="23"/>
      <c r="L1289" s="3" t="str">
        <f t="shared" si="1059"/>
        <v/>
      </c>
      <c r="M1289" s="2">
        <f>IF(OR(K1289="Rota",K1289="Desliza"),(IF((MAX(N$36:N1288))&gt;F$17,(MAX(N$36:N1288)),F$17)),N1288)</f>
        <v>0</v>
      </c>
      <c r="N1289" s="42"/>
      <c r="O1289" s="2" t="str">
        <f t="shared" si="1060"/>
        <v/>
      </c>
      <c r="P1289" s="3" t="str">
        <f t="shared" si="1061"/>
        <v/>
      </c>
      <c r="Q1289" s="24"/>
      <c r="R1289" s="24"/>
      <c r="S1289" s="24"/>
      <c r="T1289" s="132" t="str">
        <f t="shared" si="1012"/>
        <v/>
      </c>
      <c r="U1289" s="25"/>
      <c r="V1289" s="25"/>
      <c r="W1289" s="24"/>
      <c r="X1289" s="26"/>
      <c r="Y1289" s="25"/>
      <c r="Z1289" s="25"/>
      <c r="AA1289" s="3" t="str">
        <f t="shared" si="1062"/>
        <v/>
      </c>
      <c r="AB1289" s="24"/>
      <c r="AC1289" s="26"/>
      <c r="AD1289" s="25"/>
      <c r="AE1289" s="54"/>
      <c r="AF1289" s="54"/>
      <c r="AG1289" s="54"/>
      <c r="AH1289" s="54"/>
      <c r="AI1289" s="54"/>
      <c r="AJ1289" s="54"/>
      <c r="AK1289" s="25"/>
      <c r="AL1289" s="54" t="str">
        <f t="shared" si="1013"/>
        <v/>
      </c>
      <c r="AM1289" s="200" t="str">
        <f t="shared" si="1014"/>
        <v/>
      </c>
      <c r="AN1289" s="201" t="str">
        <f t="shared" si="1015"/>
        <v/>
      </c>
      <c r="AO1289" s="200" t="str">
        <f t="shared" si="1023"/>
        <v/>
      </c>
      <c r="AP1289" s="200" t="str">
        <f t="shared" si="1016"/>
        <v/>
      </c>
      <c r="AQ1289" s="200" t="str">
        <f t="shared" si="1017"/>
        <v/>
      </c>
      <c r="AR1289" s="200" t="str">
        <f t="shared" si="1024"/>
        <v/>
      </c>
      <c r="AS1289" s="200" t="str">
        <f t="shared" si="1025"/>
        <v/>
      </c>
      <c r="AT1289" s="200" t="str">
        <f t="shared" si="1026"/>
        <v/>
      </c>
      <c r="AU1289" s="200" t="str">
        <f t="shared" si="1027"/>
        <v/>
      </c>
      <c r="AV1289" s="54"/>
      <c r="AW1289" s="200" t="str">
        <f t="shared" si="1028"/>
        <v/>
      </c>
      <c r="AX1289" s="201" t="str">
        <f t="shared" si="1029"/>
        <v/>
      </c>
      <c r="AY1289" s="7" t="str">
        <f t="shared" si="1030"/>
        <v/>
      </c>
      <c r="AZ1289" s="7" t="str">
        <f t="shared" si="1031"/>
        <v/>
      </c>
      <c r="BA1289" s="7" t="str">
        <f t="shared" si="1032"/>
        <v/>
      </c>
      <c r="BB1289" s="7" t="str">
        <f t="shared" si="1051"/>
        <v/>
      </c>
      <c r="BC1289" s="7" t="str">
        <f t="shared" si="1052"/>
        <v/>
      </c>
      <c r="BD1289" s="7" t="str">
        <f t="shared" si="1053"/>
        <v/>
      </c>
      <c r="BE1289" s="7" t="str">
        <f t="shared" si="1054"/>
        <v/>
      </c>
      <c r="BF1289" s="7" t="str">
        <f t="shared" si="1008"/>
        <v/>
      </c>
      <c r="BG1289" s="7" t="str">
        <f t="shared" si="1009"/>
        <v/>
      </c>
      <c r="BH1289" s="7" t="str">
        <f t="shared" si="1055"/>
        <v/>
      </c>
      <c r="BI1289" s="7" t="str">
        <f t="shared" si="1056"/>
        <v/>
      </c>
      <c r="BJ1289" s="7" t="str">
        <f t="shared" si="1057"/>
        <v/>
      </c>
      <c r="BK1289" s="7" t="str">
        <f t="shared" si="1033"/>
        <v/>
      </c>
      <c r="BL1289" s="7" t="str">
        <f t="shared" si="1034"/>
        <v/>
      </c>
      <c r="BM1289" s="7" t="str">
        <f t="shared" si="1035"/>
        <v/>
      </c>
      <c r="BN1289" s="7" t="str">
        <f t="shared" si="1036"/>
        <v/>
      </c>
      <c r="BO1289" s="7" t="str">
        <f t="shared" si="1037"/>
        <v/>
      </c>
      <c r="BP1289" s="7" t="str">
        <f t="shared" si="1038"/>
        <v/>
      </c>
      <c r="BQ1289" s="7" t="str">
        <f t="shared" si="1039"/>
        <v/>
      </c>
      <c r="BR1289" s="7" t="str">
        <f t="shared" si="1040"/>
        <v/>
      </c>
      <c r="BS1289" s="7" t="str">
        <f t="shared" si="1041"/>
        <v/>
      </c>
      <c r="BT1289" s="7" t="str">
        <f t="shared" si="1042"/>
        <v/>
      </c>
      <c r="BU1289" s="7" t="str">
        <f t="shared" si="1043"/>
        <v/>
      </c>
      <c r="BV1289" s="7" t="str">
        <f t="shared" si="1044"/>
        <v/>
      </c>
      <c r="BW1289" s="7" t="str">
        <f t="shared" si="1018"/>
        <v/>
      </c>
      <c r="BX1289" s="7" t="str">
        <f t="shared" si="1045"/>
        <v/>
      </c>
      <c r="BY1289" s="7" t="str">
        <f t="shared" si="1046"/>
        <v/>
      </c>
      <c r="BZ1289" s="7" t="str">
        <f t="shared" si="1047"/>
        <v/>
      </c>
      <c r="CA1289" s="7" t="str">
        <f t="shared" si="1048"/>
        <v/>
      </c>
      <c r="CB1289" s="54"/>
      <c r="CH1289" s="13" t="str">
        <f t="shared" si="1019"/>
        <v/>
      </c>
      <c r="CJ1289" s="13" t="str">
        <f t="shared" si="1010"/>
        <v/>
      </c>
      <c r="CK1289" s="7" t="str">
        <f t="shared" si="1011"/>
        <v/>
      </c>
      <c r="CM1289" s="7" t="str">
        <f t="shared" si="1049"/>
        <v/>
      </c>
    </row>
    <row r="1290" spans="2:91" ht="16.5" thickBot="1" x14ac:dyDescent="0.3">
      <c r="B1290" s="114"/>
      <c r="C1290" s="114"/>
      <c r="D1290" s="115"/>
      <c r="E1290" s="117" t="str">
        <f t="shared" si="1050"/>
        <v/>
      </c>
      <c r="F1290" s="118" t="str">
        <f t="shared" si="1058"/>
        <v/>
      </c>
      <c r="G1290" s="22"/>
      <c r="H1290" s="5" t="str">
        <f t="shared" si="1020"/>
        <v/>
      </c>
      <c r="I1290" s="6" t="str">
        <f t="shared" si="1021"/>
        <v/>
      </c>
      <c r="J1290" s="6" t="str">
        <f t="shared" si="1022"/>
        <v/>
      </c>
      <c r="K1290" s="23"/>
      <c r="L1290" s="3" t="str">
        <f t="shared" si="1059"/>
        <v/>
      </c>
      <c r="M1290" s="2">
        <f>IF(OR(K1290="Rota",K1290="Desliza"),(IF((MAX(N$36:N1289))&gt;F$17,(MAX(N$36:N1289)),F$17)),N1289)</f>
        <v>0</v>
      </c>
      <c r="N1290" s="42"/>
      <c r="O1290" s="2" t="str">
        <f t="shared" si="1060"/>
        <v/>
      </c>
      <c r="P1290" s="3" t="str">
        <f t="shared" si="1061"/>
        <v/>
      </c>
      <c r="Q1290" s="24"/>
      <c r="R1290" s="24"/>
      <c r="S1290" s="24"/>
      <c r="T1290" s="132" t="str">
        <f t="shared" si="1012"/>
        <v/>
      </c>
      <c r="U1290" s="25"/>
      <c r="V1290" s="25"/>
      <c r="W1290" s="24"/>
      <c r="X1290" s="26"/>
      <c r="Y1290" s="25"/>
      <c r="Z1290" s="25"/>
      <c r="AA1290" s="3" t="str">
        <f t="shared" si="1062"/>
        <v/>
      </c>
      <c r="AB1290" s="24"/>
      <c r="AC1290" s="26"/>
      <c r="AD1290" s="25"/>
      <c r="AE1290" s="54"/>
      <c r="AF1290" s="54"/>
      <c r="AG1290" s="54"/>
      <c r="AH1290" s="54"/>
      <c r="AI1290" s="54"/>
      <c r="AJ1290" s="54"/>
      <c r="AK1290" s="25"/>
      <c r="AL1290" s="54" t="str">
        <f t="shared" si="1013"/>
        <v/>
      </c>
      <c r="AM1290" s="200" t="str">
        <f t="shared" si="1014"/>
        <v/>
      </c>
      <c r="AN1290" s="201" t="str">
        <f t="shared" si="1015"/>
        <v/>
      </c>
      <c r="AO1290" s="200" t="str">
        <f t="shared" si="1023"/>
        <v/>
      </c>
      <c r="AP1290" s="200" t="str">
        <f t="shared" si="1016"/>
        <v/>
      </c>
      <c r="AQ1290" s="200" t="str">
        <f t="shared" si="1017"/>
        <v/>
      </c>
      <c r="AR1290" s="200" t="str">
        <f t="shared" si="1024"/>
        <v/>
      </c>
      <c r="AS1290" s="200" t="str">
        <f t="shared" si="1025"/>
        <v/>
      </c>
      <c r="AT1290" s="200" t="str">
        <f t="shared" si="1026"/>
        <v/>
      </c>
      <c r="AU1290" s="200" t="str">
        <f t="shared" si="1027"/>
        <v/>
      </c>
      <c r="AV1290" s="54"/>
      <c r="AW1290" s="200" t="str">
        <f t="shared" si="1028"/>
        <v/>
      </c>
      <c r="AX1290" s="201" t="str">
        <f t="shared" si="1029"/>
        <v/>
      </c>
      <c r="AY1290" s="7" t="str">
        <f t="shared" si="1030"/>
        <v/>
      </c>
      <c r="AZ1290" s="7" t="str">
        <f t="shared" si="1031"/>
        <v/>
      </c>
      <c r="BA1290" s="7" t="str">
        <f t="shared" si="1032"/>
        <v/>
      </c>
      <c r="BB1290" s="7" t="str">
        <f t="shared" si="1051"/>
        <v/>
      </c>
      <c r="BC1290" s="7" t="str">
        <f t="shared" si="1052"/>
        <v/>
      </c>
      <c r="BD1290" s="7" t="str">
        <f t="shared" si="1053"/>
        <v/>
      </c>
      <c r="BE1290" s="7" t="str">
        <f t="shared" si="1054"/>
        <v/>
      </c>
      <c r="BF1290" s="7" t="str">
        <f t="shared" si="1008"/>
        <v/>
      </c>
      <c r="BG1290" s="7" t="str">
        <f t="shared" si="1009"/>
        <v/>
      </c>
      <c r="BH1290" s="7" t="str">
        <f t="shared" si="1055"/>
        <v/>
      </c>
      <c r="BI1290" s="7" t="str">
        <f t="shared" si="1056"/>
        <v/>
      </c>
      <c r="BJ1290" s="7" t="str">
        <f t="shared" si="1057"/>
        <v/>
      </c>
      <c r="BK1290" s="7" t="str">
        <f t="shared" si="1033"/>
        <v/>
      </c>
      <c r="BL1290" s="7" t="str">
        <f t="shared" si="1034"/>
        <v/>
      </c>
      <c r="BM1290" s="7" t="str">
        <f t="shared" si="1035"/>
        <v/>
      </c>
      <c r="BN1290" s="7" t="str">
        <f t="shared" si="1036"/>
        <v/>
      </c>
      <c r="BO1290" s="7" t="str">
        <f t="shared" si="1037"/>
        <v/>
      </c>
      <c r="BP1290" s="7" t="str">
        <f t="shared" si="1038"/>
        <v/>
      </c>
      <c r="BQ1290" s="7" t="str">
        <f t="shared" si="1039"/>
        <v/>
      </c>
      <c r="BR1290" s="7" t="str">
        <f t="shared" si="1040"/>
        <v/>
      </c>
      <c r="BS1290" s="7" t="str">
        <f t="shared" si="1041"/>
        <v/>
      </c>
      <c r="BT1290" s="7" t="str">
        <f t="shared" si="1042"/>
        <v/>
      </c>
      <c r="BU1290" s="7" t="str">
        <f t="shared" si="1043"/>
        <v/>
      </c>
      <c r="BV1290" s="7" t="str">
        <f t="shared" si="1044"/>
        <v/>
      </c>
      <c r="BW1290" s="7" t="str">
        <f t="shared" si="1018"/>
        <v/>
      </c>
      <c r="BX1290" s="7" t="str">
        <f t="shared" si="1045"/>
        <v/>
      </c>
      <c r="BY1290" s="7" t="str">
        <f t="shared" si="1046"/>
        <v/>
      </c>
      <c r="BZ1290" s="7" t="str">
        <f t="shared" si="1047"/>
        <v/>
      </c>
      <c r="CA1290" s="7" t="str">
        <f t="shared" si="1048"/>
        <v/>
      </c>
      <c r="CB1290" s="54"/>
      <c r="CH1290" s="13" t="str">
        <f t="shared" si="1019"/>
        <v/>
      </c>
      <c r="CJ1290" s="13" t="str">
        <f t="shared" si="1010"/>
        <v/>
      </c>
      <c r="CK1290" s="7" t="str">
        <f t="shared" si="1011"/>
        <v/>
      </c>
      <c r="CM1290" s="7" t="str">
        <f t="shared" si="1049"/>
        <v/>
      </c>
    </row>
    <row r="1291" spans="2:91" ht="16.5" thickBot="1" x14ac:dyDescent="0.3">
      <c r="B1291" s="114"/>
      <c r="C1291" s="114"/>
      <c r="D1291" s="115"/>
      <c r="E1291" s="117" t="str">
        <f t="shared" si="1050"/>
        <v/>
      </c>
      <c r="F1291" s="118" t="str">
        <f t="shared" si="1058"/>
        <v/>
      </c>
      <c r="G1291" s="22"/>
      <c r="H1291" s="5" t="str">
        <f t="shared" si="1020"/>
        <v/>
      </c>
      <c r="I1291" s="6" t="str">
        <f t="shared" si="1021"/>
        <v/>
      </c>
      <c r="J1291" s="6" t="str">
        <f t="shared" si="1022"/>
        <v/>
      </c>
      <c r="K1291" s="23"/>
      <c r="L1291" s="3" t="str">
        <f t="shared" si="1059"/>
        <v/>
      </c>
      <c r="M1291" s="2">
        <f>IF(OR(K1291="Rota",K1291="Desliza"),(IF((MAX(N$36:N1290))&gt;F$17,(MAX(N$36:N1290)),F$17)),N1290)</f>
        <v>0</v>
      </c>
      <c r="N1291" s="42"/>
      <c r="O1291" s="2" t="str">
        <f t="shared" si="1060"/>
        <v/>
      </c>
      <c r="P1291" s="3" t="str">
        <f t="shared" si="1061"/>
        <v/>
      </c>
      <c r="Q1291" s="24"/>
      <c r="R1291" s="24"/>
      <c r="S1291" s="24"/>
      <c r="T1291" s="132" t="str">
        <f t="shared" si="1012"/>
        <v/>
      </c>
      <c r="U1291" s="25"/>
      <c r="V1291" s="25"/>
      <c r="W1291" s="24"/>
      <c r="X1291" s="26"/>
      <c r="Y1291" s="25"/>
      <c r="Z1291" s="25"/>
      <c r="AA1291" s="3" t="str">
        <f t="shared" si="1062"/>
        <v/>
      </c>
      <c r="AB1291" s="24"/>
      <c r="AC1291" s="26"/>
      <c r="AD1291" s="25"/>
      <c r="AE1291" s="54"/>
      <c r="AF1291" s="54"/>
      <c r="AG1291" s="54"/>
      <c r="AH1291" s="54"/>
      <c r="AI1291" s="54"/>
      <c r="AJ1291" s="54"/>
      <c r="AK1291" s="25"/>
      <c r="AL1291" s="54" t="str">
        <f t="shared" si="1013"/>
        <v/>
      </c>
      <c r="AM1291" s="200" t="str">
        <f t="shared" si="1014"/>
        <v/>
      </c>
      <c r="AN1291" s="201" t="str">
        <f t="shared" si="1015"/>
        <v/>
      </c>
      <c r="AO1291" s="200" t="str">
        <f t="shared" si="1023"/>
        <v/>
      </c>
      <c r="AP1291" s="200" t="str">
        <f t="shared" si="1016"/>
        <v/>
      </c>
      <c r="AQ1291" s="200" t="str">
        <f t="shared" si="1017"/>
        <v/>
      </c>
      <c r="AR1291" s="200" t="str">
        <f t="shared" si="1024"/>
        <v/>
      </c>
      <c r="AS1291" s="200" t="str">
        <f t="shared" si="1025"/>
        <v/>
      </c>
      <c r="AT1291" s="200" t="str">
        <f t="shared" si="1026"/>
        <v/>
      </c>
      <c r="AU1291" s="200" t="str">
        <f t="shared" si="1027"/>
        <v/>
      </c>
      <c r="AV1291" s="54"/>
      <c r="AW1291" s="200" t="str">
        <f t="shared" si="1028"/>
        <v/>
      </c>
      <c r="AX1291" s="201" t="str">
        <f t="shared" si="1029"/>
        <v/>
      </c>
      <c r="AY1291" s="7" t="str">
        <f t="shared" si="1030"/>
        <v/>
      </c>
      <c r="AZ1291" s="7" t="str">
        <f t="shared" si="1031"/>
        <v/>
      </c>
      <c r="BA1291" s="7" t="str">
        <f t="shared" si="1032"/>
        <v/>
      </c>
      <c r="BB1291" s="7" t="str">
        <f t="shared" si="1051"/>
        <v/>
      </c>
      <c r="BC1291" s="7" t="str">
        <f t="shared" si="1052"/>
        <v/>
      </c>
      <c r="BD1291" s="7" t="str">
        <f t="shared" si="1053"/>
        <v/>
      </c>
      <c r="BE1291" s="7" t="str">
        <f t="shared" si="1054"/>
        <v/>
      </c>
      <c r="BF1291" s="7" t="str">
        <f t="shared" si="1008"/>
        <v/>
      </c>
      <c r="BG1291" s="7" t="str">
        <f t="shared" si="1009"/>
        <v/>
      </c>
      <c r="BH1291" s="7" t="str">
        <f t="shared" si="1055"/>
        <v/>
      </c>
      <c r="BI1291" s="7" t="str">
        <f t="shared" si="1056"/>
        <v/>
      </c>
      <c r="BJ1291" s="7" t="str">
        <f t="shared" si="1057"/>
        <v/>
      </c>
      <c r="BK1291" s="7" t="str">
        <f t="shared" si="1033"/>
        <v/>
      </c>
      <c r="BL1291" s="7" t="str">
        <f t="shared" si="1034"/>
        <v/>
      </c>
      <c r="BM1291" s="7" t="str">
        <f t="shared" si="1035"/>
        <v/>
      </c>
      <c r="BN1291" s="7" t="str">
        <f t="shared" si="1036"/>
        <v/>
      </c>
      <c r="BO1291" s="7" t="str">
        <f t="shared" si="1037"/>
        <v/>
      </c>
      <c r="BP1291" s="7" t="str">
        <f t="shared" si="1038"/>
        <v/>
      </c>
      <c r="BQ1291" s="7" t="str">
        <f t="shared" si="1039"/>
        <v/>
      </c>
      <c r="BR1291" s="7" t="str">
        <f t="shared" si="1040"/>
        <v/>
      </c>
      <c r="BS1291" s="7" t="str">
        <f t="shared" si="1041"/>
        <v/>
      </c>
      <c r="BT1291" s="7" t="str">
        <f t="shared" si="1042"/>
        <v/>
      </c>
      <c r="BU1291" s="7" t="str">
        <f t="shared" si="1043"/>
        <v/>
      </c>
      <c r="BV1291" s="7" t="str">
        <f t="shared" si="1044"/>
        <v/>
      </c>
      <c r="BW1291" s="7" t="str">
        <f t="shared" si="1018"/>
        <v/>
      </c>
      <c r="BX1291" s="7" t="str">
        <f t="shared" si="1045"/>
        <v/>
      </c>
      <c r="BY1291" s="7" t="str">
        <f t="shared" si="1046"/>
        <v/>
      </c>
      <c r="BZ1291" s="7" t="str">
        <f t="shared" si="1047"/>
        <v/>
      </c>
      <c r="CA1291" s="7" t="str">
        <f t="shared" si="1048"/>
        <v/>
      </c>
      <c r="CB1291" s="54"/>
      <c r="CH1291" s="13" t="str">
        <f t="shared" si="1019"/>
        <v/>
      </c>
      <c r="CJ1291" s="13" t="str">
        <f t="shared" si="1010"/>
        <v/>
      </c>
      <c r="CK1291" s="7" t="str">
        <f t="shared" si="1011"/>
        <v/>
      </c>
      <c r="CM1291" s="7" t="str">
        <f t="shared" si="1049"/>
        <v/>
      </c>
    </row>
    <row r="1292" spans="2:91" ht="16.5" thickBot="1" x14ac:dyDescent="0.3">
      <c r="B1292" s="114"/>
      <c r="C1292" s="114"/>
      <c r="D1292" s="115"/>
      <c r="E1292" s="117" t="str">
        <f t="shared" si="1050"/>
        <v/>
      </c>
      <c r="F1292" s="118" t="str">
        <f t="shared" si="1058"/>
        <v/>
      </c>
      <c r="G1292" s="22"/>
      <c r="H1292" s="5" t="str">
        <f t="shared" si="1020"/>
        <v/>
      </c>
      <c r="I1292" s="6" t="str">
        <f t="shared" si="1021"/>
        <v/>
      </c>
      <c r="J1292" s="6" t="str">
        <f t="shared" si="1022"/>
        <v/>
      </c>
      <c r="K1292" s="23"/>
      <c r="L1292" s="3" t="str">
        <f t="shared" si="1059"/>
        <v/>
      </c>
      <c r="M1292" s="2">
        <f>IF(OR(K1292="Rota",K1292="Desliza"),(IF((MAX(N$36:N1291))&gt;F$17,(MAX(N$36:N1291)),F$17)),N1291)</f>
        <v>0</v>
      </c>
      <c r="N1292" s="42"/>
      <c r="O1292" s="2" t="str">
        <f t="shared" si="1060"/>
        <v/>
      </c>
      <c r="P1292" s="3" t="str">
        <f t="shared" si="1061"/>
        <v/>
      </c>
      <c r="Q1292" s="24"/>
      <c r="R1292" s="24"/>
      <c r="S1292" s="24"/>
      <c r="T1292" s="132" t="str">
        <f t="shared" si="1012"/>
        <v/>
      </c>
      <c r="U1292" s="25"/>
      <c r="V1292" s="25"/>
      <c r="W1292" s="24"/>
      <c r="X1292" s="26"/>
      <c r="Y1292" s="25"/>
      <c r="Z1292" s="25"/>
      <c r="AA1292" s="3" t="str">
        <f t="shared" si="1062"/>
        <v/>
      </c>
      <c r="AB1292" s="24"/>
      <c r="AC1292" s="26"/>
      <c r="AD1292" s="25"/>
      <c r="AE1292" s="54"/>
      <c r="AF1292" s="54"/>
      <c r="AG1292" s="54"/>
      <c r="AH1292" s="54"/>
      <c r="AI1292" s="54"/>
      <c r="AJ1292" s="54"/>
      <c r="AK1292" s="25"/>
      <c r="AL1292" s="54" t="str">
        <f t="shared" si="1013"/>
        <v/>
      </c>
      <c r="AM1292" s="200" t="str">
        <f t="shared" si="1014"/>
        <v/>
      </c>
      <c r="AN1292" s="201" t="str">
        <f t="shared" si="1015"/>
        <v/>
      </c>
      <c r="AO1292" s="200" t="str">
        <f t="shared" si="1023"/>
        <v/>
      </c>
      <c r="AP1292" s="200" t="str">
        <f t="shared" si="1016"/>
        <v/>
      </c>
      <c r="AQ1292" s="200" t="str">
        <f t="shared" si="1017"/>
        <v/>
      </c>
      <c r="AR1292" s="200" t="str">
        <f t="shared" si="1024"/>
        <v/>
      </c>
      <c r="AS1292" s="200" t="str">
        <f t="shared" si="1025"/>
        <v/>
      </c>
      <c r="AT1292" s="200" t="str">
        <f t="shared" si="1026"/>
        <v/>
      </c>
      <c r="AU1292" s="200" t="str">
        <f t="shared" si="1027"/>
        <v/>
      </c>
      <c r="AV1292" s="54"/>
      <c r="AW1292" s="200" t="str">
        <f t="shared" si="1028"/>
        <v/>
      </c>
      <c r="AX1292" s="201" t="str">
        <f t="shared" si="1029"/>
        <v/>
      </c>
      <c r="AY1292" s="7" t="str">
        <f t="shared" si="1030"/>
        <v/>
      </c>
      <c r="AZ1292" s="7" t="str">
        <f t="shared" si="1031"/>
        <v/>
      </c>
      <c r="BA1292" s="7" t="str">
        <f t="shared" si="1032"/>
        <v/>
      </c>
      <c r="BB1292" s="7" t="str">
        <f t="shared" si="1051"/>
        <v/>
      </c>
      <c r="BC1292" s="7" t="str">
        <f t="shared" si="1052"/>
        <v/>
      </c>
      <c r="BD1292" s="7" t="str">
        <f t="shared" si="1053"/>
        <v/>
      </c>
      <c r="BE1292" s="7" t="str">
        <f t="shared" si="1054"/>
        <v/>
      </c>
      <c r="BF1292" s="7" t="str">
        <f t="shared" si="1008"/>
        <v/>
      </c>
      <c r="BG1292" s="7" t="str">
        <f t="shared" si="1009"/>
        <v/>
      </c>
      <c r="BH1292" s="7" t="str">
        <f t="shared" si="1055"/>
        <v/>
      </c>
      <c r="BI1292" s="7" t="str">
        <f t="shared" si="1056"/>
        <v/>
      </c>
      <c r="BJ1292" s="7" t="str">
        <f t="shared" si="1057"/>
        <v/>
      </c>
      <c r="BK1292" s="7" t="str">
        <f t="shared" si="1033"/>
        <v/>
      </c>
      <c r="BL1292" s="7" t="str">
        <f t="shared" si="1034"/>
        <v/>
      </c>
      <c r="BM1292" s="7" t="str">
        <f t="shared" si="1035"/>
        <v/>
      </c>
      <c r="BN1292" s="7" t="str">
        <f t="shared" si="1036"/>
        <v/>
      </c>
      <c r="BO1292" s="7" t="str">
        <f t="shared" si="1037"/>
        <v/>
      </c>
      <c r="BP1292" s="7" t="str">
        <f t="shared" si="1038"/>
        <v/>
      </c>
      <c r="BQ1292" s="7" t="str">
        <f t="shared" si="1039"/>
        <v/>
      </c>
      <c r="BR1292" s="7" t="str">
        <f t="shared" si="1040"/>
        <v/>
      </c>
      <c r="BS1292" s="7" t="str">
        <f t="shared" si="1041"/>
        <v/>
      </c>
      <c r="BT1292" s="7" t="str">
        <f t="shared" si="1042"/>
        <v/>
      </c>
      <c r="BU1292" s="7" t="str">
        <f t="shared" si="1043"/>
        <v/>
      </c>
      <c r="BV1292" s="7" t="str">
        <f t="shared" si="1044"/>
        <v/>
      </c>
      <c r="BW1292" s="7" t="str">
        <f t="shared" si="1018"/>
        <v/>
      </c>
      <c r="BX1292" s="7" t="str">
        <f t="shared" si="1045"/>
        <v/>
      </c>
      <c r="BY1292" s="7" t="str">
        <f t="shared" si="1046"/>
        <v/>
      </c>
      <c r="BZ1292" s="7" t="str">
        <f t="shared" si="1047"/>
        <v/>
      </c>
      <c r="CA1292" s="7" t="str">
        <f t="shared" si="1048"/>
        <v/>
      </c>
      <c r="CB1292" s="54"/>
      <c r="CH1292" s="13" t="str">
        <f t="shared" si="1019"/>
        <v/>
      </c>
      <c r="CJ1292" s="13" t="str">
        <f t="shared" si="1010"/>
        <v/>
      </c>
      <c r="CK1292" s="7" t="str">
        <f t="shared" si="1011"/>
        <v/>
      </c>
      <c r="CM1292" s="7" t="str">
        <f t="shared" si="1049"/>
        <v/>
      </c>
    </row>
    <row r="1293" spans="2:91" ht="16.5" thickBot="1" x14ac:dyDescent="0.3">
      <c r="B1293" s="114"/>
      <c r="C1293" s="114"/>
      <c r="D1293" s="115"/>
      <c r="E1293" s="117" t="str">
        <f t="shared" si="1050"/>
        <v/>
      </c>
      <c r="F1293" s="118" t="str">
        <f t="shared" si="1058"/>
        <v/>
      </c>
      <c r="G1293" s="22"/>
      <c r="H1293" s="5" t="str">
        <f t="shared" si="1020"/>
        <v/>
      </c>
      <c r="I1293" s="6" t="str">
        <f t="shared" si="1021"/>
        <v/>
      </c>
      <c r="J1293" s="6" t="str">
        <f t="shared" si="1022"/>
        <v/>
      </c>
      <c r="K1293" s="23"/>
      <c r="L1293" s="3" t="str">
        <f t="shared" si="1059"/>
        <v/>
      </c>
      <c r="M1293" s="2">
        <f>IF(OR(K1293="Rota",K1293="Desliza"),(IF((MAX(N$36:N1292))&gt;F$17,(MAX(N$36:N1292)),F$17)),N1292)</f>
        <v>0</v>
      </c>
      <c r="N1293" s="42"/>
      <c r="O1293" s="2" t="str">
        <f t="shared" si="1060"/>
        <v/>
      </c>
      <c r="P1293" s="3" t="str">
        <f t="shared" si="1061"/>
        <v/>
      </c>
      <c r="Q1293" s="24"/>
      <c r="R1293" s="24"/>
      <c r="S1293" s="24"/>
      <c r="T1293" s="132" t="str">
        <f t="shared" si="1012"/>
        <v/>
      </c>
      <c r="U1293" s="25"/>
      <c r="V1293" s="25"/>
      <c r="W1293" s="24"/>
      <c r="X1293" s="26"/>
      <c r="Y1293" s="25"/>
      <c r="Z1293" s="25"/>
      <c r="AA1293" s="3" t="str">
        <f t="shared" si="1062"/>
        <v/>
      </c>
      <c r="AB1293" s="24"/>
      <c r="AC1293" s="26"/>
      <c r="AD1293" s="25"/>
      <c r="AE1293" s="54"/>
      <c r="AF1293" s="54"/>
      <c r="AG1293" s="54"/>
      <c r="AH1293" s="54"/>
      <c r="AI1293" s="54"/>
      <c r="AJ1293" s="54"/>
      <c r="AK1293" s="25"/>
      <c r="AL1293" s="54" t="str">
        <f t="shared" si="1013"/>
        <v/>
      </c>
      <c r="AM1293" s="200" t="str">
        <f t="shared" si="1014"/>
        <v/>
      </c>
      <c r="AN1293" s="201" t="str">
        <f t="shared" si="1015"/>
        <v/>
      </c>
      <c r="AO1293" s="200" t="str">
        <f t="shared" si="1023"/>
        <v/>
      </c>
      <c r="AP1293" s="200" t="str">
        <f t="shared" si="1016"/>
        <v/>
      </c>
      <c r="AQ1293" s="200" t="str">
        <f t="shared" si="1017"/>
        <v/>
      </c>
      <c r="AR1293" s="200" t="str">
        <f t="shared" si="1024"/>
        <v/>
      </c>
      <c r="AS1293" s="200" t="str">
        <f t="shared" si="1025"/>
        <v/>
      </c>
      <c r="AT1293" s="200" t="str">
        <f t="shared" si="1026"/>
        <v/>
      </c>
      <c r="AU1293" s="200" t="str">
        <f t="shared" si="1027"/>
        <v/>
      </c>
      <c r="AV1293" s="54"/>
      <c r="AW1293" s="200" t="str">
        <f t="shared" si="1028"/>
        <v/>
      </c>
      <c r="AX1293" s="201" t="str">
        <f t="shared" si="1029"/>
        <v/>
      </c>
      <c r="AY1293" s="7" t="str">
        <f t="shared" si="1030"/>
        <v/>
      </c>
      <c r="AZ1293" s="7" t="str">
        <f t="shared" si="1031"/>
        <v/>
      </c>
      <c r="BA1293" s="7" t="str">
        <f t="shared" si="1032"/>
        <v/>
      </c>
      <c r="BB1293" s="7" t="str">
        <f t="shared" si="1051"/>
        <v/>
      </c>
      <c r="BC1293" s="7" t="str">
        <f t="shared" si="1052"/>
        <v/>
      </c>
      <c r="BD1293" s="7" t="str">
        <f t="shared" si="1053"/>
        <v/>
      </c>
      <c r="BE1293" s="7" t="str">
        <f t="shared" si="1054"/>
        <v/>
      </c>
      <c r="BF1293" s="7" t="str">
        <f t="shared" si="1008"/>
        <v/>
      </c>
      <c r="BG1293" s="7" t="str">
        <f t="shared" si="1009"/>
        <v/>
      </c>
      <c r="BH1293" s="7" t="str">
        <f t="shared" si="1055"/>
        <v/>
      </c>
      <c r="BI1293" s="7" t="str">
        <f t="shared" si="1056"/>
        <v/>
      </c>
      <c r="BJ1293" s="7" t="str">
        <f t="shared" si="1057"/>
        <v/>
      </c>
      <c r="BK1293" s="7" t="str">
        <f t="shared" si="1033"/>
        <v/>
      </c>
      <c r="BL1293" s="7" t="str">
        <f t="shared" si="1034"/>
        <v/>
      </c>
      <c r="BM1293" s="7" t="str">
        <f t="shared" si="1035"/>
        <v/>
      </c>
      <c r="BN1293" s="7" t="str">
        <f t="shared" si="1036"/>
        <v/>
      </c>
      <c r="BO1293" s="7" t="str">
        <f t="shared" si="1037"/>
        <v/>
      </c>
      <c r="BP1293" s="7" t="str">
        <f t="shared" si="1038"/>
        <v/>
      </c>
      <c r="BQ1293" s="7" t="str">
        <f t="shared" si="1039"/>
        <v/>
      </c>
      <c r="BR1293" s="7" t="str">
        <f t="shared" si="1040"/>
        <v/>
      </c>
      <c r="BS1293" s="7" t="str">
        <f t="shared" si="1041"/>
        <v/>
      </c>
      <c r="BT1293" s="7" t="str">
        <f t="shared" si="1042"/>
        <v/>
      </c>
      <c r="BU1293" s="7" t="str">
        <f t="shared" si="1043"/>
        <v/>
      </c>
      <c r="BV1293" s="7" t="str">
        <f t="shared" si="1044"/>
        <v/>
      </c>
      <c r="BW1293" s="7" t="str">
        <f t="shared" si="1018"/>
        <v/>
      </c>
      <c r="BX1293" s="7" t="str">
        <f t="shared" si="1045"/>
        <v/>
      </c>
      <c r="BY1293" s="7" t="str">
        <f t="shared" si="1046"/>
        <v/>
      </c>
      <c r="BZ1293" s="7" t="str">
        <f t="shared" si="1047"/>
        <v/>
      </c>
      <c r="CA1293" s="7" t="str">
        <f t="shared" si="1048"/>
        <v/>
      </c>
      <c r="CB1293" s="54"/>
      <c r="CH1293" s="13" t="str">
        <f t="shared" si="1019"/>
        <v/>
      </c>
      <c r="CJ1293" s="13" t="str">
        <f t="shared" si="1010"/>
        <v/>
      </c>
      <c r="CK1293" s="7" t="str">
        <f t="shared" si="1011"/>
        <v/>
      </c>
      <c r="CM1293" s="7" t="str">
        <f t="shared" si="1049"/>
        <v/>
      </c>
    </row>
    <row r="1294" spans="2:91" ht="16.5" thickBot="1" x14ac:dyDescent="0.3">
      <c r="B1294" s="114"/>
      <c r="C1294" s="114"/>
      <c r="D1294" s="115"/>
      <c r="E1294" s="117" t="str">
        <f t="shared" si="1050"/>
        <v/>
      </c>
      <c r="F1294" s="118" t="str">
        <f t="shared" si="1058"/>
        <v/>
      </c>
      <c r="G1294" s="22"/>
      <c r="H1294" s="5" t="str">
        <f t="shared" si="1020"/>
        <v/>
      </c>
      <c r="I1294" s="6" t="str">
        <f t="shared" si="1021"/>
        <v/>
      </c>
      <c r="J1294" s="6" t="str">
        <f t="shared" si="1022"/>
        <v/>
      </c>
      <c r="K1294" s="23"/>
      <c r="L1294" s="3" t="str">
        <f t="shared" si="1059"/>
        <v/>
      </c>
      <c r="M1294" s="2">
        <f>IF(OR(K1294="Rota",K1294="Desliza"),(IF((MAX(N$36:N1293))&gt;F$17,(MAX(N$36:N1293)),F$17)),N1293)</f>
        <v>0</v>
      </c>
      <c r="N1294" s="42"/>
      <c r="O1294" s="2" t="str">
        <f t="shared" si="1060"/>
        <v/>
      </c>
      <c r="P1294" s="3" t="str">
        <f t="shared" si="1061"/>
        <v/>
      </c>
      <c r="Q1294" s="24"/>
      <c r="R1294" s="24"/>
      <c r="S1294" s="24"/>
      <c r="T1294" s="132" t="str">
        <f t="shared" si="1012"/>
        <v/>
      </c>
      <c r="U1294" s="25"/>
      <c r="V1294" s="25"/>
      <c r="W1294" s="24"/>
      <c r="X1294" s="26"/>
      <c r="Y1294" s="25"/>
      <c r="Z1294" s="25"/>
      <c r="AA1294" s="3" t="str">
        <f t="shared" si="1062"/>
        <v/>
      </c>
      <c r="AB1294" s="24"/>
      <c r="AC1294" s="26"/>
      <c r="AD1294" s="25"/>
      <c r="AE1294" s="54"/>
      <c r="AF1294" s="54"/>
      <c r="AG1294" s="54"/>
      <c r="AH1294" s="54"/>
      <c r="AI1294" s="54"/>
      <c r="AJ1294" s="54"/>
      <c r="AK1294" s="25"/>
      <c r="AL1294" s="54" t="str">
        <f t="shared" si="1013"/>
        <v/>
      </c>
      <c r="AM1294" s="200" t="str">
        <f t="shared" si="1014"/>
        <v/>
      </c>
      <c r="AN1294" s="201" t="str">
        <f t="shared" si="1015"/>
        <v/>
      </c>
      <c r="AO1294" s="200" t="str">
        <f t="shared" si="1023"/>
        <v/>
      </c>
      <c r="AP1294" s="200" t="str">
        <f t="shared" si="1016"/>
        <v/>
      </c>
      <c r="AQ1294" s="200" t="str">
        <f t="shared" si="1017"/>
        <v/>
      </c>
      <c r="AR1294" s="200" t="str">
        <f t="shared" si="1024"/>
        <v/>
      </c>
      <c r="AS1294" s="200" t="str">
        <f t="shared" si="1025"/>
        <v/>
      </c>
      <c r="AT1294" s="200" t="str">
        <f t="shared" si="1026"/>
        <v/>
      </c>
      <c r="AU1294" s="200" t="str">
        <f t="shared" si="1027"/>
        <v/>
      </c>
      <c r="AV1294" s="54"/>
      <c r="AW1294" s="200" t="str">
        <f t="shared" si="1028"/>
        <v/>
      </c>
      <c r="AX1294" s="201" t="str">
        <f t="shared" si="1029"/>
        <v/>
      </c>
      <c r="AY1294" s="7" t="str">
        <f t="shared" si="1030"/>
        <v/>
      </c>
      <c r="AZ1294" s="7" t="str">
        <f t="shared" si="1031"/>
        <v/>
      </c>
      <c r="BA1294" s="7" t="str">
        <f t="shared" si="1032"/>
        <v/>
      </c>
      <c r="BB1294" s="7" t="str">
        <f t="shared" si="1051"/>
        <v/>
      </c>
      <c r="BC1294" s="7" t="str">
        <f t="shared" si="1052"/>
        <v/>
      </c>
      <c r="BD1294" s="7" t="str">
        <f t="shared" si="1053"/>
        <v/>
      </c>
      <c r="BE1294" s="7" t="str">
        <f t="shared" si="1054"/>
        <v/>
      </c>
      <c r="BF1294" s="7" t="str">
        <f t="shared" si="1008"/>
        <v/>
      </c>
      <c r="BG1294" s="7" t="str">
        <f t="shared" si="1009"/>
        <v/>
      </c>
      <c r="BH1294" s="7" t="str">
        <f t="shared" si="1055"/>
        <v/>
      </c>
      <c r="BI1294" s="7" t="str">
        <f t="shared" si="1056"/>
        <v/>
      </c>
      <c r="BJ1294" s="7" t="str">
        <f t="shared" si="1057"/>
        <v/>
      </c>
      <c r="BK1294" s="7" t="str">
        <f t="shared" si="1033"/>
        <v/>
      </c>
      <c r="BL1294" s="7" t="str">
        <f t="shared" si="1034"/>
        <v/>
      </c>
      <c r="BM1294" s="7" t="str">
        <f t="shared" si="1035"/>
        <v/>
      </c>
      <c r="BN1294" s="7" t="str">
        <f t="shared" si="1036"/>
        <v/>
      </c>
      <c r="BO1294" s="7" t="str">
        <f t="shared" si="1037"/>
        <v/>
      </c>
      <c r="BP1294" s="7" t="str">
        <f t="shared" si="1038"/>
        <v/>
      </c>
      <c r="BQ1294" s="7" t="str">
        <f t="shared" si="1039"/>
        <v/>
      </c>
      <c r="BR1294" s="7" t="str">
        <f t="shared" si="1040"/>
        <v/>
      </c>
      <c r="BS1294" s="7" t="str">
        <f t="shared" si="1041"/>
        <v/>
      </c>
      <c r="BT1294" s="7" t="str">
        <f t="shared" si="1042"/>
        <v/>
      </c>
      <c r="BU1294" s="7" t="str">
        <f t="shared" si="1043"/>
        <v/>
      </c>
      <c r="BV1294" s="7" t="str">
        <f t="shared" si="1044"/>
        <v/>
      </c>
      <c r="BW1294" s="7" t="str">
        <f t="shared" si="1018"/>
        <v/>
      </c>
      <c r="BX1294" s="7" t="str">
        <f t="shared" si="1045"/>
        <v/>
      </c>
      <c r="BY1294" s="7" t="str">
        <f t="shared" si="1046"/>
        <v/>
      </c>
      <c r="BZ1294" s="7" t="str">
        <f t="shared" si="1047"/>
        <v/>
      </c>
      <c r="CA1294" s="7" t="str">
        <f t="shared" si="1048"/>
        <v/>
      </c>
      <c r="CB1294" s="54"/>
      <c r="CH1294" s="13" t="str">
        <f t="shared" si="1019"/>
        <v/>
      </c>
      <c r="CJ1294" s="13" t="str">
        <f t="shared" si="1010"/>
        <v/>
      </c>
      <c r="CK1294" s="7" t="str">
        <f t="shared" si="1011"/>
        <v/>
      </c>
      <c r="CM1294" s="7" t="str">
        <f t="shared" si="1049"/>
        <v/>
      </c>
    </row>
    <row r="1295" spans="2:91" ht="16.5" thickBot="1" x14ac:dyDescent="0.3">
      <c r="B1295" s="114"/>
      <c r="C1295" s="114"/>
      <c r="D1295" s="115"/>
      <c r="E1295" s="117" t="str">
        <f t="shared" si="1050"/>
        <v/>
      </c>
      <c r="F1295" s="118" t="str">
        <f t="shared" si="1058"/>
        <v/>
      </c>
      <c r="G1295" s="22"/>
      <c r="H1295" s="5" t="str">
        <f t="shared" si="1020"/>
        <v/>
      </c>
      <c r="I1295" s="6" t="str">
        <f t="shared" si="1021"/>
        <v/>
      </c>
      <c r="J1295" s="6" t="str">
        <f t="shared" si="1022"/>
        <v/>
      </c>
      <c r="K1295" s="23"/>
      <c r="L1295" s="3" t="str">
        <f t="shared" si="1059"/>
        <v/>
      </c>
      <c r="M1295" s="2">
        <f>IF(OR(K1295="Rota",K1295="Desliza"),(IF((MAX(N$36:N1294))&gt;F$17,(MAX(N$36:N1294)),F$17)),N1294)</f>
        <v>0</v>
      </c>
      <c r="N1295" s="42"/>
      <c r="O1295" s="2" t="str">
        <f t="shared" si="1060"/>
        <v/>
      </c>
      <c r="P1295" s="3" t="str">
        <f t="shared" si="1061"/>
        <v/>
      </c>
      <c r="Q1295" s="24"/>
      <c r="R1295" s="24"/>
      <c r="S1295" s="24"/>
      <c r="T1295" s="132" t="str">
        <f t="shared" si="1012"/>
        <v/>
      </c>
      <c r="U1295" s="25"/>
      <c r="V1295" s="25"/>
      <c r="W1295" s="24"/>
      <c r="X1295" s="26"/>
      <c r="Y1295" s="25"/>
      <c r="Z1295" s="25"/>
      <c r="AA1295" s="3" t="str">
        <f t="shared" si="1062"/>
        <v/>
      </c>
      <c r="AB1295" s="24"/>
      <c r="AC1295" s="26"/>
      <c r="AD1295" s="25"/>
      <c r="AE1295" s="54"/>
      <c r="AF1295" s="54"/>
      <c r="AG1295" s="54"/>
      <c r="AH1295" s="54"/>
      <c r="AI1295" s="54"/>
      <c r="AJ1295" s="54"/>
      <c r="AK1295" s="25"/>
      <c r="AL1295" s="54" t="str">
        <f t="shared" si="1013"/>
        <v/>
      </c>
      <c r="AM1295" s="200" t="str">
        <f t="shared" si="1014"/>
        <v/>
      </c>
      <c r="AN1295" s="201" t="str">
        <f t="shared" si="1015"/>
        <v/>
      </c>
      <c r="AO1295" s="200" t="str">
        <f t="shared" si="1023"/>
        <v/>
      </c>
      <c r="AP1295" s="200" t="str">
        <f t="shared" si="1016"/>
        <v/>
      </c>
      <c r="AQ1295" s="200" t="str">
        <f t="shared" si="1017"/>
        <v/>
      </c>
      <c r="AR1295" s="200" t="str">
        <f t="shared" si="1024"/>
        <v/>
      </c>
      <c r="AS1295" s="200" t="str">
        <f t="shared" si="1025"/>
        <v/>
      </c>
      <c r="AT1295" s="200" t="str">
        <f t="shared" si="1026"/>
        <v/>
      </c>
      <c r="AU1295" s="200" t="str">
        <f t="shared" si="1027"/>
        <v/>
      </c>
      <c r="AV1295" s="54"/>
      <c r="AW1295" s="200" t="str">
        <f t="shared" si="1028"/>
        <v/>
      </c>
      <c r="AX1295" s="201" t="str">
        <f t="shared" si="1029"/>
        <v/>
      </c>
      <c r="AY1295" s="7" t="str">
        <f t="shared" si="1030"/>
        <v/>
      </c>
      <c r="AZ1295" s="7" t="str">
        <f t="shared" si="1031"/>
        <v/>
      </c>
      <c r="BA1295" s="7" t="str">
        <f t="shared" si="1032"/>
        <v/>
      </c>
      <c r="BB1295" s="7" t="str">
        <f t="shared" si="1051"/>
        <v/>
      </c>
      <c r="BC1295" s="7" t="str">
        <f t="shared" si="1052"/>
        <v/>
      </c>
      <c r="BD1295" s="7" t="str">
        <f t="shared" si="1053"/>
        <v/>
      </c>
      <c r="BE1295" s="7" t="str">
        <f t="shared" si="1054"/>
        <v/>
      </c>
      <c r="BF1295" s="7" t="str">
        <f t="shared" si="1008"/>
        <v/>
      </c>
      <c r="BG1295" s="7" t="str">
        <f t="shared" si="1009"/>
        <v/>
      </c>
      <c r="BH1295" s="7" t="str">
        <f t="shared" si="1055"/>
        <v/>
      </c>
      <c r="BI1295" s="7" t="str">
        <f t="shared" si="1056"/>
        <v/>
      </c>
      <c r="BJ1295" s="7" t="str">
        <f t="shared" si="1057"/>
        <v/>
      </c>
      <c r="BK1295" s="7" t="str">
        <f t="shared" si="1033"/>
        <v/>
      </c>
      <c r="BL1295" s="7" t="str">
        <f t="shared" si="1034"/>
        <v/>
      </c>
      <c r="BM1295" s="7" t="str">
        <f t="shared" si="1035"/>
        <v/>
      </c>
      <c r="BN1295" s="7" t="str">
        <f t="shared" si="1036"/>
        <v/>
      </c>
      <c r="BO1295" s="7" t="str">
        <f t="shared" si="1037"/>
        <v/>
      </c>
      <c r="BP1295" s="7" t="str">
        <f t="shared" si="1038"/>
        <v/>
      </c>
      <c r="BQ1295" s="7" t="str">
        <f t="shared" si="1039"/>
        <v/>
      </c>
      <c r="BR1295" s="7" t="str">
        <f t="shared" si="1040"/>
        <v/>
      </c>
      <c r="BS1295" s="7" t="str">
        <f t="shared" si="1041"/>
        <v/>
      </c>
      <c r="BT1295" s="7" t="str">
        <f t="shared" si="1042"/>
        <v/>
      </c>
      <c r="BU1295" s="7" t="str">
        <f t="shared" si="1043"/>
        <v/>
      </c>
      <c r="BV1295" s="7" t="str">
        <f t="shared" si="1044"/>
        <v/>
      </c>
      <c r="BW1295" s="7" t="str">
        <f t="shared" si="1018"/>
        <v/>
      </c>
      <c r="BX1295" s="7" t="str">
        <f t="shared" si="1045"/>
        <v/>
      </c>
      <c r="BY1295" s="7" t="str">
        <f t="shared" si="1046"/>
        <v/>
      </c>
      <c r="BZ1295" s="7" t="str">
        <f t="shared" si="1047"/>
        <v/>
      </c>
      <c r="CA1295" s="7" t="str">
        <f t="shared" si="1048"/>
        <v/>
      </c>
      <c r="CB1295" s="54"/>
      <c r="CH1295" s="13" t="str">
        <f t="shared" si="1019"/>
        <v/>
      </c>
      <c r="CJ1295" s="13" t="str">
        <f t="shared" si="1010"/>
        <v/>
      </c>
      <c r="CK1295" s="7" t="str">
        <f t="shared" si="1011"/>
        <v/>
      </c>
      <c r="CM1295" s="7" t="str">
        <f t="shared" si="1049"/>
        <v/>
      </c>
    </row>
    <row r="1296" spans="2:91" ht="16.5" thickBot="1" x14ac:dyDescent="0.3">
      <c r="B1296" s="114"/>
      <c r="C1296" s="114"/>
      <c r="D1296" s="115"/>
      <c r="E1296" s="117" t="str">
        <f t="shared" si="1050"/>
        <v/>
      </c>
      <c r="F1296" s="118" t="str">
        <f t="shared" si="1058"/>
        <v/>
      </c>
      <c r="G1296" s="22"/>
      <c r="H1296" s="5" t="str">
        <f t="shared" si="1020"/>
        <v/>
      </c>
      <c r="I1296" s="6" t="str">
        <f t="shared" si="1021"/>
        <v/>
      </c>
      <c r="J1296" s="6" t="str">
        <f t="shared" si="1022"/>
        <v/>
      </c>
      <c r="K1296" s="23"/>
      <c r="L1296" s="3" t="str">
        <f t="shared" si="1059"/>
        <v/>
      </c>
      <c r="M1296" s="2">
        <f>IF(OR(K1296="Rota",K1296="Desliza"),(IF((MAX(N$36:N1295))&gt;F$17,(MAX(N$36:N1295)),F$17)),N1295)</f>
        <v>0</v>
      </c>
      <c r="N1296" s="42"/>
      <c r="O1296" s="2" t="str">
        <f t="shared" si="1060"/>
        <v/>
      </c>
      <c r="P1296" s="3" t="str">
        <f t="shared" si="1061"/>
        <v/>
      </c>
      <c r="Q1296" s="24"/>
      <c r="R1296" s="24"/>
      <c r="S1296" s="24"/>
      <c r="T1296" s="132" t="str">
        <f t="shared" si="1012"/>
        <v/>
      </c>
      <c r="U1296" s="25"/>
      <c r="V1296" s="25"/>
      <c r="W1296" s="24"/>
      <c r="X1296" s="26"/>
      <c r="Y1296" s="25"/>
      <c r="Z1296" s="25"/>
      <c r="AA1296" s="3" t="str">
        <f t="shared" si="1062"/>
        <v/>
      </c>
      <c r="AB1296" s="24"/>
      <c r="AC1296" s="26"/>
      <c r="AD1296" s="25"/>
      <c r="AE1296" s="54"/>
      <c r="AF1296" s="54"/>
      <c r="AG1296" s="54"/>
      <c r="AH1296" s="54"/>
      <c r="AI1296" s="54"/>
      <c r="AJ1296" s="54"/>
      <c r="AK1296" s="25"/>
      <c r="AL1296" s="54" t="str">
        <f t="shared" si="1013"/>
        <v/>
      </c>
      <c r="AM1296" s="200" t="str">
        <f t="shared" si="1014"/>
        <v/>
      </c>
      <c r="AN1296" s="201" t="str">
        <f t="shared" si="1015"/>
        <v/>
      </c>
      <c r="AO1296" s="200" t="str">
        <f t="shared" si="1023"/>
        <v/>
      </c>
      <c r="AP1296" s="200" t="str">
        <f t="shared" si="1016"/>
        <v/>
      </c>
      <c r="AQ1296" s="200" t="str">
        <f t="shared" si="1017"/>
        <v/>
      </c>
      <c r="AR1296" s="200" t="str">
        <f t="shared" si="1024"/>
        <v/>
      </c>
      <c r="AS1296" s="200" t="str">
        <f t="shared" si="1025"/>
        <v/>
      </c>
      <c r="AT1296" s="200" t="str">
        <f t="shared" si="1026"/>
        <v/>
      </c>
      <c r="AU1296" s="200" t="str">
        <f t="shared" si="1027"/>
        <v/>
      </c>
      <c r="AV1296" s="54"/>
      <c r="AW1296" s="200" t="str">
        <f t="shared" si="1028"/>
        <v/>
      </c>
      <c r="AX1296" s="201" t="str">
        <f t="shared" si="1029"/>
        <v/>
      </c>
      <c r="AY1296" s="7" t="str">
        <f t="shared" si="1030"/>
        <v/>
      </c>
      <c r="AZ1296" s="7" t="str">
        <f t="shared" si="1031"/>
        <v/>
      </c>
      <c r="BA1296" s="7" t="str">
        <f t="shared" si="1032"/>
        <v/>
      </c>
      <c r="BB1296" s="7" t="str">
        <f t="shared" si="1051"/>
        <v/>
      </c>
      <c r="BC1296" s="7" t="str">
        <f t="shared" si="1052"/>
        <v/>
      </c>
      <c r="BD1296" s="7" t="str">
        <f t="shared" si="1053"/>
        <v/>
      </c>
      <c r="BE1296" s="7" t="str">
        <f t="shared" si="1054"/>
        <v/>
      </c>
      <c r="BF1296" s="7" t="str">
        <f t="shared" si="1008"/>
        <v/>
      </c>
      <c r="BG1296" s="7" t="str">
        <f t="shared" si="1009"/>
        <v/>
      </c>
      <c r="BH1296" s="7" t="str">
        <f t="shared" si="1055"/>
        <v/>
      </c>
      <c r="BI1296" s="7" t="str">
        <f t="shared" si="1056"/>
        <v/>
      </c>
      <c r="BJ1296" s="7" t="str">
        <f t="shared" si="1057"/>
        <v/>
      </c>
      <c r="BK1296" s="7" t="str">
        <f t="shared" si="1033"/>
        <v/>
      </c>
      <c r="BL1296" s="7" t="str">
        <f t="shared" si="1034"/>
        <v/>
      </c>
      <c r="BM1296" s="7" t="str">
        <f t="shared" si="1035"/>
        <v/>
      </c>
      <c r="BN1296" s="7" t="str">
        <f t="shared" si="1036"/>
        <v/>
      </c>
      <c r="BO1296" s="7" t="str">
        <f t="shared" si="1037"/>
        <v/>
      </c>
      <c r="BP1296" s="7" t="str">
        <f t="shared" si="1038"/>
        <v/>
      </c>
      <c r="BQ1296" s="7" t="str">
        <f t="shared" si="1039"/>
        <v/>
      </c>
      <c r="BR1296" s="7" t="str">
        <f t="shared" si="1040"/>
        <v/>
      </c>
      <c r="BS1296" s="7" t="str">
        <f t="shared" si="1041"/>
        <v/>
      </c>
      <c r="BT1296" s="7" t="str">
        <f t="shared" si="1042"/>
        <v/>
      </c>
      <c r="BU1296" s="7" t="str">
        <f t="shared" si="1043"/>
        <v/>
      </c>
      <c r="BV1296" s="7" t="str">
        <f t="shared" si="1044"/>
        <v/>
      </c>
      <c r="BW1296" s="7" t="str">
        <f t="shared" si="1018"/>
        <v/>
      </c>
      <c r="BX1296" s="7" t="str">
        <f t="shared" si="1045"/>
        <v/>
      </c>
      <c r="BY1296" s="7" t="str">
        <f t="shared" si="1046"/>
        <v/>
      </c>
      <c r="BZ1296" s="7" t="str">
        <f t="shared" si="1047"/>
        <v/>
      </c>
      <c r="CA1296" s="7" t="str">
        <f t="shared" si="1048"/>
        <v/>
      </c>
      <c r="CB1296" s="54"/>
      <c r="CH1296" s="13" t="str">
        <f t="shared" si="1019"/>
        <v/>
      </c>
      <c r="CJ1296" s="13" t="str">
        <f t="shared" si="1010"/>
        <v/>
      </c>
      <c r="CK1296" s="7" t="str">
        <f t="shared" si="1011"/>
        <v/>
      </c>
      <c r="CM1296" s="7" t="str">
        <f t="shared" si="1049"/>
        <v/>
      </c>
    </row>
    <row r="1297" spans="2:91" ht="16.5" thickBot="1" x14ac:dyDescent="0.3">
      <c r="B1297" s="114"/>
      <c r="C1297" s="114"/>
      <c r="D1297" s="115"/>
      <c r="E1297" s="117" t="str">
        <f t="shared" si="1050"/>
        <v/>
      </c>
      <c r="F1297" s="118" t="str">
        <f t="shared" si="1058"/>
        <v/>
      </c>
      <c r="G1297" s="22"/>
      <c r="H1297" s="5" t="str">
        <f t="shared" si="1020"/>
        <v/>
      </c>
      <c r="I1297" s="6" t="str">
        <f t="shared" si="1021"/>
        <v/>
      </c>
      <c r="J1297" s="6" t="str">
        <f t="shared" si="1022"/>
        <v/>
      </c>
      <c r="K1297" s="23"/>
      <c r="L1297" s="3" t="str">
        <f t="shared" si="1059"/>
        <v/>
      </c>
      <c r="M1297" s="2">
        <f>IF(OR(K1297="Rota",K1297="Desliza"),(IF((MAX(N$36:N1296))&gt;F$17,(MAX(N$36:N1296)),F$17)),N1296)</f>
        <v>0</v>
      </c>
      <c r="N1297" s="42"/>
      <c r="O1297" s="2" t="str">
        <f t="shared" si="1060"/>
        <v/>
      </c>
      <c r="P1297" s="3" t="str">
        <f t="shared" si="1061"/>
        <v/>
      </c>
      <c r="Q1297" s="24"/>
      <c r="R1297" s="24"/>
      <c r="S1297" s="24"/>
      <c r="T1297" s="132" t="str">
        <f t="shared" si="1012"/>
        <v/>
      </c>
      <c r="U1297" s="25"/>
      <c r="V1297" s="25"/>
      <c r="W1297" s="24"/>
      <c r="X1297" s="26"/>
      <c r="Y1297" s="25"/>
      <c r="Z1297" s="25"/>
      <c r="AA1297" s="3" t="str">
        <f t="shared" si="1062"/>
        <v/>
      </c>
      <c r="AB1297" s="24"/>
      <c r="AC1297" s="26"/>
      <c r="AD1297" s="25"/>
      <c r="AE1297" s="54"/>
      <c r="AF1297" s="54"/>
      <c r="AG1297" s="54"/>
      <c r="AH1297" s="54"/>
      <c r="AI1297" s="54"/>
      <c r="AJ1297" s="54"/>
      <c r="AK1297" s="25"/>
      <c r="AL1297" s="54" t="str">
        <f t="shared" si="1013"/>
        <v/>
      </c>
      <c r="AM1297" s="200" t="str">
        <f t="shared" si="1014"/>
        <v/>
      </c>
      <c r="AN1297" s="201" t="str">
        <f t="shared" si="1015"/>
        <v/>
      </c>
      <c r="AO1297" s="200" t="str">
        <f t="shared" si="1023"/>
        <v/>
      </c>
      <c r="AP1297" s="200" t="str">
        <f t="shared" si="1016"/>
        <v/>
      </c>
      <c r="AQ1297" s="200" t="str">
        <f t="shared" si="1017"/>
        <v/>
      </c>
      <c r="AR1297" s="200" t="str">
        <f t="shared" si="1024"/>
        <v/>
      </c>
      <c r="AS1297" s="200" t="str">
        <f t="shared" si="1025"/>
        <v/>
      </c>
      <c r="AT1297" s="200" t="str">
        <f t="shared" si="1026"/>
        <v/>
      </c>
      <c r="AU1297" s="200" t="str">
        <f t="shared" si="1027"/>
        <v/>
      </c>
      <c r="AV1297" s="54"/>
      <c r="AW1297" s="200" t="str">
        <f t="shared" si="1028"/>
        <v/>
      </c>
      <c r="AX1297" s="201" t="str">
        <f t="shared" si="1029"/>
        <v/>
      </c>
      <c r="AY1297" s="7" t="str">
        <f t="shared" si="1030"/>
        <v/>
      </c>
      <c r="AZ1297" s="7" t="str">
        <f t="shared" si="1031"/>
        <v/>
      </c>
      <c r="BA1297" s="7" t="str">
        <f t="shared" si="1032"/>
        <v/>
      </c>
      <c r="BB1297" s="7" t="str">
        <f t="shared" si="1051"/>
        <v/>
      </c>
      <c r="BC1297" s="7" t="str">
        <f t="shared" si="1052"/>
        <v/>
      </c>
      <c r="BD1297" s="7" t="str">
        <f t="shared" si="1053"/>
        <v/>
      </c>
      <c r="BE1297" s="7" t="str">
        <f t="shared" si="1054"/>
        <v/>
      </c>
      <c r="BF1297" s="7" t="str">
        <f t="shared" si="1008"/>
        <v/>
      </c>
      <c r="BG1297" s="7" t="str">
        <f t="shared" si="1009"/>
        <v/>
      </c>
      <c r="BH1297" s="7" t="str">
        <f t="shared" si="1055"/>
        <v/>
      </c>
      <c r="BI1297" s="7" t="str">
        <f t="shared" si="1056"/>
        <v/>
      </c>
      <c r="BJ1297" s="7" t="str">
        <f t="shared" si="1057"/>
        <v/>
      </c>
      <c r="BK1297" s="7" t="str">
        <f t="shared" si="1033"/>
        <v/>
      </c>
      <c r="BL1297" s="7" t="str">
        <f t="shared" si="1034"/>
        <v/>
      </c>
      <c r="BM1297" s="7" t="str">
        <f t="shared" si="1035"/>
        <v/>
      </c>
      <c r="BN1297" s="7" t="str">
        <f t="shared" si="1036"/>
        <v/>
      </c>
      <c r="BO1297" s="7" t="str">
        <f t="shared" si="1037"/>
        <v/>
      </c>
      <c r="BP1297" s="7" t="str">
        <f t="shared" si="1038"/>
        <v/>
      </c>
      <c r="BQ1297" s="7" t="str">
        <f t="shared" si="1039"/>
        <v/>
      </c>
      <c r="BR1297" s="7" t="str">
        <f t="shared" si="1040"/>
        <v/>
      </c>
      <c r="BS1297" s="7" t="str">
        <f t="shared" si="1041"/>
        <v/>
      </c>
      <c r="BT1297" s="7" t="str">
        <f t="shared" si="1042"/>
        <v/>
      </c>
      <c r="BU1297" s="7" t="str">
        <f t="shared" si="1043"/>
        <v/>
      </c>
      <c r="BV1297" s="7" t="str">
        <f t="shared" si="1044"/>
        <v/>
      </c>
      <c r="BW1297" s="7" t="str">
        <f t="shared" si="1018"/>
        <v/>
      </c>
      <c r="BX1297" s="7" t="str">
        <f t="shared" si="1045"/>
        <v/>
      </c>
      <c r="BY1297" s="7" t="str">
        <f t="shared" si="1046"/>
        <v/>
      </c>
      <c r="BZ1297" s="7" t="str">
        <f t="shared" si="1047"/>
        <v/>
      </c>
      <c r="CA1297" s="7" t="str">
        <f t="shared" si="1048"/>
        <v/>
      </c>
      <c r="CB1297" s="54"/>
      <c r="CH1297" s="13" t="str">
        <f t="shared" si="1019"/>
        <v/>
      </c>
      <c r="CJ1297" s="13" t="str">
        <f t="shared" si="1010"/>
        <v/>
      </c>
      <c r="CK1297" s="7" t="str">
        <f t="shared" si="1011"/>
        <v/>
      </c>
      <c r="CM1297" s="7" t="str">
        <f t="shared" si="1049"/>
        <v/>
      </c>
    </row>
    <row r="1298" spans="2:91" ht="16.5" thickBot="1" x14ac:dyDescent="0.3">
      <c r="B1298" s="114"/>
      <c r="C1298" s="114"/>
      <c r="D1298" s="115"/>
      <c r="E1298" s="117" t="str">
        <f t="shared" si="1050"/>
        <v/>
      </c>
      <c r="F1298" s="118" t="str">
        <f t="shared" si="1058"/>
        <v/>
      </c>
      <c r="G1298" s="22"/>
      <c r="H1298" s="5" t="str">
        <f t="shared" si="1020"/>
        <v/>
      </c>
      <c r="I1298" s="6" t="str">
        <f t="shared" si="1021"/>
        <v/>
      </c>
      <c r="J1298" s="6" t="str">
        <f t="shared" si="1022"/>
        <v/>
      </c>
      <c r="K1298" s="23"/>
      <c r="L1298" s="3" t="str">
        <f t="shared" si="1059"/>
        <v/>
      </c>
      <c r="M1298" s="2">
        <f>IF(OR(K1298="Rota",K1298="Desliza"),(IF((MAX(N$36:N1297))&gt;F$17,(MAX(N$36:N1297)),F$17)),N1297)</f>
        <v>0</v>
      </c>
      <c r="N1298" s="42"/>
      <c r="O1298" s="2" t="str">
        <f t="shared" si="1060"/>
        <v/>
      </c>
      <c r="P1298" s="3" t="str">
        <f t="shared" si="1061"/>
        <v/>
      </c>
      <c r="Q1298" s="24"/>
      <c r="R1298" s="24"/>
      <c r="S1298" s="24"/>
      <c r="T1298" s="132" t="str">
        <f t="shared" si="1012"/>
        <v/>
      </c>
      <c r="U1298" s="25"/>
      <c r="V1298" s="25"/>
      <c r="W1298" s="24"/>
      <c r="X1298" s="26"/>
      <c r="Y1298" s="25"/>
      <c r="Z1298" s="25"/>
      <c r="AA1298" s="3" t="str">
        <f t="shared" si="1062"/>
        <v/>
      </c>
      <c r="AB1298" s="24"/>
      <c r="AC1298" s="26"/>
      <c r="AD1298" s="25"/>
      <c r="AE1298" s="54"/>
      <c r="AF1298" s="54"/>
      <c r="AG1298" s="54"/>
      <c r="AH1298" s="54"/>
      <c r="AI1298" s="54"/>
      <c r="AJ1298" s="54"/>
      <c r="AK1298" s="25"/>
      <c r="AL1298" s="54" t="str">
        <f t="shared" si="1013"/>
        <v/>
      </c>
      <c r="AM1298" s="200" t="str">
        <f t="shared" si="1014"/>
        <v/>
      </c>
      <c r="AN1298" s="201" t="str">
        <f t="shared" si="1015"/>
        <v/>
      </c>
      <c r="AO1298" s="200" t="str">
        <f t="shared" si="1023"/>
        <v/>
      </c>
      <c r="AP1298" s="200" t="str">
        <f t="shared" si="1016"/>
        <v/>
      </c>
      <c r="AQ1298" s="200" t="str">
        <f t="shared" si="1017"/>
        <v/>
      </c>
      <c r="AR1298" s="200" t="str">
        <f t="shared" si="1024"/>
        <v/>
      </c>
      <c r="AS1298" s="200" t="str">
        <f t="shared" si="1025"/>
        <v/>
      </c>
      <c r="AT1298" s="200" t="str">
        <f t="shared" si="1026"/>
        <v/>
      </c>
      <c r="AU1298" s="200" t="str">
        <f t="shared" si="1027"/>
        <v/>
      </c>
      <c r="AV1298" s="54"/>
      <c r="AW1298" s="200" t="str">
        <f t="shared" si="1028"/>
        <v/>
      </c>
      <c r="AX1298" s="201" t="str">
        <f t="shared" si="1029"/>
        <v/>
      </c>
      <c r="AY1298" s="7" t="str">
        <f t="shared" si="1030"/>
        <v/>
      </c>
      <c r="AZ1298" s="7" t="str">
        <f t="shared" si="1031"/>
        <v/>
      </c>
      <c r="BA1298" s="7" t="str">
        <f t="shared" si="1032"/>
        <v/>
      </c>
      <c r="BB1298" s="7" t="str">
        <f t="shared" si="1051"/>
        <v/>
      </c>
      <c r="BC1298" s="7" t="str">
        <f t="shared" si="1052"/>
        <v/>
      </c>
      <c r="BD1298" s="7" t="str">
        <f t="shared" si="1053"/>
        <v/>
      </c>
      <c r="BE1298" s="7" t="str">
        <f t="shared" si="1054"/>
        <v/>
      </c>
      <c r="BF1298" s="7" t="str">
        <f t="shared" si="1008"/>
        <v/>
      </c>
      <c r="BG1298" s="7" t="str">
        <f t="shared" si="1009"/>
        <v/>
      </c>
      <c r="BH1298" s="7" t="str">
        <f t="shared" si="1055"/>
        <v/>
      </c>
      <c r="BI1298" s="7" t="str">
        <f t="shared" si="1056"/>
        <v/>
      </c>
      <c r="BJ1298" s="7" t="str">
        <f t="shared" si="1057"/>
        <v/>
      </c>
      <c r="BK1298" s="7" t="str">
        <f t="shared" si="1033"/>
        <v/>
      </c>
      <c r="BL1298" s="7" t="str">
        <f t="shared" si="1034"/>
        <v/>
      </c>
      <c r="BM1298" s="7" t="str">
        <f t="shared" si="1035"/>
        <v/>
      </c>
      <c r="BN1298" s="7" t="str">
        <f t="shared" si="1036"/>
        <v/>
      </c>
      <c r="BO1298" s="7" t="str">
        <f t="shared" si="1037"/>
        <v/>
      </c>
      <c r="BP1298" s="7" t="str">
        <f t="shared" si="1038"/>
        <v/>
      </c>
      <c r="BQ1298" s="7" t="str">
        <f t="shared" si="1039"/>
        <v/>
      </c>
      <c r="BR1298" s="7" t="str">
        <f t="shared" si="1040"/>
        <v/>
      </c>
      <c r="BS1298" s="7" t="str">
        <f t="shared" si="1041"/>
        <v/>
      </c>
      <c r="BT1298" s="7" t="str">
        <f t="shared" si="1042"/>
        <v/>
      </c>
      <c r="BU1298" s="7" t="str">
        <f t="shared" si="1043"/>
        <v/>
      </c>
      <c r="BV1298" s="7" t="str">
        <f t="shared" si="1044"/>
        <v/>
      </c>
      <c r="BW1298" s="7" t="str">
        <f t="shared" si="1018"/>
        <v/>
      </c>
      <c r="BX1298" s="7" t="str">
        <f t="shared" si="1045"/>
        <v/>
      </c>
      <c r="BY1298" s="7" t="str">
        <f t="shared" si="1046"/>
        <v/>
      </c>
      <c r="BZ1298" s="7" t="str">
        <f t="shared" si="1047"/>
        <v/>
      </c>
      <c r="CA1298" s="7" t="str">
        <f t="shared" si="1048"/>
        <v/>
      </c>
      <c r="CB1298" s="54"/>
      <c r="CH1298" s="13" t="str">
        <f t="shared" si="1019"/>
        <v/>
      </c>
      <c r="CJ1298" s="13" t="str">
        <f t="shared" si="1010"/>
        <v/>
      </c>
      <c r="CK1298" s="7" t="str">
        <f t="shared" si="1011"/>
        <v/>
      </c>
      <c r="CM1298" s="7" t="str">
        <f t="shared" si="1049"/>
        <v/>
      </c>
    </row>
    <row r="1299" spans="2:91" ht="16.5" thickBot="1" x14ac:dyDescent="0.3">
      <c r="B1299" s="114"/>
      <c r="C1299" s="114"/>
      <c r="D1299" s="115"/>
      <c r="E1299" s="117" t="str">
        <f t="shared" si="1050"/>
        <v/>
      </c>
      <c r="F1299" s="118" t="str">
        <f t="shared" si="1058"/>
        <v/>
      </c>
      <c r="G1299" s="22"/>
      <c r="H1299" s="5" t="str">
        <f t="shared" si="1020"/>
        <v/>
      </c>
      <c r="I1299" s="6" t="str">
        <f t="shared" si="1021"/>
        <v/>
      </c>
      <c r="J1299" s="6" t="str">
        <f t="shared" si="1022"/>
        <v/>
      </c>
      <c r="K1299" s="23"/>
      <c r="L1299" s="3" t="str">
        <f t="shared" si="1059"/>
        <v/>
      </c>
      <c r="M1299" s="2">
        <f>IF(OR(K1299="Rota",K1299="Desliza"),(IF((MAX(N$36:N1298))&gt;F$17,(MAX(N$36:N1298)),F$17)),N1298)</f>
        <v>0</v>
      </c>
      <c r="N1299" s="42"/>
      <c r="O1299" s="2" t="str">
        <f t="shared" si="1060"/>
        <v/>
      </c>
      <c r="P1299" s="3" t="str">
        <f t="shared" si="1061"/>
        <v/>
      </c>
      <c r="Q1299" s="24"/>
      <c r="R1299" s="24"/>
      <c r="S1299" s="24"/>
      <c r="T1299" s="132" t="str">
        <f t="shared" si="1012"/>
        <v/>
      </c>
      <c r="U1299" s="25"/>
      <c r="V1299" s="25"/>
      <c r="W1299" s="24"/>
      <c r="X1299" s="26"/>
      <c r="Y1299" s="25"/>
      <c r="Z1299" s="25"/>
      <c r="AA1299" s="3" t="str">
        <f t="shared" si="1062"/>
        <v/>
      </c>
      <c r="AB1299" s="24"/>
      <c r="AC1299" s="26"/>
      <c r="AD1299" s="25"/>
      <c r="AE1299" s="54"/>
      <c r="AF1299" s="54"/>
      <c r="AG1299" s="54"/>
      <c r="AH1299" s="54"/>
      <c r="AI1299" s="54"/>
      <c r="AJ1299" s="54"/>
      <c r="AK1299" s="25"/>
      <c r="AL1299" s="54" t="str">
        <f t="shared" si="1013"/>
        <v/>
      </c>
      <c r="AM1299" s="200" t="str">
        <f t="shared" si="1014"/>
        <v/>
      </c>
      <c r="AN1299" s="201" t="str">
        <f t="shared" si="1015"/>
        <v/>
      </c>
      <c r="AO1299" s="200" t="str">
        <f t="shared" si="1023"/>
        <v/>
      </c>
      <c r="AP1299" s="200" t="str">
        <f t="shared" si="1016"/>
        <v/>
      </c>
      <c r="AQ1299" s="200" t="str">
        <f t="shared" si="1017"/>
        <v/>
      </c>
      <c r="AR1299" s="200" t="str">
        <f t="shared" si="1024"/>
        <v/>
      </c>
      <c r="AS1299" s="200" t="str">
        <f t="shared" si="1025"/>
        <v/>
      </c>
      <c r="AT1299" s="200" t="str">
        <f t="shared" si="1026"/>
        <v/>
      </c>
      <c r="AU1299" s="200" t="str">
        <f t="shared" si="1027"/>
        <v/>
      </c>
      <c r="AV1299" s="54"/>
      <c r="AW1299" s="200" t="str">
        <f t="shared" si="1028"/>
        <v/>
      </c>
      <c r="AX1299" s="201" t="str">
        <f t="shared" si="1029"/>
        <v/>
      </c>
      <c r="AY1299" s="7" t="str">
        <f t="shared" si="1030"/>
        <v/>
      </c>
      <c r="AZ1299" s="7" t="str">
        <f t="shared" si="1031"/>
        <v/>
      </c>
      <c r="BA1299" s="7" t="str">
        <f t="shared" si="1032"/>
        <v/>
      </c>
      <c r="BB1299" s="7" t="str">
        <f t="shared" si="1051"/>
        <v/>
      </c>
      <c r="BC1299" s="7" t="str">
        <f t="shared" si="1052"/>
        <v/>
      </c>
      <c r="BD1299" s="7" t="str">
        <f t="shared" si="1053"/>
        <v/>
      </c>
      <c r="BE1299" s="7" t="str">
        <f t="shared" si="1054"/>
        <v/>
      </c>
      <c r="BF1299" s="7" t="str">
        <f t="shared" si="1008"/>
        <v/>
      </c>
      <c r="BG1299" s="7" t="str">
        <f t="shared" si="1009"/>
        <v/>
      </c>
      <c r="BH1299" s="7" t="str">
        <f t="shared" si="1055"/>
        <v/>
      </c>
      <c r="BI1299" s="7" t="str">
        <f t="shared" si="1056"/>
        <v/>
      </c>
      <c r="BJ1299" s="7" t="str">
        <f t="shared" si="1057"/>
        <v/>
      </c>
      <c r="BK1299" s="7" t="str">
        <f t="shared" si="1033"/>
        <v/>
      </c>
      <c r="BL1299" s="7" t="str">
        <f t="shared" si="1034"/>
        <v/>
      </c>
      <c r="BM1299" s="7" t="str">
        <f t="shared" si="1035"/>
        <v/>
      </c>
      <c r="BN1299" s="7" t="str">
        <f t="shared" si="1036"/>
        <v/>
      </c>
      <c r="BO1299" s="7" t="str">
        <f t="shared" si="1037"/>
        <v/>
      </c>
      <c r="BP1299" s="7" t="str">
        <f t="shared" si="1038"/>
        <v/>
      </c>
      <c r="BQ1299" s="7" t="str">
        <f t="shared" si="1039"/>
        <v/>
      </c>
      <c r="BR1299" s="7" t="str">
        <f t="shared" si="1040"/>
        <v/>
      </c>
      <c r="BS1299" s="7" t="str">
        <f t="shared" si="1041"/>
        <v/>
      </c>
      <c r="BT1299" s="7" t="str">
        <f t="shared" si="1042"/>
        <v/>
      </c>
      <c r="BU1299" s="7" t="str">
        <f t="shared" si="1043"/>
        <v/>
      </c>
      <c r="BV1299" s="7" t="str">
        <f t="shared" si="1044"/>
        <v/>
      </c>
      <c r="BW1299" s="7" t="str">
        <f t="shared" si="1018"/>
        <v/>
      </c>
      <c r="BX1299" s="7" t="str">
        <f t="shared" si="1045"/>
        <v/>
      </c>
      <c r="BY1299" s="7" t="str">
        <f t="shared" si="1046"/>
        <v/>
      </c>
      <c r="BZ1299" s="7" t="str">
        <f t="shared" si="1047"/>
        <v/>
      </c>
      <c r="CA1299" s="7" t="str">
        <f t="shared" si="1048"/>
        <v/>
      </c>
      <c r="CB1299" s="54"/>
      <c r="CH1299" s="13" t="str">
        <f t="shared" si="1019"/>
        <v/>
      </c>
      <c r="CJ1299" s="13" t="str">
        <f t="shared" si="1010"/>
        <v/>
      </c>
      <c r="CK1299" s="7" t="str">
        <f t="shared" si="1011"/>
        <v/>
      </c>
      <c r="CM1299" s="7" t="str">
        <f t="shared" si="1049"/>
        <v/>
      </c>
    </row>
    <row r="1300" spans="2:91" ht="16.5" thickBot="1" x14ac:dyDescent="0.3">
      <c r="B1300" s="114"/>
      <c r="C1300" s="114"/>
      <c r="D1300" s="115"/>
      <c r="E1300" s="117" t="str">
        <f t="shared" si="1050"/>
        <v/>
      </c>
      <c r="F1300" s="118" t="str">
        <f t="shared" si="1058"/>
        <v/>
      </c>
      <c r="G1300" s="22"/>
      <c r="H1300" s="5" t="str">
        <f t="shared" si="1020"/>
        <v/>
      </c>
      <c r="I1300" s="6" t="str">
        <f t="shared" si="1021"/>
        <v/>
      </c>
      <c r="J1300" s="6" t="str">
        <f t="shared" si="1022"/>
        <v/>
      </c>
      <c r="K1300" s="23"/>
      <c r="L1300" s="3" t="str">
        <f t="shared" si="1059"/>
        <v/>
      </c>
      <c r="M1300" s="2">
        <f>IF(OR(K1300="Rota",K1300="Desliza"),(IF((MAX(N$36:N1299))&gt;F$17,(MAX(N$36:N1299)),F$17)),N1299)</f>
        <v>0</v>
      </c>
      <c r="N1300" s="42"/>
      <c r="O1300" s="2" t="str">
        <f t="shared" si="1060"/>
        <v/>
      </c>
      <c r="P1300" s="3" t="str">
        <f t="shared" si="1061"/>
        <v/>
      </c>
      <c r="Q1300" s="24"/>
      <c r="R1300" s="24"/>
      <c r="S1300" s="24"/>
      <c r="T1300" s="132" t="str">
        <f t="shared" si="1012"/>
        <v/>
      </c>
      <c r="U1300" s="25"/>
      <c r="V1300" s="25"/>
      <c r="W1300" s="24"/>
      <c r="X1300" s="26"/>
      <c r="Y1300" s="25"/>
      <c r="Z1300" s="25"/>
      <c r="AA1300" s="3" t="str">
        <f t="shared" si="1062"/>
        <v/>
      </c>
      <c r="AB1300" s="24"/>
      <c r="AC1300" s="26"/>
      <c r="AD1300" s="25"/>
      <c r="AE1300" s="54"/>
      <c r="AF1300" s="54"/>
      <c r="AG1300" s="54"/>
      <c r="AH1300" s="54"/>
      <c r="AI1300" s="54"/>
      <c r="AJ1300" s="54"/>
      <c r="AK1300" s="25"/>
      <c r="AL1300" s="54" t="str">
        <f t="shared" si="1013"/>
        <v/>
      </c>
      <c r="AM1300" s="200" t="str">
        <f t="shared" si="1014"/>
        <v/>
      </c>
      <c r="AN1300" s="201" t="str">
        <f t="shared" si="1015"/>
        <v/>
      </c>
      <c r="AO1300" s="200" t="str">
        <f t="shared" si="1023"/>
        <v/>
      </c>
      <c r="AP1300" s="200" t="str">
        <f t="shared" si="1016"/>
        <v/>
      </c>
      <c r="AQ1300" s="200" t="str">
        <f t="shared" si="1017"/>
        <v/>
      </c>
      <c r="AR1300" s="200" t="str">
        <f t="shared" si="1024"/>
        <v/>
      </c>
      <c r="AS1300" s="200" t="str">
        <f t="shared" si="1025"/>
        <v/>
      </c>
      <c r="AT1300" s="200" t="str">
        <f t="shared" si="1026"/>
        <v/>
      </c>
      <c r="AU1300" s="200" t="str">
        <f t="shared" si="1027"/>
        <v/>
      </c>
      <c r="AV1300" s="54"/>
      <c r="AW1300" s="200" t="str">
        <f t="shared" si="1028"/>
        <v/>
      </c>
      <c r="AX1300" s="201" t="str">
        <f t="shared" si="1029"/>
        <v/>
      </c>
      <c r="AY1300" s="7" t="str">
        <f t="shared" si="1030"/>
        <v/>
      </c>
      <c r="AZ1300" s="7" t="str">
        <f t="shared" si="1031"/>
        <v/>
      </c>
      <c r="BA1300" s="7" t="str">
        <f t="shared" si="1032"/>
        <v/>
      </c>
      <c r="BB1300" s="7" t="str">
        <f t="shared" si="1051"/>
        <v/>
      </c>
      <c r="BC1300" s="7" t="str">
        <f t="shared" si="1052"/>
        <v/>
      </c>
      <c r="BD1300" s="7" t="str">
        <f t="shared" si="1053"/>
        <v/>
      </c>
      <c r="BE1300" s="7" t="str">
        <f t="shared" si="1054"/>
        <v/>
      </c>
      <c r="BF1300" s="7" t="str">
        <f t="shared" si="1008"/>
        <v/>
      </c>
      <c r="BG1300" s="7" t="str">
        <f t="shared" si="1009"/>
        <v/>
      </c>
      <c r="BH1300" s="7" t="str">
        <f t="shared" si="1055"/>
        <v/>
      </c>
      <c r="BI1300" s="7" t="str">
        <f t="shared" si="1056"/>
        <v/>
      </c>
      <c r="BJ1300" s="7" t="str">
        <f t="shared" si="1057"/>
        <v/>
      </c>
      <c r="BK1300" s="7" t="str">
        <f t="shared" si="1033"/>
        <v/>
      </c>
      <c r="BL1300" s="7" t="str">
        <f t="shared" si="1034"/>
        <v/>
      </c>
      <c r="BM1300" s="7" t="str">
        <f t="shared" si="1035"/>
        <v/>
      </c>
      <c r="BN1300" s="7" t="str">
        <f t="shared" si="1036"/>
        <v/>
      </c>
      <c r="BO1300" s="7" t="str">
        <f t="shared" si="1037"/>
        <v/>
      </c>
      <c r="BP1300" s="7" t="str">
        <f t="shared" si="1038"/>
        <v/>
      </c>
      <c r="BQ1300" s="7" t="str">
        <f t="shared" si="1039"/>
        <v/>
      </c>
      <c r="BR1300" s="7" t="str">
        <f t="shared" si="1040"/>
        <v/>
      </c>
      <c r="BS1300" s="7" t="str">
        <f t="shared" si="1041"/>
        <v/>
      </c>
      <c r="BT1300" s="7" t="str">
        <f t="shared" si="1042"/>
        <v/>
      </c>
      <c r="BU1300" s="7" t="str">
        <f t="shared" si="1043"/>
        <v/>
      </c>
      <c r="BV1300" s="7" t="str">
        <f t="shared" si="1044"/>
        <v/>
      </c>
      <c r="BW1300" s="7" t="str">
        <f t="shared" si="1018"/>
        <v/>
      </c>
      <c r="BX1300" s="7" t="str">
        <f t="shared" si="1045"/>
        <v/>
      </c>
      <c r="BY1300" s="7" t="str">
        <f t="shared" si="1046"/>
        <v/>
      </c>
      <c r="BZ1300" s="7" t="str">
        <f t="shared" si="1047"/>
        <v/>
      </c>
      <c r="CA1300" s="7" t="str">
        <f t="shared" si="1048"/>
        <v/>
      </c>
      <c r="CB1300" s="54"/>
      <c r="CH1300" s="13" t="str">
        <f t="shared" si="1019"/>
        <v/>
      </c>
      <c r="CJ1300" s="13" t="str">
        <f t="shared" si="1010"/>
        <v/>
      </c>
      <c r="CK1300" s="7" t="str">
        <f t="shared" si="1011"/>
        <v/>
      </c>
      <c r="CM1300" s="7" t="str">
        <f t="shared" si="1049"/>
        <v/>
      </c>
    </row>
    <row r="1301" spans="2:91" ht="16.5" thickBot="1" x14ac:dyDescent="0.3">
      <c r="B1301" s="114"/>
      <c r="C1301" s="114"/>
      <c r="D1301" s="115"/>
      <c r="E1301" s="117" t="str">
        <f t="shared" si="1050"/>
        <v/>
      </c>
      <c r="F1301" s="118" t="str">
        <f t="shared" si="1058"/>
        <v/>
      </c>
      <c r="G1301" s="22"/>
      <c r="H1301" s="5" t="str">
        <f t="shared" si="1020"/>
        <v/>
      </c>
      <c r="I1301" s="6" t="str">
        <f t="shared" si="1021"/>
        <v/>
      </c>
      <c r="J1301" s="6" t="str">
        <f t="shared" si="1022"/>
        <v/>
      </c>
      <c r="K1301" s="23"/>
      <c r="L1301" s="3" t="str">
        <f t="shared" si="1059"/>
        <v/>
      </c>
      <c r="M1301" s="2">
        <f>IF(OR(K1301="Rota",K1301="Desliza"),(IF((MAX(N$36:N1300))&gt;F$17,(MAX(N$36:N1300)),F$17)),N1300)</f>
        <v>0</v>
      </c>
      <c r="N1301" s="42"/>
      <c r="O1301" s="2" t="str">
        <f t="shared" si="1060"/>
        <v/>
      </c>
      <c r="P1301" s="3" t="str">
        <f t="shared" si="1061"/>
        <v/>
      </c>
      <c r="Q1301" s="24"/>
      <c r="R1301" s="24"/>
      <c r="S1301" s="24"/>
      <c r="T1301" s="132" t="str">
        <f t="shared" si="1012"/>
        <v/>
      </c>
      <c r="U1301" s="25"/>
      <c r="V1301" s="25"/>
      <c r="W1301" s="24"/>
      <c r="X1301" s="26"/>
      <c r="Y1301" s="25"/>
      <c r="Z1301" s="25"/>
      <c r="AA1301" s="3" t="str">
        <f t="shared" si="1062"/>
        <v/>
      </c>
      <c r="AB1301" s="24"/>
      <c r="AC1301" s="26"/>
      <c r="AD1301" s="25"/>
      <c r="AE1301" s="54"/>
      <c r="AF1301" s="54"/>
      <c r="AG1301" s="54"/>
      <c r="AH1301" s="54"/>
      <c r="AI1301" s="54"/>
      <c r="AJ1301" s="54"/>
      <c r="AK1301" s="25"/>
      <c r="AL1301" s="54" t="str">
        <f t="shared" si="1013"/>
        <v/>
      </c>
      <c r="AM1301" s="200" t="str">
        <f t="shared" si="1014"/>
        <v/>
      </c>
      <c r="AN1301" s="201" t="str">
        <f t="shared" si="1015"/>
        <v/>
      </c>
      <c r="AO1301" s="200" t="str">
        <f t="shared" si="1023"/>
        <v/>
      </c>
      <c r="AP1301" s="200" t="str">
        <f t="shared" si="1016"/>
        <v/>
      </c>
      <c r="AQ1301" s="200" t="str">
        <f t="shared" si="1017"/>
        <v/>
      </c>
      <c r="AR1301" s="200" t="str">
        <f t="shared" si="1024"/>
        <v/>
      </c>
      <c r="AS1301" s="200" t="str">
        <f t="shared" si="1025"/>
        <v/>
      </c>
      <c r="AT1301" s="200" t="str">
        <f t="shared" si="1026"/>
        <v/>
      </c>
      <c r="AU1301" s="200" t="str">
        <f t="shared" si="1027"/>
        <v/>
      </c>
      <c r="AV1301" s="54"/>
      <c r="AW1301" s="200" t="str">
        <f t="shared" si="1028"/>
        <v/>
      </c>
      <c r="AX1301" s="201" t="str">
        <f t="shared" si="1029"/>
        <v/>
      </c>
      <c r="AY1301" s="7" t="str">
        <f t="shared" si="1030"/>
        <v/>
      </c>
      <c r="AZ1301" s="7" t="str">
        <f t="shared" si="1031"/>
        <v/>
      </c>
      <c r="BA1301" s="7" t="str">
        <f t="shared" si="1032"/>
        <v/>
      </c>
      <c r="BB1301" s="7" t="str">
        <f t="shared" si="1051"/>
        <v/>
      </c>
      <c r="BC1301" s="7" t="str">
        <f t="shared" si="1052"/>
        <v/>
      </c>
      <c r="BD1301" s="7" t="str">
        <f t="shared" si="1053"/>
        <v/>
      </c>
      <c r="BE1301" s="7" t="str">
        <f t="shared" si="1054"/>
        <v/>
      </c>
      <c r="BF1301" s="7" t="str">
        <f t="shared" si="1008"/>
        <v/>
      </c>
      <c r="BG1301" s="7" t="str">
        <f t="shared" si="1009"/>
        <v/>
      </c>
      <c r="BH1301" s="7" t="str">
        <f t="shared" si="1055"/>
        <v/>
      </c>
      <c r="BI1301" s="7" t="str">
        <f t="shared" si="1056"/>
        <v/>
      </c>
      <c r="BJ1301" s="7" t="str">
        <f t="shared" si="1057"/>
        <v/>
      </c>
      <c r="BK1301" s="7" t="str">
        <f t="shared" si="1033"/>
        <v/>
      </c>
      <c r="BL1301" s="7" t="str">
        <f t="shared" si="1034"/>
        <v/>
      </c>
      <c r="BM1301" s="7" t="str">
        <f t="shared" si="1035"/>
        <v/>
      </c>
      <c r="BN1301" s="7" t="str">
        <f t="shared" si="1036"/>
        <v/>
      </c>
      <c r="BO1301" s="7" t="str">
        <f t="shared" si="1037"/>
        <v/>
      </c>
      <c r="BP1301" s="7" t="str">
        <f t="shared" si="1038"/>
        <v/>
      </c>
      <c r="BQ1301" s="7" t="str">
        <f t="shared" si="1039"/>
        <v/>
      </c>
      <c r="BR1301" s="7" t="str">
        <f t="shared" si="1040"/>
        <v/>
      </c>
      <c r="BS1301" s="7" t="str">
        <f t="shared" si="1041"/>
        <v/>
      </c>
      <c r="BT1301" s="7" t="str">
        <f t="shared" si="1042"/>
        <v/>
      </c>
      <c r="BU1301" s="7" t="str">
        <f t="shared" si="1043"/>
        <v/>
      </c>
      <c r="BV1301" s="7" t="str">
        <f t="shared" si="1044"/>
        <v/>
      </c>
      <c r="BW1301" s="7" t="str">
        <f t="shared" si="1018"/>
        <v/>
      </c>
      <c r="BX1301" s="7" t="str">
        <f t="shared" si="1045"/>
        <v/>
      </c>
      <c r="BY1301" s="7" t="str">
        <f t="shared" si="1046"/>
        <v/>
      </c>
      <c r="BZ1301" s="7" t="str">
        <f t="shared" si="1047"/>
        <v/>
      </c>
      <c r="CA1301" s="7" t="str">
        <f t="shared" si="1048"/>
        <v/>
      </c>
      <c r="CB1301" s="54"/>
      <c r="CH1301" s="13" t="str">
        <f t="shared" si="1019"/>
        <v/>
      </c>
      <c r="CJ1301" s="13" t="str">
        <f t="shared" si="1010"/>
        <v/>
      </c>
      <c r="CK1301" s="7" t="str">
        <f t="shared" si="1011"/>
        <v/>
      </c>
      <c r="CM1301" s="7" t="str">
        <f t="shared" si="1049"/>
        <v/>
      </c>
    </row>
    <row r="1302" spans="2:91" ht="16.5" thickBot="1" x14ac:dyDescent="0.3">
      <c r="B1302" s="114"/>
      <c r="C1302" s="114"/>
      <c r="D1302" s="115"/>
      <c r="E1302" s="117" t="str">
        <f t="shared" si="1050"/>
        <v/>
      </c>
      <c r="F1302" s="118" t="str">
        <f t="shared" si="1058"/>
        <v/>
      </c>
      <c r="G1302" s="22"/>
      <c r="H1302" s="5" t="str">
        <f t="shared" si="1020"/>
        <v/>
      </c>
      <c r="I1302" s="6" t="str">
        <f t="shared" si="1021"/>
        <v/>
      </c>
      <c r="J1302" s="6" t="str">
        <f t="shared" si="1022"/>
        <v/>
      </c>
      <c r="K1302" s="23"/>
      <c r="L1302" s="3" t="str">
        <f t="shared" si="1059"/>
        <v/>
      </c>
      <c r="M1302" s="2">
        <f>IF(OR(K1302="Rota",K1302="Desliza"),(IF((MAX(N$36:N1301))&gt;F$17,(MAX(N$36:N1301)),F$17)),N1301)</f>
        <v>0</v>
      </c>
      <c r="N1302" s="42"/>
      <c r="O1302" s="2" t="str">
        <f t="shared" si="1060"/>
        <v/>
      </c>
      <c r="P1302" s="3" t="str">
        <f t="shared" si="1061"/>
        <v/>
      </c>
      <c r="Q1302" s="24"/>
      <c r="R1302" s="24"/>
      <c r="S1302" s="24"/>
      <c r="T1302" s="132" t="str">
        <f t="shared" si="1012"/>
        <v/>
      </c>
      <c r="U1302" s="25"/>
      <c r="V1302" s="25"/>
      <c r="W1302" s="24"/>
      <c r="X1302" s="26"/>
      <c r="Y1302" s="25"/>
      <c r="Z1302" s="25"/>
      <c r="AA1302" s="3" t="str">
        <f t="shared" si="1062"/>
        <v/>
      </c>
      <c r="AB1302" s="24"/>
      <c r="AC1302" s="26"/>
      <c r="AD1302" s="25"/>
      <c r="AE1302" s="54"/>
      <c r="AF1302" s="54"/>
      <c r="AG1302" s="54"/>
      <c r="AH1302" s="54"/>
      <c r="AI1302" s="54"/>
      <c r="AJ1302" s="54"/>
      <c r="AK1302" s="25"/>
      <c r="AL1302" s="54" t="str">
        <f t="shared" si="1013"/>
        <v/>
      </c>
      <c r="AM1302" s="200" t="str">
        <f t="shared" si="1014"/>
        <v/>
      </c>
      <c r="AN1302" s="201" t="str">
        <f t="shared" si="1015"/>
        <v/>
      </c>
      <c r="AO1302" s="200" t="str">
        <f t="shared" si="1023"/>
        <v/>
      </c>
      <c r="AP1302" s="200" t="str">
        <f t="shared" si="1016"/>
        <v/>
      </c>
      <c r="AQ1302" s="200" t="str">
        <f t="shared" si="1017"/>
        <v/>
      </c>
      <c r="AR1302" s="200" t="str">
        <f t="shared" si="1024"/>
        <v/>
      </c>
      <c r="AS1302" s="200" t="str">
        <f t="shared" si="1025"/>
        <v/>
      </c>
      <c r="AT1302" s="200" t="str">
        <f t="shared" si="1026"/>
        <v/>
      </c>
      <c r="AU1302" s="200" t="str">
        <f t="shared" si="1027"/>
        <v/>
      </c>
      <c r="AV1302" s="54"/>
      <c r="AW1302" s="200" t="str">
        <f t="shared" si="1028"/>
        <v/>
      </c>
      <c r="AX1302" s="201" t="str">
        <f t="shared" si="1029"/>
        <v/>
      </c>
      <c r="AY1302" s="7" t="str">
        <f t="shared" si="1030"/>
        <v/>
      </c>
      <c r="AZ1302" s="7" t="str">
        <f t="shared" si="1031"/>
        <v/>
      </c>
      <c r="BA1302" s="7" t="str">
        <f t="shared" si="1032"/>
        <v/>
      </c>
      <c r="BB1302" s="7" t="str">
        <f t="shared" si="1051"/>
        <v/>
      </c>
      <c r="BC1302" s="7" t="str">
        <f t="shared" si="1052"/>
        <v/>
      </c>
      <c r="BD1302" s="7" t="str">
        <f t="shared" si="1053"/>
        <v/>
      </c>
      <c r="BE1302" s="7" t="str">
        <f t="shared" si="1054"/>
        <v/>
      </c>
      <c r="BF1302" s="7" t="str">
        <f t="shared" si="1008"/>
        <v/>
      </c>
      <c r="BG1302" s="7" t="str">
        <f t="shared" si="1009"/>
        <v/>
      </c>
      <c r="BH1302" s="7" t="str">
        <f t="shared" si="1055"/>
        <v/>
      </c>
      <c r="BI1302" s="7" t="str">
        <f t="shared" si="1056"/>
        <v/>
      </c>
      <c r="BJ1302" s="7" t="str">
        <f t="shared" si="1057"/>
        <v/>
      </c>
      <c r="BK1302" s="7" t="str">
        <f t="shared" si="1033"/>
        <v/>
      </c>
      <c r="BL1302" s="7" t="str">
        <f t="shared" si="1034"/>
        <v/>
      </c>
      <c r="BM1302" s="7" t="str">
        <f t="shared" si="1035"/>
        <v/>
      </c>
      <c r="BN1302" s="7" t="str">
        <f t="shared" si="1036"/>
        <v/>
      </c>
      <c r="BO1302" s="7" t="str">
        <f t="shared" si="1037"/>
        <v/>
      </c>
      <c r="BP1302" s="7" t="str">
        <f t="shared" si="1038"/>
        <v/>
      </c>
      <c r="BQ1302" s="7" t="str">
        <f t="shared" si="1039"/>
        <v/>
      </c>
      <c r="BR1302" s="7" t="str">
        <f t="shared" si="1040"/>
        <v/>
      </c>
      <c r="BS1302" s="7" t="str">
        <f t="shared" si="1041"/>
        <v/>
      </c>
      <c r="BT1302" s="7" t="str">
        <f t="shared" si="1042"/>
        <v/>
      </c>
      <c r="BU1302" s="7" t="str">
        <f t="shared" si="1043"/>
        <v/>
      </c>
      <c r="BV1302" s="7" t="str">
        <f t="shared" si="1044"/>
        <v/>
      </c>
      <c r="BW1302" s="7" t="str">
        <f t="shared" si="1018"/>
        <v/>
      </c>
      <c r="BX1302" s="7" t="str">
        <f t="shared" si="1045"/>
        <v/>
      </c>
      <c r="BY1302" s="7" t="str">
        <f t="shared" si="1046"/>
        <v/>
      </c>
      <c r="BZ1302" s="7" t="str">
        <f t="shared" si="1047"/>
        <v/>
      </c>
      <c r="CA1302" s="7" t="str">
        <f t="shared" si="1048"/>
        <v/>
      </c>
      <c r="CB1302" s="54"/>
      <c r="CH1302" s="13" t="str">
        <f t="shared" si="1019"/>
        <v/>
      </c>
      <c r="CJ1302" s="13" t="str">
        <f t="shared" si="1010"/>
        <v/>
      </c>
      <c r="CK1302" s="7" t="str">
        <f t="shared" si="1011"/>
        <v/>
      </c>
      <c r="CM1302" s="7" t="str">
        <f t="shared" si="1049"/>
        <v/>
      </c>
    </row>
    <row r="1303" spans="2:91" ht="16.5" thickBot="1" x14ac:dyDescent="0.3">
      <c r="B1303" s="114"/>
      <c r="C1303" s="114"/>
      <c r="D1303" s="115"/>
      <c r="E1303" s="117" t="str">
        <f t="shared" si="1050"/>
        <v/>
      </c>
      <c r="F1303" s="118" t="str">
        <f t="shared" si="1058"/>
        <v/>
      </c>
      <c r="G1303" s="22"/>
      <c r="H1303" s="5" t="str">
        <f t="shared" si="1020"/>
        <v/>
      </c>
      <c r="I1303" s="6" t="str">
        <f t="shared" si="1021"/>
        <v/>
      </c>
      <c r="J1303" s="6" t="str">
        <f t="shared" si="1022"/>
        <v/>
      </c>
      <c r="K1303" s="23"/>
      <c r="L1303" s="3" t="str">
        <f t="shared" si="1059"/>
        <v/>
      </c>
      <c r="M1303" s="2">
        <f>IF(OR(K1303="Rota",K1303="Desliza"),(IF((MAX(N$36:N1302))&gt;F$17,(MAX(N$36:N1302)),F$17)),N1302)</f>
        <v>0</v>
      </c>
      <c r="N1303" s="42"/>
      <c r="O1303" s="2" t="str">
        <f t="shared" si="1060"/>
        <v/>
      </c>
      <c r="P1303" s="3" t="str">
        <f t="shared" si="1061"/>
        <v/>
      </c>
      <c r="Q1303" s="24"/>
      <c r="R1303" s="24"/>
      <c r="S1303" s="24"/>
      <c r="T1303" s="132" t="str">
        <f t="shared" si="1012"/>
        <v/>
      </c>
      <c r="U1303" s="25"/>
      <c r="V1303" s="25"/>
      <c r="W1303" s="24"/>
      <c r="X1303" s="26"/>
      <c r="Y1303" s="25"/>
      <c r="Z1303" s="25"/>
      <c r="AA1303" s="3" t="str">
        <f t="shared" si="1062"/>
        <v/>
      </c>
      <c r="AB1303" s="24"/>
      <c r="AC1303" s="26"/>
      <c r="AD1303" s="25"/>
      <c r="AE1303" s="54"/>
      <c r="AF1303" s="54"/>
      <c r="AG1303" s="54"/>
      <c r="AH1303" s="54"/>
      <c r="AI1303" s="54"/>
      <c r="AJ1303" s="54"/>
      <c r="AK1303" s="25"/>
      <c r="AL1303" s="54" t="str">
        <f t="shared" si="1013"/>
        <v/>
      </c>
      <c r="AM1303" s="200" t="str">
        <f t="shared" si="1014"/>
        <v/>
      </c>
      <c r="AN1303" s="201" t="str">
        <f t="shared" si="1015"/>
        <v/>
      </c>
      <c r="AO1303" s="200" t="str">
        <f t="shared" si="1023"/>
        <v/>
      </c>
      <c r="AP1303" s="200" t="str">
        <f t="shared" si="1016"/>
        <v/>
      </c>
      <c r="AQ1303" s="200" t="str">
        <f t="shared" si="1017"/>
        <v/>
      </c>
      <c r="AR1303" s="200" t="str">
        <f t="shared" si="1024"/>
        <v/>
      </c>
      <c r="AS1303" s="200" t="str">
        <f t="shared" si="1025"/>
        <v/>
      </c>
      <c r="AT1303" s="200" t="str">
        <f t="shared" si="1026"/>
        <v/>
      </c>
      <c r="AU1303" s="200" t="str">
        <f t="shared" si="1027"/>
        <v/>
      </c>
      <c r="AV1303" s="54"/>
      <c r="AW1303" s="200" t="str">
        <f t="shared" si="1028"/>
        <v/>
      </c>
      <c r="AX1303" s="201" t="str">
        <f t="shared" si="1029"/>
        <v/>
      </c>
      <c r="AY1303" s="7" t="str">
        <f t="shared" si="1030"/>
        <v/>
      </c>
      <c r="AZ1303" s="7" t="str">
        <f t="shared" si="1031"/>
        <v/>
      </c>
      <c r="BA1303" s="7" t="str">
        <f t="shared" si="1032"/>
        <v/>
      </c>
      <c r="BB1303" s="7" t="str">
        <f t="shared" si="1051"/>
        <v/>
      </c>
      <c r="BC1303" s="7" t="str">
        <f t="shared" si="1052"/>
        <v/>
      </c>
      <c r="BD1303" s="7" t="str">
        <f t="shared" si="1053"/>
        <v/>
      </c>
      <c r="BE1303" s="7" t="str">
        <f t="shared" si="1054"/>
        <v/>
      </c>
      <c r="BF1303" s="7" t="str">
        <f t="shared" si="1008"/>
        <v/>
      </c>
      <c r="BG1303" s="7" t="str">
        <f t="shared" si="1009"/>
        <v/>
      </c>
      <c r="BH1303" s="7" t="str">
        <f t="shared" si="1055"/>
        <v/>
      </c>
      <c r="BI1303" s="7" t="str">
        <f t="shared" si="1056"/>
        <v/>
      </c>
      <c r="BJ1303" s="7" t="str">
        <f t="shared" si="1057"/>
        <v/>
      </c>
      <c r="BK1303" s="7" t="str">
        <f t="shared" si="1033"/>
        <v/>
      </c>
      <c r="BL1303" s="7" t="str">
        <f t="shared" si="1034"/>
        <v/>
      </c>
      <c r="BM1303" s="7" t="str">
        <f t="shared" si="1035"/>
        <v/>
      </c>
      <c r="BN1303" s="7" t="str">
        <f t="shared" si="1036"/>
        <v/>
      </c>
      <c r="BO1303" s="7" t="str">
        <f t="shared" si="1037"/>
        <v/>
      </c>
      <c r="BP1303" s="7" t="str">
        <f t="shared" si="1038"/>
        <v/>
      </c>
      <c r="BQ1303" s="7" t="str">
        <f t="shared" si="1039"/>
        <v/>
      </c>
      <c r="BR1303" s="7" t="str">
        <f t="shared" si="1040"/>
        <v/>
      </c>
      <c r="BS1303" s="7" t="str">
        <f t="shared" si="1041"/>
        <v/>
      </c>
      <c r="BT1303" s="7" t="str">
        <f t="shared" si="1042"/>
        <v/>
      </c>
      <c r="BU1303" s="7" t="str">
        <f t="shared" si="1043"/>
        <v/>
      </c>
      <c r="BV1303" s="7" t="str">
        <f t="shared" si="1044"/>
        <v/>
      </c>
      <c r="BW1303" s="7" t="str">
        <f t="shared" si="1018"/>
        <v/>
      </c>
      <c r="BX1303" s="7" t="str">
        <f t="shared" si="1045"/>
        <v/>
      </c>
      <c r="BY1303" s="7" t="str">
        <f t="shared" si="1046"/>
        <v/>
      </c>
      <c r="BZ1303" s="7" t="str">
        <f t="shared" si="1047"/>
        <v/>
      </c>
      <c r="CA1303" s="7" t="str">
        <f t="shared" si="1048"/>
        <v/>
      </c>
      <c r="CB1303" s="54"/>
      <c r="CH1303" s="13" t="str">
        <f t="shared" si="1019"/>
        <v/>
      </c>
      <c r="CJ1303" s="13" t="str">
        <f t="shared" si="1010"/>
        <v/>
      </c>
      <c r="CK1303" s="7" t="str">
        <f t="shared" si="1011"/>
        <v/>
      </c>
      <c r="CM1303" s="7" t="str">
        <f t="shared" si="1049"/>
        <v/>
      </c>
    </row>
    <row r="1304" spans="2:91" ht="16.5" thickBot="1" x14ac:dyDescent="0.3">
      <c r="B1304" s="114"/>
      <c r="C1304" s="114"/>
      <c r="D1304" s="115"/>
      <c r="E1304" s="117" t="str">
        <f t="shared" si="1050"/>
        <v/>
      </c>
      <c r="F1304" s="118" t="str">
        <f t="shared" si="1058"/>
        <v/>
      </c>
      <c r="G1304" s="22"/>
      <c r="H1304" s="5" t="str">
        <f t="shared" si="1020"/>
        <v/>
      </c>
      <c r="I1304" s="6" t="str">
        <f t="shared" si="1021"/>
        <v/>
      </c>
      <c r="J1304" s="6" t="str">
        <f t="shared" si="1022"/>
        <v/>
      </c>
      <c r="K1304" s="23"/>
      <c r="L1304" s="3" t="str">
        <f t="shared" si="1059"/>
        <v/>
      </c>
      <c r="M1304" s="2">
        <f>IF(OR(K1304="Rota",K1304="Desliza"),(IF((MAX(N$36:N1303))&gt;F$17,(MAX(N$36:N1303)),F$17)),N1303)</f>
        <v>0</v>
      </c>
      <c r="N1304" s="42"/>
      <c r="O1304" s="2" t="str">
        <f t="shared" si="1060"/>
        <v/>
      </c>
      <c r="P1304" s="3" t="str">
        <f t="shared" si="1061"/>
        <v/>
      </c>
      <c r="Q1304" s="24"/>
      <c r="R1304" s="24"/>
      <c r="S1304" s="24"/>
      <c r="T1304" s="132" t="str">
        <f t="shared" si="1012"/>
        <v/>
      </c>
      <c r="U1304" s="25"/>
      <c r="V1304" s="25"/>
      <c r="W1304" s="24"/>
      <c r="X1304" s="26"/>
      <c r="Y1304" s="25"/>
      <c r="Z1304" s="25"/>
      <c r="AA1304" s="3" t="str">
        <f t="shared" si="1062"/>
        <v/>
      </c>
      <c r="AB1304" s="24"/>
      <c r="AC1304" s="26"/>
      <c r="AD1304" s="25"/>
      <c r="AE1304" s="54"/>
      <c r="AF1304" s="54"/>
      <c r="AG1304" s="54"/>
      <c r="AH1304" s="54"/>
      <c r="AI1304" s="54"/>
      <c r="AJ1304" s="54"/>
      <c r="AK1304" s="25"/>
      <c r="AL1304" s="54" t="str">
        <f t="shared" si="1013"/>
        <v/>
      </c>
      <c r="AM1304" s="200" t="str">
        <f t="shared" si="1014"/>
        <v/>
      </c>
      <c r="AN1304" s="201" t="str">
        <f t="shared" si="1015"/>
        <v/>
      </c>
      <c r="AO1304" s="200" t="str">
        <f t="shared" si="1023"/>
        <v/>
      </c>
      <c r="AP1304" s="200" t="str">
        <f t="shared" si="1016"/>
        <v/>
      </c>
      <c r="AQ1304" s="200" t="str">
        <f t="shared" si="1017"/>
        <v/>
      </c>
      <c r="AR1304" s="200" t="str">
        <f t="shared" si="1024"/>
        <v/>
      </c>
      <c r="AS1304" s="200" t="str">
        <f t="shared" si="1025"/>
        <v/>
      </c>
      <c r="AT1304" s="200" t="str">
        <f t="shared" si="1026"/>
        <v/>
      </c>
      <c r="AU1304" s="200" t="str">
        <f t="shared" si="1027"/>
        <v/>
      </c>
      <c r="AV1304" s="54"/>
      <c r="AW1304" s="200" t="str">
        <f t="shared" si="1028"/>
        <v/>
      </c>
      <c r="AX1304" s="201" t="str">
        <f t="shared" si="1029"/>
        <v/>
      </c>
      <c r="AY1304" s="7" t="str">
        <f t="shared" si="1030"/>
        <v/>
      </c>
      <c r="AZ1304" s="7" t="str">
        <f t="shared" si="1031"/>
        <v/>
      </c>
      <c r="BA1304" s="7" t="str">
        <f t="shared" si="1032"/>
        <v/>
      </c>
      <c r="BB1304" s="7" t="str">
        <f t="shared" si="1051"/>
        <v/>
      </c>
      <c r="BC1304" s="7" t="str">
        <f t="shared" si="1052"/>
        <v/>
      </c>
      <c r="BD1304" s="7" t="str">
        <f t="shared" si="1053"/>
        <v/>
      </c>
      <c r="BE1304" s="7" t="str">
        <f t="shared" si="1054"/>
        <v/>
      </c>
      <c r="BF1304" s="7" t="str">
        <f t="shared" si="1008"/>
        <v/>
      </c>
      <c r="BG1304" s="7" t="str">
        <f t="shared" si="1009"/>
        <v/>
      </c>
      <c r="BH1304" s="7" t="str">
        <f t="shared" si="1055"/>
        <v/>
      </c>
      <c r="BI1304" s="7" t="str">
        <f t="shared" si="1056"/>
        <v/>
      </c>
      <c r="BJ1304" s="7" t="str">
        <f t="shared" si="1057"/>
        <v/>
      </c>
      <c r="BK1304" s="7" t="str">
        <f t="shared" si="1033"/>
        <v/>
      </c>
      <c r="BL1304" s="7" t="str">
        <f t="shared" si="1034"/>
        <v/>
      </c>
      <c r="BM1304" s="7" t="str">
        <f t="shared" si="1035"/>
        <v/>
      </c>
      <c r="BN1304" s="7" t="str">
        <f t="shared" si="1036"/>
        <v/>
      </c>
      <c r="BO1304" s="7" t="str">
        <f t="shared" si="1037"/>
        <v/>
      </c>
      <c r="BP1304" s="7" t="str">
        <f t="shared" si="1038"/>
        <v/>
      </c>
      <c r="BQ1304" s="7" t="str">
        <f t="shared" si="1039"/>
        <v/>
      </c>
      <c r="BR1304" s="7" t="str">
        <f t="shared" si="1040"/>
        <v/>
      </c>
      <c r="BS1304" s="7" t="str">
        <f t="shared" si="1041"/>
        <v/>
      </c>
      <c r="BT1304" s="7" t="str">
        <f t="shared" si="1042"/>
        <v/>
      </c>
      <c r="BU1304" s="7" t="str">
        <f t="shared" si="1043"/>
        <v/>
      </c>
      <c r="BV1304" s="7" t="str">
        <f t="shared" si="1044"/>
        <v/>
      </c>
      <c r="BW1304" s="7" t="str">
        <f t="shared" si="1018"/>
        <v/>
      </c>
      <c r="BX1304" s="7" t="str">
        <f t="shared" si="1045"/>
        <v/>
      </c>
      <c r="BY1304" s="7" t="str">
        <f t="shared" si="1046"/>
        <v/>
      </c>
      <c r="BZ1304" s="7" t="str">
        <f t="shared" si="1047"/>
        <v/>
      </c>
      <c r="CA1304" s="7" t="str">
        <f t="shared" si="1048"/>
        <v/>
      </c>
      <c r="CB1304" s="54"/>
      <c r="CH1304" s="13" t="str">
        <f t="shared" si="1019"/>
        <v/>
      </c>
      <c r="CJ1304" s="13" t="str">
        <f t="shared" si="1010"/>
        <v/>
      </c>
      <c r="CK1304" s="7" t="str">
        <f t="shared" si="1011"/>
        <v/>
      </c>
      <c r="CM1304" s="7" t="str">
        <f t="shared" si="1049"/>
        <v/>
      </c>
    </row>
    <row r="1305" spans="2:91" ht="16.5" thickBot="1" x14ac:dyDescent="0.3">
      <c r="B1305" s="114"/>
      <c r="C1305" s="114"/>
      <c r="D1305" s="115"/>
      <c r="E1305" s="117" t="str">
        <f t="shared" si="1050"/>
        <v/>
      </c>
      <c r="F1305" s="118" t="str">
        <f t="shared" si="1058"/>
        <v/>
      </c>
      <c r="G1305" s="22"/>
      <c r="H1305" s="5" t="str">
        <f t="shared" si="1020"/>
        <v/>
      </c>
      <c r="I1305" s="6" t="str">
        <f t="shared" si="1021"/>
        <v/>
      </c>
      <c r="J1305" s="6" t="str">
        <f t="shared" si="1022"/>
        <v/>
      </c>
      <c r="K1305" s="23"/>
      <c r="L1305" s="3" t="str">
        <f t="shared" si="1059"/>
        <v/>
      </c>
      <c r="M1305" s="2">
        <f>IF(OR(K1305="Rota",K1305="Desliza"),(IF((MAX(N$36:N1304))&gt;F$17,(MAX(N$36:N1304)),F$17)),N1304)</f>
        <v>0</v>
      </c>
      <c r="N1305" s="42"/>
      <c r="O1305" s="2" t="str">
        <f t="shared" si="1060"/>
        <v/>
      </c>
      <c r="P1305" s="3" t="str">
        <f t="shared" si="1061"/>
        <v/>
      </c>
      <c r="Q1305" s="24"/>
      <c r="R1305" s="24"/>
      <c r="S1305" s="24"/>
      <c r="T1305" s="132" t="str">
        <f t="shared" si="1012"/>
        <v/>
      </c>
      <c r="U1305" s="25"/>
      <c r="V1305" s="25"/>
      <c r="W1305" s="24"/>
      <c r="X1305" s="26"/>
      <c r="Y1305" s="25"/>
      <c r="Z1305" s="25"/>
      <c r="AA1305" s="3" t="str">
        <f t="shared" si="1062"/>
        <v/>
      </c>
      <c r="AB1305" s="24"/>
      <c r="AC1305" s="26"/>
      <c r="AD1305" s="25"/>
      <c r="AE1305" s="54"/>
      <c r="AF1305" s="54"/>
      <c r="AG1305" s="54"/>
      <c r="AH1305" s="54"/>
      <c r="AI1305" s="54"/>
      <c r="AJ1305" s="54"/>
      <c r="AK1305" s="25"/>
      <c r="AL1305" s="54" t="str">
        <f t="shared" si="1013"/>
        <v/>
      </c>
      <c r="AM1305" s="200" t="str">
        <f t="shared" si="1014"/>
        <v/>
      </c>
      <c r="AN1305" s="201" t="str">
        <f t="shared" si="1015"/>
        <v/>
      </c>
      <c r="AO1305" s="200" t="str">
        <f t="shared" si="1023"/>
        <v/>
      </c>
      <c r="AP1305" s="200" t="str">
        <f t="shared" si="1016"/>
        <v/>
      </c>
      <c r="AQ1305" s="200" t="str">
        <f t="shared" si="1017"/>
        <v/>
      </c>
      <c r="AR1305" s="200" t="str">
        <f t="shared" si="1024"/>
        <v/>
      </c>
      <c r="AS1305" s="200" t="str">
        <f t="shared" si="1025"/>
        <v/>
      </c>
      <c r="AT1305" s="200" t="str">
        <f t="shared" si="1026"/>
        <v/>
      </c>
      <c r="AU1305" s="200" t="str">
        <f t="shared" si="1027"/>
        <v/>
      </c>
      <c r="AV1305" s="54"/>
      <c r="AW1305" s="200" t="str">
        <f t="shared" si="1028"/>
        <v/>
      </c>
      <c r="AX1305" s="201" t="str">
        <f t="shared" si="1029"/>
        <v/>
      </c>
      <c r="AY1305" s="7" t="str">
        <f t="shared" si="1030"/>
        <v/>
      </c>
      <c r="AZ1305" s="7" t="str">
        <f t="shared" si="1031"/>
        <v/>
      </c>
      <c r="BA1305" s="7" t="str">
        <f t="shared" si="1032"/>
        <v/>
      </c>
      <c r="BB1305" s="7" t="str">
        <f t="shared" si="1051"/>
        <v/>
      </c>
      <c r="BC1305" s="7" t="str">
        <f t="shared" si="1052"/>
        <v/>
      </c>
      <c r="BD1305" s="7" t="str">
        <f t="shared" si="1053"/>
        <v/>
      </c>
      <c r="BE1305" s="7" t="str">
        <f t="shared" si="1054"/>
        <v/>
      </c>
      <c r="BF1305" s="7" t="str">
        <f t="shared" si="1008"/>
        <v/>
      </c>
      <c r="BG1305" s="7" t="str">
        <f t="shared" si="1009"/>
        <v/>
      </c>
      <c r="BH1305" s="7" t="str">
        <f t="shared" si="1055"/>
        <v/>
      </c>
      <c r="BI1305" s="7" t="str">
        <f t="shared" si="1056"/>
        <v/>
      </c>
      <c r="BJ1305" s="7" t="str">
        <f t="shared" si="1057"/>
        <v/>
      </c>
      <c r="BK1305" s="7" t="str">
        <f t="shared" si="1033"/>
        <v/>
      </c>
      <c r="BL1305" s="7" t="str">
        <f t="shared" si="1034"/>
        <v/>
      </c>
      <c r="BM1305" s="7" t="str">
        <f t="shared" si="1035"/>
        <v/>
      </c>
      <c r="BN1305" s="7" t="str">
        <f t="shared" si="1036"/>
        <v/>
      </c>
      <c r="BO1305" s="7" t="str">
        <f t="shared" si="1037"/>
        <v/>
      </c>
      <c r="BP1305" s="7" t="str">
        <f t="shared" si="1038"/>
        <v/>
      </c>
      <c r="BQ1305" s="7" t="str">
        <f t="shared" si="1039"/>
        <v/>
      </c>
      <c r="BR1305" s="7" t="str">
        <f t="shared" si="1040"/>
        <v/>
      </c>
      <c r="BS1305" s="7" t="str">
        <f t="shared" si="1041"/>
        <v/>
      </c>
      <c r="BT1305" s="7" t="str">
        <f t="shared" si="1042"/>
        <v/>
      </c>
      <c r="BU1305" s="7" t="str">
        <f t="shared" si="1043"/>
        <v/>
      </c>
      <c r="BV1305" s="7" t="str">
        <f t="shared" si="1044"/>
        <v/>
      </c>
      <c r="BW1305" s="7" t="str">
        <f t="shared" si="1018"/>
        <v/>
      </c>
      <c r="BX1305" s="7" t="str">
        <f t="shared" si="1045"/>
        <v/>
      </c>
      <c r="BY1305" s="7" t="str">
        <f t="shared" si="1046"/>
        <v/>
      </c>
      <c r="BZ1305" s="7" t="str">
        <f t="shared" si="1047"/>
        <v/>
      </c>
      <c r="CA1305" s="7" t="str">
        <f t="shared" si="1048"/>
        <v/>
      </c>
      <c r="CB1305" s="54"/>
      <c r="CH1305" s="13" t="str">
        <f t="shared" si="1019"/>
        <v/>
      </c>
      <c r="CJ1305" s="13" t="str">
        <f t="shared" si="1010"/>
        <v/>
      </c>
      <c r="CK1305" s="7" t="str">
        <f t="shared" si="1011"/>
        <v/>
      </c>
      <c r="CM1305" s="7" t="str">
        <f t="shared" si="1049"/>
        <v/>
      </c>
    </row>
    <row r="1306" spans="2:91" ht="16.5" thickBot="1" x14ac:dyDescent="0.3">
      <c r="B1306" s="114"/>
      <c r="C1306" s="114"/>
      <c r="D1306" s="115"/>
      <c r="E1306" s="117" t="str">
        <f t="shared" si="1050"/>
        <v/>
      </c>
      <c r="F1306" s="118" t="str">
        <f t="shared" si="1058"/>
        <v/>
      </c>
      <c r="G1306" s="22"/>
      <c r="H1306" s="5" t="str">
        <f t="shared" si="1020"/>
        <v/>
      </c>
      <c r="I1306" s="6" t="str">
        <f t="shared" si="1021"/>
        <v/>
      </c>
      <c r="J1306" s="6" t="str">
        <f t="shared" si="1022"/>
        <v/>
      </c>
      <c r="K1306" s="23"/>
      <c r="L1306" s="3" t="str">
        <f t="shared" si="1059"/>
        <v/>
      </c>
      <c r="M1306" s="2">
        <f>IF(OR(K1306="Rota",K1306="Desliza"),(IF((MAX(N$36:N1305))&gt;F$17,(MAX(N$36:N1305)),F$17)),N1305)</f>
        <v>0</v>
      </c>
      <c r="N1306" s="42"/>
      <c r="O1306" s="2" t="str">
        <f t="shared" si="1060"/>
        <v/>
      </c>
      <c r="P1306" s="3" t="str">
        <f t="shared" si="1061"/>
        <v/>
      </c>
      <c r="Q1306" s="24"/>
      <c r="R1306" s="24"/>
      <c r="S1306" s="24"/>
      <c r="T1306" s="132" t="str">
        <f t="shared" si="1012"/>
        <v/>
      </c>
      <c r="U1306" s="25"/>
      <c r="V1306" s="25"/>
      <c r="W1306" s="24"/>
      <c r="X1306" s="26"/>
      <c r="Y1306" s="25"/>
      <c r="Z1306" s="25"/>
      <c r="AA1306" s="3" t="str">
        <f t="shared" si="1062"/>
        <v/>
      </c>
      <c r="AB1306" s="24"/>
      <c r="AC1306" s="26"/>
      <c r="AD1306" s="25"/>
      <c r="AE1306" s="54"/>
      <c r="AF1306" s="54"/>
      <c r="AG1306" s="54"/>
      <c r="AH1306" s="54"/>
      <c r="AI1306" s="54"/>
      <c r="AJ1306" s="54"/>
      <c r="AK1306" s="25"/>
      <c r="AL1306" s="54" t="str">
        <f t="shared" si="1013"/>
        <v/>
      </c>
      <c r="AM1306" s="200" t="str">
        <f t="shared" si="1014"/>
        <v/>
      </c>
      <c r="AN1306" s="201" t="str">
        <f t="shared" si="1015"/>
        <v/>
      </c>
      <c r="AO1306" s="200" t="str">
        <f t="shared" si="1023"/>
        <v/>
      </c>
      <c r="AP1306" s="200" t="str">
        <f t="shared" si="1016"/>
        <v/>
      </c>
      <c r="AQ1306" s="200" t="str">
        <f t="shared" si="1017"/>
        <v/>
      </c>
      <c r="AR1306" s="200" t="str">
        <f t="shared" si="1024"/>
        <v/>
      </c>
      <c r="AS1306" s="200" t="str">
        <f t="shared" si="1025"/>
        <v/>
      </c>
      <c r="AT1306" s="200" t="str">
        <f t="shared" si="1026"/>
        <v/>
      </c>
      <c r="AU1306" s="200" t="str">
        <f t="shared" si="1027"/>
        <v/>
      </c>
      <c r="AV1306" s="54"/>
      <c r="AW1306" s="200" t="str">
        <f t="shared" si="1028"/>
        <v/>
      </c>
      <c r="AX1306" s="201" t="str">
        <f t="shared" si="1029"/>
        <v/>
      </c>
      <c r="AY1306" s="7" t="str">
        <f t="shared" si="1030"/>
        <v/>
      </c>
      <c r="AZ1306" s="7" t="str">
        <f t="shared" si="1031"/>
        <v/>
      </c>
      <c r="BA1306" s="7" t="str">
        <f t="shared" si="1032"/>
        <v/>
      </c>
      <c r="BB1306" s="7" t="str">
        <f t="shared" si="1051"/>
        <v/>
      </c>
      <c r="BC1306" s="7" t="str">
        <f t="shared" si="1052"/>
        <v/>
      </c>
      <c r="BD1306" s="7" t="str">
        <f t="shared" si="1053"/>
        <v/>
      </c>
      <c r="BE1306" s="7" t="str">
        <f t="shared" si="1054"/>
        <v/>
      </c>
      <c r="BF1306" s="7" t="str">
        <f t="shared" si="1008"/>
        <v/>
      </c>
      <c r="BG1306" s="7" t="str">
        <f t="shared" si="1009"/>
        <v/>
      </c>
      <c r="BH1306" s="7" t="str">
        <f t="shared" si="1055"/>
        <v/>
      </c>
      <c r="BI1306" s="7" t="str">
        <f t="shared" si="1056"/>
        <v/>
      </c>
      <c r="BJ1306" s="7" t="str">
        <f t="shared" si="1057"/>
        <v/>
      </c>
      <c r="BK1306" s="7" t="str">
        <f t="shared" si="1033"/>
        <v/>
      </c>
      <c r="BL1306" s="7" t="str">
        <f t="shared" si="1034"/>
        <v/>
      </c>
      <c r="BM1306" s="7" t="str">
        <f t="shared" si="1035"/>
        <v/>
      </c>
      <c r="BN1306" s="7" t="str">
        <f t="shared" si="1036"/>
        <v/>
      </c>
      <c r="BO1306" s="7" t="str">
        <f t="shared" si="1037"/>
        <v/>
      </c>
      <c r="BP1306" s="7" t="str">
        <f t="shared" si="1038"/>
        <v/>
      </c>
      <c r="BQ1306" s="7" t="str">
        <f t="shared" si="1039"/>
        <v/>
      </c>
      <c r="BR1306" s="7" t="str">
        <f t="shared" si="1040"/>
        <v/>
      </c>
      <c r="BS1306" s="7" t="str">
        <f t="shared" si="1041"/>
        <v/>
      </c>
      <c r="BT1306" s="7" t="str">
        <f t="shared" si="1042"/>
        <v/>
      </c>
      <c r="BU1306" s="7" t="str">
        <f t="shared" si="1043"/>
        <v/>
      </c>
      <c r="BV1306" s="7" t="str">
        <f t="shared" si="1044"/>
        <v/>
      </c>
      <c r="BW1306" s="7" t="str">
        <f t="shared" si="1018"/>
        <v/>
      </c>
      <c r="BX1306" s="7" t="str">
        <f t="shared" si="1045"/>
        <v/>
      </c>
      <c r="BY1306" s="7" t="str">
        <f t="shared" si="1046"/>
        <v/>
      </c>
      <c r="BZ1306" s="7" t="str">
        <f t="shared" si="1047"/>
        <v/>
      </c>
      <c r="CA1306" s="7" t="str">
        <f t="shared" si="1048"/>
        <v/>
      </c>
      <c r="CB1306" s="54"/>
      <c r="CH1306" s="13" t="str">
        <f t="shared" si="1019"/>
        <v/>
      </c>
      <c r="CJ1306" s="13" t="str">
        <f t="shared" si="1010"/>
        <v/>
      </c>
      <c r="CK1306" s="7" t="str">
        <f t="shared" si="1011"/>
        <v/>
      </c>
      <c r="CM1306" s="7" t="str">
        <f t="shared" si="1049"/>
        <v/>
      </c>
    </row>
    <row r="1307" spans="2:91" ht="16.5" thickBot="1" x14ac:dyDescent="0.3">
      <c r="B1307" s="114"/>
      <c r="C1307" s="114"/>
      <c r="D1307" s="115"/>
      <c r="E1307" s="117" t="str">
        <f t="shared" si="1050"/>
        <v/>
      </c>
      <c r="F1307" s="118" t="str">
        <f t="shared" si="1058"/>
        <v/>
      </c>
      <c r="G1307" s="22"/>
      <c r="H1307" s="5" t="str">
        <f t="shared" si="1020"/>
        <v/>
      </c>
      <c r="I1307" s="6" t="str">
        <f t="shared" si="1021"/>
        <v/>
      </c>
      <c r="J1307" s="6" t="str">
        <f t="shared" si="1022"/>
        <v/>
      </c>
      <c r="K1307" s="23"/>
      <c r="L1307" s="3" t="str">
        <f t="shared" si="1059"/>
        <v/>
      </c>
      <c r="M1307" s="2">
        <f>IF(OR(K1307="Rota",K1307="Desliza"),(IF((MAX(N$36:N1306))&gt;F$17,(MAX(N$36:N1306)),F$17)),N1306)</f>
        <v>0</v>
      </c>
      <c r="N1307" s="42"/>
      <c r="O1307" s="2" t="str">
        <f t="shared" si="1060"/>
        <v/>
      </c>
      <c r="P1307" s="3" t="str">
        <f t="shared" si="1061"/>
        <v/>
      </c>
      <c r="Q1307" s="24"/>
      <c r="R1307" s="24"/>
      <c r="S1307" s="24"/>
      <c r="T1307" s="132" t="str">
        <f t="shared" si="1012"/>
        <v/>
      </c>
      <c r="U1307" s="25"/>
      <c r="V1307" s="25"/>
      <c r="W1307" s="24"/>
      <c r="X1307" s="26"/>
      <c r="Y1307" s="25"/>
      <c r="Z1307" s="25"/>
      <c r="AA1307" s="3" t="str">
        <f t="shared" si="1062"/>
        <v/>
      </c>
      <c r="AB1307" s="24"/>
      <c r="AC1307" s="26"/>
      <c r="AD1307" s="25"/>
      <c r="AE1307" s="54"/>
      <c r="AF1307" s="54"/>
      <c r="AG1307" s="54"/>
      <c r="AH1307" s="54"/>
      <c r="AI1307" s="54"/>
      <c r="AJ1307" s="54"/>
      <c r="AK1307" s="25"/>
      <c r="AL1307" s="54" t="str">
        <f t="shared" si="1013"/>
        <v/>
      </c>
      <c r="AM1307" s="200" t="str">
        <f t="shared" si="1014"/>
        <v/>
      </c>
      <c r="AN1307" s="201" t="str">
        <f t="shared" si="1015"/>
        <v/>
      </c>
      <c r="AO1307" s="200" t="str">
        <f t="shared" si="1023"/>
        <v/>
      </c>
      <c r="AP1307" s="200" t="str">
        <f t="shared" si="1016"/>
        <v/>
      </c>
      <c r="AQ1307" s="200" t="str">
        <f t="shared" si="1017"/>
        <v/>
      </c>
      <c r="AR1307" s="200" t="str">
        <f t="shared" si="1024"/>
        <v/>
      </c>
      <c r="AS1307" s="200" t="str">
        <f t="shared" si="1025"/>
        <v/>
      </c>
      <c r="AT1307" s="200" t="str">
        <f t="shared" si="1026"/>
        <v/>
      </c>
      <c r="AU1307" s="200" t="str">
        <f t="shared" si="1027"/>
        <v/>
      </c>
      <c r="AV1307" s="54"/>
      <c r="AW1307" s="200" t="str">
        <f t="shared" si="1028"/>
        <v/>
      </c>
      <c r="AX1307" s="201" t="str">
        <f t="shared" si="1029"/>
        <v/>
      </c>
      <c r="AY1307" s="7" t="str">
        <f t="shared" si="1030"/>
        <v/>
      </c>
      <c r="AZ1307" s="7" t="str">
        <f t="shared" si="1031"/>
        <v/>
      </c>
      <c r="BA1307" s="7" t="str">
        <f t="shared" si="1032"/>
        <v/>
      </c>
      <c r="BB1307" s="7" t="str">
        <f t="shared" si="1051"/>
        <v/>
      </c>
      <c r="BC1307" s="7" t="str">
        <f t="shared" si="1052"/>
        <v/>
      </c>
      <c r="BD1307" s="7" t="str">
        <f t="shared" si="1053"/>
        <v/>
      </c>
      <c r="BE1307" s="7" t="str">
        <f t="shared" si="1054"/>
        <v/>
      </c>
      <c r="BF1307" s="7" t="str">
        <f t="shared" si="1008"/>
        <v/>
      </c>
      <c r="BG1307" s="7" t="str">
        <f t="shared" si="1009"/>
        <v/>
      </c>
      <c r="BH1307" s="7" t="str">
        <f t="shared" si="1055"/>
        <v/>
      </c>
      <c r="BI1307" s="7" t="str">
        <f t="shared" si="1056"/>
        <v/>
      </c>
      <c r="BJ1307" s="7" t="str">
        <f t="shared" si="1057"/>
        <v/>
      </c>
      <c r="BK1307" s="7" t="str">
        <f t="shared" si="1033"/>
        <v/>
      </c>
      <c r="BL1307" s="7" t="str">
        <f t="shared" si="1034"/>
        <v/>
      </c>
      <c r="BM1307" s="7" t="str">
        <f t="shared" si="1035"/>
        <v/>
      </c>
      <c r="BN1307" s="7" t="str">
        <f t="shared" si="1036"/>
        <v/>
      </c>
      <c r="BO1307" s="7" t="str">
        <f t="shared" si="1037"/>
        <v/>
      </c>
      <c r="BP1307" s="7" t="str">
        <f t="shared" si="1038"/>
        <v/>
      </c>
      <c r="BQ1307" s="7" t="str">
        <f t="shared" si="1039"/>
        <v/>
      </c>
      <c r="BR1307" s="7" t="str">
        <f t="shared" si="1040"/>
        <v/>
      </c>
      <c r="BS1307" s="7" t="str">
        <f t="shared" si="1041"/>
        <v/>
      </c>
      <c r="BT1307" s="7" t="str">
        <f t="shared" si="1042"/>
        <v/>
      </c>
      <c r="BU1307" s="7" t="str">
        <f t="shared" si="1043"/>
        <v/>
      </c>
      <c r="BV1307" s="7" t="str">
        <f t="shared" si="1044"/>
        <v/>
      </c>
      <c r="BW1307" s="7" t="str">
        <f t="shared" si="1018"/>
        <v/>
      </c>
      <c r="BX1307" s="7" t="str">
        <f t="shared" si="1045"/>
        <v/>
      </c>
      <c r="BY1307" s="7" t="str">
        <f t="shared" si="1046"/>
        <v/>
      </c>
      <c r="BZ1307" s="7" t="str">
        <f t="shared" si="1047"/>
        <v/>
      </c>
      <c r="CA1307" s="7" t="str">
        <f t="shared" si="1048"/>
        <v/>
      </c>
      <c r="CB1307" s="54"/>
      <c r="CH1307" s="13" t="str">
        <f t="shared" si="1019"/>
        <v/>
      </c>
      <c r="CJ1307" s="13" t="str">
        <f t="shared" si="1010"/>
        <v/>
      </c>
      <c r="CK1307" s="7" t="str">
        <f t="shared" si="1011"/>
        <v/>
      </c>
      <c r="CM1307" s="7" t="str">
        <f t="shared" si="1049"/>
        <v/>
      </c>
    </row>
    <row r="1308" spans="2:91" ht="16.5" thickBot="1" x14ac:dyDescent="0.3">
      <c r="B1308" s="114"/>
      <c r="C1308" s="114"/>
      <c r="D1308" s="115"/>
      <c r="E1308" s="117" t="str">
        <f t="shared" si="1050"/>
        <v/>
      </c>
      <c r="F1308" s="118" t="str">
        <f t="shared" si="1058"/>
        <v/>
      </c>
      <c r="G1308" s="22"/>
      <c r="H1308" s="5" t="str">
        <f t="shared" si="1020"/>
        <v/>
      </c>
      <c r="I1308" s="6" t="str">
        <f t="shared" si="1021"/>
        <v/>
      </c>
      <c r="J1308" s="6" t="str">
        <f t="shared" si="1022"/>
        <v/>
      </c>
      <c r="K1308" s="23"/>
      <c r="L1308" s="3" t="str">
        <f t="shared" si="1059"/>
        <v/>
      </c>
      <c r="M1308" s="2">
        <f>IF(OR(K1308="Rota",K1308="Desliza"),(IF((MAX(N$36:N1307))&gt;F$17,(MAX(N$36:N1307)),F$17)),N1307)</f>
        <v>0</v>
      </c>
      <c r="N1308" s="42"/>
      <c r="O1308" s="2" t="str">
        <f t="shared" si="1060"/>
        <v/>
      </c>
      <c r="P1308" s="3" t="str">
        <f t="shared" si="1061"/>
        <v/>
      </c>
      <c r="Q1308" s="24"/>
      <c r="R1308" s="24"/>
      <c r="S1308" s="24"/>
      <c r="T1308" s="132" t="str">
        <f t="shared" si="1012"/>
        <v/>
      </c>
      <c r="U1308" s="25"/>
      <c r="V1308" s="25"/>
      <c r="W1308" s="24"/>
      <c r="X1308" s="26"/>
      <c r="Y1308" s="25"/>
      <c r="Z1308" s="25"/>
      <c r="AA1308" s="3" t="str">
        <f t="shared" si="1062"/>
        <v/>
      </c>
      <c r="AB1308" s="24"/>
      <c r="AC1308" s="26"/>
      <c r="AD1308" s="25"/>
      <c r="AE1308" s="54"/>
      <c r="AF1308" s="54"/>
      <c r="AG1308" s="54"/>
      <c r="AH1308" s="54"/>
      <c r="AI1308" s="54"/>
      <c r="AJ1308" s="54"/>
      <c r="AK1308" s="25"/>
      <c r="AL1308" s="54" t="str">
        <f t="shared" si="1013"/>
        <v/>
      </c>
      <c r="AM1308" s="200" t="str">
        <f t="shared" si="1014"/>
        <v/>
      </c>
      <c r="AN1308" s="201" t="str">
        <f t="shared" si="1015"/>
        <v/>
      </c>
      <c r="AO1308" s="200" t="str">
        <f t="shared" si="1023"/>
        <v/>
      </c>
      <c r="AP1308" s="200" t="str">
        <f t="shared" si="1016"/>
        <v/>
      </c>
      <c r="AQ1308" s="200" t="str">
        <f t="shared" si="1017"/>
        <v/>
      </c>
      <c r="AR1308" s="200" t="str">
        <f t="shared" si="1024"/>
        <v/>
      </c>
      <c r="AS1308" s="200" t="str">
        <f t="shared" si="1025"/>
        <v/>
      </c>
      <c r="AT1308" s="200" t="str">
        <f t="shared" si="1026"/>
        <v/>
      </c>
      <c r="AU1308" s="200" t="str">
        <f t="shared" si="1027"/>
        <v/>
      </c>
      <c r="AV1308" s="54"/>
      <c r="AW1308" s="200" t="str">
        <f t="shared" si="1028"/>
        <v/>
      </c>
      <c r="AX1308" s="201" t="str">
        <f t="shared" si="1029"/>
        <v/>
      </c>
      <c r="AY1308" s="7" t="str">
        <f t="shared" si="1030"/>
        <v/>
      </c>
      <c r="AZ1308" s="7" t="str">
        <f t="shared" si="1031"/>
        <v/>
      </c>
      <c r="BA1308" s="7" t="str">
        <f t="shared" si="1032"/>
        <v/>
      </c>
      <c r="BB1308" s="7" t="str">
        <f t="shared" si="1051"/>
        <v/>
      </c>
      <c r="BC1308" s="7" t="str">
        <f t="shared" si="1052"/>
        <v/>
      </c>
      <c r="BD1308" s="7" t="str">
        <f t="shared" si="1053"/>
        <v/>
      </c>
      <c r="BE1308" s="7" t="str">
        <f t="shared" si="1054"/>
        <v/>
      </c>
      <c r="BF1308" s="7" t="str">
        <f t="shared" si="1008"/>
        <v/>
      </c>
      <c r="BG1308" s="7" t="str">
        <f t="shared" si="1009"/>
        <v/>
      </c>
      <c r="BH1308" s="7" t="str">
        <f t="shared" si="1055"/>
        <v/>
      </c>
      <c r="BI1308" s="7" t="str">
        <f t="shared" si="1056"/>
        <v/>
      </c>
      <c r="BJ1308" s="7" t="str">
        <f t="shared" si="1057"/>
        <v/>
      </c>
      <c r="BK1308" s="7" t="str">
        <f t="shared" si="1033"/>
        <v/>
      </c>
      <c r="BL1308" s="7" t="str">
        <f t="shared" si="1034"/>
        <v/>
      </c>
      <c r="BM1308" s="7" t="str">
        <f t="shared" si="1035"/>
        <v/>
      </c>
      <c r="BN1308" s="7" t="str">
        <f t="shared" si="1036"/>
        <v/>
      </c>
      <c r="BO1308" s="7" t="str">
        <f t="shared" si="1037"/>
        <v/>
      </c>
      <c r="BP1308" s="7" t="str">
        <f t="shared" si="1038"/>
        <v/>
      </c>
      <c r="BQ1308" s="7" t="str">
        <f t="shared" si="1039"/>
        <v/>
      </c>
      <c r="BR1308" s="7" t="str">
        <f t="shared" si="1040"/>
        <v/>
      </c>
      <c r="BS1308" s="7" t="str">
        <f t="shared" si="1041"/>
        <v/>
      </c>
      <c r="BT1308" s="7" t="str">
        <f t="shared" si="1042"/>
        <v/>
      </c>
      <c r="BU1308" s="7" t="str">
        <f t="shared" si="1043"/>
        <v/>
      </c>
      <c r="BV1308" s="7" t="str">
        <f t="shared" si="1044"/>
        <v/>
      </c>
      <c r="BW1308" s="7" t="str">
        <f t="shared" si="1018"/>
        <v/>
      </c>
      <c r="BX1308" s="7" t="str">
        <f t="shared" si="1045"/>
        <v/>
      </c>
      <c r="BY1308" s="7" t="str">
        <f t="shared" si="1046"/>
        <v/>
      </c>
      <c r="BZ1308" s="7" t="str">
        <f t="shared" si="1047"/>
        <v/>
      </c>
      <c r="CA1308" s="7" t="str">
        <f t="shared" si="1048"/>
        <v/>
      </c>
      <c r="CB1308" s="54"/>
      <c r="CH1308" s="13" t="str">
        <f t="shared" si="1019"/>
        <v/>
      </c>
      <c r="CJ1308" s="13" t="str">
        <f t="shared" si="1010"/>
        <v/>
      </c>
      <c r="CK1308" s="7" t="str">
        <f t="shared" si="1011"/>
        <v/>
      </c>
      <c r="CM1308" s="7" t="str">
        <f t="shared" si="1049"/>
        <v/>
      </c>
    </row>
    <row r="1309" spans="2:91" ht="16.5" thickBot="1" x14ac:dyDescent="0.3">
      <c r="B1309" s="114"/>
      <c r="C1309" s="114"/>
      <c r="D1309" s="115"/>
      <c r="E1309" s="117" t="str">
        <f t="shared" si="1050"/>
        <v/>
      </c>
      <c r="F1309" s="118" t="str">
        <f t="shared" si="1058"/>
        <v/>
      </c>
      <c r="G1309" s="22"/>
      <c r="H1309" s="5" t="str">
        <f t="shared" si="1020"/>
        <v/>
      </c>
      <c r="I1309" s="6" t="str">
        <f t="shared" si="1021"/>
        <v/>
      </c>
      <c r="J1309" s="6" t="str">
        <f t="shared" si="1022"/>
        <v/>
      </c>
      <c r="K1309" s="23"/>
      <c r="L1309" s="3" t="str">
        <f t="shared" si="1059"/>
        <v/>
      </c>
      <c r="M1309" s="2">
        <f>IF(OR(K1309="Rota",K1309="Desliza"),(IF((MAX(N$36:N1308))&gt;F$17,(MAX(N$36:N1308)),F$17)),N1308)</f>
        <v>0</v>
      </c>
      <c r="N1309" s="42"/>
      <c r="O1309" s="2" t="str">
        <f t="shared" si="1060"/>
        <v/>
      </c>
      <c r="P1309" s="3" t="str">
        <f t="shared" si="1061"/>
        <v/>
      </c>
      <c r="Q1309" s="24"/>
      <c r="R1309" s="24"/>
      <c r="S1309" s="24"/>
      <c r="T1309" s="132" t="str">
        <f t="shared" si="1012"/>
        <v/>
      </c>
      <c r="U1309" s="25"/>
      <c r="V1309" s="25"/>
      <c r="W1309" s="24"/>
      <c r="X1309" s="26"/>
      <c r="Y1309" s="25"/>
      <c r="Z1309" s="25"/>
      <c r="AA1309" s="3" t="str">
        <f t="shared" si="1062"/>
        <v/>
      </c>
      <c r="AB1309" s="24"/>
      <c r="AC1309" s="26"/>
      <c r="AD1309" s="25"/>
      <c r="AE1309" s="54"/>
      <c r="AF1309" s="54"/>
      <c r="AG1309" s="54"/>
      <c r="AH1309" s="54"/>
      <c r="AI1309" s="54"/>
      <c r="AJ1309" s="54"/>
      <c r="AK1309" s="25"/>
      <c r="AL1309" s="54" t="str">
        <f t="shared" si="1013"/>
        <v/>
      </c>
      <c r="AM1309" s="200" t="str">
        <f t="shared" si="1014"/>
        <v/>
      </c>
      <c r="AN1309" s="201" t="str">
        <f t="shared" si="1015"/>
        <v/>
      </c>
      <c r="AO1309" s="200" t="str">
        <f t="shared" si="1023"/>
        <v/>
      </c>
      <c r="AP1309" s="200" t="str">
        <f t="shared" si="1016"/>
        <v/>
      </c>
      <c r="AQ1309" s="200" t="str">
        <f t="shared" si="1017"/>
        <v/>
      </c>
      <c r="AR1309" s="200" t="str">
        <f t="shared" si="1024"/>
        <v/>
      </c>
      <c r="AS1309" s="200" t="str">
        <f t="shared" si="1025"/>
        <v/>
      </c>
      <c r="AT1309" s="200" t="str">
        <f t="shared" si="1026"/>
        <v/>
      </c>
      <c r="AU1309" s="200" t="str">
        <f t="shared" si="1027"/>
        <v/>
      </c>
      <c r="AV1309" s="54"/>
      <c r="AW1309" s="200" t="str">
        <f t="shared" si="1028"/>
        <v/>
      </c>
      <c r="AX1309" s="201" t="str">
        <f t="shared" si="1029"/>
        <v/>
      </c>
      <c r="AY1309" s="7" t="str">
        <f t="shared" si="1030"/>
        <v/>
      </c>
      <c r="AZ1309" s="7" t="str">
        <f t="shared" si="1031"/>
        <v/>
      </c>
      <c r="BA1309" s="7" t="str">
        <f t="shared" si="1032"/>
        <v/>
      </c>
      <c r="BB1309" s="7" t="str">
        <f t="shared" si="1051"/>
        <v/>
      </c>
      <c r="BC1309" s="7" t="str">
        <f t="shared" si="1052"/>
        <v/>
      </c>
      <c r="BD1309" s="7" t="str">
        <f t="shared" si="1053"/>
        <v/>
      </c>
      <c r="BE1309" s="7" t="str">
        <f t="shared" si="1054"/>
        <v/>
      </c>
      <c r="BF1309" s="7" t="str">
        <f t="shared" si="1008"/>
        <v/>
      </c>
      <c r="BG1309" s="7" t="str">
        <f t="shared" si="1009"/>
        <v/>
      </c>
      <c r="BH1309" s="7" t="str">
        <f t="shared" si="1055"/>
        <v/>
      </c>
      <c r="BI1309" s="7" t="str">
        <f t="shared" si="1056"/>
        <v/>
      </c>
      <c r="BJ1309" s="7" t="str">
        <f t="shared" si="1057"/>
        <v/>
      </c>
      <c r="BK1309" s="7" t="str">
        <f t="shared" si="1033"/>
        <v/>
      </c>
      <c r="BL1309" s="7" t="str">
        <f t="shared" si="1034"/>
        <v/>
      </c>
      <c r="BM1309" s="7" t="str">
        <f t="shared" si="1035"/>
        <v/>
      </c>
      <c r="BN1309" s="7" t="str">
        <f t="shared" si="1036"/>
        <v/>
      </c>
      <c r="BO1309" s="7" t="str">
        <f t="shared" si="1037"/>
        <v/>
      </c>
      <c r="BP1309" s="7" t="str">
        <f t="shared" si="1038"/>
        <v/>
      </c>
      <c r="BQ1309" s="7" t="str">
        <f t="shared" si="1039"/>
        <v/>
      </c>
      <c r="BR1309" s="7" t="str">
        <f t="shared" si="1040"/>
        <v/>
      </c>
      <c r="BS1309" s="7" t="str">
        <f t="shared" si="1041"/>
        <v/>
      </c>
      <c r="BT1309" s="7" t="str">
        <f t="shared" si="1042"/>
        <v/>
      </c>
      <c r="BU1309" s="7" t="str">
        <f t="shared" si="1043"/>
        <v/>
      </c>
      <c r="BV1309" s="7" t="str">
        <f t="shared" si="1044"/>
        <v/>
      </c>
      <c r="BW1309" s="7" t="str">
        <f t="shared" si="1018"/>
        <v/>
      </c>
      <c r="BX1309" s="7" t="str">
        <f t="shared" si="1045"/>
        <v/>
      </c>
      <c r="BY1309" s="7" t="str">
        <f t="shared" si="1046"/>
        <v/>
      </c>
      <c r="BZ1309" s="7" t="str">
        <f t="shared" si="1047"/>
        <v/>
      </c>
      <c r="CA1309" s="7" t="str">
        <f t="shared" si="1048"/>
        <v/>
      </c>
      <c r="CB1309" s="54"/>
      <c r="CH1309" s="13" t="str">
        <f t="shared" si="1019"/>
        <v/>
      </c>
      <c r="CJ1309" s="13" t="str">
        <f t="shared" si="1010"/>
        <v/>
      </c>
      <c r="CK1309" s="7" t="str">
        <f t="shared" si="1011"/>
        <v/>
      </c>
      <c r="CM1309" s="7" t="str">
        <f t="shared" si="1049"/>
        <v/>
      </c>
    </row>
    <row r="1310" spans="2:91" ht="16.5" thickBot="1" x14ac:dyDescent="0.3">
      <c r="B1310" s="114"/>
      <c r="C1310" s="114"/>
      <c r="D1310" s="115"/>
      <c r="E1310" s="117" t="str">
        <f t="shared" si="1050"/>
        <v/>
      </c>
      <c r="F1310" s="118" t="str">
        <f t="shared" si="1058"/>
        <v/>
      </c>
      <c r="G1310" s="22"/>
      <c r="H1310" s="5" t="str">
        <f t="shared" si="1020"/>
        <v/>
      </c>
      <c r="I1310" s="6" t="str">
        <f t="shared" si="1021"/>
        <v/>
      </c>
      <c r="J1310" s="6" t="str">
        <f t="shared" si="1022"/>
        <v/>
      </c>
      <c r="K1310" s="23"/>
      <c r="L1310" s="3" t="str">
        <f t="shared" si="1059"/>
        <v/>
      </c>
      <c r="M1310" s="2">
        <f>IF(OR(K1310="Rota",K1310="Desliza"),(IF((MAX(N$36:N1309))&gt;F$17,(MAX(N$36:N1309)),F$17)),N1309)</f>
        <v>0</v>
      </c>
      <c r="N1310" s="42"/>
      <c r="O1310" s="2" t="str">
        <f t="shared" si="1060"/>
        <v/>
      </c>
      <c r="P1310" s="3" t="str">
        <f t="shared" si="1061"/>
        <v/>
      </c>
      <c r="Q1310" s="24"/>
      <c r="R1310" s="24"/>
      <c r="S1310" s="24"/>
      <c r="T1310" s="132" t="str">
        <f t="shared" si="1012"/>
        <v/>
      </c>
      <c r="U1310" s="25"/>
      <c r="V1310" s="25"/>
      <c r="W1310" s="24"/>
      <c r="X1310" s="26"/>
      <c r="Y1310" s="25"/>
      <c r="Z1310" s="25"/>
      <c r="AA1310" s="3" t="str">
        <f t="shared" si="1062"/>
        <v/>
      </c>
      <c r="AB1310" s="24"/>
      <c r="AC1310" s="26"/>
      <c r="AD1310" s="25"/>
      <c r="AE1310" s="54"/>
      <c r="AF1310" s="54"/>
      <c r="AG1310" s="54"/>
      <c r="AH1310" s="54"/>
      <c r="AI1310" s="54"/>
      <c r="AJ1310" s="54"/>
      <c r="AK1310" s="25"/>
      <c r="AL1310" s="54" t="str">
        <f t="shared" si="1013"/>
        <v/>
      </c>
      <c r="AM1310" s="200" t="str">
        <f t="shared" si="1014"/>
        <v/>
      </c>
      <c r="AN1310" s="201" t="str">
        <f t="shared" si="1015"/>
        <v/>
      </c>
      <c r="AO1310" s="200" t="str">
        <f t="shared" si="1023"/>
        <v/>
      </c>
      <c r="AP1310" s="200" t="str">
        <f t="shared" si="1016"/>
        <v/>
      </c>
      <c r="AQ1310" s="200" t="str">
        <f t="shared" si="1017"/>
        <v/>
      </c>
      <c r="AR1310" s="200" t="str">
        <f t="shared" si="1024"/>
        <v/>
      </c>
      <c r="AS1310" s="200" t="str">
        <f t="shared" si="1025"/>
        <v/>
      </c>
      <c r="AT1310" s="200" t="str">
        <f t="shared" si="1026"/>
        <v/>
      </c>
      <c r="AU1310" s="200" t="str">
        <f t="shared" si="1027"/>
        <v/>
      </c>
      <c r="AV1310" s="54"/>
      <c r="AW1310" s="200" t="str">
        <f t="shared" si="1028"/>
        <v/>
      </c>
      <c r="AX1310" s="201" t="str">
        <f t="shared" si="1029"/>
        <v/>
      </c>
      <c r="AY1310" s="7" t="str">
        <f t="shared" si="1030"/>
        <v/>
      </c>
      <c r="AZ1310" s="7" t="str">
        <f t="shared" si="1031"/>
        <v/>
      </c>
      <c r="BA1310" s="7" t="str">
        <f t="shared" si="1032"/>
        <v/>
      </c>
      <c r="BB1310" s="7" t="str">
        <f t="shared" si="1051"/>
        <v/>
      </c>
      <c r="BC1310" s="7" t="str">
        <f t="shared" si="1052"/>
        <v/>
      </c>
      <c r="BD1310" s="7" t="str">
        <f t="shared" si="1053"/>
        <v/>
      </c>
      <c r="BE1310" s="7" t="str">
        <f t="shared" si="1054"/>
        <v/>
      </c>
      <c r="BF1310" s="7" t="str">
        <f t="shared" si="1008"/>
        <v/>
      </c>
      <c r="BG1310" s="7" t="str">
        <f t="shared" si="1009"/>
        <v/>
      </c>
      <c r="BH1310" s="7" t="str">
        <f t="shared" si="1055"/>
        <v/>
      </c>
      <c r="BI1310" s="7" t="str">
        <f t="shared" si="1056"/>
        <v/>
      </c>
      <c r="BJ1310" s="7" t="str">
        <f t="shared" si="1057"/>
        <v/>
      </c>
      <c r="BK1310" s="7" t="str">
        <f t="shared" si="1033"/>
        <v/>
      </c>
      <c r="BL1310" s="7" t="str">
        <f t="shared" si="1034"/>
        <v/>
      </c>
      <c r="BM1310" s="7" t="str">
        <f t="shared" si="1035"/>
        <v/>
      </c>
      <c r="BN1310" s="7" t="str">
        <f t="shared" si="1036"/>
        <v/>
      </c>
      <c r="BO1310" s="7" t="str">
        <f t="shared" si="1037"/>
        <v/>
      </c>
      <c r="BP1310" s="7" t="str">
        <f t="shared" si="1038"/>
        <v/>
      </c>
      <c r="BQ1310" s="7" t="str">
        <f t="shared" si="1039"/>
        <v/>
      </c>
      <c r="BR1310" s="7" t="str">
        <f t="shared" si="1040"/>
        <v/>
      </c>
      <c r="BS1310" s="7" t="str">
        <f t="shared" si="1041"/>
        <v/>
      </c>
      <c r="BT1310" s="7" t="str">
        <f t="shared" si="1042"/>
        <v/>
      </c>
      <c r="BU1310" s="7" t="str">
        <f t="shared" si="1043"/>
        <v/>
      </c>
      <c r="BV1310" s="7" t="str">
        <f t="shared" si="1044"/>
        <v/>
      </c>
      <c r="BW1310" s="7" t="str">
        <f t="shared" si="1018"/>
        <v/>
      </c>
      <c r="BX1310" s="7" t="str">
        <f t="shared" si="1045"/>
        <v/>
      </c>
      <c r="BY1310" s="7" t="str">
        <f t="shared" si="1046"/>
        <v/>
      </c>
      <c r="BZ1310" s="7" t="str">
        <f t="shared" si="1047"/>
        <v/>
      </c>
      <c r="CA1310" s="7" t="str">
        <f t="shared" si="1048"/>
        <v/>
      </c>
      <c r="CB1310" s="54"/>
      <c r="CH1310" s="13" t="str">
        <f t="shared" si="1019"/>
        <v/>
      </c>
      <c r="CJ1310" s="13" t="str">
        <f t="shared" si="1010"/>
        <v/>
      </c>
      <c r="CK1310" s="7" t="str">
        <f t="shared" si="1011"/>
        <v/>
      </c>
      <c r="CM1310" s="7" t="str">
        <f t="shared" si="1049"/>
        <v/>
      </c>
    </row>
    <row r="1311" spans="2:91" ht="16.5" thickBot="1" x14ac:dyDescent="0.3">
      <c r="B1311" s="114"/>
      <c r="C1311" s="114"/>
      <c r="D1311" s="115"/>
      <c r="E1311" s="117" t="str">
        <f t="shared" si="1050"/>
        <v/>
      </c>
      <c r="F1311" s="118" t="str">
        <f t="shared" si="1058"/>
        <v/>
      </c>
      <c r="G1311" s="22"/>
      <c r="H1311" s="5" t="str">
        <f t="shared" si="1020"/>
        <v/>
      </c>
      <c r="I1311" s="6" t="str">
        <f t="shared" si="1021"/>
        <v/>
      </c>
      <c r="J1311" s="6" t="str">
        <f t="shared" si="1022"/>
        <v/>
      </c>
      <c r="K1311" s="23"/>
      <c r="L1311" s="3" t="str">
        <f t="shared" si="1059"/>
        <v/>
      </c>
      <c r="M1311" s="2">
        <f>IF(OR(K1311="Rota",K1311="Desliza"),(IF((MAX(N$36:N1310))&gt;F$17,(MAX(N$36:N1310)),F$17)),N1310)</f>
        <v>0</v>
      </c>
      <c r="N1311" s="42"/>
      <c r="O1311" s="2" t="str">
        <f t="shared" si="1060"/>
        <v/>
      </c>
      <c r="P1311" s="3" t="str">
        <f t="shared" si="1061"/>
        <v/>
      </c>
      <c r="Q1311" s="24"/>
      <c r="R1311" s="24"/>
      <c r="S1311" s="24"/>
      <c r="T1311" s="132" t="str">
        <f t="shared" si="1012"/>
        <v/>
      </c>
      <c r="U1311" s="25"/>
      <c r="V1311" s="25"/>
      <c r="W1311" s="24"/>
      <c r="X1311" s="26"/>
      <c r="Y1311" s="25"/>
      <c r="Z1311" s="25"/>
      <c r="AA1311" s="3" t="str">
        <f t="shared" si="1062"/>
        <v/>
      </c>
      <c r="AB1311" s="24"/>
      <c r="AC1311" s="26"/>
      <c r="AD1311" s="25"/>
      <c r="AE1311" s="54"/>
      <c r="AF1311" s="54"/>
      <c r="AG1311" s="54"/>
      <c r="AH1311" s="54"/>
      <c r="AI1311" s="54"/>
      <c r="AJ1311" s="54"/>
      <c r="AK1311" s="25"/>
      <c r="AL1311" s="54" t="str">
        <f t="shared" si="1013"/>
        <v/>
      </c>
      <c r="AM1311" s="200" t="str">
        <f t="shared" si="1014"/>
        <v/>
      </c>
      <c r="AN1311" s="201" t="str">
        <f t="shared" si="1015"/>
        <v/>
      </c>
      <c r="AO1311" s="200" t="str">
        <f t="shared" si="1023"/>
        <v/>
      </c>
      <c r="AP1311" s="200" t="str">
        <f t="shared" si="1016"/>
        <v/>
      </c>
      <c r="AQ1311" s="200" t="str">
        <f t="shared" si="1017"/>
        <v/>
      </c>
      <c r="AR1311" s="200" t="str">
        <f t="shared" si="1024"/>
        <v/>
      </c>
      <c r="AS1311" s="200" t="str">
        <f t="shared" si="1025"/>
        <v/>
      </c>
      <c r="AT1311" s="200" t="str">
        <f t="shared" si="1026"/>
        <v/>
      </c>
      <c r="AU1311" s="200" t="str">
        <f t="shared" si="1027"/>
        <v/>
      </c>
      <c r="AV1311" s="54"/>
      <c r="AW1311" s="200" t="str">
        <f t="shared" si="1028"/>
        <v/>
      </c>
      <c r="AX1311" s="201" t="str">
        <f t="shared" si="1029"/>
        <v/>
      </c>
      <c r="AY1311" s="7" t="str">
        <f t="shared" si="1030"/>
        <v/>
      </c>
      <c r="AZ1311" s="7" t="str">
        <f t="shared" si="1031"/>
        <v/>
      </c>
      <c r="BA1311" s="7" t="str">
        <f t="shared" si="1032"/>
        <v/>
      </c>
      <c r="BB1311" s="7" t="str">
        <f t="shared" si="1051"/>
        <v/>
      </c>
      <c r="BC1311" s="7" t="str">
        <f t="shared" si="1052"/>
        <v/>
      </c>
      <c r="BD1311" s="7" t="str">
        <f t="shared" si="1053"/>
        <v/>
      </c>
      <c r="BE1311" s="7" t="str">
        <f t="shared" si="1054"/>
        <v/>
      </c>
      <c r="BF1311" s="7" t="str">
        <f t="shared" si="1008"/>
        <v/>
      </c>
      <c r="BG1311" s="7" t="str">
        <f t="shared" si="1009"/>
        <v/>
      </c>
      <c r="BH1311" s="7" t="str">
        <f t="shared" si="1055"/>
        <v/>
      </c>
      <c r="BI1311" s="7" t="str">
        <f t="shared" si="1056"/>
        <v/>
      </c>
      <c r="BJ1311" s="7" t="str">
        <f t="shared" si="1057"/>
        <v/>
      </c>
      <c r="BK1311" s="7" t="str">
        <f t="shared" si="1033"/>
        <v/>
      </c>
      <c r="BL1311" s="7" t="str">
        <f t="shared" si="1034"/>
        <v/>
      </c>
      <c r="BM1311" s="7" t="str">
        <f t="shared" si="1035"/>
        <v/>
      </c>
      <c r="BN1311" s="7" t="str">
        <f t="shared" si="1036"/>
        <v/>
      </c>
      <c r="BO1311" s="7" t="str">
        <f t="shared" si="1037"/>
        <v/>
      </c>
      <c r="BP1311" s="7" t="str">
        <f t="shared" si="1038"/>
        <v/>
      </c>
      <c r="BQ1311" s="7" t="str">
        <f t="shared" si="1039"/>
        <v/>
      </c>
      <c r="BR1311" s="7" t="str">
        <f t="shared" si="1040"/>
        <v/>
      </c>
      <c r="BS1311" s="7" t="str">
        <f t="shared" si="1041"/>
        <v/>
      </c>
      <c r="BT1311" s="7" t="str">
        <f t="shared" si="1042"/>
        <v/>
      </c>
      <c r="BU1311" s="7" t="str">
        <f t="shared" si="1043"/>
        <v/>
      </c>
      <c r="BV1311" s="7" t="str">
        <f t="shared" si="1044"/>
        <v/>
      </c>
      <c r="BW1311" s="7" t="str">
        <f t="shared" si="1018"/>
        <v/>
      </c>
      <c r="BX1311" s="7" t="str">
        <f t="shared" si="1045"/>
        <v/>
      </c>
      <c r="BY1311" s="7" t="str">
        <f t="shared" si="1046"/>
        <v/>
      </c>
      <c r="BZ1311" s="7" t="str">
        <f t="shared" si="1047"/>
        <v/>
      </c>
      <c r="CA1311" s="7" t="str">
        <f t="shared" si="1048"/>
        <v/>
      </c>
      <c r="CB1311" s="54"/>
      <c r="CH1311" s="13" t="str">
        <f t="shared" si="1019"/>
        <v/>
      </c>
      <c r="CJ1311" s="13" t="str">
        <f t="shared" si="1010"/>
        <v/>
      </c>
      <c r="CK1311" s="7" t="str">
        <f t="shared" si="1011"/>
        <v/>
      </c>
      <c r="CM1311" s="7" t="str">
        <f t="shared" si="1049"/>
        <v/>
      </c>
    </row>
    <row r="1312" spans="2:91" ht="16.5" thickBot="1" x14ac:dyDescent="0.3">
      <c r="B1312" s="114"/>
      <c r="C1312" s="114"/>
      <c r="D1312" s="115"/>
      <c r="E1312" s="117" t="str">
        <f t="shared" si="1050"/>
        <v/>
      </c>
      <c r="F1312" s="118" t="str">
        <f t="shared" si="1058"/>
        <v/>
      </c>
      <c r="G1312" s="22"/>
      <c r="H1312" s="5" t="str">
        <f>IF(K1312="Comentario","",IF(G1312="","",(IF(I1312&gt;I1312,J1312+1-I1312,J1312-I1312)*24)))</f>
        <v/>
      </c>
      <c r="I1312" s="6" t="str">
        <f t="shared" si="1021"/>
        <v/>
      </c>
      <c r="J1312" s="6" t="str">
        <f t="shared" si="1022"/>
        <v/>
      </c>
      <c r="K1312" s="23"/>
      <c r="L1312" s="3" t="str">
        <f t="shared" si="1059"/>
        <v/>
      </c>
      <c r="M1312" s="2">
        <f>IF(OR(K1312="Rota",K1312="Desliza"),(IF((MAX(N$36:N1311))&gt;F$17,(MAX(N$36:N1311)),F$17)),N1311)</f>
        <v>0</v>
      </c>
      <c r="N1312" s="42"/>
      <c r="O1312" s="2" t="str">
        <f t="shared" si="1060"/>
        <v/>
      </c>
      <c r="P1312" s="3" t="str">
        <f t="shared" si="1061"/>
        <v/>
      </c>
      <c r="Q1312" s="24"/>
      <c r="R1312" s="24"/>
      <c r="S1312" s="24"/>
      <c r="T1312" s="132" t="str">
        <f t="shared" si="1012"/>
        <v/>
      </c>
      <c r="U1312" s="25"/>
      <c r="V1312" s="25"/>
      <c r="W1312" s="24"/>
      <c r="X1312" s="26"/>
      <c r="Y1312" s="25"/>
      <c r="Z1312" s="25"/>
      <c r="AA1312" s="3" t="str">
        <f t="shared" si="1062"/>
        <v/>
      </c>
      <c r="AB1312" s="24"/>
      <c r="AC1312" s="26"/>
      <c r="AD1312" s="25"/>
      <c r="AE1312" s="54"/>
      <c r="AF1312" s="54"/>
      <c r="AG1312" s="54"/>
      <c r="AH1312" s="54"/>
      <c r="AI1312" s="54"/>
      <c r="AJ1312" s="54"/>
      <c r="AK1312" s="25"/>
      <c r="AL1312" s="54" t="str">
        <f t="shared" si="1013"/>
        <v/>
      </c>
      <c r="AM1312" s="200" t="str">
        <f t="shared" si="1014"/>
        <v/>
      </c>
      <c r="AN1312" s="201" t="str">
        <f t="shared" si="1015"/>
        <v/>
      </c>
      <c r="AO1312" s="200" t="str">
        <f t="shared" si="1023"/>
        <v/>
      </c>
      <c r="AP1312" s="200" t="str">
        <f t="shared" si="1016"/>
        <v/>
      </c>
      <c r="AQ1312" s="200" t="str">
        <f t="shared" si="1017"/>
        <v/>
      </c>
      <c r="AR1312" s="200" t="str">
        <f t="shared" si="1024"/>
        <v/>
      </c>
      <c r="AS1312" s="200" t="str">
        <f t="shared" si="1025"/>
        <v/>
      </c>
      <c r="AT1312" s="200" t="str">
        <f t="shared" si="1026"/>
        <v/>
      </c>
      <c r="AU1312" s="200" t="str">
        <f t="shared" si="1027"/>
        <v/>
      </c>
      <c r="AV1312" s="54"/>
      <c r="AW1312" s="200" t="str">
        <f t="shared" si="1028"/>
        <v/>
      </c>
      <c r="AX1312" s="201" t="str">
        <f t="shared" si="1029"/>
        <v/>
      </c>
      <c r="AY1312" s="7" t="str">
        <f t="shared" si="1030"/>
        <v/>
      </c>
      <c r="AZ1312" s="7" t="str">
        <f t="shared" si="1031"/>
        <v/>
      </c>
      <c r="BA1312" s="7" t="str">
        <f t="shared" si="1032"/>
        <v/>
      </c>
      <c r="BB1312" s="7" t="str">
        <f t="shared" si="1051"/>
        <v/>
      </c>
      <c r="BC1312" s="7" t="str">
        <f t="shared" si="1052"/>
        <v/>
      </c>
      <c r="BD1312" s="7" t="str">
        <f t="shared" si="1053"/>
        <v/>
      </c>
      <c r="BE1312" s="7" t="str">
        <f t="shared" si="1054"/>
        <v/>
      </c>
      <c r="BF1312" s="7" t="str">
        <f t="shared" si="1008"/>
        <v/>
      </c>
      <c r="BG1312" s="7" t="str">
        <f t="shared" si="1009"/>
        <v/>
      </c>
      <c r="BH1312" s="7" t="str">
        <f t="shared" si="1055"/>
        <v/>
      </c>
      <c r="BI1312" s="7" t="str">
        <f t="shared" si="1056"/>
        <v/>
      </c>
      <c r="BJ1312" s="7" t="str">
        <f t="shared" si="1057"/>
        <v/>
      </c>
      <c r="BK1312" s="7" t="str">
        <f t="shared" si="1033"/>
        <v/>
      </c>
      <c r="BL1312" s="7" t="str">
        <f t="shared" si="1034"/>
        <v/>
      </c>
      <c r="BM1312" s="7" t="str">
        <f t="shared" si="1035"/>
        <v/>
      </c>
      <c r="BN1312" s="7" t="str">
        <f t="shared" si="1036"/>
        <v/>
      </c>
      <c r="BO1312" s="7" t="str">
        <f t="shared" si="1037"/>
        <v/>
      </c>
      <c r="BP1312" s="7" t="str">
        <f t="shared" si="1038"/>
        <v/>
      </c>
      <c r="BQ1312" s="7" t="str">
        <f t="shared" si="1039"/>
        <v/>
      </c>
      <c r="BR1312" s="7" t="str">
        <f t="shared" si="1040"/>
        <v/>
      </c>
      <c r="BS1312" s="7" t="str">
        <f t="shared" si="1041"/>
        <v/>
      </c>
      <c r="BT1312" s="7" t="str">
        <f t="shared" si="1042"/>
        <v/>
      </c>
      <c r="BU1312" s="7" t="str">
        <f t="shared" si="1043"/>
        <v/>
      </c>
      <c r="BV1312" s="7" t="str">
        <f t="shared" si="1044"/>
        <v/>
      </c>
      <c r="BW1312" s="7" t="str">
        <f t="shared" si="1018"/>
        <v/>
      </c>
      <c r="BX1312" s="7" t="str">
        <f t="shared" si="1045"/>
        <v/>
      </c>
      <c r="BY1312" s="7" t="str">
        <f t="shared" si="1046"/>
        <v/>
      </c>
      <c r="BZ1312" s="7" t="str">
        <f t="shared" si="1047"/>
        <v/>
      </c>
      <c r="CA1312" s="7" t="str">
        <f t="shared" si="1048"/>
        <v/>
      </c>
      <c r="CB1312" s="54"/>
      <c r="CH1312" s="13" t="str">
        <f t="shared" si="1019"/>
        <v/>
      </c>
      <c r="CJ1312" s="13" t="str">
        <f t="shared" si="1010"/>
        <v/>
      </c>
      <c r="CK1312" s="7" t="str">
        <f t="shared" si="1011"/>
        <v/>
      </c>
      <c r="CM1312" s="7" t="str">
        <f t="shared" si="1049"/>
        <v/>
      </c>
    </row>
    <row r="1313" spans="5:86" ht="16.5" thickBot="1" x14ac:dyDescent="0.3">
      <c r="E1313" s="116"/>
      <c r="F1313" s="116"/>
      <c r="H1313" s="197"/>
      <c r="AL1313" s="54" t="str">
        <f t="shared" si="1013"/>
        <v/>
      </c>
      <c r="AO1313" s="7" t="str">
        <f t="shared" si="1023"/>
        <v/>
      </c>
      <c r="AP1313" s="7" t="str">
        <f t="shared" si="1016"/>
        <v/>
      </c>
      <c r="AQ1313" s="7" t="str">
        <f t="shared" si="1017"/>
        <v/>
      </c>
      <c r="AR1313" s="200" t="str">
        <f t="shared" si="1024"/>
        <v/>
      </c>
      <c r="AS1313" s="200" t="str">
        <f t="shared" si="1025"/>
        <v/>
      </c>
      <c r="AT1313" s="200" t="str">
        <f t="shared" si="1026"/>
        <v/>
      </c>
      <c r="AU1313" s="200" t="str">
        <f t="shared" si="1027"/>
        <v/>
      </c>
      <c r="AW1313" s="7" t="str">
        <f t="shared" si="1028"/>
        <v/>
      </c>
      <c r="BF1313" s="7" t="str">
        <f t="shared" si="1008"/>
        <v/>
      </c>
      <c r="BG1313" s="7" t="str">
        <f t="shared" si="1009"/>
        <v/>
      </c>
      <c r="BH1313" s="7" t="str">
        <f t="shared" si="1055"/>
        <v/>
      </c>
      <c r="BI1313" s="7" t="str">
        <f t="shared" si="1056"/>
        <v/>
      </c>
      <c r="BJ1313" s="7" t="str">
        <f t="shared" si="1057"/>
        <v/>
      </c>
      <c r="BK1313" s="7" t="str">
        <f t="shared" si="1033"/>
        <v/>
      </c>
      <c r="BL1313" s="7" t="str">
        <f t="shared" si="1034"/>
        <v/>
      </c>
      <c r="BM1313" s="7" t="str">
        <f t="shared" si="1035"/>
        <v/>
      </c>
      <c r="BN1313" s="7" t="str">
        <f t="shared" si="1036"/>
        <v/>
      </c>
      <c r="BO1313" s="7" t="str">
        <f t="shared" si="1037"/>
        <v/>
      </c>
      <c r="BP1313" s="7" t="str">
        <f t="shared" si="1038"/>
        <v/>
      </c>
      <c r="BQ1313" s="7" t="str">
        <f t="shared" si="1039"/>
        <v/>
      </c>
      <c r="BR1313" s="7" t="str">
        <f t="shared" si="1040"/>
        <v/>
      </c>
      <c r="BS1313" s="7" t="str">
        <f t="shared" si="1041"/>
        <v/>
      </c>
      <c r="BT1313" s="7" t="str">
        <f t="shared" si="1042"/>
        <v/>
      </c>
      <c r="BU1313" s="7" t="str">
        <f t="shared" si="1043"/>
        <v/>
      </c>
      <c r="BV1313" s="7" t="str">
        <f t="shared" si="1044"/>
        <v/>
      </c>
      <c r="BW1313" s="7" t="str">
        <f t="shared" si="1018"/>
        <v/>
      </c>
      <c r="BX1313" s="7" t="str">
        <f t="shared" si="1045"/>
        <v/>
      </c>
      <c r="BY1313" s="7" t="str">
        <f t="shared" si="1046"/>
        <v/>
      </c>
      <c r="BZ1313" s="7" t="str">
        <f t="shared" si="1047"/>
        <v/>
      </c>
      <c r="CA1313" s="7" t="str">
        <f t="shared" si="1048"/>
        <v/>
      </c>
      <c r="CH1313" s="13" t="str">
        <f t="shared" si="1019"/>
        <v/>
      </c>
    </row>
    <row r="1314" spans="5:86" ht="16.5" thickBot="1" x14ac:dyDescent="0.3">
      <c r="H1314" s="197"/>
      <c r="AL1314" s="54" t="str">
        <f t="shared" si="1013"/>
        <v/>
      </c>
      <c r="AQ1314" s="7" t="str">
        <f t="shared" si="1017"/>
        <v/>
      </c>
      <c r="AR1314" s="200" t="str">
        <f t="shared" si="1024"/>
        <v/>
      </c>
      <c r="AS1314" s="200" t="str">
        <f t="shared" si="1025"/>
        <v/>
      </c>
      <c r="AT1314" s="200" t="str">
        <f t="shared" si="1026"/>
        <v/>
      </c>
      <c r="AU1314" s="200" t="str">
        <f t="shared" si="1027"/>
        <v/>
      </c>
      <c r="AW1314" s="7" t="str">
        <f t="shared" si="1028"/>
        <v/>
      </c>
      <c r="BH1314" s="7" t="str">
        <f t="shared" si="1055"/>
        <v/>
      </c>
      <c r="BI1314" s="7" t="str">
        <f t="shared" si="1056"/>
        <v/>
      </c>
      <c r="BJ1314" s="7" t="str">
        <f t="shared" si="1057"/>
        <v/>
      </c>
      <c r="BK1314" s="7" t="str">
        <f t="shared" si="1033"/>
        <v/>
      </c>
      <c r="BL1314" s="7" t="str">
        <f t="shared" si="1034"/>
        <v/>
      </c>
      <c r="BM1314" s="7" t="str">
        <f t="shared" si="1035"/>
        <v/>
      </c>
      <c r="BN1314" s="7" t="str">
        <f t="shared" si="1036"/>
        <v/>
      </c>
      <c r="BO1314" s="7" t="str">
        <f t="shared" si="1037"/>
        <v/>
      </c>
      <c r="BP1314" s="7" t="str">
        <f t="shared" si="1038"/>
        <v/>
      </c>
      <c r="BQ1314" s="7" t="str">
        <f t="shared" si="1039"/>
        <v/>
      </c>
      <c r="BR1314" s="7" t="str">
        <f t="shared" si="1040"/>
        <v/>
      </c>
      <c r="BS1314" s="7" t="str">
        <f t="shared" si="1041"/>
        <v/>
      </c>
      <c r="BT1314" s="7" t="str">
        <f t="shared" si="1042"/>
        <v/>
      </c>
      <c r="BU1314" s="7" t="str">
        <f t="shared" si="1043"/>
        <v/>
      </c>
      <c r="BV1314" s="7" t="str">
        <f t="shared" si="1044"/>
        <v/>
      </c>
      <c r="BW1314" s="7" t="str">
        <f t="shared" si="1018"/>
        <v/>
      </c>
      <c r="BX1314" s="7" t="str">
        <f t="shared" si="1045"/>
        <v/>
      </c>
      <c r="BY1314" s="7" t="str">
        <f t="shared" si="1046"/>
        <v/>
      </c>
      <c r="BZ1314" s="7" t="str">
        <f t="shared" si="1047"/>
        <v/>
      </c>
      <c r="CA1314" s="7" t="str">
        <f t="shared" si="1048"/>
        <v/>
      </c>
      <c r="CH1314" s="13" t="str">
        <f t="shared" si="1019"/>
        <v/>
      </c>
    </row>
    <row r="1315" spans="5:86" ht="16.5" thickBot="1" x14ac:dyDescent="0.3">
      <c r="H1315" s="197"/>
      <c r="AL1315" s="54" t="str">
        <f t="shared" si="1013"/>
        <v/>
      </c>
      <c r="AQ1315" s="7" t="str">
        <f t="shared" si="1017"/>
        <v/>
      </c>
      <c r="AR1315" s="200" t="str">
        <f t="shared" si="1024"/>
        <v/>
      </c>
      <c r="AS1315" s="200" t="str">
        <f t="shared" si="1025"/>
        <v/>
      </c>
      <c r="AT1315" s="200" t="str">
        <f t="shared" si="1026"/>
        <v/>
      </c>
      <c r="AU1315" s="200" t="str">
        <f t="shared" si="1027"/>
        <v/>
      </c>
      <c r="BX1315" s="7" t="str">
        <f t="shared" si="1045"/>
        <v/>
      </c>
      <c r="BY1315" s="7" t="str">
        <f t="shared" si="1046"/>
        <v/>
      </c>
      <c r="BZ1315" s="7" t="str">
        <f t="shared" si="1047"/>
        <v/>
      </c>
      <c r="CA1315" s="7" t="str">
        <f t="shared" si="1048"/>
        <v/>
      </c>
    </row>
    <row r="1316" spans="5:86" ht="16.5" thickBot="1" x14ac:dyDescent="0.3">
      <c r="H1316" s="197"/>
      <c r="AL1316" s="54" t="str">
        <f t="shared" si="1013"/>
        <v/>
      </c>
      <c r="AQ1316" s="7" t="str">
        <f t="shared" si="1017"/>
        <v/>
      </c>
      <c r="AR1316" s="200" t="str">
        <f t="shared" si="1024"/>
        <v/>
      </c>
      <c r="AS1316" s="200" t="str">
        <f t="shared" si="1025"/>
        <v/>
      </c>
      <c r="AT1316" s="200" t="str">
        <f t="shared" si="1026"/>
        <v/>
      </c>
      <c r="AU1316" s="200" t="str">
        <f t="shared" si="1027"/>
        <v/>
      </c>
      <c r="BX1316" s="7" t="str">
        <f t="shared" si="1045"/>
        <v/>
      </c>
      <c r="BY1316" s="7" t="str">
        <f t="shared" si="1046"/>
        <v/>
      </c>
      <c r="BZ1316" s="7" t="str">
        <f t="shared" si="1047"/>
        <v/>
      </c>
      <c r="CA1316" s="7" t="str">
        <f t="shared" si="1048"/>
        <v/>
      </c>
    </row>
    <row r="1317" spans="5:86" x14ac:dyDescent="0.25">
      <c r="H1317" s="197"/>
      <c r="AL1317" s="54" t="str">
        <f t="shared" si="1013"/>
        <v/>
      </c>
      <c r="AQ1317" s="7" t="str">
        <f t="shared" si="1017"/>
        <v/>
      </c>
      <c r="AR1317" s="200" t="str">
        <f>IF(K1317="Survey",IF(OR(M1317="",N1317=""),"",IF(K1317="Comentario","",LOOKUP(M1317,CQ$12:CQ$23,CT$12:CT$23))),"")</f>
        <v/>
      </c>
      <c r="AS1317" s="200" t="str">
        <f>IF(K1317="Repasa",IF(OR(M1317="",N1317=""),"",IF(K1317="Comentario","",LOOKUP(M1317,CQ$12:CQ$23,CS$12:CS$23))),"")</f>
        <v/>
      </c>
      <c r="AT1317" s="200" t="str">
        <f t="shared" ref="AT1317" si="1063">IF(OR(K1317="Rota",K1317="Desliza"),O1317,"")</f>
        <v/>
      </c>
      <c r="AU1317" s="200" t="str">
        <f>IF(OR(K1317="Rota",K1317="Desliza",K1317="Conexión",K1317="Survey",K1317="Circula",,K1317="Repasa"),H1317,"")</f>
        <v/>
      </c>
      <c r="BX1317" s="7" t="str">
        <f>IF(AND(H1317&gt;0,AF1317="Día",K1317="Repasa"),H1317,"")</f>
        <v/>
      </c>
      <c r="BY1317" s="7" t="str">
        <f>IF(AND(H1317&gt;0,AF1317="Noche",K1317="Repasa"),H1317,"")</f>
        <v/>
      </c>
      <c r="BZ1317" s="7" t="str">
        <f>IF(AND(H1317&gt;0,AF1317="Día",K1317="Survey"),H1317,"")</f>
        <v/>
      </c>
      <c r="CA1317" s="7" t="str">
        <f>IF(AND(H1317&gt;0,AF1317="Noche",K1317="Survey"),H1317,"")</f>
        <v/>
      </c>
    </row>
  </sheetData>
  <sheetProtection selectLockedCells="1" sort="0" autoFilter="0"/>
  <protectedRanges>
    <protectedRange sqref="E36:M36 N482:N1312 Q482:Q483 R482:S1312 T36:AA1312 G37:G483 E37:F1312 AB482:AE1312 AG482:AK1312 AL36:AN36 AM37:AN1312 Q36:S481 O36:P1312 AL37:AL1317 H37:M1312 AK314:AK481 AK138:AK312" name="Range1"/>
    <protectedRange sqref="N36:N481" name="Range1_3"/>
    <protectedRange sqref="AB36:AD481" name="Range1_4"/>
    <protectedRange sqref="AK44:AK137 AE49:AE481 AG38:AK43 AG44:AJ481 AE36:AK37 AE38:AF48 AF49:AF1312" name="Range1_5"/>
  </protectedRanges>
  <autoFilter ref="B35:AE1312" xr:uid="{00000000-0009-0000-0000-000000000000}"/>
  <dataConsolidate/>
  <mergeCells count="158">
    <mergeCell ref="CO10:CP10"/>
    <mergeCell ref="CQ10:CR10"/>
    <mergeCell ref="CK10:CL10"/>
    <mergeCell ref="CM10:CN10"/>
    <mergeCell ref="AI8:AJ8"/>
    <mergeCell ref="AK8:AL8"/>
    <mergeCell ref="AI9:AJ9"/>
    <mergeCell ref="AK9:AL9"/>
    <mergeCell ref="AI10:AJ10"/>
    <mergeCell ref="AK10:AL10"/>
    <mergeCell ref="CG2:CK9"/>
    <mergeCell ref="A2:AL6"/>
    <mergeCell ref="B7:AL7"/>
    <mergeCell ref="B8:B16"/>
    <mergeCell ref="D12:E12"/>
    <mergeCell ref="L12:M12"/>
    <mergeCell ref="D14:E14"/>
    <mergeCell ref="D8:E8"/>
    <mergeCell ref="D9:E9"/>
    <mergeCell ref="D11:E11"/>
    <mergeCell ref="H11:K11"/>
    <mergeCell ref="D10:E10"/>
    <mergeCell ref="F15:G15"/>
    <mergeCell ref="D15:E15"/>
    <mergeCell ref="AI11:AJ11"/>
    <mergeCell ref="AK11:AL11"/>
    <mergeCell ref="AI12:AJ12"/>
    <mergeCell ref="AK12:AL12"/>
    <mergeCell ref="AG8:AH8"/>
    <mergeCell ref="AD9:AE9"/>
    <mergeCell ref="AG9:AH9"/>
    <mergeCell ref="AD10:AE10"/>
    <mergeCell ref="AG10:AH10"/>
    <mergeCell ref="AD11:AE11"/>
    <mergeCell ref="AG11:AH11"/>
    <mergeCell ref="AD12:AE12"/>
    <mergeCell ref="AG12:AH12"/>
    <mergeCell ref="AD8:AE8"/>
    <mergeCell ref="AB8:AC8"/>
    <mergeCell ref="Z9:AA9"/>
    <mergeCell ref="AB9:AC9"/>
    <mergeCell ref="Z10:AA10"/>
    <mergeCell ref="AB10:AC10"/>
    <mergeCell ref="Z11:AA11"/>
    <mergeCell ref="AB11:AC11"/>
    <mergeCell ref="Z12:AA12"/>
    <mergeCell ref="AB12:AC12"/>
    <mergeCell ref="Z8:AA8"/>
    <mergeCell ref="V27:W27"/>
    <mergeCell ref="X27:Y27"/>
    <mergeCell ref="V28:W28"/>
    <mergeCell ref="X28:Y28"/>
    <mergeCell ref="H27:K27"/>
    <mergeCell ref="L27:M27"/>
    <mergeCell ref="H28:K28"/>
    <mergeCell ref="L28:M28"/>
    <mergeCell ref="N27:O27"/>
    <mergeCell ref="N28:O28"/>
    <mergeCell ref="H26:K26"/>
    <mergeCell ref="F8:G8"/>
    <mergeCell ref="F9:G9"/>
    <mergeCell ref="F10:G10"/>
    <mergeCell ref="N8:O8"/>
    <mergeCell ref="N9:O9"/>
    <mergeCell ref="N10:O10"/>
    <mergeCell ref="P8:Q8"/>
    <mergeCell ref="P9:Q9"/>
    <mergeCell ref="P10:Q10"/>
    <mergeCell ref="H10:K10"/>
    <mergeCell ref="L8:M8"/>
    <mergeCell ref="N12:O12"/>
    <mergeCell ref="H12:K12"/>
    <mergeCell ref="N14:N16"/>
    <mergeCell ref="B33:B34"/>
    <mergeCell ref="AA14:AD14"/>
    <mergeCell ref="V8:W8"/>
    <mergeCell ref="V11:W11"/>
    <mergeCell ref="E32:H32"/>
    <mergeCell ref="O14:S14"/>
    <mergeCell ref="X11:Y11"/>
    <mergeCell ref="V12:W12"/>
    <mergeCell ref="X12:Y12"/>
    <mergeCell ref="F14:G14"/>
    <mergeCell ref="H14:K14"/>
    <mergeCell ref="H15:K15"/>
    <mergeCell ref="H16:K16"/>
    <mergeCell ref="L14:M14"/>
    <mergeCell ref="S32:T32"/>
    <mergeCell ref="X8:Y8"/>
    <mergeCell ref="D13:E13"/>
    <mergeCell ref="H13:Z13"/>
    <mergeCell ref="P12:Q12"/>
    <mergeCell ref="T8:U8"/>
    <mergeCell ref="R9:S9"/>
    <mergeCell ref="F11:G11"/>
    <mergeCell ref="F12:G12"/>
    <mergeCell ref="V19:X19"/>
    <mergeCell ref="K1:L1"/>
    <mergeCell ref="V14:Y14"/>
    <mergeCell ref="V15:X15"/>
    <mergeCell ref="V16:X16"/>
    <mergeCell ref="V9:W9"/>
    <mergeCell ref="X9:Y9"/>
    <mergeCell ref="V10:W10"/>
    <mergeCell ref="X10:Y10"/>
    <mergeCell ref="R11:S11"/>
    <mergeCell ref="T11:U11"/>
    <mergeCell ref="R12:S12"/>
    <mergeCell ref="T12:U12"/>
    <mergeCell ref="R8:S8"/>
    <mergeCell ref="P11:Q11"/>
    <mergeCell ref="L9:M9"/>
    <mergeCell ref="L10:M10"/>
    <mergeCell ref="L11:M11"/>
    <mergeCell ref="H8:K8"/>
    <mergeCell ref="H9:K9"/>
    <mergeCell ref="T10:U10"/>
    <mergeCell ref="N11:O11"/>
    <mergeCell ref="T9:U9"/>
    <mergeCell ref="R10:S10"/>
    <mergeCell ref="V17:X17"/>
    <mergeCell ref="V18:X18"/>
    <mergeCell ref="V20:X20"/>
    <mergeCell ref="H25:K25"/>
    <mergeCell ref="L25:M25"/>
    <mergeCell ref="N25:O25"/>
    <mergeCell ref="X25:Y25"/>
    <mergeCell ref="V25:W25"/>
    <mergeCell ref="T25:U25"/>
    <mergeCell ref="H24:K24"/>
    <mergeCell ref="L24:M24"/>
    <mergeCell ref="N24:O24"/>
    <mergeCell ref="T24:U24"/>
    <mergeCell ref="V24:W24"/>
    <mergeCell ref="CC15:CI32"/>
    <mergeCell ref="AE14:AF14"/>
    <mergeCell ref="AE15:AF15"/>
    <mergeCell ref="AG19:AI19"/>
    <mergeCell ref="X24:Y24"/>
    <mergeCell ref="F13:G13"/>
    <mergeCell ref="D17:E17"/>
    <mergeCell ref="L26:M26"/>
    <mergeCell ref="N26:O26"/>
    <mergeCell ref="T26:U26"/>
    <mergeCell ref="V26:W26"/>
    <mergeCell ref="I32:J32"/>
    <mergeCell ref="AB32:AD32"/>
    <mergeCell ref="M32:O32"/>
    <mergeCell ref="K32:L32"/>
    <mergeCell ref="W32:X32"/>
    <mergeCell ref="Y32:AA32"/>
    <mergeCell ref="Z14:Z16"/>
    <mergeCell ref="AG32:AJ32"/>
    <mergeCell ref="X26:Y26"/>
    <mergeCell ref="T27:U27"/>
    <mergeCell ref="T28:U28"/>
    <mergeCell ref="D16:E16"/>
    <mergeCell ref="T14:U16"/>
  </mergeCells>
  <conditionalFormatting sqref="E37:G37 Q36:S41 U37:Z41 U36:AA36 G38:G41 AA482:AA562 E38:F50 L38:L556 T36:T1312 F51:F547 E51:E1312 F37:F38 H37:J1312 B36:N36 AE478:AF490 AF49:AF1312 N38:N481 L37:N37 AE661:AF742 AE748:AF748 AE751:AF751 AE758:AF758 AE761:AF761 AE767:AF767 AE770:AF770 AE775:AF775 AE778:AF778 AE782:AF782 AE787:AF787 AE791:AF791 AE795:AF795 AE799:AF799 AE803:AF803 AE807:AF807 AE811:AF811 AE815:AF815 AE819:AF819 AE823:AF823 AE827:AF827 AE831:AF831 AE835:AF835 AE846:AF846 D535:D536 D538:D539 D541:D542 D544:D545 D547:D548 D550:D551 D553:D554 D556:D557 D559:D560 D562:D563 D565:D566 D568:D569 D571:D572 D574:D575 D577:D578 D580:D581 D583:D584 D586:D587 D589:D590 D592:D593 D595:D596 D598:D599 D601:D602 D604:D605 D607:D608 D610:D611 D613:D614 D616:D617 D619:D620 D622:D623 D625:D626 D628:D629 D631:D632 D634:D635 D637:D638 D640:D641 D643:D644 D646:D647 D649:D650 D652:D653 D655:D656 D658:D659 D661:D662 D664:D665 D667:D668 D670:D671 D673:D674 D676:D677 D679:D680 D682:D683 D685:D686 D688:D689 D691:D692 D694:D695 D697:D698 D700:D701 D703:D704 D706:D707 D709:D710 D712:D713 D715:D716 D718:D719 D721:D722 D724:D725 D727:D728 D730:D732 D734:D736 D738:D740 D742:D744 D746:D748 D750:D752 D754 D344:D533 M38:M1312 AA36:AJ481 B37:B1312">
    <cfRule type="expression" dxfId="555" priority="787">
      <formula>$K36:$K483="Desliza"</formula>
    </cfRule>
  </conditionalFormatting>
  <conditionalFormatting sqref="G482:G547 N482:N558 U482:Z562 AB482:AD562 F548:G1312 L557:L1312 N559:P1312 U563:AD1312 D482:D1312 Q482:S1312">
    <cfRule type="expression" dxfId="554" priority="665">
      <formula>$K482:$K919="Desliza"</formula>
    </cfRule>
  </conditionalFormatting>
  <conditionalFormatting sqref="AE482:AJ1312">
    <cfRule type="expression" dxfId="553" priority="540">
      <formula>$K482:$K923="Desliza"</formula>
    </cfRule>
  </conditionalFormatting>
  <conditionalFormatting sqref="O36:P558">
    <cfRule type="expression" dxfId="552" priority="3857">
      <formula>$K36:$K479="Desliza"</formula>
    </cfRule>
  </conditionalFormatting>
  <conditionalFormatting sqref="T482:T1312">
    <cfRule type="expression" dxfId="551" priority="5279">
      <formula>$K482:$K928="Desliza"</formula>
    </cfRule>
  </conditionalFormatting>
  <conditionalFormatting sqref="G42:G481 Q42:S481 U42:Z481">
    <cfRule type="expression" dxfId="550" priority="5753">
      <formula>$K42:$K490="Desliza"</formula>
    </cfRule>
  </conditionalFormatting>
  <conditionalFormatting sqref="N559:P1312 N38:N558 B36:N36 L37:N37 D344:J1312 L38:M1312 E37:J343 Q36:AJ1312 B37:B1312">
    <cfRule type="expression" dxfId="549" priority="1193">
      <formula>$K36:$K483="Rota"</formula>
    </cfRule>
  </conditionalFormatting>
  <conditionalFormatting sqref="AE483:AF487">
    <cfRule type="expression" dxfId="548" priority="312">
      <formula>$K483:$K930="Desliza"</formula>
    </cfRule>
  </conditionalFormatting>
  <conditionalFormatting sqref="AE488:AF492">
    <cfRule type="expression" dxfId="547" priority="311">
      <formula>$K488:$K935="Desliza"</formula>
    </cfRule>
  </conditionalFormatting>
  <conditionalFormatting sqref="AE493:AF501">
    <cfRule type="expression" dxfId="546" priority="310">
      <formula>$K493:$K940="Desliza"</formula>
    </cfRule>
  </conditionalFormatting>
  <conditionalFormatting sqref="AE502:AF506">
    <cfRule type="expression" dxfId="545" priority="309">
      <formula>$K502:$K949="Desliza"</formula>
    </cfRule>
  </conditionalFormatting>
  <conditionalFormatting sqref="AE507:AF510">
    <cfRule type="expression" dxfId="544" priority="308">
      <formula>$K507:$K954="Desliza"</formula>
    </cfRule>
  </conditionalFormatting>
  <conditionalFormatting sqref="AE512:AF520">
    <cfRule type="expression" dxfId="543" priority="307">
      <formula>$K512:$K959="Desliza"</formula>
    </cfRule>
  </conditionalFormatting>
  <conditionalFormatting sqref="AE521:AF525">
    <cfRule type="expression" dxfId="542" priority="306">
      <formula>$K521:$K968="Desliza"</formula>
    </cfRule>
  </conditionalFormatting>
  <conditionalFormatting sqref="AE526:AF529">
    <cfRule type="expression" dxfId="541" priority="305">
      <formula>$K526:$K973="Desliza"</formula>
    </cfRule>
  </conditionalFormatting>
  <conditionalFormatting sqref="AE530:AF544">
    <cfRule type="expression" dxfId="540" priority="304">
      <formula>$K530:$K977="Desliza"</formula>
    </cfRule>
  </conditionalFormatting>
  <conditionalFormatting sqref="AE539:AF543">
    <cfRule type="expression" dxfId="539" priority="303">
      <formula>$K539:$K986="Desliza"</formula>
    </cfRule>
  </conditionalFormatting>
  <conditionalFormatting sqref="AE544:AF547">
    <cfRule type="expression" dxfId="538" priority="302">
      <formula>$K544:$K991="Desliza"</formula>
    </cfRule>
  </conditionalFormatting>
  <conditionalFormatting sqref="AE548:AF550">
    <cfRule type="expression" dxfId="537" priority="301">
      <formula>$K548:$K995="Desliza"</formula>
    </cfRule>
  </conditionalFormatting>
  <conditionalFormatting sqref="AE551:AF555">
    <cfRule type="expression" dxfId="536" priority="300">
      <formula>$K551:$K998="Desliza"</formula>
    </cfRule>
  </conditionalFormatting>
  <conditionalFormatting sqref="AE556:AF559">
    <cfRule type="expression" dxfId="535" priority="299">
      <formula>$K556:$K1003="Desliza"</formula>
    </cfRule>
  </conditionalFormatting>
  <conditionalFormatting sqref="AE560:AF568">
    <cfRule type="expression" dxfId="534" priority="298">
      <formula>$K560:$K1007="Desliza"</formula>
    </cfRule>
  </conditionalFormatting>
  <conditionalFormatting sqref="AE569:AF573">
    <cfRule type="expression" dxfId="533" priority="297">
      <formula>$K569:$K1016="Desliza"</formula>
    </cfRule>
  </conditionalFormatting>
  <conditionalFormatting sqref="AE574:AF575">
    <cfRule type="expression" dxfId="532" priority="296">
      <formula>$K574:$K1021="Desliza"</formula>
    </cfRule>
  </conditionalFormatting>
  <conditionalFormatting sqref="AE576:AF578">
    <cfRule type="expression" dxfId="531" priority="295">
      <formula>$K576:$K1023="Desliza"</formula>
    </cfRule>
  </conditionalFormatting>
  <conditionalFormatting sqref="AE579:AF583">
    <cfRule type="expression" dxfId="530" priority="294">
      <formula>$K579:$K1026="Desliza"</formula>
    </cfRule>
  </conditionalFormatting>
  <conditionalFormatting sqref="AE584:AF587">
    <cfRule type="expression" dxfId="529" priority="293">
      <formula>$K584:$K1031="Desliza"</formula>
    </cfRule>
  </conditionalFormatting>
  <conditionalFormatting sqref="AE588:AF596">
    <cfRule type="expression" dxfId="528" priority="292">
      <formula>$K588:$K1035="Desliza"</formula>
    </cfRule>
  </conditionalFormatting>
  <conditionalFormatting sqref="AE597:AF601">
    <cfRule type="expression" dxfId="527" priority="291">
      <formula>$K597:$K1044="Desliza"</formula>
    </cfRule>
  </conditionalFormatting>
  <conditionalFormatting sqref="AE602:AF603">
    <cfRule type="expression" dxfId="526" priority="290">
      <formula>$K602:$K1049="Desliza"</formula>
    </cfRule>
  </conditionalFormatting>
  <conditionalFormatting sqref="AE604:AF606">
    <cfRule type="expression" dxfId="525" priority="289">
      <formula>$K604:$K1051="Desliza"</formula>
    </cfRule>
  </conditionalFormatting>
  <conditionalFormatting sqref="AE607:AF611">
    <cfRule type="expression" dxfId="524" priority="288">
      <formula>$K607:$K1054="Desliza"</formula>
    </cfRule>
  </conditionalFormatting>
  <conditionalFormatting sqref="AE612:AF615">
    <cfRule type="expression" dxfId="523" priority="287">
      <formula>$K612:$K1059="Desliza"</formula>
    </cfRule>
  </conditionalFormatting>
  <conditionalFormatting sqref="AE616:AF630">
    <cfRule type="expression" dxfId="522" priority="286">
      <formula>$K616:$K1063="Desliza"</formula>
    </cfRule>
  </conditionalFormatting>
  <conditionalFormatting sqref="AE625:AF629">
    <cfRule type="expression" dxfId="521" priority="285">
      <formula>$K625:$K1072="Desliza"</formula>
    </cfRule>
  </conditionalFormatting>
  <conditionalFormatting sqref="AE630:AF631">
    <cfRule type="expression" dxfId="520" priority="284">
      <formula>$K630:$K1077="Desliza"</formula>
    </cfRule>
  </conditionalFormatting>
  <conditionalFormatting sqref="AE632:AF634">
    <cfRule type="expression" dxfId="519" priority="283">
      <formula>$K632:$K1079="Desliza"</formula>
    </cfRule>
  </conditionalFormatting>
  <conditionalFormatting sqref="AE635:AF639">
    <cfRule type="expression" dxfId="518" priority="282">
      <formula>$K635:$K1082="Desliza"</formula>
    </cfRule>
  </conditionalFormatting>
  <conditionalFormatting sqref="AE640:AF643">
    <cfRule type="expression" dxfId="517" priority="281">
      <formula>$K640:$K1087="Desliza"</formula>
    </cfRule>
  </conditionalFormatting>
  <conditionalFormatting sqref="AE644:AF652">
    <cfRule type="expression" dxfId="516" priority="280">
      <formula>$K644:$K1091="Desliza"</formula>
    </cfRule>
  </conditionalFormatting>
  <conditionalFormatting sqref="AE653:AF657">
    <cfRule type="expression" dxfId="515" priority="279">
      <formula>$K653:$K1100="Desliza"</formula>
    </cfRule>
  </conditionalFormatting>
  <conditionalFormatting sqref="AE658:AF659">
    <cfRule type="expression" dxfId="514" priority="278">
      <formula>$K658:$K1105="Desliza"</formula>
    </cfRule>
  </conditionalFormatting>
  <conditionalFormatting sqref="AE682:AF682">
    <cfRule type="expression" dxfId="513" priority="277">
      <formula>$K682:$K1129="Desliza"</formula>
    </cfRule>
  </conditionalFormatting>
  <conditionalFormatting sqref="AE683:AF684">
    <cfRule type="expression" dxfId="512" priority="276">
      <formula>$K683:$K1130="Desliza"</formula>
    </cfRule>
  </conditionalFormatting>
  <conditionalFormatting sqref="AE691:AF691">
    <cfRule type="expression" dxfId="511" priority="275">
      <formula>$K691:$K1138="Desliza"</formula>
    </cfRule>
  </conditionalFormatting>
  <conditionalFormatting sqref="AE692:AF693">
    <cfRule type="expression" dxfId="510" priority="274">
      <formula>$K692:$K1139="Desliza"</formula>
    </cfRule>
  </conditionalFormatting>
  <conditionalFormatting sqref="AE700:AF700">
    <cfRule type="expression" dxfId="509" priority="273">
      <formula>$K700:$K1147="Desliza"</formula>
    </cfRule>
  </conditionalFormatting>
  <conditionalFormatting sqref="AE701:AF702">
    <cfRule type="expression" dxfId="508" priority="272">
      <formula>$K701:$K1148="Desliza"</formula>
    </cfRule>
  </conditionalFormatting>
  <conditionalFormatting sqref="AE491:AF503">
    <cfRule type="expression" dxfId="507" priority="269">
      <formula>$K491:$K938="Desliza"</formula>
    </cfRule>
  </conditionalFormatting>
  <conditionalFormatting sqref="AE504:AF516">
    <cfRule type="expression" dxfId="506" priority="268">
      <formula>$K504:$K951="Desliza"</formula>
    </cfRule>
  </conditionalFormatting>
  <conditionalFormatting sqref="AE517:AF519">
    <cfRule type="expression" dxfId="505" priority="267">
      <formula>$K517:$K964="Desliza"</formula>
    </cfRule>
  </conditionalFormatting>
  <conditionalFormatting sqref="AE521:AF525">
    <cfRule type="expression" dxfId="504" priority="266">
      <formula>$K521:$K968="Desliza"</formula>
    </cfRule>
  </conditionalFormatting>
  <conditionalFormatting sqref="AE517:AF525">
    <cfRule type="expression" dxfId="503" priority="265">
      <formula>$K517:$K964="Desliza"</formula>
    </cfRule>
  </conditionalFormatting>
  <conditionalFormatting sqref="AE526:AF528">
    <cfRule type="expression" dxfId="502" priority="264">
      <formula>$K526:$K973="Desliza"</formula>
    </cfRule>
  </conditionalFormatting>
  <conditionalFormatting sqref="AE530:AF544">
    <cfRule type="expression" dxfId="501" priority="263">
      <formula>$K530:$K977="Desliza"</formula>
    </cfRule>
  </conditionalFormatting>
  <conditionalFormatting sqref="AE526:AF544">
    <cfRule type="expression" dxfId="500" priority="262">
      <formula>$K526:$K973="Desliza"</formula>
    </cfRule>
  </conditionalFormatting>
  <conditionalFormatting sqref="AE545:AF552">
    <cfRule type="expression" dxfId="499" priority="261">
      <formula>$K545:$K992="Desliza"</formula>
    </cfRule>
  </conditionalFormatting>
  <conditionalFormatting sqref="AE548:AF552">
    <cfRule type="expression" dxfId="498" priority="260">
      <formula>$K548:$K995="Desliza"</formula>
    </cfRule>
  </conditionalFormatting>
  <conditionalFormatting sqref="AE545:AF552">
    <cfRule type="expression" dxfId="497" priority="259">
      <formula>$K545:$K992="Desliza"</formula>
    </cfRule>
  </conditionalFormatting>
  <conditionalFormatting sqref="AE545:AF552">
    <cfRule type="expression" dxfId="496" priority="258">
      <formula>$K545:$K992="Desliza"</formula>
    </cfRule>
  </conditionalFormatting>
  <conditionalFormatting sqref="AE553:AF560">
    <cfRule type="expression" dxfId="495" priority="257">
      <formula>$K553:$K1000="Desliza"</formula>
    </cfRule>
  </conditionalFormatting>
  <conditionalFormatting sqref="AE556:AF560">
    <cfRule type="expression" dxfId="494" priority="256">
      <formula>$K556:$K1003="Desliza"</formula>
    </cfRule>
  </conditionalFormatting>
  <conditionalFormatting sqref="AE553:AF560">
    <cfRule type="expression" dxfId="493" priority="255">
      <formula>$K553:$K1000="Desliza"</formula>
    </cfRule>
  </conditionalFormatting>
  <conditionalFormatting sqref="AE553:AF560">
    <cfRule type="expression" dxfId="492" priority="254">
      <formula>$K553:$K1000="Desliza"</formula>
    </cfRule>
  </conditionalFormatting>
  <conditionalFormatting sqref="AE561:AF568">
    <cfRule type="expression" dxfId="491" priority="253">
      <formula>$K561:$K1008="Desliza"</formula>
    </cfRule>
  </conditionalFormatting>
  <conditionalFormatting sqref="AE564:AF568">
    <cfRule type="expression" dxfId="490" priority="252">
      <formula>$K564:$K1011="Desliza"</formula>
    </cfRule>
  </conditionalFormatting>
  <conditionalFormatting sqref="AE561:AF568">
    <cfRule type="expression" dxfId="489" priority="251">
      <formula>$K561:$K1008="Desliza"</formula>
    </cfRule>
  </conditionalFormatting>
  <conditionalFormatting sqref="AE561:AF568">
    <cfRule type="expression" dxfId="488" priority="250">
      <formula>$K561:$K1008="Desliza"</formula>
    </cfRule>
  </conditionalFormatting>
  <conditionalFormatting sqref="AE569:AF576">
    <cfRule type="expression" dxfId="487" priority="249">
      <formula>$K569:$K1016="Desliza"</formula>
    </cfRule>
  </conditionalFormatting>
  <conditionalFormatting sqref="AE572:AF576">
    <cfRule type="expression" dxfId="486" priority="248">
      <formula>$K572:$K1019="Desliza"</formula>
    </cfRule>
  </conditionalFormatting>
  <conditionalFormatting sqref="AE569:AF576">
    <cfRule type="expression" dxfId="485" priority="247">
      <formula>$K569:$K1016="Desliza"</formula>
    </cfRule>
  </conditionalFormatting>
  <conditionalFormatting sqref="AE569:AF576">
    <cfRule type="expression" dxfId="484" priority="246">
      <formula>$K569:$K1016="Desliza"</formula>
    </cfRule>
  </conditionalFormatting>
  <conditionalFormatting sqref="AE577:AF584">
    <cfRule type="expression" dxfId="483" priority="245">
      <formula>$K577:$K1024="Desliza"</formula>
    </cfRule>
  </conditionalFormatting>
  <conditionalFormatting sqref="AE580:AF584">
    <cfRule type="expression" dxfId="482" priority="244">
      <formula>$K580:$K1027="Desliza"</formula>
    </cfRule>
  </conditionalFormatting>
  <conditionalFormatting sqref="AE577:AF584">
    <cfRule type="expression" dxfId="481" priority="243">
      <formula>$K577:$K1024="Desliza"</formula>
    </cfRule>
  </conditionalFormatting>
  <conditionalFormatting sqref="AE577:AF584">
    <cfRule type="expression" dxfId="480" priority="242">
      <formula>$K577:$K1024="Desliza"</formula>
    </cfRule>
  </conditionalFormatting>
  <conditionalFormatting sqref="AE585:AF592">
    <cfRule type="expression" dxfId="479" priority="241">
      <formula>$K585:$K1032="Desliza"</formula>
    </cfRule>
  </conditionalFormatting>
  <conditionalFormatting sqref="AE588:AF592">
    <cfRule type="expression" dxfId="478" priority="240">
      <formula>$K588:$K1035="Desliza"</formula>
    </cfRule>
  </conditionalFormatting>
  <conditionalFormatting sqref="AE585:AF592">
    <cfRule type="expression" dxfId="477" priority="239">
      <formula>$K585:$K1032="Desliza"</formula>
    </cfRule>
  </conditionalFormatting>
  <conditionalFormatting sqref="AE585:AF592">
    <cfRule type="expression" dxfId="476" priority="238">
      <formula>$K585:$K1032="Desliza"</formula>
    </cfRule>
  </conditionalFormatting>
  <conditionalFormatting sqref="AE593:AF594">
    <cfRule type="expression" dxfId="475" priority="237">
      <formula>$K593:$K1040="Desliza"</formula>
    </cfRule>
  </conditionalFormatting>
  <conditionalFormatting sqref="AE595:AF598">
    <cfRule type="expression" dxfId="474" priority="236">
      <formula>$K595:$K1042="Desliza"</formula>
    </cfRule>
  </conditionalFormatting>
  <conditionalFormatting sqref="AE599:AF602">
    <cfRule type="expression" dxfId="473" priority="235">
      <formula>$K599:$K1046="Desliza"</formula>
    </cfRule>
  </conditionalFormatting>
  <conditionalFormatting sqref="AE593:AF595">
    <cfRule type="expression" dxfId="472" priority="234">
      <formula>$K593:$K1040="Desliza"</formula>
    </cfRule>
  </conditionalFormatting>
  <conditionalFormatting sqref="AE593:AF595">
    <cfRule type="expression" dxfId="471" priority="233">
      <formula>$K593:$K1040="Desliza"</formula>
    </cfRule>
  </conditionalFormatting>
  <conditionalFormatting sqref="AE593:AF595">
    <cfRule type="expression" dxfId="470" priority="232">
      <formula>$K593:$K1040="Desliza"</formula>
    </cfRule>
  </conditionalFormatting>
  <conditionalFormatting sqref="AE593:AF595">
    <cfRule type="expression" dxfId="469" priority="231">
      <formula>$K593:$K1040="Desliza"</formula>
    </cfRule>
  </conditionalFormatting>
  <conditionalFormatting sqref="AE596:AF602">
    <cfRule type="expression" dxfId="468" priority="230">
      <formula>$K596:$K1043="Desliza"</formula>
    </cfRule>
  </conditionalFormatting>
  <conditionalFormatting sqref="AE599:AF602">
    <cfRule type="expression" dxfId="467" priority="229">
      <formula>$K599:$K1046="Desliza"</formula>
    </cfRule>
  </conditionalFormatting>
  <conditionalFormatting sqref="AE596:AF602">
    <cfRule type="expression" dxfId="466" priority="228">
      <formula>$K596:$K1043="Desliza"</formula>
    </cfRule>
  </conditionalFormatting>
  <conditionalFormatting sqref="AE596:AF602">
    <cfRule type="expression" dxfId="465" priority="227">
      <formula>$K596:$K1043="Desliza"</formula>
    </cfRule>
  </conditionalFormatting>
  <conditionalFormatting sqref="AE603:AF604">
    <cfRule type="expression" dxfId="464" priority="226">
      <formula>$K603:$K1050="Desliza"</formula>
    </cfRule>
  </conditionalFormatting>
  <conditionalFormatting sqref="AE605:AF608">
    <cfRule type="expression" dxfId="463" priority="225">
      <formula>$K605:$K1052="Desliza"</formula>
    </cfRule>
  </conditionalFormatting>
  <conditionalFormatting sqref="AE609:AF612">
    <cfRule type="expression" dxfId="462" priority="224">
      <formula>$K609:$K1056="Desliza"</formula>
    </cfRule>
  </conditionalFormatting>
  <conditionalFormatting sqref="AE603:AF605">
    <cfRule type="expression" dxfId="461" priority="223">
      <formula>$K603:$K1050="Desliza"</formula>
    </cfRule>
  </conditionalFormatting>
  <conditionalFormatting sqref="AE603:AF605">
    <cfRule type="expression" dxfId="460" priority="222">
      <formula>$K603:$K1050="Desliza"</formula>
    </cfRule>
  </conditionalFormatting>
  <conditionalFormatting sqref="AE603:AF605">
    <cfRule type="expression" dxfId="459" priority="221">
      <formula>$K603:$K1050="Desliza"</formula>
    </cfRule>
  </conditionalFormatting>
  <conditionalFormatting sqref="AE603:AF605">
    <cfRule type="expression" dxfId="458" priority="220">
      <formula>$K603:$K1050="Desliza"</formula>
    </cfRule>
  </conditionalFormatting>
  <conditionalFormatting sqref="AE606:AF612">
    <cfRule type="expression" dxfId="457" priority="219">
      <formula>$K606:$K1053="Desliza"</formula>
    </cfRule>
  </conditionalFormatting>
  <conditionalFormatting sqref="AE609:AF612">
    <cfRule type="expression" dxfId="456" priority="218">
      <formula>$K609:$K1056="Desliza"</formula>
    </cfRule>
  </conditionalFormatting>
  <conditionalFormatting sqref="AE606:AF612">
    <cfRule type="expression" dxfId="455" priority="217">
      <formula>$K606:$K1053="Desliza"</formula>
    </cfRule>
  </conditionalFormatting>
  <conditionalFormatting sqref="AE606:AF612">
    <cfRule type="expression" dxfId="454" priority="216">
      <formula>$K606:$K1053="Desliza"</formula>
    </cfRule>
  </conditionalFormatting>
  <conditionalFormatting sqref="AE613:AF614">
    <cfRule type="expression" dxfId="453" priority="215">
      <formula>$K613:$K1060="Desliza"</formula>
    </cfRule>
  </conditionalFormatting>
  <conditionalFormatting sqref="AE615:AF618">
    <cfRule type="expression" dxfId="452" priority="214">
      <formula>$K615:$K1062="Desliza"</formula>
    </cfRule>
  </conditionalFormatting>
  <conditionalFormatting sqref="AE619:AF622">
    <cfRule type="expression" dxfId="451" priority="213">
      <formula>$K619:$K1066="Desliza"</formula>
    </cfRule>
  </conditionalFormatting>
  <conditionalFormatting sqref="AE613:AF615">
    <cfRule type="expression" dxfId="450" priority="212">
      <formula>$K613:$K1060="Desliza"</formula>
    </cfRule>
  </conditionalFormatting>
  <conditionalFormatting sqref="AE613:AF615">
    <cfRule type="expression" dxfId="449" priority="211">
      <formula>$K613:$K1060="Desliza"</formula>
    </cfRule>
  </conditionalFormatting>
  <conditionalFormatting sqref="AE613:AF615">
    <cfRule type="expression" dxfId="448" priority="210">
      <formula>$K613:$K1060="Desliza"</formula>
    </cfRule>
  </conditionalFormatting>
  <conditionalFormatting sqref="AE613:AF615">
    <cfRule type="expression" dxfId="447" priority="209">
      <formula>$K613:$K1060="Desliza"</formula>
    </cfRule>
  </conditionalFormatting>
  <conditionalFormatting sqref="AE616:AF622">
    <cfRule type="expression" dxfId="446" priority="208">
      <formula>$K616:$K1063="Desliza"</formula>
    </cfRule>
  </conditionalFormatting>
  <conditionalFormatting sqref="AE619:AF622">
    <cfRule type="expression" dxfId="445" priority="207">
      <formula>$K619:$K1066="Desliza"</formula>
    </cfRule>
  </conditionalFormatting>
  <conditionalFormatting sqref="AE616:AF622">
    <cfRule type="expression" dxfId="444" priority="206">
      <formula>$K616:$K1063="Desliza"</formula>
    </cfRule>
  </conditionalFormatting>
  <conditionalFormatting sqref="AE616:AF622">
    <cfRule type="expression" dxfId="443" priority="205">
      <formula>$K616:$K1063="Desliza"</formula>
    </cfRule>
  </conditionalFormatting>
  <conditionalFormatting sqref="AE623:AF623">
    <cfRule type="expression" dxfId="442" priority="204">
      <formula>$K623:$K1070="Desliza"</formula>
    </cfRule>
  </conditionalFormatting>
  <conditionalFormatting sqref="AE623:AF626">
    <cfRule type="expression" dxfId="441" priority="203">
      <formula>$K623:$K1070="Desliza"</formula>
    </cfRule>
  </conditionalFormatting>
  <conditionalFormatting sqref="AE627:AF630">
    <cfRule type="expression" dxfId="440" priority="202">
      <formula>$K627:$K1074="Desliza"</formula>
    </cfRule>
  </conditionalFormatting>
  <conditionalFormatting sqref="AE623:AF623">
    <cfRule type="expression" dxfId="439" priority="201">
      <formula>$K623:$K1070="Desliza"</formula>
    </cfRule>
  </conditionalFormatting>
  <conditionalFormatting sqref="AE623:AF623">
    <cfRule type="expression" dxfId="438" priority="200">
      <formula>$K623:$K1070="Desliza"</formula>
    </cfRule>
  </conditionalFormatting>
  <conditionalFormatting sqref="AE623:AF623">
    <cfRule type="expression" dxfId="437" priority="199">
      <formula>$K623:$K1070="Desliza"</formula>
    </cfRule>
  </conditionalFormatting>
  <conditionalFormatting sqref="AE623:AF623">
    <cfRule type="expression" dxfId="436" priority="198">
      <formula>$K623:$K1070="Desliza"</formula>
    </cfRule>
  </conditionalFormatting>
  <conditionalFormatting sqref="AE624:AF630">
    <cfRule type="expression" dxfId="435" priority="197">
      <formula>$K624:$K1071="Desliza"</formula>
    </cfRule>
  </conditionalFormatting>
  <conditionalFormatting sqref="AE627:AF630">
    <cfRule type="expression" dxfId="434" priority="196">
      <formula>$K627:$K1074="Desliza"</formula>
    </cfRule>
  </conditionalFormatting>
  <conditionalFormatting sqref="AE624:AF630">
    <cfRule type="expression" dxfId="433" priority="195">
      <formula>$K624:$K1071="Desliza"</formula>
    </cfRule>
  </conditionalFormatting>
  <conditionalFormatting sqref="AE624:AF630">
    <cfRule type="expression" dxfId="432" priority="194">
      <formula>$K624:$K1071="Desliza"</formula>
    </cfRule>
  </conditionalFormatting>
  <conditionalFormatting sqref="AE631:AF631">
    <cfRule type="expression" dxfId="431" priority="193">
      <formula>$K631:$K1078="Desliza"</formula>
    </cfRule>
  </conditionalFormatting>
  <conditionalFormatting sqref="AE632:AF638">
    <cfRule type="expression" dxfId="430" priority="192">
      <formula>$K632:$K1079="Desliza"</formula>
    </cfRule>
  </conditionalFormatting>
  <conditionalFormatting sqref="AE631:AF634">
    <cfRule type="expression" dxfId="429" priority="191">
      <formula>$K631:$K1078="Desliza"</formula>
    </cfRule>
  </conditionalFormatting>
  <conditionalFormatting sqref="AE635:AF638">
    <cfRule type="expression" dxfId="428" priority="190">
      <formula>$K635:$K1082="Desliza"</formula>
    </cfRule>
  </conditionalFormatting>
  <conditionalFormatting sqref="AE631:AF631">
    <cfRule type="expression" dxfId="427" priority="189">
      <formula>$K631:$K1078="Desliza"</formula>
    </cfRule>
  </conditionalFormatting>
  <conditionalFormatting sqref="AE631:AF631">
    <cfRule type="expression" dxfId="426" priority="188">
      <formula>$K631:$K1078="Desliza"</formula>
    </cfRule>
  </conditionalFormatting>
  <conditionalFormatting sqref="AE631:AF631">
    <cfRule type="expression" dxfId="425" priority="187">
      <formula>$K631:$K1078="Desliza"</formula>
    </cfRule>
  </conditionalFormatting>
  <conditionalFormatting sqref="AE631:AF631">
    <cfRule type="expression" dxfId="424" priority="186">
      <formula>$K631:$K1078="Desliza"</formula>
    </cfRule>
  </conditionalFormatting>
  <conditionalFormatting sqref="AE632:AF638">
    <cfRule type="expression" dxfId="423" priority="185">
      <formula>$K632:$K1079="Desliza"</formula>
    </cfRule>
  </conditionalFormatting>
  <conditionalFormatting sqref="AE635:AF638">
    <cfRule type="expression" dxfId="422" priority="184">
      <formula>$K635:$K1082="Desliza"</formula>
    </cfRule>
  </conditionalFormatting>
  <conditionalFormatting sqref="AE632:AF638">
    <cfRule type="expression" dxfId="421" priority="183">
      <formula>$K632:$K1079="Desliza"</formula>
    </cfRule>
  </conditionalFormatting>
  <conditionalFormatting sqref="AE632:AF638">
    <cfRule type="expression" dxfId="420" priority="182">
      <formula>$K632:$K1079="Desliza"</formula>
    </cfRule>
  </conditionalFormatting>
  <conditionalFormatting sqref="AE639:AF639">
    <cfRule type="expression" dxfId="419" priority="181">
      <formula>$K639:$K1086="Desliza"</formula>
    </cfRule>
  </conditionalFormatting>
  <conditionalFormatting sqref="AE640:AF646">
    <cfRule type="expression" dxfId="418" priority="180">
      <formula>$K640:$K1087="Desliza"</formula>
    </cfRule>
  </conditionalFormatting>
  <conditionalFormatting sqref="AE639:AF642">
    <cfRule type="expression" dxfId="417" priority="179">
      <formula>$K639:$K1086="Desliza"</formula>
    </cfRule>
  </conditionalFormatting>
  <conditionalFormatting sqref="AE643:AF646">
    <cfRule type="expression" dxfId="416" priority="178">
      <formula>$K643:$K1090="Desliza"</formula>
    </cfRule>
  </conditionalFormatting>
  <conditionalFormatting sqref="AE639:AF639">
    <cfRule type="expression" dxfId="415" priority="177">
      <formula>$K639:$K1086="Desliza"</formula>
    </cfRule>
  </conditionalFormatting>
  <conditionalFormatting sqref="AE639:AF639">
    <cfRule type="expression" dxfId="414" priority="176">
      <formula>$K639:$K1086="Desliza"</formula>
    </cfRule>
  </conditionalFormatting>
  <conditionalFormatting sqref="AE639:AF639">
    <cfRule type="expression" dxfId="413" priority="175">
      <formula>$K639:$K1086="Desliza"</formula>
    </cfRule>
  </conditionalFormatting>
  <conditionalFormatting sqref="AE639:AF639">
    <cfRule type="expression" dxfId="412" priority="174">
      <formula>$K639:$K1086="Desliza"</formula>
    </cfRule>
  </conditionalFormatting>
  <conditionalFormatting sqref="AE640:AF646">
    <cfRule type="expression" dxfId="411" priority="173">
      <formula>$K640:$K1087="Desliza"</formula>
    </cfRule>
  </conditionalFormatting>
  <conditionalFormatting sqref="AE643:AF646">
    <cfRule type="expression" dxfId="410" priority="172">
      <formula>$K643:$K1090="Desliza"</formula>
    </cfRule>
  </conditionalFormatting>
  <conditionalFormatting sqref="AE640:AF646">
    <cfRule type="expression" dxfId="409" priority="171">
      <formula>$K640:$K1087="Desliza"</formula>
    </cfRule>
  </conditionalFormatting>
  <conditionalFormatting sqref="AE640:AF646">
    <cfRule type="expression" dxfId="408" priority="170">
      <formula>$K640:$K1087="Desliza"</formula>
    </cfRule>
  </conditionalFormatting>
  <conditionalFormatting sqref="AE647:AF647">
    <cfRule type="expression" dxfId="407" priority="169">
      <formula>$K647:$K1094="Desliza"</formula>
    </cfRule>
  </conditionalFormatting>
  <conditionalFormatting sqref="AE648:AF654">
    <cfRule type="expression" dxfId="406" priority="168">
      <formula>$K648:$K1095="Desliza"</formula>
    </cfRule>
  </conditionalFormatting>
  <conditionalFormatting sqref="AE647:AF650">
    <cfRule type="expression" dxfId="405" priority="167">
      <formula>$K647:$K1094="Desliza"</formula>
    </cfRule>
  </conditionalFormatting>
  <conditionalFormatting sqref="AE651:AF654">
    <cfRule type="expression" dxfId="404" priority="166">
      <formula>$K651:$K1098="Desliza"</formula>
    </cfRule>
  </conditionalFormatting>
  <conditionalFormatting sqref="AE647:AF647">
    <cfRule type="expression" dxfId="403" priority="165">
      <formula>$K647:$K1094="Desliza"</formula>
    </cfRule>
  </conditionalFormatting>
  <conditionalFormatting sqref="AE647:AF647">
    <cfRule type="expression" dxfId="402" priority="164">
      <formula>$K647:$K1094="Desliza"</formula>
    </cfRule>
  </conditionalFormatting>
  <conditionalFormatting sqref="AE647:AF647">
    <cfRule type="expression" dxfId="401" priority="163">
      <formula>$K647:$K1094="Desliza"</formula>
    </cfRule>
  </conditionalFormatting>
  <conditionalFormatting sqref="AE647:AF647">
    <cfRule type="expression" dxfId="400" priority="162">
      <formula>$K647:$K1094="Desliza"</formula>
    </cfRule>
  </conditionalFormatting>
  <conditionalFormatting sqref="AE648:AF654">
    <cfRule type="expression" dxfId="399" priority="161">
      <formula>$K648:$K1095="Desliza"</formula>
    </cfRule>
  </conditionalFormatting>
  <conditionalFormatting sqref="AE651:AF654">
    <cfRule type="expression" dxfId="398" priority="160">
      <formula>$K651:$K1098="Desliza"</formula>
    </cfRule>
  </conditionalFormatting>
  <conditionalFormatting sqref="AE648:AF654">
    <cfRule type="expression" dxfId="397" priority="159">
      <formula>$K648:$K1095="Desliza"</formula>
    </cfRule>
  </conditionalFormatting>
  <conditionalFormatting sqref="AE648:AF654">
    <cfRule type="expression" dxfId="396" priority="158">
      <formula>$K648:$K1095="Desliza"</formula>
    </cfRule>
  </conditionalFormatting>
  <conditionalFormatting sqref="AE655:AF661">
    <cfRule type="expression" dxfId="395" priority="157">
      <formula>$K655:$K1102="Desliza"</formula>
    </cfRule>
  </conditionalFormatting>
  <conditionalFormatting sqref="AE655:AF655">
    <cfRule type="expression" dxfId="394" priority="156">
      <formula>$K655:$K1102="Desliza"</formula>
    </cfRule>
  </conditionalFormatting>
  <conditionalFormatting sqref="AE655:AF655">
    <cfRule type="expression" dxfId="393" priority="155">
      <formula>$K655:$K1102="Desliza"</formula>
    </cfRule>
  </conditionalFormatting>
  <conditionalFormatting sqref="AE655:AF655">
    <cfRule type="expression" dxfId="392" priority="154">
      <formula>$K655:$K1102="Desliza"</formula>
    </cfRule>
  </conditionalFormatting>
  <conditionalFormatting sqref="AE655:AF655">
    <cfRule type="expression" dxfId="391" priority="153">
      <formula>$K655:$K1102="Desliza"</formula>
    </cfRule>
  </conditionalFormatting>
  <conditionalFormatting sqref="AE655:AF655">
    <cfRule type="expression" dxfId="390" priority="152">
      <formula>$K655:$K1102="Desliza"</formula>
    </cfRule>
  </conditionalFormatting>
  <conditionalFormatting sqref="AE655:AF655">
    <cfRule type="expression" dxfId="389" priority="151">
      <formula>$K655:$K1102="Desliza"</formula>
    </cfRule>
  </conditionalFormatting>
  <conditionalFormatting sqref="AE656:AF656">
    <cfRule type="expression" dxfId="388" priority="150">
      <formula>$K656:$K1103="Desliza"</formula>
    </cfRule>
  </conditionalFormatting>
  <conditionalFormatting sqref="AE657:AF742">
    <cfRule type="expression" dxfId="387" priority="149">
      <formula>$K657:$K1104="Desliza"</formula>
    </cfRule>
  </conditionalFormatting>
  <conditionalFormatting sqref="AE656:AF659">
    <cfRule type="expression" dxfId="386" priority="148">
      <formula>$K656:$K1103="Desliza"</formula>
    </cfRule>
  </conditionalFormatting>
  <conditionalFormatting sqref="AE660:AF742">
    <cfRule type="expression" dxfId="385" priority="147">
      <formula>$K660:$K1107="Desliza"</formula>
    </cfRule>
  </conditionalFormatting>
  <conditionalFormatting sqref="AE656:AF656">
    <cfRule type="expression" dxfId="384" priority="146">
      <formula>$K656:$K1103="Desliza"</formula>
    </cfRule>
  </conditionalFormatting>
  <conditionalFormatting sqref="AE656:AF656">
    <cfRule type="expression" dxfId="383" priority="145">
      <formula>$K656:$K1103="Desliza"</formula>
    </cfRule>
  </conditionalFormatting>
  <conditionalFormatting sqref="AE656:AF656">
    <cfRule type="expression" dxfId="382" priority="144">
      <formula>$K656:$K1103="Desliza"</formula>
    </cfRule>
  </conditionalFormatting>
  <conditionalFormatting sqref="AE656:AF656">
    <cfRule type="expression" dxfId="381" priority="143">
      <formula>$K656:$K1103="Desliza"</formula>
    </cfRule>
  </conditionalFormatting>
  <conditionalFormatting sqref="AE657:AF742">
    <cfRule type="expression" dxfId="380" priority="142">
      <formula>$K657:$K1104="Desliza"</formula>
    </cfRule>
  </conditionalFormatting>
  <conditionalFormatting sqref="AE660:AF742">
    <cfRule type="expression" dxfId="379" priority="141">
      <formula>$K660:$K1107="Desliza"</formula>
    </cfRule>
  </conditionalFormatting>
  <conditionalFormatting sqref="AE657:AF742">
    <cfRule type="expression" dxfId="378" priority="140">
      <formula>$K657:$K1104="Desliza"</formula>
    </cfRule>
  </conditionalFormatting>
  <conditionalFormatting sqref="AE657:AF742">
    <cfRule type="expression" dxfId="377" priority="139">
      <formula>$K657:$K1104="Desliza"</formula>
    </cfRule>
  </conditionalFormatting>
  <conditionalFormatting sqref="AE743:AF753">
    <cfRule type="expression" dxfId="376" priority="138">
      <formula>$K743:$K1190="Desliza"</formula>
    </cfRule>
  </conditionalFormatting>
  <conditionalFormatting sqref="AE743:AF753">
    <cfRule type="expression" dxfId="375" priority="137">
      <formula>$K743:$K1190="Desliza"</formula>
    </cfRule>
  </conditionalFormatting>
  <conditionalFormatting sqref="AE745:AF745">
    <cfRule type="expression" dxfId="374" priority="136">
      <formula>$K745:$K1192="Desliza"</formula>
    </cfRule>
  </conditionalFormatting>
  <conditionalFormatting sqref="AE743:AF753">
    <cfRule type="expression" dxfId="373" priority="135">
      <formula>$K743:$K1190="Desliza"</formula>
    </cfRule>
  </conditionalFormatting>
  <conditionalFormatting sqref="AE743:AF753">
    <cfRule type="expression" dxfId="372" priority="134">
      <formula>$K743:$K1190="Desliza"</formula>
    </cfRule>
  </conditionalFormatting>
  <conditionalFormatting sqref="AE743:AF753">
    <cfRule type="expression" dxfId="371" priority="133">
      <formula>$K743:$K1190="Desliza"</formula>
    </cfRule>
  </conditionalFormatting>
  <conditionalFormatting sqref="AE743:AF753">
    <cfRule type="expression" dxfId="370" priority="132">
      <formula>$K743:$K1190="Desliza"</formula>
    </cfRule>
  </conditionalFormatting>
  <conditionalFormatting sqref="AE743:AF753">
    <cfRule type="expression" dxfId="369" priority="131">
      <formula>$K743:$K1190="Desliza"</formula>
    </cfRule>
  </conditionalFormatting>
  <conditionalFormatting sqref="AE743:AF753">
    <cfRule type="expression" dxfId="368" priority="130">
      <formula>$K743:$K1190="Desliza"</formula>
    </cfRule>
  </conditionalFormatting>
  <conditionalFormatting sqref="AE754:AF762">
    <cfRule type="expression" dxfId="367" priority="129">
      <formula>$K754:$K1201="Desliza"</formula>
    </cfRule>
  </conditionalFormatting>
  <conditionalFormatting sqref="AE754:AF762">
    <cfRule type="expression" dxfId="366" priority="128">
      <formula>$K754:$K1201="Desliza"</formula>
    </cfRule>
  </conditionalFormatting>
  <conditionalFormatting sqref="AE755:AF755">
    <cfRule type="expression" dxfId="365" priority="127">
      <formula>$K755:$K1202="Desliza"</formula>
    </cfRule>
  </conditionalFormatting>
  <conditionalFormatting sqref="AE754:AF762">
    <cfRule type="expression" dxfId="364" priority="126">
      <formula>$K754:$K1201="Desliza"</formula>
    </cfRule>
  </conditionalFormatting>
  <conditionalFormatting sqref="AE754:AF762">
    <cfRule type="expression" dxfId="363" priority="125">
      <formula>$K754:$K1201="Desliza"</formula>
    </cfRule>
  </conditionalFormatting>
  <conditionalFormatting sqref="AE754:AF762">
    <cfRule type="expression" dxfId="362" priority="124">
      <formula>$K754:$K1201="Desliza"</formula>
    </cfRule>
  </conditionalFormatting>
  <conditionalFormatting sqref="AE754:AF762">
    <cfRule type="expression" dxfId="361" priority="123">
      <formula>$K754:$K1201="Desliza"</formula>
    </cfRule>
  </conditionalFormatting>
  <conditionalFormatting sqref="AE754:AF762">
    <cfRule type="expression" dxfId="360" priority="122">
      <formula>$K754:$K1201="Desliza"</formula>
    </cfRule>
  </conditionalFormatting>
  <conditionalFormatting sqref="AE754:AF762">
    <cfRule type="expression" dxfId="359" priority="121">
      <formula>$K754:$K1201="Desliza"</formula>
    </cfRule>
  </conditionalFormatting>
  <conditionalFormatting sqref="AE763:AF770">
    <cfRule type="expression" dxfId="358" priority="120">
      <formula>$K763:$K1210="Desliza"</formula>
    </cfRule>
  </conditionalFormatting>
  <conditionalFormatting sqref="AE763:AF770">
    <cfRule type="expression" dxfId="357" priority="119">
      <formula>$K763:$K1210="Desliza"</formula>
    </cfRule>
  </conditionalFormatting>
  <conditionalFormatting sqref="AE764:AF764">
    <cfRule type="expression" dxfId="356" priority="118">
      <formula>$K764:$K1211="Desliza"</formula>
    </cfRule>
  </conditionalFormatting>
  <conditionalFormatting sqref="AE763:AF770">
    <cfRule type="expression" dxfId="355" priority="117">
      <formula>$K763:$K1210="Desliza"</formula>
    </cfRule>
  </conditionalFormatting>
  <conditionalFormatting sqref="AE763:AF770">
    <cfRule type="expression" dxfId="354" priority="116">
      <formula>$K763:$K1210="Desliza"</formula>
    </cfRule>
  </conditionalFormatting>
  <conditionalFormatting sqref="AE763:AF770">
    <cfRule type="expression" dxfId="353" priority="115">
      <formula>$K763:$K1210="Desliza"</formula>
    </cfRule>
  </conditionalFormatting>
  <conditionalFormatting sqref="AE763:AF770">
    <cfRule type="expression" dxfId="352" priority="114">
      <formula>$K763:$K1210="Desliza"</formula>
    </cfRule>
  </conditionalFormatting>
  <conditionalFormatting sqref="AE763:AF770">
    <cfRule type="expression" dxfId="351" priority="113">
      <formula>$K763:$K1210="Desliza"</formula>
    </cfRule>
  </conditionalFormatting>
  <conditionalFormatting sqref="AE763:AF770">
    <cfRule type="expression" dxfId="350" priority="112">
      <formula>$K763:$K1210="Desliza"</formula>
    </cfRule>
  </conditionalFormatting>
  <conditionalFormatting sqref="AE771:AF778">
    <cfRule type="expression" dxfId="349" priority="111">
      <formula>$K771:$K1218="Desliza"</formula>
    </cfRule>
  </conditionalFormatting>
  <conditionalFormatting sqref="AE771:AF778">
    <cfRule type="expression" dxfId="348" priority="110">
      <formula>$K771:$K1218="Desliza"</formula>
    </cfRule>
  </conditionalFormatting>
  <conditionalFormatting sqref="AE772:AF772">
    <cfRule type="expression" dxfId="347" priority="109">
      <formula>$K772:$K1219="Desliza"</formula>
    </cfRule>
  </conditionalFormatting>
  <conditionalFormatting sqref="AE771:AF778">
    <cfRule type="expression" dxfId="346" priority="108">
      <formula>$K771:$K1218="Desliza"</formula>
    </cfRule>
  </conditionalFormatting>
  <conditionalFormatting sqref="AE771:AF778">
    <cfRule type="expression" dxfId="345" priority="107">
      <formula>$K771:$K1218="Desliza"</formula>
    </cfRule>
  </conditionalFormatting>
  <conditionalFormatting sqref="AE771:AF778">
    <cfRule type="expression" dxfId="344" priority="106">
      <formula>$K771:$K1218="Desliza"</formula>
    </cfRule>
  </conditionalFormatting>
  <conditionalFormatting sqref="AE771:AF778">
    <cfRule type="expression" dxfId="343" priority="105">
      <formula>$K771:$K1218="Desliza"</formula>
    </cfRule>
  </conditionalFormatting>
  <conditionalFormatting sqref="AE771:AF778">
    <cfRule type="expression" dxfId="342" priority="104">
      <formula>$K771:$K1218="Desliza"</formula>
    </cfRule>
  </conditionalFormatting>
  <conditionalFormatting sqref="AE771:AF778">
    <cfRule type="expression" dxfId="341" priority="103">
      <formula>$K771:$K1218="Desliza"</formula>
    </cfRule>
  </conditionalFormatting>
  <conditionalFormatting sqref="AE779:AF782">
    <cfRule type="expression" dxfId="340" priority="102">
      <formula>$K779:$K1226="Desliza"</formula>
    </cfRule>
  </conditionalFormatting>
  <conditionalFormatting sqref="AE779:AF782">
    <cfRule type="expression" dxfId="339" priority="101">
      <formula>$K779:$K1226="Desliza"</formula>
    </cfRule>
  </conditionalFormatting>
  <conditionalFormatting sqref="AE779:AF779">
    <cfRule type="expression" dxfId="338" priority="100">
      <formula>$K779:$K1226="Desliza"</formula>
    </cfRule>
  </conditionalFormatting>
  <conditionalFormatting sqref="AE779:AF782">
    <cfRule type="expression" dxfId="337" priority="99">
      <formula>$K779:$K1226="Desliza"</formula>
    </cfRule>
  </conditionalFormatting>
  <conditionalFormatting sqref="AE779:AF782">
    <cfRule type="expression" dxfId="336" priority="98">
      <formula>$K779:$K1226="Desliza"</formula>
    </cfRule>
  </conditionalFormatting>
  <conditionalFormatting sqref="AE779:AF782">
    <cfRule type="expression" dxfId="335" priority="97">
      <formula>$K779:$K1226="Desliza"</formula>
    </cfRule>
  </conditionalFormatting>
  <conditionalFormatting sqref="AE779:AF782">
    <cfRule type="expression" dxfId="334" priority="96">
      <formula>$K779:$K1226="Desliza"</formula>
    </cfRule>
  </conditionalFormatting>
  <conditionalFormatting sqref="AE779:AF782">
    <cfRule type="expression" dxfId="333" priority="95">
      <formula>$K779:$K1226="Desliza"</formula>
    </cfRule>
  </conditionalFormatting>
  <conditionalFormatting sqref="AE779:AF782">
    <cfRule type="expression" dxfId="332" priority="94">
      <formula>$K779:$K1226="Desliza"</formula>
    </cfRule>
  </conditionalFormatting>
  <conditionalFormatting sqref="AE783:AF838">
    <cfRule type="expression" dxfId="331" priority="93">
      <formula>$K783:$K1230="Desliza"</formula>
    </cfRule>
  </conditionalFormatting>
  <conditionalFormatting sqref="AE783:AF838">
    <cfRule type="expression" dxfId="330" priority="92">
      <formula>$K783:$K1230="Desliza"</formula>
    </cfRule>
  </conditionalFormatting>
  <conditionalFormatting sqref="AE784:AF784">
    <cfRule type="expression" dxfId="329" priority="91">
      <formula>$K784:$K1231="Desliza"</formula>
    </cfRule>
  </conditionalFormatting>
  <conditionalFormatting sqref="AE783:AF838">
    <cfRule type="expression" dxfId="328" priority="90">
      <formula>$K783:$K1230="Desliza"</formula>
    </cfRule>
  </conditionalFormatting>
  <conditionalFormatting sqref="AE783:AF838">
    <cfRule type="expression" dxfId="327" priority="89">
      <formula>$K783:$K1230="Desliza"</formula>
    </cfRule>
  </conditionalFormatting>
  <conditionalFormatting sqref="AE783:AF838">
    <cfRule type="expression" dxfId="326" priority="88">
      <formula>$K783:$K1230="Desliza"</formula>
    </cfRule>
  </conditionalFormatting>
  <conditionalFormatting sqref="AE783:AF838">
    <cfRule type="expression" dxfId="325" priority="87">
      <formula>$K783:$K1230="Desliza"</formula>
    </cfRule>
  </conditionalFormatting>
  <conditionalFormatting sqref="AE783:AF838">
    <cfRule type="expression" dxfId="324" priority="86">
      <formula>$K783:$K1230="Desliza"</formula>
    </cfRule>
  </conditionalFormatting>
  <conditionalFormatting sqref="AE783:AF838">
    <cfRule type="expression" dxfId="323" priority="85">
      <formula>$K783:$K1230="Desliza"</formula>
    </cfRule>
  </conditionalFormatting>
  <conditionalFormatting sqref="AE839:AF849">
    <cfRule type="expression" dxfId="322" priority="84">
      <formula>$K839:$K1286="Desliza"</formula>
    </cfRule>
  </conditionalFormatting>
  <conditionalFormatting sqref="AE839:AF849">
    <cfRule type="expression" dxfId="321" priority="83">
      <formula>$K839:$K1286="Desliza"</formula>
    </cfRule>
  </conditionalFormatting>
  <conditionalFormatting sqref="AE842:AF842">
    <cfRule type="expression" dxfId="320" priority="82">
      <formula>$K842:$K1289="Desliza"</formula>
    </cfRule>
  </conditionalFormatting>
  <conditionalFormatting sqref="AE839:AF849">
    <cfRule type="expression" dxfId="319" priority="81">
      <formula>$K839:$K1286="Desliza"</formula>
    </cfRule>
  </conditionalFormatting>
  <conditionalFormatting sqref="AE839:AF849">
    <cfRule type="expression" dxfId="318" priority="80">
      <formula>$K839:$K1286="Desliza"</formula>
    </cfRule>
  </conditionalFormatting>
  <conditionalFormatting sqref="AE839:AF849">
    <cfRule type="expression" dxfId="317" priority="79">
      <formula>$K839:$K1286="Desliza"</formula>
    </cfRule>
  </conditionalFormatting>
  <conditionalFormatting sqref="AE839:AF849">
    <cfRule type="expression" dxfId="316" priority="78">
      <formula>$K839:$K1286="Desliza"</formula>
    </cfRule>
  </conditionalFormatting>
  <conditionalFormatting sqref="AE839:AF849">
    <cfRule type="expression" dxfId="315" priority="77">
      <formula>$K839:$K1286="Desliza"</formula>
    </cfRule>
  </conditionalFormatting>
  <conditionalFormatting sqref="AE839:AF849">
    <cfRule type="expression" dxfId="314" priority="76">
      <formula>$K839:$K1286="Desliza"</formula>
    </cfRule>
  </conditionalFormatting>
  <conditionalFormatting sqref="AE850:AF855">
    <cfRule type="expression" dxfId="313" priority="75">
      <formula>$K850:$K1297="Desliza"</formula>
    </cfRule>
  </conditionalFormatting>
  <conditionalFormatting sqref="AE850:AF855">
    <cfRule type="expression" dxfId="312" priority="74">
      <formula>$K850:$K1297="Desliza"</formula>
    </cfRule>
  </conditionalFormatting>
  <conditionalFormatting sqref="AE853:AF853">
    <cfRule type="expression" dxfId="311" priority="73">
      <formula>$K853:$K1300="Desliza"</formula>
    </cfRule>
  </conditionalFormatting>
  <conditionalFormatting sqref="AE850:AF855">
    <cfRule type="expression" dxfId="310" priority="72">
      <formula>$K850:$K1297="Desliza"</formula>
    </cfRule>
  </conditionalFormatting>
  <conditionalFormatting sqref="AE850:AF855">
    <cfRule type="expression" dxfId="309" priority="71">
      <formula>$K850:$K1297="Desliza"</formula>
    </cfRule>
  </conditionalFormatting>
  <conditionalFormatting sqref="AE850:AF855">
    <cfRule type="expression" dxfId="308" priority="70">
      <formula>$K850:$K1297="Desliza"</formula>
    </cfRule>
  </conditionalFormatting>
  <conditionalFormatting sqref="AE850:AF855">
    <cfRule type="expression" dxfId="307" priority="69">
      <formula>$K850:$K1297="Desliza"</formula>
    </cfRule>
  </conditionalFormatting>
  <conditionalFormatting sqref="AE850:AF855">
    <cfRule type="expression" dxfId="306" priority="68">
      <formula>$K850:$K1297="Desliza"</formula>
    </cfRule>
  </conditionalFormatting>
  <conditionalFormatting sqref="AE850:AF855">
    <cfRule type="expression" dxfId="305" priority="67">
      <formula>$K850:$K1297="Desliza"</formula>
    </cfRule>
  </conditionalFormatting>
  <conditionalFormatting sqref="AE856:AF861">
    <cfRule type="expression" dxfId="304" priority="66">
      <formula>$K856:$K1303="Desliza"</formula>
    </cfRule>
  </conditionalFormatting>
  <conditionalFormatting sqref="AE856:AF861">
    <cfRule type="expression" dxfId="303" priority="65">
      <formula>$K856:$K1303="Desliza"</formula>
    </cfRule>
  </conditionalFormatting>
  <conditionalFormatting sqref="AE859:AF859">
    <cfRule type="expression" dxfId="302" priority="64">
      <formula>$K859:$K1306="Desliza"</formula>
    </cfRule>
  </conditionalFormatting>
  <conditionalFormatting sqref="AE856:AF861">
    <cfRule type="expression" dxfId="301" priority="63">
      <formula>$K856:$K1303="Desliza"</formula>
    </cfRule>
  </conditionalFormatting>
  <conditionalFormatting sqref="AE856:AF861">
    <cfRule type="expression" dxfId="300" priority="62">
      <formula>$K856:$K1303="Desliza"</formula>
    </cfRule>
  </conditionalFormatting>
  <conditionalFormatting sqref="AE856:AF861">
    <cfRule type="expression" dxfId="299" priority="61">
      <formula>$K856:$K1303="Desliza"</formula>
    </cfRule>
  </conditionalFormatting>
  <conditionalFormatting sqref="AE856:AF861">
    <cfRule type="expression" dxfId="298" priority="60">
      <formula>$K856:$K1303="Desliza"</formula>
    </cfRule>
  </conditionalFormatting>
  <conditionalFormatting sqref="AE856:AF861">
    <cfRule type="expression" dxfId="297" priority="59">
      <formula>$K856:$K1303="Desliza"</formula>
    </cfRule>
  </conditionalFormatting>
  <conditionalFormatting sqref="AE856:AF861">
    <cfRule type="expression" dxfId="296" priority="58">
      <formula>$K856:$K1303="Desliza"</formula>
    </cfRule>
  </conditionalFormatting>
  <conditionalFormatting sqref="AE862:AF866">
    <cfRule type="expression" dxfId="295" priority="57">
      <formula>$K862:$K1309="Desliza"</formula>
    </cfRule>
  </conditionalFormatting>
  <conditionalFormatting sqref="AE862:AF866">
    <cfRule type="expression" dxfId="294" priority="56">
      <formula>$K862:$K1309="Desliza"</formula>
    </cfRule>
  </conditionalFormatting>
  <conditionalFormatting sqref="AE864:AF864">
    <cfRule type="expression" dxfId="293" priority="55">
      <formula>$K864:$K1311="Desliza"</formula>
    </cfRule>
  </conditionalFormatting>
  <conditionalFormatting sqref="AE862:AF866">
    <cfRule type="expression" dxfId="292" priority="54">
      <formula>$K862:$K1309="Desliza"</formula>
    </cfRule>
  </conditionalFormatting>
  <conditionalFormatting sqref="AE862:AF866">
    <cfRule type="expression" dxfId="291" priority="53">
      <formula>$K862:$K1309="Desliza"</formula>
    </cfRule>
  </conditionalFormatting>
  <conditionalFormatting sqref="AE862:AF866">
    <cfRule type="expression" dxfId="290" priority="52">
      <formula>$K862:$K1309="Desliza"</formula>
    </cfRule>
  </conditionalFormatting>
  <conditionalFormatting sqref="AE862:AF866">
    <cfRule type="expression" dxfId="289" priority="51">
      <formula>$K862:$K1309="Desliza"</formula>
    </cfRule>
  </conditionalFormatting>
  <conditionalFormatting sqref="AE862:AF866">
    <cfRule type="expression" dxfId="288" priority="50">
      <formula>$K862:$K1309="Desliza"</formula>
    </cfRule>
  </conditionalFormatting>
  <conditionalFormatting sqref="AE862:AF866">
    <cfRule type="expression" dxfId="287" priority="49">
      <formula>$K862:$K1309="Desliza"</formula>
    </cfRule>
  </conditionalFormatting>
  <conditionalFormatting sqref="AE867:AF869">
    <cfRule type="expression" dxfId="286" priority="48">
      <formula>$K867:$K1314="Desliza"</formula>
    </cfRule>
  </conditionalFormatting>
  <conditionalFormatting sqref="AE867:AF869">
    <cfRule type="expression" dxfId="285" priority="47">
      <formula>$K867:$K1314="Desliza"</formula>
    </cfRule>
  </conditionalFormatting>
  <conditionalFormatting sqref="AE867:AF867">
    <cfRule type="expression" dxfId="284" priority="46">
      <formula>$K867:$K1314="Desliza"</formula>
    </cfRule>
  </conditionalFormatting>
  <conditionalFormatting sqref="AE867:AF869">
    <cfRule type="expression" dxfId="283" priority="45">
      <formula>$K867:$K1314="Desliza"</formula>
    </cfRule>
  </conditionalFormatting>
  <conditionalFormatting sqref="AE867:AF869">
    <cfRule type="expression" dxfId="282" priority="44">
      <formula>$K867:$K1314="Desliza"</formula>
    </cfRule>
  </conditionalFormatting>
  <conditionalFormatting sqref="AE867:AF869">
    <cfRule type="expression" dxfId="281" priority="43">
      <formula>$K867:$K1314="Desliza"</formula>
    </cfRule>
  </conditionalFormatting>
  <conditionalFormatting sqref="AE867:AF869">
    <cfRule type="expression" dxfId="280" priority="42">
      <formula>$K867:$K1314="Desliza"</formula>
    </cfRule>
  </conditionalFormatting>
  <conditionalFormatting sqref="AE867:AF869">
    <cfRule type="expression" dxfId="279" priority="41">
      <formula>$K867:$K1314="Desliza"</formula>
    </cfRule>
  </conditionalFormatting>
  <conditionalFormatting sqref="AE867:AF869">
    <cfRule type="expression" dxfId="278" priority="40">
      <formula>$K867:$K1314="Desliza"</formula>
    </cfRule>
  </conditionalFormatting>
  <conditionalFormatting sqref="AE870:AF874">
    <cfRule type="expression" dxfId="277" priority="39">
      <formula>$K870:$K1317="Desliza"</formula>
    </cfRule>
  </conditionalFormatting>
  <conditionalFormatting sqref="AE870:AF874">
    <cfRule type="expression" dxfId="276" priority="38">
      <formula>$K870:$K1317="Desliza"</formula>
    </cfRule>
  </conditionalFormatting>
  <conditionalFormatting sqref="AE872:AF872">
    <cfRule type="expression" dxfId="275" priority="37">
      <formula>$K872:$K1319="Desliza"</formula>
    </cfRule>
  </conditionalFormatting>
  <conditionalFormatting sqref="AE870:AF874">
    <cfRule type="expression" dxfId="274" priority="36">
      <formula>$K870:$K1317="Desliza"</formula>
    </cfRule>
  </conditionalFormatting>
  <conditionalFormatting sqref="AE870:AF874">
    <cfRule type="expression" dxfId="273" priority="35">
      <formula>$K870:$K1317="Desliza"</formula>
    </cfRule>
  </conditionalFormatting>
  <conditionalFormatting sqref="AE870:AF874">
    <cfRule type="expression" dxfId="272" priority="34">
      <formula>$K870:$K1317="Desliza"</formula>
    </cfRule>
  </conditionalFormatting>
  <conditionalFormatting sqref="AE870:AF874">
    <cfRule type="expression" dxfId="271" priority="33">
      <formula>$K870:$K1317="Desliza"</formula>
    </cfRule>
  </conditionalFormatting>
  <conditionalFormatting sqref="AE870:AF874">
    <cfRule type="expression" dxfId="270" priority="32">
      <formula>$K870:$K1317="Desliza"</formula>
    </cfRule>
  </conditionalFormatting>
  <conditionalFormatting sqref="AE870:AF874">
    <cfRule type="expression" dxfId="269" priority="31">
      <formula>$K870:$K1317="Desliza"</formula>
    </cfRule>
  </conditionalFormatting>
  <conditionalFormatting sqref="AL36:AN36 AM37:AN1312 AL37:AL1317">
    <cfRule type="expression" dxfId="268" priority="23">
      <formula>$K36:$K483="Desliza"</formula>
    </cfRule>
  </conditionalFormatting>
  <conditionalFormatting sqref="AL36:AN36 AM37:AN1312 AL37:AL1317">
    <cfRule type="expression" dxfId="267" priority="24">
      <formula>$K36:$K483="Rota"</formula>
    </cfRule>
  </conditionalFormatting>
  <conditionalFormatting sqref="C346:C1312 C270:C330 C332 C334 C336 C338 C340 C342 C344">
    <cfRule type="expression" dxfId="266" priority="13">
      <formula>$K270:$K717="Desliza"</formula>
    </cfRule>
  </conditionalFormatting>
  <conditionalFormatting sqref="C346:C1312 C270:C330 C332 C334 C336 C338 C340 C342 C344">
    <cfRule type="expression" dxfId="265" priority="14">
      <formula>$K270:$K717="Rota"</formula>
    </cfRule>
  </conditionalFormatting>
  <conditionalFormatting sqref="AO36:AX36 AO37:AQ1312 AV37:AX1312 AR37:AU1317">
    <cfRule type="expression" dxfId="264" priority="11">
      <formula>$K36:$K483="Desliza"</formula>
    </cfRule>
  </conditionalFormatting>
  <conditionalFormatting sqref="AO36:AX36 AO37:AQ1312 AV37:AX1312 AR37:AU1317">
    <cfRule type="expression" dxfId="263" priority="12">
      <formula>$K36:$K483="Rota"</formula>
    </cfRule>
  </conditionalFormatting>
  <conditionalFormatting sqref="K37:K1312">
    <cfRule type="expression" dxfId="262" priority="9">
      <formula>$K37:$K484="Desliza"</formula>
    </cfRule>
  </conditionalFormatting>
  <conditionalFormatting sqref="K37:K1312">
    <cfRule type="expression" dxfId="261" priority="10">
      <formula>$K37:$K484="Rota"</formula>
    </cfRule>
  </conditionalFormatting>
  <conditionalFormatting sqref="C37:D38 C39:C269 D39:D338">
    <cfRule type="expression" dxfId="260" priority="7">
      <formula>$K37:$K484="Desliza"</formula>
    </cfRule>
  </conditionalFormatting>
  <conditionalFormatting sqref="C37:D38 C39:C269 D39:D338">
    <cfRule type="expression" dxfId="259" priority="8">
      <formula>$K37:$K484="Rota"</formula>
    </cfRule>
  </conditionalFormatting>
  <conditionalFormatting sqref="CB36:CB1312">
    <cfRule type="expression" dxfId="258" priority="5">
      <formula>$K36:$K483="Desliza"</formula>
    </cfRule>
  </conditionalFormatting>
  <conditionalFormatting sqref="CB36:CB1312">
    <cfRule type="expression" dxfId="257" priority="6">
      <formula>$K36:$K483="Rota"</formula>
    </cfRule>
  </conditionalFormatting>
  <conditionalFormatting sqref="D339:D343">
    <cfRule type="expression" dxfId="256" priority="3">
      <formula>$K339:$K786="Desliza"</formula>
    </cfRule>
  </conditionalFormatting>
  <conditionalFormatting sqref="D339:D343">
    <cfRule type="expression" dxfId="255" priority="4">
      <formula>$K339:$K786="Rota"</formula>
    </cfRule>
  </conditionalFormatting>
  <conditionalFormatting sqref="C331 C333 C335 C337 C339 C341 C343 C345">
    <cfRule type="expression" dxfId="254" priority="1">
      <formula>$K331:$K778="Desliza"</formula>
    </cfRule>
  </conditionalFormatting>
  <conditionalFormatting sqref="C331 C333 C335 C337 C339 C341 C343 C345">
    <cfRule type="expression" dxfId="253" priority="2">
      <formula>$K331:$K778="Rota"</formula>
    </cfRule>
  </conditionalFormatting>
  <dataValidations count="5">
    <dataValidation type="list" allowBlank="1" showInputMessage="1" showErrorMessage="1" sqref="Q36:Q1312" xr:uid="{00000000-0002-0000-0000-000000000000}">
      <formula1>$CD$33:$CD$36</formula1>
    </dataValidation>
    <dataValidation type="list" allowBlank="1" showInputMessage="1" showErrorMessage="1" sqref="B36:B1312" xr:uid="{00000000-0002-0000-0000-000001000000}">
      <formula1>$CF$35:$CF$44</formula1>
    </dataValidation>
    <dataValidation type="list" allowBlank="1" showInputMessage="1" showErrorMessage="1" sqref="K36:K1312" xr:uid="{00000000-0002-0000-0000-000002000000}">
      <formula1>$CC$35:$CC$56</formula1>
    </dataValidation>
    <dataValidation type="list" allowBlank="1" showInputMessage="1" showErrorMessage="1" sqref="AF36:AF1312" xr:uid="{00000000-0002-0000-0000-000003000000}">
      <formula1>$CG$35:$CG$36</formula1>
    </dataValidation>
    <dataValidation type="list" allowBlank="1" showInputMessage="1" showErrorMessage="1" sqref="C36:C1312" xr:uid="{00000000-0002-0000-0000-000004000000}">
      <formula1>$CH$35:$CH$57</formula1>
    </dataValidation>
  </dataValidations>
  <printOptions horizontalCentered="1"/>
  <pageMargins left="0.35" right="0.35" top="0.3" bottom="0.3" header="0.19684930008748899" footer="0.19684930008748899"/>
  <pageSetup paperSize="9" scale="17" fitToHeight="0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7" r:id="rId4" name="Button 9">
              <controlPr defaultSize="0" print="0" autoFill="0" autoPict="0" macro="[0]!ROPAVG">
                <anchor moveWithCells="1" sizeWithCells="1">
                  <from>
                    <xdr:col>48</xdr:col>
                    <xdr:colOff>28575</xdr:colOff>
                    <xdr:row>31</xdr:row>
                    <xdr:rowOff>0</xdr:rowOff>
                  </from>
                  <to>
                    <xdr:col>48</xdr:col>
                    <xdr:colOff>1066800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5" name="Button 10">
              <controlPr defaultSize="0" print="0" autoFill="0" autoPict="0" macro="[0]!CrearReporte">
                <anchor moveWithCells="1" sizeWithCells="1">
                  <from>
                    <xdr:col>2</xdr:col>
                    <xdr:colOff>66675</xdr:colOff>
                    <xdr:row>8</xdr:row>
                    <xdr:rowOff>66675</xdr:rowOff>
                  </from>
                  <to>
                    <xdr:col>3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6" name="Button 12">
              <controlPr defaultSize="0" print="0" autoFill="0" autoPict="0" macro="[0]!FTPmodule.ftpuploadfile">
                <anchor moveWithCells="1" sizeWithCells="1">
                  <from>
                    <xdr:col>2</xdr:col>
                    <xdr:colOff>104775</xdr:colOff>
                    <xdr:row>10</xdr:row>
                    <xdr:rowOff>76200</xdr:rowOff>
                  </from>
                  <to>
                    <xdr:col>3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">
    <pageSetUpPr fitToPage="1"/>
  </sheetPr>
  <dimension ref="A1:R351"/>
  <sheetViews>
    <sheetView zoomScale="70" zoomScaleNormal="70" zoomScalePageLayoutView="70" workbookViewId="0">
      <selection activeCell="C5" sqref="C5:D5"/>
    </sheetView>
  </sheetViews>
  <sheetFormatPr baseColWidth="10" defaultColWidth="0" defaultRowHeight="11.25" zeroHeight="1" x14ac:dyDescent="0.2"/>
  <cols>
    <col min="1" max="1" width="0.85546875" style="67" customWidth="1"/>
    <col min="2" max="2" width="2.28515625" style="67" customWidth="1"/>
    <col min="3" max="3" width="24.85546875" style="67" bestFit="1" customWidth="1"/>
    <col min="4" max="4" width="18.42578125" style="67" bestFit="1" customWidth="1"/>
    <col min="5" max="5" width="2.28515625" style="67" customWidth="1"/>
    <col min="6" max="6" width="9.42578125" style="67" customWidth="1"/>
    <col min="7" max="7" width="8.42578125" style="67" customWidth="1"/>
    <col min="8" max="8" width="1.85546875" style="67" customWidth="1"/>
    <col min="9" max="9" width="24.85546875" style="67" bestFit="1" customWidth="1"/>
    <col min="10" max="10" width="31.42578125" style="67" bestFit="1" customWidth="1"/>
    <col min="11" max="11" width="3.28515625" style="67" customWidth="1"/>
    <col min="12" max="12" width="10.42578125" style="67" customWidth="1"/>
    <col min="13" max="13" width="16" style="67" customWidth="1"/>
    <col min="14" max="14" width="4.28515625" style="67" customWidth="1"/>
    <col min="15" max="15" width="5" style="67" customWidth="1"/>
    <col min="16" max="16" width="8.7109375" style="67" customWidth="1"/>
    <col min="17" max="17" width="6.7109375" style="67" customWidth="1"/>
    <col min="18" max="18" width="0.85546875" style="67" customWidth="1"/>
    <col min="19" max="16384" width="8.85546875" style="67" hidden="1"/>
  </cols>
  <sheetData>
    <row r="1" spans="1:18" ht="3" customHeight="1" thickBot="1" x14ac:dyDescent="0.25">
      <c r="A1" s="66"/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</row>
    <row r="2" spans="1:18" x14ac:dyDescent="0.2">
      <c r="A2" s="66"/>
      <c r="B2" s="68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70"/>
      <c r="R2" s="66"/>
    </row>
    <row r="3" spans="1:18" ht="24" thickBot="1" x14ac:dyDescent="0.4">
      <c r="A3" s="66"/>
      <c r="B3" s="71"/>
      <c r="C3" s="342"/>
      <c r="D3" s="342"/>
      <c r="E3" s="66"/>
      <c r="F3" s="66"/>
      <c r="G3" s="66"/>
      <c r="H3" s="66"/>
      <c r="I3" s="343" t="s">
        <v>280</v>
      </c>
      <c r="J3" s="344"/>
      <c r="K3" s="66"/>
      <c r="L3" s="343" t="s">
        <v>281</v>
      </c>
      <c r="M3" s="344"/>
      <c r="N3" s="66"/>
      <c r="O3" s="66"/>
      <c r="P3" s="66"/>
      <c r="Q3" s="72"/>
      <c r="R3" s="66"/>
    </row>
    <row r="4" spans="1:18" ht="15.75" thickBot="1" x14ac:dyDescent="0.3">
      <c r="A4" s="66"/>
      <c r="B4" s="71"/>
      <c r="C4" s="343" t="s">
        <v>31</v>
      </c>
      <c r="D4" s="344"/>
      <c r="E4" s="66"/>
      <c r="F4" s="73" t="s">
        <v>52</v>
      </c>
      <c r="G4" s="73" t="s">
        <v>48</v>
      </c>
      <c r="H4" s="66"/>
      <c r="I4" s="345">
        <f>'Planilla de Perforacion'!$F$17</f>
        <v>4478</v>
      </c>
      <c r="J4" s="346"/>
      <c r="K4" s="66"/>
      <c r="L4" s="345">
        <f>'Planilla de Perforacion'!$L$15</f>
        <v>8088</v>
      </c>
      <c r="M4" s="346"/>
      <c r="N4" s="66"/>
      <c r="O4" s="66"/>
      <c r="P4" s="66"/>
      <c r="Q4" s="72"/>
      <c r="R4" s="66"/>
    </row>
    <row r="5" spans="1:18" ht="15.75" thickBot="1" x14ac:dyDescent="0.3">
      <c r="A5" s="66"/>
      <c r="B5" s="71"/>
      <c r="C5" s="347"/>
      <c r="D5" s="348"/>
      <c r="E5" s="66"/>
      <c r="F5" s="125" t="str">
        <f>D10</f>
        <v>(All)</v>
      </c>
      <c r="G5" s="125" t="str">
        <f>'Planilla de Perforacion'!$F$11</f>
        <v>SINOPEC 168</v>
      </c>
      <c r="H5" s="66"/>
      <c r="I5" s="343" t="s">
        <v>53</v>
      </c>
      <c r="J5" s="344"/>
      <c r="K5" s="66"/>
      <c r="L5" s="343" t="s">
        <v>54</v>
      </c>
      <c r="M5" s="344"/>
      <c r="N5" s="66"/>
      <c r="O5" s="66"/>
      <c r="P5" s="66"/>
      <c r="Q5" s="72"/>
      <c r="R5" s="66"/>
    </row>
    <row r="6" spans="1:18" ht="16.350000000000001" customHeight="1" x14ac:dyDescent="0.2">
      <c r="A6" s="66"/>
      <c r="B6" s="71"/>
      <c r="C6" s="66"/>
      <c r="D6" s="66"/>
      <c r="E6" s="66"/>
      <c r="F6" s="66"/>
      <c r="G6" s="66"/>
      <c r="H6" s="66"/>
      <c r="I6" s="349">
        <f>'Planilla de Perforacion'!$F$15</f>
        <v>44448</v>
      </c>
      <c r="J6" s="350"/>
      <c r="K6" s="66"/>
      <c r="L6" s="351">
        <f>'Planilla de Perforacion'!$L$14</f>
        <v>44454.645833333336</v>
      </c>
      <c r="M6" s="352"/>
      <c r="N6" s="66"/>
      <c r="O6" s="66"/>
      <c r="P6" s="66"/>
      <c r="Q6" s="72"/>
      <c r="R6" s="66"/>
    </row>
    <row r="7" spans="1:18" ht="12" thickBot="1" x14ac:dyDescent="0.25">
      <c r="A7" s="66"/>
      <c r="B7" s="75"/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7"/>
      <c r="R7" s="66"/>
    </row>
    <row r="8" spans="1:18" ht="6" customHeight="1" thickBot="1" x14ac:dyDescent="0.25">
      <c r="A8" s="66"/>
      <c r="B8" s="66"/>
      <c r="C8" s="66"/>
      <c r="D8" s="66"/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</row>
    <row r="9" spans="1:18" ht="12" thickBot="1" x14ac:dyDescent="0.25">
      <c r="A9" s="66"/>
      <c r="B9" s="68"/>
      <c r="C9" s="69"/>
      <c r="D9" s="69"/>
      <c r="E9" s="69"/>
      <c r="F9" s="69"/>
      <c r="G9" s="69"/>
      <c r="H9" s="69"/>
      <c r="I9" s="69"/>
      <c r="J9" s="69"/>
      <c r="K9" s="69"/>
      <c r="L9" s="69"/>
      <c r="M9" s="69"/>
      <c r="N9" s="69"/>
      <c r="O9" s="69"/>
      <c r="P9" s="69"/>
      <c r="Q9" s="70"/>
      <c r="R9" s="66"/>
    </row>
    <row r="10" spans="1:18" ht="15.75" thickBot="1" x14ac:dyDescent="0.3">
      <c r="A10" s="66"/>
      <c r="B10" s="71"/>
      <c r="C10" s="86" t="s">
        <v>93</v>
      </c>
      <c r="D10" s="86" t="s">
        <v>305</v>
      </c>
      <c r="E10" s="66"/>
      <c r="F10" s="66"/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72"/>
      <c r="R10" s="66"/>
    </row>
    <row r="11" spans="1:18" ht="15.75" thickBot="1" x14ac:dyDescent="0.3">
      <c r="A11" s="66"/>
      <c r="B11" s="71"/>
      <c r="C11" s="86" t="s">
        <v>96</v>
      </c>
      <c r="D11" s="86" t="s">
        <v>305</v>
      </c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72"/>
      <c r="R11" s="66"/>
    </row>
    <row r="12" spans="1:18" ht="12" thickBot="1" x14ac:dyDescent="0.25">
      <c r="A12" s="66"/>
      <c r="B12" s="71"/>
      <c r="C12" s="66"/>
      <c r="D12" s="66"/>
      <c r="E12" s="66"/>
      <c r="F12" s="66"/>
      <c r="G12" s="66"/>
      <c r="H12" s="66"/>
      <c r="I12" s="66"/>
      <c r="J12" s="66"/>
      <c r="K12" s="66"/>
      <c r="L12" s="66"/>
      <c r="M12" s="66"/>
      <c r="N12" s="66"/>
      <c r="O12" s="66"/>
      <c r="P12" s="66"/>
      <c r="Q12" s="72"/>
      <c r="R12" s="66"/>
    </row>
    <row r="13" spans="1:18" ht="15.75" thickBot="1" x14ac:dyDescent="0.3">
      <c r="A13" s="66"/>
      <c r="B13" s="71"/>
      <c r="C13" s="87" t="s">
        <v>37</v>
      </c>
      <c r="D13" s="88" t="s">
        <v>155</v>
      </c>
      <c r="E13" s="66"/>
      <c r="F13" s="66"/>
      <c r="G13" s="66"/>
      <c r="H13" s="66"/>
      <c r="I13" s="66"/>
      <c r="J13" s="66"/>
      <c r="K13" s="66"/>
      <c r="L13" s="66"/>
      <c r="M13" s="66"/>
      <c r="N13" s="66"/>
      <c r="O13" s="66"/>
      <c r="P13" s="66"/>
      <c r="Q13" s="72"/>
      <c r="R13" s="66"/>
    </row>
    <row r="14" spans="1:18" ht="12" x14ac:dyDescent="0.2">
      <c r="A14" s="66"/>
      <c r="B14" s="71"/>
      <c r="C14" s="89" t="s">
        <v>12</v>
      </c>
      <c r="D14" s="90">
        <v>10.916666666977108</v>
      </c>
      <c r="E14" s="66"/>
      <c r="F14" s="66"/>
      <c r="G14" s="66"/>
      <c r="H14" s="66"/>
      <c r="I14" s="66"/>
      <c r="J14" s="66"/>
      <c r="K14" s="66"/>
      <c r="L14" s="66"/>
      <c r="M14" s="66"/>
      <c r="N14" s="66"/>
      <c r="O14" s="66"/>
      <c r="P14" s="66"/>
      <c r="Q14" s="72"/>
      <c r="R14" s="66"/>
    </row>
    <row r="15" spans="1:18" ht="12" x14ac:dyDescent="0.2">
      <c r="A15" s="66"/>
      <c r="B15" s="71"/>
      <c r="C15" s="91" t="s">
        <v>141</v>
      </c>
      <c r="D15" s="92">
        <v>3.9666666666744277</v>
      </c>
      <c r="E15" s="66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6"/>
      <c r="Q15" s="72"/>
      <c r="R15" s="66"/>
    </row>
    <row r="16" spans="1:18" ht="12" x14ac:dyDescent="0.2">
      <c r="A16" s="66"/>
      <c r="B16" s="71"/>
      <c r="C16" s="91" t="s">
        <v>50</v>
      </c>
      <c r="D16" s="92">
        <v>1.7333333335700445</v>
      </c>
      <c r="E16" s="66"/>
      <c r="F16" s="66"/>
      <c r="G16" s="66"/>
      <c r="H16" s="66"/>
      <c r="I16" s="66"/>
      <c r="J16" s="66"/>
      <c r="K16" s="66"/>
      <c r="L16" s="66"/>
      <c r="M16" s="66"/>
      <c r="N16" s="66"/>
      <c r="O16" s="66"/>
      <c r="P16" s="66"/>
      <c r="Q16" s="72"/>
      <c r="R16" s="66"/>
    </row>
    <row r="17" spans="1:18" ht="12" x14ac:dyDescent="0.2">
      <c r="A17" s="66"/>
      <c r="B17" s="71"/>
      <c r="C17" s="91" t="s">
        <v>20</v>
      </c>
      <c r="D17" s="92">
        <v>7.3666666667559184</v>
      </c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72"/>
      <c r="R17" s="66"/>
    </row>
    <row r="18" spans="1:18" ht="15" x14ac:dyDescent="0.25">
      <c r="A18" s="66"/>
      <c r="B18" s="71"/>
      <c r="C18" s="91" t="s">
        <v>130</v>
      </c>
      <c r="D18" s="92">
        <v>1.683333333407063</v>
      </c>
      <c r="E18" s="66"/>
      <c r="F18" s="66"/>
      <c r="G18" s="66"/>
      <c r="H18" s="66"/>
      <c r="I18" s="66"/>
      <c r="J18" s="66"/>
      <c r="K18" s="83"/>
      <c r="L18" s="66"/>
      <c r="M18" s="66"/>
      <c r="N18" s="66"/>
      <c r="O18" s="66"/>
      <c r="P18" s="66"/>
      <c r="Q18" s="72"/>
      <c r="R18" s="66"/>
    </row>
    <row r="19" spans="1:18" ht="15" x14ac:dyDescent="0.25">
      <c r="A19" s="66"/>
      <c r="B19" s="71"/>
      <c r="C19" s="91" t="s">
        <v>17</v>
      </c>
      <c r="D19" s="92">
        <v>46.516666666895617</v>
      </c>
      <c r="E19" s="66"/>
      <c r="F19" s="66"/>
      <c r="G19" s="66"/>
      <c r="H19" s="66"/>
      <c r="I19" s="66"/>
      <c r="J19" s="66"/>
      <c r="K19" s="83"/>
      <c r="L19" s="66"/>
      <c r="M19" s="66"/>
      <c r="N19" s="66"/>
      <c r="O19" s="66"/>
      <c r="P19" s="66"/>
      <c r="Q19" s="72"/>
      <c r="R19" s="66"/>
    </row>
    <row r="20" spans="1:18" ht="15" x14ac:dyDescent="0.25">
      <c r="A20" s="66"/>
      <c r="B20" s="71"/>
      <c r="C20" s="91" t="s">
        <v>5</v>
      </c>
      <c r="D20" s="92">
        <v>2.0000000004074536</v>
      </c>
      <c r="E20" s="66"/>
      <c r="F20" s="66"/>
      <c r="G20" s="66"/>
      <c r="H20" s="66"/>
      <c r="I20" s="66"/>
      <c r="J20" s="66"/>
      <c r="K20" s="83"/>
      <c r="L20" s="66"/>
      <c r="M20" s="66"/>
      <c r="N20" s="66"/>
      <c r="O20" s="66"/>
      <c r="P20" s="66"/>
      <c r="Q20" s="72"/>
      <c r="R20" s="66"/>
    </row>
    <row r="21" spans="1:18" ht="15" x14ac:dyDescent="0.25">
      <c r="A21" s="66"/>
      <c r="B21" s="71"/>
      <c r="C21" s="91" t="s">
        <v>18</v>
      </c>
      <c r="D21" s="92">
        <v>9.5000000000582077</v>
      </c>
      <c r="E21" s="66"/>
      <c r="F21" s="66"/>
      <c r="G21" s="66"/>
      <c r="H21" s="66"/>
      <c r="I21" s="66"/>
      <c r="J21" s="66"/>
      <c r="K21" s="83"/>
      <c r="L21" s="66"/>
      <c r="M21" s="66"/>
      <c r="N21" s="66"/>
      <c r="O21" s="66"/>
      <c r="P21" s="66"/>
      <c r="Q21" s="72"/>
      <c r="R21" s="66"/>
    </row>
    <row r="22" spans="1:18" ht="15" x14ac:dyDescent="0.25">
      <c r="A22" s="66"/>
      <c r="B22" s="71"/>
      <c r="C22" s="91" t="s">
        <v>19</v>
      </c>
      <c r="D22" s="92">
        <v>5.4999999999417923</v>
      </c>
      <c r="E22" s="66"/>
      <c r="F22" s="66"/>
      <c r="G22" s="66"/>
      <c r="H22" s="66"/>
      <c r="I22" s="66"/>
      <c r="J22" s="66"/>
      <c r="K22" s="83"/>
      <c r="L22" s="66"/>
      <c r="M22" s="66"/>
      <c r="N22" s="66"/>
      <c r="O22" s="66"/>
      <c r="P22" s="66"/>
      <c r="Q22" s="72"/>
      <c r="R22" s="66"/>
    </row>
    <row r="23" spans="1:18" ht="15" x14ac:dyDescent="0.25">
      <c r="A23" s="66"/>
      <c r="B23" s="71"/>
      <c r="C23" s="91" t="s">
        <v>21</v>
      </c>
      <c r="D23" s="92">
        <v>4.3666666650096886</v>
      </c>
      <c r="E23" s="66"/>
      <c r="F23" s="66"/>
      <c r="G23" s="66"/>
      <c r="H23" s="66"/>
      <c r="I23" s="66"/>
      <c r="J23" s="66"/>
      <c r="K23" s="83"/>
      <c r="L23" s="66"/>
      <c r="M23" s="66"/>
      <c r="N23" s="66"/>
      <c r="O23" s="66"/>
      <c r="P23" s="66"/>
      <c r="Q23" s="72"/>
      <c r="R23" s="66"/>
    </row>
    <row r="24" spans="1:18" ht="15.75" thickBot="1" x14ac:dyDescent="0.3">
      <c r="A24" s="66"/>
      <c r="B24" s="71"/>
      <c r="C24" s="93" t="s">
        <v>142</v>
      </c>
      <c r="D24" s="92">
        <v>1.3833333334769122</v>
      </c>
      <c r="E24" s="66"/>
      <c r="F24" s="66"/>
      <c r="G24" s="66"/>
      <c r="H24" s="66"/>
      <c r="I24" s="66"/>
      <c r="J24" s="66"/>
      <c r="K24" s="83"/>
      <c r="L24" s="66"/>
      <c r="M24" s="66"/>
      <c r="N24" s="66"/>
      <c r="O24" s="66"/>
      <c r="P24" s="66"/>
      <c r="Q24" s="72"/>
      <c r="R24" s="66"/>
    </row>
    <row r="25" spans="1:18" ht="15.75" thickBot="1" x14ac:dyDescent="0.3">
      <c r="A25" s="66"/>
      <c r="B25" s="71"/>
      <c r="C25" s="94" t="s">
        <v>95</v>
      </c>
      <c r="D25" s="95">
        <v>94.933333333174232</v>
      </c>
      <c r="E25" s="66"/>
      <c r="F25" s="66"/>
      <c r="G25" s="66"/>
      <c r="H25" s="66"/>
      <c r="I25" s="66"/>
      <c r="J25" s="66"/>
      <c r="K25" s="83"/>
      <c r="L25" s="66"/>
      <c r="M25" s="66"/>
      <c r="N25" s="66"/>
      <c r="O25" s="66"/>
      <c r="P25" s="66"/>
      <c r="Q25" s="72"/>
      <c r="R25" s="66"/>
    </row>
    <row r="26" spans="1:18" ht="15" x14ac:dyDescent="0.25">
      <c r="A26" s="66"/>
      <c r="B26" s="71"/>
      <c r="C26"/>
      <c r="D26"/>
      <c r="E26" s="66"/>
      <c r="F26" s="66"/>
      <c r="G26" s="66"/>
      <c r="H26" s="66"/>
      <c r="I26" s="66"/>
      <c r="J26" s="66"/>
      <c r="K26" s="83"/>
      <c r="L26" s="66"/>
      <c r="M26" s="66"/>
      <c r="N26" s="66"/>
      <c r="O26" s="66"/>
      <c r="P26" s="66"/>
      <c r="Q26" s="72"/>
      <c r="R26" s="66"/>
    </row>
    <row r="27" spans="1:18" ht="15" x14ac:dyDescent="0.25">
      <c r="A27" s="66"/>
      <c r="B27" s="71"/>
      <c r="C27"/>
      <c r="D27"/>
      <c r="E27" s="66"/>
      <c r="F27" s="66"/>
      <c r="G27" s="66"/>
      <c r="H27" s="66"/>
      <c r="I27" s="66"/>
      <c r="J27" s="66"/>
      <c r="K27" s="83"/>
      <c r="L27" s="66"/>
      <c r="M27" s="66"/>
      <c r="N27" s="66"/>
      <c r="O27" s="66"/>
      <c r="P27" s="66"/>
      <c r="Q27" s="72"/>
      <c r="R27" s="66"/>
    </row>
    <row r="28" spans="1:18" ht="15.75" thickBot="1" x14ac:dyDescent="0.3">
      <c r="A28" s="66"/>
      <c r="B28" s="71"/>
      <c r="C28"/>
      <c r="D28"/>
      <c r="E28" s="66"/>
      <c r="F28" s="66"/>
      <c r="G28" s="66"/>
      <c r="H28" s="66"/>
      <c r="I28" s="66"/>
      <c r="J28" s="66"/>
      <c r="K28" s="83"/>
      <c r="L28" s="66"/>
      <c r="M28" s="66"/>
      <c r="N28" s="66"/>
      <c r="O28" s="66"/>
      <c r="P28" s="66"/>
      <c r="Q28" s="72"/>
      <c r="R28" s="66"/>
    </row>
    <row r="29" spans="1:18" ht="15" x14ac:dyDescent="0.25">
      <c r="A29" s="66"/>
      <c r="B29" s="71"/>
      <c r="C29"/>
      <c r="D29"/>
      <c r="E29" s="66"/>
      <c r="F29" s="66"/>
      <c r="G29" s="66"/>
      <c r="H29" s="66"/>
      <c r="I29" s="66"/>
      <c r="J29" s="66"/>
      <c r="K29" s="83"/>
      <c r="L29" s="66"/>
      <c r="M29" s="66"/>
      <c r="N29" s="66"/>
      <c r="O29" s="66"/>
      <c r="P29" s="66"/>
      <c r="Q29" s="72"/>
      <c r="R29" s="66"/>
    </row>
    <row r="30" spans="1:18" ht="15" x14ac:dyDescent="0.25">
      <c r="A30" s="66"/>
      <c r="B30" s="71"/>
      <c r="C30"/>
      <c r="D30"/>
      <c r="E30" s="66"/>
      <c r="F30" s="66"/>
      <c r="G30" s="66"/>
      <c r="H30" s="66"/>
      <c r="I30" s="66"/>
      <c r="J30" s="66"/>
      <c r="K30" s="83"/>
      <c r="L30" s="66"/>
      <c r="M30" s="66"/>
      <c r="N30" s="66"/>
      <c r="O30" s="66"/>
      <c r="P30" s="66"/>
      <c r="Q30" s="72"/>
      <c r="R30" s="66"/>
    </row>
    <row r="31" spans="1:18" ht="15" x14ac:dyDescent="0.25">
      <c r="A31" s="66"/>
      <c r="B31" s="71"/>
      <c r="C31"/>
      <c r="D31"/>
      <c r="E31" s="66"/>
      <c r="F31" s="66"/>
      <c r="G31" s="66"/>
      <c r="H31" s="66"/>
      <c r="I31" s="66"/>
      <c r="J31" s="66"/>
      <c r="K31" s="83"/>
      <c r="L31" s="66"/>
      <c r="M31" s="66"/>
      <c r="N31" s="66"/>
      <c r="O31" s="66"/>
      <c r="P31" s="66"/>
      <c r="Q31" s="72"/>
      <c r="R31" s="66"/>
    </row>
    <row r="32" spans="1:18" ht="15" x14ac:dyDescent="0.25">
      <c r="A32" s="66"/>
      <c r="B32" s="71"/>
      <c r="C32"/>
      <c r="D32"/>
      <c r="E32" s="66"/>
      <c r="F32" s="66"/>
      <c r="G32" s="66"/>
      <c r="H32" s="66"/>
      <c r="I32" s="66"/>
      <c r="J32" s="66"/>
      <c r="K32" s="83"/>
      <c r="L32" s="66"/>
      <c r="M32" s="66"/>
      <c r="N32" s="66"/>
      <c r="O32" s="66"/>
      <c r="P32" s="66"/>
      <c r="Q32" s="72"/>
      <c r="R32" s="66"/>
    </row>
    <row r="33" spans="1:18" ht="15.75" thickBot="1" x14ac:dyDescent="0.3">
      <c r="A33" s="66"/>
      <c r="B33" s="71"/>
      <c r="C33"/>
      <c r="D33"/>
      <c r="E33" s="66"/>
      <c r="F33" s="66"/>
      <c r="G33" s="66"/>
      <c r="H33" s="66"/>
      <c r="I33" s="66"/>
      <c r="J33" s="66"/>
      <c r="K33" s="83"/>
      <c r="L33" s="66"/>
      <c r="M33" s="66"/>
      <c r="N33" s="66"/>
      <c r="O33" s="66"/>
      <c r="P33" s="66"/>
      <c r="Q33" s="72"/>
      <c r="R33" s="66"/>
    </row>
    <row r="34" spans="1:18" ht="15.75" thickBot="1" x14ac:dyDescent="0.3">
      <c r="A34" s="66"/>
      <c r="B34" s="75"/>
      <c r="C34" s="131"/>
      <c r="D34" s="131"/>
      <c r="E34" s="76"/>
      <c r="F34" s="76"/>
      <c r="G34" s="76"/>
      <c r="H34" s="76"/>
      <c r="I34" s="76"/>
      <c r="J34" s="76"/>
      <c r="K34" s="84"/>
      <c r="L34" s="76"/>
      <c r="M34" s="76"/>
      <c r="N34" s="76"/>
      <c r="O34" s="76"/>
      <c r="P34" s="76"/>
      <c r="Q34" s="77"/>
      <c r="R34" s="66"/>
    </row>
    <row r="35" spans="1:18" ht="15.75" thickBot="1" x14ac:dyDescent="0.3">
      <c r="A35" s="66"/>
      <c r="B35" s="66"/>
      <c r="C35"/>
      <c r="D35"/>
      <c r="E35" s="66"/>
      <c r="F35" s="66"/>
      <c r="G35" s="66"/>
      <c r="H35" s="66"/>
      <c r="I35" s="66"/>
      <c r="J35" s="66"/>
      <c r="K35" s="83"/>
      <c r="L35" s="66"/>
      <c r="M35" s="66"/>
      <c r="N35" s="66"/>
      <c r="O35" s="66"/>
      <c r="P35" s="66"/>
      <c r="Q35" s="66"/>
      <c r="R35" s="66"/>
    </row>
    <row r="36" spans="1:18" ht="15" x14ac:dyDescent="0.25">
      <c r="A36" s="66"/>
      <c r="B36" s="68"/>
      <c r="C36" s="128"/>
      <c r="D36" s="128"/>
      <c r="E36" s="69"/>
      <c r="F36" s="69"/>
      <c r="G36" s="69"/>
      <c r="H36" s="69"/>
      <c r="I36" s="69"/>
      <c r="J36" s="69"/>
      <c r="K36" s="96"/>
      <c r="L36" s="69"/>
      <c r="M36" s="69"/>
      <c r="N36" s="69"/>
      <c r="O36" s="69"/>
      <c r="P36" s="69"/>
      <c r="Q36" s="70"/>
      <c r="R36" s="66"/>
    </row>
    <row r="37" spans="1:18" ht="15" x14ac:dyDescent="0.25">
      <c r="A37" s="66"/>
      <c r="B37" s="71"/>
      <c r="C37"/>
      <c r="D37"/>
      <c r="E37" s="66"/>
      <c r="F37" s="66"/>
      <c r="G37" s="66"/>
      <c r="H37" s="66"/>
      <c r="I37" s="66"/>
      <c r="J37" s="66"/>
      <c r="K37" s="83"/>
      <c r="L37" s="66"/>
      <c r="M37" s="66"/>
      <c r="N37" s="66"/>
      <c r="O37" s="66"/>
      <c r="P37" s="66"/>
      <c r="Q37" s="72"/>
      <c r="R37" s="66"/>
    </row>
    <row r="38" spans="1:18" ht="15" x14ac:dyDescent="0.25">
      <c r="A38" s="66"/>
      <c r="B38" s="71"/>
      <c r="C38"/>
      <c r="D38"/>
      <c r="E38" s="83"/>
      <c r="F38" s="66"/>
      <c r="G38" s="66"/>
      <c r="H38" s="66"/>
      <c r="I38" s="66"/>
      <c r="J38" s="66"/>
      <c r="K38" s="83"/>
      <c r="L38" s="66"/>
      <c r="M38" s="66"/>
      <c r="N38" s="66"/>
      <c r="O38" s="66"/>
      <c r="P38" s="66"/>
      <c r="Q38" s="72"/>
      <c r="R38" s="66"/>
    </row>
    <row r="39" spans="1:18" ht="15" x14ac:dyDescent="0.25">
      <c r="A39" s="66"/>
      <c r="B39" s="71"/>
      <c r="C39"/>
      <c r="D39"/>
      <c r="E39" s="83"/>
      <c r="F39" s="66"/>
      <c r="G39" s="66"/>
      <c r="H39" s="66"/>
      <c r="I39" s="66"/>
      <c r="J39" s="66"/>
      <c r="K39" s="83"/>
      <c r="L39" s="66"/>
      <c r="M39" s="66"/>
      <c r="N39" s="66"/>
      <c r="O39" s="66"/>
      <c r="P39" s="66"/>
      <c r="Q39" s="72"/>
      <c r="R39" s="66"/>
    </row>
    <row r="40" spans="1:18" ht="15" x14ac:dyDescent="0.25">
      <c r="A40" s="66"/>
      <c r="B40" s="71"/>
      <c r="C40"/>
      <c r="D40"/>
      <c r="E40" s="83"/>
      <c r="F40" s="66"/>
      <c r="G40" s="66"/>
      <c r="H40" s="66"/>
      <c r="I40" s="66"/>
      <c r="J40" s="66"/>
      <c r="K40" s="83"/>
      <c r="L40" s="66"/>
      <c r="M40" s="66"/>
      <c r="N40" s="66"/>
      <c r="O40" s="66"/>
      <c r="P40" s="66"/>
      <c r="Q40" s="72"/>
      <c r="R40" s="66"/>
    </row>
    <row r="41" spans="1:18" ht="15" x14ac:dyDescent="0.25">
      <c r="A41" s="66"/>
      <c r="B41" s="71"/>
      <c r="C41"/>
      <c r="D41"/>
      <c r="E41" s="83"/>
      <c r="F41" s="66"/>
      <c r="G41" s="66"/>
      <c r="H41" s="66"/>
      <c r="I41" s="66"/>
      <c r="J41" s="66"/>
      <c r="K41" s="83"/>
      <c r="L41" s="66"/>
      <c r="M41" s="66"/>
      <c r="N41" s="66"/>
      <c r="O41" s="66"/>
      <c r="P41" s="66"/>
      <c r="Q41" s="72"/>
      <c r="R41" s="66"/>
    </row>
    <row r="42" spans="1:18" ht="15" x14ac:dyDescent="0.25">
      <c r="A42" s="66"/>
      <c r="B42" s="71"/>
      <c r="C42"/>
      <c r="D42"/>
      <c r="E42" s="83"/>
      <c r="F42" s="66"/>
      <c r="G42" s="66"/>
      <c r="H42" s="66"/>
      <c r="I42" s="83"/>
      <c r="J42" s="83"/>
      <c r="K42" s="83"/>
      <c r="L42" s="66"/>
      <c r="M42" s="66"/>
      <c r="N42" s="66"/>
      <c r="O42" s="66"/>
      <c r="P42" s="66"/>
      <c r="Q42" s="72"/>
      <c r="R42" s="66"/>
    </row>
    <row r="43" spans="1:18" ht="15" x14ac:dyDescent="0.25">
      <c r="A43" s="66"/>
      <c r="B43" s="71"/>
      <c r="C43"/>
      <c r="D43"/>
      <c r="E43" s="83"/>
      <c r="F43" s="66"/>
      <c r="G43" s="66"/>
      <c r="H43" s="66"/>
      <c r="I43" s="83"/>
      <c r="J43" s="66"/>
      <c r="K43" s="66"/>
      <c r="L43" s="66"/>
      <c r="M43" s="66"/>
      <c r="N43" s="66"/>
      <c r="O43" s="66"/>
      <c r="P43" s="66"/>
      <c r="Q43" s="72"/>
      <c r="R43" s="66"/>
    </row>
    <row r="44" spans="1:18" ht="15" x14ac:dyDescent="0.25">
      <c r="A44" s="66"/>
      <c r="B44" s="71"/>
      <c r="C44"/>
      <c r="D44"/>
      <c r="E44" s="83"/>
      <c r="F44" s="66"/>
      <c r="G44" s="66"/>
      <c r="H44" s="66"/>
      <c r="I44" s="83"/>
      <c r="J44" s="66"/>
      <c r="K44" s="66"/>
      <c r="L44" s="66"/>
      <c r="M44" s="66"/>
      <c r="N44" s="66"/>
      <c r="O44" s="66"/>
      <c r="P44" s="66"/>
      <c r="Q44" s="72"/>
      <c r="R44" s="66"/>
    </row>
    <row r="45" spans="1:18" ht="15" x14ac:dyDescent="0.25">
      <c r="A45" s="66"/>
      <c r="B45" s="71"/>
      <c r="C45"/>
      <c r="D45"/>
      <c r="E45" s="83"/>
      <c r="F45" s="66"/>
      <c r="G45" s="66"/>
      <c r="H45" s="66"/>
      <c r="I45" s="83"/>
      <c r="J45" s="66"/>
      <c r="K45" s="66"/>
      <c r="L45" s="66"/>
      <c r="M45" s="66"/>
      <c r="N45" s="66"/>
      <c r="O45" s="66"/>
      <c r="P45" s="66"/>
      <c r="Q45" s="72"/>
      <c r="R45" s="66"/>
    </row>
    <row r="46" spans="1:18" ht="15" x14ac:dyDescent="0.25">
      <c r="A46" s="66"/>
      <c r="B46" s="71"/>
      <c r="C46"/>
      <c r="D46"/>
      <c r="E46" s="83"/>
      <c r="F46" s="66"/>
      <c r="G46" s="66"/>
      <c r="H46" s="66"/>
      <c r="I46" s="83"/>
      <c r="J46" s="66"/>
      <c r="K46" s="66"/>
      <c r="L46" s="66"/>
      <c r="M46" s="66"/>
      <c r="N46" s="66"/>
      <c r="O46" s="66"/>
      <c r="P46" s="66"/>
      <c r="Q46" s="72"/>
      <c r="R46" s="66"/>
    </row>
    <row r="47" spans="1:18" ht="15" x14ac:dyDescent="0.25">
      <c r="A47" s="66"/>
      <c r="B47" s="71"/>
      <c r="C47"/>
      <c r="D47"/>
      <c r="E47" s="83"/>
      <c r="F47" s="66"/>
      <c r="G47" s="66"/>
      <c r="H47" s="66"/>
      <c r="I47" s="83"/>
      <c r="J47" s="66"/>
      <c r="K47" s="66"/>
      <c r="L47" s="66"/>
      <c r="M47" s="66"/>
      <c r="N47" s="66"/>
      <c r="O47" s="66"/>
      <c r="P47" s="66"/>
      <c r="Q47" s="72"/>
      <c r="R47" s="66"/>
    </row>
    <row r="48" spans="1:18" ht="15" x14ac:dyDescent="0.25">
      <c r="A48" s="66"/>
      <c r="B48" s="71"/>
      <c r="C48"/>
      <c r="D48"/>
      <c r="E48" s="83"/>
      <c r="F48" s="66"/>
      <c r="G48" s="66"/>
      <c r="H48" s="66"/>
      <c r="I48" s="83"/>
      <c r="J48" s="66"/>
      <c r="K48" s="66"/>
      <c r="L48" s="66"/>
      <c r="M48" s="66"/>
      <c r="N48" s="66"/>
      <c r="O48" s="66"/>
      <c r="P48" s="66"/>
      <c r="Q48" s="72"/>
      <c r="R48" s="66"/>
    </row>
    <row r="49" spans="1:18" ht="15" x14ac:dyDescent="0.25">
      <c r="A49" s="66"/>
      <c r="B49" s="71"/>
      <c r="C49"/>
      <c r="D49"/>
      <c r="E49" s="83"/>
      <c r="F49" s="66"/>
      <c r="G49" s="66"/>
      <c r="H49" s="66"/>
      <c r="I49" s="83"/>
      <c r="J49" s="66"/>
      <c r="K49" s="66"/>
      <c r="L49" s="66"/>
      <c r="M49" s="66"/>
      <c r="N49" s="66"/>
      <c r="O49" s="66"/>
      <c r="P49" s="66"/>
      <c r="Q49" s="72"/>
      <c r="R49" s="66"/>
    </row>
    <row r="50" spans="1:18" ht="15" x14ac:dyDescent="0.25">
      <c r="A50" s="66"/>
      <c r="B50" s="71"/>
      <c r="C50"/>
      <c r="D50"/>
      <c r="E50" s="83"/>
      <c r="F50" s="66"/>
      <c r="G50" s="66"/>
      <c r="H50" s="66"/>
      <c r="I50" s="83"/>
      <c r="J50" s="66"/>
      <c r="K50" s="66"/>
      <c r="L50" s="66"/>
      <c r="M50" s="66"/>
      <c r="N50" s="66"/>
      <c r="O50" s="66"/>
      <c r="P50" s="66"/>
      <c r="Q50" s="72"/>
      <c r="R50" s="66"/>
    </row>
    <row r="51" spans="1:18" ht="15.75" thickBot="1" x14ac:dyDescent="0.3">
      <c r="A51" s="66"/>
      <c r="B51" s="75"/>
      <c r="C51" s="131"/>
      <c r="D51" s="131"/>
      <c r="E51" s="84"/>
      <c r="F51" s="76"/>
      <c r="G51" s="76"/>
      <c r="H51" s="76"/>
      <c r="I51" s="84"/>
      <c r="J51" s="76"/>
      <c r="K51" s="76"/>
      <c r="L51" s="76"/>
      <c r="M51" s="76"/>
      <c r="N51" s="76"/>
      <c r="O51" s="76"/>
      <c r="P51" s="76"/>
      <c r="Q51" s="77"/>
      <c r="R51" s="66"/>
    </row>
    <row r="52" spans="1:18" s="66" customFormat="1" ht="15" x14ac:dyDescent="0.25">
      <c r="C52"/>
      <c r="D52"/>
      <c r="E52" s="83"/>
      <c r="I52" s="83"/>
    </row>
    <row r="53" spans="1:18" s="66" customFormat="1" ht="15" x14ac:dyDescent="0.25">
      <c r="C53" s="83"/>
      <c r="D53" s="83"/>
      <c r="E53" s="83"/>
    </row>
    <row r="54" spans="1:18" ht="15" x14ac:dyDescent="0.25">
      <c r="B54" s="66"/>
      <c r="C54" s="97" t="s">
        <v>93</v>
      </c>
      <c r="D54" s="98">
        <v>5</v>
      </c>
      <c r="E54" s="83"/>
      <c r="F54" s="66"/>
      <c r="G54" s="66"/>
      <c r="H54" s="66"/>
      <c r="I54" s="97" t="s">
        <v>93</v>
      </c>
      <c r="J54" s="98">
        <v>5</v>
      </c>
      <c r="K54" s="83"/>
      <c r="L54" s="66"/>
      <c r="M54" s="66"/>
      <c r="N54" s="66"/>
      <c r="O54" s="66"/>
      <c r="P54" s="66"/>
      <c r="Q54" s="66"/>
      <c r="R54" s="66"/>
    </row>
    <row r="55" spans="1:18" ht="15" x14ac:dyDescent="0.25">
      <c r="B55" s="66"/>
      <c r="C55" s="97" t="s">
        <v>96</v>
      </c>
      <c r="D55" s="85" t="s">
        <v>305</v>
      </c>
      <c r="E55" s="66"/>
      <c r="F55" s="66"/>
      <c r="G55" s="66"/>
      <c r="H55" s="66"/>
      <c r="I55" s="97" t="s">
        <v>96</v>
      </c>
      <c r="J55" s="85" t="s">
        <v>305</v>
      </c>
      <c r="K55" s="83"/>
      <c r="L55" s="66"/>
      <c r="M55" s="66"/>
      <c r="N55" s="66"/>
      <c r="O55" s="66"/>
      <c r="P55" s="66"/>
      <c r="Q55" s="66"/>
      <c r="R55" s="66"/>
    </row>
    <row r="56" spans="1:18" ht="15" x14ac:dyDescent="0.25">
      <c r="B56" s="66"/>
      <c r="C56" s="66"/>
      <c r="D56" s="66"/>
      <c r="E56" s="66"/>
      <c r="F56" s="66"/>
      <c r="G56" s="66"/>
      <c r="H56" s="66"/>
      <c r="I56" s="83"/>
      <c r="J56" s="66"/>
      <c r="K56" s="83"/>
      <c r="L56" s="66"/>
      <c r="M56" s="66"/>
      <c r="N56" s="66"/>
      <c r="O56" s="66"/>
      <c r="P56" s="66"/>
      <c r="Q56" s="66"/>
      <c r="R56" s="66"/>
    </row>
    <row r="57" spans="1:18" ht="15" x14ac:dyDescent="0.25">
      <c r="B57" s="66"/>
      <c r="C57" s="97" t="s">
        <v>303</v>
      </c>
      <c r="D57" s="85" t="s">
        <v>94</v>
      </c>
      <c r="E57" s="66"/>
      <c r="F57" s="66"/>
      <c r="G57" s="66"/>
      <c r="H57" s="66"/>
      <c r="I57" s="97" t="s">
        <v>303</v>
      </c>
      <c r="J57" s="85" t="s">
        <v>97</v>
      </c>
      <c r="K57" s="83"/>
      <c r="L57" s="66"/>
      <c r="M57" s="66"/>
      <c r="N57" s="66"/>
      <c r="O57" s="66"/>
      <c r="P57" s="66"/>
      <c r="Q57" s="66"/>
      <c r="R57" s="66"/>
    </row>
    <row r="58" spans="1:18" ht="15" x14ac:dyDescent="0.25">
      <c r="B58" s="66"/>
      <c r="C58" s="98" t="s">
        <v>50</v>
      </c>
      <c r="D58" s="99">
        <v>1.7333333335700445</v>
      </c>
      <c r="E58" s="66"/>
      <c r="F58" s="66"/>
      <c r="G58" s="66"/>
      <c r="H58" s="66"/>
      <c r="I58" s="98" t="s">
        <v>50</v>
      </c>
      <c r="J58" s="85">
        <v>44</v>
      </c>
      <c r="K58" s="83"/>
      <c r="L58" s="66"/>
      <c r="M58" s="66"/>
      <c r="N58" s="66"/>
      <c r="O58" s="66"/>
      <c r="P58" s="66"/>
      <c r="Q58" s="66"/>
      <c r="R58" s="66"/>
    </row>
    <row r="59" spans="1:18" ht="15" x14ac:dyDescent="0.25">
      <c r="B59" s="66"/>
      <c r="C59" s="98" t="s">
        <v>17</v>
      </c>
      <c r="D59" s="99">
        <v>11.783333333150949</v>
      </c>
      <c r="E59" s="66"/>
      <c r="F59" s="66"/>
      <c r="G59" s="66"/>
      <c r="H59" s="66"/>
      <c r="I59" s="98" t="s">
        <v>17</v>
      </c>
      <c r="J59" s="85">
        <v>165</v>
      </c>
      <c r="K59" s="83"/>
      <c r="L59" s="66"/>
      <c r="M59" s="66"/>
      <c r="N59" s="66"/>
      <c r="O59" s="66"/>
      <c r="P59" s="66"/>
      <c r="Q59" s="66"/>
      <c r="R59" s="66"/>
    </row>
    <row r="60" spans="1:18" ht="15" x14ac:dyDescent="0.25">
      <c r="B60" s="66"/>
      <c r="C60" s="98" t="s">
        <v>304</v>
      </c>
      <c r="D60" s="99">
        <v>13.516666666720994</v>
      </c>
      <c r="E60" s="66"/>
      <c r="F60" s="66"/>
      <c r="G60" s="66"/>
      <c r="H60" s="66"/>
      <c r="I60" s="98" t="s">
        <v>304</v>
      </c>
      <c r="J60" s="85">
        <v>209</v>
      </c>
      <c r="K60" s="83"/>
      <c r="L60" s="66"/>
      <c r="M60" s="66"/>
      <c r="N60" s="66"/>
      <c r="O60" s="66"/>
      <c r="P60" s="66"/>
      <c r="Q60" s="66"/>
      <c r="R60" s="66"/>
    </row>
    <row r="61" spans="1:18" ht="15" x14ac:dyDescent="0.25">
      <c r="B61" s="66"/>
      <c r="C61"/>
      <c r="D61"/>
      <c r="E61" s="66"/>
      <c r="F61" s="66"/>
      <c r="G61" s="66"/>
      <c r="H61" s="66"/>
      <c r="I61"/>
      <c r="J61"/>
      <c r="K61" s="83"/>
      <c r="L61" s="66"/>
      <c r="M61" s="66"/>
      <c r="N61" s="66"/>
      <c r="O61" s="66"/>
      <c r="P61" s="66"/>
      <c r="Q61" s="66"/>
      <c r="R61" s="66"/>
    </row>
    <row r="62" spans="1:18" ht="15" x14ac:dyDescent="0.25">
      <c r="B62" s="66"/>
      <c r="C62"/>
      <c r="D62"/>
      <c r="E62" s="66"/>
      <c r="F62" s="66"/>
      <c r="G62" s="66"/>
      <c r="H62" s="66"/>
      <c r="I62"/>
      <c r="J62"/>
      <c r="K62" s="83"/>
      <c r="L62" s="66"/>
      <c r="M62" s="66"/>
      <c r="N62" s="66"/>
      <c r="O62" s="66"/>
      <c r="P62" s="66"/>
      <c r="Q62" s="66"/>
      <c r="R62" s="66"/>
    </row>
    <row r="63" spans="1:18" ht="15" x14ac:dyDescent="0.25">
      <c r="B63" s="66"/>
      <c r="C63"/>
      <c r="D63"/>
      <c r="E63" s="66"/>
      <c r="F63" s="66"/>
      <c r="G63" s="66"/>
      <c r="H63" s="66"/>
      <c r="I63"/>
      <c r="J63"/>
      <c r="K63" s="83"/>
      <c r="L63" s="66"/>
      <c r="M63" s="66"/>
      <c r="N63" s="66"/>
      <c r="O63" s="66"/>
      <c r="P63" s="66"/>
      <c r="Q63" s="66"/>
      <c r="R63" s="66"/>
    </row>
    <row r="64" spans="1:18" ht="15" x14ac:dyDescent="0.25">
      <c r="B64" s="66"/>
      <c r="C64"/>
      <c r="D64"/>
      <c r="E64" s="66"/>
      <c r="F64" s="66"/>
      <c r="G64" s="66"/>
      <c r="H64" s="66"/>
      <c r="I64"/>
      <c r="J64"/>
      <c r="K64" s="83"/>
      <c r="L64" s="66"/>
      <c r="M64" s="66"/>
      <c r="N64" s="66"/>
      <c r="O64" s="66"/>
      <c r="P64" s="66"/>
      <c r="Q64" s="66"/>
      <c r="R64" s="66"/>
    </row>
    <row r="65" spans="2:18" ht="15" hidden="1" x14ac:dyDescent="0.25">
      <c r="B65" s="66"/>
      <c r="C65" s="83"/>
      <c r="D65" s="83"/>
      <c r="E65" s="66"/>
      <c r="F65" s="66"/>
      <c r="G65" s="66"/>
      <c r="H65" s="66"/>
      <c r="I65" s="83"/>
      <c r="J65" s="83"/>
      <c r="K65" s="83"/>
      <c r="L65" s="66"/>
      <c r="M65" s="66"/>
      <c r="N65" s="66"/>
      <c r="O65" s="66"/>
      <c r="P65" s="66"/>
      <c r="Q65" s="66"/>
      <c r="R65" s="66"/>
    </row>
    <row r="66" spans="2:18" ht="15" hidden="1" x14ac:dyDescent="0.25">
      <c r="B66" s="66"/>
      <c r="C66" s="83"/>
      <c r="D66" s="83"/>
      <c r="E66" s="66"/>
      <c r="F66" s="66"/>
      <c r="G66" s="66"/>
      <c r="H66" s="66"/>
      <c r="I66" s="83"/>
      <c r="J66" s="83"/>
      <c r="K66" s="83"/>
      <c r="L66" s="66"/>
      <c r="M66" s="66"/>
      <c r="N66" s="66"/>
      <c r="O66" s="66"/>
      <c r="P66" s="66"/>
      <c r="Q66" s="66"/>
      <c r="R66" s="66"/>
    </row>
    <row r="67" spans="2:18" ht="15" hidden="1" x14ac:dyDescent="0.25">
      <c r="B67" s="66"/>
      <c r="C67" s="83"/>
      <c r="D67" s="83"/>
      <c r="E67" s="66"/>
      <c r="F67" s="66"/>
      <c r="G67" s="66"/>
      <c r="H67" s="66"/>
      <c r="I67" s="83"/>
      <c r="J67" s="83"/>
      <c r="K67" s="83"/>
      <c r="L67" s="66"/>
      <c r="M67" s="66"/>
      <c r="N67" s="66"/>
      <c r="O67" s="66"/>
      <c r="P67" s="66"/>
      <c r="Q67" s="66"/>
      <c r="R67" s="66"/>
    </row>
    <row r="68" spans="2:18" ht="15" hidden="1" x14ac:dyDescent="0.25">
      <c r="B68" s="66"/>
      <c r="C68" s="83"/>
      <c r="D68" s="83"/>
      <c r="E68" s="66"/>
      <c r="F68" s="66"/>
      <c r="G68" s="66"/>
      <c r="H68" s="66"/>
      <c r="I68" s="83"/>
      <c r="J68" s="83"/>
      <c r="K68" s="83"/>
      <c r="L68" s="66"/>
      <c r="M68" s="66"/>
      <c r="N68" s="66"/>
      <c r="O68" s="66"/>
      <c r="P68" s="66"/>
      <c r="Q68" s="66"/>
      <c r="R68" s="66"/>
    </row>
    <row r="69" spans="2:18" ht="15" hidden="1" x14ac:dyDescent="0.25">
      <c r="B69" s="66"/>
      <c r="C69" s="83"/>
      <c r="D69" s="83"/>
      <c r="E69" s="66"/>
      <c r="F69" s="66"/>
      <c r="G69" s="66"/>
      <c r="H69" s="66"/>
      <c r="I69" s="83"/>
      <c r="J69" s="83"/>
      <c r="K69" s="83"/>
      <c r="L69" s="66"/>
      <c r="M69" s="66"/>
      <c r="N69" s="66"/>
      <c r="O69" s="66"/>
      <c r="P69" s="66"/>
      <c r="Q69" s="66"/>
      <c r="R69" s="66"/>
    </row>
    <row r="70" spans="2:18" ht="15" hidden="1" x14ac:dyDescent="0.25">
      <c r="B70" s="66"/>
      <c r="C70" s="83"/>
      <c r="D70" s="83"/>
      <c r="E70" s="66"/>
      <c r="F70" s="66"/>
      <c r="G70" s="66"/>
      <c r="H70" s="66"/>
      <c r="I70" s="83"/>
      <c r="J70" s="83"/>
      <c r="K70" s="83"/>
      <c r="L70" s="66"/>
      <c r="M70" s="66"/>
      <c r="N70" s="66"/>
      <c r="O70" s="66"/>
      <c r="P70" s="66"/>
      <c r="Q70" s="66"/>
      <c r="R70" s="66"/>
    </row>
    <row r="71" spans="2:18" ht="15" hidden="1" x14ac:dyDescent="0.25">
      <c r="B71" s="66"/>
      <c r="C71" s="83"/>
      <c r="D71" s="83"/>
      <c r="E71" s="66"/>
      <c r="F71" s="66"/>
      <c r="G71" s="66"/>
      <c r="H71" s="66"/>
      <c r="I71" s="83"/>
      <c r="J71" s="83"/>
      <c r="K71" s="83"/>
      <c r="L71" s="66"/>
      <c r="M71" s="66"/>
      <c r="N71" s="66"/>
      <c r="O71" s="66"/>
      <c r="P71" s="66"/>
      <c r="Q71" s="66"/>
      <c r="R71" s="66"/>
    </row>
    <row r="72" spans="2:18" ht="15" hidden="1" x14ac:dyDescent="0.25">
      <c r="B72" s="66"/>
      <c r="C72" s="83"/>
      <c r="D72" s="83"/>
      <c r="E72" s="66"/>
      <c r="F72" s="66"/>
      <c r="G72" s="66"/>
      <c r="H72" s="66"/>
      <c r="I72" s="83"/>
      <c r="J72" s="66"/>
      <c r="K72" s="66"/>
      <c r="L72" s="66"/>
      <c r="M72" s="66"/>
      <c r="N72" s="66"/>
      <c r="O72" s="66"/>
      <c r="P72" s="66"/>
      <c r="Q72" s="66"/>
      <c r="R72" s="66"/>
    </row>
    <row r="73" spans="2:18" ht="15" hidden="1" x14ac:dyDescent="0.25">
      <c r="B73" s="66"/>
      <c r="C73" s="83"/>
      <c r="D73" s="83"/>
      <c r="E73" s="66"/>
      <c r="F73" s="66"/>
      <c r="G73" s="66"/>
      <c r="H73" s="66"/>
      <c r="I73" s="83"/>
      <c r="J73" s="66"/>
      <c r="K73" s="66"/>
      <c r="L73" s="66"/>
      <c r="M73" s="66"/>
      <c r="N73" s="66"/>
      <c r="O73" s="66"/>
      <c r="P73" s="66"/>
      <c r="Q73" s="66"/>
      <c r="R73" s="66"/>
    </row>
    <row r="74" spans="2:18" ht="15" hidden="1" x14ac:dyDescent="0.25">
      <c r="B74" s="66"/>
      <c r="C74" s="83"/>
      <c r="D74" s="83"/>
      <c r="E74" s="66"/>
      <c r="F74" s="66"/>
      <c r="G74" s="66"/>
      <c r="H74" s="66"/>
      <c r="I74" s="83"/>
      <c r="J74" s="66"/>
      <c r="K74" s="66"/>
      <c r="L74" s="66"/>
      <c r="M74" s="66"/>
      <c r="N74" s="66"/>
      <c r="O74" s="66"/>
      <c r="P74" s="66"/>
      <c r="Q74" s="66"/>
      <c r="R74" s="66"/>
    </row>
    <row r="75" spans="2:18" ht="15" hidden="1" x14ac:dyDescent="0.25">
      <c r="B75" s="66"/>
      <c r="C75" s="83"/>
      <c r="D75" s="83"/>
      <c r="E75" s="66"/>
      <c r="F75" s="66"/>
      <c r="G75" s="66"/>
      <c r="H75" s="66"/>
      <c r="I75" s="83"/>
      <c r="J75" s="66"/>
      <c r="K75" s="66"/>
      <c r="L75" s="66"/>
      <c r="M75" s="66"/>
      <c r="N75" s="66"/>
      <c r="O75" s="66"/>
      <c r="P75" s="66"/>
      <c r="Q75" s="66"/>
      <c r="R75" s="66"/>
    </row>
    <row r="76" spans="2:18" ht="15" hidden="1" x14ac:dyDescent="0.25">
      <c r="B76" s="66"/>
      <c r="C76" s="83"/>
      <c r="D76" s="83"/>
      <c r="E76" s="66"/>
      <c r="F76" s="66"/>
      <c r="G76" s="66"/>
      <c r="H76" s="66"/>
      <c r="I76" s="83"/>
      <c r="J76" s="66"/>
      <c r="K76" s="66"/>
      <c r="L76" s="66"/>
      <c r="M76" s="66"/>
      <c r="N76" s="66"/>
      <c r="O76" s="66"/>
      <c r="P76" s="66"/>
      <c r="Q76" s="66"/>
      <c r="R76" s="66"/>
    </row>
    <row r="77" spans="2:18" ht="15" hidden="1" x14ac:dyDescent="0.25">
      <c r="B77" s="66"/>
      <c r="C77" s="83"/>
      <c r="D77" s="83"/>
      <c r="E77" s="66"/>
      <c r="F77" s="66"/>
      <c r="G77" s="66"/>
      <c r="H77" s="66"/>
      <c r="I77" s="83"/>
      <c r="J77" s="66"/>
      <c r="K77" s="66"/>
      <c r="L77" s="66"/>
      <c r="M77" s="66"/>
      <c r="N77" s="66"/>
      <c r="O77" s="66"/>
      <c r="P77" s="66"/>
      <c r="Q77" s="66"/>
      <c r="R77" s="66"/>
    </row>
    <row r="78" spans="2:18" ht="15" hidden="1" x14ac:dyDescent="0.25">
      <c r="B78" s="66"/>
      <c r="C78" s="83"/>
      <c r="D78" s="83"/>
      <c r="E78" s="66"/>
      <c r="F78" s="66"/>
      <c r="G78" s="66"/>
      <c r="H78" s="66"/>
      <c r="I78" s="83"/>
      <c r="J78" s="66"/>
      <c r="K78" s="66"/>
      <c r="L78" s="66"/>
      <c r="M78" s="66"/>
      <c r="N78" s="66"/>
      <c r="O78" s="66"/>
      <c r="P78" s="66"/>
      <c r="Q78" s="66"/>
      <c r="R78" s="66"/>
    </row>
    <row r="79" spans="2:18" ht="15" hidden="1" x14ac:dyDescent="0.25">
      <c r="B79" s="66"/>
      <c r="C79" s="83"/>
      <c r="D79" s="83"/>
      <c r="E79" s="66"/>
      <c r="F79" s="66"/>
      <c r="G79" s="66"/>
      <c r="H79" s="66"/>
      <c r="I79" s="83"/>
      <c r="J79" s="66"/>
      <c r="K79" s="66"/>
      <c r="L79" s="66"/>
      <c r="M79" s="66"/>
      <c r="N79" s="66"/>
      <c r="O79" s="66"/>
      <c r="P79" s="66"/>
      <c r="Q79" s="66"/>
      <c r="R79" s="66"/>
    </row>
    <row r="80" spans="2:18" ht="15" hidden="1" x14ac:dyDescent="0.25">
      <c r="B80" s="66"/>
      <c r="C80" s="83"/>
      <c r="D80" s="83"/>
      <c r="E80" s="66"/>
      <c r="F80" s="66"/>
      <c r="G80" s="66"/>
      <c r="H80" s="66"/>
      <c r="I80" s="83"/>
      <c r="J80" s="66"/>
      <c r="K80" s="66"/>
      <c r="L80" s="66"/>
      <c r="M80" s="66"/>
      <c r="N80" s="66"/>
      <c r="O80" s="66"/>
      <c r="P80" s="66"/>
      <c r="Q80" s="66"/>
      <c r="R80" s="66"/>
    </row>
    <row r="81" spans="2:18" ht="15" hidden="1" x14ac:dyDescent="0.25">
      <c r="B81" s="66"/>
      <c r="C81" s="83"/>
      <c r="D81" s="83"/>
      <c r="E81" s="66"/>
      <c r="F81" s="66"/>
      <c r="G81" s="66"/>
      <c r="H81" s="66"/>
      <c r="I81" s="83"/>
      <c r="J81" s="66"/>
      <c r="K81" s="66"/>
      <c r="L81" s="66"/>
      <c r="M81" s="66"/>
      <c r="N81" s="66"/>
      <c r="O81" s="66"/>
      <c r="P81" s="66"/>
      <c r="Q81" s="66"/>
      <c r="R81" s="66"/>
    </row>
    <row r="82" spans="2:18" ht="15" hidden="1" x14ac:dyDescent="0.25">
      <c r="B82" s="66"/>
      <c r="C82" s="83"/>
      <c r="D82" s="83"/>
      <c r="E82" s="66"/>
      <c r="F82" s="66"/>
      <c r="G82" s="66"/>
      <c r="H82" s="66"/>
      <c r="I82" s="83"/>
      <c r="J82" s="66"/>
      <c r="K82" s="66"/>
      <c r="L82" s="66"/>
      <c r="M82" s="66"/>
      <c r="N82" s="66"/>
      <c r="O82" s="66"/>
      <c r="P82" s="66"/>
      <c r="Q82" s="66"/>
      <c r="R82" s="66"/>
    </row>
    <row r="83" spans="2:18" ht="15" hidden="1" x14ac:dyDescent="0.25">
      <c r="B83" s="66"/>
      <c r="C83" s="83"/>
      <c r="D83" s="83"/>
      <c r="E83" s="66"/>
      <c r="F83" s="66"/>
      <c r="G83" s="66"/>
      <c r="H83" s="66"/>
      <c r="I83" s="83"/>
      <c r="J83" s="66"/>
      <c r="K83" s="66"/>
      <c r="L83" s="66"/>
      <c r="M83" s="66"/>
      <c r="N83" s="66"/>
      <c r="O83" s="66"/>
      <c r="P83" s="66"/>
      <c r="Q83" s="66"/>
      <c r="R83" s="66"/>
    </row>
    <row r="84" spans="2:18" ht="15" hidden="1" x14ac:dyDescent="0.25">
      <c r="B84" s="66"/>
      <c r="C84" s="83"/>
      <c r="D84" s="83"/>
      <c r="E84" s="66"/>
      <c r="F84" s="66"/>
      <c r="G84" s="66"/>
      <c r="H84" s="66"/>
      <c r="I84" s="83"/>
      <c r="J84" s="66"/>
      <c r="K84" s="66"/>
      <c r="L84" s="66"/>
      <c r="M84" s="66"/>
      <c r="N84" s="66"/>
      <c r="O84" s="66"/>
      <c r="P84" s="66"/>
      <c r="Q84" s="66"/>
      <c r="R84" s="66"/>
    </row>
    <row r="85" spans="2:18" ht="15" hidden="1" x14ac:dyDescent="0.25">
      <c r="B85" s="66"/>
      <c r="C85" s="83"/>
      <c r="D85" s="83"/>
      <c r="E85" s="66"/>
      <c r="F85" s="66"/>
      <c r="G85" s="66"/>
      <c r="H85" s="66"/>
      <c r="I85" s="83"/>
      <c r="J85" s="66"/>
      <c r="K85" s="66"/>
      <c r="L85" s="66"/>
      <c r="M85" s="66"/>
      <c r="N85" s="66"/>
      <c r="O85" s="66"/>
      <c r="P85" s="66"/>
      <c r="Q85" s="66"/>
      <c r="R85" s="66"/>
    </row>
    <row r="86" spans="2:18" ht="15" hidden="1" x14ac:dyDescent="0.25">
      <c r="B86" s="66"/>
      <c r="C86" s="83"/>
      <c r="D86" s="83"/>
      <c r="E86" s="66"/>
      <c r="F86" s="66"/>
      <c r="G86" s="66"/>
      <c r="H86" s="66"/>
      <c r="I86" s="83"/>
      <c r="J86" s="66"/>
      <c r="K86" s="66"/>
      <c r="L86" s="66"/>
      <c r="M86" s="66"/>
      <c r="N86" s="66"/>
      <c r="O86" s="66"/>
      <c r="P86" s="66"/>
      <c r="Q86" s="66"/>
      <c r="R86" s="66"/>
    </row>
    <row r="87" spans="2:18" ht="15" hidden="1" x14ac:dyDescent="0.25">
      <c r="B87" s="66"/>
      <c r="C87" s="83"/>
      <c r="D87" s="83"/>
      <c r="E87" s="66"/>
      <c r="F87" s="66"/>
      <c r="G87" s="66"/>
      <c r="H87" s="66"/>
      <c r="I87" s="83"/>
      <c r="J87" s="66"/>
      <c r="K87" s="66"/>
      <c r="L87" s="66"/>
      <c r="M87" s="66"/>
      <c r="N87" s="66"/>
      <c r="O87" s="66"/>
      <c r="P87" s="66"/>
      <c r="Q87" s="66"/>
      <c r="R87" s="66"/>
    </row>
    <row r="88" spans="2:18" ht="15" hidden="1" x14ac:dyDescent="0.25">
      <c r="B88" s="66"/>
      <c r="C88" s="83"/>
      <c r="D88" s="83"/>
      <c r="E88" s="66"/>
      <c r="F88" s="66"/>
      <c r="G88" s="66"/>
      <c r="H88" s="66"/>
      <c r="I88" s="83"/>
      <c r="J88" s="66"/>
      <c r="K88" s="66"/>
      <c r="L88" s="66"/>
      <c r="M88" s="66"/>
      <c r="N88" s="66"/>
      <c r="O88" s="66"/>
      <c r="P88" s="66"/>
      <c r="Q88" s="66"/>
      <c r="R88" s="66"/>
    </row>
    <row r="89" spans="2:18" ht="15" hidden="1" x14ac:dyDescent="0.25">
      <c r="B89" s="66"/>
      <c r="C89" s="83"/>
      <c r="D89" s="83"/>
      <c r="E89" s="66"/>
      <c r="F89" s="66"/>
      <c r="G89" s="66"/>
      <c r="H89" s="66"/>
      <c r="I89" s="83"/>
      <c r="J89" s="66"/>
      <c r="K89" s="66"/>
      <c r="L89" s="66"/>
      <c r="M89" s="66"/>
      <c r="N89" s="66"/>
      <c r="O89" s="66"/>
      <c r="P89" s="66"/>
      <c r="Q89" s="66"/>
      <c r="R89" s="66"/>
    </row>
    <row r="90" spans="2:18" ht="15" hidden="1" x14ac:dyDescent="0.25">
      <c r="B90" s="66"/>
      <c r="C90" s="83"/>
      <c r="D90" s="83"/>
      <c r="E90" s="66"/>
      <c r="F90" s="66"/>
      <c r="G90" s="66"/>
      <c r="H90" s="66"/>
      <c r="I90" s="83"/>
      <c r="J90" s="66"/>
      <c r="K90" s="66"/>
      <c r="L90" s="66"/>
      <c r="M90" s="66"/>
      <c r="N90" s="66"/>
      <c r="O90" s="66"/>
      <c r="P90" s="66"/>
      <c r="Q90" s="66"/>
      <c r="R90" s="66"/>
    </row>
    <row r="91" spans="2:18" ht="15" hidden="1" x14ac:dyDescent="0.25">
      <c r="B91" s="66"/>
      <c r="C91" s="83"/>
      <c r="D91" s="83"/>
      <c r="E91" s="66"/>
      <c r="F91" s="66"/>
      <c r="G91" s="66"/>
      <c r="H91" s="66"/>
      <c r="I91" s="83"/>
      <c r="J91" s="66"/>
      <c r="K91" s="66"/>
      <c r="L91" s="66"/>
      <c r="M91" s="66"/>
      <c r="N91" s="66"/>
      <c r="O91" s="66"/>
      <c r="P91" s="66"/>
      <c r="Q91" s="66"/>
      <c r="R91" s="66"/>
    </row>
    <row r="92" spans="2:18" ht="15" hidden="1" x14ac:dyDescent="0.25">
      <c r="B92" s="66"/>
      <c r="C92" s="83"/>
      <c r="D92" s="83"/>
      <c r="E92" s="66"/>
      <c r="F92" s="66"/>
      <c r="G92" s="66"/>
      <c r="H92" s="66"/>
      <c r="I92" s="83"/>
      <c r="J92" s="66"/>
      <c r="K92" s="66"/>
      <c r="L92" s="66"/>
      <c r="M92" s="66"/>
      <c r="N92" s="66"/>
      <c r="O92" s="66"/>
      <c r="P92" s="66"/>
      <c r="Q92" s="66"/>
      <c r="R92" s="66"/>
    </row>
    <row r="93" spans="2:18" ht="15" hidden="1" x14ac:dyDescent="0.25">
      <c r="B93" s="66"/>
      <c r="C93" s="83"/>
      <c r="D93" s="83"/>
      <c r="E93" s="66"/>
      <c r="F93" s="66"/>
      <c r="G93" s="66"/>
      <c r="H93" s="66"/>
      <c r="I93" s="83"/>
      <c r="J93" s="66"/>
      <c r="K93" s="66"/>
      <c r="L93" s="66"/>
      <c r="M93" s="66"/>
      <c r="N93" s="66"/>
      <c r="O93" s="66"/>
      <c r="P93" s="66"/>
      <c r="Q93" s="66"/>
      <c r="R93" s="66"/>
    </row>
    <row r="94" spans="2:18" ht="15" hidden="1" x14ac:dyDescent="0.25">
      <c r="B94" s="66"/>
      <c r="C94" s="83"/>
      <c r="D94" s="83"/>
      <c r="E94" s="66"/>
      <c r="F94" s="66"/>
      <c r="G94" s="66"/>
      <c r="H94" s="66"/>
      <c r="I94" s="83"/>
      <c r="J94" s="66"/>
      <c r="K94" s="66"/>
      <c r="L94" s="66"/>
      <c r="M94" s="66"/>
      <c r="N94" s="66"/>
      <c r="O94" s="66"/>
      <c r="P94" s="66"/>
      <c r="Q94" s="66"/>
      <c r="R94" s="66"/>
    </row>
    <row r="95" spans="2:18" ht="15" hidden="1" x14ac:dyDescent="0.25">
      <c r="B95" s="66"/>
      <c r="C95" s="83"/>
      <c r="D95" s="83"/>
      <c r="E95" s="66"/>
      <c r="F95" s="66"/>
      <c r="G95" s="66"/>
      <c r="H95" s="66"/>
      <c r="I95" s="83"/>
      <c r="J95" s="66"/>
      <c r="K95" s="66"/>
      <c r="L95" s="66"/>
      <c r="M95" s="66"/>
      <c r="N95" s="66"/>
      <c r="O95" s="66"/>
      <c r="P95" s="66"/>
      <c r="Q95" s="66"/>
      <c r="R95" s="66"/>
    </row>
    <row r="96" spans="2:18" ht="15" hidden="1" x14ac:dyDescent="0.25">
      <c r="B96" s="66"/>
      <c r="C96" s="83"/>
      <c r="D96" s="83"/>
      <c r="E96" s="66"/>
      <c r="F96" s="66"/>
      <c r="G96" s="66"/>
      <c r="H96" s="66"/>
      <c r="I96" s="83"/>
      <c r="J96" s="66"/>
      <c r="K96" s="66"/>
      <c r="L96" s="66"/>
      <c r="M96" s="66"/>
      <c r="N96" s="66"/>
      <c r="O96" s="66"/>
      <c r="P96" s="66"/>
      <c r="Q96" s="66"/>
      <c r="R96" s="66"/>
    </row>
    <row r="97" spans="2:18" ht="15" hidden="1" x14ac:dyDescent="0.25">
      <c r="B97" s="66"/>
      <c r="C97" s="83"/>
      <c r="D97" s="83"/>
      <c r="E97" s="66"/>
      <c r="F97" s="66"/>
      <c r="G97" s="66"/>
      <c r="H97" s="66"/>
      <c r="I97" s="83"/>
      <c r="J97" s="66"/>
      <c r="K97" s="66"/>
      <c r="L97" s="66"/>
      <c r="M97" s="66"/>
      <c r="N97" s="66"/>
      <c r="O97" s="66"/>
      <c r="P97" s="66"/>
      <c r="Q97" s="66"/>
      <c r="R97" s="66"/>
    </row>
    <row r="98" spans="2:18" ht="15" hidden="1" x14ac:dyDescent="0.25">
      <c r="B98" s="66"/>
      <c r="C98" s="83"/>
      <c r="D98" s="66"/>
      <c r="E98" s="66"/>
      <c r="F98" s="66"/>
      <c r="G98" s="66"/>
      <c r="H98" s="66"/>
      <c r="I98" s="83"/>
      <c r="J98" s="66"/>
      <c r="K98" s="66"/>
      <c r="L98" s="66"/>
      <c r="M98" s="66"/>
      <c r="N98" s="66"/>
      <c r="O98" s="66"/>
      <c r="P98" s="66"/>
      <c r="Q98" s="66"/>
      <c r="R98" s="66"/>
    </row>
    <row r="99" spans="2:18" ht="15" hidden="1" x14ac:dyDescent="0.25">
      <c r="B99" s="66"/>
      <c r="C99" s="83"/>
      <c r="D99" s="66"/>
      <c r="E99" s="66"/>
      <c r="F99" s="66"/>
      <c r="G99" s="66"/>
      <c r="H99" s="66"/>
      <c r="I99" s="83"/>
      <c r="J99" s="66"/>
      <c r="K99" s="66"/>
      <c r="L99" s="66"/>
      <c r="M99" s="66"/>
      <c r="N99" s="66"/>
      <c r="O99" s="66"/>
      <c r="P99" s="66"/>
      <c r="Q99" s="66"/>
      <c r="R99" s="66"/>
    </row>
    <row r="100" spans="2:18" ht="15" hidden="1" x14ac:dyDescent="0.25">
      <c r="B100" s="66"/>
      <c r="C100" s="83"/>
      <c r="D100" s="66"/>
      <c r="E100" s="66"/>
      <c r="F100" s="66"/>
      <c r="G100" s="66"/>
      <c r="H100" s="66"/>
      <c r="I100" s="83"/>
      <c r="J100" s="66"/>
      <c r="K100" s="66"/>
      <c r="L100" s="66"/>
      <c r="M100" s="66"/>
      <c r="N100" s="66"/>
      <c r="O100" s="66"/>
      <c r="P100" s="66"/>
      <c r="Q100" s="66"/>
      <c r="R100" s="66"/>
    </row>
    <row r="101" spans="2:18" ht="15" hidden="1" x14ac:dyDescent="0.25">
      <c r="B101" s="66"/>
      <c r="C101" s="83"/>
      <c r="D101" s="66"/>
      <c r="E101" s="66"/>
      <c r="F101" s="66"/>
      <c r="G101" s="66"/>
      <c r="H101" s="66"/>
      <c r="I101" s="83"/>
      <c r="J101" s="66"/>
      <c r="K101" s="66"/>
      <c r="L101" s="66"/>
      <c r="M101" s="66"/>
      <c r="N101" s="66"/>
      <c r="O101" s="66"/>
      <c r="P101" s="66"/>
      <c r="Q101" s="66"/>
      <c r="R101" s="66"/>
    </row>
    <row r="102" spans="2:18" ht="15" hidden="1" x14ac:dyDescent="0.25">
      <c r="B102" s="66"/>
      <c r="C102" s="83"/>
      <c r="D102" s="66"/>
      <c r="E102" s="66"/>
      <c r="F102" s="66"/>
      <c r="G102" s="66"/>
      <c r="H102" s="66"/>
      <c r="I102" s="83"/>
      <c r="J102" s="66"/>
      <c r="K102" s="66"/>
      <c r="L102" s="66"/>
      <c r="M102" s="66"/>
      <c r="N102" s="66"/>
      <c r="O102" s="66"/>
      <c r="P102" s="66"/>
      <c r="Q102" s="66"/>
      <c r="R102" s="66"/>
    </row>
    <row r="103" spans="2:18" ht="15" hidden="1" x14ac:dyDescent="0.25">
      <c r="B103" s="66"/>
      <c r="C103" s="83"/>
      <c r="D103" s="66"/>
      <c r="E103" s="66"/>
      <c r="F103" s="66"/>
      <c r="G103" s="66"/>
      <c r="H103" s="66"/>
      <c r="I103" s="83"/>
      <c r="J103" s="66"/>
      <c r="K103" s="66"/>
      <c r="L103" s="66"/>
      <c r="M103" s="66"/>
      <c r="N103" s="66"/>
      <c r="O103" s="66"/>
      <c r="P103" s="66"/>
      <c r="Q103" s="66"/>
      <c r="R103" s="66"/>
    </row>
    <row r="104" spans="2:18" ht="15" hidden="1" x14ac:dyDescent="0.25">
      <c r="B104" s="66"/>
      <c r="C104" s="83"/>
      <c r="D104" s="66"/>
      <c r="E104" s="66"/>
      <c r="F104" s="66"/>
      <c r="G104" s="66"/>
      <c r="H104" s="66"/>
      <c r="I104" s="83"/>
      <c r="J104" s="66"/>
      <c r="K104" s="66"/>
      <c r="L104" s="66"/>
      <c r="M104" s="66"/>
      <c r="N104" s="66"/>
      <c r="O104" s="66"/>
      <c r="P104" s="66"/>
      <c r="Q104" s="66"/>
      <c r="R104" s="66"/>
    </row>
    <row r="105" spans="2:18" ht="15" hidden="1" x14ac:dyDescent="0.25">
      <c r="B105" s="66"/>
      <c r="C105" s="83"/>
      <c r="D105" s="66"/>
      <c r="E105" s="66"/>
      <c r="F105" s="66"/>
      <c r="G105" s="66"/>
      <c r="H105" s="66"/>
      <c r="I105" s="83"/>
      <c r="J105" s="66"/>
      <c r="K105" s="66"/>
      <c r="L105" s="66"/>
      <c r="M105" s="66"/>
      <c r="N105" s="66"/>
      <c r="O105" s="66"/>
      <c r="P105" s="66"/>
      <c r="Q105" s="66"/>
      <c r="R105" s="66"/>
    </row>
    <row r="106" spans="2:18" ht="15" hidden="1" x14ac:dyDescent="0.25">
      <c r="B106" s="66"/>
      <c r="C106" s="83"/>
      <c r="D106" s="66"/>
      <c r="E106" s="66"/>
      <c r="F106" s="66"/>
      <c r="G106" s="66"/>
      <c r="H106" s="66"/>
      <c r="I106" s="83"/>
      <c r="J106" s="66"/>
      <c r="K106" s="66"/>
      <c r="L106" s="66"/>
      <c r="M106" s="66"/>
      <c r="N106" s="66"/>
      <c r="O106" s="66"/>
      <c r="P106" s="66"/>
      <c r="Q106" s="66"/>
      <c r="R106" s="66"/>
    </row>
    <row r="107" spans="2:18" ht="15" hidden="1" x14ac:dyDescent="0.25">
      <c r="B107" s="66"/>
      <c r="C107" s="83"/>
      <c r="D107" s="66"/>
      <c r="E107" s="66"/>
      <c r="F107" s="66"/>
      <c r="G107" s="66"/>
      <c r="H107" s="66"/>
      <c r="I107" s="83"/>
      <c r="J107" s="66"/>
      <c r="K107" s="66"/>
      <c r="L107" s="66"/>
      <c r="M107" s="66"/>
      <c r="N107" s="66"/>
      <c r="O107" s="66"/>
      <c r="P107" s="66"/>
      <c r="Q107" s="66"/>
      <c r="R107" s="66"/>
    </row>
    <row r="108" spans="2:18" ht="15" hidden="1" x14ac:dyDescent="0.25">
      <c r="B108" s="66"/>
      <c r="C108" s="83"/>
      <c r="D108" s="66"/>
      <c r="E108" s="66"/>
      <c r="F108" s="66"/>
      <c r="G108" s="66"/>
      <c r="H108" s="66"/>
      <c r="I108" s="83"/>
      <c r="J108" s="66"/>
      <c r="K108" s="66"/>
      <c r="L108" s="66"/>
      <c r="M108" s="66"/>
      <c r="N108" s="66"/>
      <c r="O108" s="66"/>
      <c r="P108" s="66"/>
      <c r="Q108" s="66"/>
      <c r="R108" s="66"/>
    </row>
    <row r="109" spans="2:18" ht="15" hidden="1" x14ac:dyDescent="0.25">
      <c r="B109" s="66"/>
      <c r="C109" s="83"/>
      <c r="D109" s="66"/>
      <c r="E109" s="66"/>
      <c r="F109" s="66"/>
      <c r="G109" s="66"/>
      <c r="H109" s="66"/>
      <c r="I109" s="83"/>
      <c r="J109" s="66"/>
      <c r="K109" s="66"/>
      <c r="L109" s="66"/>
      <c r="M109" s="66"/>
      <c r="N109" s="66"/>
      <c r="O109" s="66"/>
      <c r="P109" s="66"/>
      <c r="Q109" s="66"/>
      <c r="R109" s="66"/>
    </row>
    <row r="110" spans="2:18" ht="15" hidden="1" x14ac:dyDescent="0.25">
      <c r="B110" s="66"/>
      <c r="C110" s="83"/>
      <c r="D110" s="66"/>
      <c r="E110" s="66"/>
      <c r="F110" s="66"/>
      <c r="G110" s="66"/>
      <c r="H110" s="66"/>
      <c r="I110" s="83"/>
      <c r="J110" s="66"/>
      <c r="K110" s="66"/>
      <c r="L110" s="66"/>
      <c r="M110" s="66"/>
      <c r="N110" s="66"/>
      <c r="O110" s="66"/>
      <c r="P110" s="66"/>
      <c r="Q110" s="66"/>
      <c r="R110" s="66"/>
    </row>
    <row r="111" spans="2:18" ht="15" hidden="1" x14ac:dyDescent="0.25">
      <c r="B111" s="66"/>
      <c r="C111" s="83"/>
      <c r="D111" s="66"/>
      <c r="E111" s="66"/>
      <c r="F111" s="66"/>
      <c r="G111" s="66"/>
      <c r="H111" s="66"/>
      <c r="I111" s="83"/>
      <c r="J111" s="66"/>
      <c r="K111" s="66"/>
      <c r="L111" s="66"/>
      <c r="M111" s="66"/>
      <c r="N111" s="66"/>
      <c r="O111" s="66"/>
      <c r="P111" s="66"/>
      <c r="Q111" s="66"/>
      <c r="R111" s="66"/>
    </row>
    <row r="112" spans="2:18" ht="15" hidden="1" x14ac:dyDescent="0.25">
      <c r="B112" s="66"/>
      <c r="C112" s="83"/>
      <c r="D112" s="66"/>
      <c r="E112" s="66"/>
      <c r="F112" s="66"/>
      <c r="G112" s="66"/>
      <c r="H112" s="66"/>
      <c r="I112" s="83"/>
      <c r="J112" s="66"/>
      <c r="K112" s="66"/>
      <c r="L112" s="66"/>
      <c r="M112" s="66"/>
      <c r="N112" s="66"/>
      <c r="O112" s="66"/>
      <c r="P112" s="66"/>
      <c r="Q112" s="66"/>
      <c r="R112" s="66"/>
    </row>
    <row r="113" spans="2:18" ht="15" hidden="1" x14ac:dyDescent="0.25">
      <c r="B113" s="66"/>
      <c r="C113" s="83"/>
      <c r="D113" s="66"/>
      <c r="E113" s="66"/>
      <c r="F113" s="66"/>
      <c r="G113" s="66"/>
      <c r="H113" s="66"/>
      <c r="I113" s="83"/>
      <c r="J113" s="66"/>
      <c r="K113" s="66"/>
      <c r="L113" s="66"/>
      <c r="M113" s="66"/>
      <c r="N113" s="66"/>
      <c r="O113" s="66"/>
      <c r="P113" s="66"/>
      <c r="Q113" s="66"/>
      <c r="R113" s="66"/>
    </row>
    <row r="114" spans="2:18" ht="15" hidden="1" x14ac:dyDescent="0.25">
      <c r="B114" s="66"/>
      <c r="C114" s="83"/>
      <c r="D114" s="66"/>
      <c r="E114" s="66"/>
      <c r="F114" s="66"/>
      <c r="G114" s="66"/>
      <c r="H114" s="66"/>
      <c r="I114" s="83"/>
      <c r="J114" s="66"/>
      <c r="K114" s="66"/>
      <c r="L114" s="66"/>
      <c r="M114" s="66"/>
      <c r="N114" s="66"/>
      <c r="O114" s="66"/>
      <c r="P114" s="66"/>
      <c r="Q114" s="66"/>
      <c r="R114" s="66"/>
    </row>
    <row r="115" spans="2:18" ht="15" hidden="1" x14ac:dyDescent="0.25">
      <c r="B115" s="66"/>
      <c r="C115" s="83"/>
      <c r="D115" s="66"/>
      <c r="E115" s="66"/>
      <c r="F115" s="66"/>
      <c r="G115" s="66"/>
      <c r="H115" s="66"/>
      <c r="I115" s="83"/>
      <c r="J115" s="66"/>
      <c r="K115" s="66"/>
      <c r="L115" s="66"/>
      <c r="M115" s="66"/>
      <c r="N115" s="66"/>
      <c r="O115" s="66"/>
      <c r="P115" s="66"/>
      <c r="Q115" s="66"/>
      <c r="R115" s="66"/>
    </row>
    <row r="116" spans="2:18" ht="15" hidden="1" x14ac:dyDescent="0.25">
      <c r="B116" s="66"/>
      <c r="C116" s="83"/>
      <c r="D116" s="66"/>
      <c r="E116" s="66"/>
      <c r="F116" s="66"/>
      <c r="G116" s="66"/>
      <c r="H116" s="66"/>
      <c r="I116" s="83"/>
      <c r="J116" s="66"/>
      <c r="K116" s="66"/>
      <c r="L116" s="66"/>
      <c r="M116" s="66"/>
      <c r="N116" s="66"/>
      <c r="O116" s="66"/>
      <c r="P116" s="66"/>
      <c r="Q116" s="66"/>
      <c r="R116" s="66"/>
    </row>
    <row r="117" spans="2:18" ht="15" hidden="1" x14ac:dyDescent="0.25">
      <c r="B117" s="66"/>
      <c r="C117" s="83"/>
      <c r="D117" s="66"/>
      <c r="E117" s="66"/>
      <c r="F117" s="66"/>
      <c r="G117" s="66"/>
      <c r="H117" s="66"/>
      <c r="I117" s="83"/>
      <c r="J117" s="66"/>
      <c r="K117" s="66"/>
      <c r="L117" s="66"/>
      <c r="M117" s="66"/>
      <c r="N117" s="66"/>
      <c r="O117" s="66"/>
      <c r="P117" s="66"/>
      <c r="Q117" s="66"/>
      <c r="R117" s="66"/>
    </row>
    <row r="118" spans="2:18" ht="15" hidden="1" x14ac:dyDescent="0.25">
      <c r="B118" s="66"/>
      <c r="C118" s="83"/>
      <c r="D118" s="66"/>
      <c r="E118" s="66"/>
      <c r="F118" s="66"/>
      <c r="G118" s="66"/>
      <c r="H118" s="66"/>
      <c r="I118" s="83"/>
      <c r="J118" s="66"/>
      <c r="K118" s="66"/>
      <c r="L118" s="66"/>
      <c r="M118" s="66"/>
      <c r="N118" s="66"/>
      <c r="O118" s="66"/>
      <c r="P118" s="66"/>
      <c r="Q118" s="66"/>
      <c r="R118" s="66"/>
    </row>
    <row r="119" spans="2:18" ht="15" hidden="1" x14ac:dyDescent="0.25">
      <c r="B119" s="66"/>
      <c r="C119" s="83"/>
      <c r="D119" s="66"/>
      <c r="E119" s="66"/>
      <c r="F119" s="66"/>
      <c r="G119" s="66"/>
      <c r="H119" s="66"/>
      <c r="I119" s="83"/>
      <c r="J119" s="66"/>
      <c r="K119" s="66"/>
      <c r="L119" s="66"/>
      <c r="M119" s="66"/>
      <c r="N119" s="66"/>
      <c r="O119" s="66"/>
      <c r="P119" s="66"/>
      <c r="Q119" s="66"/>
      <c r="R119" s="66"/>
    </row>
    <row r="120" spans="2:18" ht="15" hidden="1" x14ac:dyDescent="0.25">
      <c r="B120" s="66"/>
      <c r="C120" s="83"/>
      <c r="D120" s="66"/>
      <c r="E120" s="66"/>
      <c r="F120" s="66"/>
      <c r="G120" s="66"/>
      <c r="H120" s="66"/>
      <c r="I120" s="83"/>
      <c r="J120" s="66"/>
      <c r="K120" s="66"/>
      <c r="L120" s="66"/>
      <c r="M120" s="66"/>
      <c r="N120" s="66"/>
      <c r="O120" s="66"/>
      <c r="P120" s="66"/>
      <c r="Q120" s="66"/>
      <c r="R120" s="66"/>
    </row>
    <row r="121" spans="2:18" ht="15" hidden="1" x14ac:dyDescent="0.25">
      <c r="B121" s="66"/>
      <c r="C121" s="83"/>
      <c r="D121" s="66"/>
      <c r="E121" s="66"/>
      <c r="F121" s="66"/>
      <c r="G121" s="66"/>
      <c r="H121" s="66"/>
      <c r="I121" s="83"/>
      <c r="J121" s="66"/>
      <c r="K121" s="66"/>
      <c r="L121" s="66"/>
      <c r="M121" s="66"/>
      <c r="N121" s="66"/>
      <c r="O121" s="66"/>
      <c r="P121" s="66"/>
      <c r="Q121" s="66"/>
      <c r="R121" s="66"/>
    </row>
    <row r="122" spans="2:18" ht="15" hidden="1" x14ac:dyDescent="0.25">
      <c r="B122" s="66"/>
      <c r="C122" s="83"/>
      <c r="D122" s="66"/>
      <c r="E122" s="66"/>
      <c r="F122" s="66"/>
      <c r="G122" s="66"/>
      <c r="H122" s="66"/>
      <c r="I122" s="83"/>
      <c r="J122" s="66"/>
      <c r="K122" s="66"/>
      <c r="L122" s="66"/>
      <c r="M122" s="66"/>
      <c r="N122" s="66"/>
      <c r="O122" s="66"/>
      <c r="P122" s="66"/>
      <c r="Q122" s="66"/>
      <c r="R122" s="66"/>
    </row>
    <row r="123" spans="2:18" ht="15" hidden="1" x14ac:dyDescent="0.25">
      <c r="B123" s="66"/>
      <c r="C123" s="83"/>
      <c r="D123" s="66"/>
      <c r="E123" s="66"/>
      <c r="F123" s="66"/>
      <c r="G123" s="66"/>
      <c r="H123" s="66"/>
      <c r="I123" s="83"/>
      <c r="J123" s="66"/>
      <c r="K123" s="66"/>
      <c r="L123" s="66"/>
      <c r="M123" s="66"/>
      <c r="N123" s="66"/>
      <c r="O123" s="66"/>
      <c r="P123" s="66"/>
      <c r="Q123" s="66"/>
      <c r="R123" s="66"/>
    </row>
    <row r="124" spans="2:18" ht="15" hidden="1" x14ac:dyDescent="0.25">
      <c r="B124" s="66"/>
      <c r="C124" s="83"/>
      <c r="D124" s="66"/>
      <c r="E124" s="66"/>
      <c r="F124" s="66"/>
      <c r="G124" s="66"/>
      <c r="H124" s="66"/>
      <c r="I124" s="83"/>
      <c r="J124" s="66"/>
      <c r="K124" s="66"/>
      <c r="L124" s="66"/>
      <c r="M124" s="66"/>
      <c r="N124" s="66"/>
      <c r="O124" s="66"/>
      <c r="P124" s="66"/>
      <c r="Q124" s="66"/>
      <c r="R124" s="66"/>
    </row>
    <row r="125" spans="2:18" ht="15" hidden="1" x14ac:dyDescent="0.25">
      <c r="B125" s="66"/>
      <c r="C125" s="83"/>
      <c r="D125" s="66"/>
      <c r="E125" s="66"/>
      <c r="F125" s="66"/>
      <c r="G125" s="66"/>
      <c r="H125" s="66"/>
      <c r="I125" s="83"/>
      <c r="J125" s="66"/>
      <c r="K125" s="66"/>
      <c r="L125" s="66"/>
      <c r="M125" s="66"/>
      <c r="N125" s="66"/>
      <c r="O125" s="66"/>
      <c r="P125" s="66"/>
      <c r="Q125" s="66"/>
      <c r="R125" s="66"/>
    </row>
    <row r="126" spans="2:18" ht="15" hidden="1" x14ac:dyDescent="0.25">
      <c r="B126" s="66"/>
      <c r="C126" s="83"/>
      <c r="D126" s="66"/>
      <c r="E126" s="66"/>
      <c r="F126" s="66"/>
      <c r="G126" s="66"/>
      <c r="H126" s="66"/>
      <c r="I126" s="83"/>
      <c r="J126" s="66"/>
      <c r="K126" s="66"/>
      <c r="L126" s="66"/>
      <c r="M126" s="66"/>
      <c r="N126" s="66"/>
      <c r="O126" s="66"/>
      <c r="P126" s="66"/>
      <c r="Q126" s="66"/>
      <c r="R126" s="66"/>
    </row>
    <row r="127" spans="2:18" ht="15" hidden="1" x14ac:dyDescent="0.25">
      <c r="B127" s="66"/>
      <c r="C127" s="83"/>
      <c r="D127" s="66"/>
      <c r="E127" s="66"/>
      <c r="F127" s="66"/>
      <c r="G127" s="66"/>
      <c r="H127" s="66"/>
      <c r="I127" s="83"/>
      <c r="J127" s="66"/>
      <c r="K127" s="66"/>
      <c r="L127" s="66"/>
      <c r="M127" s="66"/>
      <c r="N127" s="66"/>
      <c r="O127" s="66"/>
      <c r="P127" s="66"/>
      <c r="Q127" s="66"/>
      <c r="R127" s="66"/>
    </row>
    <row r="128" spans="2:18" ht="15" hidden="1" x14ac:dyDescent="0.25">
      <c r="B128" s="66"/>
      <c r="C128" s="83"/>
      <c r="D128" s="66"/>
      <c r="E128" s="66"/>
      <c r="F128" s="66"/>
      <c r="G128" s="66"/>
      <c r="H128" s="66"/>
      <c r="I128" s="83"/>
      <c r="J128" s="66"/>
      <c r="K128" s="66"/>
      <c r="L128" s="66"/>
      <c r="M128" s="66"/>
      <c r="N128" s="66"/>
      <c r="O128" s="66"/>
      <c r="P128" s="66"/>
      <c r="Q128" s="66"/>
      <c r="R128" s="66"/>
    </row>
    <row r="129" spans="2:18" ht="15" hidden="1" x14ac:dyDescent="0.25">
      <c r="B129" s="66"/>
      <c r="C129" s="83"/>
      <c r="D129" s="66"/>
      <c r="E129" s="66"/>
      <c r="F129" s="66"/>
      <c r="G129" s="66"/>
      <c r="H129" s="66"/>
      <c r="I129" s="83"/>
      <c r="J129" s="66"/>
      <c r="K129" s="66"/>
      <c r="L129" s="66"/>
      <c r="M129" s="66"/>
      <c r="N129" s="66"/>
      <c r="O129" s="66"/>
      <c r="P129" s="66"/>
      <c r="Q129" s="66"/>
      <c r="R129" s="66"/>
    </row>
    <row r="130" spans="2:18" ht="15" hidden="1" x14ac:dyDescent="0.25">
      <c r="B130" s="66"/>
      <c r="C130" s="83"/>
      <c r="D130" s="66"/>
      <c r="E130" s="66"/>
      <c r="F130" s="66"/>
      <c r="G130" s="66"/>
      <c r="H130" s="66"/>
      <c r="I130" s="83"/>
      <c r="J130" s="66"/>
      <c r="K130" s="66"/>
      <c r="L130" s="66"/>
      <c r="M130" s="66"/>
      <c r="N130" s="66"/>
      <c r="O130" s="66"/>
      <c r="P130" s="66"/>
      <c r="Q130" s="66"/>
      <c r="R130" s="66"/>
    </row>
    <row r="131" spans="2:18" ht="15" hidden="1" x14ac:dyDescent="0.25">
      <c r="B131" s="66"/>
      <c r="C131" s="83"/>
      <c r="D131" s="66"/>
      <c r="E131" s="66"/>
      <c r="F131" s="66"/>
      <c r="G131" s="66"/>
      <c r="H131" s="66"/>
      <c r="I131" s="83"/>
      <c r="J131" s="66"/>
      <c r="K131" s="66"/>
      <c r="L131" s="66"/>
      <c r="M131" s="66"/>
      <c r="N131" s="66"/>
      <c r="O131" s="66"/>
      <c r="P131" s="66"/>
      <c r="Q131" s="66"/>
      <c r="R131" s="66"/>
    </row>
    <row r="132" spans="2:18" ht="15" hidden="1" x14ac:dyDescent="0.25">
      <c r="B132" s="66"/>
      <c r="C132" s="83"/>
      <c r="D132" s="66"/>
      <c r="E132" s="66"/>
      <c r="F132" s="66"/>
      <c r="G132" s="66"/>
      <c r="H132" s="66"/>
      <c r="I132" s="83"/>
      <c r="J132" s="66"/>
      <c r="K132" s="66"/>
      <c r="L132" s="66"/>
      <c r="M132" s="66"/>
      <c r="N132" s="66"/>
      <c r="O132" s="66"/>
      <c r="P132" s="66"/>
      <c r="Q132" s="66"/>
      <c r="R132" s="66"/>
    </row>
    <row r="133" spans="2:18" ht="15" hidden="1" x14ac:dyDescent="0.25">
      <c r="B133" s="66"/>
      <c r="C133" s="83"/>
      <c r="D133" s="66"/>
      <c r="E133" s="66"/>
      <c r="F133" s="66"/>
      <c r="G133" s="66"/>
      <c r="H133" s="66"/>
      <c r="I133" s="83"/>
      <c r="J133" s="66"/>
      <c r="K133" s="66"/>
      <c r="L133" s="66"/>
      <c r="M133" s="66"/>
      <c r="N133" s="66"/>
      <c r="O133" s="66"/>
      <c r="P133" s="66"/>
      <c r="Q133" s="66"/>
      <c r="R133" s="66"/>
    </row>
    <row r="134" spans="2:18" ht="15" hidden="1" x14ac:dyDescent="0.25">
      <c r="B134" s="66"/>
      <c r="C134" s="83"/>
      <c r="D134" s="66"/>
      <c r="E134" s="66"/>
      <c r="F134" s="66"/>
      <c r="G134" s="66"/>
      <c r="H134" s="66"/>
      <c r="I134" s="83"/>
      <c r="J134" s="66"/>
      <c r="K134" s="66"/>
      <c r="L134" s="66"/>
      <c r="M134" s="66"/>
      <c r="N134" s="66"/>
      <c r="O134" s="66"/>
      <c r="P134" s="66"/>
      <c r="Q134" s="66"/>
      <c r="R134" s="66"/>
    </row>
    <row r="135" spans="2:18" ht="15" hidden="1" x14ac:dyDescent="0.25">
      <c r="B135" s="66"/>
      <c r="C135" s="83"/>
      <c r="D135" s="66"/>
      <c r="E135" s="66"/>
      <c r="F135" s="66"/>
      <c r="G135" s="66"/>
      <c r="H135" s="66"/>
      <c r="I135" s="83"/>
      <c r="J135" s="66"/>
      <c r="K135" s="66"/>
      <c r="L135" s="66"/>
      <c r="M135" s="66"/>
      <c r="N135" s="66"/>
      <c r="O135" s="66"/>
      <c r="P135" s="66"/>
      <c r="Q135" s="66"/>
      <c r="R135" s="66"/>
    </row>
    <row r="136" spans="2:18" ht="15" hidden="1" x14ac:dyDescent="0.25">
      <c r="B136" s="66"/>
      <c r="C136" s="83"/>
      <c r="D136" s="66"/>
      <c r="E136" s="66"/>
      <c r="F136" s="66"/>
      <c r="G136" s="66"/>
      <c r="H136" s="66"/>
      <c r="I136" s="83"/>
      <c r="J136" s="66"/>
      <c r="K136" s="66"/>
      <c r="L136" s="66"/>
      <c r="M136" s="66"/>
      <c r="N136" s="66"/>
      <c r="O136" s="66"/>
      <c r="P136" s="66"/>
      <c r="Q136" s="66"/>
      <c r="R136" s="66"/>
    </row>
    <row r="137" spans="2:18" ht="15" hidden="1" x14ac:dyDescent="0.25">
      <c r="B137" s="66"/>
      <c r="C137" s="83"/>
      <c r="D137" s="66"/>
      <c r="E137" s="66"/>
      <c r="F137" s="66"/>
      <c r="G137" s="66"/>
      <c r="H137" s="66"/>
      <c r="I137" s="83"/>
      <c r="J137" s="66"/>
      <c r="K137" s="66"/>
      <c r="L137" s="66"/>
      <c r="M137" s="66"/>
      <c r="N137" s="66"/>
      <c r="O137" s="66"/>
      <c r="P137" s="66"/>
      <c r="Q137" s="66"/>
      <c r="R137" s="66"/>
    </row>
    <row r="138" spans="2:18" ht="15" hidden="1" x14ac:dyDescent="0.25">
      <c r="B138" s="66"/>
      <c r="C138" s="83"/>
      <c r="D138" s="66"/>
      <c r="E138" s="66"/>
      <c r="F138" s="66"/>
      <c r="G138" s="66"/>
      <c r="H138" s="66"/>
      <c r="I138" s="83"/>
      <c r="J138" s="66"/>
      <c r="K138" s="66"/>
      <c r="L138" s="66"/>
      <c r="M138" s="66"/>
      <c r="N138" s="66"/>
      <c r="O138" s="66"/>
      <c r="P138" s="66"/>
      <c r="Q138" s="66"/>
      <c r="R138" s="66"/>
    </row>
    <row r="139" spans="2:18" ht="15" hidden="1" x14ac:dyDescent="0.25">
      <c r="B139" s="66"/>
      <c r="C139" s="83"/>
      <c r="D139" s="66"/>
      <c r="E139" s="66"/>
      <c r="F139" s="66"/>
      <c r="G139" s="66"/>
      <c r="H139" s="66"/>
      <c r="I139" s="83"/>
      <c r="J139" s="66"/>
      <c r="K139" s="66"/>
      <c r="L139" s="66"/>
      <c r="M139" s="66"/>
      <c r="N139" s="66"/>
      <c r="O139" s="66"/>
      <c r="P139" s="66"/>
      <c r="Q139" s="66"/>
      <c r="R139" s="66"/>
    </row>
    <row r="140" spans="2:18" ht="15" hidden="1" x14ac:dyDescent="0.25">
      <c r="B140" s="66"/>
      <c r="C140" s="83"/>
      <c r="D140" s="66"/>
      <c r="E140" s="66"/>
      <c r="F140" s="66"/>
      <c r="G140" s="66"/>
      <c r="H140" s="66"/>
      <c r="I140" s="83"/>
      <c r="J140" s="66"/>
      <c r="K140" s="66"/>
      <c r="L140" s="66"/>
      <c r="M140" s="66"/>
      <c r="N140" s="66"/>
      <c r="O140" s="66"/>
      <c r="P140" s="66"/>
      <c r="Q140" s="66"/>
      <c r="R140" s="66"/>
    </row>
    <row r="141" spans="2:18" ht="15" hidden="1" x14ac:dyDescent="0.25">
      <c r="B141" s="66"/>
      <c r="C141" s="83"/>
      <c r="D141" s="66"/>
      <c r="E141" s="66"/>
      <c r="F141" s="66"/>
      <c r="G141" s="66"/>
      <c r="H141" s="66"/>
      <c r="I141" s="83"/>
      <c r="J141" s="66"/>
      <c r="K141" s="66"/>
      <c r="L141" s="66"/>
      <c r="M141" s="66"/>
      <c r="N141" s="66"/>
      <c r="O141" s="66"/>
      <c r="P141" s="66"/>
      <c r="Q141" s="66"/>
      <c r="R141" s="66"/>
    </row>
    <row r="142" spans="2:18" ht="15" hidden="1" x14ac:dyDescent="0.25">
      <c r="B142" s="66"/>
      <c r="C142" s="83"/>
      <c r="D142" s="66"/>
      <c r="E142" s="66"/>
      <c r="F142" s="66"/>
      <c r="G142" s="66"/>
      <c r="H142" s="66"/>
      <c r="I142" s="83"/>
      <c r="J142" s="66"/>
      <c r="K142" s="66"/>
      <c r="L142" s="66"/>
      <c r="M142" s="66"/>
      <c r="N142" s="66"/>
      <c r="O142" s="66"/>
      <c r="P142" s="66"/>
      <c r="Q142" s="66"/>
      <c r="R142" s="66"/>
    </row>
    <row r="143" spans="2:18" ht="15" hidden="1" x14ac:dyDescent="0.25">
      <c r="B143" s="66"/>
      <c r="C143" s="83"/>
      <c r="D143" s="66"/>
      <c r="E143" s="66"/>
      <c r="F143" s="66"/>
      <c r="G143" s="66"/>
      <c r="H143" s="66"/>
      <c r="I143" s="83"/>
      <c r="J143" s="66"/>
      <c r="K143" s="66"/>
      <c r="L143" s="66"/>
      <c r="M143" s="66"/>
      <c r="N143" s="66"/>
      <c r="O143" s="66"/>
      <c r="P143" s="66"/>
      <c r="Q143" s="66"/>
      <c r="R143" s="66"/>
    </row>
    <row r="144" spans="2:18" ht="15" hidden="1" x14ac:dyDescent="0.25">
      <c r="B144" s="66"/>
      <c r="C144" s="83"/>
      <c r="D144" s="66"/>
      <c r="E144" s="66"/>
      <c r="F144" s="66"/>
      <c r="G144" s="66"/>
      <c r="H144" s="66"/>
      <c r="I144" s="83"/>
      <c r="J144" s="66"/>
      <c r="K144" s="66"/>
      <c r="L144" s="66"/>
      <c r="M144" s="66"/>
      <c r="N144" s="66"/>
      <c r="O144" s="66"/>
      <c r="P144" s="66"/>
      <c r="Q144" s="66"/>
      <c r="R144" s="66"/>
    </row>
    <row r="145" spans="2:18" ht="15" hidden="1" x14ac:dyDescent="0.25">
      <c r="B145" s="66"/>
      <c r="C145" s="83"/>
      <c r="D145" s="66"/>
      <c r="E145" s="66"/>
      <c r="F145" s="66"/>
      <c r="G145" s="66"/>
      <c r="H145" s="66"/>
      <c r="I145" s="83"/>
      <c r="J145" s="66"/>
      <c r="K145" s="66"/>
      <c r="L145" s="66"/>
      <c r="M145" s="66"/>
      <c r="N145" s="66"/>
      <c r="O145" s="66"/>
      <c r="P145" s="66"/>
      <c r="Q145" s="66"/>
      <c r="R145" s="66"/>
    </row>
    <row r="146" spans="2:18" ht="15" hidden="1" x14ac:dyDescent="0.25">
      <c r="B146" s="66"/>
      <c r="C146" s="83"/>
      <c r="D146" s="66"/>
      <c r="E146" s="66"/>
      <c r="F146" s="66"/>
      <c r="G146" s="66"/>
      <c r="H146" s="66"/>
      <c r="I146" s="83"/>
      <c r="J146" s="66"/>
      <c r="K146" s="66"/>
      <c r="L146" s="66"/>
      <c r="M146" s="66"/>
      <c r="N146" s="66"/>
      <c r="O146" s="66"/>
      <c r="P146" s="66"/>
      <c r="Q146" s="66"/>
      <c r="R146" s="66"/>
    </row>
    <row r="147" spans="2:18" ht="15" hidden="1" x14ac:dyDescent="0.25">
      <c r="B147" s="66"/>
      <c r="C147" s="83"/>
      <c r="D147" s="66"/>
      <c r="E147" s="66"/>
      <c r="F147" s="66"/>
      <c r="G147" s="66"/>
      <c r="H147" s="66"/>
      <c r="I147" s="83"/>
      <c r="J147" s="66"/>
      <c r="K147" s="66"/>
      <c r="L147" s="66"/>
      <c r="M147" s="66"/>
      <c r="N147" s="66"/>
      <c r="O147" s="66"/>
      <c r="P147" s="66"/>
      <c r="Q147" s="66"/>
      <c r="R147" s="66"/>
    </row>
    <row r="148" spans="2:18" ht="15" hidden="1" x14ac:dyDescent="0.25">
      <c r="B148" s="66"/>
      <c r="C148" s="83"/>
      <c r="D148" s="66"/>
      <c r="E148" s="66"/>
      <c r="F148" s="66"/>
      <c r="G148" s="66"/>
      <c r="H148" s="66"/>
      <c r="I148" s="83"/>
      <c r="J148" s="66"/>
      <c r="K148" s="66"/>
      <c r="L148" s="66"/>
      <c r="M148" s="66"/>
      <c r="N148" s="66"/>
      <c r="O148" s="66"/>
      <c r="P148" s="66"/>
      <c r="Q148" s="66"/>
      <c r="R148" s="66"/>
    </row>
    <row r="149" spans="2:18" ht="15" hidden="1" x14ac:dyDescent="0.25">
      <c r="B149" s="66"/>
      <c r="C149" s="83"/>
      <c r="D149" s="66"/>
      <c r="E149" s="66"/>
      <c r="F149" s="66"/>
      <c r="G149" s="66"/>
      <c r="H149" s="66"/>
      <c r="I149" s="83"/>
      <c r="J149" s="66"/>
      <c r="K149" s="66"/>
      <c r="L149" s="66"/>
      <c r="M149" s="66"/>
      <c r="N149" s="66"/>
      <c r="O149" s="66"/>
      <c r="P149" s="66"/>
      <c r="Q149" s="66"/>
      <c r="R149" s="66"/>
    </row>
    <row r="150" spans="2:18" ht="15" hidden="1" x14ac:dyDescent="0.25">
      <c r="B150" s="66"/>
      <c r="C150" s="83"/>
      <c r="D150" s="66"/>
      <c r="E150" s="66"/>
      <c r="F150" s="66"/>
      <c r="G150" s="66"/>
      <c r="H150" s="66"/>
      <c r="I150" s="83"/>
      <c r="J150" s="66"/>
      <c r="K150" s="66"/>
      <c r="L150" s="66"/>
      <c r="M150" s="66"/>
      <c r="N150" s="66"/>
      <c r="O150" s="66"/>
      <c r="P150" s="66"/>
      <c r="Q150" s="66"/>
      <c r="R150" s="66"/>
    </row>
    <row r="151" spans="2:18" ht="15" hidden="1" x14ac:dyDescent="0.25">
      <c r="B151" s="66"/>
      <c r="C151" s="83"/>
      <c r="D151" s="66"/>
      <c r="E151" s="66"/>
      <c r="F151" s="66"/>
      <c r="G151" s="66"/>
      <c r="H151" s="66"/>
      <c r="I151" s="83"/>
      <c r="J151" s="66"/>
      <c r="K151" s="66"/>
      <c r="L151" s="66"/>
      <c r="M151" s="66"/>
      <c r="N151" s="66"/>
      <c r="O151" s="66"/>
      <c r="P151" s="66"/>
      <c r="Q151" s="66"/>
      <c r="R151" s="66"/>
    </row>
    <row r="152" spans="2:18" ht="15" hidden="1" x14ac:dyDescent="0.25">
      <c r="B152" s="66"/>
      <c r="C152" s="83"/>
      <c r="D152" s="66"/>
      <c r="E152" s="66"/>
      <c r="F152" s="66"/>
      <c r="G152" s="66"/>
      <c r="H152" s="66"/>
      <c r="I152" s="83"/>
      <c r="J152" s="66"/>
      <c r="K152" s="66"/>
      <c r="L152" s="66"/>
      <c r="M152" s="66"/>
      <c r="N152" s="66"/>
      <c r="O152" s="66"/>
      <c r="P152" s="66"/>
      <c r="Q152" s="66"/>
      <c r="R152" s="66"/>
    </row>
    <row r="153" spans="2:18" ht="15" hidden="1" x14ac:dyDescent="0.25">
      <c r="B153" s="66"/>
      <c r="C153" s="83"/>
      <c r="D153" s="66"/>
      <c r="E153" s="66"/>
      <c r="F153" s="66"/>
      <c r="G153" s="66"/>
      <c r="H153" s="66"/>
      <c r="I153" s="83"/>
      <c r="J153" s="66"/>
      <c r="K153" s="66"/>
      <c r="L153" s="66"/>
      <c r="M153" s="66"/>
      <c r="N153" s="66"/>
      <c r="O153" s="66"/>
      <c r="P153" s="66"/>
      <c r="Q153" s="66"/>
      <c r="R153" s="66"/>
    </row>
    <row r="154" spans="2:18" ht="15" hidden="1" x14ac:dyDescent="0.25">
      <c r="B154" s="66"/>
      <c r="C154" s="83"/>
      <c r="D154" s="66"/>
      <c r="E154" s="66"/>
      <c r="F154" s="66"/>
      <c r="G154" s="66"/>
      <c r="H154" s="66"/>
      <c r="I154" s="83"/>
      <c r="J154" s="66"/>
      <c r="K154" s="66"/>
      <c r="L154" s="66"/>
      <c r="M154" s="66"/>
      <c r="N154" s="66"/>
      <c r="O154" s="66"/>
      <c r="P154" s="66"/>
      <c r="Q154" s="66"/>
      <c r="R154" s="66"/>
    </row>
    <row r="155" spans="2:18" ht="15" hidden="1" x14ac:dyDescent="0.25">
      <c r="B155" s="66"/>
      <c r="C155" s="83"/>
      <c r="D155" s="66"/>
      <c r="E155" s="66"/>
      <c r="F155" s="66"/>
      <c r="G155" s="66"/>
      <c r="H155" s="66"/>
      <c r="I155" s="83"/>
      <c r="J155" s="66"/>
      <c r="K155" s="66"/>
      <c r="L155" s="66"/>
      <c r="M155" s="66"/>
      <c r="N155" s="66"/>
      <c r="O155" s="66"/>
      <c r="P155" s="66"/>
      <c r="Q155" s="66"/>
      <c r="R155" s="66"/>
    </row>
    <row r="156" spans="2:18" ht="15" hidden="1" x14ac:dyDescent="0.25">
      <c r="B156" s="66"/>
      <c r="C156" s="83"/>
      <c r="D156" s="66"/>
      <c r="E156" s="66"/>
      <c r="F156" s="66"/>
      <c r="G156" s="66"/>
      <c r="H156" s="66"/>
      <c r="I156" s="83"/>
      <c r="J156" s="66"/>
      <c r="K156" s="66"/>
      <c r="L156" s="66"/>
      <c r="M156" s="66"/>
      <c r="N156" s="66"/>
      <c r="O156" s="66"/>
      <c r="P156" s="66"/>
      <c r="Q156" s="66"/>
      <c r="R156" s="66"/>
    </row>
    <row r="157" spans="2:18" ht="15" hidden="1" x14ac:dyDescent="0.25">
      <c r="B157" s="66"/>
      <c r="C157" s="83"/>
      <c r="D157" s="66"/>
      <c r="E157" s="66"/>
      <c r="F157" s="66"/>
      <c r="G157" s="66"/>
      <c r="H157" s="66"/>
      <c r="I157" s="83"/>
      <c r="J157" s="66"/>
      <c r="K157" s="66"/>
      <c r="L157" s="66"/>
      <c r="M157" s="66"/>
      <c r="N157" s="66"/>
      <c r="O157" s="66"/>
      <c r="P157" s="66"/>
      <c r="Q157" s="66"/>
      <c r="R157" s="66"/>
    </row>
    <row r="158" spans="2:18" ht="15" hidden="1" x14ac:dyDescent="0.25">
      <c r="B158" s="66"/>
      <c r="C158" s="83"/>
      <c r="D158" s="66"/>
      <c r="E158" s="66"/>
      <c r="F158" s="66"/>
      <c r="G158" s="66"/>
      <c r="H158" s="66"/>
      <c r="I158" s="83"/>
      <c r="J158" s="66"/>
      <c r="K158" s="66"/>
      <c r="L158" s="66"/>
      <c r="M158" s="66"/>
      <c r="N158" s="66"/>
      <c r="O158" s="66"/>
      <c r="P158" s="66"/>
      <c r="Q158" s="66"/>
      <c r="R158" s="66"/>
    </row>
    <row r="159" spans="2:18" ht="15" hidden="1" x14ac:dyDescent="0.25">
      <c r="B159" s="66"/>
      <c r="C159" s="83"/>
      <c r="D159" s="66"/>
      <c r="E159" s="66"/>
      <c r="F159" s="66"/>
      <c r="G159" s="66"/>
      <c r="H159" s="66"/>
      <c r="I159" s="83"/>
      <c r="J159" s="66"/>
      <c r="K159" s="66"/>
      <c r="L159" s="66"/>
      <c r="M159" s="66"/>
      <c r="N159" s="66"/>
      <c r="O159" s="66"/>
      <c r="P159" s="66"/>
      <c r="Q159" s="66"/>
      <c r="R159" s="66"/>
    </row>
    <row r="160" spans="2:18" ht="15" hidden="1" x14ac:dyDescent="0.25">
      <c r="B160" s="66"/>
      <c r="C160" s="83"/>
      <c r="D160" s="66"/>
      <c r="E160" s="66"/>
      <c r="F160" s="66"/>
      <c r="G160" s="66"/>
      <c r="H160" s="66"/>
      <c r="I160" s="83"/>
      <c r="J160" s="66"/>
      <c r="K160" s="66"/>
      <c r="L160" s="66"/>
      <c r="M160" s="66"/>
      <c r="N160" s="66"/>
      <c r="O160" s="66"/>
      <c r="P160" s="66"/>
      <c r="Q160" s="66"/>
      <c r="R160" s="66"/>
    </row>
    <row r="161" spans="2:18" ht="15" hidden="1" x14ac:dyDescent="0.25">
      <c r="B161" s="66"/>
      <c r="C161" s="83"/>
      <c r="D161" s="66"/>
      <c r="E161" s="66"/>
      <c r="F161" s="66"/>
      <c r="G161" s="66"/>
      <c r="H161" s="66"/>
      <c r="I161" s="83"/>
      <c r="J161" s="66"/>
      <c r="K161" s="66"/>
      <c r="L161" s="66"/>
      <c r="M161" s="66"/>
      <c r="N161" s="66"/>
      <c r="O161" s="66"/>
      <c r="P161" s="66"/>
      <c r="Q161" s="66"/>
      <c r="R161" s="66"/>
    </row>
    <row r="162" spans="2:18" ht="15" hidden="1" x14ac:dyDescent="0.25">
      <c r="B162" s="66"/>
      <c r="C162" s="83"/>
      <c r="D162" s="66"/>
      <c r="E162" s="66"/>
      <c r="F162" s="66"/>
      <c r="G162" s="66"/>
      <c r="H162" s="66"/>
      <c r="I162" s="83"/>
      <c r="J162" s="66"/>
      <c r="K162" s="66"/>
      <c r="L162" s="66"/>
      <c r="M162" s="66"/>
      <c r="N162" s="66"/>
      <c r="O162" s="66"/>
      <c r="P162" s="66"/>
      <c r="Q162" s="66"/>
      <c r="R162" s="66"/>
    </row>
    <row r="163" spans="2:18" ht="15" hidden="1" x14ac:dyDescent="0.25">
      <c r="B163" s="66"/>
      <c r="C163" s="83"/>
      <c r="D163" s="66"/>
      <c r="E163" s="66"/>
      <c r="F163" s="66"/>
      <c r="G163" s="66"/>
      <c r="H163" s="66"/>
      <c r="I163" s="83"/>
      <c r="J163" s="66"/>
      <c r="K163" s="66"/>
      <c r="L163" s="66"/>
      <c r="M163" s="66"/>
      <c r="N163" s="66"/>
      <c r="O163" s="66"/>
      <c r="P163" s="66"/>
      <c r="Q163" s="66"/>
      <c r="R163" s="66"/>
    </row>
    <row r="164" spans="2:18" ht="15" hidden="1" x14ac:dyDescent="0.25">
      <c r="B164" s="66"/>
      <c r="C164" s="83"/>
      <c r="D164" s="66"/>
      <c r="E164" s="66"/>
      <c r="F164" s="66"/>
      <c r="G164" s="66"/>
      <c r="H164" s="66"/>
      <c r="I164" s="83"/>
      <c r="J164" s="66"/>
      <c r="K164" s="66"/>
      <c r="L164" s="66"/>
      <c r="M164" s="66"/>
      <c r="N164" s="66"/>
      <c r="O164" s="66"/>
      <c r="P164" s="66"/>
      <c r="Q164" s="66"/>
      <c r="R164" s="66"/>
    </row>
    <row r="165" spans="2:18" ht="15" hidden="1" x14ac:dyDescent="0.25">
      <c r="B165" s="66"/>
      <c r="C165" s="83"/>
      <c r="D165" s="66"/>
      <c r="E165" s="66"/>
      <c r="F165" s="66"/>
      <c r="G165" s="66"/>
      <c r="H165" s="66"/>
      <c r="I165" s="83"/>
      <c r="J165" s="66"/>
      <c r="K165" s="66"/>
      <c r="L165" s="66"/>
      <c r="M165" s="66"/>
      <c r="N165" s="66"/>
      <c r="O165" s="66"/>
      <c r="P165" s="66"/>
      <c r="Q165" s="66"/>
      <c r="R165" s="66"/>
    </row>
    <row r="166" spans="2:18" ht="15" hidden="1" x14ac:dyDescent="0.25">
      <c r="B166" s="66"/>
      <c r="C166" s="83"/>
      <c r="D166" s="66"/>
      <c r="E166" s="66"/>
      <c r="F166" s="66"/>
      <c r="G166" s="66"/>
      <c r="H166" s="66"/>
      <c r="I166" s="83"/>
      <c r="J166" s="66"/>
      <c r="K166" s="66"/>
      <c r="L166" s="66"/>
      <c r="M166" s="66"/>
      <c r="N166" s="66"/>
      <c r="O166" s="66"/>
      <c r="P166" s="66"/>
      <c r="Q166" s="66"/>
      <c r="R166" s="66"/>
    </row>
    <row r="167" spans="2:18" ht="15" hidden="1" x14ac:dyDescent="0.25">
      <c r="B167" s="66"/>
      <c r="C167" s="83"/>
      <c r="D167" s="66"/>
      <c r="E167" s="66"/>
      <c r="F167" s="66"/>
      <c r="G167" s="66"/>
      <c r="H167" s="66"/>
      <c r="I167" s="83"/>
      <c r="J167" s="66"/>
      <c r="K167" s="66"/>
      <c r="L167" s="66"/>
      <c r="M167" s="66"/>
      <c r="N167" s="66"/>
      <c r="O167" s="66"/>
      <c r="P167" s="66"/>
      <c r="Q167" s="66"/>
      <c r="R167" s="66"/>
    </row>
    <row r="168" spans="2:18" ht="15" hidden="1" x14ac:dyDescent="0.25">
      <c r="B168" s="66"/>
      <c r="C168" s="83"/>
      <c r="D168" s="66"/>
      <c r="E168" s="66"/>
      <c r="F168" s="66"/>
      <c r="G168" s="66"/>
      <c r="H168" s="66"/>
      <c r="I168" s="83"/>
      <c r="J168" s="66"/>
      <c r="K168" s="66"/>
      <c r="L168" s="66"/>
      <c r="M168" s="66"/>
      <c r="N168" s="66"/>
      <c r="O168" s="66"/>
      <c r="P168" s="66"/>
      <c r="Q168" s="66"/>
      <c r="R168" s="66"/>
    </row>
    <row r="169" spans="2:18" ht="15" hidden="1" x14ac:dyDescent="0.25">
      <c r="B169" s="66"/>
      <c r="C169" s="83"/>
      <c r="D169" s="66"/>
      <c r="E169" s="66"/>
      <c r="F169" s="66"/>
      <c r="G169" s="66"/>
      <c r="H169" s="66"/>
      <c r="I169" s="83"/>
      <c r="J169" s="66"/>
      <c r="K169" s="66"/>
      <c r="L169" s="66"/>
      <c r="M169" s="66"/>
      <c r="N169" s="66"/>
      <c r="O169" s="66"/>
      <c r="P169" s="66"/>
      <c r="Q169" s="66"/>
      <c r="R169" s="66"/>
    </row>
    <row r="170" spans="2:18" ht="15" hidden="1" x14ac:dyDescent="0.25">
      <c r="B170" s="66"/>
      <c r="C170" s="83"/>
      <c r="D170" s="66"/>
      <c r="E170" s="66"/>
      <c r="F170" s="66"/>
      <c r="G170" s="66"/>
      <c r="H170" s="66"/>
      <c r="I170" s="83"/>
      <c r="J170" s="66"/>
      <c r="K170" s="66"/>
      <c r="L170" s="66"/>
      <c r="M170" s="66"/>
      <c r="N170" s="66"/>
      <c r="O170" s="66"/>
      <c r="P170" s="66"/>
      <c r="Q170" s="66"/>
      <c r="R170" s="66"/>
    </row>
    <row r="171" spans="2:18" ht="15" hidden="1" x14ac:dyDescent="0.25">
      <c r="B171" s="66"/>
      <c r="C171" s="83"/>
      <c r="D171" s="66"/>
      <c r="E171" s="66"/>
      <c r="F171" s="66"/>
      <c r="G171" s="66"/>
      <c r="H171" s="66"/>
      <c r="I171" s="83"/>
      <c r="J171" s="66"/>
      <c r="K171" s="66"/>
      <c r="L171" s="66"/>
      <c r="M171" s="66"/>
      <c r="N171" s="66"/>
      <c r="O171" s="66"/>
      <c r="P171" s="66"/>
      <c r="Q171" s="66"/>
      <c r="R171" s="66"/>
    </row>
    <row r="172" spans="2:18" ht="15" hidden="1" x14ac:dyDescent="0.25">
      <c r="B172" s="66"/>
      <c r="C172" s="83"/>
      <c r="D172" s="66"/>
      <c r="E172" s="66"/>
      <c r="F172" s="66"/>
      <c r="G172" s="66"/>
      <c r="H172" s="66"/>
      <c r="I172" s="83"/>
      <c r="J172" s="66"/>
      <c r="K172" s="66"/>
      <c r="L172" s="66"/>
      <c r="M172" s="66"/>
      <c r="N172" s="66"/>
      <c r="O172" s="66"/>
      <c r="P172" s="66"/>
      <c r="Q172" s="66"/>
      <c r="R172" s="66"/>
    </row>
    <row r="173" spans="2:18" ht="15" hidden="1" x14ac:dyDescent="0.25">
      <c r="B173" s="66"/>
      <c r="C173" s="83"/>
      <c r="D173" s="66"/>
      <c r="E173" s="66"/>
      <c r="F173" s="66"/>
      <c r="G173" s="66"/>
      <c r="H173" s="66"/>
      <c r="I173" s="83"/>
      <c r="J173" s="66"/>
      <c r="K173" s="66"/>
      <c r="L173" s="66"/>
      <c r="M173" s="66"/>
      <c r="N173" s="66"/>
      <c r="O173" s="66"/>
      <c r="P173" s="66"/>
      <c r="Q173" s="66"/>
      <c r="R173" s="66"/>
    </row>
    <row r="174" spans="2:18" ht="15" hidden="1" x14ac:dyDescent="0.25">
      <c r="B174" s="66"/>
      <c r="C174" s="83"/>
      <c r="D174" s="66"/>
      <c r="E174" s="66"/>
      <c r="F174" s="66"/>
      <c r="G174" s="66"/>
      <c r="H174" s="66"/>
      <c r="I174" s="83"/>
      <c r="J174" s="66"/>
      <c r="K174" s="66"/>
      <c r="L174" s="66"/>
      <c r="M174" s="66"/>
      <c r="N174" s="66"/>
      <c r="O174" s="66"/>
      <c r="P174" s="66"/>
      <c r="Q174" s="66"/>
      <c r="R174" s="66"/>
    </row>
    <row r="175" spans="2:18" ht="15" hidden="1" x14ac:dyDescent="0.25">
      <c r="B175" s="66"/>
      <c r="C175" s="83"/>
      <c r="D175" s="66"/>
      <c r="E175" s="66"/>
      <c r="F175" s="66"/>
      <c r="G175" s="66"/>
      <c r="H175" s="66"/>
      <c r="I175" s="83"/>
      <c r="J175" s="66"/>
      <c r="K175" s="66"/>
      <c r="L175" s="66"/>
      <c r="M175" s="66"/>
      <c r="N175" s="66"/>
      <c r="O175" s="66"/>
      <c r="P175" s="66"/>
      <c r="Q175" s="66"/>
      <c r="R175" s="66"/>
    </row>
    <row r="176" spans="2:18" ht="15" hidden="1" x14ac:dyDescent="0.25">
      <c r="B176" s="66"/>
      <c r="C176" s="83"/>
      <c r="D176" s="66"/>
      <c r="E176" s="66"/>
      <c r="F176" s="66"/>
      <c r="G176" s="66"/>
      <c r="H176" s="66"/>
      <c r="I176" s="83"/>
      <c r="J176" s="66"/>
      <c r="K176" s="66"/>
      <c r="L176" s="66"/>
      <c r="M176" s="66"/>
      <c r="N176" s="66"/>
      <c r="O176" s="66"/>
      <c r="P176" s="66"/>
      <c r="Q176" s="66"/>
      <c r="R176" s="66"/>
    </row>
    <row r="177" spans="2:18" ht="15" hidden="1" x14ac:dyDescent="0.25">
      <c r="B177" s="66"/>
      <c r="C177" s="83"/>
      <c r="D177" s="66"/>
      <c r="E177" s="66"/>
      <c r="F177" s="66"/>
      <c r="G177" s="66"/>
      <c r="H177" s="66"/>
      <c r="I177" s="83"/>
      <c r="J177" s="66"/>
      <c r="K177" s="66"/>
      <c r="L177" s="66"/>
      <c r="M177" s="66"/>
      <c r="N177" s="66"/>
      <c r="O177" s="66"/>
      <c r="P177" s="66"/>
      <c r="Q177" s="66"/>
      <c r="R177" s="66"/>
    </row>
    <row r="178" spans="2:18" ht="15" hidden="1" x14ac:dyDescent="0.25">
      <c r="B178" s="66"/>
      <c r="C178" s="83"/>
      <c r="D178" s="66"/>
      <c r="E178" s="66"/>
      <c r="F178" s="66"/>
      <c r="G178" s="66"/>
      <c r="H178" s="66"/>
      <c r="I178" s="83"/>
      <c r="J178" s="66"/>
      <c r="K178" s="66"/>
      <c r="L178" s="66"/>
      <c r="M178" s="66"/>
      <c r="N178" s="66"/>
      <c r="O178" s="66"/>
      <c r="P178" s="66"/>
      <c r="Q178" s="66"/>
      <c r="R178" s="66"/>
    </row>
    <row r="179" spans="2:18" ht="15" hidden="1" x14ac:dyDescent="0.25">
      <c r="B179" s="66"/>
      <c r="C179" s="83"/>
      <c r="D179" s="66"/>
      <c r="E179" s="66"/>
      <c r="F179" s="66"/>
      <c r="G179" s="66"/>
      <c r="H179" s="66"/>
      <c r="I179" s="83"/>
      <c r="J179" s="66"/>
      <c r="K179" s="66"/>
      <c r="L179" s="66"/>
      <c r="M179" s="66"/>
      <c r="N179" s="66"/>
      <c r="O179" s="66"/>
      <c r="P179" s="66"/>
      <c r="Q179" s="66"/>
      <c r="R179" s="66"/>
    </row>
    <row r="180" spans="2:18" ht="15" hidden="1" x14ac:dyDescent="0.25">
      <c r="B180" s="66"/>
      <c r="C180" s="83"/>
      <c r="D180" s="66"/>
      <c r="E180" s="66"/>
      <c r="F180" s="66"/>
      <c r="G180" s="66"/>
      <c r="H180" s="66"/>
      <c r="I180" s="83"/>
      <c r="J180" s="66"/>
      <c r="K180" s="66"/>
      <c r="L180" s="66"/>
      <c r="M180" s="66"/>
      <c r="N180" s="66"/>
      <c r="O180" s="66"/>
      <c r="P180" s="66"/>
      <c r="Q180" s="66"/>
      <c r="R180" s="66"/>
    </row>
    <row r="181" spans="2:18" ht="15" hidden="1" x14ac:dyDescent="0.25">
      <c r="B181" s="66"/>
      <c r="C181" s="83"/>
      <c r="D181" s="66"/>
      <c r="E181" s="66"/>
      <c r="F181" s="66"/>
      <c r="G181" s="66"/>
      <c r="H181" s="66"/>
      <c r="I181" s="83"/>
      <c r="J181" s="66"/>
      <c r="K181" s="66"/>
      <c r="L181" s="66"/>
      <c r="M181" s="66"/>
      <c r="N181" s="66"/>
      <c r="O181" s="66"/>
      <c r="P181" s="66"/>
      <c r="Q181" s="66"/>
      <c r="R181" s="66"/>
    </row>
    <row r="182" spans="2:18" ht="15" hidden="1" x14ac:dyDescent="0.25">
      <c r="B182" s="66"/>
      <c r="C182" s="83"/>
      <c r="D182" s="66"/>
      <c r="E182" s="66"/>
      <c r="F182" s="66"/>
      <c r="G182" s="66"/>
      <c r="H182" s="66"/>
      <c r="I182" s="83"/>
      <c r="J182" s="66"/>
      <c r="K182" s="66"/>
      <c r="L182" s="66"/>
      <c r="M182" s="66"/>
      <c r="N182" s="66"/>
      <c r="O182" s="66"/>
      <c r="P182" s="66"/>
      <c r="Q182" s="66"/>
      <c r="R182" s="66"/>
    </row>
    <row r="183" spans="2:18" ht="15" hidden="1" x14ac:dyDescent="0.25">
      <c r="B183" s="66"/>
      <c r="C183" s="83"/>
      <c r="D183" s="66"/>
      <c r="E183" s="66"/>
      <c r="F183" s="66"/>
      <c r="G183" s="66"/>
      <c r="H183" s="66"/>
      <c r="I183" s="83"/>
      <c r="J183" s="66"/>
      <c r="K183" s="66"/>
      <c r="L183" s="66"/>
      <c r="M183" s="66"/>
      <c r="N183" s="66"/>
      <c r="O183" s="66"/>
      <c r="P183" s="66"/>
      <c r="Q183" s="66"/>
      <c r="R183" s="66"/>
    </row>
    <row r="184" spans="2:18" ht="15" hidden="1" x14ac:dyDescent="0.25">
      <c r="B184" s="66"/>
      <c r="C184" s="83"/>
      <c r="D184" s="66"/>
      <c r="E184" s="66"/>
      <c r="F184" s="66"/>
      <c r="G184" s="66"/>
      <c r="H184" s="66"/>
      <c r="I184" s="83"/>
      <c r="J184" s="66"/>
      <c r="K184" s="66"/>
      <c r="L184" s="66"/>
      <c r="M184" s="66"/>
      <c r="N184" s="66"/>
      <c r="O184" s="66"/>
      <c r="P184" s="66"/>
      <c r="Q184" s="66"/>
      <c r="R184" s="66"/>
    </row>
    <row r="185" spans="2:18" ht="15" hidden="1" x14ac:dyDescent="0.25">
      <c r="B185" s="66"/>
      <c r="C185" s="83"/>
      <c r="D185" s="66"/>
      <c r="E185" s="66"/>
      <c r="F185" s="66"/>
      <c r="G185" s="66"/>
      <c r="H185" s="66"/>
      <c r="I185" s="83"/>
      <c r="J185" s="66"/>
      <c r="K185" s="66"/>
      <c r="L185" s="66"/>
      <c r="M185" s="66"/>
      <c r="N185" s="66"/>
      <c r="O185" s="66"/>
      <c r="P185" s="66"/>
      <c r="Q185" s="66"/>
      <c r="R185" s="66"/>
    </row>
    <row r="186" spans="2:18" ht="15" hidden="1" x14ac:dyDescent="0.25">
      <c r="B186" s="66"/>
      <c r="C186" s="83"/>
      <c r="D186" s="66"/>
      <c r="E186" s="66"/>
      <c r="F186" s="66"/>
      <c r="G186" s="66"/>
      <c r="H186" s="66"/>
      <c r="I186" s="83"/>
      <c r="J186" s="66"/>
      <c r="K186" s="66"/>
      <c r="L186" s="66"/>
      <c r="M186" s="66"/>
      <c r="N186" s="66"/>
      <c r="O186" s="66"/>
      <c r="P186" s="66"/>
      <c r="Q186" s="66"/>
      <c r="R186" s="66"/>
    </row>
    <row r="187" spans="2:18" ht="15" hidden="1" x14ac:dyDescent="0.25">
      <c r="B187" s="66"/>
      <c r="C187" s="66"/>
      <c r="D187" s="66"/>
      <c r="E187" s="66"/>
      <c r="F187" s="66"/>
      <c r="G187" s="66"/>
      <c r="H187" s="66"/>
      <c r="I187" s="83"/>
      <c r="J187" s="66"/>
      <c r="K187" s="66"/>
      <c r="L187" s="66"/>
      <c r="M187" s="66"/>
      <c r="N187" s="66"/>
      <c r="O187" s="66"/>
      <c r="P187" s="66"/>
      <c r="Q187" s="66"/>
      <c r="R187" s="66"/>
    </row>
    <row r="188" spans="2:18" ht="15" hidden="1" x14ac:dyDescent="0.25">
      <c r="B188" s="66"/>
      <c r="C188" s="66"/>
      <c r="D188" s="66"/>
      <c r="E188" s="66"/>
      <c r="F188" s="66"/>
      <c r="G188" s="66"/>
      <c r="H188" s="66"/>
      <c r="I188" s="83"/>
      <c r="J188" s="66"/>
      <c r="K188" s="66"/>
      <c r="L188" s="66"/>
      <c r="M188" s="66"/>
      <c r="N188" s="66"/>
      <c r="O188" s="66"/>
      <c r="P188" s="66"/>
      <c r="Q188" s="66"/>
      <c r="R188" s="66"/>
    </row>
    <row r="189" spans="2:18" ht="15" hidden="1" x14ac:dyDescent="0.25">
      <c r="B189" s="66"/>
      <c r="C189" s="66"/>
      <c r="D189" s="66"/>
      <c r="E189" s="66"/>
      <c r="F189" s="66"/>
      <c r="G189" s="66"/>
      <c r="H189" s="66"/>
      <c r="I189" s="83"/>
      <c r="J189" s="66"/>
      <c r="K189" s="66"/>
      <c r="L189" s="66"/>
      <c r="M189" s="66"/>
      <c r="N189" s="66"/>
      <c r="O189" s="66"/>
      <c r="P189" s="66"/>
      <c r="Q189" s="66"/>
      <c r="R189" s="66"/>
    </row>
    <row r="190" spans="2:18" ht="15" hidden="1" x14ac:dyDescent="0.25">
      <c r="B190" s="66"/>
      <c r="C190" s="66"/>
      <c r="D190" s="66"/>
      <c r="E190" s="66"/>
      <c r="F190" s="66"/>
      <c r="G190" s="66"/>
      <c r="H190" s="66"/>
      <c r="I190" s="83"/>
      <c r="J190" s="66"/>
      <c r="K190" s="66"/>
      <c r="L190" s="66"/>
      <c r="M190" s="66"/>
      <c r="N190" s="66"/>
      <c r="O190" s="66"/>
      <c r="P190" s="66"/>
      <c r="Q190" s="66"/>
      <c r="R190" s="66"/>
    </row>
    <row r="191" spans="2:18" ht="15" hidden="1" x14ac:dyDescent="0.25">
      <c r="B191" s="66"/>
      <c r="C191" s="66"/>
      <c r="D191" s="66"/>
      <c r="E191" s="66"/>
      <c r="F191" s="66"/>
      <c r="G191" s="66"/>
      <c r="H191" s="66"/>
      <c r="I191" s="83"/>
      <c r="J191" s="66"/>
      <c r="K191" s="66"/>
      <c r="L191" s="66"/>
      <c r="M191" s="66"/>
      <c r="N191" s="66"/>
      <c r="O191" s="66"/>
      <c r="P191" s="66"/>
      <c r="Q191" s="66"/>
      <c r="R191" s="66"/>
    </row>
    <row r="192" spans="2:18" ht="15" hidden="1" x14ac:dyDescent="0.25">
      <c r="B192" s="66"/>
      <c r="C192" s="66"/>
      <c r="D192" s="66"/>
      <c r="E192" s="66"/>
      <c r="F192" s="66"/>
      <c r="G192" s="66"/>
      <c r="H192" s="66"/>
      <c r="I192" s="83"/>
      <c r="J192" s="66"/>
      <c r="K192" s="66"/>
      <c r="L192" s="66"/>
      <c r="M192" s="66"/>
      <c r="N192" s="66"/>
      <c r="O192" s="66"/>
      <c r="P192" s="66"/>
      <c r="Q192" s="66"/>
      <c r="R192" s="66"/>
    </row>
    <row r="193" spans="2:18" ht="15" hidden="1" x14ac:dyDescent="0.25">
      <c r="B193" s="66"/>
      <c r="C193" s="66"/>
      <c r="D193" s="66"/>
      <c r="E193" s="66"/>
      <c r="F193" s="66"/>
      <c r="G193" s="66"/>
      <c r="H193" s="66"/>
      <c r="I193" s="83"/>
      <c r="J193" s="66"/>
      <c r="K193" s="66"/>
      <c r="L193" s="66"/>
      <c r="M193" s="66"/>
      <c r="N193" s="66"/>
      <c r="O193" s="66"/>
      <c r="P193" s="66"/>
      <c r="Q193" s="66"/>
      <c r="R193" s="66"/>
    </row>
    <row r="194" spans="2:18" ht="15" hidden="1" x14ac:dyDescent="0.25">
      <c r="B194" s="66"/>
      <c r="C194" s="66"/>
      <c r="D194" s="66"/>
      <c r="E194" s="66"/>
      <c r="F194" s="66"/>
      <c r="G194" s="66"/>
      <c r="H194" s="66"/>
      <c r="I194" s="83"/>
      <c r="J194" s="66"/>
      <c r="K194" s="66"/>
      <c r="L194" s="66"/>
      <c r="M194" s="66"/>
      <c r="N194" s="66"/>
      <c r="O194" s="66"/>
      <c r="P194" s="66"/>
      <c r="Q194" s="66"/>
      <c r="R194" s="66"/>
    </row>
    <row r="195" spans="2:18" ht="15" hidden="1" x14ac:dyDescent="0.25">
      <c r="B195" s="66"/>
      <c r="C195" s="66"/>
      <c r="D195" s="66"/>
      <c r="E195" s="66"/>
      <c r="F195" s="66"/>
      <c r="G195" s="66"/>
      <c r="H195" s="66"/>
      <c r="I195" s="83"/>
      <c r="J195" s="66"/>
      <c r="K195" s="66"/>
      <c r="L195" s="66"/>
      <c r="M195" s="66"/>
      <c r="N195" s="66"/>
      <c r="O195" s="66"/>
      <c r="P195" s="66"/>
      <c r="Q195" s="66"/>
      <c r="R195" s="66"/>
    </row>
    <row r="196" spans="2:18" ht="15" hidden="1" x14ac:dyDescent="0.25">
      <c r="B196" s="66"/>
      <c r="C196" s="66"/>
      <c r="D196" s="66"/>
      <c r="E196" s="66"/>
      <c r="F196" s="66"/>
      <c r="G196" s="66"/>
      <c r="H196" s="66"/>
      <c r="I196" s="83"/>
      <c r="J196" s="66"/>
      <c r="K196" s="66"/>
      <c r="L196" s="66"/>
      <c r="M196" s="66"/>
      <c r="N196" s="66"/>
      <c r="O196" s="66"/>
      <c r="P196" s="66"/>
      <c r="Q196" s="66"/>
      <c r="R196" s="66"/>
    </row>
    <row r="197" spans="2:18" ht="15" hidden="1" x14ac:dyDescent="0.25">
      <c r="B197" s="66"/>
      <c r="C197" s="66"/>
      <c r="D197" s="66"/>
      <c r="E197" s="66"/>
      <c r="F197" s="66"/>
      <c r="G197" s="66"/>
      <c r="H197" s="66"/>
      <c r="I197" s="83"/>
      <c r="J197" s="66"/>
      <c r="K197" s="66"/>
      <c r="L197" s="66"/>
      <c r="M197" s="66"/>
      <c r="N197" s="66"/>
      <c r="O197" s="66"/>
      <c r="P197" s="66"/>
      <c r="Q197" s="66"/>
      <c r="R197" s="66"/>
    </row>
    <row r="198" spans="2:18" ht="15" hidden="1" x14ac:dyDescent="0.25">
      <c r="B198" s="66"/>
      <c r="C198" s="66"/>
      <c r="D198" s="66"/>
      <c r="E198" s="66"/>
      <c r="F198" s="66"/>
      <c r="G198" s="66"/>
      <c r="H198" s="66"/>
      <c r="I198" s="83"/>
      <c r="J198" s="66"/>
      <c r="K198" s="66"/>
      <c r="L198" s="66"/>
      <c r="M198" s="66"/>
      <c r="N198" s="66"/>
      <c r="O198" s="66"/>
      <c r="P198" s="66"/>
      <c r="Q198" s="66"/>
      <c r="R198" s="66"/>
    </row>
    <row r="199" spans="2:18" ht="15" hidden="1" x14ac:dyDescent="0.25">
      <c r="B199" s="66"/>
      <c r="C199" s="66"/>
      <c r="D199" s="66"/>
      <c r="E199" s="66"/>
      <c r="F199" s="66"/>
      <c r="G199" s="66"/>
      <c r="H199" s="66"/>
      <c r="I199" s="83"/>
      <c r="J199" s="66"/>
      <c r="K199" s="66"/>
      <c r="L199" s="66"/>
      <c r="M199" s="66"/>
      <c r="N199" s="66"/>
      <c r="O199" s="66"/>
      <c r="P199" s="66"/>
      <c r="Q199" s="66"/>
      <c r="R199" s="66"/>
    </row>
    <row r="200" spans="2:18" ht="15" hidden="1" x14ac:dyDescent="0.25">
      <c r="B200" s="66"/>
      <c r="C200" s="66"/>
      <c r="D200" s="66"/>
      <c r="E200" s="66"/>
      <c r="F200" s="66"/>
      <c r="G200" s="66"/>
      <c r="H200" s="66"/>
      <c r="I200" s="83"/>
      <c r="J200" s="66"/>
      <c r="K200" s="66"/>
      <c r="L200" s="66"/>
      <c r="M200" s="66"/>
      <c r="N200" s="66"/>
      <c r="O200" s="66"/>
      <c r="P200" s="66"/>
      <c r="Q200" s="66"/>
      <c r="R200" s="66"/>
    </row>
    <row r="201" spans="2:18" ht="15" hidden="1" x14ac:dyDescent="0.25">
      <c r="B201" s="66"/>
      <c r="C201" s="66"/>
      <c r="D201" s="66"/>
      <c r="E201" s="66"/>
      <c r="F201" s="66"/>
      <c r="G201" s="66"/>
      <c r="H201" s="66"/>
      <c r="I201" s="83"/>
      <c r="J201" s="66"/>
      <c r="K201" s="66"/>
      <c r="L201" s="66"/>
      <c r="M201" s="66"/>
      <c r="N201" s="66"/>
      <c r="O201" s="66"/>
      <c r="P201" s="66"/>
      <c r="Q201" s="66"/>
      <c r="R201" s="66"/>
    </row>
    <row r="202" spans="2:18" ht="15" hidden="1" x14ac:dyDescent="0.25">
      <c r="B202" s="66"/>
      <c r="C202" s="66"/>
      <c r="D202" s="66"/>
      <c r="E202" s="66"/>
      <c r="F202" s="66"/>
      <c r="G202" s="66"/>
      <c r="H202" s="66"/>
      <c r="I202" s="83"/>
      <c r="J202" s="66"/>
      <c r="K202" s="66"/>
      <c r="L202" s="66"/>
      <c r="M202" s="66"/>
      <c r="N202" s="66"/>
      <c r="O202" s="66"/>
      <c r="P202" s="66"/>
      <c r="Q202" s="66"/>
      <c r="R202" s="66"/>
    </row>
    <row r="203" spans="2:18" ht="15" hidden="1" x14ac:dyDescent="0.25">
      <c r="B203" s="66"/>
      <c r="C203" s="66"/>
      <c r="D203" s="66"/>
      <c r="E203" s="66"/>
      <c r="F203" s="66"/>
      <c r="G203" s="66"/>
      <c r="H203" s="66"/>
      <c r="I203" s="83"/>
      <c r="J203" s="66"/>
      <c r="K203" s="66"/>
      <c r="L203" s="66"/>
      <c r="M203" s="66"/>
      <c r="N203" s="66"/>
      <c r="O203" s="66"/>
      <c r="P203" s="66"/>
      <c r="Q203" s="66"/>
      <c r="R203" s="66"/>
    </row>
    <row r="204" spans="2:18" ht="15" hidden="1" x14ac:dyDescent="0.25">
      <c r="B204" s="66"/>
      <c r="C204" s="66"/>
      <c r="D204" s="66"/>
      <c r="E204" s="66"/>
      <c r="F204" s="66"/>
      <c r="G204" s="66"/>
      <c r="H204" s="66"/>
      <c r="I204" s="83"/>
      <c r="J204" s="66"/>
      <c r="K204" s="66"/>
      <c r="L204" s="66"/>
      <c r="M204" s="66"/>
      <c r="N204" s="66"/>
      <c r="O204" s="66"/>
      <c r="P204" s="66"/>
      <c r="Q204" s="66"/>
      <c r="R204" s="66"/>
    </row>
    <row r="205" spans="2:18" ht="15" hidden="1" x14ac:dyDescent="0.25">
      <c r="B205" s="66"/>
      <c r="C205" s="66"/>
      <c r="D205" s="66"/>
      <c r="E205" s="66"/>
      <c r="F205" s="66"/>
      <c r="G205" s="66"/>
      <c r="H205" s="66"/>
      <c r="I205" s="83"/>
      <c r="J205" s="66"/>
      <c r="K205" s="66"/>
      <c r="L205" s="66"/>
      <c r="M205" s="66"/>
      <c r="N205" s="66"/>
      <c r="O205" s="66"/>
      <c r="P205" s="66"/>
      <c r="Q205" s="66"/>
      <c r="R205" s="66"/>
    </row>
    <row r="206" spans="2:18" ht="15" hidden="1" x14ac:dyDescent="0.25">
      <c r="B206" s="66"/>
      <c r="C206" s="66"/>
      <c r="D206" s="66"/>
      <c r="E206" s="66"/>
      <c r="F206" s="66"/>
      <c r="G206" s="66"/>
      <c r="H206" s="66"/>
      <c r="I206" s="83"/>
      <c r="J206" s="66"/>
      <c r="K206" s="66"/>
      <c r="L206" s="66"/>
      <c r="M206" s="66"/>
      <c r="N206" s="66"/>
      <c r="O206" s="66"/>
      <c r="P206" s="66"/>
      <c r="Q206" s="66"/>
      <c r="R206" s="66"/>
    </row>
    <row r="207" spans="2:18" ht="15" hidden="1" x14ac:dyDescent="0.25">
      <c r="B207" s="66"/>
      <c r="C207" s="66"/>
      <c r="D207" s="66"/>
      <c r="E207" s="66"/>
      <c r="F207" s="66"/>
      <c r="G207" s="66"/>
      <c r="H207" s="66"/>
      <c r="I207" s="83"/>
      <c r="J207" s="66"/>
      <c r="K207" s="66"/>
      <c r="L207" s="66"/>
      <c r="M207" s="66"/>
      <c r="N207" s="66"/>
      <c r="O207" s="66"/>
      <c r="P207" s="66"/>
      <c r="Q207" s="66"/>
      <c r="R207" s="66"/>
    </row>
    <row r="208" spans="2:18" ht="15" hidden="1" x14ac:dyDescent="0.25">
      <c r="B208" s="66"/>
      <c r="C208" s="66"/>
      <c r="D208" s="66"/>
      <c r="E208" s="66"/>
      <c r="F208" s="66"/>
      <c r="G208" s="66"/>
      <c r="H208" s="66"/>
      <c r="I208" s="83"/>
      <c r="J208" s="66"/>
      <c r="K208" s="66"/>
      <c r="L208" s="66"/>
      <c r="M208" s="66"/>
      <c r="N208" s="66"/>
      <c r="O208" s="66"/>
      <c r="P208" s="66"/>
      <c r="Q208" s="66"/>
      <c r="R208" s="66"/>
    </row>
    <row r="209" spans="2:18" ht="15" hidden="1" x14ac:dyDescent="0.25">
      <c r="B209" s="66"/>
      <c r="C209" s="66"/>
      <c r="D209" s="66"/>
      <c r="E209" s="66"/>
      <c r="F209" s="66"/>
      <c r="G209" s="66"/>
      <c r="H209" s="66"/>
      <c r="I209" s="83"/>
      <c r="J209" s="66"/>
      <c r="K209" s="66"/>
      <c r="L209" s="66"/>
      <c r="M209" s="66"/>
      <c r="N209" s="66"/>
      <c r="O209" s="66"/>
      <c r="P209" s="66"/>
      <c r="Q209" s="66"/>
      <c r="R209" s="66"/>
    </row>
    <row r="210" spans="2:18" ht="15" hidden="1" x14ac:dyDescent="0.25">
      <c r="B210" s="66"/>
      <c r="C210" s="66"/>
      <c r="D210" s="66"/>
      <c r="E210" s="66"/>
      <c r="F210" s="66"/>
      <c r="G210" s="66"/>
      <c r="H210" s="66"/>
      <c r="I210" s="83"/>
      <c r="J210" s="66"/>
      <c r="K210" s="66"/>
      <c r="L210" s="66"/>
      <c r="M210" s="66"/>
      <c r="N210" s="66"/>
      <c r="O210" s="66"/>
      <c r="P210" s="66"/>
      <c r="Q210" s="66"/>
      <c r="R210" s="66"/>
    </row>
    <row r="211" spans="2:18" ht="15" hidden="1" x14ac:dyDescent="0.25">
      <c r="B211" s="66"/>
      <c r="C211" s="66"/>
      <c r="D211" s="66"/>
      <c r="E211" s="66"/>
      <c r="F211" s="66"/>
      <c r="G211" s="66"/>
      <c r="H211" s="66"/>
      <c r="I211" s="83"/>
      <c r="J211" s="66"/>
      <c r="K211" s="66"/>
      <c r="L211" s="66"/>
      <c r="M211" s="66"/>
      <c r="N211" s="66"/>
      <c r="O211" s="66"/>
      <c r="P211" s="66"/>
      <c r="Q211" s="66"/>
      <c r="R211" s="66"/>
    </row>
    <row r="212" spans="2:18" ht="15" hidden="1" x14ac:dyDescent="0.25">
      <c r="B212" s="66"/>
      <c r="C212" s="66"/>
      <c r="D212" s="66"/>
      <c r="E212" s="66"/>
      <c r="F212" s="66"/>
      <c r="G212" s="66"/>
      <c r="H212" s="66"/>
      <c r="I212" s="83"/>
      <c r="J212" s="66"/>
      <c r="K212" s="66"/>
      <c r="L212" s="66"/>
      <c r="M212" s="66"/>
      <c r="N212" s="66"/>
      <c r="O212" s="66"/>
      <c r="P212" s="66"/>
      <c r="Q212" s="66"/>
      <c r="R212" s="66"/>
    </row>
    <row r="213" spans="2:18" ht="15" hidden="1" x14ac:dyDescent="0.25">
      <c r="B213" s="66"/>
      <c r="C213" s="66"/>
      <c r="D213" s="66"/>
      <c r="E213" s="66"/>
      <c r="F213" s="66"/>
      <c r="G213" s="66"/>
      <c r="H213" s="66"/>
      <c r="I213" s="83"/>
      <c r="J213" s="66"/>
      <c r="K213" s="66"/>
      <c r="L213" s="66"/>
      <c r="M213" s="66"/>
      <c r="N213" s="66"/>
      <c r="O213" s="66"/>
      <c r="P213" s="66"/>
      <c r="Q213" s="66"/>
      <c r="R213" s="66"/>
    </row>
    <row r="214" spans="2:18" ht="15" hidden="1" x14ac:dyDescent="0.25">
      <c r="B214" s="66"/>
      <c r="C214" s="66"/>
      <c r="D214" s="66"/>
      <c r="E214" s="66"/>
      <c r="F214" s="66"/>
      <c r="G214" s="66"/>
      <c r="H214" s="66"/>
      <c r="I214" s="83"/>
      <c r="J214" s="66"/>
      <c r="K214" s="66"/>
      <c r="L214" s="66"/>
      <c r="M214" s="66"/>
      <c r="N214" s="66"/>
      <c r="O214" s="66"/>
      <c r="P214" s="66"/>
      <c r="Q214" s="66"/>
      <c r="R214" s="66"/>
    </row>
    <row r="215" spans="2:18" ht="15" hidden="1" x14ac:dyDescent="0.25">
      <c r="B215" s="66"/>
      <c r="C215" s="66"/>
      <c r="D215" s="66"/>
      <c r="E215" s="66"/>
      <c r="F215" s="66"/>
      <c r="G215" s="66"/>
      <c r="H215" s="66"/>
      <c r="I215" s="83"/>
      <c r="J215" s="66"/>
      <c r="K215" s="66"/>
      <c r="L215" s="66"/>
      <c r="M215" s="66"/>
      <c r="N215" s="66"/>
      <c r="O215" s="66"/>
      <c r="P215" s="66"/>
      <c r="Q215" s="66"/>
      <c r="R215" s="66"/>
    </row>
    <row r="216" spans="2:18" ht="15" hidden="1" x14ac:dyDescent="0.25">
      <c r="B216" s="66"/>
      <c r="C216" s="66"/>
      <c r="D216" s="66"/>
      <c r="E216" s="66"/>
      <c r="F216" s="66"/>
      <c r="G216" s="66"/>
      <c r="H216" s="66"/>
      <c r="I216" s="83"/>
      <c r="J216" s="66"/>
      <c r="K216" s="66"/>
      <c r="L216" s="66"/>
      <c r="M216" s="66"/>
      <c r="N216" s="66"/>
      <c r="O216" s="66"/>
      <c r="P216" s="66"/>
      <c r="Q216" s="66"/>
      <c r="R216" s="66"/>
    </row>
    <row r="217" spans="2:18" ht="15" hidden="1" x14ac:dyDescent="0.25">
      <c r="B217" s="66"/>
      <c r="C217" s="66"/>
      <c r="D217" s="66"/>
      <c r="E217" s="66"/>
      <c r="F217" s="66"/>
      <c r="G217" s="66"/>
      <c r="H217" s="66"/>
      <c r="I217" s="83"/>
      <c r="J217" s="66"/>
      <c r="K217" s="66"/>
      <c r="L217" s="66"/>
      <c r="M217" s="66"/>
      <c r="N217" s="66"/>
      <c r="O217" s="66"/>
      <c r="P217" s="66"/>
      <c r="Q217" s="66"/>
      <c r="R217" s="66"/>
    </row>
    <row r="218" spans="2:18" ht="15" hidden="1" x14ac:dyDescent="0.25">
      <c r="B218" s="66"/>
      <c r="C218" s="66"/>
      <c r="D218" s="66"/>
      <c r="E218" s="66"/>
      <c r="F218" s="66"/>
      <c r="G218" s="66"/>
      <c r="H218" s="66"/>
      <c r="I218" s="83"/>
      <c r="J218" s="66"/>
      <c r="K218" s="66"/>
      <c r="L218" s="66"/>
      <c r="M218" s="66"/>
      <c r="N218" s="66"/>
      <c r="O218" s="66"/>
      <c r="P218" s="66"/>
      <c r="Q218" s="66"/>
      <c r="R218" s="66"/>
    </row>
    <row r="219" spans="2:18" ht="15" hidden="1" x14ac:dyDescent="0.25">
      <c r="B219" s="66"/>
      <c r="C219" s="66"/>
      <c r="D219" s="66"/>
      <c r="E219" s="66"/>
      <c r="F219" s="66"/>
      <c r="G219" s="66"/>
      <c r="H219" s="66"/>
      <c r="I219" s="83"/>
      <c r="J219" s="66"/>
      <c r="K219" s="66"/>
      <c r="L219" s="66"/>
      <c r="M219" s="66"/>
      <c r="N219" s="66"/>
      <c r="O219" s="66"/>
      <c r="P219" s="66"/>
      <c r="Q219" s="66"/>
      <c r="R219" s="66"/>
    </row>
    <row r="220" spans="2:18" ht="15" hidden="1" x14ac:dyDescent="0.25">
      <c r="B220" s="66"/>
      <c r="C220" s="66"/>
      <c r="D220" s="66"/>
      <c r="E220" s="66"/>
      <c r="F220" s="66"/>
      <c r="G220" s="66"/>
      <c r="H220" s="66"/>
      <c r="I220" s="83"/>
      <c r="J220" s="66"/>
      <c r="K220" s="66"/>
      <c r="L220" s="66"/>
      <c r="M220" s="66"/>
      <c r="N220" s="66"/>
      <c r="O220" s="66"/>
      <c r="P220" s="66"/>
      <c r="Q220" s="66"/>
      <c r="R220" s="66"/>
    </row>
    <row r="221" spans="2:18" ht="15" hidden="1" x14ac:dyDescent="0.25">
      <c r="B221" s="66"/>
      <c r="C221" s="66"/>
      <c r="D221" s="66"/>
      <c r="E221" s="66"/>
      <c r="F221" s="66"/>
      <c r="G221" s="66"/>
      <c r="H221" s="66"/>
      <c r="I221" s="83"/>
      <c r="J221" s="66"/>
      <c r="K221" s="66"/>
      <c r="L221" s="66"/>
      <c r="M221" s="66"/>
      <c r="N221" s="66"/>
      <c r="O221" s="66"/>
      <c r="P221" s="66"/>
      <c r="Q221" s="66"/>
      <c r="R221" s="66"/>
    </row>
    <row r="222" spans="2:18" ht="15" hidden="1" x14ac:dyDescent="0.25">
      <c r="B222" s="66"/>
      <c r="C222" s="66"/>
      <c r="D222" s="66"/>
      <c r="E222" s="66"/>
      <c r="F222" s="66"/>
      <c r="G222" s="66"/>
      <c r="H222" s="66"/>
      <c r="I222" s="83"/>
      <c r="J222" s="66"/>
      <c r="K222" s="66"/>
      <c r="L222" s="66"/>
      <c r="M222" s="66"/>
      <c r="N222" s="66"/>
      <c r="O222" s="66"/>
      <c r="P222" s="66"/>
      <c r="Q222" s="66"/>
      <c r="R222" s="66"/>
    </row>
    <row r="223" spans="2:18" ht="15" hidden="1" x14ac:dyDescent="0.25">
      <c r="B223" s="66"/>
      <c r="C223" s="66"/>
      <c r="D223" s="66"/>
      <c r="E223" s="66"/>
      <c r="F223" s="66"/>
      <c r="G223" s="66"/>
      <c r="H223" s="66"/>
      <c r="I223" s="83"/>
      <c r="J223" s="66"/>
      <c r="K223" s="66"/>
      <c r="L223" s="66"/>
      <c r="M223" s="66"/>
      <c r="N223" s="66"/>
      <c r="O223" s="66"/>
      <c r="P223" s="66"/>
      <c r="Q223" s="66"/>
      <c r="R223" s="66"/>
    </row>
    <row r="224" spans="2:18" ht="15" hidden="1" x14ac:dyDescent="0.25">
      <c r="B224" s="66"/>
      <c r="C224" s="66"/>
      <c r="D224" s="66"/>
      <c r="E224" s="66"/>
      <c r="F224" s="66"/>
      <c r="G224" s="66"/>
      <c r="H224" s="66"/>
      <c r="I224" s="83"/>
      <c r="J224" s="66"/>
      <c r="K224" s="66"/>
      <c r="L224" s="66"/>
      <c r="M224" s="66"/>
      <c r="N224" s="66"/>
      <c r="O224" s="66"/>
      <c r="P224" s="66"/>
      <c r="Q224" s="66"/>
      <c r="R224" s="66"/>
    </row>
    <row r="225" spans="2:18" ht="15" hidden="1" x14ac:dyDescent="0.25">
      <c r="B225" s="66"/>
      <c r="C225" s="66"/>
      <c r="D225" s="66"/>
      <c r="E225" s="66"/>
      <c r="F225" s="66"/>
      <c r="G225" s="66"/>
      <c r="H225" s="66"/>
      <c r="I225" s="83"/>
      <c r="J225" s="66"/>
      <c r="K225" s="66"/>
      <c r="L225" s="66"/>
      <c r="M225" s="66"/>
      <c r="N225" s="66"/>
      <c r="O225" s="66"/>
      <c r="P225" s="66"/>
      <c r="Q225" s="66"/>
      <c r="R225" s="66"/>
    </row>
    <row r="226" spans="2:18" ht="15" hidden="1" x14ac:dyDescent="0.25">
      <c r="B226" s="66"/>
      <c r="C226" s="66"/>
      <c r="D226" s="66"/>
      <c r="E226" s="66"/>
      <c r="F226" s="66"/>
      <c r="G226" s="66"/>
      <c r="H226" s="66"/>
      <c r="I226" s="83"/>
      <c r="J226" s="66"/>
      <c r="K226" s="66"/>
      <c r="L226" s="66"/>
      <c r="M226" s="66"/>
      <c r="N226" s="66"/>
      <c r="O226" s="66"/>
      <c r="P226" s="66"/>
      <c r="Q226" s="66"/>
      <c r="R226" s="66"/>
    </row>
    <row r="227" spans="2:18" ht="15" hidden="1" x14ac:dyDescent="0.25">
      <c r="B227" s="66"/>
      <c r="C227" s="66"/>
      <c r="D227" s="66"/>
      <c r="E227" s="66"/>
      <c r="F227" s="66"/>
      <c r="G227" s="66"/>
      <c r="H227" s="66"/>
      <c r="I227" s="83"/>
      <c r="J227" s="66"/>
      <c r="K227" s="66"/>
      <c r="L227" s="66"/>
      <c r="M227" s="66"/>
      <c r="N227" s="66"/>
      <c r="O227" s="66"/>
      <c r="P227" s="66"/>
      <c r="Q227" s="66"/>
      <c r="R227" s="66"/>
    </row>
    <row r="228" spans="2:18" ht="15" hidden="1" x14ac:dyDescent="0.25">
      <c r="B228" s="66"/>
      <c r="C228" s="66"/>
      <c r="D228" s="66"/>
      <c r="E228" s="66"/>
      <c r="F228" s="66"/>
      <c r="G228" s="66"/>
      <c r="H228" s="66"/>
      <c r="I228" s="83"/>
      <c r="J228" s="66"/>
      <c r="K228" s="66"/>
      <c r="L228" s="66"/>
      <c r="M228" s="66"/>
      <c r="N228" s="66"/>
      <c r="O228" s="66"/>
      <c r="P228" s="66"/>
      <c r="Q228" s="66"/>
      <c r="R228" s="66"/>
    </row>
    <row r="229" spans="2:18" ht="15" hidden="1" x14ac:dyDescent="0.25">
      <c r="B229" s="66"/>
      <c r="C229" s="66"/>
      <c r="D229" s="66"/>
      <c r="E229" s="66"/>
      <c r="F229" s="66"/>
      <c r="G229" s="66"/>
      <c r="H229" s="66"/>
      <c r="I229" s="83"/>
      <c r="J229" s="66"/>
      <c r="K229" s="66"/>
      <c r="L229" s="66"/>
      <c r="M229" s="66"/>
      <c r="N229" s="66"/>
      <c r="O229" s="66"/>
      <c r="P229" s="66"/>
      <c r="Q229" s="66"/>
      <c r="R229" s="66"/>
    </row>
    <row r="230" spans="2:18" ht="15" hidden="1" x14ac:dyDescent="0.25">
      <c r="B230" s="66"/>
      <c r="C230" s="66"/>
      <c r="D230" s="66"/>
      <c r="E230" s="66"/>
      <c r="F230" s="66"/>
      <c r="G230" s="66"/>
      <c r="H230" s="66"/>
      <c r="I230" s="83"/>
      <c r="J230" s="66"/>
      <c r="K230" s="66"/>
      <c r="L230" s="66"/>
      <c r="M230" s="66"/>
      <c r="N230" s="66"/>
      <c r="O230" s="66"/>
      <c r="P230" s="66"/>
      <c r="Q230" s="66"/>
      <c r="R230" s="66"/>
    </row>
    <row r="231" spans="2:18" ht="15" hidden="1" x14ac:dyDescent="0.25">
      <c r="B231" s="66"/>
      <c r="C231" s="66"/>
      <c r="D231" s="66"/>
      <c r="E231" s="66"/>
      <c r="F231" s="66"/>
      <c r="G231" s="66"/>
      <c r="H231" s="66"/>
      <c r="I231" s="83"/>
      <c r="J231" s="66"/>
      <c r="K231" s="66"/>
      <c r="L231" s="66"/>
      <c r="M231" s="66"/>
      <c r="N231" s="66"/>
      <c r="O231" s="66"/>
      <c r="P231" s="66"/>
      <c r="Q231" s="66"/>
      <c r="R231" s="66"/>
    </row>
    <row r="232" spans="2:18" ht="15" hidden="1" x14ac:dyDescent="0.25">
      <c r="B232" s="66"/>
      <c r="C232" s="66"/>
      <c r="D232" s="66"/>
      <c r="E232" s="66"/>
      <c r="F232" s="66"/>
      <c r="G232" s="66"/>
      <c r="H232" s="66"/>
      <c r="I232" s="83"/>
      <c r="J232" s="66"/>
      <c r="K232" s="66"/>
      <c r="L232" s="66"/>
      <c r="M232" s="66"/>
      <c r="N232" s="66"/>
      <c r="O232" s="66"/>
      <c r="P232" s="66"/>
      <c r="Q232" s="66"/>
      <c r="R232" s="66"/>
    </row>
    <row r="233" spans="2:18" ht="15" hidden="1" x14ac:dyDescent="0.25">
      <c r="B233" s="66"/>
      <c r="C233" s="66"/>
      <c r="D233" s="66"/>
      <c r="E233" s="66"/>
      <c r="F233" s="66"/>
      <c r="G233" s="66"/>
      <c r="H233" s="66"/>
      <c r="I233" s="83"/>
      <c r="J233" s="66"/>
      <c r="K233" s="66"/>
      <c r="L233" s="66"/>
      <c r="M233" s="66"/>
      <c r="N233" s="66"/>
      <c r="O233" s="66"/>
      <c r="P233" s="66"/>
      <c r="Q233" s="66"/>
      <c r="R233" s="66"/>
    </row>
    <row r="234" spans="2:18" ht="15" hidden="1" x14ac:dyDescent="0.25">
      <c r="B234" s="66"/>
      <c r="C234" s="66"/>
      <c r="D234" s="66"/>
      <c r="E234" s="66"/>
      <c r="F234" s="66"/>
      <c r="G234" s="66"/>
      <c r="H234" s="66"/>
      <c r="I234" s="83"/>
      <c r="J234" s="66"/>
      <c r="K234" s="66"/>
      <c r="L234" s="66"/>
      <c r="M234" s="66"/>
      <c r="N234" s="66"/>
      <c r="O234" s="66"/>
      <c r="P234" s="66"/>
      <c r="Q234" s="66"/>
      <c r="R234" s="66"/>
    </row>
    <row r="235" spans="2:18" ht="15" hidden="1" x14ac:dyDescent="0.25">
      <c r="B235" s="66"/>
      <c r="C235" s="66"/>
      <c r="D235" s="66"/>
      <c r="E235" s="66"/>
      <c r="F235" s="66"/>
      <c r="G235" s="66"/>
      <c r="H235" s="66"/>
      <c r="I235" s="83"/>
      <c r="J235" s="66"/>
      <c r="K235" s="66"/>
      <c r="L235" s="66"/>
      <c r="M235" s="66"/>
      <c r="N235" s="66"/>
      <c r="O235" s="66"/>
      <c r="P235" s="66"/>
      <c r="Q235" s="66"/>
      <c r="R235" s="66"/>
    </row>
    <row r="236" spans="2:18" ht="15" hidden="1" x14ac:dyDescent="0.25">
      <c r="B236" s="66"/>
      <c r="C236" s="66"/>
      <c r="D236" s="66"/>
      <c r="E236" s="66"/>
      <c r="F236" s="66"/>
      <c r="G236" s="66"/>
      <c r="H236" s="66"/>
      <c r="I236" s="83"/>
      <c r="J236" s="66"/>
      <c r="K236" s="66"/>
      <c r="L236" s="66"/>
      <c r="M236" s="66"/>
      <c r="N236" s="66"/>
      <c r="O236" s="66"/>
      <c r="P236" s="66"/>
      <c r="Q236" s="66"/>
      <c r="R236" s="66"/>
    </row>
    <row r="237" spans="2:18" ht="15" hidden="1" x14ac:dyDescent="0.25">
      <c r="B237" s="66"/>
      <c r="C237" s="66"/>
      <c r="D237" s="66"/>
      <c r="E237" s="66"/>
      <c r="F237" s="66"/>
      <c r="G237" s="66"/>
      <c r="H237" s="66"/>
      <c r="I237" s="83"/>
      <c r="J237" s="66"/>
      <c r="K237" s="66"/>
      <c r="L237" s="66"/>
      <c r="M237" s="66"/>
      <c r="N237" s="66"/>
      <c r="O237" s="66"/>
      <c r="P237" s="66"/>
      <c r="Q237" s="66"/>
      <c r="R237" s="66"/>
    </row>
    <row r="238" spans="2:18" ht="15" hidden="1" x14ac:dyDescent="0.25">
      <c r="B238" s="66"/>
      <c r="C238" s="66"/>
      <c r="D238" s="66"/>
      <c r="E238" s="66"/>
      <c r="F238" s="66"/>
      <c r="G238" s="66"/>
      <c r="H238" s="66"/>
      <c r="I238" s="83"/>
      <c r="J238" s="66"/>
      <c r="K238" s="66"/>
      <c r="L238" s="66"/>
      <c r="M238" s="66"/>
      <c r="N238" s="66"/>
      <c r="O238" s="66"/>
      <c r="P238" s="66"/>
      <c r="Q238" s="66"/>
      <c r="R238" s="66"/>
    </row>
    <row r="239" spans="2:18" ht="15" hidden="1" x14ac:dyDescent="0.25">
      <c r="B239" s="66"/>
      <c r="C239" s="66"/>
      <c r="D239" s="66"/>
      <c r="E239" s="66"/>
      <c r="F239" s="66"/>
      <c r="G239" s="66"/>
      <c r="H239" s="66"/>
      <c r="I239" s="83"/>
      <c r="J239" s="66"/>
      <c r="K239" s="66"/>
      <c r="L239" s="66"/>
      <c r="M239" s="66"/>
      <c r="N239" s="66"/>
      <c r="O239" s="66"/>
      <c r="P239" s="66"/>
      <c r="Q239" s="66"/>
      <c r="R239" s="66"/>
    </row>
    <row r="240" spans="2:18" ht="15" hidden="1" x14ac:dyDescent="0.25">
      <c r="B240" s="66"/>
      <c r="C240" s="66"/>
      <c r="D240" s="66"/>
      <c r="E240" s="66"/>
      <c r="F240" s="66"/>
      <c r="G240" s="66"/>
      <c r="H240" s="66"/>
      <c r="I240" s="83"/>
      <c r="J240" s="66"/>
      <c r="K240" s="66"/>
      <c r="L240" s="66"/>
      <c r="M240" s="66"/>
      <c r="N240" s="66"/>
      <c r="O240" s="66"/>
      <c r="P240" s="66"/>
      <c r="Q240" s="66"/>
      <c r="R240" s="66"/>
    </row>
    <row r="241" spans="2:18" ht="15" hidden="1" x14ac:dyDescent="0.25">
      <c r="B241" s="66"/>
      <c r="C241" s="66"/>
      <c r="D241" s="66"/>
      <c r="E241" s="66"/>
      <c r="F241" s="66"/>
      <c r="G241" s="66"/>
      <c r="H241" s="66"/>
      <c r="I241" s="83"/>
      <c r="J241" s="66"/>
      <c r="K241" s="66"/>
      <c r="L241" s="66"/>
      <c r="M241" s="66"/>
      <c r="N241" s="66"/>
      <c r="O241" s="66"/>
      <c r="P241" s="66"/>
      <c r="Q241" s="66"/>
      <c r="R241" s="66"/>
    </row>
    <row r="242" spans="2:18" ht="15" hidden="1" x14ac:dyDescent="0.25">
      <c r="B242" s="66"/>
      <c r="C242" s="66"/>
      <c r="D242" s="66"/>
      <c r="E242" s="66"/>
      <c r="F242" s="66"/>
      <c r="G242" s="66"/>
      <c r="H242" s="66"/>
      <c r="I242" s="83"/>
      <c r="J242" s="66"/>
      <c r="K242" s="66"/>
      <c r="L242" s="66"/>
      <c r="M242" s="66"/>
      <c r="N242" s="66"/>
      <c r="O242" s="66"/>
      <c r="P242" s="66"/>
      <c r="Q242" s="66"/>
      <c r="R242" s="66"/>
    </row>
    <row r="243" spans="2:18" ht="15" hidden="1" x14ac:dyDescent="0.25">
      <c r="B243" s="66"/>
      <c r="C243" s="66"/>
      <c r="D243" s="66"/>
      <c r="E243" s="66"/>
      <c r="F243" s="66"/>
      <c r="G243" s="66"/>
      <c r="H243" s="66"/>
      <c r="I243" s="83"/>
      <c r="J243" s="66"/>
      <c r="K243" s="66"/>
      <c r="L243" s="66"/>
      <c r="M243" s="66"/>
      <c r="N243" s="66"/>
      <c r="O243" s="66"/>
      <c r="P243" s="66"/>
      <c r="Q243" s="66"/>
      <c r="R243" s="66"/>
    </row>
    <row r="244" spans="2:18" ht="15" hidden="1" x14ac:dyDescent="0.25">
      <c r="B244" s="66"/>
      <c r="C244" s="66"/>
      <c r="D244" s="66"/>
      <c r="E244" s="66"/>
      <c r="F244" s="66"/>
      <c r="G244" s="66"/>
      <c r="H244" s="66"/>
      <c r="I244" s="83"/>
      <c r="J244" s="66"/>
      <c r="K244" s="66"/>
      <c r="L244" s="66"/>
      <c r="M244" s="66"/>
      <c r="N244" s="66"/>
      <c r="O244" s="66"/>
      <c r="P244" s="66"/>
      <c r="Q244" s="66"/>
      <c r="R244" s="66"/>
    </row>
    <row r="245" spans="2:18" ht="15" hidden="1" x14ac:dyDescent="0.25">
      <c r="B245" s="66"/>
      <c r="C245" s="66"/>
      <c r="D245" s="66"/>
      <c r="E245" s="66"/>
      <c r="F245" s="66"/>
      <c r="G245" s="66"/>
      <c r="H245" s="66"/>
      <c r="I245" s="83"/>
      <c r="J245" s="66"/>
      <c r="K245" s="66"/>
      <c r="L245" s="66"/>
      <c r="M245" s="66"/>
      <c r="N245" s="66"/>
      <c r="O245" s="66"/>
      <c r="P245" s="66"/>
      <c r="Q245" s="66"/>
      <c r="R245" s="66"/>
    </row>
    <row r="246" spans="2:18" ht="15" hidden="1" x14ac:dyDescent="0.25">
      <c r="B246" s="66"/>
      <c r="C246" s="66"/>
      <c r="D246" s="66"/>
      <c r="E246" s="66"/>
      <c r="F246" s="66"/>
      <c r="G246" s="66"/>
      <c r="H246" s="66"/>
      <c r="I246" s="83"/>
      <c r="J246" s="66"/>
      <c r="K246" s="66"/>
      <c r="L246" s="66"/>
      <c r="M246" s="66"/>
      <c r="N246" s="66"/>
      <c r="O246" s="66"/>
      <c r="P246" s="66"/>
      <c r="Q246" s="66"/>
      <c r="R246" s="66"/>
    </row>
    <row r="247" spans="2:18" ht="15" hidden="1" x14ac:dyDescent="0.25">
      <c r="B247" s="66"/>
      <c r="C247" s="66"/>
      <c r="D247" s="66"/>
      <c r="E247" s="66"/>
      <c r="F247" s="66"/>
      <c r="G247" s="66"/>
      <c r="H247" s="66"/>
      <c r="I247" s="83"/>
      <c r="J247" s="66"/>
      <c r="K247" s="66"/>
      <c r="L247" s="66"/>
      <c r="M247" s="66"/>
      <c r="N247" s="66"/>
      <c r="O247" s="66"/>
      <c r="P247" s="66"/>
      <c r="Q247" s="66"/>
      <c r="R247" s="66"/>
    </row>
    <row r="248" spans="2:18" ht="15" hidden="1" x14ac:dyDescent="0.25">
      <c r="B248" s="66"/>
      <c r="C248" s="66"/>
      <c r="D248" s="66"/>
      <c r="E248" s="66"/>
      <c r="F248" s="66"/>
      <c r="G248" s="66"/>
      <c r="H248" s="66"/>
      <c r="I248" s="83"/>
      <c r="J248" s="66"/>
      <c r="K248" s="66"/>
      <c r="L248" s="66"/>
      <c r="M248" s="66"/>
      <c r="N248" s="66"/>
      <c r="O248" s="66"/>
      <c r="P248" s="66"/>
      <c r="Q248" s="66"/>
      <c r="R248" s="66"/>
    </row>
    <row r="249" spans="2:18" ht="15" hidden="1" x14ac:dyDescent="0.25">
      <c r="B249" s="66"/>
      <c r="C249" s="66"/>
      <c r="D249" s="66"/>
      <c r="E249" s="66"/>
      <c r="F249" s="66"/>
      <c r="G249" s="66"/>
      <c r="H249" s="66"/>
      <c r="I249" s="83"/>
      <c r="J249" s="66"/>
      <c r="K249" s="66"/>
      <c r="L249" s="66"/>
      <c r="M249" s="66"/>
      <c r="N249" s="66"/>
      <c r="O249" s="66"/>
      <c r="P249" s="66"/>
      <c r="Q249" s="66"/>
      <c r="R249" s="66"/>
    </row>
    <row r="250" spans="2:18" ht="15" hidden="1" x14ac:dyDescent="0.25">
      <c r="B250" s="66"/>
      <c r="C250" s="66"/>
      <c r="D250" s="66"/>
      <c r="E250" s="66"/>
      <c r="F250" s="66"/>
      <c r="G250" s="66"/>
      <c r="H250" s="66"/>
      <c r="I250" s="83"/>
      <c r="J250" s="66"/>
      <c r="K250" s="66"/>
      <c r="L250" s="66"/>
      <c r="M250" s="66"/>
      <c r="N250" s="66"/>
      <c r="O250" s="66"/>
      <c r="P250" s="66"/>
      <c r="Q250" s="66"/>
      <c r="R250" s="66"/>
    </row>
    <row r="251" spans="2:18" ht="15" hidden="1" x14ac:dyDescent="0.25">
      <c r="B251" s="66"/>
      <c r="C251" s="66"/>
      <c r="D251" s="66"/>
      <c r="E251" s="66"/>
      <c r="F251" s="66"/>
      <c r="G251" s="66"/>
      <c r="H251" s="66"/>
      <c r="I251" s="83"/>
      <c r="J251" s="66"/>
      <c r="K251" s="66"/>
      <c r="L251" s="66"/>
      <c r="M251" s="66"/>
      <c r="N251" s="66"/>
      <c r="O251" s="66"/>
      <c r="P251" s="66"/>
      <c r="Q251" s="66"/>
      <c r="R251" s="66"/>
    </row>
    <row r="252" spans="2:18" ht="15" hidden="1" x14ac:dyDescent="0.25">
      <c r="B252" s="66"/>
      <c r="C252" s="66"/>
      <c r="D252" s="66"/>
      <c r="E252" s="66"/>
      <c r="F252" s="66"/>
      <c r="G252" s="66"/>
      <c r="H252" s="66"/>
      <c r="I252" s="83"/>
      <c r="J252" s="66"/>
      <c r="K252" s="66"/>
      <c r="L252" s="66"/>
      <c r="M252" s="66"/>
      <c r="N252" s="66"/>
      <c r="O252" s="66"/>
      <c r="P252" s="66"/>
      <c r="Q252" s="66"/>
      <c r="R252" s="66"/>
    </row>
    <row r="253" spans="2:18" ht="15" hidden="1" x14ac:dyDescent="0.25">
      <c r="B253" s="66"/>
      <c r="C253" s="66"/>
      <c r="D253" s="66"/>
      <c r="E253" s="66"/>
      <c r="F253" s="66"/>
      <c r="G253" s="66"/>
      <c r="H253" s="66"/>
      <c r="I253" s="83"/>
      <c r="J253" s="66"/>
      <c r="K253" s="66"/>
      <c r="L253" s="66"/>
      <c r="M253" s="66"/>
      <c r="N253" s="66"/>
      <c r="O253" s="66"/>
      <c r="P253" s="66"/>
      <c r="Q253" s="66"/>
      <c r="R253" s="66"/>
    </row>
    <row r="254" spans="2:18" ht="15" hidden="1" x14ac:dyDescent="0.25">
      <c r="B254" s="66"/>
      <c r="C254" s="66"/>
      <c r="D254" s="66"/>
      <c r="E254" s="66"/>
      <c r="F254" s="66"/>
      <c r="G254" s="66"/>
      <c r="H254" s="66"/>
      <c r="I254" s="83"/>
      <c r="J254" s="66"/>
      <c r="K254" s="66"/>
      <c r="L254" s="66"/>
      <c r="M254" s="66"/>
      <c r="N254" s="66"/>
      <c r="O254" s="66"/>
      <c r="P254" s="66"/>
      <c r="Q254" s="66"/>
      <c r="R254" s="66"/>
    </row>
    <row r="255" spans="2:18" ht="15" hidden="1" x14ac:dyDescent="0.25">
      <c r="B255" s="66"/>
      <c r="C255" s="66"/>
      <c r="D255" s="66"/>
      <c r="E255" s="66"/>
      <c r="F255" s="66"/>
      <c r="G255" s="66"/>
      <c r="H255" s="66"/>
      <c r="I255" s="83"/>
      <c r="J255" s="66"/>
      <c r="K255" s="66"/>
      <c r="L255" s="66"/>
      <c r="M255" s="66"/>
      <c r="N255" s="66"/>
      <c r="O255" s="66"/>
      <c r="P255" s="66"/>
      <c r="Q255" s="66"/>
      <c r="R255" s="66"/>
    </row>
    <row r="256" spans="2:18" ht="15" hidden="1" x14ac:dyDescent="0.25">
      <c r="B256" s="66"/>
      <c r="C256" s="66"/>
      <c r="D256" s="66"/>
      <c r="E256" s="66"/>
      <c r="F256" s="66"/>
      <c r="G256" s="66"/>
      <c r="H256" s="66"/>
      <c r="I256" s="83"/>
      <c r="J256" s="66"/>
      <c r="K256" s="66"/>
      <c r="L256" s="66"/>
      <c r="M256" s="66"/>
      <c r="N256" s="66"/>
      <c r="O256" s="66"/>
      <c r="P256" s="66"/>
      <c r="Q256" s="66"/>
      <c r="R256" s="66"/>
    </row>
    <row r="257" spans="2:18" ht="15" hidden="1" x14ac:dyDescent="0.25">
      <c r="B257" s="66"/>
      <c r="C257" s="66"/>
      <c r="D257" s="66"/>
      <c r="E257" s="66"/>
      <c r="F257" s="66"/>
      <c r="G257" s="66"/>
      <c r="H257" s="66"/>
      <c r="I257" s="83"/>
      <c r="J257" s="66"/>
      <c r="K257" s="66"/>
      <c r="L257" s="66"/>
      <c r="M257" s="66"/>
      <c r="N257" s="66"/>
      <c r="O257" s="66"/>
      <c r="P257" s="66"/>
      <c r="Q257" s="66"/>
      <c r="R257" s="66"/>
    </row>
    <row r="258" spans="2:18" ht="15" hidden="1" x14ac:dyDescent="0.25">
      <c r="B258" s="66"/>
      <c r="C258" s="66"/>
      <c r="D258" s="66"/>
      <c r="E258" s="66"/>
      <c r="F258" s="66"/>
      <c r="G258" s="66"/>
      <c r="H258" s="66"/>
      <c r="I258" s="83"/>
      <c r="J258" s="66"/>
      <c r="K258" s="66"/>
      <c r="L258" s="66"/>
      <c r="M258" s="66"/>
      <c r="N258" s="66"/>
      <c r="O258" s="66"/>
      <c r="P258" s="66"/>
      <c r="Q258" s="66"/>
      <c r="R258" s="66"/>
    </row>
    <row r="259" spans="2:18" ht="15" hidden="1" x14ac:dyDescent="0.25">
      <c r="B259" s="66"/>
      <c r="C259" s="66"/>
      <c r="D259" s="66"/>
      <c r="E259" s="66"/>
      <c r="F259" s="66"/>
      <c r="G259" s="66"/>
      <c r="H259" s="66"/>
      <c r="I259" s="83"/>
      <c r="J259" s="66"/>
      <c r="K259" s="66"/>
      <c r="L259" s="66"/>
      <c r="M259" s="66"/>
      <c r="N259" s="66"/>
      <c r="O259" s="66"/>
      <c r="P259" s="66"/>
      <c r="Q259" s="66"/>
      <c r="R259" s="66"/>
    </row>
    <row r="260" spans="2:18" ht="15" hidden="1" x14ac:dyDescent="0.25">
      <c r="B260" s="66"/>
      <c r="C260" s="66"/>
      <c r="D260" s="66"/>
      <c r="E260" s="66"/>
      <c r="F260" s="66"/>
      <c r="G260" s="66"/>
      <c r="H260" s="66"/>
      <c r="I260" s="83"/>
      <c r="J260" s="66"/>
      <c r="K260" s="66"/>
      <c r="L260" s="66"/>
      <c r="M260" s="66"/>
      <c r="N260" s="66"/>
      <c r="O260" s="66"/>
      <c r="P260" s="66"/>
      <c r="Q260" s="66"/>
      <c r="R260" s="66"/>
    </row>
    <row r="261" spans="2:18" ht="15" hidden="1" x14ac:dyDescent="0.25">
      <c r="B261" s="66"/>
      <c r="C261" s="66"/>
      <c r="D261" s="66"/>
      <c r="E261" s="66"/>
      <c r="F261" s="66"/>
      <c r="G261" s="66"/>
      <c r="H261" s="66"/>
      <c r="I261" s="83"/>
      <c r="J261" s="66"/>
      <c r="K261" s="66"/>
      <c r="L261" s="66"/>
      <c r="M261" s="66"/>
      <c r="N261" s="66"/>
      <c r="O261" s="66"/>
      <c r="P261" s="66"/>
      <c r="Q261" s="66"/>
      <c r="R261" s="66"/>
    </row>
    <row r="262" spans="2:18" ht="15" hidden="1" x14ac:dyDescent="0.25">
      <c r="B262" s="66"/>
      <c r="C262" s="66"/>
      <c r="D262" s="66"/>
      <c r="E262" s="66"/>
      <c r="F262" s="66"/>
      <c r="G262" s="66"/>
      <c r="H262" s="66"/>
      <c r="I262" s="83"/>
      <c r="J262" s="66"/>
      <c r="K262" s="66"/>
      <c r="L262" s="66"/>
      <c r="M262" s="66"/>
      <c r="N262" s="66"/>
      <c r="O262" s="66"/>
      <c r="P262" s="66"/>
      <c r="Q262" s="66"/>
      <c r="R262" s="66"/>
    </row>
    <row r="263" spans="2:18" ht="15" hidden="1" x14ac:dyDescent="0.25">
      <c r="B263" s="66"/>
      <c r="C263" s="66"/>
      <c r="D263" s="66"/>
      <c r="E263" s="66"/>
      <c r="F263" s="66"/>
      <c r="G263" s="66"/>
      <c r="H263" s="66"/>
      <c r="I263" s="83"/>
      <c r="J263" s="66"/>
      <c r="K263" s="66"/>
      <c r="L263" s="66"/>
      <c r="M263" s="66"/>
      <c r="N263" s="66"/>
      <c r="O263" s="66"/>
      <c r="P263" s="66"/>
      <c r="Q263" s="66"/>
      <c r="R263" s="66"/>
    </row>
    <row r="264" spans="2:18" ht="15" hidden="1" x14ac:dyDescent="0.25">
      <c r="B264" s="66"/>
      <c r="C264" s="66"/>
      <c r="D264" s="66"/>
      <c r="E264" s="66"/>
      <c r="F264" s="66"/>
      <c r="G264" s="66"/>
      <c r="H264" s="66"/>
      <c r="I264" s="83"/>
      <c r="J264" s="66"/>
      <c r="K264" s="66"/>
      <c r="L264" s="66"/>
      <c r="M264" s="66"/>
      <c r="N264" s="66"/>
      <c r="O264" s="66"/>
      <c r="P264" s="66"/>
      <c r="Q264" s="66"/>
      <c r="R264" s="66"/>
    </row>
    <row r="265" spans="2:18" ht="15" hidden="1" x14ac:dyDescent="0.25">
      <c r="B265" s="66"/>
      <c r="C265" s="66"/>
      <c r="D265" s="66"/>
      <c r="E265" s="66"/>
      <c r="F265" s="66"/>
      <c r="G265" s="66"/>
      <c r="H265" s="66"/>
      <c r="I265" s="83"/>
      <c r="J265" s="66"/>
      <c r="K265" s="66"/>
      <c r="L265" s="66"/>
      <c r="M265" s="66"/>
      <c r="N265" s="66"/>
      <c r="O265" s="66"/>
      <c r="P265" s="66"/>
      <c r="Q265" s="66"/>
      <c r="R265" s="66"/>
    </row>
    <row r="266" spans="2:18" ht="15" hidden="1" x14ac:dyDescent="0.25">
      <c r="B266" s="66"/>
      <c r="C266" s="66"/>
      <c r="D266" s="66"/>
      <c r="E266" s="66"/>
      <c r="F266" s="66"/>
      <c r="G266" s="66"/>
      <c r="H266" s="66"/>
      <c r="I266" s="83"/>
      <c r="J266" s="66"/>
      <c r="K266" s="66"/>
      <c r="L266" s="66"/>
      <c r="M266" s="66"/>
      <c r="N266" s="66"/>
      <c r="O266" s="66"/>
      <c r="P266" s="66"/>
      <c r="Q266" s="66"/>
      <c r="R266" s="66"/>
    </row>
    <row r="267" spans="2:18" ht="15" hidden="1" x14ac:dyDescent="0.25">
      <c r="B267" s="66"/>
      <c r="C267" s="66"/>
      <c r="D267" s="66"/>
      <c r="E267" s="66"/>
      <c r="F267" s="66"/>
      <c r="G267" s="66"/>
      <c r="H267" s="66"/>
      <c r="I267" s="83"/>
      <c r="J267" s="66"/>
      <c r="K267" s="66"/>
      <c r="L267" s="66"/>
      <c r="M267" s="66"/>
      <c r="N267" s="66"/>
      <c r="O267" s="66"/>
      <c r="P267" s="66"/>
      <c r="Q267" s="66"/>
      <c r="R267" s="66"/>
    </row>
    <row r="268" spans="2:18" ht="15" hidden="1" x14ac:dyDescent="0.25">
      <c r="B268" s="66"/>
      <c r="C268" s="66"/>
      <c r="D268" s="66"/>
      <c r="E268" s="66"/>
      <c r="F268" s="66"/>
      <c r="G268" s="66"/>
      <c r="H268" s="66"/>
      <c r="I268" s="83"/>
      <c r="J268" s="66"/>
      <c r="K268" s="66"/>
      <c r="L268" s="66"/>
      <c r="M268" s="66"/>
      <c r="N268" s="66"/>
      <c r="O268" s="66"/>
      <c r="P268" s="66"/>
      <c r="Q268" s="66"/>
      <c r="R268" s="66"/>
    </row>
    <row r="269" spans="2:18" ht="15" hidden="1" x14ac:dyDescent="0.25">
      <c r="B269" s="66"/>
      <c r="C269" s="66"/>
      <c r="D269" s="66"/>
      <c r="E269" s="66"/>
      <c r="F269" s="66"/>
      <c r="G269" s="66"/>
      <c r="H269" s="66"/>
      <c r="I269" s="83"/>
      <c r="J269" s="66"/>
      <c r="K269" s="66"/>
      <c r="L269" s="66"/>
      <c r="M269" s="66"/>
      <c r="N269" s="66"/>
      <c r="O269" s="66"/>
      <c r="P269" s="66"/>
      <c r="Q269" s="66"/>
      <c r="R269" s="66"/>
    </row>
    <row r="270" spans="2:18" ht="15" hidden="1" x14ac:dyDescent="0.25">
      <c r="B270" s="66"/>
      <c r="C270" s="66"/>
      <c r="D270" s="66"/>
      <c r="E270" s="66"/>
      <c r="F270" s="66"/>
      <c r="G270" s="66"/>
      <c r="H270" s="66"/>
      <c r="I270" s="83"/>
      <c r="J270" s="66"/>
      <c r="K270" s="66"/>
      <c r="L270" s="66"/>
      <c r="M270" s="66"/>
      <c r="N270" s="66"/>
      <c r="O270" s="66"/>
      <c r="P270" s="66"/>
      <c r="Q270" s="66"/>
      <c r="R270" s="66"/>
    </row>
    <row r="271" spans="2:18" ht="15" hidden="1" x14ac:dyDescent="0.25">
      <c r="B271" s="66"/>
      <c r="C271" s="66"/>
      <c r="D271" s="66"/>
      <c r="E271" s="66"/>
      <c r="F271" s="66"/>
      <c r="G271" s="66"/>
      <c r="H271" s="66"/>
      <c r="I271" s="83"/>
      <c r="J271" s="66"/>
      <c r="K271" s="66"/>
      <c r="L271" s="66"/>
      <c r="M271" s="66"/>
      <c r="N271" s="66"/>
      <c r="O271" s="66"/>
      <c r="P271" s="66"/>
      <c r="Q271" s="66"/>
      <c r="R271" s="66"/>
    </row>
    <row r="272" spans="2:18" ht="15" hidden="1" x14ac:dyDescent="0.25">
      <c r="B272" s="66"/>
      <c r="C272" s="66"/>
      <c r="D272" s="66"/>
      <c r="E272" s="66"/>
      <c r="F272" s="66"/>
      <c r="G272" s="66"/>
      <c r="H272" s="66"/>
      <c r="I272" s="83"/>
      <c r="J272" s="66"/>
      <c r="K272" s="66"/>
      <c r="L272" s="66"/>
      <c r="M272" s="66"/>
      <c r="N272" s="66"/>
      <c r="O272" s="66"/>
      <c r="P272" s="66"/>
      <c r="Q272" s="66"/>
      <c r="R272" s="66"/>
    </row>
    <row r="273" spans="2:18" ht="15" hidden="1" x14ac:dyDescent="0.25">
      <c r="B273" s="66"/>
      <c r="C273" s="66"/>
      <c r="D273" s="66"/>
      <c r="E273" s="66"/>
      <c r="F273" s="66"/>
      <c r="G273" s="66"/>
      <c r="H273" s="66"/>
      <c r="I273" s="83"/>
      <c r="J273" s="66"/>
      <c r="K273" s="66"/>
      <c r="L273" s="66"/>
      <c r="M273" s="66"/>
      <c r="N273" s="66"/>
      <c r="O273" s="66"/>
      <c r="P273" s="66"/>
      <c r="Q273" s="66"/>
      <c r="R273" s="66"/>
    </row>
    <row r="274" spans="2:18" ht="15" hidden="1" x14ac:dyDescent="0.25">
      <c r="B274" s="66"/>
      <c r="C274" s="66"/>
      <c r="D274" s="66"/>
      <c r="E274" s="66"/>
      <c r="F274" s="66"/>
      <c r="G274" s="66"/>
      <c r="H274" s="66"/>
      <c r="I274" s="83"/>
      <c r="J274" s="66"/>
      <c r="K274" s="66"/>
      <c r="L274" s="66"/>
      <c r="M274" s="66"/>
      <c r="N274" s="66"/>
      <c r="O274" s="66"/>
      <c r="P274" s="66"/>
      <c r="Q274" s="66"/>
      <c r="R274" s="66"/>
    </row>
    <row r="275" spans="2:18" ht="15" hidden="1" x14ac:dyDescent="0.25">
      <c r="B275" s="66"/>
      <c r="C275" s="66"/>
      <c r="D275" s="66"/>
      <c r="E275" s="66"/>
      <c r="F275" s="66"/>
      <c r="G275" s="66"/>
      <c r="H275" s="66"/>
      <c r="I275" s="83"/>
      <c r="J275" s="66"/>
      <c r="K275" s="66"/>
      <c r="L275" s="66"/>
      <c r="M275" s="66"/>
      <c r="N275" s="66"/>
      <c r="O275" s="66"/>
      <c r="P275" s="66"/>
      <c r="Q275" s="66"/>
      <c r="R275" s="66"/>
    </row>
    <row r="276" spans="2:18" ht="15" hidden="1" x14ac:dyDescent="0.25">
      <c r="B276" s="66"/>
      <c r="C276" s="66"/>
      <c r="D276" s="66"/>
      <c r="E276" s="66"/>
      <c r="F276" s="66"/>
      <c r="G276" s="66"/>
      <c r="H276" s="66"/>
      <c r="I276" s="83"/>
      <c r="J276" s="66"/>
      <c r="K276" s="66"/>
      <c r="L276" s="66"/>
      <c r="M276" s="66"/>
      <c r="N276" s="66"/>
      <c r="O276" s="66"/>
      <c r="P276" s="66"/>
      <c r="Q276" s="66"/>
      <c r="R276" s="66"/>
    </row>
    <row r="277" spans="2:18" ht="15" hidden="1" x14ac:dyDescent="0.25">
      <c r="B277" s="66"/>
      <c r="C277" s="66"/>
      <c r="D277" s="66"/>
      <c r="E277" s="66"/>
      <c r="F277" s="66"/>
      <c r="G277" s="66"/>
      <c r="H277" s="66"/>
      <c r="I277" s="83"/>
      <c r="J277" s="66"/>
      <c r="K277" s="66"/>
      <c r="L277" s="66"/>
      <c r="M277" s="66"/>
      <c r="N277" s="66"/>
      <c r="O277" s="66"/>
      <c r="P277" s="66"/>
      <c r="Q277" s="66"/>
      <c r="R277" s="66"/>
    </row>
    <row r="278" spans="2:18" ht="15" hidden="1" x14ac:dyDescent="0.25">
      <c r="B278" s="66"/>
      <c r="C278" s="66"/>
      <c r="D278" s="66"/>
      <c r="E278" s="66"/>
      <c r="F278" s="66"/>
      <c r="G278" s="66"/>
      <c r="H278" s="66"/>
      <c r="I278" s="83"/>
      <c r="J278" s="66"/>
      <c r="K278" s="66"/>
      <c r="L278" s="66"/>
      <c r="M278" s="66"/>
      <c r="N278" s="66"/>
      <c r="O278" s="66"/>
      <c r="P278" s="66"/>
      <c r="Q278" s="66"/>
      <c r="R278" s="66"/>
    </row>
    <row r="279" spans="2:18" ht="15" hidden="1" x14ac:dyDescent="0.25">
      <c r="B279" s="66"/>
      <c r="C279" s="66"/>
      <c r="D279" s="66"/>
      <c r="E279" s="66"/>
      <c r="F279" s="66"/>
      <c r="G279" s="66"/>
      <c r="H279" s="66"/>
      <c r="I279" s="83"/>
      <c r="J279" s="66"/>
      <c r="K279" s="66"/>
      <c r="L279" s="66"/>
      <c r="M279" s="66"/>
      <c r="N279" s="66"/>
      <c r="O279" s="66"/>
      <c r="P279" s="66"/>
      <c r="Q279" s="66"/>
      <c r="R279" s="66"/>
    </row>
    <row r="280" spans="2:18" ht="15" hidden="1" x14ac:dyDescent="0.25">
      <c r="B280" s="66"/>
      <c r="C280" s="66"/>
      <c r="D280" s="66"/>
      <c r="E280" s="66"/>
      <c r="F280" s="66"/>
      <c r="G280" s="66"/>
      <c r="H280" s="66"/>
      <c r="I280" s="83"/>
      <c r="J280" s="66"/>
      <c r="K280" s="66"/>
      <c r="L280" s="66"/>
      <c r="M280" s="66"/>
      <c r="N280" s="66"/>
      <c r="O280" s="66"/>
      <c r="P280" s="66"/>
      <c r="Q280" s="66"/>
      <c r="R280" s="66"/>
    </row>
    <row r="281" spans="2:18" ht="15" hidden="1" x14ac:dyDescent="0.25">
      <c r="B281" s="66"/>
      <c r="C281" s="66"/>
      <c r="D281" s="66"/>
      <c r="E281" s="66"/>
      <c r="F281" s="66"/>
      <c r="G281" s="66"/>
      <c r="H281" s="66"/>
      <c r="I281" s="83"/>
      <c r="J281" s="66"/>
      <c r="K281" s="66"/>
      <c r="L281" s="66"/>
      <c r="M281" s="66"/>
      <c r="N281" s="66"/>
      <c r="O281" s="66"/>
      <c r="P281" s="66"/>
      <c r="Q281" s="66"/>
      <c r="R281" s="66"/>
    </row>
    <row r="282" spans="2:18" ht="15" hidden="1" x14ac:dyDescent="0.25">
      <c r="B282" s="66"/>
      <c r="C282" s="66"/>
      <c r="D282" s="66"/>
      <c r="E282" s="66"/>
      <c r="F282" s="66"/>
      <c r="G282" s="66"/>
      <c r="H282" s="66"/>
      <c r="I282" s="83"/>
      <c r="J282" s="66"/>
      <c r="K282" s="66"/>
      <c r="L282" s="66"/>
      <c r="M282" s="66"/>
      <c r="N282" s="66"/>
      <c r="O282" s="66"/>
      <c r="P282" s="66"/>
      <c r="Q282" s="66"/>
      <c r="R282" s="66"/>
    </row>
    <row r="283" spans="2:18" ht="15" hidden="1" x14ac:dyDescent="0.25">
      <c r="B283" s="66"/>
      <c r="C283" s="66"/>
      <c r="D283" s="66"/>
      <c r="E283" s="66"/>
      <c r="F283" s="66"/>
      <c r="G283" s="66"/>
      <c r="H283" s="66"/>
      <c r="I283" s="83"/>
      <c r="J283" s="66"/>
      <c r="K283" s="66"/>
      <c r="L283" s="66"/>
      <c r="M283" s="66"/>
      <c r="N283" s="66"/>
      <c r="O283" s="66"/>
      <c r="P283" s="66"/>
      <c r="Q283" s="66"/>
      <c r="R283" s="66"/>
    </row>
    <row r="284" spans="2:18" ht="15" hidden="1" x14ac:dyDescent="0.25">
      <c r="B284" s="66"/>
      <c r="C284" s="66"/>
      <c r="D284" s="66"/>
      <c r="E284" s="66"/>
      <c r="F284" s="66"/>
      <c r="G284" s="66"/>
      <c r="H284" s="66"/>
      <c r="I284" s="83"/>
      <c r="J284" s="66"/>
      <c r="K284" s="66"/>
      <c r="L284" s="66"/>
      <c r="M284" s="66"/>
      <c r="N284" s="66"/>
      <c r="O284" s="66"/>
      <c r="P284" s="66"/>
      <c r="Q284" s="66"/>
      <c r="R284" s="66"/>
    </row>
    <row r="285" spans="2:18" ht="15" hidden="1" x14ac:dyDescent="0.25">
      <c r="B285" s="66"/>
      <c r="C285" s="66"/>
      <c r="D285" s="66"/>
      <c r="E285" s="66"/>
      <c r="F285" s="66"/>
      <c r="G285" s="66"/>
      <c r="H285" s="66"/>
      <c r="I285" s="83"/>
      <c r="J285" s="66"/>
      <c r="K285" s="66"/>
      <c r="L285" s="66"/>
      <c r="M285" s="66"/>
      <c r="N285" s="66"/>
      <c r="O285" s="66"/>
      <c r="P285" s="66"/>
      <c r="Q285" s="66"/>
      <c r="R285" s="66"/>
    </row>
    <row r="286" spans="2:18" ht="15" hidden="1" x14ac:dyDescent="0.25">
      <c r="B286" s="66"/>
      <c r="C286" s="66"/>
      <c r="D286" s="66"/>
      <c r="E286" s="66"/>
      <c r="F286" s="66"/>
      <c r="G286" s="66"/>
      <c r="H286" s="66"/>
      <c r="I286" s="83"/>
      <c r="J286" s="66"/>
      <c r="K286" s="66"/>
      <c r="L286" s="66"/>
      <c r="M286" s="66"/>
      <c r="N286" s="66"/>
      <c r="O286" s="66"/>
      <c r="P286" s="66"/>
      <c r="Q286" s="66"/>
      <c r="R286" s="66"/>
    </row>
    <row r="287" spans="2:18" ht="15" hidden="1" x14ac:dyDescent="0.25">
      <c r="B287" s="66"/>
      <c r="C287" s="66"/>
      <c r="D287" s="66"/>
      <c r="E287" s="66"/>
      <c r="F287" s="66"/>
      <c r="G287" s="66"/>
      <c r="H287" s="66"/>
      <c r="I287" s="83"/>
      <c r="J287" s="66"/>
      <c r="K287" s="66"/>
      <c r="L287" s="66"/>
      <c r="M287" s="66"/>
      <c r="N287" s="66"/>
      <c r="O287" s="66"/>
      <c r="P287" s="66"/>
      <c r="Q287" s="66"/>
      <c r="R287" s="66"/>
    </row>
    <row r="288" spans="2:18" ht="15" hidden="1" x14ac:dyDescent="0.25">
      <c r="B288" s="66"/>
      <c r="C288" s="66"/>
      <c r="D288" s="66"/>
      <c r="E288" s="66"/>
      <c r="F288" s="66"/>
      <c r="G288" s="66"/>
      <c r="H288" s="66"/>
      <c r="I288" s="83"/>
      <c r="J288" s="66"/>
      <c r="K288" s="66"/>
      <c r="L288" s="66"/>
      <c r="M288" s="66"/>
      <c r="N288" s="66"/>
      <c r="O288" s="66"/>
      <c r="P288" s="66"/>
      <c r="Q288" s="66"/>
      <c r="R288" s="66"/>
    </row>
    <row r="289" spans="2:18" ht="15" hidden="1" x14ac:dyDescent="0.25">
      <c r="B289" s="66"/>
      <c r="C289" s="66"/>
      <c r="D289" s="66"/>
      <c r="E289" s="66"/>
      <c r="F289" s="66"/>
      <c r="G289" s="66"/>
      <c r="H289" s="66"/>
      <c r="I289" s="83"/>
      <c r="J289" s="66"/>
      <c r="K289" s="66"/>
      <c r="L289" s="66"/>
      <c r="M289" s="66"/>
      <c r="N289" s="66"/>
      <c r="O289" s="66"/>
      <c r="P289" s="66"/>
      <c r="Q289" s="66"/>
      <c r="R289" s="66"/>
    </row>
    <row r="290" spans="2:18" ht="15" hidden="1" x14ac:dyDescent="0.25">
      <c r="B290" s="66"/>
      <c r="C290" s="66"/>
      <c r="D290" s="66"/>
      <c r="E290" s="66"/>
      <c r="F290" s="66"/>
      <c r="G290" s="66"/>
      <c r="H290" s="66"/>
      <c r="I290" s="83"/>
      <c r="J290" s="66"/>
      <c r="K290" s="66"/>
      <c r="L290" s="66"/>
      <c r="M290" s="66"/>
      <c r="N290" s="66"/>
      <c r="O290" s="66"/>
      <c r="P290" s="66"/>
      <c r="Q290" s="66"/>
      <c r="R290" s="66"/>
    </row>
    <row r="291" spans="2:18" ht="15" hidden="1" x14ac:dyDescent="0.25">
      <c r="B291" s="66"/>
      <c r="C291" s="66"/>
      <c r="D291" s="66"/>
      <c r="E291" s="66"/>
      <c r="F291" s="66"/>
      <c r="G291" s="66"/>
      <c r="H291" s="66"/>
      <c r="I291" s="83"/>
      <c r="J291" s="66"/>
      <c r="K291" s="66"/>
      <c r="L291" s="66"/>
      <c r="M291" s="66"/>
      <c r="N291" s="66"/>
      <c r="O291" s="66"/>
      <c r="P291" s="66"/>
      <c r="Q291" s="66"/>
      <c r="R291" s="66"/>
    </row>
    <row r="292" spans="2:18" ht="15" hidden="1" x14ac:dyDescent="0.25">
      <c r="B292" s="66"/>
      <c r="C292" s="66"/>
      <c r="D292" s="66"/>
      <c r="E292" s="66"/>
      <c r="F292" s="66"/>
      <c r="G292" s="66"/>
      <c r="H292" s="66"/>
      <c r="I292" s="83"/>
      <c r="J292" s="66"/>
      <c r="K292" s="66"/>
      <c r="L292" s="66"/>
      <c r="M292" s="66"/>
      <c r="N292" s="66"/>
      <c r="O292" s="66"/>
      <c r="P292" s="66"/>
      <c r="Q292" s="66"/>
      <c r="R292" s="66"/>
    </row>
    <row r="293" spans="2:18" ht="15" hidden="1" x14ac:dyDescent="0.25">
      <c r="B293" s="66"/>
      <c r="C293" s="66"/>
      <c r="D293" s="66"/>
      <c r="E293" s="66"/>
      <c r="F293" s="66"/>
      <c r="G293" s="66"/>
      <c r="H293" s="66"/>
      <c r="I293" s="83"/>
      <c r="J293" s="66"/>
      <c r="K293" s="66"/>
      <c r="L293" s="66"/>
      <c r="M293" s="66"/>
      <c r="N293" s="66"/>
      <c r="O293" s="66"/>
      <c r="P293" s="66"/>
      <c r="Q293" s="66"/>
      <c r="R293" s="66"/>
    </row>
    <row r="294" spans="2:18" ht="15" hidden="1" x14ac:dyDescent="0.25">
      <c r="B294" s="66"/>
      <c r="C294" s="66"/>
      <c r="D294" s="66"/>
      <c r="E294" s="66"/>
      <c r="F294" s="66"/>
      <c r="G294" s="66"/>
      <c r="H294" s="66"/>
      <c r="I294" s="83"/>
      <c r="J294" s="66"/>
      <c r="K294" s="66"/>
      <c r="L294" s="66"/>
      <c r="M294" s="66"/>
      <c r="N294" s="66"/>
      <c r="O294" s="66"/>
      <c r="P294" s="66"/>
      <c r="Q294" s="66"/>
      <c r="R294" s="66"/>
    </row>
    <row r="295" spans="2:18" ht="15" hidden="1" x14ac:dyDescent="0.25">
      <c r="B295" s="66"/>
      <c r="C295" s="66"/>
      <c r="D295" s="66"/>
      <c r="E295" s="66"/>
      <c r="F295" s="66"/>
      <c r="G295" s="66"/>
      <c r="H295" s="66"/>
      <c r="I295" s="83"/>
      <c r="J295" s="66"/>
      <c r="K295" s="66"/>
      <c r="L295" s="66"/>
      <c r="M295" s="66"/>
      <c r="N295" s="66"/>
      <c r="O295" s="66"/>
      <c r="P295" s="66"/>
      <c r="Q295" s="66"/>
      <c r="R295" s="66"/>
    </row>
    <row r="296" spans="2:18" ht="15" hidden="1" x14ac:dyDescent="0.25">
      <c r="B296" s="66"/>
      <c r="C296" s="66"/>
      <c r="D296" s="66"/>
      <c r="E296" s="66"/>
      <c r="F296" s="66"/>
      <c r="G296" s="66"/>
      <c r="H296" s="66"/>
      <c r="I296" s="83"/>
      <c r="J296" s="66"/>
      <c r="K296" s="66"/>
      <c r="L296" s="66"/>
      <c r="M296" s="66"/>
      <c r="N296" s="66"/>
      <c r="O296" s="66"/>
      <c r="P296" s="66"/>
      <c r="Q296" s="66"/>
      <c r="R296" s="66"/>
    </row>
    <row r="297" spans="2:18" ht="15" hidden="1" x14ac:dyDescent="0.25">
      <c r="B297" s="66"/>
      <c r="C297" s="66"/>
      <c r="D297" s="66"/>
      <c r="E297" s="66"/>
      <c r="F297" s="66"/>
      <c r="G297" s="66"/>
      <c r="H297" s="66"/>
      <c r="I297" s="83"/>
      <c r="J297" s="66"/>
      <c r="K297" s="66"/>
      <c r="L297" s="66"/>
      <c r="M297" s="66"/>
      <c r="N297" s="66"/>
      <c r="O297" s="66"/>
      <c r="P297" s="66"/>
      <c r="Q297" s="66"/>
      <c r="R297" s="66"/>
    </row>
    <row r="298" spans="2:18" ht="15" hidden="1" x14ac:dyDescent="0.25">
      <c r="B298" s="66"/>
      <c r="C298" s="66"/>
      <c r="D298" s="66"/>
      <c r="E298" s="66"/>
      <c r="F298" s="66"/>
      <c r="G298" s="66"/>
      <c r="H298" s="66"/>
      <c r="I298" s="83"/>
      <c r="J298" s="66"/>
      <c r="K298" s="66"/>
      <c r="L298" s="66"/>
      <c r="M298" s="66"/>
      <c r="N298" s="66"/>
      <c r="O298" s="66"/>
      <c r="P298" s="66"/>
      <c r="Q298" s="66"/>
      <c r="R298" s="66"/>
    </row>
    <row r="299" spans="2:18" ht="15" hidden="1" x14ac:dyDescent="0.25">
      <c r="B299" s="66"/>
      <c r="C299" s="66"/>
      <c r="D299" s="66"/>
      <c r="E299" s="66"/>
      <c r="F299" s="66"/>
      <c r="G299" s="66"/>
      <c r="H299" s="66"/>
      <c r="I299" s="83"/>
      <c r="J299" s="66"/>
      <c r="K299" s="66"/>
      <c r="L299" s="66"/>
      <c r="M299" s="66"/>
      <c r="N299" s="66"/>
      <c r="O299" s="66"/>
      <c r="P299" s="66"/>
      <c r="Q299" s="66"/>
      <c r="R299" s="66"/>
    </row>
    <row r="300" spans="2:18" ht="15" hidden="1" x14ac:dyDescent="0.25">
      <c r="B300" s="66"/>
      <c r="C300" s="66"/>
      <c r="D300" s="66"/>
      <c r="E300" s="66"/>
      <c r="F300" s="66"/>
      <c r="G300" s="66"/>
      <c r="H300" s="66"/>
      <c r="I300" s="83"/>
      <c r="J300" s="66"/>
      <c r="K300" s="66"/>
      <c r="L300" s="66"/>
      <c r="M300" s="66"/>
      <c r="N300" s="66"/>
      <c r="O300" s="66"/>
      <c r="P300" s="66"/>
      <c r="Q300" s="66"/>
      <c r="R300" s="66"/>
    </row>
    <row r="301" spans="2:18" ht="15" hidden="1" x14ac:dyDescent="0.25">
      <c r="B301" s="66"/>
      <c r="C301" s="66"/>
      <c r="D301" s="66"/>
      <c r="E301" s="66"/>
      <c r="F301" s="66"/>
      <c r="G301" s="66"/>
      <c r="H301" s="66"/>
      <c r="I301" s="83"/>
      <c r="J301" s="66"/>
      <c r="K301" s="66"/>
      <c r="L301" s="66"/>
      <c r="M301" s="66"/>
      <c r="N301" s="66"/>
      <c r="O301" s="66"/>
      <c r="P301" s="66"/>
      <c r="Q301" s="66"/>
      <c r="R301" s="66"/>
    </row>
    <row r="302" spans="2:18" ht="15" hidden="1" x14ac:dyDescent="0.25">
      <c r="B302" s="66"/>
      <c r="C302" s="66"/>
      <c r="D302" s="66"/>
      <c r="E302" s="66"/>
      <c r="F302" s="66"/>
      <c r="G302" s="66"/>
      <c r="H302" s="66"/>
      <c r="I302" s="83"/>
      <c r="J302" s="66"/>
      <c r="K302" s="66"/>
      <c r="L302" s="66"/>
      <c r="M302" s="66"/>
      <c r="N302" s="66"/>
      <c r="O302" s="66"/>
      <c r="P302" s="66"/>
      <c r="Q302" s="66"/>
      <c r="R302" s="66"/>
    </row>
    <row r="303" spans="2:18" ht="15" hidden="1" x14ac:dyDescent="0.25">
      <c r="B303" s="66"/>
      <c r="C303" s="66"/>
      <c r="D303" s="66"/>
      <c r="E303" s="66"/>
      <c r="F303" s="66"/>
      <c r="G303" s="66"/>
      <c r="H303" s="66"/>
      <c r="I303" s="83"/>
      <c r="J303" s="66"/>
      <c r="K303" s="66"/>
      <c r="L303" s="66"/>
      <c r="M303" s="66"/>
      <c r="N303" s="66"/>
      <c r="O303" s="66"/>
      <c r="P303" s="66"/>
      <c r="Q303" s="66"/>
      <c r="R303" s="66"/>
    </row>
    <row r="304" spans="2:18" ht="15" hidden="1" x14ac:dyDescent="0.25">
      <c r="B304" s="66"/>
      <c r="C304" s="66"/>
      <c r="D304" s="66"/>
      <c r="E304" s="66"/>
      <c r="F304" s="66"/>
      <c r="G304" s="66"/>
      <c r="H304" s="66"/>
      <c r="I304" s="83"/>
      <c r="J304" s="66"/>
      <c r="K304" s="66"/>
      <c r="L304" s="66"/>
      <c r="M304" s="66"/>
      <c r="N304" s="66"/>
      <c r="O304" s="66"/>
      <c r="P304" s="66"/>
      <c r="Q304" s="66"/>
      <c r="R304" s="66"/>
    </row>
    <row r="305" spans="2:18" ht="15" hidden="1" x14ac:dyDescent="0.25">
      <c r="B305" s="66"/>
      <c r="C305" s="66"/>
      <c r="D305" s="66"/>
      <c r="E305" s="66"/>
      <c r="F305" s="66"/>
      <c r="G305" s="66"/>
      <c r="H305" s="66"/>
      <c r="I305" s="83"/>
      <c r="J305" s="66"/>
      <c r="K305" s="66"/>
      <c r="L305" s="66"/>
      <c r="M305" s="66"/>
      <c r="N305" s="66"/>
      <c r="O305" s="66"/>
      <c r="P305" s="66"/>
      <c r="Q305" s="66"/>
      <c r="R305" s="66"/>
    </row>
    <row r="306" spans="2:18" ht="15" hidden="1" x14ac:dyDescent="0.25">
      <c r="B306" s="66"/>
      <c r="C306" s="66"/>
      <c r="D306" s="66"/>
      <c r="E306" s="66"/>
      <c r="F306" s="66"/>
      <c r="G306" s="66"/>
      <c r="H306" s="66"/>
      <c r="I306" s="83"/>
      <c r="J306" s="66"/>
      <c r="K306" s="66"/>
      <c r="L306" s="66"/>
      <c r="M306" s="66"/>
      <c r="N306" s="66"/>
      <c r="O306" s="66"/>
      <c r="P306" s="66"/>
      <c r="Q306" s="66"/>
      <c r="R306" s="66"/>
    </row>
    <row r="307" spans="2:18" ht="15" hidden="1" x14ac:dyDescent="0.25">
      <c r="B307" s="66"/>
      <c r="C307" s="66"/>
      <c r="D307" s="66"/>
      <c r="E307" s="66"/>
      <c r="F307" s="66"/>
      <c r="G307" s="66"/>
      <c r="H307" s="66"/>
      <c r="I307" s="83"/>
      <c r="J307" s="66"/>
      <c r="K307" s="66"/>
      <c r="L307" s="66"/>
      <c r="M307" s="66"/>
      <c r="N307" s="66"/>
      <c r="O307" s="66"/>
      <c r="P307" s="66"/>
      <c r="Q307" s="66"/>
      <c r="R307" s="66"/>
    </row>
    <row r="308" spans="2:18" ht="15" hidden="1" x14ac:dyDescent="0.25">
      <c r="B308" s="66"/>
      <c r="C308" s="66"/>
      <c r="D308" s="66"/>
      <c r="E308" s="66"/>
      <c r="F308" s="66"/>
      <c r="G308" s="66"/>
      <c r="H308" s="66"/>
      <c r="I308" s="83"/>
      <c r="J308" s="66"/>
      <c r="K308" s="66"/>
      <c r="L308" s="66"/>
      <c r="M308" s="66"/>
      <c r="N308" s="66"/>
      <c r="O308" s="66"/>
      <c r="P308" s="66"/>
      <c r="Q308" s="66"/>
      <c r="R308" s="66"/>
    </row>
    <row r="309" spans="2:18" ht="15" hidden="1" x14ac:dyDescent="0.25">
      <c r="B309" s="66"/>
      <c r="C309" s="66"/>
      <c r="D309" s="66"/>
      <c r="E309" s="66"/>
      <c r="F309" s="66"/>
      <c r="G309" s="66"/>
      <c r="H309" s="66"/>
      <c r="I309" s="83"/>
      <c r="J309" s="66"/>
      <c r="K309" s="66"/>
      <c r="L309" s="66"/>
      <c r="M309" s="66"/>
      <c r="N309" s="66"/>
      <c r="O309" s="66"/>
      <c r="P309" s="66"/>
      <c r="Q309" s="66"/>
      <c r="R309" s="66"/>
    </row>
    <row r="310" spans="2:18" ht="15" hidden="1" x14ac:dyDescent="0.25">
      <c r="B310" s="66"/>
      <c r="C310" s="66"/>
      <c r="D310" s="66"/>
      <c r="E310" s="66"/>
      <c r="F310" s="66"/>
      <c r="G310" s="66"/>
      <c r="H310" s="66"/>
      <c r="I310" s="83"/>
      <c r="J310" s="66"/>
      <c r="K310" s="66"/>
      <c r="L310" s="66"/>
      <c r="M310" s="66"/>
      <c r="N310" s="66"/>
      <c r="O310" s="66"/>
      <c r="P310" s="66"/>
      <c r="Q310" s="66"/>
      <c r="R310" s="66"/>
    </row>
    <row r="311" spans="2:18" ht="15" hidden="1" x14ac:dyDescent="0.25">
      <c r="B311" s="66"/>
      <c r="C311" s="66"/>
      <c r="D311" s="66"/>
      <c r="E311" s="66"/>
      <c r="F311" s="66"/>
      <c r="G311" s="66"/>
      <c r="H311" s="66"/>
      <c r="I311" s="83"/>
      <c r="J311" s="66"/>
      <c r="K311" s="66"/>
      <c r="L311" s="66"/>
      <c r="M311" s="66"/>
      <c r="N311" s="66"/>
      <c r="O311" s="66"/>
      <c r="P311" s="66"/>
      <c r="Q311" s="66"/>
      <c r="R311" s="66"/>
    </row>
    <row r="312" spans="2:18" ht="15" hidden="1" x14ac:dyDescent="0.25">
      <c r="B312" s="66"/>
      <c r="C312" s="66"/>
      <c r="D312" s="66"/>
      <c r="E312" s="66"/>
      <c r="F312" s="66"/>
      <c r="G312" s="66"/>
      <c r="H312" s="66"/>
      <c r="I312" s="83"/>
      <c r="J312" s="66"/>
      <c r="K312" s="66"/>
      <c r="L312" s="66"/>
      <c r="M312" s="66"/>
      <c r="N312" s="66"/>
      <c r="O312" s="66"/>
      <c r="P312" s="66"/>
      <c r="Q312" s="66"/>
      <c r="R312" s="66"/>
    </row>
    <row r="313" spans="2:18" ht="15" hidden="1" x14ac:dyDescent="0.25">
      <c r="B313" s="66"/>
      <c r="C313" s="66"/>
      <c r="D313" s="66"/>
      <c r="E313" s="66"/>
      <c r="F313" s="66"/>
      <c r="G313" s="66"/>
      <c r="H313" s="66"/>
      <c r="I313" s="83"/>
      <c r="J313" s="66"/>
      <c r="K313" s="66"/>
      <c r="L313" s="66"/>
      <c r="M313" s="66"/>
      <c r="N313" s="66"/>
      <c r="O313" s="66"/>
      <c r="P313" s="66"/>
      <c r="Q313" s="66"/>
      <c r="R313" s="66"/>
    </row>
    <row r="314" spans="2:18" ht="15" hidden="1" x14ac:dyDescent="0.25">
      <c r="B314" s="66"/>
      <c r="C314" s="66"/>
      <c r="D314" s="66"/>
      <c r="E314" s="66"/>
      <c r="F314" s="66"/>
      <c r="G314" s="66"/>
      <c r="H314" s="66"/>
      <c r="I314" s="83"/>
      <c r="J314" s="66"/>
      <c r="K314" s="66"/>
      <c r="L314" s="66"/>
      <c r="M314" s="66"/>
      <c r="N314" s="66"/>
      <c r="O314" s="66"/>
      <c r="P314" s="66"/>
      <c r="Q314" s="66"/>
      <c r="R314" s="66"/>
    </row>
    <row r="315" spans="2:18" ht="15" hidden="1" x14ac:dyDescent="0.25">
      <c r="B315" s="66"/>
      <c r="C315" s="66"/>
      <c r="D315" s="66"/>
      <c r="E315" s="66"/>
      <c r="F315" s="66"/>
      <c r="G315" s="66"/>
      <c r="H315" s="66"/>
      <c r="I315" s="83"/>
      <c r="J315" s="66"/>
      <c r="K315" s="66"/>
      <c r="L315" s="66"/>
      <c r="M315" s="66"/>
      <c r="N315" s="66"/>
      <c r="O315" s="66"/>
      <c r="P315" s="66"/>
      <c r="Q315" s="66"/>
      <c r="R315" s="66"/>
    </row>
    <row r="316" spans="2:18" ht="15" hidden="1" x14ac:dyDescent="0.25">
      <c r="B316" s="66"/>
      <c r="C316" s="66"/>
      <c r="D316" s="66"/>
      <c r="E316" s="66"/>
      <c r="F316" s="66"/>
      <c r="G316" s="66"/>
      <c r="H316" s="66"/>
      <c r="I316" s="83"/>
      <c r="J316" s="66"/>
      <c r="K316" s="66"/>
      <c r="L316" s="66"/>
      <c r="M316" s="66"/>
      <c r="N316" s="66"/>
      <c r="O316" s="66"/>
      <c r="P316" s="66"/>
      <c r="Q316" s="66"/>
      <c r="R316" s="66"/>
    </row>
    <row r="317" spans="2:18" ht="15" hidden="1" x14ac:dyDescent="0.25">
      <c r="B317" s="66"/>
      <c r="C317" s="66"/>
      <c r="D317" s="66"/>
      <c r="E317" s="66"/>
      <c r="F317" s="66"/>
      <c r="G317" s="66"/>
      <c r="H317" s="66"/>
      <c r="I317" s="83"/>
      <c r="J317" s="66"/>
      <c r="K317" s="66"/>
      <c r="L317" s="66"/>
      <c r="M317" s="66"/>
      <c r="N317" s="66"/>
      <c r="O317" s="66"/>
      <c r="P317" s="66"/>
      <c r="Q317" s="66"/>
      <c r="R317" s="66"/>
    </row>
    <row r="318" spans="2:18" ht="15" hidden="1" x14ac:dyDescent="0.25">
      <c r="B318" s="66"/>
      <c r="C318" s="66"/>
      <c r="D318" s="66"/>
      <c r="E318" s="66"/>
      <c r="F318" s="66"/>
      <c r="G318" s="66"/>
      <c r="H318" s="66"/>
      <c r="I318" s="83"/>
      <c r="J318" s="66"/>
      <c r="K318" s="66"/>
      <c r="L318" s="66"/>
      <c r="M318" s="66"/>
      <c r="N318" s="66"/>
      <c r="O318" s="66"/>
      <c r="P318" s="66"/>
      <c r="Q318" s="66"/>
      <c r="R318" s="66"/>
    </row>
    <row r="319" spans="2:18" ht="15" hidden="1" x14ac:dyDescent="0.25">
      <c r="B319" s="66"/>
      <c r="C319" s="66"/>
      <c r="D319" s="66"/>
      <c r="E319" s="66"/>
      <c r="F319" s="66"/>
      <c r="G319" s="66"/>
      <c r="H319" s="66"/>
      <c r="I319" s="83"/>
      <c r="J319" s="66"/>
      <c r="K319" s="66"/>
      <c r="L319" s="66"/>
      <c r="M319" s="66"/>
      <c r="N319" s="66"/>
      <c r="O319" s="66"/>
      <c r="P319" s="66"/>
      <c r="Q319" s="66"/>
      <c r="R319" s="66"/>
    </row>
    <row r="320" spans="2:18" ht="15" hidden="1" x14ac:dyDescent="0.25">
      <c r="B320" s="66"/>
      <c r="C320" s="66"/>
      <c r="D320" s="66"/>
      <c r="E320" s="66"/>
      <c r="F320" s="66"/>
      <c r="G320" s="66"/>
      <c r="H320" s="66"/>
      <c r="I320" s="83"/>
      <c r="J320" s="66"/>
      <c r="K320" s="66"/>
      <c r="L320" s="66"/>
      <c r="M320" s="66"/>
      <c r="N320" s="66"/>
      <c r="O320" s="66"/>
      <c r="P320" s="66"/>
      <c r="Q320" s="66"/>
      <c r="R320" s="66"/>
    </row>
    <row r="321" spans="2:18" ht="15" hidden="1" x14ac:dyDescent="0.25">
      <c r="B321" s="66"/>
      <c r="C321" s="66"/>
      <c r="D321" s="66"/>
      <c r="E321" s="66"/>
      <c r="F321" s="66"/>
      <c r="G321" s="66"/>
      <c r="H321" s="66"/>
      <c r="I321" s="83"/>
      <c r="J321" s="66"/>
      <c r="K321" s="66"/>
      <c r="L321" s="66"/>
      <c r="M321" s="66"/>
      <c r="N321" s="66"/>
      <c r="O321" s="66"/>
      <c r="P321" s="66"/>
      <c r="Q321" s="66"/>
      <c r="R321" s="66"/>
    </row>
    <row r="322" spans="2:18" ht="15" hidden="1" x14ac:dyDescent="0.25">
      <c r="B322" s="66"/>
      <c r="C322" s="66"/>
      <c r="D322" s="66"/>
      <c r="E322" s="66"/>
      <c r="F322" s="66"/>
      <c r="G322" s="66"/>
      <c r="H322" s="66"/>
      <c r="I322" s="83"/>
      <c r="J322" s="66"/>
      <c r="K322" s="66"/>
      <c r="L322" s="66"/>
      <c r="M322" s="66"/>
      <c r="N322" s="66"/>
      <c r="O322" s="66"/>
      <c r="P322" s="66"/>
      <c r="Q322" s="66"/>
      <c r="R322" s="66"/>
    </row>
    <row r="323" spans="2:18" ht="15" hidden="1" x14ac:dyDescent="0.25">
      <c r="B323" s="66"/>
      <c r="C323" s="66"/>
      <c r="D323" s="66"/>
      <c r="E323" s="66"/>
      <c r="F323" s="66"/>
      <c r="G323" s="66"/>
      <c r="H323" s="66"/>
      <c r="I323" s="83"/>
      <c r="J323" s="66"/>
      <c r="K323" s="66"/>
      <c r="L323" s="66"/>
      <c r="M323" s="66"/>
      <c r="N323" s="66"/>
      <c r="O323" s="66"/>
      <c r="P323" s="66"/>
      <c r="Q323" s="66"/>
      <c r="R323" s="66"/>
    </row>
    <row r="324" spans="2:18" ht="15" hidden="1" x14ac:dyDescent="0.25">
      <c r="B324" s="66"/>
      <c r="C324" s="66"/>
      <c r="D324" s="66"/>
      <c r="E324" s="66"/>
      <c r="F324" s="66"/>
      <c r="G324" s="66"/>
      <c r="H324" s="66"/>
      <c r="I324" s="83"/>
      <c r="J324" s="66"/>
      <c r="K324" s="66"/>
      <c r="L324" s="66"/>
      <c r="M324" s="66"/>
      <c r="N324" s="66"/>
      <c r="O324" s="66"/>
      <c r="P324" s="66"/>
      <c r="Q324" s="66"/>
      <c r="R324" s="66"/>
    </row>
    <row r="325" spans="2:18" ht="15" hidden="1" x14ac:dyDescent="0.25">
      <c r="B325" s="66"/>
      <c r="C325" s="66"/>
      <c r="D325" s="66"/>
      <c r="E325" s="66"/>
      <c r="F325" s="66"/>
      <c r="G325" s="66"/>
      <c r="H325" s="66"/>
      <c r="I325" s="83"/>
      <c r="J325" s="66"/>
      <c r="K325" s="66"/>
      <c r="L325" s="66"/>
      <c r="M325" s="66"/>
      <c r="N325" s="66"/>
      <c r="O325" s="66"/>
      <c r="P325" s="66"/>
      <c r="Q325" s="66"/>
      <c r="R325" s="66"/>
    </row>
    <row r="326" spans="2:18" ht="15" hidden="1" x14ac:dyDescent="0.25">
      <c r="B326" s="66"/>
      <c r="C326" s="66"/>
      <c r="D326" s="66"/>
      <c r="E326" s="66"/>
      <c r="F326" s="66"/>
      <c r="G326" s="66"/>
      <c r="H326" s="66"/>
      <c r="I326" s="83"/>
      <c r="J326" s="66"/>
      <c r="K326" s="66"/>
      <c r="L326" s="66"/>
      <c r="M326" s="66"/>
      <c r="N326" s="66"/>
      <c r="O326" s="66"/>
      <c r="P326" s="66"/>
      <c r="Q326" s="66"/>
      <c r="R326" s="66"/>
    </row>
    <row r="327" spans="2:18" ht="15" hidden="1" x14ac:dyDescent="0.25">
      <c r="B327" s="66"/>
      <c r="C327" s="66"/>
      <c r="D327" s="66"/>
      <c r="E327" s="66"/>
      <c r="F327" s="66"/>
      <c r="G327" s="66"/>
      <c r="H327" s="66"/>
      <c r="I327" s="83"/>
      <c r="J327" s="66"/>
      <c r="K327" s="66"/>
      <c r="L327" s="66"/>
      <c r="M327" s="66"/>
      <c r="N327" s="66"/>
      <c r="O327" s="66"/>
      <c r="P327" s="66"/>
      <c r="Q327" s="66"/>
      <c r="R327" s="66"/>
    </row>
    <row r="328" spans="2:18" ht="15" hidden="1" x14ac:dyDescent="0.25">
      <c r="B328" s="66"/>
      <c r="C328" s="66"/>
      <c r="D328" s="66"/>
      <c r="E328" s="66"/>
      <c r="F328" s="66"/>
      <c r="G328" s="66"/>
      <c r="H328" s="66"/>
      <c r="I328" s="83"/>
      <c r="J328" s="66"/>
      <c r="K328" s="66"/>
      <c r="L328" s="66"/>
      <c r="M328" s="66"/>
      <c r="N328" s="66"/>
      <c r="O328" s="66"/>
      <c r="P328" s="66"/>
      <c r="Q328" s="66"/>
      <c r="R328" s="66"/>
    </row>
    <row r="329" spans="2:18" ht="15" hidden="1" x14ac:dyDescent="0.25">
      <c r="B329" s="66"/>
      <c r="C329" s="66"/>
      <c r="D329" s="66"/>
      <c r="E329" s="66"/>
      <c r="F329" s="66"/>
      <c r="G329" s="66"/>
      <c r="H329" s="66"/>
      <c r="I329" s="83"/>
      <c r="J329" s="66"/>
      <c r="K329" s="66"/>
      <c r="L329" s="66"/>
      <c r="M329" s="66"/>
      <c r="N329" s="66"/>
      <c r="O329" s="66"/>
      <c r="P329" s="66"/>
      <c r="Q329" s="66"/>
      <c r="R329" s="66"/>
    </row>
    <row r="330" spans="2:18" ht="15" hidden="1" x14ac:dyDescent="0.25">
      <c r="B330" s="66"/>
      <c r="C330" s="66"/>
      <c r="D330" s="66"/>
      <c r="E330" s="66"/>
      <c r="F330" s="66"/>
      <c r="G330" s="66"/>
      <c r="H330" s="66"/>
      <c r="I330" s="83"/>
      <c r="J330" s="66"/>
      <c r="K330" s="66"/>
      <c r="L330" s="66"/>
      <c r="M330" s="66"/>
      <c r="N330" s="66"/>
      <c r="O330" s="66"/>
      <c r="P330" s="66"/>
      <c r="Q330" s="66"/>
      <c r="R330" s="66"/>
    </row>
    <row r="331" spans="2:18" ht="15" hidden="1" x14ac:dyDescent="0.25">
      <c r="B331" s="66"/>
      <c r="C331" s="66"/>
      <c r="D331" s="66"/>
      <c r="E331" s="66"/>
      <c r="F331" s="66"/>
      <c r="G331" s="66"/>
      <c r="H331" s="66"/>
      <c r="I331" s="83"/>
      <c r="J331" s="66"/>
      <c r="K331" s="66"/>
      <c r="L331" s="66"/>
      <c r="M331" s="66"/>
      <c r="N331" s="66"/>
      <c r="O331" s="66"/>
      <c r="P331" s="66"/>
      <c r="Q331" s="66"/>
      <c r="R331" s="66"/>
    </row>
    <row r="332" spans="2:18" ht="15" hidden="1" x14ac:dyDescent="0.25">
      <c r="B332" s="66"/>
      <c r="C332" s="66"/>
      <c r="D332" s="66"/>
      <c r="E332" s="66"/>
      <c r="F332" s="66"/>
      <c r="G332" s="66"/>
      <c r="H332" s="66"/>
      <c r="I332" s="83"/>
      <c r="J332" s="66"/>
      <c r="K332" s="66"/>
      <c r="L332" s="66"/>
      <c r="M332" s="66"/>
      <c r="N332" s="66"/>
      <c r="O332" s="66"/>
      <c r="P332" s="66"/>
      <c r="Q332" s="66"/>
      <c r="R332" s="66"/>
    </row>
    <row r="333" spans="2:18" ht="15" hidden="1" x14ac:dyDescent="0.25">
      <c r="B333" s="66"/>
      <c r="C333" s="66"/>
      <c r="D333" s="66"/>
      <c r="E333" s="66"/>
      <c r="F333" s="66"/>
      <c r="G333" s="66"/>
      <c r="H333" s="66"/>
      <c r="I333" s="83"/>
      <c r="J333" s="66"/>
      <c r="K333" s="66"/>
      <c r="L333" s="66"/>
      <c r="M333" s="66"/>
      <c r="N333" s="66"/>
      <c r="O333" s="66"/>
      <c r="P333" s="66"/>
      <c r="Q333" s="66"/>
      <c r="R333" s="66"/>
    </row>
    <row r="334" spans="2:18" ht="15" hidden="1" x14ac:dyDescent="0.25">
      <c r="B334" s="66"/>
      <c r="C334" s="66"/>
      <c r="D334" s="66"/>
      <c r="E334" s="66"/>
      <c r="F334" s="66"/>
      <c r="G334" s="66"/>
      <c r="H334" s="66"/>
      <c r="I334" s="83"/>
      <c r="J334" s="66"/>
      <c r="K334" s="66"/>
      <c r="L334" s="66"/>
      <c r="M334" s="66"/>
      <c r="N334" s="66"/>
      <c r="O334" s="66"/>
      <c r="P334" s="66"/>
      <c r="Q334" s="66"/>
      <c r="R334" s="66"/>
    </row>
    <row r="335" spans="2:18" ht="15" hidden="1" x14ac:dyDescent="0.25">
      <c r="B335" s="66"/>
      <c r="C335" s="66"/>
      <c r="D335" s="66"/>
      <c r="E335" s="66"/>
      <c r="F335" s="66"/>
      <c r="G335" s="66"/>
      <c r="H335" s="66"/>
      <c r="I335" s="83"/>
      <c r="J335" s="66"/>
      <c r="K335" s="66"/>
      <c r="L335" s="66"/>
      <c r="M335" s="66"/>
      <c r="N335" s="66"/>
      <c r="O335" s="66"/>
      <c r="P335" s="66"/>
      <c r="Q335" s="66"/>
      <c r="R335" s="66"/>
    </row>
    <row r="336" spans="2:18" ht="15" hidden="1" x14ac:dyDescent="0.25">
      <c r="B336" s="66"/>
      <c r="C336" s="66"/>
      <c r="D336" s="66"/>
      <c r="E336" s="66"/>
      <c r="F336" s="66"/>
      <c r="G336" s="66"/>
      <c r="H336" s="66"/>
      <c r="I336" s="83"/>
      <c r="J336" s="66"/>
      <c r="K336" s="66"/>
      <c r="L336" s="66"/>
      <c r="M336" s="66"/>
      <c r="N336" s="66"/>
      <c r="O336" s="66"/>
      <c r="P336" s="66"/>
      <c r="Q336" s="66"/>
      <c r="R336" s="66"/>
    </row>
    <row r="337" spans="2:18" ht="15" hidden="1" x14ac:dyDescent="0.25">
      <c r="B337" s="66"/>
      <c r="C337" s="66"/>
      <c r="D337" s="66"/>
      <c r="E337" s="66"/>
      <c r="F337" s="66"/>
      <c r="G337" s="66"/>
      <c r="H337" s="66"/>
      <c r="I337" s="83"/>
      <c r="J337" s="66"/>
      <c r="K337" s="66"/>
      <c r="L337" s="66"/>
      <c r="M337" s="66"/>
      <c r="N337" s="66"/>
      <c r="O337" s="66"/>
      <c r="P337" s="66"/>
      <c r="Q337" s="66"/>
      <c r="R337" s="66"/>
    </row>
    <row r="338" spans="2:18" ht="15" hidden="1" x14ac:dyDescent="0.25">
      <c r="B338" s="66"/>
      <c r="C338" s="66"/>
      <c r="D338" s="66"/>
      <c r="E338" s="66"/>
      <c r="F338" s="66"/>
      <c r="G338" s="66"/>
      <c r="H338" s="66"/>
      <c r="I338" s="83"/>
      <c r="J338" s="66"/>
      <c r="K338" s="66"/>
      <c r="L338" s="66"/>
      <c r="M338" s="66"/>
      <c r="N338" s="66"/>
      <c r="O338" s="66"/>
      <c r="P338" s="66"/>
      <c r="Q338" s="66"/>
      <c r="R338" s="66"/>
    </row>
    <row r="339" spans="2:18" ht="15" hidden="1" x14ac:dyDescent="0.25">
      <c r="B339" s="66"/>
      <c r="C339" s="66"/>
      <c r="D339" s="66"/>
      <c r="E339" s="66"/>
      <c r="F339" s="66"/>
      <c r="G339" s="66"/>
      <c r="H339" s="66"/>
      <c r="I339" s="83"/>
      <c r="J339" s="66"/>
      <c r="K339" s="66"/>
      <c r="L339" s="66"/>
      <c r="M339" s="66"/>
      <c r="N339" s="66"/>
      <c r="O339" s="66"/>
      <c r="P339" s="66"/>
      <c r="Q339" s="66"/>
      <c r="R339" s="66"/>
    </row>
    <row r="340" spans="2:18" ht="15" hidden="1" x14ac:dyDescent="0.25">
      <c r="B340" s="66"/>
      <c r="C340" s="66"/>
      <c r="D340" s="66"/>
      <c r="E340" s="66"/>
      <c r="F340" s="66"/>
      <c r="G340" s="66"/>
      <c r="H340" s="66"/>
      <c r="I340" s="83"/>
      <c r="J340" s="66"/>
      <c r="K340" s="66"/>
      <c r="L340" s="66"/>
      <c r="M340" s="66"/>
      <c r="N340" s="66"/>
      <c r="O340" s="66"/>
      <c r="P340" s="66"/>
      <c r="Q340" s="66"/>
      <c r="R340" s="66"/>
    </row>
    <row r="341" spans="2:18" ht="15" hidden="1" x14ac:dyDescent="0.25">
      <c r="B341" s="66"/>
      <c r="C341" s="66"/>
      <c r="D341" s="66"/>
      <c r="E341" s="66"/>
      <c r="F341" s="66"/>
      <c r="G341" s="66"/>
      <c r="H341" s="66"/>
      <c r="I341" s="83"/>
      <c r="J341" s="66"/>
      <c r="K341" s="66"/>
      <c r="L341" s="66"/>
      <c r="M341" s="66"/>
      <c r="N341" s="66"/>
      <c r="O341" s="66"/>
      <c r="P341" s="66"/>
      <c r="Q341" s="66"/>
      <c r="R341" s="66"/>
    </row>
    <row r="342" spans="2:18" ht="15" hidden="1" x14ac:dyDescent="0.25">
      <c r="B342" s="66"/>
      <c r="C342" s="66"/>
      <c r="D342" s="66"/>
      <c r="E342" s="66"/>
      <c r="F342" s="66"/>
      <c r="G342" s="66"/>
      <c r="H342" s="66"/>
      <c r="I342" s="83"/>
      <c r="J342" s="66"/>
      <c r="K342" s="66"/>
      <c r="L342" s="66"/>
      <c r="M342" s="66"/>
      <c r="N342" s="66"/>
      <c r="O342" s="66"/>
      <c r="P342" s="66"/>
      <c r="Q342" s="66"/>
      <c r="R342" s="66"/>
    </row>
    <row r="343" spans="2:18" ht="15" hidden="1" x14ac:dyDescent="0.25">
      <c r="B343" s="66"/>
      <c r="C343" s="66"/>
      <c r="D343" s="66"/>
      <c r="E343" s="66"/>
      <c r="F343" s="66"/>
      <c r="G343" s="66"/>
      <c r="H343" s="66"/>
      <c r="I343" s="83"/>
      <c r="J343" s="66"/>
      <c r="K343" s="66"/>
      <c r="L343" s="66"/>
      <c r="M343" s="66"/>
      <c r="N343" s="66"/>
      <c r="O343" s="66"/>
      <c r="P343" s="66"/>
      <c r="Q343" s="66"/>
      <c r="R343" s="66"/>
    </row>
    <row r="344" spans="2:18" ht="15" hidden="1" x14ac:dyDescent="0.25">
      <c r="B344" s="66"/>
      <c r="C344" s="66"/>
      <c r="D344" s="66"/>
      <c r="E344" s="66"/>
      <c r="F344" s="66"/>
      <c r="G344" s="66"/>
      <c r="H344" s="66"/>
      <c r="I344" s="83"/>
      <c r="J344" s="66"/>
      <c r="K344" s="66"/>
      <c r="L344" s="66"/>
      <c r="M344" s="66"/>
      <c r="N344" s="66"/>
      <c r="O344" s="66"/>
      <c r="P344" s="66"/>
      <c r="Q344" s="66"/>
      <c r="R344" s="66"/>
    </row>
    <row r="345" spans="2:18" ht="15" hidden="1" x14ac:dyDescent="0.25">
      <c r="B345" s="66"/>
      <c r="C345" s="66"/>
      <c r="D345" s="66"/>
      <c r="E345" s="66"/>
      <c r="F345" s="66"/>
      <c r="G345" s="66"/>
      <c r="H345" s="66"/>
      <c r="I345" s="83"/>
      <c r="J345" s="66"/>
      <c r="K345" s="66"/>
      <c r="L345" s="66"/>
      <c r="M345" s="66"/>
      <c r="N345" s="66"/>
      <c r="O345" s="66"/>
      <c r="P345" s="66"/>
      <c r="Q345" s="66"/>
      <c r="R345" s="66"/>
    </row>
    <row r="346" spans="2:18" hidden="1" x14ac:dyDescent="0.2">
      <c r="B346" s="66"/>
      <c r="C346" s="66"/>
      <c r="D346" s="66"/>
      <c r="E346" s="66"/>
      <c r="F346" s="66"/>
      <c r="G346" s="66"/>
      <c r="H346" s="66"/>
      <c r="I346" s="66"/>
      <c r="J346" s="66"/>
      <c r="K346" s="66"/>
      <c r="L346" s="66"/>
      <c r="M346" s="66"/>
      <c r="N346" s="66"/>
      <c r="O346" s="66"/>
      <c r="P346" s="66"/>
      <c r="Q346" s="66"/>
      <c r="R346" s="66"/>
    </row>
    <row r="347" spans="2:18" hidden="1" x14ac:dyDescent="0.2">
      <c r="B347" s="66"/>
      <c r="C347" s="66"/>
      <c r="D347" s="66"/>
      <c r="E347" s="66"/>
      <c r="F347" s="66"/>
      <c r="G347" s="66"/>
      <c r="H347" s="66"/>
      <c r="I347" s="66"/>
      <c r="J347" s="66"/>
      <c r="K347" s="66"/>
      <c r="L347" s="66"/>
      <c r="M347" s="66"/>
      <c r="N347" s="66"/>
      <c r="O347" s="66"/>
      <c r="P347" s="66"/>
      <c r="Q347" s="66"/>
      <c r="R347" s="66"/>
    </row>
    <row r="348" spans="2:18" hidden="1" x14ac:dyDescent="0.2">
      <c r="B348" s="66"/>
      <c r="C348" s="66"/>
      <c r="D348" s="66"/>
      <c r="E348" s="66"/>
      <c r="F348" s="66"/>
      <c r="G348" s="66"/>
      <c r="H348" s="66"/>
      <c r="I348" s="66"/>
      <c r="J348" s="66"/>
      <c r="K348" s="66"/>
      <c r="L348" s="66"/>
      <c r="M348" s="66"/>
      <c r="N348" s="66"/>
      <c r="O348" s="66"/>
      <c r="P348" s="66"/>
      <c r="Q348" s="66"/>
      <c r="R348" s="66"/>
    </row>
    <row r="349" spans="2:18" hidden="1" x14ac:dyDescent="0.2">
      <c r="B349" s="66"/>
      <c r="C349" s="66"/>
      <c r="D349" s="66"/>
      <c r="E349" s="66"/>
      <c r="F349" s="66"/>
      <c r="G349" s="66"/>
      <c r="H349" s="66"/>
      <c r="I349" s="66"/>
      <c r="J349" s="66"/>
      <c r="K349" s="66"/>
      <c r="L349" s="66"/>
      <c r="M349" s="66"/>
      <c r="N349" s="66"/>
      <c r="O349" s="66"/>
      <c r="P349" s="66"/>
      <c r="Q349" s="66"/>
      <c r="R349" s="66"/>
    </row>
    <row r="350" spans="2:18" hidden="1" x14ac:dyDescent="0.2">
      <c r="B350" s="66"/>
      <c r="C350" s="66"/>
      <c r="D350" s="66"/>
      <c r="E350" s="66"/>
      <c r="F350" s="66"/>
      <c r="G350" s="66"/>
      <c r="H350" s="66"/>
      <c r="I350" s="66"/>
      <c r="J350" s="66"/>
      <c r="K350" s="66"/>
      <c r="L350" s="66"/>
      <c r="M350" s="66"/>
      <c r="N350" s="66"/>
      <c r="O350" s="66"/>
      <c r="P350" s="66"/>
      <c r="Q350" s="66"/>
      <c r="R350" s="66"/>
    </row>
    <row r="351" spans="2:18" hidden="1" x14ac:dyDescent="0.2">
      <c r="B351" s="66"/>
      <c r="C351" s="66"/>
      <c r="D351" s="66"/>
      <c r="E351" s="66"/>
      <c r="F351" s="66"/>
      <c r="G351" s="66"/>
      <c r="H351" s="66"/>
      <c r="I351" s="66"/>
      <c r="J351" s="66"/>
      <c r="K351" s="66"/>
      <c r="L351" s="66"/>
      <c r="M351" s="66"/>
      <c r="N351" s="66"/>
      <c r="O351" s="66"/>
      <c r="P351" s="66"/>
      <c r="Q351" s="66"/>
      <c r="R351" s="66"/>
    </row>
  </sheetData>
  <sheetProtection sort="0" autoFilter="0" pivotTables="0"/>
  <mergeCells count="11">
    <mergeCell ref="C5:D5"/>
    <mergeCell ref="I5:J5"/>
    <mergeCell ref="L5:M5"/>
    <mergeCell ref="I6:J6"/>
    <mergeCell ref="L6:M6"/>
    <mergeCell ref="C3:D3"/>
    <mergeCell ref="I3:J3"/>
    <mergeCell ref="L3:M3"/>
    <mergeCell ref="C4:D4"/>
    <mergeCell ref="I4:J4"/>
    <mergeCell ref="L4:M4"/>
  </mergeCells>
  <printOptions horizontalCentered="1" verticalCentered="1"/>
  <pageMargins left="0.25" right="0.25" top="0.75" bottom="0.75" header="0.3" footer="0.3"/>
  <pageSetup scale="69" orientation="landscape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R362"/>
  <sheetViews>
    <sheetView topLeftCell="A22" zoomScale="80" zoomScaleNormal="80" zoomScalePageLayoutView="80" workbookViewId="0">
      <selection activeCell="P4" sqref="P4"/>
    </sheetView>
  </sheetViews>
  <sheetFormatPr baseColWidth="10" defaultColWidth="0" defaultRowHeight="11.25" zeroHeight="1" x14ac:dyDescent="0.2"/>
  <cols>
    <col min="1" max="1" width="0.85546875" style="67" customWidth="1"/>
    <col min="2" max="2" width="3.7109375" style="67" customWidth="1"/>
    <col min="3" max="3" width="12.42578125" style="67" customWidth="1"/>
    <col min="4" max="4" width="8.7109375" style="67" customWidth="1"/>
    <col min="5" max="5" width="20.140625" style="67" bestFit="1" customWidth="1"/>
    <col min="6" max="6" width="10.28515625" style="67" bestFit="1" customWidth="1"/>
    <col min="7" max="7" width="18.140625" style="67" bestFit="1" customWidth="1"/>
    <col min="8" max="8" width="15.28515625" style="67" bestFit="1" customWidth="1"/>
    <col min="9" max="9" width="16.42578125" style="67" bestFit="1" customWidth="1"/>
    <col min="10" max="10" width="23.7109375" style="67" bestFit="1" customWidth="1"/>
    <col min="11" max="11" width="20.28515625" style="67" bestFit="1" customWidth="1"/>
    <col min="12" max="12" width="17.85546875" style="67" customWidth="1"/>
    <col min="13" max="13" width="10.140625" style="67" customWidth="1"/>
    <col min="14" max="14" width="4.28515625" style="67" customWidth="1"/>
    <col min="15" max="15" width="5" style="67" customWidth="1"/>
    <col min="16" max="16" width="8.7109375" style="67" customWidth="1"/>
    <col min="17" max="17" width="6.7109375" style="67" customWidth="1"/>
    <col min="18" max="18" width="0.85546875" style="67" customWidth="1"/>
    <col min="19" max="16384" width="8.85546875" style="67" hidden="1"/>
  </cols>
  <sheetData>
    <row r="1" spans="1:18" ht="12" thickBot="1" x14ac:dyDescent="0.25">
      <c r="A1" s="66"/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</row>
    <row r="2" spans="1:18" x14ac:dyDescent="0.2">
      <c r="A2" s="66"/>
      <c r="B2" s="68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70"/>
      <c r="R2" s="66"/>
    </row>
    <row r="3" spans="1:18" ht="24" thickBot="1" x14ac:dyDescent="0.4">
      <c r="A3" s="66"/>
      <c r="B3" s="71"/>
      <c r="C3" s="342" t="str">
        <f>'Planilla de Perforacion'!F8</f>
        <v>WAYRA ENERGY</v>
      </c>
      <c r="D3" s="342"/>
      <c r="E3" s="66"/>
      <c r="F3" s="66"/>
      <c r="G3" s="66"/>
      <c r="H3" s="66"/>
      <c r="I3" s="343" t="s">
        <v>280</v>
      </c>
      <c r="J3" s="344"/>
      <c r="K3" s="66"/>
      <c r="L3" s="343" t="s">
        <v>281</v>
      </c>
      <c r="M3" s="344"/>
      <c r="N3" s="66"/>
      <c r="O3" s="66"/>
      <c r="P3" s="66"/>
      <c r="Q3" s="72"/>
      <c r="R3" s="66"/>
    </row>
    <row r="4" spans="1:18" ht="15.75" thickBot="1" x14ac:dyDescent="0.3">
      <c r="A4" s="66"/>
      <c r="B4" s="71"/>
      <c r="C4" s="343" t="s">
        <v>31</v>
      </c>
      <c r="D4" s="344"/>
      <c r="E4" s="66"/>
      <c r="F4" s="73" t="s">
        <v>52</v>
      </c>
      <c r="G4" s="73" t="s">
        <v>48</v>
      </c>
      <c r="H4" s="66"/>
      <c r="I4" s="355">
        <f>'Planilla de Perforacion'!$F$17</f>
        <v>4478</v>
      </c>
      <c r="J4" s="356"/>
      <c r="K4" s="66"/>
      <c r="L4" s="355">
        <f>'Planilla de Perforacion'!$L$15</f>
        <v>8088</v>
      </c>
      <c r="M4" s="356"/>
      <c r="N4" s="66"/>
      <c r="O4" s="66"/>
      <c r="P4" s="66"/>
      <c r="Q4" s="72"/>
      <c r="R4" s="66"/>
    </row>
    <row r="5" spans="1:18" ht="19.350000000000001" customHeight="1" thickBot="1" x14ac:dyDescent="0.3">
      <c r="A5" s="66"/>
      <c r="B5" s="71"/>
      <c r="C5" s="353" t="str">
        <f>'Planilla de Perforacion'!$F$9</f>
        <v>YCCA 18</v>
      </c>
      <c r="D5" s="354"/>
      <c r="E5" s="66"/>
      <c r="F5" s="74" t="str">
        <f>F11</f>
        <v>(All)</v>
      </c>
      <c r="G5" s="74" t="str">
        <f>'Planilla de Perforacion'!$F$11</f>
        <v>SINOPEC 168</v>
      </c>
      <c r="H5" s="66"/>
      <c r="I5" s="343" t="s">
        <v>53</v>
      </c>
      <c r="J5" s="344"/>
      <c r="K5" s="66"/>
      <c r="L5" s="343" t="s">
        <v>54</v>
      </c>
      <c r="M5" s="344"/>
      <c r="N5" s="66"/>
      <c r="O5" s="66"/>
      <c r="P5" s="66"/>
      <c r="Q5" s="72"/>
      <c r="R5" s="66"/>
    </row>
    <row r="6" spans="1:18" ht="12.75" x14ac:dyDescent="0.2">
      <c r="A6" s="66"/>
      <c r="B6" s="71"/>
      <c r="C6" s="66"/>
      <c r="D6" s="66"/>
      <c r="E6" s="66"/>
      <c r="F6" s="66"/>
      <c r="G6" s="66"/>
      <c r="H6" s="66"/>
      <c r="I6" s="349">
        <f>'Planilla de Perforacion'!$F$15</f>
        <v>44448</v>
      </c>
      <c r="J6" s="350"/>
      <c r="K6" s="66"/>
      <c r="L6" s="349">
        <f>'Planilla de Perforacion'!$L$14</f>
        <v>44454.645833333336</v>
      </c>
      <c r="M6" s="350"/>
      <c r="N6" s="66"/>
      <c r="O6" s="66"/>
      <c r="P6" s="66"/>
      <c r="Q6" s="72"/>
      <c r="R6" s="66"/>
    </row>
    <row r="7" spans="1:18" ht="12" thickBot="1" x14ac:dyDescent="0.25">
      <c r="A7" s="66"/>
      <c r="B7" s="75"/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7"/>
      <c r="R7" s="66"/>
    </row>
    <row r="8" spans="1:18" ht="12" thickBot="1" x14ac:dyDescent="0.25">
      <c r="A8" s="66"/>
      <c r="B8" s="66"/>
      <c r="C8" s="66"/>
      <c r="D8" s="66"/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</row>
    <row r="9" spans="1:18" ht="12" thickBot="1" x14ac:dyDescent="0.25">
      <c r="A9" s="66"/>
      <c r="B9" s="68"/>
      <c r="C9" s="69"/>
      <c r="D9" s="69"/>
      <c r="E9" s="69"/>
      <c r="F9" s="69"/>
      <c r="G9" s="69"/>
      <c r="H9" s="69"/>
      <c r="I9" s="69"/>
      <c r="J9" s="69"/>
      <c r="K9" s="69"/>
      <c r="L9" s="69"/>
      <c r="M9" s="69"/>
      <c r="N9" s="69"/>
      <c r="O9" s="69"/>
      <c r="P9" s="69"/>
      <c r="Q9" s="70"/>
      <c r="R9" s="66"/>
    </row>
    <row r="10" spans="1:18" ht="15.75" thickBot="1" x14ac:dyDescent="0.3">
      <c r="A10" s="66"/>
      <c r="B10" s="71"/>
      <c r="C10" s="66"/>
      <c r="D10" s="66"/>
      <c r="E10" s="79" t="s">
        <v>93</v>
      </c>
      <c r="F10" s="78" t="s">
        <v>305</v>
      </c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72"/>
      <c r="R10" s="66"/>
    </row>
    <row r="11" spans="1:18" ht="12" thickBot="1" x14ac:dyDescent="0.25">
      <c r="A11" s="66"/>
      <c r="B11" s="71"/>
      <c r="C11" s="66"/>
      <c r="D11" s="66"/>
      <c r="E11" s="130" t="s">
        <v>96</v>
      </c>
      <c r="F11" s="78" t="s">
        <v>305</v>
      </c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72"/>
      <c r="R11" s="66"/>
    </row>
    <row r="12" spans="1:18" ht="15.75" thickBot="1" x14ac:dyDescent="0.3">
      <c r="A12" s="66"/>
      <c r="B12" s="71"/>
      <c r="C12" s="66"/>
      <c r="D12" s="66"/>
      <c r="E12" s="129"/>
      <c r="F12" s="69"/>
      <c r="G12" s="66"/>
      <c r="H12" s="66"/>
      <c r="I12" s="66"/>
      <c r="J12" s="66"/>
      <c r="K12" s="66"/>
      <c r="L12" s="66"/>
      <c r="M12" s="66"/>
      <c r="N12" s="66"/>
      <c r="O12" s="66"/>
      <c r="P12" s="66"/>
      <c r="Q12" s="72"/>
      <c r="R12" s="66"/>
    </row>
    <row r="13" spans="1:18" ht="15.75" thickBot="1" x14ac:dyDescent="0.3">
      <c r="A13" s="66"/>
      <c r="B13" s="71"/>
      <c r="C13" s="66"/>
      <c r="D13" s="66"/>
      <c r="E13" s="80" t="s">
        <v>37</v>
      </c>
      <c r="F13" s="81" t="s">
        <v>98</v>
      </c>
      <c r="G13" s="81" t="s">
        <v>99</v>
      </c>
      <c r="H13" s="81" t="s">
        <v>100</v>
      </c>
      <c r="I13" s="81" t="s">
        <v>101</v>
      </c>
      <c r="J13" s="81" t="s">
        <v>102</v>
      </c>
      <c r="K13" s="216" t="s">
        <v>282</v>
      </c>
      <c r="L13" s="66"/>
      <c r="M13" s="66"/>
      <c r="N13" s="66"/>
      <c r="O13" s="66"/>
      <c r="P13" s="66"/>
      <c r="Q13" s="72"/>
      <c r="R13" s="66"/>
    </row>
    <row r="14" spans="1:18" ht="15" x14ac:dyDescent="0.25">
      <c r="A14" s="66"/>
      <c r="B14" s="71"/>
      <c r="C14" s="66"/>
      <c r="D14" s="66"/>
      <c r="E14" s="261" t="s">
        <v>50</v>
      </c>
      <c r="F14" s="159">
        <v>20</v>
      </c>
      <c r="G14" s="160">
        <v>122.5</v>
      </c>
      <c r="H14" s="160">
        <v>18</v>
      </c>
      <c r="I14" s="160">
        <v>2100</v>
      </c>
      <c r="J14" s="160">
        <v>100</v>
      </c>
      <c r="K14" s="161">
        <v>25.384615381148755</v>
      </c>
      <c r="L14" s="66"/>
      <c r="M14" s="66"/>
      <c r="N14" s="66"/>
      <c r="O14" s="66"/>
      <c r="P14" s="66"/>
      <c r="Q14" s="72"/>
      <c r="R14" s="66"/>
    </row>
    <row r="15" spans="1:18" ht="15.75" thickBot="1" x14ac:dyDescent="0.3">
      <c r="A15" s="66"/>
      <c r="B15" s="71"/>
      <c r="C15" s="66"/>
      <c r="D15" s="66"/>
      <c r="E15" s="262" t="s">
        <v>17</v>
      </c>
      <c r="F15" s="263">
        <v>80</v>
      </c>
      <c r="G15" s="264">
        <v>1180</v>
      </c>
      <c r="H15" s="264">
        <v>26</v>
      </c>
      <c r="I15" s="264">
        <v>3350</v>
      </c>
      <c r="J15" s="264">
        <v>200</v>
      </c>
      <c r="K15" s="265">
        <v>76.660695090987787</v>
      </c>
      <c r="L15" s="66"/>
      <c r="M15" s="66"/>
      <c r="N15" s="66"/>
      <c r="O15" s="66"/>
      <c r="P15" s="66"/>
      <c r="Q15" s="72"/>
      <c r="R15" s="66"/>
    </row>
    <row r="16" spans="1:18" ht="15.75" thickBot="1" x14ac:dyDescent="0.3">
      <c r="A16" s="66"/>
      <c r="B16" s="71"/>
      <c r="C16" s="66"/>
      <c r="D16" s="66"/>
      <c r="E16" s="82" t="s">
        <v>2</v>
      </c>
      <c r="F16" s="162">
        <v>80</v>
      </c>
      <c r="G16" s="163">
        <v>1180</v>
      </c>
      <c r="H16" s="163">
        <v>26</v>
      </c>
      <c r="I16" s="163">
        <v>3350</v>
      </c>
      <c r="J16" s="163">
        <v>200</v>
      </c>
      <c r="K16" s="164">
        <v>74.818652849018861</v>
      </c>
      <c r="L16" s="66"/>
      <c r="M16" s="66"/>
      <c r="N16" s="66"/>
      <c r="O16" s="66"/>
      <c r="P16" s="66"/>
      <c r="Q16" s="72"/>
      <c r="R16" s="66"/>
    </row>
    <row r="17" spans="1:18" ht="15" x14ac:dyDescent="0.25">
      <c r="A17" s="66"/>
      <c r="B17" s="71"/>
      <c r="C17" s="83"/>
      <c r="D17" s="83"/>
      <c r="E17"/>
      <c r="F17"/>
      <c r="G17"/>
      <c r="H17"/>
      <c r="I17"/>
      <c r="J17"/>
      <c r="K17"/>
      <c r="L17" s="66"/>
      <c r="M17" s="66"/>
      <c r="N17" s="66"/>
      <c r="O17" s="66"/>
      <c r="P17" s="66"/>
      <c r="Q17" s="72"/>
      <c r="R17" s="66"/>
    </row>
    <row r="18" spans="1:18" ht="15" x14ac:dyDescent="0.25">
      <c r="A18" s="66"/>
      <c r="B18" s="71"/>
      <c r="C18" s="83"/>
      <c r="D18" s="83"/>
      <c r="E18"/>
      <c r="F18"/>
      <c r="G18"/>
      <c r="H18"/>
      <c r="I18"/>
      <c r="J18"/>
      <c r="K18"/>
      <c r="L18" s="66"/>
      <c r="M18" s="66"/>
      <c r="N18" s="66"/>
      <c r="O18" s="66"/>
      <c r="P18" s="66"/>
      <c r="Q18" s="72"/>
      <c r="R18" s="66"/>
    </row>
    <row r="19" spans="1:18" ht="15.75" thickBot="1" x14ac:dyDescent="0.3">
      <c r="A19" s="66"/>
      <c r="B19" s="71"/>
      <c r="C19" s="83"/>
      <c r="D19" s="83"/>
      <c r="E19"/>
      <c r="F19"/>
      <c r="G19"/>
      <c r="H19"/>
      <c r="I19"/>
      <c r="J19"/>
      <c r="K19"/>
      <c r="L19" s="66"/>
      <c r="M19" s="66"/>
      <c r="N19" s="66"/>
      <c r="O19" s="66"/>
      <c r="P19" s="66"/>
      <c r="Q19" s="72"/>
      <c r="R19" s="66"/>
    </row>
    <row r="20" spans="1:18" ht="15.75" thickBot="1" x14ac:dyDescent="0.3">
      <c r="A20" s="66"/>
      <c r="B20" s="71"/>
      <c r="C20" s="83"/>
      <c r="D20" s="83"/>
      <c r="E20"/>
      <c r="F20"/>
      <c r="G20"/>
      <c r="H20"/>
      <c r="I20"/>
      <c r="J20"/>
      <c r="K20"/>
      <c r="L20" s="66"/>
      <c r="M20" s="66"/>
      <c r="N20" s="66"/>
      <c r="O20" s="66"/>
      <c r="P20" s="66"/>
      <c r="Q20" s="72"/>
      <c r="R20" s="66"/>
    </row>
    <row r="21" spans="1:18" ht="15" x14ac:dyDescent="0.25">
      <c r="A21" s="66"/>
      <c r="B21" s="71"/>
      <c r="C21" s="83"/>
      <c r="D21" s="83"/>
      <c r="E21" s="83"/>
      <c r="F21" s="66"/>
      <c r="G21" s="83"/>
      <c r="H21" s="83"/>
      <c r="I21" s="83"/>
      <c r="J21" s="83"/>
      <c r="K21" s="83"/>
      <c r="L21" s="66"/>
      <c r="M21" s="66"/>
      <c r="N21" s="66"/>
      <c r="O21" s="66"/>
      <c r="P21" s="66"/>
      <c r="Q21" s="72"/>
      <c r="R21" s="66"/>
    </row>
    <row r="22" spans="1:18" ht="15" x14ac:dyDescent="0.25">
      <c r="A22" s="66"/>
      <c r="B22" s="71"/>
      <c r="C22" s="83"/>
      <c r="D22" s="83"/>
      <c r="E22" s="83"/>
      <c r="F22" s="66"/>
      <c r="G22" s="83"/>
      <c r="H22" s="83"/>
      <c r="I22" s="83"/>
      <c r="J22" s="83"/>
      <c r="K22" s="83"/>
      <c r="L22" s="66"/>
      <c r="M22" s="66"/>
      <c r="N22" s="66"/>
      <c r="O22" s="66"/>
      <c r="P22" s="66"/>
      <c r="Q22" s="72"/>
      <c r="R22" s="66"/>
    </row>
    <row r="23" spans="1:18" ht="15" x14ac:dyDescent="0.25">
      <c r="A23" s="66"/>
      <c r="B23" s="71"/>
      <c r="C23" s="83"/>
      <c r="D23" s="83"/>
      <c r="E23" s="83"/>
      <c r="F23" s="66"/>
      <c r="G23" s="83"/>
      <c r="H23" s="83"/>
      <c r="I23" s="83"/>
      <c r="J23" s="83"/>
      <c r="K23" s="83"/>
      <c r="L23" s="66"/>
      <c r="M23" s="66"/>
      <c r="N23" s="66"/>
      <c r="O23" s="66"/>
      <c r="P23" s="66"/>
      <c r="Q23" s="72"/>
      <c r="R23" s="66"/>
    </row>
    <row r="24" spans="1:18" ht="15" x14ac:dyDescent="0.25">
      <c r="A24" s="66"/>
      <c r="B24" s="71"/>
      <c r="C24" s="83"/>
      <c r="D24" s="83"/>
      <c r="E24" s="83"/>
      <c r="F24" s="66"/>
      <c r="G24" s="83"/>
      <c r="H24" s="83"/>
      <c r="I24" s="83"/>
      <c r="J24" s="83"/>
      <c r="K24" s="83"/>
      <c r="L24" s="66"/>
      <c r="M24" s="66"/>
      <c r="N24" s="66"/>
      <c r="O24" s="66"/>
      <c r="P24" s="66"/>
      <c r="Q24" s="72"/>
      <c r="R24" s="66"/>
    </row>
    <row r="25" spans="1:18" ht="15" x14ac:dyDescent="0.25">
      <c r="A25" s="66"/>
      <c r="B25" s="71"/>
      <c r="C25" s="83"/>
      <c r="D25" s="83"/>
      <c r="E25" s="83"/>
      <c r="F25" s="66"/>
      <c r="G25" s="83"/>
      <c r="H25" s="83"/>
      <c r="I25" s="83"/>
      <c r="J25" s="83"/>
      <c r="K25" s="83"/>
      <c r="L25" s="66"/>
      <c r="M25" s="66"/>
      <c r="N25" s="66"/>
      <c r="O25" s="66"/>
      <c r="P25" s="66"/>
      <c r="Q25" s="72"/>
      <c r="R25" s="66"/>
    </row>
    <row r="26" spans="1:18" ht="15" x14ac:dyDescent="0.25">
      <c r="A26" s="66"/>
      <c r="B26" s="71"/>
      <c r="C26" s="83"/>
      <c r="D26" s="83"/>
      <c r="E26" s="83"/>
      <c r="F26" s="66"/>
      <c r="G26" s="83"/>
      <c r="H26" s="83"/>
      <c r="I26" s="83"/>
      <c r="J26" s="83"/>
      <c r="K26" s="83"/>
      <c r="L26" s="66"/>
      <c r="M26" s="66"/>
      <c r="N26" s="66"/>
      <c r="O26" s="66"/>
      <c r="P26" s="66"/>
      <c r="Q26" s="72"/>
      <c r="R26" s="66"/>
    </row>
    <row r="27" spans="1:18" ht="15" x14ac:dyDescent="0.25">
      <c r="A27" s="66"/>
      <c r="B27" s="71"/>
      <c r="C27" s="83"/>
      <c r="D27" s="83"/>
      <c r="E27" s="83"/>
      <c r="F27" s="66"/>
      <c r="G27" s="83"/>
      <c r="H27" s="83"/>
      <c r="I27" s="83"/>
      <c r="J27" s="83"/>
      <c r="K27" s="83"/>
      <c r="L27" s="66"/>
      <c r="M27" s="66"/>
      <c r="N27" s="66"/>
      <c r="O27" s="66"/>
      <c r="P27" s="66"/>
      <c r="Q27" s="72"/>
      <c r="R27" s="66"/>
    </row>
    <row r="28" spans="1:18" ht="15" x14ac:dyDescent="0.25">
      <c r="A28" s="66"/>
      <c r="B28" s="71"/>
      <c r="C28" s="83"/>
      <c r="D28" s="83"/>
      <c r="E28" s="83"/>
      <c r="F28" s="66"/>
      <c r="G28" s="83"/>
      <c r="H28" s="83"/>
      <c r="I28" s="83"/>
      <c r="J28" s="83"/>
      <c r="K28" s="83"/>
      <c r="L28" s="66"/>
      <c r="M28" s="66"/>
      <c r="N28" s="66"/>
      <c r="O28" s="66"/>
      <c r="P28" s="66"/>
      <c r="Q28" s="72"/>
      <c r="R28" s="66"/>
    </row>
    <row r="29" spans="1:18" ht="15" x14ac:dyDescent="0.25">
      <c r="A29" s="66"/>
      <c r="B29" s="71"/>
      <c r="C29" s="83"/>
      <c r="D29" s="83"/>
      <c r="E29" s="83"/>
      <c r="F29" s="66"/>
      <c r="G29" s="83"/>
      <c r="H29" s="83"/>
      <c r="I29" s="83"/>
      <c r="J29" s="83"/>
      <c r="K29" s="83"/>
      <c r="L29" s="66"/>
      <c r="M29" s="66"/>
      <c r="N29" s="66"/>
      <c r="O29" s="66"/>
      <c r="P29" s="66"/>
      <c r="Q29" s="72"/>
      <c r="R29" s="66"/>
    </row>
    <row r="30" spans="1:18" ht="15" x14ac:dyDescent="0.25">
      <c r="A30" s="66"/>
      <c r="B30" s="71"/>
      <c r="C30" s="83"/>
      <c r="D30" s="83"/>
      <c r="E30" s="83"/>
      <c r="F30" s="66"/>
      <c r="G30" s="83"/>
      <c r="H30" s="83"/>
      <c r="I30" s="83"/>
      <c r="J30" s="83"/>
      <c r="K30" s="83"/>
      <c r="L30" s="66"/>
      <c r="M30" s="66"/>
      <c r="N30" s="66"/>
      <c r="O30" s="66"/>
      <c r="P30" s="66"/>
      <c r="Q30" s="72"/>
      <c r="R30" s="66"/>
    </row>
    <row r="31" spans="1:18" ht="15" x14ac:dyDescent="0.25">
      <c r="A31" s="66"/>
      <c r="B31" s="71"/>
      <c r="C31" s="83"/>
      <c r="D31" s="83"/>
      <c r="E31" s="83"/>
      <c r="F31" s="66"/>
      <c r="G31" s="83"/>
      <c r="H31" s="83"/>
      <c r="I31" s="83"/>
      <c r="J31" s="83"/>
      <c r="K31" s="83"/>
      <c r="L31" s="66"/>
      <c r="M31" s="66"/>
      <c r="N31" s="66"/>
      <c r="O31" s="66"/>
      <c r="P31" s="66"/>
      <c r="Q31" s="72"/>
      <c r="R31" s="66"/>
    </row>
    <row r="32" spans="1:18" ht="15" x14ac:dyDescent="0.25">
      <c r="A32" s="66"/>
      <c r="B32" s="71"/>
      <c r="C32" s="83"/>
      <c r="D32" s="83"/>
      <c r="E32" s="83"/>
      <c r="F32" s="66"/>
      <c r="G32" s="83"/>
      <c r="H32" s="83"/>
      <c r="I32" s="83"/>
      <c r="J32" s="83"/>
      <c r="K32" s="83"/>
      <c r="L32" s="66"/>
      <c r="M32" s="66"/>
      <c r="N32" s="66"/>
      <c r="O32" s="66"/>
      <c r="P32" s="66"/>
      <c r="Q32" s="72"/>
      <c r="R32" s="66"/>
    </row>
    <row r="33" spans="1:18" ht="15" x14ac:dyDescent="0.25">
      <c r="A33" s="66"/>
      <c r="B33" s="71"/>
      <c r="C33" s="83"/>
      <c r="D33" s="83"/>
      <c r="E33" s="83"/>
      <c r="F33" s="66"/>
      <c r="G33" s="83"/>
      <c r="H33" s="83"/>
      <c r="I33" s="83"/>
      <c r="J33" s="83"/>
      <c r="K33" s="83"/>
      <c r="L33" s="66"/>
      <c r="M33" s="66"/>
      <c r="N33" s="66"/>
      <c r="O33" s="66"/>
      <c r="P33" s="66"/>
      <c r="Q33" s="72"/>
      <c r="R33" s="66"/>
    </row>
    <row r="34" spans="1:18" ht="15" x14ac:dyDescent="0.25">
      <c r="A34" s="66"/>
      <c r="B34" s="71"/>
      <c r="C34" s="83"/>
      <c r="D34" s="83"/>
      <c r="E34" s="83"/>
      <c r="F34" s="66"/>
      <c r="G34" s="83"/>
      <c r="H34" s="83"/>
      <c r="I34" s="83"/>
      <c r="J34" s="83"/>
      <c r="K34" s="83"/>
      <c r="L34" s="66"/>
      <c r="M34" s="66"/>
      <c r="N34" s="66"/>
      <c r="O34" s="66"/>
      <c r="P34" s="66"/>
      <c r="Q34" s="72"/>
      <c r="R34" s="66"/>
    </row>
    <row r="35" spans="1:18" ht="15" x14ac:dyDescent="0.25">
      <c r="A35" s="66"/>
      <c r="B35" s="71"/>
      <c r="C35" s="83"/>
      <c r="D35" s="83"/>
      <c r="E35" s="83"/>
      <c r="F35" s="66"/>
      <c r="G35" s="83"/>
      <c r="H35" s="83"/>
      <c r="I35" s="83"/>
      <c r="J35" s="83"/>
      <c r="K35" s="83"/>
      <c r="L35" s="66"/>
      <c r="M35" s="66"/>
      <c r="N35" s="66"/>
      <c r="O35" s="66"/>
      <c r="P35" s="66"/>
      <c r="Q35" s="72"/>
      <c r="R35" s="66"/>
    </row>
    <row r="36" spans="1:18" ht="15" x14ac:dyDescent="0.25">
      <c r="A36" s="66"/>
      <c r="B36" s="71"/>
      <c r="C36" s="83"/>
      <c r="D36" s="83"/>
      <c r="E36" s="83"/>
      <c r="F36" s="66"/>
      <c r="G36" s="83"/>
      <c r="H36" s="83"/>
      <c r="I36" s="83"/>
      <c r="J36" s="83"/>
      <c r="K36" s="83"/>
      <c r="L36" s="66"/>
      <c r="M36" s="66"/>
      <c r="N36" s="66"/>
      <c r="O36" s="66"/>
      <c r="P36" s="66"/>
      <c r="Q36" s="72"/>
      <c r="R36" s="66"/>
    </row>
    <row r="37" spans="1:18" ht="15" x14ac:dyDescent="0.25">
      <c r="A37" s="66"/>
      <c r="B37" s="71"/>
      <c r="C37" s="83"/>
      <c r="D37" s="83"/>
      <c r="E37" s="83"/>
      <c r="F37" s="66"/>
      <c r="G37" s="83"/>
      <c r="H37" s="83"/>
      <c r="I37" s="83"/>
      <c r="J37" s="83"/>
      <c r="K37" s="83"/>
      <c r="L37" s="66"/>
      <c r="M37" s="66"/>
      <c r="N37" s="66"/>
      <c r="O37" s="66"/>
      <c r="P37" s="66"/>
      <c r="Q37" s="72"/>
      <c r="R37" s="66"/>
    </row>
    <row r="38" spans="1:18" ht="15" x14ac:dyDescent="0.25">
      <c r="A38" s="66"/>
      <c r="B38" s="71"/>
      <c r="C38" s="83"/>
      <c r="D38" s="83"/>
      <c r="E38" s="83"/>
      <c r="F38" s="66"/>
      <c r="G38" s="83"/>
      <c r="H38" s="83"/>
      <c r="I38" s="83"/>
      <c r="J38" s="83"/>
      <c r="K38" s="83"/>
      <c r="L38" s="66"/>
      <c r="M38" s="66"/>
      <c r="N38" s="66"/>
      <c r="O38" s="66"/>
      <c r="P38" s="66"/>
      <c r="Q38" s="72"/>
      <c r="R38" s="66"/>
    </row>
    <row r="39" spans="1:18" ht="15" x14ac:dyDescent="0.25">
      <c r="A39" s="66"/>
      <c r="B39" s="71"/>
      <c r="C39" s="83"/>
      <c r="D39" s="83"/>
      <c r="E39" s="83"/>
      <c r="F39" s="66"/>
      <c r="G39" s="83"/>
      <c r="H39" s="83"/>
      <c r="I39" s="83"/>
      <c r="J39" s="83"/>
      <c r="K39" s="83"/>
      <c r="L39" s="66"/>
      <c r="M39" s="66"/>
      <c r="N39" s="66"/>
      <c r="O39" s="66"/>
      <c r="P39" s="66"/>
      <c r="Q39" s="72"/>
      <c r="R39" s="66"/>
    </row>
    <row r="40" spans="1:18" ht="15" x14ac:dyDescent="0.25">
      <c r="A40" s="66"/>
      <c r="B40" s="71"/>
      <c r="C40" s="83"/>
      <c r="D40" s="83"/>
      <c r="E40" s="83"/>
      <c r="F40" s="66"/>
      <c r="G40" s="83"/>
      <c r="H40" s="83"/>
      <c r="I40" s="83"/>
      <c r="J40" s="83"/>
      <c r="K40" s="83"/>
      <c r="L40" s="66"/>
      <c r="M40" s="66"/>
      <c r="N40" s="66"/>
      <c r="O40" s="66"/>
      <c r="P40" s="66"/>
      <c r="Q40" s="72"/>
      <c r="R40" s="66"/>
    </row>
    <row r="41" spans="1:18" ht="15" x14ac:dyDescent="0.25">
      <c r="A41" s="66"/>
      <c r="B41" s="71"/>
      <c r="C41" s="83"/>
      <c r="D41" s="83"/>
      <c r="E41" s="83"/>
      <c r="F41" s="66"/>
      <c r="G41" s="83"/>
      <c r="H41" s="83"/>
      <c r="I41" s="83"/>
      <c r="J41" s="83"/>
      <c r="K41" s="83"/>
      <c r="L41" s="66"/>
      <c r="M41" s="66"/>
      <c r="N41" s="66"/>
      <c r="O41" s="66"/>
      <c r="P41" s="66"/>
      <c r="Q41" s="72"/>
      <c r="R41" s="66"/>
    </row>
    <row r="42" spans="1:18" ht="15" x14ac:dyDescent="0.25">
      <c r="A42" s="66"/>
      <c r="B42" s="71"/>
      <c r="C42" s="66"/>
      <c r="D42" s="66"/>
      <c r="E42" s="83"/>
      <c r="F42" s="66"/>
      <c r="G42" s="83"/>
      <c r="H42" s="83"/>
      <c r="I42" s="83"/>
      <c r="J42" s="83"/>
      <c r="K42" s="83"/>
      <c r="L42" s="66"/>
      <c r="M42" s="66"/>
      <c r="N42" s="66"/>
      <c r="O42" s="66"/>
      <c r="P42" s="66"/>
      <c r="Q42" s="72"/>
      <c r="R42" s="66"/>
    </row>
    <row r="43" spans="1:18" ht="15" x14ac:dyDescent="0.25">
      <c r="A43" s="66"/>
      <c r="B43" s="71"/>
      <c r="C43" s="66"/>
      <c r="D43" s="66"/>
      <c r="E43" s="83"/>
      <c r="F43" s="66"/>
      <c r="G43" s="83"/>
      <c r="H43" s="83"/>
      <c r="I43" s="83"/>
      <c r="J43" s="83"/>
      <c r="K43" s="83"/>
      <c r="L43" s="66"/>
      <c r="M43" s="66"/>
      <c r="N43" s="66"/>
      <c r="O43" s="66"/>
      <c r="P43" s="66"/>
      <c r="Q43" s="72"/>
      <c r="R43" s="66"/>
    </row>
    <row r="44" spans="1:18" ht="15" x14ac:dyDescent="0.25">
      <c r="A44" s="66"/>
      <c r="B44" s="71"/>
      <c r="C44" s="66"/>
      <c r="D44" s="66"/>
      <c r="E44" s="83"/>
      <c r="F44" s="66"/>
      <c r="G44" s="83"/>
      <c r="H44" s="83"/>
      <c r="I44" s="83"/>
      <c r="J44" s="83"/>
      <c r="K44" s="83"/>
      <c r="L44" s="66"/>
      <c r="M44" s="66"/>
      <c r="N44" s="66"/>
      <c r="O44" s="66"/>
      <c r="P44" s="66"/>
      <c r="Q44" s="72"/>
      <c r="R44" s="66"/>
    </row>
    <row r="45" spans="1:18" ht="15" x14ac:dyDescent="0.25">
      <c r="A45" s="66"/>
      <c r="B45" s="71"/>
      <c r="C45" s="66"/>
      <c r="D45" s="66"/>
      <c r="E45" s="83"/>
      <c r="F45" s="66"/>
      <c r="G45" s="83"/>
      <c r="H45" s="83"/>
      <c r="I45" s="83"/>
      <c r="J45" s="83"/>
      <c r="K45" s="83"/>
      <c r="L45" s="66"/>
      <c r="M45" s="66"/>
      <c r="N45" s="66"/>
      <c r="O45" s="66"/>
      <c r="P45" s="66"/>
      <c r="Q45" s="72"/>
      <c r="R45" s="66"/>
    </row>
    <row r="46" spans="1:18" ht="15" x14ac:dyDescent="0.25">
      <c r="A46" s="66"/>
      <c r="B46" s="71"/>
      <c r="C46" s="66"/>
      <c r="D46" s="66"/>
      <c r="E46" s="83"/>
      <c r="F46" s="66"/>
      <c r="G46" s="83"/>
      <c r="H46" s="83"/>
      <c r="I46" s="83"/>
      <c r="J46" s="83"/>
      <c r="K46" s="83"/>
      <c r="L46" s="66"/>
      <c r="M46" s="66"/>
      <c r="N46" s="66"/>
      <c r="O46" s="66"/>
      <c r="P46" s="66"/>
      <c r="Q46" s="72"/>
      <c r="R46" s="66"/>
    </row>
    <row r="47" spans="1:18" ht="15" x14ac:dyDescent="0.25">
      <c r="A47" s="66"/>
      <c r="B47" s="71"/>
      <c r="C47" s="66"/>
      <c r="D47" s="66"/>
      <c r="E47" s="83"/>
      <c r="F47" s="66"/>
      <c r="G47" s="83"/>
      <c r="H47" s="83"/>
      <c r="I47" s="83"/>
      <c r="J47" s="83"/>
      <c r="K47" s="83"/>
      <c r="L47" s="66"/>
      <c r="M47" s="66"/>
      <c r="N47" s="66"/>
      <c r="O47" s="66"/>
      <c r="P47" s="66"/>
      <c r="Q47" s="72"/>
      <c r="R47" s="66"/>
    </row>
    <row r="48" spans="1:18" ht="15" x14ac:dyDescent="0.25">
      <c r="A48" s="66"/>
      <c r="B48" s="71"/>
      <c r="C48" s="66"/>
      <c r="D48" s="66"/>
      <c r="E48" s="83"/>
      <c r="F48" s="66"/>
      <c r="G48" s="83"/>
      <c r="H48" s="83"/>
      <c r="I48" s="83"/>
      <c r="J48" s="83"/>
      <c r="K48" s="83"/>
      <c r="L48" s="66"/>
      <c r="M48" s="66"/>
      <c r="N48" s="66"/>
      <c r="O48" s="66"/>
      <c r="P48" s="66"/>
      <c r="Q48" s="72"/>
      <c r="R48" s="66"/>
    </row>
    <row r="49" spans="1:18" ht="15" x14ac:dyDescent="0.25">
      <c r="A49" s="66"/>
      <c r="B49" s="71"/>
      <c r="C49" s="66"/>
      <c r="D49" s="66"/>
      <c r="E49" s="83"/>
      <c r="F49" s="66"/>
      <c r="G49" s="83"/>
      <c r="H49" s="83"/>
      <c r="I49" s="83"/>
      <c r="J49" s="83"/>
      <c r="K49" s="83"/>
      <c r="L49" s="66"/>
      <c r="M49" s="66"/>
      <c r="N49" s="66"/>
      <c r="O49" s="66"/>
      <c r="P49" s="66"/>
      <c r="Q49" s="72"/>
      <c r="R49" s="66"/>
    </row>
    <row r="50" spans="1:18" ht="15.75" thickBot="1" x14ac:dyDescent="0.3">
      <c r="A50" s="66"/>
      <c r="B50" s="75"/>
      <c r="C50" s="76"/>
      <c r="D50" s="76"/>
      <c r="E50" s="76"/>
      <c r="F50" s="76"/>
      <c r="G50" s="84"/>
      <c r="H50" s="84"/>
      <c r="I50" s="84"/>
      <c r="J50" s="84"/>
      <c r="K50" s="84"/>
      <c r="L50" s="76"/>
      <c r="M50" s="76"/>
      <c r="N50" s="76"/>
      <c r="O50" s="76"/>
      <c r="P50" s="76"/>
      <c r="Q50" s="77"/>
      <c r="R50" s="66"/>
    </row>
    <row r="51" spans="1:18" ht="15" x14ac:dyDescent="0.25">
      <c r="A51" s="66"/>
      <c r="B51" s="66"/>
      <c r="C51" s="66"/>
      <c r="D51" s="66"/>
      <c r="E51" s="66"/>
      <c r="F51" s="66"/>
      <c r="G51" s="83"/>
      <c r="H51" s="83"/>
      <c r="I51" s="83"/>
      <c r="J51" s="83"/>
      <c r="K51" s="83"/>
      <c r="L51" s="66"/>
      <c r="M51" s="66"/>
      <c r="N51" s="66"/>
      <c r="O51" s="66"/>
      <c r="P51" s="66"/>
      <c r="Q51" s="66"/>
      <c r="R51" s="66"/>
    </row>
    <row r="52" spans="1:18" ht="15" hidden="1" x14ac:dyDescent="0.25">
      <c r="G52" s="85"/>
      <c r="H52" s="85"/>
      <c r="I52" s="85"/>
      <c r="J52" s="85"/>
      <c r="K52" s="85"/>
    </row>
    <row r="53" spans="1:18" ht="15" hidden="1" x14ac:dyDescent="0.25">
      <c r="G53" s="85"/>
      <c r="H53" s="85"/>
      <c r="I53" s="85"/>
      <c r="J53" s="85"/>
      <c r="K53" s="85"/>
    </row>
    <row r="54" spans="1:18" ht="15" hidden="1" x14ac:dyDescent="0.25">
      <c r="G54" s="85"/>
      <c r="H54" s="85"/>
      <c r="I54" s="85"/>
      <c r="J54" s="85"/>
      <c r="K54" s="85"/>
    </row>
    <row r="55" spans="1:18" ht="15" hidden="1" x14ac:dyDescent="0.25">
      <c r="G55" s="85"/>
      <c r="H55" s="85"/>
      <c r="I55" s="85"/>
      <c r="J55" s="85"/>
      <c r="K55" s="85"/>
    </row>
    <row r="56" spans="1:18" ht="15" hidden="1" x14ac:dyDescent="0.25">
      <c r="G56" s="85"/>
      <c r="H56" s="85"/>
      <c r="I56" s="85"/>
      <c r="J56" s="85"/>
      <c r="K56" s="85"/>
    </row>
    <row r="57" spans="1:18" ht="15" hidden="1" x14ac:dyDescent="0.25">
      <c r="G57" s="85"/>
      <c r="H57" s="85"/>
      <c r="I57" s="85"/>
      <c r="J57" s="85"/>
      <c r="K57" s="85"/>
    </row>
    <row r="58" spans="1:18" ht="15" hidden="1" x14ac:dyDescent="0.25">
      <c r="G58" s="85"/>
      <c r="H58" s="85"/>
      <c r="I58" s="85"/>
      <c r="J58" s="85"/>
      <c r="K58" s="85"/>
    </row>
    <row r="59" spans="1:18" ht="15" hidden="1" x14ac:dyDescent="0.25">
      <c r="G59" s="85"/>
      <c r="H59" s="85"/>
      <c r="I59" s="85"/>
      <c r="J59" s="85"/>
      <c r="K59" s="85"/>
    </row>
    <row r="60" spans="1:18" ht="15" hidden="1" x14ac:dyDescent="0.25">
      <c r="G60" s="85"/>
      <c r="H60" s="85"/>
      <c r="I60" s="85"/>
      <c r="J60" s="85"/>
      <c r="K60" s="85"/>
    </row>
    <row r="61" spans="1:18" ht="15" hidden="1" x14ac:dyDescent="0.25">
      <c r="G61" s="85"/>
      <c r="H61" s="85"/>
      <c r="I61" s="85"/>
      <c r="J61" s="85"/>
      <c r="K61" s="85"/>
    </row>
    <row r="62" spans="1:18" ht="15" hidden="1" x14ac:dyDescent="0.25">
      <c r="G62" s="85"/>
      <c r="H62" s="85"/>
      <c r="I62" s="85"/>
      <c r="J62" s="85"/>
      <c r="K62" s="85"/>
    </row>
    <row r="63" spans="1:18" ht="15" hidden="1" x14ac:dyDescent="0.25">
      <c r="G63" s="85"/>
      <c r="H63" s="85"/>
      <c r="I63" s="85"/>
      <c r="J63" s="85"/>
      <c r="K63" s="85"/>
    </row>
    <row r="64" spans="1:18" ht="15" hidden="1" x14ac:dyDescent="0.25">
      <c r="G64" s="85"/>
      <c r="H64" s="85"/>
      <c r="I64" s="85"/>
      <c r="J64" s="85"/>
      <c r="K64" s="85"/>
    </row>
    <row r="65" spans="7:11" ht="15" hidden="1" x14ac:dyDescent="0.25">
      <c r="G65" s="85"/>
      <c r="H65" s="85"/>
      <c r="I65" s="85"/>
      <c r="J65" s="85"/>
      <c r="K65" s="85"/>
    </row>
    <row r="66" spans="7:11" ht="15" hidden="1" x14ac:dyDescent="0.25">
      <c r="G66" s="85"/>
      <c r="H66" s="85"/>
      <c r="I66" s="85"/>
      <c r="J66" s="85"/>
      <c r="K66" s="85"/>
    </row>
    <row r="67" spans="7:11" ht="15" hidden="1" x14ac:dyDescent="0.25">
      <c r="G67" s="85"/>
      <c r="H67" s="85"/>
      <c r="I67" s="85"/>
      <c r="J67" s="85"/>
      <c r="K67" s="85"/>
    </row>
    <row r="68" spans="7:11" ht="15" hidden="1" x14ac:dyDescent="0.25">
      <c r="G68" s="85"/>
      <c r="H68" s="85"/>
      <c r="I68" s="85"/>
      <c r="J68" s="85"/>
      <c r="K68" s="85"/>
    </row>
    <row r="69" spans="7:11" ht="15.75" hidden="1" thickBot="1" x14ac:dyDescent="0.3">
      <c r="G69" s="85"/>
      <c r="H69" s="85"/>
      <c r="I69" s="85"/>
      <c r="J69" s="85"/>
      <c r="K69" s="85"/>
    </row>
    <row r="70" spans="7:11" ht="15.75" hidden="1" thickBot="1" x14ac:dyDescent="0.3">
      <c r="G70" s="85"/>
      <c r="H70" s="85"/>
      <c r="I70" s="85"/>
      <c r="J70" s="85"/>
      <c r="K70" s="85"/>
    </row>
    <row r="71" spans="7:11" ht="15" hidden="1" x14ac:dyDescent="0.25">
      <c r="G71" s="85"/>
      <c r="H71" s="85"/>
      <c r="I71" s="85"/>
      <c r="J71" s="85"/>
    </row>
    <row r="72" spans="7:11" ht="15" hidden="1" x14ac:dyDescent="0.25">
      <c r="G72" s="85"/>
      <c r="H72" s="85"/>
      <c r="I72" s="85"/>
      <c r="J72" s="85"/>
    </row>
    <row r="73" spans="7:11" ht="15" hidden="1" x14ac:dyDescent="0.25">
      <c r="G73" s="85"/>
      <c r="H73" s="85"/>
      <c r="I73" s="85"/>
      <c r="J73" s="85"/>
    </row>
    <row r="74" spans="7:11" ht="15" hidden="1" x14ac:dyDescent="0.25">
      <c r="G74" s="85"/>
      <c r="H74" s="85"/>
      <c r="I74" s="85"/>
      <c r="J74" s="85"/>
    </row>
    <row r="75" spans="7:11" ht="15" hidden="1" x14ac:dyDescent="0.25">
      <c r="G75" s="85"/>
      <c r="H75" s="85"/>
      <c r="I75" s="85"/>
      <c r="J75" s="85"/>
    </row>
    <row r="76" spans="7:11" ht="15" hidden="1" x14ac:dyDescent="0.25">
      <c r="G76" s="85"/>
      <c r="H76" s="85"/>
      <c r="I76" s="85"/>
      <c r="J76" s="85"/>
    </row>
    <row r="77" spans="7:11" ht="15" hidden="1" x14ac:dyDescent="0.25">
      <c r="G77" s="85"/>
      <c r="H77" s="85"/>
      <c r="I77" s="85"/>
      <c r="J77" s="85"/>
    </row>
    <row r="78" spans="7:11" ht="15" hidden="1" x14ac:dyDescent="0.25">
      <c r="G78" s="85"/>
      <c r="H78" s="85"/>
      <c r="I78" s="85"/>
      <c r="J78" s="85"/>
    </row>
    <row r="79" spans="7:11" ht="15" hidden="1" x14ac:dyDescent="0.25">
      <c r="G79" s="85"/>
      <c r="H79" s="85"/>
      <c r="I79" s="85"/>
      <c r="J79" s="85"/>
    </row>
    <row r="80" spans="7:11" ht="15" hidden="1" x14ac:dyDescent="0.25">
      <c r="G80" s="85"/>
      <c r="H80" s="85"/>
      <c r="I80" s="85"/>
      <c r="J80" s="85"/>
    </row>
    <row r="81" spans="7:10" ht="15" hidden="1" x14ac:dyDescent="0.25">
      <c r="G81" s="85"/>
      <c r="H81" s="85"/>
      <c r="I81" s="85"/>
      <c r="J81" s="85"/>
    </row>
    <row r="82" spans="7:10" ht="15" hidden="1" x14ac:dyDescent="0.25">
      <c r="G82" s="85"/>
      <c r="H82" s="85"/>
      <c r="I82" s="85"/>
      <c r="J82" s="85"/>
    </row>
    <row r="83" spans="7:10" ht="15" hidden="1" x14ac:dyDescent="0.25">
      <c r="G83" s="85"/>
      <c r="H83" s="85"/>
      <c r="I83" s="85"/>
      <c r="J83" s="85"/>
    </row>
    <row r="84" spans="7:10" ht="15" hidden="1" x14ac:dyDescent="0.25">
      <c r="G84" s="85"/>
      <c r="H84" s="85"/>
      <c r="I84" s="85"/>
      <c r="J84" s="85"/>
    </row>
    <row r="85" spans="7:10" ht="15" hidden="1" x14ac:dyDescent="0.25">
      <c r="G85" s="85"/>
      <c r="H85" s="85"/>
      <c r="I85" s="85"/>
      <c r="J85" s="85"/>
    </row>
    <row r="86" spans="7:10" ht="15" hidden="1" x14ac:dyDescent="0.25">
      <c r="G86" s="85"/>
      <c r="H86" s="85"/>
      <c r="I86" s="85"/>
      <c r="J86" s="85"/>
    </row>
    <row r="87" spans="7:10" ht="15" hidden="1" x14ac:dyDescent="0.25">
      <c r="G87" s="85"/>
      <c r="H87" s="85"/>
      <c r="I87" s="85"/>
      <c r="J87" s="85"/>
    </row>
    <row r="88" spans="7:10" ht="15" hidden="1" x14ac:dyDescent="0.25">
      <c r="G88" s="85"/>
      <c r="H88" s="85"/>
      <c r="I88" s="85"/>
      <c r="J88" s="85"/>
    </row>
    <row r="89" spans="7:10" ht="15" hidden="1" x14ac:dyDescent="0.25">
      <c r="G89" s="85"/>
      <c r="H89" s="85"/>
      <c r="I89" s="85"/>
      <c r="J89" s="85"/>
    </row>
    <row r="90" spans="7:10" ht="15" hidden="1" x14ac:dyDescent="0.25">
      <c r="G90" s="85"/>
      <c r="H90" s="85"/>
      <c r="I90" s="85"/>
      <c r="J90" s="85"/>
    </row>
    <row r="91" spans="7:10" ht="15" hidden="1" x14ac:dyDescent="0.25">
      <c r="G91" s="85"/>
      <c r="H91" s="85"/>
      <c r="I91" s="85"/>
      <c r="J91" s="85"/>
    </row>
    <row r="92" spans="7:10" ht="15" hidden="1" x14ac:dyDescent="0.25">
      <c r="G92" s="85"/>
      <c r="H92" s="85"/>
      <c r="I92" s="85"/>
      <c r="J92" s="85"/>
    </row>
    <row r="93" spans="7:10" ht="15" hidden="1" x14ac:dyDescent="0.25">
      <c r="G93" s="85"/>
      <c r="H93" s="85"/>
      <c r="I93" s="85"/>
      <c r="J93" s="85"/>
    </row>
    <row r="94" spans="7:10" ht="15" hidden="1" x14ac:dyDescent="0.25">
      <c r="G94" s="85"/>
      <c r="H94" s="85"/>
      <c r="I94" s="85"/>
      <c r="J94" s="85"/>
    </row>
    <row r="95" spans="7:10" ht="15" hidden="1" x14ac:dyDescent="0.25">
      <c r="G95" s="85"/>
      <c r="H95" s="85"/>
      <c r="I95" s="85"/>
      <c r="J95" s="85"/>
    </row>
    <row r="96" spans="7:10" ht="15" hidden="1" x14ac:dyDescent="0.25">
      <c r="G96" s="85"/>
      <c r="H96" s="85"/>
      <c r="I96" s="85"/>
      <c r="J96" s="85"/>
    </row>
    <row r="97" spans="7:10" ht="15" hidden="1" x14ac:dyDescent="0.25">
      <c r="G97" s="85"/>
      <c r="H97" s="85"/>
      <c r="I97" s="85"/>
      <c r="J97" s="85"/>
    </row>
    <row r="98" spans="7:10" ht="15" hidden="1" x14ac:dyDescent="0.25">
      <c r="G98" s="85"/>
      <c r="H98" s="85"/>
      <c r="I98" s="85"/>
      <c r="J98" s="85"/>
    </row>
    <row r="99" spans="7:10" ht="15" hidden="1" x14ac:dyDescent="0.25">
      <c r="G99" s="85"/>
      <c r="H99" s="85"/>
      <c r="I99" s="85"/>
      <c r="J99" s="85"/>
    </row>
    <row r="100" spans="7:10" ht="15" hidden="1" x14ac:dyDescent="0.25">
      <c r="G100" s="85"/>
      <c r="H100" s="85"/>
      <c r="I100" s="85"/>
      <c r="J100" s="85"/>
    </row>
    <row r="101" spans="7:10" ht="15" hidden="1" x14ac:dyDescent="0.25">
      <c r="G101" s="85"/>
      <c r="H101" s="85"/>
      <c r="I101" s="85"/>
      <c r="J101" s="85"/>
    </row>
    <row r="102" spans="7:10" ht="15" hidden="1" x14ac:dyDescent="0.25">
      <c r="G102" s="85"/>
      <c r="H102" s="85"/>
      <c r="I102" s="85"/>
      <c r="J102" s="85"/>
    </row>
    <row r="103" spans="7:10" ht="15" hidden="1" x14ac:dyDescent="0.25">
      <c r="G103" s="85"/>
      <c r="H103" s="85"/>
      <c r="I103" s="85"/>
      <c r="J103" s="85"/>
    </row>
    <row r="104" spans="7:10" ht="15" hidden="1" x14ac:dyDescent="0.25">
      <c r="G104" s="85"/>
      <c r="H104" s="85"/>
      <c r="I104" s="85"/>
      <c r="J104" s="85"/>
    </row>
    <row r="105" spans="7:10" ht="15" hidden="1" x14ac:dyDescent="0.25">
      <c r="G105" s="85"/>
      <c r="H105" s="85"/>
      <c r="I105" s="85"/>
      <c r="J105" s="85"/>
    </row>
    <row r="106" spans="7:10" ht="15" hidden="1" x14ac:dyDescent="0.25">
      <c r="G106" s="85"/>
      <c r="H106" s="85"/>
      <c r="I106" s="85"/>
      <c r="J106" s="85"/>
    </row>
    <row r="107" spans="7:10" ht="15" hidden="1" x14ac:dyDescent="0.25">
      <c r="G107" s="85"/>
      <c r="H107" s="85"/>
      <c r="I107" s="85"/>
      <c r="J107" s="85"/>
    </row>
    <row r="108" spans="7:10" ht="15" hidden="1" x14ac:dyDescent="0.25">
      <c r="G108" s="85"/>
      <c r="H108" s="85"/>
      <c r="I108" s="85"/>
      <c r="J108" s="85"/>
    </row>
    <row r="109" spans="7:10" ht="15" hidden="1" x14ac:dyDescent="0.25">
      <c r="G109" s="85"/>
      <c r="H109" s="85"/>
      <c r="I109" s="85"/>
      <c r="J109" s="85"/>
    </row>
    <row r="110" spans="7:10" ht="15" hidden="1" x14ac:dyDescent="0.25">
      <c r="G110" s="85"/>
      <c r="H110" s="85"/>
      <c r="I110" s="85"/>
      <c r="J110" s="85"/>
    </row>
    <row r="111" spans="7:10" ht="15" hidden="1" x14ac:dyDescent="0.25">
      <c r="G111" s="85"/>
      <c r="H111" s="85"/>
      <c r="I111" s="85"/>
      <c r="J111" s="85"/>
    </row>
    <row r="112" spans="7:10" ht="15" hidden="1" x14ac:dyDescent="0.25">
      <c r="G112" s="85"/>
      <c r="H112" s="85"/>
      <c r="I112" s="85"/>
      <c r="J112" s="85"/>
    </row>
    <row r="113" spans="7:10" ht="15" hidden="1" x14ac:dyDescent="0.25">
      <c r="G113" s="85"/>
      <c r="H113" s="85"/>
      <c r="I113" s="85"/>
      <c r="J113" s="85"/>
    </row>
    <row r="114" spans="7:10" ht="15" hidden="1" x14ac:dyDescent="0.25">
      <c r="G114" s="85"/>
      <c r="H114" s="85"/>
      <c r="I114" s="85"/>
      <c r="J114" s="85"/>
    </row>
    <row r="115" spans="7:10" ht="15" hidden="1" x14ac:dyDescent="0.25">
      <c r="G115" s="85"/>
      <c r="H115" s="85"/>
      <c r="I115" s="85"/>
      <c r="J115" s="85"/>
    </row>
    <row r="116" spans="7:10" ht="15" hidden="1" x14ac:dyDescent="0.25">
      <c r="G116" s="85"/>
      <c r="H116" s="85"/>
      <c r="I116" s="85"/>
      <c r="J116" s="85"/>
    </row>
    <row r="117" spans="7:10" ht="15" hidden="1" x14ac:dyDescent="0.25">
      <c r="G117" s="85"/>
      <c r="H117" s="85"/>
      <c r="I117" s="85"/>
      <c r="J117" s="85"/>
    </row>
    <row r="118" spans="7:10" ht="15" hidden="1" x14ac:dyDescent="0.25">
      <c r="G118" s="85"/>
      <c r="H118" s="85"/>
      <c r="I118" s="85"/>
      <c r="J118" s="85"/>
    </row>
    <row r="119" spans="7:10" ht="15" hidden="1" x14ac:dyDescent="0.25">
      <c r="G119" s="85"/>
      <c r="H119" s="85"/>
      <c r="I119" s="85"/>
      <c r="J119" s="85"/>
    </row>
    <row r="120" spans="7:10" ht="15" hidden="1" x14ac:dyDescent="0.25">
      <c r="G120" s="85"/>
      <c r="H120" s="85"/>
      <c r="I120" s="85"/>
      <c r="J120" s="85"/>
    </row>
    <row r="121" spans="7:10" ht="15" hidden="1" x14ac:dyDescent="0.25">
      <c r="G121" s="85"/>
      <c r="H121" s="85"/>
      <c r="I121" s="85"/>
      <c r="J121" s="85"/>
    </row>
    <row r="122" spans="7:10" ht="15" hidden="1" x14ac:dyDescent="0.25">
      <c r="G122" s="85"/>
      <c r="H122" s="85"/>
      <c r="I122" s="85"/>
      <c r="J122" s="85"/>
    </row>
    <row r="123" spans="7:10" ht="15" hidden="1" x14ac:dyDescent="0.25">
      <c r="G123" s="85"/>
      <c r="H123" s="85"/>
      <c r="I123" s="85"/>
      <c r="J123" s="85"/>
    </row>
    <row r="124" spans="7:10" ht="15" hidden="1" x14ac:dyDescent="0.25">
      <c r="G124" s="85"/>
      <c r="H124" s="85"/>
      <c r="I124" s="85"/>
      <c r="J124" s="85"/>
    </row>
    <row r="125" spans="7:10" ht="15" hidden="1" x14ac:dyDescent="0.25">
      <c r="G125" s="85"/>
      <c r="H125" s="85"/>
      <c r="I125" s="85"/>
      <c r="J125" s="85"/>
    </row>
    <row r="126" spans="7:10" ht="15.75" hidden="1" thickBot="1" x14ac:dyDescent="0.3">
      <c r="G126" s="85"/>
      <c r="H126" s="85"/>
      <c r="I126" s="85"/>
      <c r="J126" s="85"/>
    </row>
    <row r="127" spans="7:10" ht="15.75" hidden="1" thickBot="1" x14ac:dyDescent="0.3">
      <c r="G127" s="85"/>
      <c r="H127" s="85"/>
      <c r="I127" s="85"/>
      <c r="J127" s="85"/>
    </row>
    <row r="128" spans="7:10" ht="15" hidden="1" x14ac:dyDescent="0.25">
      <c r="G128" s="85"/>
      <c r="H128" s="85"/>
      <c r="I128" s="85"/>
    </row>
    <row r="129" spans="7:9" ht="15" hidden="1" x14ac:dyDescent="0.25">
      <c r="G129" s="85"/>
      <c r="H129" s="85"/>
      <c r="I129" s="85"/>
    </row>
    <row r="130" spans="7:9" ht="15" hidden="1" x14ac:dyDescent="0.25">
      <c r="G130" s="85"/>
      <c r="H130" s="85"/>
      <c r="I130" s="85"/>
    </row>
    <row r="131" spans="7:9" ht="15" hidden="1" x14ac:dyDescent="0.25">
      <c r="G131" s="85"/>
      <c r="H131" s="85"/>
      <c r="I131" s="85"/>
    </row>
    <row r="132" spans="7:9" ht="15" hidden="1" x14ac:dyDescent="0.25">
      <c r="G132" s="85"/>
      <c r="H132" s="85"/>
      <c r="I132" s="85"/>
    </row>
    <row r="133" spans="7:9" ht="15" hidden="1" x14ac:dyDescent="0.25">
      <c r="G133" s="85"/>
      <c r="H133" s="85"/>
      <c r="I133" s="85"/>
    </row>
    <row r="134" spans="7:9" ht="15" hidden="1" x14ac:dyDescent="0.25">
      <c r="G134" s="85"/>
      <c r="H134" s="85"/>
      <c r="I134" s="85"/>
    </row>
    <row r="135" spans="7:9" ht="15" hidden="1" x14ac:dyDescent="0.25">
      <c r="G135" s="85"/>
      <c r="H135" s="85"/>
      <c r="I135" s="85"/>
    </row>
    <row r="136" spans="7:9" ht="15" hidden="1" x14ac:dyDescent="0.25">
      <c r="G136" s="85"/>
      <c r="H136" s="85"/>
      <c r="I136" s="85"/>
    </row>
    <row r="137" spans="7:9" ht="15" hidden="1" x14ac:dyDescent="0.25">
      <c r="G137" s="85"/>
      <c r="H137" s="85"/>
      <c r="I137" s="85"/>
    </row>
    <row r="138" spans="7:9" ht="15" hidden="1" x14ac:dyDescent="0.25">
      <c r="G138" s="85"/>
      <c r="H138" s="85"/>
      <c r="I138" s="85"/>
    </row>
    <row r="139" spans="7:9" ht="15" hidden="1" x14ac:dyDescent="0.25">
      <c r="G139" s="85"/>
      <c r="H139" s="85"/>
      <c r="I139" s="85"/>
    </row>
    <row r="140" spans="7:9" ht="15" hidden="1" x14ac:dyDescent="0.25">
      <c r="G140" s="85"/>
      <c r="H140" s="85"/>
      <c r="I140" s="85"/>
    </row>
    <row r="141" spans="7:9" ht="15" hidden="1" x14ac:dyDescent="0.25">
      <c r="G141" s="85"/>
      <c r="H141" s="85"/>
      <c r="I141" s="85"/>
    </row>
    <row r="142" spans="7:9" ht="15" hidden="1" x14ac:dyDescent="0.25">
      <c r="G142" s="85"/>
      <c r="H142" s="85"/>
      <c r="I142" s="85"/>
    </row>
    <row r="143" spans="7:9" ht="15" hidden="1" x14ac:dyDescent="0.25">
      <c r="G143" s="85"/>
      <c r="H143" s="85"/>
      <c r="I143" s="85"/>
    </row>
    <row r="144" spans="7:9" ht="15" hidden="1" x14ac:dyDescent="0.25">
      <c r="G144" s="85"/>
      <c r="H144" s="85"/>
      <c r="I144" s="85"/>
    </row>
    <row r="145" spans="7:9" ht="15" hidden="1" x14ac:dyDescent="0.25">
      <c r="G145" s="85"/>
      <c r="H145" s="85"/>
      <c r="I145" s="85"/>
    </row>
    <row r="146" spans="7:9" ht="15" hidden="1" x14ac:dyDescent="0.25">
      <c r="G146" s="85"/>
      <c r="H146" s="85"/>
      <c r="I146" s="85"/>
    </row>
    <row r="147" spans="7:9" ht="15" hidden="1" x14ac:dyDescent="0.25">
      <c r="G147" s="85"/>
      <c r="H147" s="85"/>
      <c r="I147" s="85"/>
    </row>
    <row r="148" spans="7:9" ht="15" hidden="1" x14ac:dyDescent="0.25">
      <c r="G148" s="85"/>
      <c r="H148" s="85"/>
      <c r="I148" s="85"/>
    </row>
    <row r="149" spans="7:9" ht="15" hidden="1" x14ac:dyDescent="0.25">
      <c r="G149" s="85"/>
      <c r="H149" s="85"/>
      <c r="I149" s="85"/>
    </row>
    <row r="150" spans="7:9" ht="15" hidden="1" x14ac:dyDescent="0.25">
      <c r="G150" s="85"/>
      <c r="H150" s="85"/>
      <c r="I150" s="85"/>
    </row>
    <row r="151" spans="7:9" ht="15" hidden="1" x14ac:dyDescent="0.25">
      <c r="G151" s="85"/>
      <c r="H151" s="85"/>
      <c r="I151" s="85"/>
    </row>
    <row r="152" spans="7:9" ht="15" hidden="1" x14ac:dyDescent="0.25">
      <c r="G152" s="85"/>
      <c r="H152" s="85"/>
      <c r="I152" s="85"/>
    </row>
    <row r="153" spans="7:9" ht="15" hidden="1" x14ac:dyDescent="0.25">
      <c r="G153" s="85"/>
      <c r="H153" s="85"/>
      <c r="I153" s="85"/>
    </row>
    <row r="154" spans="7:9" ht="15" hidden="1" x14ac:dyDescent="0.25">
      <c r="G154" s="85"/>
      <c r="H154" s="85"/>
      <c r="I154" s="85"/>
    </row>
    <row r="155" spans="7:9" ht="15" hidden="1" x14ac:dyDescent="0.25">
      <c r="G155" s="85"/>
      <c r="H155" s="85"/>
      <c r="I155" s="85"/>
    </row>
    <row r="156" spans="7:9" ht="15" hidden="1" x14ac:dyDescent="0.25">
      <c r="G156" s="85"/>
      <c r="H156" s="85"/>
      <c r="I156" s="85"/>
    </row>
    <row r="157" spans="7:9" ht="15" hidden="1" x14ac:dyDescent="0.25">
      <c r="G157" s="85"/>
      <c r="H157" s="85"/>
      <c r="I157" s="85"/>
    </row>
    <row r="158" spans="7:9" ht="15" hidden="1" x14ac:dyDescent="0.25">
      <c r="G158" s="85"/>
      <c r="H158" s="85"/>
      <c r="I158" s="85"/>
    </row>
    <row r="159" spans="7:9" ht="15" hidden="1" x14ac:dyDescent="0.25">
      <c r="G159" s="85"/>
      <c r="H159" s="85"/>
      <c r="I159" s="85"/>
    </row>
    <row r="160" spans="7:9" ht="15" hidden="1" x14ac:dyDescent="0.25">
      <c r="G160" s="85"/>
      <c r="H160" s="85"/>
      <c r="I160" s="85"/>
    </row>
    <row r="161" spans="7:9" ht="15" hidden="1" x14ac:dyDescent="0.25">
      <c r="G161" s="85"/>
      <c r="H161" s="85"/>
      <c r="I161" s="85"/>
    </row>
    <row r="162" spans="7:9" ht="15" hidden="1" x14ac:dyDescent="0.25">
      <c r="G162" s="85"/>
      <c r="H162" s="85"/>
      <c r="I162" s="85"/>
    </row>
    <row r="163" spans="7:9" ht="15" hidden="1" x14ac:dyDescent="0.25">
      <c r="G163" s="85"/>
      <c r="H163" s="85"/>
      <c r="I163" s="85"/>
    </row>
    <row r="164" spans="7:9" ht="15" hidden="1" x14ac:dyDescent="0.25">
      <c r="G164" s="85"/>
      <c r="H164" s="85"/>
      <c r="I164" s="85"/>
    </row>
    <row r="165" spans="7:9" ht="15" hidden="1" x14ac:dyDescent="0.25">
      <c r="G165" s="85"/>
      <c r="H165" s="85"/>
      <c r="I165" s="85"/>
    </row>
    <row r="166" spans="7:9" ht="15" hidden="1" x14ac:dyDescent="0.25">
      <c r="G166" s="85"/>
      <c r="H166" s="85"/>
      <c r="I166" s="85"/>
    </row>
    <row r="167" spans="7:9" ht="15" hidden="1" x14ac:dyDescent="0.25">
      <c r="G167" s="85"/>
      <c r="H167" s="85"/>
      <c r="I167" s="85"/>
    </row>
    <row r="168" spans="7:9" ht="15" hidden="1" x14ac:dyDescent="0.25">
      <c r="G168" s="85"/>
      <c r="H168" s="85"/>
      <c r="I168" s="85"/>
    </row>
    <row r="169" spans="7:9" ht="15" hidden="1" x14ac:dyDescent="0.25">
      <c r="G169" s="85"/>
      <c r="H169" s="85"/>
      <c r="I169" s="85"/>
    </row>
    <row r="170" spans="7:9" ht="15" hidden="1" x14ac:dyDescent="0.25">
      <c r="G170" s="85"/>
      <c r="H170" s="85"/>
      <c r="I170" s="85"/>
    </row>
    <row r="171" spans="7:9" ht="15" hidden="1" x14ac:dyDescent="0.25">
      <c r="G171" s="85"/>
      <c r="H171" s="85"/>
      <c r="I171" s="85"/>
    </row>
    <row r="172" spans="7:9" ht="15" hidden="1" x14ac:dyDescent="0.25">
      <c r="G172" s="85"/>
      <c r="H172" s="85"/>
      <c r="I172" s="85"/>
    </row>
    <row r="173" spans="7:9" ht="15" hidden="1" x14ac:dyDescent="0.25">
      <c r="G173" s="85"/>
      <c r="H173" s="85"/>
      <c r="I173" s="85"/>
    </row>
    <row r="174" spans="7:9" ht="15" hidden="1" x14ac:dyDescent="0.25">
      <c r="G174" s="85"/>
      <c r="H174" s="85"/>
      <c r="I174" s="85"/>
    </row>
    <row r="175" spans="7:9" ht="15" hidden="1" x14ac:dyDescent="0.25">
      <c r="G175" s="85"/>
      <c r="H175" s="85"/>
      <c r="I175" s="85"/>
    </row>
    <row r="176" spans="7:9" ht="15" hidden="1" x14ac:dyDescent="0.25">
      <c r="G176" s="85"/>
      <c r="H176" s="85"/>
      <c r="I176" s="85"/>
    </row>
    <row r="177" spans="7:9" ht="15" hidden="1" x14ac:dyDescent="0.25">
      <c r="G177" s="85"/>
      <c r="H177" s="85"/>
      <c r="I177" s="85"/>
    </row>
    <row r="178" spans="7:9" ht="15" hidden="1" x14ac:dyDescent="0.25">
      <c r="G178" s="85"/>
      <c r="H178" s="85"/>
      <c r="I178" s="85"/>
    </row>
    <row r="179" spans="7:9" ht="15" hidden="1" x14ac:dyDescent="0.25">
      <c r="G179" s="85"/>
      <c r="H179" s="85"/>
      <c r="I179" s="85"/>
    </row>
    <row r="180" spans="7:9" ht="15" hidden="1" x14ac:dyDescent="0.25">
      <c r="G180" s="85"/>
      <c r="H180" s="85"/>
      <c r="I180" s="85"/>
    </row>
    <row r="181" spans="7:9" ht="15" hidden="1" x14ac:dyDescent="0.25">
      <c r="G181" s="85"/>
      <c r="H181" s="85"/>
      <c r="I181" s="85"/>
    </row>
    <row r="182" spans="7:9" ht="15" hidden="1" x14ac:dyDescent="0.25">
      <c r="G182" s="85"/>
      <c r="H182" s="85"/>
      <c r="I182" s="85"/>
    </row>
    <row r="183" spans="7:9" ht="15" hidden="1" x14ac:dyDescent="0.25">
      <c r="G183" s="85"/>
      <c r="H183" s="85"/>
      <c r="I183" s="85"/>
    </row>
    <row r="184" spans="7:9" ht="15" hidden="1" x14ac:dyDescent="0.25">
      <c r="G184" s="85"/>
      <c r="H184" s="85"/>
      <c r="I184" s="85"/>
    </row>
    <row r="185" spans="7:9" ht="15" hidden="1" x14ac:dyDescent="0.25">
      <c r="G185" s="85"/>
      <c r="H185" s="85"/>
      <c r="I185" s="85"/>
    </row>
    <row r="186" spans="7:9" ht="15" hidden="1" x14ac:dyDescent="0.25">
      <c r="G186" s="85"/>
      <c r="H186" s="85"/>
      <c r="I186" s="85"/>
    </row>
    <row r="187" spans="7:9" ht="15.75" hidden="1" thickBot="1" x14ac:dyDescent="0.3">
      <c r="G187" s="85"/>
      <c r="H187" s="85"/>
      <c r="I187" s="85"/>
    </row>
    <row r="188" spans="7:9" ht="15.75" hidden="1" thickBot="1" x14ac:dyDescent="0.3">
      <c r="G188" s="85"/>
      <c r="H188" s="85"/>
      <c r="I188" s="85"/>
    </row>
    <row r="189" spans="7:9" ht="15" hidden="1" x14ac:dyDescent="0.25">
      <c r="G189" s="85"/>
      <c r="H189" s="85"/>
    </row>
    <row r="190" spans="7:9" ht="15" hidden="1" x14ac:dyDescent="0.25">
      <c r="G190" s="85"/>
      <c r="H190" s="85"/>
    </row>
    <row r="191" spans="7:9" ht="15" hidden="1" x14ac:dyDescent="0.25">
      <c r="G191" s="85"/>
      <c r="H191" s="85"/>
    </row>
    <row r="192" spans="7:9" ht="15" hidden="1" x14ac:dyDescent="0.25">
      <c r="G192" s="85"/>
      <c r="H192" s="85"/>
    </row>
    <row r="193" spans="7:8" ht="15" hidden="1" x14ac:dyDescent="0.25">
      <c r="G193" s="85"/>
      <c r="H193" s="85"/>
    </row>
    <row r="194" spans="7:8" ht="15" hidden="1" x14ac:dyDescent="0.25">
      <c r="G194" s="85"/>
      <c r="H194" s="85"/>
    </row>
    <row r="195" spans="7:8" ht="15" hidden="1" x14ac:dyDescent="0.25">
      <c r="G195" s="85"/>
      <c r="H195" s="85"/>
    </row>
    <row r="196" spans="7:8" ht="15" hidden="1" x14ac:dyDescent="0.25">
      <c r="G196" s="85"/>
      <c r="H196" s="85"/>
    </row>
    <row r="197" spans="7:8" ht="15" hidden="1" x14ac:dyDescent="0.25">
      <c r="G197" s="85"/>
      <c r="H197" s="85"/>
    </row>
    <row r="198" spans="7:8" ht="15" hidden="1" x14ac:dyDescent="0.25">
      <c r="G198" s="85"/>
      <c r="H198" s="85"/>
    </row>
    <row r="199" spans="7:8" ht="15" hidden="1" x14ac:dyDescent="0.25">
      <c r="G199" s="85"/>
      <c r="H199" s="85"/>
    </row>
    <row r="200" spans="7:8" ht="15" hidden="1" x14ac:dyDescent="0.25">
      <c r="G200" s="85"/>
      <c r="H200" s="85"/>
    </row>
    <row r="201" spans="7:8" ht="15" hidden="1" x14ac:dyDescent="0.25">
      <c r="G201" s="85"/>
      <c r="H201" s="85"/>
    </row>
    <row r="202" spans="7:8" ht="15" hidden="1" x14ac:dyDescent="0.25">
      <c r="G202" s="85"/>
      <c r="H202" s="85"/>
    </row>
    <row r="203" spans="7:8" ht="15" hidden="1" x14ac:dyDescent="0.25">
      <c r="G203" s="85"/>
      <c r="H203" s="85"/>
    </row>
    <row r="204" spans="7:8" ht="15" hidden="1" x14ac:dyDescent="0.25">
      <c r="G204" s="85"/>
      <c r="H204" s="85"/>
    </row>
    <row r="205" spans="7:8" ht="15" hidden="1" x14ac:dyDescent="0.25">
      <c r="G205" s="85"/>
      <c r="H205" s="85"/>
    </row>
    <row r="206" spans="7:8" ht="15" hidden="1" x14ac:dyDescent="0.25">
      <c r="G206" s="85"/>
      <c r="H206" s="85"/>
    </row>
    <row r="207" spans="7:8" ht="15" hidden="1" x14ac:dyDescent="0.25">
      <c r="G207" s="85"/>
      <c r="H207" s="85"/>
    </row>
    <row r="208" spans="7:8" ht="15" hidden="1" x14ac:dyDescent="0.25">
      <c r="G208" s="85"/>
      <c r="H208" s="85"/>
    </row>
    <row r="209" spans="7:8" ht="15" hidden="1" x14ac:dyDescent="0.25">
      <c r="G209" s="85"/>
      <c r="H209" s="85"/>
    </row>
    <row r="210" spans="7:8" ht="15" hidden="1" x14ac:dyDescent="0.25">
      <c r="G210" s="85"/>
      <c r="H210" s="85"/>
    </row>
    <row r="211" spans="7:8" ht="15" hidden="1" x14ac:dyDescent="0.25">
      <c r="G211" s="85"/>
      <c r="H211" s="85"/>
    </row>
    <row r="212" spans="7:8" ht="15" hidden="1" x14ac:dyDescent="0.25">
      <c r="G212" s="85"/>
      <c r="H212" s="85"/>
    </row>
    <row r="213" spans="7:8" ht="15" hidden="1" x14ac:dyDescent="0.25">
      <c r="G213" s="85"/>
      <c r="H213" s="85"/>
    </row>
    <row r="214" spans="7:8" ht="15" hidden="1" x14ac:dyDescent="0.25">
      <c r="G214" s="85"/>
      <c r="H214" s="85"/>
    </row>
    <row r="215" spans="7:8" ht="15" hidden="1" x14ac:dyDescent="0.25">
      <c r="G215" s="85"/>
      <c r="H215" s="85"/>
    </row>
    <row r="216" spans="7:8" ht="15" hidden="1" x14ac:dyDescent="0.25">
      <c r="G216" s="85"/>
      <c r="H216" s="85"/>
    </row>
    <row r="217" spans="7:8" ht="15" hidden="1" x14ac:dyDescent="0.25">
      <c r="G217" s="85"/>
      <c r="H217" s="85"/>
    </row>
    <row r="218" spans="7:8" ht="15" hidden="1" x14ac:dyDescent="0.25">
      <c r="G218" s="85"/>
      <c r="H218" s="85"/>
    </row>
    <row r="219" spans="7:8" ht="15" hidden="1" x14ac:dyDescent="0.25">
      <c r="G219" s="85"/>
      <c r="H219" s="85"/>
    </row>
    <row r="220" spans="7:8" ht="15" hidden="1" x14ac:dyDescent="0.25">
      <c r="G220" s="85"/>
      <c r="H220" s="85"/>
    </row>
    <row r="221" spans="7:8" ht="15" hidden="1" x14ac:dyDescent="0.25">
      <c r="G221" s="85"/>
      <c r="H221" s="85"/>
    </row>
    <row r="222" spans="7:8" ht="15" hidden="1" x14ac:dyDescent="0.25">
      <c r="G222" s="85"/>
      <c r="H222" s="85"/>
    </row>
    <row r="223" spans="7:8" ht="15" hidden="1" x14ac:dyDescent="0.25">
      <c r="G223" s="85"/>
      <c r="H223" s="85"/>
    </row>
    <row r="224" spans="7:8" ht="15" hidden="1" x14ac:dyDescent="0.25">
      <c r="G224" s="85"/>
      <c r="H224" s="85"/>
    </row>
    <row r="225" spans="7:8" ht="15" hidden="1" x14ac:dyDescent="0.25">
      <c r="G225" s="85"/>
      <c r="H225" s="85"/>
    </row>
    <row r="226" spans="7:8" ht="15" hidden="1" x14ac:dyDescent="0.25">
      <c r="G226" s="85"/>
      <c r="H226" s="85"/>
    </row>
    <row r="227" spans="7:8" ht="15" hidden="1" x14ac:dyDescent="0.25">
      <c r="G227" s="85"/>
      <c r="H227" s="85"/>
    </row>
    <row r="228" spans="7:8" ht="15" hidden="1" x14ac:dyDescent="0.25">
      <c r="G228" s="85"/>
      <c r="H228" s="85"/>
    </row>
    <row r="229" spans="7:8" ht="15" hidden="1" x14ac:dyDescent="0.25">
      <c r="G229" s="85"/>
      <c r="H229" s="85"/>
    </row>
    <row r="230" spans="7:8" ht="15" hidden="1" x14ac:dyDescent="0.25">
      <c r="G230" s="85"/>
      <c r="H230" s="85"/>
    </row>
    <row r="231" spans="7:8" ht="15" hidden="1" x14ac:dyDescent="0.25">
      <c r="G231" s="85"/>
      <c r="H231" s="85"/>
    </row>
    <row r="232" spans="7:8" ht="15" hidden="1" x14ac:dyDescent="0.25">
      <c r="G232" s="85"/>
      <c r="H232" s="85"/>
    </row>
    <row r="233" spans="7:8" ht="15" hidden="1" x14ac:dyDescent="0.25">
      <c r="G233" s="85"/>
      <c r="H233" s="85"/>
    </row>
    <row r="234" spans="7:8" ht="15" hidden="1" x14ac:dyDescent="0.25">
      <c r="G234" s="85"/>
      <c r="H234" s="85"/>
    </row>
    <row r="235" spans="7:8" ht="15" hidden="1" x14ac:dyDescent="0.25">
      <c r="G235" s="85"/>
      <c r="H235" s="85"/>
    </row>
    <row r="236" spans="7:8" ht="15" hidden="1" x14ac:dyDescent="0.25">
      <c r="G236" s="85"/>
      <c r="H236" s="85"/>
    </row>
    <row r="237" spans="7:8" ht="15" hidden="1" x14ac:dyDescent="0.25">
      <c r="G237" s="85"/>
      <c r="H237" s="85"/>
    </row>
    <row r="238" spans="7:8" ht="15" hidden="1" x14ac:dyDescent="0.25">
      <c r="G238" s="85"/>
      <c r="H238" s="85"/>
    </row>
    <row r="239" spans="7:8" ht="15" hidden="1" x14ac:dyDescent="0.25">
      <c r="G239" s="85"/>
      <c r="H239" s="85"/>
    </row>
    <row r="240" spans="7:8" ht="15" hidden="1" x14ac:dyDescent="0.25">
      <c r="G240" s="85"/>
      <c r="H240" s="85"/>
    </row>
    <row r="241" spans="7:8" ht="15" hidden="1" x14ac:dyDescent="0.25">
      <c r="G241" s="85"/>
      <c r="H241" s="85"/>
    </row>
    <row r="242" spans="7:8" ht="15" hidden="1" x14ac:dyDescent="0.25">
      <c r="G242" s="85"/>
      <c r="H242" s="85"/>
    </row>
    <row r="243" spans="7:8" ht="15" hidden="1" x14ac:dyDescent="0.25">
      <c r="G243" s="85"/>
      <c r="H243" s="85"/>
    </row>
    <row r="244" spans="7:8" ht="15" hidden="1" x14ac:dyDescent="0.25">
      <c r="G244" s="85"/>
      <c r="H244" s="85"/>
    </row>
    <row r="245" spans="7:8" ht="15" hidden="1" x14ac:dyDescent="0.25">
      <c r="G245" s="85"/>
      <c r="H245" s="85"/>
    </row>
    <row r="246" spans="7:8" ht="15" hidden="1" x14ac:dyDescent="0.25">
      <c r="G246" s="85"/>
      <c r="H246" s="85"/>
    </row>
    <row r="247" spans="7:8" ht="15" hidden="1" x14ac:dyDescent="0.25">
      <c r="G247" s="85"/>
      <c r="H247" s="85"/>
    </row>
    <row r="248" spans="7:8" ht="15" hidden="1" x14ac:dyDescent="0.25">
      <c r="G248" s="85"/>
      <c r="H248" s="85"/>
    </row>
    <row r="249" spans="7:8" ht="15" hidden="1" x14ac:dyDescent="0.25">
      <c r="G249" s="85"/>
      <c r="H249" s="85"/>
    </row>
    <row r="250" spans="7:8" ht="15" hidden="1" x14ac:dyDescent="0.25">
      <c r="G250" s="85"/>
      <c r="H250" s="85"/>
    </row>
    <row r="251" spans="7:8" ht="15" hidden="1" x14ac:dyDescent="0.25">
      <c r="G251" s="85"/>
      <c r="H251" s="85"/>
    </row>
    <row r="252" spans="7:8" ht="15" hidden="1" x14ac:dyDescent="0.25">
      <c r="G252" s="85"/>
      <c r="H252" s="85"/>
    </row>
    <row r="253" spans="7:8" ht="15" hidden="1" x14ac:dyDescent="0.25">
      <c r="G253" s="85"/>
      <c r="H253" s="85"/>
    </row>
    <row r="254" spans="7:8" ht="15" hidden="1" x14ac:dyDescent="0.25">
      <c r="G254" s="85"/>
      <c r="H254" s="85"/>
    </row>
    <row r="255" spans="7:8" ht="15" hidden="1" x14ac:dyDescent="0.25">
      <c r="G255" s="85"/>
      <c r="H255" s="85"/>
    </row>
    <row r="256" spans="7:8" ht="15" hidden="1" x14ac:dyDescent="0.25">
      <c r="G256" s="85"/>
      <c r="H256" s="85"/>
    </row>
    <row r="257" spans="7:8" ht="15" hidden="1" x14ac:dyDescent="0.25">
      <c r="G257" s="85"/>
      <c r="H257" s="85"/>
    </row>
    <row r="258" spans="7:8" ht="15" hidden="1" x14ac:dyDescent="0.25">
      <c r="G258" s="85"/>
      <c r="H258" s="85"/>
    </row>
    <row r="259" spans="7:8" ht="15" hidden="1" x14ac:dyDescent="0.25">
      <c r="G259" s="85"/>
      <c r="H259" s="85"/>
    </row>
    <row r="260" spans="7:8" ht="15" hidden="1" x14ac:dyDescent="0.25">
      <c r="G260" s="85"/>
      <c r="H260" s="85"/>
    </row>
    <row r="261" spans="7:8" ht="15" hidden="1" x14ac:dyDescent="0.25">
      <c r="G261" s="85"/>
      <c r="H261" s="85"/>
    </row>
    <row r="262" spans="7:8" ht="15" hidden="1" x14ac:dyDescent="0.25">
      <c r="G262" s="85"/>
      <c r="H262" s="85"/>
    </row>
    <row r="263" spans="7:8" ht="15" hidden="1" x14ac:dyDescent="0.25">
      <c r="G263" s="85"/>
      <c r="H263" s="85"/>
    </row>
    <row r="264" spans="7:8" ht="15" hidden="1" x14ac:dyDescent="0.25">
      <c r="G264" s="85"/>
      <c r="H264" s="85"/>
    </row>
    <row r="265" spans="7:8" ht="15" hidden="1" x14ac:dyDescent="0.25">
      <c r="G265" s="85"/>
      <c r="H265" s="85"/>
    </row>
    <row r="266" spans="7:8" ht="15" hidden="1" x14ac:dyDescent="0.25">
      <c r="G266" s="85"/>
      <c r="H266" s="85"/>
    </row>
    <row r="267" spans="7:8" ht="15.75" hidden="1" thickBot="1" x14ac:dyDescent="0.3">
      <c r="G267" s="85"/>
      <c r="H267" s="85"/>
    </row>
    <row r="268" spans="7:8" ht="15.75" hidden="1" thickBot="1" x14ac:dyDescent="0.3">
      <c r="G268" s="85"/>
      <c r="H268" s="85"/>
    </row>
    <row r="269" spans="7:8" ht="15" hidden="1" x14ac:dyDescent="0.25">
      <c r="G269" s="85"/>
    </row>
    <row r="270" spans="7:8" ht="15" hidden="1" x14ac:dyDescent="0.25">
      <c r="G270" s="85"/>
    </row>
    <row r="271" spans="7:8" ht="15" hidden="1" x14ac:dyDescent="0.25">
      <c r="G271" s="85"/>
    </row>
    <row r="272" spans="7:8" ht="15" hidden="1" x14ac:dyDescent="0.25">
      <c r="G272" s="85"/>
    </row>
    <row r="273" spans="7:7" ht="15" hidden="1" x14ac:dyDescent="0.25">
      <c r="G273" s="85"/>
    </row>
    <row r="274" spans="7:7" ht="15" hidden="1" x14ac:dyDescent="0.25">
      <c r="G274" s="85"/>
    </row>
    <row r="275" spans="7:7" ht="15" hidden="1" x14ac:dyDescent="0.25">
      <c r="G275" s="85"/>
    </row>
    <row r="276" spans="7:7" ht="15" hidden="1" x14ac:dyDescent="0.25">
      <c r="G276" s="85"/>
    </row>
    <row r="277" spans="7:7" ht="15" hidden="1" x14ac:dyDescent="0.25">
      <c r="G277" s="85"/>
    </row>
    <row r="278" spans="7:7" ht="15" hidden="1" x14ac:dyDescent="0.25">
      <c r="G278" s="85"/>
    </row>
    <row r="279" spans="7:7" ht="15" hidden="1" x14ac:dyDescent="0.25">
      <c r="G279" s="85"/>
    </row>
    <row r="280" spans="7:7" ht="15" hidden="1" x14ac:dyDescent="0.25">
      <c r="G280" s="85"/>
    </row>
    <row r="281" spans="7:7" ht="15" hidden="1" x14ac:dyDescent="0.25">
      <c r="G281" s="85"/>
    </row>
    <row r="282" spans="7:7" ht="15" hidden="1" x14ac:dyDescent="0.25">
      <c r="G282" s="85"/>
    </row>
    <row r="283" spans="7:7" ht="15" hidden="1" x14ac:dyDescent="0.25">
      <c r="G283" s="85"/>
    </row>
    <row r="284" spans="7:7" ht="15" hidden="1" x14ac:dyDescent="0.25">
      <c r="G284" s="85"/>
    </row>
    <row r="285" spans="7:7" ht="15" hidden="1" x14ac:dyDescent="0.25">
      <c r="G285" s="85"/>
    </row>
    <row r="286" spans="7:7" ht="15" hidden="1" x14ac:dyDescent="0.25">
      <c r="G286" s="85"/>
    </row>
    <row r="287" spans="7:7" ht="15" hidden="1" x14ac:dyDescent="0.25">
      <c r="G287" s="85"/>
    </row>
    <row r="288" spans="7:7" ht="15" hidden="1" x14ac:dyDescent="0.25">
      <c r="G288" s="85"/>
    </row>
    <row r="289" spans="7:7" ht="15" hidden="1" x14ac:dyDescent="0.25">
      <c r="G289" s="85"/>
    </row>
    <row r="290" spans="7:7" ht="15" hidden="1" x14ac:dyDescent="0.25">
      <c r="G290" s="85"/>
    </row>
    <row r="291" spans="7:7" ht="15" hidden="1" x14ac:dyDescent="0.25">
      <c r="G291" s="85"/>
    </row>
    <row r="292" spans="7:7" ht="15" hidden="1" x14ac:dyDescent="0.25">
      <c r="G292" s="85"/>
    </row>
    <row r="293" spans="7:7" ht="15" hidden="1" x14ac:dyDescent="0.25">
      <c r="G293" s="85"/>
    </row>
    <row r="294" spans="7:7" ht="15" hidden="1" x14ac:dyDescent="0.25">
      <c r="G294" s="85"/>
    </row>
    <row r="295" spans="7:7" ht="15" hidden="1" x14ac:dyDescent="0.25">
      <c r="G295" s="85"/>
    </row>
    <row r="296" spans="7:7" ht="15" hidden="1" x14ac:dyDescent="0.25">
      <c r="G296" s="85"/>
    </row>
    <row r="297" spans="7:7" ht="15" hidden="1" x14ac:dyDescent="0.25">
      <c r="G297" s="85"/>
    </row>
    <row r="298" spans="7:7" ht="15" hidden="1" x14ac:dyDescent="0.25">
      <c r="G298" s="85"/>
    </row>
    <row r="299" spans="7:7" ht="15" hidden="1" x14ac:dyDescent="0.25">
      <c r="G299" s="85"/>
    </row>
    <row r="300" spans="7:7" ht="15" hidden="1" x14ac:dyDescent="0.25">
      <c r="G300" s="85"/>
    </row>
    <row r="301" spans="7:7" ht="15" hidden="1" x14ac:dyDescent="0.25">
      <c r="G301" s="85"/>
    </row>
    <row r="302" spans="7:7" ht="15" hidden="1" x14ac:dyDescent="0.25">
      <c r="G302" s="85"/>
    </row>
    <row r="303" spans="7:7" ht="15" hidden="1" x14ac:dyDescent="0.25">
      <c r="G303" s="85"/>
    </row>
    <row r="304" spans="7:7" ht="15" hidden="1" x14ac:dyDescent="0.25">
      <c r="G304" s="85"/>
    </row>
    <row r="305" spans="7:7" ht="15" hidden="1" x14ac:dyDescent="0.25">
      <c r="G305" s="85"/>
    </row>
    <row r="306" spans="7:7" ht="15" hidden="1" x14ac:dyDescent="0.25">
      <c r="G306" s="85"/>
    </row>
    <row r="307" spans="7:7" ht="15" hidden="1" x14ac:dyDescent="0.25">
      <c r="G307" s="85"/>
    </row>
    <row r="308" spans="7:7" ht="15" hidden="1" x14ac:dyDescent="0.25">
      <c r="G308" s="85"/>
    </row>
    <row r="309" spans="7:7" ht="15" hidden="1" x14ac:dyDescent="0.25">
      <c r="G309" s="85"/>
    </row>
    <row r="310" spans="7:7" ht="15" hidden="1" x14ac:dyDescent="0.25">
      <c r="G310" s="85"/>
    </row>
    <row r="311" spans="7:7" ht="15" hidden="1" x14ac:dyDescent="0.25">
      <c r="G311" s="85"/>
    </row>
    <row r="312" spans="7:7" ht="15" hidden="1" x14ac:dyDescent="0.25">
      <c r="G312" s="85"/>
    </row>
    <row r="313" spans="7:7" ht="15" hidden="1" x14ac:dyDescent="0.25">
      <c r="G313" s="85"/>
    </row>
    <row r="314" spans="7:7" ht="15" hidden="1" x14ac:dyDescent="0.25">
      <c r="G314" s="85"/>
    </row>
    <row r="315" spans="7:7" ht="15" hidden="1" x14ac:dyDescent="0.25">
      <c r="G315" s="85"/>
    </row>
    <row r="316" spans="7:7" ht="15" hidden="1" x14ac:dyDescent="0.25">
      <c r="G316" s="85"/>
    </row>
    <row r="317" spans="7:7" ht="15" hidden="1" x14ac:dyDescent="0.25">
      <c r="G317" s="85"/>
    </row>
    <row r="318" spans="7:7" ht="15" hidden="1" x14ac:dyDescent="0.25">
      <c r="G318" s="85"/>
    </row>
    <row r="319" spans="7:7" ht="15" hidden="1" x14ac:dyDescent="0.25">
      <c r="G319" s="85"/>
    </row>
    <row r="320" spans="7:7" ht="15" hidden="1" x14ac:dyDescent="0.25">
      <c r="G320" s="85"/>
    </row>
    <row r="321" spans="7:7" ht="15" hidden="1" x14ac:dyDescent="0.25">
      <c r="G321" s="85"/>
    </row>
    <row r="322" spans="7:7" ht="15" hidden="1" x14ac:dyDescent="0.25">
      <c r="G322" s="85"/>
    </row>
    <row r="323" spans="7:7" ht="15" hidden="1" x14ac:dyDescent="0.25">
      <c r="G323" s="85"/>
    </row>
    <row r="324" spans="7:7" ht="15" hidden="1" x14ac:dyDescent="0.25">
      <c r="G324" s="85"/>
    </row>
    <row r="325" spans="7:7" ht="15" hidden="1" x14ac:dyDescent="0.25">
      <c r="G325" s="85"/>
    </row>
    <row r="326" spans="7:7" ht="15" hidden="1" x14ac:dyDescent="0.25">
      <c r="G326" s="85"/>
    </row>
    <row r="327" spans="7:7" ht="15" hidden="1" x14ac:dyDescent="0.25">
      <c r="G327" s="85"/>
    </row>
    <row r="328" spans="7:7" ht="15" hidden="1" x14ac:dyDescent="0.25">
      <c r="G328" s="85"/>
    </row>
    <row r="329" spans="7:7" ht="15" hidden="1" x14ac:dyDescent="0.25">
      <c r="G329" s="85"/>
    </row>
    <row r="330" spans="7:7" ht="15" hidden="1" x14ac:dyDescent="0.25">
      <c r="G330" s="85"/>
    </row>
    <row r="331" spans="7:7" ht="15" hidden="1" x14ac:dyDescent="0.25">
      <c r="G331" s="85"/>
    </row>
    <row r="332" spans="7:7" ht="15" hidden="1" x14ac:dyDescent="0.25">
      <c r="G332" s="85"/>
    </row>
    <row r="333" spans="7:7" ht="15" hidden="1" x14ac:dyDescent="0.25">
      <c r="G333" s="85"/>
    </row>
    <row r="334" spans="7:7" ht="15" hidden="1" x14ac:dyDescent="0.25">
      <c r="G334" s="85"/>
    </row>
    <row r="335" spans="7:7" ht="15" hidden="1" x14ac:dyDescent="0.25">
      <c r="G335" s="85"/>
    </row>
    <row r="336" spans="7:7" ht="15" hidden="1" x14ac:dyDescent="0.25">
      <c r="G336" s="85"/>
    </row>
    <row r="337" spans="7:7" ht="15" hidden="1" x14ac:dyDescent="0.25">
      <c r="G337" s="85"/>
    </row>
    <row r="338" spans="7:7" ht="15" hidden="1" x14ac:dyDescent="0.25">
      <c r="G338" s="85"/>
    </row>
    <row r="339" spans="7:7" ht="15" hidden="1" x14ac:dyDescent="0.25">
      <c r="G339" s="85"/>
    </row>
    <row r="340" spans="7:7" ht="15" hidden="1" x14ac:dyDescent="0.25">
      <c r="G340" s="85"/>
    </row>
    <row r="341" spans="7:7" ht="15" hidden="1" x14ac:dyDescent="0.25">
      <c r="G341" s="85"/>
    </row>
    <row r="342" spans="7:7" ht="15" hidden="1" x14ac:dyDescent="0.25">
      <c r="G342" s="85"/>
    </row>
    <row r="343" spans="7:7" ht="15" hidden="1" x14ac:dyDescent="0.25">
      <c r="G343" s="85"/>
    </row>
    <row r="344" spans="7:7" ht="15" hidden="1" x14ac:dyDescent="0.25">
      <c r="G344" s="85"/>
    </row>
    <row r="345" spans="7:7" ht="15" hidden="1" x14ac:dyDescent="0.25">
      <c r="G345" s="85"/>
    </row>
    <row r="346" spans="7:7" ht="15" hidden="1" x14ac:dyDescent="0.25">
      <c r="G346" s="85"/>
    </row>
    <row r="347" spans="7:7" ht="15" hidden="1" x14ac:dyDescent="0.25">
      <c r="G347" s="85"/>
    </row>
    <row r="348" spans="7:7" ht="15" hidden="1" x14ac:dyDescent="0.25">
      <c r="G348" s="85"/>
    </row>
    <row r="349" spans="7:7" ht="15" hidden="1" x14ac:dyDescent="0.25">
      <c r="G349" s="85"/>
    </row>
    <row r="350" spans="7:7" ht="15" hidden="1" x14ac:dyDescent="0.25">
      <c r="G350" s="85"/>
    </row>
    <row r="351" spans="7:7" ht="15" hidden="1" x14ac:dyDescent="0.25">
      <c r="G351" s="85"/>
    </row>
    <row r="352" spans="7:7" ht="15" hidden="1" x14ac:dyDescent="0.25">
      <c r="G352" s="85"/>
    </row>
    <row r="353" spans="7:7" ht="15" hidden="1" x14ac:dyDescent="0.25">
      <c r="G353" s="85"/>
    </row>
    <row r="354" spans="7:7" ht="15" hidden="1" x14ac:dyDescent="0.25">
      <c r="G354" s="85"/>
    </row>
    <row r="355" spans="7:7" ht="15" hidden="1" x14ac:dyDescent="0.25">
      <c r="G355" s="85"/>
    </row>
    <row r="356" spans="7:7" ht="15" hidden="1" x14ac:dyDescent="0.25">
      <c r="G356" s="85"/>
    </row>
    <row r="357" spans="7:7" ht="15" hidden="1" x14ac:dyDescent="0.25">
      <c r="G357" s="85"/>
    </row>
    <row r="358" spans="7:7" ht="15" hidden="1" x14ac:dyDescent="0.25">
      <c r="G358" s="85"/>
    </row>
    <row r="359" spans="7:7" ht="15" hidden="1" x14ac:dyDescent="0.25">
      <c r="G359" s="85"/>
    </row>
    <row r="360" spans="7:7" ht="15.75" hidden="1" thickBot="1" x14ac:dyDescent="0.3">
      <c r="G360" s="85"/>
    </row>
    <row r="361" spans="7:7" ht="15.75" hidden="1" thickBot="1" x14ac:dyDescent="0.3">
      <c r="G361" s="85"/>
    </row>
    <row r="362" spans="7:7" ht="15" hidden="1" x14ac:dyDescent="0.25">
      <c r="G362" s="85"/>
    </row>
  </sheetData>
  <sheetProtection sort="0" autoFilter="0" pivotTables="0"/>
  <mergeCells count="11">
    <mergeCell ref="C3:D3"/>
    <mergeCell ref="I3:J3"/>
    <mergeCell ref="L3:M3"/>
    <mergeCell ref="C4:D4"/>
    <mergeCell ref="I4:J4"/>
    <mergeCell ref="L4:M4"/>
    <mergeCell ref="C5:D5"/>
    <mergeCell ref="I5:J5"/>
    <mergeCell ref="L5:M5"/>
    <mergeCell ref="I6:J6"/>
    <mergeCell ref="L6:M6"/>
  </mergeCells>
  <printOptions horizontalCentered="1" verticalCentered="1"/>
  <pageMargins left="0.05" right="0.05" top="0.15" bottom="0.15" header="0.3" footer="0.1"/>
  <pageSetup scale="66" orientation="landscape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3"/>
  <dimension ref="B2:Q175"/>
  <sheetViews>
    <sheetView tabSelected="1" topLeftCell="A10" zoomScale="90" zoomScaleNormal="90" zoomScalePageLayoutView="90" workbookViewId="0">
      <selection activeCell="F30" sqref="F30"/>
    </sheetView>
  </sheetViews>
  <sheetFormatPr baseColWidth="10" defaultColWidth="10.85546875" defaultRowHeight="12" x14ac:dyDescent="0.2"/>
  <cols>
    <col min="1" max="1" width="2.42578125" style="235" customWidth="1"/>
    <col min="2" max="2" width="16.85546875" style="235" customWidth="1"/>
    <col min="3" max="3" width="17.42578125" style="235" customWidth="1"/>
    <col min="4" max="4" width="13.85546875" style="235" customWidth="1"/>
    <col min="5" max="5" width="16.7109375" style="235" bestFit="1" customWidth="1"/>
    <col min="6" max="9" width="17.7109375" style="235" customWidth="1"/>
    <col min="10" max="10" width="21" style="235" customWidth="1"/>
    <col min="11" max="15" width="17.7109375" style="235" customWidth="1"/>
    <col min="16" max="16" width="26.85546875" style="235" customWidth="1"/>
    <col min="17" max="17" width="33" style="235" customWidth="1"/>
    <col min="18" max="18" width="27.28515625" style="235" customWidth="1"/>
    <col min="19" max="19" width="6.28515625" style="235" customWidth="1"/>
    <col min="20" max="20" width="17.7109375" style="235" customWidth="1"/>
    <col min="21" max="21" width="6.28515625" style="235" customWidth="1"/>
    <col min="22" max="23" width="17.7109375" style="235" customWidth="1"/>
    <col min="24" max="24" width="16.28515625" style="235" customWidth="1"/>
    <col min="25" max="25" width="6.28515625" style="235" customWidth="1"/>
    <col min="26" max="27" width="17.7109375" style="235" customWidth="1"/>
    <col min="28" max="28" width="6.28515625" style="235" customWidth="1"/>
    <col min="29" max="32" width="17.7109375" style="235" customWidth="1"/>
    <col min="33" max="33" width="7.7109375" style="235" customWidth="1"/>
    <col min="34" max="34" width="15.42578125" style="235" customWidth="1"/>
    <col min="35" max="35" width="18" style="235" customWidth="1"/>
    <col min="36" max="36" width="31.28515625" style="235" bestFit="1" customWidth="1"/>
    <col min="37" max="37" width="19" style="235" bestFit="1" customWidth="1"/>
    <col min="38" max="38" width="29.42578125" style="235" bestFit="1" customWidth="1"/>
    <col min="39" max="39" width="19" style="235" bestFit="1" customWidth="1"/>
    <col min="40" max="40" width="30.85546875" style="235" bestFit="1" customWidth="1"/>
    <col min="41" max="41" width="19" style="235" bestFit="1" customWidth="1"/>
    <col min="42" max="42" width="31.28515625" style="235" bestFit="1" customWidth="1"/>
    <col min="43" max="43" width="7.42578125" style="235" customWidth="1"/>
    <col min="44" max="44" width="30.85546875" style="235" bestFit="1" customWidth="1"/>
    <col min="45" max="45" width="19" style="235" bestFit="1" customWidth="1"/>
    <col min="46" max="46" width="31.85546875" style="235" bestFit="1" customWidth="1"/>
    <col min="47" max="47" width="19" style="235" bestFit="1" customWidth="1"/>
    <col min="48" max="48" width="30.85546875" style="235" bestFit="1" customWidth="1"/>
    <col min="49" max="49" width="7.42578125" style="235" customWidth="1"/>
    <col min="50" max="50" width="31.28515625" style="235" bestFit="1" customWidth="1"/>
    <col min="51" max="51" width="19" style="235" bestFit="1" customWidth="1"/>
    <col min="52" max="52" width="31.28515625" style="235" bestFit="1" customWidth="1"/>
    <col min="53" max="53" width="7.7109375" style="235" customWidth="1"/>
    <col min="54" max="54" width="16.28515625" style="235" bestFit="1" customWidth="1"/>
    <col min="55" max="56" width="17.7109375" style="235" bestFit="1" customWidth="1"/>
    <col min="57" max="57" width="16.28515625" style="235" bestFit="1" customWidth="1"/>
    <col min="58" max="68" width="17.7109375" style="235" bestFit="1" customWidth="1"/>
    <col min="69" max="69" width="6.28515625" style="235" customWidth="1"/>
    <col min="70" max="70" width="17.7109375" style="235" bestFit="1" customWidth="1"/>
    <col min="71" max="71" width="6.28515625" style="235" customWidth="1"/>
    <col min="72" max="73" width="17.7109375" style="235" bestFit="1" customWidth="1"/>
    <col min="74" max="74" width="16.28515625" style="235" bestFit="1" customWidth="1"/>
    <col min="75" max="75" width="6.28515625" style="235" customWidth="1"/>
    <col min="76" max="77" width="17.7109375" style="235" bestFit="1" customWidth="1"/>
    <col min="78" max="78" width="6.28515625" style="235" customWidth="1"/>
    <col min="79" max="82" width="17.7109375" style="235" bestFit="1" customWidth="1"/>
    <col min="83" max="83" width="10.85546875" style="235"/>
    <col min="84" max="84" width="9.140625" style="235" customWidth="1"/>
    <col min="85" max="85" width="16.85546875" style="235" bestFit="1" customWidth="1"/>
    <col min="86" max="86" width="23" style="235" bestFit="1" customWidth="1"/>
    <col min="87" max="87" width="18" style="235" bestFit="1" customWidth="1"/>
    <col min="88" max="16384" width="10.85546875" style="235"/>
  </cols>
  <sheetData>
    <row r="2" spans="2:17" x14ac:dyDescent="0.2">
      <c r="B2" s="234" t="s">
        <v>93</v>
      </c>
      <c r="C2" s="235" t="s">
        <v>358</v>
      </c>
      <c r="F2" s="239"/>
      <c r="L2" s="235" t="s">
        <v>144</v>
      </c>
    </row>
    <row r="3" spans="2:17" x14ac:dyDescent="0.2">
      <c r="B3" s="234" t="s">
        <v>37</v>
      </c>
      <c r="C3" s="235" t="s">
        <v>358</v>
      </c>
    </row>
    <row r="4" spans="2:17" x14ac:dyDescent="0.2">
      <c r="B4" s="234" t="s">
        <v>96</v>
      </c>
      <c r="C4" s="235" t="s">
        <v>359</v>
      </c>
      <c r="Q4" s="238"/>
    </row>
    <row r="5" spans="2:17" x14ac:dyDescent="0.2">
      <c r="B5" s="234" t="s">
        <v>148</v>
      </c>
      <c r="C5" s="235" t="s">
        <v>359</v>
      </c>
    </row>
    <row r="7" spans="2:17" x14ac:dyDescent="0.2">
      <c r="C7" s="234" t="s">
        <v>355</v>
      </c>
    </row>
    <row r="8" spans="2:17" x14ac:dyDescent="0.2">
      <c r="B8" s="234" t="s">
        <v>356</v>
      </c>
      <c r="C8" s="235" t="s">
        <v>217</v>
      </c>
      <c r="D8" s="235" t="s">
        <v>255</v>
      </c>
      <c r="P8" s="238"/>
    </row>
    <row r="9" spans="2:17" x14ac:dyDescent="0.2">
      <c r="B9" s="238" t="s">
        <v>357</v>
      </c>
      <c r="C9" s="237"/>
      <c r="D9" s="237"/>
      <c r="P9" s="238"/>
    </row>
    <row r="10" spans="2:17" ht="15" x14ac:dyDescent="0.25">
      <c r="B10"/>
      <c r="C10"/>
      <c r="D10"/>
    </row>
    <row r="11" spans="2:17" ht="15" x14ac:dyDescent="0.25">
      <c r="B11"/>
      <c r="C11"/>
      <c r="D11"/>
    </row>
    <row r="12" spans="2:17" ht="15" x14ac:dyDescent="0.25">
      <c r="B12"/>
      <c r="C12"/>
      <c r="D12"/>
    </row>
    <row r="13" spans="2:17" ht="15" x14ac:dyDescent="0.25">
      <c r="B13"/>
      <c r="C13"/>
      <c r="D13"/>
    </row>
    <row r="14" spans="2:17" ht="15" x14ac:dyDescent="0.25">
      <c r="B14"/>
      <c r="C14"/>
      <c r="D14"/>
    </row>
    <row r="15" spans="2:17" x14ac:dyDescent="0.2">
      <c r="B15" s="234" t="s">
        <v>96</v>
      </c>
      <c r="C15" s="235" t="s">
        <v>305</v>
      </c>
    </row>
    <row r="16" spans="2:17" x14ac:dyDescent="0.2">
      <c r="B16" s="234" t="s">
        <v>205</v>
      </c>
      <c r="C16" s="235" t="s">
        <v>305</v>
      </c>
    </row>
    <row r="17" spans="2:4" x14ac:dyDescent="0.2">
      <c r="B17" s="234" t="s">
        <v>93</v>
      </c>
      <c r="C17" s="235" t="s">
        <v>305</v>
      </c>
      <c r="D17" s="239"/>
    </row>
    <row r="18" spans="2:4" x14ac:dyDescent="0.2">
      <c r="B18" s="234" t="s">
        <v>37</v>
      </c>
      <c r="C18" s="235" t="s">
        <v>306</v>
      </c>
      <c r="D18" s="240"/>
    </row>
    <row r="19" spans="2:4" x14ac:dyDescent="0.2">
      <c r="B19" s="234" t="s">
        <v>148</v>
      </c>
      <c r="C19" s="235" t="s">
        <v>305</v>
      </c>
    </row>
    <row r="21" spans="2:4" x14ac:dyDescent="0.2">
      <c r="B21" s="234" t="s">
        <v>303</v>
      </c>
      <c r="C21" s="235" t="s">
        <v>210</v>
      </c>
      <c r="D21" s="235" t="s">
        <v>211</v>
      </c>
    </row>
    <row r="22" spans="2:4" x14ac:dyDescent="0.2">
      <c r="B22" s="236">
        <v>44449</v>
      </c>
      <c r="C22" s="237">
        <v>66.875</v>
      </c>
      <c r="D22" s="237">
        <v>78.122077227010308</v>
      </c>
    </row>
    <row r="23" spans="2:4" x14ac:dyDescent="0.2">
      <c r="B23" s="236">
        <v>44450</v>
      </c>
      <c r="C23" s="237">
        <v>30</v>
      </c>
      <c r="D23" s="237">
        <v>38.573225911346675</v>
      </c>
    </row>
    <row r="24" spans="2:4" x14ac:dyDescent="0.2">
      <c r="B24" s="236">
        <v>44451</v>
      </c>
      <c r="C24" s="237">
        <v>88.181818181818187</v>
      </c>
      <c r="D24" s="237">
        <v>101.63803020045712</v>
      </c>
    </row>
    <row r="25" spans="2:4" x14ac:dyDescent="0.2">
      <c r="B25" s="236">
        <v>44452</v>
      </c>
      <c r="C25" s="237">
        <v>29.333333333333332</v>
      </c>
      <c r="D25" s="237">
        <v>17.734603216270056</v>
      </c>
    </row>
    <row r="26" spans="2:4" x14ac:dyDescent="0.2">
      <c r="B26" s="236">
        <v>44453</v>
      </c>
      <c r="C26" s="237">
        <v>14</v>
      </c>
      <c r="D26" s="237">
        <v>11.927890874331771</v>
      </c>
    </row>
    <row r="27" spans="2:4" x14ac:dyDescent="0.2">
      <c r="B27" s="238" t="s">
        <v>304</v>
      </c>
      <c r="C27" s="237">
        <v>58.670329670329672</v>
      </c>
      <c r="D27" s="237">
        <v>66.985700817961359</v>
      </c>
    </row>
    <row r="30" spans="2:4" x14ac:dyDescent="0.2">
      <c r="B30" s="234" t="s">
        <v>37</v>
      </c>
      <c r="C30" s="235" t="s">
        <v>17</v>
      </c>
    </row>
    <row r="31" spans="2:4" x14ac:dyDescent="0.2">
      <c r="B31" s="234" t="s">
        <v>93</v>
      </c>
      <c r="C31" s="235" t="s">
        <v>305</v>
      </c>
    </row>
    <row r="32" spans="2:4" x14ac:dyDescent="0.2">
      <c r="B32" s="234" t="s">
        <v>96</v>
      </c>
      <c r="C32" s="235" t="s">
        <v>305</v>
      </c>
    </row>
    <row r="33" spans="2:5" x14ac:dyDescent="0.2">
      <c r="B33" s="234" t="s">
        <v>205</v>
      </c>
      <c r="C33" s="235" t="s">
        <v>305</v>
      </c>
    </row>
    <row r="35" spans="2:5" x14ac:dyDescent="0.2">
      <c r="B35" s="234" t="s">
        <v>303</v>
      </c>
      <c r="C35" s="235" t="s">
        <v>218</v>
      </c>
      <c r="D35" s="235" t="s">
        <v>219</v>
      </c>
      <c r="E35" s="235" t="s">
        <v>333</v>
      </c>
    </row>
    <row r="36" spans="2:5" x14ac:dyDescent="0.2">
      <c r="B36" s="236">
        <v>44449</v>
      </c>
      <c r="C36" s="237">
        <v>161.28193329776849</v>
      </c>
      <c r="D36" s="237">
        <v>56.017212226810237</v>
      </c>
      <c r="E36" s="237">
        <v>66.875</v>
      </c>
    </row>
    <row r="37" spans="2:5" x14ac:dyDescent="0.2">
      <c r="B37" s="236">
        <v>44450</v>
      </c>
      <c r="C37" s="237">
        <v>32.241785793146036</v>
      </c>
      <c r="D37" s="237">
        <v>55.909432455409345</v>
      </c>
      <c r="E37" s="237">
        <v>30</v>
      </c>
    </row>
    <row r="38" spans="2:5" x14ac:dyDescent="0.2">
      <c r="B38" s="236">
        <v>44451</v>
      </c>
      <c r="C38" s="237">
        <v>147.34876940197719</v>
      </c>
      <c r="D38" s="237">
        <v>113.05719976735996</v>
      </c>
      <c r="E38" s="237">
        <v>88.181818181818187</v>
      </c>
    </row>
    <row r="39" spans="2:5" x14ac:dyDescent="0.2">
      <c r="B39" s="236">
        <v>44452</v>
      </c>
      <c r="C39" s="237"/>
      <c r="D39" s="237">
        <v>15.299222147755932</v>
      </c>
      <c r="E39" s="237">
        <v>44.666666666666664</v>
      </c>
    </row>
    <row r="40" spans="2:5" x14ac:dyDescent="0.2">
      <c r="B40" s="236">
        <v>44453</v>
      </c>
      <c r="C40" s="237">
        <v>14.280682149906895</v>
      </c>
      <c r="D40" s="237">
        <v>17.438557647989079</v>
      </c>
      <c r="E40" s="237">
        <v>14</v>
      </c>
    </row>
    <row r="41" spans="2:5" x14ac:dyDescent="0.2">
      <c r="B41" s="238" t="s">
        <v>304</v>
      </c>
      <c r="C41" s="237">
        <v>121.50134931272794</v>
      </c>
      <c r="D41" s="237">
        <v>65.851460808383138</v>
      </c>
      <c r="E41" s="237">
        <v>60.19318181818182</v>
      </c>
    </row>
    <row r="42" spans="2:5" x14ac:dyDescent="0.2">
      <c r="B42" s="238"/>
      <c r="C42" s="237"/>
      <c r="D42" s="237"/>
      <c r="E42" s="237"/>
    </row>
    <row r="43" spans="2:5" x14ac:dyDescent="0.2">
      <c r="B43" s="238"/>
      <c r="C43" s="237"/>
      <c r="D43" s="237"/>
      <c r="E43" s="237"/>
    </row>
    <row r="45" spans="2:5" x14ac:dyDescent="0.2">
      <c r="B45" s="234" t="s">
        <v>37</v>
      </c>
      <c r="C45" s="235" t="s">
        <v>50</v>
      </c>
    </row>
    <row r="46" spans="2:5" x14ac:dyDescent="0.2">
      <c r="B46" s="234" t="s">
        <v>93</v>
      </c>
      <c r="C46" s="235" t="s">
        <v>305</v>
      </c>
    </row>
    <row r="47" spans="2:5" x14ac:dyDescent="0.2">
      <c r="B47" s="234" t="s">
        <v>96</v>
      </c>
      <c r="C47" s="235" t="s">
        <v>305</v>
      </c>
    </row>
    <row r="48" spans="2:5" x14ac:dyDescent="0.2">
      <c r="B48" s="234" t="s">
        <v>205</v>
      </c>
      <c r="C48" s="235" t="s">
        <v>305</v>
      </c>
    </row>
    <row r="50" spans="2:5" x14ac:dyDescent="0.2">
      <c r="B50" s="234" t="s">
        <v>303</v>
      </c>
      <c r="C50" s="235" t="s">
        <v>256</v>
      </c>
      <c r="D50" s="235" t="s">
        <v>257</v>
      </c>
      <c r="E50" s="235" t="s">
        <v>333</v>
      </c>
    </row>
    <row r="51" spans="2:5" x14ac:dyDescent="0.2">
      <c r="B51" s="236">
        <v>44452</v>
      </c>
      <c r="D51" s="235">
        <v>25.096596593127313</v>
      </c>
      <c r="E51" s="235">
        <v>14</v>
      </c>
    </row>
    <row r="52" spans="2:5" x14ac:dyDescent="0.2">
      <c r="B52" s="238" t="s">
        <v>304</v>
      </c>
      <c r="D52" s="235">
        <v>25.096596593127313</v>
      </c>
      <c r="E52" s="235">
        <v>14</v>
      </c>
    </row>
    <row r="62" spans="2:5" x14ac:dyDescent="0.2">
      <c r="C62" s="234" t="s">
        <v>96</v>
      </c>
      <c r="D62" s="235" t="s">
        <v>305</v>
      </c>
    </row>
    <row r="63" spans="2:5" x14ac:dyDescent="0.2">
      <c r="C63" s="234" t="s">
        <v>205</v>
      </c>
      <c r="D63" s="235" t="s">
        <v>306</v>
      </c>
    </row>
    <row r="64" spans="2:5" x14ac:dyDescent="0.2">
      <c r="C64" s="234" t="s">
        <v>93</v>
      </c>
      <c r="D64" s="235" t="s">
        <v>305</v>
      </c>
      <c r="E64" s="239"/>
    </row>
    <row r="65" spans="3:5" x14ac:dyDescent="0.2">
      <c r="C65" s="234" t="s">
        <v>37</v>
      </c>
      <c r="D65" s="235" t="s">
        <v>306</v>
      </c>
      <c r="E65" s="240"/>
    </row>
    <row r="66" spans="3:5" x14ac:dyDescent="0.2">
      <c r="C66" s="234" t="s">
        <v>148</v>
      </c>
      <c r="D66" s="235" t="s">
        <v>305</v>
      </c>
    </row>
    <row r="68" spans="3:5" x14ac:dyDescent="0.2">
      <c r="C68" s="234" t="s">
        <v>303</v>
      </c>
      <c r="D68" s="235" t="s">
        <v>210</v>
      </c>
      <c r="E68" s="235" t="s">
        <v>211</v>
      </c>
    </row>
    <row r="69" spans="3:5" x14ac:dyDescent="0.2">
      <c r="C69" s="236">
        <v>44451</v>
      </c>
      <c r="D69" s="237">
        <v>63.529411764705884</v>
      </c>
      <c r="E69" s="237">
        <v>80.924433524105226</v>
      </c>
    </row>
    <row r="70" spans="3:5" x14ac:dyDescent="0.2">
      <c r="C70" s="236">
        <v>44452</v>
      </c>
      <c r="D70" s="237">
        <v>60</v>
      </c>
      <c r="E70" s="237">
        <v>11.494859682914713</v>
      </c>
    </row>
    <row r="71" spans="3:5" x14ac:dyDescent="0.2">
      <c r="C71" s="238" t="s">
        <v>304</v>
      </c>
      <c r="D71" s="237">
        <v>63.157894736842103</v>
      </c>
      <c r="E71" s="237">
        <v>73.616057330295703</v>
      </c>
    </row>
    <row r="72" spans="3:5" x14ac:dyDescent="0.2">
      <c r="D72" s="235" t="s">
        <v>210</v>
      </c>
      <c r="E72" s="235" t="s">
        <v>211</v>
      </c>
    </row>
    <row r="73" spans="3:5" x14ac:dyDescent="0.2">
      <c r="D73" s="237">
        <f>GETPIVOTDATA("ROP PROMEDIO PLANEADA",$C$68)</f>
        <v>63.157894736842103</v>
      </c>
      <c r="E73" s="237">
        <f>GETPIVOTDATA("ROP PROMEDIO REAL",$C$68)</f>
        <v>73.616057330295703</v>
      </c>
    </row>
    <row r="75" spans="3:5" x14ac:dyDescent="0.2">
      <c r="C75" s="235" t="s">
        <v>188</v>
      </c>
    </row>
    <row r="76" spans="3:5" x14ac:dyDescent="0.2">
      <c r="C76" s="234" t="s">
        <v>96</v>
      </c>
      <c r="D76" s="235" t="s">
        <v>305</v>
      </c>
    </row>
    <row r="77" spans="3:5" x14ac:dyDescent="0.2">
      <c r="C77" s="234" t="s">
        <v>205</v>
      </c>
      <c r="D77" s="235" t="s">
        <v>188</v>
      </c>
    </row>
    <row r="78" spans="3:5" x14ac:dyDescent="0.2">
      <c r="C78" s="234" t="s">
        <v>93</v>
      </c>
      <c r="D78" s="235" t="s">
        <v>305</v>
      </c>
      <c r="E78" s="239"/>
    </row>
    <row r="79" spans="3:5" x14ac:dyDescent="0.2">
      <c r="C79" s="234" t="s">
        <v>37</v>
      </c>
      <c r="D79" s="235" t="s">
        <v>306</v>
      </c>
      <c r="E79" s="240"/>
    </row>
    <row r="80" spans="3:5" x14ac:dyDescent="0.2">
      <c r="C80" s="234" t="s">
        <v>148</v>
      </c>
      <c r="D80" s="235" t="s">
        <v>305</v>
      </c>
    </row>
    <row r="82" spans="3:5" x14ac:dyDescent="0.2">
      <c r="C82" s="234" t="s">
        <v>303</v>
      </c>
      <c r="D82" s="235" t="s">
        <v>210</v>
      </c>
      <c r="E82" s="235" t="s">
        <v>211</v>
      </c>
    </row>
    <row r="83" spans="3:5" x14ac:dyDescent="0.2">
      <c r="C83" s="236">
        <v>44449</v>
      </c>
      <c r="D83" s="237">
        <v>45</v>
      </c>
      <c r="E83" s="237">
        <v>42.018255580559384</v>
      </c>
    </row>
    <row r="84" spans="3:5" x14ac:dyDescent="0.2">
      <c r="C84" s="236">
        <v>44450</v>
      </c>
      <c r="D84" s="237">
        <v>30</v>
      </c>
      <c r="E84" s="237">
        <v>45.130014026285785</v>
      </c>
    </row>
    <row r="85" spans="3:5" x14ac:dyDescent="0.2">
      <c r="C85" s="238" t="s">
        <v>304</v>
      </c>
      <c r="D85" s="237">
        <v>33.333333333333336</v>
      </c>
      <c r="E85" s="237">
        <v>44.438512149457694</v>
      </c>
    </row>
    <row r="86" spans="3:5" x14ac:dyDescent="0.2">
      <c r="D86" s="235" t="s">
        <v>210</v>
      </c>
      <c r="E86" s="235" t="s">
        <v>211</v>
      </c>
    </row>
    <row r="87" spans="3:5" x14ac:dyDescent="0.2">
      <c r="D87" s="237">
        <f>GETPIVOTDATA("ROP PROMEDIO PLANEADA",$C$82)</f>
        <v>33.333333333333336</v>
      </c>
      <c r="E87" s="237">
        <f>GETPIVOTDATA("ROP PROMEDIO REAL",$C$82)</f>
        <v>44.438512149457694</v>
      </c>
    </row>
    <row r="92" spans="3:5" x14ac:dyDescent="0.2">
      <c r="C92" s="235" t="s">
        <v>188</v>
      </c>
    </row>
    <row r="93" spans="3:5" x14ac:dyDescent="0.2">
      <c r="C93" s="234" t="s">
        <v>96</v>
      </c>
      <c r="D93" s="235" t="s">
        <v>305</v>
      </c>
    </row>
    <row r="94" spans="3:5" x14ac:dyDescent="0.2">
      <c r="C94" s="234" t="s">
        <v>205</v>
      </c>
      <c r="D94" s="235" t="s">
        <v>194</v>
      </c>
    </row>
    <row r="95" spans="3:5" x14ac:dyDescent="0.2">
      <c r="C95" s="234" t="s">
        <v>93</v>
      </c>
      <c r="D95" s="235" t="s">
        <v>305</v>
      </c>
      <c r="E95" s="239"/>
    </row>
    <row r="96" spans="3:5" x14ac:dyDescent="0.2">
      <c r="C96" s="234" t="s">
        <v>37</v>
      </c>
      <c r="D96" s="235" t="s">
        <v>306</v>
      </c>
      <c r="E96" s="240"/>
    </row>
    <row r="97" spans="3:5" x14ac:dyDescent="0.2">
      <c r="C97" s="234" t="s">
        <v>148</v>
      </c>
      <c r="D97" s="235" t="s">
        <v>305</v>
      </c>
    </row>
    <row r="99" spans="3:5" x14ac:dyDescent="0.2">
      <c r="C99" s="234" t="s">
        <v>303</v>
      </c>
      <c r="D99" s="235" t="s">
        <v>210</v>
      </c>
      <c r="E99" s="235" t="s">
        <v>211</v>
      </c>
    </row>
    <row r="100" spans="3:5" x14ac:dyDescent="0.2">
      <c r="C100" s="236">
        <v>44449</v>
      </c>
      <c r="D100" s="237">
        <v>45</v>
      </c>
      <c r="E100" s="237">
        <v>60.756534462702881</v>
      </c>
    </row>
    <row r="101" spans="3:5" x14ac:dyDescent="0.2">
      <c r="C101" s="238" t="s">
        <v>304</v>
      </c>
      <c r="D101" s="237">
        <v>45</v>
      </c>
      <c r="E101" s="237">
        <v>60.756534462702881</v>
      </c>
    </row>
    <row r="103" spans="3:5" x14ac:dyDescent="0.2">
      <c r="D103" s="235" t="s">
        <v>210</v>
      </c>
      <c r="E103" s="235" t="s">
        <v>211</v>
      </c>
    </row>
    <row r="104" spans="3:5" x14ac:dyDescent="0.2">
      <c r="D104" s="235">
        <f>GETPIVOTDATA("ROP PROMEDIO PLANEADA",$C$99)</f>
        <v>45</v>
      </c>
      <c r="E104" s="237">
        <f>GETPIVOTDATA("ROP PROMEDIO REAL",$C$99)</f>
        <v>60.756534462702881</v>
      </c>
    </row>
    <row r="108" spans="3:5" x14ac:dyDescent="0.2">
      <c r="C108" s="235" t="s">
        <v>188</v>
      </c>
    </row>
    <row r="109" spans="3:5" x14ac:dyDescent="0.2">
      <c r="C109" s="234" t="s">
        <v>96</v>
      </c>
      <c r="D109" s="235" t="s">
        <v>305</v>
      </c>
    </row>
    <row r="110" spans="3:5" x14ac:dyDescent="0.2">
      <c r="C110" s="234" t="s">
        <v>205</v>
      </c>
      <c r="D110" s="235" t="s">
        <v>329</v>
      </c>
    </row>
    <row r="111" spans="3:5" x14ac:dyDescent="0.2">
      <c r="C111" s="234" t="s">
        <v>93</v>
      </c>
      <c r="D111" s="235" t="s">
        <v>305</v>
      </c>
      <c r="E111" s="239"/>
    </row>
    <row r="112" spans="3:5" x14ac:dyDescent="0.2">
      <c r="C112" s="234" t="s">
        <v>37</v>
      </c>
      <c r="D112" s="235" t="s">
        <v>306</v>
      </c>
      <c r="E112" s="240"/>
    </row>
    <row r="113" spans="3:5" x14ac:dyDescent="0.2">
      <c r="C113" s="234" t="s">
        <v>148</v>
      </c>
      <c r="D113" s="235" t="s">
        <v>305</v>
      </c>
    </row>
    <row r="115" spans="3:5" x14ac:dyDescent="0.2">
      <c r="C115" s="234" t="s">
        <v>303</v>
      </c>
      <c r="D115" s="235" t="s">
        <v>210</v>
      </c>
      <c r="E115" s="235" t="s">
        <v>211</v>
      </c>
    </row>
    <row r="116" spans="3:5" x14ac:dyDescent="0.2">
      <c r="C116" s="236">
        <v>44449</v>
      </c>
      <c r="D116" s="237">
        <v>41.25</v>
      </c>
      <c r="E116" s="237">
        <v>44.792069826385848</v>
      </c>
    </row>
    <row r="117" spans="3:5" x14ac:dyDescent="0.2">
      <c r="C117" s="236">
        <v>44450</v>
      </c>
      <c r="D117" s="237">
        <v>30</v>
      </c>
      <c r="E117" s="237">
        <v>41.516646729589858</v>
      </c>
    </row>
    <row r="118" spans="3:5" x14ac:dyDescent="0.2">
      <c r="C118" s="238" t="s">
        <v>304</v>
      </c>
      <c r="D118" s="237">
        <v>35.625</v>
      </c>
      <c r="E118" s="237">
        <v>43.154358277987853</v>
      </c>
    </row>
    <row r="119" spans="3:5" x14ac:dyDescent="0.2">
      <c r="D119" s="235" t="s">
        <v>210</v>
      </c>
      <c r="E119" s="235" t="s">
        <v>211</v>
      </c>
    </row>
    <row r="120" spans="3:5" x14ac:dyDescent="0.2">
      <c r="D120" s="237">
        <f>GETPIVOTDATA("ROP PROMEDIO PLANEADA",$C$115)</f>
        <v>35.625</v>
      </c>
      <c r="E120" s="237">
        <f>GETPIVOTDATA("ROP PROMEDIO REAL",$C$115)</f>
        <v>43.154358277987853</v>
      </c>
    </row>
    <row r="124" spans="3:5" x14ac:dyDescent="0.2">
      <c r="C124" s="235" t="s">
        <v>188</v>
      </c>
    </row>
    <row r="125" spans="3:5" x14ac:dyDescent="0.2">
      <c r="C125" s="234" t="s">
        <v>96</v>
      </c>
      <c r="D125" s="235" t="s">
        <v>305</v>
      </c>
    </row>
    <row r="126" spans="3:5" x14ac:dyDescent="0.2">
      <c r="C126" s="234" t="s">
        <v>205</v>
      </c>
      <c r="D126" s="235" t="s">
        <v>195</v>
      </c>
    </row>
    <row r="127" spans="3:5" x14ac:dyDescent="0.2">
      <c r="C127" s="234" t="s">
        <v>93</v>
      </c>
      <c r="D127" s="235" t="s">
        <v>305</v>
      </c>
      <c r="E127" s="239"/>
    </row>
    <row r="128" spans="3:5" x14ac:dyDescent="0.2">
      <c r="C128" s="234" t="s">
        <v>37</v>
      </c>
      <c r="D128" s="235" t="s">
        <v>306</v>
      </c>
      <c r="E128" s="240"/>
    </row>
    <row r="129" spans="3:5" x14ac:dyDescent="0.2">
      <c r="C129" s="234" t="s">
        <v>148</v>
      </c>
      <c r="D129" s="235" t="s">
        <v>305</v>
      </c>
    </row>
    <row r="131" spans="3:5" x14ac:dyDescent="0.2">
      <c r="C131" s="234" t="s">
        <v>303</v>
      </c>
      <c r="D131" s="235" t="s">
        <v>210</v>
      </c>
      <c r="E131" s="235" t="s">
        <v>211</v>
      </c>
    </row>
    <row r="132" spans="3:5" x14ac:dyDescent="0.2">
      <c r="C132" s="236">
        <v>44450</v>
      </c>
      <c r="D132" s="237">
        <v>30</v>
      </c>
      <c r="E132" s="237">
        <v>27.038985895837378</v>
      </c>
    </row>
    <row r="133" spans="3:5" x14ac:dyDescent="0.2">
      <c r="C133" s="238" t="s">
        <v>304</v>
      </c>
      <c r="D133" s="237">
        <v>30</v>
      </c>
      <c r="E133" s="237">
        <v>27.038985895837378</v>
      </c>
    </row>
    <row r="135" spans="3:5" x14ac:dyDescent="0.2">
      <c r="D135" s="235" t="s">
        <v>210</v>
      </c>
      <c r="E135" s="235" t="s">
        <v>211</v>
      </c>
    </row>
    <row r="136" spans="3:5" x14ac:dyDescent="0.2">
      <c r="D136" s="235">
        <f>GETPIVOTDATA("ROP PROMEDIO PLANEADA",$C$131)</f>
        <v>30</v>
      </c>
      <c r="E136" s="237">
        <f>GETPIVOTDATA("ROP PROMEDIO REAL",$C$131)</f>
        <v>27.038985895837378</v>
      </c>
    </row>
    <row r="140" spans="3:5" x14ac:dyDescent="0.2">
      <c r="C140" s="235" t="s">
        <v>188</v>
      </c>
    </row>
    <row r="141" spans="3:5" x14ac:dyDescent="0.2">
      <c r="C141" s="234" t="s">
        <v>96</v>
      </c>
      <c r="D141" s="235" t="s">
        <v>305</v>
      </c>
    </row>
    <row r="142" spans="3:5" x14ac:dyDescent="0.2">
      <c r="C142" s="234" t="s">
        <v>205</v>
      </c>
      <c r="D142" s="235" t="s">
        <v>331</v>
      </c>
    </row>
    <row r="143" spans="3:5" x14ac:dyDescent="0.2">
      <c r="C143" s="234" t="s">
        <v>93</v>
      </c>
      <c r="D143" s="235" t="s">
        <v>305</v>
      </c>
      <c r="E143" s="239"/>
    </row>
    <row r="144" spans="3:5" x14ac:dyDescent="0.2">
      <c r="C144" s="234" t="s">
        <v>37</v>
      </c>
      <c r="D144" s="235" t="s">
        <v>306</v>
      </c>
      <c r="E144" s="240"/>
    </row>
    <row r="145" spans="3:5" x14ac:dyDescent="0.2">
      <c r="C145" s="234" t="s">
        <v>148</v>
      </c>
      <c r="D145" s="235" t="s">
        <v>305</v>
      </c>
    </row>
    <row r="147" spans="3:5" x14ac:dyDescent="0.2">
      <c r="C147" s="234" t="s">
        <v>303</v>
      </c>
      <c r="D147" s="235" t="s">
        <v>210</v>
      </c>
      <c r="E147" s="235" t="s">
        <v>211</v>
      </c>
    </row>
    <row r="148" spans="3:5" x14ac:dyDescent="0.2">
      <c r="C148" s="236">
        <v>44449</v>
      </c>
      <c r="D148" s="237">
        <v>90</v>
      </c>
      <c r="E148" s="237">
        <v>116.75000000467844</v>
      </c>
    </row>
    <row r="149" spans="3:5" x14ac:dyDescent="0.2">
      <c r="C149" s="238" t="s">
        <v>304</v>
      </c>
      <c r="D149" s="237">
        <v>90</v>
      </c>
      <c r="E149" s="237">
        <v>116.75000000467844</v>
      </c>
    </row>
    <row r="151" spans="3:5" x14ac:dyDescent="0.2">
      <c r="D151" s="235" t="s">
        <v>210</v>
      </c>
      <c r="E151" s="235" t="s">
        <v>211</v>
      </c>
    </row>
    <row r="152" spans="3:5" x14ac:dyDescent="0.2">
      <c r="D152" s="235">
        <f>GETPIVOTDATA("ROP PROMEDIO PLANEADA",$C$147)</f>
        <v>90</v>
      </c>
      <c r="E152" s="237">
        <f>GETPIVOTDATA("ROP PROMEDIO REAL",$C$147)</f>
        <v>116.75000000467844</v>
      </c>
    </row>
    <row r="158" spans="3:5" x14ac:dyDescent="0.2">
      <c r="C158" s="234" t="s">
        <v>96</v>
      </c>
      <c r="D158" s="235" t="s">
        <v>305</v>
      </c>
    </row>
    <row r="159" spans="3:5" x14ac:dyDescent="0.2">
      <c r="C159" s="234" t="s">
        <v>205</v>
      </c>
      <c r="D159" s="235" t="s">
        <v>305</v>
      </c>
    </row>
    <row r="160" spans="3:5" x14ac:dyDescent="0.2">
      <c r="C160" s="234" t="s">
        <v>93</v>
      </c>
      <c r="D160" s="235" t="s">
        <v>305</v>
      </c>
      <c r="E160" s="239"/>
    </row>
    <row r="161" spans="3:5" x14ac:dyDescent="0.2">
      <c r="C161" s="234" t="s">
        <v>37</v>
      </c>
      <c r="D161" s="235" t="s">
        <v>305</v>
      </c>
      <c r="E161" s="240"/>
    </row>
    <row r="162" spans="3:5" x14ac:dyDescent="0.2">
      <c r="C162" s="234" t="s">
        <v>148</v>
      </c>
      <c r="D162" s="235" t="s">
        <v>305</v>
      </c>
    </row>
    <row r="164" spans="3:5" x14ac:dyDescent="0.2">
      <c r="C164" s="234" t="s">
        <v>303</v>
      </c>
      <c r="D164" s="235" t="s">
        <v>210</v>
      </c>
      <c r="E164" s="235" t="s">
        <v>211</v>
      </c>
    </row>
    <row r="165" spans="3:5" x14ac:dyDescent="0.2">
      <c r="C165" s="236">
        <v>44448</v>
      </c>
      <c r="D165" s="237"/>
      <c r="E165" s="237"/>
    </row>
    <row r="166" spans="3:5" x14ac:dyDescent="0.2">
      <c r="C166" s="236">
        <v>44449</v>
      </c>
      <c r="D166" s="237">
        <v>66.875</v>
      </c>
      <c r="E166" s="237">
        <v>78.122077227010308</v>
      </c>
    </row>
    <row r="167" spans="3:5" x14ac:dyDescent="0.2">
      <c r="C167" s="236">
        <v>44450</v>
      </c>
      <c r="D167" s="237">
        <v>30</v>
      </c>
      <c r="E167" s="237">
        <v>38.573225911346675</v>
      </c>
    </row>
    <row r="168" spans="3:5" x14ac:dyDescent="0.2">
      <c r="C168" s="236">
        <v>44451</v>
      </c>
      <c r="D168" s="237">
        <v>88.181818181818187</v>
      </c>
      <c r="E168" s="237">
        <v>101.63803020045714</v>
      </c>
    </row>
    <row r="169" spans="3:5" x14ac:dyDescent="0.2">
      <c r="C169" s="236">
        <v>44452</v>
      </c>
      <c r="D169" s="237">
        <v>29.333333333333332</v>
      </c>
      <c r="E169" s="237">
        <v>17.734603216270056</v>
      </c>
    </row>
    <row r="170" spans="3:5" x14ac:dyDescent="0.2">
      <c r="C170" s="236">
        <v>44453</v>
      </c>
      <c r="D170" s="237">
        <v>14</v>
      </c>
      <c r="E170" s="237">
        <v>11.927890874331768</v>
      </c>
    </row>
    <row r="171" spans="3:5" x14ac:dyDescent="0.2">
      <c r="C171" s="238" t="s">
        <v>304</v>
      </c>
      <c r="D171" s="237">
        <v>58.670329670329672</v>
      </c>
      <c r="E171" s="237">
        <v>66.98570081796133</v>
      </c>
    </row>
    <row r="174" spans="3:5" x14ac:dyDescent="0.2">
      <c r="D174" s="241" t="s">
        <v>210</v>
      </c>
      <c r="E174" s="241" t="s">
        <v>211</v>
      </c>
    </row>
    <row r="175" spans="3:5" x14ac:dyDescent="0.2">
      <c r="D175" s="242">
        <f>GETPIVOTDATA("ROP PROMEDIO PLANEADA",$C$164)</f>
        <v>58.670329670329672</v>
      </c>
      <c r="E175" s="242">
        <f>GETPIVOTDATA("ROP PROMEDIO REAL",$C$164)</f>
        <v>66.98570081796133</v>
      </c>
    </row>
  </sheetData>
  <pageMargins left="0.7" right="0.7" top="0.75" bottom="0.75" header="0.3" footer="0.3"/>
  <drawing r:id="rId1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"/>
  <dimension ref="B2:L27"/>
  <sheetViews>
    <sheetView zoomScale="90" zoomScaleNormal="90" zoomScalePageLayoutView="90" workbookViewId="0">
      <selection activeCell="F1" sqref="F1"/>
    </sheetView>
  </sheetViews>
  <sheetFormatPr baseColWidth="10" defaultColWidth="10.85546875" defaultRowHeight="12" x14ac:dyDescent="0.2"/>
  <cols>
    <col min="1" max="1" width="2.42578125" style="235" customWidth="1"/>
    <col min="2" max="2" width="21" style="235" bestFit="1" customWidth="1"/>
    <col min="3" max="3" width="22.140625" style="235" bestFit="1" customWidth="1"/>
    <col min="4" max="4" width="24.7109375" style="235" bestFit="1" customWidth="1"/>
    <col min="5" max="5" width="21.7109375" style="235" bestFit="1" customWidth="1"/>
    <col min="6" max="8" width="17.7109375" style="235" customWidth="1"/>
    <col min="9" max="16384" width="10.85546875" style="235"/>
  </cols>
  <sheetData>
    <row r="2" spans="2:12" x14ac:dyDescent="0.2">
      <c r="L2" s="235" t="s">
        <v>144</v>
      </c>
    </row>
    <row r="3" spans="2:12" x14ac:dyDescent="0.2">
      <c r="B3" s="234" t="s">
        <v>93</v>
      </c>
      <c r="C3" s="235" t="s">
        <v>305</v>
      </c>
    </row>
    <row r="4" spans="2:12" x14ac:dyDescent="0.2">
      <c r="B4" s="234" t="s">
        <v>37</v>
      </c>
      <c r="C4" s="235" t="s">
        <v>306</v>
      </c>
      <c r="F4" s="239"/>
    </row>
    <row r="5" spans="2:12" x14ac:dyDescent="0.2">
      <c r="B5" s="234" t="s">
        <v>96</v>
      </c>
      <c r="C5" s="235" t="s">
        <v>305</v>
      </c>
      <c r="F5" s="240"/>
    </row>
    <row r="7" spans="2:12" x14ac:dyDescent="0.2">
      <c r="B7" s="234" t="s">
        <v>303</v>
      </c>
      <c r="C7" s="235" t="s">
        <v>241</v>
      </c>
      <c r="D7" s="235" t="s">
        <v>242</v>
      </c>
      <c r="E7" s="235" t="s">
        <v>243</v>
      </c>
    </row>
    <row r="8" spans="2:12" x14ac:dyDescent="0.2">
      <c r="B8" s="236">
        <v>44449</v>
      </c>
      <c r="D8" s="235">
        <v>1129.1666665957114</v>
      </c>
      <c r="E8" s="235">
        <v>1500</v>
      </c>
    </row>
    <row r="9" spans="2:12" x14ac:dyDescent="0.2">
      <c r="B9" s="236">
        <v>44450</v>
      </c>
      <c r="C9" s="235">
        <v>1188.9908256410879</v>
      </c>
      <c r="D9" s="235">
        <v>2002</v>
      </c>
      <c r="E9" s="235">
        <v>1033.3333333333333</v>
      </c>
    </row>
    <row r="10" spans="2:12" x14ac:dyDescent="0.2">
      <c r="B10" s="236">
        <v>44452</v>
      </c>
      <c r="C10" s="235">
        <v>987.67857142356627</v>
      </c>
      <c r="E10" s="235">
        <v>1150</v>
      </c>
    </row>
    <row r="11" spans="2:12" x14ac:dyDescent="0.2">
      <c r="B11" s="238" t="s">
        <v>304</v>
      </c>
      <c r="C11" s="235">
        <v>1054.7826561627401</v>
      </c>
      <c r="D11" s="235">
        <v>1565.5833332978557</v>
      </c>
      <c r="E11" s="235">
        <v>1200</v>
      </c>
    </row>
    <row r="17" spans="2:5" x14ac:dyDescent="0.2">
      <c r="B17" s="234" t="s">
        <v>96</v>
      </c>
      <c r="C17" s="235" t="s">
        <v>305</v>
      </c>
    </row>
    <row r="18" spans="2:5" x14ac:dyDescent="0.2">
      <c r="B18" s="234" t="s">
        <v>93</v>
      </c>
      <c r="C18" s="235" t="s">
        <v>305</v>
      </c>
    </row>
    <row r="19" spans="2:5" x14ac:dyDescent="0.2">
      <c r="B19" s="234" t="s">
        <v>37</v>
      </c>
      <c r="C19" s="235" t="s">
        <v>305</v>
      </c>
    </row>
    <row r="21" spans="2:5" x14ac:dyDescent="0.2">
      <c r="B21" s="234" t="s">
        <v>303</v>
      </c>
      <c r="C21" s="235" t="s">
        <v>244</v>
      </c>
      <c r="D21" s="235" t="s">
        <v>245</v>
      </c>
      <c r="E21" s="235" t="s">
        <v>246</v>
      </c>
    </row>
    <row r="22" spans="2:5" x14ac:dyDescent="0.2">
      <c r="B22" s="236">
        <v>44448</v>
      </c>
    </row>
    <row r="23" spans="2:5" x14ac:dyDescent="0.2">
      <c r="B23" s="236">
        <v>44449</v>
      </c>
      <c r="E23" s="235">
        <v>1500</v>
      </c>
    </row>
    <row r="24" spans="2:5" x14ac:dyDescent="0.2">
      <c r="B24" s="236">
        <v>44450</v>
      </c>
      <c r="C24" s="235">
        <v>1462.8571429544565</v>
      </c>
      <c r="E24" s="235">
        <v>975</v>
      </c>
    </row>
    <row r="25" spans="2:5" x14ac:dyDescent="0.2">
      <c r="B25" s="236">
        <v>44451</v>
      </c>
      <c r="D25" s="235">
        <v>808.66666666666663</v>
      </c>
      <c r="E25" s="235">
        <v>800</v>
      </c>
    </row>
    <row r="26" spans="2:5" x14ac:dyDescent="0.2">
      <c r="B26" s="236">
        <v>44452</v>
      </c>
      <c r="D26" s="235">
        <v>1246.2666666883572</v>
      </c>
      <c r="E26" s="235">
        <v>975</v>
      </c>
    </row>
    <row r="27" spans="2:5" x14ac:dyDescent="0.2">
      <c r="B27" s="238" t="s">
        <v>304</v>
      </c>
      <c r="C27" s="235">
        <v>1462.8571429544565</v>
      </c>
      <c r="D27" s="235">
        <v>1100.4000000144604</v>
      </c>
      <c r="E27" s="235">
        <v>1054.5454545454545</v>
      </c>
    </row>
  </sheetData>
  <pageMargins left="0.7" right="0.7" top="0.75" bottom="0.75" header="0.3" footer="0.3"/>
  <pageSetup orientation="portrait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5"/>
  <dimension ref="A1:AM1915"/>
  <sheetViews>
    <sheetView topLeftCell="AC1" zoomScale="70" zoomScaleNormal="70" zoomScalePageLayoutView="70" workbookViewId="0">
      <selection activeCell="AR1" sqref="AR1"/>
    </sheetView>
  </sheetViews>
  <sheetFormatPr baseColWidth="10" defaultColWidth="10.85546875" defaultRowHeight="15" x14ac:dyDescent="0.25"/>
  <cols>
    <col min="1" max="1" width="15.28515625" customWidth="1"/>
    <col min="2" max="2" width="0" hidden="1" customWidth="1"/>
    <col min="3" max="3" width="10.28515625" style="179" bestFit="1" customWidth="1"/>
    <col min="4" max="4" width="8.28515625" style="179" bestFit="1" customWidth="1"/>
    <col min="5" max="5" width="10.85546875" style="179"/>
    <col min="6" max="6" width="7.7109375" style="179" bestFit="1" customWidth="1"/>
    <col min="7" max="7" width="6.28515625" style="179" bestFit="1" customWidth="1"/>
    <col min="8" max="9" width="6.28515625" style="179" customWidth="1"/>
    <col min="10" max="10" width="7.140625" style="191" bestFit="1" customWidth="1"/>
    <col min="11" max="12" width="10.85546875" style="191"/>
    <col min="13" max="13" width="10.7109375" style="192" bestFit="1" customWidth="1"/>
    <col min="14" max="14" width="7.7109375" style="191" bestFit="1" customWidth="1"/>
    <col min="15" max="15" width="6.28515625" style="191" bestFit="1" customWidth="1"/>
    <col min="16" max="17" width="14.85546875" style="193" bestFit="1" customWidth="1"/>
    <col min="18" max="18" width="10.140625" style="179" bestFit="1" customWidth="1"/>
    <col min="19" max="19" width="14.140625" style="179" hidden="1" customWidth="1"/>
    <col min="20" max="20" width="0" style="179" hidden="1" customWidth="1"/>
    <col min="21" max="21" width="12.7109375" style="179" customWidth="1"/>
    <col min="22" max="22" width="10.140625" style="179" bestFit="1" customWidth="1"/>
    <col min="23" max="23" width="14.85546875" bestFit="1" customWidth="1"/>
    <col min="24" max="24" width="10.7109375" bestFit="1" customWidth="1"/>
    <col min="25" max="25" width="7.7109375" bestFit="1" customWidth="1"/>
    <col min="26" max="26" width="6.85546875" customWidth="1"/>
    <col min="27" max="28" width="14.85546875" bestFit="1" customWidth="1"/>
    <col min="29" max="29" width="10.140625" bestFit="1" customWidth="1"/>
    <col min="30" max="30" width="4.42578125" bestFit="1" customWidth="1"/>
    <col min="31" max="31" width="19.42578125" customWidth="1"/>
    <col min="37" max="37" width="14.42578125" customWidth="1"/>
    <col min="40" max="40" width="13.42578125" customWidth="1"/>
    <col min="41" max="41" width="12.140625" customWidth="1"/>
    <col min="42" max="42" width="15.42578125" customWidth="1"/>
    <col min="43" max="43" width="26.140625" customWidth="1"/>
  </cols>
  <sheetData>
    <row r="1" spans="1:39" x14ac:dyDescent="0.25">
      <c r="A1" t="s">
        <v>178</v>
      </c>
      <c r="C1" s="179" t="s">
        <v>37</v>
      </c>
      <c r="D1" s="179" t="s">
        <v>45</v>
      </c>
      <c r="E1" s="179" t="s">
        <v>13</v>
      </c>
      <c r="F1" s="179" t="s">
        <v>148</v>
      </c>
      <c r="G1" s="179" t="s">
        <v>183</v>
      </c>
      <c r="H1" s="179" t="s">
        <v>272</v>
      </c>
      <c r="I1" s="179" t="s">
        <v>273</v>
      </c>
      <c r="J1" s="191" t="s">
        <v>180</v>
      </c>
      <c r="K1" s="191" t="s">
        <v>37</v>
      </c>
      <c r="L1" s="191" t="s">
        <v>179</v>
      </c>
      <c r="M1" s="192" t="s">
        <v>13</v>
      </c>
      <c r="N1" s="191" t="s">
        <v>148</v>
      </c>
      <c r="O1" s="191" t="s">
        <v>183</v>
      </c>
      <c r="P1" s="193" t="s">
        <v>181</v>
      </c>
      <c r="Q1" s="193" t="s">
        <v>182</v>
      </c>
      <c r="R1" s="179" t="s">
        <v>37</v>
      </c>
      <c r="S1" s="179" t="s">
        <v>183</v>
      </c>
      <c r="T1" s="179" t="s">
        <v>180</v>
      </c>
      <c r="U1" s="179" t="s">
        <v>258</v>
      </c>
      <c r="V1" s="179" t="s">
        <v>37</v>
      </c>
      <c r="W1" s="179" t="s">
        <v>45</v>
      </c>
      <c r="X1" s="179" t="s">
        <v>13</v>
      </c>
      <c r="Y1" s="179" t="s">
        <v>148</v>
      </c>
      <c r="Z1" s="179" t="s">
        <v>183</v>
      </c>
      <c r="AA1" s="179" t="s">
        <v>181</v>
      </c>
      <c r="AB1" s="179" t="s">
        <v>182</v>
      </c>
      <c r="AC1" s="179" t="s">
        <v>37</v>
      </c>
      <c r="AD1" s="179" t="s">
        <v>183</v>
      </c>
      <c r="AE1" s="179" t="s">
        <v>180</v>
      </c>
      <c r="AF1" s="179" t="s">
        <v>258</v>
      </c>
      <c r="AG1" s="179" t="s">
        <v>37</v>
      </c>
      <c r="AH1" s="179" t="s">
        <v>45</v>
      </c>
      <c r="AI1" s="179" t="s">
        <v>13</v>
      </c>
      <c r="AJ1" s="179" t="s">
        <v>148</v>
      </c>
      <c r="AK1" s="179" t="s">
        <v>183</v>
      </c>
      <c r="AL1" s="179" t="s">
        <v>181</v>
      </c>
      <c r="AM1" s="179" t="s">
        <v>182</v>
      </c>
    </row>
    <row r="2" spans="1:39" x14ac:dyDescent="0.25">
      <c r="A2" t="s">
        <v>141</v>
      </c>
      <c r="C2" s="179" t="str">
        <f>IF('Planilla de Perforacion'!K36="Conexión","Conexión","")</f>
        <v/>
      </c>
      <c r="D2" s="189">
        <f>'Planilla de Perforacion'!H36</f>
        <v>3</v>
      </c>
      <c r="E2" s="190">
        <f>'Planilla de Perforacion'!E36</f>
        <v>44448</v>
      </c>
      <c r="F2" s="179" t="str">
        <f>'Planilla de Perforacion'!AF36</f>
        <v>Noche</v>
      </c>
      <c r="G2" s="179" t="str">
        <f>'Planilla de Perforacion'!AQ36</f>
        <v/>
      </c>
      <c r="H2" s="179" t="str">
        <f>'Planilla de Perforacion'!AS36</f>
        <v/>
      </c>
      <c r="I2" s="179" t="str">
        <f>'Planilla de Perforacion'!AR36</f>
        <v/>
      </c>
      <c r="J2" s="191">
        <f t="array" ref="J2:J1314">IFERROR(SMALL(IF($C$2:$C$1314=$A$2,ROW()),ROW()-1),"")</f>
        <v>17</v>
      </c>
      <c r="K2" s="191" t="str">
        <f t="shared" ref="K2:K65" si="0">IF(J2="","",$A$2)</f>
        <v>Conexión</v>
      </c>
      <c r="L2" s="191">
        <f t="array" ref="L2:L1314">IFERROR(INDEX($D$1:$D$1314,SMALL(IF($C$2:$C$1314=$A$2,ROW()),ROW()-1)),"")</f>
        <v>9.9999999976716936E-2</v>
      </c>
      <c r="M2" s="192">
        <f t="array" ref="M2:M1314">IFERROR(INDEX($E$1:$E$1314,SMALL(IF($C$2:$C$1314=$A$2,ROW()),ROW()-1)),"")</f>
        <v>44449</v>
      </c>
      <c r="N2" s="191" t="str">
        <f t="array" ref="N2:N1314">IFERROR(INDEX($F$1:$F$1314,SMALL(IF($C$2:$C$1314=$A$2,ROW()),ROW()-1)),"")</f>
        <v>Día</v>
      </c>
      <c r="O2" s="191">
        <f t="array" ref="O2:O1314">IFERROR(INDEX($G$1:$G$1314,SMALL(IF($C$2:$C$1314=$A$2,ROW()),ROW()-1)),"")</f>
        <v>8.3000000000000004E-2</v>
      </c>
      <c r="P2" s="193">
        <f>IF(N2="Día",L2,"")</f>
        <v>9.9999999976716936E-2</v>
      </c>
      <c r="Q2" s="193" t="str">
        <f>IF(N2="Noche",L2,"")</f>
        <v/>
      </c>
      <c r="R2" s="179" t="str">
        <f>IF('Planilla de Perforacion'!K36="Survey","Survey","")</f>
        <v/>
      </c>
      <c r="T2" s="179" t="b">
        <f>IF($R$2:$R$1314=$A$3,ROW())</f>
        <v>0</v>
      </c>
      <c r="U2" s="179">
        <f t="array" ref="U2:U1314">IFERROR(SMALL(IF($R$2:$R$1314=$A$3,ROW()),ROW()-1),"")</f>
        <v>16</v>
      </c>
      <c r="V2" s="179" t="str">
        <f>IF(U2="","",$A$3)</f>
        <v>Survey</v>
      </c>
      <c r="W2">
        <f t="array" ref="W2:W1314">IFERROR(INDEX($D$1:$D$1314,SMALL(IF($R$2:$R$1314=$A$3,ROW()),ROW()-1)),"")</f>
        <v>3.3333333267364651E-2</v>
      </c>
      <c r="X2" s="202">
        <f t="array" ref="X2:X1314">IFERROR(INDEX($E$1:$E$1314,SMALL(IF($R$2:$R$1314=$A$3,ROW()),ROW()-1)),"")</f>
        <v>44449</v>
      </c>
      <c r="Y2" t="str">
        <f t="array" ref="Y2:Y1314">IFERROR(INDEX($F$1:$F$1314,SMALL(IF($R$2:$R$1314=$A$3,ROW()),ROW()-1)),"")</f>
        <v>Día</v>
      </c>
      <c r="Z2">
        <f t="array" ref="Z2:Z1314">IFERROR(INDEX($I$1:$I$1314,SMALL(IF($R$2:$R$1314=$A$3,ROW()),ROW()-1)),"")</f>
        <v>0.05</v>
      </c>
      <c r="AA2">
        <f t="shared" ref="AA2:AA7" si="1">IF(Y2="Día",W2,"")</f>
        <v>3.3333333267364651E-2</v>
      </c>
      <c r="AB2" t="str">
        <f t="shared" ref="AB2:AB7" si="2">IF(Y2="Noche",W2,"")</f>
        <v/>
      </c>
      <c r="AC2" s="179" t="str">
        <f>IF('Planilla de Perforacion'!K36="Repasa","Repasa","")</f>
        <v/>
      </c>
      <c r="AD2" s="179"/>
      <c r="AE2" s="179" t="b">
        <f>IF($AC$2:$AC$1314=$A$4,ROW())</f>
        <v>0</v>
      </c>
      <c r="AF2" s="179">
        <f t="array" ref="AF2:AF1314">IFERROR(SMALL(IF($AC$2:$AC$1314=$A$4,ROW()),ROW()-1),"")</f>
        <v>15</v>
      </c>
      <c r="AG2" s="179" t="str">
        <f>IF(AF2="","",$A$4)</f>
        <v>Repasa</v>
      </c>
      <c r="AH2">
        <f t="array" ref="AH2:AH1314">IFERROR(INDEX($D$1:$D$1314,SMALL(IF($AC$2:$AC$1314=$A$4,ROW()),ROW()-1)),"")</f>
        <v>3.3333333441987634E-2</v>
      </c>
      <c r="AI2" s="202">
        <f t="array" ref="AI2:AI1314">IFERROR(INDEX($E$1:$E$1314,SMALL(IF($AC$2:$AC$1314=$A$4,ROW()),ROW()-1)),"")</f>
        <v>44449</v>
      </c>
      <c r="AJ2" t="str">
        <f t="array" ref="AJ2:AJ1314">IFERROR(INDEX($F$1:$F$1314,SMALL(IF($AC$2:$AC$1314=$A$4,ROW()),ROW()-1)),"")</f>
        <v>Día</v>
      </c>
      <c r="AK2" s="203">
        <f t="array" ref="AK2:AK1314">IFERROR(INDEX($H$1:$H$1314,SMALL(IF($AC$2:$AC$1314=$A$4,ROW()),ROW()-1)),"")</f>
        <v>0.1</v>
      </c>
      <c r="AL2">
        <f t="shared" ref="AL2:AL65" si="3">IF(AJ2="Día",AH2,"")</f>
        <v>3.3333333441987634E-2</v>
      </c>
      <c r="AM2" t="str">
        <f t="shared" ref="AM2:AM65" si="4">IF(AJ2="Noche",AH2,"")</f>
        <v/>
      </c>
    </row>
    <row r="3" spans="1:39" x14ac:dyDescent="0.25">
      <c r="A3" t="s">
        <v>5</v>
      </c>
      <c r="C3" s="179" t="str">
        <f>IF('Planilla de Perforacion'!K37="Conexión","Conexión","")</f>
        <v/>
      </c>
      <c r="D3" s="189">
        <f>'Planilla de Perforacion'!H37</f>
        <v>2.0000000000582077</v>
      </c>
      <c r="E3" s="190">
        <f>'Planilla de Perforacion'!E37</f>
        <v>44448</v>
      </c>
      <c r="F3" s="179" t="str">
        <f>'Planilla de Perforacion'!AF37</f>
        <v>Noche</v>
      </c>
      <c r="G3" s="179" t="str">
        <f>'Planilla de Perforacion'!AQ37</f>
        <v/>
      </c>
      <c r="H3" s="179" t="str">
        <f>'Planilla de Perforacion'!AS37</f>
        <v/>
      </c>
      <c r="I3" s="179" t="str">
        <f>'Planilla de Perforacion'!AR37</f>
        <v/>
      </c>
      <c r="J3" s="191">
        <v>22</v>
      </c>
      <c r="K3" s="191" t="str">
        <f t="shared" si="0"/>
        <v>Conexión</v>
      </c>
      <c r="L3" s="191">
        <v>0.1499999999650754</v>
      </c>
      <c r="M3" s="192">
        <v>44449</v>
      </c>
      <c r="N3" s="191" t="str">
        <v>Día</v>
      </c>
      <c r="O3" s="191">
        <v>8.3000000000000004E-2</v>
      </c>
      <c r="P3" s="193">
        <f t="shared" ref="P3:P66" si="5">IF(N3="Día",L3,"")</f>
        <v>0.1499999999650754</v>
      </c>
      <c r="Q3" s="193" t="str">
        <f t="shared" ref="Q3:Q66" si="6">IF(N3="Noche",L3,"")</f>
        <v/>
      </c>
      <c r="R3" s="179" t="str">
        <f>IF('Planilla de Perforacion'!K37="Survey","Survey","")</f>
        <v/>
      </c>
      <c r="T3" s="179" t="b">
        <f t="shared" ref="T3:T66" si="7">IF($R$2:$R$1314=$A$3,ROW())</f>
        <v>0</v>
      </c>
      <c r="U3" s="179">
        <v>20</v>
      </c>
      <c r="V3" s="179" t="str">
        <f t="shared" ref="V3:V66" si="8">IF(U3="","",$A$3)</f>
        <v>Survey</v>
      </c>
      <c r="W3">
        <v>8.3333333255723119E-2</v>
      </c>
      <c r="X3" s="202">
        <v>44449</v>
      </c>
      <c r="Y3" t="str">
        <v>Día</v>
      </c>
      <c r="Z3">
        <v>0.05</v>
      </c>
      <c r="AA3">
        <f t="shared" si="1"/>
        <v>8.3333333255723119E-2</v>
      </c>
      <c r="AB3" t="str">
        <f t="shared" si="2"/>
        <v/>
      </c>
      <c r="AC3" s="179" t="str">
        <f>IF('Planilla de Perforacion'!K37="Repasa","Repasa","")</f>
        <v/>
      </c>
      <c r="AE3" s="179" t="b">
        <f t="shared" ref="AE3:AE66" si="9">IF($AC$2:$AC$1314=$A$4,ROW())</f>
        <v>0</v>
      </c>
      <c r="AF3">
        <v>21</v>
      </c>
      <c r="AG3" s="179" t="str">
        <f t="shared" ref="AG3:AG66" si="10">IF(AF3="","",$A$4)</f>
        <v>Repasa</v>
      </c>
      <c r="AH3">
        <v>4.9999999988358468E-2</v>
      </c>
      <c r="AI3" s="202">
        <v>44449</v>
      </c>
      <c r="AJ3" t="str">
        <v>Día</v>
      </c>
      <c r="AK3" s="203">
        <v>0.1</v>
      </c>
      <c r="AL3">
        <f t="shared" si="3"/>
        <v>4.9999999988358468E-2</v>
      </c>
      <c r="AM3" t="str">
        <f t="shared" si="4"/>
        <v/>
      </c>
    </row>
    <row r="4" spans="1:39" x14ac:dyDescent="0.25">
      <c r="A4" t="s">
        <v>21</v>
      </c>
      <c r="C4" s="179" t="str">
        <f>IF('Planilla de Perforacion'!K38="Conexión","Conexión","")</f>
        <v/>
      </c>
      <c r="D4" s="189">
        <f>'Planilla de Perforacion'!H38</f>
        <v>0.99999999994179234</v>
      </c>
      <c r="E4" s="190">
        <f>'Planilla de Perforacion'!E38</f>
        <v>44449</v>
      </c>
      <c r="F4" s="179" t="str">
        <f>'Planilla de Perforacion'!AF38</f>
        <v>Noche</v>
      </c>
      <c r="G4" s="179" t="str">
        <f>'Planilla de Perforacion'!AQ38</f>
        <v/>
      </c>
      <c r="H4" s="179" t="str">
        <f>'Planilla de Perforacion'!AS38</f>
        <v/>
      </c>
      <c r="I4" s="179" t="str">
        <f>'Planilla de Perforacion'!AR38</f>
        <v/>
      </c>
      <c r="J4" s="191">
        <v>27</v>
      </c>
      <c r="K4" s="191" t="str">
        <f t="shared" si="0"/>
        <v>Conexión</v>
      </c>
      <c r="L4" s="191">
        <v>8.3333333430346102E-2</v>
      </c>
      <c r="M4" s="192">
        <v>44449</v>
      </c>
      <c r="N4" s="191" t="str">
        <v>Día</v>
      </c>
      <c r="O4" s="191">
        <v>8.3000000000000004E-2</v>
      </c>
      <c r="P4" s="193">
        <f t="shared" si="5"/>
        <v>8.3333333430346102E-2</v>
      </c>
      <c r="Q4" s="193" t="str">
        <f t="shared" si="6"/>
        <v/>
      </c>
      <c r="R4" s="179" t="str">
        <f>IF('Planilla de Perforacion'!K38="Survey","Survey","")</f>
        <v/>
      </c>
      <c r="T4" s="179" t="b">
        <f t="shared" si="7"/>
        <v>0</v>
      </c>
      <c r="U4" s="179">
        <v>25</v>
      </c>
      <c r="V4" s="179" t="str">
        <f t="shared" si="8"/>
        <v>Survey</v>
      </c>
      <c r="W4">
        <v>5.0000000162981451E-2</v>
      </c>
      <c r="X4" s="202">
        <v>44449</v>
      </c>
      <c r="Y4" t="str">
        <v>Día</v>
      </c>
      <c r="Z4">
        <v>0.05</v>
      </c>
      <c r="AA4">
        <f t="shared" si="1"/>
        <v>5.0000000162981451E-2</v>
      </c>
      <c r="AB4" t="str">
        <f t="shared" si="2"/>
        <v/>
      </c>
      <c r="AC4" s="179" t="str">
        <f>IF('Planilla de Perforacion'!K38="Repasa","Repasa","")</f>
        <v/>
      </c>
      <c r="AE4" s="179" t="b">
        <f t="shared" si="9"/>
        <v>0</v>
      </c>
      <c r="AF4">
        <v>26</v>
      </c>
      <c r="AG4" s="179" t="str">
        <f t="shared" si="10"/>
        <v>Repasa</v>
      </c>
      <c r="AH4">
        <v>6.6666666534729302E-2</v>
      </c>
      <c r="AI4" s="202">
        <v>44449</v>
      </c>
      <c r="AJ4" t="str">
        <v>Día</v>
      </c>
      <c r="AK4" s="203">
        <v>0.1</v>
      </c>
      <c r="AL4">
        <f t="shared" si="3"/>
        <v>6.6666666534729302E-2</v>
      </c>
      <c r="AM4" t="str">
        <f t="shared" si="4"/>
        <v/>
      </c>
    </row>
    <row r="5" spans="1:39" x14ac:dyDescent="0.25">
      <c r="C5" s="179" t="str">
        <f>IF('Planilla de Perforacion'!K39="Conexión","Conexión","")</f>
        <v/>
      </c>
      <c r="D5" s="189">
        <f>'Planilla de Perforacion'!H39</f>
        <v>1.0000000001164153</v>
      </c>
      <c r="E5" s="190">
        <f>'Planilla de Perforacion'!E39</f>
        <v>44449</v>
      </c>
      <c r="F5" s="179" t="str">
        <f>'Planilla de Perforacion'!AF39</f>
        <v>Noche</v>
      </c>
      <c r="G5" s="179" t="str">
        <f>'Planilla de Perforacion'!AQ39</f>
        <v/>
      </c>
      <c r="H5" s="179" t="str">
        <f>'Planilla de Perforacion'!AS39</f>
        <v/>
      </c>
      <c r="I5" s="179" t="str">
        <f>'Planilla de Perforacion'!AR39</f>
        <v/>
      </c>
      <c r="J5" s="191">
        <v>33</v>
      </c>
      <c r="K5" s="191" t="str">
        <f t="shared" si="0"/>
        <v>Conexión</v>
      </c>
      <c r="L5" s="191">
        <v>0.13333333341870457</v>
      </c>
      <c r="M5" s="192">
        <v>44449</v>
      </c>
      <c r="N5" s="191" t="str">
        <v>Día</v>
      </c>
      <c r="O5" s="191">
        <v>8.3000000000000004E-2</v>
      </c>
      <c r="P5" s="193">
        <f t="shared" si="5"/>
        <v>0.13333333341870457</v>
      </c>
      <c r="Q5" s="193" t="str">
        <f t="shared" si="6"/>
        <v/>
      </c>
      <c r="R5" s="179" t="str">
        <f>IF('Planilla de Perforacion'!K39="Survey","Survey","")</f>
        <v/>
      </c>
      <c r="T5" s="179" t="b">
        <f t="shared" si="7"/>
        <v>0</v>
      </c>
      <c r="U5" s="179">
        <v>31</v>
      </c>
      <c r="V5" s="179" t="str">
        <f t="shared" si="8"/>
        <v>Survey</v>
      </c>
      <c r="W5">
        <v>4.9999999988358468E-2</v>
      </c>
      <c r="X5" s="202">
        <v>44449</v>
      </c>
      <c r="Y5" t="str">
        <v>Día</v>
      </c>
      <c r="Z5">
        <v>0.05</v>
      </c>
      <c r="AA5">
        <f t="shared" si="1"/>
        <v>4.9999999988358468E-2</v>
      </c>
      <c r="AB5" t="str">
        <f t="shared" si="2"/>
        <v/>
      </c>
      <c r="AC5" s="179" t="str">
        <f>IF('Planilla de Perforacion'!K39="Repasa","Repasa","")</f>
        <v/>
      </c>
      <c r="AE5" s="179" t="b">
        <f t="shared" si="9"/>
        <v>0</v>
      </c>
      <c r="AF5">
        <v>32</v>
      </c>
      <c r="AG5" s="179" t="str">
        <f t="shared" si="10"/>
        <v>Repasa</v>
      </c>
      <c r="AH5">
        <v>4.9999999988358468E-2</v>
      </c>
      <c r="AI5" s="202">
        <v>44449</v>
      </c>
      <c r="AJ5" t="str">
        <v>Día</v>
      </c>
      <c r="AK5" s="203">
        <v>0.1</v>
      </c>
      <c r="AL5">
        <f t="shared" si="3"/>
        <v>4.9999999988358468E-2</v>
      </c>
      <c r="AM5" t="str">
        <f t="shared" si="4"/>
        <v/>
      </c>
    </row>
    <row r="6" spans="1:39" x14ac:dyDescent="0.25">
      <c r="C6" s="179" t="str">
        <f>IF('Planilla de Perforacion'!K40="Conexión","Conexión","")</f>
        <v/>
      </c>
      <c r="D6" s="189">
        <f>'Planilla de Perforacion'!H40</f>
        <v>0.49999999988358468</v>
      </c>
      <c r="E6" s="190">
        <f>'Planilla de Perforacion'!E40</f>
        <v>44449</v>
      </c>
      <c r="F6" s="179" t="str">
        <f>'Planilla de Perforacion'!AF40</f>
        <v>Noche</v>
      </c>
      <c r="G6" s="179" t="str">
        <f>'Planilla de Perforacion'!AQ40</f>
        <v/>
      </c>
      <c r="H6" s="179" t="str">
        <f>'Planilla de Perforacion'!AS40</f>
        <v/>
      </c>
      <c r="I6" s="179" t="str">
        <f>'Planilla de Perforacion'!AR40</f>
        <v/>
      </c>
      <c r="J6" s="191">
        <v>39</v>
      </c>
      <c r="K6" s="191" t="str">
        <f t="shared" si="0"/>
        <v>Conexión</v>
      </c>
      <c r="L6" s="191">
        <v>9.9999999976716936E-2</v>
      </c>
      <c r="M6" s="192">
        <v>44449</v>
      </c>
      <c r="N6" s="191" t="str">
        <v>Día</v>
      </c>
      <c r="O6" s="191">
        <v>8.3000000000000004E-2</v>
      </c>
      <c r="P6" s="193">
        <f t="shared" si="5"/>
        <v>9.9999999976716936E-2</v>
      </c>
      <c r="Q6" s="193" t="str">
        <f t="shared" si="6"/>
        <v/>
      </c>
      <c r="R6" s="179" t="str">
        <f>IF('Planilla de Perforacion'!K40="Survey","Survey","")</f>
        <v/>
      </c>
      <c r="T6" s="179" t="b">
        <f t="shared" si="7"/>
        <v>0</v>
      </c>
      <c r="U6" s="179">
        <v>37</v>
      </c>
      <c r="V6" s="179" t="str">
        <f t="shared" si="8"/>
        <v>Survey</v>
      </c>
      <c r="W6">
        <v>4.9999999988358468E-2</v>
      </c>
      <c r="X6" s="202">
        <v>44449</v>
      </c>
      <c r="Y6" t="str">
        <v>Día</v>
      </c>
      <c r="Z6">
        <v>0.05</v>
      </c>
      <c r="AA6">
        <f t="shared" si="1"/>
        <v>4.9999999988358468E-2</v>
      </c>
      <c r="AB6" t="str">
        <f t="shared" si="2"/>
        <v/>
      </c>
      <c r="AC6" s="179" t="str">
        <f>IF('Planilla de Perforacion'!K40="Repasa","Repasa","")</f>
        <v/>
      </c>
      <c r="AE6" s="179" t="b">
        <f t="shared" si="9"/>
        <v>0</v>
      </c>
      <c r="AF6">
        <v>38</v>
      </c>
      <c r="AG6" s="179" t="str">
        <f t="shared" si="10"/>
        <v>Repasa</v>
      </c>
      <c r="AH6">
        <v>8.3333333430346102E-2</v>
      </c>
      <c r="AI6" s="202">
        <v>44449</v>
      </c>
      <c r="AJ6" t="str">
        <v>Día</v>
      </c>
      <c r="AK6" s="203">
        <v>0.1</v>
      </c>
      <c r="AL6">
        <f t="shared" si="3"/>
        <v>8.3333333430346102E-2</v>
      </c>
      <c r="AM6" t="str">
        <f t="shared" si="4"/>
        <v/>
      </c>
    </row>
    <row r="7" spans="1:39" x14ac:dyDescent="0.25">
      <c r="C7" s="179" t="str">
        <f>IF('Planilla de Perforacion'!K41="Conexión","Conexión","")</f>
        <v/>
      </c>
      <c r="D7" s="189">
        <f>'Planilla de Perforacion'!H41</f>
        <v>3</v>
      </c>
      <c r="E7" s="190">
        <f>'Planilla de Perforacion'!E41</f>
        <v>44449</v>
      </c>
      <c r="F7" s="179" t="str">
        <f>'Planilla de Perforacion'!AF41</f>
        <v>Noche</v>
      </c>
      <c r="G7" s="179" t="str">
        <f>'Planilla de Perforacion'!AQ41</f>
        <v/>
      </c>
      <c r="H7" s="179" t="str">
        <f>'Planilla de Perforacion'!AS41</f>
        <v/>
      </c>
      <c r="I7" s="179" t="str">
        <f>'Planilla de Perforacion'!AR41</f>
        <v/>
      </c>
      <c r="J7" s="191">
        <v>44</v>
      </c>
      <c r="K7" s="191" t="str">
        <f t="shared" si="0"/>
        <v>Conexión</v>
      </c>
      <c r="L7" s="191">
        <v>8.3333333255723119E-2</v>
      </c>
      <c r="M7" s="192">
        <v>44449</v>
      </c>
      <c r="N7" s="191" t="str">
        <v>Día</v>
      </c>
      <c r="O7" s="191">
        <v>8.3000000000000004E-2</v>
      </c>
      <c r="P7" s="193">
        <f t="shared" si="5"/>
        <v>8.3333333255723119E-2</v>
      </c>
      <c r="Q7" s="193" t="str">
        <f t="shared" si="6"/>
        <v/>
      </c>
      <c r="R7" s="179" t="str">
        <f>IF('Planilla de Perforacion'!K41="Survey","Survey","")</f>
        <v/>
      </c>
      <c r="T7" s="179" t="b">
        <f t="shared" si="7"/>
        <v>0</v>
      </c>
      <c r="U7" s="179">
        <v>42</v>
      </c>
      <c r="V7" s="179" t="str">
        <f t="shared" si="8"/>
        <v>Survey</v>
      </c>
      <c r="W7">
        <v>3.3333333267364651E-2</v>
      </c>
      <c r="X7" s="202">
        <v>44449</v>
      </c>
      <c r="Y7" t="str">
        <v>Día</v>
      </c>
      <c r="Z7">
        <v>0.05</v>
      </c>
      <c r="AA7">
        <f t="shared" si="1"/>
        <v>3.3333333267364651E-2</v>
      </c>
      <c r="AB7" t="str">
        <f t="shared" si="2"/>
        <v/>
      </c>
      <c r="AC7" s="179" t="str">
        <f>IF('Planilla de Perforacion'!K41="Repasa","Repasa","")</f>
        <v/>
      </c>
      <c r="AE7" s="179" t="b">
        <f t="shared" si="9"/>
        <v>0</v>
      </c>
      <c r="AF7">
        <v>43</v>
      </c>
      <c r="AG7" s="179" t="str">
        <f t="shared" si="10"/>
        <v>Repasa</v>
      </c>
      <c r="AH7">
        <v>4.9999999988358468E-2</v>
      </c>
      <c r="AI7" s="202">
        <v>44449</v>
      </c>
      <c r="AJ7" t="str">
        <v>Día</v>
      </c>
      <c r="AK7" s="203">
        <v>0.1</v>
      </c>
      <c r="AL7">
        <f t="shared" si="3"/>
        <v>4.9999999988358468E-2</v>
      </c>
      <c r="AM7" t="str">
        <f t="shared" si="4"/>
        <v/>
      </c>
    </row>
    <row r="8" spans="1:39" x14ac:dyDescent="0.25">
      <c r="C8" s="179" t="str">
        <f>IF('Planilla de Perforacion'!K42="Conexión","Conexión","")</f>
        <v/>
      </c>
      <c r="D8" s="189">
        <f>'Planilla de Perforacion'!H42</f>
        <v>1.1166666666395031</v>
      </c>
      <c r="E8" s="190">
        <f>'Planilla de Perforacion'!E42</f>
        <v>44449</v>
      </c>
      <c r="F8" s="179" t="str">
        <f>'Planilla de Perforacion'!AF42</f>
        <v>Noche</v>
      </c>
      <c r="G8" s="179" t="str">
        <f>'Planilla de Perforacion'!AQ42</f>
        <v/>
      </c>
      <c r="H8" s="179" t="str">
        <f>'Planilla de Perforacion'!AS42</f>
        <v/>
      </c>
      <c r="I8" s="179" t="str">
        <f>'Planilla de Perforacion'!AR42</f>
        <v/>
      </c>
      <c r="J8" s="191">
        <v>50</v>
      </c>
      <c r="K8" s="191" t="str">
        <f t="shared" si="0"/>
        <v>Conexión</v>
      </c>
      <c r="L8" s="191">
        <v>9.9999999976716936E-2</v>
      </c>
      <c r="M8" s="192">
        <v>44449</v>
      </c>
      <c r="N8" s="191" t="str">
        <v>Día</v>
      </c>
      <c r="O8" s="191">
        <v>8.3000000000000004E-2</v>
      </c>
      <c r="P8" s="193">
        <f t="shared" si="5"/>
        <v>9.9999999976716936E-2</v>
      </c>
      <c r="Q8" s="193" t="str">
        <f t="shared" si="6"/>
        <v/>
      </c>
      <c r="R8" s="179" t="str">
        <f>IF('Planilla de Perforacion'!K42="Survey","Survey","")</f>
        <v/>
      </c>
      <c r="T8" s="179" t="b">
        <f t="shared" si="7"/>
        <v>0</v>
      </c>
      <c r="U8" s="179">
        <v>48</v>
      </c>
      <c r="V8" s="179" t="str">
        <f t="shared" si="8"/>
        <v>Survey</v>
      </c>
      <c r="W8">
        <v>3.3333333441987634E-2</v>
      </c>
      <c r="X8" s="202">
        <v>44449</v>
      </c>
      <c r="Y8" t="str">
        <v>Día</v>
      </c>
      <c r="Z8">
        <v>0.05</v>
      </c>
      <c r="AA8">
        <f t="shared" ref="AA8:AA71" si="11">IF(Y8="Día",W8,"")</f>
        <v>3.3333333441987634E-2</v>
      </c>
      <c r="AB8" t="str">
        <f t="shared" ref="AB8:AB71" si="12">IF(Y8="Noche",W8,"")</f>
        <v/>
      </c>
      <c r="AC8" s="179" t="str">
        <f>IF('Planilla de Perforacion'!K42="Repasa","Repasa","")</f>
        <v/>
      </c>
      <c r="AE8" s="179" t="b">
        <f t="shared" si="9"/>
        <v>0</v>
      </c>
      <c r="AF8">
        <v>49</v>
      </c>
      <c r="AG8" s="179" t="str">
        <f t="shared" si="10"/>
        <v>Repasa</v>
      </c>
      <c r="AH8">
        <v>6.6666666534729302E-2</v>
      </c>
      <c r="AI8" s="202">
        <v>44449</v>
      </c>
      <c r="AJ8" t="str">
        <v>Día</v>
      </c>
      <c r="AK8" s="203">
        <v>0.1</v>
      </c>
      <c r="AL8">
        <f t="shared" si="3"/>
        <v>6.6666666534729302E-2</v>
      </c>
      <c r="AM8" t="str">
        <f t="shared" si="4"/>
        <v/>
      </c>
    </row>
    <row r="9" spans="1:39" x14ac:dyDescent="0.25">
      <c r="C9" s="179" t="str">
        <f>IF('Planilla de Perforacion'!K43="Conexión","Conexión","")</f>
        <v/>
      </c>
      <c r="D9" s="189">
        <f>'Planilla de Perforacion'!H43</f>
        <v>0.75</v>
      </c>
      <c r="E9" s="190">
        <f>'Planilla de Perforacion'!E43</f>
        <v>44449</v>
      </c>
      <c r="F9" s="179" t="str">
        <f>'Planilla de Perforacion'!AF43</f>
        <v>Día</v>
      </c>
      <c r="G9" s="179" t="str">
        <f>'Planilla de Perforacion'!AQ43</f>
        <v/>
      </c>
      <c r="H9" s="179" t="str">
        <f>'Planilla de Perforacion'!AS43</f>
        <v/>
      </c>
      <c r="I9" s="179" t="str">
        <f>'Planilla de Perforacion'!AR43</f>
        <v/>
      </c>
      <c r="J9" s="191">
        <v>54</v>
      </c>
      <c r="K9" s="191" t="str">
        <f t="shared" si="0"/>
        <v>Conexión</v>
      </c>
      <c r="L9" s="191">
        <v>6.6666666709352285E-2</v>
      </c>
      <c r="M9" s="192">
        <v>44449</v>
      </c>
      <c r="N9" s="191" t="str">
        <v>Día</v>
      </c>
      <c r="O9" s="191">
        <v>8.3000000000000004E-2</v>
      </c>
      <c r="P9" s="193">
        <f t="shared" si="5"/>
        <v>6.6666666709352285E-2</v>
      </c>
      <c r="Q9" s="193" t="str">
        <f t="shared" si="6"/>
        <v/>
      </c>
      <c r="R9" s="179" t="str">
        <f>IF('Planilla de Perforacion'!K43="Survey","Survey","")</f>
        <v/>
      </c>
      <c r="T9" s="179" t="b">
        <f t="shared" si="7"/>
        <v>0</v>
      </c>
      <c r="U9" s="179">
        <v>52</v>
      </c>
      <c r="V9" s="179" t="str">
        <f t="shared" si="8"/>
        <v>Survey</v>
      </c>
      <c r="W9">
        <v>4.9999999988358468E-2</v>
      </c>
      <c r="X9" s="202">
        <v>44449</v>
      </c>
      <c r="Y9" t="str">
        <v>Día</v>
      </c>
      <c r="Z9">
        <v>0.05</v>
      </c>
      <c r="AA9">
        <f t="shared" si="11"/>
        <v>4.9999999988358468E-2</v>
      </c>
      <c r="AB9" t="str">
        <f t="shared" si="12"/>
        <v/>
      </c>
      <c r="AC9" s="179" t="str">
        <f>IF('Planilla de Perforacion'!K43="Repasa","Repasa","")</f>
        <v/>
      </c>
      <c r="AE9" s="179" t="b">
        <f t="shared" si="9"/>
        <v>0</v>
      </c>
      <c r="AF9">
        <v>53</v>
      </c>
      <c r="AG9" s="179" t="str">
        <f t="shared" si="10"/>
        <v>Repasa</v>
      </c>
      <c r="AH9">
        <v>4.9999999988358468E-2</v>
      </c>
      <c r="AI9" s="202">
        <v>44449</v>
      </c>
      <c r="AJ9" t="str">
        <v>Día</v>
      </c>
      <c r="AK9" s="203">
        <v>0.1</v>
      </c>
      <c r="AL9">
        <f t="shared" si="3"/>
        <v>4.9999999988358468E-2</v>
      </c>
      <c r="AM9" t="str">
        <f t="shared" si="4"/>
        <v/>
      </c>
    </row>
    <row r="10" spans="1:39" x14ac:dyDescent="0.25">
      <c r="C10" s="179" t="str">
        <f>IF('Planilla de Perforacion'!K44="Conexión","Conexión","")</f>
        <v/>
      </c>
      <c r="D10" s="189">
        <f>'Planilla de Perforacion'!H44</f>
        <v>0.56666666676755995</v>
      </c>
      <c r="E10" s="190">
        <f>'Planilla de Perforacion'!E44</f>
        <v>44449</v>
      </c>
      <c r="F10" s="179" t="str">
        <f>'Planilla de Perforacion'!AF44</f>
        <v>Día</v>
      </c>
      <c r="G10" s="179" t="str">
        <f>'Planilla de Perforacion'!AQ44</f>
        <v/>
      </c>
      <c r="H10" s="179" t="str">
        <f>'Planilla de Perforacion'!AS44</f>
        <v/>
      </c>
      <c r="I10" s="179" t="str">
        <f>'Planilla de Perforacion'!AR44</f>
        <v/>
      </c>
      <c r="J10" s="191">
        <v>61</v>
      </c>
      <c r="K10" s="191" t="str">
        <f t="shared" si="0"/>
        <v>Conexión</v>
      </c>
      <c r="L10" s="191">
        <v>9.9999999976716936E-2</v>
      </c>
      <c r="M10" s="192">
        <v>44449</v>
      </c>
      <c r="N10" s="191" t="str">
        <v>Día</v>
      </c>
      <c r="O10" s="191">
        <v>8.3000000000000004E-2</v>
      </c>
      <c r="P10" s="193">
        <f t="shared" si="5"/>
        <v>9.9999999976716936E-2</v>
      </c>
      <c r="Q10" s="193" t="str">
        <f t="shared" si="6"/>
        <v/>
      </c>
      <c r="R10" s="179" t="str">
        <f>IF('Planilla de Perforacion'!K44="Survey","Survey","")</f>
        <v/>
      </c>
      <c r="T10" s="179" t="b">
        <f t="shared" si="7"/>
        <v>0</v>
      </c>
      <c r="U10" s="179">
        <v>59</v>
      </c>
      <c r="V10" s="179" t="str">
        <f t="shared" si="8"/>
        <v>Survey</v>
      </c>
      <c r="W10">
        <v>6.6666666534729302E-2</v>
      </c>
      <c r="X10" s="202">
        <v>44449</v>
      </c>
      <c r="Y10" t="str">
        <v>Día</v>
      </c>
      <c r="Z10">
        <v>0.05</v>
      </c>
      <c r="AA10">
        <f t="shared" si="11"/>
        <v>6.6666666534729302E-2</v>
      </c>
      <c r="AB10" t="str">
        <f t="shared" si="12"/>
        <v/>
      </c>
      <c r="AC10" s="179" t="str">
        <f>IF('Planilla de Perforacion'!K44="Repasa","Repasa","")</f>
        <v/>
      </c>
      <c r="AE10" s="179" t="b">
        <f t="shared" si="9"/>
        <v>0</v>
      </c>
      <c r="AF10">
        <v>60</v>
      </c>
      <c r="AG10" s="179" t="str">
        <f t="shared" si="10"/>
        <v>Repasa</v>
      </c>
      <c r="AH10">
        <v>8.3333333430346102E-2</v>
      </c>
      <c r="AI10" s="202">
        <v>44449</v>
      </c>
      <c r="AJ10" t="str">
        <v>Día</v>
      </c>
      <c r="AK10" s="203">
        <v>0.1</v>
      </c>
      <c r="AL10">
        <f t="shared" si="3"/>
        <v>8.3333333430346102E-2</v>
      </c>
      <c r="AM10" t="str">
        <f t="shared" si="4"/>
        <v/>
      </c>
    </row>
    <row r="11" spans="1:39" x14ac:dyDescent="0.25">
      <c r="C11" s="179" t="str">
        <f>IF('Planilla de Perforacion'!K45="Conexión","Conexión","")</f>
        <v/>
      </c>
      <c r="D11" s="189">
        <f>'Planilla de Perforacion'!H45</f>
        <v>0.34999999991850927</v>
      </c>
      <c r="E11" s="190">
        <f>'Planilla de Perforacion'!E45</f>
        <v>44449</v>
      </c>
      <c r="F11" s="179" t="str">
        <f>'Planilla de Perforacion'!AF45</f>
        <v>Día</v>
      </c>
      <c r="G11" s="179" t="str">
        <f>'Planilla de Perforacion'!AQ45</f>
        <v/>
      </c>
      <c r="H11" s="179" t="str">
        <f>'Planilla de Perforacion'!AS45</f>
        <v/>
      </c>
      <c r="I11" s="179" t="str">
        <f>'Planilla de Perforacion'!AR45</f>
        <v/>
      </c>
      <c r="J11" s="191">
        <v>68</v>
      </c>
      <c r="K11" s="191" t="str">
        <f t="shared" si="0"/>
        <v>Conexión</v>
      </c>
      <c r="L11" s="191">
        <v>9.9999999976716936E-2</v>
      </c>
      <c r="M11" s="192">
        <v>44449</v>
      </c>
      <c r="N11" s="191" t="str">
        <v>Noche</v>
      </c>
      <c r="O11" s="191">
        <v>8.3000000000000004E-2</v>
      </c>
      <c r="P11" s="193" t="str">
        <f t="shared" si="5"/>
        <v/>
      </c>
      <c r="Q11" s="193">
        <f t="shared" si="6"/>
        <v>9.9999999976716936E-2</v>
      </c>
      <c r="R11" s="179" t="str">
        <f>IF('Planilla de Perforacion'!K45="Survey","Survey","")</f>
        <v/>
      </c>
      <c r="T11" s="179" t="b">
        <f t="shared" si="7"/>
        <v>0</v>
      </c>
      <c r="U11" s="179">
        <v>66</v>
      </c>
      <c r="V11" s="179" t="str">
        <f t="shared" si="8"/>
        <v>Survey</v>
      </c>
      <c r="W11">
        <v>3.3333333441987634E-2</v>
      </c>
      <c r="X11" s="202">
        <v>44449</v>
      </c>
      <c r="Y11" t="str">
        <v>Noche</v>
      </c>
      <c r="Z11">
        <v>0.05</v>
      </c>
      <c r="AA11" t="str">
        <f t="shared" si="11"/>
        <v/>
      </c>
      <c r="AB11">
        <f t="shared" si="12"/>
        <v>3.3333333441987634E-2</v>
      </c>
      <c r="AC11" s="179" t="str">
        <f>IF('Planilla de Perforacion'!K45="Repasa","Repasa","")</f>
        <v/>
      </c>
      <c r="AE11" s="179" t="b">
        <f t="shared" si="9"/>
        <v>0</v>
      </c>
      <c r="AF11">
        <v>67</v>
      </c>
      <c r="AG11" s="179" t="str">
        <f t="shared" si="10"/>
        <v>Repasa</v>
      </c>
      <c r="AH11">
        <v>3.3333333267364651E-2</v>
      </c>
      <c r="AI11" s="202">
        <v>44449</v>
      </c>
      <c r="AJ11" t="str">
        <v>Noche</v>
      </c>
      <c r="AK11" s="203">
        <v>0.1</v>
      </c>
      <c r="AL11" t="str">
        <f t="shared" si="3"/>
        <v/>
      </c>
      <c r="AM11">
        <f t="shared" si="4"/>
        <v>3.3333333267364651E-2</v>
      </c>
    </row>
    <row r="12" spans="1:39" x14ac:dyDescent="0.25">
      <c r="C12" s="179" t="str">
        <f>IF('Planilla de Perforacion'!K46="Conexión","Conexión","")</f>
        <v/>
      </c>
      <c r="D12" s="189">
        <f>'Planilla de Perforacion'!H46</f>
        <v>0.66666666674427688</v>
      </c>
      <c r="E12" s="190">
        <f>'Planilla de Perforacion'!E46</f>
        <v>44449</v>
      </c>
      <c r="F12" s="179" t="str">
        <f>'Planilla de Perforacion'!AF46</f>
        <v>Día</v>
      </c>
      <c r="G12" s="179" t="str">
        <f>'Planilla de Perforacion'!AQ46</f>
        <v/>
      </c>
      <c r="H12" s="179" t="str">
        <f>'Planilla de Perforacion'!AS46</f>
        <v/>
      </c>
      <c r="I12" s="179" t="str">
        <f>'Planilla de Perforacion'!AR46</f>
        <v/>
      </c>
      <c r="J12" s="191">
        <v>78</v>
      </c>
      <c r="K12" s="191" t="str">
        <f t="shared" si="0"/>
        <v>Conexión</v>
      </c>
      <c r="L12" s="191">
        <v>4.9999999988358468E-2</v>
      </c>
      <c r="M12" s="192">
        <v>44449</v>
      </c>
      <c r="N12" s="191" t="str">
        <v>Noche</v>
      </c>
      <c r="O12" s="191">
        <v>8.3000000000000004E-2</v>
      </c>
      <c r="P12" s="193" t="str">
        <f t="shared" si="5"/>
        <v/>
      </c>
      <c r="Q12" s="193">
        <f t="shared" si="6"/>
        <v>4.9999999988358468E-2</v>
      </c>
      <c r="R12" s="179" t="str">
        <f>IF('Planilla de Perforacion'!K46="Survey","Survey","")</f>
        <v/>
      </c>
      <c r="T12" s="179" t="b">
        <f t="shared" si="7"/>
        <v>0</v>
      </c>
      <c r="U12" s="179">
        <v>76</v>
      </c>
      <c r="V12" s="179" t="str">
        <f t="shared" si="8"/>
        <v>Survey</v>
      </c>
      <c r="W12">
        <v>4.9999999988358468E-2</v>
      </c>
      <c r="X12" s="202">
        <v>44449</v>
      </c>
      <c r="Y12" t="str">
        <v>Noche</v>
      </c>
      <c r="Z12">
        <v>0.05</v>
      </c>
      <c r="AA12" t="str">
        <f t="shared" si="11"/>
        <v/>
      </c>
      <c r="AB12">
        <f t="shared" si="12"/>
        <v>4.9999999988358468E-2</v>
      </c>
      <c r="AC12" s="179" t="str">
        <f>IF('Planilla de Perforacion'!K46="Repasa","Repasa","")</f>
        <v/>
      </c>
      <c r="AE12" s="179" t="b">
        <f t="shared" si="9"/>
        <v>0</v>
      </c>
      <c r="AF12">
        <v>77</v>
      </c>
      <c r="AG12" s="179" t="str">
        <f t="shared" si="10"/>
        <v>Repasa</v>
      </c>
      <c r="AH12">
        <v>6.6666666709352285E-2</v>
      </c>
      <c r="AI12" s="202">
        <v>44449</v>
      </c>
      <c r="AJ12" t="str">
        <v>Noche</v>
      </c>
      <c r="AK12" s="203">
        <v>0.1</v>
      </c>
      <c r="AL12" t="str">
        <f t="shared" si="3"/>
        <v/>
      </c>
      <c r="AM12">
        <f t="shared" si="4"/>
        <v>6.6666666709352285E-2</v>
      </c>
    </row>
    <row r="13" spans="1:39" x14ac:dyDescent="0.25">
      <c r="C13" s="179" t="str">
        <f>IF('Planilla de Perforacion'!K47="Conexión","Conexión","")</f>
        <v/>
      </c>
      <c r="D13" s="189">
        <f>'Planilla de Perforacion'!H47</f>
        <v>0.38333333336049691</v>
      </c>
      <c r="E13" s="190">
        <f>'Planilla de Perforacion'!E47</f>
        <v>44449</v>
      </c>
      <c r="F13" s="179" t="str">
        <f>'Planilla de Perforacion'!AF47</f>
        <v>Día</v>
      </c>
      <c r="G13" s="179" t="str">
        <f>'Planilla de Perforacion'!AQ47</f>
        <v/>
      </c>
      <c r="H13" s="179" t="str">
        <f>'Planilla de Perforacion'!AS47</f>
        <v/>
      </c>
      <c r="I13" s="179" t="str">
        <f>'Planilla de Perforacion'!AR47</f>
        <v/>
      </c>
      <c r="J13" s="191">
        <v>87</v>
      </c>
      <c r="K13" s="191" t="str">
        <f t="shared" si="0"/>
        <v>Conexión</v>
      </c>
      <c r="L13" s="191">
        <v>6.6666666709352285E-2</v>
      </c>
      <c r="M13" s="192">
        <v>44449</v>
      </c>
      <c r="N13" s="191" t="str">
        <v>Noche</v>
      </c>
      <c r="O13" s="191">
        <v>8.3000000000000004E-2</v>
      </c>
      <c r="P13" s="193" t="str">
        <f t="shared" si="5"/>
        <v/>
      </c>
      <c r="Q13" s="193">
        <f t="shared" si="6"/>
        <v>6.6666666709352285E-2</v>
      </c>
      <c r="R13" s="179" t="str">
        <f>IF('Planilla de Perforacion'!K47="Survey","Survey","")</f>
        <v/>
      </c>
      <c r="T13" s="179" t="b">
        <f t="shared" si="7"/>
        <v>0</v>
      </c>
      <c r="U13" s="179">
        <v>85</v>
      </c>
      <c r="V13" s="179" t="str">
        <f t="shared" si="8"/>
        <v>Survey</v>
      </c>
      <c r="W13">
        <v>4.9999999988358468E-2</v>
      </c>
      <c r="X13" s="202">
        <v>44449</v>
      </c>
      <c r="Y13" t="str">
        <v>Noche</v>
      </c>
      <c r="Z13">
        <v>0.05</v>
      </c>
      <c r="AA13" t="str">
        <f t="shared" si="11"/>
        <v/>
      </c>
      <c r="AB13">
        <f t="shared" si="12"/>
        <v>4.9999999988358468E-2</v>
      </c>
      <c r="AC13" s="179" t="str">
        <f>IF('Planilla de Perforacion'!K47="Repasa","Repasa","")</f>
        <v/>
      </c>
      <c r="AE13" s="179" t="b">
        <f t="shared" si="9"/>
        <v>0</v>
      </c>
      <c r="AF13">
        <v>81</v>
      </c>
      <c r="AG13" s="179" t="str">
        <f t="shared" si="10"/>
        <v>Repasa</v>
      </c>
      <c r="AH13">
        <v>9.9999999976716936E-2</v>
      </c>
      <c r="AI13" s="202">
        <v>44449</v>
      </c>
      <c r="AJ13" t="str">
        <v>Noche</v>
      </c>
      <c r="AK13" s="203">
        <v>0.1</v>
      </c>
      <c r="AL13" t="str">
        <f t="shared" si="3"/>
        <v/>
      </c>
      <c r="AM13">
        <f t="shared" si="4"/>
        <v>9.9999999976716936E-2</v>
      </c>
    </row>
    <row r="14" spans="1:39" x14ac:dyDescent="0.25">
      <c r="C14" s="179" t="str">
        <f>IF('Planilla de Perforacion'!K48="Conexión","Conexión","")</f>
        <v/>
      </c>
      <c r="D14" s="189">
        <f>'Planilla de Perforacion'!H48</f>
        <v>0.39999999990686774</v>
      </c>
      <c r="E14" s="190">
        <f>'Planilla de Perforacion'!E48</f>
        <v>44449</v>
      </c>
      <c r="F14" s="179" t="str">
        <f>'Planilla de Perforacion'!AF48</f>
        <v>Día</v>
      </c>
      <c r="G14" s="179" t="str">
        <f>'Planilla de Perforacion'!AQ48</f>
        <v/>
      </c>
      <c r="H14" s="179" t="str">
        <f>'Planilla de Perforacion'!AS48</f>
        <v/>
      </c>
      <c r="I14" s="179" t="str">
        <f>'Planilla de Perforacion'!AR48</f>
        <v/>
      </c>
      <c r="J14" s="191">
        <v>96</v>
      </c>
      <c r="K14" s="191" t="str">
        <f t="shared" si="0"/>
        <v>Conexión</v>
      </c>
      <c r="L14" s="191">
        <v>9.9999999976716936E-2</v>
      </c>
      <c r="M14" s="192">
        <v>44450</v>
      </c>
      <c r="N14" s="191" t="str">
        <v>Noche</v>
      </c>
      <c r="O14" s="191">
        <v>8.3000000000000004E-2</v>
      </c>
      <c r="P14" s="193" t="str">
        <f t="shared" si="5"/>
        <v/>
      </c>
      <c r="Q14" s="193">
        <f t="shared" si="6"/>
        <v>9.9999999976716936E-2</v>
      </c>
      <c r="R14" s="179" t="str">
        <f>IF('Planilla de Perforacion'!K48="Survey","Survey","")</f>
        <v/>
      </c>
      <c r="T14" s="179" t="b">
        <f t="shared" si="7"/>
        <v>0</v>
      </c>
      <c r="U14" s="179">
        <v>94</v>
      </c>
      <c r="V14" s="179" t="str">
        <f t="shared" si="8"/>
        <v>Survey</v>
      </c>
      <c r="W14">
        <v>6.6666666534729302E-2</v>
      </c>
      <c r="X14" s="202">
        <v>44450</v>
      </c>
      <c r="Y14" t="str">
        <v>Noche</v>
      </c>
      <c r="Z14">
        <v>0.05</v>
      </c>
      <c r="AA14" t="str">
        <f t="shared" si="11"/>
        <v/>
      </c>
      <c r="AB14">
        <f t="shared" si="12"/>
        <v>6.6666666534729302E-2</v>
      </c>
      <c r="AC14" s="179" t="str">
        <f>IF('Planilla de Perforacion'!K48="Repasa","Repasa","")</f>
        <v/>
      </c>
      <c r="AE14" s="179" t="b">
        <f t="shared" si="9"/>
        <v>0</v>
      </c>
      <c r="AF14">
        <v>83</v>
      </c>
      <c r="AG14" s="179" t="str">
        <f t="shared" si="10"/>
        <v>Repasa</v>
      </c>
      <c r="AH14">
        <v>4.9999999988358468E-2</v>
      </c>
      <c r="AI14" s="202">
        <v>44449</v>
      </c>
      <c r="AJ14" t="str">
        <v>Noche</v>
      </c>
      <c r="AK14" s="203">
        <v>0.1</v>
      </c>
      <c r="AL14" t="str">
        <f t="shared" si="3"/>
        <v/>
      </c>
      <c r="AM14">
        <f t="shared" si="4"/>
        <v>4.9999999988358468E-2</v>
      </c>
    </row>
    <row r="15" spans="1:39" x14ac:dyDescent="0.25">
      <c r="C15" s="179" t="str">
        <f>IF('Planilla de Perforacion'!K49="Conexión","Conexión","")</f>
        <v/>
      </c>
      <c r="D15" s="189">
        <f>'Planilla de Perforacion'!H49</f>
        <v>3.3333333441987634E-2</v>
      </c>
      <c r="E15" s="190">
        <f>'Planilla de Perforacion'!E49</f>
        <v>44449</v>
      </c>
      <c r="F15" s="179" t="str">
        <f>'Planilla de Perforacion'!AF49</f>
        <v>Día</v>
      </c>
      <c r="G15" s="179" t="str">
        <f>'Planilla de Perforacion'!AQ49</f>
        <v/>
      </c>
      <c r="H15" s="179">
        <f>'Planilla de Perforacion'!AS49</f>
        <v>0.1</v>
      </c>
      <c r="I15" s="179" t="str">
        <f>'Planilla de Perforacion'!AR49</f>
        <v/>
      </c>
      <c r="J15" s="191">
        <v>108</v>
      </c>
      <c r="K15" s="191" t="str">
        <f t="shared" si="0"/>
        <v>Conexión</v>
      </c>
      <c r="L15" s="191">
        <v>9.9999999976716936E-2</v>
      </c>
      <c r="M15" s="192">
        <v>44450</v>
      </c>
      <c r="N15" s="191" t="str">
        <v>Noche</v>
      </c>
      <c r="O15" s="191">
        <v>8.3000000000000004E-2</v>
      </c>
      <c r="P15" s="193" t="str">
        <f t="shared" si="5"/>
        <v/>
      </c>
      <c r="Q15" s="193">
        <f t="shared" si="6"/>
        <v>9.9999999976716936E-2</v>
      </c>
      <c r="R15" s="179" t="str">
        <f>IF('Planilla de Perforacion'!K49="Survey","Survey","")</f>
        <v/>
      </c>
      <c r="T15" s="179" t="b">
        <f t="shared" si="7"/>
        <v>0</v>
      </c>
      <c r="U15" s="179">
        <v>106</v>
      </c>
      <c r="V15" s="179" t="str">
        <f t="shared" si="8"/>
        <v>Survey</v>
      </c>
      <c r="W15">
        <v>3.3333333441987634E-2</v>
      </c>
      <c r="X15" s="202">
        <v>44450</v>
      </c>
      <c r="Y15" t="str">
        <v>Noche</v>
      </c>
      <c r="Z15">
        <v>0.05</v>
      </c>
      <c r="AA15" t="str">
        <f t="shared" si="11"/>
        <v/>
      </c>
      <c r="AB15">
        <f t="shared" si="12"/>
        <v>3.3333333441987634E-2</v>
      </c>
      <c r="AC15" s="179" t="str">
        <f>IF('Planilla de Perforacion'!K49="Repasa","Repasa","")</f>
        <v>Repasa</v>
      </c>
      <c r="AE15" s="179">
        <f t="shared" si="9"/>
        <v>15</v>
      </c>
      <c r="AF15">
        <v>86</v>
      </c>
      <c r="AG15" s="179" t="str">
        <f t="shared" si="10"/>
        <v>Repasa</v>
      </c>
      <c r="AH15">
        <v>4.9999999988358468E-2</v>
      </c>
      <c r="AI15" s="202">
        <v>44449</v>
      </c>
      <c r="AJ15" t="str">
        <v>Noche</v>
      </c>
      <c r="AK15" s="203">
        <v>0.1</v>
      </c>
      <c r="AL15" t="str">
        <f t="shared" si="3"/>
        <v/>
      </c>
      <c r="AM15">
        <f t="shared" si="4"/>
        <v>4.9999999988358468E-2</v>
      </c>
    </row>
    <row r="16" spans="1:39" x14ac:dyDescent="0.25">
      <c r="C16" s="179" t="str">
        <f>IF('Planilla de Perforacion'!K50="Conexión","Conexión","")</f>
        <v/>
      </c>
      <c r="D16" s="189">
        <f>'Planilla de Perforacion'!H50</f>
        <v>3.3333333267364651E-2</v>
      </c>
      <c r="E16" s="190">
        <f>'Planilla de Perforacion'!E50</f>
        <v>44449</v>
      </c>
      <c r="F16" s="179" t="str">
        <f>'Planilla de Perforacion'!AF50</f>
        <v>Día</v>
      </c>
      <c r="G16" s="179" t="str">
        <f>'Planilla de Perforacion'!AQ50</f>
        <v/>
      </c>
      <c r="H16" s="179" t="str">
        <f>'Planilla de Perforacion'!AS50</f>
        <v/>
      </c>
      <c r="I16" s="179">
        <f>'Planilla de Perforacion'!AR50</f>
        <v>0.05</v>
      </c>
      <c r="J16" s="191">
        <v>117</v>
      </c>
      <c r="K16" s="191" t="str">
        <f t="shared" si="0"/>
        <v>Conexión</v>
      </c>
      <c r="L16" s="191">
        <v>4.9999999988358468E-2</v>
      </c>
      <c r="M16" s="192">
        <v>44450</v>
      </c>
      <c r="N16" s="191" t="str">
        <v>Noche</v>
      </c>
      <c r="O16" s="191">
        <v>8.3000000000000004E-2</v>
      </c>
      <c r="P16" s="193" t="str">
        <f t="shared" si="5"/>
        <v/>
      </c>
      <c r="Q16" s="193">
        <f t="shared" si="6"/>
        <v>4.9999999988358468E-2</v>
      </c>
      <c r="R16" s="179" t="str">
        <f>IF('Planilla de Perforacion'!K50="Survey","Survey","")</f>
        <v>Survey</v>
      </c>
      <c r="T16" s="179">
        <f t="shared" si="7"/>
        <v>16</v>
      </c>
      <c r="U16" s="179">
        <v>115</v>
      </c>
      <c r="V16" s="179" t="str">
        <f t="shared" si="8"/>
        <v>Survey</v>
      </c>
      <c r="W16">
        <v>4.9999999988358468E-2</v>
      </c>
      <c r="X16" s="202">
        <v>44450</v>
      </c>
      <c r="Y16" t="str">
        <v>Noche</v>
      </c>
      <c r="Z16">
        <v>0.05</v>
      </c>
      <c r="AA16" t="str">
        <f t="shared" si="11"/>
        <v/>
      </c>
      <c r="AB16">
        <f t="shared" si="12"/>
        <v>4.9999999988358468E-2</v>
      </c>
      <c r="AC16" s="179" t="str">
        <f>IF('Planilla de Perforacion'!K50="Repasa","Repasa","")</f>
        <v/>
      </c>
      <c r="AE16" s="179" t="b">
        <f t="shared" si="9"/>
        <v>0</v>
      </c>
      <c r="AF16">
        <v>89</v>
      </c>
      <c r="AG16" s="179" t="str">
        <f t="shared" si="10"/>
        <v>Repasa</v>
      </c>
      <c r="AH16">
        <v>8.3333333255723119E-2</v>
      </c>
      <c r="AI16" s="202">
        <v>44449</v>
      </c>
      <c r="AJ16" t="str">
        <v>Noche</v>
      </c>
      <c r="AK16" s="203">
        <v>0.1</v>
      </c>
      <c r="AL16" t="str">
        <f t="shared" si="3"/>
        <v/>
      </c>
      <c r="AM16">
        <f t="shared" si="4"/>
        <v>8.3333333255723119E-2</v>
      </c>
    </row>
    <row r="17" spans="3:39" x14ac:dyDescent="0.25">
      <c r="C17" s="179" t="str">
        <f>IF('Planilla de Perforacion'!K51="Conexión","Conexión","")</f>
        <v>Conexión</v>
      </c>
      <c r="D17" s="189">
        <f>'Planilla de Perforacion'!H51</f>
        <v>9.9999999976716936E-2</v>
      </c>
      <c r="E17" s="190">
        <f>'Planilla de Perforacion'!E51</f>
        <v>44449</v>
      </c>
      <c r="F17" s="179" t="str">
        <f>'Planilla de Perforacion'!AF51</f>
        <v>Día</v>
      </c>
      <c r="G17" s="179">
        <f>'Planilla de Perforacion'!AQ51</f>
        <v>8.3000000000000004E-2</v>
      </c>
      <c r="H17" s="179" t="str">
        <f>'Planilla de Perforacion'!AS51</f>
        <v/>
      </c>
      <c r="I17" s="179" t="str">
        <f>'Planilla de Perforacion'!AR51</f>
        <v/>
      </c>
      <c r="J17" s="191">
        <v>126</v>
      </c>
      <c r="K17" s="191" t="str">
        <f t="shared" si="0"/>
        <v>Conexión</v>
      </c>
      <c r="L17" s="191">
        <v>0.11666666669771075</v>
      </c>
      <c r="M17" s="192">
        <v>44450</v>
      </c>
      <c r="N17" s="191" t="str">
        <v>Día</v>
      </c>
      <c r="O17" s="191">
        <v>8.3000000000000004E-2</v>
      </c>
      <c r="P17" s="193">
        <f t="shared" si="5"/>
        <v>0.11666666669771075</v>
      </c>
      <c r="Q17" s="193" t="str">
        <f t="shared" si="6"/>
        <v/>
      </c>
      <c r="R17" s="179" t="str">
        <f>IF('Planilla de Perforacion'!K51="Survey","Survey","")</f>
        <v/>
      </c>
      <c r="T17" s="179" t="b">
        <f t="shared" si="7"/>
        <v>0</v>
      </c>
      <c r="U17" s="179">
        <v>124</v>
      </c>
      <c r="V17" s="179" t="str">
        <f t="shared" si="8"/>
        <v>Survey</v>
      </c>
      <c r="W17">
        <v>3.3333333267364651E-2</v>
      </c>
      <c r="X17" s="202">
        <v>44450</v>
      </c>
      <c r="Y17" t="str">
        <v>Día</v>
      </c>
      <c r="Z17">
        <v>0.05</v>
      </c>
      <c r="AA17">
        <f t="shared" si="11"/>
        <v>3.3333333267364651E-2</v>
      </c>
      <c r="AB17" t="str">
        <f t="shared" si="12"/>
        <v/>
      </c>
      <c r="AC17" s="179" t="str">
        <f>IF('Planilla de Perforacion'!K51="Repasa","Repasa","")</f>
        <v/>
      </c>
      <c r="AE17" s="179" t="b">
        <f t="shared" si="9"/>
        <v>0</v>
      </c>
      <c r="AF17">
        <v>91</v>
      </c>
      <c r="AG17" s="179" t="str">
        <f t="shared" si="10"/>
        <v>Repasa</v>
      </c>
      <c r="AH17">
        <v>8.3333333255723119E-2</v>
      </c>
      <c r="AI17" s="202">
        <v>44449</v>
      </c>
      <c r="AJ17" t="str">
        <v>Noche</v>
      </c>
      <c r="AK17" s="203">
        <v>0.1</v>
      </c>
      <c r="AL17" t="str">
        <f t="shared" si="3"/>
        <v/>
      </c>
      <c r="AM17">
        <f t="shared" si="4"/>
        <v>8.3333333255723119E-2</v>
      </c>
    </row>
    <row r="18" spans="3:39" x14ac:dyDescent="0.25">
      <c r="C18" s="179" t="str">
        <f>IF('Planilla de Perforacion'!K52="Conexión","Conexión","")</f>
        <v/>
      </c>
      <c r="D18" s="189">
        <f>'Planilla de Perforacion'!H52</f>
        <v>0.19999999995343387</v>
      </c>
      <c r="E18" s="190">
        <f>'Planilla de Perforacion'!E52</f>
        <v>44449</v>
      </c>
      <c r="F18" s="179" t="str">
        <f>'Planilla de Perforacion'!AF52</f>
        <v>Día</v>
      </c>
      <c r="G18" s="179" t="str">
        <f>'Planilla de Perforacion'!AQ52</f>
        <v/>
      </c>
      <c r="H18" s="179" t="str">
        <f>'Planilla de Perforacion'!AS52</f>
        <v/>
      </c>
      <c r="I18" s="179" t="str">
        <f>'Planilla de Perforacion'!AR52</f>
        <v/>
      </c>
      <c r="J18" s="191">
        <v>131</v>
      </c>
      <c r="K18" s="191" t="str">
        <f t="shared" si="0"/>
        <v>Conexión</v>
      </c>
      <c r="L18" s="191">
        <v>0.13333333341870457</v>
      </c>
      <c r="M18" s="192">
        <v>44450</v>
      </c>
      <c r="N18" s="191" t="str">
        <v>Día</v>
      </c>
      <c r="O18" s="191">
        <v>8.3000000000000004E-2</v>
      </c>
      <c r="P18" s="193">
        <f t="shared" si="5"/>
        <v>0.13333333341870457</v>
      </c>
      <c r="Q18" s="193" t="str">
        <f t="shared" si="6"/>
        <v/>
      </c>
      <c r="R18" s="179" t="str">
        <f>IF('Planilla de Perforacion'!K52="Survey","Survey","")</f>
        <v/>
      </c>
      <c r="T18" s="179" t="b">
        <f t="shared" si="7"/>
        <v>0</v>
      </c>
      <c r="U18" s="179">
        <v>129</v>
      </c>
      <c r="V18" s="179" t="str">
        <f t="shared" si="8"/>
        <v>Survey</v>
      </c>
      <c r="W18">
        <v>4.9999999988358468E-2</v>
      </c>
      <c r="X18" s="202">
        <v>44450</v>
      </c>
      <c r="Y18" t="str">
        <v>Día</v>
      </c>
      <c r="Z18">
        <v>0.05</v>
      </c>
      <c r="AA18">
        <f t="shared" si="11"/>
        <v>4.9999999988358468E-2</v>
      </c>
      <c r="AB18" t="str">
        <f t="shared" si="12"/>
        <v/>
      </c>
      <c r="AC18" s="179" t="str">
        <f>IF('Planilla de Perforacion'!K52="Repasa","Repasa","")</f>
        <v/>
      </c>
      <c r="AE18" s="179" t="b">
        <f t="shared" si="9"/>
        <v>0</v>
      </c>
      <c r="AF18">
        <v>95</v>
      </c>
      <c r="AG18" s="179" t="str">
        <f t="shared" si="10"/>
        <v>Repasa</v>
      </c>
      <c r="AH18">
        <v>8.3333333430346102E-2</v>
      </c>
      <c r="AI18" s="202">
        <v>44450</v>
      </c>
      <c r="AJ18" t="str">
        <v>Noche</v>
      </c>
      <c r="AK18" s="203">
        <v>0.1</v>
      </c>
      <c r="AL18" t="str">
        <f t="shared" si="3"/>
        <v/>
      </c>
      <c r="AM18">
        <f t="shared" si="4"/>
        <v>8.3333333430346102E-2</v>
      </c>
    </row>
    <row r="19" spans="3:39" x14ac:dyDescent="0.25">
      <c r="C19" s="179" t="str">
        <f>IF('Planilla de Perforacion'!K53="Conexión","Conexión","")</f>
        <v/>
      </c>
      <c r="D19" s="189">
        <f>'Planilla de Perforacion'!H53</f>
        <v>0.95000000012805685</v>
      </c>
      <c r="E19" s="190">
        <f>'Planilla de Perforacion'!E53</f>
        <v>44449</v>
      </c>
      <c r="F19" s="179" t="str">
        <f>'Planilla de Perforacion'!AF53</f>
        <v>Día</v>
      </c>
      <c r="G19" s="179" t="str">
        <f>'Planilla de Perforacion'!AQ53</f>
        <v/>
      </c>
      <c r="H19" s="179" t="str">
        <f>'Planilla de Perforacion'!AS53</f>
        <v/>
      </c>
      <c r="I19" s="179" t="str">
        <f>'Planilla de Perforacion'!AR53</f>
        <v/>
      </c>
      <c r="J19" s="191">
        <v>147</v>
      </c>
      <c r="K19" s="191" t="str">
        <f t="shared" si="0"/>
        <v>Conexión</v>
      </c>
      <c r="L19" s="191">
        <v>4.9999999988358468E-2</v>
      </c>
      <c r="M19" s="192">
        <v>44451</v>
      </c>
      <c r="N19" s="191" t="str">
        <v>Noche</v>
      </c>
      <c r="O19" s="191">
        <v>8.3000000000000004E-2</v>
      </c>
      <c r="P19" s="193" t="str">
        <f t="shared" si="5"/>
        <v/>
      </c>
      <c r="Q19" s="193">
        <f t="shared" si="6"/>
        <v>4.9999999988358468E-2</v>
      </c>
      <c r="R19" s="179" t="str">
        <f>IF('Planilla de Perforacion'!K53="Survey","Survey","")</f>
        <v/>
      </c>
      <c r="T19" s="179" t="b">
        <f t="shared" si="7"/>
        <v>0</v>
      </c>
      <c r="U19" s="179">
        <v>148</v>
      </c>
      <c r="V19" s="179" t="str">
        <f t="shared" si="8"/>
        <v>Survey</v>
      </c>
      <c r="W19">
        <v>3.3333333441987634E-2</v>
      </c>
      <c r="X19" s="202">
        <v>44451</v>
      </c>
      <c r="Y19" t="str">
        <v>Noche</v>
      </c>
      <c r="Z19">
        <v>0.05</v>
      </c>
      <c r="AA19" t="str">
        <f t="shared" si="11"/>
        <v/>
      </c>
      <c r="AB19">
        <f t="shared" si="12"/>
        <v>3.3333333441987634E-2</v>
      </c>
      <c r="AC19" s="179" t="str">
        <f>IF('Planilla de Perforacion'!K53="Repasa","Repasa","")</f>
        <v/>
      </c>
      <c r="AE19" s="179" t="b">
        <f t="shared" si="9"/>
        <v>0</v>
      </c>
      <c r="AF19">
        <v>98</v>
      </c>
      <c r="AG19" s="179" t="str">
        <f t="shared" si="10"/>
        <v>Repasa</v>
      </c>
      <c r="AH19">
        <v>6.6666666709352285E-2</v>
      </c>
      <c r="AI19" s="202">
        <v>44450</v>
      </c>
      <c r="AJ19" t="str">
        <v>Noche</v>
      </c>
      <c r="AK19" s="203">
        <v>0.1</v>
      </c>
      <c r="AL19" t="str">
        <f t="shared" si="3"/>
        <v/>
      </c>
      <c r="AM19">
        <f t="shared" si="4"/>
        <v>6.6666666709352285E-2</v>
      </c>
    </row>
    <row r="20" spans="3:39" x14ac:dyDescent="0.25">
      <c r="C20" s="179" t="str">
        <f>IF('Planilla de Perforacion'!K54="Conexión","Conexión","")</f>
        <v/>
      </c>
      <c r="D20" s="189">
        <f>'Planilla de Perforacion'!H54</f>
        <v>8.3333333255723119E-2</v>
      </c>
      <c r="E20" s="190">
        <f>'Planilla de Perforacion'!E54</f>
        <v>44449</v>
      </c>
      <c r="F20" s="179" t="str">
        <f>'Planilla de Perforacion'!AF54</f>
        <v>Día</v>
      </c>
      <c r="G20" s="179" t="str">
        <f>'Planilla de Perforacion'!AQ54</f>
        <v/>
      </c>
      <c r="H20" s="179" t="str">
        <f>'Planilla de Perforacion'!AS54</f>
        <v/>
      </c>
      <c r="I20" s="179">
        <f>'Planilla de Perforacion'!AR54</f>
        <v>0.05</v>
      </c>
      <c r="J20" s="191">
        <v>152</v>
      </c>
      <c r="K20" s="191" t="str">
        <f t="shared" si="0"/>
        <v>Conexión</v>
      </c>
      <c r="L20" s="191">
        <v>4.9999999988358468E-2</v>
      </c>
      <c r="M20" s="192">
        <v>44451</v>
      </c>
      <c r="N20" s="191" t="str">
        <v>Noche</v>
      </c>
      <c r="O20" s="191">
        <v>8.3000000000000004E-2</v>
      </c>
      <c r="P20" s="193" t="str">
        <f t="shared" si="5"/>
        <v/>
      </c>
      <c r="Q20" s="193">
        <f t="shared" si="6"/>
        <v>4.9999999988358468E-2</v>
      </c>
      <c r="R20" s="179" t="str">
        <f>IF('Planilla de Perforacion'!K54="Survey","Survey","")</f>
        <v>Survey</v>
      </c>
      <c r="T20" s="179">
        <f t="shared" si="7"/>
        <v>20</v>
      </c>
      <c r="U20" s="179">
        <v>150</v>
      </c>
      <c r="V20" s="179" t="str">
        <f t="shared" si="8"/>
        <v>Survey</v>
      </c>
      <c r="W20">
        <v>4.9999999988358468E-2</v>
      </c>
      <c r="X20" s="202">
        <v>44451</v>
      </c>
      <c r="Y20" t="str">
        <v>Noche</v>
      </c>
      <c r="Z20">
        <v>0.05</v>
      </c>
      <c r="AA20" t="str">
        <f t="shared" si="11"/>
        <v/>
      </c>
      <c r="AB20">
        <f t="shared" si="12"/>
        <v>4.9999999988358468E-2</v>
      </c>
      <c r="AC20" s="179" t="str">
        <f>IF('Planilla de Perforacion'!K54="Repasa","Repasa","")</f>
        <v/>
      </c>
      <c r="AE20" s="179" t="b">
        <f t="shared" si="9"/>
        <v>0</v>
      </c>
      <c r="AF20">
        <v>100</v>
      </c>
      <c r="AG20" s="179" t="str">
        <f t="shared" si="10"/>
        <v>Repasa</v>
      </c>
      <c r="AH20">
        <v>0.13333333341870457</v>
      </c>
      <c r="AI20" s="202">
        <v>44450</v>
      </c>
      <c r="AJ20" t="str">
        <v>Noche</v>
      </c>
      <c r="AK20" s="203">
        <v>0.1</v>
      </c>
      <c r="AL20" t="str">
        <f t="shared" si="3"/>
        <v/>
      </c>
      <c r="AM20">
        <f t="shared" si="4"/>
        <v>0.13333333341870457</v>
      </c>
    </row>
    <row r="21" spans="3:39" x14ac:dyDescent="0.25">
      <c r="C21" s="179" t="str">
        <f>IF('Planilla de Perforacion'!K55="Conexión","Conexión","")</f>
        <v/>
      </c>
      <c r="D21" s="189">
        <f>'Planilla de Perforacion'!H55</f>
        <v>4.9999999988358468E-2</v>
      </c>
      <c r="E21" s="190">
        <f>'Planilla de Perforacion'!E55</f>
        <v>44449</v>
      </c>
      <c r="F21" s="179" t="str">
        <f>'Planilla de Perforacion'!AF55</f>
        <v>Día</v>
      </c>
      <c r="G21" s="179" t="str">
        <f>'Planilla de Perforacion'!AQ55</f>
        <v/>
      </c>
      <c r="H21" s="179">
        <f>'Planilla de Perforacion'!AS55</f>
        <v>0.1</v>
      </c>
      <c r="I21" s="179" t="str">
        <f>'Planilla de Perforacion'!AR55</f>
        <v/>
      </c>
      <c r="J21" s="191">
        <v>158</v>
      </c>
      <c r="K21" s="191" t="str">
        <f t="shared" si="0"/>
        <v>Conexión</v>
      </c>
      <c r="L21" s="191">
        <v>4.9999999988358468E-2</v>
      </c>
      <c r="M21" s="192">
        <v>44451</v>
      </c>
      <c r="N21" s="191" t="str">
        <v>Noche</v>
      </c>
      <c r="O21" s="191">
        <v>8.3000000000000004E-2</v>
      </c>
      <c r="P21" s="193" t="str">
        <f t="shared" si="5"/>
        <v/>
      </c>
      <c r="Q21" s="193">
        <f t="shared" si="6"/>
        <v>4.9999999988358468E-2</v>
      </c>
      <c r="R21" s="179" t="str">
        <f>IF('Planilla de Perforacion'!K55="Survey","Survey","")</f>
        <v/>
      </c>
      <c r="T21" s="179" t="b">
        <f t="shared" si="7"/>
        <v>0</v>
      </c>
      <c r="U21" s="179">
        <v>156</v>
      </c>
      <c r="V21" s="179" t="str">
        <f t="shared" si="8"/>
        <v>Survey</v>
      </c>
      <c r="W21">
        <v>5.0000000162981451E-2</v>
      </c>
      <c r="X21" s="202">
        <v>44451</v>
      </c>
      <c r="Y21" t="str">
        <v>Noche</v>
      </c>
      <c r="Z21">
        <v>0.05</v>
      </c>
      <c r="AA21" t="str">
        <f t="shared" si="11"/>
        <v/>
      </c>
      <c r="AB21">
        <f t="shared" si="12"/>
        <v>5.0000000162981451E-2</v>
      </c>
      <c r="AC21" s="179" t="str">
        <f>IF('Planilla de Perforacion'!K55="Repasa","Repasa","")</f>
        <v>Repasa</v>
      </c>
      <c r="AE21" s="179">
        <f t="shared" si="9"/>
        <v>21</v>
      </c>
      <c r="AF21">
        <v>102</v>
      </c>
      <c r="AG21" s="179" t="str">
        <f t="shared" si="10"/>
        <v>Repasa</v>
      </c>
      <c r="AH21">
        <v>9.9999999976716936E-2</v>
      </c>
      <c r="AI21" s="202">
        <v>44450</v>
      </c>
      <c r="AJ21" t="str">
        <v>Noche</v>
      </c>
      <c r="AK21" s="203">
        <v>0.1</v>
      </c>
      <c r="AL21" t="str">
        <f t="shared" si="3"/>
        <v/>
      </c>
      <c r="AM21">
        <f t="shared" si="4"/>
        <v>9.9999999976716936E-2</v>
      </c>
    </row>
    <row r="22" spans="3:39" x14ac:dyDescent="0.25">
      <c r="C22" s="179" t="str">
        <f>IF('Planilla de Perforacion'!K56="Conexión","Conexión","")</f>
        <v>Conexión</v>
      </c>
      <c r="D22" s="189">
        <f>'Planilla de Perforacion'!H56</f>
        <v>0.1499999999650754</v>
      </c>
      <c r="E22" s="190">
        <f>'Planilla de Perforacion'!E56</f>
        <v>44449</v>
      </c>
      <c r="F22" s="179" t="str">
        <f>'Planilla de Perforacion'!AF56</f>
        <v>Día</v>
      </c>
      <c r="G22" s="179">
        <f>'Planilla de Perforacion'!AQ56</f>
        <v>8.3000000000000004E-2</v>
      </c>
      <c r="H22" s="179" t="str">
        <f>'Planilla de Perforacion'!AS56</f>
        <v/>
      </c>
      <c r="I22" s="179" t="str">
        <f>'Planilla de Perforacion'!AR56</f>
        <v/>
      </c>
      <c r="J22" s="191">
        <v>162</v>
      </c>
      <c r="K22" s="191" t="str">
        <f t="shared" si="0"/>
        <v>Conexión</v>
      </c>
      <c r="L22" s="191">
        <v>0.11666666669771075</v>
      </c>
      <c r="M22" s="192">
        <v>44451</v>
      </c>
      <c r="N22" s="191" t="str">
        <v>Noche</v>
      </c>
      <c r="O22" s="191">
        <v>8.3000000000000004E-2</v>
      </c>
      <c r="P22" s="193" t="str">
        <f t="shared" si="5"/>
        <v/>
      </c>
      <c r="Q22" s="193">
        <f t="shared" si="6"/>
        <v>0.11666666669771075</v>
      </c>
      <c r="R22" s="179" t="str">
        <f>IF('Planilla de Perforacion'!K56="Survey","Survey","")</f>
        <v/>
      </c>
      <c r="T22" s="179" t="b">
        <f t="shared" si="7"/>
        <v>0</v>
      </c>
      <c r="U22" s="179">
        <v>160</v>
      </c>
      <c r="V22" s="179" t="str">
        <f t="shared" si="8"/>
        <v>Survey</v>
      </c>
      <c r="W22">
        <v>3.3333333441987634E-2</v>
      </c>
      <c r="X22" s="202">
        <v>44451</v>
      </c>
      <c r="Y22" t="str">
        <v>Noche</v>
      </c>
      <c r="Z22">
        <v>0.05</v>
      </c>
      <c r="AA22" t="str">
        <f t="shared" si="11"/>
        <v/>
      </c>
      <c r="AB22">
        <f t="shared" si="12"/>
        <v>3.3333333441987634E-2</v>
      </c>
      <c r="AC22" s="179" t="str">
        <f>IF('Planilla de Perforacion'!K56="Repasa","Repasa","")</f>
        <v/>
      </c>
      <c r="AE22" s="179" t="b">
        <f t="shared" si="9"/>
        <v>0</v>
      </c>
      <c r="AF22">
        <v>104</v>
      </c>
      <c r="AG22" s="179" t="str">
        <f t="shared" si="10"/>
        <v>Repasa</v>
      </c>
      <c r="AH22">
        <v>9.9999999976716936E-2</v>
      </c>
      <c r="AI22" s="202">
        <v>44450</v>
      </c>
      <c r="AJ22" t="str">
        <v>Noche</v>
      </c>
      <c r="AK22" s="203">
        <v>0.1</v>
      </c>
      <c r="AL22" t="str">
        <f t="shared" si="3"/>
        <v/>
      </c>
      <c r="AM22">
        <f t="shared" si="4"/>
        <v>9.9999999976716936E-2</v>
      </c>
    </row>
    <row r="23" spans="3:39" x14ac:dyDescent="0.25">
      <c r="C23" s="179" t="str">
        <f>IF('Planilla de Perforacion'!K57="Conexión","Conexión","")</f>
        <v/>
      </c>
      <c r="D23" s="189">
        <f>'Planilla de Perforacion'!H57</f>
        <v>5.0000000162981451E-2</v>
      </c>
      <c r="E23" s="190">
        <f>'Planilla de Perforacion'!E57</f>
        <v>44449</v>
      </c>
      <c r="F23" s="179" t="str">
        <f>'Planilla de Perforacion'!AF57</f>
        <v>Día</v>
      </c>
      <c r="G23" s="179" t="str">
        <f>'Planilla de Perforacion'!AQ57</f>
        <v/>
      </c>
      <c r="H23" s="179" t="str">
        <f>'Planilla de Perforacion'!AS57</f>
        <v/>
      </c>
      <c r="I23" s="179" t="str">
        <f>'Planilla de Perforacion'!AR57</f>
        <v/>
      </c>
      <c r="J23" s="191">
        <v>167</v>
      </c>
      <c r="K23" s="191" t="str">
        <f t="shared" si="0"/>
        <v>Conexión</v>
      </c>
      <c r="L23" s="191">
        <v>0.11666666669771075</v>
      </c>
      <c r="M23" s="192">
        <v>44451</v>
      </c>
      <c r="N23" s="191" t="str">
        <v>Día</v>
      </c>
      <c r="O23" s="191">
        <v>8.3000000000000004E-2</v>
      </c>
      <c r="P23" s="193">
        <f t="shared" si="5"/>
        <v>0.11666666669771075</v>
      </c>
      <c r="Q23" s="193" t="str">
        <f t="shared" si="6"/>
        <v/>
      </c>
      <c r="R23" s="179" t="str">
        <f>IF('Planilla de Perforacion'!K57="Survey","Survey","")</f>
        <v/>
      </c>
      <c r="T23" s="179" t="b">
        <f t="shared" si="7"/>
        <v>0</v>
      </c>
      <c r="U23" s="179">
        <v>168</v>
      </c>
      <c r="V23" s="179" t="str">
        <f t="shared" si="8"/>
        <v>Survey</v>
      </c>
      <c r="W23">
        <v>6.6666666709352285E-2</v>
      </c>
      <c r="X23" s="202">
        <v>44451</v>
      </c>
      <c r="Y23" t="str">
        <v>Día</v>
      </c>
      <c r="Z23">
        <v>0.05</v>
      </c>
      <c r="AA23">
        <f t="shared" si="11"/>
        <v>6.6666666709352285E-2</v>
      </c>
      <c r="AB23" t="str">
        <f t="shared" si="12"/>
        <v/>
      </c>
      <c r="AC23" s="179" t="str">
        <f>IF('Planilla de Perforacion'!K57="Repasa","Repasa","")</f>
        <v/>
      </c>
      <c r="AE23" s="179" t="b">
        <f t="shared" si="9"/>
        <v>0</v>
      </c>
      <c r="AF23">
        <v>107</v>
      </c>
      <c r="AG23" s="179" t="str">
        <f t="shared" si="10"/>
        <v>Repasa</v>
      </c>
      <c r="AH23">
        <v>8.3333333255723119E-2</v>
      </c>
      <c r="AI23" s="202">
        <v>44450</v>
      </c>
      <c r="AJ23" t="str">
        <v>Noche</v>
      </c>
      <c r="AK23" s="203">
        <v>0.1</v>
      </c>
      <c r="AL23" t="str">
        <f t="shared" si="3"/>
        <v/>
      </c>
      <c r="AM23">
        <f t="shared" si="4"/>
        <v>8.3333333255723119E-2</v>
      </c>
    </row>
    <row r="24" spans="3:39" x14ac:dyDescent="0.25">
      <c r="C24" s="179" t="str">
        <f>IF('Planilla de Perforacion'!K58="Conexión","Conexión","")</f>
        <v/>
      </c>
      <c r="D24" s="189">
        <f>'Planilla de Perforacion'!H58</f>
        <v>0.48333333316259086</v>
      </c>
      <c r="E24" s="190">
        <f>'Planilla de Perforacion'!E58</f>
        <v>44449</v>
      </c>
      <c r="F24" s="179" t="str">
        <f>'Planilla de Perforacion'!AF58</f>
        <v>Día</v>
      </c>
      <c r="G24" s="179" t="str">
        <f>'Planilla de Perforacion'!AQ58</f>
        <v/>
      </c>
      <c r="H24" s="179" t="str">
        <f>'Planilla de Perforacion'!AS58</f>
        <v/>
      </c>
      <c r="I24" s="179" t="str">
        <f>'Planilla de Perforacion'!AR58</f>
        <v/>
      </c>
      <c r="J24" s="191">
        <v>174</v>
      </c>
      <c r="K24" s="191" t="str">
        <f t="shared" si="0"/>
        <v>Conexión</v>
      </c>
      <c r="L24" s="191">
        <v>0.13333333324408159</v>
      </c>
      <c r="M24" s="192">
        <v>44451</v>
      </c>
      <c r="N24" s="191" t="str">
        <v>Día</v>
      </c>
      <c r="O24" s="191">
        <v>8.3000000000000004E-2</v>
      </c>
      <c r="P24" s="193">
        <f t="shared" si="5"/>
        <v>0.13333333324408159</v>
      </c>
      <c r="Q24" s="193" t="str">
        <f t="shared" si="6"/>
        <v/>
      </c>
      <c r="R24" s="179" t="str">
        <f>IF('Planilla de Perforacion'!K58="Survey","Survey","")</f>
        <v/>
      </c>
      <c r="T24" s="179" t="b">
        <f t="shared" si="7"/>
        <v>0</v>
      </c>
      <c r="U24" s="179">
        <v>172</v>
      </c>
      <c r="V24" s="179" t="str">
        <f t="shared" si="8"/>
        <v>Survey</v>
      </c>
      <c r="W24">
        <v>6.6666666709352285E-2</v>
      </c>
      <c r="X24" s="202">
        <v>44451</v>
      </c>
      <c r="Y24" t="str">
        <v>Día</v>
      </c>
      <c r="Z24">
        <v>0.05</v>
      </c>
      <c r="AA24">
        <f t="shared" si="11"/>
        <v>6.6666666709352285E-2</v>
      </c>
      <c r="AB24" t="str">
        <f t="shared" si="12"/>
        <v/>
      </c>
      <c r="AC24" s="179" t="str">
        <f>IF('Planilla de Perforacion'!K58="Repasa","Repasa","")</f>
        <v/>
      </c>
      <c r="AE24" s="179" t="b">
        <f t="shared" si="9"/>
        <v>0</v>
      </c>
      <c r="AF24">
        <v>111</v>
      </c>
      <c r="AG24" s="179" t="str">
        <f t="shared" si="10"/>
        <v>Repasa</v>
      </c>
      <c r="AH24">
        <v>6.6666666534729302E-2</v>
      </c>
      <c r="AI24" s="202">
        <v>44450</v>
      </c>
      <c r="AJ24" t="str">
        <v>Noche</v>
      </c>
      <c r="AK24" s="203">
        <v>0.1</v>
      </c>
      <c r="AL24" t="str">
        <f t="shared" si="3"/>
        <v/>
      </c>
      <c r="AM24">
        <f t="shared" si="4"/>
        <v>6.6666666534729302E-2</v>
      </c>
    </row>
    <row r="25" spans="3:39" x14ac:dyDescent="0.25">
      <c r="C25" s="179" t="str">
        <f>IF('Planilla de Perforacion'!K59="Conexión","Conexión","")</f>
        <v/>
      </c>
      <c r="D25" s="189">
        <f>'Planilla de Perforacion'!H59</f>
        <v>5.0000000162981451E-2</v>
      </c>
      <c r="E25" s="190">
        <f>'Planilla de Perforacion'!E59</f>
        <v>44449</v>
      </c>
      <c r="F25" s="179" t="str">
        <f>'Planilla de Perforacion'!AF59</f>
        <v>Día</v>
      </c>
      <c r="G25" s="179" t="str">
        <f>'Planilla de Perforacion'!AQ59</f>
        <v/>
      </c>
      <c r="H25" s="179" t="str">
        <f>'Planilla de Perforacion'!AS59</f>
        <v/>
      </c>
      <c r="I25" s="179">
        <f>'Planilla de Perforacion'!AR59</f>
        <v>0.05</v>
      </c>
      <c r="J25" s="191">
        <v>179</v>
      </c>
      <c r="K25" s="191" t="str">
        <f t="shared" si="0"/>
        <v>Conexión</v>
      </c>
      <c r="L25" s="191">
        <v>0.11666666669771075</v>
      </c>
      <c r="M25" s="192">
        <v>44451</v>
      </c>
      <c r="N25" s="191" t="str">
        <v>Día</v>
      </c>
      <c r="O25" s="191">
        <v>8.3000000000000004E-2</v>
      </c>
      <c r="P25" s="193">
        <f t="shared" si="5"/>
        <v>0.11666666669771075</v>
      </c>
      <c r="Q25" s="193" t="str">
        <f t="shared" si="6"/>
        <v/>
      </c>
      <c r="R25" s="179" t="str">
        <f>IF('Planilla de Perforacion'!K59="Survey","Survey","")</f>
        <v>Survey</v>
      </c>
      <c r="T25" s="179">
        <f t="shared" si="7"/>
        <v>25</v>
      </c>
      <c r="U25" s="179">
        <v>180</v>
      </c>
      <c r="V25" s="179" t="str">
        <f t="shared" si="8"/>
        <v>Survey</v>
      </c>
      <c r="W25">
        <v>4.9999999988358468E-2</v>
      </c>
      <c r="X25" s="202">
        <v>44451</v>
      </c>
      <c r="Y25" t="str">
        <v>Día</v>
      </c>
      <c r="Z25">
        <v>0.05</v>
      </c>
      <c r="AA25">
        <f t="shared" si="11"/>
        <v>4.9999999988358468E-2</v>
      </c>
      <c r="AB25" t="str">
        <f t="shared" si="12"/>
        <v/>
      </c>
      <c r="AC25" s="179" t="str">
        <f>IF('Planilla de Perforacion'!K59="Repasa","Repasa","")</f>
        <v/>
      </c>
      <c r="AE25" s="179" t="b">
        <f t="shared" si="9"/>
        <v>0</v>
      </c>
      <c r="AF25">
        <v>113</v>
      </c>
      <c r="AG25" s="179" t="str">
        <f t="shared" si="10"/>
        <v>Repasa</v>
      </c>
      <c r="AH25">
        <v>8.3333333255723119E-2</v>
      </c>
      <c r="AI25" s="202">
        <v>44450</v>
      </c>
      <c r="AJ25" t="str">
        <v>Noche</v>
      </c>
      <c r="AK25" s="203">
        <v>0.1</v>
      </c>
      <c r="AL25" t="str">
        <f t="shared" si="3"/>
        <v/>
      </c>
      <c r="AM25">
        <f t="shared" si="4"/>
        <v>8.3333333255723119E-2</v>
      </c>
    </row>
    <row r="26" spans="3:39" x14ac:dyDescent="0.25">
      <c r="C26" s="179" t="str">
        <f>IF('Planilla de Perforacion'!K60="Conexión","Conexión","")</f>
        <v/>
      </c>
      <c r="D26" s="189">
        <f>'Planilla de Perforacion'!H60</f>
        <v>6.6666666534729302E-2</v>
      </c>
      <c r="E26" s="190">
        <f>'Planilla de Perforacion'!E60</f>
        <v>44449</v>
      </c>
      <c r="F26" s="179" t="str">
        <f>'Planilla de Perforacion'!AF60</f>
        <v>Día</v>
      </c>
      <c r="G26" s="179" t="str">
        <f>'Planilla de Perforacion'!AQ60</f>
        <v/>
      </c>
      <c r="H26" s="179">
        <f>'Planilla de Perforacion'!AS60</f>
        <v>0.1</v>
      </c>
      <c r="I26" s="179" t="str">
        <f>'Planilla de Perforacion'!AR60</f>
        <v/>
      </c>
      <c r="J26" s="191">
        <v>184</v>
      </c>
      <c r="K26" s="191" t="str">
        <f t="shared" si="0"/>
        <v>Conexión</v>
      </c>
      <c r="L26" s="191">
        <v>9.9999999976716936E-2</v>
      </c>
      <c r="M26" s="192">
        <v>44451</v>
      </c>
      <c r="N26" s="191" t="str">
        <v>Día</v>
      </c>
      <c r="O26" s="191">
        <v>8.3000000000000004E-2</v>
      </c>
      <c r="P26" s="193">
        <f t="shared" si="5"/>
        <v>9.9999999976716936E-2</v>
      </c>
      <c r="Q26" s="193" t="str">
        <f t="shared" si="6"/>
        <v/>
      </c>
      <c r="R26" s="179" t="str">
        <f>IF('Planilla de Perforacion'!K60="Survey","Survey","")</f>
        <v/>
      </c>
      <c r="T26" s="179" t="b">
        <f t="shared" si="7"/>
        <v>0</v>
      </c>
      <c r="U26" s="179">
        <v>185</v>
      </c>
      <c r="V26" s="179" t="str">
        <f t="shared" si="8"/>
        <v>Survey</v>
      </c>
      <c r="W26">
        <v>4.9999999988358468E-2</v>
      </c>
      <c r="X26" s="202">
        <v>44451</v>
      </c>
      <c r="Y26" t="str">
        <v>Día</v>
      </c>
      <c r="Z26">
        <v>0.05</v>
      </c>
      <c r="AA26">
        <f t="shared" si="11"/>
        <v>4.9999999988358468E-2</v>
      </c>
      <c r="AB26" t="str">
        <f t="shared" si="12"/>
        <v/>
      </c>
      <c r="AC26" s="179" t="str">
        <f>IF('Planilla de Perforacion'!K60="Repasa","Repasa","")</f>
        <v>Repasa</v>
      </c>
      <c r="AE26" s="179">
        <f t="shared" si="9"/>
        <v>26</v>
      </c>
      <c r="AF26">
        <v>116</v>
      </c>
      <c r="AG26" s="179" t="str">
        <f t="shared" si="10"/>
        <v>Repasa</v>
      </c>
      <c r="AH26">
        <v>6.6666666534729302E-2</v>
      </c>
      <c r="AI26" s="202">
        <v>44450</v>
      </c>
      <c r="AJ26" t="str">
        <v>Noche</v>
      </c>
      <c r="AK26" s="203">
        <v>0.1</v>
      </c>
      <c r="AL26" t="str">
        <f t="shared" si="3"/>
        <v/>
      </c>
      <c r="AM26">
        <f t="shared" si="4"/>
        <v>6.6666666534729302E-2</v>
      </c>
    </row>
    <row r="27" spans="3:39" x14ac:dyDescent="0.25">
      <c r="C27" s="179" t="str">
        <f>IF('Planilla de Perforacion'!K61="Conexión","Conexión","")</f>
        <v>Conexión</v>
      </c>
      <c r="D27" s="189">
        <f>'Planilla de Perforacion'!H61</f>
        <v>8.3333333430346102E-2</v>
      </c>
      <c r="E27" s="190">
        <f>'Planilla de Perforacion'!E61</f>
        <v>44449</v>
      </c>
      <c r="F27" s="179" t="str">
        <f>'Planilla de Perforacion'!AF61</f>
        <v>Día</v>
      </c>
      <c r="G27" s="179">
        <f>'Planilla de Perforacion'!AQ61</f>
        <v>8.3000000000000004E-2</v>
      </c>
      <c r="H27" s="179" t="str">
        <f>'Planilla de Perforacion'!AS61</f>
        <v/>
      </c>
      <c r="I27" s="179" t="str">
        <f>'Planilla de Perforacion'!AR61</f>
        <v/>
      </c>
      <c r="J27" s="191">
        <v>188</v>
      </c>
      <c r="K27" s="191" t="str">
        <f t="shared" si="0"/>
        <v>Conexión</v>
      </c>
      <c r="L27" s="191">
        <v>9.9999999976716936E-2</v>
      </c>
      <c r="M27" s="192">
        <v>44451</v>
      </c>
      <c r="N27" s="191" t="str">
        <v>Día</v>
      </c>
      <c r="O27" s="191">
        <v>8.3000000000000004E-2</v>
      </c>
      <c r="P27" s="193">
        <f t="shared" si="5"/>
        <v>9.9999999976716936E-2</v>
      </c>
      <c r="Q27" s="193" t="str">
        <f t="shared" si="6"/>
        <v/>
      </c>
      <c r="R27" s="179" t="str">
        <f>IF('Planilla de Perforacion'!K61="Survey","Survey","")</f>
        <v/>
      </c>
      <c r="T27" s="179" t="b">
        <f t="shared" si="7"/>
        <v>0</v>
      </c>
      <c r="U27" s="179">
        <v>189</v>
      </c>
      <c r="V27" s="179" t="str">
        <f t="shared" si="8"/>
        <v>Survey</v>
      </c>
      <c r="W27">
        <v>4.9999999988358468E-2</v>
      </c>
      <c r="X27" s="202">
        <v>44451</v>
      </c>
      <c r="Y27" t="str">
        <v>Día</v>
      </c>
      <c r="Z27">
        <v>0.05</v>
      </c>
      <c r="AA27">
        <f t="shared" si="11"/>
        <v>4.9999999988358468E-2</v>
      </c>
      <c r="AB27" t="str">
        <f t="shared" si="12"/>
        <v/>
      </c>
      <c r="AC27" s="179" t="str">
        <f>IF('Planilla de Perforacion'!K61="Repasa","Repasa","")</f>
        <v/>
      </c>
      <c r="AE27" s="179" t="b">
        <f t="shared" si="9"/>
        <v>0</v>
      </c>
      <c r="AF27">
        <v>122</v>
      </c>
      <c r="AG27" s="179" t="str">
        <f t="shared" si="10"/>
        <v>Repasa</v>
      </c>
      <c r="AH27">
        <v>8.3333333255723119E-2</v>
      </c>
      <c r="AI27" s="202">
        <v>44450</v>
      </c>
      <c r="AJ27" t="str">
        <v>Día</v>
      </c>
      <c r="AK27" s="203">
        <v>0.1</v>
      </c>
      <c r="AL27">
        <f t="shared" si="3"/>
        <v>8.3333333255723119E-2</v>
      </c>
      <c r="AM27" t="str">
        <f t="shared" si="4"/>
        <v/>
      </c>
    </row>
    <row r="28" spans="3:39" x14ac:dyDescent="0.25">
      <c r="C28" s="179" t="str">
        <f>IF('Planilla de Perforacion'!K62="Conexión","Conexión","")</f>
        <v/>
      </c>
      <c r="D28" s="189">
        <f>'Planilla de Perforacion'!H62</f>
        <v>0.11666666669771075</v>
      </c>
      <c r="E28" s="190">
        <f>'Planilla de Perforacion'!E62</f>
        <v>44449</v>
      </c>
      <c r="F28" s="179" t="str">
        <f>'Planilla de Perforacion'!AF62</f>
        <v>Día</v>
      </c>
      <c r="G28" s="179" t="str">
        <f>'Planilla de Perforacion'!AQ62</f>
        <v/>
      </c>
      <c r="H28" s="179" t="str">
        <f>'Planilla de Perforacion'!AS62</f>
        <v/>
      </c>
      <c r="I28" s="179" t="str">
        <f>'Planilla de Perforacion'!AR62</f>
        <v/>
      </c>
      <c r="J28" s="191">
        <v>192</v>
      </c>
      <c r="K28" s="191" t="str">
        <f t="shared" si="0"/>
        <v>Conexión</v>
      </c>
      <c r="L28" s="191">
        <v>9.9999999976716936E-2</v>
      </c>
      <c r="M28" s="192">
        <v>44451</v>
      </c>
      <c r="N28" s="191" t="str">
        <v>Día</v>
      </c>
      <c r="O28" s="191">
        <v>8.3000000000000004E-2</v>
      </c>
      <c r="P28" s="193">
        <f t="shared" si="5"/>
        <v>9.9999999976716936E-2</v>
      </c>
      <c r="Q28" s="193" t="str">
        <f t="shared" si="6"/>
        <v/>
      </c>
      <c r="R28" s="179" t="str">
        <f>IF('Planilla de Perforacion'!K62="Survey","Survey","")</f>
        <v/>
      </c>
      <c r="T28" s="179" t="b">
        <f t="shared" si="7"/>
        <v>0</v>
      </c>
      <c r="U28" s="179">
        <v>193</v>
      </c>
      <c r="V28" s="179" t="str">
        <f t="shared" si="8"/>
        <v>Survey</v>
      </c>
      <c r="W28">
        <v>4.9999999988358468E-2</v>
      </c>
      <c r="X28" s="202">
        <v>44451</v>
      </c>
      <c r="Y28" t="str">
        <v>Día</v>
      </c>
      <c r="Z28">
        <v>0.05</v>
      </c>
      <c r="AA28">
        <f t="shared" si="11"/>
        <v>4.9999999988358468E-2</v>
      </c>
      <c r="AB28" t="str">
        <f t="shared" si="12"/>
        <v/>
      </c>
      <c r="AC28" s="179" t="str">
        <f>IF('Planilla de Perforacion'!K62="Repasa","Repasa","")</f>
        <v/>
      </c>
      <c r="AE28" s="179" t="b">
        <f t="shared" si="9"/>
        <v>0</v>
      </c>
      <c r="AF28">
        <v>125</v>
      </c>
      <c r="AG28" s="179" t="str">
        <f t="shared" si="10"/>
        <v>Repasa</v>
      </c>
      <c r="AH28">
        <v>4.9999999988358468E-2</v>
      </c>
      <c r="AI28" s="202">
        <v>44450</v>
      </c>
      <c r="AJ28" t="str">
        <v>Día</v>
      </c>
      <c r="AK28" s="203">
        <v>0.1</v>
      </c>
      <c r="AL28">
        <f t="shared" si="3"/>
        <v>4.9999999988358468E-2</v>
      </c>
      <c r="AM28" t="str">
        <f t="shared" si="4"/>
        <v/>
      </c>
    </row>
    <row r="29" spans="3:39" x14ac:dyDescent="0.25">
      <c r="C29" s="179" t="str">
        <f>IF('Planilla de Perforacion'!K63="Conexión","Conexión","")</f>
        <v/>
      </c>
      <c r="D29" s="189">
        <f>'Planilla de Perforacion'!H63</f>
        <v>8.3333333255723119E-2</v>
      </c>
      <c r="E29" s="190">
        <f>'Planilla de Perforacion'!E63</f>
        <v>44449</v>
      </c>
      <c r="F29" s="179" t="str">
        <f>'Planilla de Perforacion'!AF63</f>
        <v>Día</v>
      </c>
      <c r="G29" s="179" t="str">
        <f>'Planilla de Perforacion'!AQ63</f>
        <v/>
      </c>
      <c r="H29" s="179" t="str">
        <f>'Planilla de Perforacion'!AS63</f>
        <v/>
      </c>
      <c r="I29" s="179" t="str">
        <f>'Planilla de Perforacion'!AR63</f>
        <v/>
      </c>
      <c r="J29" s="191">
        <v>196</v>
      </c>
      <c r="K29" s="191" t="str">
        <f t="shared" si="0"/>
        <v>Conexión</v>
      </c>
      <c r="L29" s="191">
        <v>8.3333333430346102E-2</v>
      </c>
      <c r="M29" s="192">
        <v>44451</v>
      </c>
      <c r="N29" s="191" t="str">
        <v>Día</v>
      </c>
      <c r="O29" s="191">
        <v>8.3000000000000004E-2</v>
      </c>
      <c r="P29" s="193">
        <f t="shared" si="5"/>
        <v>8.3333333430346102E-2</v>
      </c>
      <c r="Q29" s="193" t="str">
        <f t="shared" si="6"/>
        <v/>
      </c>
      <c r="R29" s="179" t="str">
        <f>IF('Planilla de Perforacion'!K63="Survey","Survey","")</f>
        <v/>
      </c>
      <c r="T29" s="179" t="b">
        <f t="shared" si="7"/>
        <v>0</v>
      </c>
      <c r="U29" s="179">
        <v>197</v>
      </c>
      <c r="V29" s="179" t="str">
        <f t="shared" si="8"/>
        <v>Survey</v>
      </c>
      <c r="W29">
        <v>4.9999999988358468E-2</v>
      </c>
      <c r="X29" s="202">
        <v>44451</v>
      </c>
      <c r="Y29" t="str">
        <v>Día</v>
      </c>
      <c r="Z29">
        <v>0.05</v>
      </c>
      <c r="AA29">
        <f t="shared" si="11"/>
        <v>4.9999999988358468E-2</v>
      </c>
      <c r="AB29" t="str">
        <f t="shared" si="12"/>
        <v/>
      </c>
      <c r="AC29" s="179" t="str">
        <f>IF('Planilla de Perforacion'!K63="Repasa","Repasa","")</f>
        <v/>
      </c>
      <c r="AE29" s="179" t="b">
        <f t="shared" si="9"/>
        <v>0</v>
      </c>
      <c r="AF29">
        <v>130</v>
      </c>
      <c r="AG29" s="179" t="str">
        <f t="shared" si="10"/>
        <v>Repasa</v>
      </c>
      <c r="AH29">
        <v>0.13333333324408159</v>
      </c>
      <c r="AI29" s="202">
        <v>44450</v>
      </c>
      <c r="AJ29" t="str">
        <v>Día</v>
      </c>
      <c r="AK29" s="203">
        <v>0.1</v>
      </c>
      <c r="AL29">
        <f t="shared" si="3"/>
        <v>0.13333333324408159</v>
      </c>
      <c r="AM29" t="str">
        <f t="shared" si="4"/>
        <v/>
      </c>
    </row>
    <row r="30" spans="3:39" x14ac:dyDescent="0.25">
      <c r="C30" s="179" t="str">
        <f>IF('Planilla de Perforacion'!K64="Conexión","Conexión","")</f>
        <v/>
      </c>
      <c r="D30" s="189">
        <f>'Planilla de Perforacion'!H64</f>
        <v>0.53333333332557231</v>
      </c>
      <c r="E30" s="190">
        <f>'Planilla de Perforacion'!E64</f>
        <v>44449</v>
      </c>
      <c r="F30" s="179" t="str">
        <f>'Planilla de Perforacion'!AF64</f>
        <v>Día</v>
      </c>
      <c r="G30" s="179" t="str">
        <f>'Planilla de Perforacion'!AQ64</f>
        <v/>
      </c>
      <c r="H30" s="179" t="str">
        <f>'Planilla de Perforacion'!AS64</f>
        <v/>
      </c>
      <c r="I30" s="179" t="str">
        <f>'Planilla de Perforacion'!AR64</f>
        <v/>
      </c>
      <c r="J30" s="191">
        <v>201</v>
      </c>
      <c r="K30" s="191" t="str">
        <f t="shared" si="0"/>
        <v>Conexión</v>
      </c>
      <c r="L30" s="191">
        <v>9.9999999976716936E-2</v>
      </c>
      <c r="M30" s="192">
        <v>44451</v>
      </c>
      <c r="N30" s="191" t="str">
        <v>Día</v>
      </c>
      <c r="O30" s="191">
        <v>8.3000000000000004E-2</v>
      </c>
      <c r="P30" s="193">
        <f t="shared" si="5"/>
        <v>9.9999999976716936E-2</v>
      </c>
      <c r="Q30" s="193" t="str">
        <f t="shared" si="6"/>
        <v/>
      </c>
      <c r="R30" s="179" t="str">
        <f>IF('Planilla de Perforacion'!K64="Survey","Survey","")</f>
        <v/>
      </c>
      <c r="T30" s="179" t="b">
        <f t="shared" si="7"/>
        <v>0</v>
      </c>
      <c r="U30" s="179">
        <v>202</v>
      </c>
      <c r="V30" s="179" t="str">
        <f t="shared" si="8"/>
        <v>Survey</v>
      </c>
      <c r="W30">
        <v>6.6666666709352285E-2</v>
      </c>
      <c r="X30" s="202">
        <v>44451</v>
      </c>
      <c r="Y30" t="str">
        <v>Día</v>
      </c>
      <c r="Z30">
        <v>0.05</v>
      </c>
      <c r="AA30">
        <f t="shared" si="11"/>
        <v>6.6666666709352285E-2</v>
      </c>
      <c r="AB30" t="str">
        <f t="shared" si="12"/>
        <v/>
      </c>
      <c r="AC30" s="179" t="str">
        <f>IF('Planilla de Perforacion'!K64="Repasa","Repasa","")</f>
        <v/>
      </c>
      <c r="AE30" s="179" t="b">
        <f t="shared" si="9"/>
        <v>0</v>
      </c>
      <c r="AF30">
        <v>146</v>
      </c>
      <c r="AG30" s="179" t="str">
        <f t="shared" si="10"/>
        <v>Repasa</v>
      </c>
      <c r="AH30">
        <v>8.3333333255723119E-2</v>
      </c>
      <c r="AI30" s="202">
        <v>44451</v>
      </c>
      <c r="AJ30" t="str">
        <v>Noche</v>
      </c>
      <c r="AK30" s="203">
        <v>0.1</v>
      </c>
      <c r="AL30" t="str">
        <f t="shared" si="3"/>
        <v/>
      </c>
      <c r="AM30">
        <f t="shared" si="4"/>
        <v>8.3333333255723119E-2</v>
      </c>
    </row>
    <row r="31" spans="3:39" x14ac:dyDescent="0.25">
      <c r="C31" s="179" t="str">
        <f>IF('Planilla de Perforacion'!K65="Conexión","Conexión","")</f>
        <v/>
      </c>
      <c r="D31" s="189">
        <f>'Planilla de Perforacion'!H65</f>
        <v>4.9999999988358468E-2</v>
      </c>
      <c r="E31" s="190">
        <f>'Planilla de Perforacion'!E65</f>
        <v>44449</v>
      </c>
      <c r="F31" s="179" t="str">
        <f>'Planilla de Perforacion'!AF65</f>
        <v>Día</v>
      </c>
      <c r="G31" s="179" t="str">
        <f>'Planilla de Perforacion'!AQ65</f>
        <v/>
      </c>
      <c r="H31" s="179" t="str">
        <f>'Planilla de Perforacion'!AS65</f>
        <v/>
      </c>
      <c r="I31" s="179">
        <f>'Planilla de Perforacion'!AR65</f>
        <v>0.05</v>
      </c>
      <c r="J31" s="191">
        <v>204</v>
      </c>
      <c r="K31" s="191" t="str">
        <f t="shared" si="0"/>
        <v>Conexión</v>
      </c>
      <c r="L31" s="191">
        <v>9.9999999976716936E-2</v>
      </c>
      <c r="M31" s="192">
        <v>44451</v>
      </c>
      <c r="N31" s="191" t="str">
        <v>Día</v>
      </c>
      <c r="O31" s="191">
        <v>8.3000000000000004E-2</v>
      </c>
      <c r="P31" s="193">
        <f t="shared" si="5"/>
        <v>9.9999999976716936E-2</v>
      </c>
      <c r="Q31" s="193" t="str">
        <f t="shared" si="6"/>
        <v/>
      </c>
      <c r="R31" s="179" t="str">
        <f>IF('Planilla de Perforacion'!K65="Survey","Survey","")</f>
        <v>Survey</v>
      </c>
      <c r="T31" s="179">
        <f t="shared" si="7"/>
        <v>31</v>
      </c>
      <c r="U31" s="179">
        <v>205</v>
      </c>
      <c r="V31" s="179" t="str">
        <f t="shared" si="8"/>
        <v>Survey</v>
      </c>
      <c r="W31">
        <v>6.6666666534729302E-2</v>
      </c>
      <c r="X31" s="202">
        <v>44451</v>
      </c>
      <c r="Y31" t="str">
        <v>Día</v>
      </c>
      <c r="Z31">
        <v>0.05</v>
      </c>
      <c r="AA31">
        <f t="shared" si="11"/>
        <v>6.6666666534729302E-2</v>
      </c>
      <c r="AB31" t="str">
        <f t="shared" si="12"/>
        <v/>
      </c>
      <c r="AC31" s="179" t="str">
        <f>IF('Planilla de Perforacion'!K65="Repasa","Repasa","")</f>
        <v/>
      </c>
      <c r="AE31" s="179" t="b">
        <f t="shared" si="9"/>
        <v>0</v>
      </c>
      <c r="AF31">
        <v>151</v>
      </c>
      <c r="AG31" s="179" t="str">
        <f t="shared" si="10"/>
        <v>Repasa</v>
      </c>
      <c r="AH31">
        <v>0.11666666669771075</v>
      </c>
      <c r="AI31" s="202">
        <v>44451</v>
      </c>
      <c r="AJ31" t="str">
        <v>Noche</v>
      </c>
      <c r="AK31" s="203">
        <v>0.1</v>
      </c>
      <c r="AL31" t="str">
        <f t="shared" si="3"/>
        <v/>
      </c>
      <c r="AM31">
        <f t="shared" si="4"/>
        <v>0.11666666669771075</v>
      </c>
    </row>
    <row r="32" spans="3:39" x14ac:dyDescent="0.25">
      <c r="C32" s="179" t="str">
        <f>IF('Planilla de Perforacion'!K66="Conexión","Conexión","")</f>
        <v/>
      </c>
      <c r="D32" s="189">
        <f>'Planilla de Perforacion'!H66</f>
        <v>4.9999999988358468E-2</v>
      </c>
      <c r="E32" s="190">
        <f>'Planilla de Perforacion'!E66</f>
        <v>44449</v>
      </c>
      <c r="F32" s="179" t="str">
        <f>'Planilla de Perforacion'!AF66</f>
        <v>Día</v>
      </c>
      <c r="G32" s="179" t="str">
        <f>'Planilla de Perforacion'!AQ66</f>
        <v/>
      </c>
      <c r="H32" s="179">
        <f>'Planilla de Perforacion'!AS66</f>
        <v>0.1</v>
      </c>
      <c r="I32" s="179" t="str">
        <f>'Planilla de Perforacion'!AR66</f>
        <v/>
      </c>
      <c r="J32" s="191">
        <v>211</v>
      </c>
      <c r="K32" s="191" t="str">
        <f t="shared" si="0"/>
        <v>Conexión</v>
      </c>
      <c r="L32" s="191">
        <v>0.1499999999650754</v>
      </c>
      <c r="M32" s="192">
        <v>44451</v>
      </c>
      <c r="N32" s="191" t="str">
        <v>Día</v>
      </c>
      <c r="O32" s="191">
        <v>8.3000000000000004E-2</v>
      </c>
      <c r="P32" s="193">
        <f t="shared" si="5"/>
        <v>0.1499999999650754</v>
      </c>
      <c r="Q32" s="193" t="str">
        <f t="shared" si="6"/>
        <v/>
      </c>
      <c r="R32" s="179" t="str">
        <f>IF('Planilla de Perforacion'!K66="Survey","Survey","")</f>
        <v/>
      </c>
      <c r="T32" s="179" t="b">
        <f t="shared" si="7"/>
        <v>0</v>
      </c>
      <c r="U32" s="179">
        <v>212</v>
      </c>
      <c r="V32" s="179" t="str">
        <f t="shared" si="8"/>
        <v>Survey</v>
      </c>
      <c r="W32">
        <v>6.6666666709352285E-2</v>
      </c>
      <c r="X32" s="202">
        <v>44451</v>
      </c>
      <c r="Y32" t="str">
        <v>Día</v>
      </c>
      <c r="Z32">
        <v>0.05</v>
      </c>
      <c r="AA32">
        <f t="shared" si="11"/>
        <v>6.6666666709352285E-2</v>
      </c>
      <c r="AB32" t="str">
        <f t="shared" si="12"/>
        <v/>
      </c>
      <c r="AC32" s="179" t="str">
        <f>IF('Planilla de Perforacion'!K66="Repasa","Repasa","")</f>
        <v>Repasa</v>
      </c>
      <c r="AE32" s="179">
        <f t="shared" si="9"/>
        <v>32</v>
      </c>
      <c r="AF32">
        <v>157</v>
      </c>
      <c r="AG32" s="179" t="str">
        <f t="shared" si="10"/>
        <v>Repasa</v>
      </c>
      <c r="AH32">
        <v>6.6666666534729302E-2</v>
      </c>
      <c r="AI32" s="202">
        <v>44451</v>
      </c>
      <c r="AJ32" t="str">
        <v>Noche</v>
      </c>
      <c r="AK32" s="203">
        <v>0.1</v>
      </c>
      <c r="AL32" t="str">
        <f t="shared" si="3"/>
        <v/>
      </c>
      <c r="AM32">
        <f t="shared" si="4"/>
        <v>6.6666666534729302E-2</v>
      </c>
    </row>
    <row r="33" spans="3:39" x14ac:dyDescent="0.25">
      <c r="C33" s="179" t="str">
        <f>IF('Planilla de Perforacion'!K67="Conexión","Conexión","")</f>
        <v>Conexión</v>
      </c>
      <c r="D33" s="189">
        <f>'Planilla de Perforacion'!H67</f>
        <v>0.13333333341870457</v>
      </c>
      <c r="E33" s="190">
        <f>'Planilla de Perforacion'!E67</f>
        <v>44449</v>
      </c>
      <c r="F33" s="179" t="str">
        <f>'Planilla de Perforacion'!AF67</f>
        <v>Día</v>
      </c>
      <c r="G33" s="179">
        <f>'Planilla de Perforacion'!AQ67</f>
        <v>8.3000000000000004E-2</v>
      </c>
      <c r="H33" s="179" t="str">
        <f>'Planilla de Perforacion'!AS67</f>
        <v/>
      </c>
      <c r="I33" s="179" t="str">
        <f>'Planilla de Perforacion'!AR67</f>
        <v/>
      </c>
      <c r="J33" s="191">
        <v>214</v>
      </c>
      <c r="K33" s="191" t="str">
        <f t="shared" si="0"/>
        <v>Conexión</v>
      </c>
      <c r="L33" s="191">
        <v>8.3333333430346102E-2</v>
      </c>
      <c r="M33" s="192">
        <v>44451</v>
      </c>
      <c r="N33" s="191" t="str">
        <v>Día</v>
      </c>
      <c r="O33" s="191">
        <v>8.3000000000000004E-2</v>
      </c>
      <c r="P33" s="193">
        <f t="shared" si="5"/>
        <v>8.3333333430346102E-2</v>
      </c>
      <c r="Q33" s="193" t="str">
        <f t="shared" si="6"/>
        <v/>
      </c>
      <c r="R33" s="179" t="str">
        <f>IF('Planilla de Perforacion'!K67="Survey","Survey","")</f>
        <v/>
      </c>
      <c r="T33" s="179" t="b">
        <f t="shared" si="7"/>
        <v>0</v>
      </c>
      <c r="U33" s="179">
        <v>215</v>
      </c>
      <c r="V33" s="179" t="str">
        <f t="shared" si="8"/>
        <v>Survey</v>
      </c>
      <c r="W33">
        <v>4.9999999988358468E-2</v>
      </c>
      <c r="X33" s="202">
        <v>44451</v>
      </c>
      <c r="Y33" t="str">
        <v>Día</v>
      </c>
      <c r="Z33">
        <v>0.05</v>
      </c>
      <c r="AA33">
        <f t="shared" si="11"/>
        <v>4.9999999988358468E-2</v>
      </c>
      <c r="AB33" t="str">
        <f t="shared" si="12"/>
        <v/>
      </c>
      <c r="AC33" s="179" t="str">
        <f>IF('Planilla de Perforacion'!K67="Repasa","Repasa","")</f>
        <v/>
      </c>
      <c r="AE33" s="179" t="b">
        <f t="shared" si="9"/>
        <v>0</v>
      </c>
      <c r="AF33">
        <v>161</v>
      </c>
      <c r="AG33" s="179" t="str">
        <f t="shared" si="10"/>
        <v>Repasa</v>
      </c>
      <c r="AH33">
        <v>6.6666666534729302E-2</v>
      </c>
      <c r="AI33" s="202">
        <v>44451</v>
      </c>
      <c r="AJ33" t="str">
        <v>Noche</v>
      </c>
      <c r="AK33" s="203">
        <v>0.1</v>
      </c>
      <c r="AL33" t="str">
        <f t="shared" si="3"/>
        <v/>
      </c>
      <c r="AM33">
        <f t="shared" si="4"/>
        <v>6.6666666534729302E-2</v>
      </c>
    </row>
    <row r="34" spans="3:39" x14ac:dyDescent="0.25">
      <c r="C34" s="179" t="str">
        <f>IF('Planilla de Perforacion'!K68="Conexión","Conexión","")</f>
        <v/>
      </c>
      <c r="D34" s="189">
        <f>'Planilla de Perforacion'!H68</f>
        <v>0.13333333324408159</v>
      </c>
      <c r="E34" s="190">
        <f>'Planilla de Perforacion'!E68</f>
        <v>44449</v>
      </c>
      <c r="F34" s="179" t="str">
        <f>'Planilla de Perforacion'!AF68</f>
        <v>Día</v>
      </c>
      <c r="G34" s="179" t="str">
        <f>'Planilla de Perforacion'!AQ68</f>
        <v/>
      </c>
      <c r="H34" s="179" t="str">
        <f>'Planilla de Perforacion'!AS68</f>
        <v/>
      </c>
      <c r="I34" s="179" t="str">
        <f>'Planilla de Perforacion'!AR68</f>
        <v/>
      </c>
      <c r="J34" s="191">
        <v>217</v>
      </c>
      <c r="K34" s="191" t="str">
        <f t="shared" si="0"/>
        <v>Conexión</v>
      </c>
      <c r="L34" s="191">
        <v>0.13333333324408159</v>
      </c>
      <c r="M34" s="192">
        <v>44451</v>
      </c>
      <c r="N34" s="191" t="str">
        <v>Día</v>
      </c>
      <c r="O34" s="191">
        <v>8.3000000000000004E-2</v>
      </c>
      <c r="P34" s="193">
        <f t="shared" si="5"/>
        <v>0.13333333324408159</v>
      </c>
      <c r="Q34" s="193" t="str">
        <f t="shared" si="6"/>
        <v/>
      </c>
      <c r="R34" s="179" t="str">
        <f>IF('Planilla de Perforacion'!K68="Survey","Survey","")</f>
        <v/>
      </c>
      <c r="T34" s="179" t="b">
        <f t="shared" si="7"/>
        <v>0</v>
      </c>
      <c r="U34" s="179">
        <v>218</v>
      </c>
      <c r="V34" s="179" t="str">
        <f t="shared" si="8"/>
        <v>Survey</v>
      </c>
      <c r="W34">
        <v>4.9999999988358468E-2</v>
      </c>
      <c r="X34" s="202">
        <v>44451</v>
      </c>
      <c r="Y34" t="str">
        <v>Día</v>
      </c>
      <c r="Z34">
        <v>0.05</v>
      </c>
      <c r="AA34">
        <f t="shared" si="11"/>
        <v>4.9999999988358468E-2</v>
      </c>
      <c r="AB34" t="str">
        <f t="shared" si="12"/>
        <v/>
      </c>
      <c r="AC34" s="179" t="str">
        <f>IF('Planilla de Perforacion'!K68="Repasa","Repasa","")</f>
        <v/>
      </c>
      <c r="AE34" s="179" t="b">
        <f t="shared" si="9"/>
        <v>0</v>
      </c>
      <c r="AF34">
        <v>164</v>
      </c>
      <c r="AG34" s="179" t="str">
        <f t="shared" si="10"/>
        <v>Repasa</v>
      </c>
      <c r="AH34">
        <v>0.11666666652308777</v>
      </c>
      <c r="AI34" s="202">
        <v>44451</v>
      </c>
      <c r="AJ34" t="str">
        <v>Noche</v>
      </c>
      <c r="AK34" s="203">
        <v>0.1</v>
      </c>
      <c r="AL34" t="str">
        <f t="shared" si="3"/>
        <v/>
      </c>
      <c r="AM34">
        <f t="shared" si="4"/>
        <v>0.11666666652308777</v>
      </c>
    </row>
    <row r="35" spans="3:39" x14ac:dyDescent="0.25">
      <c r="C35" s="179" t="str">
        <f>IF('Planilla de Perforacion'!K69="Conexión","Conexión","")</f>
        <v/>
      </c>
      <c r="D35" s="189">
        <f>'Planilla de Perforacion'!H69</f>
        <v>0.40000000008149073</v>
      </c>
      <c r="E35" s="190">
        <f>'Planilla de Perforacion'!E69</f>
        <v>44449</v>
      </c>
      <c r="F35" s="179" t="str">
        <f>'Planilla de Perforacion'!AF69</f>
        <v>Día</v>
      </c>
      <c r="G35" s="179" t="str">
        <f>'Planilla de Perforacion'!AQ69</f>
        <v/>
      </c>
      <c r="H35" s="179" t="str">
        <f>'Planilla de Perforacion'!AS69</f>
        <v/>
      </c>
      <c r="I35" s="179" t="str">
        <f>'Planilla de Perforacion'!AR69</f>
        <v/>
      </c>
      <c r="J35" s="191">
        <v>222</v>
      </c>
      <c r="K35" s="191" t="str">
        <f t="shared" si="0"/>
        <v>Conexión</v>
      </c>
      <c r="L35" s="191">
        <v>8.3333333255723119E-2</v>
      </c>
      <c r="M35" s="192">
        <v>44451</v>
      </c>
      <c r="N35" s="191" t="str">
        <v>Noche</v>
      </c>
      <c r="O35" s="191">
        <v>8.3000000000000004E-2</v>
      </c>
      <c r="P35" s="193" t="str">
        <f t="shared" si="5"/>
        <v/>
      </c>
      <c r="Q35" s="193">
        <f t="shared" si="6"/>
        <v>8.3333333255723119E-2</v>
      </c>
      <c r="R35" s="179" t="str">
        <f>IF('Planilla de Perforacion'!K69="Survey","Survey","")</f>
        <v/>
      </c>
      <c r="T35" s="179" t="b">
        <f t="shared" si="7"/>
        <v>0</v>
      </c>
      <c r="U35" s="179">
        <v>229</v>
      </c>
      <c r="V35" s="179" t="str">
        <f t="shared" si="8"/>
        <v>Survey</v>
      </c>
      <c r="W35">
        <v>0.20000000012805685</v>
      </c>
      <c r="X35" s="202">
        <v>44451</v>
      </c>
      <c r="Y35" t="str">
        <v>Noche</v>
      </c>
      <c r="Z35">
        <v>0.05</v>
      </c>
      <c r="AA35" t="str">
        <f t="shared" si="11"/>
        <v/>
      </c>
      <c r="AB35">
        <f t="shared" si="12"/>
        <v>0.20000000012805685</v>
      </c>
      <c r="AC35" s="179" t="str">
        <f>IF('Planilla de Perforacion'!K69="Repasa","Repasa","")</f>
        <v/>
      </c>
      <c r="AE35" s="179" t="b">
        <f t="shared" si="9"/>
        <v>0</v>
      </c>
      <c r="AF35">
        <v>166</v>
      </c>
      <c r="AG35" s="179" t="str">
        <f t="shared" si="10"/>
        <v>Repasa</v>
      </c>
      <c r="AH35">
        <v>6.6666666534729302E-2</v>
      </c>
      <c r="AI35" s="202">
        <v>44451</v>
      </c>
      <c r="AJ35" t="str">
        <v>Día</v>
      </c>
      <c r="AK35" s="203">
        <v>0.1</v>
      </c>
      <c r="AL35">
        <f t="shared" si="3"/>
        <v>6.6666666534729302E-2</v>
      </c>
      <c r="AM35" t="str">
        <f t="shared" si="4"/>
        <v/>
      </c>
    </row>
    <row r="36" spans="3:39" x14ac:dyDescent="0.25">
      <c r="C36" s="179" t="str">
        <f>IF('Planilla de Perforacion'!K70="Conexión","Conexión","")</f>
        <v/>
      </c>
      <c r="D36" s="189">
        <f>'Planilla de Perforacion'!H70</f>
        <v>0.34999999991850927</v>
      </c>
      <c r="E36" s="190">
        <f>'Planilla de Perforacion'!E70</f>
        <v>44449</v>
      </c>
      <c r="F36" s="179" t="str">
        <f>'Planilla de Perforacion'!AF70</f>
        <v>Día</v>
      </c>
      <c r="G36" s="179" t="str">
        <f>'Planilla de Perforacion'!AQ70</f>
        <v/>
      </c>
      <c r="H36" s="179" t="str">
        <f>'Planilla de Perforacion'!AS70</f>
        <v/>
      </c>
      <c r="I36" s="179" t="str">
        <f>'Planilla de Perforacion'!AR70</f>
        <v/>
      </c>
      <c r="J36" s="191">
        <v>227</v>
      </c>
      <c r="K36" s="191" t="str">
        <f t="shared" si="0"/>
        <v>Conexión</v>
      </c>
      <c r="L36" s="191">
        <v>8.3333333430346102E-2</v>
      </c>
      <c r="M36" s="192">
        <v>44451</v>
      </c>
      <c r="N36" s="191" t="str">
        <v>Noche</v>
      </c>
      <c r="O36" s="191">
        <v>8.3000000000000004E-2</v>
      </c>
      <c r="P36" s="193" t="str">
        <f t="shared" si="5"/>
        <v/>
      </c>
      <c r="Q36" s="193">
        <f t="shared" si="6"/>
        <v>8.3333333430346102E-2</v>
      </c>
      <c r="R36" s="179" t="str">
        <f>IF('Planilla de Perforacion'!K70="Survey","Survey","")</f>
        <v/>
      </c>
      <c r="T36" s="179" t="b">
        <f t="shared" si="7"/>
        <v>0</v>
      </c>
      <c r="U36" s="179">
        <v>234</v>
      </c>
      <c r="V36" s="179" t="str">
        <f t="shared" si="8"/>
        <v>Survey</v>
      </c>
      <c r="W36">
        <v>4.9999999988358468E-2</v>
      </c>
      <c r="X36" s="202">
        <v>44451</v>
      </c>
      <c r="Y36" t="str">
        <v>Noche</v>
      </c>
      <c r="Z36">
        <v>0.05</v>
      </c>
      <c r="AA36" t="str">
        <f t="shared" si="11"/>
        <v/>
      </c>
      <c r="AB36">
        <f t="shared" si="12"/>
        <v>4.9999999988358468E-2</v>
      </c>
      <c r="AC36" s="179" t="str">
        <f>IF('Planilla de Perforacion'!K70="Repasa","Repasa","")</f>
        <v/>
      </c>
      <c r="AE36" s="179" t="b">
        <f t="shared" si="9"/>
        <v>0</v>
      </c>
      <c r="AF36">
        <v>173</v>
      </c>
      <c r="AG36" s="179" t="str">
        <f t="shared" si="10"/>
        <v>Repasa</v>
      </c>
      <c r="AH36">
        <v>4.9999999988358468E-2</v>
      </c>
      <c r="AI36" s="202">
        <v>44451</v>
      </c>
      <c r="AJ36" t="str">
        <v>Día</v>
      </c>
      <c r="AK36" s="203">
        <v>0.1</v>
      </c>
      <c r="AL36">
        <f t="shared" si="3"/>
        <v>4.9999999988358468E-2</v>
      </c>
      <c r="AM36" t="str">
        <f t="shared" si="4"/>
        <v/>
      </c>
    </row>
    <row r="37" spans="3:39" x14ac:dyDescent="0.25">
      <c r="C37" s="179" t="str">
        <f>IF('Planilla de Perforacion'!K71="Conexión","Conexión","")</f>
        <v/>
      </c>
      <c r="D37" s="189">
        <f>'Planilla de Perforacion'!H71</f>
        <v>4.9999999988358468E-2</v>
      </c>
      <c r="E37" s="190">
        <f>'Planilla de Perforacion'!E71</f>
        <v>44449</v>
      </c>
      <c r="F37" s="179" t="str">
        <f>'Planilla de Perforacion'!AF71</f>
        <v>Día</v>
      </c>
      <c r="G37" s="179" t="str">
        <f>'Planilla de Perforacion'!AQ71</f>
        <v/>
      </c>
      <c r="H37" s="179" t="str">
        <f>'Planilla de Perforacion'!AS71</f>
        <v/>
      </c>
      <c r="I37" s="179">
        <f>'Planilla de Perforacion'!AR71</f>
        <v>0.05</v>
      </c>
      <c r="J37" s="191">
        <v>233</v>
      </c>
      <c r="K37" s="191" t="str">
        <f t="shared" si="0"/>
        <v>Conexión</v>
      </c>
      <c r="L37" s="191">
        <v>0.11666666669771075</v>
      </c>
      <c r="M37" s="192">
        <v>44451</v>
      </c>
      <c r="N37" s="191" t="str">
        <v>Noche</v>
      </c>
      <c r="O37" s="191">
        <v>8.3000000000000004E-2</v>
      </c>
      <c r="P37" s="193" t="str">
        <f t="shared" si="5"/>
        <v/>
      </c>
      <c r="Q37" s="193">
        <f t="shared" si="6"/>
        <v>0.11666666669771075</v>
      </c>
      <c r="R37" s="179" t="str">
        <f>IF('Planilla de Perforacion'!K71="Survey","Survey","")</f>
        <v>Survey</v>
      </c>
      <c r="T37" s="179">
        <f t="shared" si="7"/>
        <v>37</v>
      </c>
      <c r="U37" s="179">
        <v>238</v>
      </c>
      <c r="V37" s="179" t="str">
        <f t="shared" si="8"/>
        <v>Survey</v>
      </c>
      <c r="W37">
        <v>1.6666666546370834E-2</v>
      </c>
      <c r="X37" s="202">
        <v>44451</v>
      </c>
      <c r="Y37" t="str">
        <v>Noche</v>
      </c>
      <c r="Z37">
        <v>0.05</v>
      </c>
      <c r="AA37" t="str">
        <f t="shared" si="11"/>
        <v/>
      </c>
      <c r="AB37">
        <f t="shared" si="12"/>
        <v>1.6666666546370834E-2</v>
      </c>
      <c r="AC37" s="179" t="str">
        <f>IF('Planilla de Perforacion'!K71="Repasa","Repasa","")</f>
        <v/>
      </c>
      <c r="AE37" s="179" t="b">
        <f t="shared" si="9"/>
        <v>0</v>
      </c>
      <c r="AF37">
        <v>178</v>
      </c>
      <c r="AG37" s="179" t="str">
        <f t="shared" si="10"/>
        <v>Repasa</v>
      </c>
      <c r="AH37">
        <v>0.13333333324408159</v>
      </c>
      <c r="AI37" s="202">
        <v>44451</v>
      </c>
      <c r="AJ37" t="str">
        <v>Día</v>
      </c>
      <c r="AK37" s="203">
        <v>0.1</v>
      </c>
      <c r="AL37">
        <f t="shared" si="3"/>
        <v>0.13333333324408159</v>
      </c>
      <c r="AM37" t="str">
        <f t="shared" si="4"/>
        <v/>
      </c>
    </row>
    <row r="38" spans="3:39" x14ac:dyDescent="0.25">
      <c r="C38" s="179" t="str">
        <f>IF('Planilla de Perforacion'!K72="Conexión","Conexión","")</f>
        <v/>
      </c>
      <c r="D38" s="189">
        <f>'Planilla de Perforacion'!H72</f>
        <v>8.3333333430346102E-2</v>
      </c>
      <c r="E38" s="190">
        <f>'Planilla de Perforacion'!E72</f>
        <v>44449</v>
      </c>
      <c r="F38" s="179" t="str">
        <f>'Planilla de Perforacion'!AF72</f>
        <v>Día</v>
      </c>
      <c r="G38" s="179" t="str">
        <f>'Planilla de Perforacion'!AQ72</f>
        <v/>
      </c>
      <c r="H38" s="179">
        <f>'Planilla de Perforacion'!AS72</f>
        <v>0.1</v>
      </c>
      <c r="I38" s="179" t="str">
        <f>'Planilla de Perforacion'!AR72</f>
        <v/>
      </c>
      <c r="J38" s="191">
        <v>237</v>
      </c>
      <c r="K38" s="191" t="str">
        <f t="shared" si="0"/>
        <v>Conexión</v>
      </c>
      <c r="L38" s="191">
        <v>6.6666666709352285E-2</v>
      </c>
      <c r="M38" s="192">
        <v>44451</v>
      </c>
      <c r="N38" s="191" t="str">
        <v>Noche</v>
      </c>
      <c r="O38" s="191">
        <v>8.3000000000000004E-2</v>
      </c>
      <c r="P38" s="193" t="str">
        <f t="shared" si="5"/>
        <v/>
      </c>
      <c r="Q38" s="193">
        <f t="shared" si="6"/>
        <v>6.6666666709352285E-2</v>
      </c>
      <c r="R38" s="179" t="str">
        <f>IF('Planilla de Perforacion'!K72="Survey","Survey","")</f>
        <v/>
      </c>
      <c r="T38" s="179" t="b">
        <f t="shared" si="7"/>
        <v>0</v>
      </c>
      <c r="U38" s="179">
        <v>255</v>
      </c>
      <c r="V38" s="179" t="str">
        <f t="shared" si="8"/>
        <v>Survey</v>
      </c>
      <c r="W38">
        <v>3.3333333441987634E-2</v>
      </c>
      <c r="X38" s="202">
        <v>44452</v>
      </c>
      <c r="Y38" t="str">
        <v>Noche</v>
      </c>
      <c r="Z38">
        <v>0.05</v>
      </c>
      <c r="AA38" t="str">
        <f t="shared" si="11"/>
        <v/>
      </c>
      <c r="AB38">
        <f t="shared" si="12"/>
        <v>3.3333333441987634E-2</v>
      </c>
      <c r="AC38" s="179" t="str">
        <f>IF('Planilla de Perforacion'!K72="Repasa","Repasa","")</f>
        <v>Repasa</v>
      </c>
      <c r="AE38" s="179">
        <f t="shared" si="9"/>
        <v>38</v>
      </c>
      <c r="AF38">
        <v>183</v>
      </c>
      <c r="AG38" s="179" t="str">
        <f t="shared" si="10"/>
        <v>Repasa</v>
      </c>
      <c r="AH38">
        <v>6.6666666709352285E-2</v>
      </c>
      <c r="AI38" s="202">
        <v>44451</v>
      </c>
      <c r="AJ38" t="str">
        <v>Día</v>
      </c>
      <c r="AK38" s="203">
        <v>0.1</v>
      </c>
      <c r="AL38">
        <f t="shared" si="3"/>
        <v>6.6666666709352285E-2</v>
      </c>
      <c r="AM38" t="str">
        <f t="shared" si="4"/>
        <v/>
      </c>
    </row>
    <row r="39" spans="3:39" x14ac:dyDescent="0.25">
      <c r="C39" s="179" t="str">
        <f>IF('Planilla de Perforacion'!K73="Conexión","Conexión","")</f>
        <v>Conexión</v>
      </c>
      <c r="D39" s="189">
        <f>'Planilla de Perforacion'!H73</f>
        <v>9.9999999976716936E-2</v>
      </c>
      <c r="E39" s="190">
        <f>'Planilla de Perforacion'!E73</f>
        <v>44449</v>
      </c>
      <c r="F39" s="179" t="str">
        <f>'Planilla de Perforacion'!AF73</f>
        <v>Día</v>
      </c>
      <c r="G39" s="179">
        <f>'Planilla de Perforacion'!AQ73</f>
        <v>8.3000000000000004E-2</v>
      </c>
      <c r="H39" s="179" t="str">
        <f>'Planilla de Perforacion'!AS73</f>
        <v/>
      </c>
      <c r="I39" s="179" t="str">
        <f>'Planilla de Perforacion'!AR73</f>
        <v/>
      </c>
      <c r="J39" s="191">
        <v>254</v>
      </c>
      <c r="K39" s="191" t="str">
        <f t="shared" si="0"/>
        <v>Conexión</v>
      </c>
      <c r="L39" s="191">
        <v>8.3333333255723119E-2</v>
      </c>
      <c r="M39" s="192">
        <v>44452</v>
      </c>
      <c r="N39" s="191" t="str">
        <v>Noche</v>
      </c>
      <c r="O39" s="191">
        <v>8.3000000000000004E-2</v>
      </c>
      <c r="P39" s="193" t="str">
        <f t="shared" si="5"/>
        <v/>
      </c>
      <c r="Q39" s="193">
        <f t="shared" si="6"/>
        <v>8.3333333255723119E-2</v>
      </c>
      <c r="R39" s="179" t="str">
        <f>IF('Planilla de Perforacion'!K73="Survey","Survey","")</f>
        <v/>
      </c>
      <c r="T39" s="179" t="b">
        <f t="shared" si="7"/>
        <v>0</v>
      </c>
      <c r="U39" s="179">
        <v>271</v>
      </c>
      <c r="V39" s="179" t="str">
        <f t="shared" si="8"/>
        <v>Survey</v>
      </c>
      <c r="W39">
        <v>3.3333333441987634E-2</v>
      </c>
      <c r="X39" s="202">
        <v>44453</v>
      </c>
      <c r="Y39" t="str">
        <v>Noche</v>
      </c>
      <c r="Z39">
        <v>0.05</v>
      </c>
      <c r="AA39" t="str">
        <f t="shared" si="11"/>
        <v/>
      </c>
      <c r="AB39">
        <f t="shared" si="12"/>
        <v>3.3333333441987634E-2</v>
      </c>
      <c r="AC39" s="179" t="str">
        <f>IF('Planilla de Perforacion'!K73="Repasa","Repasa","")</f>
        <v/>
      </c>
      <c r="AE39" s="179" t="b">
        <f t="shared" si="9"/>
        <v>0</v>
      </c>
      <c r="AF39">
        <v>187</v>
      </c>
      <c r="AG39" s="179" t="str">
        <f t="shared" si="10"/>
        <v>Repasa</v>
      </c>
      <c r="AH39">
        <v>4.9999999988358468E-2</v>
      </c>
      <c r="AI39" s="202">
        <v>44451</v>
      </c>
      <c r="AJ39" t="str">
        <v>Día</v>
      </c>
      <c r="AK39" s="203">
        <v>0.1</v>
      </c>
      <c r="AL39">
        <f t="shared" si="3"/>
        <v>4.9999999988358468E-2</v>
      </c>
      <c r="AM39" t="str">
        <f t="shared" si="4"/>
        <v/>
      </c>
    </row>
    <row r="40" spans="3:39" x14ac:dyDescent="0.25">
      <c r="C40" s="179" t="str">
        <f>IF('Planilla de Perforacion'!K74="Conexión","Conexión","")</f>
        <v/>
      </c>
      <c r="D40" s="189">
        <f>'Planilla de Perforacion'!H74</f>
        <v>0.13333333324408159</v>
      </c>
      <c r="E40" s="190">
        <f>'Planilla de Perforacion'!E74</f>
        <v>44449</v>
      </c>
      <c r="F40" s="179" t="str">
        <f>'Planilla de Perforacion'!AF74</f>
        <v>Día</v>
      </c>
      <c r="G40" s="179" t="str">
        <f>'Planilla de Perforacion'!AQ74</f>
        <v/>
      </c>
      <c r="H40" s="179" t="str">
        <f>'Planilla de Perforacion'!AS74</f>
        <v/>
      </c>
      <c r="I40" s="179" t="str">
        <f>'Planilla de Perforacion'!AR74</f>
        <v/>
      </c>
      <c r="J40" s="191">
        <v>270</v>
      </c>
      <c r="K40" s="191" t="str">
        <f t="shared" si="0"/>
        <v>Conexión</v>
      </c>
      <c r="L40" s="191">
        <v>0.11666666652308777</v>
      </c>
      <c r="M40" s="192">
        <v>44453</v>
      </c>
      <c r="N40" s="191" t="str">
        <v>Noche</v>
      </c>
      <c r="O40" s="191">
        <v>8.3000000000000004E-2</v>
      </c>
      <c r="P40" s="193" t="str">
        <f t="shared" si="5"/>
        <v/>
      </c>
      <c r="Q40" s="193">
        <f t="shared" si="6"/>
        <v>0.11666666652308777</v>
      </c>
      <c r="R40" s="179" t="str">
        <f>IF('Planilla de Perforacion'!K74="Survey","Survey","")</f>
        <v/>
      </c>
      <c r="T40" s="179" t="b">
        <f t="shared" si="7"/>
        <v>0</v>
      </c>
      <c r="U40" s="179" t="str">
        <v/>
      </c>
      <c r="V40" s="179" t="str">
        <f t="shared" si="8"/>
        <v/>
      </c>
      <c r="W40" t="str">
        <v/>
      </c>
      <c r="X40" s="202" t="str">
        <v/>
      </c>
      <c r="Y40" t="str">
        <v/>
      </c>
      <c r="Z40" t="str">
        <v/>
      </c>
      <c r="AA40" t="str">
        <f t="shared" si="11"/>
        <v/>
      </c>
      <c r="AB40" t="str">
        <f t="shared" si="12"/>
        <v/>
      </c>
      <c r="AC40" s="179" t="str">
        <f>IF('Planilla de Perforacion'!K74="Repasa","Repasa","")</f>
        <v/>
      </c>
      <c r="AE40" s="179" t="b">
        <f t="shared" si="9"/>
        <v>0</v>
      </c>
      <c r="AF40">
        <v>191</v>
      </c>
      <c r="AG40" s="179" t="str">
        <f t="shared" si="10"/>
        <v>Repasa</v>
      </c>
      <c r="AH40">
        <v>8.3333333430346102E-2</v>
      </c>
      <c r="AI40" s="202">
        <v>44451</v>
      </c>
      <c r="AJ40" t="str">
        <v>Día</v>
      </c>
      <c r="AK40" s="203">
        <v>0.1</v>
      </c>
      <c r="AL40">
        <f t="shared" si="3"/>
        <v>8.3333333430346102E-2</v>
      </c>
      <c r="AM40" t="str">
        <f t="shared" si="4"/>
        <v/>
      </c>
    </row>
    <row r="41" spans="3:39" x14ac:dyDescent="0.25">
      <c r="C41" s="179" t="str">
        <f>IF('Planilla de Perforacion'!K75="Conexión","Conexión","")</f>
        <v/>
      </c>
      <c r="D41" s="189">
        <f>'Planilla de Perforacion'!H75</f>
        <v>0.63333333347691223</v>
      </c>
      <c r="E41" s="190">
        <f>'Planilla de Perforacion'!E75</f>
        <v>44449</v>
      </c>
      <c r="F41" s="179" t="str">
        <f>'Planilla de Perforacion'!AF75</f>
        <v>Día</v>
      </c>
      <c r="G41" s="179" t="str">
        <f>'Planilla de Perforacion'!AQ75</f>
        <v/>
      </c>
      <c r="H41" s="179" t="str">
        <f>'Planilla de Perforacion'!AS75</f>
        <v/>
      </c>
      <c r="I41" s="179" t="str">
        <f>'Planilla de Perforacion'!AR75</f>
        <v/>
      </c>
      <c r="J41" s="191">
        <v>290</v>
      </c>
      <c r="K41" s="191" t="str">
        <f t="shared" si="0"/>
        <v>Conexión</v>
      </c>
      <c r="L41" s="191">
        <v>0.20000000012805685</v>
      </c>
      <c r="M41" s="192">
        <v>44453</v>
      </c>
      <c r="N41" s="191" t="str">
        <v>Día</v>
      </c>
      <c r="O41" s="191">
        <v>8.3000000000000004E-2</v>
      </c>
      <c r="P41" s="193">
        <f t="shared" si="5"/>
        <v>0.20000000012805685</v>
      </c>
      <c r="Q41" s="193" t="str">
        <f t="shared" si="6"/>
        <v/>
      </c>
      <c r="R41" s="179" t="str">
        <f>IF('Planilla de Perforacion'!K75="Survey","Survey","")</f>
        <v/>
      </c>
      <c r="T41" s="179" t="b">
        <f t="shared" si="7"/>
        <v>0</v>
      </c>
      <c r="U41" s="179" t="str">
        <v/>
      </c>
      <c r="V41" s="179" t="str">
        <f t="shared" si="8"/>
        <v/>
      </c>
      <c r="W41" t="str">
        <v/>
      </c>
      <c r="X41" s="202" t="str">
        <v/>
      </c>
      <c r="Y41" t="str">
        <v/>
      </c>
      <c r="Z41" t="str">
        <v/>
      </c>
      <c r="AA41" t="str">
        <f t="shared" si="11"/>
        <v/>
      </c>
      <c r="AB41" t="str">
        <f t="shared" si="12"/>
        <v/>
      </c>
      <c r="AC41" s="179" t="str">
        <f>IF('Planilla de Perforacion'!K75="Repasa","Repasa","")</f>
        <v/>
      </c>
      <c r="AE41" s="179" t="b">
        <f t="shared" si="9"/>
        <v>0</v>
      </c>
      <c r="AF41">
        <v>195</v>
      </c>
      <c r="AG41" s="179" t="str">
        <f t="shared" si="10"/>
        <v>Repasa</v>
      </c>
      <c r="AH41">
        <v>6.6666666709352285E-2</v>
      </c>
      <c r="AI41" s="202">
        <v>44451</v>
      </c>
      <c r="AJ41" t="str">
        <v>Día</v>
      </c>
      <c r="AK41" s="203">
        <v>0.1</v>
      </c>
      <c r="AL41">
        <f t="shared" si="3"/>
        <v>6.6666666709352285E-2</v>
      </c>
      <c r="AM41" t="str">
        <f t="shared" si="4"/>
        <v/>
      </c>
    </row>
    <row r="42" spans="3:39" x14ac:dyDescent="0.25">
      <c r="C42" s="179" t="str">
        <f>IF('Planilla de Perforacion'!K76="Conexión","Conexión","")</f>
        <v/>
      </c>
      <c r="D42" s="189">
        <f>'Planilla de Perforacion'!H76</f>
        <v>3.3333333267364651E-2</v>
      </c>
      <c r="E42" s="190">
        <f>'Planilla de Perforacion'!E76</f>
        <v>44449</v>
      </c>
      <c r="F42" s="179" t="str">
        <f>'Planilla de Perforacion'!AF76</f>
        <v>Día</v>
      </c>
      <c r="G42" s="179" t="str">
        <f>'Planilla de Perforacion'!AQ76</f>
        <v/>
      </c>
      <c r="H42" s="179" t="str">
        <f>'Planilla de Perforacion'!AS76</f>
        <v/>
      </c>
      <c r="I42" s="179">
        <f>'Planilla de Perforacion'!AR76</f>
        <v>0.05</v>
      </c>
      <c r="J42" s="191" t="str">
        <v/>
      </c>
      <c r="K42" s="191" t="str">
        <f t="shared" si="0"/>
        <v/>
      </c>
      <c r="L42" s="191" t="str">
        <v/>
      </c>
      <c r="M42" s="192" t="str">
        <v/>
      </c>
      <c r="N42" s="191" t="str">
        <v/>
      </c>
      <c r="O42" s="191" t="str">
        <v/>
      </c>
      <c r="P42" s="193" t="str">
        <f t="shared" si="5"/>
        <v/>
      </c>
      <c r="Q42" s="193" t="str">
        <f t="shared" si="6"/>
        <v/>
      </c>
      <c r="R42" s="179" t="str">
        <f>IF('Planilla de Perforacion'!K76="Survey","Survey","")</f>
        <v>Survey</v>
      </c>
      <c r="T42" s="179">
        <f t="shared" si="7"/>
        <v>42</v>
      </c>
      <c r="U42" s="179" t="str">
        <v/>
      </c>
      <c r="V42" s="179" t="str">
        <f t="shared" si="8"/>
        <v/>
      </c>
      <c r="W42" t="str">
        <v/>
      </c>
      <c r="X42" s="202" t="str">
        <v/>
      </c>
      <c r="Y42" t="str">
        <v/>
      </c>
      <c r="Z42" t="str">
        <v/>
      </c>
      <c r="AA42" t="str">
        <f t="shared" si="11"/>
        <v/>
      </c>
      <c r="AB42" t="str">
        <f t="shared" si="12"/>
        <v/>
      </c>
      <c r="AC42" s="179" t="str">
        <f>IF('Planilla de Perforacion'!K76="Repasa","Repasa","")</f>
        <v/>
      </c>
      <c r="AE42" s="179" t="b">
        <f t="shared" si="9"/>
        <v>0</v>
      </c>
      <c r="AF42">
        <v>200</v>
      </c>
      <c r="AG42" s="179" t="str">
        <f t="shared" si="10"/>
        <v>Repasa</v>
      </c>
      <c r="AH42">
        <v>8.3333333255723119E-2</v>
      </c>
      <c r="AI42" s="202">
        <v>44451</v>
      </c>
      <c r="AJ42" t="str">
        <v>Día</v>
      </c>
      <c r="AK42" s="203">
        <v>0.1</v>
      </c>
      <c r="AL42">
        <f t="shared" si="3"/>
        <v>8.3333333255723119E-2</v>
      </c>
      <c r="AM42" t="str">
        <f t="shared" si="4"/>
        <v/>
      </c>
    </row>
    <row r="43" spans="3:39" x14ac:dyDescent="0.25">
      <c r="C43" s="179" t="str">
        <f>IF('Planilla de Perforacion'!K77="Conexión","Conexión","")</f>
        <v/>
      </c>
      <c r="D43" s="189">
        <f>'Planilla de Perforacion'!H77</f>
        <v>4.9999999988358468E-2</v>
      </c>
      <c r="E43" s="190">
        <f>'Planilla de Perforacion'!E77</f>
        <v>44449</v>
      </c>
      <c r="F43" s="179" t="str">
        <f>'Planilla de Perforacion'!AF77</f>
        <v>Día</v>
      </c>
      <c r="G43" s="179" t="str">
        <f>'Planilla de Perforacion'!AQ77</f>
        <v/>
      </c>
      <c r="H43" s="179">
        <f>'Planilla de Perforacion'!AS77</f>
        <v>0.1</v>
      </c>
      <c r="I43" s="179" t="str">
        <f>'Planilla de Perforacion'!AR77</f>
        <v/>
      </c>
      <c r="J43" s="191" t="str">
        <v/>
      </c>
      <c r="K43" s="191" t="str">
        <f t="shared" si="0"/>
        <v/>
      </c>
      <c r="L43" s="191" t="str">
        <v/>
      </c>
      <c r="M43" s="192" t="str">
        <v/>
      </c>
      <c r="N43" s="191" t="str">
        <v/>
      </c>
      <c r="O43" s="191" t="str">
        <v/>
      </c>
      <c r="P43" s="193" t="str">
        <f t="shared" si="5"/>
        <v/>
      </c>
      <c r="Q43" s="193" t="str">
        <f t="shared" si="6"/>
        <v/>
      </c>
      <c r="R43" s="179" t="str">
        <f>IF('Planilla de Perforacion'!K77="Survey","Survey","")</f>
        <v/>
      </c>
      <c r="T43" s="179" t="b">
        <f t="shared" si="7"/>
        <v>0</v>
      </c>
      <c r="U43" s="179" t="str">
        <v/>
      </c>
      <c r="V43" s="179" t="str">
        <f t="shared" si="8"/>
        <v/>
      </c>
      <c r="W43" t="str">
        <v/>
      </c>
      <c r="X43" s="202" t="str">
        <v/>
      </c>
      <c r="Y43" t="str">
        <v/>
      </c>
      <c r="Z43" t="str">
        <v/>
      </c>
      <c r="AA43" t="str">
        <f t="shared" si="11"/>
        <v/>
      </c>
      <c r="AB43" t="str">
        <f t="shared" si="12"/>
        <v/>
      </c>
      <c r="AC43" s="179" t="str">
        <f>IF('Planilla de Perforacion'!K77="Repasa","Repasa","")</f>
        <v>Repasa</v>
      </c>
      <c r="AE43" s="179">
        <f t="shared" si="9"/>
        <v>43</v>
      </c>
      <c r="AF43">
        <v>253</v>
      </c>
      <c r="AG43" s="179" t="str">
        <f t="shared" si="10"/>
        <v>Repasa</v>
      </c>
      <c r="AH43">
        <v>4.9999999988358468E-2</v>
      </c>
      <c r="AI43" s="202">
        <v>44452</v>
      </c>
      <c r="AJ43" t="str">
        <v>Noche</v>
      </c>
      <c r="AK43" s="203">
        <v>0.1</v>
      </c>
      <c r="AL43" t="str">
        <f t="shared" si="3"/>
        <v/>
      </c>
      <c r="AM43">
        <f t="shared" si="4"/>
        <v>4.9999999988358468E-2</v>
      </c>
    </row>
    <row r="44" spans="3:39" x14ac:dyDescent="0.25">
      <c r="C44" s="179" t="str">
        <f>IF('Planilla de Perforacion'!K78="Conexión","Conexión","")</f>
        <v>Conexión</v>
      </c>
      <c r="D44" s="189">
        <f>'Planilla de Perforacion'!H78</f>
        <v>8.3333333255723119E-2</v>
      </c>
      <c r="E44" s="190">
        <f>'Planilla de Perforacion'!E78</f>
        <v>44449</v>
      </c>
      <c r="F44" s="179" t="str">
        <f>'Planilla de Perforacion'!AF78</f>
        <v>Día</v>
      </c>
      <c r="G44" s="179">
        <f>'Planilla de Perforacion'!AQ78</f>
        <v>8.3000000000000004E-2</v>
      </c>
      <c r="H44" s="179" t="str">
        <f>'Planilla de Perforacion'!AS78</f>
        <v/>
      </c>
      <c r="I44" s="179" t="str">
        <f>'Planilla de Perforacion'!AR78</f>
        <v/>
      </c>
      <c r="J44" s="191" t="str">
        <v/>
      </c>
      <c r="K44" s="191" t="str">
        <f t="shared" si="0"/>
        <v/>
      </c>
      <c r="L44" s="191" t="str">
        <v/>
      </c>
      <c r="M44" s="192" t="str">
        <v/>
      </c>
      <c r="N44" s="191" t="str">
        <v/>
      </c>
      <c r="O44" s="191" t="str">
        <v/>
      </c>
      <c r="P44" s="193" t="str">
        <f t="shared" si="5"/>
        <v/>
      </c>
      <c r="Q44" s="193" t="str">
        <f t="shared" si="6"/>
        <v/>
      </c>
      <c r="R44" s="179" t="str">
        <f>IF('Planilla de Perforacion'!K78="Survey","Survey","")</f>
        <v/>
      </c>
      <c r="T44" s="179" t="b">
        <f t="shared" si="7"/>
        <v>0</v>
      </c>
      <c r="U44" s="179" t="str">
        <v/>
      </c>
      <c r="V44" s="179" t="str">
        <f t="shared" si="8"/>
        <v/>
      </c>
      <c r="W44" t="str">
        <v/>
      </c>
      <c r="X44" s="202" t="str">
        <v/>
      </c>
      <c r="Y44" t="str">
        <v/>
      </c>
      <c r="Z44" t="str">
        <v/>
      </c>
      <c r="AA44" t="str">
        <f t="shared" si="11"/>
        <v/>
      </c>
      <c r="AB44" t="str">
        <f t="shared" si="12"/>
        <v/>
      </c>
      <c r="AC44" s="179" t="str">
        <f>IF('Planilla de Perforacion'!K78="Repasa","Repasa","")</f>
        <v/>
      </c>
      <c r="AE44" s="179" t="b">
        <f t="shared" si="9"/>
        <v>0</v>
      </c>
      <c r="AF44">
        <v>257</v>
      </c>
      <c r="AG44" s="179" t="str">
        <f t="shared" si="10"/>
        <v>Repasa</v>
      </c>
      <c r="AH44">
        <v>6.6666666534729302E-2</v>
      </c>
      <c r="AI44" s="202">
        <v>44452</v>
      </c>
      <c r="AJ44" t="str">
        <v>Noche</v>
      </c>
      <c r="AK44" s="203">
        <v>0.06</v>
      </c>
      <c r="AL44" t="str">
        <f t="shared" si="3"/>
        <v/>
      </c>
      <c r="AM44">
        <f t="shared" si="4"/>
        <v>6.6666666534729302E-2</v>
      </c>
    </row>
    <row r="45" spans="3:39" x14ac:dyDescent="0.25">
      <c r="C45" s="179" t="str">
        <f>IF('Planilla de Perforacion'!K79="Conexión","Conexión","")</f>
        <v/>
      </c>
      <c r="D45" s="189">
        <f>'Planilla de Perforacion'!H79</f>
        <v>5.0000000162981451E-2</v>
      </c>
      <c r="E45" s="190">
        <f>'Planilla de Perforacion'!E79</f>
        <v>44449</v>
      </c>
      <c r="F45" s="179" t="str">
        <f>'Planilla de Perforacion'!AF79</f>
        <v>Día</v>
      </c>
      <c r="G45" s="179" t="str">
        <f>'Planilla de Perforacion'!AQ79</f>
        <v/>
      </c>
      <c r="H45" s="179" t="str">
        <f>'Planilla de Perforacion'!AS79</f>
        <v/>
      </c>
      <c r="I45" s="179" t="str">
        <f>'Planilla de Perforacion'!AR79</f>
        <v/>
      </c>
      <c r="J45" s="191" t="str">
        <v/>
      </c>
      <c r="K45" s="191" t="str">
        <f t="shared" si="0"/>
        <v/>
      </c>
      <c r="L45" s="191" t="str">
        <v/>
      </c>
      <c r="M45" s="192" t="str">
        <v/>
      </c>
      <c r="N45" s="191" t="str">
        <v/>
      </c>
      <c r="O45" s="191" t="str">
        <v/>
      </c>
      <c r="P45" s="193" t="str">
        <f t="shared" si="5"/>
        <v/>
      </c>
      <c r="Q45" s="193" t="str">
        <f t="shared" si="6"/>
        <v/>
      </c>
      <c r="R45" s="179" t="str">
        <f>IF('Planilla de Perforacion'!K79="Survey","Survey","")</f>
        <v/>
      </c>
      <c r="T45" s="179" t="b">
        <f t="shared" si="7"/>
        <v>0</v>
      </c>
      <c r="U45" s="179" t="str">
        <v/>
      </c>
      <c r="V45" s="179" t="str">
        <f t="shared" si="8"/>
        <v/>
      </c>
      <c r="W45" t="str">
        <v/>
      </c>
      <c r="X45" s="202" t="str">
        <v/>
      </c>
      <c r="Y45" t="str">
        <v/>
      </c>
      <c r="Z45" t="str">
        <v/>
      </c>
      <c r="AA45" t="str">
        <f t="shared" si="11"/>
        <v/>
      </c>
      <c r="AB45" t="str">
        <f t="shared" si="12"/>
        <v/>
      </c>
      <c r="AC45" s="179" t="str">
        <f>IF('Planilla de Perforacion'!K79="Repasa","Repasa","")</f>
        <v/>
      </c>
      <c r="AE45" s="179" t="b">
        <f t="shared" si="9"/>
        <v>0</v>
      </c>
      <c r="AF45">
        <v>259</v>
      </c>
      <c r="AG45" s="179" t="str">
        <f t="shared" si="10"/>
        <v>Repasa</v>
      </c>
      <c r="AH45">
        <v>9.9999999976716936E-2</v>
      </c>
      <c r="AI45" s="202">
        <v>44452</v>
      </c>
      <c r="AJ45" t="str">
        <v>Noche</v>
      </c>
      <c r="AK45" s="203">
        <v>0.06</v>
      </c>
      <c r="AL45" t="str">
        <f t="shared" si="3"/>
        <v/>
      </c>
      <c r="AM45">
        <f t="shared" si="4"/>
        <v>9.9999999976716936E-2</v>
      </c>
    </row>
    <row r="46" spans="3:39" x14ac:dyDescent="0.25">
      <c r="C46" s="179" t="str">
        <f>IF('Planilla de Perforacion'!K80="Conexión","Conexión","")</f>
        <v/>
      </c>
      <c r="D46" s="189">
        <f>'Planilla de Perforacion'!H80</f>
        <v>4.9999999988358468E-2</v>
      </c>
      <c r="E46" s="190">
        <f>'Planilla de Perforacion'!E80</f>
        <v>44449</v>
      </c>
      <c r="F46" s="179" t="str">
        <f>'Planilla de Perforacion'!AF80</f>
        <v>Día</v>
      </c>
      <c r="G46" s="179" t="str">
        <f>'Planilla de Perforacion'!AQ80</f>
        <v/>
      </c>
      <c r="H46" s="179" t="str">
        <f>'Planilla de Perforacion'!AS80</f>
        <v/>
      </c>
      <c r="I46" s="179" t="str">
        <f>'Planilla de Perforacion'!AR80</f>
        <v/>
      </c>
      <c r="J46" s="191" t="str">
        <v/>
      </c>
      <c r="K46" s="191" t="str">
        <f t="shared" si="0"/>
        <v/>
      </c>
      <c r="L46" s="191" t="str">
        <v/>
      </c>
      <c r="M46" s="192" t="str">
        <v/>
      </c>
      <c r="N46" s="191" t="str">
        <v/>
      </c>
      <c r="O46" s="191" t="str">
        <v/>
      </c>
      <c r="P46" s="193" t="str">
        <f t="shared" si="5"/>
        <v/>
      </c>
      <c r="Q46" s="193" t="str">
        <f t="shared" si="6"/>
        <v/>
      </c>
      <c r="R46" s="179" t="str">
        <f>IF('Planilla de Perforacion'!K80="Survey","Survey","")</f>
        <v/>
      </c>
      <c r="T46" s="179" t="b">
        <f t="shared" si="7"/>
        <v>0</v>
      </c>
      <c r="U46" s="179" t="str">
        <v/>
      </c>
      <c r="V46" s="179" t="str">
        <f t="shared" si="8"/>
        <v/>
      </c>
      <c r="W46" t="str">
        <v/>
      </c>
      <c r="X46" s="202" t="str">
        <v/>
      </c>
      <c r="Y46" t="str">
        <v/>
      </c>
      <c r="Z46" t="str">
        <v/>
      </c>
      <c r="AA46" t="str">
        <f t="shared" si="11"/>
        <v/>
      </c>
      <c r="AB46" t="str">
        <f t="shared" si="12"/>
        <v/>
      </c>
      <c r="AC46" s="179" t="str">
        <f>IF('Planilla de Perforacion'!K80="Repasa","Repasa","")</f>
        <v/>
      </c>
      <c r="AE46" s="179" t="b">
        <f t="shared" si="9"/>
        <v>0</v>
      </c>
      <c r="AF46">
        <v>261</v>
      </c>
      <c r="AG46" s="179" t="str">
        <f t="shared" si="10"/>
        <v>Repasa</v>
      </c>
      <c r="AH46">
        <v>9.9999999976716936E-2</v>
      </c>
      <c r="AI46" s="202">
        <v>44452</v>
      </c>
      <c r="AJ46" t="str">
        <v>Noche</v>
      </c>
      <c r="AK46" s="203">
        <v>0.06</v>
      </c>
      <c r="AL46" t="str">
        <f t="shared" si="3"/>
        <v/>
      </c>
      <c r="AM46">
        <f t="shared" si="4"/>
        <v>9.9999999976716936E-2</v>
      </c>
    </row>
    <row r="47" spans="3:39" x14ac:dyDescent="0.25">
      <c r="C47" s="179" t="str">
        <f>IF('Planilla de Perforacion'!K81="Conexión","Conexión","")</f>
        <v/>
      </c>
      <c r="D47" s="189">
        <f>'Planilla de Perforacion'!H81</f>
        <v>0.44999999989522621</v>
      </c>
      <c r="E47" s="190">
        <f>'Planilla de Perforacion'!E81</f>
        <v>44449</v>
      </c>
      <c r="F47" s="179" t="str">
        <f>'Planilla de Perforacion'!AF81</f>
        <v>Día</v>
      </c>
      <c r="G47" s="179" t="str">
        <f>'Planilla de Perforacion'!AQ81</f>
        <v/>
      </c>
      <c r="H47" s="179" t="str">
        <f>'Planilla de Perforacion'!AS81</f>
        <v/>
      </c>
      <c r="I47" s="179" t="str">
        <f>'Planilla de Perforacion'!AR81</f>
        <v/>
      </c>
      <c r="J47" s="191" t="str">
        <v/>
      </c>
      <c r="K47" s="191" t="str">
        <f t="shared" si="0"/>
        <v/>
      </c>
      <c r="L47" s="191" t="str">
        <v/>
      </c>
      <c r="M47" s="192" t="str">
        <v/>
      </c>
      <c r="N47" s="191" t="str">
        <v/>
      </c>
      <c r="O47" s="191" t="str">
        <v/>
      </c>
      <c r="P47" s="193" t="str">
        <f t="shared" si="5"/>
        <v/>
      </c>
      <c r="Q47" s="193" t="str">
        <f t="shared" si="6"/>
        <v/>
      </c>
      <c r="R47" s="179" t="str">
        <f>IF('Planilla de Perforacion'!K81="Survey","Survey","")</f>
        <v/>
      </c>
      <c r="T47" s="179" t="b">
        <f t="shared" si="7"/>
        <v>0</v>
      </c>
      <c r="U47" s="179" t="str">
        <v/>
      </c>
      <c r="V47" s="179" t="str">
        <f t="shared" si="8"/>
        <v/>
      </c>
      <c r="W47" t="str">
        <v/>
      </c>
      <c r="X47" s="202" t="str">
        <v/>
      </c>
      <c r="Y47" t="str">
        <v/>
      </c>
      <c r="Z47" t="str">
        <v/>
      </c>
      <c r="AA47" t="str">
        <f t="shared" si="11"/>
        <v/>
      </c>
      <c r="AB47" t="str">
        <f t="shared" si="12"/>
        <v/>
      </c>
      <c r="AC47" s="179" t="str">
        <f>IF('Planilla de Perforacion'!K81="Repasa","Repasa","")</f>
        <v/>
      </c>
      <c r="AE47" s="179" t="b">
        <f t="shared" si="9"/>
        <v>0</v>
      </c>
      <c r="AF47">
        <v>263</v>
      </c>
      <c r="AG47" s="179" t="str">
        <f t="shared" si="10"/>
        <v>Repasa</v>
      </c>
      <c r="AH47">
        <v>6.6666666534729302E-2</v>
      </c>
      <c r="AI47" s="202">
        <v>44452</v>
      </c>
      <c r="AJ47" t="str">
        <v>Noche</v>
      </c>
      <c r="AK47" s="203">
        <v>0.06</v>
      </c>
      <c r="AL47" t="str">
        <f t="shared" si="3"/>
        <v/>
      </c>
      <c r="AM47">
        <f t="shared" si="4"/>
        <v>6.6666666534729302E-2</v>
      </c>
    </row>
    <row r="48" spans="3:39" x14ac:dyDescent="0.25">
      <c r="C48" s="179" t="str">
        <f>IF('Planilla de Perforacion'!K82="Conexión","Conexión","")</f>
        <v/>
      </c>
      <c r="D48" s="189">
        <f>'Planilla de Perforacion'!H82</f>
        <v>3.3333333441987634E-2</v>
      </c>
      <c r="E48" s="190">
        <f>'Planilla de Perforacion'!E82</f>
        <v>44449</v>
      </c>
      <c r="F48" s="179" t="str">
        <f>'Planilla de Perforacion'!AF82</f>
        <v>Día</v>
      </c>
      <c r="G48" s="179" t="str">
        <f>'Planilla de Perforacion'!AQ82</f>
        <v/>
      </c>
      <c r="H48" s="179" t="str">
        <f>'Planilla de Perforacion'!AS82</f>
        <v/>
      </c>
      <c r="I48" s="179">
        <f>'Planilla de Perforacion'!AR82</f>
        <v>0.05</v>
      </c>
      <c r="J48" s="191" t="str">
        <v/>
      </c>
      <c r="K48" s="191" t="str">
        <f t="shared" si="0"/>
        <v/>
      </c>
      <c r="L48" s="191" t="str">
        <v/>
      </c>
      <c r="M48" s="192" t="str">
        <v/>
      </c>
      <c r="N48" s="191" t="str">
        <v/>
      </c>
      <c r="O48" s="191" t="str">
        <v/>
      </c>
      <c r="P48" s="193" t="str">
        <f t="shared" si="5"/>
        <v/>
      </c>
      <c r="Q48" s="193" t="str">
        <f t="shared" si="6"/>
        <v/>
      </c>
      <c r="R48" s="179" t="str">
        <f>IF('Planilla de Perforacion'!K82="Survey","Survey","")</f>
        <v>Survey</v>
      </c>
      <c r="T48" s="179">
        <f t="shared" si="7"/>
        <v>48</v>
      </c>
      <c r="U48" s="179" t="str">
        <v/>
      </c>
      <c r="V48" s="179" t="str">
        <f t="shared" si="8"/>
        <v/>
      </c>
      <c r="W48" t="str">
        <v/>
      </c>
      <c r="X48" s="202" t="str">
        <v/>
      </c>
      <c r="Y48" t="str">
        <v/>
      </c>
      <c r="Z48" t="str">
        <v/>
      </c>
      <c r="AA48" t="str">
        <f t="shared" si="11"/>
        <v/>
      </c>
      <c r="AB48" t="str">
        <f t="shared" si="12"/>
        <v/>
      </c>
      <c r="AC48" s="179" t="str">
        <f>IF('Planilla de Perforacion'!K82="Repasa","Repasa","")</f>
        <v/>
      </c>
      <c r="AE48" s="179" t="b">
        <f t="shared" si="9"/>
        <v>0</v>
      </c>
      <c r="AF48">
        <v>267</v>
      </c>
      <c r="AG48" s="179" t="str">
        <f t="shared" si="10"/>
        <v>Repasa</v>
      </c>
      <c r="AH48">
        <v>8.3333333430346102E-2</v>
      </c>
      <c r="AI48" s="202">
        <v>44453</v>
      </c>
      <c r="AJ48" t="str">
        <v>Noche</v>
      </c>
      <c r="AK48" s="203">
        <v>0.06</v>
      </c>
      <c r="AL48" t="str">
        <f t="shared" si="3"/>
        <v/>
      </c>
      <c r="AM48">
        <f t="shared" si="4"/>
        <v>8.3333333430346102E-2</v>
      </c>
    </row>
    <row r="49" spans="3:39" x14ac:dyDescent="0.25">
      <c r="C49" s="179" t="str">
        <f>IF('Planilla de Perforacion'!K83="Conexión","Conexión","")</f>
        <v/>
      </c>
      <c r="D49" s="189">
        <f>'Planilla de Perforacion'!H83</f>
        <v>6.6666666534729302E-2</v>
      </c>
      <c r="E49" s="190">
        <f>'Planilla de Perforacion'!E83</f>
        <v>44449</v>
      </c>
      <c r="F49" s="179" t="str">
        <f>'Planilla de Perforacion'!AF83</f>
        <v>Día</v>
      </c>
      <c r="G49" s="179" t="str">
        <f>'Planilla de Perforacion'!AQ83</f>
        <v/>
      </c>
      <c r="H49" s="179">
        <f>'Planilla de Perforacion'!AS83</f>
        <v>0.1</v>
      </c>
      <c r="I49" s="179" t="str">
        <f>'Planilla de Perforacion'!AR83</f>
        <v/>
      </c>
      <c r="J49" s="191" t="str">
        <v/>
      </c>
      <c r="K49" s="191" t="str">
        <f t="shared" si="0"/>
        <v/>
      </c>
      <c r="L49" s="191" t="str">
        <v/>
      </c>
      <c r="M49" s="192" t="str">
        <v/>
      </c>
      <c r="N49" s="191" t="str">
        <v/>
      </c>
      <c r="O49" s="191" t="str">
        <v/>
      </c>
      <c r="P49" s="193" t="str">
        <f t="shared" si="5"/>
        <v/>
      </c>
      <c r="Q49" s="193" t="str">
        <f t="shared" si="6"/>
        <v/>
      </c>
      <c r="R49" s="179" t="str">
        <f>IF('Planilla de Perforacion'!K83="Survey","Survey","")</f>
        <v/>
      </c>
      <c r="T49" s="179" t="b">
        <f t="shared" si="7"/>
        <v>0</v>
      </c>
      <c r="U49" s="179" t="str">
        <v/>
      </c>
      <c r="V49" s="179" t="str">
        <f t="shared" si="8"/>
        <v/>
      </c>
      <c r="W49" t="str">
        <v/>
      </c>
      <c r="X49" s="202" t="str">
        <v/>
      </c>
      <c r="Y49" t="str">
        <v/>
      </c>
      <c r="Z49" t="str">
        <v/>
      </c>
      <c r="AA49" t="str">
        <f t="shared" si="11"/>
        <v/>
      </c>
      <c r="AB49" t="str">
        <f t="shared" si="12"/>
        <v/>
      </c>
      <c r="AC49" s="179" t="str">
        <f>IF('Planilla de Perforacion'!K83="Repasa","Repasa","")</f>
        <v>Repasa</v>
      </c>
      <c r="AE49" s="179">
        <f t="shared" si="9"/>
        <v>49</v>
      </c>
      <c r="AF49">
        <v>269</v>
      </c>
      <c r="AG49" s="179" t="str">
        <f t="shared" si="10"/>
        <v>Repasa</v>
      </c>
      <c r="AH49">
        <v>0.11666666669771075</v>
      </c>
      <c r="AI49" s="202">
        <v>44453</v>
      </c>
      <c r="AJ49" t="str">
        <v>Noche</v>
      </c>
      <c r="AK49" s="203">
        <v>0.06</v>
      </c>
      <c r="AL49" t="str">
        <f t="shared" si="3"/>
        <v/>
      </c>
      <c r="AM49">
        <f t="shared" si="4"/>
        <v>0.11666666669771075</v>
      </c>
    </row>
    <row r="50" spans="3:39" x14ac:dyDescent="0.25">
      <c r="C50" s="179" t="str">
        <f>IF('Planilla de Perforacion'!K84="Conexión","Conexión","")</f>
        <v>Conexión</v>
      </c>
      <c r="D50" s="189">
        <f>'Planilla de Perforacion'!H84</f>
        <v>9.9999999976716936E-2</v>
      </c>
      <c r="E50" s="190">
        <f>'Planilla de Perforacion'!E84</f>
        <v>44449</v>
      </c>
      <c r="F50" s="179" t="str">
        <f>'Planilla de Perforacion'!AF84</f>
        <v>Día</v>
      </c>
      <c r="G50" s="179">
        <f>'Planilla de Perforacion'!AQ84</f>
        <v>8.3000000000000004E-2</v>
      </c>
      <c r="H50" s="179" t="str">
        <f>'Planilla de Perforacion'!AS84</f>
        <v/>
      </c>
      <c r="I50" s="179" t="str">
        <f>'Planilla de Perforacion'!AR84</f>
        <v/>
      </c>
      <c r="J50" s="191" t="str">
        <v/>
      </c>
      <c r="K50" s="191" t="str">
        <f t="shared" si="0"/>
        <v/>
      </c>
      <c r="L50" s="191" t="str">
        <v/>
      </c>
      <c r="M50" s="192" t="str">
        <v/>
      </c>
      <c r="N50" s="191" t="str">
        <v/>
      </c>
      <c r="O50" s="191" t="str">
        <v/>
      </c>
      <c r="P50" s="193" t="str">
        <f t="shared" si="5"/>
        <v/>
      </c>
      <c r="Q50" s="193" t="str">
        <f t="shared" si="6"/>
        <v/>
      </c>
      <c r="R50" s="179" t="str">
        <f>IF('Planilla de Perforacion'!K84="Survey","Survey","")</f>
        <v/>
      </c>
      <c r="T50" s="179" t="b">
        <f t="shared" si="7"/>
        <v>0</v>
      </c>
      <c r="U50" s="179" t="str">
        <v/>
      </c>
      <c r="V50" s="179" t="str">
        <f t="shared" si="8"/>
        <v/>
      </c>
      <c r="W50" t="str">
        <v/>
      </c>
      <c r="X50" s="202" t="str">
        <v/>
      </c>
      <c r="Y50" t="str">
        <v/>
      </c>
      <c r="Z50" t="str">
        <v/>
      </c>
      <c r="AA50" t="str">
        <f t="shared" si="11"/>
        <v/>
      </c>
      <c r="AB50" t="str">
        <f t="shared" si="12"/>
        <v/>
      </c>
      <c r="AC50" s="179" t="str">
        <f>IF('Planilla de Perforacion'!K84="Repasa","Repasa","")</f>
        <v/>
      </c>
      <c r="AE50" s="179" t="b">
        <f t="shared" si="9"/>
        <v>0</v>
      </c>
      <c r="AF50">
        <v>275</v>
      </c>
      <c r="AG50" s="179" t="str">
        <f t="shared" si="10"/>
        <v>Repasa</v>
      </c>
      <c r="AH50">
        <v>0.13333333324408159</v>
      </c>
      <c r="AI50" s="202">
        <v>44453</v>
      </c>
      <c r="AJ50" t="str">
        <v>Noche</v>
      </c>
      <c r="AK50" s="203">
        <v>0.06</v>
      </c>
      <c r="AL50" t="str">
        <f t="shared" si="3"/>
        <v/>
      </c>
      <c r="AM50">
        <f t="shared" si="4"/>
        <v>0.13333333324408159</v>
      </c>
    </row>
    <row r="51" spans="3:39" x14ac:dyDescent="0.25">
      <c r="C51" s="179" t="str">
        <f>IF('Planilla de Perforacion'!K85="Conexión","Conexión","")</f>
        <v/>
      </c>
      <c r="D51" s="189">
        <f>'Planilla de Perforacion'!H85</f>
        <v>0.33333333337213844</v>
      </c>
      <c r="E51" s="190">
        <f>'Planilla de Perforacion'!E85</f>
        <v>44449</v>
      </c>
      <c r="F51" s="179" t="str">
        <f>'Planilla de Perforacion'!AF85</f>
        <v>Día</v>
      </c>
      <c r="G51" s="179" t="str">
        <f>'Planilla de Perforacion'!AQ85</f>
        <v/>
      </c>
      <c r="H51" s="179" t="str">
        <f>'Planilla de Perforacion'!AS85</f>
        <v/>
      </c>
      <c r="I51" s="179" t="str">
        <f>'Planilla de Perforacion'!AR85</f>
        <v/>
      </c>
      <c r="J51" s="191" t="str">
        <v/>
      </c>
      <c r="K51" s="191" t="str">
        <f t="shared" si="0"/>
        <v/>
      </c>
      <c r="L51" s="191" t="str">
        <v/>
      </c>
      <c r="M51" s="192" t="str">
        <v/>
      </c>
      <c r="N51" s="191" t="str">
        <v/>
      </c>
      <c r="O51" s="191" t="str">
        <v/>
      </c>
      <c r="P51" s="193" t="str">
        <f t="shared" si="5"/>
        <v/>
      </c>
      <c r="Q51" s="193" t="str">
        <f t="shared" si="6"/>
        <v/>
      </c>
      <c r="R51" s="179" t="str">
        <f>IF('Planilla de Perforacion'!K85="Survey","Survey","")</f>
        <v/>
      </c>
      <c r="T51" s="179" t="b">
        <f t="shared" si="7"/>
        <v>0</v>
      </c>
      <c r="U51" s="179" t="str">
        <v/>
      </c>
      <c r="V51" s="179" t="str">
        <f t="shared" si="8"/>
        <v/>
      </c>
      <c r="W51" t="str">
        <v/>
      </c>
      <c r="X51" s="202" t="str">
        <v/>
      </c>
      <c r="Y51" t="str">
        <v/>
      </c>
      <c r="Z51" t="str">
        <v/>
      </c>
      <c r="AA51" t="str">
        <f t="shared" si="11"/>
        <v/>
      </c>
      <c r="AB51" t="str">
        <f t="shared" si="12"/>
        <v/>
      </c>
      <c r="AC51" s="179" t="str">
        <f>IF('Planilla de Perforacion'!K85="Repasa","Repasa","")</f>
        <v/>
      </c>
      <c r="AE51" s="179" t="b">
        <f t="shared" si="9"/>
        <v>0</v>
      </c>
      <c r="AF51">
        <v>277</v>
      </c>
      <c r="AG51" s="179" t="str">
        <f t="shared" si="10"/>
        <v>Repasa</v>
      </c>
      <c r="AH51">
        <v>0.25000000011641532</v>
      </c>
      <c r="AI51" s="202">
        <v>44453</v>
      </c>
      <c r="AJ51" t="str">
        <v>Noche</v>
      </c>
      <c r="AK51" s="203">
        <v>0.06</v>
      </c>
      <c r="AL51" t="str">
        <f t="shared" si="3"/>
        <v/>
      </c>
      <c r="AM51">
        <f t="shared" si="4"/>
        <v>0.25000000011641532</v>
      </c>
    </row>
    <row r="52" spans="3:39" x14ac:dyDescent="0.25">
      <c r="C52" s="179" t="str">
        <f>IF('Planilla de Perforacion'!K86="Conexión","Conexión","")</f>
        <v/>
      </c>
      <c r="D52" s="189">
        <f>'Planilla de Perforacion'!H86</f>
        <v>4.9999999988358468E-2</v>
      </c>
      <c r="E52" s="190">
        <f>'Planilla de Perforacion'!E86</f>
        <v>44449</v>
      </c>
      <c r="F52" s="179" t="str">
        <f>'Planilla de Perforacion'!AF86</f>
        <v>Día</v>
      </c>
      <c r="G52" s="179" t="str">
        <f>'Planilla de Perforacion'!AQ86</f>
        <v/>
      </c>
      <c r="H52" s="179" t="str">
        <f>'Planilla de Perforacion'!AS86</f>
        <v/>
      </c>
      <c r="I52" s="179">
        <f>'Planilla de Perforacion'!AR86</f>
        <v>0.05</v>
      </c>
      <c r="J52" s="191" t="str">
        <v/>
      </c>
      <c r="K52" s="191" t="str">
        <f t="shared" si="0"/>
        <v/>
      </c>
      <c r="L52" s="191" t="str">
        <v/>
      </c>
      <c r="M52" s="192" t="str">
        <v/>
      </c>
      <c r="N52" s="191" t="str">
        <v/>
      </c>
      <c r="O52" s="191" t="str">
        <v/>
      </c>
      <c r="P52" s="193" t="str">
        <f t="shared" si="5"/>
        <v/>
      </c>
      <c r="Q52" s="193" t="str">
        <f t="shared" si="6"/>
        <v/>
      </c>
      <c r="R52" s="179" t="str">
        <f>IF('Planilla de Perforacion'!K86="Survey","Survey","")</f>
        <v>Survey</v>
      </c>
      <c r="T52" s="179">
        <f t="shared" si="7"/>
        <v>52</v>
      </c>
      <c r="U52" s="179" t="str">
        <v/>
      </c>
      <c r="V52" s="179" t="str">
        <f t="shared" si="8"/>
        <v/>
      </c>
      <c r="W52" t="str">
        <v/>
      </c>
      <c r="X52" s="202" t="str">
        <v/>
      </c>
      <c r="Y52" t="str">
        <v/>
      </c>
      <c r="Z52" t="str">
        <v/>
      </c>
      <c r="AA52" t="str">
        <f t="shared" si="11"/>
        <v/>
      </c>
      <c r="AB52" t="str">
        <f t="shared" si="12"/>
        <v/>
      </c>
      <c r="AC52" s="179" t="str">
        <f>IF('Planilla de Perforacion'!K86="Repasa","Repasa","")</f>
        <v/>
      </c>
      <c r="AE52" s="179" t="b">
        <f t="shared" si="9"/>
        <v>0</v>
      </c>
      <c r="AF52">
        <v>281</v>
      </c>
      <c r="AG52" s="179" t="str">
        <f t="shared" si="10"/>
        <v>Repasa</v>
      </c>
      <c r="AH52">
        <v>4.9999999988358468E-2</v>
      </c>
      <c r="AI52" s="202">
        <v>44453</v>
      </c>
      <c r="AJ52" t="str">
        <v>Día</v>
      </c>
      <c r="AK52" s="203">
        <v>0.06</v>
      </c>
      <c r="AL52">
        <f t="shared" si="3"/>
        <v>4.9999999988358468E-2</v>
      </c>
      <c r="AM52" t="str">
        <f t="shared" si="4"/>
        <v/>
      </c>
    </row>
    <row r="53" spans="3:39" x14ac:dyDescent="0.25">
      <c r="C53" s="179" t="str">
        <f>IF('Planilla de Perforacion'!K87="Conexión","Conexión","")</f>
        <v/>
      </c>
      <c r="D53" s="189">
        <f>'Planilla de Perforacion'!H87</f>
        <v>4.9999999988358468E-2</v>
      </c>
      <c r="E53" s="190">
        <f>'Planilla de Perforacion'!E87</f>
        <v>44449</v>
      </c>
      <c r="F53" s="179" t="str">
        <f>'Planilla de Perforacion'!AF87</f>
        <v>Día</v>
      </c>
      <c r="G53" s="179" t="str">
        <f>'Planilla de Perforacion'!AQ87</f>
        <v/>
      </c>
      <c r="H53" s="179">
        <f>'Planilla de Perforacion'!AS87</f>
        <v>0.1</v>
      </c>
      <c r="I53" s="179" t="str">
        <f>'Planilla de Perforacion'!AR87</f>
        <v/>
      </c>
      <c r="J53" s="191" t="str">
        <v/>
      </c>
      <c r="K53" s="191" t="str">
        <f t="shared" si="0"/>
        <v/>
      </c>
      <c r="L53" s="191" t="str">
        <v/>
      </c>
      <c r="M53" s="192" t="str">
        <v/>
      </c>
      <c r="N53" s="191" t="str">
        <v/>
      </c>
      <c r="O53" s="191" t="str">
        <v/>
      </c>
      <c r="P53" s="193" t="str">
        <f t="shared" si="5"/>
        <v/>
      </c>
      <c r="Q53" s="193" t="str">
        <f t="shared" si="6"/>
        <v/>
      </c>
      <c r="R53" s="179" t="str">
        <f>IF('Planilla de Perforacion'!K87="Survey","Survey","")</f>
        <v/>
      </c>
      <c r="T53" s="179" t="b">
        <f t="shared" si="7"/>
        <v>0</v>
      </c>
      <c r="U53" s="179" t="str">
        <v/>
      </c>
      <c r="V53" s="179" t="str">
        <f t="shared" si="8"/>
        <v/>
      </c>
      <c r="W53" t="str">
        <v/>
      </c>
      <c r="X53" s="202" t="str">
        <v/>
      </c>
      <c r="Y53" t="str">
        <v/>
      </c>
      <c r="Z53" t="str">
        <v/>
      </c>
      <c r="AA53" t="str">
        <f t="shared" si="11"/>
        <v/>
      </c>
      <c r="AB53" t="str">
        <f t="shared" si="12"/>
        <v/>
      </c>
      <c r="AC53" s="179" t="str">
        <f>IF('Planilla de Perforacion'!K87="Repasa","Repasa","")</f>
        <v>Repasa</v>
      </c>
      <c r="AE53" s="179">
        <f t="shared" si="9"/>
        <v>53</v>
      </c>
      <c r="AF53">
        <v>283</v>
      </c>
      <c r="AG53" s="179" t="str">
        <f t="shared" si="10"/>
        <v>Repasa</v>
      </c>
      <c r="AH53">
        <v>4.9999999988358468E-2</v>
      </c>
      <c r="AI53" s="202">
        <v>44453</v>
      </c>
      <c r="AJ53" t="str">
        <v>Día</v>
      </c>
      <c r="AK53" s="203">
        <v>0.06</v>
      </c>
      <c r="AL53">
        <f t="shared" si="3"/>
        <v>4.9999999988358468E-2</v>
      </c>
      <c r="AM53" t="str">
        <f t="shared" si="4"/>
        <v/>
      </c>
    </row>
    <row r="54" spans="3:39" x14ac:dyDescent="0.25">
      <c r="C54" s="179" t="str">
        <f>IF('Planilla de Perforacion'!K88="Conexión","Conexión","")</f>
        <v>Conexión</v>
      </c>
      <c r="D54" s="189">
        <f>'Planilla de Perforacion'!H88</f>
        <v>6.6666666709352285E-2</v>
      </c>
      <c r="E54" s="190">
        <f>'Planilla de Perforacion'!E88</f>
        <v>44449</v>
      </c>
      <c r="F54" s="179" t="str">
        <f>'Planilla de Perforacion'!AF88</f>
        <v>Día</v>
      </c>
      <c r="G54" s="179">
        <f>'Planilla de Perforacion'!AQ88</f>
        <v>8.3000000000000004E-2</v>
      </c>
      <c r="H54" s="179" t="str">
        <f>'Planilla de Perforacion'!AS88</f>
        <v/>
      </c>
      <c r="I54" s="179" t="str">
        <f>'Planilla de Perforacion'!AR88</f>
        <v/>
      </c>
      <c r="J54" s="191" t="str">
        <v/>
      </c>
      <c r="K54" s="191" t="str">
        <f t="shared" si="0"/>
        <v/>
      </c>
      <c r="L54" s="191" t="str">
        <v/>
      </c>
      <c r="M54" s="192" t="str">
        <v/>
      </c>
      <c r="N54" s="191" t="str">
        <v/>
      </c>
      <c r="O54" s="191" t="str">
        <v/>
      </c>
      <c r="P54" s="193" t="str">
        <f t="shared" si="5"/>
        <v/>
      </c>
      <c r="Q54" s="193" t="str">
        <f t="shared" si="6"/>
        <v/>
      </c>
      <c r="R54" s="179" t="str">
        <f>IF('Planilla de Perforacion'!K88="Survey","Survey","")</f>
        <v/>
      </c>
      <c r="T54" s="179" t="b">
        <f t="shared" si="7"/>
        <v>0</v>
      </c>
      <c r="U54" s="179" t="str">
        <v/>
      </c>
      <c r="V54" s="179" t="str">
        <f t="shared" si="8"/>
        <v/>
      </c>
      <c r="W54" t="str">
        <v/>
      </c>
      <c r="X54" s="202" t="str">
        <v/>
      </c>
      <c r="Y54" t="str">
        <v/>
      </c>
      <c r="Z54" t="str">
        <v/>
      </c>
      <c r="AA54" t="str">
        <f t="shared" si="11"/>
        <v/>
      </c>
      <c r="AB54" t="str">
        <f t="shared" si="12"/>
        <v/>
      </c>
      <c r="AC54" s="179" t="str">
        <f>IF('Planilla de Perforacion'!K88="Repasa","Repasa","")</f>
        <v/>
      </c>
      <c r="AE54" s="179" t="b">
        <f t="shared" si="9"/>
        <v>0</v>
      </c>
      <c r="AF54">
        <v>285</v>
      </c>
      <c r="AG54" s="179" t="str">
        <f t="shared" si="10"/>
        <v>Repasa</v>
      </c>
      <c r="AH54">
        <v>8.3333333255723119E-2</v>
      </c>
      <c r="AI54" s="202">
        <v>44453</v>
      </c>
      <c r="AJ54" t="str">
        <v>Día</v>
      </c>
      <c r="AK54" s="203">
        <v>0.06</v>
      </c>
      <c r="AL54">
        <f t="shared" si="3"/>
        <v>8.3333333255723119E-2</v>
      </c>
      <c r="AM54" t="str">
        <f t="shared" si="4"/>
        <v/>
      </c>
    </row>
    <row r="55" spans="3:39" x14ac:dyDescent="0.25">
      <c r="C55" s="179" t="str">
        <f>IF('Planilla de Perforacion'!K89="Conexión","Conexión","")</f>
        <v/>
      </c>
      <c r="D55" s="189">
        <f>'Planilla de Perforacion'!H89</f>
        <v>6.6666666709352285E-2</v>
      </c>
      <c r="E55" s="190">
        <f>'Planilla de Perforacion'!E89</f>
        <v>44449</v>
      </c>
      <c r="F55" s="179" t="str">
        <f>'Planilla de Perforacion'!AF89</f>
        <v>Día</v>
      </c>
      <c r="G55" s="179" t="str">
        <f>'Planilla de Perforacion'!AQ89</f>
        <v/>
      </c>
      <c r="H55" s="179" t="str">
        <f>'Planilla de Perforacion'!AS89</f>
        <v/>
      </c>
      <c r="I55" s="179" t="str">
        <f>'Planilla de Perforacion'!AR89</f>
        <v/>
      </c>
      <c r="J55" s="191" t="str">
        <v/>
      </c>
      <c r="K55" s="191" t="str">
        <f t="shared" si="0"/>
        <v/>
      </c>
      <c r="L55" s="191" t="str">
        <v/>
      </c>
      <c r="M55" s="192" t="str">
        <v/>
      </c>
      <c r="N55" s="191" t="str">
        <v/>
      </c>
      <c r="O55" s="191" t="str">
        <v/>
      </c>
      <c r="P55" s="193" t="str">
        <f t="shared" si="5"/>
        <v/>
      </c>
      <c r="Q55" s="193" t="str">
        <f t="shared" si="6"/>
        <v/>
      </c>
      <c r="R55" s="179" t="str">
        <f>IF('Planilla de Perforacion'!K89="Survey","Survey","")</f>
        <v/>
      </c>
      <c r="T55" s="179" t="b">
        <f t="shared" si="7"/>
        <v>0</v>
      </c>
      <c r="U55" s="179" t="str">
        <v/>
      </c>
      <c r="V55" s="179" t="str">
        <f t="shared" si="8"/>
        <v/>
      </c>
      <c r="W55" t="str">
        <v/>
      </c>
      <c r="X55" s="202" t="str">
        <v/>
      </c>
      <c r="Y55" t="str">
        <v/>
      </c>
      <c r="Z55" t="str">
        <v/>
      </c>
      <c r="AA55" t="str">
        <f t="shared" si="11"/>
        <v/>
      </c>
      <c r="AB55" t="str">
        <f t="shared" si="12"/>
        <v/>
      </c>
      <c r="AC55" s="179" t="str">
        <f>IF('Planilla de Perforacion'!K89="Repasa","Repasa","")</f>
        <v/>
      </c>
      <c r="AE55" s="179" t="b">
        <f t="shared" si="9"/>
        <v>0</v>
      </c>
      <c r="AF55">
        <v>287</v>
      </c>
      <c r="AG55" s="179" t="str">
        <f t="shared" si="10"/>
        <v>Repasa</v>
      </c>
      <c r="AH55">
        <v>6.6666666534729302E-2</v>
      </c>
      <c r="AI55" s="202">
        <v>44453</v>
      </c>
      <c r="AJ55" t="str">
        <v>Día</v>
      </c>
      <c r="AK55" s="203">
        <v>0.06</v>
      </c>
      <c r="AL55">
        <f t="shared" si="3"/>
        <v>6.6666666534729302E-2</v>
      </c>
      <c r="AM55" t="str">
        <f t="shared" si="4"/>
        <v/>
      </c>
    </row>
    <row r="56" spans="3:39" x14ac:dyDescent="0.25">
      <c r="C56" s="179" t="str">
        <f>IF('Planilla de Perforacion'!K90="Conexión","Conexión","")</f>
        <v/>
      </c>
      <c r="D56" s="189">
        <f>'Planilla de Perforacion'!H90</f>
        <v>8.3333333255723119E-2</v>
      </c>
      <c r="E56" s="190">
        <f>'Planilla de Perforacion'!E90</f>
        <v>44449</v>
      </c>
      <c r="F56" s="179" t="str">
        <f>'Planilla de Perforacion'!AF90</f>
        <v>Día</v>
      </c>
      <c r="G56" s="179" t="str">
        <f>'Planilla de Perforacion'!AQ90</f>
        <v/>
      </c>
      <c r="H56" s="179" t="str">
        <f>'Planilla de Perforacion'!AS90</f>
        <v/>
      </c>
      <c r="I56" s="179" t="str">
        <f>'Planilla de Perforacion'!AR90</f>
        <v/>
      </c>
      <c r="J56" s="191" t="str">
        <v/>
      </c>
      <c r="K56" s="191" t="str">
        <f t="shared" si="0"/>
        <v/>
      </c>
      <c r="L56" s="191" t="str">
        <v/>
      </c>
      <c r="M56" s="192" t="str">
        <v/>
      </c>
      <c r="N56" s="191" t="str">
        <v/>
      </c>
      <c r="O56" s="191" t="str">
        <v/>
      </c>
      <c r="P56" s="193" t="str">
        <f t="shared" si="5"/>
        <v/>
      </c>
      <c r="Q56" s="193" t="str">
        <f t="shared" si="6"/>
        <v/>
      </c>
      <c r="R56" s="179" t="str">
        <f>IF('Planilla de Perforacion'!K90="Survey","Survey","")</f>
        <v/>
      </c>
      <c r="T56" s="179" t="b">
        <f t="shared" si="7"/>
        <v>0</v>
      </c>
      <c r="U56" s="179" t="str">
        <v/>
      </c>
      <c r="V56" s="179" t="str">
        <f t="shared" si="8"/>
        <v/>
      </c>
      <c r="W56" t="str">
        <v/>
      </c>
      <c r="X56" s="202" t="str">
        <v/>
      </c>
      <c r="Y56" t="str">
        <v/>
      </c>
      <c r="Z56" t="str">
        <v/>
      </c>
      <c r="AA56" t="str">
        <f t="shared" si="11"/>
        <v/>
      </c>
      <c r="AB56" t="str">
        <f t="shared" si="12"/>
        <v/>
      </c>
      <c r="AC56" s="179" t="str">
        <f>IF('Planilla de Perforacion'!K90="Repasa","Repasa","")</f>
        <v/>
      </c>
      <c r="AE56" s="179" t="b">
        <f t="shared" si="9"/>
        <v>0</v>
      </c>
      <c r="AF56">
        <v>289</v>
      </c>
      <c r="AG56" s="179" t="str">
        <f t="shared" si="10"/>
        <v>Repasa</v>
      </c>
      <c r="AH56">
        <v>4.9999999988358468E-2</v>
      </c>
      <c r="AI56" s="202">
        <v>44453</v>
      </c>
      <c r="AJ56" t="str">
        <v>Día</v>
      </c>
      <c r="AK56" s="203">
        <v>0.06</v>
      </c>
      <c r="AL56">
        <f t="shared" si="3"/>
        <v>4.9999999988358468E-2</v>
      </c>
      <c r="AM56" t="str">
        <f t="shared" si="4"/>
        <v/>
      </c>
    </row>
    <row r="57" spans="3:39" x14ac:dyDescent="0.25">
      <c r="C57" s="179" t="str">
        <f>IF('Planilla de Perforacion'!K91="Conexión","Conexión","")</f>
        <v/>
      </c>
      <c r="D57" s="189">
        <f>'Planilla de Perforacion'!H91</f>
        <v>0.11666666669771075</v>
      </c>
      <c r="E57" s="190">
        <f>'Planilla de Perforacion'!E91</f>
        <v>44449</v>
      </c>
      <c r="F57" s="179" t="str">
        <f>'Planilla de Perforacion'!AF91</f>
        <v>Día</v>
      </c>
      <c r="G57" s="179" t="str">
        <f>'Planilla de Perforacion'!AQ91</f>
        <v/>
      </c>
      <c r="H57" s="179" t="str">
        <f>'Planilla de Perforacion'!AS91</f>
        <v/>
      </c>
      <c r="I57" s="179" t="str">
        <f>'Planilla de Perforacion'!AR91</f>
        <v/>
      </c>
      <c r="J57" s="191" t="str">
        <v/>
      </c>
      <c r="K57" s="191" t="str">
        <f t="shared" si="0"/>
        <v/>
      </c>
      <c r="L57" s="191" t="str">
        <v/>
      </c>
      <c r="M57" s="192" t="str">
        <v/>
      </c>
      <c r="N57" s="191" t="str">
        <v/>
      </c>
      <c r="O57" s="191" t="str">
        <v/>
      </c>
      <c r="P57" s="193" t="str">
        <f t="shared" si="5"/>
        <v/>
      </c>
      <c r="Q57" s="193" t="str">
        <f t="shared" si="6"/>
        <v/>
      </c>
      <c r="R57" s="179" t="str">
        <f>IF('Planilla de Perforacion'!K91="Survey","Survey","")</f>
        <v/>
      </c>
      <c r="T57" s="179" t="b">
        <f t="shared" si="7"/>
        <v>0</v>
      </c>
      <c r="U57" s="179" t="str">
        <v/>
      </c>
      <c r="V57" s="179" t="str">
        <f t="shared" si="8"/>
        <v/>
      </c>
      <c r="W57" t="str">
        <v/>
      </c>
      <c r="X57" s="202" t="str">
        <v/>
      </c>
      <c r="Y57" t="str">
        <v/>
      </c>
      <c r="Z57" t="str">
        <v/>
      </c>
      <c r="AA57" t="str">
        <f t="shared" si="11"/>
        <v/>
      </c>
      <c r="AB57" t="str">
        <f t="shared" si="12"/>
        <v/>
      </c>
      <c r="AC57" s="179" t="str">
        <f>IF('Planilla de Perforacion'!K91="Repasa","Repasa","")</f>
        <v/>
      </c>
      <c r="AE57" s="179" t="b">
        <f t="shared" si="9"/>
        <v>0</v>
      </c>
      <c r="AF57" t="str">
        <v/>
      </c>
      <c r="AG57" s="179" t="str">
        <f t="shared" si="10"/>
        <v/>
      </c>
      <c r="AH57" t="str">
        <v/>
      </c>
      <c r="AI57" s="202" t="str">
        <v/>
      </c>
      <c r="AJ57" t="str">
        <v/>
      </c>
      <c r="AK57" s="203" t="str">
        <v/>
      </c>
      <c r="AL57" t="str">
        <f t="shared" si="3"/>
        <v/>
      </c>
      <c r="AM57" t="str">
        <f t="shared" si="4"/>
        <v/>
      </c>
    </row>
    <row r="58" spans="3:39" x14ac:dyDescent="0.25">
      <c r="C58" s="179" t="str">
        <f>IF('Planilla de Perforacion'!K92="Conexión","Conexión","")</f>
        <v/>
      </c>
      <c r="D58" s="189">
        <f>'Planilla de Perforacion'!H92</f>
        <v>0.30000000010477379</v>
      </c>
      <c r="E58" s="190">
        <f>'Planilla de Perforacion'!E92</f>
        <v>44449</v>
      </c>
      <c r="F58" s="179" t="str">
        <f>'Planilla de Perforacion'!AF92</f>
        <v>Día</v>
      </c>
      <c r="G58" s="179" t="str">
        <f>'Planilla de Perforacion'!AQ92</f>
        <v/>
      </c>
      <c r="H58" s="179" t="str">
        <f>'Planilla de Perforacion'!AS92</f>
        <v/>
      </c>
      <c r="I58" s="179" t="str">
        <f>'Planilla de Perforacion'!AR92</f>
        <v/>
      </c>
      <c r="J58" s="191" t="str">
        <v/>
      </c>
      <c r="K58" s="191" t="str">
        <f t="shared" si="0"/>
        <v/>
      </c>
      <c r="L58" s="191" t="str">
        <v/>
      </c>
      <c r="M58" s="192" t="str">
        <v/>
      </c>
      <c r="N58" s="191" t="str">
        <v/>
      </c>
      <c r="O58" s="191" t="str">
        <v/>
      </c>
      <c r="P58" s="193" t="str">
        <f t="shared" si="5"/>
        <v/>
      </c>
      <c r="Q58" s="193" t="str">
        <f t="shared" si="6"/>
        <v/>
      </c>
      <c r="R58" s="179" t="str">
        <f>IF('Planilla de Perforacion'!K92="Survey","Survey","")</f>
        <v/>
      </c>
      <c r="T58" s="179" t="b">
        <f t="shared" si="7"/>
        <v>0</v>
      </c>
      <c r="U58" s="179" t="str">
        <v/>
      </c>
      <c r="V58" s="179" t="str">
        <f t="shared" si="8"/>
        <v/>
      </c>
      <c r="W58" t="str">
        <v/>
      </c>
      <c r="X58" s="202" t="str">
        <v/>
      </c>
      <c r="Y58" t="str">
        <v/>
      </c>
      <c r="Z58" t="str">
        <v/>
      </c>
      <c r="AA58" t="str">
        <f t="shared" si="11"/>
        <v/>
      </c>
      <c r="AB58" t="str">
        <f t="shared" si="12"/>
        <v/>
      </c>
      <c r="AC58" s="179" t="str">
        <f>IF('Planilla de Perforacion'!K92="Repasa","Repasa","")</f>
        <v/>
      </c>
      <c r="AE58" s="179" t="b">
        <f t="shared" si="9"/>
        <v>0</v>
      </c>
      <c r="AF58" t="str">
        <v/>
      </c>
      <c r="AG58" s="179" t="str">
        <f t="shared" si="10"/>
        <v/>
      </c>
      <c r="AH58" t="str">
        <v/>
      </c>
      <c r="AI58" s="202" t="str">
        <v/>
      </c>
      <c r="AJ58" t="str">
        <v/>
      </c>
      <c r="AK58" s="203" t="str">
        <v/>
      </c>
      <c r="AL58" t="str">
        <f t="shared" si="3"/>
        <v/>
      </c>
      <c r="AM58" t="str">
        <f t="shared" si="4"/>
        <v/>
      </c>
    </row>
    <row r="59" spans="3:39" x14ac:dyDescent="0.25">
      <c r="C59" s="179" t="str">
        <f>IF('Planilla de Perforacion'!K93="Conexión","Conexión","")</f>
        <v/>
      </c>
      <c r="D59" s="189">
        <f>'Planilla de Perforacion'!H93</f>
        <v>6.6666666534729302E-2</v>
      </c>
      <c r="E59" s="190">
        <f>'Planilla de Perforacion'!E93</f>
        <v>44449</v>
      </c>
      <c r="F59" s="179" t="str">
        <f>'Planilla de Perforacion'!AF93</f>
        <v>Día</v>
      </c>
      <c r="G59" s="179" t="str">
        <f>'Planilla de Perforacion'!AQ93</f>
        <v/>
      </c>
      <c r="H59" s="179" t="str">
        <f>'Planilla de Perforacion'!AS93</f>
        <v/>
      </c>
      <c r="I59" s="179">
        <f>'Planilla de Perforacion'!AR93</f>
        <v>0.05</v>
      </c>
      <c r="J59" s="191" t="str">
        <v/>
      </c>
      <c r="K59" s="191" t="str">
        <f t="shared" si="0"/>
        <v/>
      </c>
      <c r="L59" s="191" t="str">
        <v/>
      </c>
      <c r="M59" s="192" t="str">
        <v/>
      </c>
      <c r="N59" s="191" t="str">
        <v/>
      </c>
      <c r="O59" s="191" t="str">
        <v/>
      </c>
      <c r="P59" s="193" t="str">
        <f t="shared" si="5"/>
        <v/>
      </c>
      <c r="Q59" s="193" t="str">
        <f t="shared" si="6"/>
        <v/>
      </c>
      <c r="R59" s="179" t="str">
        <f>IF('Planilla de Perforacion'!K93="Survey","Survey","")</f>
        <v>Survey</v>
      </c>
      <c r="T59" s="179">
        <f t="shared" si="7"/>
        <v>59</v>
      </c>
      <c r="U59" s="179" t="str">
        <v/>
      </c>
      <c r="V59" s="179" t="str">
        <f t="shared" si="8"/>
        <v/>
      </c>
      <c r="W59" t="str">
        <v/>
      </c>
      <c r="X59" s="202" t="str">
        <v/>
      </c>
      <c r="Y59" t="str">
        <v/>
      </c>
      <c r="Z59" t="str">
        <v/>
      </c>
      <c r="AA59" t="str">
        <f t="shared" si="11"/>
        <v/>
      </c>
      <c r="AB59" t="str">
        <f t="shared" si="12"/>
        <v/>
      </c>
      <c r="AC59" s="179" t="str">
        <f>IF('Planilla de Perforacion'!K93="Repasa","Repasa","")</f>
        <v/>
      </c>
      <c r="AE59" s="179" t="b">
        <f t="shared" si="9"/>
        <v>0</v>
      </c>
      <c r="AF59" t="str">
        <v/>
      </c>
      <c r="AG59" s="179" t="str">
        <f t="shared" si="10"/>
        <v/>
      </c>
      <c r="AH59" t="str">
        <v/>
      </c>
      <c r="AI59" s="202" t="str">
        <v/>
      </c>
      <c r="AJ59" t="str">
        <v/>
      </c>
      <c r="AK59" s="203" t="str">
        <v/>
      </c>
      <c r="AL59" t="str">
        <f t="shared" si="3"/>
        <v/>
      </c>
      <c r="AM59" t="str">
        <f t="shared" si="4"/>
        <v/>
      </c>
    </row>
    <row r="60" spans="3:39" x14ac:dyDescent="0.25">
      <c r="C60" s="179" t="str">
        <f>IF('Planilla de Perforacion'!K94="Conexión","Conexión","")</f>
        <v/>
      </c>
      <c r="D60" s="189">
        <f>'Planilla de Perforacion'!H94</f>
        <v>8.3333333430346102E-2</v>
      </c>
      <c r="E60" s="190">
        <f>'Planilla de Perforacion'!E94</f>
        <v>44449</v>
      </c>
      <c r="F60" s="179" t="str">
        <f>'Planilla de Perforacion'!AF94</f>
        <v>Día</v>
      </c>
      <c r="G60" s="179" t="str">
        <f>'Planilla de Perforacion'!AQ94</f>
        <v/>
      </c>
      <c r="H60" s="179">
        <f>'Planilla de Perforacion'!AS94</f>
        <v>0.1</v>
      </c>
      <c r="I60" s="179" t="str">
        <f>'Planilla de Perforacion'!AR94</f>
        <v/>
      </c>
      <c r="J60" s="191" t="str">
        <v/>
      </c>
      <c r="K60" s="191" t="str">
        <f t="shared" si="0"/>
        <v/>
      </c>
      <c r="L60" s="191" t="str">
        <v/>
      </c>
      <c r="M60" s="192" t="str">
        <v/>
      </c>
      <c r="N60" s="191" t="str">
        <v/>
      </c>
      <c r="O60" s="191" t="str">
        <v/>
      </c>
      <c r="P60" s="193" t="str">
        <f t="shared" si="5"/>
        <v/>
      </c>
      <c r="Q60" s="193" t="str">
        <f t="shared" si="6"/>
        <v/>
      </c>
      <c r="R60" s="179" t="str">
        <f>IF('Planilla de Perforacion'!K94="Survey","Survey","")</f>
        <v/>
      </c>
      <c r="T60" s="179" t="b">
        <f t="shared" si="7"/>
        <v>0</v>
      </c>
      <c r="U60" s="179" t="str">
        <v/>
      </c>
      <c r="V60" s="179" t="str">
        <f t="shared" si="8"/>
        <v/>
      </c>
      <c r="W60" t="str">
        <v/>
      </c>
      <c r="X60" s="202" t="str">
        <v/>
      </c>
      <c r="Y60" t="str">
        <v/>
      </c>
      <c r="Z60" t="str">
        <v/>
      </c>
      <c r="AA60" t="str">
        <f t="shared" si="11"/>
        <v/>
      </c>
      <c r="AB60" t="str">
        <f t="shared" si="12"/>
        <v/>
      </c>
      <c r="AC60" s="179" t="str">
        <f>IF('Planilla de Perforacion'!K94="Repasa","Repasa","")</f>
        <v>Repasa</v>
      </c>
      <c r="AE60" s="179">
        <f t="shared" si="9"/>
        <v>60</v>
      </c>
      <c r="AF60" t="str">
        <v/>
      </c>
      <c r="AG60" s="179" t="str">
        <f t="shared" si="10"/>
        <v/>
      </c>
      <c r="AH60" t="str">
        <v/>
      </c>
      <c r="AI60" s="202" t="str">
        <v/>
      </c>
      <c r="AJ60" t="str">
        <v/>
      </c>
      <c r="AK60" s="203" t="str">
        <v/>
      </c>
      <c r="AL60" t="str">
        <f t="shared" si="3"/>
        <v/>
      </c>
      <c r="AM60" t="str">
        <f t="shared" si="4"/>
        <v/>
      </c>
    </row>
    <row r="61" spans="3:39" x14ac:dyDescent="0.25">
      <c r="C61" s="179" t="str">
        <f>IF('Planilla de Perforacion'!K95="Conexión","Conexión","")</f>
        <v>Conexión</v>
      </c>
      <c r="D61" s="189">
        <f>'Planilla de Perforacion'!H95</f>
        <v>9.9999999976716936E-2</v>
      </c>
      <c r="E61" s="190">
        <f>'Planilla de Perforacion'!E95</f>
        <v>44449</v>
      </c>
      <c r="F61" s="179" t="str">
        <f>'Planilla de Perforacion'!AF95</f>
        <v>Día</v>
      </c>
      <c r="G61" s="179">
        <f>'Planilla de Perforacion'!AQ95</f>
        <v>8.3000000000000004E-2</v>
      </c>
      <c r="H61" s="179" t="str">
        <f>'Planilla de Perforacion'!AS95</f>
        <v/>
      </c>
      <c r="I61" s="179" t="str">
        <f>'Planilla de Perforacion'!AR95</f>
        <v/>
      </c>
      <c r="J61" s="191" t="str">
        <v/>
      </c>
      <c r="K61" s="191" t="str">
        <f t="shared" si="0"/>
        <v/>
      </c>
      <c r="L61" s="191" t="str">
        <v/>
      </c>
      <c r="M61" s="192" t="str">
        <v/>
      </c>
      <c r="N61" s="191" t="str">
        <v/>
      </c>
      <c r="O61" s="191" t="str">
        <v/>
      </c>
      <c r="P61" s="193" t="str">
        <f t="shared" si="5"/>
        <v/>
      </c>
      <c r="Q61" s="193" t="str">
        <f t="shared" si="6"/>
        <v/>
      </c>
      <c r="R61" s="179" t="str">
        <f>IF('Planilla de Perforacion'!K95="Survey","Survey","")</f>
        <v/>
      </c>
      <c r="T61" s="179" t="b">
        <f t="shared" si="7"/>
        <v>0</v>
      </c>
      <c r="U61" s="179" t="str">
        <v/>
      </c>
      <c r="V61" s="179" t="str">
        <f t="shared" si="8"/>
        <v/>
      </c>
      <c r="W61" t="str">
        <v/>
      </c>
      <c r="X61" s="202" t="str">
        <v/>
      </c>
      <c r="Y61" t="str">
        <v/>
      </c>
      <c r="Z61" t="str">
        <v/>
      </c>
      <c r="AA61" t="str">
        <f t="shared" si="11"/>
        <v/>
      </c>
      <c r="AB61" t="str">
        <f t="shared" si="12"/>
        <v/>
      </c>
      <c r="AC61" s="179" t="str">
        <f>IF('Planilla de Perforacion'!K95="Repasa","Repasa","")</f>
        <v/>
      </c>
      <c r="AE61" s="179" t="b">
        <f t="shared" si="9"/>
        <v>0</v>
      </c>
      <c r="AF61" t="str">
        <v/>
      </c>
      <c r="AG61" s="179" t="str">
        <f t="shared" si="10"/>
        <v/>
      </c>
      <c r="AH61" t="str">
        <v/>
      </c>
      <c r="AI61" s="202" t="str">
        <v/>
      </c>
      <c r="AJ61" t="str">
        <v/>
      </c>
      <c r="AK61" s="203" t="str">
        <v/>
      </c>
      <c r="AL61" t="str">
        <f t="shared" si="3"/>
        <v/>
      </c>
      <c r="AM61" t="str">
        <f t="shared" si="4"/>
        <v/>
      </c>
    </row>
    <row r="62" spans="3:39" x14ac:dyDescent="0.25">
      <c r="C62" s="179" t="str">
        <f>IF('Planilla de Perforacion'!K96="Conexión","Conexión","")</f>
        <v/>
      </c>
      <c r="D62" s="189">
        <f>'Planilla de Perforacion'!H96</f>
        <v>4.9999999988358468E-2</v>
      </c>
      <c r="E62" s="190">
        <f>'Planilla de Perforacion'!E96</f>
        <v>44449</v>
      </c>
      <c r="F62" s="179" t="str">
        <f>'Planilla de Perforacion'!AF96</f>
        <v>Día</v>
      </c>
      <c r="G62" s="179" t="str">
        <f>'Planilla de Perforacion'!AQ96</f>
        <v/>
      </c>
      <c r="H62" s="179" t="str">
        <f>'Planilla de Perforacion'!AS96</f>
        <v/>
      </c>
      <c r="I62" s="179" t="str">
        <f>'Planilla de Perforacion'!AR96</f>
        <v/>
      </c>
      <c r="J62" s="191" t="str">
        <v/>
      </c>
      <c r="K62" s="191" t="str">
        <f t="shared" si="0"/>
        <v/>
      </c>
      <c r="L62" s="191" t="str">
        <v/>
      </c>
      <c r="M62" s="192" t="str">
        <v/>
      </c>
      <c r="N62" s="191" t="str">
        <v/>
      </c>
      <c r="O62" s="191" t="str">
        <v/>
      </c>
      <c r="P62" s="193" t="str">
        <f t="shared" si="5"/>
        <v/>
      </c>
      <c r="Q62" s="193" t="str">
        <f t="shared" si="6"/>
        <v/>
      </c>
      <c r="R62" s="179" t="str">
        <f>IF('Planilla de Perforacion'!K96="Survey","Survey","")</f>
        <v/>
      </c>
      <c r="T62" s="179" t="b">
        <f t="shared" si="7"/>
        <v>0</v>
      </c>
      <c r="U62" s="179" t="str">
        <v/>
      </c>
      <c r="V62" s="179" t="str">
        <f t="shared" si="8"/>
        <v/>
      </c>
      <c r="W62" t="str">
        <v/>
      </c>
      <c r="X62" s="202" t="str">
        <v/>
      </c>
      <c r="Y62" t="str">
        <v/>
      </c>
      <c r="Z62" t="str">
        <v/>
      </c>
      <c r="AA62" t="str">
        <f t="shared" si="11"/>
        <v/>
      </c>
      <c r="AB62" t="str">
        <f t="shared" si="12"/>
        <v/>
      </c>
      <c r="AC62" s="179" t="str">
        <f>IF('Planilla de Perforacion'!K96="Repasa","Repasa","")</f>
        <v/>
      </c>
      <c r="AE62" s="179" t="b">
        <f t="shared" si="9"/>
        <v>0</v>
      </c>
      <c r="AF62" t="str">
        <v/>
      </c>
      <c r="AG62" s="179" t="str">
        <f t="shared" si="10"/>
        <v/>
      </c>
      <c r="AH62" t="str">
        <v/>
      </c>
      <c r="AI62" s="202" t="str">
        <v/>
      </c>
      <c r="AJ62" t="str">
        <v/>
      </c>
      <c r="AK62" s="203" t="str">
        <v/>
      </c>
      <c r="AL62" t="str">
        <f t="shared" si="3"/>
        <v/>
      </c>
      <c r="AM62" t="str">
        <f t="shared" si="4"/>
        <v/>
      </c>
    </row>
    <row r="63" spans="3:39" x14ac:dyDescent="0.25">
      <c r="C63" s="179" t="str">
        <f>IF('Planilla de Perforacion'!K97="Conexión","Conexión","")</f>
        <v/>
      </c>
      <c r="D63" s="189">
        <f>'Planilla de Perforacion'!H97</f>
        <v>0.19999999995343387</v>
      </c>
      <c r="E63" s="190">
        <f>'Planilla de Perforacion'!E97</f>
        <v>44449</v>
      </c>
      <c r="F63" s="179" t="str">
        <f>'Planilla de Perforacion'!AF97</f>
        <v>Día</v>
      </c>
      <c r="G63" s="179" t="str">
        <f>'Planilla de Perforacion'!AQ97</f>
        <v/>
      </c>
      <c r="H63" s="179" t="str">
        <f>'Planilla de Perforacion'!AS97</f>
        <v/>
      </c>
      <c r="I63" s="179" t="str">
        <f>'Planilla de Perforacion'!AR97</f>
        <v/>
      </c>
      <c r="J63" s="191" t="str">
        <v/>
      </c>
      <c r="K63" s="191" t="str">
        <f t="shared" si="0"/>
        <v/>
      </c>
      <c r="L63" s="191" t="str">
        <v/>
      </c>
      <c r="M63" s="192" t="str">
        <v/>
      </c>
      <c r="N63" s="191" t="str">
        <v/>
      </c>
      <c r="O63" s="191" t="str">
        <v/>
      </c>
      <c r="P63" s="193" t="str">
        <f t="shared" si="5"/>
        <v/>
      </c>
      <c r="Q63" s="193" t="str">
        <f t="shared" si="6"/>
        <v/>
      </c>
      <c r="R63" s="179" t="str">
        <f>IF('Planilla de Perforacion'!K97="Survey","Survey","")</f>
        <v/>
      </c>
      <c r="T63" s="179" t="b">
        <f t="shared" si="7"/>
        <v>0</v>
      </c>
      <c r="U63" s="179" t="str">
        <v/>
      </c>
      <c r="V63" s="179" t="str">
        <f t="shared" si="8"/>
        <v/>
      </c>
      <c r="W63" t="str">
        <v/>
      </c>
      <c r="X63" s="202" t="str">
        <v/>
      </c>
      <c r="Y63" t="str">
        <v/>
      </c>
      <c r="Z63" t="str">
        <v/>
      </c>
      <c r="AA63" t="str">
        <f t="shared" si="11"/>
        <v/>
      </c>
      <c r="AB63" t="str">
        <f t="shared" si="12"/>
        <v/>
      </c>
      <c r="AC63" s="179" t="str">
        <f>IF('Planilla de Perforacion'!K97="Repasa","Repasa","")</f>
        <v/>
      </c>
      <c r="AE63" s="179" t="b">
        <f t="shared" si="9"/>
        <v>0</v>
      </c>
      <c r="AF63" t="str">
        <v/>
      </c>
      <c r="AG63" s="179" t="str">
        <f t="shared" si="10"/>
        <v/>
      </c>
      <c r="AH63" t="str">
        <v/>
      </c>
      <c r="AI63" s="202" t="str">
        <v/>
      </c>
      <c r="AJ63" t="str">
        <v/>
      </c>
      <c r="AK63" s="203" t="str">
        <v/>
      </c>
      <c r="AL63" t="str">
        <f t="shared" si="3"/>
        <v/>
      </c>
      <c r="AM63" t="str">
        <f t="shared" si="4"/>
        <v/>
      </c>
    </row>
    <row r="64" spans="3:39" x14ac:dyDescent="0.25">
      <c r="C64" s="179" t="str">
        <f>IF('Planilla de Perforacion'!K98="Conexión","Conexión","")</f>
        <v/>
      </c>
      <c r="D64" s="189">
        <f>'Planilla de Perforacion'!H98</f>
        <v>4.9999999988358468E-2</v>
      </c>
      <c r="E64" s="190">
        <f>'Planilla de Perforacion'!E98</f>
        <v>44449</v>
      </c>
      <c r="F64" s="179" t="str">
        <f>'Planilla de Perforacion'!AF98</f>
        <v>Día</v>
      </c>
      <c r="G64" s="179" t="str">
        <f>'Planilla de Perforacion'!AQ98</f>
        <v/>
      </c>
      <c r="H64" s="179" t="str">
        <f>'Planilla de Perforacion'!AS98</f>
        <v/>
      </c>
      <c r="I64" s="179" t="str">
        <f>'Planilla de Perforacion'!AR98</f>
        <v/>
      </c>
      <c r="J64" s="191" t="str">
        <v/>
      </c>
      <c r="K64" s="191" t="str">
        <f t="shared" si="0"/>
        <v/>
      </c>
      <c r="L64" s="191" t="str">
        <v/>
      </c>
      <c r="M64" s="192" t="str">
        <v/>
      </c>
      <c r="N64" s="191" t="str">
        <v/>
      </c>
      <c r="O64" s="191" t="str">
        <v/>
      </c>
      <c r="P64" s="193" t="str">
        <f t="shared" si="5"/>
        <v/>
      </c>
      <c r="Q64" s="193" t="str">
        <f t="shared" si="6"/>
        <v/>
      </c>
      <c r="R64" s="179" t="str">
        <f>IF('Planilla de Perforacion'!K98="Survey","Survey","")</f>
        <v/>
      </c>
      <c r="T64" s="179" t="b">
        <f t="shared" si="7"/>
        <v>0</v>
      </c>
      <c r="U64" s="179" t="str">
        <v/>
      </c>
      <c r="V64" s="179" t="str">
        <f t="shared" si="8"/>
        <v/>
      </c>
      <c r="W64" t="str">
        <v/>
      </c>
      <c r="X64" s="202" t="str">
        <v/>
      </c>
      <c r="Y64" t="str">
        <v/>
      </c>
      <c r="Z64" t="str">
        <v/>
      </c>
      <c r="AA64" t="str">
        <f t="shared" si="11"/>
        <v/>
      </c>
      <c r="AB64" t="str">
        <f t="shared" si="12"/>
        <v/>
      </c>
      <c r="AC64" s="179" t="str">
        <f>IF('Planilla de Perforacion'!K98="Repasa","Repasa","")</f>
        <v/>
      </c>
      <c r="AE64" s="179" t="b">
        <f t="shared" si="9"/>
        <v>0</v>
      </c>
      <c r="AF64" t="str">
        <v/>
      </c>
      <c r="AG64" s="179" t="str">
        <f t="shared" si="10"/>
        <v/>
      </c>
      <c r="AH64" t="str">
        <v/>
      </c>
      <c r="AI64" s="202" t="str">
        <v/>
      </c>
      <c r="AJ64" t="str">
        <v/>
      </c>
      <c r="AK64" s="203" t="str">
        <v/>
      </c>
      <c r="AL64" t="str">
        <f t="shared" si="3"/>
        <v/>
      </c>
      <c r="AM64" t="str">
        <f t="shared" si="4"/>
        <v/>
      </c>
    </row>
    <row r="65" spans="3:39" x14ac:dyDescent="0.25">
      <c r="C65" s="179" t="str">
        <f>IF('Planilla de Perforacion'!K99="Conexión","Conexión","")</f>
        <v/>
      </c>
      <c r="D65" s="189">
        <f>'Planilla de Perforacion'!H99</f>
        <v>0.84999999997671694</v>
      </c>
      <c r="E65" s="190">
        <f>'Planilla de Perforacion'!E99</f>
        <v>44449</v>
      </c>
      <c r="F65" s="179" t="str">
        <f>'Planilla de Perforacion'!AF99</f>
        <v>Noche</v>
      </c>
      <c r="G65" s="179" t="str">
        <f>'Planilla de Perforacion'!AQ99</f>
        <v/>
      </c>
      <c r="H65" s="179" t="str">
        <f>'Planilla de Perforacion'!AS99</f>
        <v/>
      </c>
      <c r="I65" s="179" t="str">
        <f>'Planilla de Perforacion'!AR99</f>
        <v/>
      </c>
      <c r="J65" s="191" t="str">
        <v/>
      </c>
      <c r="K65" s="191" t="str">
        <f t="shared" si="0"/>
        <v/>
      </c>
      <c r="L65" s="191" t="str">
        <v/>
      </c>
      <c r="M65" s="192" t="str">
        <v/>
      </c>
      <c r="N65" s="191" t="str">
        <v/>
      </c>
      <c r="O65" s="191" t="str">
        <v/>
      </c>
      <c r="P65" s="193" t="str">
        <f t="shared" si="5"/>
        <v/>
      </c>
      <c r="Q65" s="193" t="str">
        <f t="shared" si="6"/>
        <v/>
      </c>
      <c r="R65" s="179" t="str">
        <f>IF('Planilla de Perforacion'!K99="Survey","Survey","")</f>
        <v/>
      </c>
      <c r="T65" s="179" t="b">
        <f t="shared" si="7"/>
        <v>0</v>
      </c>
      <c r="U65" s="179" t="str">
        <v/>
      </c>
      <c r="V65" s="179" t="str">
        <f t="shared" si="8"/>
        <v/>
      </c>
      <c r="W65" t="str">
        <v/>
      </c>
      <c r="X65" s="202" t="str">
        <v/>
      </c>
      <c r="Y65" t="str">
        <v/>
      </c>
      <c r="Z65" t="str">
        <v/>
      </c>
      <c r="AA65" t="str">
        <f t="shared" si="11"/>
        <v/>
      </c>
      <c r="AB65" t="str">
        <f t="shared" si="12"/>
        <v/>
      </c>
      <c r="AC65" s="179" t="str">
        <f>IF('Planilla de Perforacion'!K99="Repasa","Repasa","")</f>
        <v/>
      </c>
      <c r="AE65" s="179" t="b">
        <f t="shared" si="9"/>
        <v>0</v>
      </c>
      <c r="AF65" t="str">
        <v/>
      </c>
      <c r="AG65" s="179" t="str">
        <f t="shared" si="10"/>
        <v/>
      </c>
      <c r="AH65" t="str">
        <v/>
      </c>
      <c r="AI65" s="202" t="str">
        <v/>
      </c>
      <c r="AJ65" t="str">
        <v/>
      </c>
      <c r="AK65" s="203" t="str">
        <v/>
      </c>
      <c r="AL65" t="str">
        <f t="shared" si="3"/>
        <v/>
      </c>
      <c r="AM65" t="str">
        <f t="shared" si="4"/>
        <v/>
      </c>
    </row>
    <row r="66" spans="3:39" x14ac:dyDescent="0.25">
      <c r="C66" s="179" t="str">
        <f>IF('Planilla de Perforacion'!K100="Conexión","Conexión","")</f>
        <v/>
      </c>
      <c r="D66" s="189">
        <f>'Planilla de Perforacion'!H100</f>
        <v>3.3333333441987634E-2</v>
      </c>
      <c r="E66" s="190">
        <f>'Planilla de Perforacion'!E100</f>
        <v>44449</v>
      </c>
      <c r="F66" s="179" t="str">
        <f>'Planilla de Perforacion'!AF100</f>
        <v>Noche</v>
      </c>
      <c r="G66" s="179" t="str">
        <f>'Planilla de Perforacion'!AQ100</f>
        <v/>
      </c>
      <c r="H66" s="179" t="str">
        <f>'Planilla de Perforacion'!AS100</f>
        <v/>
      </c>
      <c r="I66" s="179">
        <f>'Planilla de Perforacion'!AR100</f>
        <v>0.05</v>
      </c>
      <c r="J66" s="191" t="str">
        <v/>
      </c>
      <c r="K66" s="191" t="str">
        <f t="shared" ref="K66:K129" si="13">IF(J66="","",$A$2)</f>
        <v/>
      </c>
      <c r="L66" s="191" t="str">
        <v/>
      </c>
      <c r="M66" s="192" t="str">
        <v/>
      </c>
      <c r="N66" s="191" t="str">
        <v/>
      </c>
      <c r="O66" s="191" t="str">
        <v/>
      </c>
      <c r="P66" s="193" t="str">
        <f t="shared" si="5"/>
        <v/>
      </c>
      <c r="Q66" s="193" t="str">
        <f t="shared" si="6"/>
        <v/>
      </c>
      <c r="R66" s="179" t="str">
        <f>IF('Planilla de Perforacion'!K100="Survey","Survey","")</f>
        <v>Survey</v>
      </c>
      <c r="T66" s="179">
        <f t="shared" si="7"/>
        <v>66</v>
      </c>
      <c r="U66" s="179" t="str">
        <v/>
      </c>
      <c r="V66" s="179" t="str">
        <f t="shared" si="8"/>
        <v/>
      </c>
      <c r="W66" t="str">
        <v/>
      </c>
      <c r="X66" s="202" t="str">
        <v/>
      </c>
      <c r="Y66" t="str">
        <v/>
      </c>
      <c r="Z66" t="str">
        <v/>
      </c>
      <c r="AA66" t="str">
        <f t="shared" si="11"/>
        <v/>
      </c>
      <c r="AB66" t="str">
        <f t="shared" si="12"/>
        <v/>
      </c>
      <c r="AC66" s="179" t="str">
        <f>IF('Planilla de Perforacion'!K100="Repasa","Repasa","")</f>
        <v/>
      </c>
      <c r="AE66" s="179" t="b">
        <f t="shared" si="9"/>
        <v>0</v>
      </c>
      <c r="AF66" t="str">
        <v/>
      </c>
      <c r="AG66" s="179" t="str">
        <f t="shared" si="10"/>
        <v/>
      </c>
      <c r="AH66" t="str">
        <v/>
      </c>
      <c r="AI66" s="202" t="str">
        <v/>
      </c>
      <c r="AJ66" t="str">
        <v/>
      </c>
      <c r="AK66" s="203" t="str">
        <v/>
      </c>
      <c r="AL66" t="str">
        <f t="shared" ref="AL66:AL129" si="14">IF(AJ66="Día",AH66,"")</f>
        <v/>
      </c>
      <c r="AM66" t="str">
        <f t="shared" ref="AM66:AM129" si="15">IF(AJ66="Noche",AH66,"")</f>
        <v/>
      </c>
    </row>
    <row r="67" spans="3:39" x14ac:dyDescent="0.25">
      <c r="C67" s="179" t="str">
        <f>IF('Planilla de Perforacion'!K101="Conexión","Conexión","")</f>
        <v/>
      </c>
      <c r="D67" s="189">
        <f>'Planilla de Perforacion'!H101</f>
        <v>3.3333333267364651E-2</v>
      </c>
      <c r="E67" s="190">
        <f>'Planilla de Perforacion'!E101</f>
        <v>44449</v>
      </c>
      <c r="F67" s="179" t="str">
        <f>'Planilla de Perforacion'!AF101</f>
        <v>Noche</v>
      </c>
      <c r="G67" s="179" t="str">
        <f>'Planilla de Perforacion'!AQ101</f>
        <v/>
      </c>
      <c r="H67" s="179">
        <f>'Planilla de Perforacion'!AS101</f>
        <v>0.1</v>
      </c>
      <c r="I67" s="179" t="str">
        <f>'Planilla de Perforacion'!AR101</f>
        <v/>
      </c>
      <c r="J67" s="191" t="str">
        <v/>
      </c>
      <c r="K67" s="191" t="str">
        <f t="shared" si="13"/>
        <v/>
      </c>
      <c r="L67" s="191" t="str">
        <v/>
      </c>
      <c r="M67" s="192" t="str">
        <v/>
      </c>
      <c r="N67" s="191" t="str">
        <v/>
      </c>
      <c r="O67" s="191" t="str">
        <v/>
      </c>
      <c r="P67" s="193" t="str">
        <f t="shared" ref="P67:P130" si="16">IF(N67="Día",L67,"")</f>
        <v/>
      </c>
      <c r="Q67" s="193" t="str">
        <f t="shared" ref="Q67:Q130" si="17">IF(N67="Noche",L67,"")</f>
        <v/>
      </c>
      <c r="R67" s="179" t="str">
        <f>IF('Planilla de Perforacion'!K101="Survey","Survey","")</f>
        <v/>
      </c>
      <c r="T67" s="179" t="b">
        <f t="shared" ref="T67:T130" si="18">IF($R$2:$R$1314=$A$3,ROW())</f>
        <v>0</v>
      </c>
      <c r="U67" s="179" t="str">
        <v/>
      </c>
      <c r="V67" s="179" t="str">
        <f t="shared" ref="V67:V130" si="19">IF(U67="","",$A$3)</f>
        <v/>
      </c>
      <c r="W67" t="str">
        <v/>
      </c>
      <c r="X67" s="202" t="str">
        <v/>
      </c>
      <c r="Y67" t="str">
        <v/>
      </c>
      <c r="Z67" t="str">
        <v/>
      </c>
      <c r="AA67" t="str">
        <f t="shared" si="11"/>
        <v/>
      </c>
      <c r="AB67" t="str">
        <f t="shared" si="12"/>
        <v/>
      </c>
      <c r="AC67" s="179" t="str">
        <f>IF('Planilla de Perforacion'!K101="Repasa","Repasa","")</f>
        <v>Repasa</v>
      </c>
      <c r="AE67" s="179">
        <f t="shared" ref="AE67:AE130" si="20">IF($AC$2:$AC$1314=$A$4,ROW())</f>
        <v>67</v>
      </c>
      <c r="AF67" t="str">
        <v/>
      </c>
      <c r="AG67" s="179" t="str">
        <f t="shared" ref="AG67:AG130" si="21">IF(AF67="","",$A$4)</f>
        <v/>
      </c>
      <c r="AH67" t="str">
        <v/>
      </c>
      <c r="AI67" s="202" t="str">
        <v/>
      </c>
      <c r="AJ67" t="str">
        <v/>
      </c>
      <c r="AK67" s="203" t="str">
        <v/>
      </c>
      <c r="AL67" t="str">
        <f t="shared" si="14"/>
        <v/>
      </c>
      <c r="AM67" t="str">
        <f t="shared" si="15"/>
        <v/>
      </c>
    </row>
    <row r="68" spans="3:39" x14ac:dyDescent="0.25">
      <c r="C68" s="179" t="str">
        <f>IF('Planilla de Perforacion'!K102="Conexión","Conexión","")</f>
        <v>Conexión</v>
      </c>
      <c r="D68" s="189">
        <f>'Planilla de Perforacion'!H102</f>
        <v>9.9999999976716936E-2</v>
      </c>
      <c r="E68" s="190">
        <f>'Planilla de Perforacion'!E102</f>
        <v>44449</v>
      </c>
      <c r="F68" s="179" t="str">
        <f>'Planilla de Perforacion'!AF102</f>
        <v>Noche</v>
      </c>
      <c r="G68" s="179">
        <f>'Planilla de Perforacion'!AQ102</f>
        <v>8.3000000000000004E-2</v>
      </c>
      <c r="H68" s="179" t="str">
        <f>'Planilla de Perforacion'!AS102</f>
        <v/>
      </c>
      <c r="I68" s="179" t="str">
        <f>'Planilla de Perforacion'!AR102</f>
        <v/>
      </c>
      <c r="J68" s="191" t="str">
        <v/>
      </c>
      <c r="K68" s="191" t="str">
        <f t="shared" si="13"/>
        <v/>
      </c>
      <c r="L68" s="191" t="str">
        <v/>
      </c>
      <c r="M68" s="192" t="str">
        <v/>
      </c>
      <c r="N68" s="191" t="str">
        <v/>
      </c>
      <c r="O68" s="191" t="str">
        <v/>
      </c>
      <c r="P68" s="193" t="str">
        <f t="shared" si="16"/>
        <v/>
      </c>
      <c r="Q68" s="193" t="str">
        <f t="shared" si="17"/>
        <v/>
      </c>
      <c r="R68" s="179" t="str">
        <f>IF('Planilla de Perforacion'!K102="Survey","Survey","")</f>
        <v/>
      </c>
      <c r="T68" s="179" t="b">
        <f t="shared" si="18"/>
        <v>0</v>
      </c>
      <c r="U68" s="179" t="str">
        <v/>
      </c>
      <c r="V68" s="179" t="str">
        <f t="shared" si="19"/>
        <v/>
      </c>
      <c r="W68" t="str">
        <v/>
      </c>
      <c r="X68" s="202" t="str">
        <v/>
      </c>
      <c r="Y68" t="str">
        <v/>
      </c>
      <c r="Z68" t="str">
        <v/>
      </c>
      <c r="AA68" t="str">
        <f t="shared" si="11"/>
        <v/>
      </c>
      <c r="AB68" t="str">
        <f t="shared" si="12"/>
        <v/>
      </c>
      <c r="AC68" s="179" t="str">
        <f>IF('Planilla de Perforacion'!K102="Repasa","Repasa","")</f>
        <v/>
      </c>
      <c r="AE68" s="179" t="b">
        <f t="shared" si="20"/>
        <v>0</v>
      </c>
      <c r="AF68" t="str">
        <v/>
      </c>
      <c r="AG68" s="179" t="str">
        <f t="shared" si="21"/>
        <v/>
      </c>
      <c r="AH68" t="str">
        <v/>
      </c>
      <c r="AI68" s="202" t="str">
        <v/>
      </c>
      <c r="AJ68" t="str">
        <v/>
      </c>
      <c r="AK68" s="203" t="str">
        <v/>
      </c>
      <c r="AL68" t="str">
        <f t="shared" si="14"/>
        <v/>
      </c>
      <c r="AM68" t="str">
        <f t="shared" si="15"/>
        <v/>
      </c>
    </row>
    <row r="69" spans="3:39" x14ac:dyDescent="0.25">
      <c r="C69" s="179" t="str">
        <f>IF('Planilla de Perforacion'!K103="Conexión","Conexión","")</f>
        <v/>
      </c>
      <c r="D69" s="189">
        <f>'Planilla de Perforacion'!H103</f>
        <v>0.26666666666278616</v>
      </c>
      <c r="E69" s="190">
        <f>'Planilla de Perforacion'!E103</f>
        <v>44449</v>
      </c>
      <c r="F69" s="179" t="str">
        <f>'Planilla de Perforacion'!AF103</f>
        <v>Noche</v>
      </c>
      <c r="G69" s="179" t="str">
        <f>'Planilla de Perforacion'!AQ103</f>
        <v/>
      </c>
      <c r="H69" s="179" t="str">
        <f>'Planilla de Perforacion'!AS103</f>
        <v/>
      </c>
      <c r="I69" s="179" t="str">
        <f>'Planilla de Perforacion'!AR103</f>
        <v/>
      </c>
      <c r="J69" s="191" t="str">
        <v/>
      </c>
      <c r="K69" s="191" t="str">
        <f t="shared" si="13"/>
        <v/>
      </c>
      <c r="L69" s="191" t="str">
        <v/>
      </c>
      <c r="M69" s="192" t="str">
        <v/>
      </c>
      <c r="N69" s="191" t="str">
        <v/>
      </c>
      <c r="O69" s="191" t="str">
        <v/>
      </c>
      <c r="P69" s="193" t="str">
        <f t="shared" si="16"/>
        <v/>
      </c>
      <c r="Q69" s="193" t="str">
        <f t="shared" si="17"/>
        <v/>
      </c>
      <c r="R69" s="179" t="str">
        <f>IF('Planilla de Perforacion'!K103="Survey","Survey","")</f>
        <v/>
      </c>
      <c r="T69" s="179" t="b">
        <f t="shared" si="18"/>
        <v>0</v>
      </c>
      <c r="U69" s="179" t="str">
        <v/>
      </c>
      <c r="V69" s="179" t="str">
        <f t="shared" si="19"/>
        <v/>
      </c>
      <c r="W69" t="str">
        <v/>
      </c>
      <c r="X69" s="202" t="str">
        <v/>
      </c>
      <c r="Y69" t="str">
        <v/>
      </c>
      <c r="Z69" t="str">
        <v/>
      </c>
      <c r="AA69" t="str">
        <f t="shared" si="11"/>
        <v/>
      </c>
      <c r="AB69" t="str">
        <f t="shared" si="12"/>
        <v/>
      </c>
      <c r="AC69" s="179" t="str">
        <f>IF('Planilla de Perforacion'!K103="Repasa","Repasa","")</f>
        <v/>
      </c>
      <c r="AE69" s="179" t="b">
        <f t="shared" si="20"/>
        <v>0</v>
      </c>
      <c r="AF69" t="str">
        <v/>
      </c>
      <c r="AG69" s="179" t="str">
        <f t="shared" si="21"/>
        <v/>
      </c>
      <c r="AH69" t="str">
        <v/>
      </c>
      <c r="AI69" s="202" t="str">
        <v/>
      </c>
      <c r="AJ69" t="str">
        <v/>
      </c>
      <c r="AK69" s="203" t="str">
        <v/>
      </c>
      <c r="AL69" t="str">
        <f t="shared" si="14"/>
        <v/>
      </c>
      <c r="AM69" t="str">
        <f t="shared" si="15"/>
        <v/>
      </c>
    </row>
    <row r="70" spans="3:39" x14ac:dyDescent="0.25">
      <c r="C70" s="179" t="str">
        <f>IF('Planilla de Perforacion'!K104="Conexión","Conexión","")</f>
        <v/>
      </c>
      <c r="D70" s="189">
        <f>'Planilla de Perforacion'!H104</f>
        <v>9.9999999976716936E-2</v>
      </c>
      <c r="E70" s="190">
        <f>'Planilla de Perforacion'!E104</f>
        <v>44449</v>
      </c>
      <c r="F70" s="179" t="str">
        <f>'Planilla de Perforacion'!AF104</f>
        <v>Noche</v>
      </c>
      <c r="G70" s="179" t="str">
        <f>'Planilla de Perforacion'!AQ104</f>
        <v/>
      </c>
      <c r="H70" s="179" t="str">
        <f>'Planilla de Perforacion'!AS104</f>
        <v/>
      </c>
      <c r="I70" s="179" t="str">
        <f>'Planilla de Perforacion'!AR104</f>
        <v/>
      </c>
      <c r="J70" s="191" t="str">
        <v/>
      </c>
      <c r="K70" s="191" t="str">
        <f t="shared" si="13"/>
        <v/>
      </c>
      <c r="L70" s="191" t="str">
        <v/>
      </c>
      <c r="M70" s="192" t="str">
        <v/>
      </c>
      <c r="N70" s="191" t="str">
        <v/>
      </c>
      <c r="O70" s="191" t="str">
        <v/>
      </c>
      <c r="P70" s="193" t="str">
        <f t="shared" si="16"/>
        <v/>
      </c>
      <c r="Q70" s="193" t="str">
        <f t="shared" si="17"/>
        <v/>
      </c>
      <c r="R70" s="179" t="str">
        <f>IF('Planilla de Perforacion'!K104="Survey","Survey","")</f>
        <v/>
      </c>
      <c r="T70" s="179" t="b">
        <f t="shared" si="18"/>
        <v>0</v>
      </c>
      <c r="U70" s="179" t="str">
        <v/>
      </c>
      <c r="V70" s="179" t="str">
        <f t="shared" si="19"/>
        <v/>
      </c>
      <c r="W70" t="str">
        <v/>
      </c>
      <c r="X70" s="202" t="str">
        <v/>
      </c>
      <c r="Y70" t="str">
        <v/>
      </c>
      <c r="Z70" t="str">
        <v/>
      </c>
      <c r="AA70" t="str">
        <f t="shared" si="11"/>
        <v/>
      </c>
      <c r="AB70" t="str">
        <f t="shared" si="12"/>
        <v/>
      </c>
      <c r="AC70" s="179" t="str">
        <f>IF('Planilla de Perforacion'!K104="Repasa","Repasa","")</f>
        <v/>
      </c>
      <c r="AE70" s="179" t="b">
        <f t="shared" si="20"/>
        <v>0</v>
      </c>
      <c r="AF70" t="str">
        <v/>
      </c>
      <c r="AG70" s="179" t="str">
        <f t="shared" si="21"/>
        <v/>
      </c>
      <c r="AH70" t="str">
        <v/>
      </c>
      <c r="AI70" s="202" t="str">
        <v/>
      </c>
      <c r="AJ70" t="str">
        <v/>
      </c>
      <c r="AK70" s="203" t="str">
        <v/>
      </c>
      <c r="AL70" t="str">
        <f t="shared" si="14"/>
        <v/>
      </c>
      <c r="AM70" t="str">
        <f t="shared" si="15"/>
        <v/>
      </c>
    </row>
    <row r="71" spans="3:39" x14ac:dyDescent="0.25">
      <c r="C71" s="179" t="str">
        <f>IF('Planilla de Perforacion'!K105="Conexión","Conexión","")</f>
        <v/>
      </c>
      <c r="D71" s="189">
        <f>'Planilla de Perforacion'!H105</f>
        <v>0.38333333336049691</v>
      </c>
      <c r="E71" s="190">
        <f>'Planilla de Perforacion'!E105</f>
        <v>44449</v>
      </c>
      <c r="F71" s="179" t="str">
        <f>'Planilla de Perforacion'!AF105</f>
        <v>Noche</v>
      </c>
      <c r="G71" s="179" t="str">
        <f>'Planilla de Perforacion'!AQ105</f>
        <v/>
      </c>
      <c r="H71" s="179" t="str">
        <f>'Planilla de Perforacion'!AS105</f>
        <v/>
      </c>
      <c r="I71" s="179" t="str">
        <f>'Planilla de Perforacion'!AR105</f>
        <v/>
      </c>
      <c r="J71" s="191" t="str">
        <v/>
      </c>
      <c r="K71" s="191" t="str">
        <f t="shared" si="13"/>
        <v/>
      </c>
      <c r="L71" s="191" t="str">
        <v/>
      </c>
      <c r="M71" s="192" t="str">
        <v/>
      </c>
      <c r="N71" s="191" t="str">
        <v/>
      </c>
      <c r="O71" s="191" t="str">
        <v/>
      </c>
      <c r="P71" s="193" t="str">
        <f t="shared" si="16"/>
        <v/>
      </c>
      <c r="Q71" s="193" t="str">
        <f t="shared" si="17"/>
        <v/>
      </c>
      <c r="R71" s="179" t="str">
        <f>IF('Planilla de Perforacion'!K105="Survey","Survey","")</f>
        <v/>
      </c>
      <c r="T71" s="179" t="b">
        <f t="shared" si="18"/>
        <v>0</v>
      </c>
      <c r="U71" s="179" t="str">
        <v/>
      </c>
      <c r="V71" s="179" t="str">
        <f t="shared" si="19"/>
        <v/>
      </c>
      <c r="W71" t="str">
        <v/>
      </c>
      <c r="X71" s="202" t="str">
        <v/>
      </c>
      <c r="Y71" t="str">
        <v/>
      </c>
      <c r="Z71" t="str">
        <v/>
      </c>
      <c r="AA71" t="str">
        <f t="shared" si="11"/>
        <v/>
      </c>
      <c r="AB71" t="str">
        <f t="shared" si="12"/>
        <v/>
      </c>
      <c r="AC71" s="179" t="str">
        <f>IF('Planilla de Perforacion'!K105="Repasa","Repasa","")</f>
        <v/>
      </c>
      <c r="AE71" s="179" t="b">
        <f t="shared" si="20"/>
        <v>0</v>
      </c>
      <c r="AF71" t="str">
        <v/>
      </c>
      <c r="AG71" s="179" t="str">
        <f t="shared" si="21"/>
        <v/>
      </c>
      <c r="AH71" t="str">
        <v/>
      </c>
      <c r="AI71" s="202" t="str">
        <v/>
      </c>
      <c r="AJ71" t="str">
        <v/>
      </c>
      <c r="AK71" s="203" t="str">
        <v/>
      </c>
      <c r="AL71" t="str">
        <f t="shared" si="14"/>
        <v/>
      </c>
      <c r="AM71" t="str">
        <f t="shared" si="15"/>
        <v/>
      </c>
    </row>
    <row r="72" spans="3:39" x14ac:dyDescent="0.25">
      <c r="C72" s="179" t="str">
        <f>IF('Planilla de Perforacion'!K106="Conexión","Conexión","")</f>
        <v/>
      </c>
      <c r="D72" s="189">
        <f>'Planilla de Perforacion'!H106</f>
        <v>6.6666666709352285E-2</v>
      </c>
      <c r="E72" s="190">
        <f>'Planilla de Perforacion'!E106</f>
        <v>44449</v>
      </c>
      <c r="F72" s="179" t="str">
        <f>'Planilla de Perforacion'!AF106</f>
        <v>Noche</v>
      </c>
      <c r="G72" s="179" t="str">
        <f>'Planilla de Perforacion'!AQ106</f>
        <v/>
      </c>
      <c r="H72" s="179" t="str">
        <f>'Planilla de Perforacion'!AS106</f>
        <v/>
      </c>
      <c r="I72" s="179" t="str">
        <f>'Planilla de Perforacion'!AR106</f>
        <v/>
      </c>
      <c r="J72" s="191" t="str">
        <v/>
      </c>
      <c r="K72" s="191" t="str">
        <f t="shared" si="13"/>
        <v/>
      </c>
      <c r="L72" s="191" t="str">
        <v/>
      </c>
      <c r="M72" s="192" t="str">
        <v/>
      </c>
      <c r="N72" s="191" t="str">
        <v/>
      </c>
      <c r="O72" s="191" t="str">
        <v/>
      </c>
      <c r="P72" s="193" t="str">
        <f t="shared" si="16"/>
        <v/>
      </c>
      <c r="Q72" s="193" t="str">
        <f t="shared" si="17"/>
        <v/>
      </c>
      <c r="R72" s="179" t="str">
        <f>IF('Planilla de Perforacion'!K106="Survey","Survey","")</f>
        <v/>
      </c>
      <c r="T72" s="179" t="b">
        <f t="shared" si="18"/>
        <v>0</v>
      </c>
      <c r="U72" s="179" t="str">
        <v/>
      </c>
      <c r="V72" s="179" t="str">
        <f t="shared" si="19"/>
        <v/>
      </c>
      <c r="W72" t="str">
        <v/>
      </c>
      <c r="X72" s="202" t="str">
        <v/>
      </c>
      <c r="Y72" t="str">
        <v/>
      </c>
      <c r="Z72" t="str">
        <v/>
      </c>
      <c r="AA72" t="str">
        <f t="shared" ref="AA72:AA135" si="22">IF(Y72="Día",W72,"")</f>
        <v/>
      </c>
      <c r="AB72" t="str">
        <f t="shared" ref="AB72:AB135" si="23">IF(Y72="Noche",W72,"")</f>
        <v/>
      </c>
      <c r="AC72" s="179" t="str">
        <f>IF('Planilla de Perforacion'!K106="Repasa","Repasa","")</f>
        <v/>
      </c>
      <c r="AE72" s="179" t="b">
        <f t="shared" si="20"/>
        <v>0</v>
      </c>
      <c r="AF72" t="str">
        <v/>
      </c>
      <c r="AG72" s="179" t="str">
        <f t="shared" si="21"/>
        <v/>
      </c>
      <c r="AH72" t="str">
        <v/>
      </c>
      <c r="AI72" s="202" t="str">
        <v/>
      </c>
      <c r="AJ72" t="str">
        <v/>
      </c>
      <c r="AK72" s="203" t="str">
        <v/>
      </c>
      <c r="AL72" t="str">
        <f t="shared" si="14"/>
        <v/>
      </c>
      <c r="AM72" t="str">
        <f t="shared" si="15"/>
        <v/>
      </c>
    </row>
    <row r="73" spans="3:39" x14ac:dyDescent="0.25">
      <c r="C73" s="179" t="str">
        <f>IF('Planilla de Perforacion'!K107="Conexión","Conexión","")</f>
        <v/>
      </c>
      <c r="D73" s="189">
        <f>'Planilla de Perforacion'!H107</f>
        <v>0.36666666663950309</v>
      </c>
      <c r="E73" s="190">
        <f>'Planilla de Perforacion'!E107</f>
        <v>44449</v>
      </c>
      <c r="F73" s="179" t="str">
        <f>'Planilla de Perforacion'!AF107</f>
        <v>Noche</v>
      </c>
      <c r="G73" s="179" t="str">
        <f>'Planilla de Perforacion'!AQ107</f>
        <v/>
      </c>
      <c r="H73" s="179" t="str">
        <f>'Planilla de Perforacion'!AS107</f>
        <v/>
      </c>
      <c r="I73" s="179" t="str">
        <f>'Planilla de Perforacion'!AR107</f>
        <v/>
      </c>
      <c r="J73" s="191" t="str">
        <v/>
      </c>
      <c r="K73" s="191" t="str">
        <f t="shared" si="13"/>
        <v/>
      </c>
      <c r="L73" s="191" t="str">
        <v/>
      </c>
      <c r="M73" s="192" t="str">
        <v/>
      </c>
      <c r="N73" s="191" t="str">
        <v/>
      </c>
      <c r="O73" s="191" t="str">
        <v/>
      </c>
      <c r="P73" s="193" t="str">
        <f t="shared" si="16"/>
        <v/>
      </c>
      <c r="Q73" s="193" t="str">
        <f t="shared" si="17"/>
        <v/>
      </c>
      <c r="R73" s="179" t="str">
        <f>IF('Planilla de Perforacion'!K107="Survey","Survey","")</f>
        <v/>
      </c>
      <c r="T73" s="179" t="b">
        <f t="shared" si="18"/>
        <v>0</v>
      </c>
      <c r="U73" s="179" t="str">
        <v/>
      </c>
      <c r="V73" s="179" t="str">
        <f t="shared" si="19"/>
        <v/>
      </c>
      <c r="W73" t="str">
        <v/>
      </c>
      <c r="X73" s="202" t="str">
        <v/>
      </c>
      <c r="Y73" t="str">
        <v/>
      </c>
      <c r="Z73" t="str">
        <v/>
      </c>
      <c r="AA73" t="str">
        <f t="shared" si="22"/>
        <v/>
      </c>
      <c r="AB73" t="str">
        <f t="shared" si="23"/>
        <v/>
      </c>
      <c r="AC73" s="179" t="str">
        <f>IF('Planilla de Perforacion'!K107="Repasa","Repasa","")</f>
        <v/>
      </c>
      <c r="AE73" s="179" t="b">
        <f t="shared" si="20"/>
        <v>0</v>
      </c>
      <c r="AF73" t="str">
        <v/>
      </c>
      <c r="AG73" s="179" t="str">
        <f t="shared" si="21"/>
        <v/>
      </c>
      <c r="AH73" t="str">
        <v/>
      </c>
      <c r="AI73" s="202" t="str">
        <v/>
      </c>
      <c r="AJ73" t="str">
        <v/>
      </c>
      <c r="AK73" s="203" t="str">
        <v/>
      </c>
      <c r="AL73" t="str">
        <f t="shared" si="14"/>
        <v/>
      </c>
      <c r="AM73" t="str">
        <f t="shared" si="15"/>
        <v/>
      </c>
    </row>
    <row r="74" spans="3:39" x14ac:dyDescent="0.25">
      <c r="C74" s="179" t="str">
        <f>IF('Planilla de Perforacion'!K108="Conexión","Conexión","")</f>
        <v/>
      </c>
      <c r="D74" s="189">
        <f>'Planilla de Perforacion'!H108</f>
        <v>6.6666666709352285E-2</v>
      </c>
      <c r="E74" s="190">
        <f>'Planilla de Perforacion'!E108</f>
        <v>44449</v>
      </c>
      <c r="F74" s="179" t="str">
        <f>'Planilla de Perforacion'!AF108</f>
        <v>Noche</v>
      </c>
      <c r="G74" s="179" t="str">
        <f>'Planilla de Perforacion'!AQ108</f>
        <v/>
      </c>
      <c r="H74" s="179" t="str">
        <f>'Planilla de Perforacion'!AS108</f>
        <v/>
      </c>
      <c r="I74" s="179" t="str">
        <f>'Planilla de Perforacion'!AR108</f>
        <v/>
      </c>
      <c r="J74" s="191" t="str">
        <v/>
      </c>
      <c r="K74" s="191" t="str">
        <f t="shared" si="13"/>
        <v/>
      </c>
      <c r="L74" s="191" t="str">
        <v/>
      </c>
      <c r="M74" s="192" t="str">
        <v/>
      </c>
      <c r="N74" s="191" t="str">
        <v/>
      </c>
      <c r="O74" s="191" t="str">
        <v/>
      </c>
      <c r="P74" s="193" t="str">
        <f t="shared" si="16"/>
        <v/>
      </c>
      <c r="Q74" s="193" t="str">
        <f t="shared" si="17"/>
        <v/>
      </c>
      <c r="R74" s="179" t="str">
        <f>IF('Planilla de Perforacion'!K108="Survey","Survey","")</f>
        <v/>
      </c>
      <c r="T74" s="179" t="b">
        <f t="shared" si="18"/>
        <v>0</v>
      </c>
      <c r="U74" s="179" t="str">
        <v/>
      </c>
      <c r="V74" s="179" t="str">
        <f t="shared" si="19"/>
        <v/>
      </c>
      <c r="W74" t="str">
        <v/>
      </c>
      <c r="X74" s="202" t="str">
        <v/>
      </c>
      <c r="Y74" t="str">
        <v/>
      </c>
      <c r="Z74" t="str">
        <v/>
      </c>
      <c r="AA74" t="str">
        <f t="shared" si="22"/>
        <v/>
      </c>
      <c r="AB74" t="str">
        <f t="shared" si="23"/>
        <v/>
      </c>
      <c r="AC74" s="179" t="str">
        <f>IF('Planilla de Perforacion'!K108="Repasa","Repasa","")</f>
        <v/>
      </c>
      <c r="AE74" s="179" t="b">
        <f t="shared" si="20"/>
        <v>0</v>
      </c>
      <c r="AF74" t="str">
        <v/>
      </c>
      <c r="AG74" s="179" t="str">
        <f t="shared" si="21"/>
        <v/>
      </c>
      <c r="AH74" t="str">
        <v/>
      </c>
      <c r="AI74" s="202" t="str">
        <v/>
      </c>
      <c r="AJ74" t="str">
        <v/>
      </c>
      <c r="AK74" s="203" t="str">
        <v/>
      </c>
      <c r="AL74" t="str">
        <f t="shared" si="14"/>
        <v/>
      </c>
      <c r="AM74" t="str">
        <f t="shared" si="15"/>
        <v/>
      </c>
    </row>
    <row r="75" spans="3:39" x14ac:dyDescent="0.25">
      <c r="C75" s="179" t="str">
        <f>IF('Planilla de Perforacion'!K109="Conexión","Conexión","")</f>
        <v/>
      </c>
      <c r="D75" s="189">
        <f>'Planilla de Perforacion'!H109</f>
        <v>0.56666666659293696</v>
      </c>
      <c r="E75" s="190">
        <f>'Planilla de Perforacion'!E109</f>
        <v>44449</v>
      </c>
      <c r="F75" s="179" t="str">
        <f>'Planilla de Perforacion'!AF109</f>
        <v>Noche</v>
      </c>
      <c r="G75" s="179" t="str">
        <f>'Planilla de Perforacion'!AQ109</f>
        <v/>
      </c>
      <c r="H75" s="179" t="str">
        <f>'Planilla de Perforacion'!AS109</f>
        <v/>
      </c>
      <c r="I75" s="179" t="str">
        <f>'Planilla de Perforacion'!AR109</f>
        <v/>
      </c>
      <c r="J75" s="191" t="str">
        <v/>
      </c>
      <c r="K75" s="191" t="str">
        <f t="shared" si="13"/>
        <v/>
      </c>
      <c r="L75" s="191" t="str">
        <v/>
      </c>
      <c r="M75" s="192" t="str">
        <v/>
      </c>
      <c r="N75" s="191" t="str">
        <v/>
      </c>
      <c r="O75" s="191" t="str">
        <v/>
      </c>
      <c r="P75" s="193" t="str">
        <f t="shared" si="16"/>
        <v/>
      </c>
      <c r="Q75" s="193" t="str">
        <f t="shared" si="17"/>
        <v/>
      </c>
      <c r="R75" s="179" t="str">
        <f>IF('Planilla de Perforacion'!K109="Survey","Survey","")</f>
        <v/>
      </c>
      <c r="T75" s="179" t="b">
        <f t="shared" si="18"/>
        <v>0</v>
      </c>
      <c r="U75" s="179" t="str">
        <v/>
      </c>
      <c r="V75" s="179" t="str">
        <f t="shared" si="19"/>
        <v/>
      </c>
      <c r="W75" t="str">
        <v/>
      </c>
      <c r="X75" s="202" t="str">
        <v/>
      </c>
      <c r="Y75" t="str">
        <v/>
      </c>
      <c r="Z75" t="str">
        <v/>
      </c>
      <c r="AA75" t="str">
        <f t="shared" si="22"/>
        <v/>
      </c>
      <c r="AB75" t="str">
        <f t="shared" si="23"/>
        <v/>
      </c>
      <c r="AC75" s="179" t="str">
        <f>IF('Planilla de Perforacion'!K109="Repasa","Repasa","")</f>
        <v/>
      </c>
      <c r="AE75" s="179" t="b">
        <f t="shared" si="20"/>
        <v>0</v>
      </c>
      <c r="AF75" t="str">
        <v/>
      </c>
      <c r="AG75" s="179" t="str">
        <f t="shared" si="21"/>
        <v/>
      </c>
      <c r="AH75" t="str">
        <v/>
      </c>
      <c r="AI75" s="202" t="str">
        <v/>
      </c>
      <c r="AJ75" t="str">
        <v/>
      </c>
      <c r="AK75" s="203" t="str">
        <v/>
      </c>
      <c r="AL75" t="str">
        <f t="shared" si="14"/>
        <v/>
      </c>
      <c r="AM75" t="str">
        <f t="shared" si="15"/>
        <v/>
      </c>
    </row>
    <row r="76" spans="3:39" x14ac:dyDescent="0.25">
      <c r="C76" s="179" t="str">
        <f>IF('Planilla de Perforacion'!K110="Conexión","Conexión","")</f>
        <v/>
      </c>
      <c r="D76" s="189">
        <f>'Planilla de Perforacion'!H110</f>
        <v>4.9999999988358468E-2</v>
      </c>
      <c r="E76" s="190">
        <f>'Planilla de Perforacion'!E110</f>
        <v>44449</v>
      </c>
      <c r="F76" s="179" t="str">
        <f>'Planilla de Perforacion'!AF110</f>
        <v>Noche</v>
      </c>
      <c r="G76" s="179" t="str">
        <f>'Planilla de Perforacion'!AQ110</f>
        <v/>
      </c>
      <c r="H76" s="179" t="str">
        <f>'Planilla de Perforacion'!AS110</f>
        <v/>
      </c>
      <c r="I76" s="179">
        <f>'Planilla de Perforacion'!AR110</f>
        <v>0.05</v>
      </c>
      <c r="J76" s="191" t="str">
        <v/>
      </c>
      <c r="K76" s="191" t="str">
        <f t="shared" si="13"/>
        <v/>
      </c>
      <c r="L76" s="191" t="str">
        <v/>
      </c>
      <c r="M76" s="192" t="str">
        <v/>
      </c>
      <c r="N76" s="191" t="str">
        <v/>
      </c>
      <c r="O76" s="191" t="str">
        <v/>
      </c>
      <c r="P76" s="193" t="str">
        <f t="shared" si="16"/>
        <v/>
      </c>
      <c r="Q76" s="193" t="str">
        <f t="shared" si="17"/>
        <v/>
      </c>
      <c r="R76" s="179" t="str">
        <f>IF('Planilla de Perforacion'!K110="Survey","Survey","")</f>
        <v>Survey</v>
      </c>
      <c r="T76" s="179">
        <f t="shared" si="18"/>
        <v>76</v>
      </c>
      <c r="U76" s="179" t="str">
        <v/>
      </c>
      <c r="V76" s="179" t="str">
        <f t="shared" si="19"/>
        <v/>
      </c>
      <c r="W76" t="str">
        <v/>
      </c>
      <c r="X76" s="202" t="str">
        <v/>
      </c>
      <c r="Y76" t="str">
        <v/>
      </c>
      <c r="Z76" t="str">
        <v/>
      </c>
      <c r="AA76" t="str">
        <f t="shared" si="22"/>
        <v/>
      </c>
      <c r="AB76" t="str">
        <f t="shared" si="23"/>
        <v/>
      </c>
      <c r="AC76" s="179" t="str">
        <f>IF('Planilla de Perforacion'!K110="Repasa","Repasa","")</f>
        <v/>
      </c>
      <c r="AE76" s="179" t="b">
        <f t="shared" si="20"/>
        <v>0</v>
      </c>
      <c r="AF76" t="str">
        <v/>
      </c>
      <c r="AG76" s="179" t="str">
        <f t="shared" si="21"/>
        <v/>
      </c>
      <c r="AH76" t="str">
        <v/>
      </c>
      <c r="AI76" s="202" t="str">
        <v/>
      </c>
      <c r="AJ76" t="str">
        <v/>
      </c>
      <c r="AK76" s="203" t="str">
        <v/>
      </c>
      <c r="AL76" t="str">
        <f t="shared" si="14"/>
        <v/>
      </c>
      <c r="AM76" t="str">
        <f t="shared" si="15"/>
        <v/>
      </c>
    </row>
    <row r="77" spans="3:39" x14ac:dyDescent="0.25">
      <c r="C77" s="179" t="str">
        <f>IF('Planilla de Perforacion'!K111="Conexión","Conexión","")</f>
        <v/>
      </c>
      <c r="D77" s="189">
        <f>'Planilla de Perforacion'!H111</f>
        <v>6.6666666709352285E-2</v>
      </c>
      <c r="E77" s="190">
        <f>'Planilla de Perforacion'!E111</f>
        <v>44449</v>
      </c>
      <c r="F77" s="179" t="str">
        <f>'Planilla de Perforacion'!AF111</f>
        <v>Noche</v>
      </c>
      <c r="G77" s="179" t="str">
        <f>'Planilla de Perforacion'!AQ111</f>
        <v/>
      </c>
      <c r="H77" s="179">
        <f>'Planilla de Perforacion'!AS111</f>
        <v>0.1</v>
      </c>
      <c r="I77" s="179" t="str">
        <f>'Planilla de Perforacion'!AR111</f>
        <v/>
      </c>
      <c r="J77" s="191" t="str">
        <v/>
      </c>
      <c r="K77" s="191" t="str">
        <f t="shared" si="13"/>
        <v/>
      </c>
      <c r="L77" s="191" t="str">
        <v/>
      </c>
      <c r="M77" s="192" t="str">
        <v/>
      </c>
      <c r="N77" s="191" t="str">
        <v/>
      </c>
      <c r="O77" s="191" t="str">
        <v/>
      </c>
      <c r="P77" s="193" t="str">
        <f t="shared" si="16"/>
        <v/>
      </c>
      <c r="Q77" s="193" t="str">
        <f t="shared" si="17"/>
        <v/>
      </c>
      <c r="R77" s="179" t="str">
        <f>IF('Planilla de Perforacion'!K111="Survey","Survey","")</f>
        <v/>
      </c>
      <c r="T77" s="179" t="b">
        <f t="shared" si="18"/>
        <v>0</v>
      </c>
      <c r="U77" s="179" t="str">
        <v/>
      </c>
      <c r="V77" s="179" t="str">
        <f t="shared" si="19"/>
        <v/>
      </c>
      <c r="W77" t="str">
        <v/>
      </c>
      <c r="X77" s="202" t="str">
        <v/>
      </c>
      <c r="Y77" t="str">
        <v/>
      </c>
      <c r="Z77" t="str">
        <v/>
      </c>
      <c r="AA77" t="str">
        <f t="shared" si="22"/>
        <v/>
      </c>
      <c r="AB77" t="str">
        <f t="shared" si="23"/>
        <v/>
      </c>
      <c r="AC77" s="179" t="str">
        <f>IF('Planilla de Perforacion'!K111="Repasa","Repasa","")</f>
        <v>Repasa</v>
      </c>
      <c r="AE77" s="179">
        <f t="shared" si="20"/>
        <v>77</v>
      </c>
      <c r="AF77" t="str">
        <v/>
      </c>
      <c r="AG77" s="179" t="str">
        <f t="shared" si="21"/>
        <v/>
      </c>
      <c r="AH77" t="str">
        <v/>
      </c>
      <c r="AI77" s="202" t="str">
        <v/>
      </c>
      <c r="AJ77" t="str">
        <v/>
      </c>
      <c r="AK77" s="203" t="str">
        <v/>
      </c>
      <c r="AL77" t="str">
        <f t="shared" si="14"/>
        <v/>
      </c>
      <c r="AM77" t="str">
        <f t="shared" si="15"/>
        <v/>
      </c>
    </row>
    <row r="78" spans="3:39" x14ac:dyDescent="0.25">
      <c r="C78" s="179" t="str">
        <f>IF('Planilla de Perforacion'!K112="Conexión","Conexión","")</f>
        <v>Conexión</v>
      </c>
      <c r="D78" s="189">
        <f>'Planilla de Perforacion'!H112</f>
        <v>4.9999999988358468E-2</v>
      </c>
      <c r="E78" s="190">
        <f>'Planilla de Perforacion'!E112</f>
        <v>44449</v>
      </c>
      <c r="F78" s="179" t="str">
        <f>'Planilla de Perforacion'!AF112</f>
        <v>Noche</v>
      </c>
      <c r="G78" s="179">
        <f>'Planilla de Perforacion'!AQ112</f>
        <v>8.3000000000000004E-2</v>
      </c>
      <c r="H78" s="179" t="str">
        <f>'Planilla de Perforacion'!AS112</f>
        <v/>
      </c>
      <c r="I78" s="179" t="str">
        <f>'Planilla de Perforacion'!AR112</f>
        <v/>
      </c>
      <c r="J78" s="191" t="str">
        <v/>
      </c>
      <c r="K78" s="191" t="str">
        <f t="shared" si="13"/>
        <v/>
      </c>
      <c r="L78" s="191" t="str">
        <v/>
      </c>
      <c r="M78" s="192" t="str">
        <v/>
      </c>
      <c r="N78" s="191" t="str">
        <v/>
      </c>
      <c r="O78" s="191" t="str">
        <v/>
      </c>
      <c r="P78" s="193" t="str">
        <f t="shared" si="16"/>
        <v/>
      </c>
      <c r="Q78" s="193" t="str">
        <f t="shared" si="17"/>
        <v/>
      </c>
      <c r="R78" s="179" t="str">
        <f>IF('Planilla de Perforacion'!K112="Survey","Survey","")</f>
        <v/>
      </c>
      <c r="T78" s="179" t="b">
        <f t="shared" si="18"/>
        <v>0</v>
      </c>
      <c r="U78" s="179" t="str">
        <v/>
      </c>
      <c r="V78" s="179" t="str">
        <f t="shared" si="19"/>
        <v/>
      </c>
      <c r="W78" t="str">
        <v/>
      </c>
      <c r="X78" s="202" t="str">
        <v/>
      </c>
      <c r="Y78" t="str">
        <v/>
      </c>
      <c r="Z78" t="str">
        <v/>
      </c>
      <c r="AA78" t="str">
        <f t="shared" si="22"/>
        <v/>
      </c>
      <c r="AB78" t="str">
        <f t="shared" si="23"/>
        <v/>
      </c>
      <c r="AC78" s="179" t="str">
        <f>IF('Planilla de Perforacion'!K112="Repasa","Repasa","")</f>
        <v/>
      </c>
      <c r="AE78" s="179" t="b">
        <f t="shared" si="20"/>
        <v>0</v>
      </c>
      <c r="AF78" t="str">
        <v/>
      </c>
      <c r="AG78" s="179" t="str">
        <f t="shared" si="21"/>
        <v/>
      </c>
      <c r="AH78" t="str">
        <v/>
      </c>
      <c r="AI78" s="202" t="str">
        <v/>
      </c>
      <c r="AJ78" t="str">
        <v/>
      </c>
      <c r="AK78" s="203" t="str">
        <v/>
      </c>
      <c r="AL78" t="str">
        <f t="shared" si="14"/>
        <v/>
      </c>
      <c r="AM78" t="str">
        <f t="shared" si="15"/>
        <v/>
      </c>
    </row>
    <row r="79" spans="3:39" x14ac:dyDescent="0.25">
      <c r="C79" s="179" t="str">
        <f>IF('Planilla de Perforacion'!K113="Conexión","Conexión","")</f>
        <v/>
      </c>
      <c r="D79" s="189">
        <f>'Planilla de Perforacion'!H113</f>
        <v>0.13333333341870457</v>
      </c>
      <c r="E79" s="190">
        <f>'Planilla de Perforacion'!E113</f>
        <v>44449</v>
      </c>
      <c r="F79" s="179" t="str">
        <f>'Planilla de Perforacion'!AF113</f>
        <v>Noche</v>
      </c>
      <c r="G79" s="179" t="str">
        <f>'Planilla de Perforacion'!AQ113</f>
        <v/>
      </c>
      <c r="H79" s="179" t="str">
        <f>'Planilla de Perforacion'!AS113</f>
        <v/>
      </c>
      <c r="I79" s="179" t="str">
        <f>'Planilla de Perforacion'!AR113</f>
        <v/>
      </c>
      <c r="J79" s="191" t="str">
        <v/>
      </c>
      <c r="K79" s="191" t="str">
        <f t="shared" si="13"/>
        <v/>
      </c>
      <c r="L79" s="191" t="str">
        <v/>
      </c>
      <c r="M79" s="192" t="str">
        <v/>
      </c>
      <c r="N79" s="191" t="str">
        <v/>
      </c>
      <c r="O79" s="191" t="str">
        <v/>
      </c>
      <c r="P79" s="193" t="str">
        <f t="shared" si="16"/>
        <v/>
      </c>
      <c r="Q79" s="193" t="str">
        <f t="shared" si="17"/>
        <v/>
      </c>
      <c r="R79" s="179" t="str">
        <f>IF('Planilla de Perforacion'!K113="Survey","Survey","")</f>
        <v/>
      </c>
      <c r="T79" s="179" t="b">
        <f t="shared" si="18"/>
        <v>0</v>
      </c>
      <c r="U79" s="179" t="str">
        <v/>
      </c>
      <c r="V79" s="179" t="str">
        <f t="shared" si="19"/>
        <v/>
      </c>
      <c r="W79" t="str">
        <v/>
      </c>
      <c r="X79" s="202" t="str">
        <v/>
      </c>
      <c r="Y79" t="str">
        <v/>
      </c>
      <c r="Z79" t="str">
        <v/>
      </c>
      <c r="AA79" t="str">
        <f t="shared" si="22"/>
        <v/>
      </c>
      <c r="AB79" t="str">
        <f t="shared" si="23"/>
        <v/>
      </c>
      <c r="AC79" s="179" t="str">
        <f>IF('Planilla de Perforacion'!K113="Repasa","Repasa","")</f>
        <v/>
      </c>
      <c r="AE79" s="179" t="b">
        <f t="shared" si="20"/>
        <v>0</v>
      </c>
      <c r="AF79" t="str">
        <v/>
      </c>
      <c r="AG79" s="179" t="str">
        <f t="shared" si="21"/>
        <v/>
      </c>
      <c r="AH79" t="str">
        <v/>
      </c>
      <c r="AI79" s="202" t="str">
        <v/>
      </c>
      <c r="AJ79" t="str">
        <v/>
      </c>
      <c r="AK79" s="203" t="str">
        <v/>
      </c>
      <c r="AL79" t="str">
        <f t="shared" si="14"/>
        <v/>
      </c>
      <c r="AM79" t="str">
        <f t="shared" si="15"/>
        <v/>
      </c>
    </row>
    <row r="80" spans="3:39" x14ac:dyDescent="0.25">
      <c r="C80" s="179" t="str">
        <f>IF('Planilla de Perforacion'!K114="Conexión","Conexión","")</f>
        <v/>
      </c>
      <c r="D80" s="189">
        <f>'Planilla de Perforacion'!H114</f>
        <v>0.39999999990686774</v>
      </c>
      <c r="E80" s="190">
        <f>'Planilla de Perforacion'!E114</f>
        <v>44449</v>
      </c>
      <c r="F80" s="179" t="str">
        <f>'Planilla de Perforacion'!AF114</f>
        <v>Noche</v>
      </c>
      <c r="G80" s="179" t="str">
        <f>'Planilla de Perforacion'!AQ114</f>
        <v/>
      </c>
      <c r="H80" s="179" t="str">
        <f>'Planilla de Perforacion'!AS114</f>
        <v/>
      </c>
      <c r="I80" s="179" t="str">
        <f>'Planilla de Perforacion'!AR114</f>
        <v/>
      </c>
      <c r="J80" s="191" t="str">
        <v/>
      </c>
      <c r="K80" s="191" t="str">
        <f t="shared" si="13"/>
        <v/>
      </c>
      <c r="L80" s="191" t="str">
        <v/>
      </c>
      <c r="M80" s="192" t="str">
        <v/>
      </c>
      <c r="N80" s="191" t="str">
        <v/>
      </c>
      <c r="O80" s="191" t="str">
        <v/>
      </c>
      <c r="P80" s="193" t="str">
        <f t="shared" si="16"/>
        <v/>
      </c>
      <c r="Q80" s="193" t="str">
        <f t="shared" si="17"/>
        <v/>
      </c>
      <c r="R80" s="179" t="str">
        <f>IF('Planilla de Perforacion'!K114="Survey","Survey","")</f>
        <v/>
      </c>
      <c r="T80" s="179" t="b">
        <f t="shared" si="18"/>
        <v>0</v>
      </c>
      <c r="U80" s="179" t="str">
        <v/>
      </c>
      <c r="V80" s="179" t="str">
        <f t="shared" si="19"/>
        <v/>
      </c>
      <c r="W80" t="str">
        <v/>
      </c>
      <c r="X80" s="202" t="str">
        <v/>
      </c>
      <c r="Y80" t="str">
        <v/>
      </c>
      <c r="Z80" t="str">
        <v/>
      </c>
      <c r="AA80" t="str">
        <f t="shared" si="22"/>
        <v/>
      </c>
      <c r="AB80" t="str">
        <f t="shared" si="23"/>
        <v/>
      </c>
      <c r="AC80" s="179" t="str">
        <f>IF('Planilla de Perforacion'!K114="Repasa","Repasa","")</f>
        <v/>
      </c>
      <c r="AE80" s="179" t="b">
        <f t="shared" si="20"/>
        <v>0</v>
      </c>
      <c r="AF80" t="str">
        <v/>
      </c>
      <c r="AG80" s="179" t="str">
        <f t="shared" si="21"/>
        <v/>
      </c>
      <c r="AH80" t="str">
        <v/>
      </c>
      <c r="AI80" s="202" t="str">
        <v/>
      </c>
      <c r="AJ80" t="str">
        <v/>
      </c>
      <c r="AK80" s="203" t="str">
        <v/>
      </c>
      <c r="AL80" t="str">
        <f t="shared" si="14"/>
        <v/>
      </c>
      <c r="AM80" t="str">
        <f t="shared" si="15"/>
        <v/>
      </c>
    </row>
    <row r="81" spans="3:39" x14ac:dyDescent="0.25">
      <c r="C81" s="179" t="str">
        <f>IF('Planilla de Perforacion'!K115="Conexión","Conexión","")</f>
        <v/>
      </c>
      <c r="D81" s="189">
        <f>'Planilla de Perforacion'!H115</f>
        <v>9.9999999976716936E-2</v>
      </c>
      <c r="E81" s="190">
        <f>'Planilla de Perforacion'!E115</f>
        <v>44449</v>
      </c>
      <c r="F81" s="179" t="str">
        <f>'Planilla de Perforacion'!AF115</f>
        <v>Noche</v>
      </c>
      <c r="G81" s="179" t="str">
        <f>'Planilla de Perforacion'!AQ115</f>
        <v/>
      </c>
      <c r="H81" s="179">
        <f>'Planilla de Perforacion'!AS115</f>
        <v>0.1</v>
      </c>
      <c r="I81" s="179" t="str">
        <f>'Planilla de Perforacion'!AR115</f>
        <v/>
      </c>
      <c r="J81" s="191" t="str">
        <v/>
      </c>
      <c r="K81" s="191" t="str">
        <f t="shared" si="13"/>
        <v/>
      </c>
      <c r="L81" s="191" t="str">
        <v/>
      </c>
      <c r="M81" s="192" t="str">
        <v/>
      </c>
      <c r="N81" s="191" t="str">
        <v/>
      </c>
      <c r="O81" s="191" t="str">
        <v/>
      </c>
      <c r="P81" s="193" t="str">
        <f t="shared" si="16"/>
        <v/>
      </c>
      <c r="Q81" s="193" t="str">
        <f t="shared" si="17"/>
        <v/>
      </c>
      <c r="R81" s="179" t="str">
        <f>IF('Planilla de Perforacion'!K115="Survey","Survey","")</f>
        <v/>
      </c>
      <c r="T81" s="179" t="b">
        <f t="shared" si="18"/>
        <v>0</v>
      </c>
      <c r="U81" s="179" t="str">
        <v/>
      </c>
      <c r="V81" s="179" t="str">
        <f t="shared" si="19"/>
        <v/>
      </c>
      <c r="W81" t="str">
        <v/>
      </c>
      <c r="X81" s="202" t="str">
        <v/>
      </c>
      <c r="Y81" t="str">
        <v/>
      </c>
      <c r="Z81" t="str">
        <v/>
      </c>
      <c r="AA81" t="str">
        <f t="shared" si="22"/>
        <v/>
      </c>
      <c r="AB81" t="str">
        <f t="shared" si="23"/>
        <v/>
      </c>
      <c r="AC81" s="179" t="str">
        <f>IF('Planilla de Perforacion'!K115="Repasa","Repasa","")</f>
        <v>Repasa</v>
      </c>
      <c r="AE81" s="179">
        <f t="shared" si="20"/>
        <v>81</v>
      </c>
      <c r="AF81" t="str">
        <v/>
      </c>
      <c r="AG81" s="179" t="str">
        <f t="shared" si="21"/>
        <v/>
      </c>
      <c r="AH81" t="str">
        <v/>
      </c>
      <c r="AI81" s="202" t="str">
        <v/>
      </c>
      <c r="AJ81" t="str">
        <v/>
      </c>
      <c r="AK81" s="203" t="str">
        <v/>
      </c>
      <c r="AL81" t="str">
        <f t="shared" si="14"/>
        <v/>
      </c>
      <c r="AM81" t="str">
        <f t="shared" si="15"/>
        <v/>
      </c>
    </row>
    <row r="82" spans="3:39" x14ac:dyDescent="0.25">
      <c r="C82" s="179" t="str">
        <f>IF('Planilla de Perforacion'!K116="Conexión","Conexión","")</f>
        <v/>
      </c>
      <c r="D82" s="189">
        <f>'Planilla de Perforacion'!H116</f>
        <v>0.38333333336049691</v>
      </c>
      <c r="E82" s="190">
        <f>'Planilla de Perforacion'!E116</f>
        <v>44449</v>
      </c>
      <c r="F82" s="179" t="str">
        <f>'Planilla de Perforacion'!AF116</f>
        <v>Noche</v>
      </c>
      <c r="G82" s="179" t="str">
        <f>'Planilla de Perforacion'!AQ116</f>
        <v/>
      </c>
      <c r="H82" s="179" t="str">
        <f>'Planilla de Perforacion'!AS116</f>
        <v/>
      </c>
      <c r="I82" s="179" t="str">
        <f>'Planilla de Perforacion'!AR116</f>
        <v/>
      </c>
      <c r="J82" s="191" t="str">
        <v/>
      </c>
      <c r="K82" s="191" t="str">
        <f t="shared" si="13"/>
        <v/>
      </c>
      <c r="L82" s="191" t="str">
        <v/>
      </c>
      <c r="M82" s="192" t="str">
        <v/>
      </c>
      <c r="N82" s="191" t="str">
        <v/>
      </c>
      <c r="O82" s="191" t="str">
        <v/>
      </c>
      <c r="P82" s="193" t="str">
        <f t="shared" si="16"/>
        <v/>
      </c>
      <c r="Q82" s="193" t="str">
        <f t="shared" si="17"/>
        <v/>
      </c>
      <c r="R82" s="179" t="str">
        <f>IF('Planilla de Perforacion'!K116="Survey","Survey","")</f>
        <v/>
      </c>
      <c r="T82" s="179" t="b">
        <f t="shared" si="18"/>
        <v>0</v>
      </c>
      <c r="U82" s="179" t="str">
        <v/>
      </c>
      <c r="V82" s="179" t="str">
        <f t="shared" si="19"/>
        <v/>
      </c>
      <c r="W82" t="str">
        <v/>
      </c>
      <c r="X82" s="202" t="str">
        <v/>
      </c>
      <c r="Y82" t="str">
        <v/>
      </c>
      <c r="Z82" t="str">
        <v/>
      </c>
      <c r="AA82" t="str">
        <f t="shared" si="22"/>
        <v/>
      </c>
      <c r="AB82" t="str">
        <f t="shared" si="23"/>
        <v/>
      </c>
      <c r="AC82" s="179" t="str">
        <f>IF('Planilla de Perforacion'!K116="Repasa","Repasa","")</f>
        <v/>
      </c>
      <c r="AE82" s="179" t="b">
        <f t="shared" si="20"/>
        <v>0</v>
      </c>
      <c r="AF82" t="str">
        <v/>
      </c>
      <c r="AG82" s="179" t="str">
        <f t="shared" si="21"/>
        <v/>
      </c>
      <c r="AH82" t="str">
        <v/>
      </c>
      <c r="AI82" s="202" t="str">
        <v/>
      </c>
      <c r="AJ82" t="str">
        <v/>
      </c>
      <c r="AK82" s="203" t="str">
        <v/>
      </c>
      <c r="AL82" t="str">
        <f t="shared" si="14"/>
        <v/>
      </c>
      <c r="AM82" t="str">
        <f t="shared" si="15"/>
        <v/>
      </c>
    </row>
    <row r="83" spans="3:39" x14ac:dyDescent="0.25">
      <c r="C83" s="179" t="str">
        <f>IF('Planilla de Perforacion'!K117="Conexión","Conexión","")</f>
        <v/>
      </c>
      <c r="D83" s="189">
        <f>'Planilla de Perforacion'!H117</f>
        <v>4.9999999988358468E-2</v>
      </c>
      <c r="E83" s="190">
        <f>'Planilla de Perforacion'!E117</f>
        <v>44449</v>
      </c>
      <c r="F83" s="179" t="str">
        <f>'Planilla de Perforacion'!AF117</f>
        <v>Noche</v>
      </c>
      <c r="G83" s="179" t="str">
        <f>'Planilla de Perforacion'!AQ117</f>
        <v/>
      </c>
      <c r="H83" s="179">
        <f>'Planilla de Perforacion'!AS117</f>
        <v>0.1</v>
      </c>
      <c r="I83" s="179" t="str">
        <f>'Planilla de Perforacion'!AR117</f>
        <v/>
      </c>
      <c r="J83" s="191" t="str">
        <v/>
      </c>
      <c r="K83" s="191" t="str">
        <f t="shared" si="13"/>
        <v/>
      </c>
      <c r="L83" s="191" t="str">
        <v/>
      </c>
      <c r="M83" s="192" t="str">
        <v/>
      </c>
      <c r="N83" s="191" t="str">
        <v/>
      </c>
      <c r="O83" s="191" t="str">
        <v/>
      </c>
      <c r="P83" s="193" t="str">
        <f t="shared" si="16"/>
        <v/>
      </c>
      <c r="Q83" s="193" t="str">
        <f t="shared" si="17"/>
        <v/>
      </c>
      <c r="R83" s="179" t="str">
        <f>IF('Planilla de Perforacion'!K117="Survey","Survey","")</f>
        <v/>
      </c>
      <c r="T83" s="179" t="b">
        <f t="shared" si="18"/>
        <v>0</v>
      </c>
      <c r="U83" s="179" t="str">
        <v/>
      </c>
      <c r="V83" s="179" t="str">
        <f t="shared" si="19"/>
        <v/>
      </c>
      <c r="W83" t="str">
        <v/>
      </c>
      <c r="X83" s="202" t="str">
        <v/>
      </c>
      <c r="Y83" t="str">
        <v/>
      </c>
      <c r="Z83" t="str">
        <v/>
      </c>
      <c r="AA83" t="str">
        <f t="shared" si="22"/>
        <v/>
      </c>
      <c r="AB83" t="str">
        <f t="shared" si="23"/>
        <v/>
      </c>
      <c r="AC83" s="179" t="str">
        <f>IF('Planilla de Perforacion'!K117="Repasa","Repasa","")</f>
        <v>Repasa</v>
      </c>
      <c r="AE83" s="179">
        <f t="shared" si="20"/>
        <v>83</v>
      </c>
      <c r="AF83" t="str">
        <v/>
      </c>
      <c r="AG83" s="179" t="str">
        <f t="shared" si="21"/>
        <v/>
      </c>
      <c r="AH83" t="str">
        <v/>
      </c>
      <c r="AI83" s="202" t="str">
        <v/>
      </c>
      <c r="AJ83" t="str">
        <v/>
      </c>
      <c r="AK83" s="203" t="str">
        <v/>
      </c>
      <c r="AL83" t="str">
        <f t="shared" si="14"/>
        <v/>
      </c>
      <c r="AM83" t="str">
        <f t="shared" si="15"/>
        <v/>
      </c>
    </row>
    <row r="84" spans="3:39" x14ac:dyDescent="0.25">
      <c r="C84" s="179" t="str">
        <f>IF('Planilla de Perforacion'!K118="Conexión","Conexión","")</f>
        <v/>
      </c>
      <c r="D84" s="189">
        <f>'Planilla de Perforacion'!H118</f>
        <v>0.8333333334303461</v>
      </c>
      <c r="E84" s="190">
        <f>'Planilla de Perforacion'!E118</f>
        <v>44449</v>
      </c>
      <c r="F84" s="179" t="str">
        <f>'Planilla de Perforacion'!AF118</f>
        <v>Noche</v>
      </c>
      <c r="G84" s="179" t="str">
        <f>'Planilla de Perforacion'!AQ118</f>
        <v/>
      </c>
      <c r="H84" s="179" t="str">
        <f>'Planilla de Perforacion'!AS118</f>
        <v/>
      </c>
      <c r="I84" s="179" t="str">
        <f>'Planilla de Perforacion'!AR118</f>
        <v/>
      </c>
      <c r="J84" s="191" t="str">
        <v/>
      </c>
      <c r="K84" s="191" t="str">
        <f t="shared" si="13"/>
        <v/>
      </c>
      <c r="L84" s="191" t="str">
        <v/>
      </c>
      <c r="M84" s="192" t="str">
        <v/>
      </c>
      <c r="N84" s="191" t="str">
        <v/>
      </c>
      <c r="O84" s="191" t="str">
        <v/>
      </c>
      <c r="P84" s="193" t="str">
        <f t="shared" si="16"/>
        <v/>
      </c>
      <c r="Q84" s="193" t="str">
        <f t="shared" si="17"/>
        <v/>
      </c>
      <c r="R84" s="179" t="str">
        <f>IF('Planilla de Perforacion'!K118="Survey","Survey","")</f>
        <v/>
      </c>
      <c r="T84" s="179" t="b">
        <f t="shared" si="18"/>
        <v>0</v>
      </c>
      <c r="U84" s="179" t="str">
        <v/>
      </c>
      <c r="V84" s="179" t="str">
        <f t="shared" si="19"/>
        <v/>
      </c>
      <c r="W84" t="str">
        <v/>
      </c>
      <c r="X84" s="202" t="str">
        <v/>
      </c>
      <c r="Y84" t="str">
        <v/>
      </c>
      <c r="Z84" t="str">
        <v/>
      </c>
      <c r="AA84" t="str">
        <f t="shared" si="22"/>
        <v/>
      </c>
      <c r="AB84" t="str">
        <f t="shared" si="23"/>
        <v/>
      </c>
      <c r="AC84" s="179" t="str">
        <f>IF('Planilla de Perforacion'!K118="Repasa","Repasa","")</f>
        <v/>
      </c>
      <c r="AE84" s="179" t="b">
        <f t="shared" si="20"/>
        <v>0</v>
      </c>
      <c r="AF84" t="str">
        <v/>
      </c>
      <c r="AG84" s="179" t="str">
        <f t="shared" si="21"/>
        <v/>
      </c>
      <c r="AH84" t="str">
        <v/>
      </c>
      <c r="AI84" s="202" t="str">
        <v/>
      </c>
      <c r="AJ84" t="str">
        <v/>
      </c>
      <c r="AK84" s="203" t="str">
        <v/>
      </c>
      <c r="AL84" t="str">
        <f t="shared" si="14"/>
        <v/>
      </c>
      <c r="AM84" t="str">
        <f t="shared" si="15"/>
        <v/>
      </c>
    </row>
    <row r="85" spans="3:39" x14ac:dyDescent="0.25">
      <c r="C85" s="179" t="str">
        <f>IF('Planilla de Perforacion'!K119="Conexión","Conexión","")</f>
        <v/>
      </c>
      <c r="D85" s="189">
        <f>'Planilla de Perforacion'!H119</f>
        <v>4.9999999988358468E-2</v>
      </c>
      <c r="E85" s="190">
        <f>'Planilla de Perforacion'!E119</f>
        <v>44449</v>
      </c>
      <c r="F85" s="179" t="str">
        <f>'Planilla de Perforacion'!AF119</f>
        <v>Noche</v>
      </c>
      <c r="G85" s="179" t="str">
        <f>'Planilla de Perforacion'!AQ119</f>
        <v/>
      </c>
      <c r="H85" s="179" t="str">
        <f>'Planilla de Perforacion'!AS119</f>
        <v/>
      </c>
      <c r="I85" s="179">
        <f>'Planilla de Perforacion'!AR119</f>
        <v>0.05</v>
      </c>
      <c r="J85" s="191" t="str">
        <v/>
      </c>
      <c r="K85" s="191" t="str">
        <f t="shared" si="13"/>
        <v/>
      </c>
      <c r="L85" s="191" t="str">
        <v/>
      </c>
      <c r="M85" s="192" t="str">
        <v/>
      </c>
      <c r="N85" s="191" t="str">
        <v/>
      </c>
      <c r="O85" s="191" t="str">
        <v/>
      </c>
      <c r="P85" s="193" t="str">
        <f t="shared" si="16"/>
        <v/>
      </c>
      <c r="Q85" s="193" t="str">
        <f t="shared" si="17"/>
        <v/>
      </c>
      <c r="R85" s="179" t="str">
        <f>IF('Planilla de Perforacion'!K119="Survey","Survey","")</f>
        <v>Survey</v>
      </c>
      <c r="T85" s="179">
        <f t="shared" si="18"/>
        <v>85</v>
      </c>
      <c r="U85" s="179" t="str">
        <v/>
      </c>
      <c r="V85" s="179" t="str">
        <f t="shared" si="19"/>
        <v/>
      </c>
      <c r="W85" t="str">
        <v/>
      </c>
      <c r="X85" s="202" t="str">
        <v/>
      </c>
      <c r="Y85" t="str">
        <v/>
      </c>
      <c r="Z85" t="str">
        <v/>
      </c>
      <c r="AA85" t="str">
        <f t="shared" si="22"/>
        <v/>
      </c>
      <c r="AB85" t="str">
        <f t="shared" si="23"/>
        <v/>
      </c>
      <c r="AC85" s="179" t="str">
        <f>IF('Planilla de Perforacion'!K119="Repasa","Repasa","")</f>
        <v/>
      </c>
      <c r="AE85" s="179" t="b">
        <f t="shared" si="20"/>
        <v>0</v>
      </c>
      <c r="AF85" t="str">
        <v/>
      </c>
      <c r="AG85" s="179" t="str">
        <f t="shared" si="21"/>
        <v/>
      </c>
      <c r="AH85" t="str">
        <v/>
      </c>
      <c r="AI85" s="202" t="str">
        <v/>
      </c>
      <c r="AJ85" t="str">
        <v/>
      </c>
      <c r="AK85" s="203" t="str">
        <v/>
      </c>
      <c r="AL85" t="str">
        <f t="shared" si="14"/>
        <v/>
      </c>
      <c r="AM85" t="str">
        <f t="shared" si="15"/>
        <v/>
      </c>
    </row>
    <row r="86" spans="3:39" x14ac:dyDescent="0.25">
      <c r="C86" s="179" t="str">
        <f>IF('Planilla de Perforacion'!K120="Conexión","Conexión","")</f>
        <v/>
      </c>
      <c r="D86" s="189">
        <f>'Planilla de Perforacion'!H120</f>
        <v>4.9999999988358468E-2</v>
      </c>
      <c r="E86" s="190">
        <f>'Planilla de Perforacion'!E120</f>
        <v>44449</v>
      </c>
      <c r="F86" s="179" t="str">
        <f>'Planilla de Perforacion'!AF120</f>
        <v>Noche</v>
      </c>
      <c r="G86" s="179" t="str">
        <f>'Planilla de Perforacion'!AQ120</f>
        <v/>
      </c>
      <c r="H86" s="179">
        <f>'Planilla de Perforacion'!AS120</f>
        <v>0.1</v>
      </c>
      <c r="I86" s="179" t="str">
        <f>'Planilla de Perforacion'!AR120</f>
        <v/>
      </c>
      <c r="J86" s="191" t="str">
        <v/>
      </c>
      <c r="K86" s="191" t="str">
        <f t="shared" si="13"/>
        <v/>
      </c>
      <c r="L86" s="191" t="str">
        <v/>
      </c>
      <c r="M86" s="192" t="str">
        <v/>
      </c>
      <c r="N86" s="191" t="str">
        <v/>
      </c>
      <c r="O86" s="191" t="str">
        <v/>
      </c>
      <c r="P86" s="193" t="str">
        <f t="shared" si="16"/>
        <v/>
      </c>
      <c r="Q86" s="193" t="str">
        <f t="shared" si="17"/>
        <v/>
      </c>
      <c r="R86" s="179" t="str">
        <f>IF('Planilla de Perforacion'!K120="Survey","Survey","")</f>
        <v/>
      </c>
      <c r="T86" s="179" t="b">
        <f t="shared" si="18"/>
        <v>0</v>
      </c>
      <c r="U86" s="179" t="str">
        <v/>
      </c>
      <c r="V86" s="179" t="str">
        <f t="shared" si="19"/>
        <v/>
      </c>
      <c r="W86" t="str">
        <v/>
      </c>
      <c r="X86" s="202" t="str">
        <v/>
      </c>
      <c r="Y86" t="str">
        <v/>
      </c>
      <c r="Z86" t="str">
        <v/>
      </c>
      <c r="AA86" t="str">
        <f t="shared" si="22"/>
        <v/>
      </c>
      <c r="AB86" t="str">
        <f t="shared" si="23"/>
        <v/>
      </c>
      <c r="AC86" s="179" t="str">
        <f>IF('Planilla de Perforacion'!K120="Repasa","Repasa","")</f>
        <v>Repasa</v>
      </c>
      <c r="AE86" s="179">
        <f t="shared" si="20"/>
        <v>86</v>
      </c>
      <c r="AF86" t="str">
        <v/>
      </c>
      <c r="AG86" s="179" t="str">
        <f t="shared" si="21"/>
        <v/>
      </c>
      <c r="AH86" t="str">
        <v/>
      </c>
      <c r="AI86" s="202" t="str">
        <v/>
      </c>
      <c r="AJ86" t="str">
        <v/>
      </c>
      <c r="AK86" s="203" t="str">
        <v/>
      </c>
      <c r="AL86" t="str">
        <f t="shared" si="14"/>
        <v/>
      </c>
      <c r="AM86" t="str">
        <f t="shared" si="15"/>
        <v/>
      </c>
    </row>
    <row r="87" spans="3:39" x14ac:dyDescent="0.25">
      <c r="C87" s="179" t="str">
        <f>IF('Planilla de Perforacion'!K121="Conexión","Conexión","")</f>
        <v>Conexión</v>
      </c>
      <c r="D87" s="189">
        <f>'Planilla de Perforacion'!H121</f>
        <v>6.6666666709352285E-2</v>
      </c>
      <c r="E87" s="190">
        <f>'Planilla de Perforacion'!E121</f>
        <v>44449</v>
      </c>
      <c r="F87" s="179" t="str">
        <f>'Planilla de Perforacion'!AF121</f>
        <v>Noche</v>
      </c>
      <c r="G87" s="179">
        <f>'Planilla de Perforacion'!AQ121</f>
        <v>8.3000000000000004E-2</v>
      </c>
      <c r="H87" s="179" t="str">
        <f>'Planilla de Perforacion'!AS121</f>
        <v/>
      </c>
      <c r="I87" s="179" t="str">
        <f>'Planilla de Perforacion'!AR121</f>
        <v/>
      </c>
      <c r="J87" s="191" t="str">
        <v/>
      </c>
      <c r="K87" s="191" t="str">
        <f t="shared" si="13"/>
        <v/>
      </c>
      <c r="L87" s="191" t="str">
        <v/>
      </c>
      <c r="M87" s="192" t="str">
        <v/>
      </c>
      <c r="N87" s="191" t="str">
        <v/>
      </c>
      <c r="O87" s="191" t="str">
        <v/>
      </c>
      <c r="P87" s="193" t="str">
        <f t="shared" si="16"/>
        <v/>
      </c>
      <c r="Q87" s="193" t="str">
        <f t="shared" si="17"/>
        <v/>
      </c>
      <c r="R87" s="179" t="str">
        <f>IF('Planilla de Perforacion'!K121="Survey","Survey","")</f>
        <v/>
      </c>
      <c r="T87" s="179" t="b">
        <f t="shared" si="18"/>
        <v>0</v>
      </c>
      <c r="U87" s="179" t="str">
        <v/>
      </c>
      <c r="V87" s="179" t="str">
        <f t="shared" si="19"/>
        <v/>
      </c>
      <c r="W87" t="str">
        <v/>
      </c>
      <c r="X87" s="202" t="str">
        <v/>
      </c>
      <c r="Y87" t="str">
        <v/>
      </c>
      <c r="Z87" t="str">
        <v/>
      </c>
      <c r="AA87" t="str">
        <f t="shared" si="22"/>
        <v/>
      </c>
      <c r="AB87" t="str">
        <f t="shared" si="23"/>
        <v/>
      </c>
      <c r="AC87" s="179" t="str">
        <f>IF('Planilla de Perforacion'!K121="Repasa","Repasa","")</f>
        <v/>
      </c>
      <c r="AE87" s="179" t="b">
        <f t="shared" si="20"/>
        <v>0</v>
      </c>
      <c r="AF87" t="str">
        <v/>
      </c>
      <c r="AG87" s="179" t="str">
        <f t="shared" si="21"/>
        <v/>
      </c>
      <c r="AH87" t="str">
        <v/>
      </c>
      <c r="AI87" s="202" t="str">
        <v/>
      </c>
      <c r="AJ87" t="str">
        <v/>
      </c>
      <c r="AK87" s="203" t="str">
        <v/>
      </c>
      <c r="AL87" t="str">
        <f t="shared" si="14"/>
        <v/>
      </c>
      <c r="AM87" t="str">
        <f t="shared" si="15"/>
        <v/>
      </c>
    </row>
    <row r="88" spans="3:39" x14ac:dyDescent="0.25">
      <c r="C88" s="179" t="str">
        <f>IF('Planilla de Perforacion'!K122="Conexión","Conexión","")</f>
        <v/>
      </c>
      <c r="D88" s="189">
        <f>'Planilla de Perforacion'!H122</f>
        <v>0.73333333327900618</v>
      </c>
      <c r="E88" s="190">
        <f>'Planilla de Perforacion'!E122</f>
        <v>44449</v>
      </c>
      <c r="F88" s="179" t="str">
        <f>'Planilla de Perforacion'!AF122</f>
        <v>Noche</v>
      </c>
      <c r="G88" s="179" t="str">
        <f>'Planilla de Perforacion'!AQ122</f>
        <v/>
      </c>
      <c r="H88" s="179" t="str">
        <f>'Planilla de Perforacion'!AS122</f>
        <v/>
      </c>
      <c r="I88" s="179" t="str">
        <f>'Planilla de Perforacion'!AR122</f>
        <v/>
      </c>
      <c r="J88" s="191" t="str">
        <v/>
      </c>
      <c r="K88" s="191" t="str">
        <f t="shared" si="13"/>
        <v/>
      </c>
      <c r="L88" s="191" t="str">
        <v/>
      </c>
      <c r="M88" s="192" t="str">
        <v/>
      </c>
      <c r="N88" s="191" t="str">
        <v/>
      </c>
      <c r="O88" s="191" t="str">
        <v/>
      </c>
      <c r="P88" s="193" t="str">
        <f t="shared" si="16"/>
        <v/>
      </c>
      <c r="Q88" s="193" t="str">
        <f t="shared" si="17"/>
        <v/>
      </c>
      <c r="R88" s="179" t="str">
        <f>IF('Planilla de Perforacion'!K122="Survey","Survey","")</f>
        <v/>
      </c>
      <c r="T88" s="179" t="b">
        <f t="shared" si="18"/>
        <v>0</v>
      </c>
      <c r="U88" s="179" t="str">
        <v/>
      </c>
      <c r="V88" s="179" t="str">
        <f t="shared" si="19"/>
        <v/>
      </c>
      <c r="W88" t="str">
        <v/>
      </c>
      <c r="X88" s="202" t="str">
        <v/>
      </c>
      <c r="Y88" t="str">
        <v/>
      </c>
      <c r="Z88" t="str">
        <v/>
      </c>
      <c r="AA88" t="str">
        <f t="shared" si="22"/>
        <v/>
      </c>
      <c r="AB88" t="str">
        <f t="shared" si="23"/>
        <v/>
      </c>
      <c r="AC88" s="179" t="str">
        <f>IF('Planilla de Perforacion'!K122="Repasa","Repasa","")</f>
        <v/>
      </c>
      <c r="AE88" s="179" t="b">
        <f t="shared" si="20"/>
        <v>0</v>
      </c>
      <c r="AF88" t="str">
        <v/>
      </c>
      <c r="AG88" s="179" t="str">
        <f t="shared" si="21"/>
        <v/>
      </c>
      <c r="AH88" t="str">
        <v/>
      </c>
      <c r="AI88" s="202" t="str">
        <v/>
      </c>
      <c r="AJ88" t="str">
        <v/>
      </c>
      <c r="AK88" s="203" t="str">
        <v/>
      </c>
      <c r="AL88" t="str">
        <f t="shared" si="14"/>
        <v/>
      </c>
      <c r="AM88" t="str">
        <f t="shared" si="15"/>
        <v/>
      </c>
    </row>
    <row r="89" spans="3:39" x14ac:dyDescent="0.25">
      <c r="C89" s="179" t="str">
        <f>IF('Planilla de Perforacion'!K123="Conexión","Conexión","")</f>
        <v/>
      </c>
      <c r="D89" s="189">
        <f>'Planilla de Perforacion'!H123</f>
        <v>8.3333333255723119E-2</v>
      </c>
      <c r="E89" s="190">
        <f>'Planilla de Perforacion'!E123</f>
        <v>44449</v>
      </c>
      <c r="F89" s="179" t="str">
        <f>'Planilla de Perforacion'!AF123</f>
        <v>Noche</v>
      </c>
      <c r="G89" s="179" t="str">
        <f>'Planilla de Perforacion'!AQ123</f>
        <v/>
      </c>
      <c r="H89" s="179">
        <f>'Planilla de Perforacion'!AS123</f>
        <v>0.1</v>
      </c>
      <c r="I89" s="179" t="str">
        <f>'Planilla de Perforacion'!AR123</f>
        <v/>
      </c>
      <c r="J89" s="191" t="str">
        <v/>
      </c>
      <c r="K89" s="191" t="str">
        <f t="shared" si="13"/>
        <v/>
      </c>
      <c r="L89" s="191" t="str">
        <v/>
      </c>
      <c r="M89" s="192" t="str">
        <v/>
      </c>
      <c r="N89" s="191" t="str">
        <v/>
      </c>
      <c r="O89" s="191" t="str">
        <v/>
      </c>
      <c r="P89" s="193" t="str">
        <f t="shared" si="16"/>
        <v/>
      </c>
      <c r="Q89" s="193" t="str">
        <f t="shared" si="17"/>
        <v/>
      </c>
      <c r="R89" s="179" t="str">
        <f>IF('Planilla de Perforacion'!K123="Survey","Survey","")</f>
        <v/>
      </c>
      <c r="T89" s="179" t="b">
        <f t="shared" si="18"/>
        <v>0</v>
      </c>
      <c r="U89" s="179" t="str">
        <v/>
      </c>
      <c r="V89" s="179" t="str">
        <f t="shared" si="19"/>
        <v/>
      </c>
      <c r="W89" t="str">
        <v/>
      </c>
      <c r="X89" s="202" t="str">
        <v/>
      </c>
      <c r="Y89" t="str">
        <v/>
      </c>
      <c r="Z89" t="str">
        <v/>
      </c>
      <c r="AA89" t="str">
        <f t="shared" si="22"/>
        <v/>
      </c>
      <c r="AB89" t="str">
        <f t="shared" si="23"/>
        <v/>
      </c>
      <c r="AC89" s="179" t="str">
        <f>IF('Planilla de Perforacion'!K123="Repasa","Repasa","")</f>
        <v>Repasa</v>
      </c>
      <c r="AE89" s="179">
        <f t="shared" si="20"/>
        <v>89</v>
      </c>
      <c r="AF89" t="str">
        <v/>
      </c>
      <c r="AG89" s="179" t="str">
        <f t="shared" si="21"/>
        <v/>
      </c>
      <c r="AH89" t="str">
        <v/>
      </c>
      <c r="AI89" s="202" t="str">
        <v/>
      </c>
      <c r="AJ89" t="str">
        <v/>
      </c>
      <c r="AK89" s="203" t="str">
        <v/>
      </c>
      <c r="AL89" t="str">
        <f t="shared" si="14"/>
        <v/>
      </c>
      <c r="AM89" t="str">
        <f t="shared" si="15"/>
        <v/>
      </c>
    </row>
    <row r="90" spans="3:39" x14ac:dyDescent="0.25">
      <c r="C90" s="179" t="str">
        <f>IF('Planilla de Perforacion'!K124="Conexión","Conexión","")</f>
        <v/>
      </c>
      <c r="D90" s="189">
        <f>'Planilla de Perforacion'!H124</f>
        <v>0.45000000006984919</v>
      </c>
      <c r="E90" s="190">
        <f>'Planilla de Perforacion'!E124</f>
        <v>44449</v>
      </c>
      <c r="F90" s="179" t="str">
        <f>'Planilla de Perforacion'!AF124</f>
        <v>Noche</v>
      </c>
      <c r="G90" s="179" t="str">
        <f>'Planilla de Perforacion'!AQ124</f>
        <v/>
      </c>
      <c r="H90" s="179" t="str">
        <f>'Planilla de Perforacion'!AS124</f>
        <v/>
      </c>
      <c r="I90" s="179" t="str">
        <f>'Planilla de Perforacion'!AR124</f>
        <v/>
      </c>
      <c r="J90" s="191" t="str">
        <v/>
      </c>
      <c r="K90" s="191" t="str">
        <f t="shared" si="13"/>
        <v/>
      </c>
      <c r="L90" s="191" t="str">
        <v/>
      </c>
      <c r="M90" s="192" t="str">
        <v/>
      </c>
      <c r="N90" s="191" t="str">
        <v/>
      </c>
      <c r="O90" s="191" t="str">
        <v/>
      </c>
      <c r="P90" s="193" t="str">
        <f t="shared" si="16"/>
        <v/>
      </c>
      <c r="Q90" s="193" t="str">
        <f t="shared" si="17"/>
        <v/>
      </c>
      <c r="R90" s="179" t="str">
        <f>IF('Planilla de Perforacion'!K124="Survey","Survey","")</f>
        <v/>
      </c>
      <c r="T90" s="179" t="b">
        <f t="shared" si="18"/>
        <v>0</v>
      </c>
      <c r="U90" s="179" t="str">
        <v/>
      </c>
      <c r="V90" s="179" t="str">
        <f t="shared" si="19"/>
        <v/>
      </c>
      <c r="W90" t="str">
        <v/>
      </c>
      <c r="X90" s="202" t="str">
        <v/>
      </c>
      <c r="Y90" t="str">
        <v/>
      </c>
      <c r="Z90" t="str">
        <v/>
      </c>
      <c r="AA90" t="str">
        <f t="shared" si="22"/>
        <v/>
      </c>
      <c r="AB90" t="str">
        <f t="shared" si="23"/>
        <v/>
      </c>
      <c r="AC90" s="179" t="str">
        <f>IF('Planilla de Perforacion'!K124="Repasa","Repasa","")</f>
        <v/>
      </c>
      <c r="AE90" s="179" t="b">
        <f t="shared" si="20"/>
        <v>0</v>
      </c>
      <c r="AF90" t="str">
        <v/>
      </c>
      <c r="AG90" s="179" t="str">
        <f t="shared" si="21"/>
        <v/>
      </c>
      <c r="AH90" t="str">
        <v/>
      </c>
      <c r="AI90" s="202" t="str">
        <v/>
      </c>
      <c r="AJ90" t="str">
        <v/>
      </c>
      <c r="AK90" s="203" t="str">
        <v/>
      </c>
      <c r="AL90" t="str">
        <f t="shared" si="14"/>
        <v/>
      </c>
      <c r="AM90" t="str">
        <f t="shared" si="15"/>
        <v/>
      </c>
    </row>
    <row r="91" spans="3:39" x14ac:dyDescent="0.25">
      <c r="C91" s="179" t="str">
        <f>IF('Planilla de Perforacion'!K125="Conexión","Conexión","")</f>
        <v/>
      </c>
      <c r="D91" s="189">
        <f>'Planilla de Perforacion'!H125</f>
        <v>8.3333333255723119E-2</v>
      </c>
      <c r="E91" s="190">
        <f>'Planilla de Perforacion'!E125</f>
        <v>44449</v>
      </c>
      <c r="F91" s="179" t="str">
        <f>'Planilla de Perforacion'!AF125</f>
        <v>Noche</v>
      </c>
      <c r="G91" s="179" t="str">
        <f>'Planilla de Perforacion'!AQ125</f>
        <v/>
      </c>
      <c r="H91" s="179">
        <f>'Planilla de Perforacion'!AS125</f>
        <v>0.1</v>
      </c>
      <c r="I91" s="179" t="str">
        <f>'Planilla de Perforacion'!AR125</f>
        <v/>
      </c>
      <c r="J91" s="191" t="str">
        <v/>
      </c>
      <c r="K91" s="191" t="str">
        <f t="shared" si="13"/>
        <v/>
      </c>
      <c r="L91" s="191" t="str">
        <v/>
      </c>
      <c r="M91" s="192" t="str">
        <v/>
      </c>
      <c r="N91" s="191" t="str">
        <v/>
      </c>
      <c r="O91" s="191" t="str">
        <v/>
      </c>
      <c r="P91" s="193" t="str">
        <f t="shared" si="16"/>
        <v/>
      </c>
      <c r="Q91" s="193" t="str">
        <f t="shared" si="17"/>
        <v/>
      </c>
      <c r="R91" s="179" t="str">
        <f>IF('Planilla de Perforacion'!K125="Survey","Survey","")</f>
        <v/>
      </c>
      <c r="T91" s="179" t="b">
        <f t="shared" si="18"/>
        <v>0</v>
      </c>
      <c r="U91" s="179" t="str">
        <v/>
      </c>
      <c r="V91" s="179" t="str">
        <f t="shared" si="19"/>
        <v/>
      </c>
      <c r="W91" t="str">
        <v/>
      </c>
      <c r="X91" s="202" t="str">
        <v/>
      </c>
      <c r="Y91" t="str">
        <v/>
      </c>
      <c r="Z91" t="str">
        <v/>
      </c>
      <c r="AA91" t="str">
        <f t="shared" si="22"/>
        <v/>
      </c>
      <c r="AB91" t="str">
        <f t="shared" si="23"/>
        <v/>
      </c>
      <c r="AC91" s="179" t="str">
        <f>IF('Planilla de Perforacion'!K125="Repasa","Repasa","")</f>
        <v>Repasa</v>
      </c>
      <c r="AE91" s="179">
        <f t="shared" si="20"/>
        <v>91</v>
      </c>
      <c r="AF91" t="str">
        <v/>
      </c>
      <c r="AG91" s="179" t="str">
        <f t="shared" si="21"/>
        <v/>
      </c>
      <c r="AH91" t="str">
        <v/>
      </c>
      <c r="AI91" s="202" t="str">
        <v/>
      </c>
      <c r="AJ91" t="str">
        <v/>
      </c>
      <c r="AK91" s="203" t="str">
        <v/>
      </c>
      <c r="AL91" t="str">
        <f t="shared" si="14"/>
        <v/>
      </c>
      <c r="AM91" t="str">
        <f t="shared" si="15"/>
        <v/>
      </c>
    </row>
    <row r="92" spans="3:39" x14ac:dyDescent="0.25">
      <c r="C92" s="179" t="str">
        <f>IF('Planilla de Perforacion'!K126="Conexión","Conexión","")</f>
        <v/>
      </c>
      <c r="D92" s="189">
        <f>'Planilla de Perforacion'!H126</f>
        <v>0.13333333341870457</v>
      </c>
      <c r="E92" s="190">
        <f>'Planilla de Perforacion'!E126</f>
        <v>44449</v>
      </c>
      <c r="F92" s="179" t="str">
        <f>'Planilla de Perforacion'!AF126</f>
        <v>Noche</v>
      </c>
      <c r="G92" s="179" t="str">
        <f>'Planilla de Perforacion'!AQ126</f>
        <v/>
      </c>
      <c r="H92" s="179" t="str">
        <f>'Planilla de Perforacion'!AS126</f>
        <v/>
      </c>
      <c r="I92" s="179" t="str">
        <f>'Planilla de Perforacion'!AR126</f>
        <v/>
      </c>
      <c r="J92" s="191" t="str">
        <v/>
      </c>
      <c r="K92" s="191" t="str">
        <f t="shared" si="13"/>
        <v/>
      </c>
      <c r="L92" s="191" t="str">
        <v/>
      </c>
      <c r="M92" s="192" t="str">
        <v/>
      </c>
      <c r="N92" s="191" t="str">
        <v/>
      </c>
      <c r="O92" s="191" t="str">
        <v/>
      </c>
      <c r="P92" s="193" t="str">
        <f t="shared" si="16"/>
        <v/>
      </c>
      <c r="Q92" s="193" t="str">
        <f t="shared" si="17"/>
        <v/>
      </c>
      <c r="R92" s="179" t="str">
        <f>IF('Planilla de Perforacion'!K126="Survey","Survey","")</f>
        <v/>
      </c>
      <c r="T92" s="179" t="b">
        <f t="shared" si="18"/>
        <v>0</v>
      </c>
      <c r="U92" s="179" t="str">
        <v/>
      </c>
      <c r="V92" s="179" t="str">
        <f t="shared" si="19"/>
        <v/>
      </c>
      <c r="W92" t="str">
        <v/>
      </c>
      <c r="X92" s="202" t="str">
        <v/>
      </c>
      <c r="Y92" t="str">
        <v/>
      </c>
      <c r="Z92" t="str">
        <v/>
      </c>
      <c r="AA92" t="str">
        <f t="shared" si="22"/>
        <v/>
      </c>
      <c r="AB92" t="str">
        <f t="shared" si="23"/>
        <v/>
      </c>
      <c r="AC92" s="179" t="str">
        <f>IF('Planilla de Perforacion'!K126="Repasa","Repasa","")</f>
        <v/>
      </c>
      <c r="AE92" s="179" t="b">
        <f t="shared" si="20"/>
        <v>0</v>
      </c>
      <c r="AF92" t="str">
        <v/>
      </c>
      <c r="AG92" s="179" t="str">
        <f t="shared" si="21"/>
        <v/>
      </c>
      <c r="AH92" t="str">
        <v/>
      </c>
      <c r="AI92" s="202" t="str">
        <v/>
      </c>
      <c r="AJ92" t="str">
        <v/>
      </c>
      <c r="AK92" s="203" t="str">
        <v/>
      </c>
      <c r="AL92" t="str">
        <f t="shared" si="14"/>
        <v/>
      </c>
      <c r="AM92" t="str">
        <f t="shared" si="15"/>
        <v/>
      </c>
    </row>
    <row r="93" spans="3:39" x14ac:dyDescent="0.25">
      <c r="C93" s="179" t="str">
        <f>IF('Planilla de Perforacion'!K127="Conexión","Conexión","")</f>
        <v/>
      </c>
      <c r="D93" s="189">
        <f>'Planilla de Perforacion'!H127</f>
        <v>0.45000000006984919</v>
      </c>
      <c r="E93" s="190">
        <f>'Planilla de Perforacion'!E127</f>
        <v>44450</v>
      </c>
      <c r="F93" s="179" t="str">
        <f>'Planilla de Perforacion'!AF127</f>
        <v>Noche</v>
      </c>
      <c r="G93" s="179" t="str">
        <f>'Planilla de Perforacion'!AQ127</f>
        <v/>
      </c>
      <c r="H93" s="179" t="str">
        <f>'Planilla de Perforacion'!AS127</f>
        <v/>
      </c>
      <c r="I93" s="179" t="str">
        <f>'Planilla de Perforacion'!AR127</f>
        <v/>
      </c>
      <c r="J93" s="191" t="str">
        <v/>
      </c>
      <c r="K93" s="191" t="str">
        <f t="shared" si="13"/>
        <v/>
      </c>
      <c r="L93" s="191" t="str">
        <v/>
      </c>
      <c r="M93" s="192" t="str">
        <v/>
      </c>
      <c r="N93" s="191" t="str">
        <v/>
      </c>
      <c r="O93" s="191" t="str">
        <v/>
      </c>
      <c r="P93" s="193" t="str">
        <f t="shared" si="16"/>
        <v/>
      </c>
      <c r="Q93" s="193" t="str">
        <f t="shared" si="17"/>
        <v/>
      </c>
      <c r="R93" s="179" t="str">
        <f>IF('Planilla de Perforacion'!K127="Survey","Survey","")</f>
        <v/>
      </c>
      <c r="T93" s="179" t="b">
        <f t="shared" si="18"/>
        <v>0</v>
      </c>
      <c r="U93" s="179" t="str">
        <v/>
      </c>
      <c r="V93" s="179" t="str">
        <f t="shared" si="19"/>
        <v/>
      </c>
      <c r="W93" t="str">
        <v/>
      </c>
      <c r="X93" s="202" t="str">
        <v/>
      </c>
      <c r="Y93" t="str">
        <v/>
      </c>
      <c r="Z93" t="str">
        <v/>
      </c>
      <c r="AA93" t="str">
        <f t="shared" si="22"/>
        <v/>
      </c>
      <c r="AB93" t="str">
        <f t="shared" si="23"/>
        <v/>
      </c>
      <c r="AC93" s="179" t="str">
        <f>IF('Planilla de Perforacion'!K127="Repasa","Repasa","")</f>
        <v/>
      </c>
      <c r="AE93" s="179" t="b">
        <f t="shared" si="20"/>
        <v>0</v>
      </c>
      <c r="AF93" t="str">
        <v/>
      </c>
      <c r="AG93" s="179" t="str">
        <f t="shared" si="21"/>
        <v/>
      </c>
      <c r="AH93" t="str">
        <v/>
      </c>
      <c r="AI93" s="202" t="str">
        <v/>
      </c>
      <c r="AJ93" t="str">
        <v/>
      </c>
      <c r="AK93" s="203" t="str">
        <v/>
      </c>
      <c r="AL93" t="str">
        <f t="shared" si="14"/>
        <v/>
      </c>
      <c r="AM93" t="str">
        <f t="shared" si="15"/>
        <v/>
      </c>
    </row>
    <row r="94" spans="3:39" x14ac:dyDescent="0.25">
      <c r="C94" s="179" t="str">
        <f>IF('Planilla de Perforacion'!K128="Conexión","Conexión","")</f>
        <v/>
      </c>
      <c r="D94" s="189">
        <f>'Planilla de Perforacion'!H128</f>
        <v>6.6666666534729302E-2</v>
      </c>
      <c r="E94" s="190">
        <f>'Planilla de Perforacion'!E128</f>
        <v>44450</v>
      </c>
      <c r="F94" s="179" t="str">
        <f>'Planilla de Perforacion'!AF128</f>
        <v>Noche</v>
      </c>
      <c r="G94" s="179" t="str">
        <f>'Planilla de Perforacion'!AQ128</f>
        <v/>
      </c>
      <c r="H94" s="179" t="str">
        <f>'Planilla de Perforacion'!AS128</f>
        <v/>
      </c>
      <c r="I94" s="179">
        <f>'Planilla de Perforacion'!AR128</f>
        <v>0.05</v>
      </c>
      <c r="J94" s="191" t="str">
        <v/>
      </c>
      <c r="K94" s="191" t="str">
        <f t="shared" si="13"/>
        <v/>
      </c>
      <c r="L94" s="191" t="str">
        <v/>
      </c>
      <c r="M94" s="192" t="str">
        <v/>
      </c>
      <c r="N94" s="191" t="str">
        <v/>
      </c>
      <c r="O94" s="191" t="str">
        <v/>
      </c>
      <c r="P94" s="193" t="str">
        <f t="shared" si="16"/>
        <v/>
      </c>
      <c r="Q94" s="193" t="str">
        <f t="shared" si="17"/>
        <v/>
      </c>
      <c r="R94" s="179" t="str">
        <f>IF('Planilla de Perforacion'!K128="Survey","Survey","")</f>
        <v>Survey</v>
      </c>
      <c r="T94" s="179">
        <f t="shared" si="18"/>
        <v>94</v>
      </c>
      <c r="U94" s="179" t="str">
        <v/>
      </c>
      <c r="V94" s="179" t="str">
        <f t="shared" si="19"/>
        <v/>
      </c>
      <c r="W94" t="str">
        <v/>
      </c>
      <c r="X94" s="202" t="str">
        <v/>
      </c>
      <c r="Y94" t="str">
        <v/>
      </c>
      <c r="Z94" t="str">
        <v/>
      </c>
      <c r="AA94" t="str">
        <f t="shared" si="22"/>
        <v/>
      </c>
      <c r="AB94" t="str">
        <f t="shared" si="23"/>
        <v/>
      </c>
      <c r="AC94" s="179" t="str">
        <f>IF('Planilla de Perforacion'!K128="Repasa","Repasa","")</f>
        <v/>
      </c>
      <c r="AE94" s="179" t="b">
        <f t="shared" si="20"/>
        <v>0</v>
      </c>
      <c r="AF94" t="str">
        <v/>
      </c>
      <c r="AG94" s="179" t="str">
        <f t="shared" si="21"/>
        <v/>
      </c>
      <c r="AH94" t="str">
        <v/>
      </c>
      <c r="AI94" s="202" t="str">
        <v/>
      </c>
      <c r="AJ94" t="str">
        <v/>
      </c>
      <c r="AK94" s="203" t="str">
        <v/>
      </c>
      <c r="AL94" t="str">
        <f t="shared" si="14"/>
        <v/>
      </c>
      <c r="AM94" t="str">
        <f t="shared" si="15"/>
        <v/>
      </c>
    </row>
    <row r="95" spans="3:39" x14ac:dyDescent="0.25">
      <c r="C95" s="179" t="str">
        <f>IF('Planilla de Perforacion'!K129="Conexión","Conexión","")</f>
        <v/>
      </c>
      <c r="D95" s="189">
        <f>'Planilla de Perforacion'!H129</f>
        <v>8.3333333430346102E-2</v>
      </c>
      <c r="E95" s="190">
        <f>'Planilla de Perforacion'!E129</f>
        <v>44450</v>
      </c>
      <c r="F95" s="179" t="str">
        <f>'Planilla de Perforacion'!AF129</f>
        <v>Noche</v>
      </c>
      <c r="G95" s="179" t="str">
        <f>'Planilla de Perforacion'!AQ129</f>
        <v/>
      </c>
      <c r="H95" s="179">
        <f>'Planilla de Perforacion'!AS129</f>
        <v>0.1</v>
      </c>
      <c r="I95" s="179" t="str">
        <f>'Planilla de Perforacion'!AR129</f>
        <v/>
      </c>
      <c r="J95" s="191" t="str">
        <v/>
      </c>
      <c r="K95" s="191" t="str">
        <f t="shared" si="13"/>
        <v/>
      </c>
      <c r="L95" s="191" t="str">
        <v/>
      </c>
      <c r="M95" s="192" t="str">
        <v/>
      </c>
      <c r="N95" s="191" t="str">
        <v/>
      </c>
      <c r="O95" s="191" t="str">
        <v/>
      </c>
      <c r="P95" s="193" t="str">
        <f t="shared" si="16"/>
        <v/>
      </c>
      <c r="Q95" s="193" t="str">
        <f t="shared" si="17"/>
        <v/>
      </c>
      <c r="R95" s="179" t="str">
        <f>IF('Planilla de Perforacion'!K129="Survey","Survey","")</f>
        <v/>
      </c>
      <c r="T95" s="179" t="b">
        <f t="shared" si="18"/>
        <v>0</v>
      </c>
      <c r="U95" s="179" t="str">
        <v/>
      </c>
      <c r="V95" s="179" t="str">
        <f t="shared" si="19"/>
        <v/>
      </c>
      <c r="W95" t="str">
        <v/>
      </c>
      <c r="X95" s="202" t="str">
        <v/>
      </c>
      <c r="Y95" t="str">
        <v/>
      </c>
      <c r="Z95" t="str">
        <v/>
      </c>
      <c r="AA95" t="str">
        <f t="shared" si="22"/>
        <v/>
      </c>
      <c r="AB95" t="str">
        <f t="shared" si="23"/>
        <v/>
      </c>
      <c r="AC95" s="179" t="str">
        <f>IF('Planilla de Perforacion'!K129="Repasa","Repasa","")</f>
        <v>Repasa</v>
      </c>
      <c r="AE95" s="179">
        <f t="shared" si="20"/>
        <v>95</v>
      </c>
      <c r="AF95" t="str">
        <v/>
      </c>
      <c r="AG95" s="179" t="str">
        <f t="shared" si="21"/>
        <v/>
      </c>
      <c r="AH95" t="str">
        <v/>
      </c>
      <c r="AI95" s="202" t="str">
        <v/>
      </c>
      <c r="AJ95" t="str">
        <v/>
      </c>
      <c r="AK95" s="203" t="str">
        <v/>
      </c>
      <c r="AL95" t="str">
        <f t="shared" si="14"/>
        <v/>
      </c>
      <c r="AM95" t="str">
        <f t="shared" si="15"/>
        <v/>
      </c>
    </row>
    <row r="96" spans="3:39" x14ac:dyDescent="0.25">
      <c r="C96" s="179" t="str">
        <f>IF('Planilla de Perforacion'!K130="Conexión","Conexión","")</f>
        <v>Conexión</v>
      </c>
      <c r="D96" s="189">
        <f>'Planilla de Perforacion'!H130</f>
        <v>9.9999999976716936E-2</v>
      </c>
      <c r="E96" s="190">
        <f>'Planilla de Perforacion'!E130</f>
        <v>44450</v>
      </c>
      <c r="F96" s="179" t="str">
        <f>'Planilla de Perforacion'!AF130</f>
        <v>Noche</v>
      </c>
      <c r="G96" s="179">
        <f>'Planilla de Perforacion'!AQ130</f>
        <v>8.3000000000000004E-2</v>
      </c>
      <c r="H96" s="179" t="str">
        <f>'Planilla de Perforacion'!AS130</f>
        <v/>
      </c>
      <c r="I96" s="179" t="str">
        <f>'Planilla de Perforacion'!AR130</f>
        <v/>
      </c>
      <c r="J96" s="191" t="str">
        <v/>
      </c>
      <c r="K96" s="191" t="str">
        <f t="shared" si="13"/>
        <v/>
      </c>
      <c r="L96" s="191" t="str">
        <v/>
      </c>
      <c r="M96" s="192" t="str">
        <v/>
      </c>
      <c r="N96" s="191" t="str">
        <v/>
      </c>
      <c r="O96" s="191" t="str">
        <v/>
      </c>
      <c r="P96" s="193" t="str">
        <f t="shared" si="16"/>
        <v/>
      </c>
      <c r="Q96" s="193" t="str">
        <f t="shared" si="17"/>
        <v/>
      </c>
      <c r="R96" s="179" t="str">
        <f>IF('Planilla de Perforacion'!K130="Survey","Survey","")</f>
        <v/>
      </c>
      <c r="T96" s="179" t="b">
        <f t="shared" si="18"/>
        <v>0</v>
      </c>
      <c r="U96" s="179" t="str">
        <v/>
      </c>
      <c r="V96" s="179" t="str">
        <f t="shared" si="19"/>
        <v/>
      </c>
      <c r="W96" t="str">
        <v/>
      </c>
      <c r="X96" s="202" t="str">
        <v/>
      </c>
      <c r="Y96" t="str">
        <v/>
      </c>
      <c r="Z96" t="str">
        <v/>
      </c>
      <c r="AA96" t="str">
        <f t="shared" si="22"/>
        <v/>
      </c>
      <c r="AB96" t="str">
        <f t="shared" si="23"/>
        <v/>
      </c>
      <c r="AC96" s="179" t="str">
        <f>IF('Planilla de Perforacion'!K130="Repasa","Repasa","")</f>
        <v/>
      </c>
      <c r="AE96" s="179" t="b">
        <f t="shared" si="20"/>
        <v>0</v>
      </c>
      <c r="AF96" t="str">
        <v/>
      </c>
      <c r="AG96" s="179" t="str">
        <f t="shared" si="21"/>
        <v/>
      </c>
      <c r="AH96" t="str">
        <v/>
      </c>
      <c r="AI96" s="202" t="str">
        <v/>
      </c>
      <c r="AJ96" t="str">
        <v/>
      </c>
      <c r="AK96" s="203" t="str">
        <v/>
      </c>
      <c r="AL96" t="str">
        <f t="shared" si="14"/>
        <v/>
      </c>
      <c r="AM96" t="str">
        <f t="shared" si="15"/>
        <v/>
      </c>
    </row>
    <row r="97" spans="3:39" x14ac:dyDescent="0.25">
      <c r="C97" s="179" t="str">
        <f>IF('Planilla de Perforacion'!K131="Conexión","Conexión","")</f>
        <v/>
      </c>
      <c r="D97" s="189">
        <f>'Planilla de Perforacion'!H131</f>
        <v>0.48333333333721384</v>
      </c>
      <c r="E97" s="190">
        <f>'Planilla de Perforacion'!E131</f>
        <v>44450</v>
      </c>
      <c r="F97" s="179" t="str">
        <f>'Planilla de Perforacion'!AF131</f>
        <v>Noche</v>
      </c>
      <c r="G97" s="179" t="str">
        <f>'Planilla de Perforacion'!AQ131</f>
        <v/>
      </c>
      <c r="H97" s="179" t="str">
        <f>'Planilla de Perforacion'!AS131</f>
        <v/>
      </c>
      <c r="I97" s="179" t="str">
        <f>'Planilla de Perforacion'!AR131</f>
        <v/>
      </c>
      <c r="J97" s="191" t="str">
        <v/>
      </c>
      <c r="K97" s="191" t="str">
        <f t="shared" si="13"/>
        <v/>
      </c>
      <c r="L97" s="191" t="str">
        <v/>
      </c>
      <c r="M97" s="192" t="str">
        <v/>
      </c>
      <c r="N97" s="191" t="str">
        <v/>
      </c>
      <c r="O97" s="191" t="str">
        <v/>
      </c>
      <c r="P97" s="193" t="str">
        <f t="shared" si="16"/>
        <v/>
      </c>
      <c r="Q97" s="193" t="str">
        <f t="shared" si="17"/>
        <v/>
      </c>
      <c r="R97" s="179" t="str">
        <f>IF('Planilla de Perforacion'!K131="Survey","Survey","")</f>
        <v/>
      </c>
      <c r="T97" s="179" t="b">
        <f t="shared" si="18"/>
        <v>0</v>
      </c>
      <c r="U97" s="179" t="str">
        <v/>
      </c>
      <c r="V97" s="179" t="str">
        <f t="shared" si="19"/>
        <v/>
      </c>
      <c r="W97" t="str">
        <v/>
      </c>
      <c r="X97" s="202" t="str">
        <v/>
      </c>
      <c r="Y97" t="str">
        <v/>
      </c>
      <c r="Z97" t="str">
        <v/>
      </c>
      <c r="AA97" t="str">
        <f t="shared" si="22"/>
        <v/>
      </c>
      <c r="AB97" t="str">
        <f t="shared" si="23"/>
        <v/>
      </c>
      <c r="AC97" s="179" t="str">
        <f>IF('Planilla de Perforacion'!K131="Repasa","Repasa","")</f>
        <v/>
      </c>
      <c r="AE97" s="179" t="b">
        <f t="shared" si="20"/>
        <v>0</v>
      </c>
      <c r="AF97" t="str">
        <v/>
      </c>
      <c r="AG97" s="179" t="str">
        <f t="shared" si="21"/>
        <v/>
      </c>
      <c r="AH97" t="str">
        <v/>
      </c>
      <c r="AI97" s="202" t="str">
        <v/>
      </c>
      <c r="AJ97" t="str">
        <v/>
      </c>
      <c r="AK97" s="203" t="str">
        <v/>
      </c>
      <c r="AL97" t="str">
        <f t="shared" si="14"/>
        <v/>
      </c>
      <c r="AM97" t="str">
        <f t="shared" si="15"/>
        <v/>
      </c>
    </row>
    <row r="98" spans="3:39" x14ac:dyDescent="0.25">
      <c r="C98" s="179" t="str">
        <f>IF('Planilla de Perforacion'!K132="Conexión","Conexión","")</f>
        <v/>
      </c>
      <c r="D98" s="189">
        <f>'Planilla de Perforacion'!H132</f>
        <v>6.6666666709352285E-2</v>
      </c>
      <c r="E98" s="190">
        <f>'Planilla de Perforacion'!E132</f>
        <v>44450</v>
      </c>
      <c r="F98" s="179" t="str">
        <f>'Planilla de Perforacion'!AF132</f>
        <v>Noche</v>
      </c>
      <c r="G98" s="179" t="str">
        <f>'Planilla de Perforacion'!AQ132</f>
        <v/>
      </c>
      <c r="H98" s="179">
        <f>'Planilla de Perforacion'!AS132</f>
        <v>0.1</v>
      </c>
      <c r="I98" s="179" t="str">
        <f>'Planilla de Perforacion'!AR132</f>
        <v/>
      </c>
      <c r="J98" s="191" t="str">
        <v/>
      </c>
      <c r="K98" s="191" t="str">
        <f t="shared" si="13"/>
        <v/>
      </c>
      <c r="L98" s="191" t="str">
        <v/>
      </c>
      <c r="M98" s="192" t="str">
        <v/>
      </c>
      <c r="N98" s="191" t="str">
        <v/>
      </c>
      <c r="O98" s="191" t="str">
        <v/>
      </c>
      <c r="P98" s="193" t="str">
        <f t="shared" si="16"/>
        <v/>
      </c>
      <c r="Q98" s="193" t="str">
        <f t="shared" si="17"/>
        <v/>
      </c>
      <c r="R98" s="179" t="str">
        <f>IF('Planilla de Perforacion'!K132="Survey","Survey","")</f>
        <v/>
      </c>
      <c r="T98" s="179" t="b">
        <f t="shared" si="18"/>
        <v>0</v>
      </c>
      <c r="U98" s="179" t="str">
        <v/>
      </c>
      <c r="V98" s="179" t="str">
        <f t="shared" si="19"/>
        <v/>
      </c>
      <c r="W98" t="str">
        <v/>
      </c>
      <c r="X98" s="202" t="str">
        <v/>
      </c>
      <c r="Y98" t="str">
        <v/>
      </c>
      <c r="Z98" t="str">
        <v/>
      </c>
      <c r="AA98" t="str">
        <f t="shared" si="22"/>
        <v/>
      </c>
      <c r="AB98" t="str">
        <f t="shared" si="23"/>
        <v/>
      </c>
      <c r="AC98" s="179" t="str">
        <f>IF('Planilla de Perforacion'!K132="Repasa","Repasa","")</f>
        <v>Repasa</v>
      </c>
      <c r="AE98" s="179">
        <f t="shared" si="20"/>
        <v>98</v>
      </c>
      <c r="AF98" t="str">
        <v/>
      </c>
      <c r="AG98" s="179" t="str">
        <f t="shared" si="21"/>
        <v/>
      </c>
      <c r="AH98" t="str">
        <v/>
      </c>
      <c r="AI98" s="202" t="str">
        <v/>
      </c>
      <c r="AJ98" t="str">
        <v/>
      </c>
      <c r="AK98" s="203" t="str">
        <v/>
      </c>
      <c r="AL98" t="str">
        <f t="shared" si="14"/>
        <v/>
      </c>
      <c r="AM98" t="str">
        <f t="shared" si="15"/>
        <v/>
      </c>
    </row>
    <row r="99" spans="3:39" x14ac:dyDescent="0.25">
      <c r="C99" s="179" t="str">
        <f>IF('Planilla de Perforacion'!K133="Conexión","Conexión","")</f>
        <v/>
      </c>
      <c r="D99" s="189">
        <f>'Planilla de Perforacion'!H133</f>
        <v>0.24999999994179234</v>
      </c>
      <c r="E99" s="190">
        <f>'Planilla de Perforacion'!E133</f>
        <v>44450</v>
      </c>
      <c r="F99" s="179" t="str">
        <f>'Planilla de Perforacion'!AF133</f>
        <v>Noche</v>
      </c>
      <c r="G99" s="179" t="str">
        <f>'Planilla de Perforacion'!AQ133</f>
        <v/>
      </c>
      <c r="H99" s="179" t="str">
        <f>'Planilla de Perforacion'!AS133</f>
        <v/>
      </c>
      <c r="I99" s="179" t="str">
        <f>'Planilla de Perforacion'!AR133</f>
        <v/>
      </c>
      <c r="J99" s="191" t="str">
        <v/>
      </c>
      <c r="K99" s="191" t="str">
        <f t="shared" si="13"/>
        <v/>
      </c>
      <c r="L99" s="191" t="str">
        <v/>
      </c>
      <c r="M99" s="192" t="str">
        <v/>
      </c>
      <c r="N99" s="191" t="str">
        <v/>
      </c>
      <c r="O99" s="191" t="str">
        <v/>
      </c>
      <c r="P99" s="193" t="str">
        <f t="shared" si="16"/>
        <v/>
      </c>
      <c r="Q99" s="193" t="str">
        <f t="shared" si="17"/>
        <v/>
      </c>
      <c r="R99" s="179" t="str">
        <f>IF('Planilla de Perforacion'!K133="Survey","Survey","")</f>
        <v/>
      </c>
      <c r="T99" s="179" t="b">
        <f t="shared" si="18"/>
        <v>0</v>
      </c>
      <c r="U99" s="179" t="str">
        <v/>
      </c>
      <c r="V99" s="179" t="str">
        <f t="shared" si="19"/>
        <v/>
      </c>
      <c r="W99" t="str">
        <v/>
      </c>
      <c r="X99" s="202" t="str">
        <v/>
      </c>
      <c r="Y99" t="str">
        <v/>
      </c>
      <c r="Z99" t="str">
        <v/>
      </c>
      <c r="AA99" t="str">
        <f t="shared" si="22"/>
        <v/>
      </c>
      <c r="AB99" t="str">
        <f t="shared" si="23"/>
        <v/>
      </c>
      <c r="AC99" s="179" t="str">
        <f>IF('Planilla de Perforacion'!K133="Repasa","Repasa","")</f>
        <v/>
      </c>
      <c r="AE99" s="179" t="b">
        <f t="shared" si="20"/>
        <v>0</v>
      </c>
      <c r="AF99" t="str">
        <v/>
      </c>
      <c r="AG99" s="179" t="str">
        <f t="shared" si="21"/>
        <v/>
      </c>
      <c r="AH99" t="str">
        <v/>
      </c>
      <c r="AI99" s="202" t="str">
        <v/>
      </c>
      <c r="AJ99" t="str">
        <v/>
      </c>
      <c r="AK99" s="203" t="str">
        <v/>
      </c>
      <c r="AL99" t="str">
        <f t="shared" si="14"/>
        <v/>
      </c>
      <c r="AM99" t="str">
        <f t="shared" si="15"/>
        <v/>
      </c>
    </row>
    <row r="100" spans="3:39" x14ac:dyDescent="0.25">
      <c r="C100" s="179" t="str">
        <f>IF('Planilla de Perforacion'!K134="Conexión","Conexión","")</f>
        <v/>
      </c>
      <c r="D100" s="189">
        <f>'Planilla de Perforacion'!H134</f>
        <v>0.13333333341870457</v>
      </c>
      <c r="E100" s="190">
        <f>'Planilla de Perforacion'!E134</f>
        <v>44450</v>
      </c>
      <c r="F100" s="179" t="str">
        <f>'Planilla de Perforacion'!AF134</f>
        <v>Noche</v>
      </c>
      <c r="G100" s="179" t="str">
        <f>'Planilla de Perforacion'!AQ134</f>
        <v/>
      </c>
      <c r="H100" s="179">
        <f>'Planilla de Perforacion'!AS134</f>
        <v>0.1</v>
      </c>
      <c r="I100" s="179" t="str">
        <f>'Planilla de Perforacion'!AR134</f>
        <v/>
      </c>
      <c r="J100" s="191" t="str">
        <v/>
      </c>
      <c r="K100" s="191" t="str">
        <f t="shared" si="13"/>
        <v/>
      </c>
      <c r="L100" s="191" t="str">
        <v/>
      </c>
      <c r="M100" s="192" t="str">
        <v/>
      </c>
      <c r="N100" s="191" t="str">
        <v/>
      </c>
      <c r="O100" s="191" t="str">
        <v/>
      </c>
      <c r="P100" s="193" t="str">
        <f t="shared" si="16"/>
        <v/>
      </c>
      <c r="Q100" s="193" t="str">
        <f t="shared" si="17"/>
        <v/>
      </c>
      <c r="R100" s="179" t="str">
        <f>IF('Planilla de Perforacion'!K134="Survey","Survey","")</f>
        <v/>
      </c>
      <c r="T100" s="179" t="b">
        <f t="shared" si="18"/>
        <v>0</v>
      </c>
      <c r="U100" s="179" t="str">
        <v/>
      </c>
      <c r="V100" s="179" t="str">
        <f t="shared" si="19"/>
        <v/>
      </c>
      <c r="W100" t="str">
        <v/>
      </c>
      <c r="X100" s="202" t="str">
        <v/>
      </c>
      <c r="Y100" t="str">
        <v/>
      </c>
      <c r="Z100" t="str">
        <v/>
      </c>
      <c r="AA100" t="str">
        <f t="shared" si="22"/>
        <v/>
      </c>
      <c r="AB100" t="str">
        <f t="shared" si="23"/>
        <v/>
      </c>
      <c r="AC100" s="179" t="str">
        <f>IF('Planilla de Perforacion'!K134="Repasa","Repasa","")</f>
        <v>Repasa</v>
      </c>
      <c r="AE100" s="179">
        <f t="shared" si="20"/>
        <v>100</v>
      </c>
      <c r="AF100" t="str">
        <v/>
      </c>
      <c r="AG100" s="179" t="str">
        <f t="shared" si="21"/>
        <v/>
      </c>
      <c r="AH100" t="str">
        <v/>
      </c>
      <c r="AI100" s="202" t="str">
        <v/>
      </c>
      <c r="AJ100" t="str">
        <v/>
      </c>
      <c r="AK100" s="203" t="str">
        <v/>
      </c>
      <c r="AL100" t="str">
        <f t="shared" si="14"/>
        <v/>
      </c>
      <c r="AM100" t="str">
        <f t="shared" si="15"/>
        <v/>
      </c>
    </row>
    <row r="101" spans="3:39" x14ac:dyDescent="0.25">
      <c r="C101" s="179" t="str">
        <f>IF('Planilla de Perforacion'!K135="Conexión","Conexión","")</f>
        <v/>
      </c>
      <c r="D101" s="189">
        <f>'Planilla de Perforacion'!H135</f>
        <v>0.39999999990686774</v>
      </c>
      <c r="E101" s="190">
        <f>'Planilla de Perforacion'!E135</f>
        <v>44450</v>
      </c>
      <c r="F101" s="179" t="str">
        <f>'Planilla de Perforacion'!AF135</f>
        <v>Noche</v>
      </c>
      <c r="G101" s="179" t="str">
        <f>'Planilla de Perforacion'!AQ135</f>
        <v/>
      </c>
      <c r="H101" s="179" t="str">
        <f>'Planilla de Perforacion'!AS135</f>
        <v/>
      </c>
      <c r="I101" s="179" t="str">
        <f>'Planilla de Perforacion'!AR135</f>
        <v/>
      </c>
      <c r="J101" s="191" t="str">
        <v/>
      </c>
      <c r="K101" s="191" t="str">
        <f t="shared" si="13"/>
        <v/>
      </c>
      <c r="L101" s="191" t="str">
        <v/>
      </c>
      <c r="M101" s="192" t="str">
        <v/>
      </c>
      <c r="N101" s="191" t="str">
        <v/>
      </c>
      <c r="O101" s="191" t="str">
        <v/>
      </c>
      <c r="P101" s="193" t="str">
        <f t="shared" si="16"/>
        <v/>
      </c>
      <c r="Q101" s="193" t="str">
        <f t="shared" si="17"/>
        <v/>
      </c>
      <c r="R101" s="179" t="str">
        <f>IF('Planilla de Perforacion'!K135="Survey","Survey","")</f>
        <v/>
      </c>
      <c r="T101" s="179" t="b">
        <f t="shared" si="18"/>
        <v>0</v>
      </c>
      <c r="U101" s="179" t="str">
        <v/>
      </c>
      <c r="V101" s="179" t="str">
        <f t="shared" si="19"/>
        <v/>
      </c>
      <c r="W101" t="str">
        <v/>
      </c>
      <c r="X101" s="202" t="str">
        <v/>
      </c>
      <c r="Y101" t="str">
        <v/>
      </c>
      <c r="Z101" t="str">
        <v/>
      </c>
      <c r="AA101" t="str">
        <f t="shared" si="22"/>
        <v/>
      </c>
      <c r="AB101" t="str">
        <f t="shared" si="23"/>
        <v/>
      </c>
      <c r="AC101" s="179" t="str">
        <f>IF('Planilla de Perforacion'!K135="Repasa","Repasa","")</f>
        <v/>
      </c>
      <c r="AE101" s="179" t="b">
        <f t="shared" si="20"/>
        <v>0</v>
      </c>
      <c r="AF101" t="str">
        <v/>
      </c>
      <c r="AG101" s="179" t="str">
        <f t="shared" si="21"/>
        <v/>
      </c>
      <c r="AH101" t="str">
        <v/>
      </c>
      <c r="AI101" s="202" t="str">
        <v/>
      </c>
      <c r="AJ101" t="str">
        <v/>
      </c>
      <c r="AK101" s="203" t="str">
        <v/>
      </c>
      <c r="AL101" t="str">
        <f t="shared" si="14"/>
        <v/>
      </c>
      <c r="AM101" t="str">
        <f t="shared" si="15"/>
        <v/>
      </c>
    </row>
    <row r="102" spans="3:39" x14ac:dyDescent="0.25">
      <c r="C102" s="179" t="str">
        <f>IF('Planilla de Perforacion'!K136="Conexión","Conexión","")</f>
        <v/>
      </c>
      <c r="D102" s="189">
        <f>'Planilla de Perforacion'!H136</f>
        <v>9.9999999976716936E-2</v>
      </c>
      <c r="E102" s="190">
        <f>'Planilla de Perforacion'!E136</f>
        <v>44450</v>
      </c>
      <c r="F102" s="179" t="str">
        <f>'Planilla de Perforacion'!AF136</f>
        <v>Noche</v>
      </c>
      <c r="G102" s="179" t="str">
        <f>'Planilla de Perforacion'!AQ136</f>
        <v/>
      </c>
      <c r="H102" s="179">
        <f>'Planilla de Perforacion'!AS136</f>
        <v>0.1</v>
      </c>
      <c r="I102" s="179" t="str">
        <f>'Planilla de Perforacion'!AR136</f>
        <v/>
      </c>
      <c r="J102" s="191" t="str">
        <v/>
      </c>
      <c r="K102" s="191" t="str">
        <f t="shared" si="13"/>
        <v/>
      </c>
      <c r="L102" s="191" t="str">
        <v/>
      </c>
      <c r="M102" s="192" t="str">
        <v/>
      </c>
      <c r="N102" s="191" t="str">
        <v/>
      </c>
      <c r="O102" s="191" t="str">
        <v/>
      </c>
      <c r="P102" s="193" t="str">
        <f t="shared" si="16"/>
        <v/>
      </c>
      <c r="Q102" s="193" t="str">
        <f t="shared" si="17"/>
        <v/>
      </c>
      <c r="R102" s="179" t="str">
        <f>IF('Planilla de Perforacion'!K136="Survey","Survey","")</f>
        <v/>
      </c>
      <c r="T102" s="179" t="b">
        <f t="shared" si="18"/>
        <v>0</v>
      </c>
      <c r="U102" s="179" t="str">
        <v/>
      </c>
      <c r="V102" s="179" t="str">
        <f t="shared" si="19"/>
        <v/>
      </c>
      <c r="W102" t="str">
        <v/>
      </c>
      <c r="X102" s="202" t="str">
        <v/>
      </c>
      <c r="Y102" t="str">
        <v/>
      </c>
      <c r="Z102" t="str">
        <v/>
      </c>
      <c r="AA102" t="str">
        <f t="shared" si="22"/>
        <v/>
      </c>
      <c r="AB102" t="str">
        <f t="shared" si="23"/>
        <v/>
      </c>
      <c r="AC102" s="179" t="str">
        <f>IF('Planilla de Perforacion'!K136="Repasa","Repasa","")</f>
        <v>Repasa</v>
      </c>
      <c r="AE102" s="179">
        <f t="shared" si="20"/>
        <v>102</v>
      </c>
      <c r="AF102" t="str">
        <v/>
      </c>
      <c r="AG102" s="179" t="str">
        <f t="shared" si="21"/>
        <v/>
      </c>
      <c r="AH102" t="str">
        <v/>
      </c>
      <c r="AI102" s="202" t="str">
        <v/>
      </c>
      <c r="AJ102" t="str">
        <v/>
      </c>
      <c r="AK102" s="203" t="str">
        <v/>
      </c>
      <c r="AL102" t="str">
        <f t="shared" si="14"/>
        <v/>
      </c>
      <c r="AM102" t="str">
        <f t="shared" si="15"/>
        <v/>
      </c>
    </row>
    <row r="103" spans="3:39" x14ac:dyDescent="0.25">
      <c r="C103" s="179" t="str">
        <f>IF('Planilla de Perforacion'!K137="Conexión","Conexión","")</f>
        <v/>
      </c>
      <c r="D103" s="189">
        <f>'Planilla de Perforacion'!H137</f>
        <v>0.43333333334885538</v>
      </c>
      <c r="E103" s="190">
        <f>'Planilla de Perforacion'!E137</f>
        <v>44450</v>
      </c>
      <c r="F103" s="179" t="str">
        <f>'Planilla de Perforacion'!AF137</f>
        <v>Noche</v>
      </c>
      <c r="G103" s="179" t="str">
        <f>'Planilla de Perforacion'!AQ137</f>
        <v/>
      </c>
      <c r="H103" s="179" t="str">
        <f>'Planilla de Perforacion'!AS137</f>
        <v/>
      </c>
      <c r="I103" s="179" t="str">
        <f>'Planilla de Perforacion'!AR137</f>
        <v/>
      </c>
      <c r="J103" s="191" t="str">
        <v/>
      </c>
      <c r="K103" s="191" t="str">
        <f t="shared" si="13"/>
        <v/>
      </c>
      <c r="L103" s="191" t="str">
        <v/>
      </c>
      <c r="M103" s="192" t="str">
        <v/>
      </c>
      <c r="N103" s="191" t="str">
        <v/>
      </c>
      <c r="O103" s="191" t="str">
        <v/>
      </c>
      <c r="P103" s="193" t="str">
        <f t="shared" si="16"/>
        <v/>
      </c>
      <c r="Q103" s="193" t="str">
        <f t="shared" si="17"/>
        <v/>
      </c>
      <c r="R103" s="179" t="str">
        <f>IF('Planilla de Perforacion'!K137="Survey","Survey","")</f>
        <v/>
      </c>
      <c r="T103" s="179" t="b">
        <f t="shared" si="18"/>
        <v>0</v>
      </c>
      <c r="U103" s="179" t="str">
        <v/>
      </c>
      <c r="V103" s="179" t="str">
        <f t="shared" si="19"/>
        <v/>
      </c>
      <c r="W103" t="str">
        <v/>
      </c>
      <c r="X103" s="202" t="str">
        <v/>
      </c>
      <c r="Y103" t="str">
        <v/>
      </c>
      <c r="Z103" t="str">
        <v/>
      </c>
      <c r="AA103" t="str">
        <f t="shared" si="22"/>
        <v/>
      </c>
      <c r="AB103" t="str">
        <f t="shared" si="23"/>
        <v/>
      </c>
      <c r="AC103" s="179" t="str">
        <f>IF('Planilla de Perforacion'!K137="Repasa","Repasa","")</f>
        <v/>
      </c>
      <c r="AE103" s="179" t="b">
        <f t="shared" si="20"/>
        <v>0</v>
      </c>
      <c r="AF103" t="str">
        <v/>
      </c>
      <c r="AG103" s="179" t="str">
        <f t="shared" si="21"/>
        <v/>
      </c>
      <c r="AH103" t="str">
        <v/>
      </c>
      <c r="AI103" s="202" t="str">
        <v/>
      </c>
      <c r="AJ103" t="str">
        <v/>
      </c>
      <c r="AK103" s="203" t="str">
        <v/>
      </c>
      <c r="AL103" t="str">
        <f t="shared" si="14"/>
        <v/>
      </c>
      <c r="AM103" t="str">
        <f t="shared" si="15"/>
        <v/>
      </c>
    </row>
    <row r="104" spans="3:39" x14ac:dyDescent="0.25">
      <c r="C104" s="179" t="str">
        <f>IF('Planilla de Perforacion'!K138="Conexión","Conexión","")</f>
        <v/>
      </c>
      <c r="D104" s="189">
        <f>'Planilla de Perforacion'!H138</f>
        <v>9.9999999976716936E-2</v>
      </c>
      <c r="E104" s="190">
        <f>'Planilla de Perforacion'!E138</f>
        <v>44450</v>
      </c>
      <c r="F104" s="179" t="str">
        <f>'Planilla de Perforacion'!AF138</f>
        <v>Noche</v>
      </c>
      <c r="G104" s="179" t="str">
        <f>'Planilla de Perforacion'!AQ138</f>
        <v/>
      </c>
      <c r="H104" s="179">
        <f>'Planilla de Perforacion'!AS138</f>
        <v>0.1</v>
      </c>
      <c r="I104" s="179" t="str">
        <f>'Planilla de Perforacion'!AR138</f>
        <v/>
      </c>
      <c r="J104" s="191" t="str">
        <v/>
      </c>
      <c r="K104" s="191" t="str">
        <f t="shared" si="13"/>
        <v/>
      </c>
      <c r="L104" s="191" t="str">
        <v/>
      </c>
      <c r="M104" s="192" t="str">
        <v/>
      </c>
      <c r="N104" s="191" t="str">
        <v/>
      </c>
      <c r="O104" s="191" t="str">
        <v/>
      </c>
      <c r="P104" s="193" t="str">
        <f t="shared" si="16"/>
        <v/>
      </c>
      <c r="Q104" s="193" t="str">
        <f t="shared" si="17"/>
        <v/>
      </c>
      <c r="R104" s="179" t="str">
        <f>IF('Planilla de Perforacion'!K138="Survey","Survey","")</f>
        <v/>
      </c>
      <c r="T104" s="179" t="b">
        <f t="shared" si="18"/>
        <v>0</v>
      </c>
      <c r="U104" s="179" t="str">
        <v/>
      </c>
      <c r="V104" s="179" t="str">
        <f t="shared" si="19"/>
        <v/>
      </c>
      <c r="W104" t="str">
        <v/>
      </c>
      <c r="X104" s="202" t="str">
        <v/>
      </c>
      <c r="Y104" t="str">
        <v/>
      </c>
      <c r="Z104" t="str">
        <v/>
      </c>
      <c r="AA104" t="str">
        <f t="shared" si="22"/>
        <v/>
      </c>
      <c r="AB104" t="str">
        <f t="shared" si="23"/>
        <v/>
      </c>
      <c r="AC104" s="179" t="str">
        <f>IF('Planilla de Perforacion'!K138="Repasa","Repasa","")</f>
        <v>Repasa</v>
      </c>
      <c r="AE104" s="179">
        <f t="shared" si="20"/>
        <v>104</v>
      </c>
      <c r="AF104" t="str">
        <v/>
      </c>
      <c r="AG104" s="179" t="str">
        <f t="shared" si="21"/>
        <v/>
      </c>
      <c r="AH104" t="str">
        <v/>
      </c>
      <c r="AI104" s="202" t="str">
        <v/>
      </c>
      <c r="AJ104" t="str">
        <v/>
      </c>
      <c r="AK104" s="203" t="str">
        <v/>
      </c>
      <c r="AL104" t="str">
        <f t="shared" si="14"/>
        <v/>
      </c>
      <c r="AM104" t="str">
        <f t="shared" si="15"/>
        <v/>
      </c>
    </row>
    <row r="105" spans="3:39" x14ac:dyDescent="0.25">
      <c r="C105" s="179" t="str">
        <f>IF('Planilla de Perforacion'!K139="Conexión","Conexión","")</f>
        <v/>
      </c>
      <c r="D105" s="189">
        <f>'Planilla de Perforacion'!H139</f>
        <v>0.41666666662786156</v>
      </c>
      <c r="E105" s="190">
        <f>'Planilla de Perforacion'!E139</f>
        <v>44450</v>
      </c>
      <c r="F105" s="179" t="str">
        <f>'Planilla de Perforacion'!AF139</f>
        <v>Noche</v>
      </c>
      <c r="G105" s="179" t="str">
        <f>'Planilla de Perforacion'!AQ139</f>
        <v/>
      </c>
      <c r="H105" s="179" t="str">
        <f>'Planilla de Perforacion'!AS139</f>
        <v/>
      </c>
      <c r="I105" s="179" t="str">
        <f>'Planilla de Perforacion'!AR139</f>
        <v/>
      </c>
      <c r="J105" s="191" t="str">
        <v/>
      </c>
      <c r="K105" s="191" t="str">
        <f t="shared" si="13"/>
        <v/>
      </c>
      <c r="L105" s="191" t="str">
        <v/>
      </c>
      <c r="M105" s="192" t="str">
        <v/>
      </c>
      <c r="N105" s="191" t="str">
        <v/>
      </c>
      <c r="O105" s="191" t="str">
        <v/>
      </c>
      <c r="P105" s="193" t="str">
        <f t="shared" si="16"/>
        <v/>
      </c>
      <c r="Q105" s="193" t="str">
        <f t="shared" si="17"/>
        <v/>
      </c>
      <c r="R105" s="179" t="str">
        <f>IF('Planilla de Perforacion'!K139="Survey","Survey","")</f>
        <v/>
      </c>
      <c r="T105" s="179" t="b">
        <f t="shared" si="18"/>
        <v>0</v>
      </c>
      <c r="U105" s="179" t="str">
        <v/>
      </c>
      <c r="V105" s="179" t="str">
        <f t="shared" si="19"/>
        <v/>
      </c>
      <c r="W105" t="str">
        <v/>
      </c>
      <c r="X105" s="202" t="str">
        <v/>
      </c>
      <c r="Y105" t="str">
        <v/>
      </c>
      <c r="Z105" t="str">
        <v/>
      </c>
      <c r="AA105" t="str">
        <f t="shared" si="22"/>
        <v/>
      </c>
      <c r="AB105" t="str">
        <f t="shared" si="23"/>
        <v/>
      </c>
      <c r="AC105" s="179" t="str">
        <f>IF('Planilla de Perforacion'!K139="Repasa","Repasa","")</f>
        <v/>
      </c>
      <c r="AE105" s="179" t="b">
        <f t="shared" si="20"/>
        <v>0</v>
      </c>
      <c r="AF105" t="str">
        <v/>
      </c>
      <c r="AG105" s="179" t="str">
        <f t="shared" si="21"/>
        <v/>
      </c>
      <c r="AH105" t="str">
        <v/>
      </c>
      <c r="AI105" s="202" t="str">
        <v/>
      </c>
      <c r="AJ105" t="str">
        <v/>
      </c>
      <c r="AK105" s="203" t="str">
        <v/>
      </c>
      <c r="AL105" t="str">
        <f t="shared" si="14"/>
        <v/>
      </c>
      <c r="AM105" t="str">
        <f t="shared" si="15"/>
        <v/>
      </c>
    </row>
    <row r="106" spans="3:39" x14ac:dyDescent="0.25">
      <c r="C106" s="179" t="str">
        <f>IF('Planilla de Perforacion'!K140="Conexión","Conexión","")</f>
        <v/>
      </c>
      <c r="D106" s="189">
        <f>'Planilla de Perforacion'!H140</f>
        <v>3.3333333441987634E-2</v>
      </c>
      <c r="E106" s="190">
        <f>'Planilla de Perforacion'!E140</f>
        <v>44450</v>
      </c>
      <c r="F106" s="179" t="str">
        <f>'Planilla de Perforacion'!AF140</f>
        <v>Noche</v>
      </c>
      <c r="G106" s="179" t="str">
        <f>'Planilla de Perforacion'!AQ140</f>
        <v/>
      </c>
      <c r="H106" s="179" t="str">
        <f>'Planilla de Perforacion'!AS140</f>
        <v/>
      </c>
      <c r="I106" s="179">
        <f>'Planilla de Perforacion'!AR140</f>
        <v>0.05</v>
      </c>
      <c r="J106" s="191" t="str">
        <v/>
      </c>
      <c r="K106" s="191" t="str">
        <f t="shared" si="13"/>
        <v/>
      </c>
      <c r="L106" s="191" t="str">
        <v/>
      </c>
      <c r="M106" s="192" t="str">
        <v/>
      </c>
      <c r="N106" s="191" t="str">
        <v/>
      </c>
      <c r="O106" s="191" t="str">
        <v/>
      </c>
      <c r="P106" s="193" t="str">
        <f t="shared" si="16"/>
        <v/>
      </c>
      <c r="Q106" s="193" t="str">
        <f t="shared" si="17"/>
        <v/>
      </c>
      <c r="R106" s="179" t="str">
        <f>IF('Planilla de Perforacion'!K140="Survey","Survey","")</f>
        <v>Survey</v>
      </c>
      <c r="T106" s="179">
        <f t="shared" si="18"/>
        <v>106</v>
      </c>
      <c r="U106" s="179" t="str">
        <v/>
      </c>
      <c r="V106" s="179" t="str">
        <f t="shared" si="19"/>
        <v/>
      </c>
      <c r="W106" t="str">
        <v/>
      </c>
      <c r="X106" s="202" t="str">
        <v/>
      </c>
      <c r="Y106" t="str">
        <v/>
      </c>
      <c r="Z106" t="str">
        <v/>
      </c>
      <c r="AA106" t="str">
        <f t="shared" si="22"/>
        <v/>
      </c>
      <c r="AB106" t="str">
        <f t="shared" si="23"/>
        <v/>
      </c>
      <c r="AC106" s="179" t="str">
        <f>IF('Planilla de Perforacion'!K140="Repasa","Repasa","")</f>
        <v/>
      </c>
      <c r="AE106" s="179" t="b">
        <f t="shared" si="20"/>
        <v>0</v>
      </c>
      <c r="AF106" t="str">
        <v/>
      </c>
      <c r="AG106" s="179" t="str">
        <f t="shared" si="21"/>
        <v/>
      </c>
      <c r="AH106" t="str">
        <v/>
      </c>
      <c r="AI106" s="202" t="str">
        <v/>
      </c>
      <c r="AJ106" t="str">
        <v/>
      </c>
      <c r="AK106" s="203" t="str">
        <v/>
      </c>
      <c r="AL106" t="str">
        <f t="shared" si="14"/>
        <v/>
      </c>
      <c r="AM106" t="str">
        <f t="shared" si="15"/>
        <v/>
      </c>
    </row>
    <row r="107" spans="3:39" x14ac:dyDescent="0.25">
      <c r="C107" s="179" t="str">
        <f>IF('Planilla de Perforacion'!K141="Conexión","Conexión","")</f>
        <v/>
      </c>
      <c r="D107" s="189">
        <f>'Planilla de Perforacion'!H141</f>
        <v>8.3333333255723119E-2</v>
      </c>
      <c r="E107" s="190">
        <f>'Planilla de Perforacion'!E141</f>
        <v>44450</v>
      </c>
      <c r="F107" s="179" t="str">
        <f>'Planilla de Perforacion'!AF141</f>
        <v>Noche</v>
      </c>
      <c r="G107" s="179" t="str">
        <f>'Planilla de Perforacion'!AQ141</f>
        <v/>
      </c>
      <c r="H107" s="179">
        <f>'Planilla de Perforacion'!AS141</f>
        <v>0.1</v>
      </c>
      <c r="I107" s="179" t="str">
        <f>'Planilla de Perforacion'!AR141</f>
        <v/>
      </c>
      <c r="J107" s="191" t="str">
        <v/>
      </c>
      <c r="K107" s="191" t="str">
        <f t="shared" si="13"/>
        <v/>
      </c>
      <c r="L107" s="191" t="str">
        <v/>
      </c>
      <c r="M107" s="192" t="str">
        <v/>
      </c>
      <c r="N107" s="191" t="str">
        <v/>
      </c>
      <c r="O107" s="191" t="str">
        <v/>
      </c>
      <c r="P107" s="193" t="str">
        <f t="shared" si="16"/>
        <v/>
      </c>
      <c r="Q107" s="193" t="str">
        <f t="shared" si="17"/>
        <v/>
      </c>
      <c r="R107" s="179" t="str">
        <f>IF('Planilla de Perforacion'!K141="Survey","Survey","")</f>
        <v/>
      </c>
      <c r="T107" s="179" t="b">
        <f t="shared" si="18"/>
        <v>0</v>
      </c>
      <c r="U107" s="179" t="str">
        <v/>
      </c>
      <c r="V107" s="179" t="str">
        <f t="shared" si="19"/>
        <v/>
      </c>
      <c r="W107" t="str">
        <v/>
      </c>
      <c r="X107" s="202" t="str">
        <v/>
      </c>
      <c r="Y107" t="str">
        <v/>
      </c>
      <c r="Z107" t="str">
        <v/>
      </c>
      <c r="AA107" t="str">
        <f t="shared" si="22"/>
        <v/>
      </c>
      <c r="AB107" t="str">
        <f t="shared" si="23"/>
        <v/>
      </c>
      <c r="AC107" s="179" t="str">
        <f>IF('Planilla de Perforacion'!K141="Repasa","Repasa","")</f>
        <v>Repasa</v>
      </c>
      <c r="AE107" s="179">
        <f t="shared" si="20"/>
        <v>107</v>
      </c>
      <c r="AF107" t="str">
        <v/>
      </c>
      <c r="AG107" s="179" t="str">
        <f t="shared" si="21"/>
        <v/>
      </c>
      <c r="AH107" t="str">
        <v/>
      </c>
      <c r="AI107" s="202" t="str">
        <v/>
      </c>
      <c r="AJ107" t="str">
        <v/>
      </c>
      <c r="AK107" s="203" t="str">
        <v/>
      </c>
      <c r="AL107" t="str">
        <f t="shared" si="14"/>
        <v/>
      </c>
      <c r="AM107" t="str">
        <f t="shared" si="15"/>
        <v/>
      </c>
    </row>
    <row r="108" spans="3:39" x14ac:dyDescent="0.25">
      <c r="C108" s="179" t="str">
        <f>IF('Planilla de Perforacion'!K142="Conexión","Conexión","")</f>
        <v>Conexión</v>
      </c>
      <c r="D108" s="189">
        <f>'Planilla de Perforacion'!H142</f>
        <v>9.9999999976716936E-2</v>
      </c>
      <c r="E108" s="190">
        <f>'Planilla de Perforacion'!E142</f>
        <v>44450</v>
      </c>
      <c r="F108" s="179" t="str">
        <f>'Planilla de Perforacion'!AF142</f>
        <v>Noche</v>
      </c>
      <c r="G108" s="179">
        <f>'Planilla de Perforacion'!AQ142</f>
        <v>8.3000000000000004E-2</v>
      </c>
      <c r="H108" s="179" t="str">
        <f>'Planilla de Perforacion'!AS142</f>
        <v/>
      </c>
      <c r="I108" s="179" t="str">
        <f>'Planilla de Perforacion'!AR142</f>
        <v/>
      </c>
      <c r="J108" s="191" t="str">
        <v/>
      </c>
      <c r="K108" s="191" t="str">
        <f t="shared" si="13"/>
        <v/>
      </c>
      <c r="L108" s="191" t="str">
        <v/>
      </c>
      <c r="M108" s="192" t="str">
        <v/>
      </c>
      <c r="N108" s="191" t="str">
        <v/>
      </c>
      <c r="O108" s="191" t="str">
        <v/>
      </c>
      <c r="P108" s="193" t="str">
        <f t="shared" si="16"/>
        <v/>
      </c>
      <c r="Q108" s="193" t="str">
        <f t="shared" si="17"/>
        <v/>
      </c>
      <c r="R108" s="179" t="str">
        <f>IF('Planilla de Perforacion'!K142="Survey","Survey","")</f>
        <v/>
      </c>
      <c r="T108" s="179" t="b">
        <f t="shared" si="18"/>
        <v>0</v>
      </c>
      <c r="U108" s="179" t="str">
        <v/>
      </c>
      <c r="V108" s="179" t="str">
        <f t="shared" si="19"/>
        <v/>
      </c>
      <c r="W108" t="str">
        <v/>
      </c>
      <c r="X108" s="202" t="str">
        <v/>
      </c>
      <c r="Y108" t="str">
        <v/>
      </c>
      <c r="Z108" t="str">
        <v/>
      </c>
      <c r="AA108" t="str">
        <f t="shared" si="22"/>
        <v/>
      </c>
      <c r="AB108" t="str">
        <f t="shared" si="23"/>
        <v/>
      </c>
      <c r="AC108" s="179" t="str">
        <f>IF('Planilla de Perforacion'!K142="Repasa","Repasa","")</f>
        <v/>
      </c>
      <c r="AE108" s="179" t="b">
        <f t="shared" si="20"/>
        <v>0</v>
      </c>
      <c r="AF108" t="str">
        <v/>
      </c>
      <c r="AG108" s="179" t="str">
        <f t="shared" si="21"/>
        <v/>
      </c>
      <c r="AH108" t="str">
        <v/>
      </c>
      <c r="AI108" s="202" t="str">
        <v/>
      </c>
      <c r="AJ108" t="str">
        <v/>
      </c>
      <c r="AK108" s="203" t="str">
        <v/>
      </c>
      <c r="AL108" t="str">
        <f t="shared" si="14"/>
        <v/>
      </c>
      <c r="AM108" t="str">
        <f t="shared" si="15"/>
        <v/>
      </c>
    </row>
    <row r="109" spans="3:39" x14ac:dyDescent="0.25">
      <c r="C109" s="179" t="str">
        <f>IF('Planilla de Perforacion'!K143="Conexión","Conexión","")</f>
        <v/>
      </c>
      <c r="D109" s="189">
        <f>'Planilla de Perforacion'!H143</f>
        <v>0.11666666669771075</v>
      </c>
      <c r="E109" s="190">
        <f>'Planilla de Perforacion'!E143</f>
        <v>44450</v>
      </c>
      <c r="F109" s="179" t="str">
        <f>'Planilla de Perforacion'!AF143</f>
        <v>Noche</v>
      </c>
      <c r="G109" s="179" t="str">
        <f>'Planilla de Perforacion'!AQ143</f>
        <v/>
      </c>
      <c r="H109" s="179" t="str">
        <f>'Planilla de Perforacion'!AS143</f>
        <v/>
      </c>
      <c r="I109" s="179" t="str">
        <f>'Planilla de Perforacion'!AR143</f>
        <v/>
      </c>
      <c r="J109" s="191" t="str">
        <v/>
      </c>
      <c r="K109" s="191" t="str">
        <f t="shared" si="13"/>
        <v/>
      </c>
      <c r="L109" s="191" t="str">
        <v/>
      </c>
      <c r="M109" s="192" t="str">
        <v/>
      </c>
      <c r="N109" s="191" t="str">
        <v/>
      </c>
      <c r="O109" s="191" t="str">
        <v/>
      </c>
      <c r="P109" s="193" t="str">
        <f t="shared" si="16"/>
        <v/>
      </c>
      <c r="Q109" s="193" t="str">
        <f t="shared" si="17"/>
        <v/>
      </c>
      <c r="R109" s="179" t="str">
        <f>IF('Planilla de Perforacion'!K143="Survey","Survey","")</f>
        <v/>
      </c>
      <c r="T109" s="179" t="b">
        <f t="shared" si="18"/>
        <v>0</v>
      </c>
      <c r="U109" s="179" t="str">
        <v/>
      </c>
      <c r="V109" s="179" t="str">
        <f t="shared" si="19"/>
        <v/>
      </c>
      <c r="W109" t="str">
        <v/>
      </c>
      <c r="X109" s="202" t="str">
        <v/>
      </c>
      <c r="Y109" t="str">
        <v/>
      </c>
      <c r="Z109" t="str">
        <v/>
      </c>
      <c r="AA109" t="str">
        <f t="shared" si="22"/>
        <v/>
      </c>
      <c r="AB109" t="str">
        <f t="shared" si="23"/>
        <v/>
      </c>
      <c r="AC109" s="179" t="str">
        <f>IF('Planilla de Perforacion'!K143="Repasa","Repasa","")</f>
        <v/>
      </c>
      <c r="AE109" s="179" t="b">
        <f t="shared" si="20"/>
        <v>0</v>
      </c>
      <c r="AF109" t="str">
        <v/>
      </c>
      <c r="AG109" s="179" t="str">
        <f t="shared" si="21"/>
        <v/>
      </c>
      <c r="AH109" t="str">
        <v/>
      </c>
      <c r="AI109" s="202" t="str">
        <v/>
      </c>
      <c r="AJ109" t="str">
        <v/>
      </c>
      <c r="AK109" s="203" t="str">
        <v/>
      </c>
      <c r="AL109" t="str">
        <f t="shared" si="14"/>
        <v/>
      </c>
      <c r="AM109" t="str">
        <f t="shared" si="15"/>
        <v/>
      </c>
    </row>
    <row r="110" spans="3:39" x14ac:dyDescent="0.25">
      <c r="C110" s="179" t="str">
        <f>IF('Planilla de Perforacion'!K144="Conexión","Conexión","")</f>
        <v/>
      </c>
      <c r="D110" s="189">
        <f>'Planilla de Perforacion'!H144</f>
        <v>0.25000000011641532</v>
      </c>
      <c r="E110" s="190">
        <f>'Planilla de Perforacion'!E144</f>
        <v>44450</v>
      </c>
      <c r="F110" s="179" t="str">
        <f>'Planilla de Perforacion'!AF144</f>
        <v>Noche</v>
      </c>
      <c r="G110" s="179" t="str">
        <f>'Planilla de Perforacion'!AQ144</f>
        <v/>
      </c>
      <c r="H110" s="179" t="str">
        <f>'Planilla de Perforacion'!AS144</f>
        <v/>
      </c>
      <c r="I110" s="179" t="str">
        <f>'Planilla de Perforacion'!AR144</f>
        <v/>
      </c>
      <c r="J110" s="191" t="str">
        <v/>
      </c>
      <c r="K110" s="191" t="str">
        <f t="shared" si="13"/>
        <v/>
      </c>
      <c r="L110" s="191" t="str">
        <v/>
      </c>
      <c r="M110" s="192" t="str">
        <v/>
      </c>
      <c r="N110" s="191" t="str">
        <v/>
      </c>
      <c r="O110" s="191" t="str">
        <v/>
      </c>
      <c r="P110" s="193" t="str">
        <f t="shared" si="16"/>
        <v/>
      </c>
      <c r="Q110" s="193" t="str">
        <f t="shared" si="17"/>
        <v/>
      </c>
      <c r="R110" s="179" t="str">
        <f>IF('Planilla de Perforacion'!K144="Survey","Survey","")</f>
        <v/>
      </c>
      <c r="T110" s="179" t="b">
        <f t="shared" si="18"/>
        <v>0</v>
      </c>
      <c r="U110" s="179" t="str">
        <v/>
      </c>
      <c r="V110" s="179" t="str">
        <f t="shared" si="19"/>
        <v/>
      </c>
      <c r="W110" t="str">
        <v/>
      </c>
      <c r="X110" s="202" t="str">
        <v/>
      </c>
      <c r="Y110" t="str">
        <v/>
      </c>
      <c r="Z110" t="str">
        <v/>
      </c>
      <c r="AA110" t="str">
        <f t="shared" si="22"/>
        <v/>
      </c>
      <c r="AB110" t="str">
        <f t="shared" si="23"/>
        <v/>
      </c>
      <c r="AC110" s="179" t="str">
        <f>IF('Planilla de Perforacion'!K144="Repasa","Repasa","")</f>
        <v/>
      </c>
      <c r="AE110" s="179" t="b">
        <f t="shared" si="20"/>
        <v>0</v>
      </c>
      <c r="AF110" t="str">
        <v/>
      </c>
      <c r="AG110" s="179" t="str">
        <f t="shared" si="21"/>
        <v/>
      </c>
      <c r="AH110" t="str">
        <v/>
      </c>
      <c r="AI110" s="202" t="str">
        <v/>
      </c>
      <c r="AJ110" t="str">
        <v/>
      </c>
      <c r="AK110" s="203" t="str">
        <v/>
      </c>
      <c r="AL110" t="str">
        <f t="shared" si="14"/>
        <v/>
      </c>
      <c r="AM110" t="str">
        <f t="shared" si="15"/>
        <v/>
      </c>
    </row>
    <row r="111" spans="3:39" x14ac:dyDescent="0.25">
      <c r="C111" s="179" t="str">
        <f>IF('Planilla de Perforacion'!K145="Conexión","Conexión","")</f>
        <v/>
      </c>
      <c r="D111" s="189">
        <f>'Planilla de Perforacion'!H145</f>
        <v>6.6666666534729302E-2</v>
      </c>
      <c r="E111" s="190">
        <f>'Planilla de Perforacion'!E145</f>
        <v>44450</v>
      </c>
      <c r="F111" s="179" t="str">
        <f>'Planilla de Perforacion'!AF145</f>
        <v>Noche</v>
      </c>
      <c r="G111" s="179" t="str">
        <f>'Planilla de Perforacion'!AQ145</f>
        <v/>
      </c>
      <c r="H111" s="179">
        <f>'Planilla de Perforacion'!AS145</f>
        <v>0.1</v>
      </c>
      <c r="I111" s="179" t="str">
        <f>'Planilla de Perforacion'!AR145</f>
        <v/>
      </c>
      <c r="J111" s="191" t="str">
        <v/>
      </c>
      <c r="K111" s="191" t="str">
        <f t="shared" si="13"/>
        <v/>
      </c>
      <c r="L111" s="191" t="str">
        <v/>
      </c>
      <c r="M111" s="192" t="str">
        <v/>
      </c>
      <c r="N111" s="191" t="str">
        <v/>
      </c>
      <c r="O111" s="191" t="str">
        <v/>
      </c>
      <c r="P111" s="193" t="str">
        <f t="shared" si="16"/>
        <v/>
      </c>
      <c r="Q111" s="193" t="str">
        <f t="shared" si="17"/>
        <v/>
      </c>
      <c r="R111" s="179" t="str">
        <f>IF('Planilla de Perforacion'!K145="Survey","Survey","")</f>
        <v/>
      </c>
      <c r="T111" s="179" t="b">
        <f t="shared" si="18"/>
        <v>0</v>
      </c>
      <c r="U111" s="179" t="str">
        <v/>
      </c>
      <c r="V111" s="179" t="str">
        <f t="shared" si="19"/>
        <v/>
      </c>
      <c r="W111" t="str">
        <v/>
      </c>
      <c r="X111" s="202" t="str">
        <v/>
      </c>
      <c r="Y111" t="str">
        <v/>
      </c>
      <c r="Z111" t="str">
        <v/>
      </c>
      <c r="AA111" t="str">
        <f t="shared" si="22"/>
        <v/>
      </c>
      <c r="AB111" t="str">
        <f t="shared" si="23"/>
        <v/>
      </c>
      <c r="AC111" s="179" t="str">
        <f>IF('Planilla de Perforacion'!K145="Repasa","Repasa","")</f>
        <v>Repasa</v>
      </c>
      <c r="AE111" s="179">
        <f t="shared" si="20"/>
        <v>111</v>
      </c>
      <c r="AF111" t="str">
        <v/>
      </c>
      <c r="AG111" s="179" t="str">
        <f t="shared" si="21"/>
        <v/>
      </c>
      <c r="AH111" t="str">
        <v/>
      </c>
      <c r="AI111" s="202" t="str">
        <v/>
      </c>
      <c r="AJ111" t="str">
        <v/>
      </c>
      <c r="AK111" s="203" t="str">
        <v/>
      </c>
      <c r="AL111" t="str">
        <f t="shared" si="14"/>
        <v/>
      </c>
      <c r="AM111" t="str">
        <f t="shared" si="15"/>
        <v/>
      </c>
    </row>
    <row r="112" spans="3:39" x14ac:dyDescent="0.25">
      <c r="C112" s="179" t="str">
        <f>IF('Planilla de Perforacion'!K146="Conexión","Conexión","")</f>
        <v/>
      </c>
      <c r="D112" s="189">
        <f>'Planilla de Perforacion'!H146</f>
        <v>0.45000000006984919</v>
      </c>
      <c r="E112" s="190">
        <f>'Planilla de Perforacion'!E146</f>
        <v>44450</v>
      </c>
      <c r="F112" s="179" t="str">
        <f>'Planilla de Perforacion'!AF146</f>
        <v>Noche</v>
      </c>
      <c r="G112" s="179" t="str">
        <f>'Planilla de Perforacion'!AQ146</f>
        <v/>
      </c>
      <c r="H112" s="179" t="str">
        <f>'Planilla de Perforacion'!AS146</f>
        <v/>
      </c>
      <c r="I112" s="179" t="str">
        <f>'Planilla de Perforacion'!AR146</f>
        <v/>
      </c>
      <c r="J112" s="191" t="str">
        <v/>
      </c>
      <c r="K112" s="191" t="str">
        <f t="shared" si="13"/>
        <v/>
      </c>
      <c r="L112" s="191" t="str">
        <v/>
      </c>
      <c r="M112" s="192" t="str">
        <v/>
      </c>
      <c r="N112" s="191" t="str">
        <v/>
      </c>
      <c r="O112" s="191" t="str">
        <v/>
      </c>
      <c r="P112" s="193" t="str">
        <f t="shared" si="16"/>
        <v/>
      </c>
      <c r="Q112" s="193" t="str">
        <f t="shared" si="17"/>
        <v/>
      </c>
      <c r="R112" s="179" t="str">
        <f>IF('Planilla de Perforacion'!K146="Survey","Survey","")</f>
        <v/>
      </c>
      <c r="T112" s="179" t="b">
        <f t="shared" si="18"/>
        <v>0</v>
      </c>
      <c r="U112" s="179" t="str">
        <v/>
      </c>
      <c r="V112" s="179" t="str">
        <f t="shared" si="19"/>
        <v/>
      </c>
      <c r="W112" t="str">
        <v/>
      </c>
      <c r="X112" s="202" t="str">
        <v/>
      </c>
      <c r="Y112" t="str">
        <v/>
      </c>
      <c r="Z112" t="str">
        <v/>
      </c>
      <c r="AA112" t="str">
        <f t="shared" si="22"/>
        <v/>
      </c>
      <c r="AB112" t="str">
        <f t="shared" si="23"/>
        <v/>
      </c>
      <c r="AC112" s="179" t="str">
        <f>IF('Planilla de Perforacion'!K146="Repasa","Repasa","")</f>
        <v/>
      </c>
      <c r="AE112" s="179" t="b">
        <f t="shared" si="20"/>
        <v>0</v>
      </c>
      <c r="AF112" t="str">
        <v/>
      </c>
      <c r="AG112" s="179" t="str">
        <f t="shared" si="21"/>
        <v/>
      </c>
      <c r="AH112" t="str">
        <v/>
      </c>
      <c r="AI112" s="202" t="str">
        <v/>
      </c>
      <c r="AJ112" t="str">
        <v/>
      </c>
      <c r="AK112" s="203" t="str">
        <v/>
      </c>
      <c r="AL112" t="str">
        <f t="shared" si="14"/>
        <v/>
      </c>
      <c r="AM112" t="str">
        <f t="shared" si="15"/>
        <v/>
      </c>
    </row>
    <row r="113" spans="3:39" x14ac:dyDescent="0.25">
      <c r="C113" s="179" t="str">
        <f>IF('Planilla de Perforacion'!K147="Conexión","Conexión","")</f>
        <v/>
      </c>
      <c r="D113" s="189">
        <f>'Planilla de Perforacion'!H147</f>
        <v>8.3333333255723119E-2</v>
      </c>
      <c r="E113" s="190">
        <f>'Planilla de Perforacion'!E147</f>
        <v>44450</v>
      </c>
      <c r="F113" s="179" t="str">
        <f>'Planilla de Perforacion'!AF147</f>
        <v>Noche</v>
      </c>
      <c r="G113" s="179" t="str">
        <f>'Planilla de Perforacion'!AQ147</f>
        <v/>
      </c>
      <c r="H113" s="179">
        <f>'Planilla de Perforacion'!AS147</f>
        <v>0.1</v>
      </c>
      <c r="I113" s="179" t="str">
        <f>'Planilla de Perforacion'!AR147</f>
        <v/>
      </c>
      <c r="J113" s="191" t="str">
        <v/>
      </c>
      <c r="K113" s="191" t="str">
        <f t="shared" si="13"/>
        <v/>
      </c>
      <c r="L113" s="191" t="str">
        <v/>
      </c>
      <c r="M113" s="192" t="str">
        <v/>
      </c>
      <c r="N113" s="191" t="str">
        <v/>
      </c>
      <c r="O113" s="191" t="str">
        <v/>
      </c>
      <c r="P113" s="193" t="str">
        <f t="shared" si="16"/>
        <v/>
      </c>
      <c r="Q113" s="193" t="str">
        <f t="shared" si="17"/>
        <v/>
      </c>
      <c r="R113" s="179" t="str">
        <f>IF('Planilla de Perforacion'!K147="Survey","Survey","")</f>
        <v/>
      </c>
      <c r="T113" s="179" t="b">
        <f t="shared" si="18"/>
        <v>0</v>
      </c>
      <c r="U113" s="179" t="str">
        <v/>
      </c>
      <c r="V113" s="179" t="str">
        <f t="shared" si="19"/>
        <v/>
      </c>
      <c r="W113" t="str">
        <v/>
      </c>
      <c r="X113" s="202" t="str">
        <v/>
      </c>
      <c r="Y113" t="str">
        <v/>
      </c>
      <c r="Z113" t="str">
        <v/>
      </c>
      <c r="AA113" t="str">
        <f t="shared" si="22"/>
        <v/>
      </c>
      <c r="AB113" t="str">
        <f t="shared" si="23"/>
        <v/>
      </c>
      <c r="AC113" s="179" t="str">
        <f>IF('Planilla de Perforacion'!K147="Repasa","Repasa","")</f>
        <v>Repasa</v>
      </c>
      <c r="AE113" s="179">
        <f t="shared" si="20"/>
        <v>113</v>
      </c>
      <c r="AF113" t="str">
        <v/>
      </c>
      <c r="AG113" s="179" t="str">
        <f t="shared" si="21"/>
        <v/>
      </c>
      <c r="AH113" t="str">
        <v/>
      </c>
      <c r="AI113" s="202" t="str">
        <v/>
      </c>
      <c r="AJ113" t="str">
        <v/>
      </c>
      <c r="AK113" s="203" t="str">
        <v/>
      </c>
      <c r="AL113" t="str">
        <f t="shared" si="14"/>
        <v/>
      </c>
      <c r="AM113" t="str">
        <f t="shared" si="15"/>
        <v/>
      </c>
    </row>
    <row r="114" spans="3:39" x14ac:dyDescent="0.25">
      <c r="C114" s="179" t="str">
        <f>IF('Planilla de Perforacion'!K148="Conexión","Conexión","")</f>
        <v/>
      </c>
      <c r="D114" s="189">
        <f>'Planilla de Perforacion'!H148</f>
        <v>0.6833333334652707</v>
      </c>
      <c r="E114" s="190">
        <f>'Planilla de Perforacion'!E148</f>
        <v>44450</v>
      </c>
      <c r="F114" s="179" t="str">
        <f>'Planilla de Perforacion'!AF148</f>
        <v>Noche</v>
      </c>
      <c r="G114" s="179" t="str">
        <f>'Planilla de Perforacion'!AQ148</f>
        <v/>
      </c>
      <c r="H114" s="179" t="str">
        <f>'Planilla de Perforacion'!AS148</f>
        <v/>
      </c>
      <c r="I114" s="179" t="str">
        <f>'Planilla de Perforacion'!AR148</f>
        <v/>
      </c>
      <c r="J114" s="191" t="str">
        <v/>
      </c>
      <c r="K114" s="191" t="str">
        <f t="shared" si="13"/>
        <v/>
      </c>
      <c r="L114" s="191" t="str">
        <v/>
      </c>
      <c r="M114" s="192" t="str">
        <v/>
      </c>
      <c r="N114" s="191" t="str">
        <v/>
      </c>
      <c r="O114" s="191" t="str">
        <v/>
      </c>
      <c r="P114" s="193" t="str">
        <f t="shared" si="16"/>
        <v/>
      </c>
      <c r="Q114" s="193" t="str">
        <f t="shared" si="17"/>
        <v/>
      </c>
      <c r="R114" s="179" t="str">
        <f>IF('Planilla de Perforacion'!K148="Survey","Survey","")</f>
        <v/>
      </c>
      <c r="T114" s="179" t="b">
        <f t="shared" si="18"/>
        <v>0</v>
      </c>
      <c r="U114" s="179" t="str">
        <v/>
      </c>
      <c r="V114" s="179" t="str">
        <f t="shared" si="19"/>
        <v/>
      </c>
      <c r="W114" t="str">
        <v/>
      </c>
      <c r="X114" s="202" t="str">
        <v/>
      </c>
      <c r="Y114" t="str">
        <v/>
      </c>
      <c r="Z114" t="str">
        <v/>
      </c>
      <c r="AA114" t="str">
        <f t="shared" si="22"/>
        <v/>
      </c>
      <c r="AB114" t="str">
        <f t="shared" si="23"/>
        <v/>
      </c>
      <c r="AC114" s="179" t="str">
        <f>IF('Planilla de Perforacion'!K148="Repasa","Repasa","")</f>
        <v/>
      </c>
      <c r="AE114" s="179" t="b">
        <f t="shared" si="20"/>
        <v>0</v>
      </c>
      <c r="AF114" t="str">
        <v/>
      </c>
      <c r="AG114" s="179" t="str">
        <f t="shared" si="21"/>
        <v/>
      </c>
      <c r="AH114" t="str">
        <v/>
      </c>
      <c r="AI114" s="202" t="str">
        <v/>
      </c>
      <c r="AJ114" t="str">
        <v/>
      </c>
      <c r="AK114" s="203" t="str">
        <v/>
      </c>
      <c r="AL114" t="str">
        <f t="shared" si="14"/>
        <v/>
      </c>
      <c r="AM114" t="str">
        <f t="shared" si="15"/>
        <v/>
      </c>
    </row>
    <row r="115" spans="3:39" x14ac:dyDescent="0.25">
      <c r="C115" s="179" t="str">
        <f>IF('Planilla de Perforacion'!K149="Conexión","Conexión","")</f>
        <v/>
      </c>
      <c r="D115" s="189">
        <f>'Planilla de Perforacion'!H149</f>
        <v>4.9999999988358468E-2</v>
      </c>
      <c r="E115" s="190">
        <f>'Planilla de Perforacion'!E149</f>
        <v>44450</v>
      </c>
      <c r="F115" s="179" t="str">
        <f>'Planilla de Perforacion'!AF149</f>
        <v>Noche</v>
      </c>
      <c r="G115" s="179" t="str">
        <f>'Planilla de Perforacion'!AQ149</f>
        <v/>
      </c>
      <c r="H115" s="179" t="str">
        <f>'Planilla de Perforacion'!AS149</f>
        <v/>
      </c>
      <c r="I115" s="179">
        <f>'Planilla de Perforacion'!AR149</f>
        <v>0.05</v>
      </c>
      <c r="J115" s="191" t="str">
        <v/>
      </c>
      <c r="K115" s="191" t="str">
        <f t="shared" si="13"/>
        <v/>
      </c>
      <c r="L115" s="191" t="str">
        <v/>
      </c>
      <c r="M115" s="192" t="str">
        <v/>
      </c>
      <c r="N115" s="191" t="str">
        <v/>
      </c>
      <c r="O115" s="191" t="str">
        <v/>
      </c>
      <c r="P115" s="193" t="str">
        <f t="shared" si="16"/>
        <v/>
      </c>
      <c r="Q115" s="193" t="str">
        <f t="shared" si="17"/>
        <v/>
      </c>
      <c r="R115" s="179" t="str">
        <f>IF('Planilla de Perforacion'!K149="Survey","Survey","")</f>
        <v>Survey</v>
      </c>
      <c r="T115" s="179">
        <f t="shared" si="18"/>
        <v>115</v>
      </c>
      <c r="U115" s="179" t="str">
        <v/>
      </c>
      <c r="V115" s="179" t="str">
        <f t="shared" si="19"/>
        <v/>
      </c>
      <c r="W115" t="str">
        <v/>
      </c>
      <c r="X115" s="202" t="str">
        <v/>
      </c>
      <c r="Y115" t="str">
        <v/>
      </c>
      <c r="Z115" t="str">
        <v/>
      </c>
      <c r="AA115" t="str">
        <f t="shared" si="22"/>
        <v/>
      </c>
      <c r="AB115" t="str">
        <f t="shared" si="23"/>
        <v/>
      </c>
      <c r="AC115" s="179" t="str">
        <f>IF('Planilla de Perforacion'!K149="Repasa","Repasa","")</f>
        <v/>
      </c>
      <c r="AE115" s="179" t="b">
        <f t="shared" si="20"/>
        <v>0</v>
      </c>
      <c r="AF115" t="str">
        <v/>
      </c>
      <c r="AG115" s="179" t="str">
        <f t="shared" si="21"/>
        <v/>
      </c>
      <c r="AH115" t="str">
        <v/>
      </c>
      <c r="AI115" s="202" t="str">
        <v/>
      </c>
      <c r="AJ115" t="str">
        <v/>
      </c>
      <c r="AK115" s="203" t="str">
        <v/>
      </c>
      <c r="AL115" t="str">
        <f t="shared" si="14"/>
        <v/>
      </c>
      <c r="AM115" t="str">
        <f t="shared" si="15"/>
        <v/>
      </c>
    </row>
    <row r="116" spans="3:39" x14ac:dyDescent="0.25">
      <c r="C116" s="179" t="str">
        <f>IF('Planilla de Perforacion'!K150="Conexión","Conexión","")</f>
        <v/>
      </c>
      <c r="D116" s="189">
        <f>'Planilla de Perforacion'!H150</f>
        <v>6.6666666534729302E-2</v>
      </c>
      <c r="E116" s="190">
        <f>'Planilla de Perforacion'!E150</f>
        <v>44450</v>
      </c>
      <c r="F116" s="179" t="str">
        <f>'Planilla de Perforacion'!AF150</f>
        <v>Noche</v>
      </c>
      <c r="G116" s="179" t="str">
        <f>'Planilla de Perforacion'!AQ150</f>
        <v/>
      </c>
      <c r="H116" s="179">
        <f>'Planilla de Perforacion'!AS150</f>
        <v>0.1</v>
      </c>
      <c r="I116" s="179" t="str">
        <f>'Planilla de Perforacion'!AR150</f>
        <v/>
      </c>
      <c r="J116" s="191" t="str">
        <v/>
      </c>
      <c r="K116" s="191" t="str">
        <f t="shared" si="13"/>
        <v/>
      </c>
      <c r="L116" s="191" t="str">
        <v/>
      </c>
      <c r="M116" s="192" t="str">
        <v/>
      </c>
      <c r="N116" s="191" t="str">
        <v/>
      </c>
      <c r="O116" s="191" t="str">
        <v/>
      </c>
      <c r="P116" s="193" t="str">
        <f t="shared" si="16"/>
        <v/>
      </c>
      <c r="Q116" s="193" t="str">
        <f t="shared" si="17"/>
        <v/>
      </c>
      <c r="R116" s="179" t="str">
        <f>IF('Planilla de Perforacion'!K150="Survey","Survey","")</f>
        <v/>
      </c>
      <c r="T116" s="179" t="b">
        <f t="shared" si="18"/>
        <v>0</v>
      </c>
      <c r="U116" s="179" t="str">
        <v/>
      </c>
      <c r="V116" s="179" t="str">
        <f t="shared" si="19"/>
        <v/>
      </c>
      <c r="W116" t="str">
        <v/>
      </c>
      <c r="X116" s="202" t="str">
        <v/>
      </c>
      <c r="Y116" t="str">
        <v/>
      </c>
      <c r="Z116" t="str">
        <v/>
      </c>
      <c r="AA116" t="str">
        <f t="shared" si="22"/>
        <v/>
      </c>
      <c r="AB116" t="str">
        <f t="shared" si="23"/>
        <v/>
      </c>
      <c r="AC116" s="179" t="str">
        <f>IF('Planilla de Perforacion'!K150="Repasa","Repasa","")</f>
        <v>Repasa</v>
      </c>
      <c r="AE116" s="179">
        <f t="shared" si="20"/>
        <v>116</v>
      </c>
      <c r="AF116" t="str">
        <v/>
      </c>
      <c r="AG116" s="179" t="str">
        <f t="shared" si="21"/>
        <v/>
      </c>
      <c r="AH116" t="str">
        <v/>
      </c>
      <c r="AI116" s="202" t="str">
        <v/>
      </c>
      <c r="AJ116" t="str">
        <v/>
      </c>
      <c r="AK116" s="203" t="str">
        <v/>
      </c>
      <c r="AL116" t="str">
        <f t="shared" si="14"/>
        <v/>
      </c>
      <c r="AM116" t="str">
        <f t="shared" si="15"/>
        <v/>
      </c>
    </row>
    <row r="117" spans="3:39" x14ac:dyDescent="0.25">
      <c r="C117" s="179" t="str">
        <f>IF('Planilla de Perforacion'!K151="Conexión","Conexión","")</f>
        <v>Conexión</v>
      </c>
      <c r="D117" s="189">
        <f>'Planilla de Perforacion'!H151</f>
        <v>4.9999999988358468E-2</v>
      </c>
      <c r="E117" s="190">
        <f>'Planilla de Perforacion'!E151</f>
        <v>44450</v>
      </c>
      <c r="F117" s="179" t="str">
        <f>'Planilla de Perforacion'!AF151</f>
        <v>Noche</v>
      </c>
      <c r="G117" s="179">
        <f>'Planilla de Perforacion'!AQ151</f>
        <v>8.3000000000000004E-2</v>
      </c>
      <c r="H117" s="179" t="str">
        <f>'Planilla de Perforacion'!AS151</f>
        <v/>
      </c>
      <c r="I117" s="179" t="str">
        <f>'Planilla de Perforacion'!AR151</f>
        <v/>
      </c>
      <c r="J117" s="191" t="str">
        <v/>
      </c>
      <c r="K117" s="191" t="str">
        <f t="shared" si="13"/>
        <v/>
      </c>
      <c r="L117" s="191" t="str">
        <v/>
      </c>
      <c r="M117" s="192" t="str">
        <v/>
      </c>
      <c r="N117" s="191" t="str">
        <v/>
      </c>
      <c r="O117" s="191" t="str">
        <v/>
      </c>
      <c r="P117" s="193" t="str">
        <f t="shared" si="16"/>
        <v/>
      </c>
      <c r="Q117" s="193" t="str">
        <f t="shared" si="17"/>
        <v/>
      </c>
      <c r="R117" s="179" t="str">
        <f>IF('Planilla de Perforacion'!K151="Survey","Survey","")</f>
        <v/>
      </c>
      <c r="T117" s="179" t="b">
        <f t="shared" si="18"/>
        <v>0</v>
      </c>
      <c r="U117" s="179" t="str">
        <v/>
      </c>
      <c r="V117" s="179" t="str">
        <f t="shared" si="19"/>
        <v/>
      </c>
      <c r="W117" t="str">
        <v/>
      </c>
      <c r="X117" s="202" t="str">
        <v/>
      </c>
      <c r="Y117" t="str">
        <v/>
      </c>
      <c r="Z117" t="str">
        <v/>
      </c>
      <c r="AA117" t="str">
        <f t="shared" si="22"/>
        <v/>
      </c>
      <c r="AB117" t="str">
        <f t="shared" si="23"/>
        <v/>
      </c>
      <c r="AC117" s="179" t="str">
        <f>IF('Planilla de Perforacion'!K151="Repasa","Repasa","")</f>
        <v/>
      </c>
      <c r="AE117" s="179" t="b">
        <f t="shared" si="20"/>
        <v>0</v>
      </c>
      <c r="AF117" t="str">
        <v/>
      </c>
      <c r="AG117" s="179" t="str">
        <f t="shared" si="21"/>
        <v/>
      </c>
      <c r="AH117" t="str">
        <v/>
      </c>
      <c r="AI117" s="202" t="str">
        <v/>
      </c>
      <c r="AJ117" t="str">
        <v/>
      </c>
      <c r="AK117" s="203" t="str">
        <v/>
      </c>
      <c r="AL117" t="str">
        <f t="shared" si="14"/>
        <v/>
      </c>
      <c r="AM117" t="str">
        <f t="shared" si="15"/>
        <v/>
      </c>
    </row>
    <row r="118" spans="3:39" x14ac:dyDescent="0.25">
      <c r="C118" s="179" t="str">
        <f>IF('Planilla de Perforacion'!K152="Conexión","Conexión","")</f>
        <v/>
      </c>
      <c r="D118" s="189">
        <f>'Planilla de Perforacion'!H152</f>
        <v>0.11666666669771075</v>
      </c>
      <c r="E118" s="190">
        <f>'Planilla de Perforacion'!E152</f>
        <v>44450</v>
      </c>
      <c r="F118" s="179" t="str">
        <f>'Planilla de Perforacion'!AF152</f>
        <v>Noche</v>
      </c>
      <c r="G118" s="179" t="str">
        <f>'Planilla de Perforacion'!AQ152</f>
        <v/>
      </c>
      <c r="H118" s="179" t="str">
        <f>'Planilla de Perforacion'!AS152</f>
        <v/>
      </c>
      <c r="I118" s="179" t="str">
        <f>'Planilla de Perforacion'!AR152</f>
        <v/>
      </c>
      <c r="J118" s="191" t="str">
        <v/>
      </c>
      <c r="K118" s="191" t="str">
        <f t="shared" si="13"/>
        <v/>
      </c>
      <c r="L118" s="191" t="str">
        <v/>
      </c>
      <c r="M118" s="192" t="str">
        <v/>
      </c>
      <c r="N118" s="191" t="str">
        <v/>
      </c>
      <c r="O118" s="191" t="str">
        <v/>
      </c>
      <c r="P118" s="193" t="str">
        <f t="shared" si="16"/>
        <v/>
      </c>
      <c r="Q118" s="193" t="str">
        <f t="shared" si="17"/>
        <v/>
      </c>
      <c r="R118" s="179" t="str">
        <f>IF('Planilla de Perforacion'!K152="Survey","Survey","")</f>
        <v/>
      </c>
      <c r="T118" s="179" t="b">
        <f t="shared" si="18"/>
        <v>0</v>
      </c>
      <c r="U118" s="179" t="str">
        <v/>
      </c>
      <c r="V118" s="179" t="str">
        <f t="shared" si="19"/>
        <v/>
      </c>
      <c r="W118" t="str">
        <v/>
      </c>
      <c r="X118" s="202" t="str">
        <v/>
      </c>
      <c r="Y118" t="str">
        <v/>
      </c>
      <c r="Z118" t="str">
        <v/>
      </c>
      <c r="AA118" t="str">
        <f t="shared" si="22"/>
        <v/>
      </c>
      <c r="AB118" t="str">
        <f t="shared" si="23"/>
        <v/>
      </c>
      <c r="AC118" s="179" t="str">
        <f>IF('Planilla de Perforacion'!K152="Repasa","Repasa","")</f>
        <v/>
      </c>
      <c r="AE118" s="179" t="b">
        <f t="shared" si="20"/>
        <v>0</v>
      </c>
      <c r="AF118" t="str">
        <v/>
      </c>
      <c r="AG118" s="179" t="str">
        <f t="shared" si="21"/>
        <v/>
      </c>
      <c r="AH118" t="str">
        <v/>
      </c>
      <c r="AI118" s="202" t="str">
        <v/>
      </c>
      <c r="AJ118" t="str">
        <v/>
      </c>
      <c r="AK118" s="203" t="str">
        <v/>
      </c>
      <c r="AL118" t="str">
        <f t="shared" si="14"/>
        <v/>
      </c>
      <c r="AM118" t="str">
        <f t="shared" si="15"/>
        <v/>
      </c>
    </row>
    <row r="119" spans="3:39" x14ac:dyDescent="0.25">
      <c r="C119" s="179" t="str">
        <f>IF('Planilla de Perforacion'!K153="Conexión","Conexión","")</f>
        <v/>
      </c>
      <c r="D119" s="189">
        <f>'Planilla de Perforacion'!H153</f>
        <v>0.25000000011641532</v>
      </c>
      <c r="E119" s="190">
        <f>'Planilla de Perforacion'!E153</f>
        <v>44450</v>
      </c>
      <c r="F119" s="179" t="str">
        <f>'Planilla de Perforacion'!AF153</f>
        <v>Noche</v>
      </c>
      <c r="G119" s="179" t="str">
        <f>'Planilla de Perforacion'!AQ153</f>
        <v/>
      </c>
      <c r="H119" s="179" t="str">
        <f>'Planilla de Perforacion'!AS153</f>
        <v/>
      </c>
      <c r="I119" s="179" t="str">
        <f>'Planilla de Perforacion'!AR153</f>
        <v/>
      </c>
      <c r="J119" s="191" t="str">
        <v/>
      </c>
      <c r="K119" s="191" t="str">
        <f t="shared" si="13"/>
        <v/>
      </c>
      <c r="L119" s="191" t="str">
        <v/>
      </c>
      <c r="M119" s="192" t="str">
        <v/>
      </c>
      <c r="N119" s="191" t="str">
        <v/>
      </c>
      <c r="O119" s="191" t="str">
        <v/>
      </c>
      <c r="P119" s="193" t="str">
        <f t="shared" si="16"/>
        <v/>
      </c>
      <c r="Q119" s="193" t="str">
        <f t="shared" si="17"/>
        <v/>
      </c>
      <c r="R119" s="179" t="str">
        <f>IF('Planilla de Perforacion'!K153="Survey","Survey","")</f>
        <v/>
      </c>
      <c r="T119" s="179" t="b">
        <f t="shared" si="18"/>
        <v>0</v>
      </c>
      <c r="U119" s="179" t="str">
        <v/>
      </c>
      <c r="V119" s="179" t="str">
        <f t="shared" si="19"/>
        <v/>
      </c>
      <c r="W119" t="str">
        <v/>
      </c>
      <c r="X119" s="202" t="str">
        <v/>
      </c>
      <c r="Y119" t="str">
        <v/>
      </c>
      <c r="Z119" t="str">
        <v/>
      </c>
      <c r="AA119" t="str">
        <f t="shared" si="22"/>
        <v/>
      </c>
      <c r="AB119" t="str">
        <f t="shared" si="23"/>
        <v/>
      </c>
      <c r="AC119" s="179" t="str">
        <f>IF('Planilla de Perforacion'!K153="Repasa","Repasa","")</f>
        <v/>
      </c>
      <c r="AE119" s="179" t="b">
        <f t="shared" si="20"/>
        <v>0</v>
      </c>
      <c r="AF119" t="str">
        <v/>
      </c>
      <c r="AG119" s="179" t="str">
        <f t="shared" si="21"/>
        <v/>
      </c>
      <c r="AH119" t="str">
        <v/>
      </c>
      <c r="AI119" s="202" t="str">
        <v/>
      </c>
      <c r="AJ119" t="str">
        <v/>
      </c>
      <c r="AK119" s="203" t="str">
        <v/>
      </c>
      <c r="AL119" t="str">
        <f t="shared" si="14"/>
        <v/>
      </c>
      <c r="AM119" t="str">
        <f t="shared" si="15"/>
        <v/>
      </c>
    </row>
    <row r="120" spans="3:39" x14ac:dyDescent="0.25">
      <c r="C120" s="179" t="str">
        <f>IF('Planilla de Perforacion'!K154="Conexión","Conexión","")</f>
        <v/>
      </c>
      <c r="D120" s="189">
        <f>'Planilla de Perforacion'!H154</f>
        <v>0.5166666666045785</v>
      </c>
      <c r="E120" s="190">
        <f>'Planilla de Perforacion'!E154</f>
        <v>44450</v>
      </c>
      <c r="F120" s="179" t="str">
        <f>'Planilla de Perforacion'!AF154</f>
        <v>Noche</v>
      </c>
      <c r="G120" s="179" t="str">
        <f>'Planilla de Perforacion'!AQ154</f>
        <v/>
      </c>
      <c r="H120" s="179" t="str">
        <f>'Planilla de Perforacion'!AS154</f>
        <v/>
      </c>
      <c r="I120" s="179" t="str">
        <f>'Planilla de Perforacion'!AR154</f>
        <v/>
      </c>
      <c r="J120" s="191" t="str">
        <v/>
      </c>
      <c r="K120" s="191" t="str">
        <f t="shared" si="13"/>
        <v/>
      </c>
      <c r="L120" s="191" t="str">
        <v/>
      </c>
      <c r="M120" s="192" t="str">
        <v/>
      </c>
      <c r="N120" s="191" t="str">
        <v/>
      </c>
      <c r="O120" s="191" t="str">
        <v/>
      </c>
      <c r="P120" s="193" t="str">
        <f t="shared" si="16"/>
        <v/>
      </c>
      <c r="Q120" s="193" t="str">
        <f t="shared" si="17"/>
        <v/>
      </c>
      <c r="R120" s="179" t="str">
        <f>IF('Planilla de Perforacion'!K154="Survey","Survey","")</f>
        <v/>
      </c>
      <c r="T120" s="179" t="b">
        <f t="shared" si="18"/>
        <v>0</v>
      </c>
      <c r="U120" s="179" t="str">
        <v/>
      </c>
      <c r="V120" s="179" t="str">
        <f t="shared" si="19"/>
        <v/>
      </c>
      <c r="W120" t="str">
        <v/>
      </c>
      <c r="X120" s="202" t="str">
        <v/>
      </c>
      <c r="Y120" t="str">
        <v/>
      </c>
      <c r="Z120" t="str">
        <v/>
      </c>
      <c r="AA120" t="str">
        <f t="shared" si="22"/>
        <v/>
      </c>
      <c r="AB120" t="str">
        <f t="shared" si="23"/>
        <v/>
      </c>
      <c r="AC120" s="179" t="str">
        <f>IF('Planilla de Perforacion'!K154="Repasa","Repasa","")</f>
        <v/>
      </c>
      <c r="AE120" s="179" t="b">
        <f t="shared" si="20"/>
        <v>0</v>
      </c>
      <c r="AF120" t="str">
        <v/>
      </c>
      <c r="AG120" s="179" t="str">
        <f t="shared" si="21"/>
        <v/>
      </c>
      <c r="AH120" t="str">
        <v/>
      </c>
      <c r="AI120" s="202" t="str">
        <v/>
      </c>
      <c r="AJ120" t="str">
        <v/>
      </c>
      <c r="AK120" s="203" t="str">
        <v/>
      </c>
      <c r="AL120" t="str">
        <f t="shared" si="14"/>
        <v/>
      </c>
      <c r="AM120" t="str">
        <f t="shared" si="15"/>
        <v/>
      </c>
    </row>
    <row r="121" spans="3:39" x14ac:dyDescent="0.25">
      <c r="C121" s="179" t="str">
        <f>IF('Planilla de Perforacion'!K155="Conexión","Conexión","")</f>
        <v/>
      </c>
      <c r="D121" s="189">
        <f>'Planilla de Perforacion'!H155</f>
        <v>0.88333333341870457</v>
      </c>
      <c r="E121" s="190">
        <f>'Planilla de Perforacion'!E155</f>
        <v>44450</v>
      </c>
      <c r="F121" s="179" t="str">
        <f>'Planilla de Perforacion'!AF155</f>
        <v>Día</v>
      </c>
      <c r="G121" s="179" t="str">
        <f>'Planilla de Perforacion'!AQ155</f>
        <v/>
      </c>
      <c r="H121" s="179" t="str">
        <f>'Planilla de Perforacion'!AS155</f>
        <v/>
      </c>
      <c r="I121" s="179" t="str">
        <f>'Planilla de Perforacion'!AR155</f>
        <v/>
      </c>
      <c r="J121" s="191" t="str">
        <v/>
      </c>
      <c r="K121" s="191" t="str">
        <f t="shared" si="13"/>
        <v/>
      </c>
      <c r="L121" s="191" t="str">
        <v/>
      </c>
      <c r="M121" s="192" t="str">
        <v/>
      </c>
      <c r="N121" s="191" t="str">
        <v/>
      </c>
      <c r="O121" s="191" t="str">
        <v/>
      </c>
      <c r="P121" s="193" t="str">
        <f t="shared" si="16"/>
        <v/>
      </c>
      <c r="Q121" s="193" t="str">
        <f t="shared" si="17"/>
        <v/>
      </c>
      <c r="R121" s="179" t="str">
        <f>IF('Planilla de Perforacion'!K155="Survey","Survey","")</f>
        <v/>
      </c>
      <c r="T121" s="179" t="b">
        <f t="shared" si="18"/>
        <v>0</v>
      </c>
      <c r="U121" s="179" t="str">
        <v/>
      </c>
      <c r="V121" s="179" t="str">
        <f t="shared" si="19"/>
        <v/>
      </c>
      <c r="W121" t="str">
        <v/>
      </c>
      <c r="X121" s="202" t="str">
        <v/>
      </c>
      <c r="Y121" t="str">
        <v/>
      </c>
      <c r="Z121" t="str">
        <v/>
      </c>
      <c r="AA121" t="str">
        <f t="shared" si="22"/>
        <v/>
      </c>
      <c r="AB121" t="str">
        <f t="shared" si="23"/>
        <v/>
      </c>
      <c r="AC121" s="179" t="str">
        <f>IF('Planilla de Perforacion'!K155="Repasa","Repasa","")</f>
        <v/>
      </c>
      <c r="AE121" s="179" t="b">
        <f t="shared" si="20"/>
        <v>0</v>
      </c>
      <c r="AF121" t="str">
        <v/>
      </c>
      <c r="AG121" s="179" t="str">
        <f t="shared" si="21"/>
        <v/>
      </c>
      <c r="AH121" t="str">
        <v/>
      </c>
      <c r="AI121" s="202" t="str">
        <v/>
      </c>
      <c r="AJ121" t="str">
        <v/>
      </c>
      <c r="AK121" s="203" t="str">
        <v/>
      </c>
      <c r="AL121" t="str">
        <f t="shared" si="14"/>
        <v/>
      </c>
      <c r="AM121" t="str">
        <f t="shared" si="15"/>
        <v/>
      </c>
    </row>
    <row r="122" spans="3:39" x14ac:dyDescent="0.25">
      <c r="C122" s="179" t="str">
        <f>IF('Planilla de Perforacion'!K156="Conexión","Conexión","")</f>
        <v/>
      </c>
      <c r="D122" s="189">
        <f>'Planilla de Perforacion'!H156</f>
        <v>8.3333333255723119E-2</v>
      </c>
      <c r="E122" s="190">
        <f>'Planilla de Perforacion'!E156</f>
        <v>44450</v>
      </c>
      <c r="F122" s="179" t="str">
        <f>'Planilla de Perforacion'!AF156</f>
        <v>Día</v>
      </c>
      <c r="G122" s="179" t="str">
        <f>'Planilla de Perforacion'!AQ156</f>
        <v/>
      </c>
      <c r="H122" s="179">
        <f>'Planilla de Perforacion'!AS156</f>
        <v>0.1</v>
      </c>
      <c r="I122" s="179" t="str">
        <f>'Planilla de Perforacion'!AR156</f>
        <v/>
      </c>
      <c r="J122" s="191" t="str">
        <v/>
      </c>
      <c r="K122" s="191" t="str">
        <f t="shared" si="13"/>
        <v/>
      </c>
      <c r="L122" s="191" t="str">
        <v/>
      </c>
      <c r="M122" s="192" t="str">
        <v/>
      </c>
      <c r="N122" s="191" t="str">
        <v/>
      </c>
      <c r="O122" s="191" t="str">
        <v/>
      </c>
      <c r="P122" s="193" t="str">
        <f t="shared" si="16"/>
        <v/>
      </c>
      <c r="Q122" s="193" t="str">
        <f t="shared" si="17"/>
        <v/>
      </c>
      <c r="R122" s="179" t="str">
        <f>IF('Planilla de Perforacion'!K156="Survey","Survey","")</f>
        <v/>
      </c>
      <c r="T122" s="179" t="b">
        <f t="shared" si="18"/>
        <v>0</v>
      </c>
      <c r="U122" s="179" t="str">
        <v/>
      </c>
      <c r="V122" s="179" t="str">
        <f t="shared" si="19"/>
        <v/>
      </c>
      <c r="W122" t="str">
        <v/>
      </c>
      <c r="X122" s="202" t="str">
        <v/>
      </c>
      <c r="Y122" t="str">
        <v/>
      </c>
      <c r="Z122" t="str">
        <v/>
      </c>
      <c r="AA122" t="str">
        <f t="shared" si="22"/>
        <v/>
      </c>
      <c r="AB122" t="str">
        <f t="shared" si="23"/>
        <v/>
      </c>
      <c r="AC122" s="179" t="str">
        <f>IF('Planilla de Perforacion'!K156="Repasa","Repasa","")</f>
        <v>Repasa</v>
      </c>
      <c r="AE122" s="179">
        <f t="shared" si="20"/>
        <v>122</v>
      </c>
      <c r="AF122" t="str">
        <v/>
      </c>
      <c r="AG122" s="179" t="str">
        <f t="shared" si="21"/>
        <v/>
      </c>
      <c r="AH122" t="str">
        <v/>
      </c>
      <c r="AI122" s="202" t="str">
        <v/>
      </c>
      <c r="AJ122" t="str">
        <v/>
      </c>
      <c r="AK122" s="203" t="str">
        <v/>
      </c>
      <c r="AL122" t="str">
        <f t="shared" si="14"/>
        <v/>
      </c>
      <c r="AM122" t="str">
        <f t="shared" si="15"/>
        <v/>
      </c>
    </row>
    <row r="123" spans="3:39" x14ac:dyDescent="0.25">
      <c r="C123" s="179" t="str">
        <f>IF('Planilla de Perforacion'!K157="Conexión","Conexión","")</f>
        <v/>
      </c>
      <c r="D123" s="189">
        <f>'Planilla de Perforacion'!H157</f>
        <v>0.38333333336049691</v>
      </c>
      <c r="E123" s="190">
        <f>'Planilla de Perforacion'!E157</f>
        <v>44450</v>
      </c>
      <c r="F123" s="179" t="str">
        <f>'Planilla de Perforacion'!AF157</f>
        <v>Día</v>
      </c>
      <c r="G123" s="179" t="str">
        <f>'Planilla de Perforacion'!AQ157</f>
        <v/>
      </c>
      <c r="H123" s="179" t="str">
        <f>'Planilla de Perforacion'!AS157</f>
        <v/>
      </c>
      <c r="I123" s="179" t="str">
        <f>'Planilla de Perforacion'!AR157</f>
        <v/>
      </c>
      <c r="J123" s="191" t="str">
        <v/>
      </c>
      <c r="K123" s="191" t="str">
        <f t="shared" si="13"/>
        <v/>
      </c>
      <c r="L123" s="191" t="str">
        <v/>
      </c>
      <c r="M123" s="192" t="str">
        <v/>
      </c>
      <c r="N123" s="191" t="str">
        <v/>
      </c>
      <c r="O123" s="191" t="str">
        <v/>
      </c>
      <c r="P123" s="193" t="str">
        <f t="shared" si="16"/>
        <v/>
      </c>
      <c r="Q123" s="193" t="str">
        <f t="shared" si="17"/>
        <v/>
      </c>
      <c r="R123" s="179" t="str">
        <f>IF('Planilla de Perforacion'!K157="Survey","Survey","")</f>
        <v/>
      </c>
      <c r="T123" s="179" t="b">
        <f t="shared" si="18"/>
        <v>0</v>
      </c>
      <c r="U123" s="179" t="str">
        <v/>
      </c>
      <c r="V123" s="179" t="str">
        <f t="shared" si="19"/>
        <v/>
      </c>
      <c r="W123" t="str">
        <v/>
      </c>
      <c r="X123" s="202" t="str">
        <v/>
      </c>
      <c r="Y123" t="str">
        <v/>
      </c>
      <c r="Z123" t="str">
        <v/>
      </c>
      <c r="AA123" t="str">
        <f t="shared" si="22"/>
        <v/>
      </c>
      <c r="AB123" t="str">
        <f t="shared" si="23"/>
        <v/>
      </c>
      <c r="AC123" s="179" t="str">
        <f>IF('Planilla de Perforacion'!K157="Repasa","Repasa","")</f>
        <v/>
      </c>
      <c r="AE123" s="179" t="b">
        <f t="shared" si="20"/>
        <v>0</v>
      </c>
      <c r="AF123" t="str">
        <v/>
      </c>
      <c r="AG123" s="179" t="str">
        <f t="shared" si="21"/>
        <v/>
      </c>
      <c r="AH123" t="str">
        <v/>
      </c>
      <c r="AI123" s="202" t="str">
        <v/>
      </c>
      <c r="AJ123" t="str">
        <v/>
      </c>
      <c r="AK123" s="203" t="str">
        <v/>
      </c>
      <c r="AL123" t="str">
        <f t="shared" si="14"/>
        <v/>
      </c>
      <c r="AM123" t="str">
        <f t="shared" si="15"/>
        <v/>
      </c>
    </row>
    <row r="124" spans="3:39" x14ac:dyDescent="0.25">
      <c r="C124" s="179" t="str">
        <f>IF('Planilla de Perforacion'!K158="Conexión","Conexión","")</f>
        <v/>
      </c>
      <c r="D124" s="189">
        <f>'Planilla de Perforacion'!H158</f>
        <v>3.3333333267364651E-2</v>
      </c>
      <c r="E124" s="190">
        <f>'Planilla de Perforacion'!E158</f>
        <v>44450</v>
      </c>
      <c r="F124" s="179" t="str">
        <f>'Planilla de Perforacion'!AF158</f>
        <v>Día</v>
      </c>
      <c r="G124" s="179" t="str">
        <f>'Planilla de Perforacion'!AQ158</f>
        <v/>
      </c>
      <c r="H124" s="179" t="str">
        <f>'Planilla de Perforacion'!AS158</f>
        <v/>
      </c>
      <c r="I124" s="179">
        <f>'Planilla de Perforacion'!AR158</f>
        <v>0.05</v>
      </c>
      <c r="J124" s="191" t="str">
        <v/>
      </c>
      <c r="K124" s="191" t="str">
        <f t="shared" si="13"/>
        <v/>
      </c>
      <c r="L124" s="191" t="str">
        <v/>
      </c>
      <c r="M124" s="192" t="str">
        <v/>
      </c>
      <c r="N124" s="191" t="str">
        <v/>
      </c>
      <c r="O124" s="191" t="str">
        <v/>
      </c>
      <c r="P124" s="193" t="str">
        <f t="shared" si="16"/>
        <v/>
      </c>
      <c r="Q124" s="193" t="str">
        <f t="shared" si="17"/>
        <v/>
      </c>
      <c r="R124" s="179" t="str">
        <f>IF('Planilla de Perforacion'!K158="Survey","Survey","")</f>
        <v>Survey</v>
      </c>
      <c r="T124" s="179">
        <f t="shared" si="18"/>
        <v>124</v>
      </c>
      <c r="U124" s="179" t="str">
        <v/>
      </c>
      <c r="V124" s="179" t="str">
        <f t="shared" si="19"/>
        <v/>
      </c>
      <c r="W124" t="str">
        <v/>
      </c>
      <c r="X124" s="202" t="str">
        <v/>
      </c>
      <c r="Y124" t="str">
        <v/>
      </c>
      <c r="Z124" t="str">
        <v/>
      </c>
      <c r="AA124" t="str">
        <f t="shared" si="22"/>
        <v/>
      </c>
      <c r="AB124" t="str">
        <f t="shared" si="23"/>
        <v/>
      </c>
      <c r="AC124" s="179" t="str">
        <f>IF('Planilla de Perforacion'!K158="Repasa","Repasa","")</f>
        <v/>
      </c>
      <c r="AE124" s="179" t="b">
        <f t="shared" si="20"/>
        <v>0</v>
      </c>
      <c r="AF124" t="str">
        <v/>
      </c>
      <c r="AG124" s="179" t="str">
        <f t="shared" si="21"/>
        <v/>
      </c>
      <c r="AH124" t="str">
        <v/>
      </c>
      <c r="AI124" s="202" t="str">
        <v/>
      </c>
      <c r="AJ124" t="str">
        <v/>
      </c>
      <c r="AK124" s="203" t="str">
        <v/>
      </c>
      <c r="AL124" t="str">
        <f t="shared" si="14"/>
        <v/>
      </c>
      <c r="AM124" t="str">
        <f t="shared" si="15"/>
        <v/>
      </c>
    </row>
    <row r="125" spans="3:39" x14ac:dyDescent="0.25">
      <c r="C125" s="179" t="str">
        <f>IF('Planilla de Perforacion'!K159="Conexión","Conexión","")</f>
        <v/>
      </c>
      <c r="D125" s="189">
        <f>'Planilla de Perforacion'!H159</f>
        <v>4.9999999988358468E-2</v>
      </c>
      <c r="E125" s="190">
        <f>'Planilla de Perforacion'!E159</f>
        <v>44450</v>
      </c>
      <c r="F125" s="179" t="str">
        <f>'Planilla de Perforacion'!AF159</f>
        <v>Día</v>
      </c>
      <c r="G125" s="179" t="str">
        <f>'Planilla de Perforacion'!AQ159</f>
        <v/>
      </c>
      <c r="H125" s="179">
        <f>'Planilla de Perforacion'!AS159</f>
        <v>0.1</v>
      </c>
      <c r="I125" s="179" t="str">
        <f>'Planilla de Perforacion'!AR159</f>
        <v/>
      </c>
      <c r="J125" s="191" t="str">
        <v/>
      </c>
      <c r="K125" s="191" t="str">
        <f t="shared" si="13"/>
        <v/>
      </c>
      <c r="L125" s="191" t="str">
        <v/>
      </c>
      <c r="M125" s="192" t="str">
        <v/>
      </c>
      <c r="N125" s="191" t="str">
        <v/>
      </c>
      <c r="O125" s="191" t="str">
        <v/>
      </c>
      <c r="P125" s="193" t="str">
        <f t="shared" si="16"/>
        <v/>
      </c>
      <c r="Q125" s="193" t="str">
        <f t="shared" si="17"/>
        <v/>
      </c>
      <c r="R125" s="179" t="str">
        <f>IF('Planilla de Perforacion'!K159="Survey","Survey","")</f>
        <v/>
      </c>
      <c r="T125" s="179" t="b">
        <f t="shared" si="18"/>
        <v>0</v>
      </c>
      <c r="U125" s="179" t="str">
        <v/>
      </c>
      <c r="V125" s="179" t="str">
        <f t="shared" si="19"/>
        <v/>
      </c>
      <c r="W125" t="str">
        <v/>
      </c>
      <c r="X125" s="202" t="str">
        <v/>
      </c>
      <c r="Y125" t="str">
        <v/>
      </c>
      <c r="Z125" t="str">
        <v/>
      </c>
      <c r="AA125" t="str">
        <f t="shared" si="22"/>
        <v/>
      </c>
      <c r="AB125" t="str">
        <f t="shared" si="23"/>
        <v/>
      </c>
      <c r="AC125" s="179" t="str">
        <f>IF('Planilla de Perforacion'!K159="Repasa","Repasa","")</f>
        <v>Repasa</v>
      </c>
      <c r="AE125" s="179">
        <f t="shared" si="20"/>
        <v>125</v>
      </c>
      <c r="AF125" t="str">
        <v/>
      </c>
      <c r="AG125" s="179" t="str">
        <f t="shared" si="21"/>
        <v/>
      </c>
      <c r="AH125" t="str">
        <v/>
      </c>
      <c r="AI125" s="202" t="str">
        <v/>
      </c>
      <c r="AJ125" t="str">
        <v/>
      </c>
      <c r="AK125" s="203" t="str">
        <v/>
      </c>
      <c r="AL125" t="str">
        <f t="shared" si="14"/>
        <v/>
      </c>
      <c r="AM125" t="str">
        <f t="shared" si="15"/>
        <v/>
      </c>
    </row>
    <row r="126" spans="3:39" x14ac:dyDescent="0.25">
      <c r="C126" s="179" t="str">
        <f>IF('Planilla de Perforacion'!K160="Conexión","Conexión","")</f>
        <v>Conexión</v>
      </c>
      <c r="D126" s="189">
        <f>'Planilla de Perforacion'!H160</f>
        <v>0.11666666669771075</v>
      </c>
      <c r="E126" s="190">
        <f>'Planilla de Perforacion'!E160</f>
        <v>44450</v>
      </c>
      <c r="F126" s="179" t="str">
        <f>'Planilla de Perforacion'!AF160</f>
        <v>Día</v>
      </c>
      <c r="G126" s="179">
        <f>'Planilla de Perforacion'!AQ160</f>
        <v>8.3000000000000004E-2</v>
      </c>
      <c r="H126" s="179" t="str">
        <f>'Planilla de Perforacion'!AS160</f>
        <v/>
      </c>
      <c r="I126" s="179" t="str">
        <f>'Planilla de Perforacion'!AR160</f>
        <v/>
      </c>
      <c r="J126" s="191" t="str">
        <v/>
      </c>
      <c r="K126" s="191" t="str">
        <f t="shared" si="13"/>
        <v/>
      </c>
      <c r="L126" s="191" t="str">
        <v/>
      </c>
      <c r="M126" s="192" t="str">
        <v/>
      </c>
      <c r="N126" s="191" t="str">
        <v/>
      </c>
      <c r="O126" s="191" t="str">
        <v/>
      </c>
      <c r="P126" s="193" t="str">
        <f t="shared" si="16"/>
        <v/>
      </c>
      <c r="Q126" s="193" t="str">
        <f t="shared" si="17"/>
        <v/>
      </c>
      <c r="R126" s="179" t="str">
        <f>IF('Planilla de Perforacion'!K160="Survey","Survey","")</f>
        <v/>
      </c>
      <c r="T126" s="179" t="b">
        <f t="shared" si="18"/>
        <v>0</v>
      </c>
      <c r="U126" s="179" t="str">
        <v/>
      </c>
      <c r="V126" s="179" t="str">
        <f t="shared" si="19"/>
        <v/>
      </c>
      <c r="W126" t="str">
        <v/>
      </c>
      <c r="X126" s="202" t="str">
        <v/>
      </c>
      <c r="Y126" t="str">
        <v/>
      </c>
      <c r="Z126" t="str">
        <v/>
      </c>
      <c r="AA126" t="str">
        <f t="shared" si="22"/>
        <v/>
      </c>
      <c r="AB126" t="str">
        <f t="shared" si="23"/>
        <v/>
      </c>
      <c r="AC126" s="179" t="str">
        <f>IF('Planilla de Perforacion'!K160="Repasa","Repasa","")</f>
        <v/>
      </c>
      <c r="AE126" s="179" t="b">
        <f t="shared" si="20"/>
        <v>0</v>
      </c>
      <c r="AF126" t="str">
        <v/>
      </c>
      <c r="AG126" s="179" t="str">
        <f t="shared" si="21"/>
        <v/>
      </c>
      <c r="AH126" t="str">
        <v/>
      </c>
      <c r="AI126" s="202" t="str">
        <v/>
      </c>
      <c r="AJ126" t="str">
        <v/>
      </c>
      <c r="AK126" s="203" t="str">
        <v/>
      </c>
      <c r="AL126" t="str">
        <f t="shared" si="14"/>
        <v/>
      </c>
      <c r="AM126" t="str">
        <f t="shared" si="15"/>
        <v/>
      </c>
    </row>
    <row r="127" spans="3:39" x14ac:dyDescent="0.25">
      <c r="C127" s="179" t="str">
        <f>IF('Planilla de Perforacion'!K161="Conexión","Conexión","")</f>
        <v/>
      </c>
      <c r="D127" s="189">
        <f>'Planilla de Perforacion'!H161</f>
        <v>6.6666666709352285E-2</v>
      </c>
      <c r="E127" s="190">
        <f>'Planilla de Perforacion'!E161</f>
        <v>44450</v>
      </c>
      <c r="F127" s="179" t="str">
        <f>'Planilla de Perforacion'!AF161</f>
        <v>Día</v>
      </c>
      <c r="G127" s="179" t="str">
        <f>'Planilla de Perforacion'!AQ161</f>
        <v/>
      </c>
      <c r="H127" s="179" t="str">
        <f>'Planilla de Perforacion'!AS161</f>
        <v/>
      </c>
      <c r="I127" s="179" t="str">
        <f>'Planilla de Perforacion'!AR161</f>
        <v/>
      </c>
      <c r="J127" s="191" t="str">
        <v/>
      </c>
      <c r="K127" s="191" t="str">
        <f t="shared" si="13"/>
        <v/>
      </c>
      <c r="L127" s="191" t="str">
        <v/>
      </c>
      <c r="M127" s="192" t="str">
        <v/>
      </c>
      <c r="N127" s="191" t="str">
        <v/>
      </c>
      <c r="O127" s="191" t="str">
        <v/>
      </c>
      <c r="P127" s="193" t="str">
        <f t="shared" si="16"/>
        <v/>
      </c>
      <c r="Q127" s="193" t="str">
        <f t="shared" si="17"/>
        <v/>
      </c>
      <c r="R127" s="179" t="str">
        <f>IF('Planilla de Perforacion'!K161="Survey","Survey","")</f>
        <v/>
      </c>
      <c r="T127" s="179" t="b">
        <f t="shared" si="18"/>
        <v>0</v>
      </c>
      <c r="U127" s="179" t="str">
        <v/>
      </c>
      <c r="V127" s="179" t="str">
        <f t="shared" si="19"/>
        <v/>
      </c>
      <c r="W127" t="str">
        <v/>
      </c>
      <c r="X127" s="202" t="str">
        <v/>
      </c>
      <c r="Y127" t="str">
        <v/>
      </c>
      <c r="Z127" t="str">
        <v/>
      </c>
      <c r="AA127" t="str">
        <f t="shared" si="22"/>
        <v/>
      </c>
      <c r="AB127" t="str">
        <f t="shared" si="23"/>
        <v/>
      </c>
      <c r="AC127" s="179" t="str">
        <f>IF('Planilla de Perforacion'!K161="Repasa","Repasa","")</f>
        <v/>
      </c>
      <c r="AE127" s="179" t="b">
        <f t="shared" si="20"/>
        <v>0</v>
      </c>
      <c r="AF127" t="str">
        <v/>
      </c>
      <c r="AG127" s="179" t="str">
        <f t="shared" si="21"/>
        <v/>
      </c>
      <c r="AH127" t="str">
        <v/>
      </c>
      <c r="AI127" s="202" t="str">
        <v/>
      </c>
      <c r="AJ127" t="str">
        <v/>
      </c>
      <c r="AK127" s="203" t="str">
        <v/>
      </c>
      <c r="AL127" t="str">
        <f t="shared" si="14"/>
        <v/>
      </c>
      <c r="AM127" t="str">
        <f t="shared" si="15"/>
        <v/>
      </c>
    </row>
    <row r="128" spans="3:39" x14ac:dyDescent="0.25">
      <c r="C128" s="179" t="str">
        <f>IF('Planilla de Perforacion'!K162="Conexión","Conexión","")</f>
        <v/>
      </c>
      <c r="D128" s="189">
        <f>'Planilla de Perforacion'!H162</f>
        <v>2.4166666666860692</v>
      </c>
      <c r="E128" s="190">
        <f>'Planilla de Perforacion'!E162</f>
        <v>44450</v>
      </c>
      <c r="F128" s="179" t="str">
        <f>'Planilla de Perforacion'!AF162</f>
        <v>Día</v>
      </c>
      <c r="G128" s="179" t="str">
        <f>'Planilla de Perforacion'!AQ162</f>
        <v/>
      </c>
      <c r="H128" s="179" t="str">
        <f>'Planilla de Perforacion'!AS162</f>
        <v/>
      </c>
      <c r="I128" s="179" t="str">
        <f>'Planilla de Perforacion'!AR162</f>
        <v/>
      </c>
      <c r="J128" s="191" t="str">
        <v/>
      </c>
      <c r="K128" s="191" t="str">
        <f t="shared" si="13"/>
        <v/>
      </c>
      <c r="L128" s="191" t="str">
        <v/>
      </c>
      <c r="M128" s="192" t="str">
        <v/>
      </c>
      <c r="N128" s="191" t="str">
        <v/>
      </c>
      <c r="O128" s="191" t="str">
        <v/>
      </c>
      <c r="P128" s="193" t="str">
        <f t="shared" si="16"/>
        <v/>
      </c>
      <c r="Q128" s="193" t="str">
        <f t="shared" si="17"/>
        <v/>
      </c>
      <c r="R128" s="179" t="str">
        <f>IF('Planilla de Perforacion'!K162="Survey","Survey","")</f>
        <v/>
      </c>
      <c r="T128" s="179" t="b">
        <f t="shared" si="18"/>
        <v>0</v>
      </c>
      <c r="U128" s="179" t="str">
        <v/>
      </c>
      <c r="V128" s="179" t="str">
        <f t="shared" si="19"/>
        <v/>
      </c>
      <c r="W128" t="str">
        <v/>
      </c>
      <c r="X128" s="202" t="str">
        <v/>
      </c>
      <c r="Y128" t="str">
        <v/>
      </c>
      <c r="Z128" t="str">
        <v/>
      </c>
      <c r="AA128" t="str">
        <f t="shared" si="22"/>
        <v/>
      </c>
      <c r="AB128" t="str">
        <f t="shared" si="23"/>
        <v/>
      </c>
      <c r="AC128" s="179" t="str">
        <f>IF('Planilla de Perforacion'!K162="Repasa","Repasa","")</f>
        <v/>
      </c>
      <c r="AE128" s="179" t="b">
        <f t="shared" si="20"/>
        <v>0</v>
      </c>
      <c r="AF128" t="str">
        <v/>
      </c>
      <c r="AG128" s="179" t="str">
        <f t="shared" si="21"/>
        <v/>
      </c>
      <c r="AH128" t="str">
        <v/>
      </c>
      <c r="AI128" s="202" t="str">
        <v/>
      </c>
      <c r="AJ128" t="str">
        <v/>
      </c>
      <c r="AK128" s="203" t="str">
        <v/>
      </c>
      <c r="AL128" t="str">
        <f t="shared" si="14"/>
        <v/>
      </c>
      <c r="AM128" t="str">
        <f t="shared" si="15"/>
        <v/>
      </c>
    </row>
    <row r="129" spans="3:39" x14ac:dyDescent="0.25">
      <c r="C129" s="179" t="str">
        <f>IF('Planilla de Perforacion'!K163="Conexión","Conexión","")</f>
        <v/>
      </c>
      <c r="D129" s="189">
        <f>'Planilla de Perforacion'!H163</f>
        <v>4.9999999988358468E-2</v>
      </c>
      <c r="E129" s="190">
        <f>'Planilla de Perforacion'!E163</f>
        <v>44450</v>
      </c>
      <c r="F129" s="179" t="str">
        <f>'Planilla de Perforacion'!AF163</f>
        <v>Día</v>
      </c>
      <c r="G129" s="179" t="str">
        <f>'Planilla de Perforacion'!AQ163</f>
        <v/>
      </c>
      <c r="H129" s="179" t="str">
        <f>'Planilla de Perforacion'!AS163</f>
        <v/>
      </c>
      <c r="I129" s="179">
        <f>'Planilla de Perforacion'!AR163</f>
        <v>0.05</v>
      </c>
      <c r="J129" s="191" t="str">
        <v/>
      </c>
      <c r="K129" s="191" t="str">
        <f t="shared" si="13"/>
        <v/>
      </c>
      <c r="L129" s="191" t="str">
        <v/>
      </c>
      <c r="M129" s="192" t="str">
        <v/>
      </c>
      <c r="N129" s="191" t="str">
        <v/>
      </c>
      <c r="O129" s="191" t="str">
        <v/>
      </c>
      <c r="P129" s="193" t="str">
        <f t="shared" si="16"/>
        <v/>
      </c>
      <c r="Q129" s="193" t="str">
        <f t="shared" si="17"/>
        <v/>
      </c>
      <c r="R129" s="179" t="str">
        <f>IF('Planilla de Perforacion'!K163="Survey","Survey","")</f>
        <v>Survey</v>
      </c>
      <c r="T129" s="179">
        <f t="shared" si="18"/>
        <v>129</v>
      </c>
      <c r="U129" s="179" t="str">
        <v/>
      </c>
      <c r="V129" s="179" t="str">
        <f t="shared" si="19"/>
        <v/>
      </c>
      <c r="W129" t="str">
        <v/>
      </c>
      <c r="X129" s="202" t="str">
        <v/>
      </c>
      <c r="Y129" t="str">
        <v/>
      </c>
      <c r="Z129" t="str">
        <v/>
      </c>
      <c r="AA129" t="str">
        <f t="shared" si="22"/>
        <v/>
      </c>
      <c r="AB129" t="str">
        <f t="shared" si="23"/>
        <v/>
      </c>
      <c r="AC129" s="179" t="str">
        <f>IF('Planilla de Perforacion'!K163="Repasa","Repasa","")</f>
        <v/>
      </c>
      <c r="AE129" s="179" t="b">
        <f t="shared" si="20"/>
        <v>0</v>
      </c>
      <c r="AF129" t="str">
        <v/>
      </c>
      <c r="AG129" s="179" t="str">
        <f t="shared" si="21"/>
        <v/>
      </c>
      <c r="AH129" t="str">
        <v/>
      </c>
      <c r="AI129" s="202" t="str">
        <v/>
      </c>
      <c r="AJ129" t="str">
        <v/>
      </c>
      <c r="AK129" s="203" t="str">
        <v/>
      </c>
      <c r="AL129" t="str">
        <f t="shared" si="14"/>
        <v/>
      </c>
      <c r="AM129" t="str">
        <f t="shared" si="15"/>
        <v/>
      </c>
    </row>
    <row r="130" spans="3:39" x14ac:dyDescent="0.25">
      <c r="C130" s="179" t="str">
        <f>IF('Planilla de Perforacion'!K164="Conexión","Conexión","")</f>
        <v/>
      </c>
      <c r="D130" s="189">
        <f>'Planilla de Perforacion'!H164</f>
        <v>0.13333333324408159</v>
      </c>
      <c r="E130" s="190">
        <f>'Planilla de Perforacion'!E164</f>
        <v>44450</v>
      </c>
      <c r="F130" s="179" t="str">
        <f>'Planilla de Perforacion'!AF164</f>
        <v>Día</v>
      </c>
      <c r="G130" s="179" t="str">
        <f>'Planilla de Perforacion'!AQ164</f>
        <v/>
      </c>
      <c r="H130" s="179">
        <f>'Planilla de Perforacion'!AS164</f>
        <v>0.1</v>
      </c>
      <c r="I130" s="179" t="str">
        <f>'Planilla de Perforacion'!AR164</f>
        <v/>
      </c>
      <c r="J130" s="191" t="str">
        <v/>
      </c>
      <c r="K130" s="191" t="str">
        <f t="shared" ref="K130:K138" si="24">IF(J130="","",$A$2)</f>
        <v/>
      </c>
      <c r="L130" s="191" t="str">
        <v/>
      </c>
      <c r="M130" s="192" t="str">
        <v/>
      </c>
      <c r="N130" s="191" t="str">
        <v/>
      </c>
      <c r="O130" s="191" t="str">
        <v/>
      </c>
      <c r="P130" s="193" t="str">
        <f t="shared" si="16"/>
        <v/>
      </c>
      <c r="Q130" s="193" t="str">
        <f t="shared" si="17"/>
        <v/>
      </c>
      <c r="R130" s="179" t="str">
        <f>IF('Planilla de Perforacion'!K164="Survey","Survey","")</f>
        <v/>
      </c>
      <c r="T130" s="179" t="b">
        <f t="shared" si="18"/>
        <v>0</v>
      </c>
      <c r="U130" s="179" t="str">
        <v/>
      </c>
      <c r="V130" s="179" t="str">
        <f t="shared" si="19"/>
        <v/>
      </c>
      <c r="W130" t="str">
        <v/>
      </c>
      <c r="X130" s="202" t="str">
        <v/>
      </c>
      <c r="Y130" t="str">
        <v/>
      </c>
      <c r="Z130" t="str">
        <v/>
      </c>
      <c r="AA130" t="str">
        <f t="shared" si="22"/>
        <v/>
      </c>
      <c r="AB130" t="str">
        <f t="shared" si="23"/>
        <v/>
      </c>
      <c r="AC130" s="179" t="str">
        <f>IF('Planilla de Perforacion'!K164="Repasa","Repasa","")</f>
        <v>Repasa</v>
      </c>
      <c r="AE130" s="179">
        <f t="shared" si="20"/>
        <v>130</v>
      </c>
      <c r="AF130" t="str">
        <v/>
      </c>
      <c r="AG130" s="179" t="str">
        <f t="shared" si="21"/>
        <v/>
      </c>
      <c r="AH130" t="str">
        <v/>
      </c>
      <c r="AI130" s="202" t="str">
        <v/>
      </c>
      <c r="AJ130" t="str">
        <v/>
      </c>
      <c r="AK130" s="203" t="str">
        <v/>
      </c>
      <c r="AL130" t="str">
        <f t="shared" ref="AL130:AL193" si="25">IF(AJ130="Día",AH130,"")</f>
        <v/>
      </c>
      <c r="AM130" t="str">
        <f t="shared" ref="AM130:AM193" si="26">IF(AJ130="Noche",AH130,"")</f>
        <v/>
      </c>
    </row>
    <row r="131" spans="3:39" x14ac:dyDescent="0.25">
      <c r="C131" s="179" t="str">
        <f>IF('Planilla de Perforacion'!K165="Conexión","Conexión","")</f>
        <v>Conexión</v>
      </c>
      <c r="D131" s="189">
        <f>'Planilla de Perforacion'!H165</f>
        <v>0.13333333341870457</v>
      </c>
      <c r="E131" s="190">
        <f>'Planilla de Perforacion'!E165</f>
        <v>44450</v>
      </c>
      <c r="F131" s="179" t="str">
        <f>'Planilla de Perforacion'!AF165</f>
        <v>Día</v>
      </c>
      <c r="G131" s="179">
        <f>'Planilla de Perforacion'!AQ165</f>
        <v>8.3000000000000004E-2</v>
      </c>
      <c r="H131" s="179" t="str">
        <f>'Planilla de Perforacion'!AS165</f>
        <v/>
      </c>
      <c r="I131" s="179" t="str">
        <f>'Planilla de Perforacion'!AR165</f>
        <v/>
      </c>
      <c r="J131" s="191" t="str">
        <v/>
      </c>
      <c r="K131" s="191" t="str">
        <f t="shared" si="24"/>
        <v/>
      </c>
      <c r="L131" s="191" t="str">
        <v/>
      </c>
      <c r="M131" s="192" t="str">
        <v/>
      </c>
      <c r="N131" s="191" t="str">
        <v/>
      </c>
      <c r="O131" s="191" t="str">
        <v/>
      </c>
      <c r="P131" s="193" t="str">
        <f t="shared" ref="P131:P194" si="27">IF(N131="Día",L131,"")</f>
        <v/>
      </c>
      <c r="Q131" s="193" t="str">
        <f t="shared" ref="Q131:Q194" si="28">IF(N131="Noche",L131,"")</f>
        <v/>
      </c>
      <c r="R131" s="179" t="str">
        <f>IF('Planilla de Perforacion'!K165="Survey","Survey","")</f>
        <v/>
      </c>
      <c r="T131" s="179" t="b">
        <f t="shared" ref="T131:T194" si="29">IF($R$2:$R$1314=$A$3,ROW())</f>
        <v>0</v>
      </c>
      <c r="U131" s="179" t="str">
        <v/>
      </c>
      <c r="V131" s="179" t="str">
        <f t="shared" ref="V131:V194" si="30">IF(U131="","",$A$3)</f>
        <v/>
      </c>
      <c r="W131" t="str">
        <v/>
      </c>
      <c r="X131" s="202" t="str">
        <v/>
      </c>
      <c r="Y131" t="str">
        <v/>
      </c>
      <c r="Z131" t="str">
        <v/>
      </c>
      <c r="AA131" t="str">
        <f t="shared" si="22"/>
        <v/>
      </c>
      <c r="AB131" t="str">
        <f t="shared" si="23"/>
        <v/>
      </c>
      <c r="AC131" s="179" t="str">
        <f>IF('Planilla de Perforacion'!K165="Repasa","Repasa","")</f>
        <v/>
      </c>
      <c r="AE131" s="179" t="b">
        <f t="shared" ref="AE131:AE194" si="31">IF($AC$2:$AC$1314=$A$4,ROW())</f>
        <v>0</v>
      </c>
      <c r="AF131" t="str">
        <v/>
      </c>
      <c r="AG131" s="179" t="str">
        <f t="shared" ref="AG131:AG194" si="32">IF(AF131="","",$A$4)</f>
        <v/>
      </c>
      <c r="AH131" t="str">
        <v/>
      </c>
      <c r="AI131" s="202" t="str">
        <v/>
      </c>
      <c r="AJ131" t="str">
        <v/>
      </c>
      <c r="AK131" s="203" t="str">
        <v/>
      </c>
      <c r="AL131" t="str">
        <f t="shared" si="25"/>
        <v/>
      </c>
      <c r="AM131" t="str">
        <f t="shared" si="26"/>
        <v/>
      </c>
    </row>
    <row r="132" spans="3:39" x14ac:dyDescent="0.25">
      <c r="C132" s="179" t="str">
        <f>IF('Planilla de Perforacion'!K166="Conexión","Conexión","")</f>
        <v/>
      </c>
      <c r="D132" s="189">
        <f>'Planilla de Perforacion'!H166</f>
        <v>8.3333333255723119E-2</v>
      </c>
      <c r="E132" s="190">
        <f>'Planilla de Perforacion'!E166</f>
        <v>44450</v>
      </c>
      <c r="F132" s="179" t="str">
        <f>'Planilla de Perforacion'!AF166</f>
        <v>Día</v>
      </c>
      <c r="G132" s="179" t="str">
        <f>'Planilla de Perforacion'!AQ166</f>
        <v/>
      </c>
      <c r="H132" s="179" t="str">
        <f>'Planilla de Perforacion'!AS166</f>
        <v/>
      </c>
      <c r="I132" s="179" t="str">
        <f>'Planilla de Perforacion'!AR166</f>
        <v/>
      </c>
      <c r="J132" s="191" t="str">
        <v/>
      </c>
      <c r="K132" s="191" t="str">
        <f t="shared" si="24"/>
        <v/>
      </c>
      <c r="L132" s="191" t="str">
        <v/>
      </c>
      <c r="M132" s="192" t="str">
        <v/>
      </c>
      <c r="N132" s="191" t="str">
        <v/>
      </c>
      <c r="O132" s="191" t="str">
        <v/>
      </c>
      <c r="P132" s="193" t="str">
        <f t="shared" si="27"/>
        <v/>
      </c>
      <c r="Q132" s="193" t="str">
        <f t="shared" si="28"/>
        <v/>
      </c>
      <c r="R132" s="179" t="str">
        <f>IF('Planilla de Perforacion'!K166="Survey","Survey","")</f>
        <v/>
      </c>
      <c r="T132" s="179" t="b">
        <f t="shared" si="29"/>
        <v>0</v>
      </c>
      <c r="U132" s="179" t="str">
        <v/>
      </c>
      <c r="V132" s="179" t="str">
        <f t="shared" si="30"/>
        <v/>
      </c>
      <c r="W132" t="str">
        <v/>
      </c>
      <c r="X132" s="202" t="str">
        <v/>
      </c>
      <c r="Y132" t="str">
        <v/>
      </c>
      <c r="Z132" t="str">
        <v/>
      </c>
      <c r="AA132" t="str">
        <f t="shared" si="22"/>
        <v/>
      </c>
      <c r="AB132" t="str">
        <f t="shared" si="23"/>
        <v/>
      </c>
      <c r="AC132" s="179" t="str">
        <f>IF('Planilla de Perforacion'!K166="Repasa","Repasa","")</f>
        <v/>
      </c>
      <c r="AE132" s="179" t="b">
        <f t="shared" si="31"/>
        <v>0</v>
      </c>
      <c r="AF132" t="str">
        <v/>
      </c>
      <c r="AG132" s="179" t="str">
        <f t="shared" si="32"/>
        <v/>
      </c>
      <c r="AH132" t="str">
        <v/>
      </c>
      <c r="AI132" s="202" t="str">
        <v/>
      </c>
      <c r="AJ132" t="str">
        <v/>
      </c>
      <c r="AK132" s="203" t="str">
        <v/>
      </c>
      <c r="AL132" t="str">
        <f t="shared" si="25"/>
        <v/>
      </c>
      <c r="AM132" t="str">
        <f t="shared" si="26"/>
        <v/>
      </c>
    </row>
    <row r="133" spans="3:39" x14ac:dyDescent="0.25">
      <c r="C133" s="179" t="str">
        <f>IF('Planilla de Perforacion'!K167="Conexión","Conexión","")</f>
        <v/>
      </c>
      <c r="D133" s="189">
        <f>'Planilla de Perforacion'!H167</f>
        <v>0.36666666663950309</v>
      </c>
      <c r="E133" s="190">
        <f>'Planilla de Perforacion'!E167</f>
        <v>44450</v>
      </c>
      <c r="F133" s="179" t="str">
        <f>'Planilla de Perforacion'!AF167</f>
        <v>Día</v>
      </c>
      <c r="G133" s="179" t="str">
        <f>'Planilla de Perforacion'!AQ167</f>
        <v/>
      </c>
      <c r="H133" s="179" t="str">
        <f>'Planilla de Perforacion'!AS167</f>
        <v/>
      </c>
      <c r="I133" s="179" t="str">
        <f>'Planilla de Perforacion'!AR167</f>
        <v/>
      </c>
      <c r="J133" s="191" t="str">
        <v/>
      </c>
      <c r="K133" s="191" t="str">
        <f t="shared" si="24"/>
        <v/>
      </c>
      <c r="L133" s="191" t="str">
        <v/>
      </c>
      <c r="M133" s="192" t="str">
        <v/>
      </c>
      <c r="N133" s="191" t="str">
        <v/>
      </c>
      <c r="O133" s="191" t="str">
        <v/>
      </c>
      <c r="P133" s="193" t="str">
        <f t="shared" si="27"/>
        <v/>
      </c>
      <c r="Q133" s="193" t="str">
        <f t="shared" si="28"/>
        <v/>
      </c>
      <c r="R133" s="179" t="str">
        <f>IF('Planilla de Perforacion'!K167="Survey","Survey","")</f>
        <v/>
      </c>
      <c r="T133" s="179" t="b">
        <f t="shared" si="29"/>
        <v>0</v>
      </c>
      <c r="U133" s="179" t="str">
        <v/>
      </c>
      <c r="V133" s="179" t="str">
        <f t="shared" si="30"/>
        <v/>
      </c>
      <c r="W133" t="str">
        <v/>
      </c>
      <c r="X133" s="202" t="str">
        <v/>
      </c>
      <c r="Y133" t="str">
        <v/>
      </c>
      <c r="Z133" t="str">
        <v/>
      </c>
      <c r="AA133" t="str">
        <f t="shared" si="22"/>
        <v/>
      </c>
      <c r="AB133" t="str">
        <f t="shared" si="23"/>
        <v/>
      </c>
      <c r="AC133" s="179" t="str">
        <f>IF('Planilla de Perforacion'!K167="Repasa","Repasa","")</f>
        <v/>
      </c>
      <c r="AE133" s="179" t="b">
        <f t="shared" si="31"/>
        <v>0</v>
      </c>
      <c r="AF133" t="str">
        <v/>
      </c>
      <c r="AG133" s="179" t="str">
        <f t="shared" si="32"/>
        <v/>
      </c>
      <c r="AH133" t="str">
        <v/>
      </c>
      <c r="AI133" s="202" t="str">
        <v/>
      </c>
      <c r="AJ133" t="str">
        <v/>
      </c>
      <c r="AK133" s="203" t="str">
        <v/>
      </c>
      <c r="AL133" t="str">
        <f t="shared" si="25"/>
        <v/>
      </c>
      <c r="AM133" t="str">
        <f t="shared" si="26"/>
        <v/>
      </c>
    </row>
    <row r="134" spans="3:39" x14ac:dyDescent="0.25">
      <c r="C134" s="179" t="str">
        <f>IF('Planilla de Perforacion'!K168="Conexión","Conexión","")</f>
        <v/>
      </c>
      <c r="D134" s="189">
        <f>'Planilla de Perforacion'!H168</f>
        <v>0.15000000013969839</v>
      </c>
      <c r="E134" s="190">
        <f>'Planilla de Perforacion'!E168</f>
        <v>44450</v>
      </c>
      <c r="F134" s="179" t="str">
        <f>'Planilla de Perforacion'!AF168</f>
        <v>Día</v>
      </c>
      <c r="G134" s="179" t="str">
        <f>'Planilla de Perforacion'!AQ168</f>
        <v/>
      </c>
      <c r="H134" s="179" t="str">
        <f>'Planilla de Perforacion'!AS168</f>
        <v/>
      </c>
      <c r="I134" s="179" t="str">
        <f>'Planilla de Perforacion'!AR168</f>
        <v/>
      </c>
      <c r="J134" s="191" t="str">
        <v/>
      </c>
      <c r="K134" s="191" t="str">
        <f t="shared" si="24"/>
        <v/>
      </c>
      <c r="L134" s="191" t="str">
        <v/>
      </c>
      <c r="M134" s="192" t="str">
        <v/>
      </c>
      <c r="N134" s="191" t="str">
        <v/>
      </c>
      <c r="O134" s="191" t="str">
        <v/>
      </c>
      <c r="P134" s="193" t="str">
        <f t="shared" si="27"/>
        <v/>
      </c>
      <c r="Q134" s="193" t="str">
        <f t="shared" si="28"/>
        <v/>
      </c>
      <c r="R134" s="179" t="str">
        <f>IF('Planilla de Perforacion'!K168="Survey","Survey","")</f>
        <v/>
      </c>
      <c r="T134" s="179" t="b">
        <f t="shared" si="29"/>
        <v>0</v>
      </c>
      <c r="U134" s="179" t="str">
        <v/>
      </c>
      <c r="V134" s="179" t="str">
        <f t="shared" si="30"/>
        <v/>
      </c>
      <c r="W134" t="str">
        <v/>
      </c>
      <c r="X134" s="202" t="str">
        <v/>
      </c>
      <c r="Y134" t="str">
        <v/>
      </c>
      <c r="Z134" t="str">
        <v/>
      </c>
      <c r="AA134" t="str">
        <f t="shared" si="22"/>
        <v/>
      </c>
      <c r="AB134" t="str">
        <f t="shared" si="23"/>
        <v/>
      </c>
      <c r="AC134" s="179" t="str">
        <f>IF('Planilla de Perforacion'!K168="Repasa","Repasa","")</f>
        <v/>
      </c>
      <c r="AE134" s="179" t="b">
        <f t="shared" si="31"/>
        <v>0</v>
      </c>
      <c r="AF134" t="str">
        <v/>
      </c>
      <c r="AG134" s="179" t="str">
        <f t="shared" si="32"/>
        <v/>
      </c>
      <c r="AH134" t="str">
        <v/>
      </c>
      <c r="AI134" s="202" t="str">
        <v/>
      </c>
      <c r="AJ134" t="str">
        <v/>
      </c>
      <c r="AK134" s="203" t="str">
        <v/>
      </c>
      <c r="AL134" t="str">
        <f t="shared" si="25"/>
        <v/>
      </c>
      <c r="AM134" t="str">
        <f t="shared" si="26"/>
        <v/>
      </c>
    </row>
    <row r="135" spans="3:39" x14ac:dyDescent="0.25">
      <c r="C135" s="179" t="str">
        <f>IF('Planilla de Perforacion'!K169="Conexión","Conexión","")</f>
        <v/>
      </c>
      <c r="D135" s="189">
        <f>'Planilla de Perforacion'!H169</f>
        <v>1.3666666665812954</v>
      </c>
      <c r="E135" s="190">
        <f>'Planilla de Perforacion'!E169</f>
        <v>44450</v>
      </c>
      <c r="F135" s="179" t="str">
        <f>'Planilla de Perforacion'!AF169</f>
        <v>Día</v>
      </c>
      <c r="G135" s="179" t="str">
        <f>'Planilla de Perforacion'!AQ169</f>
        <v/>
      </c>
      <c r="H135" s="179" t="str">
        <f>'Planilla de Perforacion'!AS169</f>
        <v/>
      </c>
      <c r="I135" s="179" t="str">
        <f>'Planilla de Perforacion'!AR169</f>
        <v/>
      </c>
      <c r="J135" s="191" t="str">
        <v/>
      </c>
      <c r="K135" s="191" t="str">
        <f t="shared" si="24"/>
        <v/>
      </c>
      <c r="L135" s="191" t="str">
        <v/>
      </c>
      <c r="M135" s="192" t="str">
        <v/>
      </c>
      <c r="N135" s="191" t="str">
        <v/>
      </c>
      <c r="O135" s="191" t="str">
        <v/>
      </c>
      <c r="P135" s="193" t="str">
        <f t="shared" si="27"/>
        <v/>
      </c>
      <c r="Q135" s="193" t="str">
        <f t="shared" si="28"/>
        <v/>
      </c>
      <c r="R135" s="179" t="str">
        <f>IF('Planilla de Perforacion'!K169="Survey","Survey","")</f>
        <v/>
      </c>
      <c r="T135" s="179" t="b">
        <f t="shared" si="29"/>
        <v>0</v>
      </c>
      <c r="U135" s="179" t="str">
        <v/>
      </c>
      <c r="V135" s="179" t="str">
        <f t="shared" si="30"/>
        <v/>
      </c>
      <c r="W135" t="str">
        <v/>
      </c>
      <c r="X135" s="202" t="str">
        <v/>
      </c>
      <c r="Y135" t="str">
        <v/>
      </c>
      <c r="Z135" t="str">
        <v/>
      </c>
      <c r="AA135" t="str">
        <f t="shared" si="22"/>
        <v/>
      </c>
      <c r="AB135" t="str">
        <f t="shared" si="23"/>
        <v/>
      </c>
      <c r="AC135" s="179" t="str">
        <f>IF('Planilla de Perforacion'!K169="Repasa","Repasa","")</f>
        <v/>
      </c>
      <c r="AE135" s="179" t="b">
        <f t="shared" si="31"/>
        <v>0</v>
      </c>
      <c r="AF135" t="str">
        <v/>
      </c>
      <c r="AG135" s="179" t="str">
        <f t="shared" si="32"/>
        <v/>
      </c>
      <c r="AH135" t="str">
        <v/>
      </c>
      <c r="AI135" s="202" t="str">
        <v/>
      </c>
      <c r="AJ135" t="str">
        <v/>
      </c>
      <c r="AK135" s="203" t="str">
        <v/>
      </c>
      <c r="AL135" t="str">
        <f t="shared" si="25"/>
        <v/>
      </c>
      <c r="AM135" t="str">
        <f t="shared" si="26"/>
        <v/>
      </c>
    </row>
    <row r="136" spans="3:39" x14ac:dyDescent="0.25">
      <c r="C136" s="179" t="str">
        <f>IF('Planilla de Perforacion'!K170="Conexión","Conexión","")</f>
        <v/>
      </c>
      <c r="D136" s="189">
        <f>'Planilla de Perforacion'!H170</f>
        <v>1.0499999999301508</v>
      </c>
      <c r="E136" s="190">
        <f>'Planilla de Perforacion'!E170</f>
        <v>44450</v>
      </c>
      <c r="F136" s="179" t="str">
        <f>'Planilla de Perforacion'!AF170</f>
        <v>Día</v>
      </c>
      <c r="G136" s="179" t="str">
        <f>'Planilla de Perforacion'!AQ170</f>
        <v/>
      </c>
      <c r="H136" s="179" t="str">
        <f>'Planilla de Perforacion'!AS170</f>
        <v/>
      </c>
      <c r="I136" s="179" t="str">
        <f>'Planilla de Perforacion'!AR170</f>
        <v/>
      </c>
      <c r="J136" s="191" t="str">
        <v/>
      </c>
      <c r="K136" s="191" t="str">
        <f t="shared" si="24"/>
        <v/>
      </c>
      <c r="L136" s="191" t="str">
        <v/>
      </c>
      <c r="M136" s="192" t="str">
        <v/>
      </c>
      <c r="N136" s="191" t="str">
        <v/>
      </c>
      <c r="O136" s="191" t="str">
        <v/>
      </c>
      <c r="P136" s="193" t="str">
        <f t="shared" si="27"/>
        <v/>
      </c>
      <c r="Q136" s="193" t="str">
        <f t="shared" si="28"/>
        <v/>
      </c>
      <c r="R136" s="179" t="str">
        <f>IF('Planilla de Perforacion'!K170="Survey","Survey","")</f>
        <v/>
      </c>
      <c r="T136" s="179" t="b">
        <f t="shared" si="29"/>
        <v>0</v>
      </c>
      <c r="U136" s="179" t="str">
        <v/>
      </c>
      <c r="V136" s="179" t="str">
        <f t="shared" si="30"/>
        <v/>
      </c>
      <c r="W136" t="str">
        <v/>
      </c>
      <c r="X136" s="202" t="str">
        <v/>
      </c>
      <c r="Y136" t="str">
        <v/>
      </c>
      <c r="Z136" t="str">
        <v/>
      </c>
      <c r="AA136" t="str">
        <f t="shared" ref="AA136:AA199" si="33">IF(Y136="Día",W136,"")</f>
        <v/>
      </c>
      <c r="AB136" t="str">
        <f t="shared" ref="AB136:AB199" si="34">IF(Y136="Noche",W136,"")</f>
        <v/>
      </c>
      <c r="AC136" s="179" t="str">
        <f>IF('Planilla de Perforacion'!K170="Repasa","Repasa","")</f>
        <v/>
      </c>
      <c r="AE136" s="179" t="b">
        <f t="shared" si="31"/>
        <v>0</v>
      </c>
      <c r="AF136" t="str">
        <v/>
      </c>
      <c r="AG136" s="179" t="str">
        <f t="shared" si="32"/>
        <v/>
      </c>
      <c r="AH136" t="str">
        <v/>
      </c>
      <c r="AI136" s="202" t="str">
        <v/>
      </c>
      <c r="AJ136" t="str">
        <v/>
      </c>
      <c r="AK136" s="203" t="str">
        <v/>
      </c>
      <c r="AL136" t="str">
        <f t="shared" si="25"/>
        <v/>
      </c>
      <c r="AM136" t="str">
        <f t="shared" si="26"/>
        <v/>
      </c>
    </row>
    <row r="137" spans="3:39" x14ac:dyDescent="0.25">
      <c r="C137" s="179" t="str">
        <f>IF('Planilla de Perforacion'!K171="Conexión","Conexión","")</f>
        <v/>
      </c>
      <c r="D137" s="189">
        <f>'Planilla de Perforacion'!H171</f>
        <v>3.6333333334769122</v>
      </c>
      <c r="E137" s="190">
        <f>'Planilla de Perforacion'!E171</f>
        <v>44450</v>
      </c>
      <c r="F137" s="179" t="str">
        <f>'Planilla de Perforacion'!AF171</f>
        <v>Día</v>
      </c>
      <c r="G137" s="179" t="str">
        <f>'Planilla de Perforacion'!AQ171</f>
        <v/>
      </c>
      <c r="H137" s="179" t="str">
        <f>'Planilla de Perforacion'!AS171</f>
        <v/>
      </c>
      <c r="I137" s="179" t="str">
        <f>'Planilla de Perforacion'!AR171</f>
        <v/>
      </c>
      <c r="J137" s="191" t="str">
        <v/>
      </c>
      <c r="K137" s="191" t="str">
        <f t="shared" si="24"/>
        <v/>
      </c>
      <c r="L137" s="191" t="str">
        <v/>
      </c>
      <c r="M137" s="192" t="str">
        <v/>
      </c>
      <c r="N137" s="191" t="str">
        <v/>
      </c>
      <c r="O137" s="191" t="str">
        <v/>
      </c>
      <c r="P137" s="193" t="str">
        <f t="shared" si="27"/>
        <v/>
      </c>
      <c r="Q137" s="193" t="str">
        <f t="shared" si="28"/>
        <v/>
      </c>
      <c r="R137" s="179" t="str">
        <f>IF('Planilla de Perforacion'!K171="Survey","Survey","")</f>
        <v/>
      </c>
      <c r="T137" s="179" t="b">
        <f t="shared" si="29"/>
        <v>0</v>
      </c>
      <c r="U137" s="179" t="str">
        <v/>
      </c>
      <c r="V137" s="179" t="str">
        <f t="shared" si="30"/>
        <v/>
      </c>
      <c r="W137" t="str">
        <v/>
      </c>
      <c r="X137" s="202" t="str">
        <v/>
      </c>
      <c r="Y137" t="str">
        <v/>
      </c>
      <c r="Z137" t="str">
        <v/>
      </c>
      <c r="AA137" t="str">
        <f t="shared" si="33"/>
        <v/>
      </c>
      <c r="AB137" t="str">
        <f t="shared" si="34"/>
        <v/>
      </c>
      <c r="AC137" s="179" t="str">
        <f>IF('Planilla de Perforacion'!K171="Repasa","Repasa","")</f>
        <v/>
      </c>
      <c r="AE137" s="179" t="b">
        <f t="shared" si="31"/>
        <v>0</v>
      </c>
      <c r="AF137" t="str">
        <v/>
      </c>
      <c r="AG137" s="179" t="str">
        <f t="shared" si="32"/>
        <v/>
      </c>
      <c r="AH137" t="str">
        <v/>
      </c>
      <c r="AI137" s="202" t="str">
        <v/>
      </c>
      <c r="AJ137" t="str">
        <v/>
      </c>
      <c r="AK137" s="203" t="str">
        <v/>
      </c>
      <c r="AL137" t="str">
        <f t="shared" si="25"/>
        <v/>
      </c>
      <c r="AM137" t="str">
        <f t="shared" si="26"/>
        <v/>
      </c>
    </row>
    <row r="138" spans="3:39" x14ac:dyDescent="0.25">
      <c r="C138" s="179" t="str">
        <f>IF('Planilla de Perforacion'!K172="Conexión","Conexión","")</f>
        <v/>
      </c>
      <c r="D138" s="189">
        <f>'Planilla de Perforacion'!H172</f>
        <v>1.9999999998835847</v>
      </c>
      <c r="E138" s="190">
        <f>'Planilla de Perforacion'!E172</f>
        <v>44450</v>
      </c>
      <c r="F138" s="179" t="str">
        <f>'Planilla de Perforacion'!AF172</f>
        <v>Noche</v>
      </c>
      <c r="G138" s="179" t="str">
        <f>'Planilla de Perforacion'!AQ172</f>
        <v/>
      </c>
      <c r="H138" s="179" t="str">
        <f>'Planilla de Perforacion'!AS172</f>
        <v/>
      </c>
      <c r="I138" s="179" t="str">
        <f>'Planilla de Perforacion'!AR172</f>
        <v/>
      </c>
      <c r="J138" s="191" t="str">
        <v/>
      </c>
      <c r="K138" s="191" t="str">
        <f t="shared" si="24"/>
        <v/>
      </c>
      <c r="L138" s="191" t="str">
        <v/>
      </c>
      <c r="M138" s="192" t="str">
        <v/>
      </c>
      <c r="N138" s="191" t="str">
        <v/>
      </c>
      <c r="O138" s="191" t="str">
        <v/>
      </c>
      <c r="P138" s="193" t="str">
        <f t="shared" si="27"/>
        <v/>
      </c>
      <c r="Q138" s="193" t="str">
        <f t="shared" si="28"/>
        <v/>
      </c>
      <c r="R138" s="179" t="str">
        <f>IF('Planilla de Perforacion'!K172="Survey","Survey","")</f>
        <v/>
      </c>
      <c r="T138" s="179" t="b">
        <f t="shared" si="29"/>
        <v>0</v>
      </c>
      <c r="U138" s="179" t="str">
        <v/>
      </c>
      <c r="V138" s="179" t="str">
        <f t="shared" si="30"/>
        <v/>
      </c>
      <c r="W138" t="str">
        <v/>
      </c>
      <c r="X138" s="202" t="str">
        <v/>
      </c>
      <c r="Y138" t="str">
        <v/>
      </c>
      <c r="Z138" t="str">
        <v/>
      </c>
      <c r="AA138" t="str">
        <f t="shared" si="33"/>
        <v/>
      </c>
      <c r="AB138" t="str">
        <f t="shared" si="34"/>
        <v/>
      </c>
      <c r="AC138" s="179" t="str">
        <f>IF('Planilla de Perforacion'!K172="Repasa","Repasa","")</f>
        <v/>
      </c>
      <c r="AE138" s="179" t="b">
        <f t="shared" si="31"/>
        <v>0</v>
      </c>
      <c r="AF138" t="str">
        <v/>
      </c>
      <c r="AG138" s="179" t="str">
        <f t="shared" si="32"/>
        <v/>
      </c>
      <c r="AH138" t="str">
        <v/>
      </c>
      <c r="AI138" s="202" t="str">
        <v/>
      </c>
      <c r="AJ138" t="str">
        <v/>
      </c>
      <c r="AK138" s="203" t="str">
        <v/>
      </c>
      <c r="AL138" t="str">
        <f t="shared" si="25"/>
        <v/>
      </c>
      <c r="AM138" t="str">
        <f t="shared" si="26"/>
        <v/>
      </c>
    </row>
    <row r="139" spans="3:39" x14ac:dyDescent="0.25">
      <c r="C139" s="179" t="str">
        <f>IF('Planilla de Perforacion'!K173="Conexión","Conexión","")</f>
        <v/>
      </c>
      <c r="D139" s="189">
        <f>'Planilla de Perforacion'!H173</f>
        <v>2.0000000000582077</v>
      </c>
      <c r="E139" s="190">
        <f>'Planilla de Perforacion'!E173</f>
        <v>44450</v>
      </c>
      <c r="F139" s="179" t="str">
        <f>'Planilla de Perforacion'!AF173</f>
        <v>Noche</v>
      </c>
      <c r="G139" s="179" t="str">
        <f>'Planilla de Perforacion'!AQ173</f>
        <v/>
      </c>
      <c r="H139" s="179" t="str">
        <f>'Planilla de Perforacion'!AS173</f>
        <v/>
      </c>
      <c r="I139" s="179" t="str">
        <f>'Planilla de Perforacion'!AR173</f>
        <v/>
      </c>
      <c r="J139" s="191" t="str">
        <v/>
      </c>
      <c r="K139" s="191" t="str">
        <f>IF(J139="","",$A$2)</f>
        <v/>
      </c>
      <c r="L139" s="191" t="str">
        <v/>
      </c>
      <c r="M139" s="192" t="str">
        <v/>
      </c>
      <c r="N139" s="191" t="str">
        <v/>
      </c>
      <c r="O139" s="191" t="str">
        <v/>
      </c>
      <c r="P139" s="193" t="str">
        <f t="shared" si="27"/>
        <v/>
      </c>
      <c r="Q139" s="193" t="str">
        <f t="shared" si="28"/>
        <v/>
      </c>
      <c r="R139" s="179" t="str">
        <f>IF('Planilla de Perforacion'!K173="Survey","Survey","")</f>
        <v/>
      </c>
      <c r="T139" s="179" t="b">
        <f t="shared" si="29"/>
        <v>0</v>
      </c>
      <c r="U139" s="179" t="str">
        <v/>
      </c>
      <c r="V139" s="179" t="str">
        <f t="shared" si="30"/>
        <v/>
      </c>
      <c r="W139" t="str">
        <v/>
      </c>
      <c r="X139" s="202" t="str">
        <v/>
      </c>
      <c r="Y139" t="str">
        <v/>
      </c>
      <c r="Z139" t="str">
        <v/>
      </c>
      <c r="AA139" t="str">
        <f t="shared" si="33"/>
        <v/>
      </c>
      <c r="AB139" t="str">
        <f t="shared" si="34"/>
        <v/>
      </c>
      <c r="AC139" s="179" t="str">
        <f>IF('Planilla de Perforacion'!K173="Repasa","Repasa","")</f>
        <v/>
      </c>
      <c r="AE139" s="179" t="b">
        <f t="shared" si="31"/>
        <v>0</v>
      </c>
      <c r="AF139" t="str">
        <v/>
      </c>
      <c r="AG139" s="179" t="str">
        <f t="shared" si="32"/>
        <v/>
      </c>
      <c r="AH139" t="str">
        <v/>
      </c>
      <c r="AI139" s="202" t="str">
        <v/>
      </c>
      <c r="AJ139" t="str">
        <v/>
      </c>
      <c r="AK139" s="203" t="str">
        <v/>
      </c>
      <c r="AL139" t="str">
        <f t="shared" si="25"/>
        <v/>
      </c>
      <c r="AM139" t="str">
        <f t="shared" si="26"/>
        <v/>
      </c>
    </row>
    <row r="140" spans="3:39" x14ac:dyDescent="0.25">
      <c r="C140" s="179" t="str">
        <f>IF('Planilla de Perforacion'!K174="Conexión","Conexión","")</f>
        <v/>
      </c>
      <c r="D140" s="189">
        <f>'Planilla de Perforacion'!H174</f>
        <v>1.5</v>
      </c>
      <c r="E140" s="190">
        <f>'Planilla de Perforacion'!E174</f>
        <v>44450</v>
      </c>
      <c r="F140" s="179" t="str">
        <f>'Planilla de Perforacion'!AF174</f>
        <v>Noche</v>
      </c>
      <c r="G140" s="179" t="str">
        <f>'Planilla de Perforacion'!AQ174</f>
        <v/>
      </c>
      <c r="H140" s="179" t="str">
        <f>'Planilla de Perforacion'!AS174</f>
        <v/>
      </c>
      <c r="I140" s="179" t="str">
        <f>'Planilla de Perforacion'!AR174</f>
        <v/>
      </c>
      <c r="J140" s="191" t="str">
        <v/>
      </c>
      <c r="K140" s="191" t="str">
        <f t="shared" ref="K140:K203" si="35">IF(J140="","",$A$2)</f>
        <v/>
      </c>
      <c r="L140" s="191" t="str">
        <v/>
      </c>
      <c r="M140" s="192" t="str">
        <v/>
      </c>
      <c r="N140" s="191" t="str">
        <v/>
      </c>
      <c r="O140" s="191" t="str">
        <v/>
      </c>
      <c r="P140" s="193" t="str">
        <f t="shared" si="27"/>
        <v/>
      </c>
      <c r="Q140" s="193" t="str">
        <f t="shared" si="28"/>
        <v/>
      </c>
      <c r="R140" s="179" t="str">
        <f>IF('Planilla de Perforacion'!K174="Survey","Survey","")</f>
        <v/>
      </c>
      <c r="T140" s="179" t="b">
        <f t="shared" si="29"/>
        <v>0</v>
      </c>
      <c r="U140" s="179" t="str">
        <v/>
      </c>
      <c r="V140" s="179" t="str">
        <f t="shared" si="30"/>
        <v/>
      </c>
      <c r="W140" t="str">
        <v/>
      </c>
      <c r="X140" s="202" t="str">
        <v/>
      </c>
      <c r="Y140" t="str">
        <v/>
      </c>
      <c r="Z140" t="str">
        <v/>
      </c>
      <c r="AA140" t="str">
        <f t="shared" si="33"/>
        <v/>
      </c>
      <c r="AB140" t="str">
        <f t="shared" si="34"/>
        <v/>
      </c>
      <c r="AC140" s="179" t="str">
        <f>IF('Planilla de Perforacion'!K174="Repasa","Repasa","")</f>
        <v/>
      </c>
      <c r="AE140" s="179" t="b">
        <f t="shared" si="31"/>
        <v>0</v>
      </c>
      <c r="AF140" t="str">
        <v/>
      </c>
      <c r="AG140" s="179" t="str">
        <f t="shared" si="32"/>
        <v/>
      </c>
      <c r="AH140" t="str">
        <v/>
      </c>
      <c r="AI140" s="202" t="str">
        <v/>
      </c>
      <c r="AJ140" t="str">
        <v/>
      </c>
      <c r="AK140" s="203" t="str">
        <v/>
      </c>
      <c r="AL140" t="str">
        <f t="shared" si="25"/>
        <v/>
      </c>
      <c r="AM140" t="str">
        <f t="shared" si="26"/>
        <v/>
      </c>
    </row>
    <row r="141" spans="3:39" x14ac:dyDescent="0.25">
      <c r="C141" s="179" t="str">
        <f>IF('Planilla de Perforacion'!K175="Conexión","Conexión","")</f>
        <v/>
      </c>
      <c r="D141" s="189">
        <f>'Planilla de Perforacion'!H175</f>
        <v>1.5</v>
      </c>
      <c r="E141" s="190">
        <f>'Planilla de Perforacion'!E175</f>
        <v>44450</v>
      </c>
      <c r="F141" s="179" t="str">
        <f>'Planilla de Perforacion'!AF175</f>
        <v>Noche</v>
      </c>
      <c r="G141" s="179" t="str">
        <f>'Planilla de Perforacion'!AQ175</f>
        <v/>
      </c>
      <c r="H141" s="179" t="str">
        <f>'Planilla de Perforacion'!AS175</f>
        <v/>
      </c>
      <c r="I141" s="179" t="str">
        <f>'Planilla de Perforacion'!AR175</f>
        <v/>
      </c>
      <c r="J141" s="191" t="str">
        <v/>
      </c>
      <c r="K141" s="191" t="str">
        <f t="shared" si="35"/>
        <v/>
      </c>
      <c r="L141" s="191" t="str">
        <v/>
      </c>
      <c r="M141" s="192" t="str">
        <v/>
      </c>
      <c r="N141" s="191" t="str">
        <v/>
      </c>
      <c r="O141" s="191" t="str">
        <v/>
      </c>
      <c r="P141" s="193" t="str">
        <f t="shared" si="27"/>
        <v/>
      </c>
      <c r="Q141" s="193" t="str">
        <f t="shared" si="28"/>
        <v/>
      </c>
      <c r="R141" s="179" t="str">
        <f>IF('Planilla de Perforacion'!K175="Survey","Survey","")</f>
        <v/>
      </c>
      <c r="T141" s="179" t="b">
        <f t="shared" si="29"/>
        <v>0</v>
      </c>
      <c r="U141" s="179" t="str">
        <v/>
      </c>
      <c r="V141" s="179" t="str">
        <f t="shared" si="30"/>
        <v/>
      </c>
      <c r="W141" t="str">
        <v/>
      </c>
      <c r="X141" s="202" t="str">
        <v/>
      </c>
      <c r="Y141" t="str">
        <v/>
      </c>
      <c r="Z141" t="str">
        <v/>
      </c>
      <c r="AA141" t="str">
        <f t="shared" si="33"/>
        <v/>
      </c>
      <c r="AB141" t="str">
        <f t="shared" si="34"/>
        <v/>
      </c>
      <c r="AC141" s="179" t="str">
        <f>IF('Planilla de Perforacion'!K175="Repasa","Repasa","")</f>
        <v/>
      </c>
      <c r="AE141" s="179" t="b">
        <f t="shared" si="31"/>
        <v>0</v>
      </c>
      <c r="AF141" t="str">
        <v/>
      </c>
      <c r="AG141" s="179" t="str">
        <f t="shared" si="32"/>
        <v/>
      </c>
      <c r="AH141" t="str">
        <v/>
      </c>
      <c r="AI141" s="202" t="str">
        <v/>
      </c>
      <c r="AJ141" t="str">
        <v/>
      </c>
      <c r="AK141" s="203" t="str">
        <v/>
      </c>
      <c r="AL141" t="str">
        <f t="shared" si="25"/>
        <v/>
      </c>
      <c r="AM141" t="str">
        <f t="shared" si="26"/>
        <v/>
      </c>
    </row>
    <row r="142" spans="3:39" x14ac:dyDescent="0.25">
      <c r="C142" s="179" t="str">
        <f>IF('Planilla de Perforacion'!K176="Conexión","Conexión","")</f>
        <v/>
      </c>
      <c r="D142" s="189">
        <f>'Planilla de Perforacion'!H176</f>
        <v>0.33333333337213844</v>
      </c>
      <c r="E142" s="190">
        <f>'Planilla de Perforacion'!E176</f>
        <v>44451</v>
      </c>
      <c r="F142" s="179" t="str">
        <f>'Planilla de Perforacion'!AF176</f>
        <v>Noche</v>
      </c>
      <c r="G142" s="179" t="str">
        <f>'Planilla de Perforacion'!AQ176</f>
        <v/>
      </c>
      <c r="H142" s="179" t="str">
        <f>'Planilla de Perforacion'!AS176</f>
        <v/>
      </c>
      <c r="I142" s="179" t="str">
        <f>'Planilla de Perforacion'!AR176</f>
        <v/>
      </c>
      <c r="J142" s="191" t="str">
        <v/>
      </c>
      <c r="K142" s="191" t="str">
        <f t="shared" si="35"/>
        <v/>
      </c>
      <c r="L142" s="191" t="str">
        <v/>
      </c>
      <c r="M142" s="192" t="str">
        <v/>
      </c>
      <c r="N142" s="191" t="str">
        <v/>
      </c>
      <c r="O142" s="191" t="str">
        <v/>
      </c>
      <c r="P142" s="193" t="str">
        <f t="shared" si="27"/>
        <v/>
      </c>
      <c r="Q142" s="193" t="str">
        <f t="shared" si="28"/>
        <v/>
      </c>
      <c r="R142" s="179" t="str">
        <f>IF('Planilla de Perforacion'!K176="Survey","Survey","")</f>
        <v/>
      </c>
      <c r="T142" s="179" t="b">
        <f t="shared" si="29"/>
        <v>0</v>
      </c>
      <c r="U142" s="179" t="str">
        <v/>
      </c>
      <c r="V142" s="179" t="str">
        <f t="shared" si="30"/>
        <v/>
      </c>
      <c r="W142" t="str">
        <v/>
      </c>
      <c r="X142" s="202" t="str">
        <v/>
      </c>
      <c r="Y142" t="str">
        <v/>
      </c>
      <c r="Z142" t="str">
        <v/>
      </c>
      <c r="AA142" t="str">
        <f t="shared" si="33"/>
        <v/>
      </c>
      <c r="AB142" t="str">
        <f t="shared" si="34"/>
        <v/>
      </c>
      <c r="AC142" s="179" t="str">
        <f>IF('Planilla de Perforacion'!K176="Repasa","Repasa","")</f>
        <v/>
      </c>
      <c r="AE142" s="179" t="b">
        <f t="shared" si="31"/>
        <v>0</v>
      </c>
      <c r="AF142" t="str">
        <v/>
      </c>
      <c r="AG142" s="179" t="str">
        <f t="shared" si="32"/>
        <v/>
      </c>
      <c r="AH142" t="str">
        <v/>
      </c>
      <c r="AI142" s="202" t="str">
        <v/>
      </c>
      <c r="AJ142" t="str">
        <v/>
      </c>
      <c r="AK142" s="203" t="str">
        <v/>
      </c>
      <c r="AL142" t="str">
        <f t="shared" si="25"/>
        <v/>
      </c>
      <c r="AM142" t="str">
        <f t="shared" si="26"/>
        <v/>
      </c>
    </row>
    <row r="143" spans="3:39" x14ac:dyDescent="0.25">
      <c r="C143" s="179" t="str">
        <f>IF('Planilla de Perforacion'!K177="Conexión","Conexión","")</f>
        <v/>
      </c>
      <c r="D143" s="189">
        <f>'Planilla de Perforacion'!H177</f>
        <v>0.24999999994179234</v>
      </c>
      <c r="E143" s="190">
        <f>'Planilla de Perforacion'!E177</f>
        <v>44451</v>
      </c>
      <c r="F143" s="179" t="str">
        <f>'Planilla de Perforacion'!AF177</f>
        <v>Noche</v>
      </c>
      <c r="G143" s="179" t="str">
        <f>'Planilla de Perforacion'!AQ177</f>
        <v/>
      </c>
      <c r="H143" s="179" t="str">
        <f>'Planilla de Perforacion'!AS177</f>
        <v/>
      </c>
      <c r="I143" s="179" t="str">
        <f>'Planilla de Perforacion'!AR177</f>
        <v/>
      </c>
      <c r="J143" s="191" t="str">
        <v/>
      </c>
      <c r="K143" s="191" t="str">
        <f t="shared" si="35"/>
        <v/>
      </c>
      <c r="L143" s="191" t="str">
        <v/>
      </c>
      <c r="M143" s="192" t="str">
        <v/>
      </c>
      <c r="N143" s="191" t="str">
        <v/>
      </c>
      <c r="O143" s="191" t="str">
        <v/>
      </c>
      <c r="P143" s="193" t="str">
        <f t="shared" si="27"/>
        <v/>
      </c>
      <c r="Q143" s="193" t="str">
        <f t="shared" si="28"/>
        <v/>
      </c>
      <c r="R143" s="179" t="str">
        <f>IF('Planilla de Perforacion'!K177="Survey","Survey","")</f>
        <v/>
      </c>
      <c r="T143" s="179" t="b">
        <f t="shared" si="29"/>
        <v>0</v>
      </c>
      <c r="U143" s="179" t="str">
        <v/>
      </c>
      <c r="V143" s="179" t="str">
        <f t="shared" si="30"/>
        <v/>
      </c>
      <c r="W143" t="str">
        <v/>
      </c>
      <c r="X143" s="202" t="str">
        <v/>
      </c>
      <c r="Y143" t="str">
        <v/>
      </c>
      <c r="Z143" t="str">
        <v/>
      </c>
      <c r="AA143" t="str">
        <f t="shared" si="33"/>
        <v/>
      </c>
      <c r="AB143" t="str">
        <f t="shared" si="34"/>
        <v/>
      </c>
      <c r="AC143" s="179" t="str">
        <f>IF('Planilla de Perforacion'!K177="Repasa","Repasa","")</f>
        <v/>
      </c>
      <c r="AE143" s="179" t="b">
        <f t="shared" si="31"/>
        <v>0</v>
      </c>
      <c r="AF143" t="str">
        <v/>
      </c>
      <c r="AG143" s="179" t="str">
        <f t="shared" si="32"/>
        <v/>
      </c>
      <c r="AH143" t="str">
        <v/>
      </c>
      <c r="AI143" s="202" t="str">
        <v/>
      </c>
      <c r="AJ143" t="str">
        <v/>
      </c>
      <c r="AK143" s="203" t="str">
        <v/>
      </c>
      <c r="AL143" t="str">
        <f t="shared" si="25"/>
        <v/>
      </c>
      <c r="AM143" t="str">
        <f t="shared" si="26"/>
        <v/>
      </c>
    </row>
    <row r="144" spans="3:39" x14ac:dyDescent="0.25">
      <c r="C144" s="179" t="str">
        <f>IF('Planilla de Perforacion'!K178="Conexión","Conexión","")</f>
        <v/>
      </c>
      <c r="D144" s="189">
        <f>'Planilla de Perforacion'!H178</f>
        <v>0.45000000006984919</v>
      </c>
      <c r="E144" s="190">
        <f>'Planilla de Perforacion'!E178</f>
        <v>44451</v>
      </c>
      <c r="F144" s="179" t="str">
        <f>'Planilla de Perforacion'!AF178</f>
        <v>Noche</v>
      </c>
      <c r="G144" s="179" t="str">
        <f>'Planilla de Perforacion'!AQ178</f>
        <v/>
      </c>
      <c r="H144" s="179" t="str">
        <f>'Planilla de Perforacion'!AS178</f>
        <v/>
      </c>
      <c r="I144" s="179" t="str">
        <f>'Planilla de Perforacion'!AR178</f>
        <v/>
      </c>
      <c r="J144" s="191" t="str">
        <v/>
      </c>
      <c r="K144" s="191" t="str">
        <f t="shared" si="35"/>
        <v/>
      </c>
      <c r="L144" s="191" t="str">
        <v/>
      </c>
      <c r="M144" s="192" t="str">
        <v/>
      </c>
      <c r="N144" s="191" t="str">
        <v/>
      </c>
      <c r="O144" s="191" t="str">
        <v/>
      </c>
      <c r="P144" s="193" t="str">
        <f t="shared" si="27"/>
        <v/>
      </c>
      <c r="Q144" s="193" t="str">
        <f t="shared" si="28"/>
        <v/>
      </c>
      <c r="R144" s="179" t="str">
        <f>IF('Planilla de Perforacion'!K178="Survey","Survey","")</f>
        <v/>
      </c>
      <c r="T144" s="179" t="b">
        <f t="shared" si="29"/>
        <v>0</v>
      </c>
      <c r="U144" s="179" t="str">
        <v/>
      </c>
      <c r="V144" s="179" t="str">
        <f t="shared" si="30"/>
        <v/>
      </c>
      <c r="W144" t="str">
        <v/>
      </c>
      <c r="X144" s="202" t="str">
        <v/>
      </c>
      <c r="Y144" t="str">
        <v/>
      </c>
      <c r="Z144" t="str">
        <v/>
      </c>
      <c r="AA144" t="str">
        <f t="shared" si="33"/>
        <v/>
      </c>
      <c r="AB144" t="str">
        <f t="shared" si="34"/>
        <v/>
      </c>
      <c r="AC144" s="179" t="str">
        <f>IF('Planilla de Perforacion'!K178="Repasa","Repasa","")</f>
        <v/>
      </c>
      <c r="AE144" s="179" t="b">
        <f t="shared" si="31"/>
        <v>0</v>
      </c>
      <c r="AF144" t="str">
        <v/>
      </c>
      <c r="AG144" s="179" t="str">
        <f t="shared" si="32"/>
        <v/>
      </c>
      <c r="AH144" t="str">
        <v/>
      </c>
      <c r="AI144" s="202" t="str">
        <v/>
      </c>
      <c r="AJ144" t="str">
        <v/>
      </c>
      <c r="AK144" s="203" t="str">
        <v/>
      </c>
      <c r="AL144" t="str">
        <f t="shared" si="25"/>
        <v/>
      </c>
      <c r="AM144" t="str">
        <f t="shared" si="26"/>
        <v/>
      </c>
    </row>
    <row r="145" spans="3:39" x14ac:dyDescent="0.25">
      <c r="C145" s="179" t="str">
        <f>IF('Planilla de Perforacion'!K179="Conexión","Conexión","")</f>
        <v/>
      </c>
      <c r="D145" s="189">
        <f>'Planilla de Perforacion'!H179</f>
        <v>9.9999999976716936E-2</v>
      </c>
      <c r="E145" s="190">
        <f>'Planilla de Perforacion'!E179</f>
        <v>44451</v>
      </c>
      <c r="F145" s="179" t="str">
        <f>'Planilla de Perforacion'!AF179</f>
        <v>Noche</v>
      </c>
      <c r="G145" s="179" t="str">
        <f>'Planilla de Perforacion'!AQ179</f>
        <v/>
      </c>
      <c r="H145" s="179" t="str">
        <f>'Planilla de Perforacion'!AS179</f>
        <v/>
      </c>
      <c r="I145" s="179" t="str">
        <f>'Planilla de Perforacion'!AR179</f>
        <v/>
      </c>
      <c r="J145" s="191" t="str">
        <v/>
      </c>
      <c r="K145" s="191" t="str">
        <f t="shared" si="35"/>
        <v/>
      </c>
      <c r="L145" s="191" t="str">
        <v/>
      </c>
      <c r="M145" s="192" t="str">
        <v/>
      </c>
      <c r="N145" s="191" t="str">
        <v/>
      </c>
      <c r="O145" s="191" t="str">
        <v/>
      </c>
      <c r="P145" s="193" t="str">
        <f t="shared" si="27"/>
        <v/>
      </c>
      <c r="Q145" s="193" t="str">
        <f t="shared" si="28"/>
        <v/>
      </c>
      <c r="R145" s="179" t="str">
        <f>IF('Planilla de Perforacion'!K179="Survey","Survey","")</f>
        <v/>
      </c>
      <c r="T145" s="179" t="b">
        <f t="shared" si="29"/>
        <v>0</v>
      </c>
      <c r="U145" s="179" t="str">
        <v/>
      </c>
      <c r="V145" s="179" t="str">
        <f t="shared" si="30"/>
        <v/>
      </c>
      <c r="W145" t="str">
        <v/>
      </c>
      <c r="X145" s="202" t="str">
        <v/>
      </c>
      <c r="Y145" t="str">
        <v/>
      </c>
      <c r="Z145" t="str">
        <v/>
      </c>
      <c r="AA145" t="str">
        <f t="shared" si="33"/>
        <v/>
      </c>
      <c r="AB145" t="str">
        <f t="shared" si="34"/>
        <v/>
      </c>
      <c r="AC145" s="179" t="str">
        <f>IF('Planilla de Perforacion'!K179="Repasa","Repasa","")</f>
        <v/>
      </c>
      <c r="AE145" s="179" t="b">
        <f t="shared" si="31"/>
        <v>0</v>
      </c>
      <c r="AF145" t="str">
        <v/>
      </c>
      <c r="AG145" s="179" t="str">
        <f t="shared" si="32"/>
        <v/>
      </c>
      <c r="AH145" t="str">
        <v/>
      </c>
      <c r="AI145" s="202" t="str">
        <v/>
      </c>
      <c r="AJ145" t="str">
        <v/>
      </c>
      <c r="AK145" s="203" t="str">
        <v/>
      </c>
      <c r="AL145" t="str">
        <f t="shared" si="25"/>
        <v/>
      </c>
      <c r="AM145" t="str">
        <f t="shared" si="26"/>
        <v/>
      </c>
    </row>
    <row r="146" spans="3:39" x14ac:dyDescent="0.25">
      <c r="C146" s="179" t="str">
        <f>IF('Planilla de Perforacion'!K180="Conexión","Conexión","")</f>
        <v/>
      </c>
      <c r="D146" s="189">
        <f>'Planilla de Perforacion'!H180</f>
        <v>8.3333333255723119E-2</v>
      </c>
      <c r="E146" s="190">
        <f>'Planilla de Perforacion'!E180</f>
        <v>44451</v>
      </c>
      <c r="F146" s="179" t="str">
        <f>'Planilla de Perforacion'!AF180</f>
        <v>Noche</v>
      </c>
      <c r="G146" s="179" t="str">
        <f>'Planilla de Perforacion'!AQ180</f>
        <v/>
      </c>
      <c r="H146" s="179">
        <f>'Planilla de Perforacion'!AS180</f>
        <v>0.1</v>
      </c>
      <c r="I146" s="179" t="str">
        <f>'Planilla de Perforacion'!AR180</f>
        <v/>
      </c>
      <c r="J146" s="191" t="str">
        <v/>
      </c>
      <c r="K146" s="191" t="str">
        <f t="shared" si="35"/>
        <v/>
      </c>
      <c r="L146" s="191" t="str">
        <v/>
      </c>
      <c r="M146" s="192" t="str">
        <v/>
      </c>
      <c r="N146" s="191" t="str">
        <v/>
      </c>
      <c r="O146" s="191" t="str">
        <v/>
      </c>
      <c r="P146" s="193" t="str">
        <f t="shared" si="27"/>
        <v/>
      </c>
      <c r="Q146" s="193" t="str">
        <f t="shared" si="28"/>
        <v/>
      </c>
      <c r="R146" s="179" t="str">
        <f>IF('Planilla de Perforacion'!K180="Survey","Survey","")</f>
        <v/>
      </c>
      <c r="T146" s="179" t="b">
        <f t="shared" si="29"/>
        <v>0</v>
      </c>
      <c r="U146" s="179" t="str">
        <v/>
      </c>
      <c r="V146" s="179" t="str">
        <f t="shared" si="30"/>
        <v/>
      </c>
      <c r="W146" t="str">
        <v/>
      </c>
      <c r="X146" s="202" t="str">
        <v/>
      </c>
      <c r="Y146" t="str">
        <v/>
      </c>
      <c r="Z146" t="str">
        <v/>
      </c>
      <c r="AA146" t="str">
        <f t="shared" si="33"/>
        <v/>
      </c>
      <c r="AB146" t="str">
        <f t="shared" si="34"/>
        <v/>
      </c>
      <c r="AC146" s="179" t="str">
        <f>IF('Planilla de Perforacion'!K180="Repasa","Repasa","")</f>
        <v>Repasa</v>
      </c>
      <c r="AE146" s="179">
        <f t="shared" si="31"/>
        <v>146</v>
      </c>
      <c r="AF146" t="str">
        <v/>
      </c>
      <c r="AG146" s="179" t="str">
        <f t="shared" si="32"/>
        <v/>
      </c>
      <c r="AH146" t="str">
        <v/>
      </c>
      <c r="AI146" s="202" t="str">
        <v/>
      </c>
      <c r="AJ146" t="str">
        <v/>
      </c>
      <c r="AK146" s="203" t="str">
        <v/>
      </c>
      <c r="AL146" t="str">
        <f t="shared" si="25"/>
        <v/>
      </c>
      <c r="AM146" t="str">
        <f t="shared" si="26"/>
        <v/>
      </c>
    </row>
    <row r="147" spans="3:39" x14ac:dyDescent="0.25">
      <c r="C147" s="179" t="str">
        <f>IF('Planilla de Perforacion'!K181="Conexión","Conexión","")</f>
        <v>Conexión</v>
      </c>
      <c r="D147" s="189">
        <f>'Planilla de Perforacion'!H181</f>
        <v>4.9999999988358468E-2</v>
      </c>
      <c r="E147" s="190">
        <f>'Planilla de Perforacion'!E181</f>
        <v>44451</v>
      </c>
      <c r="F147" s="179" t="str">
        <f>'Planilla de Perforacion'!AF181</f>
        <v>Noche</v>
      </c>
      <c r="G147" s="179">
        <f>'Planilla de Perforacion'!AQ181</f>
        <v>8.3000000000000004E-2</v>
      </c>
      <c r="H147" s="179" t="str">
        <f>'Planilla de Perforacion'!AS181</f>
        <v/>
      </c>
      <c r="I147" s="179" t="str">
        <f>'Planilla de Perforacion'!AR181</f>
        <v/>
      </c>
      <c r="J147" s="191" t="str">
        <v/>
      </c>
      <c r="K147" s="191" t="str">
        <f t="shared" si="35"/>
        <v/>
      </c>
      <c r="L147" s="191" t="str">
        <v/>
      </c>
      <c r="M147" s="192" t="str">
        <v/>
      </c>
      <c r="N147" s="191" t="str">
        <v/>
      </c>
      <c r="O147" s="191" t="str">
        <v/>
      </c>
      <c r="P147" s="193" t="str">
        <f t="shared" si="27"/>
        <v/>
      </c>
      <c r="Q147" s="193" t="str">
        <f t="shared" si="28"/>
        <v/>
      </c>
      <c r="R147" s="179" t="str">
        <f>IF('Planilla de Perforacion'!K181="Survey","Survey","")</f>
        <v/>
      </c>
      <c r="T147" s="179" t="b">
        <f t="shared" si="29"/>
        <v>0</v>
      </c>
      <c r="U147" s="179" t="str">
        <v/>
      </c>
      <c r="V147" s="179" t="str">
        <f t="shared" si="30"/>
        <v/>
      </c>
      <c r="W147" t="str">
        <v/>
      </c>
      <c r="X147" s="202" t="str">
        <v/>
      </c>
      <c r="Y147" t="str">
        <v/>
      </c>
      <c r="Z147" t="str">
        <v/>
      </c>
      <c r="AA147" t="str">
        <f t="shared" si="33"/>
        <v/>
      </c>
      <c r="AB147" t="str">
        <f t="shared" si="34"/>
        <v/>
      </c>
      <c r="AC147" s="179" t="str">
        <f>IF('Planilla de Perforacion'!K181="Repasa","Repasa","")</f>
        <v/>
      </c>
      <c r="AE147" s="179" t="b">
        <f t="shared" si="31"/>
        <v>0</v>
      </c>
      <c r="AF147" t="str">
        <v/>
      </c>
      <c r="AG147" s="179" t="str">
        <f t="shared" si="32"/>
        <v/>
      </c>
      <c r="AH147" t="str">
        <v/>
      </c>
      <c r="AI147" s="202" t="str">
        <v/>
      </c>
      <c r="AJ147" t="str">
        <v/>
      </c>
      <c r="AK147" s="203" t="str">
        <v/>
      </c>
      <c r="AL147" t="str">
        <f t="shared" si="25"/>
        <v/>
      </c>
      <c r="AM147" t="str">
        <f t="shared" si="26"/>
        <v/>
      </c>
    </row>
    <row r="148" spans="3:39" x14ac:dyDescent="0.25">
      <c r="C148" s="179" t="str">
        <f>IF('Planilla de Perforacion'!K182="Conexión","Conexión","")</f>
        <v/>
      </c>
      <c r="D148" s="189">
        <f>'Planilla de Perforacion'!H182</f>
        <v>3.3333333441987634E-2</v>
      </c>
      <c r="E148" s="190">
        <f>'Planilla de Perforacion'!E182</f>
        <v>44451</v>
      </c>
      <c r="F148" s="179" t="str">
        <f>'Planilla de Perforacion'!AF182</f>
        <v>Noche</v>
      </c>
      <c r="G148" s="179" t="str">
        <f>'Planilla de Perforacion'!AQ182</f>
        <v/>
      </c>
      <c r="H148" s="179" t="str">
        <f>'Planilla de Perforacion'!AS182</f>
        <v/>
      </c>
      <c r="I148" s="179">
        <f>'Planilla de Perforacion'!AR182</f>
        <v>0.05</v>
      </c>
      <c r="J148" s="191" t="str">
        <v/>
      </c>
      <c r="K148" s="191" t="str">
        <f t="shared" si="35"/>
        <v/>
      </c>
      <c r="L148" s="191" t="str">
        <v/>
      </c>
      <c r="M148" s="192" t="str">
        <v/>
      </c>
      <c r="N148" s="191" t="str">
        <v/>
      </c>
      <c r="O148" s="191" t="str">
        <v/>
      </c>
      <c r="P148" s="193" t="str">
        <f t="shared" si="27"/>
        <v/>
      </c>
      <c r="Q148" s="193" t="str">
        <f t="shared" si="28"/>
        <v/>
      </c>
      <c r="R148" s="179" t="str">
        <f>IF('Planilla de Perforacion'!K182="Survey","Survey","")</f>
        <v>Survey</v>
      </c>
      <c r="T148" s="179">
        <f t="shared" si="29"/>
        <v>148</v>
      </c>
      <c r="U148" s="179" t="str">
        <v/>
      </c>
      <c r="V148" s="179" t="str">
        <f t="shared" si="30"/>
        <v/>
      </c>
      <c r="W148" t="str">
        <v/>
      </c>
      <c r="X148" s="202" t="str">
        <v/>
      </c>
      <c r="Y148" t="str">
        <v/>
      </c>
      <c r="Z148" t="str">
        <v/>
      </c>
      <c r="AA148" t="str">
        <f t="shared" si="33"/>
        <v/>
      </c>
      <c r="AB148" t="str">
        <f t="shared" si="34"/>
        <v/>
      </c>
      <c r="AC148" s="179" t="str">
        <f>IF('Planilla de Perforacion'!K182="Repasa","Repasa","")</f>
        <v/>
      </c>
      <c r="AE148" s="179" t="b">
        <f t="shared" si="31"/>
        <v>0</v>
      </c>
      <c r="AF148" t="str">
        <v/>
      </c>
      <c r="AG148" s="179" t="str">
        <f t="shared" si="32"/>
        <v/>
      </c>
      <c r="AH148" t="str">
        <v/>
      </c>
      <c r="AI148" s="202" t="str">
        <v/>
      </c>
      <c r="AJ148" t="str">
        <v/>
      </c>
      <c r="AK148" s="203" t="str">
        <v/>
      </c>
      <c r="AL148" t="str">
        <f t="shared" si="25"/>
        <v/>
      </c>
      <c r="AM148" t="str">
        <f t="shared" si="26"/>
        <v/>
      </c>
    </row>
    <row r="149" spans="3:39" x14ac:dyDescent="0.25">
      <c r="C149" s="179" t="str">
        <f>IF('Planilla de Perforacion'!K183="Conexión","Conexión","")</f>
        <v/>
      </c>
      <c r="D149" s="189">
        <f>'Planilla de Perforacion'!H183</f>
        <v>0.70000000001164153</v>
      </c>
      <c r="E149" s="190">
        <f>'Planilla de Perforacion'!E183</f>
        <v>44451</v>
      </c>
      <c r="F149" s="179" t="str">
        <f>'Planilla de Perforacion'!AF183</f>
        <v>Noche</v>
      </c>
      <c r="G149" s="179" t="str">
        <f>'Planilla de Perforacion'!AQ183</f>
        <v/>
      </c>
      <c r="H149" s="179" t="str">
        <f>'Planilla de Perforacion'!AS183</f>
        <v/>
      </c>
      <c r="I149" s="179" t="str">
        <f>'Planilla de Perforacion'!AR183</f>
        <v/>
      </c>
      <c r="J149" s="191" t="str">
        <v/>
      </c>
      <c r="K149" s="191" t="str">
        <f t="shared" si="35"/>
        <v/>
      </c>
      <c r="L149" s="191" t="str">
        <v/>
      </c>
      <c r="M149" s="192" t="str">
        <v/>
      </c>
      <c r="N149" s="191" t="str">
        <v/>
      </c>
      <c r="O149" s="191" t="str">
        <v/>
      </c>
      <c r="P149" s="193" t="str">
        <f t="shared" si="27"/>
        <v/>
      </c>
      <c r="Q149" s="193" t="str">
        <f t="shared" si="28"/>
        <v/>
      </c>
      <c r="R149" s="179" t="str">
        <f>IF('Planilla de Perforacion'!K183="Survey","Survey","")</f>
        <v/>
      </c>
      <c r="T149" s="179" t="b">
        <f t="shared" si="29"/>
        <v>0</v>
      </c>
      <c r="U149" s="179" t="str">
        <v/>
      </c>
      <c r="V149" s="179" t="str">
        <f t="shared" si="30"/>
        <v/>
      </c>
      <c r="W149" t="str">
        <v/>
      </c>
      <c r="X149" s="202" t="str">
        <v/>
      </c>
      <c r="Y149" t="str">
        <v/>
      </c>
      <c r="Z149" t="str">
        <v/>
      </c>
      <c r="AA149" t="str">
        <f t="shared" si="33"/>
        <v/>
      </c>
      <c r="AB149" t="str">
        <f t="shared" si="34"/>
        <v/>
      </c>
      <c r="AC149" s="179" t="str">
        <f>IF('Planilla de Perforacion'!K183="Repasa","Repasa","")</f>
        <v/>
      </c>
      <c r="AE149" s="179" t="b">
        <f t="shared" si="31"/>
        <v>0</v>
      </c>
      <c r="AF149" t="str">
        <v/>
      </c>
      <c r="AG149" s="179" t="str">
        <f t="shared" si="32"/>
        <v/>
      </c>
      <c r="AH149" t="str">
        <v/>
      </c>
      <c r="AI149" s="202" t="str">
        <v/>
      </c>
      <c r="AJ149" t="str">
        <v/>
      </c>
      <c r="AK149" s="203" t="str">
        <v/>
      </c>
      <c r="AL149" t="str">
        <f t="shared" si="25"/>
        <v/>
      </c>
      <c r="AM149" t="str">
        <f t="shared" si="26"/>
        <v/>
      </c>
    </row>
    <row r="150" spans="3:39" x14ac:dyDescent="0.25">
      <c r="C150" s="179" t="str">
        <f>IF('Planilla de Perforacion'!K184="Conexión","Conexión","")</f>
        <v/>
      </c>
      <c r="D150" s="189">
        <f>'Planilla de Perforacion'!H184</f>
        <v>4.9999999988358468E-2</v>
      </c>
      <c r="E150" s="190">
        <f>'Planilla de Perforacion'!E184</f>
        <v>44451</v>
      </c>
      <c r="F150" s="179" t="str">
        <f>'Planilla de Perforacion'!AF184</f>
        <v>Noche</v>
      </c>
      <c r="G150" s="179" t="str">
        <f>'Planilla de Perforacion'!AQ184</f>
        <v/>
      </c>
      <c r="H150" s="179" t="str">
        <f>'Planilla de Perforacion'!AS184</f>
        <v/>
      </c>
      <c r="I150" s="179">
        <f>'Planilla de Perforacion'!AR184</f>
        <v>0.05</v>
      </c>
      <c r="J150" s="191" t="str">
        <v/>
      </c>
      <c r="K150" s="191" t="str">
        <f t="shared" si="35"/>
        <v/>
      </c>
      <c r="L150" s="191" t="str">
        <v/>
      </c>
      <c r="M150" s="192" t="str">
        <v/>
      </c>
      <c r="N150" s="191" t="str">
        <v/>
      </c>
      <c r="O150" s="191" t="str">
        <v/>
      </c>
      <c r="P150" s="193" t="str">
        <f t="shared" si="27"/>
        <v/>
      </c>
      <c r="Q150" s="193" t="str">
        <f t="shared" si="28"/>
        <v/>
      </c>
      <c r="R150" s="179" t="str">
        <f>IF('Planilla de Perforacion'!K184="Survey","Survey","")</f>
        <v>Survey</v>
      </c>
      <c r="T150" s="179">
        <f t="shared" si="29"/>
        <v>150</v>
      </c>
      <c r="U150" s="179" t="str">
        <v/>
      </c>
      <c r="V150" s="179" t="str">
        <f t="shared" si="30"/>
        <v/>
      </c>
      <c r="W150" t="str">
        <v/>
      </c>
      <c r="X150" s="202" t="str">
        <v/>
      </c>
      <c r="Y150" t="str">
        <v/>
      </c>
      <c r="Z150" t="str">
        <v/>
      </c>
      <c r="AA150" t="str">
        <f t="shared" si="33"/>
        <v/>
      </c>
      <c r="AB150" t="str">
        <f t="shared" si="34"/>
        <v/>
      </c>
      <c r="AC150" s="179" t="str">
        <f>IF('Planilla de Perforacion'!K184="Repasa","Repasa","")</f>
        <v/>
      </c>
      <c r="AE150" s="179" t="b">
        <f t="shared" si="31"/>
        <v>0</v>
      </c>
      <c r="AF150" t="str">
        <v/>
      </c>
      <c r="AG150" s="179" t="str">
        <f t="shared" si="32"/>
        <v/>
      </c>
      <c r="AH150" t="str">
        <v/>
      </c>
      <c r="AI150" s="202" t="str">
        <v/>
      </c>
      <c r="AJ150" t="str">
        <v/>
      </c>
      <c r="AK150" s="203" t="str">
        <v/>
      </c>
      <c r="AL150" t="str">
        <f t="shared" si="25"/>
        <v/>
      </c>
      <c r="AM150" t="str">
        <f t="shared" si="26"/>
        <v/>
      </c>
    </row>
    <row r="151" spans="3:39" x14ac:dyDescent="0.25">
      <c r="C151" s="179" t="str">
        <f>IF('Planilla de Perforacion'!K185="Conexión","Conexión","")</f>
        <v/>
      </c>
      <c r="D151" s="189">
        <f>'Planilla de Perforacion'!H185</f>
        <v>0.11666666669771075</v>
      </c>
      <c r="E151" s="190">
        <f>'Planilla de Perforacion'!E185</f>
        <v>44451</v>
      </c>
      <c r="F151" s="179" t="str">
        <f>'Planilla de Perforacion'!AF185</f>
        <v>Noche</v>
      </c>
      <c r="G151" s="179" t="str">
        <f>'Planilla de Perforacion'!AQ185</f>
        <v/>
      </c>
      <c r="H151" s="179">
        <f>'Planilla de Perforacion'!AS185</f>
        <v>0.1</v>
      </c>
      <c r="I151" s="179" t="str">
        <f>'Planilla de Perforacion'!AR185</f>
        <v/>
      </c>
      <c r="J151" s="191" t="str">
        <v/>
      </c>
      <c r="K151" s="191" t="str">
        <f t="shared" si="35"/>
        <v/>
      </c>
      <c r="L151" s="191" t="str">
        <v/>
      </c>
      <c r="M151" s="192" t="str">
        <v/>
      </c>
      <c r="N151" s="191" t="str">
        <v/>
      </c>
      <c r="O151" s="191" t="str">
        <v/>
      </c>
      <c r="P151" s="193" t="str">
        <f t="shared" si="27"/>
        <v/>
      </c>
      <c r="Q151" s="193" t="str">
        <f t="shared" si="28"/>
        <v/>
      </c>
      <c r="R151" s="179" t="str">
        <f>IF('Planilla de Perforacion'!K185="Survey","Survey","")</f>
        <v/>
      </c>
      <c r="T151" s="179" t="b">
        <f t="shared" si="29"/>
        <v>0</v>
      </c>
      <c r="U151" s="179" t="str">
        <v/>
      </c>
      <c r="V151" s="179" t="str">
        <f t="shared" si="30"/>
        <v/>
      </c>
      <c r="W151" t="str">
        <v/>
      </c>
      <c r="X151" s="202" t="str">
        <v/>
      </c>
      <c r="Y151" t="str">
        <v/>
      </c>
      <c r="Z151" t="str">
        <v/>
      </c>
      <c r="AA151" t="str">
        <f t="shared" si="33"/>
        <v/>
      </c>
      <c r="AB151" t="str">
        <f t="shared" si="34"/>
        <v/>
      </c>
      <c r="AC151" s="179" t="str">
        <f>IF('Planilla de Perforacion'!K185="Repasa","Repasa","")</f>
        <v>Repasa</v>
      </c>
      <c r="AE151" s="179">
        <f t="shared" si="31"/>
        <v>151</v>
      </c>
      <c r="AF151" t="str">
        <v/>
      </c>
      <c r="AG151" s="179" t="str">
        <f t="shared" si="32"/>
        <v/>
      </c>
      <c r="AH151" t="str">
        <v/>
      </c>
      <c r="AI151" s="202" t="str">
        <v/>
      </c>
      <c r="AJ151" t="str">
        <v/>
      </c>
      <c r="AK151" s="203" t="str">
        <v/>
      </c>
      <c r="AL151" t="str">
        <f t="shared" si="25"/>
        <v/>
      </c>
      <c r="AM151" t="str">
        <f t="shared" si="26"/>
        <v/>
      </c>
    </row>
    <row r="152" spans="3:39" x14ac:dyDescent="0.25">
      <c r="C152" s="179" t="str">
        <f>IF('Planilla de Perforacion'!K186="Conexión","Conexión","")</f>
        <v>Conexión</v>
      </c>
      <c r="D152" s="189">
        <f>'Planilla de Perforacion'!H186</f>
        <v>4.9999999988358468E-2</v>
      </c>
      <c r="E152" s="190">
        <f>'Planilla de Perforacion'!E186</f>
        <v>44451</v>
      </c>
      <c r="F152" s="179" t="str">
        <f>'Planilla de Perforacion'!AF186</f>
        <v>Noche</v>
      </c>
      <c r="G152" s="179">
        <f>'Planilla de Perforacion'!AQ186</f>
        <v>8.3000000000000004E-2</v>
      </c>
      <c r="H152" s="179" t="str">
        <f>'Planilla de Perforacion'!AS186</f>
        <v/>
      </c>
      <c r="I152" s="179" t="str">
        <f>'Planilla de Perforacion'!AR186</f>
        <v/>
      </c>
      <c r="J152" s="191" t="str">
        <v/>
      </c>
      <c r="K152" s="191" t="str">
        <f t="shared" si="35"/>
        <v/>
      </c>
      <c r="L152" s="191" t="str">
        <v/>
      </c>
      <c r="M152" s="192" t="str">
        <v/>
      </c>
      <c r="N152" s="191" t="str">
        <v/>
      </c>
      <c r="O152" s="191" t="str">
        <v/>
      </c>
      <c r="P152" s="193" t="str">
        <f t="shared" si="27"/>
        <v/>
      </c>
      <c r="Q152" s="193" t="str">
        <f t="shared" si="28"/>
        <v/>
      </c>
      <c r="R152" s="179" t="str">
        <f>IF('Planilla de Perforacion'!K186="Survey","Survey","")</f>
        <v/>
      </c>
      <c r="T152" s="179" t="b">
        <f t="shared" si="29"/>
        <v>0</v>
      </c>
      <c r="U152" s="179" t="str">
        <v/>
      </c>
      <c r="V152" s="179" t="str">
        <f t="shared" si="30"/>
        <v/>
      </c>
      <c r="W152" t="str">
        <v/>
      </c>
      <c r="X152" s="202" t="str">
        <v/>
      </c>
      <c r="Y152" t="str">
        <v/>
      </c>
      <c r="Z152" t="str">
        <v/>
      </c>
      <c r="AA152" t="str">
        <f t="shared" si="33"/>
        <v/>
      </c>
      <c r="AB152" t="str">
        <f t="shared" si="34"/>
        <v/>
      </c>
      <c r="AC152" s="179" t="str">
        <f>IF('Planilla de Perforacion'!K186="Repasa","Repasa","")</f>
        <v/>
      </c>
      <c r="AE152" s="179" t="b">
        <f t="shared" si="31"/>
        <v>0</v>
      </c>
      <c r="AF152" t="str">
        <v/>
      </c>
      <c r="AG152" s="179" t="str">
        <f t="shared" si="32"/>
        <v/>
      </c>
      <c r="AH152" t="str">
        <v/>
      </c>
      <c r="AI152" s="202" t="str">
        <v/>
      </c>
      <c r="AJ152" t="str">
        <v/>
      </c>
      <c r="AK152" s="203" t="str">
        <v/>
      </c>
      <c r="AL152" t="str">
        <f t="shared" si="25"/>
        <v/>
      </c>
      <c r="AM152" t="str">
        <f t="shared" si="26"/>
        <v/>
      </c>
    </row>
    <row r="153" spans="3:39" x14ac:dyDescent="0.25">
      <c r="C153" s="179" t="str">
        <f>IF('Planilla de Perforacion'!K187="Conexión","Conexión","")</f>
        <v/>
      </c>
      <c r="D153" s="189">
        <f>'Planilla de Perforacion'!H187</f>
        <v>0.53333333332557231</v>
      </c>
      <c r="E153" s="190">
        <f>'Planilla de Perforacion'!E187</f>
        <v>44451</v>
      </c>
      <c r="F153" s="179" t="str">
        <f>'Planilla de Perforacion'!AF187</f>
        <v>Noche</v>
      </c>
      <c r="G153" s="179" t="str">
        <f>'Planilla de Perforacion'!AQ187</f>
        <v/>
      </c>
      <c r="H153" s="179" t="str">
        <f>'Planilla de Perforacion'!AS187</f>
        <v/>
      </c>
      <c r="I153" s="179" t="str">
        <f>'Planilla de Perforacion'!AR187</f>
        <v/>
      </c>
      <c r="J153" s="191" t="str">
        <v/>
      </c>
      <c r="K153" s="191" t="str">
        <f t="shared" si="35"/>
        <v/>
      </c>
      <c r="L153" s="191" t="str">
        <v/>
      </c>
      <c r="M153" s="192" t="str">
        <v/>
      </c>
      <c r="N153" s="191" t="str">
        <v/>
      </c>
      <c r="O153" s="191" t="str">
        <v/>
      </c>
      <c r="P153" s="193" t="str">
        <f t="shared" si="27"/>
        <v/>
      </c>
      <c r="Q153" s="193" t="str">
        <f t="shared" si="28"/>
        <v/>
      </c>
      <c r="R153" s="179" t="str">
        <f>IF('Planilla de Perforacion'!K187="Survey","Survey","")</f>
        <v/>
      </c>
      <c r="T153" s="179" t="b">
        <f t="shared" si="29"/>
        <v>0</v>
      </c>
      <c r="U153" s="179" t="str">
        <v/>
      </c>
      <c r="V153" s="179" t="str">
        <f t="shared" si="30"/>
        <v/>
      </c>
      <c r="W153" t="str">
        <v/>
      </c>
      <c r="X153" s="202" t="str">
        <v/>
      </c>
      <c r="Y153" t="str">
        <v/>
      </c>
      <c r="Z153" t="str">
        <v/>
      </c>
      <c r="AA153" t="str">
        <f t="shared" si="33"/>
        <v/>
      </c>
      <c r="AB153" t="str">
        <f t="shared" si="34"/>
        <v/>
      </c>
      <c r="AC153" s="179" t="str">
        <f>IF('Planilla de Perforacion'!K187="Repasa","Repasa","")</f>
        <v/>
      </c>
      <c r="AE153" s="179" t="b">
        <f t="shared" si="31"/>
        <v>0</v>
      </c>
      <c r="AF153" t="str">
        <v/>
      </c>
      <c r="AG153" s="179" t="str">
        <f t="shared" si="32"/>
        <v/>
      </c>
      <c r="AH153" t="str">
        <v/>
      </c>
      <c r="AI153" s="202" t="str">
        <v/>
      </c>
      <c r="AJ153" t="str">
        <v/>
      </c>
      <c r="AK153" s="203" t="str">
        <v/>
      </c>
      <c r="AL153" t="str">
        <f t="shared" si="25"/>
        <v/>
      </c>
      <c r="AM153" t="str">
        <f t="shared" si="26"/>
        <v/>
      </c>
    </row>
    <row r="154" spans="3:39" x14ac:dyDescent="0.25">
      <c r="C154" s="179" t="str">
        <f>IF('Planilla de Perforacion'!K188="Conexión","Conexión","")</f>
        <v/>
      </c>
      <c r="D154" s="189">
        <f>'Planilla de Perforacion'!H188</f>
        <v>1.7333333332207985</v>
      </c>
      <c r="E154" s="190">
        <f>'Planilla de Perforacion'!E188</f>
        <v>44451</v>
      </c>
      <c r="F154" s="179" t="str">
        <f>'Planilla de Perforacion'!AF188</f>
        <v>Noche</v>
      </c>
      <c r="G154" s="179" t="str">
        <f>'Planilla de Perforacion'!AQ188</f>
        <v/>
      </c>
      <c r="H154" s="179" t="str">
        <f>'Planilla de Perforacion'!AS188</f>
        <v/>
      </c>
      <c r="I154" s="179" t="str">
        <f>'Planilla de Perforacion'!AR188</f>
        <v/>
      </c>
      <c r="J154" s="191" t="str">
        <v/>
      </c>
      <c r="K154" s="191" t="str">
        <f t="shared" si="35"/>
        <v/>
      </c>
      <c r="L154" s="191" t="str">
        <v/>
      </c>
      <c r="M154" s="192" t="str">
        <v/>
      </c>
      <c r="N154" s="191" t="str">
        <v/>
      </c>
      <c r="O154" s="191" t="str">
        <v/>
      </c>
      <c r="P154" s="193" t="str">
        <f t="shared" si="27"/>
        <v/>
      </c>
      <c r="Q154" s="193" t="str">
        <f t="shared" si="28"/>
        <v/>
      </c>
      <c r="R154" s="179" t="str">
        <f>IF('Planilla de Perforacion'!K188="Survey","Survey","")</f>
        <v/>
      </c>
      <c r="T154" s="179" t="b">
        <f t="shared" si="29"/>
        <v>0</v>
      </c>
      <c r="U154" s="179" t="str">
        <v/>
      </c>
      <c r="V154" s="179" t="str">
        <f t="shared" si="30"/>
        <v/>
      </c>
      <c r="W154" t="str">
        <v/>
      </c>
      <c r="X154" s="202" t="str">
        <v/>
      </c>
      <c r="Y154" t="str">
        <v/>
      </c>
      <c r="Z154" t="str">
        <v/>
      </c>
      <c r="AA154" t="str">
        <f t="shared" si="33"/>
        <v/>
      </c>
      <c r="AB154" t="str">
        <f t="shared" si="34"/>
        <v/>
      </c>
      <c r="AC154" s="179" t="str">
        <f>IF('Planilla de Perforacion'!K188="Repasa","Repasa","")</f>
        <v/>
      </c>
      <c r="AE154" s="179" t="b">
        <f t="shared" si="31"/>
        <v>0</v>
      </c>
      <c r="AF154" t="str">
        <v/>
      </c>
      <c r="AG154" s="179" t="str">
        <f t="shared" si="32"/>
        <v/>
      </c>
      <c r="AH154" t="str">
        <v/>
      </c>
      <c r="AI154" s="202" t="str">
        <v/>
      </c>
      <c r="AJ154" t="str">
        <v/>
      </c>
      <c r="AK154" s="203" t="str">
        <v/>
      </c>
      <c r="AL154" t="str">
        <f t="shared" si="25"/>
        <v/>
      </c>
      <c r="AM154" t="str">
        <f t="shared" si="26"/>
        <v/>
      </c>
    </row>
    <row r="155" spans="3:39" x14ac:dyDescent="0.25">
      <c r="C155" s="179" t="str">
        <f>IF('Planilla de Perforacion'!K189="Conexión","Conexión","")</f>
        <v/>
      </c>
      <c r="D155" s="189">
        <f>'Planilla de Perforacion'!H189</f>
        <v>9.9999999976716936E-2</v>
      </c>
      <c r="E155" s="190">
        <f>'Planilla de Perforacion'!E189</f>
        <v>44451</v>
      </c>
      <c r="F155" s="179" t="str">
        <f>'Planilla de Perforacion'!AF189</f>
        <v>Noche</v>
      </c>
      <c r="G155" s="179" t="str">
        <f>'Planilla de Perforacion'!AQ189</f>
        <v/>
      </c>
      <c r="H155" s="179" t="str">
        <f>'Planilla de Perforacion'!AS189</f>
        <v/>
      </c>
      <c r="I155" s="179" t="str">
        <f>'Planilla de Perforacion'!AR189</f>
        <v/>
      </c>
      <c r="J155" s="191" t="str">
        <v/>
      </c>
      <c r="K155" s="191" t="str">
        <f t="shared" si="35"/>
        <v/>
      </c>
      <c r="L155" s="191" t="str">
        <v/>
      </c>
      <c r="M155" s="192" t="str">
        <v/>
      </c>
      <c r="N155" s="191" t="str">
        <v/>
      </c>
      <c r="O155" s="191" t="str">
        <v/>
      </c>
      <c r="P155" s="193" t="str">
        <f t="shared" si="27"/>
        <v/>
      </c>
      <c r="Q155" s="193" t="str">
        <f t="shared" si="28"/>
        <v/>
      </c>
      <c r="R155" s="179" t="str">
        <f>IF('Planilla de Perforacion'!K189="Survey","Survey","")</f>
        <v/>
      </c>
      <c r="T155" s="179" t="b">
        <f t="shared" si="29"/>
        <v>0</v>
      </c>
      <c r="U155" s="179" t="str">
        <v/>
      </c>
      <c r="V155" s="179" t="str">
        <f t="shared" si="30"/>
        <v/>
      </c>
      <c r="W155" t="str">
        <v/>
      </c>
      <c r="X155" s="202" t="str">
        <v/>
      </c>
      <c r="Y155" t="str">
        <v/>
      </c>
      <c r="Z155" t="str">
        <v/>
      </c>
      <c r="AA155" t="str">
        <f t="shared" si="33"/>
        <v/>
      </c>
      <c r="AB155" t="str">
        <f t="shared" si="34"/>
        <v/>
      </c>
      <c r="AC155" s="179" t="str">
        <f>IF('Planilla de Perforacion'!K189="Repasa","Repasa","")</f>
        <v/>
      </c>
      <c r="AE155" s="179" t="b">
        <f t="shared" si="31"/>
        <v>0</v>
      </c>
      <c r="AF155" t="str">
        <v/>
      </c>
      <c r="AG155" s="179" t="str">
        <f t="shared" si="32"/>
        <v/>
      </c>
      <c r="AH155" t="str">
        <v/>
      </c>
      <c r="AI155" s="202" t="str">
        <v/>
      </c>
      <c r="AJ155" t="str">
        <v/>
      </c>
      <c r="AK155" s="203" t="str">
        <v/>
      </c>
      <c r="AL155" t="str">
        <f t="shared" si="25"/>
        <v/>
      </c>
      <c r="AM155" t="str">
        <f t="shared" si="26"/>
        <v/>
      </c>
    </row>
    <row r="156" spans="3:39" x14ac:dyDescent="0.25">
      <c r="C156" s="179" t="str">
        <f>IF('Planilla de Perforacion'!K190="Conexión","Conexión","")</f>
        <v/>
      </c>
      <c r="D156" s="189">
        <f>'Planilla de Perforacion'!H190</f>
        <v>5.0000000162981451E-2</v>
      </c>
      <c r="E156" s="190">
        <f>'Planilla de Perforacion'!E190</f>
        <v>44451</v>
      </c>
      <c r="F156" s="179" t="str">
        <f>'Planilla de Perforacion'!AF190</f>
        <v>Noche</v>
      </c>
      <c r="G156" s="179" t="str">
        <f>'Planilla de Perforacion'!AQ190</f>
        <v/>
      </c>
      <c r="H156" s="179" t="str">
        <f>'Planilla de Perforacion'!AS190</f>
        <v/>
      </c>
      <c r="I156" s="179">
        <f>'Planilla de Perforacion'!AR190</f>
        <v>0.05</v>
      </c>
      <c r="J156" s="191" t="str">
        <v/>
      </c>
      <c r="K156" s="191" t="str">
        <f t="shared" si="35"/>
        <v/>
      </c>
      <c r="L156" s="191" t="str">
        <v/>
      </c>
      <c r="M156" s="192" t="str">
        <v/>
      </c>
      <c r="N156" s="191" t="str">
        <v/>
      </c>
      <c r="O156" s="191" t="str">
        <v/>
      </c>
      <c r="P156" s="193" t="str">
        <f t="shared" si="27"/>
        <v/>
      </c>
      <c r="Q156" s="193" t="str">
        <f t="shared" si="28"/>
        <v/>
      </c>
      <c r="R156" s="179" t="str">
        <f>IF('Planilla de Perforacion'!K190="Survey","Survey","")</f>
        <v>Survey</v>
      </c>
      <c r="T156" s="179">
        <f t="shared" si="29"/>
        <v>156</v>
      </c>
      <c r="U156" s="179" t="str">
        <v/>
      </c>
      <c r="V156" s="179" t="str">
        <f t="shared" si="30"/>
        <v/>
      </c>
      <c r="W156" t="str">
        <v/>
      </c>
      <c r="X156" s="202" t="str">
        <v/>
      </c>
      <c r="Y156" t="str">
        <v/>
      </c>
      <c r="Z156" t="str">
        <v/>
      </c>
      <c r="AA156" t="str">
        <f t="shared" si="33"/>
        <v/>
      </c>
      <c r="AB156" t="str">
        <f t="shared" si="34"/>
        <v/>
      </c>
      <c r="AC156" s="179" t="str">
        <f>IF('Planilla de Perforacion'!K190="Repasa","Repasa","")</f>
        <v/>
      </c>
      <c r="AE156" s="179" t="b">
        <f t="shared" si="31"/>
        <v>0</v>
      </c>
      <c r="AF156" t="str">
        <v/>
      </c>
      <c r="AG156" s="179" t="str">
        <f t="shared" si="32"/>
        <v/>
      </c>
      <c r="AH156" t="str">
        <v/>
      </c>
      <c r="AI156" s="202" t="str">
        <v/>
      </c>
      <c r="AJ156" t="str">
        <v/>
      </c>
      <c r="AK156" s="203" t="str">
        <v/>
      </c>
      <c r="AL156" t="str">
        <f t="shared" si="25"/>
        <v/>
      </c>
      <c r="AM156" t="str">
        <f t="shared" si="26"/>
        <v/>
      </c>
    </row>
    <row r="157" spans="3:39" x14ac:dyDescent="0.25">
      <c r="C157" s="179" t="str">
        <f>IF('Planilla de Perforacion'!K191="Conexión","Conexión","")</f>
        <v/>
      </c>
      <c r="D157" s="189">
        <f>'Planilla de Perforacion'!H191</f>
        <v>6.6666666534729302E-2</v>
      </c>
      <c r="E157" s="190">
        <f>'Planilla de Perforacion'!E191</f>
        <v>44451</v>
      </c>
      <c r="F157" s="179" t="str">
        <f>'Planilla de Perforacion'!AF191</f>
        <v>Noche</v>
      </c>
      <c r="G157" s="179" t="str">
        <f>'Planilla de Perforacion'!AQ191</f>
        <v/>
      </c>
      <c r="H157" s="179">
        <f>'Planilla de Perforacion'!AS191</f>
        <v>0.1</v>
      </c>
      <c r="I157" s="179" t="str">
        <f>'Planilla de Perforacion'!AR191</f>
        <v/>
      </c>
      <c r="J157" s="191" t="str">
        <v/>
      </c>
      <c r="K157" s="191" t="str">
        <f t="shared" si="35"/>
        <v/>
      </c>
      <c r="L157" s="191" t="str">
        <v/>
      </c>
      <c r="M157" s="192" t="str">
        <v/>
      </c>
      <c r="N157" s="191" t="str">
        <v/>
      </c>
      <c r="O157" s="191" t="str">
        <v/>
      </c>
      <c r="P157" s="193" t="str">
        <f t="shared" si="27"/>
        <v/>
      </c>
      <c r="Q157" s="193" t="str">
        <f t="shared" si="28"/>
        <v/>
      </c>
      <c r="R157" s="179" t="str">
        <f>IF('Planilla de Perforacion'!K191="Survey","Survey","")</f>
        <v/>
      </c>
      <c r="T157" s="179" t="b">
        <f t="shared" si="29"/>
        <v>0</v>
      </c>
      <c r="U157" s="179" t="str">
        <v/>
      </c>
      <c r="V157" s="179" t="str">
        <f t="shared" si="30"/>
        <v/>
      </c>
      <c r="W157" t="str">
        <v/>
      </c>
      <c r="X157" s="202" t="str">
        <v/>
      </c>
      <c r="Y157" t="str">
        <v/>
      </c>
      <c r="Z157" t="str">
        <v/>
      </c>
      <c r="AA157" t="str">
        <f t="shared" si="33"/>
        <v/>
      </c>
      <c r="AB157" t="str">
        <f t="shared" si="34"/>
        <v/>
      </c>
      <c r="AC157" s="179" t="str">
        <f>IF('Planilla de Perforacion'!K191="Repasa","Repasa","")</f>
        <v>Repasa</v>
      </c>
      <c r="AE157" s="179">
        <f t="shared" si="31"/>
        <v>157</v>
      </c>
      <c r="AF157" t="str">
        <v/>
      </c>
      <c r="AG157" s="179" t="str">
        <f t="shared" si="32"/>
        <v/>
      </c>
      <c r="AH157" t="str">
        <v/>
      </c>
      <c r="AI157" s="202" t="str">
        <v/>
      </c>
      <c r="AJ157" t="str">
        <v/>
      </c>
      <c r="AK157" s="203" t="str">
        <v/>
      </c>
      <c r="AL157" t="str">
        <f t="shared" si="25"/>
        <v/>
      </c>
      <c r="AM157" t="str">
        <f t="shared" si="26"/>
        <v/>
      </c>
    </row>
    <row r="158" spans="3:39" x14ac:dyDescent="0.25">
      <c r="C158" s="179" t="str">
        <f>IF('Planilla de Perforacion'!K192="Conexión","Conexión","")</f>
        <v>Conexión</v>
      </c>
      <c r="D158" s="189">
        <f>'Planilla de Perforacion'!H192</f>
        <v>4.9999999988358468E-2</v>
      </c>
      <c r="E158" s="190">
        <f>'Planilla de Perforacion'!E192</f>
        <v>44451</v>
      </c>
      <c r="F158" s="179" t="str">
        <f>'Planilla de Perforacion'!AF192</f>
        <v>Noche</v>
      </c>
      <c r="G158" s="179">
        <f>'Planilla de Perforacion'!AQ192</f>
        <v>8.3000000000000004E-2</v>
      </c>
      <c r="H158" s="179" t="str">
        <f>'Planilla de Perforacion'!AS192</f>
        <v/>
      </c>
      <c r="I158" s="179" t="str">
        <f>'Planilla de Perforacion'!AR192</f>
        <v/>
      </c>
      <c r="J158" s="191" t="str">
        <v/>
      </c>
      <c r="K158" s="191" t="str">
        <f t="shared" si="35"/>
        <v/>
      </c>
      <c r="L158" s="191" t="str">
        <v/>
      </c>
      <c r="M158" s="192" t="str">
        <v/>
      </c>
      <c r="N158" s="191" t="str">
        <v/>
      </c>
      <c r="O158" s="191" t="str">
        <v/>
      </c>
      <c r="P158" s="193" t="str">
        <f t="shared" si="27"/>
        <v/>
      </c>
      <c r="Q158" s="193" t="str">
        <f t="shared" si="28"/>
        <v/>
      </c>
      <c r="R158" s="179" t="str">
        <f>IF('Planilla de Perforacion'!K192="Survey","Survey","")</f>
        <v/>
      </c>
      <c r="T158" s="179" t="b">
        <f t="shared" si="29"/>
        <v>0</v>
      </c>
      <c r="U158" s="179" t="str">
        <v/>
      </c>
      <c r="V158" s="179" t="str">
        <f t="shared" si="30"/>
        <v/>
      </c>
      <c r="W158" t="str">
        <v/>
      </c>
      <c r="X158" s="202" t="str">
        <v/>
      </c>
      <c r="Y158" t="str">
        <v/>
      </c>
      <c r="Z158" t="str">
        <v/>
      </c>
      <c r="AA158" t="str">
        <f t="shared" si="33"/>
        <v/>
      </c>
      <c r="AB158" t="str">
        <f t="shared" si="34"/>
        <v/>
      </c>
      <c r="AC158" s="179" t="str">
        <f>IF('Planilla de Perforacion'!K192="Repasa","Repasa","")</f>
        <v/>
      </c>
      <c r="AE158" s="179" t="b">
        <f t="shared" si="31"/>
        <v>0</v>
      </c>
      <c r="AF158" t="str">
        <v/>
      </c>
      <c r="AG158" s="179" t="str">
        <f t="shared" si="32"/>
        <v/>
      </c>
      <c r="AH158" t="str">
        <v/>
      </c>
      <c r="AI158" s="202" t="str">
        <v/>
      </c>
      <c r="AJ158" t="str">
        <v/>
      </c>
      <c r="AK158" s="203" t="str">
        <v/>
      </c>
      <c r="AL158" t="str">
        <f t="shared" si="25"/>
        <v/>
      </c>
      <c r="AM158" t="str">
        <f t="shared" si="26"/>
        <v/>
      </c>
    </row>
    <row r="159" spans="3:39" x14ac:dyDescent="0.25">
      <c r="C159" s="179" t="str">
        <f>IF('Planilla de Perforacion'!K193="Conexión","Conexión","")</f>
        <v/>
      </c>
      <c r="D159" s="189">
        <f>'Planilla de Perforacion'!H193</f>
        <v>0.65000000002328306</v>
      </c>
      <c r="E159" s="190">
        <f>'Planilla de Perforacion'!E193</f>
        <v>44451</v>
      </c>
      <c r="F159" s="179" t="str">
        <f>'Planilla de Perforacion'!AF193</f>
        <v>Noche</v>
      </c>
      <c r="G159" s="179" t="str">
        <f>'Planilla de Perforacion'!AQ193</f>
        <v/>
      </c>
      <c r="H159" s="179" t="str">
        <f>'Planilla de Perforacion'!AS193</f>
        <v/>
      </c>
      <c r="I159" s="179" t="str">
        <f>'Planilla de Perforacion'!AR193</f>
        <v/>
      </c>
      <c r="J159" s="191" t="str">
        <v/>
      </c>
      <c r="K159" s="191" t="str">
        <f t="shared" si="35"/>
        <v/>
      </c>
      <c r="L159" s="191" t="str">
        <v/>
      </c>
      <c r="M159" s="192" t="str">
        <v/>
      </c>
      <c r="N159" s="191" t="str">
        <v/>
      </c>
      <c r="O159" s="191" t="str">
        <v/>
      </c>
      <c r="P159" s="193" t="str">
        <f t="shared" si="27"/>
        <v/>
      </c>
      <c r="Q159" s="193" t="str">
        <f t="shared" si="28"/>
        <v/>
      </c>
      <c r="R159" s="179" t="str">
        <f>IF('Planilla de Perforacion'!K193="Survey","Survey","")</f>
        <v/>
      </c>
      <c r="T159" s="179" t="b">
        <f t="shared" si="29"/>
        <v>0</v>
      </c>
      <c r="U159" s="179" t="str">
        <v/>
      </c>
      <c r="V159" s="179" t="str">
        <f t="shared" si="30"/>
        <v/>
      </c>
      <c r="W159" t="str">
        <v/>
      </c>
      <c r="X159" s="202" t="str">
        <v/>
      </c>
      <c r="Y159" t="str">
        <v/>
      </c>
      <c r="Z159" t="str">
        <v/>
      </c>
      <c r="AA159" t="str">
        <f t="shared" si="33"/>
        <v/>
      </c>
      <c r="AB159" t="str">
        <f t="shared" si="34"/>
        <v/>
      </c>
      <c r="AC159" s="179" t="str">
        <f>IF('Planilla de Perforacion'!K193="Repasa","Repasa","")</f>
        <v/>
      </c>
      <c r="AE159" s="179" t="b">
        <f t="shared" si="31"/>
        <v>0</v>
      </c>
      <c r="AF159" t="str">
        <v/>
      </c>
      <c r="AG159" s="179" t="str">
        <f t="shared" si="32"/>
        <v/>
      </c>
      <c r="AH159" t="str">
        <v/>
      </c>
      <c r="AI159" s="202" t="str">
        <v/>
      </c>
      <c r="AJ159" t="str">
        <v/>
      </c>
      <c r="AK159" s="203" t="str">
        <v/>
      </c>
      <c r="AL159" t="str">
        <f t="shared" si="25"/>
        <v/>
      </c>
      <c r="AM159" t="str">
        <f t="shared" si="26"/>
        <v/>
      </c>
    </row>
    <row r="160" spans="3:39" x14ac:dyDescent="0.25">
      <c r="C160" s="179" t="str">
        <f>IF('Planilla de Perforacion'!K194="Conexión","Conexión","")</f>
        <v/>
      </c>
      <c r="D160" s="189">
        <f>'Planilla de Perforacion'!H194</f>
        <v>3.3333333441987634E-2</v>
      </c>
      <c r="E160" s="190">
        <f>'Planilla de Perforacion'!E194</f>
        <v>44451</v>
      </c>
      <c r="F160" s="179" t="str">
        <f>'Planilla de Perforacion'!AF194</f>
        <v>Noche</v>
      </c>
      <c r="G160" s="179" t="str">
        <f>'Planilla de Perforacion'!AQ194</f>
        <v/>
      </c>
      <c r="H160" s="179" t="str">
        <f>'Planilla de Perforacion'!AS194</f>
        <v/>
      </c>
      <c r="I160" s="179">
        <f>'Planilla de Perforacion'!AR194</f>
        <v>0.05</v>
      </c>
      <c r="J160" s="191" t="str">
        <v/>
      </c>
      <c r="K160" s="191" t="str">
        <f t="shared" si="35"/>
        <v/>
      </c>
      <c r="L160" s="191" t="str">
        <v/>
      </c>
      <c r="M160" s="192" t="str">
        <v/>
      </c>
      <c r="N160" s="191" t="str">
        <v/>
      </c>
      <c r="O160" s="191" t="str">
        <v/>
      </c>
      <c r="P160" s="193" t="str">
        <f t="shared" si="27"/>
        <v/>
      </c>
      <c r="Q160" s="193" t="str">
        <f t="shared" si="28"/>
        <v/>
      </c>
      <c r="R160" s="179" t="str">
        <f>IF('Planilla de Perforacion'!K194="Survey","Survey","")</f>
        <v>Survey</v>
      </c>
      <c r="T160" s="179">
        <f t="shared" si="29"/>
        <v>160</v>
      </c>
      <c r="U160" s="179" t="str">
        <v/>
      </c>
      <c r="V160" s="179" t="str">
        <f t="shared" si="30"/>
        <v/>
      </c>
      <c r="W160" t="str">
        <v/>
      </c>
      <c r="X160" s="202" t="str">
        <v/>
      </c>
      <c r="Y160" t="str">
        <v/>
      </c>
      <c r="Z160" t="str">
        <v/>
      </c>
      <c r="AA160" t="str">
        <f t="shared" si="33"/>
        <v/>
      </c>
      <c r="AB160" t="str">
        <f t="shared" si="34"/>
        <v/>
      </c>
      <c r="AC160" s="179" t="str">
        <f>IF('Planilla de Perforacion'!K194="Repasa","Repasa","")</f>
        <v/>
      </c>
      <c r="AE160" s="179" t="b">
        <f t="shared" si="31"/>
        <v>0</v>
      </c>
      <c r="AF160" t="str">
        <v/>
      </c>
      <c r="AG160" s="179" t="str">
        <f t="shared" si="32"/>
        <v/>
      </c>
      <c r="AH160" t="str">
        <v/>
      </c>
      <c r="AI160" s="202" t="str">
        <v/>
      </c>
      <c r="AJ160" t="str">
        <v/>
      </c>
      <c r="AK160" s="203" t="str">
        <v/>
      </c>
      <c r="AL160" t="str">
        <f t="shared" si="25"/>
        <v/>
      </c>
      <c r="AM160" t="str">
        <f t="shared" si="26"/>
        <v/>
      </c>
    </row>
    <row r="161" spans="3:39" x14ac:dyDescent="0.25">
      <c r="C161" s="179" t="str">
        <f>IF('Planilla de Perforacion'!K195="Conexión","Conexión","")</f>
        <v/>
      </c>
      <c r="D161" s="189">
        <f>'Planilla de Perforacion'!H195</f>
        <v>6.6666666534729302E-2</v>
      </c>
      <c r="E161" s="190">
        <f>'Planilla de Perforacion'!E195</f>
        <v>44451</v>
      </c>
      <c r="F161" s="179" t="str">
        <f>'Planilla de Perforacion'!AF195</f>
        <v>Noche</v>
      </c>
      <c r="G161" s="179" t="str">
        <f>'Planilla de Perforacion'!AQ195</f>
        <v/>
      </c>
      <c r="H161" s="179">
        <f>'Planilla de Perforacion'!AS195</f>
        <v>0.1</v>
      </c>
      <c r="I161" s="179" t="str">
        <f>'Planilla de Perforacion'!AR195</f>
        <v/>
      </c>
      <c r="J161" s="191" t="str">
        <v/>
      </c>
      <c r="K161" s="191" t="str">
        <f t="shared" si="35"/>
        <v/>
      </c>
      <c r="L161" s="191" t="str">
        <v/>
      </c>
      <c r="M161" s="192" t="str">
        <v/>
      </c>
      <c r="N161" s="191" t="str">
        <v/>
      </c>
      <c r="O161" s="191" t="str">
        <v/>
      </c>
      <c r="P161" s="193" t="str">
        <f t="shared" si="27"/>
        <v/>
      </c>
      <c r="Q161" s="193" t="str">
        <f t="shared" si="28"/>
        <v/>
      </c>
      <c r="R161" s="179" t="str">
        <f>IF('Planilla de Perforacion'!K195="Survey","Survey","")</f>
        <v/>
      </c>
      <c r="T161" s="179" t="b">
        <f t="shared" si="29"/>
        <v>0</v>
      </c>
      <c r="U161" s="179" t="str">
        <v/>
      </c>
      <c r="V161" s="179" t="str">
        <f t="shared" si="30"/>
        <v/>
      </c>
      <c r="W161" t="str">
        <v/>
      </c>
      <c r="X161" s="202" t="str">
        <v/>
      </c>
      <c r="Y161" t="str">
        <v/>
      </c>
      <c r="Z161" t="str">
        <v/>
      </c>
      <c r="AA161" t="str">
        <f t="shared" si="33"/>
        <v/>
      </c>
      <c r="AB161" t="str">
        <f t="shared" si="34"/>
        <v/>
      </c>
      <c r="AC161" s="179" t="str">
        <f>IF('Planilla de Perforacion'!K195="Repasa","Repasa","")</f>
        <v>Repasa</v>
      </c>
      <c r="AE161" s="179">
        <f t="shared" si="31"/>
        <v>161</v>
      </c>
      <c r="AF161" t="str">
        <v/>
      </c>
      <c r="AG161" s="179" t="str">
        <f t="shared" si="32"/>
        <v/>
      </c>
      <c r="AH161" t="str">
        <v/>
      </c>
      <c r="AI161" s="202" t="str">
        <v/>
      </c>
      <c r="AJ161" t="str">
        <v/>
      </c>
      <c r="AK161" s="203" t="str">
        <v/>
      </c>
      <c r="AL161" t="str">
        <f t="shared" si="25"/>
        <v/>
      </c>
      <c r="AM161" t="str">
        <f t="shared" si="26"/>
        <v/>
      </c>
    </row>
    <row r="162" spans="3:39" x14ac:dyDescent="0.25">
      <c r="C162" s="179" t="str">
        <f>IF('Planilla de Perforacion'!K196="Conexión","Conexión","")</f>
        <v>Conexión</v>
      </c>
      <c r="D162" s="189">
        <f>'Planilla de Perforacion'!H196</f>
        <v>0.11666666669771075</v>
      </c>
      <c r="E162" s="190">
        <f>'Planilla de Perforacion'!E196</f>
        <v>44451</v>
      </c>
      <c r="F162" s="179" t="str">
        <f>'Planilla de Perforacion'!AF196</f>
        <v>Noche</v>
      </c>
      <c r="G162" s="179">
        <f>'Planilla de Perforacion'!AQ196</f>
        <v>8.3000000000000004E-2</v>
      </c>
      <c r="H162" s="179" t="str">
        <f>'Planilla de Perforacion'!AS196</f>
        <v/>
      </c>
      <c r="I162" s="179" t="str">
        <f>'Planilla de Perforacion'!AR196</f>
        <v/>
      </c>
      <c r="J162" s="191" t="str">
        <v/>
      </c>
      <c r="K162" s="191" t="str">
        <f t="shared" si="35"/>
        <v/>
      </c>
      <c r="L162" s="191" t="str">
        <v/>
      </c>
      <c r="M162" s="192" t="str">
        <v/>
      </c>
      <c r="N162" s="191" t="str">
        <v/>
      </c>
      <c r="O162" s="191" t="str">
        <v/>
      </c>
      <c r="P162" s="193" t="str">
        <f t="shared" si="27"/>
        <v/>
      </c>
      <c r="Q162" s="193" t="str">
        <f t="shared" si="28"/>
        <v/>
      </c>
      <c r="R162" s="179" t="str">
        <f>IF('Planilla de Perforacion'!K196="Survey","Survey","")</f>
        <v/>
      </c>
      <c r="T162" s="179" t="b">
        <f t="shared" si="29"/>
        <v>0</v>
      </c>
      <c r="U162" s="179" t="str">
        <v/>
      </c>
      <c r="V162" s="179" t="str">
        <f t="shared" si="30"/>
        <v/>
      </c>
      <c r="W162" t="str">
        <v/>
      </c>
      <c r="X162" s="202" t="str">
        <v/>
      </c>
      <c r="Y162" t="str">
        <v/>
      </c>
      <c r="Z162" t="str">
        <v/>
      </c>
      <c r="AA162" t="str">
        <f t="shared" si="33"/>
        <v/>
      </c>
      <c r="AB162" t="str">
        <f t="shared" si="34"/>
        <v/>
      </c>
      <c r="AC162" s="179" t="str">
        <f>IF('Planilla de Perforacion'!K196="Repasa","Repasa","")</f>
        <v/>
      </c>
      <c r="AE162" s="179" t="b">
        <f t="shared" si="31"/>
        <v>0</v>
      </c>
      <c r="AF162" t="str">
        <v/>
      </c>
      <c r="AG162" s="179" t="str">
        <f t="shared" si="32"/>
        <v/>
      </c>
      <c r="AH162" t="str">
        <v/>
      </c>
      <c r="AI162" s="202" t="str">
        <v/>
      </c>
      <c r="AJ162" t="str">
        <v/>
      </c>
      <c r="AK162" s="203" t="str">
        <v/>
      </c>
      <c r="AL162" t="str">
        <f t="shared" si="25"/>
        <v/>
      </c>
      <c r="AM162" t="str">
        <f t="shared" si="26"/>
        <v/>
      </c>
    </row>
    <row r="163" spans="3:39" x14ac:dyDescent="0.25">
      <c r="C163" s="179" t="str">
        <f>IF('Planilla de Perforacion'!K197="Conexión","Conexión","")</f>
        <v/>
      </c>
      <c r="D163" s="189">
        <f>'Planilla de Perforacion'!H197</f>
        <v>0.30000000010477379</v>
      </c>
      <c r="E163" s="190">
        <f>'Planilla de Perforacion'!E197</f>
        <v>44451</v>
      </c>
      <c r="F163" s="179" t="str">
        <f>'Planilla de Perforacion'!AF197</f>
        <v>Noche</v>
      </c>
      <c r="G163" s="179" t="str">
        <f>'Planilla de Perforacion'!AQ197</f>
        <v/>
      </c>
      <c r="H163" s="179" t="str">
        <f>'Planilla de Perforacion'!AS197</f>
        <v/>
      </c>
      <c r="I163" s="179" t="str">
        <f>'Planilla de Perforacion'!AR197</f>
        <v/>
      </c>
      <c r="J163" s="191" t="str">
        <v/>
      </c>
      <c r="K163" s="191" t="str">
        <f t="shared" si="35"/>
        <v/>
      </c>
      <c r="L163" s="191" t="str">
        <v/>
      </c>
      <c r="M163" s="192" t="str">
        <v/>
      </c>
      <c r="N163" s="191" t="str">
        <v/>
      </c>
      <c r="O163" s="191" t="str">
        <v/>
      </c>
      <c r="P163" s="193" t="str">
        <f t="shared" si="27"/>
        <v/>
      </c>
      <c r="Q163" s="193" t="str">
        <f t="shared" si="28"/>
        <v/>
      </c>
      <c r="R163" s="179" t="str">
        <f>IF('Planilla de Perforacion'!K197="Survey","Survey","")</f>
        <v/>
      </c>
      <c r="T163" s="179" t="b">
        <f t="shared" si="29"/>
        <v>0</v>
      </c>
      <c r="U163" s="179" t="str">
        <v/>
      </c>
      <c r="V163" s="179" t="str">
        <f t="shared" si="30"/>
        <v/>
      </c>
      <c r="W163" t="str">
        <v/>
      </c>
      <c r="X163" s="202" t="str">
        <v/>
      </c>
      <c r="Y163" t="str">
        <v/>
      </c>
      <c r="Z163" t="str">
        <v/>
      </c>
      <c r="AA163" t="str">
        <f t="shared" si="33"/>
        <v/>
      </c>
      <c r="AB163" t="str">
        <f t="shared" si="34"/>
        <v/>
      </c>
      <c r="AC163" s="179" t="str">
        <f>IF('Planilla de Perforacion'!K197="Repasa","Repasa","")</f>
        <v/>
      </c>
      <c r="AE163" s="179" t="b">
        <f t="shared" si="31"/>
        <v>0</v>
      </c>
      <c r="AF163" t="str">
        <v/>
      </c>
      <c r="AG163" s="179" t="str">
        <f t="shared" si="32"/>
        <v/>
      </c>
      <c r="AH163" t="str">
        <v/>
      </c>
      <c r="AI163" s="202" t="str">
        <v/>
      </c>
      <c r="AJ163" t="str">
        <v/>
      </c>
      <c r="AK163" s="203" t="str">
        <v/>
      </c>
      <c r="AL163" t="str">
        <f t="shared" si="25"/>
        <v/>
      </c>
      <c r="AM163" t="str">
        <f t="shared" si="26"/>
        <v/>
      </c>
    </row>
    <row r="164" spans="3:39" x14ac:dyDescent="0.25">
      <c r="C164" s="179" t="str">
        <f>IF('Planilla de Perforacion'!K198="Conexión","Conexión","")</f>
        <v/>
      </c>
      <c r="D164" s="189">
        <f>'Planilla de Perforacion'!H198</f>
        <v>0.11666666652308777</v>
      </c>
      <c r="E164" s="190">
        <f>'Planilla de Perforacion'!E198</f>
        <v>44451</v>
      </c>
      <c r="F164" s="179" t="str">
        <f>'Planilla de Perforacion'!AF198</f>
        <v>Noche</v>
      </c>
      <c r="G164" s="179" t="str">
        <f>'Planilla de Perforacion'!AQ198</f>
        <v/>
      </c>
      <c r="H164" s="179">
        <f>'Planilla de Perforacion'!AS198</f>
        <v>0.1</v>
      </c>
      <c r="I164" s="179" t="str">
        <f>'Planilla de Perforacion'!AR198</f>
        <v/>
      </c>
      <c r="J164" s="191" t="str">
        <v/>
      </c>
      <c r="K164" s="191" t="str">
        <f t="shared" si="35"/>
        <v/>
      </c>
      <c r="L164" s="191" t="str">
        <v/>
      </c>
      <c r="M164" s="192" t="str">
        <v/>
      </c>
      <c r="N164" s="191" t="str">
        <v/>
      </c>
      <c r="O164" s="191" t="str">
        <v/>
      </c>
      <c r="P164" s="193" t="str">
        <f t="shared" si="27"/>
        <v/>
      </c>
      <c r="Q164" s="193" t="str">
        <f t="shared" si="28"/>
        <v/>
      </c>
      <c r="R164" s="179" t="str">
        <f>IF('Planilla de Perforacion'!K198="Survey","Survey","")</f>
        <v/>
      </c>
      <c r="T164" s="179" t="b">
        <f t="shared" si="29"/>
        <v>0</v>
      </c>
      <c r="U164" s="179" t="str">
        <v/>
      </c>
      <c r="V164" s="179" t="str">
        <f t="shared" si="30"/>
        <v/>
      </c>
      <c r="W164" t="str">
        <v/>
      </c>
      <c r="X164" s="202" t="str">
        <v/>
      </c>
      <c r="Y164" t="str">
        <v/>
      </c>
      <c r="Z164" t="str">
        <v/>
      </c>
      <c r="AA164" t="str">
        <f t="shared" si="33"/>
        <v/>
      </c>
      <c r="AB164" t="str">
        <f t="shared" si="34"/>
        <v/>
      </c>
      <c r="AC164" s="179" t="str">
        <f>IF('Planilla de Perforacion'!K198="Repasa","Repasa","")</f>
        <v>Repasa</v>
      </c>
      <c r="AE164" s="179">
        <f t="shared" si="31"/>
        <v>164</v>
      </c>
      <c r="AF164" t="str">
        <v/>
      </c>
      <c r="AG164" s="179" t="str">
        <f t="shared" si="32"/>
        <v/>
      </c>
      <c r="AH164" t="str">
        <v/>
      </c>
      <c r="AI164" s="202" t="str">
        <v/>
      </c>
      <c r="AJ164" t="str">
        <v/>
      </c>
      <c r="AK164" s="203" t="str">
        <v/>
      </c>
      <c r="AL164" t="str">
        <f t="shared" si="25"/>
        <v/>
      </c>
      <c r="AM164" t="str">
        <f t="shared" si="26"/>
        <v/>
      </c>
    </row>
    <row r="165" spans="3:39" x14ac:dyDescent="0.25">
      <c r="C165" s="179" t="str">
        <f>IF('Planilla de Perforacion'!K199="Conexión","Conexión","")</f>
        <v/>
      </c>
      <c r="D165" s="189">
        <f>'Planilla de Perforacion'!H199</f>
        <v>0.25000000011641532</v>
      </c>
      <c r="E165" s="190">
        <f>'Planilla de Perforacion'!E199</f>
        <v>44451</v>
      </c>
      <c r="F165" s="179" t="str">
        <f>'Planilla de Perforacion'!AF199</f>
        <v>Día</v>
      </c>
      <c r="G165" s="179" t="str">
        <f>'Planilla de Perforacion'!AQ199</f>
        <v/>
      </c>
      <c r="H165" s="179" t="str">
        <f>'Planilla de Perforacion'!AS199</f>
        <v/>
      </c>
      <c r="I165" s="179" t="str">
        <f>'Planilla de Perforacion'!AR199</f>
        <v/>
      </c>
      <c r="J165" s="191" t="str">
        <v/>
      </c>
      <c r="K165" s="191" t="str">
        <f t="shared" si="35"/>
        <v/>
      </c>
      <c r="L165" s="191" t="str">
        <v/>
      </c>
      <c r="M165" s="192" t="str">
        <v/>
      </c>
      <c r="N165" s="191" t="str">
        <v/>
      </c>
      <c r="O165" s="191" t="str">
        <v/>
      </c>
      <c r="P165" s="193" t="str">
        <f t="shared" si="27"/>
        <v/>
      </c>
      <c r="Q165" s="193" t="str">
        <f t="shared" si="28"/>
        <v/>
      </c>
      <c r="R165" s="179" t="str">
        <f>IF('Planilla de Perforacion'!K199="Survey","Survey","")</f>
        <v/>
      </c>
      <c r="T165" s="179" t="b">
        <f t="shared" si="29"/>
        <v>0</v>
      </c>
      <c r="U165" s="179" t="str">
        <v/>
      </c>
      <c r="V165" s="179" t="str">
        <f t="shared" si="30"/>
        <v/>
      </c>
      <c r="W165" t="str">
        <v/>
      </c>
      <c r="X165" s="202" t="str">
        <v/>
      </c>
      <c r="Y165" t="str">
        <v/>
      </c>
      <c r="Z165" t="str">
        <v/>
      </c>
      <c r="AA165" t="str">
        <f t="shared" si="33"/>
        <v/>
      </c>
      <c r="AB165" t="str">
        <f t="shared" si="34"/>
        <v/>
      </c>
      <c r="AC165" s="179" t="str">
        <f>IF('Planilla de Perforacion'!K199="Repasa","Repasa","")</f>
        <v/>
      </c>
      <c r="AE165" s="179" t="b">
        <f t="shared" si="31"/>
        <v>0</v>
      </c>
      <c r="AF165" t="str">
        <v/>
      </c>
      <c r="AG165" s="179" t="str">
        <f t="shared" si="32"/>
        <v/>
      </c>
      <c r="AH165" t="str">
        <v/>
      </c>
      <c r="AI165" s="202" t="str">
        <v/>
      </c>
      <c r="AJ165" t="str">
        <v/>
      </c>
      <c r="AK165" s="203" t="str">
        <v/>
      </c>
      <c r="AL165" t="str">
        <f t="shared" si="25"/>
        <v/>
      </c>
      <c r="AM165" t="str">
        <f t="shared" si="26"/>
        <v/>
      </c>
    </row>
    <row r="166" spans="3:39" x14ac:dyDescent="0.25">
      <c r="C166" s="179" t="str">
        <f>IF('Planilla de Perforacion'!K200="Conexión","Conexión","")</f>
        <v/>
      </c>
      <c r="D166" s="189">
        <f>'Planilla de Perforacion'!H200</f>
        <v>6.6666666534729302E-2</v>
      </c>
      <c r="E166" s="190">
        <f>'Planilla de Perforacion'!E200</f>
        <v>44451</v>
      </c>
      <c r="F166" s="179" t="str">
        <f>'Planilla de Perforacion'!AF200</f>
        <v>Día</v>
      </c>
      <c r="G166" s="179" t="str">
        <f>'Planilla de Perforacion'!AQ200</f>
        <v/>
      </c>
      <c r="H166" s="179">
        <f>'Planilla de Perforacion'!AS200</f>
        <v>0.1</v>
      </c>
      <c r="I166" s="179" t="str">
        <f>'Planilla de Perforacion'!AR200</f>
        <v/>
      </c>
      <c r="J166" s="191" t="str">
        <v/>
      </c>
      <c r="K166" s="191" t="str">
        <f t="shared" si="35"/>
        <v/>
      </c>
      <c r="L166" s="191" t="str">
        <v/>
      </c>
      <c r="M166" s="192" t="str">
        <v/>
      </c>
      <c r="N166" s="191" t="str">
        <v/>
      </c>
      <c r="O166" s="191" t="str">
        <v/>
      </c>
      <c r="P166" s="193" t="str">
        <f t="shared" si="27"/>
        <v/>
      </c>
      <c r="Q166" s="193" t="str">
        <f t="shared" si="28"/>
        <v/>
      </c>
      <c r="R166" s="179" t="str">
        <f>IF('Planilla de Perforacion'!K200="Survey","Survey","")</f>
        <v/>
      </c>
      <c r="T166" s="179" t="b">
        <f t="shared" si="29"/>
        <v>0</v>
      </c>
      <c r="U166" s="179" t="str">
        <v/>
      </c>
      <c r="V166" s="179" t="str">
        <f t="shared" si="30"/>
        <v/>
      </c>
      <c r="W166" t="str">
        <v/>
      </c>
      <c r="X166" s="202" t="str">
        <v/>
      </c>
      <c r="Y166" t="str">
        <v/>
      </c>
      <c r="Z166" t="str">
        <v/>
      </c>
      <c r="AA166" t="str">
        <f t="shared" si="33"/>
        <v/>
      </c>
      <c r="AB166" t="str">
        <f t="shared" si="34"/>
        <v/>
      </c>
      <c r="AC166" s="179" t="str">
        <f>IF('Planilla de Perforacion'!K200="Repasa","Repasa","")</f>
        <v>Repasa</v>
      </c>
      <c r="AE166" s="179">
        <f t="shared" si="31"/>
        <v>166</v>
      </c>
      <c r="AF166" t="str">
        <v/>
      </c>
      <c r="AG166" s="179" t="str">
        <f t="shared" si="32"/>
        <v/>
      </c>
      <c r="AH166" t="str">
        <v/>
      </c>
      <c r="AI166" s="202" t="str">
        <v/>
      </c>
      <c r="AJ166" t="str">
        <v/>
      </c>
      <c r="AK166" s="203" t="str">
        <v/>
      </c>
      <c r="AL166" t="str">
        <f t="shared" si="25"/>
        <v/>
      </c>
      <c r="AM166" t="str">
        <f t="shared" si="26"/>
        <v/>
      </c>
    </row>
    <row r="167" spans="3:39" x14ac:dyDescent="0.25">
      <c r="C167" s="179" t="str">
        <f>IF('Planilla de Perforacion'!K201="Conexión","Conexión","")</f>
        <v>Conexión</v>
      </c>
      <c r="D167" s="189">
        <f>'Planilla de Perforacion'!H201</f>
        <v>0.11666666669771075</v>
      </c>
      <c r="E167" s="190">
        <f>'Planilla de Perforacion'!E201</f>
        <v>44451</v>
      </c>
      <c r="F167" s="179" t="str">
        <f>'Planilla de Perforacion'!AF201</f>
        <v>Día</v>
      </c>
      <c r="G167" s="179">
        <f>'Planilla de Perforacion'!AQ201</f>
        <v>8.3000000000000004E-2</v>
      </c>
      <c r="H167" s="179" t="str">
        <f>'Planilla de Perforacion'!AS201</f>
        <v/>
      </c>
      <c r="I167" s="179" t="str">
        <f>'Planilla de Perforacion'!AR201</f>
        <v/>
      </c>
      <c r="J167" s="191" t="str">
        <v/>
      </c>
      <c r="K167" s="191" t="str">
        <f t="shared" si="35"/>
        <v/>
      </c>
      <c r="L167" s="191" t="str">
        <v/>
      </c>
      <c r="M167" s="192" t="str">
        <v/>
      </c>
      <c r="N167" s="191" t="str">
        <v/>
      </c>
      <c r="O167" s="191" t="str">
        <v/>
      </c>
      <c r="P167" s="193" t="str">
        <f t="shared" si="27"/>
        <v/>
      </c>
      <c r="Q167" s="193" t="str">
        <f t="shared" si="28"/>
        <v/>
      </c>
      <c r="R167" s="179" t="str">
        <f>IF('Planilla de Perforacion'!K201="Survey","Survey","")</f>
        <v/>
      </c>
      <c r="T167" s="179" t="b">
        <f t="shared" si="29"/>
        <v>0</v>
      </c>
      <c r="U167" s="179" t="str">
        <v/>
      </c>
      <c r="V167" s="179" t="str">
        <f t="shared" si="30"/>
        <v/>
      </c>
      <c r="W167" t="str">
        <v/>
      </c>
      <c r="X167" s="202" t="str">
        <v/>
      </c>
      <c r="Y167" t="str">
        <v/>
      </c>
      <c r="Z167" t="str">
        <v/>
      </c>
      <c r="AA167" t="str">
        <f t="shared" si="33"/>
        <v/>
      </c>
      <c r="AB167" t="str">
        <f t="shared" si="34"/>
        <v/>
      </c>
      <c r="AC167" s="179" t="str">
        <f>IF('Planilla de Perforacion'!K201="Repasa","Repasa","")</f>
        <v/>
      </c>
      <c r="AE167" s="179" t="b">
        <f t="shared" si="31"/>
        <v>0</v>
      </c>
      <c r="AF167" t="str">
        <v/>
      </c>
      <c r="AG167" s="179" t="str">
        <f t="shared" si="32"/>
        <v/>
      </c>
      <c r="AH167" t="str">
        <v/>
      </c>
      <c r="AI167" s="202" t="str">
        <v/>
      </c>
      <c r="AJ167" t="str">
        <v/>
      </c>
      <c r="AK167" s="203" t="str">
        <v/>
      </c>
      <c r="AL167" t="str">
        <f t="shared" si="25"/>
        <v/>
      </c>
      <c r="AM167" t="str">
        <f t="shared" si="26"/>
        <v/>
      </c>
    </row>
    <row r="168" spans="3:39" x14ac:dyDescent="0.25">
      <c r="C168" s="179" t="str">
        <f>IF('Planilla de Perforacion'!K202="Conexión","Conexión","")</f>
        <v/>
      </c>
      <c r="D168" s="189">
        <f>'Planilla de Perforacion'!H202</f>
        <v>6.6666666709352285E-2</v>
      </c>
      <c r="E168" s="190">
        <f>'Planilla de Perforacion'!E202</f>
        <v>44451</v>
      </c>
      <c r="F168" s="179" t="str">
        <f>'Planilla de Perforacion'!AF202</f>
        <v>Día</v>
      </c>
      <c r="G168" s="179" t="str">
        <f>'Planilla de Perforacion'!AQ202</f>
        <v/>
      </c>
      <c r="H168" s="179" t="str">
        <f>'Planilla de Perforacion'!AS202</f>
        <v/>
      </c>
      <c r="I168" s="179">
        <f>'Planilla de Perforacion'!AR202</f>
        <v>0.05</v>
      </c>
      <c r="J168" s="191" t="str">
        <v/>
      </c>
      <c r="K168" s="191" t="str">
        <f t="shared" si="35"/>
        <v/>
      </c>
      <c r="L168" s="191" t="str">
        <v/>
      </c>
      <c r="M168" s="192" t="str">
        <v/>
      </c>
      <c r="N168" s="191" t="str">
        <v/>
      </c>
      <c r="O168" s="191" t="str">
        <v/>
      </c>
      <c r="P168" s="193" t="str">
        <f t="shared" si="27"/>
        <v/>
      </c>
      <c r="Q168" s="193" t="str">
        <f t="shared" si="28"/>
        <v/>
      </c>
      <c r="R168" s="179" t="str">
        <f>IF('Planilla de Perforacion'!K202="Survey","Survey","")</f>
        <v>Survey</v>
      </c>
      <c r="T168" s="179">
        <f t="shared" si="29"/>
        <v>168</v>
      </c>
      <c r="U168" s="179" t="str">
        <v/>
      </c>
      <c r="V168" s="179" t="str">
        <f t="shared" si="30"/>
        <v/>
      </c>
      <c r="W168" t="str">
        <v/>
      </c>
      <c r="X168" s="202" t="str">
        <v/>
      </c>
      <c r="Y168" t="str">
        <v/>
      </c>
      <c r="Z168" t="str">
        <v/>
      </c>
      <c r="AA168" t="str">
        <f t="shared" si="33"/>
        <v/>
      </c>
      <c r="AB168" t="str">
        <f t="shared" si="34"/>
        <v/>
      </c>
      <c r="AC168" s="179" t="str">
        <f>IF('Planilla de Perforacion'!K202="Repasa","Repasa","")</f>
        <v/>
      </c>
      <c r="AE168" s="179" t="b">
        <f t="shared" si="31"/>
        <v>0</v>
      </c>
      <c r="AF168" t="str">
        <v/>
      </c>
      <c r="AG168" s="179" t="str">
        <f t="shared" si="32"/>
        <v/>
      </c>
      <c r="AH168" t="str">
        <v/>
      </c>
      <c r="AI168" s="202" t="str">
        <v/>
      </c>
      <c r="AJ168" t="str">
        <v/>
      </c>
      <c r="AK168" s="203" t="str">
        <v/>
      </c>
      <c r="AL168" t="str">
        <f t="shared" si="25"/>
        <v/>
      </c>
      <c r="AM168" t="str">
        <f t="shared" si="26"/>
        <v/>
      </c>
    </row>
    <row r="169" spans="3:39" x14ac:dyDescent="0.25">
      <c r="C169" s="179" t="str">
        <f>IF('Planilla de Perforacion'!K203="Conexión","Conexión","")</f>
        <v/>
      </c>
      <c r="D169" s="189">
        <f>'Planilla de Perforacion'!H203</f>
        <v>0.46666666661622003</v>
      </c>
      <c r="E169" s="190">
        <f>'Planilla de Perforacion'!E203</f>
        <v>44451</v>
      </c>
      <c r="F169" s="179" t="str">
        <f>'Planilla de Perforacion'!AF203</f>
        <v>Día</v>
      </c>
      <c r="G169" s="179" t="str">
        <f>'Planilla de Perforacion'!AQ203</f>
        <v/>
      </c>
      <c r="H169" s="179" t="str">
        <f>'Planilla de Perforacion'!AS203</f>
        <v/>
      </c>
      <c r="I169" s="179" t="str">
        <f>'Planilla de Perforacion'!AR203</f>
        <v/>
      </c>
      <c r="J169" s="191" t="str">
        <v/>
      </c>
      <c r="K169" s="191" t="str">
        <f t="shared" si="35"/>
        <v/>
      </c>
      <c r="L169" s="191" t="str">
        <v/>
      </c>
      <c r="M169" s="192" t="str">
        <v/>
      </c>
      <c r="N169" s="191" t="str">
        <v/>
      </c>
      <c r="O169" s="191" t="str">
        <v/>
      </c>
      <c r="P169" s="193" t="str">
        <f t="shared" si="27"/>
        <v/>
      </c>
      <c r="Q169" s="193" t="str">
        <f t="shared" si="28"/>
        <v/>
      </c>
      <c r="R169" s="179" t="str">
        <f>IF('Planilla de Perforacion'!K203="Survey","Survey","")</f>
        <v/>
      </c>
      <c r="T169" s="179" t="b">
        <f t="shared" si="29"/>
        <v>0</v>
      </c>
      <c r="U169" s="179" t="str">
        <v/>
      </c>
      <c r="V169" s="179" t="str">
        <f t="shared" si="30"/>
        <v/>
      </c>
      <c r="W169" t="str">
        <v/>
      </c>
      <c r="X169" s="202" t="str">
        <v/>
      </c>
      <c r="Y169" t="str">
        <v/>
      </c>
      <c r="Z169" t="str">
        <v/>
      </c>
      <c r="AA169" t="str">
        <f t="shared" si="33"/>
        <v/>
      </c>
      <c r="AB169" t="str">
        <f t="shared" si="34"/>
        <v/>
      </c>
      <c r="AC169" s="179" t="str">
        <f>IF('Planilla de Perforacion'!K203="Repasa","Repasa","")</f>
        <v/>
      </c>
      <c r="AE169" s="179" t="b">
        <f t="shared" si="31"/>
        <v>0</v>
      </c>
      <c r="AF169" t="str">
        <v/>
      </c>
      <c r="AG169" s="179" t="str">
        <f t="shared" si="32"/>
        <v/>
      </c>
      <c r="AH169" t="str">
        <v/>
      </c>
      <c r="AI169" s="202" t="str">
        <v/>
      </c>
      <c r="AJ169" t="str">
        <v/>
      </c>
      <c r="AK169" s="203" t="str">
        <v/>
      </c>
      <c r="AL169" t="str">
        <f t="shared" si="25"/>
        <v/>
      </c>
      <c r="AM169" t="str">
        <f t="shared" si="26"/>
        <v/>
      </c>
    </row>
    <row r="170" spans="3:39" x14ac:dyDescent="0.25">
      <c r="C170" s="179" t="str">
        <f>IF('Planilla de Perforacion'!K204="Conexión","Conexión","")</f>
        <v/>
      </c>
      <c r="D170" s="189">
        <f>'Planilla de Perforacion'!H204</f>
        <v>9.9999999976716936E-2</v>
      </c>
      <c r="E170" s="190">
        <f>'Planilla de Perforacion'!E204</f>
        <v>44451</v>
      </c>
      <c r="F170" s="179" t="str">
        <f>'Planilla de Perforacion'!AF204</f>
        <v>Día</v>
      </c>
      <c r="G170" s="179" t="str">
        <f>'Planilla de Perforacion'!AQ204</f>
        <v/>
      </c>
      <c r="H170" s="179" t="str">
        <f>'Planilla de Perforacion'!AS204</f>
        <v/>
      </c>
      <c r="I170" s="179" t="str">
        <f>'Planilla de Perforacion'!AR204</f>
        <v/>
      </c>
      <c r="J170" s="191" t="str">
        <v/>
      </c>
      <c r="K170" s="191" t="str">
        <f t="shared" si="35"/>
        <v/>
      </c>
      <c r="L170" s="191" t="str">
        <v/>
      </c>
      <c r="M170" s="192" t="str">
        <v/>
      </c>
      <c r="N170" s="191" t="str">
        <v/>
      </c>
      <c r="O170" s="191" t="str">
        <v/>
      </c>
      <c r="P170" s="193" t="str">
        <f t="shared" si="27"/>
        <v/>
      </c>
      <c r="Q170" s="193" t="str">
        <f t="shared" si="28"/>
        <v/>
      </c>
      <c r="R170" s="179" t="str">
        <f>IF('Planilla de Perforacion'!K204="Survey","Survey","")</f>
        <v/>
      </c>
      <c r="T170" s="179" t="b">
        <f t="shared" si="29"/>
        <v>0</v>
      </c>
      <c r="U170" s="179" t="str">
        <v/>
      </c>
      <c r="V170" s="179" t="str">
        <f t="shared" si="30"/>
        <v/>
      </c>
      <c r="W170" t="str">
        <v/>
      </c>
      <c r="X170" s="202" t="str">
        <v/>
      </c>
      <c r="Y170" t="str">
        <v/>
      </c>
      <c r="Z170" t="str">
        <v/>
      </c>
      <c r="AA170" t="str">
        <f t="shared" si="33"/>
        <v/>
      </c>
      <c r="AB170" t="str">
        <f t="shared" si="34"/>
        <v/>
      </c>
      <c r="AC170" s="179" t="str">
        <f>IF('Planilla de Perforacion'!K204="Repasa","Repasa","")</f>
        <v/>
      </c>
      <c r="AE170" s="179" t="b">
        <f t="shared" si="31"/>
        <v>0</v>
      </c>
      <c r="AF170" t="str">
        <v/>
      </c>
      <c r="AG170" s="179" t="str">
        <f t="shared" si="32"/>
        <v/>
      </c>
      <c r="AH170" t="str">
        <v/>
      </c>
      <c r="AI170" s="202" t="str">
        <v/>
      </c>
      <c r="AJ170" t="str">
        <v/>
      </c>
      <c r="AK170" s="203" t="str">
        <v/>
      </c>
      <c r="AL170" t="str">
        <f t="shared" si="25"/>
        <v/>
      </c>
      <c r="AM170" t="str">
        <f t="shared" si="26"/>
        <v/>
      </c>
    </row>
    <row r="171" spans="3:39" x14ac:dyDescent="0.25">
      <c r="C171" s="179" t="str">
        <f>IF('Planilla de Perforacion'!K205="Conexión","Conexión","")</f>
        <v/>
      </c>
      <c r="D171" s="189">
        <f>'Planilla de Perforacion'!H205</f>
        <v>8.3333333430346102E-2</v>
      </c>
      <c r="E171" s="190">
        <f>'Planilla de Perforacion'!E205</f>
        <v>44451</v>
      </c>
      <c r="F171" s="179" t="str">
        <f>'Planilla de Perforacion'!AF205</f>
        <v>Día</v>
      </c>
      <c r="G171" s="179" t="str">
        <f>'Planilla de Perforacion'!AQ205</f>
        <v/>
      </c>
      <c r="H171" s="179" t="str">
        <f>'Planilla de Perforacion'!AS205</f>
        <v/>
      </c>
      <c r="I171" s="179" t="str">
        <f>'Planilla de Perforacion'!AR205</f>
        <v/>
      </c>
      <c r="J171" s="191" t="str">
        <v/>
      </c>
      <c r="K171" s="191" t="str">
        <f t="shared" si="35"/>
        <v/>
      </c>
      <c r="L171" s="191" t="str">
        <v/>
      </c>
      <c r="M171" s="192" t="str">
        <v/>
      </c>
      <c r="N171" s="191" t="str">
        <v/>
      </c>
      <c r="O171" s="191" t="str">
        <v/>
      </c>
      <c r="P171" s="193" t="str">
        <f t="shared" si="27"/>
        <v/>
      </c>
      <c r="Q171" s="193" t="str">
        <f t="shared" si="28"/>
        <v/>
      </c>
      <c r="R171" s="179" t="str">
        <f>IF('Planilla de Perforacion'!K205="Survey","Survey","")</f>
        <v/>
      </c>
      <c r="T171" s="179" t="b">
        <f t="shared" si="29"/>
        <v>0</v>
      </c>
      <c r="U171" s="179" t="str">
        <v/>
      </c>
      <c r="V171" s="179" t="str">
        <f t="shared" si="30"/>
        <v/>
      </c>
      <c r="W171" t="str">
        <v/>
      </c>
      <c r="X171" s="202" t="str">
        <v/>
      </c>
      <c r="Y171" t="str">
        <v/>
      </c>
      <c r="Z171" t="str">
        <v/>
      </c>
      <c r="AA171" t="str">
        <f t="shared" si="33"/>
        <v/>
      </c>
      <c r="AB171" t="str">
        <f t="shared" si="34"/>
        <v/>
      </c>
      <c r="AC171" s="179" t="str">
        <f>IF('Planilla de Perforacion'!K205="Repasa","Repasa","")</f>
        <v/>
      </c>
      <c r="AE171" s="179" t="b">
        <f t="shared" si="31"/>
        <v>0</v>
      </c>
      <c r="AF171" t="str">
        <v/>
      </c>
      <c r="AG171" s="179" t="str">
        <f t="shared" si="32"/>
        <v/>
      </c>
      <c r="AH171" t="str">
        <v/>
      </c>
      <c r="AI171" s="202" t="str">
        <v/>
      </c>
      <c r="AJ171" t="str">
        <v/>
      </c>
      <c r="AK171" s="203" t="str">
        <v/>
      </c>
      <c r="AL171" t="str">
        <f t="shared" si="25"/>
        <v/>
      </c>
      <c r="AM171" t="str">
        <f t="shared" si="26"/>
        <v/>
      </c>
    </row>
    <row r="172" spans="3:39" x14ac:dyDescent="0.25">
      <c r="C172" s="179" t="str">
        <f>IF('Planilla de Perforacion'!K206="Conexión","Conexión","")</f>
        <v/>
      </c>
      <c r="D172" s="189">
        <f>'Planilla de Perforacion'!H206</f>
        <v>6.6666666709352285E-2</v>
      </c>
      <c r="E172" s="190">
        <f>'Planilla de Perforacion'!E206</f>
        <v>44451</v>
      </c>
      <c r="F172" s="179" t="str">
        <f>'Planilla de Perforacion'!AF206</f>
        <v>Día</v>
      </c>
      <c r="G172" s="179" t="str">
        <f>'Planilla de Perforacion'!AQ206</f>
        <v/>
      </c>
      <c r="H172" s="179" t="str">
        <f>'Planilla de Perforacion'!AS206</f>
        <v/>
      </c>
      <c r="I172" s="179">
        <f>'Planilla de Perforacion'!AR206</f>
        <v>0.05</v>
      </c>
      <c r="J172" s="191" t="str">
        <v/>
      </c>
      <c r="K172" s="191" t="str">
        <f t="shared" si="35"/>
        <v/>
      </c>
      <c r="L172" s="191" t="str">
        <v/>
      </c>
      <c r="M172" s="192" t="str">
        <v/>
      </c>
      <c r="N172" s="191" t="str">
        <v/>
      </c>
      <c r="O172" s="191" t="str">
        <v/>
      </c>
      <c r="P172" s="193" t="str">
        <f t="shared" si="27"/>
        <v/>
      </c>
      <c r="Q172" s="193" t="str">
        <f t="shared" si="28"/>
        <v/>
      </c>
      <c r="R172" s="179" t="str">
        <f>IF('Planilla de Perforacion'!K206="Survey","Survey","")</f>
        <v>Survey</v>
      </c>
      <c r="T172" s="179">
        <f t="shared" si="29"/>
        <v>172</v>
      </c>
      <c r="U172" s="179" t="str">
        <v/>
      </c>
      <c r="V172" s="179" t="str">
        <f t="shared" si="30"/>
        <v/>
      </c>
      <c r="W172" t="str">
        <v/>
      </c>
      <c r="X172" s="202" t="str">
        <v/>
      </c>
      <c r="Y172" t="str">
        <v/>
      </c>
      <c r="Z172" t="str">
        <v/>
      </c>
      <c r="AA172" t="str">
        <f t="shared" si="33"/>
        <v/>
      </c>
      <c r="AB172" t="str">
        <f t="shared" si="34"/>
        <v/>
      </c>
      <c r="AC172" s="179" t="str">
        <f>IF('Planilla de Perforacion'!K206="Repasa","Repasa","")</f>
        <v/>
      </c>
      <c r="AE172" s="179" t="b">
        <f t="shared" si="31"/>
        <v>0</v>
      </c>
      <c r="AF172" t="str">
        <v/>
      </c>
      <c r="AG172" s="179" t="str">
        <f t="shared" si="32"/>
        <v/>
      </c>
      <c r="AH172" t="str">
        <v/>
      </c>
      <c r="AI172" s="202" t="str">
        <v/>
      </c>
      <c r="AJ172" t="str">
        <v/>
      </c>
      <c r="AK172" s="203" t="str">
        <v/>
      </c>
      <c r="AL172" t="str">
        <f t="shared" si="25"/>
        <v/>
      </c>
      <c r="AM172" t="str">
        <f t="shared" si="26"/>
        <v/>
      </c>
    </row>
    <row r="173" spans="3:39" x14ac:dyDescent="0.25">
      <c r="C173" s="179" t="str">
        <f>IF('Planilla de Perforacion'!K207="Conexión","Conexión","")</f>
        <v/>
      </c>
      <c r="D173" s="189">
        <f>'Planilla de Perforacion'!H207</f>
        <v>4.9999999988358468E-2</v>
      </c>
      <c r="E173" s="190">
        <f>'Planilla de Perforacion'!E207</f>
        <v>44451</v>
      </c>
      <c r="F173" s="179" t="str">
        <f>'Planilla de Perforacion'!AF207</f>
        <v>Día</v>
      </c>
      <c r="G173" s="179" t="str">
        <f>'Planilla de Perforacion'!AQ207</f>
        <v/>
      </c>
      <c r="H173" s="179">
        <f>'Planilla de Perforacion'!AS207</f>
        <v>0.1</v>
      </c>
      <c r="I173" s="179" t="str">
        <f>'Planilla de Perforacion'!AR207</f>
        <v/>
      </c>
      <c r="J173" s="191" t="str">
        <v/>
      </c>
      <c r="K173" s="191" t="str">
        <f t="shared" si="35"/>
        <v/>
      </c>
      <c r="L173" s="191" t="str">
        <v/>
      </c>
      <c r="M173" s="192" t="str">
        <v/>
      </c>
      <c r="N173" s="191" t="str">
        <v/>
      </c>
      <c r="O173" s="191" t="str">
        <v/>
      </c>
      <c r="P173" s="193" t="str">
        <f t="shared" si="27"/>
        <v/>
      </c>
      <c r="Q173" s="193" t="str">
        <f t="shared" si="28"/>
        <v/>
      </c>
      <c r="R173" s="179" t="str">
        <f>IF('Planilla de Perforacion'!K207="Survey","Survey","")</f>
        <v/>
      </c>
      <c r="T173" s="179" t="b">
        <f t="shared" si="29"/>
        <v>0</v>
      </c>
      <c r="U173" s="179" t="str">
        <v/>
      </c>
      <c r="V173" s="179" t="str">
        <f t="shared" si="30"/>
        <v/>
      </c>
      <c r="W173" t="str">
        <v/>
      </c>
      <c r="X173" s="202" t="str">
        <v/>
      </c>
      <c r="Y173" t="str">
        <v/>
      </c>
      <c r="Z173" t="str">
        <v/>
      </c>
      <c r="AA173" t="str">
        <f t="shared" si="33"/>
        <v/>
      </c>
      <c r="AB173" t="str">
        <f t="shared" si="34"/>
        <v/>
      </c>
      <c r="AC173" s="179" t="str">
        <f>IF('Planilla de Perforacion'!K207="Repasa","Repasa","")</f>
        <v>Repasa</v>
      </c>
      <c r="AE173" s="179">
        <f t="shared" si="31"/>
        <v>173</v>
      </c>
      <c r="AF173" t="str">
        <v/>
      </c>
      <c r="AG173" s="179" t="str">
        <f t="shared" si="32"/>
        <v/>
      </c>
      <c r="AH173" t="str">
        <v/>
      </c>
      <c r="AI173" s="202" t="str">
        <v/>
      </c>
      <c r="AJ173" t="str">
        <v/>
      </c>
      <c r="AK173" s="203" t="str">
        <v/>
      </c>
      <c r="AL173" t="str">
        <f t="shared" si="25"/>
        <v/>
      </c>
      <c r="AM173" t="str">
        <f t="shared" si="26"/>
        <v/>
      </c>
    </row>
    <row r="174" spans="3:39" x14ac:dyDescent="0.25">
      <c r="C174" s="179" t="str">
        <f>IF('Planilla de Perforacion'!K208="Conexión","Conexión","")</f>
        <v>Conexión</v>
      </c>
      <c r="D174" s="189">
        <f>'Planilla de Perforacion'!H208</f>
        <v>0.13333333324408159</v>
      </c>
      <c r="E174" s="190">
        <f>'Planilla de Perforacion'!E208</f>
        <v>44451</v>
      </c>
      <c r="F174" s="179" t="str">
        <f>'Planilla de Perforacion'!AF208</f>
        <v>Día</v>
      </c>
      <c r="G174" s="179">
        <f>'Planilla de Perforacion'!AQ208</f>
        <v>8.3000000000000004E-2</v>
      </c>
      <c r="H174" s="179" t="str">
        <f>'Planilla de Perforacion'!AS208</f>
        <v/>
      </c>
      <c r="I174" s="179" t="str">
        <f>'Planilla de Perforacion'!AR208</f>
        <v/>
      </c>
      <c r="J174" s="191" t="str">
        <v/>
      </c>
      <c r="K174" s="191" t="str">
        <f t="shared" si="35"/>
        <v/>
      </c>
      <c r="L174" s="191" t="str">
        <v/>
      </c>
      <c r="M174" s="192" t="str">
        <v/>
      </c>
      <c r="N174" s="191" t="str">
        <v/>
      </c>
      <c r="O174" s="191" t="str">
        <v/>
      </c>
      <c r="P174" s="193" t="str">
        <f t="shared" si="27"/>
        <v/>
      </c>
      <c r="Q174" s="193" t="str">
        <f t="shared" si="28"/>
        <v/>
      </c>
      <c r="R174" s="179" t="str">
        <f>IF('Planilla de Perforacion'!K208="Survey","Survey","")</f>
        <v/>
      </c>
      <c r="T174" s="179" t="b">
        <f t="shared" si="29"/>
        <v>0</v>
      </c>
      <c r="U174" s="179" t="str">
        <v/>
      </c>
      <c r="V174" s="179" t="str">
        <f t="shared" si="30"/>
        <v/>
      </c>
      <c r="W174" t="str">
        <v/>
      </c>
      <c r="X174" s="202" t="str">
        <v/>
      </c>
      <c r="Y174" t="str">
        <v/>
      </c>
      <c r="Z174" t="str">
        <v/>
      </c>
      <c r="AA174" t="str">
        <f t="shared" si="33"/>
        <v/>
      </c>
      <c r="AB174" t="str">
        <f t="shared" si="34"/>
        <v/>
      </c>
      <c r="AC174" s="179" t="str">
        <f>IF('Planilla de Perforacion'!K208="Repasa","Repasa","")</f>
        <v/>
      </c>
      <c r="AE174" s="179" t="b">
        <f t="shared" si="31"/>
        <v>0</v>
      </c>
      <c r="AF174" t="str">
        <v/>
      </c>
      <c r="AG174" s="179" t="str">
        <f t="shared" si="32"/>
        <v/>
      </c>
      <c r="AH174" t="str">
        <v/>
      </c>
      <c r="AI174" s="202" t="str">
        <v/>
      </c>
      <c r="AJ174" t="str">
        <v/>
      </c>
      <c r="AK174" s="203" t="str">
        <v/>
      </c>
      <c r="AL174" t="str">
        <f t="shared" si="25"/>
        <v/>
      </c>
      <c r="AM174" t="str">
        <f t="shared" si="26"/>
        <v/>
      </c>
    </row>
    <row r="175" spans="3:39" x14ac:dyDescent="0.25">
      <c r="C175" s="179" t="str">
        <f>IF('Planilla de Perforacion'!K209="Conexión","Conexión","")</f>
        <v/>
      </c>
      <c r="D175" s="189">
        <f>'Planilla de Perforacion'!H209</f>
        <v>4.9999999988358468E-2</v>
      </c>
      <c r="E175" s="190">
        <f>'Planilla de Perforacion'!E209</f>
        <v>44451</v>
      </c>
      <c r="F175" s="179" t="str">
        <f>'Planilla de Perforacion'!AF209</f>
        <v>Día</v>
      </c>
      <c r="G175" s="179" t="str">
        <f>'Planilla de Perforacion'!AQ209</f>
        <v/>
      </c>
      <c r="H175" s="179" t="str">
        <f>'Planilla de Perforacion'!AS209</f>
        <v/>
      </c>
      <c r="I175" s="179" t="str">
        <f>'Planilla de Perforacion'!AR209</f>
        <v/>
      </c>
      <c r="J175" s="191" t="str">
        <v/>
      </c>
      <c r="K175" s="191" t="str">
        <f t="shared" si="35"/>
        <v/>
      </c>
      <c r="L175" s="191" t="str">
        <v/>
      </c>
      <c r="M175" s="192" t="str">
        <v/>
      </c>
      <c r="N175" s="191" t="str">
        <v/>
      </c>
      <c r="O175" s="191" t="str">
        <v/>
      </c>
      <c r="P175" s="193" t="str">
        <f t="shared" si="27"/>
        <v/>
      </c>
      <c r="Q175" s="193" t="str">
        <f t="shared" si="28"/>
        <v/>
      </c>
      <c r="R175" s="179" t="str">
        <f>IF('Planilla de Perforacion'!K209="Survey","Survey","")</f>
        <v/>
      </c>
      <c r="T175" s="179" t="b">
        <f t="shared" si="29"/>
        <v>0</v>
      </c>
      <c r="U175" s="179" t="str">
        <v/>
      </c>
      <c r="V175" s="179" t="str">
        <f t="shared" si="30"/>
        <v/>
      </c>
      <c r="W175" t="str">
        <v/>
      </c>
      <c r="X175" s="202" t="str">
        <v/>
      </c>
      <c r="Y175" t="str">
        <v/>
      </c>
      <c r="Z175" t="str">
        <v/>
      </c>
      <c r="AA175" t="str">
        <f t="shared" si="33"/>
        <v/>
      </c>
      <c r="AB175" t="str">
        <f t="shared" si="34"/>
        <v/>
      </c>
      <c r="AC175" s="179" t="str">
        <f>IF('Planilla de Perforacion'!K209="Repasa","Repasa","")</f>
        <v/>
      </c>
      <c r="AE175" s="179" t="b">
        <f t="shared" si="31"/>
        <v>0</v>
      </c>
      <c r="AF175" t="str">
        <v/>
      </c>
      <c r="AG175" s="179" t="str">
        <f t="shared" si="32"/>
        <v/>
      </c>
      <c r="AH175" t="str">
        <v/>
      </c>
      <c r="AI175" s="202" t="str">
        <v/>
      </c>
      <c r="AJ175" t="str">
        <v/>
      </c>
      <c r="AK175" s="203" t="str">
        <v/>
      </c>
      <c r="AL175" t="str">
        <f t="shared" si="25"/>
        <v/>
      </c>
      <c r="AM175" t="str">
        <f t="shared" si="26"/>
        <v/>
      </c>
    </row>
    <row r="176" spans="3:39" x14ac:dyDescent="0.25">
      <c r="C176" s="179" t="str">
        <f>IF('Planilla de Perforacion'!K210="Conexión","Conexión","")</f>
        <v/>
      </c>
      <c r="D176" s="189">
        <f>'Planilla de Perforacion'!H210</f>
        <v>8.3333333430346102E-2</v>
      </c>
      <c r="E176" s="190">
        <f>'Planilla de Perforacion'!E210</f>
        <v>44451</v>
      </c>
      <c r="F176" s="179" t="str">
        <f>'Planilla de Perforacion'!AF210</f>
        <v>Día</v>
      </c>
      <c r="G176" s="179" t="str">
        <f>'Planilla de Perforacion'!AQ210</f>
        <v/>
      </c>
      <c r="H176" s="179" t="str">
        <f>'Planilla de Perforacion'!AS210</f>
        <v/>
      </c>
      <c r="I176" s="179" t="str">
        <f>'Planilla de Perforacion'!AR210</f>
        <v/>
      </c>
      <c r="J176" s="191" t="str">
        <v/>
      </c>
      <c r="K176" s="191" t="str">
        <f t="shared" si="35"/>
        <v/>
      </c>
      <c r="L176" s="191" t="str">
        <v/>
      </c>
      <c r="M176" s="192" t="str">
        <v/>
      </c>
      <c r="N176" s="191" t="str">
        <v/>
      </c>
      <c r="O176" s="191" t="str">
        <v/>
      </c>
      <c r="P176" s="193" t="str">
        <f t="shared" si="27"/>
        <v/>
      </c>
      <c r="Q176" s="193" t="str">
        <f t="shared" si="28"/>
        <v/>
      </c>
      <c r="R176" s="179" t="str">
        <f>IF('Planilla de Perforacion'!K210="Survey","Survey","")</f>
        <v/>
      </c>
      <c r="T176" s="179" t="b">
        <f t="shared" si="29"/>
        <v>0</v>
      </c>
      <c r="U176" s="179" t="str">
        <v/>
      </c>
      <c r="V176" s="179" t="str">
        <f t="shared" si="30"/>
        <v/>
      </c>
      <c r="W176" t="str">
        <v/>
      </c>
      <c r="X176" s="202" t="str">
        <v/>
      </c>
      <c r="Y176" t="str">
        <v/>
      </c>
      <c r="Z176" t="str">
        <v/>
      </c>
      <c r="AA176" t="str">
        <f t="shared" si="33"/>
        <v/>
      </c>
      <c r="AB176" t="str">
        <f t="shared" si="34"/>
        <v/>
      </c>
      <c r="AC176" s="179" t="str">
        <f>IF('Planilla de Perforacion'!K210="Repasa","Repasa","")</f>
        <v/>
      </c>
      <c r="AE176" s="179" t="b">
        <f t="shared" si="31"/>
        <v>0</v>
      </c>
      <c r="AF176" t="str">
        <v/>
      </c>
      <c r="AG176" s="179" t="str">
        <f t="shared" si="32"/>
        <v/>
      </c>
      <c r="AH176" t="str">
        <v/>
      </c>
      <c r="AI176" s="202" t="str">
        <v/>
      </c>
      <c r="AJ176" t="str">
        <v/>
      </c>
      <c r="AK176" s="203" t="str">
        <v/>
      </c>
      <c r="AL176" t="str">
        <f t="shared" si="25"/>
        <v/>
      </c>
      <c r="AM176" t="str">
        <f t="shared" si="26"/>
        <v/>
      </c>
    </row>
    <row r="177" spans="3:39" x14ac:dyDescent="0.25">
      <c r="C177" s="179" t="str">
        <f>IF('Planilla de Perforacion'!K211="Conexión","Conexión","")</f>
        <v/>
      </c>
      <c r="D177" s="189">
        <f>'Planilla de Perforacion'!H211</f>
        <v>0.38333333336049691</v>
      </c>
      <c r="E177" s="190">
        <f>'Planilla de Perforacion'!E211</f>
        <v>44451</v>
      </c>
      <c r="F177" s="179" t="str">
        <f>'Planilla de Perforacion'!AF211</f>
        <v>Día</v>
      </c>
      <c r="G177" s="179" t="str">
        <f>'Planilla de Perforacion'!AQ211</f>
        <v/>
      </c>
      <c r="H177" s="179" t="str">
        <f>'Planilla de Perforacion'!AS211</f>
        <v/>
      </c>
      <c r="I177" s="179" t="str">
        <f>'Planilla de Perforacion'!AR211</f>
        <v/>
      </c>
      <c r="J177" s="191" t="str">
        <v/>
      </c>
      <c r="K177" s="191" t="str">
        <f t="shared" si="35"/>
        <v/>
      </c>
      <c r="L177" s="191" t="str">
        <v/>
      </c>
      <c r="M177" s="192" t="str">
        <v/>
      </c>
      <c r="N177" s="191" t="str">
        <v/>
      </c>
      <c r="O177" s="191" t="str">
        <v/>
      </c>
      <c r="P177" s="193" t="str">
        <f t="shared" si="27"/>
        <v/>
      </c>
      <c r="Q177" s="193" t="str">
        <f t="shared" si="28"/>
        <v/>
      </c>
      <c r="R177" s="179" t="str">
        <f>IF('Planilla de Perforacion'!K211="Survey","Survey","")</f>
        <v/>
      </c>
      <c r="T177" s="179" t="b">
        <f t="shared" si="29"/>
        <v>0</v>
      </c>
      <c r="U177" s="179" t="str">
        <v/>
      </c>
      <c r="V177" s="179" t="str">
        <f t="shared" si="30"/>
        <v/>
      </c>
      <c r="W177" t="str">
        <v/>
      </c>
      <c r="X177" s="202" t="str">
        <v/>
      </c>
      <c r="Y177" t="str">
        <v/>
      </c>
      <c r="Z177" t="str">
        <v/>
      </c>
      <c r="AA177" t="str">
        <f t="shared" si="33"/>
        <v/>
      </c>
      <c r="AB177" t="str">
        <f t="shared" si="34"/>
        <v/>
      </c>
      <c r="AC177" s="179" t="str">
        <f>IF('Planilla de Perforacion'!K211="Repasa","Repasa","")</f>
        <v/>
      </c>
      <c r="AE177" s="179" t="b">
        <f t="shared" si="31"/>
        <v>0</v>
      </c>
      <c r="AF177" t="str">
        <v/>
      </c>
      <c r="AG177" s="179" t="str">
        <f t="shared" si="32"/>
        <v/>
      </c>
      <c r="AH177" t="str">
        <v/>
      </c>
      <c r="AI177" s="202" t="str">
        <v/>
      </c>
      <c r="AJ177" t="str">
        <v/>
      </c>
      <c r="AK177" s="203" t="str">
        <v/>
      </c>
      <c r="AL177" t="str">
        <f t="shared" si="25"/>
        <v/>
      </c>
      <c r="AM177" t="str">
        <f t="shared" si="26"/>
        <v/>
      </c>
    </row>
    <row r="178" spans="3:39" x14ac:dyDescent="0.25">
      <c r="C178" s="179" t="str">
        <f>IF('Planilla de Perforacion'!K212="Conexión","Conexión","")</f>
        <v/>
      </c>
      <c r="D178" s="189">
        <f>'Planilla de Perforacion'!H212</f>
        <v>0.13333333324408159</v>
      </c>
      <c r="E178" s="190">
        <f>'Planilla de Perforacion'!E212</f>
        <v>44451</v>
      </c>
      <c r="F178" s="179" t="str">
        <f>'Planilla de Perforacion'!AF212</f>
        <v>Día</v>
      </c>
      <c r="G178" s="179" t="str">
        <f>'Planilla de Perforacion'!AQ212</f>
        <v/>
      </c>
      <c r="H178" s="179">
        <f>'Planilla de Perforacion'!AS212</f>
        <v>0.1</v>
      </c>
      <c r="I178" s="179" t="str">
        <f>'Planilla de Perforacion'!AR212</f>
        <v/>
      </c>
      <c r="J178" s="191" t="str">
        <v/>
      </c>
      <c r="K178" s="191" t="str">
        <f t="shared" si="35"/>
        <v/>
      </c>
      <c r="L178" s="191" t="str">
        <v/>
      </c>
      <c r="M178" s="192" t="str">
        <v/>
      </c>
      <c r="N178" s="191" t="str">
        <v/>
      </c>
      <c r="O178" s="191" t="str">
        <v/>
      </c>
      <c r="P178" s="193" t="str">
        <f t="shared" si="27"/>
        <v/>
      </c>
      <c r="Q178" s="193" t="str">
        <f t="shared" si="28"/>
        <v/>
      </c>
      <c r="R178" s="179" t="str">
        <f>IF('Planilla de Perforacion'!K212="Survey","Survey","")</f>
        <v/>
      </c>
      <c r="T178" s="179" t="b">
        <f t="shared" si="29"/>
        <v>0</v>
      </c>
      <c r="U178" s="179" t="str">
        <v/>
      </c>
      <c r="V178" s="179" t="str">
        <f t="shared" si="30"/>
        <v/>
      </c>
      <c r="W178" t="str">
        <v/>
      </c>
      <c r="X178" s="202" t="str">
        <v/>
      </c>
      <c r="Y178" t="str">
        <v/>
      </c>
      <c r="Z178" t="str">
        <v/>
      </c>
      <c r="AA178" t="str">
        <f t="shared" si="33"/>
        <v/>
      </c>
      <c r="AB178" t="str">
        <f t="shared" si="34"/>
        <v/>
      </c>
      <c r="AC178" s="179" t="str">
        <f>IF('Planilla de Perforacion'!K212="Repasa","Repasa","")</f>
        <v>Repasa</v>
      </c>
      <c r="AE178" s="179">
        <f t="shared" si="31"/>
        <v>178</v>
      </c>
      <c r="AF178" t="str">
        <v/>
      </c>
      <c r="AG178" s="179" t="str">
        <f t="shared" si="32"/>
        <v/>
      </c>
      <c r="AH178" t="str">
        <v/>
      </c>
      <c r="AI178" s="202" t="str">
        <v/>
      </c>
      <c r="AJ178" t="str">
        <v/>
      </c>
      <c r="AK178" s="203" t="str">
        <v/>
      </c>
      <c r="AL178" t="str">
        <f t="shared" si="25"/>
        <v/>
      </c>
      <c r="AM178" t="str">
        <f t="shared" si="26"/>
        <v/>
      </c>
    </row>
    <row r="179" spans="3:39" x14ac:dyDescent="0.25">
      <c r="C179" s="179" t="str">
        <f>IF('Planilla de Perforacion'!K213="Conexión","Conexión","")</f>
        <v>Conexión</v>
      </c>
      <c r="D179" s="189">
        <f>'Planilla de Perforacion'!H213</f>
        <v>0.11666666669771075</v>
      </c>
      <c r="E179" s="190">
        <f>'Planilla de Perforacion'!E213</f>
        <v>44451</v>
      </c>
      <c r="F179" s="179" t="str">
        <f>'Planilla de Perforacion'!AF213</f>
        <v>Día</v>
      </c>
      <c r="G179" s="179">
        <f>'Planilla de Perforacion'!AQ213</f>
        <v>8.3000000000000004E-2</v>
      </c>
      <c r="H179" s="179" t="str">
        <f>'Planilla de Perforacion'!AS213</f>
        <v/>
      </c>
      <c r="I179" s="179" t="str">
        <f>'Planilla de Perforacion'!AR213</f>
        <v/>
      </c>
      <c r="J179" s="191" t="str">
        <v/>
      </c>
      <c r="K179" s="191" t="str">
        <f t="shared" si="35"/>
        <v/>
      </c>
      <c r="L179" s="191" t="str">
        <v/>
      </c>
      <c r="M179" s="192" t="str">
        <v/>
      </c>
      <c r="N179" s="191" t="str">
        <v/>
      </c>
      <c r="O179" s="191" t="str">
        <v/>
      </c>
      <c r="P179" s="193" t="str">
        <f t="shared" si="27"/>
        <v/>
      </c>
      <c r="Q179" s="193" t="str">
        <f t="shared" si="28"/>
        <v/>
      </c>
      <c r="R179" s="179" t="str">
        <f>IF('Planilla de Perforacion'!K213="Survey","Survey","")</f>
        <v/>
      </c>
      <c r="T179" s="179" t="b">
        <f t="shared" si="29"/>
        <v>0</v>
      </c>
      <c r="U179" s="179" t="str">
        <v/>
      </c>
      <c r="V179" s="179" t="str">
        <f t="shared" si="30"/>
        <v/>
      </c>
      <c r="W179" t="str">
        <v/>
      </c>
      <c r="X179" s="202" t="str">
        <v/>
      </c>
      <c r="Y179" t="str">
        <v/>
      </c>
      <c r="Z179" t="str">
        <v/>
      </c>
      <c r="AA179" t="str">
        <f t="shared" si="33"/>
        <v/>
      </c>
      <c r="AB179" t="str">
        <f t="shared" si="34"/>
        <v/>
      </c>
      <c r="AC179" s="179" t="str">
        <f>IF('Planilla de Perforacion'!K213="Repasa","Repasa","")</f>
        <v/>
      </c>
      <c r="AE179" s="179" t="b">
        <f t="shared" si="31"/>
        <v>0</v>
      </c>
      <c r="AF179" t="str">
        <v/>
      </c>
      <c r="AG179" s="179" t="str">
        <f t="shared" si="32"/>
        <v/>
      </c>
      <c r="AH179" t="str">
        <v/>
      </c>
      <c r="AI179" s="202" t="str">
        <v/>
      </c>
      <c r="AJ179" t="str">
        <v/>
      </c>
      <c r="AK179" s="203" t="str">
        <v/>
      </c>
      <c r="AL179" t="str">
        <f t="shared" si="25"/>
        <v/>
      </c>
      <c r="AM179" t="str">
        <f t="shared" si="26"/>
        <v/>
      </c>
    </row>
    <row r="180" spans="3:39" x14ac:dyDescent="0.25">
      <c r="C180" s="179" t="str">
        <f>IF('Planilla de Perforacion'!K214="Conexión","Conexión","")</f>
        <v/>
      </c>
      <c r="D180" s="189">
        <f>'Planilla de Perforacion'!H214</f>
        <v>4.9999999988358468E-2</v>
      </c>
      <c r="E180" s="190">
        <f>'Planilla de Perforacion'!E214</f>
        <v>44451</v>
      </c>
      <c r="F180" s="179" t="str">
        <f>'Planilla de Perforacion'!AF214</f>
        <v>Día</v>
      </c>
      <c r="G180" s="179" t="str">
        <f>'Planilla de Perforacion'!AQ214</f>
        <v/>
      </c>
      <c r="H180" s="179" t="str">
        <f>'Planilla de Perforacion'!AS214</f>
        <v/>
      </c>
      <c r="I180" s="179">
        <f>'Planilla de Perforacion'!AR214</f>
        <v>0.05</v>
      </c>
      <c r="J180" s="191" t="str">
        <v/>
      </c>
      <c r="K180" s="191" t="str">
        <f t="shared" si="35"/>
        <v/>
      </c>
      <c r="L180" s="191" t="str">
        <v/>
      </c>
      <c r="M180" s="192" t="str">
        <v/>
      </c>
      <c r="N180" s="191" t="str">
        <v/>
      </c>
      <c r="O180" s="191" t="str">
        <v/>
      </c>
      <c r="P180" s="193" t="str">
        <f t="shared" si="27"/>
        <v/>
      </c>
      <c r="Q180" s="193" t="str">
        <f t="shared" si="28"/>
        <v/>
      </c>
      <c r="R180" s="179" t="str">
        <f>IF('Planilla de Perforacion'!K214="Survey","Survey","")</f>
        <v>Survey</v>
      </c>
      <c r="T180" s="179">
        <f t="shared" si="29"/>
        <v>180</v>
      </c>
      <c r="U180" s="179" t="str">
        <v/>
      </c>
      <c r="V180" s="179" t="str">
        <f t="shared" si="30"/>
        <v/>
      </c>
      <c r="W180" t="str">
        <v/>
      </c>
      <c r="X180" s="202" t="str">
        <v/>
      </c>
      <c r="Y180" t="str">
        <v/>
      </c>
      <c r="Z180" t="str">
        <v/>
      </c>
      <c r="AA180" t="str">
        <f t="shared" si="33"/>
        <v/>
      </c>
      <c r="AB180" t="str">
        <f t="shared" si="34"/>
        <v/>
      </c>
      <c r="AC180" s="179" t="str">
        <f>IF('Planilla de Perforacion'!K214="Repasa","Repasa","")</f>
        <v/>
      </c>
      <c r="AE180" s="179" t="b">
        <f t="shared" si="31"/>
        <v>0</v>
      </c>
      <c r="AF180" t="str">
        <v/>
      </c>
      <c r="AG180" s="179" t="str">
        <f t="shared" si="32"/>
        <v/>
      </c>
      <c r="AH180" t="str">
        <v/>
      </c>
      <c r="AI180" s="202" t="str">
        <v/>
      </c>
      <c r="AJ180" t="str">
        <v/>
      </c>
      <c r="AK180" s="203" t="str">
        <v/>
      </c>
      <c r="AL180" t="str">
        <f t="shared" si="25"/>
        <v/>
      </c>
      <c r="AM180" t="str">
        <f t="shared" si="26"/>
        <v/>
      </c>
    </row>
    <row r="181" spans="3:39" x14ac:dyDescent="0.25">
      <c r="C181" s="179" t="str">
        <f>IF('Planilla de Perforacion'!K215="Conexión","Conexión","")</f>
        <v/>
      </c>
      <c r="D181" s="189">
        <f>'Planilla de Perforacion'!H215</f>
        <v>8.3333333255723119E-2</v>
      </c>
      <c r="E181" s="190">
        <f>'Planilla de Perforacion'!E215</f>
        <v>44451</v>
      </c>
      <c r="F181" s="179" t="str">
        <f>'Planilla de Perforacion'!AF215</f>
        <v>Día</v>
      </c>
      <c r="G181" s="179" t="str">
        <f>'Planilla de Perforacion'!AQ215</f>
        <v/>
      </c>
      <c r="H181" s="179" t="str">
        <f>'Planilla de Perforacion'!AS215</f>
        <v/>
      </c>
      <c r="I181" s="179" t="str">
        <f>'Planilla de Perforacion'!AR215</f>
        <v/>
      </c>
      <c r="J181" s="191" t="str">
        <v/>
      </c>
      <c r="K181" s="191" t="str">
        <f t="shared" si="35"/>
        <v/>
      </c>
      <c r="L181" s="191" t="str">
        <v/>
      </c>
      <c r="M181" s="192" t="str">
        <v/>
      </c>
      <c r="N181" s="191" t="str">
        <v/>
      </c>
      <c r="O181" s="191" t="str">
        <v/>
      </c>
      <c r="P181" s="193" t="str">
        <f t="shared" si="27"/>
        <v/>
      </c>
      <c r="Q181" s="193" t="str">
        <f t="shared" si="28"/>
        <v/>
      </c>
      <c r="R181" s="179" t="str">
        <f>IF('Planilla de Perforacion'!K215="Survey","Survey","")</f>
        <v/>
      </c>
      <c r="T181" s="179" t="b">
        <f t="shared" si="29"/>
        <v>0</v>
      </c>
      <c r="U181" s="179" t="str">
        <v/>
      </c>
      <c r="V181" s="179" t="str">
        <f t="shared" si="30"/>
        <v/>
      </c>
      <c r="W181" t="str">
        <v/>
      </c>
      <c r="X181" s="202" t="str">
        <v/>
      </c>
      <c r="Y181" t="str">
        <v/>
      </c>
      <c r="Z181" t="str">
        <v/>
      </c>
      <c r="AA181" t="str">
        <f t="shared" si="33"/>
        <v/>
      </c>
      <c r="AB181" t="str">
        <f t="shared" si="34"/>
        <v/>
      </c>
      <c r="AC181" s="179" t="str">
        <f>IF('Planilla de Perforacion'!K215="Repasa","Repasa","")</f>
        <v/>
      </c>
      <c r="AE181" s="179" t="b">
        <f t="shared" si="31"/>
        <v>0</v>
      </c>
      <c r="AF181" t="str">
        <v/>
      </c>
      <c r="AG181" s="179" t="str">
        <f t="shared" si="32"/>
        <v/>
      </c>
      <c r="AH181" t="str">
        <v/>
      </c>
      <c r="AI181" s="202" t="str">
        <v/>
      </c>
      <c r="AJ181" t="str">
        <v/>
      </c>
      <c r="AK181" s="203" t="str">
        <v/>
      </c>
      <c r="AL181" t="str">
        <f t="shared" si="25"/>
        <v/>
      </c>
      <c r="AM181" t="str">
        <f t="shared" si="26"/>
        <v/>
      </c>
    </row>
    <row r="182" spans="3:39" x14ac:dyDescent="0.25">
      <c r="C182" s="179" t="str">
        <f>IF('Planilla de Perforacion'!K216="Conexión","Conexión","")</f>
        <v/>
      </c>
      <c r="D182" s="189">
        <f>'Planilla de Perforacion'!H216</f>
        <v>0.40000000008149073</v>
      </c>
      <c r="E182" s="190">
        <f>'Planilla de Perforacion'!E216</f>
        <v>44451</v>
      </c>
      <c r="F182" s="179" t="str">
        <f>'Planilla de Perforacion'!AF216</f>
        <v>Día</v>
      </c>
      <c r="G182" s="179" t="str">
        <f>'Planilla de Perforacion'!AQ216</f>
        <v/>
      </c>
      <c r="H182" s="179" t="str">
        <f>'Planilla de Perforacion'!AS216</f>
        <v/>
      </c>
      <c r="I182" s="179" t="str">
        <f>'Planilla de Perforacion'!AR216</f>
        <v/>
      </c>
      <c r="J182" s="191" t="str">
        <v/>
      </c>
      <c r="K182" s="191" t="str">
        <f t="shared" si="35"/>
        <v/>
      </c>
      <c r="L182" s="191" t="str">
        <v/>
      </c>
      <c r="M182" s="192" t="str">
        <v/>
      </c>
      <c r="N182" s="191" t="str">
        <v/>
      </c>
      <c r="O182" s="191" t="str">
        <v/>
      </c>
      <c r="P182" s="193" t="str">
        <f t="shared" si="27"/>
        <v/>
      </c>
      <c r="Q182" s="193" t="str">
        <f t="shared" si="28"/>
        <v/>
      </c>
      <c r="R182" s="179" t="str">
        <f>IF('Planilla de Perforacion'!K216="Survey","Survey","")</f>
        <v/>
      </c>
      <c r="T182" s="179" t="b">
        <f t="shared" si="29"/>
        <v>0</v>
      </c>
      <c r="U182" s="179" t="str">
        <v/>
      </c>
      <c r="V182" s="179" t="str">
        <f t="shared" si="30"/>
        <v/>
      </c>
      <c r="W182" t="str">
        <v/>
      </c>
      <c r="X182" s="202" t="str">
        <v/>
      </c>
      <c r="Y182" t="str">
        <v/>
      </c>
      <c r="Z182" t="str">
        <v/>
      </c>
      <c r="AA182" t="str">
        <f t="shared" si="33"/>
        <v/>
      </c>
      <c r="AB182" t="str">
        <f t="shared" si="34"/>
        <v/>
      </c>
      <c r="AC182" s="179" t="str">
        <f>IF('Planilla de Perforacion'!K216="Repasa","Repasa","")</f>
        <v/>
      </c>
      <c r="AE182" s="179" t="b">
        <f t="shared" si="31"/>
        <v>0</v>
      </c>
      <c r="AF182" t="str">
        <v/>
      </c>
      <c r="AG182" s="179" t="str">
        <f t="shared" si="32"/>
        <v/>
      </c>
      <c r="AH182" t="str">
        <v/>
      </c>
      <c r="AI182" s="202" t="str">
        <v/>
      </c>
      <c r="AJ182" t="str">
        <v/>
      </c>
      <c r="AK182" s="203" t="str">
        <v/>
      </c>
      <c r="AL182" t="str">
        <f t="shared" si="25"/>
        <v/>
      </c>
      <c r="AM182" t="str">
        <f t="shared" si="26"/>
        <v/>
      </c>
    </row>
    <row r="183" spans="3:39" x14ac:dyDescent="0.25">
      <c r="C183" s="179" t="str">
        <f>IF('Planilla de Perforacion'!K217="Conexión","Conexión","")</f>
        <v/>
      </c>
      <c r="D183" s="189">
        <f>'Planilla de Perforacion'!H217</f>
        <v>6.6666666709352285E-2</v>
      </c>
      <c r="E183" s="190">
        <f>'Planilla de Perforacion'!E217</f>
        <v>44451</v>
      </c>
      <c r="F183" s="179" t="str">
        <f>'Planilla de Perforacion'!AF217</f>
        <v>Día</v>
      </c>
      <c r="G183" s="179" t="str">
        <f>'Planilla de Perforacion'!AQ217</f>
        <v/>
      </c>
      <c r="H183" s="179">
        <f>'Planilla de Perforacion'!AS217</f>
        <v>0.1</v>
      </c>
      <c r="I183" s="179" t="str">
        <f>'Planilla de Perforacion'!AR217</f>
        <v/>
      </c>
      <c r="J183" s="191" t="str">
        <v/>
      </c>
      <c r="K183" s="191" t="str">
        <f t="shared" si="35"/>
        <v/>
      </c>
      <c r="L183" s="191" t="str">
        <v/>
      </c>
      <c r="M183" s="192" t="str">
        <v/>
      </c>
      <c r="N183" s="191" t="str">
        <v/>
      </c>
      <c r="O183" s="191" t="str">
        <v/>
      </c>
      <c r="P183" s="193" t="str">
        <f t="shared" si="27"/>
        <v/>
      </c>
      <c r="Q183" s="193" t="str">
        <f t="shared" si="28"/>
        <v/>
      </c>
      <c r="R183" s="179" t="str">
        <f>IF('Planilla de Perforacion'!K217="Survey","Survey","")</f>
        <v/>
      </c>
      <c r="T183" s="179" t="b">
        <f t="shared" si="29"/>
        <v>0</v>
      </c>
      <c r="U183" s="179" t="str">
        <v/>
      </c>
      <c r="V183" s="179" t="str">
        <f t="shared" si="30"/>
        <v/>
      </c>
      <c r="W183" t="str">
        <v/>
      </c>
      <c r="X183" s="202" t="str">
        <v/>
      </c>
      <c r="Y183" t="str">
        <v/>
      </c>
      <c r="Z183" t="str">
        <v/>
      </c>
      <c r="AA183" t="str">
        <f t="shared" si="33"/>
        <v/>
      </c>
      <c r="AB183" t="str">
        <f t="shared" si="34"/>
        <v/>
      </c>
      <c r="AC183" s="179" t="str">
        <f>IF('Planilla de Perforacion'!K217="Repasa","Repasa","")</f>
        <v>Repasa</v>
      </c>
      <c r="AE183" s="179">
        <f t="shared" si="31"/>
        <v>183</v>
      </c>
      <c r="AF183" t="str">
        <v/>
      </c>
      <c r="AG183" s="179" t="str">
        <f t="shared" si="32"/>
        <v/>
      </c>
      <c r="AH183" t="str">
        <v/>
      </c>
      <c r="AI183" s="202" t="str">
        <v/>
      </c>
      <c r="AJ183" t="str">
        <v/>
      </c>
      <c r="AK183" s="203" t="str">
        <v/>
      </c>
      <c r="AL183" t="str">
        <f t="shared" si="25"/>
        <v/>
      </c>
      <c r="AM183" t="str">
        <f t="shared" si="26"/>
        <v/>
      </c>
    </row>
    <row r="184" spans="3:39" x14ac:dyDescent="0.25">
      <c r="C184" s="179" t="str">
        <f>IF('Planilla de Perforacion'!K218="Conexión","Conexión","")</f>
        <v>Conexión</v>
      </c>
      <c r="D184" s="189">
        <f>'Planilla de Perforacion'!H218</f>
        <v>9.9999999976716936E-2</v>
      </c>
      <c r="E184" s="190">
        <f>'Planilla de Perforacion'!E218</f>
        <v>44451</v>
      </c>
      <c r="F184" s="179" t="str">
        <f>'Planilla de Perforacion'!AF218</f>
        <v>Día</v>
      </c>
      <c r="G184" s="179">
        <f>'Planilla de Perforacion'!AQ218</f>
        <v>8.3000000000000004E-2</v>
      </c>
      <c r="H184" s="179" t="str">
        <f>'Planilla de Perforacion'!AS218</f>
        <v/>
      </c>
      <c r="I184" s="179" t="str">
        <f>'Planilla de Perforacion'!AR218</f>
        <v/>
      </c>
      <c r="J184" s="191" t="str">
        <v/>
      </c>
      <c r="K184" s="191" t="str">
        <f t="shared" si="35"/>
        <v/>
      </c>
      <c r="L184" s="191" t="str">
        <v/>
      </c>
      <c r="M184" s="192" t="str">
        <v/>
      </c>
      <c r="N184" s="191" t="str">
        <v/>
      </c>
      <c r="O184" s="191" t="str">
        <v/>
      </c>
      <c r="P184" s="193" t="str">
        <f t="shared" si="27"/>
        <v/>
      </c>
      <c r="Q184" s="193" t="str">
        <f t="shared" si="28"/>
        <v/>
      </c>
      <c r="R184" s="179" t="str">
        <f>IF('Planilla de Perforacion'!K218="Survey","Survey","")</f>
        <v/>
      </c>
      <c r="T184" s="179" t="b">
        <f t="shared" si="29"/>
        <v>0</v>
      </c>
      <c r="U184" s="179" t="str">
        <v/>
      </c>
      <c r="V184" s="179" t="str">
        <f t="shared" si="30"/>
        <v/>
      </c>
      <c r="W184" t="str">
        <v/>
      </c>
      <c r="X184" s="202" t="str">
        <v/>
      </c>
      <c r="Y184" t="str">
        <v/>
      </c>
      <c r="Z184" t="str">
        <v/>
      </c>
      <c r="AA184" t="str">
        <f t="shared" si="33"/>
        <v/>
      </c>
      <c r="AB184" t="str">
        <f t="shared" si="34"/>
        <v/>
      </c>
      <c r="AC184" s="179" t="str">
        <f>IF('Planilla de Perforacion'!K218="Repasa","Repasa","")</f>
        <v/>
      </c>
      <c r="AE184" s="179" t="b">
        <f t="shared" si="31"/>
        <v>0</v>
      </c>
      <c r="AF184" t="str">
        <v/>
      </c>
      <c r="AG184" s="179" t="str">
        <f t="shared" si="32"/>
        <v/>
      </c>
      <c r="AH184" t="str">
        <v/>
      </c>
      <c r="AI184" s="202" t="str">
        <v/>
      </c>
      <c r="AJ184" t="str">
        <v/>
      </c>
      <c r="AK184" s="203" t="str">
        <v/>
      </c>
      <c r="AL184" t="str">
        <f t="shared" si="25"/>
        <v/>
      </c>
      <c r="AM184" t="str">
        <f t="shared" si="26"/>
        <v/>
      </c>
    </row>
    <row r="185" spans="3:39" x14ac:dyDescent="0.25">
      <c r="C185" s="179" t="str">
        <f>IF('Planilla de Perforacion'!K219="Conexión","Conexión","")</f>
        <v/>
      </c>
      <c r="D185" s="189">
        <f>'Planilla de Perforacion'!H219</f>
        <v>4.9999999988358468E-2</v>
      </c>
      <c r="E185" s="190">
        <f>'Planilla de Perforacion'!E219</f>
        <v>44451</v>
      </c>
      <c r="F185" s="179" t="str">
        <f>'Planilla de Perforacion'!AF219</f>
        <v>Día</v>
      </c>
      <c r="G185" s="179" t="str">
        <f>'Planilla de Perforacion'!AQ219</f>
        <v/>
      </c>
      <c r="H185" s="179" t="str">
        <f>'Planilla de Perforacion'!AS219</f>
        <v/>
      </c>
      <c r="I185" s="179">
        <f>'Planilla de Perforacion'!AR219</f>
        <v>0.05</v>
      </c>
      <c r="J185" s="191" t="str">
        <v/>
      </c>
      <c r="K185" s="191" t="str">
        <f t="shared" si="35"/>
        <v/>
      </c>
      <c r="L185" s="191" t="str">
        <v/>
      </c>
      <c r="M185" s="192" t="str">
        <v/>
      </c>
      <c r="N185" s="191" t="str">
        <v/>
      </c>
      <c r="O185" s="191" t="str">
        <v/>
      </c>
      <c r="P185" s="193" t="str">
        <f t="shared" si="27"/>
        <v/>
      </c>
      <c r="Q185" s="193" t="str">
        <f t="shared" si="28"/>
        <v/>
      </c>
      <c r="R185" s="179" t="str">
        <f>IF('Planilla de Perforacion'!K219="Survey","Survey","")</f>
        <v>Survey</v>
      </c>
      <c r="T185" s="179">
        <f t="shared" si="29"/>
        <v>185</v>
      </c>
      <c r="U185" s="179" t="str">
        <v/>
      </c>
      <c r="V185" s="179" t="str">
        <f t="shared" si="30"/>
        <v/>
      </c>
      <c r="W185" t="str">
        <v/>
      </c>
      <c r="X185" s="202" t="str">
        <v/>
      </c>
      <c r="Y185" t="str">
        <v/>
      </c>
      <c r="Z185" t="str">
        <v/>
      </c>
      <c r="AA185" t="str">
        <f t="shared" si="33"/>
        <v/>
      </c>
      <c r="AB185" t="str">
        <f t="shared" si="34"/>
        <v/>
      </c>
      <c r="AC185" s="179" t="str">
        <f>IF('Planilla de Perforacion'!K219="Repasa","Repasa","")</f>
        <v/>
      </c>
      <c r="AE185" s="179" t="b">
        <f t="shared" si="31"/>
        <v>0</v>
      </c>
      <c r="AF185" t="str">
        <v/>
      </c>
      <c r="AG185" s="179" t="str">
        <f t="shared" si="32"/>
        <v/>
      </c>
      <c r="AH185" t="str">
        <v/>
      </c>
      <c r="AI185" s="202" t="str">
        <v/>
      </c>
      <c r="AJ185" t="str">
        <v/>
      </c>
      <c r="AK185" s="203" t="str">
        <v/>
      </c>
      <c r="AL185" t="str">
        <f t="shared" si="25"/>
        <v/>
      </c>
      <c r="AM185" t="str">
        <f t="shared" si="26"/>
        <v/>
      </c>
    </row>
    <row r="186" spans="3:39" x14ac:dyDescent="0.25">
      <c r="C186" s="179" t="str">
        <f>IF('Planilla de Perforacion'!K220="Conexión","Conexión","")</f>
        <v/>
      </c>
      <c r="D186" s="189">
        <f>'Planilla de Perforacion'!H220</f>
        <v>0.48333333333721384</v>
      </c>
      <c r="E186" s="190">
        <f>'Planilla de Perforacion'!E220</f>
        <v>44451</v>
      </c>
      <c r="F186" s="179" t="str">
        <f>'Planilla de Perforacion'!AF220</f>
        <v>Día</v>
      </c>
      <c r="G186" s="179" t="str">
        <f>'Planilla de Perforacion'!AQ220</f>
        <v/>
      </c>
      <c r="H186" s="179" t="str">
        <f>'Planilla de Perforacion'!AS220</f>
        <v/>
      </c>
      <c r="I186" s="179" t="str">
        <f>'Planilla de Perforacion'!AR220</f>
        <v/>
      </c>
      <c r="J186" s="191" t="str">
        <v/>
      </c>
      <c r="K186" s="191" t="str">
        <f t="shared" si="35"/>
        <v/>
      </c>
      <c r="L186" s="191" t="str">
        <v/>
      </c>
      <c r="M186" s="192" t="str">
        <v/>
      </c>
      <c r="N186" s="191" t="str">
        <v/>
      </c>
      <c r="O186" s="191" t="str">
        <v/>
      </c>
      <c r="P186" s="193" t="str">
        <f t="shared" si="27"/>
        <v/>
      </c>
      <c r="Q186" s="193" t="str">
        <f t="shared" si="28"/>
        <v/>
      </c>
      <c r="R186" s="179" t="str">
        <f>IF('Planilla de Perforacion'!K220="Survey","Survey","")</f>
        <v/>
      </c>
      <c r="T186" s="179" t="b">
        <f t="shared" si="29"/>
        <v>0</v>
      </c>
      <c r="U186" s="179" t="str">
        <v/>
      </c>
      <c r="V186" s="179" t="str">
        <f t="shared" si="30"/>
        <v/>
      </c>
      <c r="W186" t="str">
        <v/>
      </c>
      <c r="X186" s="202" t="str">
        <v/>
      </c>
      <c r="Y186" t="str">
        <v/>
      </c>
      <c r="Z186" t="str">
        <v/>
      </c>
      <c r="AA186" t="str">
        <f t="shared" si="33"/>
        <v/>
      </c>
      <c r="AB186" t="str">
        <f t="shared" si="34"/>
        <v/>
      </c>
      <c r="AC186" s="179" t="str">
        <f>IF('Planilla de Perforacion'!K220="Repasa","Repasa","")</f>
        <v/>
      </c>
      <c r="AE186" s="179" t="b">
        <f t="shared" si="31"/>
        <v>0</v>
      </c>
      <c r="AF186" t="str">
        <v/>
      </c>
      <c r="AG186" s="179" t="str">
        <f t="shared" si="32"/>
        <v/>
      </c>
      <c r="AH186" t="str">
        <v/>
      </c>
      <c r="AI186" s="202" t="str">
        <v/>
      </c>
      <c r="AJ186" t="str">
        <v/>
      </c>
      <c r="AK186" s="203" t="str">
        <v/>
      </c>
      <c r="AL186" t="str">
        <f t="shared" si="25"/>
        <v/>
      </c>
      <c r="AM186" t="str">
        <f t="shared" si="26"/>
        <v/>
      </c>
    </row>
    <row r="187" spans="3:39" x14ac:dyDescent="0.25">
      <c r="C187" s="179" t="str">
        <f>IF('Planilla de Perforacion'!K221="Conexión","Conexión","")</f>
        <v/>
      </c>
      <c r="D187" s="189">
        <f>'Planilla de Perforacion'!H221</f>
        <v>4.9999999988358468E-2</v>
      </c>
      <c r="E187" s="190">
        <f>'Planilla de Perforacion'!E221</f>
        <v>44451</v>
      </c>
      <c r="F187" s="179" t="str">
        <f>'Planilla de Perforacion'!AF221</f>
        <v>Día</v>
      </c>
      <c r="G187" s="179" t="str">
        <f>'Planilla de Perforacion'!AQ221</f>
        <v/>
      </c>
      <c r="H187" s="179">
        <f>'Planilla de Perforacion'!AS221</f>
        <v>0.1</v>
      </c>
      <c r="I187" s="179" t="str">
        <f>'Planilla de Perforacion'!AR221</f>
        <v/>
      </c>
      <c r="J187" s="191" t="str">
        <v/>
      </c>
      <c r="K187" s="191" t="str">
        <f t="shared" si="35"/>
        <v/>
      </c>
      <c r="L187" s="191" t="str">
        <v/>
      </c>
      <c r="M187" s="192" t="str">
        <v/>
      </c>
      <c r="N187" s="191" t="str">
        <v/>
      </c>
      <c r="O187" s="191" t="str">
        <v/>
      </c>
      <c r="P187" s="193" t="str">
        <f t="shared" si="27"/>
        <v/>
      </c>
      <c r="Q187" s="193" t="str">
        <f t="shared" si="28"/>
        <v/>
      </c>
      <c r="R187" s="179" t="str">
        <f>IF('Planilla de Perforacion'!K221="Survey","Survey","")</f>
        <v/>
      </c>
      <c r="T187" s="179" t="b">
        <f t="shared" si="29"/>
        <v>0</v>
      </c>
      <c r="U187" s="179" t="str">
        <v/>
      </c>
      <c r="V187" s="179" t="str">
        <f t="shared" si="30"/>
        <v/>
      </c>
      <c r="W187" t="str">
        <v/>
      </c>
      <c r="X187" s="202" t="str">
        <v/>
      </c>
      <c r="Y187" t="str">
        <v/>
      </c>
      <c r="Z187" t="str">
        <v/>
      </c>
      <c r="AA187" t="str">
        <f t="shared" si="33"/>
        <v/>
      </c>
      <c r="AB187" t="str">
        <f t="shared" si="34"/>
        <v/>
      </c>
      <c r="AC187" s="179" t="str">
        <f>IF('Planilla de Perforacion'!K221="Repasa","Repasa","")</f>
        <v>Repasa</v>
      </c>
      <c r="AE187" s="179">
        <f t="shared" si="31"/>
        <v>187</v>
      </c>
      <c r="AF187" t="str">
        <v/>
      </c>
      <c r="AG187" s="179" t="str">
        <f t="shared" si="32"/>
        <v/>
      </c>
      <c r="AH187" t="str">
        <v/>
      </c>
      <c r="AI187" s="202" t="str">
        <v/>
      </c>
      <c r="AJ187" t="str">
        <v/>
      </c>
      <c r="AK187" s="203" t="str">
        <v/>
      </c>
      <c r="AL187" t="str">
        <f t="shared" si="25"/>
        <v/>
      </c>
      <c r="AM187" t="str">
        <f t="shared" si="26"/>
        <v/>
      </c>
    </row>
    <row r="188" spans="3:39" x14ac:dyDescent="0.25">
      <c r="C188" s="179" t="str">
        <f>IF('Planilla de Perforacion'!K222="Conexión","Conexión","")</f>
        <v>Conexión</v>
      </c>
      <c r="D188" s="189">
        <f>'Planilla de Perforacion'!H222</f>
        <v>9.9999999976716936E-2</v>
      </c>
      <c r="E188" s="190">
        <f>'Planilla de Perforacion'!E222</f>
        <v>44451</v>
      </c>
      <c r="F188" s="179" t="str">
        <f>'Planilla de Perforacion'!AF222</f>
        <v>Día</v>
      </c>
      <c r="G188" s="179">
        <f>'Planilla de Perforacion'!AQ222</f>
        <v>8.3000000000000004E-2</v>
      </c>
      <c r="H188" s="179" t="str">
        <f>'Planilla de Perforacion'!AS222</f>
        <v/>
      </c>
      <c r="I188" s="179" t="str">
        <f>'Planilla de Perforacion'!AR222</f>
        <v/>
      </c>
      <c r="J188" s="191" t="str">
        <v/>
      </c>
      <c r="K188" s="191" t="str">
        <f t="shared" si="35"/>
        <v/>
      </c>
      <c r="L188" s="191" t="str">
        <v/>
      </c>
      <c r="M188" s="192" t="str">
        <v/>
      </c>
      <c r="N188" s="191" t="str">
        <v/>
      </c>
      <c r="O188" s="191" t="str">
        <v/>
      </c>
      <c r="P188" s="193" t="str">
        <f t="shared" si="27"/>
        <v/>
      </c>
      <c r="Q188" s="193" t="str">
        <f t="shared" si="28"/>
        <v/>
      </c>
      <c r="R188" s="179" t="str">
        <f>IF('Planilla de Perforacion'!K222="Survey","Survey","")</f>
        <v/>
      </c>
      <c r="T188" s="179" t="b">
        <f t="shared" si="29"/>
        <v>0</v>
      </c>
      <c r="U188" s="179" t="str">
        <v/>
      </c>
      <c r="V188" s="179" t="str">
        <f t="shared" si="30"/>
        <v/>
      </c>
      <c r="W188" t="str">
        <v/>
      </c>
      <c r="X188" s="202" t="str">
        <v/>
      </c>
      <c r="Y188" t="str">
        <v/>
      </c>
      <c r="Z188" t="str">
        <v/>
      </c>
      <c r="AA188" t="str">
        <f t="shared" si="33"/>
        <v/>
      </c>
      <c r="AB188" t="str">
        <f t="shared" si="34"/>
        <v/>
      </c>
      <c r="AC188" s="179" t="str">
        <f>IF('Planilla de Perforacion'!K222="Repasa","Repasa","")</f>
        <v/>
      </c>
      <c r="AE188" s="179" t="b">
        <f t="shared" si="31"/>
        <v>0</v>
      </c>
      <c r="AF188" t="str">
        <v/>
      </c>
      <c r="AG188" s="179" t="str">
        <f t="shared" si="32"/>
        <v/>
      </c>
      <c r="AH188" t="str">
        <v/>
      </c>
      <c r="AI188" s="202" t="str">
        <v/>
      </c>
      <c r="AJ188" t="str">
        <v/>
      </c>
      <c r="AK188" s="203" t="str">
        <v/>
      </c>
      <c r="AL188" t="str">
        <f t="shared" si="25"/>
        <v/>
      </c>
      <c r="AM188" t="str">
        <f t="shared" si="26"/>
        <v/>
      </c>
    </row>
    <row r="189" spans="3:39" x14ac:dyDescent="0.25">
      <c r="C189" s="179" t="str">
        <f>IF('Planilla de Perforacion'!K223="Conexión","Conexión","")</f>
        <v/>
      </c>
      <c r="D189" s="189">
        <f>'Planilla de Perforacion'!H223</f>
        <v>4.9999999988358468E-2</v>
      </c>
      <c r="E189" s="190">
        <f>'Planilla de Perforacion'!E223</f>
        <v>44451</v>
      </c>
      <c r="F189" s="179" t="str">
        <f>'Planilla de Perforacion'!AF223</f>
        <v>Día</v>
      </c>
      <c r="G189" s="179" t="str">
        <f>'Planilla de Perforacion'!AQ223</f>
        <v/>
      </c>
      <c r="H189" s="179" t="str">
        <f>'Planilla de Perforacion'!AS223</f>
        <v/>
      </c>
      <c r="I189" s="179">
        <f>'Planilla de Perforacion'!AR223</f>
        <v>0.05</v>
      </c>
      <c r="J189" s="191" t="str">
        <v/>
      </c>
      <c r="K189" s="191" t="str">
        <f t="shared" si="35"/>
        <v/>
      </c>
      <c r="L189" s="191" t="str">
        <v/>
      </c>
      <c r="M189" s="192" t="str">
        <v/>
      </c>
      <c r="N189" s="191" t="str">
        <v/>
      </c>
      <c r="O189" s="191" t="str">
        <v/>
      </c>
      <c r="P189" s="193" t="str">
        <f t="shared" si="27"/>
        <v/>
      </c>
      <c r="Q189" s="193" t="str">
        <f t="shared" si="28"/>
        <v/>
      </c>
      <c r="R189" s="179" t="str">
        <f>IF('Planilla de Perforacion'!K223="Survey","Survey","")</f>
        <v>Survey</v>
      </c>
      <c r="T189" s="179">
        <f t="shared" si="29"/>
        <v>189</v>
      </c>
      <c r="U189" s="179" t="str">
        <v/>
      </c>
      <c r="V189" s="179" t="str">
        <f t="shared" si="30"/>
        <v/>
      </c>
      <c r="W189" t="str">
        <v/>
      </c>
      <c r="X189" s="202" t="str">
        <v/>
      </c>
      <c r="Y189" t="str">
        <v/>
      </c>
      <c r="Z189" t="str">
        <v/>
      </c>
      <c r="AA189" t="str">
        <f t="shared" si="33"/>
        <v/>
      </c>
      <c r="AB189" t="str">
        <f t="shared" si="34"/>
        <v/>
      </c>
      <c r="AC189" s="179" t="str">
        <f>IF('Planilla de Perforacion'!K223="Repasa","Repasa","")</f>
        <v/>
      </c>
      <c r="AE189" s="179" t="b">
        <f t="shared" si="31"/>
        <v>0</v>
      </c>
      <c r="AF189" t="str">
        <v/>
      </c>
      <c r="AG189" s="179" t="str">
        <f t="shared" si="32"/>
        <v/>
      </c>
      <c r="AH189" t="str">
        <v/>
      </c>
      <c r="AI189" s="202" t="str">
        <v/>
      </c>
      <c r="AJ189" t="str">
        <v/>
      </c>
      <c r="AK189" s="203" t="str">
        <v/>
      </c>
      <c r="AL189" t="str">
        <f t="shared" si="25"/>
        <v/>
      </c>
      <c r="AM189" t="str">
        <f t="shared" si="26"/>
        <v/>
      </c>
    </row>
    <row r="190" spans="3:39" x14ac:dyDescent="0.25">
      <c r="C190" s="179" t="str">
        <f>IF('Planilla de Perforacion'!K224="Conexión","Conexión","")</f>
        <v/>
      </c>
      <c r="D190" s="189">
        <f>'Planilla de Perforacion'!H224</f>
        <v>0.43333333334885538</v>
      </c>
      <c r="E190" s="190">
        <f>'Planilla de Perforacion'!E224</f>
        <v>44451</v>
      </c>
      <c r="F190" s="179" t="str">
        <f>'Planilla de Perforacion'!AF224</f>
        <v>Día</v>
      </c>
      <c r="G190" s="179" t="str">
        <f>'Planilla de Perforacion'!AQ224</f>
        <v/>
      </c>
      <c r="H190" s="179" t="str">
        <f>'Planilla de Perforacion'!AS224</f>
        <v/>
      </c>
      <c r="I190" s="179" t="str">
        <f>'Planilla de Perforacion'!AR224</f>
        <v/>
      </c>
      <c r="J190" s="191" t="str">
        <v/>
      </c>
      <c r="K190" s="191" t="str">
        <f t="shared" si="35"/>
        <v/>
      </c>
      <c r="L190" s="191" t="str">
        <v/>
      </c>
      <c r="M190" s="192" t="str">
        <v/>
      </c>
      <c r="N190" s="191" t="str">
        <v/>
      </c>
      <c r="O190" s="191" t="str">
        <v/>
      </c>
      <c r="P190" s="193" t="str">
        <f t="shared" si="27"/>
        <v/>
      </c>
      <c r="Q190" s="193" t="str">
        <f t="shared" si="28"/>
        <v/>
      </c>
      <c r="R190" s="179" t="str">
        <f>IF('Planilla de Perforacion'!K224="Survey","Survey","")</f>
        <v/>
      </c>
      <c r="T190" s="179" t="b">
        <f t="shared" si="29"/>
        <v>0</v>
      </c>
      <c r="U190" s="179" t="str">
        <v/>
      </c>
      <c r="V190" s="179" t="str">
        <f t="shared" si="30"/>
        <v/>
      </c>
      <c r="W190" t="str">
        <v/>
      </c>
      <c r="X190" s="202" t="str">
        <v/>
      </c>
      <c r="Y190" t="str">
        <v/>
      </c>
      <c r="Z190" t="str">
        <v/>
      </c>
      <c r="AA190" t="str">
        <f t="shared" si="33"/>
        <v/>
      </c>
      <c r="AB190" t="str">
        <f t="shared" si="34"/>
        <v/>
      </c>
      <c r="AC190" s="179" t="str">
        <f>IF('Planilla de Perforacion'!K224="Repasa","Repasa","")</f>
        <v/>
      </c>
      <c r="AE190" s="179" t="b">
        <f t="shared" si="31"/>
        <v>0</v>
      </c>
      <c r="AF190" t="str">
        <v/>
      </c>
      <c r="AG190" s="179" t="str">
        <f t="shared" si="32"/>
        <v/>
      </c>
      <c r="AH190" t="str">
        <v/>
      </c>
      <c r="AI190" s="202" t="str">
        <v/>
      </c>
      <c r="AJ190" t="str">
        <v/>
      </c>
      <c r="AK190" s="203" t="str">
        <v/>
      </c>
      <c r="AL190" t="str">
        <f t="shared" si="25"/>
        <v/>
      </c>
      <c r="AM190" t="str">
        <f t="shared" si="26"/>
        <v/>
      </c>
    </row>
    <row r="191" spans="3:39" x14ac:dyDescent="0.25">
      <c r="C191" s="179" t="str">
        <f>IF('Planilla de Perforacion'!K225="Conexión","Conexión","")</f>
        <v/>
      </c>
      <c r="D191" s="189">
        <f>'Planilla de Perforacion'!H225</f>
        <v>8.3333333430346102E-2</v>
      </c>
      <c r="E191" s="190">
        <f>'Planilla de Perforacion'!E225</f>
        <v>44451</v>
      </c>
      <c r="F191" s="179" t="str">
        <f>'Planilla de Perforacion'!AF225</f>
        <v>Día</v>
      </c>
      <c r="G191" s="179" t="str">
        <f>'Planilla de Perforacion'!AQ225</f>
        <v/>
      </c>
      <c r="H191" s="179">
        <f>'Planilla de Perforacion'!AS225</f>
        <v>0.1</v>
      </c>
      <c r="I191" s="179" t="str">
        <f>'Planilla de Perforacion'!AR225</f>
        <v/>
      </c>
      <c r="J191" s="191" t="str">
        <v/>
      </c>
      <c r="K191" s="191" t="str">
        <f t="shared" si="35"/>
        <v/>
      </c>
      <c r="L191" s="191" t="str">
        <v/>
      </c>
      <c r="M191" s="192" t="str">
        <v/>
      </c>
      <c r="N191" s="191" t="str">
        <v/>
      </c>
      <c r="O191" s="191" t="str">
        <v/>
      </c>
      <c r="P191" s="193" t="str">
        <f t="shared" si="27"/>
        <v/>
      </c>
      <c r="Q191" s="193" t="str">
        <f t="shared" si="28"/>
        <v/>
      </c>
      <c r="R191" s="179" t="str">
        <f>IF('Planilla de Perforacion'!K225="Survey","Survey","")</f>
        <v/>
      </c>
      <c r="T191" s="179" t="b">
        <f t="shared" si="29"/>
        <v>0</v>
      </c>
      <c r="U191" s="179" t="str">
        <v/>
      </c>
      <c r="V191" s="179" t="str">
        <f t="shared" si="30"/>
        <v/>
      </c>
      <c r="W191" t="str">
        <v/>
      </c>
      <c r="X191" s="202" t="str">
        <v/>
      </c>
      <c r="Y191" t="str">
        <v/>
      </c>
      <c r="Z191" t="str">
        <v/>
      </c>
      <c r="AA191" t="str">
        <f t="shared" si="33"/>
        <v/>
      </c>
      <c r="AB191" t="str">
        <f t="shared" si="34"/>
        <v/>
      </c>
      <c r="AC191" s="179" t="str">
        <f>IF('Planilla de Perforacion'!K225="Repasa","Repasa","")</f>
        <v>Repasa</v>
      </c>
      <c r="AE191" s="179">
        <f t="shared" si="31"/>
        <v>191</v>
      </c>
      <c r="AF191" t="str">
        <v/>
      </c>
      <c r="AG191" s="179" t="str">
        <f t="shared" si="32"/>
        <v/>
      </c>
      <c r="AH191" t="str">
        <v/>
      </c>
      <c r="AI191" s="202" t="str">
        <v/>
      </c>
      <c r="AJ191" t="str">
        <v/>
      </c>
      <c r="AK191" s="203" t="str">
        <v/>
      </c>
      <c r="AL191" t="str">
        <f t="shared" si="25"/>
        <v/>
      </c>
      <c r="AM191" t="str">
        <f t="shared" si="26"/>
        <v/>
      </c>
    </row>
    <row r="192" spans="3:39" x14ac:dyDescent="0.25">
      <c r="C192" s="179" t="str">
        <f>IF('Planilla de Perforacion'!K226="Conexión","Conexión","")</f>
        <v>Conexión</v>
      </c>
      <c r="D192" s="189">
        <f>'Planilla de Perforacion'!H226</f>
        <v>9.9999999976716936E-2</v>
      </c>
      <c r="E192" s="190">
        <f>'Planilla de Perforacion'!E226</f>
        <v>44451</v>
      </c>
      <c r="F192" s="179" t="str">
        <f>'Planilla de Perforacion'!AF226</f>
        <v>Día</v>
      </c>
      <c r="G192" s="179">
        <f>'Planilla de Perforacion'!AQ226</f>
        <v>8.3000000000000004E-2</v>
      </c>
      <c r="H192" s="179" t="str">
        <f>'Planilla de Perforacion'!AS226</f>
        <v/>
      </c>
      <c r="I192" s="179" t="str">
        <f>'Planilla de Perforacion'!AR226</f>
        <v/>
      </c>
      <c r="J192" s="191" t="str">
        <v/>
      </c>
      <c r="K192" s="191" t="str">
        <f t="shared" si="35"/>
        <v/>
      </c>
      <c r="L192" s="191" t="str">
        <v/>
      </c>
      <c r="M192" s="192" t="str">
        <v/>
      </c>
      <c r="N192" s="191" t="str">
        <v/>
      </c>
      <c r="O192" s="191" t="str">
        <v/>
      </c>
      <c r="P192" s="193" t="str">
        <f t="shared" si="27"/>
        <v/>
      </c>
      <c r="Q192" s="193" t="str">
        <f t="shared" si="28"/>
        <v/>
      </c>
      <c r="R192" s="179" t="str">
        <f>IF('Planilla de Perforacion'!K226="Survey","Survey","")</f>
        <v/>
      </c>
      <c r="T192" s="179" t="b">
        <f t="shared" si="29"/>
        <v>0</v>
      </c>
      <c r="U192" s="179" t="str">
        <v/>
      </c>
      <c r="V192" s="179" t="str">
        <f t="shared" si="30"/>
        <v/>
      </c>
      <c r="W192" t="str">
        <v/>
      </c>
      <c r="X192" s="202" t="str">
        <v/>
      </c>
      <c r="Y192" t="str">
        <v/>
      </c>
      <c r="Z192" t="str">
        <v/>
      </c>
      <c r="AA192" t="str">
        <f t="shared" si="33"/>
        <v/>
      </c>
      <c r="AB192" t="str">
        <f t="shared" si="34"/>
        <v/>
      </c>
      <c r="AC192" s="179" t="str">
        <f>IF('Planilla de Perforacion'!K226="Repasa","Repasa","")</f>
        <v/>
      </c>
      <c r="AE192" s="179" t="b">
        <f t="shared" si="31"/>
        <v>0</v>
      </c>
      <c r="AF192" t="str">
        <v/>
      </c>
      <c r="AG192" s="179" t="str">
        <f t="shared" si="32"/>
        <v/>
      </c>
      <c r="AH192" t="str">
        <v/>
      </c>
      <c r="AI192" s="202" t="str">
        <v/>
      </c>
      <c r="AJ192" t="str">
        <v/>
      </c>
      <c r="AK192" s="203" t="str">
        <v/>
      </c>
      <c r="AL192" t="str">
        <f t="shared" si="25"/>
        <v/>
      </c>
      <c r="AM192" t="str">
        <f t="shared" si="26"/>
        <v/>
      </c>
    </row>
    <row r="193" spans="3:39" x14ac:dyDescent="0.25">
      <c r="C193" s="179" t="str">
        <f>IF('Planilla de Perforacion'!K227="Conexión","Conexión","")</f>
        <v/>
      </c>
      <c r="D193" s="189">
        <f>'Planilla de Perforacion'!H227</f>
        <v>4.9999999988358468E-2</v>
      </c>
      <c r="E193" s="190">
        <f>'Planilla de Perforacion'!E227</f>
        <v>44451</v>
      </c>
      <c r="F193" s="179" t="str">
        <f>'Planilla de Perforacion'!AF227</f>
        <v>Día</v>
      </c>
      <c r="G193" s="179" t="str">
        <f>'Planilla de Perforacion'!AQ227</f>
        <v/>
      </c>
      <c r="H193" s="179" t="str">
        <f>'Planilla de Perforacion'!AS227</f>
        <v/>
      </c>
      <c r="I193" s="179">
        <f>'Planilla de Perforacion'!AR227</f>
        <v>0.05</v>
      </c>
      <c r="J193" s="191" t="str">
        <v/>
      </c>
      <c r="K193" s="191" t="str">
        <f t="shared" si="35"/>
        <v/>
      </c>
      <c r="L193" s="191" t="str">
        <v/>
      </c>
      <c r="M193" s="192" t="str">
        <v/>
      </c>
      <c r="N193" s="191" t="str">
        <v/>
      </c>
      <c r="O193" s="191" t="str">
        <v/>
      </c>
      <c r="P193" s="193" t="str">
        <f t="shared" si="27"/>
        <v/>
      </c>
      <c r="Q193" s="193" t="str">
        <f t="shared" si="28"/>
        <v/>
      </c>
      <c r="R193" s="179" t="str">
        <f>IF('Planilla de Perforacion'!K227="Survey","Survey","")</f>
        <v>Survey</v>
      </c>
      <c r="T193" s="179">
        <f t="shared" si="29"/>
        <v>193</v>
      </c>
      <c r="U193" s="179" t="str">
        <v/>
      </c>
      <c r="V193" s="179" t="str">
        <f t="shared" si="30"/>
        <v/>
      </c>
      <c r="W193" t="str">
        <v/>
      </c>
      <c r="X193" s="202" t="str">
        <v/>
      </c>
      <c r="Y193" t="str">
        <v/>
      </c>
      <c r="Z193" t="str">
        <v/>
      </c>
      <c r="AA193" t="str">
        <f t="shared" si="33"/>
        <v/>
      </c>
      <c r="AB193" t="str">
        <f t="shared" si="34"/>
        <v/>
      </c>
      <c r="AC193" s="179" t="str">
        <f>IF('Planilla de Perforacion'!K227="Repasa","Repasa","")</f>
        <v/>
      </c>
      <c r="AE193" s="179" t="b">
        <f t="shared" si="31"/>
        <v>0</v>
      </c>
      <c r="AF193" t="str">
        <v/>
      </c>
      <c r="AG193" s="179" t="str">
        <f t="shared" si="32"/>
        <v/>
      </c>
      <c r="AH193" t="str">
        <v/>
      </c>
      <c r="AI193" s="202" t="str">
        <v/>
      </c>
      <c r="AJ193" t="str">
        <v/>
      </c>
      <c r="AK193" s="203" t="str">
        <v/>
      </c>
      <c r="AL193" t="str">
        <f t="shared" si="25"/>
        <v/>
      </c>
      <c r="AM193" t="str">
        <f t="shared" si="26"/>
        <v/>
      </c>
    </row>
    <row r="194" spans="3:39" x14ac:dyDescent="0.25">
      <c r="C194" s="179" t="str">
        <f>IF('Planilla de Perforacion'!K228="Conexión","Conexión","")</f>
        <v/>
      </c>
      <c r="D194" s="189">
        <f>'Planilla de Perforacion'!H228</f>
        <v>0.44999999989522621</v>
      </c>
      <c r="E194" s="190">
        <f>'Planilla de Perforacion'!E228</f>
        <v>44451</v>
      </c>
      <c r="F194" s="179" t="str">
        <f>'Planilla de Perforacion'!AF228</f>
        <v>Día</v>
      </c>
      <c r="G194" s="179" t="str">
        <f>'Planilla de Perforacion'!AQ228</f>
        <v/>
      </c>
      <c r="H194" s="179" t="str">
        <f>'Planilla de Perforacion'!AS228</f>
        <v/>
      </c>
      <c r="I194" s="179" t="str">
        <f>'Planilla de Perforacion'!AR228</f>
        <v/>
      </c>
      <c r="J194" s="191" t="str">
        <v/>
      </c>
      <c r="K194" s="191" t="str">
        <f t="shared" si="35"/>
        <v/>
      </c>
      <c r="L194" s="191" t="str">
        <v/>
      </c>
      <c r="M194" s="192" t="str">
        <v/>
      </c>
      <c r="N194" s="191" t="str">
        <v/>
      </c>
      <c r="O194" s="191" t="str">
        <v/>
      </c>
      <c r="P194" s="193" t="str">
        <f t="shared" si="27"/>
        <v/>
      </c>
      <c r="Q194" s="193" t="str">
        <f t="shared" si="28"/>
        <v/>
      </c>
      <c r="R194" s="179" t="str">
        <f>IF('Planilla de Perforacion'!K228="Survey","Survey","")</f>
        <v/>
      </c>
      <c r="T194" s="179" t="b">
        <f t="shared" si="29"/>
        <v>0</v>
      </c>
      <c r="U194" s="179" t="str">
        <v/>
      </c>
      <c r="V194" s="179" t="str">
        <f t="shared" si="30"/>
        <v/>
      </c>
      <c r="W194" t="str">
        <v/>
      </c>
      <c r="X194" s="202" t="str">
        <v/>
      </c>
      <c r="Y194" t="str">
        <v/>
      </c>
      <c r="Z194" t="str">
        <v/>
      </c>
      <c r="AA194" t="str">
        <f t="shared" si="33"/>
        <v/>
      </c>
      <c r="AB194" t="str">
        <f t="shared" si="34"/>
        <v/>
      </c>
      <c r="AC194" s="179" t="str">
        <f>IF('Planilla de Perforacion'!K228="Repasa","Repasa","")</f>
        <v/>
      </c>
      <c r="AE194" s="179" t="b">
        <f t="shared" si="31"/>
        <v>0</v>
      </c>
      <c r="AF194" t="str">
        <v/>
      </c>
      <c r="AG194" s="179" t="str">
        <f t="shared" si="32"/>
        <v/>
      </c>
      <c r="AH194" t="str">
        <v/>
      </c>
      <c r="AI194" s="202" t="str">
        <v/>
      </c>
      <c r="AJ194" t="str">
        <v/>
      </c>
      <c r="AK194" s="203" t="str">
        <v/>
      </c>
      <c r="AL194" t="str">
        <f t="shared" ref="AL194:AL257" si="36">IF(AJ194="Día",AH194,"")</f>
        <v/>
      </c>
      <c r="AM194" t="str">
        <f t="shared" ref="AM194:AM257" si="37">IF(AJ194="Noche",AH194,"")</f>
        <v/>
      </c>
    </row>
    <row r="195" spans="3:39" x14ac:dyDescent="0.25">
      <c r="C195" s="179" t="str">
        <f>IF('Planilla de Perforacion'!K229="Conexión","Conexión","")</f>
        <v/>
      </c>
      <c r="D195" s="189">
        <f>'Planilla de Perforacion'!H229</f>
        <v>6.6666666709352285E-2</v>
      </c>
      <c r="E195" s="190">
        <f>'Planilla de Perforacion'!E229</f>
        <v>44451</v>
      </c>
      <c r="F195" s="179" t="str">
        <f>'Planilla de Perforacion'!AF229</f>
        <v>Día</v>
      </c>
      <c r="G195" s="179" t="str">
        <f>'Planilla de Perforacion'!AQ229</f>
        <v/>
      </c>
      <c r="H195" s="179">
        <f>'Planilla de Perforacion'!AS229</f>
        <v>0.1</v>
      </c>
      <c r="I195" s="179" t="str">
        <f>'Planilla de Perforacion'!AR229</f>
        <v/>
      </c>
      <c r="J195" s="191" t="str">
        <v/>
      </c>
      <c r="K195" s="191" t="str">
        <f t="shared" si="35"/>
        <v/>
      </c>
      <c r="L195" s="191" t="str">
        <v/>
      </c>
      <c r="M195" s="192" t="str">
        <v/>
      </c>
      <c r="N195" s="191" t="str">
        <v/>
      </c>
      <c r="O195" s="191" t="str">
        <v/>
      </c>
      <c r="P195" s="193" t="str">
        <f t="shared" ref="P195:P258" si="38">IF(N195="Día",L195,"")</f>
        <v/>
      </c>
      <c r="Q195" s="193" t="str">
        <f t="shared" ref="Q195:Q258" si="39">IF(N195="Noche",L195,"")</f>
        <v/>
      </c>
      <c r="R195" s="179" t="str">
        <f>IF('Planilla de Perforacion'!K229="Survey","Survey","")</f>
        <v/>
      </c>
      <c r="T195" s="179" t="b">
        <f t="shared" ref="T195:T258" si="40">IF($R$2:$R$1314=$A$3,ROW())</f>
        <v>0</v>
      </c>
      <c r="U195" s="179" t="str">
        <v/>
      </c>
      <c r="V195" s="179" t="str">
        <f t="shared" ref="V195:V258" si="41">IF(U195="","",$A$3)</f>
        <v/>
      </c>
      <c r="W195" t="str">
        <v/>
      </c>
      <c r="X195" s="202" t="str">
        <v/>
      </c>
      <c r="Y195" t="str">
        <v/>
      </c>
      <c r="Z195" t="str">
        <v/>
      </c>
      <c r="AA195" t="str">
        <f t="shared" si="33"/>
        <v/>
      </c>
      <c r="AB195" t="str">
        <f t="shared" si="34"/>
        <v/>
      </c>
      <c r="AC195" s="179" t="str">
        <f>IF('Planilla de Perforacion'!K229="Repasa","Repasa","")</f>
        <v>Repasa</v>
      </c>
      <c r="AE195" s="179">
        <f t="shared" ref="AE195:AE258" si="42">IF($AC$2:$AC$1314=$A$4,ROW())</f>
        <v>195</v>
      </c>
      <c r="AF195" t="str">
        <v/>
      </c>
      <c r="AG195" s="179" t="str">
        <f t="shared" ref="AG195:AG258" si="43">IF(AF195="","",$A$4)</f>
        <v/>
      </c>
      <c r="AH195" t="str">
        <v/>
      </c>
      <c r="AI195" s="202" t="str">
        <v/>
      </c>
      <c r="AJ195" t="str">
        <v/>
      </c>
      <c r="AK195" s="203" t="str">
        <v/>
      </c>
      <c r="AL195" t="str">
        <f t="shared" si="36"/>
        <v/>
      </c>
      <c r="AM195" t="str">
        <f t="shared" si="37"/>
        <v/>
      </c>
    </row>
    <row r="196" spans="3:39" x14ac:dyDescent="0.25">
      <c r="C196" s="179" t="str">
        <f>IF('Planilla de Perforacion'!K230="Conexión","Conexión","")</f>
        <v>Conexión</v>
      </c>
      <c r="D196" s="189">
        <f>'Planilla de Perforacion'!H230</f>
        <v>8.3333333430346102E-2</v>
      </c>
      <c r="E196" s="190">
        <f>'Planilla de Perforacion'!E230</f>
        <v>44451</v>
      </c>
      <c r="F196" s="179" t="str">
        <f>'Planilla de Perforacion'!AF230</f>
        <v>Día</v>
      </c>
      <c r="G196" s="179">
        <f>'Planilla de Perforacion'!AQ230</f>
        <v>8.3000000000000004E-2</v>
      </c>
      <c r="H196" s="179" t="str">
        <f>'Planilla de Perforacion'!AS230</f>
        <v/>
      </c>
      <c r="I196" s="179" t="str">
        <f>'Planilla de Perforacion'!AR230</f>
        <v/>
      </c>
      <c r="J196" s="191" t="str">
        <v/>
      </c>
      <c r="K196" s="191" t="str">
        <f t="shared" si="35"/>
        <v/>
      </c>
      <c r="L196" s="191" t="str">
        <v/>
      </c>
      <c r="M196" s="192" t="str">
        <v/>
      </c>
      <c r="N196" s="191" t="str">
        <v/>
      </c>
      <c r="O196" s="191" t="str">
        <v/>
      </c>
      <c r="P196" s="193" t="str">
        <f t="shared" si="38"/>
        <v/>
      </c>
      <c r="Q196" s="193" t="str">
        <f t="shared" si="39"/>
        <v/>
      </c>
      <c r="R196" s="179" t="str">
        <f>IF('Planilla de Perforacion'!K230="Survey","Survey","")</f>
        <v/>
      </c>
      <c r="T196" s="179" t="b">
        <f t="shared" si="40"/>
        <v>0</v>
      </c>
      <c r="U196" s="179" t="str">
        <v/>
      </c>
      <c r="V196" s="179" t="str">
        <f t="shared" si="41"/>
        <v/>
      </c>
      <c r="W196" t="str">
        <v/>
      </c>
      <c r="X196" s="202" t="str">
        <v/>
      </c>
      <c r="Y196" t="str">
        <v/>
      </c>
      <c r="Z196" t="str">
        <v/>
      </c>
      <c r="AA196" t="str">
        <f t="shared" si="33"/>
        <v/>
      </c>
      <c r="AB196" t="str">
        <f t="shared" si="34"/>
        <v/>
      </c>
      <c r="AC196" s="179" t="str">
        <f>IF('Planilla de Perforacion'!K230="Repasa","Repasa","")</f>
        <v/>
      </c>
      <c r="AE196" s="179" t="b">
        <f t="shared" si="42"/>
        <v>0</v>
      </c>
      <c r="AF196" t="str">
        <v/>
      </c>
      <c r="AG196" s="179" t="str">
        <f t="shared" si="43"/>
        <v/>
      </c>
      <c r="AH196" t="str">
        <v/>
      </c>
      <c r="AI196" s="202" t="str">
        <v/>
      </c>
      <c r="AJ196" t="str">
        <v/>
      </c>
      <c r="AK196" s="203" t="str">
        <v/>
      </c>
      <c r="AL196" t="str">
        <f t="shared" si="36"/>
        <v/>
      </c>
      <c r="AM196" t="str">
        <f t="shared" si="37"/>
        <v/>
      </c>
    </row>
    <row r="197" spans="3:39" x14ac:dyDescent="0.25">
      <c r="C197" s="179" t="str">
        <f>IF('Planilla de Perforacion'!K231="Conexión","Conexión","")</f>
        <v/>
      </c>
      <c r="D197" s="189">
        <f>'Planilla de Perforacion'!H231</f>
        <v>4.9999999988358468E-2</v>
      </c>
      <c r="E197" s="190">
        <f>'Planilla de Perforacion'!E231</f>
        <v>44451</v>
      </c>
      <c r="F197" s="179" t="str">
        <f>'Planilla de Perforacion'!AF231</f>
        <v>Día</v>
      </c>
      <c r="G197" s="179" t="str">
        <f>'Planilla de Perforacion'!AQ231</f>
        <v/>
      </c>
      <c r="H197" s="179" t="str">
        <f>'Planilla de Perforacion'!AS231</f>
        <v/>
      </c>
      <c r="I197" s="179">
        <f>'Planilla de Perforacion'!AR231</f>
        <v>0.05</v>
      </c>
      <c r="J197" s="191" t="str">
        <v/>
      </c>
      <c r="K197" s="191" t="str">
        <f t="shared" si="35"/>
        <v/>
      </c>
      <c r="L197" s="191" t="str">
        <v/>
      </c>
      <c r="M197" s="192" t="str">
        <v/>
      </c>
      <c r="N197" s="191" t="str">
        <v/>
      </c>
      <c r="O197" s="191" t="str">
        <v/>
      </c>
      <c r="P197" s="193" t="str">
        <f t="shared" si="38"/>
        <v/>
      </c>
      <c r="Q197" s="193" t="str">
        <f t="shared" si="39"/>
        <v/>
      </c>
      <c r="R197" s="179" t="str">
        <f>IF('Planilla de Perforacion'!K231="Survey","Survey","")</f>
        <v>Survey</v>
      </c>
      <c r="T197" s="179">
        <f t="shared" si="40"/>
        <v>197</v>
      </c>
      <c r="U197" s="179" t="str">
        <v/>
      </c>
      <c r="V197" s="179" t="str">
        <f t="shared" si="41"/>
        <v/>
      </c>
      <c r="W197" t="str">
        <v/>
      </c>
      <c r="X197" s="202" t="str">
        <v/>
      </c>
      <c r="Y197" t="str">
        <v/>
      </c>
      <c r="Z197" t="str">
        <v/>
      </c>
      <c r="AA197" t="str">
        <f t="shared" si="33"/>
        <v/>
      </c>
      <c r="AB197" t="str">
        <f t="shared" si="34"/>
        <v/>
      </c>
      <c r="AC197" s="179" t="str">
        <f>IF('Planilla de Perforacion'!K231="Repasa","Repasa","")</f>
        <v/>
      </c>
      <c r="AE197" s="179" t="b">
        <f t="shared" si="42"/>
        <v>0</v>
      </c>
      <c r="AF197" t="str">
        <v/>
      </c>
      <c r="AG197" s="179" t="str">
        <f t="shared" si="43"/>
        <v/>
      </c>
      <c r="AH197" t="str">
        <v/>
      </c>
      <c r="AI197" s="202" t="str">
        <v/>
      </c>
      <c r="AJ197" t="str">
        <v/>
      </c>
      <c r="AK197" s="203" t="str">
        <v/>
      </c>
      <c r="AL197" t="str">
        <f t="shared" si="36"/>
        <v/>
      </c>
      <c r="AM197" t="str">
        <f t="shared" si="37"/>
        <v/>
      </c>
    </row>
    <row r="198" spans="3:39" x14ac:dyDescent="0.25">
      <c r="C198" s="179" t="str">
        <f>IF('Planilla de Perforacion'!K232="Conexión","Conexión","")</f>
        <v/>
      </c>
      <c r="D198" s="189">
        <f>'Planilla de Perforacion'!H232</f>
        <v>0.36666666663950309</v>
      </c>
      <c r="E198" s="190">
        <f>'Planilla de Perforacion'!E232</f>
        <v>44451</v>
      </c>
      <c r="F198" s="179" t="str">
        <f>'Planilla de Perforacion'!AF232</f>
        <v>Día</v>
      </c>
      <c r="G198" s="179" t="str">
        <f>'Planilla de Perforacion'!AQ232</f>
        <v/>
      </c>
      <c r="H198" s="179" t="str">
        <f>'Planilla de Perforacion'!AS232</f>
        <v/>
      </c>
      <c r="I198" s="179" t="str">
        <f>'Planilla de Perforacion'!AR232</f>
        <v/>
      </c>
      <c r="J198" s="191" t="str">
        <v/>
      </c>
      <c r="K198" s="191" t="str">
        <f t="shared" si="35"/>
        <v/>
      </c>
      <c r="L198" s="191" t="str">
        <v/>
      </c>
      <c r="M198" s="192" t="str">
        <v/>
      </c>
      <c r="N198" s="191" t="str">
        <v/>
      </c>
      <c r="O198" s="191" t="str">
        <v/>
      </c>
      <c r="P198" s="193" t="str">
        <f t="shared" si="38"/>
        <v/>
      </c>
      <c r="Q198" s="193" t="str">
        <f t="shared" si="39"/>
        <v/>
      </c>
      <c r="R198" s="179" t="str">
        <f>IF('Planilla de Perforacion'!K232="Survey","Survey","")</f>
        <v/>
      </c>
      <c r="T198" s="179" t="b">
        <f t="shared" si="40"/>
        <v>0</v>
      </c>
      <c r="U198" s="179" t="str">
        <v/>
      </c>
      <c r="V198" s="179" t="str">
        <f t="shared" si="41"/>
        <v/>
      </c>
      <c r="W198" t="str">
        <v/>
      </c>
      <c r="X198" s="202" t="str">
        <v/>
      </c>
      <c r="Y198" t="str">
        <v/>
      </c>
      <c r="Z198" t="str">
        <v/>
      </c>
      <c r="AA198" t="str">
        <f t="shared" si="33"/>
        <v/>
      </c>
      <c r="AB198" t="str">
        <f t="shared" si="34"/>
        <v/>
      </c>
      <c r="AC198" s="179" t="str">
        <f>IF('Planilla de Perforacion'!K232="Repasa","Repasa","")</f>
        <v/>
      </c>
      <c r="AE198" s="179" t="b">
        <f t="shared" si="42"/>
        <v>0</v>
      </c>
      <c r="AF198" t="str">
        <v/>
      </c>
      <c r="AG198" s="179" t="str">
        <f t="shared" si="43"/>
        <v/>
      </c>
      <c r="AH198" t="str">
        <v/>
      </c>
      <c r="AI198" s="202" t="str">
        <v/>
      </c>
      <c r="AJ198" t="str">
        <v/>
      </c>
      <c r="AK198" s="203" t="str">
        <v/>
      </c>
      <c r="AL198" t="str">
        <f t="shared" si="36"/>
        <v/>
      </c>
      <c r="AM198" t="str">
        <f t="shared" si="37"/>
        <v/>
      </c>
    </row>
    <row r="199" spans="3:39" x14ac:dyDescent="0.25">
      <c r="C199" s="179" t="str">
        <f>IF('Planilla de Perforacion'!K233="Conexión","Conexión","")</f>
        <v/>
      </c>
      <c r="D199" s="189">
        <f>'Planilla de Perforacion'!H233</f>
        <v>0.26666666666278616</v>
      </c>
      <c r="E199" s="190">
        <f>'Planilla de Perforacion'!E233</f>
        <v>44451</v>
      </c>
      <c r="F199" s="179" t="str">
        <f>'Planilla de Perforacion'!AF233</f>
        <v>Día</v>
      </c>
      <c r="G199" s="179" t="str">
        <f>'Planilla de Perforacion'!AQ233</f>
        <v/>
      </c>
      <c r="H199" s="179" t="str">
        <f>'Planilla de Perforacion'!AS233</f>
        <v/>
      </c>
      <c r="I199" s="179" t="str">
        <f>'Planilla de Perforacion'!AR233</f>
        <v/>
      </c>
      <c r="J199" s="191" t="str">
        <v/>
      </c>
      <c r="K199" s="191" t="str">
        <f t="shared" si="35"/>
        <v/>
      </c>
      <c r="L199" s="191" t="str">
        <v/>
      </c>
      <c r="M199" s="192" t="str">
        <v/>
      </c>
      <c r="N199" s="191" t="str">
        <v/>
      </c>
      <c r="O199" s="191" t="str">
        <v/>
      </c>
      <c r="P199" s="193" t="str">
        <f t="shared" si="38"/>
        <v/>
      </c>
      <c r="Q199" s="193" t="str">
        <f t="shared" si="39"/>
        <v/>
      </c>
      <c r="R199" s="179" t="str">
        <f>IF('Planilla de Perforacion'!K233="Survey","Survey","")</f>
        <v/>
      </c>
      <c r="T199" s="179" t="b">
        <f t="shared" si="40"/>
        <v>0</v>
      </c>
      <c r="U199" s="179" t="str">
        <v/>
      </c>
      <c r="V199" s="179" t="str">
        <f t="shared" si="41"/>
        <v/>
      </c>
      <c r="W199" t="str">
        <v/>
      </c>
      <c r="X199" s="202" t="str">
        <v/>
      </c>
      <c r="Y199" t="str">
        <v/>
      </c>
      <c r="Z199" t="str">
        <v/>
      </c>
      <c r="AA199" t="str">
        <f t="shared" si="33"/>
        <v/>
      </c>
      <c r="AB199" t="str">
        <f t="shared" si="34"/>
        <v/>
      </c>
      <c r="AC199" s="179" t="str">
        <f>IF('Planilla de Perforacion'!K233="Repasa","Repasa","")</f>
        <v/>
      </c>
      <c r="AE199" s="179" t="b">
        <f t="shared" si="42"/>
        <v>0</v>
      </c>
      <c r="AF199" t="str">
        <v/>
      </c>
      <c r="AG199" s="179" t="str">
        <f t="shared" si="43"/>
        <v/>
      </c>
      <c r="AH199" t="str">
        <v/>
      </c>
      <c r="AI199" s="202" t="str">
        <v/>
      </c>
      <c r="AJ199" t="str">
        <v/>
      </c>
      <c r="AK199" s="203" t="str">
        <v/>
      </c>
      <c r="AL199" t="str">
        <f t="shared" si="36"/>
        <v/>
      </c>
      <c r="AM199" t="str">
        <f t="shared" si="37"/>
        <v/>
      </c>
    </row>
    <row r="200" spans="3:39" x14ac:dyDescent="0.25">
      <c r="C200" s="179" t="str">
        <f>IF('Planilla de Perforacion'!K234="Conexión","Conexión","")</f>
        <v/>
      </c>
      <c r="D200" s="189">
        <f>'Planilla de Perforacion'!H234</f>
        <v>8.3333333255723119E-2</v>
      </c>
      <c r="E200" s="190">
        <f>'Planilla de Perforacion'!E234</f>
        <v>44451</v>
      </c>
      <c r="F200" s="179" t="str">
        <f>'Planilla de Perforacion'!AF234</f>
        <v>Día</v>
      </c>
      <c r="G200" s="179" t="str">
        <f>'Planilla de Perforacion'!AQ234</f>
        <v/>
      </c>
      <c r="H200" s="179">
        <f>'Planilla de Perforacion'!AS234</f>
        <v>0.1</v>
      </c>
      <c r="I200" s="179" t="str">
        <f>'Planilla de Perforacion'!AR234</f>
        <v/>
      </c>
      <c r="J200" s="191" t="str">
        <v/>
      </c>
      <c r="K200" s="191" t="str">
        <f t="shared" si="35"/>
        <v/>
      </c>
      <c r="L200" s="191" t="str">
        <v/>
      </c>
      <c r="M200" s="192" t="str">
        <v/>
      </c>
      <c r="N200" s="191" t="str">
        <v/>
      </c>
      <c r="O200" s="191" t="str">
        <v/>
      </c>
      <c r="P200" s="193" t="str">
        <f t="shared" si="38"/>
        <v/>
      </c>
      <c r="Q200" s="193" t="str">
        <f t="shared" si="39"/>
        <v/>
      </c>
      <c r="R200" s="179" t="str">
        <f>IF('Planilla de Perforacion'!K234="Survey","Survey","")</f>
        <v/>
      </c>
      <c r="T200" s="179" t="b">
        <f t="shared" si="40"/>
        <v>0</v>
      </c>
      <c r="U200" s="179" t="str">
        <v/>
      </c>
      <c r="V200" s="179" t="str">
        <f t="shared" si="41"/>
        <v/>
      </c>
      <c r="W200" t="str">
        <v/>
      </c>
      <c r="X200" s="202" t="str">
        <v/>
      </c>
      <c r="Y200" t="str">
        <v/>
      </c>
      <c r="Z200" t="str">
        <v/>
      </c>
      <c r="AA200" t="str">
        <f t="shared" ref="AA200:AA263" si="44">IF(Y200="Día",W200,"")</f>
        <v/>
      </c>
      <c r="AB200" t="str">
        <f t="shared" ref="AB200:AB263" si="45">IF(Y200="Noche",W200,"")</f>
        <v/>
      </c>
      <c r="AC200" s="179" t="str">
        <f>IF('Planilla de Perforacion'!K234="Repasa","Repasa","")</f>
        <v>Repasa</v>
      </c>
      <c r="AE200" s="179">
        <f t="shared" si="42"/>
        <v>200</v>
      </c>
      <c r="AF200" t="str">
        <v/>
      </c>
      <c r="AG200" s="179" t="str">
        <f t="shared" si="43"/>
        <v/>
      </c>
      <c r="AH200" t="str">
        <v/>
      </c>
      <c r="AI200" s="202" t="str">
        <v/>
      </c>
      <c r="AJ200" t="str">
        <v/>
      </c>
      <c r="AK200" s="203" t="str">
        <v/>
      </c>
      <c r="AL200" t="str">
        <f t="shared" si="36"/>
        <v/>
      </c>
      <c r="AM200" t="str">
        <f t="shared" si="37"/>
        <v/>
      </c>
    </row>
    <row r="201" spans="3:39" x14ac:dyDescent="0.25">
      <c r="C201" s="179" t="str">
        <f>IF('Planilla de Perforacion'!K235="Conexión","Conexión","")</f>
        <v>Conexión</v>
      </c>
      <c r="D201" s="189">
        <f>'Planilla de Perforacion'!H235</f>
        <v>9.9999999976716936E-2</v>
      </c>
      <c r="E201" s="190">
        <f>'Planilla de Perforacion'!E235</f>
        <v>44451</v>
      </c>
      <c r="F201" s="179" t="str">
        <f>'Planilla de Perforacion'!AF235</f>
        <v>Día</v>
      </c>
      <c r="G201" s="179">
        <f>'Planilla de Perforacion'!AQ235</f>
        <v>8.3000000000000004E-2</v>
      </c>
      <c r="H201" s="179" t="str">
        <f>'Planilla de Perforacion'!AS235</f>
        <v/>
      </c>
      <c r="I201" s="179" t="str">
        <f>'Planilla de Perforacion'!AR235</f>
        <v/>
      </c>
      <c r="J201" s="191" t="str">
        <v/>
      </c>
      <c r="K201" s="191" t="str">
        <f t="shared" si="35"/>
        <v/>
      </c>
      <c r="L201" s="191" t="str">
        <v/>
      </c>
      <c r="M201" s="192" t="str">
        <v/>
      </c>
      <c r="N201" s="191" t="str">
        <v/>
      </c>
      <c r="O201" s="191" t="str">
        <v/>
      </c>
      <c r="P201" s="193" t="str">
        <f t="shared" si="38"/>
        <v/>
      </c>
      <c r="Q201" s="193" t="str">
        <f t="shared" si="39"/>
        <v/>
      </c>
      <c r="R201" s="179" t="str">
        <f>IF('Planilla de Perforacion'!K235="Survey","Survey","")</f>
        <v/>
      </c>
      <c r="T201" s="179" t="b">
        <f t="shared" si="40"/>
        <v>0</v>
      </c>
      <c r="U201" s="179" t="str">
        <v/>
      </c>
      <c r="V201" s="179" t="str">
        <f t="shared" si="41"/>
        <v/>
      </c>
      <c r="W201" t="str">
        <v/>
      </c>
      <c r="X201" s="202" t="str">
        <v/>
      </c>
      <c r="Y201" t="str">
        <v/>
      </c>
      <c r="Z201" t="str">
        <v/>
      </c>
      <c r="AA201" t="str">
        <f t="shared" si="44"/>
        <v/>
      </c>
      <c r="AB201" t="str">
        <f t="shared" si="45"/>
        <v/>
      </c>
      <c r="AC201" s="179" t="str">
        <f>IF('Planilla de Perforacion'!K235="Repasa","Repasa","")</f>
        <v/>
      </c>
      <c r="AE201" s="179" t="b">
        <f t="shared" si="42"/>
        <v>0</v>
      </c>
      <c r="AF201" t="str">
        <v/>
      </c>
      <c r="AG201" s="179" t="str">
        <f t="shared" si="43"/>
        <v/>
      </c>
      <c r="AH201" t="str">
        <v/>
      </c>
      <c r="AI201" s="202" t="str">
        <v/>
      </c>
      <c r="AJ201" t="str">
        <v/>
      </c>
      <c r="AK201" s="203" t="str">
        <v/>
      </c>
      <c r="AL201" t="str">
        <f t="shared" si="36"/>
        <v/>
      </c>
      <c r="AM201" t="str">
        <f t="shared" si="37"/>
        <v/>
      </c>
    </row>
    <row r="202" spans="3:39" x14ac:dyDescent="0.25">
      <c r="C202" s="179" t="str">
        <f>IF('Planilla de Perforacion'!K236="Conexión","Conexión","")</f>
        <v/>
      </c>
      <c r="D202" s="189">
        <f>'Planilla de Perforacion'!H236</f>
        <v>6.6666666709352285E-2</v>
      </c>
      <c r="E202" s="190">
        <f>'Planilla de Perforacion'!E236</f>
        <v>44451</v>
      </c>
      <c r="F202" s="179" t="str">
        <f>'Planilla de Perforacion'!AF236</f>
        <v>Día</v>
      </c>
      <c r="G202" s="179" t="str">
        <f>'Planilla de Perforacion'!AQ236</f>
        <v/>
      </c>
      <c r="H202" s="179" t="str">
        <f>'Planilla de Perforacion'!AS236</f>
        <v/>
      </c>
      <c r="I202" s="179">
        <f>'Planilla de Perforacion'!AR236</f>
        <v>0.05</v>
      </c>
      <c r="J202" s="191" t="str">
        <v/>
      </c>
      <c r="K202" s="191" t="str">
        <f t="shared" si="35"/>
        <v/>
      </c>
      <c r="L202" s="191" t="str">
        <v/>
      </c>
      <c r="M202" s="192" t="str">
        <v/>
      </c>
      <c r="N202" s="191" t="str">
        <v/>
      </c>
      <c r="O202" s="191" t="str">
        <v/>
      </c>
      <c r="P202" s="193" t="str">
        <f t="shared" si="38"/>
        <v/>
      </c>
      <c r="Q202" s="193" t="str">
        <f t="shared" si="39"/>
        <v/>
      </c>
      <c r="R202" s="179" t="str">
        <f>IF('Planilla de Perforacion'!K236="Survey","Survey","")</f>
        <v>Survey</v>
      </c>
      <c r="T202" s="179">
        <f t="shared" si="40"/>
        <v>202</v>
      </c>
      <c r="U202" s="179" t="str">
        <v/>
      </c>
      <c r="V202" s="179" t="str">
        <f t="shared" si="41"/>
        <v/>
      </c>
      <c r="W202" t="str">
        <v/>
      </c>
      <c r="X202" s="202" t="str">
        <v/>
      </c>
      <c r="Y202" t="str">
        <v/>
      </c>
      <c r="Z202" t="str">
        <v/>
      </c>
      <c r="AA202" t="str">
        <f t="shared" si="44"/>
        <v/>
      </c>
      <c r="AB202" t="str">
        <f t="shared" si="45"/>
        <v/>
      </c>
      <c r="AC202" s="179" t="str">
        <f>IF('Planilla de Perforacion'!K236="Repasa","Repasa","")</f>
        <v/>
      </c>
      <c r="AE202" s="179" t="b">
        <f t="shared" si="42"/>
        <v>0</v>
      </c>
      <c r="AF202" t="str">
        <v/>
      </c>
      <c r="AG202" s="179" t="str">
        <f t="shared" si="43"/>
        <v/>
      </c>
      <c r="AH202" t="str">
        <v/>
      </c>
      <c r="AI202" s="202" t="str">
        <v/>
      </c>
      <c r="AJ202" t="str">
        <v/>
      </c>
      <c r="AK202" s="203" t="str">
        <v/>
      </c>
      <c r="AL202" t="str">
        <f t="shared" si="36"/>
        <v/>
      </c>
      <c r="AM202" t="str">
        <f t="shared" si="37"/>
        <v/>
      </c>
    </row>
    <row r="203" spans="3:39" x14ac:dyDescent="0.25">
      <c r="C203" s="179" t="str">
        <f>IF('Planilla de Perforacion'!K237="Conexión","Conexión","")</f>
        <v/>
      </c>
      <c r="D203" s="189">
        <f>'Planilla de Perforacion'!H237</f>
        <v>1.1000000000931323</v>
      </c>
      <c r="E203" s="190">
        <f>'Planilla de Perforacion'!E237</f>
        <v>44451</v>
      </c>
      <c r="F203" s="179" t="str">
        <f>'Planilla de Perforacion'!AF237</f>
        <v>Día</v>
      </c>
      <c r="G203" s="179" t="str">
        <f>'Planilla de Perforacion'!AQ237</f>
        <v/>
      </c>
      <c r="H203" s="179" t="str">
        <f>'Planilla de Perforacion'!AS237</f>
        <v/>
      </c>
      <c r="I203" s="179" t="str">
        <f>'Planilla de Perforacion'!AR237</f>
        <v/>
      </c>
      <c r="J203" s="191" t="str">
        <v/>
      </c>
      <c r="K203" s="191" t="str">
        <f t="shared" si="35"/>
        <v/>
      </c>
      <c r="L203" s="191" t="str">
        <v/>
      </c>
      <c r="M203" s="192" t="str">
        <v/>
      </c>
      <c r="N203" s="191" t="str">
        <v/>
      </c>
      <c r="O203" s="191" t="str">
        <v/>
      </c>
      <c r="P203" s="193" t="str">
        <f t="shared" si="38"/>
        <v/>
      </c>
      <c r="Q203" s="193" t="str">
        <f t="shared" si="39"/>
        <v/>
      </c>
      <c r="R203" s="179" t="str">
        <f>IF('Planilla de Perforacion'!K237="Survey","Survey","")</f>
        <v/>
      </c>
      <c r="T203" s="179" t="b">
        <f t="shared" si="40"/>
        <v>0</v>
      </c>
      <c r="U203" s="179" t="str">
        <v/>
      </c>
      <c r="V203" s="179" t="str">
        <f t="shared" si="41"/>
        <v/>
      </c>
      <c r="W203" t="str">
        <v/>
      </c>
      <c r="X203" s="202" t="str">
        <v/>
      </c>
      <c r="Y203" t="str">
        <v/>
      </c>
      <c r="Z203" t="str">
        <v/>
      </c>
      <c r="AA203" t="str">
        <f t="shared" si="44"/>
        <v/>
      </c>
      <c r="AB203" t="str">
        <f t="shared" si="45"/>
        <v/>
      </c>
      <c r="AC203" s="179" t="str">
        <f>IF('Planilla de Perforacion'!K237="Repasa","Repasa","")</f>
        <v/>
      </c>
      <c r="AE203" s="179" t="b">
        <f t="shared" si="42"/>
        <v>0</v>
      </c>
      <c r="AF203" t="str">
        <v/>
      </c>
      <c r="AG203" s="179" t="str">
        <f t="shared" si="43"/>
        <v/>
      </c>
      <c r="AH203" t="str">
        <v/>
      </c>
      <c r="AI203" s="202" t="str">
        <v/>
      </c>
      <c r="AJ203" t="str">
        <v/>
      </c>
      <c r="AK203" s="203" t="str">
        <v/>
      </c>
      <c r="AL203" t="str">
        <f t="shared" si="36"/>
        <v/>
      </c>
      <c r="AM203" t="str">
        <f t="shared" si="37"/>
        <v/>
      </c>
    </row>
    <row r="204" spans="3:39" x14ac:dyDescent="0.25">
      <c r="C204" s="179" t="str">
        <f>IF('Planilla de Perforacion'!K238="Conexión","Conexión","")</f>
        <v>Conexión</v>
      </c>
      <c r="D204" s="189">
        <f>'Planilla de Perforacion'!H238</f>
        <v>9.9999999976716936E-2</v>
      </c>
      <c r="E204" s="190">
        <f>'Planilla de Perforacion'!E238</f>
        <v>44451</v>
      </c>
      <c r="F204" s="179" t="str">
        <f>'Planilla de Perforacion'!AF238</f>
        <v>Día</v>
      </c>
      <c r="G204" s="179">
        <f>'Planilla de Perforacion'!AQ238</f>
        <v>8.3000000000000004E-2</v>
      </c>
      <c r="H204" s="179" t="str">
        <f>'Planilla de Perforacion'!AS238</f>
        <v/>
      </c>
      <c r="I204" s="179" t="str">
        <f>'Planilla de Perforacion'!AR238</f>
        <v/>
      </c>
      <c r="J204" s="191" t="str">
        <v/>
      </c>
      <c r="K204" s="191" t="str">
        <f t="shared" ref="K204:K267" si="46">IF(J204="","",$A$2)</f>
        <v/>
      </c>
      <c r="L204" s="191" t="str">
        <v/>
      </c>
      <c r="M204" s="192" t="str">
        <v/>
      </c>
      <c r="N204" s="191" t="str">
        <v/>
      </c>
      <c r="O204" s="191" t="str">
        <v/>
      </c>
      <c r="P204" s="193" t="str">
        <f t="shared" si="38"/>
        <v/>
      </c>
      <c r="Q204" s="193" t="str">
        <f t="shared" si="39"/>
        <v/>
      </c>
      <c r="R204" s="179" t="str">
        <f>IF('Planilla de Perforacion'!K238="Survey","Survey","")</f>
        <v/>
      </c>
      <c r="T204" s="179" t="b">
        <f t="shared" si="40"/>
        <v>0</v>
      </c>
      <c r="U204" s="179" t="str">
        <v/>
      </c>
      <c r="V204" s="179" t="str">
        <f t="shared" si="41"/>
        <v/>
      </c>
      <c r="W204" t="str">
        <v/>
      </c>
      <c r="X204" s="202" t="str">
        <v/>
      </c>
      <c r="Y204" t="str">
        <v/>
      </c>
      <c r="Z204" t="str">
        <v/>
      </c>
      <c r="AA204" t="str">
        <f t="shared" si="44"/>
        <v/>
      </c>
      <c r="AB204" t="str">
        <f t="shared" si="45"/>
        <v/>
      </c>
      <c r="AC204" s="179" t="str">
        <f>IF('Planilla de Perforacion'!K238="Repasa","Repasa","")</f>
        <v/>
      </c>
      <c r="AE204" s="179" t="b">
        <f t="shared" si="42"/>
        <v>0</v>
      </c>
      <c r="AF204" t="str">
        <v/>
      </c>
      <c r="AG204" s="179" t="str">
        <f t="shared" si="43"/>
        <v/>
      </c>
      <c r="AH204" t="str">
        <v/>
      </c>
      <c r="AI204" s="202" t="str">
        <v/>
      </c>
      <c r="AJ204" t="str">
        <v/>
      </c>
      <c r="AK204" s="203" t="str">
        <v/>
      </c>
      <c r="AL204" t="str">
        <f t="shared" si="36"/>
        <v/>
      </c>
      <c r="AM204" t="str">
        <f t="shared" si="37"/>
        <v/>
      </c>
    </row>
    <row r="205" spans="3:39" x14ac:dyDescent="0.25">
      <c r="C205" s="179" t="str">
        <f>IF('Planilla de Perforacion'!K239="Conexión","Conexión","")</f>
        <v/>
      </c>
      <c r="D205" s="189">
        <f>'Planilla de Perforacion'!H239</f>
        <v>6.6666666534729302E-2</v>
      </c>
      <c r="E205" s="190">
        <f>'Planilla de Perforacion'!E239</f>
        <v>44451</v>
      </c>
      <c r="F205" s="179" t="str">
        <f>'Planilla de Perforacion'!AF239</f>
        <v>Día</v>
      </c>
      <c r="G205" s="179" t="str">
        <f>'Planilla de Perforacion'!AQ239</f>
        <v/>
      </c>
      <c r="H205" s="179" t="str">
        <f>'Planilla de Perforacion'!AS239</f>
        <v/>
      </c>
      <c r="I205" s="179">
        <f>'Planilla de Perforacion'!AR239</f>
        <v>0.05</v>
      </c>
      <c r="J205" s="191" t="str">
        <v/>
      </c>
      <c r="K205" s="191" t="str">
        <f t="shared" si="46"/>
        <v/>
      </c>
      <c r="L205" s="191" t="str">
        <v/>
      </c>
      <c r="M205" s="192" t="str">
        <v/>
      </c>
      <c r="N205" s="191" t="str">
        <v/>
      </c>
      <c r="O205" s="191" t="str">
        <v/>
      </c>
      <c r="P205" s="193" t="str">
        <f t="shared" si="38"/>
        <v/>
      </c>
      <c r="Q205" s="193" t="str">
        <f t="shared" si="39"/>
        <v/>
      </c>
      <c r="R205" s="179" t="str">
        <f>IF('Planilla de Perforacion'!K239="Survey","Survey","")</f>
        <v>Survey</v>
      </c>
      <c r="T205" s="179">
        <f t="shared" si="40"/>
        <v>205</v>
      </c>
      <c r="U205" s="179" t="str">
        <v/>
      </c>
      <c r="V205" s="179" t="str">
        <f t="shared" si="41"/>
        <v/>
      </c>
      <c r="W205" t="str">
        <v/>
      </c>
      <c r="X205" s="202" t="str">
        <v/>
      </c>
      <c r="Y205" t="str">
        <v/>
      </c>
      <c r="Z205" t="str">
        <v/>
      </c>
      <c r="AA205" t="str">
        <f t="shared" si="44"/>
        <v/>
      </c>
      <c r="AB205" t="str">
        <f t="shared" si="45"/>
        <v/>
      </c>
      <c r="AC205" s="179" t="str">
        <f>IF('Planilla de Perforacion'!K239="Repasa","Repasa","")</f>
        <v/>
      </c>
      <c r="AE205" s="179" t="b">
        <f t="shared" si="42"/>
        <v>0</v>
      </c>
      <c r="AF205" t="str">
        <v/>
      </c>
      <c r="AG205" s="179" t="str">
        <f t="shared" si="43"/>
        <v/>
      </c>
      <c r="AH205" t="str">
        <v/>
      </c>
      <c r="AI205" s="202" t="str">
        <v/>
      </c>
      <c r="AJ205" t="str">
        <v/>
      </c>
      <c r="AK205" s="203" t="str">
        <v/>
      </c>
      <c r="AL205" t="str">
        <f t="shared" si="36"/>
        <v/>
      </c>
      <c r="AM205" t="str">
        <f t="shared" si="37"/>
        <v/>
      </c>
    </row>
    <row r="206" spans="3:39" x14ac:dyDescent="0.25">
      <c r="C206" s="179" t="str">
        <f>IF('Planilla de Perforacion'!K240="Conexión","Conexión","")</f>
        <v/>
      </c>
      <c r="D206" s="189">
        <f>'Planilla de Perforacion'!H240</f>
        <v>0.38333333336049691</v>
      </c>
      <c r="E206" s="190">
        <f>'Planilla de Perforacion'!E240</f>
        <v>44451</v>
      </c>
      <c r="F206" s="179" t="str">
        <f>'Planilla de Perforacion'!AF240</f>
        <v>Día</v>
      </c>
      <c r="G206" s="179" t="str">
        <f>'Planilla de Perforacion'!AQ240</f>
        <v/>
      </c>
      <c r="H206" s="179" t="str">
        <f>'Planilla de Perforacion'!AS240</f>
        <v/>
      </c>
      <c r="I206" s="179" t="str">
        <f>'Planilla de Perforacion'!AR240</f>
        <v/>
      </c>
      <c r="J206" s="191" t="str">
        <v/>
      </c>
      <c r="K206" s="191" t="str">
        <f t="shared" si="46"/>
        <v/>
      </c>
      <c r="L206" s="191" t="str">
        <v/>
      </c>
      <c r="M206" s="192" t="str">
        <v/>
      </c>
      <c r="N206" s="191" t="str">
        <v/>
      </c>
      <c r="O206" s="191" t="str">
        <v/>
      </c>
      <c r="P206" s="193" t="str">
        <f t="shared" si="38"/>
        <v/>
      </c>
      <c r="Q206" s="193" t="str">
        <f t="shared" si="39"/>
        <v/>
      </c>
      <c r="R206" s="179" t="str">
        <f>IF('Planilla de Perforacion'!K240="Survey","Survey","")</f>
        <v/>
      </c>
      <c r="T206" s="179" t="b">
        <f t="shared" si="40"/>
        <v>0</v>
      </c>
      <c r="U206" s="179" t="str">
        <v/>
      </c>
      <c r="V206" s="179" t="str">
        <f t="shared" si="41"/>
        <v/>
      </c>
      <c r="W206" t="str">
        <v/>
      </c>
      <c r="X206" s="202" t="str">
        <v/>
      </c>
      <c r="Y206" t="str">
        <v/>
      </c>
      <c r="Z206" t="str">
        <v/>
      </c>
      <c r="AA206" t="str">
        <f t="shared" si="44"/>
        <v/>
      </c>
      <c r="AB206" t="str">
        <f t="shared" si="45"/>
        <v/>
      </c>
      <c r="AC206" s="179" t="str">
        <f>IF('Planilla de Perforacion'!K240="Repasa","Repasa","")</f>
        <v/>
      </c>
      <c r="AE206" s="179" t="b">
        <f t="shared" si="42"/>
        <v>0</v>
      </c>
      <c r="AF206" t="str">
        <v/>
      </c>
      <c r="AG206" s="179" t="str">
        <f t="shared" si="43"/>
        <v/>
      </c>
      <c r="AH206" t="str">
        <v/>
      </c>
      <c r="AI206" s="202" t="str">
        <v/>
      </c>
      <c r="AJ206" t="str">
        <v/>
      </c>
      <c r="AK206" s="203" t="str">
        <v/>
      </c>
      <c r="AL206" t="str">
        <f t="shared" si="36"/>
        <v/>
      </c>
      <c r="AM206" t="str">
        <f t="shared" si="37"/>
        <v/>
      </c>
    </row>
    <row r="207" spans="3:39" x14ac:dyDescent="0.25">
      <c r="C207" s="179" t="str">
        <f>IF('Planilla de Perforacion'!K241="Conexión","Conexión","")</f>
        <v/>
      </c>
      <c r="D207" s="189">
        <f>'Planilla de Perforacion'!H241</f>
        <v>8.3333333430346102E-2</v>
      </c>
      <c r="E207" s="190">
        <f>'Planilla de Perforacion'!E241</f>
        <v>44451</v>
      </c>
      <c r="F207" s="179" t="str">
        <f>'Planilla de Perforacion'!AF241</f>
        <v>Día</v>
      </c>
      <c r="G207" s="179" t="str">
        <f>'Planilla de Perforacion'!AQ241</f>
        <v/>
      </c>
      <c r="H207" s="179" t="str">
        <f>'Planilla de Perforacion'!AS241</f>
        <v/>
      </c>
      <c r="I207" s="179" t="str">
        <f>'Planilla de Perforacion'!AR241</f>
        <v/>
      </c>
      <c r="J207" s="191" t="str">
        <v/>
      </c>
      <c r="K207" s="191" t="str">
        <f t="shared" si="46"/>
        <v/>
      </c>
      <c r="L207" s="191" t="str">
        <v/>
      </c>
      <c r="M207" s="192" t="str">
        <v/>
      </c>
      <c r="N207" s="191" t="str">
        <v/>
      </c>
      <c r="O207" s="191" t="str">
        <v/>
      </c>
      <c r="P207" s="193" t="str">
        <f t="shared" si="38"/>
        <v/>
      </c>
      <c r="Q207" s="193" t="str">
        <f t="shared" si="39"/>
        <v/>
      </c>
      <c r="R207" s="179" t="str">
        <f>IF('Planilla de Perforacion'!K241="Survey","Survey","")</f>
        <v/>
      </c>
      <c r="T207" s="179" t="b">
        <f t="shared" si="40"/>
        <v>0</v>
      </c>
      <c r="U207" s="179" t="str">
        <v/>
      </c>
      <c r="V207" s="179" t="str">
        <f t="shared" si="41"/>
        <v/>
      </c>
      <c r="W207" t="str">
        <v/>
      </c>
      <c r="X207" s="202" t="str">
        <v/>
      </c>
      <c r="Y207" t="str">
        <v/>
      </c>
      <c r="Z207" t="str">
        <v/>
      </c>
      <c r="AA207" t="str">
        <f t="shared" si="44"/>
        <v/>
      </c>
      <c r="AB207" t="str">
        <f t="shared" si="45"/>
        <v/>
      </c>
      <c r="AC207" s="179" t="str">
        <f>IF('Planilla de Perforacion'!K241="Repasa","Repasa","")</f>
        <v/>
      </c>
      <c r="AE207" s="179" t="b">
        <f t="shared" si="42"/>
        <v>0</v>
      </c>
      <c r="AF207" t="str">
        <v/>
      </c>
      <c r="AG207" s="179" t="str">
        <f t="shared" si="43"/>
        <v/>
      </c>
      <c r="AH207" t="str">
        <v/>
      </c>
      <c r="AI207" s="202" t="str">
        <v/>
      </c>
      <c r="AJ207" t="str">
        <v/>
      </c>
      <c r="AK207" s="203" t="str">
        <v/>
      </c>
      <c r="AL207" t="str">
        <f t="shared" si="36"/>
        <v/>
      </c>
      <c r="AM207" t="str">
        <f t="shared" si="37"/>
        <v/>
      </c>
    </row>
    <row r="208" spans="3:39" x14ac:dyDescent="0.25">
      <c r="C208" s="179" t="str">
        <f>IF('Planilla de Perforacion'!K242="Conexión","Conexión","")</f>
        <v/>
      </c>
      <c r="D208" s="189">
        <f>'Planilla de Perforacion'!H242</f>
        <v>0.5166666666045785</v>
      </c>
      <c r="E208" s="190">
        <f>'Planilla de Perforacion'!E242</f>
        <v>44451</v>
      </c>
      <c r="F208" s="179" t="str">
        <f>'Planilla de Perforacion'!AF242</f>
        <v>Día</v>
      </c>
      <c r="G208" s="179" t="str">
        <f>'Planilla de Perforacion'!AQ242</f>
        <v/>
      </c>
      <c r="H208" s="179" t="str">
        <f>'Planilla de Perforacion'!AS242</f>
        <v/>
      </c>
      <c r="I208" s="179" t="str">
        <f>'Planilla de Perforacion'!AR242</f>
        <v/>
      </c>
      <c r="J208" s="191" t="str">
        <v/>
      </c>
      <c r="K208" s="191" t="str">
        <f t="shared" si="46"/>
        <v/>
      </c>
      <c r="L208" s="191" t="str">
        <v/>
      </c>
      <c r="M208" s="192" t="str">
        <v/>
      </c>
      <c r="N208" s="191" t="str">
        <v/>
      </c>
      <c r="O208" s="191" t="str">
        <v/>
      </c>
      <c r="P208" s="193" t="str">
        <f t="shared" si="38"/>
        <v/>
      </c>
      <c r="Q208" s="193" t="str">
        <f t="shared" si="39"/>
        <v/>
      </c>
      <c r="R208" s="179" t="str">
        <f>IF('Planilla de Perforacion'!K242="Survey","Survey","")</f>
        <v/>
      </c>
      <c r="T208" s="179" t="b">
        <f t="shared" si="40"/>
        <v>0</v>
      </c>
      <c r="U208" s="179" t="str">
        <v/>
      </c>
      <c r="V208" s="179" t="str">
        <f t="shared" si="41"/>
        <v/>
      </c>
      <c r="W208" t="str">
        <v/>
      </c>
      <c r="X208" s="202" t="str">
        <v/>
      </c>
      <c r="Y208" t="str">
        <v/>
      </c>
      <c r="Z208" t="str">
        <v/>
      </c>
      <c r="AA208" t="str">
        <f t="shared" si="44"/>
        <v/>
      </c>
      <c r="AB208" t="str">
        <f t="shared" si="45"/>
        <v/>
      </c>
      <c r="AC208" s="179" t="str">
        <f>IF('Planilla de Perforacion'!K242="Repasa","Repasa","")</f>
        <v/>
      </c>
      <c r="AE208" s="179" t="b">
        <f t="shared" si="42"/>
        <v>0</v>
      </c>
      <c r="AF208" t="str">
        <v/>
      </c>
      <c r="AG208" s="179" t="str">
        <f t="shared" si="43"/>
        <v/>
      </c>
      <c r="AH208" t="str">
        <v/>
      </c>
      <c r="AI208" s="202" t="str">
        <v/>
      </c>
      <c r="AJ208" t="str">
        <v/>
      </c>
      <c r="AK208" s="203" t="str">
        <v/>
      </c>
      <c r="AL208" t="str">
        <f t="shared" si="36"/>
        <v/>
      </c>
      <c r="AM208" t="str">
        <f t="shared" si="37"/>
        <v/>
      </c>
    </row>
    <row r="209" spans="3:39" x14ac:dyDescent="0.25">
      <c r="C209" s="179" t="str">
        <f>IF('Planilla de Perforacion'!K243="Conexión","Conexión","")</f>
        <v/>
      </c>
      <c r="D209" s="189">
        <f>'Planilla de Perforacion'!H243</f>
        <v>6.6666666709352285E-2</v>
      </c>
      <c r="E209" s="190">
        <f>'Planilla de Perforacion'!E243</f>
        <v>44451</v>
      </c>
      <c r="F209" s="179" t="str">
        <f>'Planilla de Perforacion'!AF243</f>
        <v>Día</v>
      </c>
      <c r="G209" s="179" t="str">
        <f>'Planilla de Perforacion'!AQ243</f>
        <v/>
      </c>
      <c r="H209" s="179" t="str">
        <f>'Planilla de Perforacion'!AS243</f>
        <v/>
      </c>
      <c r="I209" s="179" t="str">
        <f>'Planilla de Perforacion'!AR243</f>
        <v/>
      </c>
      <c r="J209" s="191" t="str">
        <v/>
      </c>
      <c r="K209" s="191" t="str">
        <f t="shared" si="46"/>
        <v/>
      </c>
      <c r="L209" s="191" t="str">
        <v/>
      </c>
      <c r="M209" s="192" t="str">
        <v/>
      </c>
      <c r="N209" s="191" t="str">
        <v/>
      </c>
      <c r="O209" s="191" t="str">
        <v/>
      </c>
      <c r="P209" s="193" t="str">
        <f t="shared" si="38"/>
        <v/>
      </c>
      <c r="Q209" s="193" t="str">
        <f t="shared" si="39"/>
        <v/>
      </c>
      <c r="R209" s="179" t="str">
        <f>IF('Planilla de Perforacion'!K243="Survey","Survey","")</f>
        <v/>
      </c>
      <c r="T209" s="179" t="b">
        <f t="shared" si="40"/>
        <v>0</v>
      </c>
      <c r="U209" s="179" t="str">
        <v/>
      </c>
      <c r="V209" s="179" t="str">
        <f t="shared" si="41"/>
        <v/>
      </c>
      <c r="W209" t="str">
        <v/>
      </c>
      <c r="X209" s="202" t="str">
        <v/>
      </c>
      <c r="Y209" t="str">
        <v/>
      </c>
      <c r="Z209" t="str">
        <v/>
      </c>
      <c r="AA209" t="str">
        <f t="shared" si="44"/>
        <v/>
      </c>
      <c r="AB209" t="str">
        <f t="shared" si="45"/>
        <v/>
      </c>
      <c r="AC209" s="179" t="str">
        <f>IF('Planilla de Perforacion'!K243="Repasa","Repasa","")</f>
        <v/>
      </c>
      <c r="AE209" s="179" t="b">
        <f t="shared" si="42"/>
        <v>0</v>
      </c>
      <c r="AF209" t="str">
        <v/>
      </c>
      <c r="AG209" s="179" t="str">
        <f t="shared" si="43"/>
        <v/>
      </c>
      <c r="AH209" t="str">
        <v/>
      </c>
      <c r="AI209" s="202" t="str">
        <v/>
      </c>
      <c r="AJ209" t="str">
        <v/>
      </c>
      <c r="AK209" s="203" t="str">
        <v/>
      </c>
      <c r="AL209" t="str">
        <f t="shared" si="36"/>
        <v/>
      </c>
      <c r="AM209" t="str">
        <f t="shared" si="37"/>
        <v/>
      </c>
    </row>
    <row r="210" spans="3:39" x14ac:dyDescent="0.25">
      <c r="C210" s="179" t="str">
        <f>IF('Planilla de Perforacion'!K244="Conexión","Conexión","")</f>
        <v/>
      </c>
      <c r="D210" s="189">
        <f>'Planilla de Perforacion'!H244</f>
        <v>0.38333333336049691</v>
      </c>
      <c r="E210" s="190">
        <f>'Planilla de Perforacion'!E244</f>
        <v>44451</v>
      </c>
      <c r="F210" s="179" t="str">
        <f>'Planilla de Perforacion'!AF244</f>
        <v>Día</v>
      </c>
      <c r="G210" s="179" t="str">
        <f>'Planilla de Perforacion'!AQ244</f>
        <v/>
      </c>
      <c r="H210" s="179" t="str">
        <f>'Planilla de Perforacion'!AS244</f>
        <v/>
      </c>
      <c r="I210" s="179" t="str">
        <f>'Planilla de Perforacion'!AR244</f>
        <v/>
      </c>
      <c r="J210" s="191" t="str">
        <v/>
      </c>
      <c r="K210" s="191" t="str">
        <f t="shared" si="46"/>
        <v/>
      </c>
      <c r="L210" s="191" t="str">
        <v/>
      </c>
      <c r="M210" s="192" t="str">
        <v/>
      </c>
      <c r="N210" s="191" t="str">
        <v/>
      </c>
      <c r="O210" s="191" t="str">
        <v/>
      </c>
      <c r="P210" s="193" t="str">
        <f t="shared" si="38"/>
        <v/>
      </c>
      <c r="Q210" s="193" t="str">
        <f t="shared" si="39"/>
        <v/>
      </c>
      <c r="R210" s="179" t="str">
        <f>IF('Planilla de Perforacion'!K244="Survey","Survey","")</f>
        <v/>
      </c>
      <c r="T210" s="179" t="b">
        <f t="shared" si="40"/>
        <v>0</v>
      </c>
      <c r="U210" s="179" t="str">
        <v/>
      </c>
      <c r="V210" s="179" t="str">
        <f t="shared" si="41"/>
        <v/>
      </c>
      <c r="W210" t="str">
        <v/>
      </c>
      <c r="X210" s="202" t="str">
        <v/>
      </c>
      <c r="Y210" t="str">
        <v/>
      </c>
      <c r="Z210" t="str">
        <v/>
      </c>
      <c r="AA210" t="str">
        <f t="shared" si="44"/>
        <v/>
      </c>
      <c r="AB210" t="str">
        <f t="shared" si="45"/>
        <v/>
      </c>
      <c r="AC210" s="179" t="str">
        <f>IF('Planilla de Perforacion'!K244="Repasa","Repasa","")</f>
        <v/>
      </c>
      <c r="AE210" s="179" t="b">
        <f t="shared" si="42"/>
        <v>0</v>
      </c>
      <c r="AF210" t="str">
        <v/>
      </c>
      <c r="AG210" s="179" t="str">
        <f t="shared" si="43"/>
        <v/>
      </c>
      <c r="AH210" t="str">
        <v/>
      </c>
      <c r="AI210" s="202" t="str">
        <v/>
      </c>
      <c r="AJ210" t="str">
        <v/>
      </c>
      <c r="AK210" s="203" t="str">
        <v/>
      </c>
      <c r="AL210" t="str">
        <f t="shared" si="36"/>
        <v/>
      </c>
      <c r="AM210" t="str">
        <f t="shared" si="37"/>
        <v/>
      </c>
    </row>
    <row r="211" spans="3:39" x14ac:dyDescent="0.25">
      <c r="C211" s="179" t="str">
        <f>IF('Planilla de Perforacion'!K245="Conexión","Conexión","")</f>
        <v>Conexión</v>
      </c>
      <c r="D211" s="189">
        <f>'Planilla de Perforacion'!H245</f>
        <v>0.1499999999650754</v>
      </c>
      <c r="E211" s="190">
        <f>'Planilla de Perforacion'!E245</f>
        <v>44451</v>
      </c>
      <c r="F211" s="179" t="str">
        <f>'Planilla de Perforacion'!AF245</f>
        <v>Día</v>
      </c>
      <c r="G211" s="179">
        <f>'Planilla de Perforacion'!AQ245</f>
        <v>8.3000000000000004E-2</v>
      </c>
      <c r="H211" s="179" t="str">
        <f>'Planilla de Perforacion'!AS245</f>
        <v/>
      </c>
      <c r="I211" s="179" t="str">
        <f>'Planilla de Perforacion'!AR245</f>
        <v/>
      </c>
      <c r="J211" s="191" t="str">
        <v/>
      </c>
      <c r="K211" s="191" t="str">
        <f t="shared" si="46"/>
        <v/>
      </c>
      <c r="L211" s="191" t="str">
        <v/>
      </c>
      <c r="M211" s="192" t="str">
        <v/>
      </c>
      <c r="N211" s="191" t="str">
        <v/>
      </c>
      <c r="O211" s="191" t="str">
        <v/>
      </c>
      <c r="P211" s="193" t="str">
        <f t="shared" si="38"/>
        <v/>
      </c>
      <c r="Q211" s="193" t="str">
        <f t="shared" si="39"/>
        <v/>
      </c>
      <c r="R211" s="179" t="str">
        <f>IF('Planilla de Perforacion'!K245="Survey","Survey","")</f>
        <v/>
      </c>
      <c r="T211" s="179" t="b">
        <f t="shared" si="40"/>
        <v>0</v>
      </c>
      <c r="U211" s="179" t="str">
        <v/>
      </c>
      <c r="V211" s="179" t="str">
        <f t="shared" si="41"/>
        <v/>
      </c>
      <c r="W211" t="str">
        <v/>
      </c>
      <c r="X211" s="202" t="str">
        <v/>
      </c>
      <c r="Y211" t="str">
        <v/>
      </c>
      <c r="Z211" t="str">
        <v/>
      </c>
      <c r="AA211" t="str">
        <f t="shared" si="44"/>
        <v/>
      </c>
      <c r="AB211" t="str">
        <f t="shared" si="45"/>
        <v/>
      </c>
      <c r="AC211" s="179" t="str">
        <f>IF('Planilla de Perforacion'!K245="Repasa","Repasa","")</f>
        <v/>
      </c>
      <c r="AE211" s="179" t="b">
        <f t="shared" si="42"/>
        <v>0</v>
      </c>
      <c r="AF211" t="str">
        <v/>
      </c>
      <c r="AG211" s="179" t="str">
        <f t="shared" si="43"/>
        <v/>
      </c>
      <c r="AH211" t="str">
        <v/>
      </c>
      <c r="AI211" s="202" t="str">
        <v/>
      </c>
      <c r="AJ211" t="str">
        <v/>
      </c>
      <c r="AK211" s="203" t="str">
        <v/>
      </c>
      <c r="AL211" t="str">
        <f t="shared" si="36"/>
        <v/>
      </c>
      <c r="AM211" t="str">
        <f t="shared" si="37"/>
        <v/>
      </c>
    </row>
    <row r="212" spans="3:39" x14ac:dyDescent="0.25">
      <c r="C212" s="179" t="str">
        <f>IF('Planilla de Perforacion'!K246="Conexión","Conexión","")</f>
        <v/>
      </c>
      <c r="D212" s="189">
        <f>'Planilla de Perforacion'!H246</f>
        <v>6.6666666709352285E-2</v>
      </c>
      <c r="E212" s="190">
        <f>'Planilla de Perforacion'!E246</f>
        <v>44451</v>
      </c>
      <c r="F212" s="179" t="str">
        <f>'Planilla de Perforacion'!AF246</f>
        <v>Día</v>
      </c>
      <c r="G212" s="179" t="str">
        <f>'Planilla de Perforacion'!AQ246</f>
        <v/>
      </c>
      <c r="H212" s="179" t="str">
        <f>'Planilla de Perforacion'!AS246</f>
        <v/>
      </c>
      <c r="I212" s="179">
        <f>'Planilla de Perforacion'!AR246</f>
        <v>0.05</v>
      </c>
      <c r="J212" s="191" t="str">
        <v/>
      </c>
      <c r="K212" s="191" t="str">
        <f t="shared" si="46"/>
        <v/>
      </c>
      <c r="L212" s="191" t="str">
        <v/>
      </c>
      <c r="M212" s="192" t="str">
        <v/>
      </c>
      <c r="N212" s="191" t="str">
        <v/>
      </c>
      <c r="O212" s="191" t="str">
        <v/>
      </c>
      <c r="P212" s="193" t="str">
        <f t="shared" si="38"/>
        <v/>
      </c>
      <c r="Q212" s="193" t="str">
        <f t="shared" si="39"/>
        <v/>
      </c>
      <c r="R212" s="179" t="str">
        <f>IF('Planilla de Perforacion'!K246="Survey","Survey","")</f>
        <v>Survey</v>
      </c>
      <c r="T212" s="179">
        <f t="shared" si="40"/>
        <v>212</v>
      </c>
      <c r="U212" s="179" t="str">
        <v/>
      </c>
      <c r="V212" s="179" t="str">
        <f t="shared" si="41"/>
        <v/>
      </c>
      <c r="W212" t="str">
        <v/>
      </c>
      <c r="X212" s="202" t="str">
        <v/>
      </c>
      <c r="Y212" t="str">
        <v/>
      </c>
      <c r="Z212" t="str">
        <v/>
      </c>
      <c r="AA212" t="str">
        <f t="shared" si="44"/>
        <v/>
      </c>
      <c r="AB212" t="str">
        <f t="shared" si="45"/>
        <v/>
      </c>
      <c r="AC212" s="179" t="str">
        <f>IF('Planilla de Perforacion'!K246="Repasa","Repasa","")</f>
        <v/>
      </c>
      <c r="AE212" s="179" t="b">
        <f t="shared" si="42"/>
        <v>0</v>
      </c>
      <c r="AF212" t="str">
        <v/>
      </c>
      <c r="AG212" s="179" t="str">
        <f t="shared" si="43"/>
        <v/>
      </c>
      <c r="AH212" t="str">
        <v/>
      </c>
      <c r="AI212" s="202" t="str">
        <v/>
      </c>
      <c r="AJ212" t="str">
        <v/>
      </c>
      <c r="AK212" s="203" t="str">
        <v/>
      </c>
      <c r="AL212" t="str">
        <f t="shared" si="36"/>
        <v/>
      </c>
      <c r="AM212" t="str">
        <f t="shared" si="37"/>
        <v/>
      </c>
    </row>
    <row r="213" spans="3:39" x14ac:dyDescent="0.25">
      <c r="C213" s="179" t="str">
        <f>IF('Planilla de Perforacion'!K247="Conexión","Conexión","")</f>
        <v/>
      </c>
      <c r="D213" s="189">
        <f>'Planilla de Perforacion'!H247</f>
        <v>1.0499999999301508</v>
      </c>
      <c r="E213" s="190">
        <f>'Planilla de Perforacion'!E247</f>
        <v>44451</v>
      </c>
      <c r="F213" s="179" t="str">
        <f>'Planilla de Perforacion'!AF247</f>
        <v>Día</v>
      </c>
      <c r="G213" s="179" t="str">
        <f>'Planilla de Perforacion'!AQ247</f>
        <v/>
      </c>
      <c r="H213" s="179" t="str">
        <f>'Planilla de Perforacion'!AS247</f>
        <v/>
      </c>
      <c r="I213" s="179" t="str">
        <f>'Planilla de Perforacion'!AR247</f>
        <v/>
      </c>
      <c r="J213" s="191" t="str">
        <v/>
      </c>
      <c r="K213" s="191" t="str">
        <f t="shared" si="46"/>
        <v/>
      </c>
      <c r="L213" s="191" t="str">
        <v/>
      </c>
      <c r="M213" s="192" t="str">
        <v/>
      </c>
      <c r="N213" s="191" t="str">
        <v/>
      </c>
      <c r="O213" s="191" t="str">
        <v/>
      </c>
      <c r="P213" s="193" t="str">
        <f t="shared" si="38"/>
        <v/>
      </c>
      <c r="Q213" s="193" t="str">
        <f t="shared" si="39"/>
        <v/>
      </c>
      <c r="R213" s="179" t="str">
        <f>IF('Planilla de Perforacion'!K247="Survey","Survey","")</f>
        <v/>
      </c>
      <c r="T213" s="179" t="b">
        <f t="shared" si="40"/>
        <v>0</v>
      </c>
      <c r="U213" s="179" t="str">
        <v/>
      </c>
      <c r="V213" s="179" t="str">
        <f t="shared" si="41"/>
        <v/>
      </c>
      <c r="W213" t="str">
        <v/>
      </c>
      <c r="X213" s="202" t="str">
        <v/>
      </c>
      <c r="Y213" t="str">
        <v/>
      </c>
      <c r="Z213" t="str">
        <v/>
      </c>
      <c r="AA213" t="str">
        <f t="shared" si="44"/>
        <v/>
      </c>
      <c r="AB213" t="str">
        <f t="shared" si="45"/>
        <v/>
      </c>
      <c r="AC213" s="179" t="str">
        <f>IF('Planilla de Perforacion'!K247="Repasa","Repasa","")</f>
        <v/>
      </c>
      <c r="AE213" s="179" t="b">
        <f t="shared" si="42"/>
        <v>0</v>
      </c>
      <c r="AF213" t="str">
        <v/>
      </c>
      <c r="AG213" s="179" t="str">
        <f t="shared" si="43"/>
        <v/>
      </c>
      <c r="AH213" t="str">
        <v/>
      </c>
      <c r="AI213" s="202" t="str">
        <v/>
      </c>
      <c r="AJ213" t="str">
        <v/>
      </c>
      <c r="AK213" s="203" t="str">
        <v/>
      </c>
      <c r="AL213" t="str">
        <f t="shared" si="36"/>
        <v/>
      </c>
      <c r="AM213" t="str">
        <f t="shared" si="37"/>
        <v/>
      </c>
    </row>
    <row r="214" spans="3:39" x14ac:dyDescent="0.25">
      <c r="C214" s="179" t="str">
        <f>IF('Planilla de Perforacion'!K248="Conexión","Conexión","")</f>
        <v>Conexión</v>
      </c>
      <c r="D214" s="189">
        <f>'Planilla de Perforacion'!H248</f>
        <v>8.3333333430346102E-2</v>
      </c>
      <c r="E214" s="190">
        <f>'Planilla de Perforacion'!E248</f>
        <v>44451</v>
      </c>
      <c r="F214" s="179" t="str">
        <f>'Planilla de Perforacion'!AF248</f>
        <v>Día</v>
      </c>
      <c r="G214" s="179">
        <f>'Planilla de Perforacion'!AQ248</f>
        <v>8.3000000000000004E-2</v>
      </c>
      <c r="H214" s="179" t="str">
        <f>'Planilla de Perforacion'!AS248</f>
        <v/>
      </c>
      <c r="I214" s="179" t="str">
        <f>'Planilla de Perforacion'!AR248</f>
        <v/>
      </c>
      <c r="J214" s="191" t="str">
        <v/>
      </c>
      <c r="K214" s="191" t="str">
        <f t="shared" si="46"/>
        <v/>
      </c>
      <c r="L214" s="191" t="str">
        <v/>
      </c>
      <c r="M214" s="192" t="str">
        <v/>
      </c>
      <c r="N214" s="191" t="str">
        <v/>
      </c>
      <c r="O214" s="191" t="str">
        <v/>
      </c>
      <c r="P214" s="193" t="str">
        <f t="shared" si="38"/>
        <v/>
      </c>
      <c r="Q214" s="193" t="str">
        <f t="shared" si="39"/>
        <v/>
      </c>
      <c r="R214" s="179" t="str">
        <f>IF('Planilla de Perforacion'!K248="Survey","Survey","")</f>
        <v/>
      </c>
      <c r="T214" s="179" t="b">
        <f t="shared" si="40"/>
        <v>0</v>
      </c>
      <c r="U214" s="179" t="str">
        <v/>
      </c>
      <c r="V214" s="179" t="str">
        <f t="shared" si="41"/>
        <v/>
      </c>
      <c r="W214" t="str">
        <v/>
      </c>
      <c r="X214" s="202" t="str">
        <v/>
      </c>
      <c r="Y214" t="str">
        <v/>
      </c>
      <c r="Z214" t="str">
        <v/>
      </c>
      <c r="AA214" t="str">
        <f t="shared" si="44"/>
        <v/>
      </c>
      <c r="AB214" t="str">
        <f t="shared" si="45"/>
        <v/>
      </c>
      <c r="AC214" s="179" t="str">
        <f>IF('Planilla de Perforacion'!K248="Repasa","Repasa","")</f>
        <v/>
      </c>
      <c r="AE214" s="179" t="b">
        <f t="shared" si="42"/>
        <v>0</v>
      </c>
      <c r="AF214" t="str">
        <v/>
      </c>
      <c r="AG214" s="179" t="str">
        <f t="shared" si="43"/>
        <v/>
      </c>
      <c r="AH214" t="str">
        <v/>
      </c>
      <c r="AI214" s="202" t="str">
        <v/>
      </c>
      <c r="AJ214" t="str">
        <v/>
      </c>
      <c r="AK214" s="203" t="str">
        <v/>
      </c>
      <c r="AL214" t="str">
        <f t="shared" si="36"/>
        <v/>
      </c>
      <c r="AM214" t="str">
        <f t="shared" si="37"/>
        <v/>
      </c>
    </row>
    <row r="215" spans="3:39" x14ac:dyDescent="0.25">
      <c r="C215" s="179" t="str">
        <f>IF('Planilla de Perforacion'!K249="Conexión","Conexión","")</f>
        <v/>
      </c>
      <c r="D215" s="189">
        <f>'Planilla de Perforacion'!H249</f>
        <v>4.9999999988358468E-2</v>
      </c>
      <c r="E215" s="190">
        <f>'Planilla de Perforacion'!E249</f>
        <v>44451</v>
      </c>
      <c r="F215" s="179" t="str">
        <f>'Planilla de Perforacion'!AF249</f>
        <v>Día</v>
      </c>
      <c r="G215" s="179" t="str">
        <f>'Planilla de Perforacion'!AQ249</f>
        <v/>
      </c>
      <c r="H215" s="179" t="str">
        <f>'Planilla de Perforacion'!AS249</f>
        <v/>
      </c>
      <c r="I215" s="179">
        <f>'Planilla de Perforacion'!AR249</f>
        <v>0.05</v>
      </c>
      <c r="J215" s="191" t="str">
        <v/>
      </c>
      <c r="K215" s="191" t="str">
        <f t="shared" si="46"/>
        <v/>
      </c>
      <c r="L215" s="191" t="str">
        <v/>
      </c>
      <c r="M215" s="192" t="str">
        <v/>
      </c>
      <c r="N215" s="191" t="str">
        <v/>
      </c>
      <c r="O215" s="191" t="str">
        <v/>
      </c>
      <c r="P215" s="193" t="str">
        <f t="shared" si="38"/>
        <v/>
      </c>
      <c r="Q215" s="193" t="str">
        <f t="shared" si="39"/>
        <v/>
      </c>
      <c r="R215" s="179" t="str">
        <f>IF('Planilla de Perforacion'!K249="Survey","Survey","")</f>
        <v>Survey</v>
      </c>
      <c r="T215" s="179">
        <f t="shared" si="40"/>
        <v>215</v>
      </c>
      <c r="U215" s="179" t="str">
        <v/>
      </c>
      <c r="V215" s="179" t="str">
        <f t="shared" si="41"/>
        <v/>
      </c>
      <c r="W215" t="str">
        <v/>
      </c>
      <c r="X215" s="202" t="str">
        <v/>
      </c>
      <c r="Y215" t="str">
        <v/>
      </c>
      <c r="Z215" t="str">
        <v/>
      </c>
      <c r="AA215" t="str">
        <f t="shared" si="44"/>
        <v/>
      </c>
      <c r="AB215" t="str">
        <f t="shared" si="45"/>
        <v/>
      </c>
      <c r="AC215" s="179" t="str">
        <f>IF('Planilla de Perforacion'!K249="Repasa","Repasa","")</f>
        <v/>
      </c>
      <c r="AE215" s="179" t="b">
        <f t="shared" si="42"/>
        <v>0</v>
      </c>
      <c r="AF215" t="str">
        <v/>
      </c>
      <c r="AG215" s="179" t="str">
        <f t="shared" si="43"/>
        <v/>
      </c>
      <c r="AH215" t="str">
        <v/>
      </c>
      <c r="AI215" s="202" t="str">
        <v/>
      </c>
      <c r="AJ215" t="str">
        <v/>
      </c>
      <c r="AK215" s="203" t="str">
        <v/>
      </c>
      <c r="AL215" t="str">
        <f t="shared" si="36"/>
        <v/>
      </c>
      <c r="AM215" t="str">
        <f t="shared" si="37"/>
        <v/>
      </c>
    </row>
    <row r="216" spans="3:39" x14ac:dyDescent="0.25">
      <c r="C216" s="179" t="str">
        <f>IF('Planilla de Perforacion'!K250="Conexión","Conexión","")</f>
        <v/>
      </c>
      <c r="D216" s="189">
        <f>'Planilla de Perforacion'!H250</f>
        <v>0.94999999995343387</v>
      </c>
      <c r="E216" s="190">
        <f>'Planilla de Perforacion'!E250</f>
        <v>44451</v>
      </c>
      <c r="F216" s="179" t="str">
        <f>'Planilla de Perforacion'!AF250</f>
        <v>Día</v>
      </c>
      <c r="G216" s="179" t="str">
        <f>'Planilla de Perforacion'!AQ250</f>
        <v/>
      </c>
      <c r="H216" s="179" t="str">
        <f>'Planilla de Perforacion'!AS250</f>
        <v/>
      </c>
      <c r="I216" s="179" t="str">
        <f>'Planilla de Perforacion'!AR250</f>
        <v/>
      </c>
      <c r="J216" s="191" t="str">
        <v/>
      </c>
      <c r="K216" s="191" t="str">
        <f t="shared" si="46"/>
        <v/>
      </c>
      <c r="L216" s="191" t="str">
        <v/>
      </c>
      <c r="M216" s="192" t="str">
        <v/>
      </c>
      <c r="N216" s="191" t="str">
        <v/>
      </c>
      <c r="O216" s="191" t="str">
        <v/>
      </c>
      <c r="P216" s="193" t="str">
        <f t="shared" si="38"/>
        <v/>
      </c>
      <c r="Q216" s="193" t="str">
        <f t="shared" si="39"/>
        <v/>
      </c>
      <c r="R216" s="179" t="str">
        <f>IF('Planilla de Perforacion'!K250="Survey","Survey","")</f>
        <v/>
      </c>
      <c r="T216" s="179" t="b">
        <f t="shared" si="40"/>
        <v>0</v>
      </c>
      <c r="U216" s="179" t="str">
        <v/>
      </c>
      <c r="V216" s="179" t="str">
        <f t="shared" si="41"/>
        <v/>
      </c>
      <c r="W216" t="str">
        <v/>
      </c>
      <c r="X216" s="202" t="str">
        <v/>
      </c>
      <c r="Y216" t="str">
        <v/>
      </c>
      <c r="Z216" t="str">
        <v/>
      </c>
      <c r="AA216" t="str">
        <f t="shared" si="44"/>
        <v/>
      </c>
      <c r="AB216" t="str">
        <f t="shared" si="45"/>
        <v/>
      </c>
      <c r="AC216" s="179" t="str">
        <f>IF('Planilla de Perforacion'!K250="Repasa","Repasa","")</f>
        <v/>
      </c>
      <c r="AE216" s="179" t="b">
        <f t="shared" si="42"/>
        <v>0</v>
      </c>
      <c r="AF216" t="str">
        <v/>
      </c>
      <c r="AG216" s="179" t="str">
        <f t="shared" si="43"/>
        <v/>
      </c>
      <c r="AH216" t="str">
        <v/>
      </c>
      <c r="AI216" s="202" t="str">
        <v/>
      </c>
      <c r="AJ216" t="str">
        <v/>
      </c>
      <c r="AK216" s="203" t="str">
        <v/>
      </c>
      <c r="AL216" t="str">
        <f t="shared" si="36"/>
        <v/>
      </c>
      <c r="AM216" t="str">
        <f t="shared" si="37"/>
        <v/>
      </c>
    </row>
    <row r="217" spans="3:39" x14ac:dyDescent="0.25">
      <c r="C217" s="179" t="str">
        <f>IF('Planilla de Perforacion'!K251="Conexión","Conexión","")</f>
        <v>Conexión</v>
      </c>
      <c r="D217" s="189">
        <f>'Planilla de Perforacion'!H251</f>
        <v>0.13333333324408159</v>
      </c>
      <c r="E217" s="190">
        <f>'Planilla de Perforacion'!E251</f>
        <v>44451</v>
      </c>
      <c r="F217" s="179" t="str">
        <f>'Planilla de Perforacion'!AF251</f>
        <v>Día</v>
      </c>
      <c r="G217" s="179">
        <f>'Planilla de Perforacion'!AQ251</f>
        <v>8.3000000000000004E-2</v>
      </c>
      <c r="H217" s="179" t="str">
        <f>'Planilla de Perforacion'!AS251</f>
        <v/>
      </c>
      <c r="I217" s="179" t="str">
        <f>'Planilla de Perforacion'!AR251</f>
        <v/>
      </c>
      <c r="J217" s="191" t="str">
        <v/>
      </c>
      <c r="K217" s="191" t="str">
        <f t="shared" si="46"/>
        <v/>
      </c>
      <c r="L217" s="191" t="str">
        <v/>
      </c>
      <c r="M217" s="192" t="str">
        <v/>
      </c>
      <c r="N217" s="191" t="str">
        <v/>
      </c>
      <c r="O217" s="191" t="str">
        <v/>
      </c>
      <c r="P217" s="193" t="str">
        <f t="shared" si="38"/>
        <v/>
      </c>
      <c r="Q217" s="193" t="str">
        <f t="shared" si="39"/>
        <v/>
      </c>
      <c r="R217" s="179" t="str">
        <f>IF('Planilla de Perforacion'!K251="Survey","Survey","")</f>
        <v/>
      </c>
      <c r="T217" s="179" t="b">
        <f t="shared" si="40"/>
        <v>0</v>
      </c>
      <c r="U217" s="179" t="str">
        <v/>
      </c>
      <c r="V217" s="179" t="str">
        <f t="shared" si="41"/>
        <v/>
      </c>
      <c r="W217" t="str">
        <v/>
      </c>
      <c r="X217" s="202" t="str">
        <v/>
      </c>
      <c r="Y217" t="str">
        <v/>
      </c>
      <c r="Z217" t="str">
        <v/>
      </c>
      <c r="AA217" t="str">
        <f t="shared" si="44"/>
        <v/>
      </c>
      <c r="AB217" t="str">
        <f t="shared" si="45"/>
        <v/>
      </c>
      <c r="AC217" s="179" t="str">
        <f>IF('Planilla de Perforacion'!K251="Repasa","Repasa","")</f>
        <v/>
      </c>
      <c r="AE217" s="179" t="b">
        <f t="shared" si="42"/>
        <v>0</v>
      </c>
      <c r="AF217" t="str">
        <v/>
      </c>
      <c r="AG217" s="179" t="str">
        <f t="shared" si="43"/>
        <v/>
      </c>
      <c r="AH217" t="str">
        <v/>
      </c>
      <c r="AI217" s="202" t="str">
        <v/>
      </c>
      <c r="AJ217" t="str">
        <v/>
      </c>
      <c r="AK217" s="203" t="str">
        <v/>
      </c>
      <c r="AL217" t="str">
        <f t="shared" si="36"/>
        <v/>
      </c>
      <c r="AM217" t="str">
        <f t="shared" si="37"/>
        <v/>
      </c>
    </row>
    <row r="218" spans="3:39" x14ac:dyDescent="0.25">
      <c r="C218" s="179" t="str">
        <f>IF('Planilla de Perforacion'!K252="Conexión","Conexión","")</f>
        <v/>
      </c>
      <c r="D218" s="189">
        <f>'Planilla de Perforacion'!H252</f>
        <v>4.9999999988358468E-2</v>
      </c>
      <c r="E218" s="190">
        <f>'Planilla de Perforacion'!E252</f>
        <v>44451</v>
      </c>
      <c r="F218" s="179" t="str">
        <f>'Planilla de Perforacion'!AF252</f>
        <v>Día</v>
      </c>
      <c r="G218" s="179" t="str">
        <f>'Planilla de Perforacion'!AQ252</f>
        <v/>
      </c>
      <c r="H218" s="179" t="str">
        <f>'Planilla de Perforacion'!AS252</f>
        <v/>
      </c>
      <c r="I218" s="179">
        <f>'Planilla de Perforacion'!AR252</f>
        <v>0.05</v>
      </c>
      <c r="J218" s="191" t="str">
        <v/>
      </c>
      <c r="K218" s="191" t="str">
        <f t="shared" si="46"/>
        <v/>
      </c>
      <c r="L218" s="191" t="str">
        <v/>
      </c>
      <c r="M218" s="192" t="str">
        <v/>
      </c>
      <c r="N218" s="191" t="str">
        <v/>
      </c>
      <c r="O218" s="191" t="str">
        <v/>
      </c>
      <c r="P218" s="193" t="str">
        <f t="shared" si="38"/>
        <v/>
      </c>
      <c r="Q218" s="193" t="str">
        <f t="shared" si="39"/>
        <v/>
      </c>
      <c r="R218" s="179" t="str">
        <f>IF('Planilla de Perforacion'!K252="Survey","Survey","")</f>
        <v>Survey</v>
      </c>
      <c r="T218" s="179">
        <f t="shared" si="40"/>
        <v>218</v>
      </c>
      <c r="U218" s="179" t="str">
        <v/>
      </c>
      <c r="V218" s="179" t="str">
        <f t="shared" si="41"/>
        <v/>
      </c>
      <c r="W218" t="str">
        <v/>
      </c>
      <c r="X218" s="202" t="str">
        <v/>
      </c>
      <c r="Y218" t="str">
        <v/>
      </c>
      <c r="Z218" t="str">
        <v/>
      </c>
      <c r="AA218" t="str">
        <f t="shared" si="44"/>
        <v/>
      </c>
      <c r="AB218" t="str">
        <f t="shared" si="45"/>
        <v/>
      </c>
      <c r="AC218" s="179" t="str">
        <f>IF('Planilla de Perforacion'!K252="Repasa","Repasa","")</f>
        <v/>
      </c>
      <c r="AE218" s="179" t="b">
        <f t="shared" si="42"/>
        <v>0</v>
      </c>
      <c r="AF218" t="str">
        <v/>
      </c>
      <c r="AG218" s="179" t="str">
        <f t="shared" si="43"/>
        <v/>
      </c>
      <c r="AH218" t="str">
        <v/>
      </c>
      <c r="AI218" s="202" t="str">
        <v/>
      </c>
      <c r="AJ218" t="str">
        <v/>
      </c>
      <c r="AK218" s="203" t="str">
        <v/>
      </c>
      <c r="AL218" t="str">
        <f t="shared" si="36"/>
        <v/>
      </c>
      <c r="AM218" t="str">
        <f t="shared" si="37"/>
        <v/>
      </c>
    </row>
    <row r="219" spans="3:39" x14ac:dyDescent="0.25">
      <c r="C219" s="179" t="str">
        <f>IF('Planilla de Perforacion'!K253="Conexión","Conexión","")</f>
        <v/>
      </c>
      <c r="D219" s="189">
        <f>'Planilla de Perforacion'!H253</f>
        <v>0.35000000009313226</v>
      </c>
      <c r="E219" s="190">
        <f>'Planilla de Perforacion'!E253</f>
        <v>44451</v>
      </c>
      <c r="F219" s="179" t="str">
        <f>'Planilla de Perforacion'!AF253</f>
        <v>Día</v>
      </c>
      <c r="G219" s="179" t="str">
        <f>'Planilla de Perforacion'!AQ253</f>
        <v/>
      </c>
      <c r="H219" s="179" t="str">
        <f>'Planilla de Perforacion'!AS253</f>
        <v/>
      </c>
      <c r="I219" s="179" t="str">
        <f>'Planilla de Perforacion'!AR253</f>
        <v/>
      </c>
      <c r="J219" s="191" t="str">
        <v/>
      </c>
      <c r="K219" s="191" t="str">
        <f t="shared" si="46"/>
        <v/>
      </c>
      <c r="L219" s="191" t="str">
        <v/>
      </c>
      <c r="M219" s="192" t="str">
        <v/>
      </c>
      <c r="N219" s="191" t="str">
        <v/>
      </c>
      <c r="O219" s="191" t="str">
        <v/>
      </c>
      <c r="P219" s="193" t="str">
        <f t="shared" si="38"/>
        <v/>
      </c>
      <c r="Q219" s="193" t="str">
        <f t="shared" si="39"/>
        <v/>
      </c>
      <c r="R219" s="179" t="str">
        <f>IF('Planilla de Perforacion'!K253="Survey","Survey","")</f>
        <v/>
      </c>
      <c r="T219" s="179" t="b">
        <f t="shared" si="40"/>
        <v>0</v>
      </c>
      <c r="U219" s="179" t="str">
        <v/>
      </c>
      <c r="V219" s="179" t="str">
        <f t="shared" si="41"/>
        <v/>
      </c>
      <c r="W219" t="str">
        <v/>
      </c>
      <c r="X219" s="202" t="str">
        <v/>
      </c>
      <c r="Y219" t="str">
        <v/>
      </c>
      <c r="Z219" t="str">
        <v/>
      </c>
      <c r="AA219" t="str">
        <f t="shared" si="44"/>
        <v/>
      </c>
      <c r="AB219" t="str">
        <f t="shared" si="45"/>
        <v/>
      </c>
      <c r="AC219" s="179" t="str">
        <f>IF('Planilla de Perforacion'!K253="Repasa","Repasa","")</f>
        <v/>
      </c>
      <c r="AE219" s="179" t="b">
        <f t="shared" si="42"/>
        <v>0</v>
      </c>
      <c r="AF219" t="str">
        <v/>
      </c>
      <c r="AG219" s="179" t="str">
        <f t="shared" si="43"/>
        <v/>
      </c>
      <c r="AH219" t="str">
        <v/>
      </c>
      <c r="AI219" s="202" t="str">
        <v/>
      </c>
      <c r="AJ219" t="str">
        <v/>
      </c>
      <c r="AK219" s="203" t="str">
        <v/>
      </c>
      <c r="AL219" t="str">
        <f t="shared" si="36"/>
        <v/>
      </c>
      <c r="AM219" t="str">
        <f t="shared" si="37"/>
        <v/>
      </c>
    </row>
    <row r="220" spans="3:39" x14ac:dyDescent="0.25">
      <c r="C220" s="179" t="str">
        <f>IF('Planilla de Perforacion'!K254="Conexión","Conexión","")</f>
        <v/>
      </c>
      <c r="D220" s="189">
        <f>'Planilla de Perforacion'!H254</f>
        <v>0.1499999999650754</v>
      </c>
      <c r="E220" s="190">
        <f>'Planilla de Perforacion'!E254</f>
        <v>44451</v>
      </c>
      <c r="F220" s="179" t="str">
        <f>'Planilla de Perforacion'!AF254</f>
        <v>Día</v>
      </c>
      <c r="G220" s="179" t="str">
        <f>'Planilla de Perforacion'!AQ254</f>
        <v/>
      </c>
      <c r="H220" s="179" t="str">
        <f>'Planilla de Perforacion'!AS254</f>
        <v/>
      </c>
      <c r="I220" s="179" t="str">
        <f>'Planilla de Perforacion'!AR254</f>
        <v/>
      </c>
      <c r="J220" s="191" t="str">
        <v/>
      </c>
      <c r="K220" s="191" t="str">
        <f t="shared" si="46"/>
        <v/>
      </c>
      <c r="L220" s="191" t="str">
        <v/>
      </c>
      <c r="M220" s="192" t="str">
        <v/>
      </c>
      <c r="N220" s="191" t="str">
        <v/>
      </c>
      <c r="O220" s="191" t="str">
        <v/>
      </c>
      <c r="P220" s="193" t="str">
        <f t="shared" si="38"/>
        <v/>
      </c>
      <c r="Q220" s="193" t="str">
        <f t="shared" si="39"/>
        <v/>
      </c>
      <c r="R220" s="179" t="str">
        <f>IF('Planilla de Perforacion'!K254="Survey","Survey","")</f>
        <v/>
      </c>
      <c r="T220" s="179" t="b">
        <f t="shared" si="40"/>
        <v>0</v>
      </c>
      <c r="U220" s="179" t="str">
        <v/>
      </c>
      <c r="V220" s="179" t="str">
        <f t="shared" si="41"/>
        <v/>
      </c>
      <c r="W220" t="str">
        <v/>
      </c>
      <c r="X220" s="202" t="str">
        <v/>
      </c>
      <c r="Y220" t="str">
        <v/>
      </c>
      <c r="Z220" t="str">
        <v/>
      </c>
      <c r="AA220" t="str">
        <f t="shared" si="44"/>
        <v/>
      </c>
      <c r="AB220" t="str">
        <f t="shared" si="45"/>
        <v/>
      </c>
      <c r="AC220" s="179" t="str">
        <f>IF('Planilla de Perforacion'!K254="Repasa","Repasa","")</f>
        <v/>
      </c>
      <c r="AE220" s="179" t="b">
        <f t="shared" si="42"/>
        <v>0</v>
      </c>
      <c r="AF220" t="str">
        <v/>
      </c>
      <c r="AG220" s="179" t="str">
        <f t="shared" si="43"/>
        <v/>
      </c>
      <c r="AH220" t="str">
        <v/>
      </c>
      <c r="AI220" s="202" t="str">
        <v/>
      </c>
      <c r="AJ220" t="str">
        <v/>
      </c>
      <c r="AK220" s="203" t="str">
        <v/>
      </c>
      <c r="AL220" t="str">
        <f t="shared" si="36"/>
        <v/>
      </c>
      <c r="AM220" t="str">
        <f t="shared" si="37"/>
        <v/>
      </c>
    </row>
    <row r="221" spans="3:39" x14ac:dyDescent="0.25">
      <c r="C221" s="179" t="str">
        <f>IF('Planilla de Perforacion'!K255="Conexión","Conexión","")</f>
        <v/>
      </c>
      <c r="D221" s="189">
        <f>'Planilla de Perforacion'!H255</f>
        <v>0.45000000006984919</v>
      </c>
      <c r="E221" s="190">
        <f>'Planilla de Perforacion'!E255</f>
        <v>44451</v>
      </c>
      <c r="F221" s="179" t="str">
        <f>'Planilla de Perforacion'!AF255</f>
        <v>Día</v>
      </c>
      <c r="G221" s="179" t="str">
        <f>'Planilla de Perforacion'!AQ255</f>
        <v/>
      </c>
      <c r="H221" s="179" t="str">
        <f>'Planilla de Perforacion'!AS255</f>
        <v/>
      </c>
      <c r="I221" s="179" t="str">
        <f>'Planilla de Perforacion'!AR255</f>
        <v/>
      </c>
      <c r="J221" s="191" t="str">
        <v/>
      </c>
      <c r="K221" s="191" t="str">
        <f t="shared" si="46"/>
        <v/>
      </c>
      <c r="L221" s="191" t="str">
        <v/>
      </c>
      <c r="M221" s="192" t="str">
        <v/>
      </c>
      <c r="N221" s="191" t="str">
        <v/>
      </c>
      <c r="O221" s="191" t="str">
        <v/>
      </c>
      <c r="P221" s="193" t="str">
        <f t="shared" si="38"/>
        <v/>
      </c>
      <c r="Q221" s="193" t="str">
        <f t="shared" si="39"/>
        <v/>
      </c>
      <c r="R221" s="179" t="str">
        <f>IF('Planilla de Perforacion'!K255="Survey","Survey","")</f>
        <v/>
      </c>
      <c r="T221" s="179" t="b">
        <f t="shared" si="40"/>
        <v>0</v>
      </c>
      <c r="U221" s="179" t="str">
        <v/>
      </c>
      <c r="V221" s="179" t="str">
        <f t="shared" si="41"/>
        <v/>
      </c>
      <c r="W221" t="str">
        <v/>
      </c>
      <c r="X221" s="202" t="str">
        <v/>
      </c>
      <c r="Y221" t="str">
        <v/>
      </c>
      <c r="Z221" t="str">
        <v/>
      </c>
      <c r="AA221" t="str">
        <f t="shared" si="44"/>
        <v/>
      </c>
      <c r="AB221" t="str">
        <f t="shared" si="45"/>
        <v/>
      </c>
      <c r="AC221" s="179" t="str">
        <f>IF('Planilla de Perforacion'!K255="Repasa","Repasa","")</f>
        <v/>
      </c>
      <c r="AE221" s="179" t="b">
        <f t="shared" si="42"/>
        <v>0</v>
      </c>
      <c r="AF221" t="str">
        <v/>
      </c>
      <c r="AG221" s="179" t="str">
        <f t="shared" si="43"/>
        <v/>
      </c>
      <c r="AH221" t="str">
        <v/>
      </c>
      <c r="AI221" s="202" t="str">
        <v/>
      </c>
      <c r="AJ221" t="str">
        <v/>
      </c>
      <c r="AK221" s="203" t="str">
        <v/>
      </c>
      <c r="AL221" t="str">
        <f t="shared" si="36"/>
        <v/>
      </c>
      <c r="AM221" t="str">
        <f t="shared" si="37"/>
        <v/>
      </c>
    </row>
    <row r="222" spans="3:39" x14ac:dyDescent="0.25">
      <c r="C222" s="179" t="str">
        <f>IF('Planilla de Perforacion'!K256="Conexión","Conexión","")</f>
        <v>Conexión</v>
      </c>
      <c r="D222" s="189">
        <f>'Planilla de Perforacion'!H256</f>
        <v>8.3333333255723119E-2</v>
      </c>
      <c r="E222" s="190">
        <f>'Planilla de Perforacion'!E256</f>
        <v>44451</v>
      </c>
      <c r="F222" s="179" t="str">
        <f>'Planilla de Perforacion'!AF256</f>
        <v>Noche</v>
      </c>
      <c r="G222" s="179">
        <f>'Planilla de Perforacion'!AQ256</f>
        <v>8.3000000000000004E-2</v>
      </c>
      <c r="H222" s="179" t="str">
        <f>'Planilla de Perforacion'!AS256</f>
        <v/>
      </c>
      <c r="I222" s="179" t="str">
        <f>'Planilla de Perforacion'!AR256</f>
        <v/>
      </c>
      <c r="J222" s="191" t="str">
        <v/>
      </c>
      <c r="K222" s="191" t="str">
        <f t="shared" si="46"/>
        <v/>
      </c>
      <c r="L222" s="191" t="str">
        <v/>
      </c>
      <c r="M222" s="192" t="str">
        <v/>
      </c>
      <c r="N222" s="191" t="str">
        <v/>
      </c>
      <c r="O222" s="191" t="str">
        <v/>
      </c>
      <c r="P222" s="193" t="str">
        <f t="shared" si="38"/>
        <v/>
      </c>
      <c r="Q222" s="193" t="str">
        <f t="shared" si="39"/>
        <v/>
      </c>
      <c r="R222" s="179" t="str">
        <f>IF('Planilla de Perforacion'!K256="Survey","Survey","")</f>
        <v/>
      </c>
      <c r="T222" s="179" t="b">
        <f t="shared" si="40"/>
        <v>0</v>
      </c>
      <c r="U222" s="179" t="str">
        <v/>
      </c>
      <c r="V222" s="179" t="str">
        <f t="shared" si="41"/>
        <v/>
      </c>
      <c r="W222" t="str">
        <v/>
      </c>
      <c r="X222" s="202" t="str">
        <v/>
      </c>
      <c r="Y222" t="str">
        <v/>
      </c>
      <c r="Z222" t="str">
        <v/>
      </c>
      <c r="AA222" t="str">
        <f t="shared" si="44"/>
        <v/>
      </c>
      <c r="AB222" t="str">
        <f t="shared" si="45"/>
        <v/>
      </c>
      <c r="AC222" s="179" t="str">
        <f>IF('Planilla de Perforacion'!K256="Repasa","Repasa","")</f>
        <v/>
      </c>
      <c r="AE222" s="179" t="b">
        <f t="shared" si="42"/>
        <v>0</v>
      </c>
      <c r="AF222" t="str">
        <v/>
      </c>
      <c r="AG222" s="179" t="str">
        <f t="shared" si="43"/>
        <v/>
      </c>
      <c r="AH222" t="str">
        <v/>
      </c>
      <c r="AI222" s="202" t="str">
        <v/>
      </c>
      <c r="AJ222" t="str">
        <v/>
      </c>
      <c r="AK222" s="203" t="str">
        <v/>
      </c>
      <c r="AL222" t="str">
        <f t="shared" si="36"/>
        <v/>
      </c>
      <c r="AM222" t="str">
        <f t="shared" si="37"/>
        <v/>
      </c>
    </row>
    <row r="223" spans="3:39" x14ac:dyDescent="0.25">
      <c r="C223" s="179" t="str">
        <f>IF('Planilla de Perforacion'!K257="Conexión","Conexión","")</f>
        <v/>
      </c>
      <c r="D223" s="189">
        <f>'Planilla de Perforacion'!H257</f>
        <v>0.11666666669771075</v>
      </c>
      <c r="E223" s="190">
        <f>'Planilla de Perforacion'!E257</f>
        <v>44451</v>
      </c>
      <c r="F223" s="179" t="str">
        <f>'Planilla de Perforacion'!AF257</f>
        <v>Noche</v>
      </c>
      <c r="G223" s="179" t="str">
        <f>'Planilla de Perforacion'!AQ257</f>
        <v/>
      </c>
      <c r="H223" s="179" t="str">
        <f>'Planilla de Perforacion'!AS257</f>
        <v/>
      </c>
      <c r="I223" s="179" t="str">
        <f>'Planilla de Perforacion'!AR257</f>
        <v/>
      </c>
      <c r="J223" s="191" t="str">
        <v/>
      </c>
      <c r="K223" s="191" t="str">
        <f t="shared" si="46"/>
        <v/>
      </c>
      <c r="L223" s="191" t="str">
        <v/>
      </c>
      <c r="M223" s="192" t="str">
        <v/>
      </c>
      <c r="N223" s="191" t="str">
        <v/>
      </c>
      <c r="O223" s="191" t="str">
        <v/>
      </c>
      <c r="P223" s="193" t="str">
        <f t="shared" si="38"/>
        <v/>
      </c>
      <c r="Q223" s="193" t="str">
        <f t="shared" si="39"/>
        <v/>
      </c>
      <c r="R223" s="179" t="str">
        <f>IF('Planilla de Perforacion'!K257="Survey","Survey","")</f>
        <v/>
      </c>
      <c r="T223" s="179" t="b">
        <f t="shared" si="40"/>
        <v>0</v>
      </c>
      <c r="U223" s="179" t="str">
        <v/>
      </c>
      <c r="V223" s="179" t="str">
        <f t="shared" si="41"/>
        <v/>
      </c>
      <c r="W223" t="str">
        <v/>
      </c>
      <c r="X223" s="202" t="str">
        <v/>
      </c>
      <c r="Y223" t="str">
        <v/>
      </c>
      <c r="Z223" t="str">
        <v/>
      </c>
      <c r="AA223" t="str">
        <f t="shared" si="44"/>
        <v/>
      </c>
      <c r="AB223" t="str">
        <f t="shared" si="45"/>
        <v/>
      </c>
      <c r="AC223" s="179" t="str">
        <f>IF('Planilla de Perforacion'!K257="Repasa","Repasa","")</f>
        <v/>
      </c>
      <c r="AE223" s="179" t="b">
        <f t="shared" si="42"/>
        <v>0</v>
      </c>
      <c r="AF223" t="str">
        <v/>
      </c>
      <c r="AG223" s="179" t="str">
        <f t="shared" si="43"/>
        <v/>
      </c>
      <c r="AH223" t="str">
        <v/>
      </c>
      <c r="AI223" s="202" t="str">
        <v/>
      </c>
      <c r="AJ223" t="str">
        <v/>
      </c>
      <c r="AK223" s="203" t="str">
        <v/>
      </c>
      <c r="AL223" t="str">
        <f t="shared" si="36"/>
        <v/>
      </c>
      <c r="AM223" t="str">
        <f t="shared" si="37"/>
        <v/>
      </c>
    </row>
    <row r="224" spans="3:39" x14ac:dyDescent="0.25">
      <c r="C224" s="179" t="str">
        <f>IF('Planilla de Perforacion'!K258="Conexión","Conexión","")</f>
        <v/>
      </c>
      <c r="D224" s="189">
        <f>'Planilla de Perforacion'!H258</f>
        <v>0.78333333326736465</v>
      </c>
      <c r="E224" s="190">
        <f>'Planilla de Perforacion'!E258</f>
        <v>44451</v>
      </c>
      <c r="F224" s="179" t="str">
        <f>'Planilla de Perforacion'!AF258</f>
        <v>Noche</v>
      </c>
      <c r="G224" s="179" t="str">
        <f>'Planilla de Perforacion'!AQ258</f>
        <v/>
      </c>
      <c r="H224" s="179" t="str">
        <f>'Planilla de Perforacion'!AS258</f>
        <v/>
      </c>
      <c r="I224" s="179" t="str">
        <f>'Planilla de Perforacion'!AR258</f>
        <v/>
      </c>
      <c r="J224" s="191" t="str">
        <v/>
      </c>
      <c r="K224" s="191" t="str">
        <f t="shared" si="46"/>
        <v/>
      </c>
      <c r="L224" s="191" t="str">
        <v/>
      </c>
      <c r="M224" s="192" t="str">
        <v/>
      </c>
      <c r="N224" s="191" t="str">
        <v/>
      </c>
      <c r="O224" s="191" t="str">
        <v/>
      </c>
      <c r="P224" s="193" t="str">
        <f t="shared" si="38"/>
        <v/>
      </c>
      <c r="Q224" s="193" t="str">
        <f t="shared" si="39"/>
        <v/>
      </c>
      <c r="R224" s="179" t="str">
        <f>IF('Planilla de Perforacion'!K258="Survey","Survey","")</f>
        <v/>
      </c>
      <c r="T224" s="179" t="b">
        <f t="shared" si="40"/>
        <v>0</v>
      </c>
      <c r="U224" s="179" t="str">
        <v/>
      </c>
      <c r="V224" s="179" t="str">
        <f t="shared" si="41"/>
        <v/>
      </c>
      <c r="W224" t="str">
        <v/>
      </c>
      <c r="X224" s="202" t="str">
        <v/>
      </c>
      <c r="Y224" t="str">
        <v/>
      </c>
      <c r="Z224" t="str">
        <v/>
      </c>
      <c r="AA224" t="str">
        <f t="shared" si="44"/>
        <v/>
      </c>
      <c r="AB224" t="str">
        <f t="shared" si="45"/>
        <v/>
      </c>
      <c r="AC224" s="179" t="str">
        <f>IF('Planilla de Perforacion'!K258="Repasa","Repasa","")</f>
        <v/>
      </c>
      <c r="AE224" s="179" t="b">
        <f t="shared" si="42"/>
        <v>0</v>
      </c>
      <c r="AF224" t="str">
        <v/>
      </c>
      <c r="AG224" s="179" t="str">
        <f t="shared" si="43"/>
        <v/>
      </c>
      <c r="AH224" t="str">
        <v/>
      </c>
      <c r="AI224" s="202" t="str">
        <v/>
      </c>
      <c r="AJ224" t="str">
        <v/>
      </c>
      <c r="AK224" s="203" t="str">
        <v/>
      </c>
      <c r="AL224" t="str">
        <f t="shared" si="36"/>
        <v/>
      </c>
      <c r="AM224" t="str">
        <f t="shared" si="37"/>
        <v/>
      </c>
    </row>
    <row r="225" spans="3:39" x14ac:dyDescent="0.25">
      <c r="C225" s="179" t="str">
        <f>IF('Planilla de Perforacion'!K259="Conexión","Conexión","")</f>
        <v/>
      </c>
      <c r="D225" s="189">
        <f>'Planilla de Perforacion'!H259</f>
        <v>0.13333333341870457</v>
      </c>
      <c r="E225" s="190">
        <f>'Planilla de Perforacion'!E259</f>
        <v>44451</v>
      </c>
      <c r="F225" s="179" t="str">
        <f>'Planilla de Perforacion'!AF259</f>
        <v>Noche</v>
      </c>
      <c r="G225" s="179" t="str">
        <f>'Planilla de Perforacion'!AQ259</f>
        <v/>
      </c>
      <c r="H225" s="179" t="str">
        <f>'Planilla de Perforacion'!AS259</f>
        <v/>
      </c>
      <c r="I225" s="179" t="str">
        <f>'Planilla de Perforacion'!AR259</f>
        <v/>
      </c>
      <c r="J225" s="191" t="str">
        <v/>
      </c>
      <c r="K225" s="191" t="str">
        <f t="shared" si="46"/>
        <v/>
      </c>
      <c r="L225" s="191" t="str">
        <v/>
      </c>
      <c r="M225" s="192" t="str">
        <v/>
      </c>
      <c r="N225" s="191" t="str">
        <v/>
      </c>
      <c r="O225" s="191" t="str">
        <v/>
      </c>
      <c r="P225" s="193" t="str">
        <f t="shared" si="38"/>
        <v/>
      </c>
      <c r="Q225" s="193" t="str">
        <f t="shared" si="39"/>
        <v/>
      </c>
      <c r="R225" s="179" t="str">
        <f>IF('Planilla de Perforacion'!K259="Survey","Survey","")</f>
        <v/>
      </c>
      <c r="T225" s="179" t="b">
        <f t="shared" si="40"/>
        <v>0</v>
      </c>
      <c r="U225" s="179" t="str">
        <v/>
      </c>
      <c r="V225" s="179" t="str">
        <f t="shared" si="41"/>
        <v/>
      </c>
      <c r="W225" t="str">
        <v/>
      </c>
      <c r="X225" s="202" t="str">
        <v/>
      </c>
      <c r="Y225" t="str">
        <v/>
      </c>
      <c r="Z225" t="str">
        <v/>
      </c>
      <c r="AA225" t="str">
        <f t="shared" si="44"/>
        <v/>
      </c>
      <c r="AB225" t="str">
        <f t="shared" si="45"/>
        <v/>
      </c>
      <c r="AC225" s="179" t="str">
        <f>IF('Planilla de Perforacion'!K259="Repasa","Repasa","")</f>
        <v/>
      </c>
      <c r="AE225" s="179" t="b">
        <f t="shared" si="42"/>
        <v>0</v>
      </c>
      <c r="AF225" t="str">
        <v/>
      </c>
      <c r="AG225" s="179" t="str">
        <f t="shared" si="43"/>
        <v/>
      </c>
      <c r="AH225" t="str">
        <v/>
      </c>
      <c r="AI225" s="202" t="str">
        <v/>
      </c>
      <c r="AJ225" t="str">
        <v/>
      </c>
      <c r="AK225" s="203" t="str">
        <v/>
      </c>
      <c r="AL225" t="str">
        <f t="shared" si="36"/>
        <v/>
      </c>
      <c r="AM225" t="str">
        <f t="shared" si="37"/>
        <v/>
      </c>
    </row>
    <row r="226" spans="3:39" x14ac:dyDescent="0.25">
      <c r="C226" s="179" t="str">
        <f>IF('Planilla de Perforacion'!K260="Conexión","Conexión","")</f>
        <v/>
      </c>
      <c r="D226" s="189">
        <f>'Planilla de Perforacion'!H260</f>
        <v>0.29999999993015081</v>
      </c>
      <c r="E226" s="190">
        <f>'Planilla de Perforacion'!E260</f>
        <v>44451</v>
      </c>
      <c r="F226" s="179" t="str">
        <f>'Planilla de Perforacion'!AF260</f>
        <v>Noche</v>
      </c>
      <c r="G226" s="179" t="str">
        <f>'Planilla de Perforacion'!AQ260</f>
        <v/>
      </c>
      <c r="H226" s="179" t="str">
        <f>'Planilla de Perforacion'!AS260</f>
        <v/>
      </c>
      <c r="I226" s="179" t="str">
        <f>'Planilla de Perforacion'!AR260</f>
        <v/>
      </c>
      <c r="J226" s="191" t="str">
        <v/>
      </c>
      <c r="K226" s="191" t="str">
        <f t="shared" si="46"/>
        <v/>
      </c>
      <c r="L226" s="191" t="str">
        <v/>
      </c>
      <c r="M226" s="192" t="str">
        <v/>
      </c>
      <c r="N226" s="191" t="str">
        <v/>
      </c>
      <c r="O226" s="191" t="str">
        <v/>
      </c>
      <c r="P226" s="193" t="str">
        <f t="shared" si="38"/>
        <v/>
      </c>
      <c r="Q226" s="193" t="str">
        <f t="shared" si="39"/>
        <v/>
      </c>
      <c r="R226" s="179" t="str">
        <f>IF('Planilla de Perforacion'!K260="Survey","Survey","")</f>
        <v/>
      </c>
      <c r="T226" s="179" t="b">
        <f t="shared" si="40"/>
        <v>0</v>
      </c>
      <c r="U226" s="179" t="str">
        <v/>
      </c>
      <c r="V226" s="179" t="str">
        <f t="shared" si="41"/>
        <v/>
      </c>
      <c r="W226" t="str">
        <v/>
      </c>
      <c r="X226" s="202" t="str">
        <v/>
      </c>
      <c r="Y226" t="str">
        <v/>
      </c>
      <c r="Z226" t="str">
        <v/>
      </c>
      <c r="AA226" t="str">
        <f t="shared" si="44"/>
        <v/>
      </c>
      <c r="AB226" t="str">
        <f t="shared" si="45"/>
        <v/>
      </c>
      <c r="AC226" s="179" t="str">
        <f>IF('Planilla de Perforacion'!K260="Repasa","Repasa","")</f>
        <v/>
      </c>
      <c r="AE226" s="179" t="b">
        <f t="shared" si="42"/>
        <v>0</v>
      </c>
      <c r="AF226" t="str">
        <v/>
      </c>
      <c r="AG226" s="179" t="str">
        <f t="shared" si="43"/>
        <v/>
      </c>
      <c r="AH226" t="str">
        <v/>
      </c>
      <c r="AI226" s="202" t="str">
        <v/>
      </c>
      <c r="AJ226" t="str">
        <v/>
      </c>
      <c r="AK226" s="203" t="str">
        <v/>
      </c>
      <c r="AL226" t="str">
        <f t="shared" si="36"/>
        <v/>
      </c>
      <c r="AM226" t="str">
        <f t="shared" si="37"/>
        <v/>
      </c>
    </row>
    <row r="227" spans="3:39" x14ac:dyDescent="0.25">
      <c r="C227" s="179" t="str">
        <f>IF('Planilla de Perforacion'!K261="Conexión","Conexión","")</f>
        <v>Conexión</v>
      </c>
      <c r="D227" s="189">
        <f>'Planilla de Perforacion'!H261</f>
        <v>8.3333333430346102E-2</v>
      </c>
      <c r="E227" s="190">
        <f>'Planilla de Perforacion'!E261</f>
        <v>44451</v>
      </c>
      <c r="F227" s="179" t="str">
        <f>'Planilla de Perforacion'!AF261</f>
        <v>Noche</v>
      </c>
      <c r="G227" s="179">
        <f>'Planilla de Perforacion'!AQ261</f>
        <v>8.3000000000000004E-2</v>
      </c>
      <c r="H227" s="179" t="str">
        <f>'Planilla de Perforacion'!AS261</f>
        <v/>
      </c>
      <c r="I227" s="179" t="str">
        <f>'Planilla de Perforacion'!AR261</f>
        <v/>
      </c>
      <c r="J227" s="191" t="str">
        <v/>
      </c>
      <c r="K227" s="191" t="str">
        <f t="shared" si="46"/>
        <v/>
      </c>
      <c r="L227" s="191" t="str">
        <v/>
      </c>
      <c r="M227" s="192" t="str">
        <v/>
      </c>
      <c r="N227" s="191" t="str">
        <v/>
      </c>
      <c r="O227" s="191" t="str">
        <v/>
      </c>
      <c r="P227" s="193" t="str">
        <f t="shared" si="38"/>
        <v/>
      </c>
      <c r="Q227" s="193" t="str">
        <f t="shared" si="39"/>
        <v/>
      </c>
      <c r="R227" s="179" t="str">
        <f>IF('Planilla de Perforacion'!K261="Survey","Survey","")</f>
        <v/>
      </c>
      <c r="T227" s="179" t="b">
        <f t="shared" si="40"/>
        <v>0</v>
      </c>
      <c r="U227" s="179" t="str">
        <v/>
      </c>
      <c r="V227" s="179" t="str">
        <f t="shared" si="41"/>
        <v/>
      </c>
      <c r="W227" t="str">
        <v/>
      </c>
      <c r="X227" s="202" t="str">
        <v/>
      </c>
      <c r="Y227" t="str">
        <v/>
      </c>
      <c r="Z227" t="str">
        <v/>
      </c>
      <c r="AA227" t="str">
        <f t="shared" si="44"/>
        <v/>
      </c>
      <c r="AB227" t="str">
        <f t="shared" si="45"/>
        <v/>
      </c>
      <c r="AC227" s="179" t="str">
        <f>IF('Planilla de Perforacion'!K261="Repasa","Repasa","")</f>
        <v/>
      </c>
      <c r="AE227" s="179" t="b">
        <f t="shared" si="42"/>
        <v>0</v>
      </c>
      <c r="AF227" t="str">
        <v/>
      </c>
      <c r="AG227" s="179" t="str">
        <f t="shared" si="43"/>
        <v/>
      </c>
      <c r="AH227" t="str">
        <v/>
      </c>
      <c r="AI227" s="202" t="str">
        <v/>
      </c>
      <c r="AJ227" t="str">
        <v/>
      </c>
      <c r="AK227" s="203" t="str">
        <v/>
      </c>
      <c r="AL227" t="str">
        <f t="shared" si="36"/>
        <v/>
      </c>
      <c r="AM227" t="str">
        <f t="shared" si="37"/>
        <v/>
      </c>
    </row>
    <row r="228" spans="3:39" x14ac:dyDescent="0.25">
      <c r="C228" s="179" t="str">
        <f>IF('Planilla de Perforacion'!K262="Conexión","Conexión","")</f>
        <v/>
      </c>
      <c r="D228" s="189">
        <f>'Planilla de Perforacion'!H262</f>
        <v>0.23333333322079852</v>
      </c>
      <c r="E228" s="190">
        <f>'Planilla de Perforacion'!E262</f>
        <v>44451</v>
      </c>
      <c r="F228" s="179" t="str">
        <f>'Planilla de Perforacion'!AF262</f>
        <v>Noche</v>
      </c>
      <c r="G228" s="179" t="str">
        <f>'Planilla de Perforacion'!AQ262</f>
        <v/>
      </c>
      <c r="H228" s="179" t="str">
        <f>'Planilla de Perforacion'!AS262</f>
        <v/>
      </c>
      <c r="I228" s="179" t="str">
        <f>'Planilla de Perforacion'!AR262</f>
        <v/>
      </c>
      <c r="J228" s="191" t="str">
        <v/>
      </c>
      <c r="K228" s="191" t="str">
        <f t="shared" si="46"/>
        <v/>
      </c>
      <c r="L228" s="191" t="str">
        <v/>
      </c>
      <c r="M228" s="192" t="str">
        <v/>
      </c>
      <c r="N228" s="191" t="str">
        <v/>
      </c>
      <c r="O228" s="191" t="str">
        <v/>
      </c>
      <c r="P228" s="193" t="str">
        <f t="shared" si="38"/>
        <v/>
      </c>
      <c r="Q228" s="193" t="str">
        <f t="shared" si="39"/>
        <v/>
      </c>
      <c r="R228" s="179" t="str">
        <f>IF('Planilla de Perforacion'!K262="Survey","Survey","")</f>
        <v/>
      </c>
      <c r="T228" s="179" t="b">
        <f t="shared" si="40"/>
        <v>0</v>
      </c>
      <c r="U228" s="179" t="str">
        <v/>
      </c>
      <c r="V228" s="179" t="str">
        <f t="shared" si="41"/>
        <v/>
      </c>
      <c r="W228" t="str">
        <v/>
      </c>
      <c r="X228" s="202" t="str">
        <v/>
      </c>
      <c r="Y228" t="str">
        <v/>
      </c>
      <c r="Z228" t="str">
        <v/>
      </c>
      <c r="AA228" t="str">
        <f t="shared" si="44"/>
        <v/>
      </c>
      <c r="AB228" t="str">
        <f t="shared" si="45"/>
        <v/>
      </c>
      <c r="AC228" s="179" t="str">
        <f>IF('Planilla de Perforacion'!K262="Repasa","Repasa","")</f>
        <v/>
      </c>
      <c r="AE228" s="179" t="b">
        <f t="shared" si="42"/>
        <v>0</v>
      </c>
      <c r="AF228" t="str">
        <v/>
      </c>
      <c r="AG228" s="179" t="str">
        <f t="shared" si="43"/>
        <v/>
      </c>
      <c r="AH228" t="str">
        <v/>
      </c>
      <c r="AI228" s="202" t="str">
        <v/>
      </c>
      <c r="AJ228" t="str">
        <v/>
      </c>
      <c r="AK228" s="203" t="str">
        <v/>
      </c>
      <c r="AL228" t="str">
        <f t="shared" si="36"/>
        <v/>
      </c>
      <c r="AM228" t="str">
        <f t="shared" si="37"/>
        <v/>
      </c>
    </row>
    <row r="229" spans="3:39" x14ac:dyDescent="0.25">
      <c r="C229" s="179" t="str">
        <f>IF('Planilla de Perforacion'!K263="Conexión","Conexión","")</f>
        <v/>
      </c>
      <c r="D229" s="189">
        <f>'Planilla de Perforacion'!H263</f>
        <v>0.20000000012805685</v>
      </c>
      <c r="E229" s="190">
        <f>'Planilla de Perforacion'!E263</f>
        <v>44451</v>
      </c>
      <c r="F229" s="179" t="str">
        <f>'Planilla de Perforacion'!AF263</f>
        <v>Noche</v>
      </c>
      <c r="G229" s="179" t="str">
        <f>'Planilla de Perforacion'!AQ263</f>
        <v/>
      </c>
      <c r="H229" s="179" t="str">
        <f>'Planilla de Perforacion'!AS263</f>
        <v/>
      </c>
      <c r="I229" s="179">
        <f>'Planilla de Perforacion'!AR263</f>
        <v>0.05</v>
      </c>
      <c r="J229" s="191" t="str">
        <v/>
      </c>
      <c r="K229" s="191" t="str">
        <f t="shared" si="46"/>
        <v/>
      </c>
      <c r="L229" s="191" t="str">
        <v/>
      </c>
      <c r="M229" s="192" t="str">
        <v/>
      </c>
      <c r="N229" s="191" t="str">
        <v/>
      </c>
      <c r="O229" s="191" t="str">
        <v/>
      </c>
      <c r="P229" s="193" t="str">
        <f t="shared" si="38"/>
        <v/>
      </c>
      <c r="Q229" s="193" t="str">
        <f t="shared" si="39"/>
        <v/>
      </c>
      <c r="R229" s="179" t="str">
        <f>IF('Planilla de Perforacion'!K263="Survey","Survey","")</f>
        <v>Survey</v>
      </c>
      <c r="T229" s="179">
        <f t="shared" si="40"/>
        <v>229</v>
      </c>
      <c r="U229" s="179" t="str">
        <v/>
      </c>
      <c r="V229" s="179" t="str">
        <f t="shared" si="41"/>
        <v/>
      </c>
      <c r="W229" t="str">
        <v/>
      </c>
      <c r="X229" s="202" t="str">
        <v/>
      </c>
      <c r="Y229" t="str">
        <v/>
      </c>
      <c r="Z229" t="str">
        <v/>
      </c>
      <c r="AA229" t="str">
        <f t="shared" si="44"/>
        <v/>
      </c>
      <c r="AB229" t="str">
        <f t="shared" si="45"/>
        <v/>
      </c>
      <c r="AC229" s="179" t="str">
        <f>IF('Planilla de Perforacion'!K263="Repasa","Repasa","")</f>
        <v/>
      </c>
      <c r="AE229" s="179" t="b">
        <f t="shared" si="42"/>
        <v>0</v>
      </c>
      <c r="AF229" t="str">
        <v/>
      </c>
      <c r="AG229" s="179" t="str">
        <f t="shared" si="43"/>
        <v/>
      </c>
      <c r="AH229" t="str">
        <v/>
      </c>
      <c r="AI229" s="202" t="str">
        <v/>
      </c>
      <c r="AJ229" t="str">
        <v/>
      </c>
      <c r="AK229" s="203" t="str">
        <v/>
      </c>
      <c r="AL229" t="str">
        <f t="shared" si="36"/>
        <v/>
      </c>
      <c r="AM229" t="str">
        <f t="shared" si="37"/>
        <v/>
      </c>
    </row>
    <row r="230" spans="3:39" x14ac:dyDescent="0.25">
      <c r="C230" s="179" t="str">
        <f>IF('Planilla de Perforacion'!K264="Conexión","Conexión","")</f>
        <v/>
      </c>
      <c r="D230" s="189">
        <f>'Planilla de Perforacion'!H264</f>
        <v>0.39999999990686774</v>
      </c>
      <c r="E230" s="190">
        <f>'Planilla de Perforacion'!E264</f>
        <v>44451</v>
      </c>
      <c r="F230" s="179" t="str">
        <f>'Planilla de Perforacion'!AF264</f>
        <v>Noche</v>
      </c>
      <c r="G230" s="179" t="str">
        <f>'Planilla de Perforacion'!AQ264</f>
        <v/>
      </c>
      <c r="H230" s="179" t="str">
        <f>'Planilla de Perforacion'!AS264</f>
        <v/>
      </c>
      <c r="I230" s="179" t="str">
        <f>'Planilla de Perforacion'!AR264</f>
        <v/>
      </c>
      <c r="J230" s="191" t="str">
        <v/>
      </c>
      <c r="K230" s="191" t="str">
        <f t="shared" si="46"/>
        <v/>
      </c>
      <c r="L230" s="191" t="str">
        <v/>
      </c>
      <c r="M230" s="192" t="str">
        <v/>
      </c>
      <c r="N230" s="191" t="str">
        <v/>
      </c>
      <c r="O230" s="191" t="str">
        <v/>
      </c>
      <c r="P230" s="193" t="str">
        <f t="shared" si="38"/>
        <v/>
      </c>
      <c r="Q230" s="193" t="str">
        <f t="shared" si="39"/>
        <v/>
      </c>
      <c r="R230" s="179" t="str">
        <f>IF('Planilla de Perforacion'!K264="Survey","Survey","")</f>
        <v/>
      </c>
      <c r="T230" s="179" t="b">
        <f t="shared" si="40"/>
        <v>0</v>
      </c>
      <c r="U230" s="179" t="str">
        <v/>
      </c>
      <c r="V230" s="179" t="str">
        <f t="shared" si="41"/>
        <v/>
      </c>
      <c r="W230" t="str">
        <v/>
      </c>
      <c r="X230" s="202" t="str">
        <v/>
      </c>
      <c r="Y230" t="str">
        <v/>
      </c>
      <c r="Z230" t="str">
        <v/>
      </c>
      <c r="AA230" t="str">
        <f t="shared" si="44"/>
        <v/>
      </c>
      <c r="AB230" t="str">
        <f t="shared" si="45"/>
        <v/>
      </c>
      <c r="AC230" s="179" t="str">
        <f>IF('Planilla de Perforacion'!K264="Repasa","Repasa","")</f>
        <v/>
      </c>
      <c r="AE230" s="179" t="b">
        <f t="shared" si="42"/>
        <v>0</v>
      </c>
      <c r="AF230" t="str">
        <v/>
      </c>
      <c r="AG230" s="179" t="str">
        <f t="shared" si="43"/>
        <v/>
      </c>
      <c r="AH230" t="str">
        <v/>
      </c>
      <c r="AI230" s="202" t="str">
        <v/>
      </c>
      <c r="AJ230" t="str">
        <v/>
      </c>
      <c r="AK230" s="203" t="str">
        <v/>
      </c>
      <c r="AL230" t="str">
        <f t="shared" si="36"/>
        <v/>
      </c>
      <c r="AM230" t="str">
        <f t="shared" si="37"/>
        <v/>
      </c>
    </row>
    <row r="231" spans="3:39" x14ac:dyDescent="0.25">
      <c r="C231" s="179" t="str">
        <f>IF('Planilla de Perforacion'!K265="Conexión","Conexión","")</f>
        <v/>
      </c>
      <c r="D231" s="189">
        <f>'Planilla de Perforacion'!H265</f>
        <v>8.3333333430346102E-2</v>
      </c>
      <c r="E231" s="190">
        <f>'Planilla de Perforacion'!E265</f>
        <v>44451</v>
      </c>
      <c r="F231" s="179" t="str">
        <f>'Planilla de Perforacion'!AF265</f>
        <v>Noche</v>
      </c>
      <c r="G231" s="179" t="str">
        <f>'Planilla de Perforacion'!AQ265</f>
        <v/>
      </c>
      <c r="H231" s="179" t="str">
        <f>'Planilla de Perforacion'!AS265</f>
        <v/>
      </c>
      <c r="I231" s="179" t="str">
        <f>'Planilla de Perforacion'!AR265</f>
        <v/>
      </c>
      <c r="J231" s="191" t="str">
        <v/>
      </c>
      <c r="K231" s="191" t="str">
        <f t="shared" si="46"/>
        <v/>
      </c>
      <c r="L231" s="191" t="str">
        <v/>
      </c>
      <c r="M231" s="192" t="str">
        <v/>
      </c>
      <c r="N231" s="191" t="str">
        <v/>
      </c>
      <c r="O231" s="191" t="str">
        <v/>
      </c>
      <c r="P231" s="193" t="str">
        <f t="shared" si="38"/>
        <v/>
      </c>
      <c r="Q231" s="193" t="str">
        <f t="shared" si="39"/>
        <v/>
      </c>
      <c r="R231" s="179" t="str">
        <f>IF('Planilla de Perforacion'!K265="Survey","Survey","")</f>
        <v/>
      </c>
      <c r="T231" s="179" t="b">
        <f t="shared" si="40"/>
        <v>0</v>
      </c>
      <c r="U231" s="179" t="str">
        <v/>
      </c>
      <c r="V231" s="179" t="str">
        <f t="shared" si="41"/>
        <v/>
      </c>
      <c r="W231" t="str">
        <v/>
      </c>
      <c r="X231" s="202" t="str">
        <v/>
      </c>
      <c r="Y231" t="str">
        <v/>
      </c>
      <c r="Z231" t="str">
        <v/>
      </c>
      <c r="AA231" t="str">
        <f t="shared" si="44"/>
        <v/>
      </c>
      <c r="AB231" t="str">
        <f t="shared" si="45"/>
        <v/>
      </c>
      <c r="AC231" s="179" t="str">
        <f>IF('Planilla de Perforacion'!K265="Repasa","Repasa","")</f>
        <v/>
      </c>
      <c r="AE231" s="179" t="b">
        <f t="shared" si="42"/>
        <v>0</v>
      </c>
      <c r="AF231" t="str">
        <v/>
      </c>
      <c r="AG231" s="179" t="str">
        <f t="shared" si="43"/>
        <v/>
      </c>
      <c r="AH231" t="str">
        <v/>
      </c>
      <c r="AI231" s="202" t="str">
        <v/>
      </c>
      <c r="AJ231" t="str">
        <v/>
      </c>
      <c r="AK231" s="203" t="str">
        <v/>
      </c>
      <c r="AL231" t="str">
        <f t="shared" si="36"/>
        <v/>
      </c>
      <c r="AM231" t="str">
        <f t="shared" si="37"/>
        <v/>
      </c>
    </row>
    <row r="232" spans="3:39" x14ac:dyDescent="0.25">
      <c r="C232" s="179" t="str">
        <f>IF('Planilla de Perforacion'!K266="Conexión","Conexión","")</f>
        <v/>
      </c>
      <c r="D232" s="189">
        <f>'Planilla de Perforacion'!H266</f>
        <v>0.16666666651144624</v>
      </c>
      <c r="E232" s="190">
        <f>'Planilla de Perforacion'!E266</f>
        <v>44451</v>
      </c>
      <c r="F232" s="179" t="str">
        <f>'Planilla de Perforacion'!AF266</f>
        <v>Noche</v>
      </c>
      <c r="G232" s="179" t="str">
        <f>'Planilla de Perforacion'!AQ266</f>
        <v/>
      </c>
      <c r="H232" s="179" t="str">
        <f>'Planilla de Perforacion'!AS266</f>
        <v/>
      </c>
      <c r="I232" s="179" t="str">
        <f>'Planilla de Perforacion'!AR266</f>
        <v/>
      </c>
      <c r="J232" s="191" t="str">
        <v/>
      </c>
      <c r="K232" s="191" t="str">
        <f t="shared" si="46"/>
        <v/>
      </c>
      <c r="L232" s="191" t="str">
        <v/>
      </c>
      <c r="M232" s="192" t="str">
        <v/>
      </c>
      <c r="N232" s="191" t="str">
        <v/>
      </c>
      <c r="O232" s="191" t="str">
        <v/>
      </c>
      <c r="P232" s="193" t="str">
        <f t="shared" si="38"/>
        <v/>
      </c>
      <c r="Q232" s="193" t="str">
        <f t="shared" si="39"/>
        <v/>
      </c>
      <c r="R232" s="179" t="str">
        <f>IF('Planilla de Perforacion'!K266="Survey","Survey","")</f>
        <v/>
      </c>
      <c r="T232" s="179" t="b">
        <f t="shared" si="40"/>
        <v>0</v>
      </c>
      <c r="U232" s="179" t="str">
        <v/>
      </c>
      <c r="V232" s="179" t="str">
        <f t="shared" si="41"/>
        <v/>
      </c>
      <c r="W232" t="str">
        <v/>
      </c>
      <c r="X232" s="202" t="str">
        <v/>
      </c>
      <c r="Y232" t="str">
        <v/>
      </c>
      <c r="Z232" t="str">
        <v/>
      </c>
      <c r="AA232" t="str">
        <f t="shared" si="44"/>
        <v/>
      </c>
      <c r="AB232" t="str">
        <f t="shared" si="45"/>
        <v/>
      </c>
      <c r="AC232" s="179" t="str">
        <f>IF('Planilla de Perforacion'!K266="Repasa","Repasa","")</f>
        <v/>
      </c>
      <c r="AE232" s="179" t="b">
        <f t="shared" si="42"/>
        <v>0</v>
      </c>
      <c r="AF232" t="str">
        <v/>
      </c>
      <c r="AG232" s="179" t="str">
        <f t="shared" si="43"/>
        <v/>
      </c>
      <c r="AH232" t="str">
        <v/>
      </c>
      <c r="AI232" s="202" t="str">
        <v/>
      </c>
      <c r="AJ232" t="str">
        <v/>
      </c>
      <c r="AK232" s="203" t="str">
        <v/>
      </c>
      <c r="AL232" t="str">
        <f t="shared" si="36"/>
        <v/>
      </c>
      <c r="AM232" t="str">
        <f t="shared" si="37"/>
        <v/>
      </c>
    </row>
    <row r="233" spans="3:39" x14ac:dyDescent="0.25">
      <c r="C233" s="179" t="str">
        <f>IF('Planilla de Perforacion'!K267="Conexión","Conexión","")</f>
        <v>Conexión</v>
      </c>
      <c r="D233" s="189">
        <f>'Planilla de Perforacion'!H267</f>
        <v>0.11666666669771075</v>
      </c>
      <c r="E233" s="190">
        <f>'Planilla de Perforacion'!E267</f>
        <v>44451</v>
      </c>
      <c r="F233" s="179" t="str">
        <f>'Planilla de Perforacion'!AF267</f>
        <v>Noche</v>
      </c>
      <c r="G233" s="179">
        <f>'Planilla de Perforacion'!AQ267</f>
        <v>8.3000000000000004E-2</v>
      </c>
      <c r="H233" s="179" t="str">
        <f>'Planilla de Perforacion'!AS267</f>
        <v/>
      </c>
      <c r="I233" s="179" t="str">
        <f>'Planilla de Perforacion'!AR267</f>
        <v/>
      </c>
      <c r="J233" s="191" t="str">
        <v/>
      </c>
      <c r="K233" s="191" t="str">
        <f t="shared" si="46"/>
        <v/>
      </c>
      <c r="L233" s="191" t="str">
        <v/>
      </c>
      <c r="M233" s="192" t="str">
        <v/>
      </c>
      <c r="N233" s="191" t="str">
        <v/>
      </c>
      <c r="O233" s="191" t="str">
        <v/>
      </c>
      <c r="P233" s="193" t="str">
        <f t="shared" si="38"/>
        <v/>
      </c>
      <c r="Q233" s="193" t="str">
        <f t="shared" si="39"/>
        <v/>
      </c>
      <c r="R233" s="179" t="str">
        <f>IF('Planilla de Perforacion'!K267="Survey","Survey","")</f>
        <v/>
      </c>
      <c r="T233" s="179" t="b">
        <f t="shared" si="40"/>
        <v>0</v>
      </c>
      <c r="U233" s="179" t="str">
        <v/>
      </c>
      <c r="V233" s="179" t="str">
        <f t="shared" si="41"/>
        <v/>
      </c>
      <c r="W233" t="str">
        <v/>
      </c>
      <c r="X233" s="202" t="str">
        <v/>
      </c>
      <c r="Y233" t="str">
        <v/>
      </c>
      <c r="Z233" t="str">
        <v/>
      </c>
      <c r="AA233" t="str">
        <f t="shared" si="44"/>
        <v/>
      </c>
      <c r="AB233" t="str">
        <f t="shared" si="45"/>
        <v/>
      </c>
      <c r="AC233" s="179" t="str">
        <f>IF('Planilla de Perforacion'!K267="Repasa","Repasa","")</f>
        <v/>
      </c>
      <c r="AE233" s="179" t="b">
        <f t="shared" si="42"/>
        <v>0</v>
      </c>
      <c r="AF233" t="str">
        <v/>
      </c>
      <c r="AG233" s="179" t="str">
        <f t="shared" si="43"/>
        <v/>
      </c>
      <c r="AH233" t="str">
        <v/>
      </c>
      <c r="AI233" s="202" t="str">
        <v/>
      </c>
      <c r="AJ233" t="str">
        <v/>
      </c>
      <c r="AK233" s="203" t="str">
        <v/>
      </c>
      <c r="AL233" t="str">
        <f t="shared" si="36"/>
        <v/>
      </c>
      <c r="AM233" t="str">
        <f t="shared" si="37"/>
        <v/>
      </c>
    </row>
    <row r="234" spans="3:39" x14ac:dyDescent="0.25">
      <c r="C234" s="179" t="str">
        <f>IF('Planilla de Perforacion'!K268="Conexión","Conexión","")</f>
        <v/>
      </c>
      <c r="D234" s="189">
        <f>'Planilla de Perforacion'!H268</f>
        <v>4.9999999988358468E-2</v>
      </c>
      <c r="E234" s="190">
        <f>'Planilla de Perforacion'!E268</f>
        <v>44451</v>
      </c>
      <c r="F234" s="179" t="str">
        <f>'Planilla de Perforacion'!AF268</f>
        <v>Noche</v>
      </c>
      <c r="G234" s="179" t="str">
        <f>'Planilla de Perforacion'!AQ268</f>
        <v/>
      </c>
      <c r="H234" s="179" t="str">
        <f>'Planilla de Perforacion'!AS268</f>
        <v/>
      </c>
      <c r="I234" s="179">
        <f>'Planilla de Perforacion'!AR268</f>
        <v>0.05</v>
      </c>
      <c r="J234" s="191" t="str">
        <v/>
      </c>
      <c r="K234" s="191" t="str">
        <f t="shared" si="46"/>
        <v/>
      </c>
      <c r="L234" s="191" t="str">
        <v/>
      </c>
      <c r="M234" s="192" t="str">
        <v/>
      </c>
      <c r="N234" s="191" t="str">
        <v/>
      </c>
      <c r="O234" s="191" t="str">
        <v/>
      </c>
      <c r="P234" s="193" t="str">
        <f t="shared" si="38"/>
        <v/>
      </c>
      <c r="Q234" s="193" t="str">
        <f t="shared" si="39"/>
        <v/>
      </c>
      <c r="R234" s="179" t="str">
        <f>IF('Planilla de Perforacion'!K268="Survey","Survey","")</f>
        <v>Survey</v>
      </c>
      <c r="T234" s="179">
        <f t="shared" si="40"/>
        <v>234</v>
      </c>
      <c r="U234" s="179" t="str">
        <v/>
      </c>
      <c r="V234" s="179" t="str">
        <f t="shared" si="41"/>
        <v/>
      </c>
      <c r="W234" t="str">
        <v/>
      </c>
      <c r="X234" s="202" t="str">
        <v/>
      </c>
      <c r="Y234" t="str">
        <v/>
      </c>
      <c r="Z234" t="str">
        <v/>
      </c>
      <c r="AA234" t="str">
        <f t="shared" si="44"/>
        <v/>
      </c>
      <c r="AB234" t="str">
        <f t="shared" si="45"/>
        <v/>
      </c>
      <c r="AC234" s="179" t="str">
        <f>IF('Planilla de Perforacion'!K268="Repasa","Repasa","")</f>
        <v/>
      </c>
      <c r="AE234" s="179" t="b">
        <f t="shared" si="42"/>
        <v>0</v>
      </c>
      <c r="AF234" t="str">
        <v/>
      </c>
      <c r="AG234" s="179" t="str">
        <f t="shared" si="43"/>
        <v/>
      </c>
      <c r="AH234" t="str">
        <v/>
      </c>
      <c r="AI234" s="202" t="str">
        <v/>
      </c>
      <c r="AJ234" t="str">
        <v/>
      </c>
      <c r="AK234" s="203" t="str">
        <v/>
      </c>
      <c r="AL234" t="str">
        <f t="shared" si="36"/>
        <v/>
      </c>
      <c r="AM234" t="str">
        <f t="shared" si="37"/>
        <v/>
      </c>
    </row>
    <row r="235" spans="3:39" x14ac:dyDescent="0.25">
      <c r="C235" s="179" t="str">
        <f>IF('Planilla de Perforacion'!K269="Conexión","Conexión","")</f>
        <v/>
      </c>
      <c r="D235" s="189">
        <f>'Planilla de Perforacion'!H269</f>
        <v>9.9999999976716936E-2</v>
      </c>
      <c r="E235" s="190">
        <f>'Planilla de Perforacion'!E269</f>
        <v>44451</v>
      </c>
      <c r="F235" s="179" t="str">
        <f>'Planilla de Perforacion'!AF269</f>
        <v>Noche</v>
      </c>
      <c r="G235" s="179" t="str">
        <f>'Planilla de Perforacion'!AQ269</f>
        <v/>
      </c>
      <c r="H235" s="179" t="str">
        <f>'Planilla de Perforacion'!AS269</f>
        <v/>
      </c>
      <c r="I235" s="179" t="str">
        <f>'Planilla de Perforacion'!AR269</f>
        <v/>
      </c>
      <c r="J235" s="191" t="str">
        <v/>
      </c>
      <c r="K235" s="191" t="str">
        <f t="shared" si="46"/>
        <v/>
      </c>
      <c r="L235" s="191" t="str">
        <v/>
      </c>
      <c r="M235" s="192" t="str">
        <v/>
      </c>
      <c r="N235" s="191" t="str">
        <v/>
      </c>
      <c r="O235" s="191" t="str">
        <v/>
      </c>
      <c r="P235" s="193" t="str">
        <f t="shared" si="38"/>
        <v/>
      </c>
      <c r="Q235" s="193" t="str">
        <f t="shared" si="39"/>
        <v/>
      </c>
      <c r="R235" s="179" t="str">
        <f>IF('Planilla de Perforacion'!K269="Survey","Survey","")</f>
        <v/>
      </c>
      <c r="T235" s="179" t="b">
        <f t="shared" si="40"/>
        <v>0</v>
      </c>
      <c r="U235" s="179" t="str">
        <v/>
      </c>
      <c r="V235" s="179" t="str">
        <f t="shared" si="41"/>
        <v/>
      </c>
      <c r="W235" t="str">
        <v/>
      </c>
      <c r="X235" s="202" t="str">
        <v/>
      </c>
      <c r="Y235" t="str">
        <v/>
      </c>
      <c r="Z235" t="str">
        <v/>
      </c>
      <c r="AA235" t="str">
        <f t="shared" si="44"/>
        <v/>
      </c>
      <c r="AB235" t="str">
        <f t="shared" si="45"/>
        <v/>
      </c>
      <c r="AC235" s="179" t="str">
        <f>IF('Planilla de Perforacion'!K269="Repasa","Repasa","")</f>
        <v/>
      </c>
      <c r="AE235" s="179" t="b">
        <f t="shared" si="42"/>
        <v>0</v>
      </c>
      <c r="AF235" t="str">
        <v/>
      </c>
      <c r="AG235" s="179" t="str">
        <f t="shared" si="43"/>
        <v/>
      </c>
      <c r="AH235" t="str">
        <v/>
      </c>
      <c r="AI235" s="202" t="str">
        <v/>
      </c>
      <c r="AJ235" t="str">
        <v/>
      </c>
      <c r="AK235" s="203" t="str">
        <v/>
      </c>
      <c r="AL235" t="str">
        <f t="shared" si="36"/>
        <v/>
      </c>
      <c r="AM235" t="str">
        <f t="shared" si="37"/>
        <v/>
      </c>
    </row>
    <row r="236" spans="3:39" x14ac:dyDescent="0.25">
      <c r="C236" s="179" t="str">
        <f>IF('Planilla de Perforacion'!K270="Conexión","Conexión","")</f>
        <v/>
      </c>
      <c r="D236" s="189">
        <f>'Planilla de Perforacion'!H270</f>
        <v>0.73333333345362917</v>
      </c>
      <c r="E236" s="190">
        <f>'Planilla de Perforacion'!E270</f>
        <v>44451</v>
      </c>
      <c r="F236" s="179" t="str">
        <f>'Planilla de Perforacion'!AF270</f>
        <v>Noche</v>
      </c>
      <c r="G236" s="179" t="str">
        <f>'Planilla de Perforacion'!AQ270</f>
        <v/>
      </c>
      <c r="H236" s="179" t="str">
        <f>'Planilla de Perforacion'!AS270</f>
        <v/>
      </c>
      <c r="I236" s="179" t="str">
        <f>'Planilla de Perforacion'!AR270</f>
        <v/>
      </c>
      <c r="J236" s="191" t="str">
        <v/>
      </c>
      <c r="K236" s="191" t="str">
        <f t="shared" si="46"/>
        <v/>
      </c>
      <c r="L236" s="191" t="str">
        <v/>
      </c>
      <c r="M236" s="192" t="str">
        <v/>
      </c>
      <c r="N236" s="191" t="str">
        <v/>
      </c>
      <c r="O236" s="191" t="str">
        <v/>
      </c>
      <c r="P236" s="193" t="str">
        <f t="shared" si="38"/>
        <v/>
      </c>
      <c r="Q236" s="193" t="str">
        <f t="shared" si="39"/>
        <v/>
      </c>
      <c r="R236" s="179" t="str">
        <f>IF('Planilla de Perforacion'!K270="Survey","Survey","")</f>
        <v/>
      </c>
      <c r="T236" s="179" t="b">
        <f t="shared" si="40"/>
        <v>0</v>
      </c>
      <c r="U236" s="179" t="str">
        <v/>
      </c>
      <c r="V236" s="179" t="str">
        <f t="shared" si="41"/>
        <v/>
      </c>
      <c r="W236" t="str">
        <v/>
      </c>
      <c r="X236" s="202" t="str">
        <v/>
      </c>
      <c r="Y236" t="str">
        <v/>
      </c>
      <c r="Z236" t="str">
        <v/>
      </c>
      <c r="AA236" t="str">
        <f t="shared" si="44"/>
        <v/>
      </c>
      <c r="AB236" t="str">
        <f t="shared" si="45"/>
        <v/>
      </c>
      <c r="AC236" s="179" t="str">
        <f>IF('Planilla de Perforacion'!K270="Repasa","Repasa","")</f>
        <v/>
      </c>
      <c r="AE236" s="179" t="b">
        <f t="shared" si="42"/>
        <v>0</v>
      </c>
      <c r="AF236" t="str">
        <v/>
      </c>
      <c r="AG236" s="179" t="str">
        <f t="shared" si="43"/>
        <v/>
      </c>
      <c r="AH236" t="str">
        <v/>
      </c>
      <c r="AI236" s="202" t="str">
        <v/>
      </c>
      <c r="AJ236" t="str">
        <v/>
      </c>
      <c r="AK236" s="203" t="str">
        <v/>
      </c>
      <c r="AL236" t="str">
        <f t="shared" si="36"/>
        <v/>
      </c>
      <c r="AM236" t="str">
        <f t="shared" si="37"/>
        <v/>
      </c>
    </row>
    <row r="237" spans="3:39" x14ac:dyDescent="0.25">
      <c r="C237" s="179" t="str">
        <f>IF('Planilla de Perforacion'!K271="Conexión","Conexión","")</f>
        <v>Conexión</v>
      </c>
      <c r="D237" s="189">
        <f>'Planilla de Perforacion'!H271</f>
        <v>6.6666666709352285E-2</v>
      </c>
      <c r="E237" s="190">
        <f>'Planilla de Perforacion'!E271</f>
        <v>44451</v>
      </c>
      <c r="F237" s="179" t="str">
        <f>'Planilla de Perforacion'!AF271</f>
        <v>Noche</v>
      </c>
      <c r="G237" s="179">
        <f>'Planilla de Perforacion'!AQ271</f>
        <v>8.3000000000000004E-2</v>
      </c>
      <c r="H237" s="179" t="str">
        <f>'Planilla de Perforacion'!AS271</f>
        <v/>
      </c>
      <c r="I237" s="179" t="str">
        <f>'Planilla de Perforacion'!AR271</f>
        <v/>
      </c>
      <c r="J237" s="191" t="str">
        <v/>
      </c>
      <c r="K237" s="191" t="str">
        <f t="shared" si="46"/>
        <v/>
      </c>
      <c r="L237" s="191" t="str">
        <v/>
      </c>
      <c r="M237" s="192" t="str">
        <v/>
      </c>
      <c r="N237" s="191" t="str">
        <v/>
      </c>
      <c r="O237" s="191" t="str">
        <v/>
      </c>
      <c r="P237" s="193" t="str">
        <f t="shared" si="38"/>
        <v/>
      </c>
      <c r="Q237" s="193" t="str">
        <f t="shared" si="39"/>
        <v/>
      </c>
      <c r="R237" s="179" t="str">
        <f>IF('Planilla de Perforacion'!K271="Survey","Survey","")</f>
        <v/>
      </c>
      <c r="T237" s="179" t="b">
        <f t="shared" si="40"/>
        <v>0</v>
      </c>
      <c r="U237" s="179" t="str">
        <v/>
      </c>
      <c r="V237" s="179" t="str">
        <f t="shared" si="41"/>
        <v/>
      </c>
      <c r="W237" t="str">
        <v/>
      </c>
      <c r="X237" s="202" t="str">
        <v/>
      </c>
      <c r="Y237" t="str">
        <v/>
      </c>
      <c r="Z237" t="str">
        <v/>
      </c>
      <c r="AA237" t="str">
        <f t="shared" si="44"/>
        <v/>
      </c>
      <c r="AB237" t="str">
        <f t="shared" si="45"/>
        <v/>
      </c>
      <c r="AC237" s="179" t="str">
        <f>IF('Planilla de Perforacion'!K271="Repasa","Repasa","")</f>
        <v/>
      </c>
      <c r="AE237" s="179" t="b">
        <f t="shared" si="42"/>
        <v>0</v>
      </c>
      <c r="AF237" t="str">
        <v/>
      </c>
      <c r="AG237" s="179" t="str">
        <f t="shared" si="43"/>
        <v/>
      </c>
      <c r="AH237" t="str">
        <v/>
      </c>
      <c r="AI237" s="202" t="str">
        <v/>
      </c>
      <c r="AJ237" t="str">
        <v/>
      </c>
      <c r="AK237" s="203" t="str">
        <v/>
      </c>
      <c r="AL237" t="str">
        <f t="shared" si="36"/>
        <v/>
      </c>
      <c r="AM237" t="str">
        <f t="shared" si="37"/>
        <v/>
      </c>
    </row>
    <row r="238" spans="3:39" x14ac:dyDescent="0.25">
      <c r="C238" s="179" t="str">
        <f>IF('Planilla de Perforacion'!K272="Conexión","Conexión","")</f>
        <v/>
      </c>
      <c r="D238" s="189">
        <f>'Planilla de Perforacion'!H272</f>
        <v>1.6666666546370834E-2</v>
      </c>
      <c r="E238" s="190">
        <f>'Planilla de Perforacion'!E272</f>
        <v>44451</v>
      </c>
      <c r="F238" s="179" t="str">
        <f>'Planilla de Perforacion'!AF272</f>
        <v>Noche</v>
      </c>
      <c r="G238" s="179" t="str">
        <f>'Planilla de Perforacion'!AQ272</f>
        <v/>
      </c>
      <c r="H238" s="179" t="str">
        <f>'Planilla de Perforacion'!AS272</f>
        <v/>
      </c>
      <c r="I238" s="179">
        <f>'Planilla de Perforacion'!AR272</f>
        <v>0.05</v>
      </c>
      <c r="J238" s="191" t="str">
        <v/>
      </c>
      <c r="K238" s="191" t="str">
        <f t="shared" si="46"/>
        <v/>
      </c>
      <c r="L238" s="191" t="str">
        <v/>
      </c>
      <c r="M238" s="192" t="str">
        <v/>
      </c>
      <c r="N238" s="191" t="str">
        <v/>
      </c>
      <c r="O238" s="191" t="str">
        <v/>
      </c>
      <c r="P238" s="193" t="str">
        <f t="shared" si="38"/>
        <v/>
      </c>
      <c r="Q238" s="193" t="str">
        <f t="shared" si="39"/>
        <v/>
      </c>
      <c r="R238" s="179" t="str">
        <f>IF('Planilla de Perforacion'!K272="Survey","Survey","")</f>
        <v>Survey</v>
      </c>
      <c r="T238" s="179">
        <f t="shared" si="40"/>
        <v>238</v>
      </c>
      <c r="U238" s="179" t="str">
        <v/>
      </c>
      <c r="V238" s="179" t="str">
        <f t="shared" si="41"/>
        <v/>
      </c>
      <c r="W238" t="str">
        <v/>
      </c>
      <c r="X238" s="202" t="str">
        <v/>
      </c>
      <c r="Y238" t="str">
        <v/>
      </c>
      <c r="Z238" t="str">
        <v/>
      </c>
      <c r="AA238" t="str">
        <f t="shared" si="44"/>
        <v/>
      </c>
      <c r="AB238" t="str">
        <f t="shared" si="45"/>
        <v/>
      </c>
      <c r="AC238" s="179" t="str">
        <f>IF('Planilla de Perforacion'!K272="Repasa","Repasa","")</f>
        <v/>
      </c>
      <c r="AE238" s="179" t="b">
        <f t="shared" si="42"/>
        <v>0</v>
      </c>
      <c r="AF238" t="str">
        <v/>
      </c>
      <c r="AG238" s="179" t="str">
        <f t="shared" si="43"/>
        <v/>
      </c>
      <c r="AH238" t="str">
        <v/>
      </c>
      <c r="AI238" s="202" t="str">
        <v/>
      </c>
      <c r="AJ238" t="str">
        <v/>
      </c>
      <c r="AK238" s="203" t="str">
        <v/>
      </c>
      <c r="AL238" t="str">
        <f t="shared" si="36"/>
        <v/>
      </c>
      <c r="AM238" t="str">
        <f t="shared" si="37"/>
        <v/>
      </c>
    </row>
    <row r="239" spans="3:39" x14ac:dyDescent="0.25">
      <c r="C239" s="179" t="str">
        <f>IF('Planilla de Perforacion'!K273="Conexión","Conexión","")</f>
        <v/>
      </c>
      <c r="D239" s="189">
        <f>'Planilla de Perforacion'!H273</f>
        <v>8.3333333430346102E-2</v>
      </c>
      <c r="E239" s="190">
        <f>'Planilla de Perforacion'!E273</f>
        <v>44451</v>
      </c>
      <c r="F239" s="179" t="str">
        <f>'Planilla de Perforacion'!AF273</f>
        <v>Noche</v>
      </c>
      <c r="G239" s="179" t="str">
        <f>'Planilla de Perforacion'!AQ273</f>
        <v/>
      </c>
      <c r="H239" s="179" t="str">
        <f>'Planilla de Perforacion'!AS273</f>
        <v/>
      </c>
      <c r="I239" s="179" t="str">
        <f>'Planilla de Perforacion'!AR273</f>
        <v/>
      </c>
      <c r="J239" s="191" t="str">
        <v/>
      </c>
      <c r="K239" s="191" t="str">
        <f t="shared" si="46"/>
        <v/>
      </c>
      <c r="L239" s="191" t="str">
        <v/>
      </c>
      <c r="M239" s="192" t="str">
        <v/>
      </c>
      <c r="N239" s="191" t="str">
        <v/>
      </c>
      <c r="O239" s="191" t="str">
        <v/>
      </c>
      <c r="P239" s="193" t="str">
        <f t="shared" si="38"/>
        <v/>
      </c>
      <c r="Q239" s="193" t="str">
        <f t="shared" si="39"/>
        <v/>
      </c>
      <c r="R239" s="179" t="str">
        <f>IF('Planilla de Perforacion'!K273="Survey","Survey","")</f>
        <v/>
      </c>
      <c r="T239" s="179" t="b">
        <f t="shared" si="40"/>
        <v>0</v>
      </c>
      <c r="U239" s="179" t="str">
        <v/>
      </c>
      <c r="V239" s="179" t="str">
        <f t="shared" si="41"/>
        <v/>
      </c>
      <c r="W239" t="str">
        <v/>
      </c>
      <c r="X239" s="202" t="str">
        <v/>
      </c>
      <c r="Y239" t="str">
        <v/>
      </c>
      <c r="Z239" t="str">
        <v/>
      </c>
      <c r="AA239" t="str">
        <f t="shared" si="44"/>
        <v/>
      </c>
      <c r="AB239" t="str">
        <f t="shared" si="45"/>
        <v/>
      </c>
      <c r="AC239" s="179" t="str">
        <f>IF('Planilla de Perforacion'!K273="Repasa","Repasa","")</f>
        <v/>
      </c>
      <c r="AE239" s="179" t="b">
        <f t="shared" si="42"/>
        <v>0</v>
      </c>
      <c r="AF239" t="str">
        <v/>
      </c>
      <c r="AG239" s="179" t="str">
        <f t="shared" si="43"/>
        <v/>
      </c>
      <c r="AH239" t="str">
        <v/>
      </c>
      <c r="AI239" s="202" t="str">
        <v/>
      </c>
      <c r="AJ239" t="str">
        <v/>
      </c>
      <c r="AK239" s="203" t="str">
        <v/>
      </c>
      <c r="AL239" t="str">
        <f t="shared" si="36"/>
        <v/>
      </c>
      <c r="AM239" t="str">
        <f t="shared" si="37"/>
        <v/>
      </c>
    </row>
    <row r="240" spans="3:39" x14ac:dyDescent="0.25">
      <c r="C240" s="179" t="str">
        <f>IF('Planilla de Perforacion'!K274="Conexión","Conexión","")</f>
        <v/>
      </c>
      <c r="D240" s="189">
        <f>'Planilla de Perforacion'!H274</f>
        <v>0.65000000002328306</v>
      </c>
      <c r="E240" s="190">
        <f>'Planilla de Perforacion'!E274</f>
        <v>44451</v>
      </c>
      <c r="F240" s="179" t="str">
        <f>'Planilla de Perforacion'!AF274</f>
        <v>Noche</v>
      </c>
      <c r="G240" s="179" t="str">
        <f>'Planilla de Perforacion'!AQ274</f>
        <v/>
      </c>
      <c r="H240" s="179" t="str">
        <f>'Planilla de Perforacion'!AS274</f>
        <v/>
      </c>
      <c r="I240" s="179" t="str">
        <f>'Planilla de Perforacion'!AR274</f>
        <v/>
      </c>
      <c r="J240" s="191" t="str">
        <v/>
      </c>
      <c r="K240" s="191" t="str">
        <f t="shared" si="46"/>
        <v/>
      </c>
      <c r="L240" s="191" t="str">
        <v/>
      </c>
      <c r="M240" s="192" t="str">
        <v/>
      </c>
      <c r="N240" s="191" t="str">
        <v/>
      </c>
      <c r="O240" s="191" t="str">
        <v/>
      </c>
      <c r="P240" s="193" t="str">
        <f t="shared" si="38"/>
        <v/>
      </c>
      <c r="Q240" s="193" t="str">
        <f t="shared" si="39"/>
        <v/>
      </c>
      <c r="R240" s="179" t="str">
        <f>IF('Planilla de Perforacion'!K274="Survey","Survey","")</f>
        <v/>
      </c>
      <c r="T240" s="179" t="b">
        <f t="shared" si="40"/>
        <v>0</v>
      </c>
      <c r="U240" s="179" t="str">
        <v/>
      </c>
      <c r="V240" s="179" t="str">
        <f t="shared" si="41"/>
        <v/>
      </c>
      <c r="W240" t="str">
        <v/>
      </c>
      <c r="X240" s="202" t="str">
        <v/>
      </c>
      <c r="Y240" t="str">
        <v/>
      </c>
      <c r="Z240" t="str">
        <v/>
      </c>
      <c r="AA240" t="str">
        <f t="shared" si="44"/>
        <v/>
      </c>
      <c r="AB240" t="str">
        <f t="shared" si="45"/>
        <v/>
      </c>
      <c r="AC240" s="179" t="str">
        <f>IF('Planilla de Perforacion'!K274="Repasa","Repasa","")</f>
        <v/>
      </c>
      <c r="AE240" s="179" t="b">
        <f t="shared" si="42"/>
        <v>0</v>
      </c>
      <c r="AF240" t="str">
        <v/>
      </c>
      <c r="AG240" s="179" t="str">
        <f t="shared" si="43"/>
        <v/>
      </c>
      <c r="AH240" t="str">
        <v/>
      </c>
      <c r="AI240" s="202" t="str">
        <v/>
      </c>
      <c r="AJ240" t="str">
        <v/>
      </c>
      <c r="AK240" s="203" t="str">
        <v/>
      </c>
      <c r="AL240" t="str">
        <f t="shared" si="36"/>
        <v/>
      </c>
      <c r="AM240" t="str">
        <f t="shared" si="37"/>
        <v/>
      </c>
    </row>
    <row r="241" spans="3:39" x14ac:dyDescent="0.25">
      <c r="C241" s="179" t="str">
        <f>IF('Planilla de Perforacion'!K275="Conexión","Conexión","")</f>
        <v/>
      </c>
      <c r="D241" s="189">
        <f>'Planilla de Perforacion'!H275</f>
        <v>8.3333333255723119E-2</v>
      </c>
      <c r="E241" s="190">
        <f>'Planilla de Perforacion'!E275</f>
        <v>44451</v>
      </c>
      <c r="F241" s="179" t="str">
        <f>'Planilla de Perforacion'!AF275</f>
        <v>Noche</v>
      </c>
      <c r="G241" s="179" t="str">
        <f>'Planilla de Perforacion'!AQ275</f>
        <v/>
      </c>
      <c r="H241" s="179" t="str">
        <f>'Planilla de Perforacion'!AS275</f>
        <v/>
      </c>
      <c r="I241" s="179" t="str">
        <f>'Planilla de Perforacion'!AR275</f>
        <v/>
      </c>
      <c r="J241" s="191" t="str">
        <v/>
      </c>
      <c r="K241" s="191" t="str">
        <f t="shared" si="46"/>
        <v/>
      </c>
      <c r="L241" s="191" t="str">
        <v/>
      </c>
      <c r="M241" s="192" t="str">
        <v/>
      </c>
      <c r="N241" s="191" t="str">
        <v/>
      </c>
      <c r="O241" s="191" t="str">
        <v/>
      </c>
      <c r="P241" s="193" t="str">
        <f t="shared" si="38"/>
        <v/>
      </c>
      <c r="Q241" s="193" t="str">
        <f t="shared" si="39"/>
        <v/>
      </c>
      <c r="R241" s="179" t="str">
        <f>IF('Planilla de Perforacion'!K275="Survey","Survey","")</f>
        <v/>
      </c>
      <c r="T241" s="179" t="b">
        <f t="shared" si="40"/>
        <v>0</v>
      </c>
      <c r="U241" s="179" t="str">
        <v/>
      </c>
      <c r="V241" s="179" t="str">
        <f t="shared" si="41"/>
        <v/>
      </c>
      <c r="W241" t="str">
        <v/>
      </c>
      <c r="X241" s="202" t="str">
        <v/>
      </c>
      <c r="Y241" t="str">
        <v/>
      </c>
      <c r="Z241" t="str">
        <v/>
      </c>
      <c r="AA241" t="str">
        <f t="shared" si="44"/>
        <v/>
      </c>
      <c r="AB241" t="str">
        <f t="shared" si="45"/>
        <v/>
      </c>
      <c r="AC241" s="179" t="str">
        <f>IF('Planilla de Perforacion'!K275="Repasa","Repasa","")</f>
        <v/>
      </c>
      <c r="AE241" s="179" t="b">
        <f t="shared" si="42"/>
        <v>0</v>
      </c>
      <c r="AF241" t="str">
        <v/>
      </c>
      <c r="AG241" s="179" t="str">
        <f t="shared" si="43"/>
        <v/>
      </c>
      <c r="AH241" t="str">
        <v/>
      </c>
      <c r="AI241" s="202" t="str">
        <v/>
      </c>
      <c r="AJ241" t="str">
        <v/>
      </c>
      <c r="AK241" s="203" t="str">
        <v/>
      </c>
      <c r="AL241" t="str">
        <f t="shared" si="36"/>
        <v/>
      </c>
      <c r="AM241" t="str">
        <f t="shared" si="37"/>
        <v/>
      </c>
    </row>
    <row r="242" spans="3:39" x14ac:dyDescent="0.25">
      <c r="C242" s="179" t="str">
        <f>IF('Planilla de Perforacion'!K276="Conexión","Conexión","")</f>
        <v/>
      </c>
      <c r="D242" s="189">
        <f>'Planilla de Perforacion'!H276</f>
        <v>1.5</v>
      </c>
      <c r="E242" s="190">
        <f>'Planilla de Perforacion'!E276</f>
        <v>44451</v>
      </c>
      <c r="F242" s="179" t="str">
        <f>'Planilla de Perforacion'!AF276</f>
        <v>Noche</v>
      </c>
      <c r="G242" s="179" t="str">
        <f>'Planilla de Perforacion'!AQ276</f>
        <v/>
      </c>
      <c r="H242" s="179" t="str">
        <f>'Planilla de Perforacion'!AS276</f>
        <v/>
      </c>
      <c r="I242" s="179" t="str">
        <f>'Planilla de Perforacion'!AR276</f>
        <v/>
      </c>
      <c r="J242" s="191" t="str">
        <v/>
      </c>
      <c r="K242" s="191" t="str">
        <f t="shared" si="46"/>
        <v/>
      </c>
      <c r="L242" s="191" t="str">
        <v/>
      </c>
      <c r="M242" s="192" t="str">
        <v/>
      </c>
      <c r="N242" s="191" t="str">
        <v/>
      </c>
      <c r="O242" s="191" t="str">
        <v/>
      </c>
      <c r="P242" s="193" t="str">
        <f t="shared" si="38"/>
        <v/>
      </c>
      <c r="Q242" s="193" t="str">
        <f t="shared" si="39"/>
        <v/>
      </c>
      <c r="R242" s="179" t="str">
        <f>IF('Planilla de Perforacion'!K276="Survey","Survey","")</f>
        <v/>
      </c>
      <c r="T242" s="179" t="b">
        <f t="shared" si="40"/>
        <v>0</v>
      </c>
      <c r="U242" s="179" t="str">
        <v/>
      </c>
      <c r="V242" s="179" t="str">
        <f t="shared" si="41"/>
        <v/>
      </c>
      <c r="W242" t="str">
        <v/>
      </c>
      <c r="X242" s="202" t="str">
        <v/>
      </c>
      <c r="Y242" t="str">
        <v/>
      </c>
      <c r="Z242" t="str">
        <v/>
      </c>
      <c r="AA242" t="str">
        <f t="shared" si="44"/>
        <v/>
      </c>
      <c r="AB242" t="str">
        <f t="shared" si="45"/>
        <v/>
      </c>
      <c r="AC242" s="179" t="str">
        <f>IF('Planilla de Perforacion'!K276="Repasa","Repasa","")</f>
        <v/>
      </c>
      <c r="AE242" s="179" t="b">
        <f t="shared" si="42"/>
        <v>0</v>
      </c>
      <c r="AF242" t="str">
        <v/>
      </c>
      <c r="AG242" s="179" t="str">
        <f t="shared" si="43"/>
        <v/>
      </c>
      <c r="AH242" t="str">
        <v/>
      </c>
      <c r="AI242" s="202" t="str">
        <v/>
      </c>
      <c r="AJ242" t="str">
        <v/>
      </c>
      <c r="AK242" s="203" t="str">
        <v/>
      </c>
      <c r="AL242" t="str">
        <f t="shared" si="36"/>
        <v/>
      </c>
      <c r="AM242" t="str">
        <f t="shared" si="37"/>
        <v/>
      </c>
    </row>
    <row r="243" spans="3:39" x14ac:dyDescent="0.25">
      <c r="C243" s="179" t="str">
        <f>IF('Planilla de Perforacion'!K277="Conexión","Conexión","")</f>
        <v/>
      </c>
      <c r="D243" s="189">
        <f>'Planilla de Perforacion'!H277</f>
        <v>3</v>
      </c>
      <c r="E243" s="190">
        <f>'Planilla de Perforacion'!E277</f>
        <v>44452</v>
      </c>
      <c r="F243" s="179" t="str">
        <f>'Planilla de Perforacion'!AF277</f>
        <v>Noche</v>
      </c>
      <c r="G243" s="179" t="str">
        <f>'Planilla de Perforacion'!AQ277</f>
        <v/>
      </c>
      <c r="H243" s="179" t="str">
        <f>'Planilla de Perforacion'!AS277</f>
        <v/>
      </c>
      <c r="I243" s="179" t="str">
        <f>'Planilla de Perforacion'!AR277</f>
        <v/>
      </c>
      <c r="J243" s="191" t="str">
        <v/>
      </c>
      <c r="K243" s="191" t="str">
        <f t="shared" si="46"/>
        <v/>
      </c>
      <c r="L243" s="191" t="str">
        <v/>
      </c>
      <c r="M243" s="192" t="str">
        <v/>
      </c>
      <c r="N243" s="191" t="str">
        <v/>
      </c>
      <c r="O243" s="191" t="str">
        <v/>
      </c>
      <c r="P243" s="193" t="str">
        <f t="shared" si="38"/>
        <v/>
      </c>
      <c r="Q243" s="193" t="str">
        <f t="shared" si="39"/>
        <v/>
      </c>
      <c r="R243" s="179" t="str">
        <f>IF('Planilla de Perforacion'!K277="Survey","Survey","")</f>
        <v/>
      </c>
      <c r="T243" s="179" t="b">
        <f t="shared" si="40"/>
        <v>0</v>
      </c>
      <c r="U243" s="179" t="str">
        <v/>
      </c>
      <c r="V243" s="179" t="str">
        <f t="shared" si="41"/>
        <v/>
      </c>
      <c r="W243" t="str">
        <v/>
      </c>
      <c r="X243" s="202" t="str">
        <v/>
      </c>
      <c r="Y243" t="str">
        <v/>
      </c>
      <c r="Z243" t="str">
        <v/>
      </c>
      <c r="AA243" t="str">
        <f t="shared" si="44"/>
        <v/>
      </c>
      <c r="AB243" t="str">
        <f t="shared" si="45"/>
        <v/>
      </c>
      <c r="AC243" s="179" t="str">
        <f>IF('Planilla de Perforacion'!K277="Repasa","Repasa","")</f>
        <v/>
      </c>
      <c r="AE243" s="179" t="b">
        <f t="shared" si="42"/>
        <v>0</v>
      </c>
      <c r="AF243" t="str">
        <v/>
      </c>
      <c r="AG243" s="179" t="str">
        <f t="shared" si="43"/>
        <v/>
      </c>
      <c r="AH243" t="str">
        <v/>
      </c>
      <c r="AI243" s="202" t="str">
        <v/>
      </c>
      <c r="AJ243" t="str">
        <v/>
      </c>
      <c r="AK243" s="203" t="str">
        <v/>
      </c>
      <c r="AL243" t="str">
        <f t="shared" si="36"/>
        <v/>
      </c>
      <c r="AM243" t="str">
        <f t="shared" si="37"/>
        <v/>
      </c>
    </row>
    <row r="244" spans="3:39" x14ac:dyDescent="0.25">
      <c r="C244" s="179" t="str">
        <f>IF('Planilla de Perforacion'!K278="Conexión","Conexión","")</f>
        <v/>
      </c>
      <c r="D244" s="189">
        <f>'Planilla de Perforacion'!H278</f>
        <v>2.4999999999417923</v>
      </c>
      <c r="E244" s="190">
        <f>'Planilla de Perforacion'!E278</f>
        <v>44452</v>
      </c>
      <c r="F244" s="179" t="str">
        <f>'Planilla de Perforacion'!AF278</f>
        <v>Noche</v>
      </c>
      <c r="G244" s="179" t="str">
        <f>'Planilla de Perforacion'!AQ278</f>
        <v/>
      </c>
      <c r="H244" s="179" t="str">
        <f>'Planilla de Perforacion'!AS278</f>
        <v/>
      </c>
      <c r="I244" s="179" t="str">
        <f>'Planilla de Perforacion'!AR278</f>
        <v/>
      </c>
      <c r="J244" s="191" t="str">
        <v/>
      </c>
      <c r="K244" s="191" t="str">
        <f t="shared" si="46"/>
        <v/>
      </c>
      <c r="L244" s="191" t="str">
        <v/>
      </c>
      <c r="M244" s="192" t="str">
        <v/>
      </c>
      <c r="N244" s="191" t="str">
        <v/>
      </c>
      <c r="O244" s="191" t="str">
        <v/>
      </c>
      <c r="P244" s="193" t="str">
        <f t="shared" si="38"/>
        <v/>
      </c>
      <c r="Q244" s="193" t="str">
        <f t="shared" si="39"/>
        <v/>
      </c>
      <c r="R244" s="179" t="str">
        <f>IF('Planilla de Perforacion'!K278="Survey","Survey","")</f>
        <v/>
      </c>
      <c r="T244" s="179" t="b">
        <f t="shared" si="40"/>
        <v>0</v>
      </c>
      <c r="U244" s="179" t="str">
        <v/>
      </c>
      <c r="V244" s="179" t="str">
        <f t="shared" si="41"/>
        <v/>
      </c>
      <c r="W244" t="str">
        <v/>
      </c>
      <c r="X244" s="202" t="str">
        <v/>
      </c>
      <c r="Y244" t="str">
        <v/>
      </c>
      <c r="Z244" t="str">
        <v/>
      </c>
      <c r="AA244" t="str">
        <f t="shared" si="44"/>
        <v/>
      </c>
      <c r="AB244" t="str">
        <f t="shared" si="45"/>
        <v/>
      </c>
      <c r="AC244" s="179" t="str">
        <f>IF('Planilla de Perforacion'!K278="Repasa","Repasa","")</f>
        <v/>
      </c>
      <c r="AE244" s="179" t="b">
        <f t="shared" si="42"/>
        <v>0</v>
      </c>
      <c r="AF244" t="str">
        <v/>
      </c>
      <c r="AG244" s="179" t="str">
        <f t="shared" si="43"/>
        <v/>
      </c>
      <c r="AH244" t="str">
        <v/>
      </c>
      <c r="AI244" s="202" t="str">
        <v/>
      </c>
      <c r="AJ244" t="str">
        <v/>
      </c>
      <c r="AK244" s="203" t="str">
        <v/>
      </c>
      <c r="AL244" t="str">
        <f t="shared" si="36"/>
        <v/>
      </c>
      <c r="AM244" t="str">
        <f t="shared" si="37"/>
        <v/>
      </c>
    </row>
    <row r="245" spans="3:39" x14ac:dyDescent="0.25">
      <c r="C245" s="179" t="str">
        <f>IF('Planilla de Perforacion'!K279="Conexión","Conexión","")</f>
        <v/>
      </c>
      <c r="D245" s="189">
        <f>'Planilla de Perforacion'!H279</f>
        <v>1.5</v>
      </c>
      <c r="E245" s="190">
        <f>'Planilla de Perforacion'!E279</f>
        <v>44452</v>
      </c>
      <c r="F245" s="179" t="str">
        <f>'Planilla de Perforacion'!AF279</f>
        <v>Día</v>
      </c>
      <c r="G245" s="179" t="str">
        <f>'Planilla de Perforacion'!AQ279</f>
        <v/>
      </c>
      <c r="H245" s="179" t="str">
        <f>'Planilla de Perforacion'!AS279</f>
        <v/>
      </c>
      <c r="I245" s="179" t="str">
        <f>'Planilla de Perforacion'!AR279</f>
        <v/>
      </c>
      <c r="J245" s="191" t="str">
        <v/>
      </c>
      <c r="K245" s="191" t="str">
        <f t="shared" si="46"/>
        <v/>
      </c>
      <c r="L245" s="191" t="str">
        <v/>
      </c>
      <c r="M245" s="192" t="str">
        <v/>
      </c>
      <c r="N245" s="191" t="str">
        <v/>
      </c>
      <c r="O245" s="191" t="str">
        <v/>
      </c>
      <c r="P245" s="193" t="str">
        <f t="shared" si="38"/>
        <v/>
      </c>
      <c r="Q245" s="193" t="str">
        <f t="shared" si="39"/>
        <v/>
      </c>
      <c r="R245" s="179" t="str">
        <f>IF('Planilla de Perforacion'!K279="Survey","Survey","")</f>
        <v/>
      </c>
      <c r="T245" s="179" t="b">
        <f t="shared" si="40"/>
        <v>0</v>
      </c>
      <c r="U245" s="179" t="str">
        <v/>
      </c>
      <c r="V245" s="179" t="str">
        <f t="shared" si="41"/>
        <v/>
      </c>
      <c r="W245" t="str">
        <v/>
      </c>
      <c r="X245" s="202" t="str">
        <v/>
      </c>
      <c r="Y245" t="str">
        <v/>
      </c>
      <c r="Z245" t="str">
        <v/>
      </c>
      <c r="AA245" t="str">
        <f t="shared" si="44"/>
        <v/>
      </c>
      <c r="AB245" t="str">
        <f t="shared" si="45"/>
        <v/>
      </c>
      <c r="AC245" s="179" t="str">
        <f>IF('Planilla de Perforacion'!K279="Repasa","Repasa","")</f>
        <v/>
      </c>
      <c r="AE245" s="179" t="b">
        <f t="shared" si="42"/>
        <v>0</v>
      </c>
      <c r="AF245" t="str">
        <v/>
      </c>
      <c r="AG245" s="179" t="str">
        <f t="shared" si="43"/>
        <v/>
      </c>
      <c r="AH245" t="str">
        <v/>
      </c>
      <c r="AI245" s="202" t="str">
        <v/>
      </c>
      <c r="AJ245" t="str">
        <v/>
      </c>
      <c r="AK245" s="203" t="str">
        <v/>
      </c>
      <c r="AL245" t="str">
        <f t="shared" si="36"/>
        <v/>
      </c>
      <c r="AM245" t="str">
        <f t="shared" si="37"/>
        <v/>
      </c>
    </row>
    <row r="246" spans="3:39" x14ac:dyDescent="0.25">
      <c r="C246" s="179" t="str">
        <f>IF('Planilla de Perforacion'!K280="Conexión","Conexión","")</f>
        <v/>
      </c>
      <c r="D246" s="189">
        <f>'Planilla de Perforacion'!H280</f>
        <v>1.5</v>
      </c>
      <c r="E246" s="190">
        <f>'Planilla de Perforacion'!E280</f>
        <v>44452</v>
      </c>
      <c r="F246" s="179" t="str">
        <f>'Planilla de Perforacion'!AF280</f>
        <v>Día</v>
      </c>
      <c r="G246" s="179" t="str">
        <f>'Planilla de Perforacion'!AQ280</f>
        <v/>
      </c>
      <c r="H246" s="179" t="str">
        <f>'Planilla de Perforacion'!AS280</f>
        <v/>
      </c>
      <c r="I246" s="179" t="str">
        <f>'Planilla de Perforacion'!AR280</f>
        <v/>
      </c>
      <c r="J246" s="191" t="str">
        <v/>
      </c>
      <c r="K246" s="191" t="str">
        <f t="shared" si="46"/>
        <v/>
      </c>
      <c r="L246" s="191" t="str">
        <v/>
      </c>
      <c r="M246" s="192" t="str">
        <v/>
      </c>
      <c r="N246" s="191" t="str">
        <v/>
      </c>
      <c r="O246" s="191" t="str">
        <v/>
      </c>
      <c r="P246" s="193" t="str">
        <f t="shared" si="38"/>
        <v/>
      </c>
      <c r="Q246" s="193" t="str">
        <f t="shared" si="39"/>
        <v/>
      </c>
      <c r="R246" s="179" t="str">
        <f>IF('Planilla de Perforacion'!K280="Survey","Survey","")</f>
        <v/>
      </c>
      <c r="T246" s="179" t="b">
        <f t="shared" si="40"/>
        <v>0</v>
      </c>
      <c r="U246" s="179" t="str">
        <v/>
      </c>
      <c r="V246" s="179" t="str">
        <f t="shared" si="41"/>
        <v/>
      </c>
      <c r="W246" t="str">
        <v/>
      </c>
      <c r="X246" s="202" t="str">
        <v/>
      </c>
      <c r="Y246" t="str">
        <v/>
      </c>
      <c r="Z246" t="str">
        <v/>
      </c>
      <c r="AA246" t="str">
        <f t="shared" si="44"/>
        <v/>
      </c>
      <c r="AB246" t="str">
        <f t="shared" si="45"/>
        <v/>
      </c>
      <c r="AC246" s="179" t="str">
        <f>IF('Planilla de Perforacion'!K280="Repasa","Repasa","")</f>
        <v/>
      </c>
      <c r="AE246" s="179" t="b">
        <f t="shared" si="42"/>
        <v>0</v>
      </c>
      <c r="AF246" t="str">
        <v/>
      </c>
      <c r="AG246" s="179" t="str">
        <f t="shared" si="43"/>
        <v/>
      </c>
      <c r="AH246" t="str">
        <v/>
      </c>
      <c r="AI246" s="202" t="str">
        <v/>
      </c>
      <c r="AJ246" t="str">
        <v/>
      </c>
      <c r="AK246" s="203" t="str">
        <v/>
      </c>
      <c r="AL246" t="str">
        <f t="shared" si="36"/>
        <v/>
      </c>
      <c r="AM246" t="str">
        <f t="shared" si="37"/>
        <v/>
      </c>
    </row>
    <row r="247" spans="3:39" x14ac:dyDescent="0.25">
      <c r="C247" s="179" t="str">
        <f>IF('Planilla de Perforacion'!K281="Conexión","Conexión","")</f>
        <v/>
      </c>
      <c r="D247" s="189">
        <f>'Planilla de Perforacion'!H281</f>
        <v>3.5000000000582077</v>
      </c>
      <c r="E247" s="190">
        <f>'Planilla de Perforacion'!E281</f>
        <v>44452</v>
      </c>
      <c r="F247" s="179" t="str">
        <f>'Planilla de Perforacion'!AF281</f>
        <v>Día</v>
      </c>
      <c r="G247" s="179" t="str">
        <f>'Planilla de Perforacion'!AQ281</f>
        <v/>
      </c>
      <c r="H247" s="179" t="str">
        <f>'Planilla de Perforacion'!AS281</f>
        <v/>
      </c>
      <c r="I247" s="179" t="str">
        <f>'Planilla de Perforacion'!AR281</f>
        <v/>
      </c>
      <c r="J247" s="191" t="str">
        <v/>
      </c>
      <c r="K247" s="191" t="str">
        <f t="shared" si="46"/>
        <v/>
      </c>
      <c r="L247" s="191" t="str">
        <v/>
      </c>
      <c r="M247" s="192" t="str">
        <v/>
      </c>
      <c r="N247" s="191" t="str">
        <v/>
      </c>
      <c r="O247" s="191" t="str">
        <v/>
      </c>
      <c r="P247" s="193" t="str">
        <f t="shared" si="38"/>
        <v/>
      </c>
      <c r="Q247" s="193" t="str">
        <f t="shared" si="39"/>
        <v/>
      </c>
      <c r="R247" s="179" t="str">
        <f>IF('Planilla de Perforacion'!K281="Survey","Survey","")</f>
        <v/>
      </c>
      <c r="T247" s="179" t="b">
        <f t="shared" si="40"/>
        <v>0</v>
      </c>
      <c r="U247" s="179" t="str">
        <v/>
      </c>
      <c r="V247" s="179" t="str">
        <f t="shared" si="41"/>
        <v/>
      </c>
      <c r="W247" t="str">
        <v/>
      </c>
      <c r="X247" s="202" t="str">
        <v/>
      </c>
      <c r="Y247" t="str">
        <v/>
      </c>
      <c r="Z247" t="str">
        <v/>
      </c>
      <c r="AA247" t="str">
        <f t="shared" si="44"/>
        <v/>
      </c>
      <c r="AB247" t="str">
        <f t="shared" si="45"/>
        <v/>
      </c>
      <c r="AC247" s="179" t="str">
        <f>IF('Planilla de Perforacion'!K281="Repasa","Repasa","")</f>
        <v/>
      </c>
      <c r="AE247" s="179" t="b">
        <f t="shared" si="42"/>
        <v>0</v>
      </c>
      <c r="AF247" t="str">
        <v/>
      </c>
      <c r="AG247" s="179" t="str">
        <f t="shared" si="43"/>
        <v/>
      </c>
      <c r="AH247" t="str">
        <v/>
      </c>
      <c r="AI247" s="202" t="str">
        <v/>
      </c>
      <c r="AJ247" t="str">
        <v/>
      </c>
      <c r="AK247" s="203" t="str">
        <v/>
      </c>
      <c r="AL247" t="str">
        <f t="shared" si="36"/>
        <v/>
      </c>
      <c r="AM247" t="str">
        <f t="shared" si="37"/>
        <v/>
      </c>
    </row>
    <row r="248" spans="3:39" x14ac:dyDescent="0.25">
      <c r="C248" s="179" t="str">
        <f>IF('Planilla de Perforacion'!K282="Conexión","Conexión","")</f>
        <v/>
      </c>
      <c r="D248" s="189">
        <f>'Planilla de Perforacion'!H282</f>
        <v>3.9999999999417923</v>
      </c>
      <c r="E248" s="190">
        <f>'Planilla de Perforacion'!E282</f>
        <v>44452</v>
      </c>
      <c r="F248" s="179" t="str">
        <f>'Planilla de Perforacion'!AF282</f>
        <v>Día</v>
      </c>
      <c r="G248" s="179" t="str">
        <f>'Planilla de Perforacion'!AQ282</f>
        <v/>
      </c>
      <c r="H248" s="179" t="str">
        <f>'Planilla de Perforacion'!AS282</f>
        <v/>
      </c>
      <c r="I248" s="179" t="str">
        <f>'Planilla de Perforacion'!AR282</f>
        <v/>
      </c>
      <c r="J248" s="191" t="str">
        <v/>
      </c>
      <c r="K248" s="191" t="str">
        <f t="shared" si="46"/>
        <v/>
      </c>
      <c r="L248" s="191" t="str">
        <v/>
      </c>
      <c r="M248" s="192" t="str">
        <v/>
      </c>
      <c r="N248" s="191" t="str">
        <v/>
      </c>
      <c r="O248" s="191" t="str">
        <v/>
      </c>
      <c r="P248" s="193" t="str">
        <f t="shared" si="38"/>
        <v/>
      </c>
      <c r="Q248" s="193" t="str">
        <f t="shared" si="39"/>
        <v/>
      </c>
      <c r="R248" s="179" t="str">
        <f>IF('Planilla de Perforacion'!K282="Survey","Survey","")</f>
        <v/>
      </c>
      <c r="T248" s="179" t="b">
        <f t="shared" si="40"/>
        <v>0</v>
      </c>
      <c r="U248" s="179" t="str">
        <v/>
      </c>
      <c r="V248" s="179" t="str">
        <f t="shared" si="41"/>
        <v/>
      </c>
      <c r="W248" t="str">
        <v/>
      </c>
      <c r="X248" s="202" t="str">
        <v/>
      </c>
      <c r="Y248" t="str">
        <v/>
      </c>
      <c r="Z248" t="str">
        <v/>
      </c>
      <c r="AA248" t="str">
        <f t="shared" si="44"/>
        <v/>
      </c>
      <c r="AB248" t="str">
        <f t="shared" si="45"/>
        <v/>
      </c>
      <c r="AC248" s="179" t="str">
        <f>IF('Planilla de Perforacion'!K282="Repasa","Repasa","")</f>
        <v/>
      </c>
      <c r="AE248" s="179" t="b">
        <f t="shared" si="42"/>
        <v>0</v>
      </c>
      <c r="AF248" t="str">
        <v/>
      </c>
      <c r="AG248" s="179" t="str">
        <f t="shared" si="43"/>
        <v/>
      </c>
      <c r="AH248" t="str">
        <v/>
      </c>
      <c r="AI248" s="202" t="str">
        <v/>
      </c>
      <c r="AJ248" t="str">
        <v/>
      </c>
      <c r="AK248" s="203" t="str">
        <v/>
      </c>
      <c r="AL248" t="str">
        <f t="shared" si="36"/>
        <v/>
      </c>
      <c r="AM248" t="str">
        <f t="shared" si="37"/>
        <v/>
      </c>
    </row>
    <row r="249" spans="3:39" x14ac:dyDescent="0.25">
      <c r="C249" s="179" t="str">
        <f>IF('Planilla de Perforacion'!K283="Conexión","Conexión","")</f>
        <v/>
      </c>
      <c r="D249" s="189">
        <f>'Planilla de Perforacion'!H283</f>
        <v>1.0000000001164153</v>
      </c>
      <c r="E249" s="190">
        <f>'Planilla de Perforacion'!E283</f>
        <v>44452</v>
      </c>
      <c r="F249" s="179" t="str">
        <f>'Planilla de Perforacion'!AF283</f>
        <v>Día</v>
      </c>
      <c r="G249" s="179" t="str">
        <f>'Planilla de Perforacion'!AQ283</f>
        <v/>
      </c>
      <c r="H249" s="179" t="str">
        <f>'Planilla de Perforacion'!AS283</f>
        <v/>
      </c>
      <c r="I249" s="179" t="str">
        <f>'Planilla de Perforacion'!AR283</f>
        <v/>
      </c>
      <c r="J249" s="191" t="str">
        <v/>
      </c>
      <c r="K249" s="191" t="str">
        <f t="shared" si="46"/>
        <v/>
      </c>
      <c r="L249" s="191" t="str">
        <v/>
      </c>
      <c r="M249" s="192" t="str">
        <v/>
      </c>
      <c r="N249" s="191" t="str">
        <v/>
      </c>
      <c r="O249" s="191" t="str">
        <v/>
      </c>
      <c r="P249" s="193" t="str">
        <f t="shared" si="38"/>
        <v/>
      </c>
      <c r="Q249" s="193" t="str">
        <f t="shared" si="39"/>
        <v/>
      </c>
      <c r="R249" s="179" t="str">
        <f>IF('Planilla de Perforacion'!K283="Survey","Survey","")</f>
        <v/>
      </c>
      <c r="T249" s="179" t="b">
        <f t="shared" si="40"/>
        <v>0</v>
      </c>
      <c r="U249" s="179" t="str">
        <v/>
      </c>
      <c r="V249" s="179" t="str">
        <f t="shared" si="41"/>
        <v/>
      </c>
      <c r="W249" t="str">
        <v/>
      </c>
      <c r="X249" s="202" t="str">
        <v/>
      </c>
      <c r="Y249" t="str">
        <v/>
      </c>
      <c r="Z249" t="str">
        <v/>
      </c>
      <c r="AA249" t="str">
        <f t="shared" si="44"/>
        <v/>
      </c>
      <c r="AB249" t="str">
        <f t="shared" si="45"/>
        <v/>
      </c>
      <c r="AC249" s="179" t="str">
        <f>IF('Planilla de Perforacion'!K283="Repasa","Repasa","")</f>
        <v/>
      </c>
      <c r="AE249" s="179" t="b">
        <f t="shared" si="42"/>
        <v>0</v>
      </c>
      <c r="AF249" t="str">
        <v/>
      </c>
      <c r="AG249" s="179" t="str">
        <f t="shared" si="43"/>
        <v/>
      </c>
      <c r="AH249" t="str">
        <v/>
      </c>
      <c r="AI249" s="202" t="str">
        <v/>
      </c>
      <c r="AJ249" t="str">
        <v/>
      </c>
      <c r="AK249" s="203" t="str">
        <v/>
      </c>
      <c r="AL249" t="str">
        <f t="shared" si="36"/>
        <v/>
      </c>
      <c r="AM249" t="str">
        <f t="shared" si="37"/>
        <v/>
      </c>
    </row>
    <row r="250" spans="3:39" x14ac:dyDescent="0.25">
      <c r="C250" s="179" t="str">
        <f>IF('Planilla de Perforacion'!K284="Conexión","Conexión","")</f>
        <v/>
      </c>
      <c r="D250" s="189">
        <f>'Planilla de Perforacion'!H284</f>
        <v>1.9999999998835847</v>
      </c>
      <c r="E250" s="190">
        <f>'Planilla de Perforacion'!E284</f>
        <v>44452</v>
      </c>
      <c r="F250" s="179" t="str">
        <f>'Planilla de Perforacion'!AF284</f>
        <v>Día</v>
      </c>
      <c r="G250" s="179" t="str">
        <f>'Planilla de Perforacion'!AQ284</f>
        <v/>
      </c>
      <c r="H250" s="179" t="str">
        <f>'Planilla de Perforacion'!AS284</f>
        <v/>
      </c>
      <c r="I250" s="179" t="str">
        <f>'Planilla de Perforacion'!AR284</f>
        <v/>
      </c>
      <c r="J250" s="191" t="str">
        <v/>
      </c>
      <c r="K250" s="191" t="str">
        <f t="shared" si="46"/>
        <v/>
      </c>
      <c r="L250" s="191" t="str">
        <v/>
      </c>
      <c r="M250" s="192" t="str">
        <v/>
      </c>
      <c r="N250" s="191" t="str">
        <v/>
      </c>
      <c r="O250" s="191" t="str">
        <v/>
      </c>
      <c r="P250" s="193" t="str">
        <f t="shared" si="38"/>
        <v/>
      </c>
      <c r="Q250" s="193" t="str">
        <f t="shared" si="39"/>
        <v/>
      </c>
      <c r="R250" s="179" t="str">
        <f>IF('Planilla de Perforacion'!K284="Survey","Survey","")</f>
        <v/>
      </c>
      <c r="T250" s="179" t="b">
        <f t="shared" si="40"/>
        <v>0</v>
      </c>
      <c r="U250" s="179" t="str">
        <v/>
      </c>
      <c r="V250" s="179" t="str">
        <f t="shared" si="41"/>
        <v/>
      </c>
      <c r="W250" t="str">
        <v/>
      </c>
      <c r="X250" s="202" t="str">
        <v/>
      </c>
      <c r="Y250" t="str">
        <v/>
      </c>
      <c r="Z250" t="str">
        <v/>
      </c>
      <c r="AA250" t="str">
        <f t="shared" si="44"/>
        <v/>
      </c>
      <c r="AB250" t="str">
        <f t="shared" si="45"/>
        <v/>
      </c>
      <c r="AC250" s="179" t="str">
        <f>IF('Planilla de Perforacion'!K284="Repasa","Repasa","")</f>
        <v/>
      </c>
      <c r="AE250" s="179" t="b">
        <f t="shared" si="42"/>
        <v>0</v>
      </c>
      <c r="AF250" t="str">
        <v/>
      </c>
      <c r="AG250" s="179" t="str">
        <f t="shared" si="43"/>
        <v/>
      </c>
      <c r="AH250" t="str">
        <v/>
      </c>
      <c r="AI250" s="202" t="str">
        <v/>
      </c>
      <c r="AJ250" t="str">
        <v/>
      </c>
      <c r="AK250" s="203" t="str">
        <v/>
      </c>
      <c r="AL250" t="str">
        <f t="shared" si="36"/>
        <v/>
      </c>
      <c r="AM250" t="str">
        <f t="shared" si="37"/>
        <v/>
      </c>
    </row>
    <row r="251" spans="3:39" x14ac:dyDescent="0.25">
      <c r="C251" s="179" t="str">
        <f>IF('Planilla de Perforacion'!K285="Conexión","Conexión","")</f>
        <v/>
      </c>
      <c r="D251" s="189">
        <f>'Planilla de Perforacion'!H285</f>
        <v>0.40000000008149073</v>
      </c>
      <c r="E251" s="190">
        <f>'Planilla de Perforacion'!E285</f>
        <v>44452</v>
      </c>
      <c r="F251" s="179" t="str">
        <f>'Planilla de Perforacion'!AF285</f>
        <v>Día</v>
      </c>
      <c r="G251" s="179" t="str">
        <f>'Planilla de Perforacion'!AQ285</f>
        <v/>
      </c>
      <c r="H251" s="179" t="str">
        <f>'Planilla de Perforacion'!AS285</f>
        <v/>
      </c>
      <c r="I251" s="179" t="str">
        <f>'Planilla de Perforacion'!AR285</f>
        <v/>
      </c>
      <c r="J251" s="191" t="str">
        <v/>
      </c>
      <c r="K251" s="191" t="str">
        <f t="shared" si="46"/>
        <v/>
      </c>
      <c r="L251" s="191" t="str">
        <v/>
      </c>
      <c r="M251" s="192" t="str">
        <v/>
      </c>
      <c r="N251" s="191" t="str">
        <v/>
      </c>
      <c r="O251" s="191" t="str">
        <v/>
      </c>
      <c r="P251" s="193" t="str">
        <f t="shared" si="38"/>
        <v/>
      </c>
      <c r="Q251" s="193" t="str">
        <f t="shared" si="39"/>
        <v/>
      </c>
      <c r="R251" s="179" t="str">
        <f>IF('Planilla de Perforacion'!K285="Survey","Survey","")</f>
        <v/>
      </c>
      <c r="T251" s="179" t="b">
        <f t="shared" si="40"/>
        <v>0</v>
      </c>
      <c r="U251" s="179" t="str">
        <v/>
      </c>
      <c r="V251" s="179" t="str">
        <f t="shared" si="41"/>
        <v/>
      </c>
      <c r="W251" t="str">
        <v/>
      </c>
      <c r="X251" s="202" t="str">
        <v/>
      </c>
      <c r="Y251" t="str">
        <v/>
      </c>
      <c r="Z251" t="str">
        <v/>
      </c>
      <c r="AA251" t="str">
        <f t="shared" si="44"/>
        <v/>
      </c>
      <c r="AB251" t="str">
        <f t="shared" si="45"/>
        <v/>
      </c>
      <c r="AC251" s="179" t="str">
        <f>IF('Planilla de Perforacion'!K285="Repasa","Repasa","")</f>
        <v/>
      </c>
      <c r="AE251" s="179" t="b">
        <f t="shared" si="42"/>
        <v>0</v>
      </c>
      <c r="AF251" t="str">
        <v/>
      </c>
      <c r="AG251" s="179" t="str">
        <f t="shared" si="43"/>
        <v/>
      </c>
      <c r="AH251" t="str">
        <v/>
      </c>
      <c r="AI251" s="202" t="str">
        <v/>
      </c>
      <c r="AJ251" t="str">
        <v/>
      </c>
      <c r="AK251" s="203" t="str">
        <v/>
      </c>
      <c r="AL251" t="str">
        <f t="shared" si="36"/>
        <v/>
      </c>
      <c r="AM251" t="str">
        <f t="shared" si="37"/>
        <v/>
      </c>
    </row>
    <row r="252" spans="3:39" x14ac:dyDescent="0.25">
      <c r="C252" s="179" t="str">
        <f>IF('Planilla de Perforacion'!K286="Conexión","Conexión","")</f>
        <v/>
      </c>
      <c r="D252" s="189">
        <f>'Planilla de Perforacion'!H286</f>
        <v>1.0166666666627862</v>
      </c>
      <c r="E252" s="190">
        <f>'Planilla de Perforacion'!E286</f>
        <v>44452</v>
      </c>
      <c r="F252" s="179" t="str">
        <f>'Planilla de Perforacion'!AF286</f>
        <v>Noche</v>
      </c>
      <c r="G252" s="179" t="str">
        <f>'Planilla de Perforacion'!AQ286</f>
        <v/>
      </c>
      <c r="H252" s="179" t="str">
        <f>'Planilla de Perforacion'!AS286</f>
        <v/>
      </c>
      <c r="I252" s="179" t="str">
        <f>'Planilla de Perforacion'!AR286</f>
        <v/>
      </c>
      <c r="J252" s="191" t="str">
        <v/>
      </c>
      <c r="K252" s="191" t="str">
        <f t="shared" si="46"/>
        <v/>
      </c>
      <c r="L252" s="191" t="str">
        <v/>
      </c>
      <c r="M252" s="192" t="str">
        <v/>
      </c>
      <c r="N252" s="191" t="str">
        <v/>
      </c>
      <c r="O252" s="191" t="str">
        <v/>
      </c>
      <c r="P252" s="193" t="str">
        <f t="shared" si="38"/>
        <v/>
      </c>
      <c r="Q252" s="193" t="str">
        <f t="shared" si="39"/>
        <v/>
      </c>
      <c r="R252" s="179" t="str">
        <f>IF('Planilla de Perforacion'!K286="Survey","Survey","")</f>
        <v/>
      </c>
      <c r="T252" s="179" t="b">
        <f t="shared" si="40"/>
        <v>0</v>
      </c>
      <c r="U252" s="179" t="str">
        <v/>
      </c>
      <c r="V252" s="179" t="str">
        <f t="shared" si="41"/>
        <v/>
      </c>
      <c r="W252" t="str">
        <v/>
      </c>
      <c r="X252" s="202" t="str">
        <v/>
      </c>
      <c r="Y252" t="str">
        <v/>
      </c>
      <c r="Z252" t="str">
        <v/>
      </c>
      <c r="AA252" t="str">
        <f t="shared" si="44"/>
        <v/>
      </c>
      <c r="AB252" t="str">
        <f t="shared" si="45"/>
        <v/>
      </c>
      <c r="AC252" s="179" t="str">
        <f>IF('Planilla de Perforacion'!K286="Repasa","Repasa","")</f>
        <v/>
      </c>
      <c r="AE252" s="179" t="b">
        <f t="shared" si="42"/>
        <v>0</v>
      </c>
      <c r="AF252" t="str">
        <v/>
      </c>
      <c r="AG252" s="179" t="str">
        <f t="shared" si="43"/>
        <v/>
      </c>
      <c r="AH252" t="str">
        <v/>
      </c>
      <c r="AI252" s="202" t="str">
        <v/>
      </c>
      <c r="AJ252" t="str">
        <v/>
      </c>
      <c r="AK252" s="203" t="str">
        <v/>
      </c>
      <c r="AL252" t="str">
        <f t="shared" si="36"/>
        <v/>
      </c>
      <c r="AM252" t="str">
        <f t="shared" si="37"/>
        <v/>
      </c>
    </row>
    <row r="253" spans="3:39" x14ac:dyDescent="0.25">
      <c r="C253" s="179" t="str">
        <f>IF('Planilla de Perforacion'!K287="Conexión","Conexión","")</f>
        <v/>
      </c>
      <c r="D253" s="189">
        <f>'Planilla de Perforacion'!H287</f>
        <v>4.9999999988358468E-2</v>
      </c>
      <c r="E253" s="190">
        <f>'Planilla de Perforacion'!E287</f>
        <v>44452</v>
      </c>
      <c r="F253" s="179" t="str">
        <f>'Planilla de Perforacion'!AF287</f>
        <v>Noche</v>
      </c>
      <c r="G253" s="179" t="str">
        <f>'Planilla de Perforacion'!AQ287</f>
        <v/>
      </c>
      <c r="H253" s="179">
        <f>'Planilla de Perforacion'!AS287</f>
        <v>0.1</v>
      </c>
      <c r="I253" s="179" t="str">
        <f>'Planilla de Perforacion'!AR287</f>
        <v/>
      </c>
      <c r="J253" s="191" t="str">
        <v/>
      </c>
      <c r="K253" s="191" t="str">
        <f t="shared" si="46"/>
        <v/>
      </c>
      <c r="L253" s="191" t="str">
        <v/>
      </c>
      <c r="M253" s="192" t="str">
        <v/>
      </c>
      <c r="N253" s="191" t="str">
        <v/>
      </c>
      <c r="O253" s="191" t="str">
        <v/>
      </c>
      <c r="P253" s="193" t="str">
        <f t="shared" si="38"/>
        <v/>
      </c>
      <c r="Q253" s="193" t="str">
        <f t="shared" si="39"/>
        <v/>
      </c>
      <c r="R253" s="179" t="str">
        <f>IF('Planilla de Perforacion'!K287="Survey","Survey","")</f>
        <v/>
      </c>
      <c r="T253" s="179" t="b">
        <f t="shared" si="40"/>
        <v>0</v>
      </c>
      <c r="U253" s="179" t="str">
        <v/>
      </c>
      <c r="V253" s="179" t="str">
        <f t="shared" si="41"/>
        <v/>
      </c>
      <c r="W253" t="str">
        <v/>
      </c>
      <c r="X253" s="202" t="str">
        <v/>
      </c>
      <c r="Y253" t="str">
        <v/>
      </c>
      <c r="Z253" t="str">
        <v/>
      </c>
      <c r="AA253" t="str">
        <f t="shared" si="44"/>
        <v/>
      </c>
      <c r="AB253" t="str">
        <f t="shared" si="45"/>
        <v/>
      </c>
      <c r="AC253" s="179" t="str">
        <f>IF('Planilla de Perforacion'!K287="Repasa","Repasa","")</f>
        <v>Repasa</v>
      </c>
      <c r="AE253" s="179">
        <f t="shared" si="42"/>
        <v>253</v>
      </c>
      <c r="AF253" t="str">
        <v/>
      </c>
      <c r="AG253" s="179" t="str">
        <f t="shared" si="43"/>
        <v/>
      </c>
      <c r="AH253" t="str">
        <v/>
      </c>
      <c r="AI253" s="202" t="str">
        <v/>
      </c>
      <c r="AJ253" t="str">
        <v/>
      </c>
      <c r="AK253" s="203" t="str">
        <v/>
      </c>
      <c r="AL253" t="str">
        <f t="shared" si="36"/>
        <v/>
      </c>
      <c r="AM253" t="str">
        <f t="shared" si="37"/>
        <v/>
      </c>
    </row>
    <row r="254" spans="3:39" x14ac:dyDescent="0.25">
      <c r="C254" s="179" t="str">
        <f>IF('Planilla de Perforacion'!K288="Conexión","Conexión","")</f>
        <v>Conexión</v>
      </c>
      <c r="D254" s="189">
        <f>'Planilla de Perforacion'!H288</f>
        <v>8.3333333255723119E-2</v>
      </c>
      <c r="E254" s="190">
        <f>'Planilla de Perforacion'!E288</f>
        <v>44452</v>
      </c>
      <c r="F254" s="179" t="str">
        <f>'Planilla de Perforacion'!AF288</f>
        <v>Noche</v>
      </c>
      <c r="G254" s="179">
        <f>'Planilla de Perforacion'!AQ288</f>
        <v>8.3000000000000004E-2</v>
      </c>
      <c r="H254" s="179" t="str">
        <f>'Planilla de Perforacion'!AS288</f>
        <v/>
      </c>
      <c r="I254" s="179" t="str">
        <f>'Planilla de Perforacion'!AR288</f>
        <v/>
      </c>
      <c r="J254" s="191" t="str">
        <v/>
      </c>
      <c r="K254" s="191" t="str">
        <f t="shared" si="46"/>
        <v/>
      </c>
      <c r="L254" s="191" t="str">
        <v/>
      </c>
      <c r="M254" s="192" t="str">
        <v/>
      </c>
      <c r="N254" s="191" t="str">
        <v/>
      </c>
      <c r="O254" s="191" t="str">
        <v/>
      </c>
      <c r="P254" s="193" t="str">
        <f t="shared" si="38"/>
        <v/>
      </c>
      <c r="Q254" s="193" t="str">
        <f t="shared" si="39"/>
        <v/>
      </c>
      <c r="R254" s="179" t="str">
        <f>IF('Planilla de Perforacion'!K288="Survey","Survey","")</f>
        <v/>
      </c>
      <c r="T254" s="179" t="b">
        <f t="shared" si="40"/>
        <v>0</v>
      </c>
      <c r="U254" s="179" t="str">
        <v/>
      </c>
      <c r="V254" s="179" t="str">
        <f t="shared" si="41"/>
        <v/>
      </c>
      <c r="W254" t="str">
        <v/>
      </c>
      <c r="X254" s="202" t="str">
        <v/>
      </c>
      <c r="Y254" t="str">
        <v/>
      </c>
      <c r="Z254" t="str">
        <v/>
      </c>
      <c r="AA254" t="str">
        <f t="shared" si="44"/>
        <v/>
      </c>
      <c r="AB254" t="str">
        <f t="shared" si="45"/>
        <v/>
      </c>
      <c r="AC254" s="179" t="str">
        <f>IF('Planilla de Perforacion'!K288="Repasa","Repasa","")</f>
        <v/>
      </c>
      <c r="AE254" s="179" t="b">
        <f t="shared" si="42"/>
        <v>0</v>
      </c>
      <c r="AF254" t="str">
        <v/>
      </c>
      <c r="AG254" s="179" t="str">
        <f t="shared" si="43"/>
        <v/>
      </c>
      <c r="AH254" t="str">
        <v/>
      </c>
      <c r="AI254" s="202" t="str">
        <v/>
      </c>
      <c r="AJ254" t="str">
        <v/>
      </c>
      <c r="AK254" s="203" t="str">
        <v/>
      </c>
      <c r="AL254" t="str">
        <f t="shared" si="36"/>
        <v/>
      </c>
      <c r="AM254" t="str">
        <f t="shared" si="37"/>
        <v/>
      </c>
    </row>
    <row r="255" spans="3:39" x14ac:dyDescent="0.25">
      <c r="C255" s="179" t="str">
        <f>IF('Planilla de Perforacion'!K289="Conexión","Conexión","")</f>
        <v/>
      </c>
      <c r="D255" s="189">
        <f>'Planilla de Perforacion'!H289</f>
        <v>3.3333333441987634E-2</v>
      </c>
      <c r="E255" s="190">
        <f>'Planilla de Perforacion'!E289</f>
        <v>44452</v>
      </c>
      <c r="F255" s="179" t="str">
        <f>'Planilla de Perforacion'!AF289</f>
        <v>Noche</v>
      </c>
      <c r="G255" s="179" t="str">
        <f>'Planilla de Perforacion'!AQ289</f>
        <v/>
      </c>
      <c r="H255" s="179" t="str">
        <f>'Planilla de Perforacion'!AS289</f>
        <v/>
      </c>
      <c r="I255" s="179">
        <f>'Planilla de Perforacion'!AR289</f>
        <v>0.05</v>
      </c>
      <c r="J255" s="191" t="str">
        <v/>
      </c>
      <c r="K255" s="191" t="str">
        <f t="shared" si="46"/>
        <v/>
      </c>
      <c r="L255" s="191" t="str">
        <v/>
      </c>
      <c r="M255" s="192" t="str">
        <v/>
      </c>
      <c r="N255" s="191" t="str">
        <v/>
      </c>
      <c r="O255" s="191" t="str">
        <v/>
      </c>
      <c r="P255" s="193" t="str">
        <f t="shared" si="38"/>
        <v/>
      </c>
      <c r="Q255" s="193" t="str">
        <f t="shared" si="39"/>
        <v/>
      </c>
      <c r="R255" s="179" t="str">
        <f>IF('Planilla de Perforacion'!K289="Survey","Survey","")</f>
        <v>Survey</v>
      </c>
      <c r="T255" s="179">
        <f t="shared" si="40"/>
        <v>255</v>
      </c>
      <c r="U255" s="179" t="str">
        <v/>
      </c>
      <c r="V255" s="179" t="str">
        <f t="shared" si="41"/>
        <v/>
      </c>
      <c r="W255" t="str">
        <v/>
      </c>
      <c r="X255" s="202" t="str">
        <v/>
      </c>
      <c r="Y255" t="str">
        <v/>
      </c>
      <c r="Z255" t="str">
        <v/>
      </c>
      <c r="AA255" t="str">
        <f t="shared" si="44"/>
        <v/>
      </c>
      <c r="AB255" t="str">
        <f t="shared" si="45"/>
        <v/>
      </c>
      <c r="AC255" s="179" t="str">
        <f>IF('Planilla de Perforacion'!K289="Repasa","Repasa","")</f>
        <v/>
      </c>
      <c r="AE255" s="179" t="b">
        <f t="shared" si="42"/>
        <v>0</v>
      </c>
      <c r="AF255" t="str">
        <v/>
      </c>
      <c r="AG255" s="179" t="str">
        <f t="shared" si="43"/>
        <v/>
      </c>
      <c r="AH255" t="str">
        <v/>
      </c>
      <c r="AI255" s="202" t="str">
        <v/>
      </c>
      <c r="AJ255" t="str">
        <v/>
      </c>
      <c r="AK255" s="203" t="str">
        <v/>
      </c>
      <c r="AL255" t="str">
        <f t="shared" si="36"/>
        <v/>
      </c>
      <c r="AM255" t="str">
        <f t="shared" si="37"/>
        <v/>
      </c>
    </row>
    <row r="256" spans="3:39" x14ac:dyDescent="0.25">
      <c r="C256" s="179" t="str">
        <f>IF('Planilla de Perforacion'!K290="Conexión","Conexión","")</f>
        <v/>
      </c>
      <c r="D256" s="189">
        <f>'Planilla de Perforacion'!H290</f>
        <v>0.81666666670935228</v>
      </c>
      <c r="E256" s="190">
        <f>'Planilla de Perforacion'!E290</f>
        <v>44452</v>
      </c>
      <c r="F256" s="179" t="str">
        <f>'Planilla de Perforacion'!AF290</f>
        <v>Noche</v>
      </c>
      <c r="G256" s="179" t="str">
        <f>'Planilla de Perforacion'!AQ290</f>
        <v/>
      </c>
      <c r="H256" s="179" t="str">
        <f>'Planilla de Perforacion'!AS290</f>
        <v/>
      </c>
      <c r="I256" s="179" t="str">
        <f>'Planilla de Perforacion'!AR290</f>
        <v/>
      </c>
      <c r="J256" s="191" t="str">
        <v/>
      </c>
      <c r="K256" s="191" t="str">
        <f t="shared" si="46"/>
        <v/>
      </c>
      <c r="L256" s="191" t="str">
        <v/>
      </c>
      <c r="M256" s="192" t="str">
        <v/>
      </c>
      <c r="N256" s="191" t="str">
        <v/>
      </c>
      <c r="O256" s="191" t="str">
        <v/>
      </c>
      <c r="P256" s="193" t="str">
        <f t="shared" si="38"/>
        <v/>
      </c>
      <c r="Q256" s="193" t="str">
        <f t="shared" si="39"/>
        <v/>
      </c>
      <c r="R256" s="179" t="str">
        <f>IF('Planilla de Perforacion'!K290="Survey","Survey","")</f>
        <v/>
      </c>
      <c r="T256" s="179" t="b">
        <f t="shared" si="40"/>
        <v>0</v>
      </c>
      <c r="U256" s="179" t="str">
        <v/>
      </c>
      <c r="V256" s="179" t="str">
        <f t="shared" si="41"/>
        <v/>
      </c>
      <c r="W256" t="str">
        <v/>
      </c>
      <c r="X256" s="202" t="str">
        <v/>
      </c>
      <c r="Y256" t="str">
        <v/>
      </c>
      <c r="Z256" t="str">
        <v/>
      </c>
      <c r="AA256" t="str">
        <f t="shared" si="44"/>
        <v/>
      </c>
      <c r="AB256" t="str">
        <f t="shared" si="45"/>
        <v/>
      </c>
      <c r="AC256" s="179" t="str">
        <f>IF('Planilla de Perforacion'!K290="Repasa","Repasa","")</f>
        <v/>
      </c>
      <c r="AE256" s="179" t="b">
        <f t="shared" si="42"/>
        <v>0</v>
      </c>
      <c r="AF256" t="str">
        <v/>
      </c>
      <c r="AG256" s="179" t="str">
        <f t="shared" si="43"/>
        <v/>
      </c>
      <c r="AH256" t="str">
        <v/>
      </c>
      <c r="AI256" s="202" t="str">
        <v/>
      </c>
      <c r="AJ256" t="str">
        <v/>
      </c>
      <c r="AK256" s="203" t="str">
        <v/>
      </c>
      <c r="AL256" t="str">
        <f t="shared" si="36"/>
        <v/>
      </c>
      <c r="AM256" t="str">
        <f t="shared" si="37"/>
        <v/>
      </c>
    </row>
    <row r="257" spans="3:39" x14ac:dyDescent="0.25">
      <c r="C257" s="179" t="str">
        <f>IF('Planilla de Perforacion'!K291="Conexión","Conexión","")</f>
        <v/>
      </c>
      <c r="D257" s="189">
        <f>'Planilla de Perforacion'!H291</f>
        <v>6.6666666534729302E-2</v>
      </c>
      <c r="E257" s="190">
        <f>'Planilla de Perforacion'!E291</f>
        <v>44452</v>
      </c>
      <c r="F257" s="179" t="str">
        <f>'Planilla de Perforacion'!AF291</f>
        <v>Noche</v>
      </c>
      <c r="G257" s="179" t="str">
        <f>'Planilla de Perforacion'!AQ291</f>
        <v/>
      </c>
      <c r="H257" s="179">
        <f>'Planilla de Perforacion'!AS291</f>
        <v>0.06</v>
      </c>
      <c r="I257" s="179" t="str">
        <f>'Planilla de Perforacion'!AR291</f>
        <v/>
      </c>
      <c r="J257" s="191" t="str">
        <v/>
      </c>
      <c r="K257" s="191" t="str">
        <f t="shared" si="46"/>
        <v/>
      </c>
      <c r="L257" s="191" t="str">
        <v/>
      </c>
      <c r="M257" s="192" t="str">
        <v/>
      </c>
      <c r="N257" s="191" t="str">
        <v/>
      </c>
      <c r="O257" s="191" t="str">
        <v/>
      </c>
      <c r="P257" s="193" t="str">
        <f t="shared" si="38"/>
        <v/>
      </c>
      <c r="Q257" s="193" t="str">
        <f t="shared" si="39"/>
        <v/>
      </c>
      <c r="R257" s="179" t="str">
        <f>IF('Planilla de Perforacion'!K291="Survey","Survey","")</f>
        <v/>
      </c>
      <c r="T257" s="179" t="b">
        <f t="shared" si="40"/>
        <v>0</v>
      </c>
      <c r="U257" s="179" t="str">
        <v/>
      </c>
      <c r="V257" s="179" t="str">
        <f t="shared" si="41"/>
        <v/>
      </c>
      <c r="W257" t="str">
        <v/>
      </c>
      <c r="X257" s="202" t="str">
        <v/>
      </c>
      <c r="Y257" t="str">
        <v/>
      </c>
      <c r="Z257" t="str">
        <v/>
      </c>
      <c r="AA257" t="str">
        <f t="shared" si="44"/>
        <v/>
      </c>
      <c r="AB257" t="str">
        <f t="shared" si="45"/>
        <v/>
      </c>
      <c r="AC257" s="179" t="str">
        <f>IF('Planilla de Perforacion'!K291="Repasa","Repasa","")</f>
        <v>Repasa</v>
      </c>
      <c r="AE257" s="179">
        <f t="shared" si="42"/>
        <v>257</v>
      </c>
      <c r="AF257" t="str">
        <v/>
      </c>
      <c r="AG257" s="179" t="str">
        <f t="shared" si="43"/>
        <v/>
      </c>
      <c r="AH257" t="str">
        <v/>
      </c>
      <c r="AI257" s="202" t="str">
        <v/>
      </c>
      <c r="AJ257" t="str">
        <v/>
      </c>
      <c r="AK257" s="203" t="str">
        <v/>
      </c>
      <c r="AL257" t="str">
        <f t="shared" si="36"/>
        <v/>
      </c>
      <c r="AM257" t="str">
        <f t="shared" si="37"/>
        <v/>
      </c>
    </row>
    <row r="258" spans="3:39" x14ac:dyDescent="0.25">
      <c r="C258" s="179" t="str">
        <f>IF('Planilla de Perforacion'!K292="Conexión","Conexión","")</f>
        <v/>
      </c>
      <c r="D258" s="189">
        <f>'Planilla de Perforacion'!H292</f>
        <v>0.53333333332557231</v>
      </c>
      <c r="E258" s="190">
        <f>'Planilla de Perforacion'!E292</f>
        <v>44452</v>
      </c>
      <c r="F258" s="179" t="str">
        <f>'Planilla de Perforacion'!AF292</f>
        <v>Noche</v>
      </c>
      <c r="G258" s="179" t="str">
        <f>'Planilla de Perforacion'!AQ292</f>
        <v/>
      </c>
      <c r="H258" s="179" t="str">
        <f>'Planilla de Perforacion'!AS292</f>
        <v/>
      </c>
      <c r="I258" s="179" t="str">
        <f>'Planilla de Perforacion'!AR292</f>
        <v/>
      </c>
      <c r="J258" s="191" t="str">
        <v/>
      </c>
      <c r="K258" s="191" t="str">
        <f t="shared" si="46"/>
        <v/>
      </c>
      <c r="L258" s="191" t="str">
        <v/>
      </c>
      <c r="M258" s="192" t="str">
        <v/>
      </c>
      <c r="N258" s="191" t="str">
        <v/>
      </c>
      <c r="O258" s="191" t="str">
        <v/>
      </c>
      <c r="P258" s="193" t="str">
        <f t="shared" si="38"/>
        <v/>
      </c>
      <c r="Q258" s="193" t="str">
        <f t="shared" si="39"/>
        <v/>
      </c>
      <c r="R258" s="179" t="str">
        <f>IF('Planilla de Perforacion'!K292="Survey","Survey","")</f>
        <v/>
      </c>
      <c r="T258" s="179" t="b">
        <f t="shared" si="40"/>
        <v>0</v>
      </c>
      <c r="U258" s="179" t="str">
        <v/>
      </c>
      <c r="V258" s="179" t="str">
        <f t="shared" si="41"/>
        <v/>
      </c>
      <c r="W258" t="str">
        <v/>
      </c>
      <c r="X258" s="202" t="str">
        <v/>
      </c>
      <c r="Y258" t="str">
        <v/>
      </c>
      <c r="Z258" t="str">
        <v/>
      </c>
      <c r="AA258" t="str">
        <f t="shared" si="44"/>
        <v/>
      </c>
      <c r="AB258" t="str">
        <f t="shared" si="45"/>
        <v/>
      </c>
      <c r="AC258" s="179" t="str">
        <f>IF('Planilla de Perforacion'!K292="Repasa","Repasa","")</f>
        <v/>
      </c>
      <c r="AE258" s="179" t="b">
        <f t="shared" si="42"/>
        <v>0</v>
      </c>
      <c r="AF258" t="str">
        <v/>
      </c>
      <c r="AG258" s="179" t="str">
        <f t="shared" si="43"/>
        <v/>
      </c>
      <c r="AH258" t="str">
        <v/>
      </c>
      <c r="AI258" s="202" t="str">
        <v/>
      </c>
      <c r="AJ258" t="str">
        <v/>
      </c>
      <c r="AK258" s="203" t="str">
        <v/>
      </c>
      <c r="AL258" t="str">
        <f t="shared" ref="AL258:AL321" si="47">IF(AJ258="Día",AH258,"")</f>
        <v/>
      </c>
      <c r="AM258" t="str">
        <f t="shared" ref="AM258:AM321" si="48">IF(AJ258="Noche",AH258,"")</f>
        <v/>
      </c>
    </row>
    <row r="259" spans="3:39" x14ac:dyDescent="0.25">
      <c r="C259" s="179" t="str">
        <f>IF('Planilla de Perforacion'!K293="Conexión","Conexión","")</f>
        <v/>
      </c>
      <c r="D259" s="189">
        <f>'Planilla de Perforacion'!H293</f>
        <v>9.9999999976716936E-2</v>
      </c>
      <c r="E259" s="190">
        <f>'Planilla de Perforacion'!E293</f>
        <v>44452</v>
      </c>
      <c r="F259" s="179" t="str">
        <f>'Planilla de Perforacion'!AF293</f>
        <v>Noche</v>
      </c>
      <c r="G259" s="179" t="str">
        <f>'Planilla de Perforacion'!AQ293</f>
        <v/>
      </c>
      <c r="H259" s="179">
        <f>'Planilla de Perforacion'!AS293</f>
        <v>0.06</v>
      </c>
      <c r="I259" s="179" t="str">
        <f>'Planilla de Perforacion'!AR293</f>
        <v/>
      </c>
      <c r="J259" s="191" t="str">
        <v/>
      </c>
      <c r="K259" s="191" t="str">
        <f t="shared" si="46"/>
        <v/>
      </c>
      <c r="L259" s="191" t="str">
        <v/>
      </c>
      <c r="M259" s="192" t="str">
        <v/>
      </c>
      <c r="N259" s="191" t="str">
        <v/>
      </c>
      <c r="O259" s="191" t="str">
        <v/>
      </c>
      <c r="P259" s="193" t="str">
        <f t="shared" ref="P259:P322" si="49">IF(N259="Día",L259,"")</f>
        <v/>
      </c>
      <c r="Q259" s="193" t="str">
        <f t="shared" ref="Q259:Q322" si="50">IF(N259="Noche",L259,"")</f>
        <v/>
      </c>
      <c r="R259" s="179" t="str">
        <f>IF('Planilla de Perforacion'!K293="Survey","Survey","")</f>
        <v/>
      </c>
      <c r="T259" s="179" t="b">
        <f t="shared" ref="T259:T322" si="51">IF($R$2:$R$1314=$A$3,ROW())</f>
        <v>0</v>
      </c>
      <c r="U259" s="179" t="str">
        <v/>
      </c>
      <c r="V259" s="179" t="str">
        <f t="shared" ref="V259:V322" si="52">IF(U259="","",$A$3)</f>
        <v/>
      </c>
      <c r="W259" t="str">
        <v/>
      </c>
      <c r="X259" s="202" t="str">
        <v/>
      </c>
      <c r="Y259" t="str">
        <v/>
      </c>
      <c r="Z259" t="str">
        <v/>
      </c>
      <c r="AA259" t="str">
        <f t="shared" si="44"/>
        <v/>
      </c>
      <c r="AB259" t="str">
        <f t="shared" si="45"/>
        <v/>
      </c>
      <c r="AC259" s="179" t="str">
        <f>IF('Planilla de Perforacion'!K293="Repasa","Repasa","")</f>
        <v>Repasa</v>
      </c>
      <c r="AE259" s="179">
        <f t="shared" ref="AE259:AE322" si="53">IF($AC$2:$AC$1314=$A$4,ROW())</f>
        <v>259</v>
      </c>
      <c r="AF259" t="str">
        <v/>
      </c>
      <c r="AG259" s="179" t="str">
        <f t="shared" ref="AG259:AG322" si="54">IF(AF259="","",$A$4)</f>
        <v/>
      </c>
      <c r="AH259" t="str">
        <v/>
      </c>
      <c r="AI259" s="202" t="str">
        <v/>
      </c>
      <c r="AJ259" t="str">
        <v/>
      </c>
      <c r="AK259" s="203" t="str">
        <v/>
      </c>
      <c r="AL259" t="str">
        <f t="shared" si="47"/>
        <v/>
      </c>
      <c r="AM259" t="str">
        <f t="shared" si="48"/>
        <v/>
      </c>
    </row>
    <row r="260" spans="3:39" x14ac:dyDescent="0.25">
      <c r="C260" s="179" t="str">
        <f>IF('Planilla de Perforacion'!K294="Conexión","Conexión","")</f>
        <v/>
      </c>
      <c r="D260" s="189">
        <f>'Planilla de Perforacion'!H294</f>
        <v>0.45000000006984919</v>
      </c>
      <c r="E260" s="190">
        <f>'Planilla de Perforacion'!E294</f>
        <v>44452</v>
      </c>
      <c r="F260" s="179" t="str">
        <f>'Planilla de Perforacion'!AF294</f>
        <v>Noche</v>
      </c>
      <c r="G260" s="179" t="str">
        <f>'Planilla de Perforacion'!AQ294</f>
        <v/>
      </c>
      <c r="H260" s="179" t="str">
        <f>'Planilla de Perforacion'!AS294</f>
        <v/>
      </c>
      <c r="I260" s="179" t="str">
        <f>'Planilla de Perforacion'!AR294</f>
        <v/>
      </c>
      <c r="J260" s="191" t="str">
        <v/>
      </c>
      <c r="K260" s="191" t="str">
        <f t="shared" si="46"/>
        <v/>
      </c>
      <c r="L260" s="191" t="str">
        <v/>
      </c>
      <c r="M260" s="192" t="str">
        <v/>
      </c>
      <c r="N260" s="191" t="str">
        <v/>
      </c>
      <c r="O260" s="191" t="str">
        <v/>
      </c>
      <c r="P260" s="193" t="str">
        <f t="shared" si="49"/>
        <v/>
      </c>
      <c r="Q260" s="193" t="str">
        <f t="shared" si="50"/>
        <v/>
      </c>
      <c r="R260" s="179" t="str">
        <f>IF('Planilla de Perforacion'!K294="Survey","Survey","")</f>
        <v/>
      </c>
      <c r="T260" s="179" t="b">
        <f t="shared" si="51"/>
        <v>0</v>
      </c>
      <c r="U260" s="179" t="str">
        <v/>
      </c>
      <c r="V260" s="179" t="str">
        <f t="shared" si="52"/>
        <v/>
      </c>
      <c r="W260" t="str">
        <v/>
      </c>
      <c r="X260" s="202" t="str">
        <v/>
      </c>
      <c r="Y260" t="str">
        <v/>
      </c>
      <c r="Z260" t="str">
        <v/>
      </c>
      <c r="AA260" t="str">
        <f t="shared" si="44"/>
        <v/>
      </c>
      <c r="AB260" t="str">
        <f t="shared" si="45"/>
        <v/>
      </c>
      <c r="AC260" s="179" t="str">
        <f>IF('Planilla de Perforacion'!K294="Repasa","Repasa","")</f>
        <v/>
      </c>
      <c r="AE260" s="179" t="b">
        <f t="shared" si="53"/>
        <v>0</v>
      </c>
      <c r="AF260" t="str">
        <v/>
      </c>
      <c r="AG260" s="179" t="str">
        <f t="shared" si="54"/>
        <v/>
      </c>
      <c r="AH260" t="str">
        <v/>
      </c>
      <c r="AI260" s="202" t="str">
        <v/>
      </c>
      <c r="AJ260" t="str">
        <v/>
      </c>
      <c r="AK260" s="203" t="str">
        <v/>
      </c>
      <c r="AL260" t="str">
        <f t="shared" si="47"/>
        <v/>
      </c>
      <c r="AM260" t="str">
        <f t="shared" si="48"/>
        <v/>
      </c>
    </row>
    <row r="261" spans="3:39" x14ac:dyDescent="0.25">
      <c r="C261" s="179" t="str">
        <f>IF('Planilla de Perforacion'!K295="Conexión","Conexión","")</f>
        <v/>
      </c>
      <c r="D261" s="189">
        <f>'Planilla de Perforacion'!H295</f>
        <v>9.9999999976716936E-2</v>
      </c>
      <c r="E261" s="190">
        <f>'Planilla de Perforacion'!E295</f>
        <v>44452</v>
      </c>
      <c r="F261" s="179" t="str">
        <f>'Planilla de Perforacion'!AF295</f>
        <v>Noche</v>
      </c>
      <c r="G261" s="179" t="str">
        <f>'Planilla de Perforacion'!AQ295</f>
        <v/>
      </c>
      <c r="H261" s="179">
        <f>'Planilla de Perforacion'!AS295</f>
        <v>0.06</v>
      </c>
      <c r="I261" s="179" t="str">
        <f>'Planilla de Perforacion'!AR295</f>
        <v/>
      </c>
      <c r="J261" s="191" t="str">
        <v/>
      </c>
      <c r="K261" s="191" t="str">
        <f t="shared" si="46"/>
        <v/>
      </c>
      <c r="L261" s="191" t="str">
        <v/>
      </c>
      <c r="M261" s="192" t="str">
        <v/>
      </c>
      <c r="N261" s="191" t="str">
        <v/>
      </c>
      <c r="O261" s="191" t="str">
        <v/>
      </c>
      <c r="P261" s="193" t="str">
        <f t="shared" si="49"/>
        <v/>
      </c>
      <c r="Q261" s="193" t="str">
        <f t="shared" si="50"/>
        <v/>
      </c>
      <c r="R261" s="179" t="str">
        <f>IF('Planilla de Perforacion'!K295="Survey","Survey","")</f>
        <v/>
      </c>
      <c r="T261" s="179" t="b">
        <f t="shared" si="51"/>
        <v>0</v>
      </c>
      <c r="U261" s="179" t="str">
        <v/>
      </c>
      <c r="V261" s="179" t="str">
        <f t="shared" si="52"/>
        <v/>
      </c>
      <c r="W261" t="str">
        <v/>
      </c>
      <c r="X261" s="202" t="str">
        <v/>
      </c>
      <c r="Y261" t="str">
        <v/>
      </c>
      <c r="Z261" t="str">
        <v/>
      </c>
      <c r="AA261" t="str">
        <f t="shared" si="44"/>
        <v/>
      </c>
      <c r="AB261" t="str">
        <f t="shared" si="45"/>
        <v/>
      </c>
      <c r="AC261" s="179" t="str">
        <f>IF('Planilla de Perforacion'!K295="Repasa","Repasa","")</f>
        <v>Repasa</v>
      </c>
      <c r="AE261" s="179">
        <f t="shared" si="53"/>
        <v>261</v>
      </c>
      <c r="AF261" t="str">
        <v/>
      </c>
      <c r="AG261" s="179" t="str">
        <f t="shared" si="54"/>
        <v/>
      </c>
      <c r="AH261" t="str">
        <v/>
      </c>
      <c r="AI261" s="202" t="str">
        <v/>
      </c>
      <c r="AJ261" t="str">
        <v/>
      </c>
      <c r="AK261" s="203" t="str">
        <v/>
      </c>
      <c r="AL261" t="str">
        <f t="shared" si="47"/>
        <v/>
      </c>
      <c r="AM261" t="str">
        <f t="shared" si="48"/>
        <v/>
      </c>
    </row>
    <row r="262" spans="3:39" x14ac:dyDescent="0.25">
      <c r="C262" s="179" t="str">
        <f>IF('Planilla de Perforacion'!K296="Conexión","Conexión","")</f>
        <v/>
      </c>
      <c r="D262" s="189">
        <f>'Planilla de Perforacion'!H296</f>
        <v>0.61666666675591841</v>
      </c>
      <c r="E262" s="190">
        <f>'Planilla de Perforacion'!E296</f>
        <v>44452</v>
      </c>
      <c r="F262" s="179" t="str">
        <f>'Planilla de Perforacion'!AF296</f>
        <v>Noche</v>
      </c>
      <c r="G262" s="179" t="str">
        <f>'Planilla de Perforacion'!AQ296</f>
        <v/>
      </c>
      <c r="H262" s="179" t="str">
        <f>'Planilla de Perforacion'!AS296</f>
        <v/>
      </c>
      <c r="I262" s="179" t="str">
        <f>'Planilla de Perforacion'!AR296</f>
        <v/>
      </c>
      <c r="J262" s="191" t="str">
        <v/>
      </c>
      <c r="K262" s="191" t="str">
        <f t="shared" si="46"/>
        <v/>
      </c>
      <c r="L262" s="191" t="str">
        <v/>
      </c>
      <c r="M262" s="192" t="str">
        <v/>
      </c>
      <c r="N262" s="191" t="str">
        <v/>
      </c>
      <c r="O262" s="191" t="str">
        <v/>
      </c>
      <c r="P262" s="193" t="str">
        <f t="shared" si="49"/>
        <v/>
      </c>
      <c r="Q262" s="193" t="str">
        <f t="shared" si="50"/>
        <v/>
      </c>
      <c r="R262" s="179" t="str">
        <f>IF('Planilla de Perforacion'!K296="Survey","Survey","")</f>
        <v/>
      </c>
      <c r="T262" s="179" t="b">
        <f t="shared" si="51"/>
        <v>0</v>
      </c>
      <c r="U262" s="179" t="str">
        <v/>
      </c>
      <c r="V262" s="179" t="str">
        <f t="shared" si="52"/>
        <v/>
      </c>
      <c r="W262" t="str">
        <v/>
      </c>
      <c r="X262" s="202" t="str">
        <v/>
      </c>
      <c r="Y262" t="str">
        <v/>
      </c>
      <c r="Z262" t="str">
        <v/>
      </c>
      <c r="AA262" t="str">
        <f t="shared" si="44"/>
        <v/>
      </c>
      <c r="AB262" t="str">
        <f t="shared" si="45"/>
        <v/>
      </c>
      <c r="AC262" s="179" t="str">
        <f>IF('Planilla de Perforacion'!K296="Repasa","Repasa","")</f>
        <v/>
      </c>
      <c r="AE262" s="179" t="b">
        <f t="shared" si="53"/>
        <v>0</v>
      </c>
      <c r="AF262" t="str">
        <v/>
      </c>
      <c r="AG262" s="179" t="str">
        <f t="shared" si="54"/>
        <v/>
      </c>
      <c r="AH262" t="str">
        <v/>
      </c>
      <c r="AI262" s="202" t="str">
        <v/>
      </c>
      <c r="AJ262" t="str">
        <v/>
      </c>
      <c r="AK262" s="203" t="str">
        <v/>
      </c>
      <c r="AL262" t="str">
        <f t="shared" si="47"/>
        <v/>
      </c>
      <c r="AM262" t="str">
        <f t="shared" si="48"/>
        <v/>
      </c>
    </row>
    <row r="263" spans="3:39" x14ac:dyDescent="0.25">
      <c r="C263" s="179" t="str">
        <f>IF('Planilla de Perforacion'!K297="Conexión","Conexión","")</f>
        <v/>
      </c>
      <c r="D263" s="189">
        <f>'Planilla de Perforacion'!H297</f>
        <v>6.6666666534729302E-2</v>
      </c>
      <c r="E263" s="190">
        <f>'Planilla de Perforacion'!E297</f>
        <v>44452</v>
      </c>
      <c r="F263" s="179" t="str">
        <f>'Planilla de Perforacion'!AF297</f>
        <v>Noche</v>
      </c>
      <c r="G263" s="179" t="str">
        <f>'Planilla de Perforacion'!AQ297</f>
        <v/>
      </c>
      <c r="H263" s="179">
        <f>'Planilla de Perforacion'!AS297</f>
        <v>0.06</v>
      </c>
      <c r="I263" s="179" t="str">
        <f>'Planilla de Perforacion'!AR297</f>
        <v/>
      </c>
      <c r="J263" s="191" t="str">
        <v/>
      </c>
      <c r="K263" s="191" t="str">
        <f t="shared" si="46"/>
        <v/>
      </c>
      <c r="L263" s="191" t="str">
        <v/>
      </c>
      <c r="M263" s="192" t="str">
        <v/>
      </c>
      <c r="N263" s="191" t="str">
        <v/>
      </c>
      <c r="O263" s="191" t="str">
        <v/>
      </c>
      <c r="P263" s="193" t="str">
        <f t="shared" si="49"/>
        <v/>
      </c>
      <c r="Q263" s="193" t="str">
        <f t="shared" si="50"/>
        <v/>
      </c>
      <c r="R263" s="179" t="str">
        <f>IF('Planilla de Perforacion'!K297="Survey","Survey","")</f>
        <v/>
      </c>
      <c r="T263" s="179" t="b">
        <f t="shared" si="51"/>
        <v>0</v>
      </c>
      <c r="U263" s="179" t="str">
        <v/>
      </c>
      <c r="V263" s="179" t="str">
        <f t="shared" si="52"/>
        <v/>
      </c>
      <c r="W263" t="str">
        <v/>
      </c>
      <c r="X263" s="202" t="str">
        <v/>
      </c>
      <c r="Y263" t="str">
        <v/>
      </c>
      <c r="Z263" t="str">
        <v/>
      </c>
      <c r="AA263" t="str">
        <f t="shared" si="44"/>
        <v/>
      </c>
      <c r="AB263" t="str">
        <f t="shared" si="45"/>
        <v/>
      </c>
      <c r="AC263" s="179" t="str">
        <f>IF('Planilla de Perforacion'!K297="Repasa","Repasa","")</f>
        <v>Repasa</v>
      </c>
      <c r="AE263" s="179">
        <f t="shared" si="53"/>
        <v>263</v>
      </c>
      <c r="AF263" t="str">
        <v/>
      </c>
      <c r="AG263" s="179" t="str">
        <f t="shared" si="54"/>
        <v/>
      </c>
      <c r="AH263" t="str">
        <v/>
      </c>
      <c r="AI263" s="202" t="str">
        <v/>
      </c>
      <c r="AJ263" t="str">
        <v/>
      </c>
      <c r="AK263" s="203" t="str">
        <v/>
      </c>
      <c r="AL263" t="str">
        <f t="shared" si="47"/>
        <v/>
      </c>
      <c r="AM263" t="str">
        <f t="shared" si="48"/>
        <v/>
      </c>
    </row>
    <row r="264" spans="3:39" x14ac:dyDescent="0.25">
      <c r="C264" s="179" t="str">
        <f>IF('Planilla de Perforacion'!K298="Conexión","Conexión","")</f>
        <v/>
      </c>
      <c r="D264" s="189">
        <f>'Planilla de Perforacion'!H298</f>
        <v>0.66666666674427688</v>
      </c>
      <c r="E264" s="190">
        <f>'Planilla de Perforacion'!E298</f>
        <v>44452</v>
      </c>
      <c r="F264" s="179" t="str">
        <f>'Planilla de Perforacion'!AF298</f>
        <v>Noche</v>
      </c>
      <c r="G264" s="179" t="str">
        <f>'Planilla de Perforacion'!AQ298</f>
        <v/>
      </c>
      <c r="H264" s="179" t="str">
        <f>'Planilla de Perforacion'!AS298</f>
        <v/>
      </c>
      <c r="I264" s="179" t="str">
        <f>'Planilla de Perforacion'!AR298</f>
        <v/>
      </c>
      <c r="J264" s="191" t="str">
        <v/>
      </c>
      <c r="K264" s="191" t="str">
        <f t="shared" si="46"/>
        <v/>
      </c>
      <c r="L264" s="191" t="str">
        <v/>
      </c>
      <c r="M264" s="192" t="str">
        <v/>
      </c>
      <c r="N264" s="191" t="str">
        <v/>
      </c>
      <c r="O264" s="191" t="str">
        <v/>
      </c>
      <c r="P264" s="193" t="str">
        <f t="shared" si="49"/>
        <v/>
      </c>
      <c r="Q264" s="193" t="str">
        <f t="shared" si="50"/>
        <v/>
      </c>
      <c r="R264" s="179" t="str">
        <f>IF('Planilla de Perforacion'!K298="Survey","Survey","")</f>
        <v/>
      </c>
      <c r="T264" s="179" t="b">
        <f t="shared" si="51"/>
        <v>0</v>
      </c>
      <c r="U264" s="179" t="str">
        <v/>
      </c>
      <c r="V264" s="179" t="str">
        <f t="shared" si="52"/>
        <v/>
      </c>
      <c r="W264" t="str">
        <v/>
      </c>
      <c r="X264" s="202" t="str">
        <v/>
      </c>
      <c r="Y264" t="str">
        <v/>
      </c>
      <c r="Z264" t="str">
        <v/>
      </c>
      <c r="AA264" t="str">
        <f t="shared" ref="AA264:AA327" si="55">IF(Y264="Día",W264,"")</f>
        <v/>
      </c>
      <c r="AB264" t="str">
        <f t="shared" ref="AB264:AB327" si="56">IF(Y264="Noche",W264,"")</f>
        <v/>
      </c>
      <c r="AC264" s="179" t="str">
        <f>IF('Planilla de Perforacion'!K298="Repasa","Repasa","")</f>
        <v/>
      </c>
      <c r="AE264" s="179" t="b">
        <f t="shared" si="53"/>
        <v>0</v>
      </c>
      <c r="AF264" t="str">
        <v/>
      </c>
      <c r="AG264" s="179" t="str">
        <f t="shared" si="54"/>
        <v/>
      </c>
      <c r="AH264" t="str">
        <v/>
      </c>
      <c r="AI264" s="202" t="str">
        <v/>
      </c>
      <c r="AJ264" t="str">
        <v/>
      </c>
      <c r="AK264" s="203" t="str">
        <v/>
      </c>
      <c r="AL264" t="str">
        <f t="shared" si="47"/>
        <v/>
      </c>
      <c r="AM264" t="str">
        <f t="shared" si="48"/>
        <v/>
      </c>
    </row>
    <row r="265" spans="3:39" x14ac:dyDescent="0.25">
      <c r="C265" s="179" t="str">
        <f>IF('Planilla de Perforacion'!K299="Conexión","Conexión","")</f>
        <v/>
      </c>
      <c r="D265" s="189">
        <f>'Planilla de Perforacion'!H299</f>
        <v>0.33333333337213844</v>
      </c>
      <c r="E265" s="190">
        <f>'Planilla de Perforacion'!E299</f>
        <v>44453</v>
      </c>
      <c r="F265" s="179" t="str">
        <f>'Planilla de Perforacion'!AF299</f>
        <v>Noche</v>
      </c>
      <c r="G265" s="179" t="str">
        <f>'Planilla de Perforacion'!AQ299</f>
        <v/>
      </c>
      <c r="H265" s="179" t="str">
        <f>'Planilla de Perforacion'!AS299</f>
        <v/>
      </c>
      <c r="I265" s="179" t="str">
        <f>'Planilla de Perforacion'!AR299</f>
        <v/>
      </c>
      <c r="J265" s="191" t="str">
        <v/>
      </c>
      <c r="K265" s="191" t="str">
        <f t="shared" si="46"/>
        <v/>
      </c>
      <c r="L265" s="191" t="str">
        <v/>
      </c>
      <c r="M265" s="192" t="str">
        <v/>
      </c>
      <c r="N265" s="191" t="str">
        <v/>
      </c>
      <c r="O265" s="191" t="str">
        <v/>
      </c>
      <c r="P265" s="193" t="str">
        <f t="shared" si="49"/>
        <v/>
      </c>
      <c r="Q265" s="193" t="str">
        <f t="shared" si="50"/>
        <v/>
      </c>
      <c r="R265" s="179" t="str">
        <f>IF('Planilla de Perforacion'!K299="Survey","Survey","")</f>
        <v/>
      </c>
      <c r="T265" s="179" t="b">
        <f t="shared" si="51"/>
        <v>0</v>
      </c>
      <c r="U265" s="179" t="str">
        <v/>
      </c>
      <c r="V265" s="179" t="str">
        <f t="shared" si="52"/>
        <v/>
      </c>
      <c r="W265" t="str">
        <v/>
      </c>
      <c r="X265" s="202" t="str">
        <v/>
      </c>
      <c r="Y265" t="str">
        <v/>
      </c>
      <c r="Z265" t="str">
        <v/>
      </c>
      <c r="AA265" t="str">
        <f t="shared" si="55"/>
        <v/>
      </c>
      <c r="AB265" t="str">
        <f t="shared" si="56"/>
        <v/>
      </c>
      <c r="AC265" s="179" t="str">
        <f>IF('Planilla de Perforacion'!K299="Repasa","Repasa","")</f>
        <v/>
      </c>
      <c r="AE265" s="179" t="b">
        <f t="shared" si="53"/>
        <v>0</v>
      </c>
      <c r="AF265" t="str">
        <v/>
      </c>
      <c r="AG265" s="179" t="str">
        <f t="shared" si="54"/>
        <v/>
      </c>
      <c r="AH265" t="str">
        <v/>
      </c>
      <c r="AI265" s="202" t="str">
        <v/>
      </c>
      <c r="AJ265" t="str">
        <v/>
      </c>
      <c r="AK265" s="203" t="str">
        <v/>
      </c>
      <c r="AL265" t="str">
        <f t="shared" si="47"/>
        <v/>
      </c>
      <c r="AM265" t="str">
        <f t="shared" si="48"/>
        <v/>
      </c>
    </row>
    <row r="266" spans="3:39" x14ac:dyDescent="0.25">
      <c r="C266" s="179" t="str">
        <f>IF('Planilla de Perforacion'!K300="Conexión","Conexión","")</f>
        <v/>
      </c>
      <c r="D266" s="189">
        <f>'Planilla de Perforacion'!H300</f>
        <v>0.49999999988358468</v>
      </c>
      <c r="E266" s="190">
        <f>'Planilla de Perforacion'!E300</f>
        <v>44453</v>
      </c>
      <c r="F266" s="179" t="str">
        <f>'Planilla de Perforacion'!AF300</f>
        <v>Noche</v>
      </c>
      <c r="G266" s="179" t="str">
        <f>'Planilla de Perforacion'!AQ300</f>
        <v/>
      </c>
      <c r="H266" s="179" t="str">
        <f>'Planilla de Perforacion'!AS300</f>
        <v/>
      </c>
      <c r="I266" s="179" t="str">
        <f>'Planilla de Perforacion'!AR300</f>
        <v/>
      </c>
      <c r="J266" s="191" t="str">
        <v/>
      </c>
      <c r="K266" s="191" t="str">
        <f t="shared" si="46"/>
        <v/>
      </c>
      <c r="L266" s="191" t="str">
        <v/>
      </c>
      <c r="M266" s="192" t="str">
        <v/>
      </c>
      <c r="N266" s="191" t="str">
        <v/>
      </c>
      <c r="O266" s="191" t="str">
        <v/>
      </c>
      <c r="P266" s="193" t="str">
        <f t="shared" si="49"/>
        <v/>
      </c>
      <c r="Q266" s="193" t="str">
        <f t="shared" si="50"/>
        <v/>
      </c>
      <c r="R266" s="179" t="str">
        <f>IF('Planilla de Perforacion'!K300="Survey","Survey","")</f>
        <v/>
      </c>
      <c r="T266" s="179" t="b">
        <f t="shared" si="51"/>
        <v>0</v>
      </c>
      <c r="U266" s="179" t="str">
        <v/>
      </c>
      <c r="V266" s="179" t="str">
        <f t="shared" si="52"/>
        <v/>
      </c>
      <c r="W266" t="str">
        <v/>
      </c>
      <c r="X266" s="202" t="str">
        <v/>
      </c>
      <c r="Y266" t="str">
        <v/>
      </c>
      <c r="Z266" t="str">
        <v/>
      </c>
      <c r="AA266" t="str">
        <f t="shared" si="55"/>
        <v/>
      </c>
      <c r="AB266" t="str">
        <f t="shared" si="56"/>
        <v/>
      </c>
      <c r="AC266" s="179" t="str">
        <f>IF('Planilla de Perforacion'!K300="Repasa","Repasa","")</f>
        <v/>
      </c>
      <c r="AE266" s="179" t="b">
        <f t="shared" si="53"/>
        <v>0</v>
      </c>
      <c r="AF266" t="str">
        <v/>
      </c>
      <c r="AG266" s="179" t="str">
        <f t="shared" si="54"/>
        <v/>
      </c>
      <c r="AH266" t="str">
        <v/>
      </c>
      <c r="AI266" s="202" t="str">
        <v/>
      </c>
      <c r="AJ266" t="str">
        <v/>
      </c>
      <c r="AK266" s="203" t="str">
        <v/>
      </c>
      <c r="AL266" t="str">
        <f t="shared" si="47"/>
        <v/>
      </c>
      <c r="AM266" t="str">
        <f t="shared" si="48"/>
        <v/>
      </c>
    </row>
    <row r="267" spans="3:39" x14ac:dyDescent="0.25">
      <c r="C267" s="179" t="str">
        <f>IF('Planilla de Perforacion'!K301="Conexión","Conexión","")</f>
        <v/>
      </c>
      <c r="D267" s="189">
        <f>'Planilla de Perforacion'!H301</f>
        <v>8.3333333430346102E-2</v>
      </c>
      <c r="E267" s="190">
        <f>'Planilla de Perforacion'!E301</f>
        <v>44453</v>
      </c>
      <c r="F267" s="179" t="str">
        <f>'Planilla de Perforacion'!AF301</f>
        <v>Noche</v>
      </c>
      <c r="G267" s="179" t="str">
        <f>'Planilla de Perforacion'!AQ301</f>
        <v/>
      </c>
      <c r="H267" s="179">
        <f>'Planilla de Perforacion'!AS301</f>
        <v>0.06</v>
      </c>
      <c r="I267" s="179" t="str">
        <f>'Planilla de Perforacion'!AR301</f>
        <v/>
      </c>
      <c r="J267" s="191" t="str">
        <v/>
      </c>
      <c r="K267" s="191" t="str">
        <f t="shared" si="46"/>
        <v/>
      </c>
      <c r="L267" s="191" t="str">
        <v/>
      </c>
      <c r="M267" s="192" t="str">
        <v/>
      </c>
      <c r="N267" s="191" t="str">
        <v/>
      </c>
      <c r="O267" s="191" t="str">
        <v/>
      </c>
      <c r="P267" s="193" t="str">
        <f t="shared" si="49"/>
        <v/>
      </c>
      <c r="Q267" s="193" t="str">
        <f t="shared" si="50"/>
        <v/>
      </c>
      <c r="R267" s="179" t="str">
        <f>IF('Planilla de Perforacion'!K301="Survey","Survey","")</f>
        <v/>
      </c>
      <c r="T267" s="179" t="b">
        <f t="shared" si="51"/>
        <v>0</v>
      </c>
      <c r="U267" s="179" t="str">
        <v/>
      </c>
      <c r="V267" s="179" t="str">
        <f t="shared" si="52"/>
        <v/>
      </c>
      <c r="W267" t="str">
        <v/>
      </c>
      <c r="X267" s="202" t="str">
        <v/>
      </c>
      <c r="Y267" t="str">
        <v/>
      </c>
      <c r="Z267" t="str">
        <v/>
      </c>
      <c r="AA267" t="str">
        <f t="shared" si="55"/>
        <v/>
      </c>
      <c r="AB267" t="str">
        <f t="shared" si="56"/>
        <v/>
      </c>
      <c r="AC267" s="179" t="str">
        <f>IF('Planilla de Perforacion'!K301="Repasa","Repasa","")</f>
        <v>Repasa</v>
      </c>
      <c r="AE267" s="179">
        <f t="shared" si="53"/>
        <v>267</v>
      </c>
      <c r="AF267" t="str">
        <v/>
      </c>
      <c r="AG267" s="179" t="str">
        <f t="shared" si="54"/>
        <v/>
      </c>
      <c r="AH267" t="str">
        <v/>
      </c>
      <c r="AI267" s="202" t="str">
        <v/>
      </c>
      <c r="AJ267" t="str">
        <v/>
      </c>
      <c r="AK267" s="203" t="str">
        <v/>
      </c>
      <c r="AL267" t="str">
        <f t="shared" si="47"/>
        <v/>
      </c>
      <c r="AM267" t="str">
        <f t="shared" si="48"/>
        <v/>
      </c>
    </row>
    <row r="268" spans="3:39" x14ac:dyDescent="0.25">
      <c r="C268" s="179" t="str">
        <f>IF('Planilla de Perforacion'!K302="Conexión","Conexión","")</f>
        <v/>
      </c>
      <c r="D268" s="189">
        <f>'Planilla de Perforacion'!H302</f>
        <v>1.3500000000349246</v>
      </c>
      <c r="E268" s="190">
        <f>'Planilla de Perforacion'!E302</f>
        <v>44453</v>
      </c>
      <c r="F268" s="179" t="str">
        <f>'Planilla de Perforacion'!AF302</f>
        <v>Noche</v>
      </c>
      <c r="G268" s="179" t="str">
        <f>'Planilla de Perforacion'!AQ302</f>
        <v/>
      </c>
      <c r="H268" s="179" t="str">
        <f>'Planilla de Perforacion'!AS302</f>
        <v/>
      </c>
      <c r="I268" s="179" t="str">
        <f>'Planilla de Perforacion'!AR302</f>
        <v/>
      </c>
      <c r="J268" s="191" t="str">
        <v/>
      </c>
      <c r="K268" s="191" t="str">
        <f t="shared" ref="K268:K331" si="57">IF(J268="","",$A$2)</f>
        <v/>
      </c>
      <c r="L268" s="191" t="str">
        <v/>
      </c>
      <c r="M268" s="192" t="str">
        <v/>
      </c>
      <c r="N268" s="191" t="str">
        <v/>
      </c>
      <c r="O268" s="191" t="str">
        <v/>
      </c>
      <c r="P268" s="193" t="str">
        <f t="shared" si="49"/>
        <v/>
      </c>
      <c r="Q268" s="193" t="str">
        <f t="shared" si="50"/>
        <v/>
      </c>
      <c r="R268" s="179" t="str">
        <f>IF('Planilla de Perforacion'!K302="Survey","Survey","")</f>
        <v/>
      </c>
      <c r="T268" s="179" t="b">
        <f t="shared" si="51"/>
        <v>0</v>
      </c>
      <c r="U268" s="179" t="str">
        <v/>
      </c>
      <c r="V268" s="179" t="str">
        <f t="shared" si="52"/>
        <v/>
      </c>
      <c r="W268" t="str">
        <v/>
      </c>
      <c r="X268" s="202" t="str">
        <v/>
      </c>
      <c r="Y268" t="str">
        <v/>
      </c>
      <c r="Z268" t="str">
        <v/>
      </c>
      <c r="AA268" t="str">
        <f t="shared" si="55"/>
        <v/>
      </c>
      <c r="AB268" t="str">
        <f t="shared" si="56"/>
        <v/>
      </c>
      <c r="AC268" s="179" t="str">
        <f>IF('Planilla de Perforacion'!K302="Repasa","Repasa","")</f>
        <v/>
      </c>
      <c r="AE268" s="179" t="b">
        <f t="shared" si="53"/>
        <v>0</v>
      </c>
      <c r="AF268" t="str">
        <v/>
      </c>
      <c r="AG268" s="179" t="str">
        <f t="shared" si="54"/>
        <v/>
      </c>
      <c r="AH268" t="str">
        <v/>
      </c>
      <c r="AI268" s="202" t="str">
        <v/>
      </c>
      <c r="AJ268" t="str">
        <v/>
      </c>
      <c r="AK268" s="203" t="str">
        <v/>
      </c>
      <c r="AL268" t="str">
        <f t="shared" si="47"/>
        <v/>
      </c>
      <c r="AM268" t="str">
        <f t="shared" si="48"/>
        <v/>
      </c>
    </row>
    <row r="269" spans="3:39" x14ac:dyDescent="0.25">
      <c r="C269" s="179" t="str">
        <f>IF('Planilla de Perforacion'!K303="Conexión","Conexión","")</f>
        <v/>
      </c>
      <c r="D269" s="189">
        <f>'Planilla de Perforacion'!H303</f>
        <v>0.11666666669771075</v>
      </c>
      <c r="E269" s="190">
        <f>'Planilla de Perforacion'!E303</f>
        <v>44453</v>
      </c>
      <c r="F269" s="179" t="str">
        <f>'Planilla de Perforacion'!AF303</f>
        <v>Noche</v>
      </c>
      <c r="G269" s="179" t="str">
        <f>'Planilla de Perforacion'!AQ303</f>
        <v/>
      </c>
      <c r="H269" s="179">
        <f>'Planilla de Perforacion'!AS303</f>
        <v>0.06</v>
      </c>
      <c r="I269" s="179" t="str">
        <f>'Planilla de Perforacion'!AR303</f>
        <v/>
      </c>
      <c r="J269" s="191" t="str">
        <v/>
      </c>
      <c r="K269" s="191" t="str">
        <f t="shared" si="57"/>
        <v/>
      </c>
      <c r="L269" s="191" t="str">
        <v/>
      </c>
      <c r="M269" s="192" t="str">
        <v/>
      </c>
      <c r="N269" s="191" t="str">
        <v/>
      </c>
      <c r="O269" s="191" t="str">
        <v/>
      </c>
      <c r="P269" s="193" t="str">
        <f t="shared" si="49"/>
        <v/>
      </c>
      <c r="Q269" s="193" t="str">
        <f t="shared" si="50"/>
        <v/>
      </c>
      <c r="R269" s="179" t="str">
        <f>IF('Planilla de Perforacion'!K303="Survey","Survey","")</f>
        <v/>
      </c>
      <c r="T269" s="179" t="b">
        <f t="shared" si="51"/>
        <v>0</v>
      </c>
      <c r="U269" s="179" t="str">
        <v/>
      </c>
      <c r="V269" s="179" t="str">
        <f t="shared" si="52"/>
        <v/>
      </c>
      <c r="W269" t="str">
        <v/>
      </c>
      <c r="X269" s="202" t="str">
        <v/>
      </c>
      <c r="Y269" t="str">
        <v/>
      </c>
      <c r="Z269" t="str">
        <v/>
      </c>
      <c r="AA269" t="str">
        <f t="shared" si="55"/>
        <v/>
      </c>
      <c r="AB269" t="str">
        <f t="shared" si="56"/>
        <v/>
      </c>
      <c r="AC269" s="179" t="str">
        <f>IF('Planilla de Perforacion'!K303="Repasa","Repasa","")</f>
        <v>Repasa</v>
      </c>
      <c r="AE269" s="179">
        <f t="shared" si="53"/>
        <v>269</v>
      </c>
      <c r="AF269" t="str">
        <v/>
      </c>
      <c r="AG269" s="179" t="str">
        <f t="shared" si="54"/>
        <v/>
      </c>
      <c r="AH269" t="str">
        <v/>
      </c>
      <c r="AI269" s="202" t="str">
        <v/>
      </c>
      <c r="AJ269" t="str">
        <v/>
      </c>
      <c r="AK269" s="203" t="str">
        <v/>
      </c>
      <c r="AL269" t="str">
        <f t="shared" si="47"/>
        <v/>
      </c>
      <c r="AM269" t="str">
        <f t="shared" si="48"/>
        <v/>
      </c>
    </row>
    <row r="270" spans="3:39" x14ac:dyDescent="0.25">
      <c r="C270" s="179" t="str">
        <f>IF('Planilla de Perforacion'!K304="Conexión","Conexión","")</f>
        <v>Conexión</v>
      </c>
      <c r="D270" s="189">
        <f>'Planilla de Perforacion'!H304</f>
        <v>0.11666666652308777</v>
      </c>
      <c r="E270" s="190">
        <f>'Planilla de Perforacion'!E304</f>
        <v>44453</v>
      </c>
      <c r="F270" s="179" t="str">
        <f>'Planilla de Perforacion'!AF304</f>
        <v>Noche</v>
      </c>
      <c r="G270" s="179">
        <f>'Planilla de Perforacion'!AQ304</f>
        <v>8.3000000000000004E-2</v>
      </c>
      <c r="H270" s="179" t="str">
        <f>'Planilla de Perforacion'!AS304</f>
        <v/>
      </c>
      <c r="I270" s="179" t="str">
        <f>'Planilla de Perforacion'!AR304</f>
        <v/>
      </c>
      <c r="J270" s="191" t="str">
        <v/>
      </c>
      <c r="K270" s="191" t="str">
        <f t="shared" si="57"/>
        <v/>
      </c>
      <c r="L270" s="191" t="str">
        <v/>
      </c>
      <c r="M270" s="192" t="str">
        <v/>
      </c>
      <c r="N270" s="191" t="str">
        <v/>
      </c>
      <c r="O270" s="191" t="str">
        <v/>
      </c>
      <c r="P270" s="193" t="str">
        <f t="shared" si="49"/>
        <v/>
      </c>
      <c r="Q270" s="193" t="str">
        <f t="shared" si="50"/>
        <v/>
      </c>
      <c r="R270" s="179" t="str">
        <f>IF('Planilla de Perforacion'!K304="Survey","Survey","")</f>
        <v/>
      </c>
      <c r="T270" s="179" t="b">
        <f t="shared" si="51"/>
        <v>0</v>
      </c>
      <c r="U270" s="179" t="str">
        <v/>
      </c>
      <c r="V270" s="179" t="str">
        <f t="shared" si="52"/>
        <v/>
      </c>
      <c r="W270" t="str">
        <v/>
      </c>
      <c r="X270" s="202" t="str">
        <v/>
      </c>
      <c r="Y270" t="str">
        <v/>
      </c>
      <c r="Z270" t="str">
        <v/>
      </c>
      <c r="AA270" t="str">
        <f t="shared" si="55"/>
        <v/>
      </c>
      <c r="AB270" t="str">
        <f t="shared" si="56"/>
        <v/>
      </c>
      <c r="AC270" s="179" t="str">
        <f>IF('Planilla de Perforacion'!K304="Repasa","Repasa","")</f>
        <v/>
      </c>
      <c r="AE270" s="179" t="b">
        <f t="shared" si="53"/>
        <v>0</v>
      </c>
      <c r="AF270" t="str">
        <v/>
      </c>
      <c r="AG270" s="179" t="str">
        <f t="shared" si="54"/>
        <v/>
      </c>
      <c r="AH270" t="str">
        <v/>
      </c>
      <c r="AI270" s="202" t="str">
        <v/>
      </c>
      <c r="AJ270" t="str">
        <v/>
      </c>
      <c r="AK270" s="203" t="str">
        <v/>
      </c>
      <c r="AL270" t="str">
        <f t="shared" si="47"/>
        <v/>
      </c>
      <c r="AM270" t="str">
        <f t="shared" si="48"/>
        <v/>
      </c>
    </row>
    <row r="271" spans="3:39" x14ac:dyDescent="0.25">
      <c r="C271" s="179" t="str">
        <f>IF('Planilla de Perforacion'!K305="Conexión","Conexión","")</f>
        <v/>
      </c>
      <c r="D271" s="189">
        <f>'Planilla de Perforacion'!H305</f>
        <v>3.3333333441987634E-2</v>
      </c>
      <c r="E271" s="190">
        <f>'Planilla de Perforacion'!E305</f>
        <v>44453</v>
      </c>
      <c r="F271" s="179" t="str">
        <f>'Planilla de Perforacion'!AF305</f>
        <v>Noche</v>
      </c>
      <c r="G271" s="179" t="str">
        <f>'Planilla de Perforacion'!AQ305</f>
        <v/>
      </c>
      <c r="H271" s="179" t="str">
        <f>'Planilla de Perforacion'!AS305</f>
        <v/>
      </c>
      <c r="I271" s="179">
        <f>'Planilla de Perforacion'!AR305</f>
        <v>0.05</v>
      </c>
      <c r="J271" s="191" t="str">
        <v/>
      </c>
      <c r="K271" s="191" t="str">
        <f t="shared" si="57"/>
        <v/>
      </c>
      <c r="L271" s="191" t="str">
        <v/>
      </c>
      <c r="M271" s="192" t="str">
        <v/>
      </c>
      <c r="N271" s="191" t="str">
        <v/>
      </c>
      <c r="O271" s="191" t="str">
        <v/>
      </c>
      <c r="P271" s="193" t="str">
        <f t="shared" si="49"/>
        <v/>
      </c>
      <c r="Q271" s="193" t="str">
        <f t="shared" si="50"/>
        <v/>
      </c>
      <c r="R271" s="179" t="str">
        <f>IF('Planilla de Perforacion'!K305="Survey","Survey","")</f>
        <v>Survey</v>
      </c>
      <c r="T271" s="179">
        <f t="shared" si="51"/>
        <v>271</v>
      </c>
      <c r="U271" s="179" t="str">
        <v/>
      </c>
      <c r="V271" s="179" t="str">
        <f t="shared" si="52"/>
        <v/>
      </c>
      <c r="W271" t="str">
        <v/>
      </c>
      <c r="X271" s="202" t="str">
        <v/>
      </c>
      <c r="Y271" t="str">
        <v/>
      </c>
      <c r="Z271" t="str">
        <v/>
      </c>
      <c r="AA271" t="str">
        <f t="shared" si="55"/>
        <v/>
      </c>
      <c r="AB271" t="str">
        <f t="shared" si="56"/>
        <v/>
      </c>
      <c r="AC271" s="179" t="str">
        <f>IF('Planilla de Perforacion'!K305="Repasa","Repasa","")</f>
        <v/>
      </c>
      <c r="AE271" s="179" t="b">
        <f t="shared" si="53"/>
        <v>0</v>
      </c>
      <c r="AF271" t="str">
        <v/>
      </c>
      <c r="AG271" s="179" t="str">
        <f t="shared" si="54"/>
        <v/>
      </c>
      <c r="AH271" t="str">
        <v/>
      </c>
      <c r="AI271" s="202" t="str">
        <v/>
      </c>
      <c r="AJ271" t="str">
        <v/>
      </c>
      <c r="AK271" s="203" t="str">
        <v/>
      </c>
      <c r="AL271" t="str">
        <f t="shared" si="47"/>
        <v/>
      </c>
      <c r="AM271" t="str">
        <f t="shared" si="48"/>
        <v/>
      </c>
    </row>
    <row r="272" spans="3:39" x14ac:dyDescent="0.25">
      <c r="C272" s="179" t="str">
        <f>IF('Planilla de Perforacion'!K306="Conexión","Conexión","")</f>
        <v/>
      </c>
      <c r="D272" s="189">
        <f>'Planilla de Perforacion'!H306</f>
        <v>1.0499999999301508</v>
      </c>
      <c r="E272" s="190">
        <f>'Planilla de Perforacion'!E306</f>
        <v>44453</v>
      </c>
      <c r="F272" s="179" t="str">
        <f>'Planilla de Perforacion'!AF306</f>
        <v>Noche</v>
      </c>
      <c r="G272" s="179" t="str">
        <f>'Planilla de Perforacion'!AQ306</f>
        <v/>
      </c>
      <c r="H272" s="179" t="str">
        <f>'Planilla de Perforacion'!AS306</f>
        <v/>
      </c>
      <c r="I272" s="179" t="str">
        <f>'Planilla de Perforacion'!AR306</f>
        <v/>
      </c>
      <c r="J272" s="191" t="str">
        <v/>
      </c>
      <c r="K272" s="191" t="str">
        <f t="shared" si="57"/>
        <v/>
      </c>
      <c r="L272" s="191" t="str">
        <v/>
      </c>
      <c r="M272" s="192" t="str">
        <v/>
      </c>
      <c r="N272" s="191" t="str">
        <v/>
      </c>
      <c r="O272" s="191" t="str">
        <v/>
      </c>
      <c r="P272" s="193" t="str">
        <f t="shared" si="49"/>
        <v/>
      </c>
      <c r="Q272" s="193" t="str">
        <f t="shared" si="50"/>
        <v/>
      </c>
      <c r="R272" s="179" t="str">
        <f>IF('Planilla de Perforacion'!K306="Survey","Survey","")</f>
        <v/>
      </c>
      <c r="T272" s="179" t="b">
        <f t="shared" si="51"/>
        <v>0</v>
      </c>
      <c r="U272" s="179" t="str">
        <v/>
      </c>
      <c r="V272" s="179" t="str">
        <f t="shared" si="52"/>
        <v/>
      </c>
      <c r="W272" t="str">
        <v/>
      </c>
      <c r="X272" s="202" t="str">
        <v/>
      </c>
      <c r="Y272" t="str">
        <v/>
      </c>
      <c r="Z272" t="str">
        <v/>
      </c>
      <c r="AA272" t="str">
        <f t="shared" si="55"/>
        <v/>
      </c>
      <c r="AB272" t="str">
        <f t="shared" si="56"/>
        <v/>
      </c>
      <c r="AC272" s="179" t="str">
        <f>IF('Planilla de Perforacion'!K306="Repasa","Repasa","")</f>
        <v/>
      </c>
      <c r="AE272" s="179" t="b">
        <f t="shared" si="53"/>
        <v>0</v>
      </c>
      <c r="AF272" t="str">
        <v/>
      </c>
      <c r="AG272" s="179" t="str">
        <f t="shared" si="54"/>
        <v/>
      </c>
      <c r="AH272" t="str">
        <v/>
      </c>
      <c r="AI272" s="202" t="str">
        <v/>
      </c>
      <c r="AJ272" t="str">
        <v/>
      </c>
      <c r="AK272" s="203" t="str">
        <v/>
      </c>
      <c r="AL272" t="str">
        <f t="shared" si="47"/>
        <v/>
      </c>
      <c r="AM272" t="str">
        <f t="shared" si="48"/>
        <v/>
      </c>
    </row>
    <row r="273" spans="3:39" x14ac:dyDescent="0.25">
      <c r="C273" s="179" t="str">
        <f>IF('Planilla de Perforacion'!K307="Conexión","Conexión","")</f>
        <v/>
      </c>
      <c r="D273" s="189">
        <f>'Planilla de Perforacion'!H307</f>
        <v>8.3333333430346102E-2</v>
      </c>
      <c r="E273" s="190">
        <f>'Planilla de Perforacion'!E307</f>
        <v>44453</v>
      </c>
      <c r="F273" s="179" t="str">
        <f>'Planilla de Perforacion'!AF307</f>
        <v>Noche</v>
      </c>
      <c r="G273" s="179" t="str">
        <f>'Planilla de Perforacion'!AQ307</f>
        <v/>
      </c>
      <c r="H273" s="179" t="str">
        <f>'Planilla de Perforacion'!AS307</f>
        <v/>
      </c>
      <c r="I273" s="179" t="str">
        <f>'Planilla de Perforacion'!AR307</f>
        <v/>
      </c>
      <c r="J273" s="191" t="str">
        <v/>
      </c>
      <c r="K273" s="191" t="str">
        <f t="shared" si="57"/>
        <v/>
      </c>
      <c r="L273" s="191" t="str">
        <v/>
      </c>
      <c r="M273" s="192" t="str">
        <v/>
      </c>
      <c r="N273" s="191" t="str">
        <v/>
      </c>
      <c r="O273" s="191" t="str">
        <v/>
      </c>
      <c r="P273" s="193" t="str">
        <f t="shared" si="49"/>
        <v/>
      </c>
      <c r="Q273" s="193" t="str">
        <f t="shared" si="50"/>
        <v/>
      </c>
      <c r="R273" s="179" t="str">
        <f>IF('Planilla de Perforacion'!K307="Survey","Survey","")</f>
        <v/>
      </c>
      <c r="T273" s="179" t="b">
        <f t="shared" si="51"/>
        <v>0</v>
      </c>
      <c r="U273" s="179" t="str">
        <v/>
      </c>
      <c r="V273" s="179" t="str">
        <f t="shared" si="52"/>
        <v/>
      </c>
      <c r="W273" t="str">
        <v/>
      </c>
      <c r="X273" s="202" t="str">
        <v/>
      </c>
      <c r="Y273" t="str">
        <v/>
      </c>
      <c r="Z273" t="str">
        <v/>
      </c>
      <c r="AA273" t="str">
        <f t="shared" si="55"/>
        <v/>
      </c>
      <c r="AB273" t="str">
        <f t="shared" si="56"/>
        <v/>
      </c>
      <c r="AC273" s="179" t="str">
        <f>IF('Planilla de Perforacion'!K307="Repasa","Repasa","")</f>
        <v/>
      </c>
      <c r="AE273" s="179" t="b">
        <f t="shared" si="53"/>
        <v>0</v>
      </c>
      <c r="AF273" t="str">
        <v/>
      </c>
      <c r="AG273" s="179" t="str">
        <f t="shared" si="54"/>
        <v/>
      </c>
      <c r="AH273" t="str">
        <v/>
      </c>
      <c r="AI273" s="202" t="str">
        <v/>
      </c>
      <c r="AJ273" t="str">
        <v/>
      </c>
      <c r="AK273" s="203" t="str">
        <v/>
      </c>
      <c r="AL273" t="str">
        <f t="shared" si="47"/>
        <v/>
      </c>
      <c r="AM273" t="str">
        <f t="shared" si="48"/>
        <v/>
      </c>
    </row>
    <row r="274" spans="3:39" x14ac:dyDescent="0.25">
      <c r="C274" s="179" t="str">
        <f>IF('Planilla de Perforacion'!K308="Conexión","Conexión","")</f>
        <v/>
      </c>
      <c r="D274" s="189">
        <f>'Planilla de Perforacion'!H308</f>
        <v>0.53333333332557231</v>
      </c>
      <c r="E274" s="190">
        <f>'Planilla de Perforacion'!E308</f>
        <v>44453</v>
      </c>
      <c r="F274" s="179" t="str">
        <f>'Planilla de Perforacion'!AF308</f>
        <v>Noche</v>
      </c>
      <c r="G274" s="179" t="str">
        <f>'Planilla de Perforacion'!AQ308</f>
        <v/>
      </c>
      <c r="H274" s="179" t="str">
        <f>'Planilla de Perforacion'!AS308</f>
        <v/>
      </c>
      <c r="I274" s="179" t="str">
        <f>'Planilla de Perforacion'!AR308</f>
        <v/>
      </c>
      <c r="J274" s="191" t="str">
        <v/>
      </c>
      <c r="K274" s="191" t="str">
        <f t="shared" si="57"/>
        <v/>
      </c>
      <c r="L274" s="191" t="str">
        <v/>
      </c>
      <c r="M274" s="192" t="str">
        <v/>
      </c>
      <c r="N274" s="191" t="str">
        <v/>
      </c>
      <c r="O274" s="191" t="str">
        <v/>
      </c>
      <c r="P274" s="193" t="str">
        <f t="shared" si="49"/>
        <v/>
      </c>
      <c r="Q274" s="193" t="str">
        <f t="shared" si="50"/>
        <v/>
      </c>
      <c r="R274" s="179" t="str">
        <f>IF('Planilla de Perforacion'!K308="Survey","Survey","")</f>
        <v/>
      </c>
      <c r="T274" s="179" t="b">
        <f t="shared" si="51"/>
        <v>0</v>
      </c>
      <c r="U274" s="179" t="str">
        <v/>
      </c>
      <c r="V274" s="179" t="str">
        <f t="shared" si="52"/>
        <v/>
      </c>
      <c r="W274" t="str">
        <v/>
      </c>
      <c r="X274" s="202" t="str">
        <v/>
      </c>
      <c r="Y274" t="str">
        <v/>
      </c>
      <c r="Z274" t="str">
        <v/>
      </c>
      <c r="AA274" t="str">
        <f t="shared" si="55"/>
        <v/>
      </c>
      <c r="AB274" t="str">
        <f t="shared" si="56"/>
        <v/>
      </c>
      <c r="AC274" s="179" t="str">
        <f>IF('Planilla de Perforacion'!K308="Repasa","Repasa","")</f>
        <v/>
      </c>
      <c r="AE274" s="179" t="b">
        <f t="shared" si="53"/>
        <v>0</v>
      </c>
      <c r="AF274" t="str">
        <v/>
      </c>
      <c r="AG274" s="179" t="str">
        <f t="shared" si="54"/>
        <v/>
      </c>
      <c r="AH274" t="str">
        <v/>
      </c>
      <c r="AI274" s="202" t="str">
        <v/>
      </c>
      <c r="AJ274" t="str">
        <v/>
      </c>
      <c r="AK274" s="203" t="str">
        <v/>
      </c>
      <c r="AL274" t="str">
        <f t="shared" si="47"/>
        <v/>
      </c>
      <c r="AM274" t="str">
        <f t="shared" si="48"/>
        <v/>
      </c>
    </row>
    <row r="275" spans="3:39" x14ac:dyDescent="0.25">
      <c r="C275" s="179" t="str">
        <f>IF('Planilla de Perforacion'!K309="Conexión","Conexión","")</f>
        <v/>
      </c>
      <c r="D275" s="189">
        <f>'Planilla de Perforacion'!H309</f>
        <v>0.13333333324408159</v>
      </c>
      <c r="E275" s="190">
        <f>'Planilla de Perforacion'!E309</f>
        <v>44453</v>
      </c>
      <c r="F275" s="179" t="str">
        <f>'Planilla de Perforacion'!AF309</f>
        <v>Noche</v>
      </c>
      <c r="G275" s="179" t="str">
        <f>'Planilla de Perforacion'!AQ309</f>
        <v/>
      </c>
      <c r="H275" s="179">
        <f>'Planilla de Perforacion'!AS309</f>
        <v>0.06</v>
      </c>
      <c r="I275" s="179" t="str">
        <f>'Planilla de Perforacion'!AR309</f>
        <v/>
      </c>
      <c r="J275" s="191" t="str">
        <v/>
      </c>
      <c r="K275" s="191" t="str">
        <f t="shared" si="57"/>
        <v/>
      </c>
      <c r="L275" s="191" t="str">
        <v/>
      </c>
      <c r="M275" s="192" t="str">
        <v/>
      </c>
      <c r="N275" s="191" t="str">
        <v/>
      </c>
      <c r="O275" s="191" t="str">
        <v/>
      </c>
      <c r="P275" s="193" t="str">
        <f t="shared" si="49"/>
        <v/>
      </c>
      <c r="Q275" s="193" t="str">
        <f t="shared" si="50"/>
        <v/>
      </c>
      <c r="R275" s="179" t="str">
        <f>IF('Planilla de Perforacion'!K309="Survey","Survey","")</f>
        <v/>
      </c>
      <c r="T275" s="179" t="b">
        <f t="shared" si="51"/>
        <v>0</v>
      </c>
      <c r="U275" s="179" t="str">
        <v/>
      </c>
      <c r="V275" s="179" t="str">
        <f t="shared" si="52"/>
        <v/>
      </c>
      <c r="W275" t="str">
        <v/>
      </c>
      <c r="X275" s="202" t="str">
        <v/>
      </c>
      <c r="Y275" t="str">
        <v/>
      </c>
      <c r="Z275" t="str">
        <v/>
      </c>
      <c r="AA275" t="str">
        <f t="shared" si="55"/>
        <v/>
      </c>
      <c r="AB275" t="str">
        <f t="shared" si="56"/>
        <v/>
      </c>
      <c r="AC275" s="179" t="str">
        <f>IF('Planilla de Perforacion'!K309="Repasa","Repasa","")</f>
        <v>Repasa</v>
      </c>
      <c r="AE275" s="179">
        <f t="shared" si="53"/>
        <v>275</v>
      </c>
      <c r="AF275" t="str">
        <v/>
      </c>
      <c r="AG275" s="179" t="str">
        <f t="shared" si="54"/>
        <v/>
      </c>
      <c r="AH275" t="str">
        <v/>
      </c>
      <c r="AI275" s="202" t="str">
        <v/>
      </c>
      <c r="AJ275" t="str">
        <v/>
      </c>
      <c r="AK275" s="203" t="str">
        <v/>
      </c>
      <c r="AL275" t="str">
        <f t="shared" si="47"/>
        <v/>
      </c>
      <c r="AM275" t="str">
        <f t="shared" si="48"/>
        <v/>
      </c>
    </row>
    <row r="276" spans="3:39" x14ac:dyDescent="0.25">
      <c r="C276" s="179" t="str">
        <f>IF('Planilla de Perforacion'!K310="Conexión","Conexión","")</f>
        <v/>
      </c>
      <c r="D276" s="189">
        <f>'Planilla de Perforacion'!H310</f>
        <v>0.41666666662786156</v>
      </c>
      <c r="E276" s="190">
        <f>'Planilla de Perforacion'!E310</f>
        <v>44453</v>
      </c>
      <c r="F276" s="179" t="str">
        <f>'Planilla de Perforacion'!AF310</f>
        <v>Noche</v>
      </c>
      <c r="G276" s="179" t="str">
        <f>'Planilla de Perforacion'!AQ310</f>
        <v/>
      </c>
      <c r="H276" s="179" t="str">
        <f>'Planilla de Perforacion'!AS310</f>
        <v/>
      </c>
      <c r="I276" s="179" t="str">
        <f>'Planilla de Perforacion'!AR310</f>
        <v/>
      </c>
      <c r="J276" s="191" t="str">
        <v/>
      </c>
      <c r="K276" s="191" t="str">
        <f t="shared" si="57"/>
        <v/>
      </c>
      <c r="L276" s="191" t="str">
        <v/>
      </c>
      <c r="M276" s="192" t="str">
        <v/>
      </c>
      <c r="N276" s="191" t="str">
        <v/>
      </c>
      <c r="O276" s="191" t="str">
        <v/>
      </c>
      <c r="P276" s="193" t="str">
        <f t="shared" si="49"/>
        <v/>
      </c>
      <c r="Q276" s="193" t="str">
        <f t="shared" si="50"/>
        <v/>
      </c>
      <c r="R276" s="179" t="str">
        <f>IF('Planilla de Perforacion'!K310="Survey","Survey","")</f>
        <v/>
      </c>
      <c r="T276" s="179" t="b">
        <f t="shared" si="51"/>
        <v>0</v>
      </c>
      <c r="U276" s="179" t="str">
        <v/>
      </c>
      <c r="V276" s="179" t="str">
        <f t="shared" si="52"/>
        <v/>
      </c>
      <c r="W276" t="str">
        <v/>
      </c>
      <c r="X276" s="202" t="str">
        <v/>
      </c>
      <c r="Y276" t="str">
        <v/>
      </c>
      <c r="Z276" t="str">
        <v/>
      </c>
      <c r="AA276" t="str">
        <f t="shared" si="55"/>
        <v/>
      </c>
      <c r="AB276" t="str">
        <f t="shared" si="56"/>
        <v/>
      </c>
      <c r="AC276" s="179" t="str">
        <f>IF('Planilla de Perforacion'!K310="Repasa","Repasa","")</f>
        <v/>
      </c>
      <c r="AE276" s="179" t="b">
        <f t="shared" si="53"/>
        <v>0</v>
      </c>
      <c r="AF276" t="str">
        <v/>
      </c>
      <c r="AG276" s="179" t="str">
        <f t="shared" si="54"/>
        <v/>
      </c>
      <c r="AH276" t="str">
        <v/>
      </c>
      <c r="AI276" s="202" t="str">
        <v/>
      </c>
      <c r="AJ276" t="str">
        <v/>
      </c>
      <c r="AK276" s="203" t="str">
        <v/>
      </c>
      <c r="AL276" t="str">
        <f t="shared" si="47"/>
        <v/>
      </c>
      <c r="AM276" t="str">
        <f t="shared" si="48"/>
        <v/>
      </c>
    </row>
    <row r="277" spans="3:39" x14ac:dyDescent="0.25">
      <c r="C277" s="179" t="str">
        <f>IF('Planilla de Perforacion'!K311="Conexión","Conexión","")</f>
        <v/>
      </c>
      <c r="D277" s="189">
        <f>'Planilla de Perforacion'!H311</f>
        <v>0.25000000011641532</v>
      </c>
      <c r="E277" s="190">
        <f>'Planilla de Perforacion'!E311</f>
        <v>44453</v>
      </c>
      <c r="F277" s="179" t="str">
        <f>'Planilla de Perforacion'!AF311</f>
        <v>Noche</v>
      </c>
      <c r="G277" s="179" t="str">
        <f>'Planilla de Perforacion'!AQ311</f>
        <v/>
      </c>
      <c r="H277" s="179">
        <f>'Planilla de Perforacion'!AS311</f>
        <v>0.06</v>
      </c>
      <c r="I277" s="179" t="str">
        <f>'Planilla de Perforacion'!AR311</f>
        <v/>
      </c>
      <c r="J277" s="191" t="str">
        <v/>
      </c>
      <c r="K277" s="191" t="str">
        <f t="shared" si="57"/>
        <v/>
      </c>
      <c r="L277" s="191" t="str">
        <v/>
      </c>
      <c r="M277" s="192" t="str">
        <v/>
      </c>
      <c r="N277" s="191" t="str">
        <v/>
      </c>
      <c r="O277" s="191" t="str">
        <v/>
      </c>
      <c r="P277" s="193" t="str">
        <f t="shared" si="49"/>
        <v/>
      </c>
      <c r="Q277" s="193" t="str">
        <f t="shared" si="50"/>
        <v/>
      </c>
      <c r="R277" s="179" t="str">
        <f>IF('Planilla de Perforacion'!K311="Survey","Survey","")</f>
        <v/>
      </c>
      <c r="T277" s="179" t="b">
        <f t="shared" si="51"/>
        <v>0</v>
      </c>
      <c r="U277" s="179" t="str">
        <v/>
      </c>
      <c r="V277" s="179" t="str">
        <f t="shared" si="52"/>
        <v/>
      </c>
      <c r="W277" t="str">
        <v/>
      </c>
      <c r="X277" s="202" t="str">
        <v/>
      </c>
      <c r="Y277" t="str">
        <v/>
      </c>
      <c r="Z277" t="str">
        <v/>
      </c>
      <c r="AA277" t="str">
        <f t="shared" si="55"/>
        <v/>
      </c>
      <c r="AB277" t="str">
        <f t="shared" si="56"/>
        <v/>
      </c>
      <c r="AC277" s="179" t="str">
        <f>IF('Planilla de Perforacion'!K311="Repasa","Repasa","")</f>
        <v>Repasa</v>
      </c>
      <c r="AE277" s="179">
        <f t="shared" si="53"/>
        <v>277</v>
      </c>
      <c r="AF277" t="str">
        <v/>
      </c>
      <c r="AG277" s="179" t="str">
        <f t="shared" si="54"/>
        <v/>
      </c>
      <c r="AH277" t="str">
        <v/>
      </c>
      <c r="AI277" s="202" t="str">
        <v/>
      </c>
      <c r="AJ277" t="str">
        <v/>
      </c>
      <c r="AK277" s="203" t="str">
        <v/>
      </c>
      <c r="AL277" t="str">
        <f t="shared" si="47"/>
        <v/>
      </c>
      <c r="AM277" t="str">
        <f t="shared" si="48"/>
        <v/>
      </c>
    </row>
    <row r="278" spans="3:39" x14ac:dyDescent="0.25">
      <c r="C278" s="179" t="str">
        <f>IF('Planilla de Perforacion'!K312="Conexión","Conexión","")</f>
        <v/>
      </c>
      <c r="D278" s="189">
        <f>'Planilla de Perforacion'!H312</f>
        <v>0.28333333320915699</v>
      </c>
      <c r="E278" s="190">
        <f>'Planilla de Perforacion'!E312</f>
        <v>44453</v>
      </c>
      <c r="F278" s="179" t="str">
        <f>'Planilla de Perforacion'!AF312</f>
        <v>Noche</v>
      </c>
      <c r="G278" s="179" t="str">
        <f>'Planilla de Perforacion'!AQ312</f>
        <v/>
      </c>
      <c r="H278" s="179" t="str">
        <f>'Planilla de Perforacion'!AS312</f>
        <v/>
      </c>
      <c r="I278" s="179" t="str">
        <f>'Planilla de Perforacion'!AR312</f>
        <v/>
      </c>
      <c r="J278" s="191" t="str">
        <v/>
      </c>
      <c r="K278" s="191" t="str">
        <f t="shared" si="57"/>
        <v/>
      </c>
      <c r="L278" s="191" t="str">
        <v/>
      </c>
      <c r="M278" s="192" t="str">
        <v/>
      </c>
      <c r="N278" s="191" t="str">
        <v/>
      </c>
      <c r="O278" s="191" t="str">
        <v/>
      </c>
      <c r="P278" s="193" t="str">
        <f t="shared" si="49"/>
        <v/>
      </c>
      <c r="Q278" s="193" t="str">
        <f t="shared" si="50"/>
        <v/>
      </c>
      <c r="R278" s="179" t="str">
        <f>IF('Planilla de Perforacion'!K312="Survey","Survey","")</f>
        <v/>
      </c>
      <c r="T278" s="179" t="b">
        <f t="shared" si="51"/>
        <v>0</v>
      </c>
      <c r="U278" s="179" t="str">
        <v/>
      </c>
      <c r="V278" s="179" t="str">
        <f t="shared" si="52"/>
        <v/>
      </c>
      <c r="W278" t="str">
        <v/>
      </c>
      <c r="X278" s="202" t="str">
        <v/>
      </c>
      <c r="Y278" t="str">
        <v/>
      </c>
      <c r="Z278" t="str">
        <v/>
      </c>
      <c r="AA278" t="str">
        <f t="shared" si="55"/>
        <v/>
      </c>
      <c r="AB278" t="str">
        <f t="shared" si="56"/>
        <v/>
      </c>
      <c r="AC278" s="179" t="str">
        <f>IF('Planilla de Perforacion'!K312="Repasa","Repasa","")</f>
        <v/>
      </c>
      <c r="AE278" s="179" t="b">
        <f t="shared" si="53"/>
        <v>0</v>
      </c>
      <c r="AF278" t="str">
        <v/>
      </c>
      <c r="AG278" s="179" t="str">
        <f t="shared" si="54"/>
        <v/>
      </c>
      <c r="AH278" t="str">
        <v/>
      </c>
      <c r="AI278" s="202" t="str">
        <v/>
      </c>
      <c r="AJ278" t="str">
        <v/>
      </c>
      <c r="AK278" s="203" t="str">
        <v/>
      </c>
      <c r="AL278" t="str">
        <f t="shared" si="47"/>
        <v/>
      </c>
      <c r="AM278" t="str">
        <f t="shared" si="48"/>
        <v/>
      </c>
    </row>
    <row r="279" spans="3:39" x14ac:dyDescent="0.25">
      <c r="C279" s="179" t="str">
        <f>IF('Planilla de Perforacion'!K313="Conexión","Conexión","")</f>
        <v/>
      </c>
      <c r="D279" s="189">
        <f>'Planilla de Perforacion'!H313</f>
        <v>0.13333333341870457</v>
      </c>
      <c r="E279" s="190">
        <f>'Planilla de Perforacion'!E313</f>
        <v>44453</v>
      </c>
      <c r="F279" s="179" t="str">
        <f>'Planilla de Perforacion'!AF313</f>
        <v>Noche</v>
      </c>
      <c r="G279" s="179" t="str">
        <f>'Planilla de Perforacion'!AQ313</f>
        <v/>
      </c>
      <c r="H279" s="179" t="str">
        <f>'Planilla de Perforacion'!AS313</f>
        <v/>
      </c>
      <c r="I279" s="179" t="str">
        <f>'Planilla de Perforacion'!AR313</f>
        <v/>
      </c>
      <c r="J279" s="191" t="str">
        <v/>
      </c>
      <c r="K279" s="191" t="str">
        <f t="shared" si="57"/>
        <v/>
      </c>
      <c r="L279" s="191" t="str">
        <v/>
      </c>
      <c r="M279" s="192" t="str">
        <v/>
      </c>
      <c r="N279" s="191" t="str">
        <v/>
      </c>
      <c r="O279" s="191" t="str">
        <v/>
      </c>
      <c r="P279" s="193" t="str">
        <f t="shared" si="49"/>
        <v/>
      </c>
      <c r="Q279" s="193" t="str">
        <f t="shared" si="50"/>
        <v/>
      </c>
      <c r="R279" s="179" t="str">
        <f>IF('Planilla de Perforacion'!K313="Survey","Survey","")</f>
        <v/>
      </c>
      <c r="T279" s="179" t="b">
        <f t="shared" si="51"/>
        <v>0</v>
      </c>
      <c r="U279" s="179" t="str">
        <v/>
      </c>
      <c r="V279" s="179" t="str">
        <f t="shared" si="52"/>
        <v/>
      </c>
      <c r="W279" t="str">
        <v/>
      </c>
      <c r="X279" s="202" t="str">
        <v/>
      </c>
      <c r="Y279" t="str">
        <v/>
      </c>
      <c r="Z279" t="str">
        <v/>
      </c>
      <c r="AA279" t="str">
        <f t="shared" si="55"/>
        <v/>
      </c>
      <c r="AB279" t="str">
        <f t="shared" si="56"/>
        <v/>
      </c>
      <c r="AC279" s="179" t="str">
        <f>IF('Planilla de Perforacion'!K313="Repasa","Repasa","")</f>
        <v/>
      </c>
      <c r="AE279" s="179" t="b">
        <f t="shared" si="53"/>
        <v>0</v>
      </c>
      <c r="AF279" t="str">
        <v/>
      </c>
      <c r="AG279" s="179" t="str">
        <f t="shared" si="54"/>
        <v/>
      </c>
      <c r="AH279" t="str">
        <v/>
      </c>
      <c r="AI279" s="202" t="str">
        <v/>
      </c>
      <c r="AJ279" t="str">
        <v/>
      </c>
      <c r="AK279" s="203" t="str">
        <v/>
      </c>
      <c r="AL279" t="str">
        <f t="shared" si="47"/>
        <v/>
      </c>
      <c r="AM279" t="str">
        <f t="shared" si="48"/>
        <v/>
      </c>
    </row>
    <row r="280" spans="3:39" x14ac:dyDescent="0.25">
      <c r="C280" s="179" t="str">
        <f>IF('Planilla de Perforacion'!K314="Conexión","Conexión","")</f>
        <v/>
      </c>
      <c r="D280" s="189">
        <f>'Planilla de Perforacion'!H314</f>
        <v>0.58333333331393078</v>
      </c>
      <c r="E280" s="190">
        <f>'Planilla de Perforacion'!E314</f>
        <v>44453</v>
      </c>
      <c r="F280" s="179" t="str">
        <f>'Planilla de Perforacion'!AF314</f>
        <v>Noche</v>
      </c>
      <c r="G280" s="179" t="str">
        <f>'Planilla de Perforacion'!AQ314</f>
        <v/>
      </c>
      <c r="H280" s="179" t="str">
        <f>'Planilla de Perforacion'!AS314</f>
        <v/>
      </c>
      <c r="I280" s="179" t="str">
        <f>'Planilla de Perforacion'!AR314</f>
        <v/>
      </c>
      <c r="J280" s="191" t="str">
        <v/>
      </c>
      <c r="K280" s="191" t="str">
        <f t="shared" si="57"/>
        <v/>
      </c>
      <c r="L280" s="191" t="str">
        <v/>
      </c>
      <c r="M280" s="192" t="str">
        <v/>
      </c>
      <c r="N280" s="191" t="str">
        <v/>
      </c>
      <c r="O280" s="191" t="str">
        <v/>
      </c>
      <c r="P280" s="193" t="str">
        <f t="shared" si="49"/>
        <v/>
      </c>
      <c r="Q280" s="193" t="str">
        <f t="shared" si="50"/>
        <v/>
      </c>
      <c r="R280" s="179" t="str">
        <f>IF('Planilla de Perforacion'!K314="Survey","Survey","")</f>
        <v/>
      </c>
      <c r="T280" s="179" t="b">
        <f t="shared" si="51"/>
        <v>0</v>
      </c>
      <c r="U280" s="179" t="str">
        <v/>
      </c>
      <c r="V280" s="179" t="str">
        <f t="shared" si="52"/>
        <v/>
      </c>
      <c r="W280" t="str">
        <v/>
      </c>
      <c r="X280" s="202" t="str">
        <v/>
      </c>
      <c r="Y280" t="str">
        <v/>
      </c>
      <c r="Z280" t="str">
        <v/>
      </c>
      <c r="AA280" t="str">
        <f t="shared" si="55"/>
        <v/>
      </c>
      <c r="AB280" t="str">
        <f t="shared" si="56"/>
        <v/>
      </c>
      <c r="AC280" s="179" t="str">
        <f>IF('Planilla de Perforacion'!K314="Repasa","Repasa","")</f>
        <v/>
      </c>
      <c r="AE280" s="179" t="b">
        <f t="shared" si="53"/>
        <v>0</v>
      </c>
      <c r="AF280" t="str">
        <v/>
      </c>
      <c r="AG280" s="179" t="str">
        <f t="shared" si="54"/>
        <v/>
      </c>
      <c r="AH280" t="str">
        <v/>
      </c>
      <c r="AI280" s="202" t="str">
        <v/>
      </c>
      <c r="AJ280" t="str">
        <v/>
      </c>
      <c r="AK280" s="203" t="str">
        <v/>
      </c>
      <c r="AL280" t="str">
        <f t="shared" si="47"/>
        <v/>
      </c>
      <c r="AM280" t="str">
        <f t="shared" si="48"/>
        <v/>
      </c>
    </row>
    <row r="281" spans="3:39" x14ac:dyDescent="0.25">
      <c r="C281" s="179" t="str">
        <f>IF('Planilla de Perforacion'!K315="Conexión","Conexión","")</f>
        <v/>
      </c>
      <c r="D281" s="189">
        <f>'Planilla de Perforacion'!H315</f>
        <v>4.9999999988358468E-2</v>
      </c>
      <c r="E281" s="190">
        <f>'Planilla de Perforacion'!E315</f>
        <v>44453</v>
      </c>
      <c r="F281" s="179" t="str">
        <f>'Planilla de Perforacion'!AF315</f>
        <v>Día</v>
      </c>
      <c r="G281" s="179" t="str">
        <f>'Planilla de Perforacion'!AQ315</f>
        <v/>
      </c>
      <c r="H281" s="179">
        <f>'Planilla de Perforacion'!AS315</f>
        <v>0.06</v>
      </c>
      <c r="I281" s="179" t="str">
        <f>'Planilla de Perforacion'!AR315</f>
        <v/>
      </c>
      <c r="J281" s="191" t="str">
        <v/>
      </c>
      <c r="K281" s="191" t="str">
        <f t="shared" si="57"/>
        <v/>
      </c>
      <c r="L281" s="191" t="str">
        <v/>
      </c>
      <c r="M281" s="192" t="str">
        <v/>
      </c>
      <c r="N281" s="191" t="str">
        <v/>
      </c>
      <c r="O281" s="191" t="str">
        <v/>
      </c>
      <c r="P281" s="193" t="str">
        <f t="shared" si="49"/>
        <v/>
      </c>
      <c r="Q281" s="193" t="str">
        <f t="shared" si="50"/>
        <v/>
      </c>
      <c r="R281" s="179" t="str">
        <f>IF('Planilla de Perforacion'!K315="Survey","Survey","")</f>
        <v/>
      </c>
      <c r="T281" s="179" t="b">
        <f t="shared" si="51"/>
        <v>0</v>
      </c>
      <c r="U281" s="179" t="str">
        <v/>
      </c>
      <c r="V281" s="179" t="str">
        <f t="shared" si="52"/>
        <v/>
      </c>
      <c r="W281" t="str">
        <v/>
      </c>
      <c r="X281" s="202" t="str">
        <v/>
      </c>
      <c r="Y281" t="str">
        <v/>
      </c>
      <c r="Z281" t="str">
        <v/>
      </c>
      <c r="AA281" t="str">
        <f t="shared" si="55"/>
        <v/>
      </c>
      <c r="AB281" t="str">
        <f t="shared" si="56"/>
        <v/>
      </c>
      <c r="AC281" s="179" t="str">
        <f>IF('Planilla de Perforacion'!K315="Repasa","Repasa","")</f>
        <v>Repasa</v>
      </c>
      <c r="AE281" s="179">
        <f t="shared" si="53"/>
        <v>281</v>
      </c>
      <c r="AF281" t="str">
        <v/>
      </c>
      <c r="AG281" s="179" t="str">
        <f t="shared" si="54"/>
        <v/>
      </c>
      <c r="AH281" t="str">
        <v/>
      </c>
      <c r="AI281" s="202" t="str">
        <v/>
      </c>
      <c r="AJ281" t="str">
        <v/>
      </c>
      <c r="AK281" s="203" t="str">
        <v/>
      </c>
      <c r="AL281" t="str">
        <f t="shared" si="47"/>
        <v/>
      </c>
      <c r="AM281" t="str">
        <f t="shared" si="48"/>
        <v/>
      </c>
    </row>
    <row r="282" spans="3:39" x14ac:dyDescent="0.25">
      <c r="C282" s="179" t="str">
        <f>IF('Planilla de Perforacion'!K316="Conexión","Conexión","")</f>
        <v/>
      </c>
      <c r="D282" s="189">
        <f>'Planilla de Perforacion'!H316</f>
        <v>1.1333333333604969</v>
      </c>
      <c r="E282" s="190">
        <f>'Planilla de Perforacion'!E316</f>
        <v>44453</v>
      </c>
      <c r="F282" s="179" t="str">
        <f>'Planilla de Perforacion'!AF316</f>
        <v>Día</v>
      </c>
      <c r="G282" s="179" t="str">
        <f>'Planilla de Perforacion'!AQ316</f>
        <v/>
      </c>
      <c r="H282" s="179" t="str">
        <f>'Planilla de Perforacion'!AS316</f>
        <v/>
      </c>
      <c r="I282" s="179" t="str">
        <f>'Planilla de Perforacion'!AR316</f>
        <v/>
      </c>
      <c r="J282" s="191" t="str">
        <v/>
      </c>
      <c r="K282" s="191" t="str">
        <f t="shared" si="57"/>
        <v/>
      </c>
      <c r="L282" s="191" t="str">
        <v/>
      </c>
      <c r="M282" s="192" t="str">
        <v/>
      </c>
      <c r="N282" s="191" t="str">
        <v/>
      </c>
      <c r="O282" s="191" t="str">
        <v/>
      </c>
      <c r="P282" s="193" t="str">
        <f t="shared" si="49"/>
        <v/>
      </c>
      <c r="Q282" s="193" t="str">
        <f t="shared" si="50"/>
        <v/>
      </c>
      <c r="R282" s="179" t="str">
        <f>IF('Planilla de Perforacion'!K316="Survey","Survey","")</f>
        <v/>
      </c>
      <c r="T282" s="179" t="b">
        <f t="shared" si="51"/>
        <v>0</v>
      </c>
      <c r="U282" s="179" t="str">
        <v/>
      </c>
      <c r="V282" s="179" t="str">
        <f t="shared" si="52"/>
        <v/>
      </c>
      <c r="W282" t="str">
        <v/>
      </c>
      <c r="X282" s="202" t="str">
        <v/>
      </c>
      <c r="Y282" t="str">
        <v/>
      </c>
      <c r="Z282" t="str">
        <v/>
      </c>
      <c r="AA282" t="str">
        <f t="shared" si="55"/>
        <v/>
      </c>
      <c r="AB282" t="str">
        <f t="shared" si="56"/>
        <v/>
      </c>
      <c r="AC282" s="179" t="str">
        <f>IF('Planilla de Perforacion'!K316="Repasa","Repasa","")</f>
        <v/>
      </c>
      <c r="AE282" s="179" t="b">
        <f t="shared" si="53"/>
        <v>0</v>
      </c>
      <c r="AF282" t="str">
        <v/>
      </c>
      <c r="AG282" s="179" t="str">
        <f t="shared" si="54"/>
        <v/>
      </c>
      <c r="AH282" t="str">
        <v/>
      </c>
      <c r="AI282" s="202" t="str">
        <v/>
      </c>
      <c r="AJ282" t="str">
        <v/>
      </c>
      <c r="AK282" s="203" t="str">
        <v/>
      </c>
      <c r="AL282" t="str">
        <f t="shared" si="47"/>
        <v/>
      </c>
      <c r="AM282" t="str">
        <f t="shared" si="48"/>
        <v/>
      </c>
    </row>
    <row r="283" spans="3:39" x14ac:dyDescent="0.25">
      <c r="C283" s="179" t="str">
        <f>IF('Planilla de Perforacion'!K317="Conexión","Conexión","")</f>
        <v/>
      </c>
      <c r="D283" s="189">
        <f>'Planilla de Perforacion'!H317</f>
        <v>4.9999999988358468E-2</v>
      </c>
      <c r="E283" s="190">
        <f>'Planilla de Perforacion'!E317</f>
        <v>44453</v>
      </c>
      <c r="F283" s="179" t="str">
        <f>'Planilla de Perforacion'!AF317</f>
        <v>Día</v>
      </c>
      <c r="G283" s="179" t="str">
        <f>'Planilla de Perforacion'!AQ317</f>
        <v/>
      </c>
      <c r="H283" s="179">
        <f>'Planilla de Perforacion'!AS317</f>
        <v>0.06</v>
      </c>
      <c r="I283" s="179" t="str">
        <f>'Planilla de Perforacion'!AR317</f>
        <v/>
      </c>
      <c r="J283" s="191" t="str">
        <v/>
      </c>
      <c r="K283" s="191" t="str">
        <f t="shared" si="57"/>
        <v/>
      </c>
      <c r="L283" s="191" t="str">
        <v/>
      </c>
      <c r="M283" s="192" t="str">
        <v/>
      </c>
      <c r="N283" s="191" t="str">
        <v/>
      </c>
      <c r="O283" s="191" t="str">
        <v/>
      </c>
      <c r="P283" s="193" t="str">
        <f t="shared" si="49"/>
        <v/>
      </c>
      <c r="Q283" s="193" t="str">
        <f t="shared" si="50"/>
        <v/>
      </c>
      <c r="R283" s="179" t="str">
        <f>IF('Planilla de Perforacion'!K317="Survey","Survey","")</f>
        <v/>
      </c>
      <c r="T283" s="179" t="b">
        <f t="shared" si="51"/>
        <v>0</v>
      </c>
      <c r="U283" s="179" t="str">
        <v/>
      </c>
      <c r="V283" s="179" t="str">
        <f t="shared" si="52"/>
        <v/>
      </c>
      <c r="W283" t="str">
        <v/>
      </c>
      <c r="X283" s="202" t="str">
        <v/>
      </c>
      <c r="Y283" t="str">
        <v/>
      </c>
      <c r="Z283" t="str">
        <v/>
      </c>
      <c r="AA283" t="str">
        <f t="shared" si="55"/>
        <v/>
      </c>
      <c r="AB283" t="str">
        <f t="shared" si="56"/>
        <v/>
      </c>
      <c r="AC283" s="179" t="str">
        <f>IF('Planilla de Perforacion'!K317="Repasa","Repasa","")</f>
        <v>Repasa</v>
      </c>
      <c r="AE283" s="179">
        <f t="shared" si="53"/>
        <v>283</v>
      </c>
      <c r="AF283" t="str">
        <v/>
      </c>
      <c r="AG283" s="179" t="str">
        <f t="shared" si="54"/>
        <v/>
      </c>
      <c r="AH283" t="str">
        <v/>
      </c>
      <c r="AI283" s="202" t="str">
        <v/>
      </c>
      <c r="AJ283" t="str">
        <v/>
      </c>
      <c r="AK283" s="203" t="str">
        <v/>
      </c>
      <c r="AL283" t="str">
        <f t="shared" si="47"/>
        <v/>
      </c>
      <c r="AM283" t="str">
        <f t="shared" si="48"/>
        <v/>
      </c>
    </row>
    <row r="284" spans="3:39" x14ac:dyDescent="0.25">
      <c r="C284" s="179" t="str">
        <f>IF('Planilla de Perforacion'!K318="Conexión","Conexión","")</f>
        <v/>
      </c>
      <c r="D284" s="189">
        <f>'Planilla de Perforacion'!H318</f>
        <v>0.53333333332557231</v>
      </c>
      <c r="E284" s="190">
        <f>'Planilla de Perforacion'!E318</f>
        <v>44453</v>
      </c>
      <c r="F284" s="179" t="str">
        <f>'Planilla de Perforacion'!AF318</f>
        <v>Día</v>
      </c>
      <c r="G284" s="179" t="str">
        <f>'Planilla de Perforacion'!AQ318</f>
        <v/>
      </c>
      <c r="H284" s="179" t="str">
        <f>'Planilla de Perforacion'!AS318</f>
        <v/>
      </c>
      <c r="I284" s="179" t="str">
        <f>'Planilla de Perforacion'!AR318</f>
        <v/>
      </c>
      <c r="J284" s="191" t="str">
        <v/>
      </c>
      <c r="K284" s="191" t="str">
        <f t="shared" si="57"/>
        <v/>
      </c>
      <c r="L284" s="191" t="str">
        <v/>
      </c>
      <c r="M284" s="192" t="str">
        <v/>
      </c>
      <c r="N284" s="191" t="str">
        <v/>
      </c>
      <c r="O284" s="191" t="str">
        <v/>
      </c>
      <c r="P284" s="193" t="str">
        <f t="shared" si="49"/>
        <v/>
      </c>
      <c r="Q284" s="193" t="str">
        <f t="shared" si="50"/>
        <v/>
      </c>
      <c r="R284" s="179" t="str">
        <f>IF('Planilla de Perforacion'!K318="Survey","Survey","")</f>
        <v/>
      </c>
      <c r="T284" s="179" t="b">
        <f t="shared" si="51"/>
        <v>0</v>
      </c>
      <c r="U284" s="179" t="str">
        <v/>
      </c>
      <c r="V284" s="179" t="str">
        <f t="shared" si="52"/>
        <v/>
      </c>
      <c r="W284" t="str">
        <v/>
      </c>
      <c r="X284" s="202" t="str">
        <v/>
      </c>
      <c r="Y284" t="str">
        <v/>
      </c>
      <c r="Z284" t="str">
        <v/>
      </c>
      <c r="AA284" t="str">
        <f t="shared" si="55"/>
        <v/>
      </c>
      <c r="AB284" t="str">
        <f t="shared" si="56"/>
        <v/>
      </c>
      <c r="AC284" s="179" t="str">
        <f>IF('Planilla de Perforacion'!K318="Repasa","Repasa","")</f>
        <v/>
      </c>
      <c r="AE284" s="179" t="b">
        <f t="shared" si="53"/>
        <v>0</v>
      </c>
      <c r="AF284" t="str">
        <v/>
      </c>
      <c r="AG284" s="179" t="str">
        <f t="shared" si="54"/>
        <v/>
      </c>
      <c r="AH284" t="str">
        <v/>
      </c>
      <c r="AI284" s="202" t="str">
        <v/>
      </c>
      <c r="AJ284" t="str">
        <v/>
      </c>
      <c r="AK284" s="203" t="str">
        <v/>
      </c>
      <c r="AL284" t="str">
        <f t="shared" si="47"/>
        <v/>
      </c>
      <c r="AM284" t="str">
        <f t="shared" si="48"/>
        <v/>
      </c>
    </row>
    <row r="285" spans="3:39" x14ac:dyDescent="0.25">
      <c r="C285" s="179" t="str">
        <f>IF('Planilla de Perforacion'!K319="Conexión","Conexión","")</f>
        <v/>
      </c>
      <c r="D285" s="189">
        <f>'Planilla de Perforacion'!H319</f>
        <v>8.3333333255723119E-2</v>
      </c>
      <c r="E285" s="190">
        <f>'Planilla de Perforacion'!E319</f>
        <v>44453</v>
      </c>
      <c r="F285" s="179" t="str">
        <f>'Planilla de Perforacion'!AF319</f>
        <v>Día</v>
      </c>
      <c r="G285" s="179" t="str">
        <f>'Planilla de Perforacion'!AQ319</f>
        <v/>
      </c>
      <c r="H285" s="179">
        <f>'Planilla de Perforacion'!AS319</f>
        <v>0.06</v>
      </c>
      <c r="I285" s="179" t="str">
        <f>'Planilla de Perforacion'!AR319</f>
        <v/>
      </c>
      <c r="J285" s="191" t="str">
        <v/>
      </c>
      <c r="K285" s="191" t="str">
        <f t="shared" si="57"/>
        <v/>
      </c>
      <c r="L285" s="191" t="str">
        <v/>
      </c>
      <c r="M285" s="192" t="str">
        <v/>
      </c>
      <c r="N285" s="191" t="str">
        <v/>
      </c>
      <c r="O285" s="191" t="str">
        <v/>
      </c>
      <c r="P285" s="193" t="str">
        <f t="shared" si="49"/>
        <v/>
      </c>
      <c r="Q285" s="193" t="str">
        <f t="shared" si="50"/>
        <v/>
      </c>
      <c r="R285" s="179" t="str">
        <f>IF('Planilla de Perforacion'!K319="Survey","Survey","")</f>
        <v/>
      </c>
      <c r="T285" s="179" t="b">
        <f t="shared" si="51"/>
        <v>0</v>
      </c>
      <c r="U285" s="179" t="str">
        <v/>
      </c>
      <c r="V285" s="179" t="str">
        <f t="shared" si="52"/>
        <v/>
      </c>
      <c r="W285" t="str">
        <v/>
      </c>
      <c r="X285" s="202" t="str">
        <v/>
      </c>
      <c r="Y285" t="str">
        <v/>
      </c>
      <c r="Z285" t="str">
        <v/>
      </c>
      <c r="AA285" t="str">
        <f t="shared" si="55"/>
        <v/>
      </c>
      <c r="AB285" t="str">
        <f t="shared" si="56"/>
        <v/>
      </c>
      <c r="AC285" s="179" t="str">
        <f>IF('Planilla de Perforacion'!K319="Repasa","Repasa","")</f>
        <v>Repasa</v>
      </c>
      <c r="AE285" s="179">
        <f t="shared" si="53"/>
        <v>285</v>
      </c>
      <c r="AF285" t="str">
        <v/>
      </c>
      <c r="AG285" s="179" t="str">
        <f t="shared" si="54"/>
        <v/>
      </c>
      <c r="AH285" t="str">
        <v/>
      </c>
      <c r="AI285" s="202" t="str">
        <v/>
      </c>
      <c r="AJ285" t="str">
        <v/>
      </c>
      <c r="AK285" s="203" t="str">
        <v/>
      </c>
      <c r="AL285" t="str">
        <f t="shared" si="47"/>
        <v/>
      </c>
      <c r="AM285" t="str">
        <f t="shared" si="48"/>
        <v/>
      </c>
    </row>
    <row r="286" spans="3:39" x14ac:dyDescent="0.25">
      <c r="C286" s="179" t="str">
        <f>IF('Planilla de Perforacion'!K320="Conexión","Conexión","")</f>
        <v/>
      </c>
      <c r="D286" s="189">
        <f>'Planilla de Perforacion'!H320</f>
        <v>0.90000000013969839</v>
      </c>
      <c r="E286" s="190">
        <f>'Planilla de Perforacion'!E320</f>
        <v>44453</v>
      </c>
      <c r="F286" s="179" t="str">
        <f>'Planilla de Perforacion'!AF320</f>
        <v>Día</v>
      </c>
      <c r="G286" s="179" t="str">
        <f>'Planilla de Perforacion'!AQ320</f>
        <v/>
      </c>
      <c r="H286" s="179" t="str">
        <f>'Planilla de Perforacion'!AS320</f>
        <v/>
      </c>
      <c r="I286" s="179" t="str">
        <f>'Planilla de Perforacion'!AR320</f>
        <v/>
      </c>
      <c r="J286" s="191" t="str">
        <v/>
      </c>
      <c r="K286" s="191" t="str">
        <f t="shared" si="57"/>
        <v/>
      </c>
      <c r="L286" s="191" t="str">
        <v/>
      </c>
      <c r="M286" s="192" t="str">
        <v/>
      </c>
      <c r="N286" s="191" t="str">
        <v/>
      </c>
      <c r="O286" s="191" t="str">
        <v/>
      </c>
      <c r="P286" s="193" t="str">
        <f t="shared" si="49"/>
        <v/>
      </c>
      <c r="Q286" s="193" t="str">
        <f t="shared" si="50"/>
        <v/>
      </c>
      <c r="R286" s="179" t="str">
        <f>IF('Planilla de Perforacion'!K320="Survey","Survey","")</f>
        <v/>
      </c>
      <c r="T286" s="179" t="b">
        <f t="shared" si="51"/>
        <v>0</v>
      </c>
      <c r="U286" s="179" t="str">
        <v/>
      </c>
      <c r="V286" s="179" t="str">
        <f t="shared" si="52"/>
        <v/>
      </c>
      <c r="W286" t="str">
        <v/>
      </c>
      <c r="X286" s="202" t="str">
        <v/>
      </c>
      <c r="Y286" t="str">
        <v/>
      </c>
      <c r="Z286" t="str">
        <v/>
      </c>
      <c r="AA286" t="str">
        <f t="shared" si="55"/>
        <v/>
      </c>
      <c r="AB286" t="str">
        <f t="shared" si="56"/>
        <v/>
      </c>
      <c r="AC286" s="179" t="str">
        <f>IF('Planilla de Perforacion'!K320="Repasa","Repasa","")</f>
        <v/>
      </c>
      <c r="AE286" s="179" t="b">
        <f t="shared" si="53"/>
        <v>0</v>
      </c>
      <c r="AF286" t="str">
        <v/>
      </c>
      <c r="AG286" s="179" t="str">
        <f t="shared" si="54"/>
        <v/>
      </c>
      <c r="AH286" t="str">
        <v/>
      </c>
      <c r="AI286" s="202" t="str">
        <v/>
      </c>
      <c r="AJ286" t="str">
        <v/>
      </c>
      <c r="AK286" s="203" t="str">
        <v/>
      </c>
      <c r="AL286" t="str">
        <f t="shared" si="47"/>
        <v/>
      </c>
      <c r="AM286" t="str">
        <f t="shared" si="48"/>
        <v/>
      </c>
    </row>
    <row r="287" spans="3:39" x14ac:dyDescent="0.25">
      <c r="C287" s="179" t="str">
        <f>IF('Planilla de Perforacion'!K321="Conexión","Conexión","")</f>
        <v/>
      </c>
      <c r="D287" s="189">
        <f>'Planilla de Perforacion'!H321</f>
        <v>6.6666666534729302E-2</v>
      </c>
      <c r="E287" s="190">
        <f>'Planilla de Perforacion'!E321</f>
        <v>44453</v>
      </c>
      <c r="F287" s="179" t="str">
        <f>'Planilla de Perforacion'!AF321</f>
        <v>Día</v>
      </c>
      <c r="G287" s="179" t="str">
        <f>'Planilla de Perforacion'!AQ321</f>
        <v/>
      </c>
      <c r="H287" s="179">
        <f>'Planilla de Perforacion'!AS321</f>
        <v>0.06</v>
      </c>
      <c r="I287" s="179" t="str">
        <f>'Planilla de Perforacion'!AR321</f>
        <v/>
      </c>
      <c r="J287" s="191" t="str">
        <v/>
      </c>
      <c r="K287" s="191" t="str">
        <f t="shared" si="57"/>
        <v/>
      </c>
      <c r="L287" s="191" t="str">
        <v/>
      </c>
      <c r="M287" s="192" t="str">
        <v/>
      </c>
      <c r="N287" s="191" t="str">
        <v/>
      </c>
      <c r="O287" s="191" t="str">
        <v/>
      </c>
      <c r="P287" s="193" t="str">
        <f t="shared" si="49"/>
        <v/>
      </c>
      <c r="Q287" s="193" t="str">
        <f t="shared" si="50"/>
        <v/>
      </c>
      <c r="R287" s="179" t="str">
        <f>IF('Planilla de Perforacion'!K321="Survey","Survey","")</f>
        <v/>
      </c>
      <c r="T287" s="179" t="b">
        <f t="shared" si="51"/>
        <v>0</v>
      </c>
      <c r="U287" s="179" t="str">
        <v/>
      </c>
      <c r="V287" s="179" t="str">
        <f t="shared" si="52"/>
        <v/>
      </c>
      <c r="W287" t="str">
        <v/>
      </c>
      <c r="X287" s="202" t="str">
        <v/>
      </c>
      <c r="Y287" t="str">
        <v/>
      </c>
      <c r="Z287" t="str">
        <v/>
      </c>
      <c r="AA287" t="str">
        <f t="shared" si="55"/>
        <v/>
      </c>
      <c r="AB287" t="str">
        <f t="shared" si="56"/>
        <v/>
      </c>
      <c r="AC287" s="179" t="str">
        <f>IF('Planilla de Perforacion'!K321="Repasa","Repasa","")</f>
        <v>Repasa</v>
      </c>
      <c r="AE287" s="179">
        <f t="shared" si="53"/>
        <v>287</v>
      </c>
      <c r="AF287" t="str">
        <v/>
      </c>
      <c r="AG287" s="179" t="str">
        <f t="shared" si="54"/>
        <v/>
      </c>
      <c r="AH287" t="str">
        <v/>
      </c>
      <c r="AI287" s="202" t="str">
        <v/>
      </c>
      <c r="AJ287" t="str">
        <v/>
      </c>
      <c r="AK287" s="203" t="str">
        <v/>
      </c>
      <c r="AL287" t="str">
        <f t="shared" si="47"/>
        <v/>
      </c>
      <c r="AM287" t="str">
        <f t="shared" si="48"/>
        <v/>
      </c>
    </row>
    <row r="288" spans="3:39" x14ac:dyDescent="0.25">
      <c r="C288" s="179" t="str">
        <f>IF('Planilla de Perforacion'!K322="Conexión","Conexión","")</f>
        <v/>
      </c>
      <c r="D288" s="189">
        <f>'Planilla de Perforacion'!H322</f>
        <v>1.7166666666744277</v>
      </c>
      <c r="E288" s="190">
        <f>'Planilla de Perforacion'!E322</f>
        <v>44453</v>
      </c>
      <c r="F288" s="179" t="str">
        <f>'Planilla de Perforacion'!AF322</f>
        <v>Día</v>
      </c>
      <c r="G288" s="179" t="str">
        <f>'Planilla de Perforacion'!AQ322</f>
        <v/>
      </c>
      <c r="H288" s="179" t="str">
        <f>'Planilla de Perforacion'!AS322</f>
        <v/>
      </c>
      <c r="I288" s="179" t="str">
        <f>'Planilla de Perforacion'!AR322</f>
        <v/>
      </c>
      <c r="J288" s="191" t="str">
        <v/>
      </c>
      <c r="K288" s="191" t="str">
        <f t="shared" si="57"/>
        <v/>
      </c>
      <c r="L288" s="191" t="str">
        <v/>
      </c>
      <c r="M288" s="192" t="str">
        <v/>
      </c>
      <c r="N288" s="191" t="str">
        <v/>
      </c>
      <c r="O288" s="191" t="str">
        <v/>
      </c>
      <c r="P288" s="193" t="str">
        <f t="shared" si="49"/>
        <v/>
      </c>
      <c r="Q288" s="193" t="str">
        <f t="shared" si="50"/>
        <v/>
      </c>
      <c r="R288" s="179" t="str">
        <f>IF('Planilla de Perforacion'!K322="Survey","Survey","")</f>
        <v/>
      </c>
      <c r="T288" s="179" t="b">
        <f t="shared" si="51"/>
        <v>0</v>
      </c>
      <c r="U288" s="179" t="str">
        <v/>
      </c>
      <c r="V288" s="179" t="str">
        <f t="shared" si="52"/>
        <v/>
      </c>
      <c r="W288" t="str">
        <v/>
      </c>
      <c r="X288" s="202" t="str">
        <v/>
      </c>
      <c r="Y288" t="str">
        <v/>
      </c>
      <c r="Z288" t="str">
        <v/>
      </c>
      <c r="AA288" t="str">
        <f t="shared" si="55"/>
        <v/>
      </c>
      <c r="AB288" t="str">
        <f t="shared" si="56"/>
        <v/>
      </c>
      <c r="AC288" s="179" t="str">
        <f>IF('Planilla de Perforacion'!K322="Repasa","Repasa","")</f>
        <v/>
      </c>
      <c r="AE288" s="179" t="b">
        <f t="shared" si="53"/>
        <v>0</v>
      </c>
      <c r="AF288" t="str">
        <v/>
      </c>
      <c r="AG288" s="179" t="str">
        <f t="shared" si="54"/>
        <v/>
      </c>
      <c r="AH288" t="str">
        <v/>
      </c>
      <c r="AI288" s="202" t="str">
        <v/>
      </c>
      <c r="AJ288" t="str">
        <v/>
      </c>
      <c r="AK288" s="203" t="str">
        <v/>
      </c>
      <c r="AL288" t="str">
        <f t="shared" si="47"/>
        <v/>
      </c>
      <c r="AM288" t="str">
        <f t="shared" si="48"/>
        <v/>
      </c>
    </row>
    <row r="289" spans="3:39" x14ac:dyDescent="0.25">
      <c r="C289" s="179" t="str">
        <f>IF('Planilla de Perforacion'!K323="Conexión","Conexión","")</f>
        <v/>
      </c>
      <c r="D289" s="189">
        <f>'Planilla de Perforacion'!H323</f>
        <v>4.9999999988358468E-2</v>
      </c>
      <c r="E289" s="190">
        <f>'Planilla de Perforacion'!E323</f>
        <v>44453</v>
      </c>
      <c r="F289" s="179" t="str">
        <f>'Planilla de Perforacion'!AF323</f>
        <v>Día</v>
      </c>
      <c r="G289" s="179" t="str">
        <f>'Planilla de Perforacion'!AQ323</f>
        <v/>
      </c>
      <c r="H289" s="179">
        <f>'Planilla de Perforacion'!AS323</f>
        <v>0.06</v>
      </c>
      <c r="I289" s="179" t="str">
        <f>'Planilla de Perforacion'!AR323</f>
        <v/>
      </c>
      <c r="J289" s="191" t="str">
        <v/>
      </c>
      <c r="K289" s="191" t="str">
        <f t="shared" si="57"/>
        <v/>
      </c>
      <c r="L289" s="191" t="str">
        <v/>
      </c>
      <c r="M289" s="192" t="str">
        <v/>
      </c>
      <c r="N289" s="191" t="str">
        <v/>
      </c>
      <c r="O289" s="191" t="str">
        <v/>
      </c>
      <c r="P289" s="193" t="str">
        <f t="shared" si="49"/>
        <v/>
      </c>
      <c r="Q289" s="193" t="str">
        <f t="shared" si="50"/>
        <v/>
      </c>
      <c r="R289" s="179" t="str">
        <f>IF('Planilla de Perforacion'!K323="Survey","Survey","")</f>
        <v/>
      </c>
      <c r="T289" s="179" t="b">
        <f t="shared" si="51"/>
        <v>0</v>
      </c>
      <c r="U289" s="179" t="str">
        <v/>
      </c>
      <c r="V289" s="179" t="str">
        <f t="shared" si="52"/>
        <v/>
      </c>
      <c r="W289" t="str">
        <v/>
      </c>
      <c r="X289" s="202" t="str">
        <v/>
      </c>
      <c r="Y289" t="str">
        <v/>
      </c>
      <c r="Z289" t="str">
        <v/>
      </c>
      <c r="AA289" t="str">
        <f t="shared" si="55"/>
        <v/>
      </c>
      <c r="AB289" t="str">
        <f t="shared" si="56"/>
        <v/>
      </c>
      <c r="AC289" s="179" t="str">
        <f>IF('Planilla de Perforacion'!K323="Repasa","Repasa","")</f>
        <v>Repasa</v>
      </c>
      <c r="AE289" s="179">
        <f t="shared" si="53"/>
        <v>289</v>
      </c>
      <c r="AF289" t="str">
        <v/>
      </c>
      <c r="AG289" s="179" t="str">
        <f t="shared" si="54"/>
        <v/>
      </c>
      <c r="AH289" t="str">
        <v/>
      </c>
      <c r="AI289" s="202" t="str">
        <v/>
      </c>
      <c r="AJ289" t="str">
        <v/>
      </c>
      <c r="AK289" s="203" t="str">
        <v/>
      </c>
      <c r="AL289" t="str">
        <f t="shared" si="47"/>
        <v/>
      </c>
      <c r="AM289" t="str">
        <f t="shared" si="48"/>
        <v/>
      </c>
    </row>
    <row r="290" spans="3:39" x14ac:dyDescent="0.25">
      <c r="C290" s="179" t="str">
        <f>IF('Planilla de Perforacion'!K324="Conexión","Conexión","")</f>
        <v>Conexión</v>
      </c>
      <c r="D290" s="189">
        <f>'Planilla de Perforacion'!H324</f>
        <v>0.20000000012805685</v>
      </c>
      <c r="E290" s="190">
        <f>'Planilla de Perforacion'!E324</f>
        <v>44453</v>
      </c>
      <c r="F290" s="179" t="str">
        <f>'Planilla de Perforacion'!AF324</f>
        <v>Día</v>
      </c>
      <c r="G290" s="179">
        <f>'Planilla de Perforacion'!AQ324</f>
        <v>8.3000000000000004E-2</v>
      </c>
      <c r="H290" s="179" t="str">
        <f>'Planilla de Perforacion'!AS324</f>
        <v/>
      </c>
      <c r="I290" s="179" t="str">
        <f>'Planilla de Perforacion'!AR324</f>
        <v/>
      </c>
      <c r="J290" s="191" t="str">
        <v/>
      </c>
      <c r="K290" s="191" t="str">
        <f t="shared" si="57"/>
        <v/>
      </c>
      <c r="L290" s="191" t="str">
        <v/>
      </c>
      <c r="M290" s="192" t="str">
        <v/>
      </c>
      <c r="N290" s="191" t="str">
        <v/>
      </c>
      <c r="O290" s="191" t="str">
        <v/>
      </c>
      <c r="P290" s="193" t="str">
        <f t="shared" si="49"/>
        <v/>
      </c>
      <c r="Q290" s="193" t="str">
        <f t="shared" si="50"/>
        <v/>
      </c>
      <c r="R290" s="179" t="str">
        <f>IF('Planilla de Perforacion'!K324="Survey","Survey","")</f>
        <v/>
      </c>
      <c r="T290" s="179" t="b">
        <f t="shared" si="51"/>
        <v>0</v>
      </c>
      <c r="U290" s="179" t="str">
        <v/>
      </c>
      <c r="V290" s="179" t="str">
        <f t="shared" si="52"/>
        <v/>
      </c>
      <c r="W290" t="str">
        <v/>
      </c>
      <c r="X290" s="202" t="str">
        <v/>
      </c>
      <c r="Y290" t="str">
        <v/>
      </c>
      <c r="Z290" t="str">
        <v/>
      </c>
      <c r="AA290" t="str">
        <f t="shared" si="55"/>
        <v/>
      </c>
      <c r="AB290" t="str">
        <f t="shared" si="56"/>
        <v/>
      </c>
      <c r="AC290" s="179" t="str">
        <f>IF('Planilla de Perforacion'!K324="Repasa","Repasa","")</f>
        <v/>
      </c>
      <c r="AE290" s="179" t="b">
        <f t="shared" si="53"/>
        <v>0</v>
      </c>
      <c r="AF290" t="str">
        <v/>
      </c>
      <c r="AG290" s="179" t="str">
        <f t="shared" si="54"/>
        <v/>
      </c>
      <c r="AH290" t="str">
        <v/>
      </c>
      <c r="AI290" s="202" t="str">
        <v/>
      </c>
      <c r="AJ290" t="str">
        <v/>
      </c>
      <c r="AK290" s="203" t="str">
        <v/>
      </c>
      <c r="AL290" t="str">
        <f t="shared" si="47"/>
        <v/>
      </c>
      <c r="AM290" t="str">
        <f t="shared" si="48"/>
        <v/>
      </c>
    </row>
    <row r="291" spans="3:39" x14ac:dyDescent="0.25">
      <c r="C291" s="179" t="str">
        <f>IF('Planilla de Perforacion'!K325="Conexión","Conexión","")</f>
        <v/>
      </c>
      <c r="D291" s="189">
        <f>'Planilla de Perforacion'!H325</f>
        <v>0.88333333324408159</v>
      </c>
      <c r="E291" s="190">
        <f>'Planilla de Perforacion'!E325</f>
        <v>44453</v>
      </c>
      <c r="F291" s="179" t="str">
        <f>'Planilla de Perforacion'!AF325</f>
        <v>Día</v>
      </c>
      <c r="G291" s="179" t="str">
        <f>'Planilla de Perforacion'!AQ325</f>
        <v/>
      </c>
      <c r="H291" s="179" t="str">
        <f>'Planilla de Perforacion'!AS325</f>
        <v/>
      </c>
      <c r="I291" s="179" t="str">
        <f>'Planilla de Perforacion'!AR325</f>
        <v/>
      </c>
      <c r="J291" s="191" t="str">
        <v/>
      </c>
      <c r="K291" s="191" t="str">
        <f t="shared" si="57"/>
        <v/>
      </c>
      <c r="L291" s="191" t="str">
        <v/>
      </c>
      <c r="M291" s="192" t="str">
        <v/>
      </c>
      <c r="N291" s="191" t="str">
        <v/>
      </c>
      <c r="O291" s="191" t="str">
        <v/>
      </c>
      <c r="P291" s="193" t="str">
        <f t="shared" si="49"/>
        <v/>
      </c>
      <c r="Q291" s="193" t="str">
        <f t="shared" si="50"/>
        <v/>
      </c>
      <c r="R291" s="179" t="str">
        <f>IF('Planilla de Perforacion'!K325="Survey","Survey","")</f>
        <v/>
      </c>
      <c r="T291" s="179" t="b">
        <f t="shared" si="51"/>
        <v>0</v>
      </c>
      <c r="U291" s="179" t="str">
        <v/>
      </c>
      <c r="V291" s="179" t="str">
        <f t="shared" si="52"/>
        <v/>
      </c>
      <c r="W291" t="str">
        <v/>
      </c>
      <c r="X291" s="202" t="str">
        <v/>
      </c>
      <c r="Y291" t="str">
        <v/>
      </c>
      <c r="Z291" t="str">
        <v/>
      </c>
      <c r="AA291" t="str">
        <f t="shared" si="55"/>
        <v/>
      </c>
      <c r="AB291" t="str">
        <f t="shared" si="56"/>
        <v/>
      </c>
      <c r="AC291" s="179" t="str">
        <f>IF('Planilla de Perforacion'!K325="Repasa","Repasa","")</f>
        <v/>
      </c>
      <c r="AE291" s="179" t="b">
        <f t="shared" si="53"/>
        <v>0</v>
      </c>
      <c r="AF291" t="str">
        <v/>
      </c>
      <c r="AG291" s="179" t="str">
        <f t="shared" si="54"/>
        <v/>
      </c>
      <c r="AH291" t="str">
        <v/>
      </c>
      <c r="AI291" s="202" t="str">
        <v/>
      </c>
      <c r="AJ291" t="str">
        <v/>
      </c>
      <c r="AK291" s="203" t="str">
        <v/>
      </c>
      <c r="AL291" t="str">
        <f t="shared" si="47"/>
        <v/>
      </c>
      <c r="AM291" t="str">
        <f t="shared" si="48"/>
        <v/>
      </c>
    </row>
    <row r="292" spans="3:39" x14ac:dyDescent="0.25">
      <c r="C292" s="179" t="str">
        <f>IF('Planilla de Perforacion'!K326="Conexión","Conexión","")</f>
        <v/>
      </c>
      <c r="D292" s="189">
        <f>'Planilla de Perforacion'!H326</f>
        <v>0.41666666662786156</v>
      </c>
      <c r="E292" s="190">
        <f>'Planilla de Perforacion'!E326</f>
        <v>44453</v>
      </c>
      <c r="F292" s="179" t="str">
        <f>'Planilla de Perforacion'!AF326</f>
        <v>Día</v>
      </c>
      <c r="G292" s="179" t="str">
        <f>'Planilla de Perforacion'!AQ326</f>
        <v/>
      </c>
      <c r="H292" s="179" t="str">
        <f>'Planilla de Perforacion'!AS326</f>
        <v/>
      </c>
      <c r="I292" s="179" t="str">
        <f>'Planilla de Perforacion'!AR326</f>
        <v/>
      </c>
      <c r="J292" s="191" t="str">
        <v/>
      </c>
      <c r="K292" s="191" t="str">
        <f t="shared" si="57"/>
        <v/>
      </c>
      <c r="L292" s="191" t="str">
        <v/>
      </c>
      <c r="M292" s="192" t="str">
        <v/>
      </c>
      <c r="N292" s="191" t="str">
        <v/>
      </c>
      <c r="O292" s="191" t="str">
        <v/>
      </c>
      <c r="P292" s="193" t="str">
        <f t="shared" si="49"/>
        <v/>
      </c>
      <c r="Q292" s="193" t="str">
        <f t="shared" si="50"/>
        <v/>
      </c>
      <c r="R292" s="179" t="str">
        <f>IF('Planilla de Perforacion'!K326="Survey","Survey","")</f>
        <v/>
      </c>
      <c r="T292" s="179" t="b">
        <f t="shared" si="51"/>
        <v>0</v>
      </c>
      <c r="U292" s="179" t="str">
        <v/>
      </c>
      <c r="V292" s="179" t="str">
        <f t="shared" si="52"/>
        <v/>
      </c>
      <c r="W292" t="str">
        <v/>
      </c>
      <c r="X292" s="202" t="str">
        <v/>
      </c>
      <c r="Y292" t="str">
        <v/>
      </c>
      <c r="Z292" t="str">
        <v/>
      </c>
      <c r="AA292" t="str">
        <f t="shared" si="55"/>
        <v/>
      </c>
      <c r="AB292" t="str">
        <f t="shared" si="56"/>
        <v/>
      </c>
      <c r="AC292" s="179" t="str">
        <f>IF('Planilla de Perforacion'!K326="Repasa","Repasa","")</f>
        <v/>
      </c>
      <c r="AE292" s="179" t="b">
        <f t="shared" si="53"/>
        <v>0</v>
      </c>
      <c r="AF292" t="str">
        <v/>
      </c>
      <c r="AG292" s="179" t="str">
        <f t="shared" si="54"/>
        <v/>
      </c>
      <c r="AH292" t="str">
        <v/>
      </c>
      <c r="AI292" s="202" t="str">
        <v/>
      </c>
      <c r="AJ292" t="str">
        <v/>
      </c>
      <c r="AK292" s="203" t="str">
        <v/>
      </c>
      <c r="AL292" t="str">
        <f t="shared" si="47"/>
        <v/>
      </c>
      <c r="AM292" t="str">
        <f t="shared" si="48"/>
        <v/>
      </c>
    </row>
    <row r="293" spans="3:39" x14ac:dyDescent="0.25">
      <c r="C293" s="179" t="str">
        <f>IF('Planilla de Perforacion'!K327="Conexión","Conexión","")</f>
        <v/>
      </c>
      <c r="D293" s="189">
        <f>'Planilla de Perforacion'!H327</f>
        <v>3.0500000001629815</v>
      </c>
      <c r="E293" s="190">
        <f>'Planilla de Perforacion'!E327</f>
        <v>44453</v>
      </c>
      <c r="F293" s="179" t="str">
        <f>'Planilla de Perforacion'!AF327</f>
        <v>Día</v>
      </c>
      <c r="G293" s="179" t="str">
        <f>'Planilla de Perforacion'!AQ327</f>
        <v/>
      </c>
      <c r="H293" s="179" t="str">
        <f>'Planilla de Perforacion'!AS327</f>
        <v/>
      </c>
      <c r="I293" s="179" t="str">
        <f>'Planilla de Perforacion'!AR327</f>
        <v/>
      </c>
      <c r="J293" s="191" t="str">
        <v/>
      </c>
      <c r="K293" s="191" t="str">
        <f t="shared" si="57"/>
        <v/>
      </c>
      <c r="L293" s="191" t="str">
        <v/>
      </c>
      <c r="M293" s="192" t="str">
        <v/>
      </c>
      <c r="N293" s="191" t="str">
        <v/>
      </c>
      <c r="O293" s="191" t="str">
        <v/>
      </c>
      <c r="P293" s="193" t="str">
        <f t="shared" si="49"/>
        <v/>
      </c>
      <c r="Q293" s="193" t="str">
        <f t="shared" si="50"/>
        <v/>
      </c>
      <c r="R293" s="179" t="str">
        <f>IF('Planilla de Perforacion'!K327="Survey","Survey","")</f>
        <v/>
      </c>
      <c r="T293" s="179" t="b">
        <f t="shared" si="51"/>
        <v>0</v>
      </c>
      <c r="U293" s="179" t="str">
        <v/>
      </c>
      <c r="V293" s="179" t="str">
        <f t="shared" si="52"/>
        <v/>
      </c>
      <c r="W293" t="str">
        <v/>
      </c>
      <c r="X293" s="202" t="str">
        <v/>
      </c>
      <c r="Y293" t="str">
        <v/>
      </c>
      <c r="Z293" t="str">
        <v/>
      </c>
      <c r="AA293" t="str">
        <f t="shared" si="55"/>
        <v/>
      </c>
      <c r="AB293" t="str">
        <f t="shared" si="56"/>
        <v/>
      </c>
      <c r="AC293" s="179" t="str">
        <f>IF('Planilla de Perforacion'!K327="Repasa","Repasa","")</f>
        <v/>
      </c>
      <c r="AE293" s="179" t="b">
        <f t="shared" si="53"/>
        <v>0</v>
      </c>
      <c r="AF293" t="str">
        <v/>
      </c>
      <c r="AG293" s="179" t="str">
        <f t="shared" si="54"/>
        <v/>
      </c>
      <c r="AH293" t="str">
        <v/>
      </c>
      <c r="AI293" s="202" t="str">
        <v/>
      </c>
      <c r="AJ293" t="str">
        <v/>
      </c>
      <c r="AK293" s="203" t="str">
        <v/>
      </c>
      <c r="AL293" t="str">
        <f t="shared" si="47"/>
        <v/>
      </c>
      <c r="AM293" t="str">
        <f t="shared" si="48"/>
        <v/>
      </c>
    </row>
    <row r="294" spans="3:39" x14ac:dyDescent="0.25">
      <c r="C294" s="179" t="str">
        <f>IF('Planilla de Perforacion'!K328="Conexión","Conexión","")</f>
        <v/>
      </c>
      <c r="D294" s="189">
        <f>'Planilla de Perforacion'!H328</f>
        <v>2.8666666665812954</v>
      </c>
      <c r="E294" s="190">
        <f>'Planilla de Perforacion'!E328</f>
        <v>44453</v>
      </c>
      <c r="F294" s="179" t="str">
        <f>'Planilla de Perforacion'!AF328</f>
        <v>Día</v>
      </c>
      <c r="G294" s="179" t="str">
        <f>'Planilla de Perforacion'!AQ328</f>
        <v/>
      </c>
      <c r="H294" s="179" t="str">
        <f>'Planilla de Perforacion'!AS328</f>
        <v/>
      </c>
      <c r="I294" s="179" t="str">
        <f>'Planilla de Perforacion'!AR328</f>
        <v/>
      </c>
      <c r="J294" s="191" t="str">
        <v/>
      </c>
      <c r="K294" s="191" t="str">
        <f t="shared" si="57"/>
        <v/>
      </c>
      <c r="L294" s="191" t="str">
        <v/>
      </c>
      <c r="M294" s="192" t="str">
        <v/>
      </c>
      <c r="N294" s="191" t="str">
        <v/>
      </c>
      <c r="O294" s="191" t="str">
        <v/>
      </c>
      <c r="P294" s="193" t="str">
        <f t="shared" si="49"/>
        <v/>
      </c>
      <c r="Q294" s="193" t="str">
        <f t="shared" si="50"/>
        <v/>
      </c>
      <c r="R294" s="179" t="str">
        <f>IF('Planilla de Perforacion'!K328="Survey","Survey","")</f>
        <v/>
      </c>
      <c r="T294" s="179" t="b">
        <f t="shared" si="51"/>
        <v>0</v>
      </c>
      <c r="U294" s="179" t="str">
        <v/>
      </c>
      <c r="V294" s="179" t="str">
        <f t="shared" si="52"/>
        <v/>
      </c>
      <c r="W294" t="str">
        <v/>
      </c>
      <c r="X294" s="202" t="str">
        <v/>
      </c>
      <c r="Y294" t="str">
        <v/>
      </c>
      <c r="Z294" t="str">
        <v/>
      </c>
      <c r="AA294" t="str">
        <f t="shared" si="55"/>
        <v/>
      </c>
      <c r="AB294" t="str">
        <f t="shared" si="56"/>
        <v/>
      </c>
      <c r="AC294" s="179" t="str">
        <f>IF('Planilla de Perforacion'!K328="Repasa","Repasa","")</f>
        <v/>
      </c>
      <c r="AE294" s="179" t="b">
        <f t="shared" si="53"/>
        <v>0</v>
      </c>
      <c r="AF294" t="str">
        <v/>
      </c>
      <c r="AG294" s="179" t="str">
        <f t="shared" si="54"/>
        <v/>
      </c>
      <c r="AH294" t="str">
        <v/>
      </c>
      <c r="AI294" s="202" t="str">
        <v/>
      </c>
      <c r="AJ294" t="str">
        <v/>
      </c>
      <c r="AK294" s="203" t="str">
        <v/>
      </c>
      <c r="AL294" t="str">
        <f t="shared" si="47"/>
        <v/>
      </c>
      <c r="AM294" t="str">
        <f t="shared" si="48"/>
        <v/>
      </c>
    </row>
    <row r="295" spans="3:39" x14ac:dyDescent="0.25">
      <c r="C295" s="179" t="str">
        <f>IF('Planilla de Perforacion'!K329="Conexión","Conexión","")</f>
        <v/>
      </c>
      <c r="D295" s="189">
        <f>'Planilla de Perforacion'!H329</f>
        <v>4.5</v>
      </c>
      <c r="E295" s="190">
        <f>'Planilla de Perforacion'!E329</f>
        <v>44453</v>
      </c>
      <c r="F295" s="179" t="str">
        <f>'Planilla de Perforacion'!AF329</f>
        <v>Día</v>
      </c>
      <c r="G295" s="179" t="str">
        <f>'Planilla de Perforacion'!AQ329</f>
        <v/>
      </c>
      <c r="H295" s="179" t="str">
        <f>'Planilla de Perforacion'!AS329</f>
        <v/>
      </c>
      <c r="I295" s="179" t="str">
        <f>'Planilla de Perforacion'!AR329</f>
        <v/>
      </c>
      <c r="J295" s="191" t="str">
        <v/>
      </c>
      <c r="K295" s="191" t="str">
        <f t="shared" si="57"/>
        <v/>
      </c>
      <c r="L295" s="191" t="str">
        <v/>
      </c>
      <c r="M295" s="192" t="str">
        <v/>
      </c>
      <c r="N295" s="191" t="str">
        <v/>
      </c>
      <c r="O295" s="191" t="str">
        <v/>
      </c>
      <c r="P295" s="193" t="str">
        <f t="shared" si="49"/>
        <v/>
      </c>
      <c r="Q295" s="193" t="str">
        <f t="shared" si="50"/>
        <v/>
      </c>
      <c r="R295" s="179" t="str">
        <f>IF('Planilla de Perforacion'!K329="Survey","Survey","")</f>
        <v/>
      </c>
      <c r="T295" s="179" t="b">
        <f t="shared" si="51"/>
        <v>0</v>
      </c>
      <c r="U295" s="179" t="str">
        <v/>
      </c>
      <c r="V295" s="179" t="str">
        <f t="shared" si="52"/>
        <v/>
      </c>
      <c r="W295" t="str">
        <v/>
      </c>
      <c r="X295" s="202" t="str">
        <v/>
      </c>
      <c r="Y295" t="str">
        <v/>
      </c>
      <c r="Z295" t="str">
        <v/>
      </c>
      <c r="AA295" t="str">
        <f t="shared" si="55"/>
        <v/>
      </c>
      <c r="AB295" t="str">
        <f t="shared" si="56"/>
        <v/>
      </c>
      <c r="AC295" s="179" t="str">
        <f>IF('Planilla de Perforacion'!K329="Repasa","Repasa","")</f>
        <v/>
      </c>
      <c r="AE295" s="179" t="b">
        <f t="shared" si="53"/>
        <v>0</v>
      </c>
      <c r="AF295" t="str">
        <v/>
      </c>
      <c r="AG295" s="179" t="str">
        <f t="shared" si="54"/>
        <v/>
      </c>
      <c r="AH295" t="str">
        <v/>
      </c>
      <c r="AI295" s="202" t="str">
        <v/>
      </c>
      <c r="AJ295" t="str">
        <v/>
      </c>
      <c r="AK295" s="203" t="str">
        <v/>
      </c>
      <c r="AL295" t="str">
        <f t="shared" si="47"/>
        <v/>
      </c>
      <c r="AM295" t="str">
        <f t="shared" si="48"/>
        <v/>
      </c>
    </row>
    <row r="296" spans="3:39" x14ac:dyDescent="0.25">
      <c r="C296" s="179" t="str">
        <f>IF('Planilla de Perforacion'!K330="Conexión","Conexión","")</f>
        <v/>
      </c>
      <c r="D296" s="189">
        <f>'Planilla de Perforacion'!H330</f>
        <v>1.5</v>
      </c>
      <c r="E296" s="190">
        <f>'Planilla de Perforacion'!E330</f>
        <v>44453</v>
      </c>
      <c r="F296" s="179" t="str">
        <f>'Planilla de Perforacion'!AF330</f>
        <v>Día</v>
      </c>
      <c r="G296" s="179" t="str">
        <f>'Planilla de Perforacion'!AQ330</f>
        <v/>
      </c>
      <c r="H296" s="179" t="str">
        <f>'Planilla de Perforacion'!AS330</f>
        <v/>
      </c>
      <c r="I296" s="179" t="str">
        <f>'Planilla de Perforacion'!AR330</f>
        <v/>
      </c>
      <c r="J296" s="191" t="str">
        <v/>
      </c>
      <c r="K296" s="191" t="str">
        <f t="shared" si="57"/>
        <v/>
      </c>
      <c r="L296" s="191" t="str">
        <v/>
      </c>
      <c r="M296" s="192" t="str">
        <v/>
      </c>
      <c r="N296" s="191" t="str">
        <v/>
      </c>
      <c r="O296" s="191" t="str">
        <v/>
      </c>
      <c r="P296" s="193" t="str">
        <f t="shared" si="49"/>
        <v/>
      </c>
      <c r="Q296" s="193" t="str">
        <f t="shared" si="50"/>
        <v/>
      </c>
      <c r="R296" s="179" t="str">
        <f>IF('Planilla de Perforacion'!K330="Survey","Survey","")</f>
        <v/>
      </c>
      <c r="T296" s="179" t="b">
        <f t="shared" si="51"/>
        <v>0</v>
      </c>
      <c r="U296" s="179" t="str">
        <v/>
      </c>
      <c r="V296" s="179" t="str">
        <f t="shared" si="52"/>
        <v/>
      </c>
      <c r="W296" t="str">
        <v/>
      </c>
      <c r="X296" s="202" t="str">
        <v/>
      </c>
      <c r="Y296" t="str">
        <v/>
      </c>
      <c r="Z296" t="str">
        <v/>
      </c>
      <c r="AA296" t="str">
        <f t="shared" si="55"/>
        <v/>
      </c>
      <c r="AB296" t="str">
        <f t="shared" si="56"/>
        <v/>
      </c>
      <c r="AC296" s="179" t="str">
        <f>IF('Planilla de Perforacion'!K330="Repasa","Repasa","")</f>
        <v/>
      </c>
      <c r="AE296" s="179" t="b">
        <f t="shared" si="53"/>
        <v>0</v>
      </c>
      <c r="AF296" t="str">
        <v/>
      </c>
      <c r="AG296" s="179" t="str">
        <f t="shared" si="54"/>
        <v/>
      </c>
      <c r="AH296" t="str">
        <v/>
      </c>
      <c r="AI296" s="202" t="str">
        <v/>
      </c>
      <c r="AJ296" t="str">
        <v/>
      </c>
      <c r="AK296" s="203" t="str">
        <v/>
      </c>
      <c r="AL296" t="str">
        <f t="shared" si="47"/>
        <v/>
      </c>
      <c r="AM296" t="str">
        <f t="shared" si="48"/>
        <v/>
      </c>
    </row>
    <row r="297" spans="3:39" x14ac:dyDescent="0.25">
      <c r="C297" s="179" t="str">
        <f>IF('Planilla de Perforacion'!K331="Conexión","Conexión","")</f>
        <v/>
      </c>
      <c r="D297" s="189">
        <f>'Planilla de Perforacion'!H331</f>
        <v>0.50000000005820766</v>
      </c>
      <c r="E297" s="190">
        <f>'Planilla de Perforacion'!E331</f>
        <v>44454</v>
      </c>
      <c r="F297" s="179" t="str">
        <f>'Planilla de Perforacion'!AF331</f>
        <v>Día</v>
      </c>
      <c r="G297" s="179" t="str">
        <f>'Planilla de Perforacion'!AQ331</f>
        <v/>
      </c>
      <c r="H297" s="179" t="str">
        <f>'Planilla de Perforacion'!AS331</f>
        <v/>
      </c>
      <c r="I297" s="179" t="str">
        <f>'Planilla de Perforacion'!AR331</f>
        <v/>
      </c>
      <c r="J297" s="191" t="str">
        <v/>
      </c>
      <c r="K297" s="191" t="str">
        <f t="shared" si="57"/>
        <v/>
      </c>
      <c r="L297" s="191" t="str">
        <v/>
      </c>
      <c r="M297" s="192" t="str">
        <v/>
      </c>
      <c r="N297" s="191" t="str">
        <v/>
      </c>
      <c r="O297" s="191" t="str">
        <v/>
      </c>
      <c r="P297" s="193" t="str">
        <f t="shared" si="49"/>
        <v/>
      </c>
      <c r="Q297" s="193" t="str">
        <f t="shared" si="50"/>
        <v/>
      </c>
      <c r="R297" s="179" t="str">
        <f>IF('Planilla de Perforacion'!K331="Survey","Survey","")</f>
        <v/>
      </c>
      <c r="T297" s="179" t="b">
        <f t="shared" si="51"/>
        <v>0</v>
      </c>
      <c r="U297" s="179" t="str">
        <v/>
      </c>
      <c r="V297" s="179" t="str">
        <f t="shared" si="52"/>
        <v/>
      </c>
      <c r="W297" t="str">
        <v/>
      </c>
      <c r="X297" s="202" t="str">
        <v/>
      </c>
      <c r="Y297" t="str">
        <v/>
      </c>
      <c r="Z297" t="str">
        <v/>
      </c>
      <c r="AA297" t="str">
        <f t="shared" si="55"/>
        <v/>
      </c>
      <c r="AB297" t="str">
        <f t="shared" si="56"/>
        <v/>
      </c>
      <c r="AC297" s="179" t="str">
        <f>IF('Planilla de Perforacion'!K331="Repasa","Repasa","")</f>
        <v/>
      </c>
      <c r="AE297" s="179" t="b">
        <f t="shared" si="53"/>
        <v>0</v>
      </c>
      <c r="AF297" t="str">
        <v/>
      </c>
      <c r="AG297" s="179" t="str">
        <f t="shared" si="54"/>
        <v/>
      </c>
      <c r="AH297" t="str">
        <v/>
      </c>
      <c r="AI297" s="202" t="str">
        <v/>
      </c>
      <c r="AJ297" t="str">
        <v/>
      </c>
      <c r="AK297" s="203" t="str">
        <v/>
      </c>
      <c r="AL297" t="str">
        <f t="shared" si="47"/>
        <v/>
      </c>
      <c r="AM297" t="str">
        <f t="shared" si="48"/>
        <v/>
      </c>
    </row>
    <row r="298" spans="3:39" x14ac:dyDescent="0.25">
      <c r="C298" s="179" t="str">
        <f>IF('Planilla de Perforacion'!K332="Conexión","Conexión","")</f>
        <v/>
      </c>
      <c r="D298" s="189">
        <f>'Planilla de Perforacion'!H332</f>
        <v>2.4999999999417923</v>
      </c>
      <c r="E298" s="190">
        <f>'Planilla de Perforacion'!E332</f>
        <v>44454</v>
      </c>
      <c r="F298" s="179" t="str">
        <f>'Planilla de Perforacion'!AF332</f>
        <v>Día</v>
      </c>
      <c r="G298" s="179" t="str">
        <f>'Planilla de Perforacion'!AQ332</f>
        <v/>
      </c>
      <c r="H298" s="179" t="str">
        <f>'Planilla de Perforacion'!AS332</f>
        <v/>
      </c>
      <c r="I298" s="179" t="str">
        <f>'Planilla de Perforacion'!AR332</f>
        <v/>
      </c>
      <c r="J298" s="191" t="str">
        <v/>
      </c>
      <c r="K298" s="191" t="str">
        <f t="shared" si="57"/>
        <v/>
      </c>
      <c r="L298" s="191" t="str">
        <v/>
      </c>
      <c r="M298" s="192" t="str">
        <v/>
      </c>
      <c r="N298" s="191" t="str">
        <v/>
      </c>
      <c r="O298" s="191" t="str">
        <v/>
      </c>
      <c r="P298" s="193" t="str">
        <f t="shared" si="49"/>
        <v/>
      </c>
      <c r="Q298" s="193" t="str">
        <f t="shared" si="50"/>
        <v/>
      </c>
      <c r="R298" s="179" t="str">
        <f>IF('Planilla de Perforacion'!K332="Survey","Survey","")</f>
        <v/>
      </c>
      <c r="T298" s="179" t="b">
        <f t="shared" si="51"/>
        <v>0</v>
      </c>
      <c r="U298" s="179" t="str">
        <v/>
      </c>
      <c r="V298" s="179" t="str">
        <f t="shared" si="52"/>
        <v/>
      </c>
      <c r="W298" t="str">
        <v/>
      </c>
      <c r="X298" s="202" t="str">
        <v/>
      </c>
      <c r="Y298" t="str">
        <v/>
      </c>
      <c r="Z298" t="str">
        <v/>
      </c>
      <c r="AA298" t="str">
        <f t="shared" si="55"/>
        <v/>
      </c>
      <c r="AB298" t="str">
        <f t="shared" si="56"/>
        <v/>
      </c>
      <c r="AC298" s="179" t="str">
        <f>IF('Planilla de Perforacion'!K332="Repasa","Repasa","")</f>
        <v/>
      </c>
      <c r="AE298" s="179" t="b">
        <f t="shared" si="53"/>
        <v>0</v>
      </c>
      <c r="AF298" t="str">
        <v/>
      </c>
      <c r="AG298" s="179" t="str">
        <f t="shared" si="54"/>
        <v/>
      </c>
      <c r="AH298" t="str">
        <v/>
      </c>
      <c r="AI298" s="202" t="str">
        <v/>
      </c>
      <c r="AJ298" t="str">
        <v/>
      </c>
      <c r="AK298" s="203" t="str">
        <v/>
      </c>
      <c r="AL298" t="str">
        <f t="shared" si="47"/>
        <v/>
      </c>
      <c r="AM298" t="str">
        <f t="shared" si="48"/>
        <v/>
      </c>
    </row>
    <row r="299" spans="3:39" x14ac:dyDescent="0.25">
      <c r="C299" s="179" t="str">
        <f>IF('Planilla de Perforacion'!K333="Conexión","Conexión","")</f>
        <v/>
      </c>
      <c r="D299" s="189">
        <f>'Planilla de Perforacion'!H333</f>
        <v>3</v>
      </c>
      <c r="E299" s="190">
        <f>'Planilla de Perforacion'!E333</f>
        <v>44454</v>
      </c>
      <c r="F299" s="179" t="str">
        <f>'Planilla de Perforacion'!AF333</f>
        <v>Día</v>
      </c>
      <c r="G299" s="179" t="str">
        <f>'Planilla de Perforacion'!AQ333</f>
        <v/>
      </c>
      <c r="H299" s="179" t="str">
        <f>'Planilla de Perforacion'!AS333</f>
        <v/>
      </c>
      <c r="I299" s="179" t="str">
        <f>'Planilla de Perforacion'!AR333</f>
        <v/>
      </c>
      <c r="J299" s="191" t="str">
        <v/>
      </c>
      <c r="K299" s="191" t="str">
        <f t="shared" si="57"/>
        <v/>
      </c>
      <c r="L299" s="191" t="str">
        <v/>
      </c>
      <c r="M299" s="192" t="str">
        <v/>
      </c>
      <c r="N299" s="191" t="str">
        <v/>
      </c>
      <c r="O299" s="191" t="str">
        <v/>
      </c>
      <c r="P299" s="193" t="str">
        <f t="shared" si="49"/>
        <v/>
      </c>
      <c r="Q299" s="193" t="str">
        <f t="shared" si="50"/>
        <v/>
      </c>
      <c r="R299" s="179" t="str">
        <f>IF('Planilla de Perforacion'!K333="Survey","Survey","")</f>
        <v/>
      </c>
      <c r="T299" s="179" t="b">
        <f t="shared" si="51"/>
        <v>0</v>
      </c>
      <c r="U299" s="179" t="str">
        <v/>
      </c>
      <c r="V299" s="179" t="str">
        <f t="shared" si="52"/>
        <v/>
      </c>
      <c r="W299" t="str">
        <v/>
      </c>
      <c r="X299" s="202" t="str">
        <v/>
      </c>
      <c r="Y299" t="str">
        <v/>
      </c>
      <c r="Z299" t="str">
        <v/>
      </c>
      <c r="AA299" t="str">
        <f t="shared" si="55"/>
        <v/>
      </c>
      <c r="AB299" t="str">
        <f t="shared" si="56"/>
        <v/>
      </c>
      <c r="AC299" s="179" t="str">
        <f>IF('Planilla de Perforacion'!K333="Repasa","Repasa","")</f>
        <v/>
      </c>
      <c r="AE299" s="179" t="b">
        <f t="shared" si="53"/>
        <v>0</v>
      </c>
      <c r="AF299" t="str">
        <v/>
      </c>
      <c r="AG299" s="179" t="str">
        <f t="shared" si="54"/>
        <v/>
      </c>
      <c r="AH299" t="str">
        <v/>
      </c>
      <c r="AI299" s="202" t="str">
        <v/>
      </c>
      <c r="AJ299" t="str">
        <v/>
      </c>
      <c r="AK299" s="203" t="str">
        <v/>
      </c>
      <c r="AL299" t="str">
        <f t="shared" si="47"/>
        <v/>
      </c>
      <c r="AM299" t="str">
        <f t="shared" si="48"/>
        <v/>
      </c>
    </row>
    <row r="300" spans="3:39" x14ac:dyDescent="0.25">
      <c r="C300" s="179" t="str">
        <f>IF('Planilla de Perforacion'!K334="Conexión","Conexión","")</f>
        <v/>
      </c>
      <c r="D300" s="189">
        <f>'Planilla de Perforacion'!H334</f>
        <v>0.83333333325572312</v>
      </c>
      <c r="E300" s="190">
        <f>'Planilla de Perforacion'!E334</f>
        <v>44454</v>
      </c>
      <c r="F300" s="179" t="str">
        <f>'Planilla de Perforacion'!AF334</f>
        <v>Día</v>
      </c>
      <c r="G300" s="179" t="str">
        <f>'Planilla de Perforacion'!AQ334</f>
        <v/>
      </c>
      <c r="H300" s="179" t="str">
        <f>'Planilla de Perforacion'!AS334</f>
        <v/>
      </c>
      <c r="I300" s="179" t="str">
        <f>'Planilla de Perforacion'!AR334</f>
        <v/>
      </c>
      <c r="J300" s="191" t="str">
        <v/>
      </c>
      <c r="K300" s="191" t="str">
        <f t="shared" si="57"/>
        <v/>
      </c>
      <c r="L300" s="191" t="str">
        <v/>
      </c>
      <c r="M300" s="192" t="str">
        <v/>
      </c>
      <c r="N300" s="191" t="str">
        <v/>
      </c>
      <c r="O300" s="191" t="str">
        <v/>
      </c>
      <c r="P300" s="193" t="str">
        <f t="shared" si="49"/>
        <v/>
      </c>
      <c r="Q300" s="193" t="str">
        <f t="shared" si="50"/>
        <v/>
      </c>
      <c r="R300" s="179" t="str">
        <f>IF('Planilla de Perforacion'!K334="Survey","Survey","")</f>
        <v/>
      </c>
      <c r="T300" s="179" t="b">
        <f t="shared" si="51"/>
        <v>0</v>
      </c>
      <c r="U300" s="179" t="str">
        <v/>
      </c>
      <c r="V300" s="179" t="str">
        <f t="shared" si="52"/>
        <v/>
      </c>
      <c r="W300" t="str">
        <v/>
      </c>
      <c r="X300" s="202" t="str">
        <v/>
      </c>
      <c r="Y300" t="str">
        <v/>
      </c>
      <c r="Z300" t="str">
        <v/>
      </c>
      <c r="AA300" t="str">
        <f t="shared" si="55"/>
        <v/>
      </c>
      <c r="AB300" t="str">
        <f t="shared" si="56"/>
        <v/>
      </c>
      <c r="AC300" s="179" t="str">
        <f>IF('Planilla de Perforacion'!K334="Repasa","Repasa","")</f>
        <v/>
      </c>
      <c r="AE300" s="179" t="b">
        <f t="shared" si="53"/>
        <v>0</v>
      </c>
      <c r="AF300" t="str">
        <v/>
      </c>
      <c r="AG300" s="179" t="str">
        <f t="shared" si="54"/>
        <v/>
      </c>
      <c r="AH300" t="str">
        <v/>
      </c>
      <c r="AI300" s="202" t="str">
        <v/>
      </c>
      <c r="AJ300" t="str">
        <v/>
      </c>
      <c r="AK300" s="203" t="str">
        <v/>
      </c>
      <c r="AL300" t="str">
        <f t="shared" si="47"/>
        <v/>
      </c>
      <c r="AM300" t="str">
        <f t="shared" si="48"/>
        <v/>
      </c>
    </row>
    <row r="301" spans="3:39" x14ac:dyDescent="0.25">
      <c r="C301" s="179" t="str">
        <f>IF('Planilla de Perforacion'!K335="Conexión","Conexión","")</f>
        <v/>
      </c>
      <c r="D301" s="189">
        <f>'Planilla de Perforacion'!H335</f>
        <v>3.9166666666860692</v>
      </c>
      <c r="E301" s="190">
        <f>'Planilla de Perforacion'!E335</f>
        <v>44454</v>
      </c>
      <c r="F301" s="179" t="str">
        <f>'Planilla de Perforacion'!AF335</f>
        <v>Día</v>
      </c>
      <c r="G301" s="179" t="str">
        <f>'Planilla de Perforacion'!AQ335</f>
        <v/>
      </c>
      <c r="H301" s="179" t="str">
        <f>'Planilla de Perforacion'!AS335</f>
        <v/>
      </c>
      <c r="I301" s="179" t="str">
        <f>'Planilla de Perforacion'!AR335</f>
        <v/>
      </c>
      <c r="J301" s="191" t="str">
        <v/>
      </c>
      <c r="K301" s="191" t="str">
        <f t="shared" si="57"/>
        <v/>
      </c>
      <c r="L301" s="191" t="str">
        <v/>
      </c>
      <c r="M301" s="192" t="str">
        <v/>
      </c>
      <c r="N301" s="191" t="str">
        <v/>
      </c>
      <c r="O301" s="191" t="str">
        <v/>
      </c>
      <c r="P301" s="193" t="str">
        <f t="shared" si="49"/>
        <v/>
      </c>
      <c r="Q301" s="193" t="str">
        <f t="shared" si="50"/>
        <v/>
      </c>
      <c r="R301" s="179" t="str">
        <f>IF('Planilla de Perforacion'!K335="Survey","Survey","")</f>
        <v/>
      </c>
      <c r="T301" s="179" t="b">
        <f t="shared" si="51"/>
        <v>0</v>
      </c>
      <c r="U301" s="179" t="str">
        <v/>
      </c>
      <c r="V301" s="179" t="str">
        <f t="shared" si="52"/>
        <v/>
      </c>
      <c r="W301" t="str">
        <v/>
      </c>
      <c r="X301" s="202" t="str">
        <v/>
      </c>
      <c r="Y301" t="str">
        <v/>
      </c>
      <c r="Z301" t="str">
        <v/>
      </c>
      <c r="AA301" t="str">
        <f t="shared" si="55"/>
        <v/>
      </c>
      <c r="AB301" t="str">
        <f t="shared" si="56"/>
        <v/>
      </c>
      <c r="AC301" s="179" t="str">
        <f>IF('Planilla de Perforacion'!K335="Repasa","Repasa","")</f>
        <v/>
      </c>
      <c r="AE301" s="179" t="b">
        <f t="shared" si="53"/>
        <v>0</v>
      </c>
      <c r="AF301" t="str">
        <v/>
      </c>
      <c r="AG301" s="179" t="str">
        <f t="shared" si="54"/>
        <v/>
      </c>
      <c r="AH301" t="str">
        <v/>
      </c>
      <c r="AI301" s="202" t="str">
        <v/>
      </c>
      <c r="AJ301" t="str">
        <v/>
      </c>
      <c r="AK301" s="203" t="str">
        <v/>
      </c>
      <c r="AL301" t="str">
        <f t="shared" si="47"/>
        <v/>
      </c>
      <c r="AM301" t="str">
        <f t="shared" si="48"/>
        <v/>
      </c>
    </row>
    <row r="302" spans="3:39" x14ac:dyDescent="0.25">
      <c r="C302" s="179" t="str">
        <f>IF('Planilla de Perforacion'!K336="Conexión","Conexión","")</f>
        <v/>
      </c>
      <c r="D302" s="189">
        <f>'Planilla de Perforacion'!H336</f>
        <v>4.7500000001164153</v>
      </c>
      <c r="E302" s="190">
        <f>'Planilla de Perforacion'!E336</f>
        <v>44454</v>
      </c>
      <c r="F302" s="179">
        <f>'Planilla de Perforacion'!AF336</f>
        <v>0</v>
      </c>
      <c r="G302" s="179" t="str">
        <f>'Planilla de Perforacion'!AQ336</f>
        <v/>
      </c>
      <c r="H302" s="179" t="str">
        <f>'Planilla de Perforacion'!AS336</f>
        <v/>
      </c>
      <c r="I302" s="179" t="str">
        <f>'Planilla de Perforacion'!AR336</f>
        <v/>
      </c>
      <c r="J302" s="191" t="str">
        <v/>
      </c>
      <c r="K302" s="191" t="str">
        <f t="shared" si="57"/>
        <v/>
      </c>
      <c r="L302" s="191" t="str">
        <v/>
      </c>
      <c r="M302" s="192" t="str">
        <v/>
      </c>
      <c r="N302" s="191" t="str">
        <v/>
      </c>
      <c r="O302" s="191" t="str">
        <v/>
      </c>
      <c r="P302" s="193" t="str">
        <f t="shared" si="49"/>
        <v/>
      </c>
      <c r="Q302" s="193" t="str">
        <f t="shared" si="50"/>
        <v/>
      </c>
      <c r="R302" s="179" t="str">
        <f>IF('Planilla de Perforacion'!K336="Survey","Survey","")</f>
        <v/>
      </c>
      <c r="T302" s="179" t="b">
        <f t="shared" si="51"/>
        <v>0</v>
      </c>
      <c r="U302" s="179" t="str">
        <v/>
      </c>
      <c r="V302" s="179" t="str">
        <f t="shared" si="52"/>
        <v/>
      </c>
      <c r="W302" t="str">
        <v/>
      </c>
      <c r="X302" s="202" t="str">
        <v/>
      </c>
      <c r="Y302" t="str">
        <v/>
      </c>
      <c r="Z302" t="str">
        <v/>
      </c>
      <c r="AA302" t="str">
        <f t="shared" si="55"/>
        <v/>
      </c>
      <c r="AB302" t="str">
        <f t="shared" si="56"/>
        <v/>
      </c>
      <c r="AC302" s="179" t="str">
        <f>IF('Planilla de Perforacion'!K336="Repasa","Repasa","")</f>
        <v/>
      </c>
      <c r="AE302" s="179" t="b">
        <f t="shared" si="53"/>
        <v>0</v>
      </c>
      <c r="AF302" t="str">
        <v/>
      </c>
      <c r="AG302" s="179" t="str">
        <f t="shared" si="54"/>
        <v/>
      </c>
      <c r="AH302" t="str">
        <v/>
      </c>
      <c r="AI302" s="202" t="str">
        <v/>
      </c>
      <c r="AJ302" t="str">
        <v/>
      </c>
      <c r="AK302" s="203" t="str">
        <v/>
      </c>
      <c r="AL302" t="str">
        <f t="shared" si="47"/>
        <v/>
      </c>
      <c r="AM302" t="str">
        <f t="shared" si="48"/>
        <v/>
      </c>
    </row>
    <row r="303" spans="3:39" x14ac:dyDescent="0.25">
      <c r="C303" s="179" t="str">
        <f>IF('Planilla de Perforacion'!K337="Conexión","Conexión","")</f>
        <v/>
      </c>
      <c r="D303" s="189">
        <f>'Planilla de Perforacion'!H337</f>
        <v>2.3833333332440816</v>
      </c>
      <c r="E303" s="190">
        <f>'Planilla de Perforacion'!E337</f>
        <v>44454</v>
      </c>
      <c r="F303" s="179">
        <f>'Planilla de Perforacion'!AF337</f>
        <v>0</v>
      </c>
      <c r="G303" s="179" t="str">
        <f>'Planilla de Perforacion'!AQ337</f>
        <v/>
      </c>
      <c r="H303" s="179" t="str">
        <f>'Planilla de Perforacion'!AS337</f>
        <v/>
      </c>
      <c r="I303" s="179" t="str">
        <f>'Planilla de Perforacion'!AR337</f>
        <v/>
      </c>
      <c r="J303" s="191" t="str">
        <v/>
      </c>
      <c r="K303" s="191" t="str">
        <f t="shared" si="57"/>
        <v/>
      </c>
      <c r="L303" s="191" t="str">
        <v/>
      </c>
      <c r="M303" s="192" t="str">
        <v/>
      </c>
      <c r="N303" s="191" t="str">
        <v/>
      </c>
      <c r="O303" s="191" t="str">
        <v/>
      </c>
      <c r="P303" s="193" t="str">
        <f t="shared" si="49"/>
        <v/>
      </c>
      <c r="Q303" s="193" t="str">
        <f t="shared" si="50"/>
        <v/>
      </c>
      <c r="R303" s="179" t="str">
        <f>IF('Planilla de Perforacion'!K337="Survey","Survey","")</f>
        <v/>
      </c>
      <c r="T303" s="179" t="b">
        <f t="shared" si="51"/>
        <v>0</v>
      </c>
      <c r="U303" s="179" t="str">
        <v/>
      </c>
      <c r="V303" s="179" t="str">
        <f t="shared" si="52"/>
        <v/>
      </c>
      <c r="W303" t="str">
        <v/>
      </c>
      <c r="X303" s="202" t="str">
        <v/>
      </c>
      <c r="Y303" t="str">
        <v/>
      </c>
      <c r="Z303" t="str">
        <v/>
      </c>
      <c r="AA303" t="str">
        <f t="shared" si="55"/>
        <v/>
      </c>
      <c r="AB303" t="str">
        <f t="shared" si="56"/>
        <v/>
      </c>
      <c r="AC303" s="179" t="str">
        <f>IF('Planilla de Perforacion'!K337="Repasa","Repasa","")</f>
        <v/>
      </c>
      <c r="AE303" s="179" t="b">
        <f t="shared" si="53"/>
        <v>0</v>
      </c>
      <c r="AF303" t="str">
        <v/>
      </c>
      <c r="AG303" s="179" t="str">
        <f t="shared" si="54"/>
        <v/>
      </c>
      <c r="AH303" t="str">
        <v/>
      </c>
      <c r="AI303" s="202" t="str">
        <v/>
      </c>
      <c r="AJ303" t="str">
        <v/>
      </c>
      <c r="AK303" s="203" t="str">
        <v/>
      </c>
      <c r="AL303" t="str">
        <f t="shared" si="47"/>
        <v/>
      </c>
      <c r="AM303" t="str">
        <f t="shared" si="48"/>
        <v/>
      </c>
    </row>
    <row r="304" spans="3:39" x14ac:dyDescent="0.25">
      <c r="C304" s="179" t="str">
        <f>IF('Planilla de Perforacion'!K338="Conexión","Conexión","")</f>
        <v/>
      </c>
      <c r="D304" s="189" t="str">
        <f>'Planilla de Perforacion'!H338</f>
        <v/>
      </c>
      <c r="E304" s="190">
        <f>'Planilla de Perforacion'!E338</f>
        <v>44454</v>
      </c>
      <c r="F304" s="179">
        <f>'Planilla de Perforacion'!AF338</f>
        <v>0</v>
      </c>
      <c r="G304" s="179" t="str">
        <f>'Planilla de Perforacion'!AQ338</f>
        <v/>
      </c>
      <c r="H304" s="179" t="str">
        <f>'Planilla de Perforacion'!AS338</f>
        <v/>
      </c>
      <c r="I304" s="179" t="str">
        <f>'Planilla de Perforacion'!AR338</f>
        <v/>
      </c>
      <c r="J304" s="191" t="str">
        <v/>
      </c>
      <c r="K304" s="191" t="str">
        <f t="shared" si="57"/>
        <v/>
      </c>
      <c r="L304" s="191" t="str">
        <v/>
      </c>
      <c r="M304" s="192" t="str">
        <v/>
      </c>
      <c r="N304" s="191" t="str">
        <v/>
      </c>
      <c r="O304" s="191" t="str">
        <v/>
      </c>
      <c r="P304" s="193" t="str">
        <f t="shared" si="49"/>
        <v/>
      </c>
      <c r="Q304" s="193" t="str">
        <f t="shared" si="50"/>
        <v/>
      </c>
      <c r="R304" s="179" t="str">
        <f>IF('Planilla de Perforacion'!K338="Survey","Survey","")</f>
        <v/>
      </c>
      <c r="T304" s="179" t="b">
        <f t="shared" si="51"/>
        <v>0</v>
      </c>
      <c r="U304" s="179" t="str">
        <v/>
      </c>
      <c r="V304" s="179" t="str">
        <f t="shared" si="52"/>
        <v/>
      </c>
      <c r="W304" t="str">
        <v/>
      </c>
      <c r="X304" s="202" t="str">
        <v/>
      </c>
      <c r="Y304" t="str">
        <v/>
      </c>
      <c r="Z304" t="str">
        <v/>
      </c>
      <c r="AA304" t="str">
        <f t="shared" si="55"/>
        <v/>
      </c>
      <c r="AB304" t="str">
        <f t="shared" si="56"/>
        <v/>
      </c>
      <c r="AC304" s="179" t="str">
        <f>IF('Planilla de Perforacion'!K338="Repasa","Repasa","")</f>
        <v/>
      </c>
      <c r="AE304" s="179" t="b">
        <f t="shared" si="53"/>
        <v>0</v>
      </c>
      <c r="AF304" t="str">
        <v/>
      </c>
      <c r="AG304" s="179" t="str">
        <f t="shared" si="54"/>
        <v/>
      </c>
      <c r="AH304" t="str">
        <v/>
      </c>
      <c r="AI304" s="202" t="str">
        <v/>
      </c>
      <c r="AJ304" t="str">
        <v/>
      </c>
      <c r="AK304" s="203" t="str">
        <v/>
      </c>
      <c r="AL304" t="str">
        <f t="shared" si="47"/>
        <v/>
      </c>
      <c r="AM304" t="str">
        <f t="shared" si="48"/>
        <v/>
      </c>
    </row>
    <row r="305" spans="3:39" x14ac:dyDescent="0.25">
      <c r="C305" s="179" t="str">
        <f>IF('Planilla de Perforacion'!K339="Conexión","Conexión","")</f>
        <v/>
      </c>
      <c r="D305" s="189" t="str">
        <f>'Planilla de Perforacion'!H339</f>
        <v/>
      </c>
      <c r="E305" s="190" t="str">
        <f>'Planilla de Perforacion'!E339</f>
        <v/>
      </c>
      <c r="F305" s="179">
        <f>'Planilla de Perforacion'!AF339</f>
        <v>0</v>
      </c>
      <c r="G305" s="179" t="str">
        <f>'Planilla de Perforacion'!AQ339</f>
        <v/>
      </c>
      <c r="H305" s="179" t="str">
        <f>'Planilla de Perforacion'!AS339</f>
        <v/>
      </c>
      <c r="I305" s="179" t="str">
        <f>'Planilla de Perforacion'!AR339</f>
        <v/>
      </c>
      <c r="J305" s="191" t="str">
        <v/>
      </c>
      <c r="K305" s="191" t="str">
        <f t="shared" si="57"/>
        <v/>
      </c>
      <c r="L305" s="191" t="str">
        <v/>
      </c>
      <c r="M305" s="192" t="str">
        <v/>
      </c>
      <c r="N305" s="191" t="str">
        <v/>
      </c>
      <c r="O305" s="191" t="str">
        <v/>
      </c>
      <c r="P305" s="193" t="str">
        <f t="shared" si="49"/>
        <v/>
      </c>
      <c r="Q305" s="193" t="str">
        <f t="shared" si="50"/>
        <v/>
      </c>
      <c r="R305" s="179" t="str">
        <f>IF('Planilla de Perforacion'!K339="Survey","Survey","")</f>
        <v/>
      </c>
      <c r="T305" s="179" t="b">
        <f t="shared" si="51"/>
        <v>0</v>
      </c>
      <c r="U305" s="179" t="str">
        <v/>
      </c>
      <c r="V305" s="179" t="str">
        <f t="shared" si="52"/>
        <v/>
      </c>
      <c r="W305" t="str">
        <v/>
      </c>
      <c r="X305" s="202" t="str">
        <v/>
      </c>
      <c r="Y305" t="str">
        <v/>
      </c>
      <c r="Z305" t="str">
        <v/>
      </c>
      <c r="AA305" t="str">
        <f t="shared" si="55"/>
        <v/>
      </c>
      <c r="AB305" t="str">
        <f t="shared" si="56"/>
        <v/>
      </c>
      <c r="AC305" s="179" t="str">
        <f>IF('Planilla de Perforacion'!K339="Repasa","Repasa","")</f>
        <v/>
      </c>
      <c r="AE305" s="179" t="b">
        <f t="shared" si="53"/>
        <v>0</v>
      </c>
      <c r="AF305" t="str">
        <v/>
      </c>
      <c r="AG305" s="179" t="str">
        <f t="shared" si="54"/>
        <v/>
      </c>
      <c r="AH305" t="str">
        <v/>
      </c>
      <c r="AI305" s="202" t="str">
        <v/>
      </c>
      <c r="AJ305" t="str">
        <v/>
      </c>
      <c r="AK305" s="203" t="str">
        <v/>
      </c>
      <c r="AL305" t="str">
        <f t="shared" si="47"/>
        <v/>
      </c>
      <c r="AM305" t="str">
        <f t="shared" si="48"/>
        <v/>
      </c>
    </row>
    <row r="306" spans="3:39" x14ac:dyDescent="0.25">
      <c r="C306" s="179" t="str">
        <f>IF('Planilla de Perforacion'!K340="Conexión","Conexión","")</f>
        <v/>
      </c>
      <c r="D306" s="189" t="str">
        <f>'Planilla de Perforacion'!H340</f>
        <v/>
      </c>
      <c r="E306" s="190" t="str">
        <f>'Planilla de Perforacion'!E340</f>
        <v/>
      </c>
      <c r="F306" s="179">
        <f>'Planilla de Perforacion'!AF340</f>
        <v>0</v>
      </c>
      <c r="G306" s="179" t="str">
        <f>'Planilla de Perforacion'!AQ340</f>
        <v/>
      </c>
      <c r="H306" s="179" t="str">
        <f>'Planilla de Perforacion'!AS340</f>
        <v/>
      </c>
      <c r="I306" s="179" t="str">
        <f>'Planilla de Perforacion'!AR340</f>
        <v/>
      </c>
      <c r="J306" s="191" t="str">
        <v/>
      </c>
      <c r="K306" s="191" t="str">
        <f t="shared" si="57"/>
        <v/>
      </c>
      <c r="L306" s="191" t="str">
        <v/>
      </c>
      <c r="M306" s="192" t="str">
        <v/>
      </c>
      <c r="N306" s="191" t="str">
        <v/>
      </c>
      <c r="O306" s="191" t="str">
        <v/>
      </c>
      <c r="P306" s="193" t="str">
        <f t="shared" si="49"/>
        <v/>
      </c>
      <c r="Q306" s="193" t="str">
        <f t="shared" si="50"/>
        <v/>
      </c>
      <c r="R306" s="179" t="str">
        <f>IF('Planilla de Perforacion'!K340="Survey","Survey","")</f>
        <v/>
      </c>
      <c r="T306" s="179" t="b">
        <f t="shared" si="51"/>
        <v>0</v>
      </c>
      <c r="U306" s="179" t="str">
        <v/>
      </c>
      <c r="V306" s="179" t="str">
        <f t="shared" si="52"/>
        <v/>
      </c>
      <c r="W306" t="str">
        <v/>
      </c>
      <c r="X306" s="202" t="str">
        <v/>
      </c>
      <c r="Y306" t="str">
        <v/>
      </c>
      <c r="Z306" t="str">
        <v/>
      </c>
      <c r="AA306" t="str">
        <f t="shared" si="55"/>
        <v/>
      </c>
      <c r="AB306" t="str">
        <f t="shared" si="56"/>
        <v/>
      </c>
      <c r="AC306" s="179" t="str">
        <f>IF('Planilla de Perforacion'!K340="Repasa","Repasa","")</f>
        <v/>
      </c>
      <c r="AE306" s="179" t="b">
        <f t="shared" si="53"/>
        <v>0</v>
      </c>
      <c r="AF306" t="str">
        <v/>
      </c>
      <c r="AG306" s="179" t="str">
        <f t="shared" si="54"/>
        <v/>
      </c>
      <c r="AH306" t="str">
        <v/>
      </c>
      <c r="AI306" s="202" t="str">
        <v/>
      </c>
      <c r="AJ306" t="str">
        <v/>
      </c>
      <c r="AK306" s="203" t="str">
        <v/>
      </c>
      <c r="AL306" t="str">
        <f t="shared" si="47"/>
        <v/>
      </c>
      <c r="AM306" t="str">
        <f t="shared" si="48"/>
        <v/>
      </c>
    </row>
    <row r="307" spans="3:39" x14ac:dyDescent="0.25">
      <c r="C307" s="179" t="str">
        <f>IF('Planilla de Perforacion'!K341="Conexión","Conexión","")</f>
        <v/>
      </c>
      <c r="D307" s="189" t="str">
        <f>'Planilla de Perforacion'!H341</f>
        <v/>
      </c>
      <c r="E307" s="190" t="str">
        <f>'Planilla de Perforacion'!E341</f>
        <v/>
      </c>
      <c r="F307" s="179">
        <f>'Planilla de Perforacion'!AF341</f>
        <v>0</v>
      </c>
      <c r="G307" s="179" t="str">
        <f>'Planilla de Perforacion'!AQ341</f>
        <v/>
      </c>
      <c r="H307" s="179" t="str">
        <f>'Planilla de Perforacion'!AS341</f>
        <v/>
      </c>
      <c r="I307" s="179" t="str">
        <f>'Planilla de Perforacion'!AR341</f>
        <v/>
      </c>
      <c r="J307" s="191" t="str">
        <v/>
      </c>
      <c r="K307" s="191" t="str">
        <f t="shared" si="57"/>
        <v/>
      </c>
      <c r="L307" s="191" t="str">
        <v/>
      </c>
      <c r="M307" s="192" t="str">
        <v/>
      </c>
      <c r="N307" s="191" t="str">
        <v/>
      </c>
      <c r="O307" s="191" t="str">
        <v/>
      </c>
      <c r="P307" s="193" t="str">
        <f t="shared" si="49"/>
        <v/>
      </c>
      <c r="Q307" s="193" t="str">
        <f t="shared" si="50"/>
        <v/>
      </c>
      <c r="R307" s="179" t="str">
        <f>IF('Planilla de Perforacion'!K341="Survey","Survey","")</f>
        <v/>
      </c>
      <c r="T307" s="179" t="b">
        <f t="shared" si="51"/>
        <v>0</v>
      </c>
      <c r="U307" s="179" t="str">
        <v/>
      </c>
      <c r="V307" s="179" t="str">
        <f t="shared" si="52"/>
        <v/>
      </c>
      <c r="W307" t="str">
        <v/>
      </c>
      <c r="X307" s="202" t="str">
        <v/>
      </c>
      <c r="Y307" t="str">
        <v/>
      </c>
      <c r="Z307" t="str">
        <v/>
      </c>
      <c r="AA307" t="str">
        <f t="shared" si="55"/>
        <v/>
      </c>
      <c r="AB307" t="str">
        <f t="shared" si="56"/>
        <v/>
      </c>
      <c r="AC307" s="179" t="str">
        <f>IF('Planilla de Perforacion'!K341="Repasa","Repasa","")</f>
        <v/>
      </c>
      <c r="AE307" s="179" t="b">
        <f t="shared" si="53"/>
        <v>0</v>
      </c>
      <c r="AF307" t="str">
        <v/>
      </c>
      <c r="AG307" s="179" t="str">
        <f t="shared" si="54"/>
        <v/>
      </c>
      <c r="AH307" t="str">
        <v/>
      </c>
      <c r="AI307" s="202" t="str">
        <v/>
      </c>
      <c r="AJ307" t="str">
        <v/>
      </c>
      <c r="AK307" s="203" t="str">
        <v/>
      </c>
      <c r="AL307" t="str">
        <f t="shared" si="47"/>
        <v/>
      </c>
      <c r="AM307" t="str">
        <f t="shared" si="48"/>
        <v/>
      </c>
    </row>
    <row r="308" spans="3:39" x14ac:dyDescent="0.25">
      <c r="C308" s="179" t="str">
        <f>IF('Planilla de Perforacion'!K342="Conexión","Conexión","")</f>
        <v/>
      </c>
      <c r="D308" s="189" t="str">
        <f>'Planilla de Perforacion'!H342</f>
        <v/>
      </c>
      <c r="E308" s="190" t="str">
        <f>'Planilla de Perforacion'!E342</f>
        <v/>
      </c>
      <c r="F308" s="179">
        <f>'Planilla de Perforacion'!AF342</f>
        <v>0</v>
      </c>
      <c r="G308" s="179" t="str">
        <f>'Planilla de Perforacion'!AQ342</f>
        <v/>
      </c>
      <c r="H308" s="179" t="str">
        <f>'Planilla de Perforacion'!AS342</f>
        <v/>
      </c>
      <c r="I308" s="179" t="str">
        <f>'Planilla de Perforacion'!AR342</f>
        <v/>
      </c>
      <c r="J308" s="191" t="str">
        <v/>
      </c>
      <c r="K308" s="191" t="str">
        <f t="shared" si="57"/>
        <v/>
      </c>
      <c r="L308" s="191" t="str">
        <v/>
      </c>
      <c r="M308" s="192" t="str">
        <v/>
      </c>
      <c r="N308" s="191" t="str">
        <v/>
      </c>
      <c r="O308" s="191" t="str">
        <v/>
      </c>
      <c r="P308" s="193" t="str">
        <f t="shared" si="49"/>
        <v/>
      </c>
      <c r="Q308" s="193" t="str">
        <f t="shared" si="50"/>
        <v/>
      </c>
      <c r="R308" s="179" t="str">
        <f>IF('Planilla de Perforacion'!K342="Survey","Survey","")</f>
        <v/>
      </c>
      <c r="T308" s="179" t="b">
        <f t="shared" si="51"/>
        <v>0</v>
      </c>
      <c r="U308" s="179" t="str">
        <v/>
      </c>
      <c r="V308" s="179" t="str">
        <f t="shared" si="52"/>
        <v/>
      </c>
      <c r="W308" t="str">
        <v/>
      </c>
      <c r="X308" s="202" t="str">
        <v/>
      </c>
      <c r="Y308" t="str">
        <v/>
      </c>
      <c r="Z308" t="str">
        <v/>
      </c>
      <c r="AA308" t="str">
        <f t="shared" si="55"/>
        <v/>
      </c>
      <c r="AB308" t="str">
        <f t="shared" si="56"/>
        <v/>
      </c>
      <c r="AC308" s="179" t="str">
        <f>IF('Planilla de Perforacion'!K342="Repasa","Repasa","")</f>
        <v/>
      </c>
      <c r="AE308" s="179" t="b">
        <f t="shared" si="53"/>
        <v>0</v>
      </c>
      <c r="AF308" t="str">
        <v/>
      </c>
      <c r="AG308" s="179" t="str">
        <f t="shared" si="54"/>
        <v/>
      </c>
      <c r="AH308" t="str">
        <v/>
      </c>
      <c r="AI308" s="202" t="str">
        <v/>
      </c>
      <c r="AJ308" t="str">
        <v/>
      </c>
      <c r="AK308" s="203" t="str">
        <v/>
      </c>
      <c r="AL308" t="str">
        <f t="shared" si="47"/>
        <v/>
      </c>
      <c r="AM308" t="str">
        <f t="shared" si="48"/>
        <v/>
      </c>
    </row>
    <row r="309" spans="3:39" x14ac:dyDescent="0.25">
      <c r="C309" s="179" t="str">
        <f>IF('Planilla de Perforacion'!K343="Conexión","Conexión","")</f>
        <v/>
      </c>
      <c r="D309" s="189" t="str">
        <f>'Planilla de Perforacion'!H343</f>
        <v/>
      </c>
      <c r="E309" s="190" t="str">
        <f>'Planilla de Perforacion'!E343</f>
        <v/>
      </c>
      <c r="F309" s="179">
        <f>'Planilla de Perforacion'!AF343</f>
        <v>0</v>
      </c>
      <c r="G309" s="179" t="str">
        <f>'Planilla de Perforacion'!AQ343</f>
        <v/>
      </c>
      <c r="H309" s="179" t="str">
        <f>'Planilla de Perforacion'!AS343</f>
        <v/>
      </c>
      <c r="I309" s="179" t="str">
        <f>'Planilla de Perforacion'!AR343</f>
        <v/>
      </c>
      <c r="J309" s="191" t="str">
        <v/>
      </c>
      <c r="K309" s="191" t="str">
        <f t="shared" si="57"/>
        <v/>
      </c>
      <c r="L309" s="191" t="str">
        <v/>
      </c>
      <c r="M309" s="192" t="str">
        <v/>
      </c>
      <c r="N309" s="191" t="str">
        <v/>
      </c>
      <c r="O309" s="191" t="str">
        <v/>
      </c>
      <c r="P309" s="193" t="str">
        <f t="shared" si="49"/>
        <v/>
      </c>
      <c r="Q309" s="193" t="str">
        <f t="shared" si="50"/>
        <v/>
      </c>
      <c r="R309" s="179" t="str">
        <f>IF('Planilla de Perforacion'!K343="Survey","Survey","")</f>
        <v/>
      </c>
      <c r="T309" s="179" t="b">
        <f t="shared" si="51"/>
        <v>0</v>
      </c>
      <c r="U309" s="179" t="str">
        <v/>
      </c>
      <c r="V309" s="179" t="str">
        <f t="shared" si="52"/>
        <v/>
      </c>
      <c r="W309" t="str">
        <v/>
      </c>
      <c r="X309" s="202" t="str">
        <v/>
      </c>
      <c r="Y309" t="str">
        <v/>
      </c>
      <c r="Z309" t="str">
        <v/>
      </c>
      <c r="AA309" t="str">
        <f t="shared" si="55"/>
        <v/>
      </c>
      <c r="AB309" t="str">
        <f t="shared" si="56"/>
        <v/>
      </c>
      <c r="AC309" s="179" t="str">
        <f>IF('Planilla de Perforacion'!K343="Repasa","Repasa","")</f>
        <v/>
      </c>
      <c r="AE309" s="179" t="b">
        <f t="shared" si="53"/>
        <v>0</v>
      </c>
      <c r="AF309" t="str">
        <v/>
      </c>
      <c r="AG309" s="179" t="str">
        <f t="shared" si="54"/>
        <v/>
      </c>
      <c r="AH309" t="str">
        <v/>
      </c>
      <c r="AI309" s="202" t="str">
        <v/>
      </c>
      <c r="AJ309" t="str">
        <v/>
      </c>
      <c r="AK309" s="203" t="str">
        <v/>
      </c>
      <c r="AL309" t="str">
        <f t="shared" si="47"/>
        <v/>
      </c>
      <c r="AM309" t="str">
        <f t="shared" si="48"/>
        <v/>
      </c>
    </row>
    <row r="310" spans="3:39" x14ac:dyDescent="0.25">
      <c r="C310" s="179" t="str">
        <f>IF('Planilla de Perforacion'!K344="Conexión","Conexión","")</f>
        <v/>
      </c>
      <c r="D310" s="189" t="str">
        <f>'Planilla de Perforacion'!H344</f>
        <v/>
      </c>
      <c r="E310" s="190" t="str">
        <f>'Planilla de Perforacion'!E344</f>
        <v/>
      </c>
      <c r="F310" s="179">
        <f>'Planilla de Perforacion'!AF344</f>
        <v>0</v>
      </c>
      <c r="G310" s="179" t="str">
        <f>'Planilla de Perforacion'!AQ344</f>
        <v/>
      </c>
      <c r="H310" s="179" t="str">
        <f>'Planilla de Perforacion'!AS344</f>
        <v/>
      </c>
      <c r="I310" s="179" t="str">
        <f>'Planilla de Perforacion'!AR344</f>
        <v/>
      </c>
      <c r="J310" s="191" t="str">
        <v/>
      </c>
      <c r="K310" s="191" t="str">
        <f t="shared" si="57"/>
        <v/>
      </c>
      <c r="L310" s="191" t="str">
        <v/>
      </c>
      <c r="M310" s="192" t="str">
        <v/>
      </c>
      <c r="N310" s="191" t="str">
        <v/>
      </c>
      <c r="O310" s="191" t="str">
        <v/>
      </c>
      <c r="P310" s="193" t="str">
        <f t="shared" si="49"/>
        <v/>
      </c>
      <c r="Q310" s="193" t="str">
        <f t="shared" si="50"/>
        <v/>
      </c>
      <c r="R310" s="179" t="str">
        <f>IF('Planilla de Perforacion'!K344="Survey","Survey","")</f>
        <v/>
      </c>
      <c r="T310" s="179" t="b">
        <f t="shared" si="51"/>
        <v>0</v>
      </c>
      <c r="U310" s="179" t="str">
        <v/>
      </c>
      <c r="V310" s="179" t="str">
        <f t="shared" si="52"/>
        <v/>
      </c>
      <c r="W310" t="str">
        <v/>
      </c>
      <c r="X310" s="202" t="str">
        <v/>
      </c>
      <c r="Y310" t="str">
        <v/>
      </c>
      <c r="Z310" t="str">
        <v/>
      </c>
      <c r="AA310" t="str">
        <f t="shared" si="55"/>
        <v/>
      </c>
      <c r="AB310" t="str">
        <f t="shared" si="56"/>
        <v/>
      </c>
      <c r="AC310" s="179" t="str">
        <f>IF('Planilla de Perforacion'!K344="Repasa","Repasa","")</f>
        <v/>
      </c>
      <c r="AE310" s="179" t="b">
        <f t="shared" si="53"/>
        <v>0</v>
      </c>
      <c r="AF310" t="str">
        <v/>
      </c>
      <c r="AG310" s="179" t="str">
        <f t="shared" si="54"/>
        <v/>
      </c>
      <c r="AH310" t="str">
        <v/>
      </c>
      <c r="AI310" s="202" t="str">
        <v/>
      </c>
      <c r="AJ310" t="str">
        <v/>
      </c>
      <c r="AK310" s="203" t="str">
        <v/>
      </c>
      <c r="AL310" t="str">
        <f t="shared" si="47"/>
        <v/>
      </c>
      <c r="AM310" t="str">
        <f t="shared" si="48"/>
        <v/>
      </c>
    </row>
    <row r="311" spans="3:39" x14ac:dyDescent="0.25">
      <c r="C311" s="179" t="str">
        <f>IF('Planilla de Perforacion'!K345="Conexión","Conexión","")</f>
        <v/>
      </c>
      <c r="D311" s="189" t="str">
        <f>'Planilla de Perforacion'!H345</f>
        <v/>
      </c>
      <c r="E311" s="190" t="str">
        <f>'Planilla de Perforacion'!E345</f>
        <v/>
      </c>
      <c r="F311" s="179">
        <f>'Planilla de Perforacion'!AF345</f>
        <v>0</v>
      </c>
      <c r="G311" s="179" t="str">
        <f>'Planilla de Perforacion'!AQ345</f>
        <v/>
      </c>
      <c r="H311" s="179" t="str">
        <f>'Planilla de Perforacion'!AS345</f>
        <v/>
      </c>
      <c r="I311" s="179" t="str">
        <f>'Planilla de Perforacion'!AR345</f>
        <v/>
      </c>
      <c r="J311" s="191" t="str">
        <v/>
      </c>
      <c r="K311" s="191" t="str">
        <f t="shared" si="57"/>
        <v/>
      </c>
      <c r="L311" s="191" t="str">
        <v/>
      </c>
      <c r="M311" s="192" t="str">
        <v/>
      </c>
      <c r="N311" s="191" t="str">
        <v/>
      </c>
      <c r="O311" s="191" t="str">
        <v/>
      </c>
      <c r="P311" s="193" t="str">
        <f t="shared" si="49"/>
        <v/>
      </c>
      <c r="Q311" s="193" t="str">
        <f t="shared" si="50"/>
        <v/>
      </c>
      <c r="R311" s="179" t="str">
        <f>IF('Planilla de Perforacion'!K345="Survey","Survey","")</f>
        <v/>
      </c>
      <c r="T311" s="179" t="b">
        <f t="shared" si="51"/>
        <v>0</v>
      </c>
      <c r="U311" s="179" t="str">
        <v/>
      </c>
      <c r="V311" s="179" t="str">
        <f t="shared" si="52"/>
        <v/>
      </c>
      <c r="W311" t="str">
        <v/>
      </c>
      <c r="X311" s="202" t="str">
        <v/>
      </c>
      <c r="Y311" t="str">
        <v/>
      </c>
      <c r="Z311" t="str">
        <v/>
      </c>
      <c r="AA311" t="str">
        <f t="shared" si="55"/>
        <v/>
      </c>
      <c r="AB311" t="str">
        <f t="shared" si="56"/>
        <v/>
      </c>
      <c r="AC311" s="179" t="str">
        <f>IF('Planilla de Perforacion'!K345="Repasa","Repasa","")</f>
        <v/>
      </c>
      <c r="AE311" s="179" t="b">
        <f t="shared" si="53"/>
        <v>0</v>
      </c>
      <c r="AF311" t="str">
        <v/>
      </c>
      <c r="AG311" s="179" t="str">
        <f t="shared" si="54"/>
        <v/>
      </c>
      <c r="AH311" t="str">
        <v/>
      </c>
      <c r="AI311" s="202" t="str">
        <v/>
      </c>
      <c r="AJ311" t="str">
        <v/>
      </c>
      <c r="AK311" s="203" t="str">
        <v/>
      </c>
      <c r="AL311" t="str">
        <f t="shared" si="47"/>
        <v/>
      </c>
      <c r="AM311" t="str">
        <f t="shared" si="48"/>
        <v/>
      </c>
    </row>
    <row r="312" spans="3:39" x14ac:dyDescent="0.25">
      <c r="C312" s="179" t="str">
        <f>IF('Planilla de Perforacion'!K346="Conexión","Conexión","")</f>
        <v/>
      </c>
      <c r="D312" s="189" t="str">
        <f>'Planilla de Perforacion'!H346</f>
        <v/>
      </c>
      <c r="E312" s="190" t="str">
        <f>'Planilla de Perforacion'!E346</f>
        <v/>
      </c>
      <c r="F312" s="179">
        <f>'Planilla de Perforacion'!AF346</f>
        <v>0</v>
      </c>
      <c r="G312" s="179" t="str">
        <f>'Planilla de Perforacion'!AQ346</f>
        <v/>
      </c>
      <c r="H312" s="179" t="str">
        <f>'Planilla de Perforacion'!AS346</f>
        <v/>
      </c>
      <c r="I312" s="179" t="str">
        <f>'Planilla de Perforacion'!AR346</f>
        <v/>
      </c>
      <c r="J312" s="191" t="str">
        <v/>
      </c>
      <c r="K312" s="191" t="str">
        <f t="shared" si="57"/>
        <v/>
      </c>
      <c r="L312" s="191" t="str">
        <v/>
      </c>
      <c r="M312" s="192" t="str">
        <v/>
      </c>
      <c r="N312" s="191" t="str">
        <v/>
      </c>
      <c r="O312" s="191" t="str">
        <v/>
      </c>
      <c r="P312" s="193" t="str">
        <f t="shared" si="49"/>
        <v/>
      </c>
      <c r="Q312" s="193" t="str">
        <f t="shared" si="50"/>
        <v/>
      </c>
      <c r="R312" s="179" t="str">
        <f>IF('Planilla de Perforacion'!K346="Survey","Survey","")</f>
        <v/>
      </c>
      <c r="T312" s="179" t="b">
        <f t="shared" si="51"/>
        <v>0</v>
      </c>
      <c r="U312" s="179" t="str">
        <v/>
      </c>
      <c r="V312" s="179" t="str">
        <f t="shared" si="52"/>
        <v/>
      </c>
      <c r="W312" t="str">
        <v/>
      </c>
      <c r="X312" s="202" t="str">
        <v/>
      </c>
      <c r="Y312" t="str">
        <v/>
      </c>
      <c r="Z312" t="str">
        <v/>
      </c>
      <c r="AA312" t="str">
        <f t="shared" si="55"/>
        <v/>
      </c>
      <c r="AB312" t="str">
        <f t="shared" si="56"/>
        <v/>
      </c>
      <c r="AC312" s="179" t="str">
        <f>IF('Planilla de Perforacion'!K346="Repasa","Repasa","")</f>
        <v/>
      </c>
      <c r="AE312" s="179" t="b">
        <f t="shared" si="53"/>
        <v>0</v>
      </c>
      <c r="AF312" t="str">
        <v/>
      </c>
      <c r="AG312" s="179" t="str">
        <f t="shared" si="54"/>
        <v/>
      </c>
      <c r="AH312" t="str">
        <v/>
      </c>
      <c r="AI312" s="202" t="str">
        <v/>
      </c>
      <c r="AJ312" t="str">
        <v/>
      </c>
      <c r="AK312" s="203" t="str">
        <v/>
      </c>
      <c r="AL312" t="str">
        <f t="shared" si="47"/>
        <v/>
      </c>
      <c r="AM312" t="str">
        <f t="shared" si="48"/>
        <v/>
      </c>
    </row>
    <row r="313" spans="3:39" x14ac:dyDescent="0.25">
      <c r="C313" s="179" t="str">
        <f>IF('Planilla de Perforacion'!K347="Conexión","Conexión","")</f>
        <v/>
      </c>
      <c r="D313" s="189" t="str">
        <f>'Planilla de Perforacion'!H347</f>
        <v/>
      </c>
      <c r="E313" s="190" t="str">
        <f>'Planilla de Perforacion'!E347</f>
        <v/>
      </c>
      <c r="F313" s="179">
        <f>'Planilla de Perforacion'!AF347</f>
        <v>0</v>
      </c>
      <c r="G313" s="179" t="str">
        <f>'Planilla de Perforacion'!AQ347</f>
        <v/>
      </c>
      <c r="H313" s="179" t="str">
        <f>'Planilla de Perforacion'!AS347</f>
        <v/>
      </c>
      <c r="I313" s="179" t="str">
        <f>'Planilla de Perforacion'!AR347</f>
        <v/>
      </c>
      <c r="J313" s="191" t="str">
        <v/>
      </c>
      <c r="K313" s="191" t="str">
        <f t="shared" si="57"/>
        <v/>
      </c>
      <c r="L313" s="191" t="str">
        <v/>
      </c>
      <c r="M313" s="192" t="str">
        <v/>
      </c>
      <c r="N313" s="191" t="str">
        <v/>
      </c>
      <c r="O313" s="191" t="str">
        <v/>
      </c>
      <c r="P313" s="193" t="str">
        <f t="shared" si="49"/>
        <v/>
      </c>
      <c r="Q313" s="193" t="str">
        <f t="shared" si="50"/>
        <v/>
      </c>
      <c r="R313" s="179" t="str">
        <f>IF('Planilla de Perforacion'!K347="Survey","Survey","")</f>
        <v/>
      </c>
      <c r="T313" s="179" t="b">
        <f t="shared" si="51"/>
        <v>0</v>
      </c>
      <c r="U313" s="179" t="str">
        <v/>
      </c>
      <c r="V313" s="179" t="str">
        <f t="shared" si="52"/>
        <v/>
      </c>
      <c r="W313" t="str">
        <v/>
      </c>
      <c r="X313" s="202" t="str">
        <v/>
      </c>
      <c r="Y313" t="str">
        <v/>
      </c>
      <c r="Z313" t="str">
        <v/>
      </c>
      <c r="AA313" t="str">
        <f t="shared" si="55"/>
        <v/>
      </c>
      <c r="AB313" t="str">
        <f t="shared" si="56"/>
        <v/>
      </c>
      <c r="AC313" s="179" t="str">
        <f>IF('Planilla de Perforacion'!K347="Repasa","Repasa","")</f>
        <v/>
      </c>
      <c r="AE313" s="179" t="b">
        <f t="shared" si="53"/>
        <v>0</v>
      </c>
      <c r="AF313" t="str">
        <v/>
      </c>
      <c r="AG313" s="179" t="str">
        <f t="shared" si="54"/>
        <v/>
      </c>
      <c r="AH313" t="str">
        <v/>
      </c>
      <c r="AI313" s="202" t="str">
        <v/>
      </c>
      <c r="AJ313" t="str">
        <v/>
      </c>
      <c r="AK313" s="203" t="str">
        <v/>
      </c>
      <c r="AL313" t="str">
        <f t="shared" si="47"/>
        <v/>
      </c>
      <c r="AM313" t="str">
        <f t="shared" si="48"/>
        <v/>
      </c>
    </row>
    <row r="314" spans="3:39" x14ac:dyDescent="0.25">
      <c r="C314" s="179" t="str">
        <f>IF('Planilla de Perforacion'!K348="Conexión","Conexión","")</f>
        <v/>
      </c>
      <c r="D314" s="189" t="str">
        <f>'Planilla de Perforacion'!H348</f>
        <v/>
      </c>
      <c r="E314" s="190" t="str">
        <f>'Planilla de Perforacion'!E348</f>
        <v/>
      </c>
      <c r="F314" s="179">
        <f>'Planilla de Perforacion'!AF348</f>
        <v>0</v>
      </c>
      <c r="G314" s="179" t="str">
        <f>'Planilla de Perforacion'!AQ348</f>
        <v/>
      </c>
      <c r="H314" s="179" t="str">
        <f>'Planilla de Perforacion'!AS348</f>
        <v/>
      </c>
      <c r="I314" s="179" t="str">
        <f>'Planilla de Perforacion'!AR348</f>
        <v/>
      </c>
      <c r="J314" s="191" t="str">
        <v/>
      </c>
      <c r="K314" s="191" t="str">
        <f t="shared" si="57"/>
        <v/>
      </c>
      <c r="L314" s="191" t="str">
        <v/>
      </c>
      <c r="M314" s="192" t="str">
        <v/>
      </c>
      <c r="N314" s="191" t="str">
        <v/>
      </c>
      <c r="O314" s="191" t="str">
        <v/>
      </c>
      <c r="P314" s="193" t="str">
        <f t="shared" si="49"/>
        <v/>
      </c>
      <c r="Q314" s="193" t="str">
        <f t="shared" si="50"/>
        <v/>
      </c>
      <c r="R314" s="179" t="str">
        <f>IF('Planilla de Perforacion'!K348="Survey","Survey","")</f>
        <v/>
      </c>
      <c r="T314" s="179" t="b">
        <f t="shared" si="51"/>
        <v>0</v>
      </c>
      <c r="U314" s="179" t="str">
        <v/>
      </c>
      <c r="V314" s="179" t="str">
        <f t="shared" si="52"/>
        <v/>
      </c>
      <c r="W314" t="str">
        <v/>
      </c>
      <c r="X314" s="202" t="str">
        <v/>
      </c>
      <c r="Y314" t="str">
        <v/>
      </c>
      <c r="Z314" t="str">
        <v/>
      </c>
      <c r="AA314" t="str">
        <f t="shared" si="55"/>
        <v/>
      </c>
      <c r="AB314" t="str">
        <f t="shared" si="56"/>
        <v/>
      </c>
      <c r="AC314" s="179" t="str">
        <f>IF('Planilla de Perforacion'!K348="Repasa","Repasa","")</f>
        <v/>
      </c>
      <c r="AE314" s="179" t="b">
        <f t="shared" si="53"/>
        <v>0</v>
      </c>
      <c r="AF314" t="str">
        <v/>
      </c>
      <c r="AG314" s="179" t="str">
        <f t="shared" si="54"/>
        <v/>
      </c>
      <c r="AH314" t="str">
        <v/>
      </c>
      <c r="AI314" s="202" t="str">
        <v/>
      </c>
      <c r="AJ314" t="str">
        <v/>
      </c>
      <c r="AK314" s="203" t="str">
        <v/>
      </c>
      <c r="AL314" t="str">
        <f t="shared" si="47"/>
        <v/>
      </c>
      <c r="AM314" t="str">
        <f t="shared" si="48"/>
        <v/>
      </c>
    </row>
    <row r="315" spans="3:39" x14ac:dyDescent="0.25">
      <c r="C315" s="179" t="str">
        <f>IF('Planilla de Perforacion'!K349="Conexión","Conexión","")</f>
        <v/>
      </c>
      <c r="D315" s="189" t="str">
        <f>'Planilla de Perforacion'!H349</f>
        <v/>
      </c>
      <c r="E315" s="190" t="str">
        <f>'Planilla de Perforacion'!E349</f>
        <v/>
      </c>
      <c r="F315" s="179">
        <f>'Planilla de Perforacion'!AF349</f>
        <v>0</v>
      </c>
      <c r="G315" s="179" t="str">
        <f>'Planilla de Perforacion'!AQ349</f>
        <v/>
      </c>
      <c r="H315" s="179" t="str">
        <f>'Planilla de Perforacion'!AS349</f>
        <v/>
      </c>
      <c r="I315" s="179" t="str">
        <f>'Planilla de Perforacion'!AR349</f>
        <v/>
      </c>
      <c r="J315" s="191" t="str">
        <v/>
      </c>
      <c r="K315" s="191" t="str">
        <f t="shared" si="57"/>
        <v/>
      </c>
      <c r="L315" s="191" t="str">
        <v/>
      </c>
      <c r="M315" s="192" t="str">
        <v/>
      </c>
      <c r="N315" s="191" t="str">
        <v/>
      </c>
      <c r="O315" s="191" t="str">
        <v/>
      </c>
      <c r="P315" s="193" t="str">
        <f t="shared" si="49"/>
        <v/>
      </c>
      <c r="Q315" s="193" t="str">
        <f t="shared" si="50"/>
        <v/>
      </c>
      <c r="R315" s="179" t="str">
        <f>IF('Planilla de Perforacion'!K349="Survey","Survey","")</f>
        <v/>
      </c>
      <c r="T315" s="179" t="b">
        <f t="shared" si="51"/>
        <v>0</v>
      </c>
      <c r="U315" s="179" t="str">
        <v/>
      </c>
      <c r="V315" s="179" t="str">
        <f t="shared" si="52"/>
        <v/>
      </c>
      <c r="W315" t="str">
        <v/>
      </c>
      <c r="X315" s="202" t="str">
        <v/>
      </c>
      <c r="Y315" t="str">
        <v/>
      </c>
      <c r="Z315" t="str">
        <v/>
      </c>
      <c r="AA315" t="str">
        <f t="shared" si="55"/>
        <v/>
      </c>
      <c r="AB315" t="str">
        <f t="shared" si="56"/>
        <v/>
      </c>
      <c r="AC315" s="179" t="str">
        <f>IF('Planilla de Perforacion'!K349="Repasa","Repasa","")</f>
        <v/>
      </c>
      <c r="AE315" s="179" t="b">
        <f t="shared" si="53"/>
        <v>0</v>
      </c>
      <c r="AF315" t="str">
        <v/>
      </c>
      <c r="AG315" s="179" t="str">
        <f t="shared" si="54"/>
        <v/>
      </c>
      <c r="AH315" t="str">
        <v/>
      </c>
      <c r="AI315" s="202" t="str">
        <v/>
      </c>
      <c r="AJ315" t="str">
        <v/>
      </c>
      <c r="AK315" s="203" t="str">
        <v/>
      </c>
      <c r="AL315" t="str">
        <f t="shared" si="47"/>
        <v/>
      </c>
      <c r="AM315" t="str">
        <f t="shared" si="48"/>
        <v/>
      </c>
    </row>
    <row r="316" spans="3:39" x14ac:dyDescent="0.25">
      <c r="C316" s="179" t="str">
        <f>IF('Planilla de Perforacion'!K350="Conexión","Conexión","")</f>
        <v/>
      </c>
      <c r="D316" s="189" t="str">
        <f>'Planilla de Perforacion'!H350</f>
        <v/>
      </c>
      <c r="E316" s="190" t="str">
        <f>'Planilla de Perforacion'!E350</f>
        <v/>
      </c>
      <c r="F316" s="179">
        <f>'Planilla de Perforacion'!AF350</f>
        <v>0</v>
      </c>
      <c r="G316" s="179" t="str">
        <f>'Planilla de Perforacion'!AQ350</f>
        <v/>
      </c>
      <c r="H316" s="179" t="str">
        <f>'Planilla de Perforacion'!AS350</f>
        <v/>
      </c>
      <c r="I316" s="179" t="str">
        <f>'Planilla de Perforacion'!AR350</f>
        <v/>
      </c>
      <c r="J316" s="191" t="str">
        <v/>
      </c>
      <c r="K316" s="191" t="str">
        <f t="shared" si="57"/>
        <v/>
      </c>
      <c r="L316" s="191" t="str">
        <v/>
      </c>
      <c r="M316" s="192" t="str">
        <v/>
      </c>
      <c r="N316" s="191" t="str">
        <v/>
      </c>
      <c r="O316" s="191" t="str">
        <v/>
      </c>
      <c r="P316" s="193" t="str">
        <f t="shared" si="49"/>
        <v/>
      </c>
      <c r="Q316" s="193" t="str">
        <f t="shared" si="50"/>
        <v/>
      </c>
      <c r="R316" s="179" t="str">
        <f>IF('Planilla de Perforacion'!K350="Survey","Survey","")</f>
        <v/>
      </c>
      <c r="T316" s="179" t="b">
        <f t="shared" si="51"/>
        <v>0</v>
      </c>
      <c r="U316" s="179" t="str">
        <v/>
      </c>
      <c r="V316" s="179" t="str">
        <f t="shared" si="52"/>
        <v/>
      </c>
      <c r="W316" t="str">
        <v/>
      </c>
      <c r="X316" s="202" t="str">
        <v/>
      </c>
      <c r="Y316" t="str">
        <v/>
      </c>
      <c r="Z316" t="str">
        <v/>
      </c>
      <c r="AA316" t="str">
        <f t="shared" si="55"/>
        <v/>
      </c>
      <c r="AB316" t="str">
        <f t="shared" si="56"/>
        <v/>
      </c>
      <c r="AC316" s="179" t="str">
        <f>IF('Planilla de Perforacion'!K350="Repasa","Repasa","")</f>
        <v/>
      </c>
      <c r="AE316" s="179" t="b">
        <f t="shared" si="53"/>
        <v>0</v>
      </c>
      <c r="AF316" t="str">
        <v/>
      </c>
      <c r="AG316" s="179" t="str">
        <f t="shared" si="54"/>
        <v/>
      </c>
      <c r="AH316" t="str">
        <v/>
      </c>
      <c r="AI316" s="202" t="str">
        <v/>
      </c>
      <c r="AJ316" t="str">
        <v/>
      </c>
      <c r="AK316" s="203" t="str">
        <v/>
      </c>
      <c r="AL316" t="str">
        <f t="shared" si="47"/>
        <v/>
      </c>
      <c r="AM316" t="str">
        <f t="shared" si="48"/>
        <v/>
      </c>
    </row>
    <row r="317" spans="3:39" x14ac:dyDescent="0.25">
      <c r="C317" s="179" t="str">
        <f>IF('Planilla de Perforacion'!K351="Conexión","Conexión","")</f>
        <v/>
      </c>
      <c r="D317" s="189" t="str">
        <f>'Planilla de Perforacion'!H351</f>
        <v/>
      </c>
      <c r="E317" s="190" t="str">
        <f>'Planilla de Perforacion'!E351</f>
        <v/>
      </c>
      <c r="F317" s="179">
        <f>'Planilla de Perforacion'!AF351</f>
        <v>0</v>
      </c>
      <c r="G317" s="179" t="str">
        <f>'Planilla de Perforacion'!AQ351</f>
        <v/>
      </c>
      <c r="H317" s="179" t="str">
        <f>'Planilla de Perforacion'!AS351</f>
        <v/>
      </c>
      <c r="I317" s="179" t="str">
        <f>'Planilla de Perforacion'!AR351</f>
        <v/>
      </c>
      <c r="J317" s="191" t="str">
        <v/>
      </c>
      <c r="K317" s="191" t="str">
        <f t="shared" si="57"/>
        <v/>
      </c>
      <c r="L317" s="191" t="str">
        <v/>
      </c>
      <c r="M317" s="192" t="str">
        <v/>
      </c>
      <c r="N317" s="191" t="str">
        <v/>
      </c>
      <c r="O317" s="191" t="str">
        <v/>
      </c>
      <c r="P317" s="193" t="str">
        <f t="shared" si="49"/>
        <v/>
      </c>
      <c r="Q317" s="193" t="str">
        <f t="shared" si="50"/>
        <v/>
      </c>
      <c r="R317" s="179" t="str">
        <f>IF('Planilla de Perforacion'!K351="Survey","Survey","")</f>
        <v/>
      </c>
      <c r="T317" s="179" t="b">
        <f t="shared" si="51"/>
        <v>0</v>
      </c>
      <c r="U317" s="179" t="str">
        <v/>
      </c>
      <c r="V317" s="179" t="str">
        <f t="shared" si="52"/>
        <v/>
      </c>
      <c r="W317" t="str">
        <v/>
      </c>
      <c r="X317" s="202" t="str">
        <v/>
      </c>
      <c r="Y317" t="str">
        <v/>
      </c>
      <c r="Z317" t="str">
        <v/>
      </c>
      <c r="AA317" t="str">
        <f t="shared" si="55"/>
        <v/>
      </c>
      <c r="AB317" t="str">
        <f t="shared" si="56"/>
        <v/>
      </c>
      <c r="AC317" s="179" t="str">
        <f>IF('Planilla de Perforacion'!K351="Repasa","Repasa","")</f>
        <v/>
      </c>
      <c r="AE317" s="179" t="b">
        <f t="shared" si="53"/>
        <v>0</v>
      </c>
      <c r="AF317" t="str">
        <v/>
      </c>
      <c r="AG317" s="179" t="str">
        <f t="shared" si="54"/>
        <v/>
      </c>
      <c r="AH317" t="str">
        <v/>
      </c>
      <c r="AI317" s="202" t="str">
        <v/>
      </c>
      <c r="AJ317" t="str">
        <v/>
      </c>
      <c r="AK317" s="203" t="str">
        <v/>
      </c>
      <c r="AL317" t="str">
        <f t="shared" si="47"/>
        <v/>
      </c>
      <c r="AM317" t="str">
        <f t="shared" si="48"/>
        <v/>
      </c>
    </row>
    <row r="318" spans="3:39" x14ac:dyDescent="0.25">
      <c r="C318" s="179" t="str">
        <f>IF('Planilla de Perforacion'!K352="Conexión","Conexión","")</f>
        <v/>
      </c>
      <c r="D318" s="189" t="str">
        <f>'Planilla de Perforacion'!H352</f>
        <v/>
      </c>
      <c r="E318" s="190" t="str">
        <f>'Planilla de Perforacion'!E352</f>
        <v/>
      </c>
      <c r="F318" s="179">
        <f>'Planilla de Perforacion'!AF352</f>
        <v>0</v>
      </c>
      <c r="G318" s="179" t="str">
        <f>'Planilla de Perforacion'!AQ352</f>
        <v/>
      </c>
      <c r="H318" s="179" t="str">
        <f>'Planilla de Perforacion'!AS352</f>
        <v/>
      </c>
      <c r="I318" s="179" t="str">
        <f>'Planilla de Perforacion'!AR352</f>
        <v/>
      </c>
      <c r="J318" s="191" t="str">
        <v/>
      </c>
      <c r="K318" s="191" t="str">
        <f t="shared" si="57"/>
        <v/>
      </c>
      <c r="L318" s="191" t="str">
        <v/>
      </c>
      <c r="M318" s="192" t="str">
        <v/>
      </c>
      <c r="N318" s="191" t="str">
        <v/>
      </c>
      <c r="O318" s="191" t="str">
        <v/>
      </c>
      <c r="P318" s="193" t="str">
        <f t="shared" si="49"/>
        <v/>
      </c>
      <c r="Q318" s="193" t="str">
        <f t="shared" si="50"/>
        <v/>
      </c>
      <c r="R318" s="179" t="str">
        <f>IF('Planilla de Perforacion'!K352="Survey","Survey","")</f>
        <v/>
      </c>
      <c r="T318" s="179" t="b">
        <f t="shared" si="51"/>
        <v>0</v>
      </c>
      <c r="U318" s="179" t="str">
        <v/>
      </c>
      <c r="V318" s="179" t="str">
        <f t="shared" si="52"/>
        <v/>
      </c>
      <c r="W318" t="str">
        <v/>
      </c>
      <c r="X318" s="202" t="str">
        <v/>
      </c>
      <c r="Y318" t="str">
        <v/>
      </c>
      <c r="Z318" t="str">
        <v/>
      </c>
      <c r="AA318" t="str">
        <f t="shared" si="55"/>
        <v/>
      </c>
      <c r="AB318" t="str">
        <f t="shared" si="56"/>
        <v/>
      </c>
      <c r="AC318" s="179" t="str">
        <f>IF('Planilla de Perforacion'!K352="Repasa","Repasa","")</f>
        <v/>
      </c>
      <c r="AE318" s="179" t="b">
        <f t="shared" si="53"/>
        <v>0</v>
      </c>
      <c r="AF318" t="str">
        <v/>
      </c>
      <c r="AG318" s="179" t="str">
        <f t="shared" si="54"/>
        <v/>
      </c>
      <c r="AH318" t="str">
        <v/>
      </c>
      <c r="AI318" s="202" t="str">
        <v/>
      </c>
      <c r="AJ318" t="str">
        <v/>
      </c>
      <c r="AK318" s="203" t="str">
        <v/>
      </c>
      <c r="AL318" t="str">
        <f t="shared" si="47"/>
        <v/>
      </c>
      <c r="AM318" t="str">
        <f t="shared" si="48"/>
        <v/>
      </c>
    </row>
    <row r="319" spans="3:39" x14ac:dyDescent="0.25">
      <c r="C319" s="179" t="str">
        <f>IF('Planilla de Perforacion'!K353="Conexión","Conexión","")</f>
        <v/>
      </c>
      <c r="D319" s="189" t="str">
        <f>'Planilla de Perforacion'!H353</f>
        <v/>
      </c>
      <c r="E319" s="190" t="str">
        <f>'Planilla de Perforacion'!E353</f>
        <v/>
      </c>
      <c r="F319" s="179">
        <f>'Planilla de Perforacion'!AF353</f>
        <v>0</v>
      </c>
      <c r="G319" s="179" t="str">
        <f>'Planilla de Perforacion'!AQ353</f>
        <v/>
      </c>
      <c r="H319" s="179" t="str">
        <f>'Planilla de Perforacion'!AS353</f>
        <v/>
      </c>
      <c r="I319" s="179" t="str">
        <f>'Planilla de Perforacion'!AR353</f>
        <v/>
      </c>
      <c r="J319" s="191" t="str">
        <v/>
      </c>
      <c r="K319" s="191" t="str">
        <f t="shared" si="57"/>
        <v/>
      </c>
      <c r="L319" s="191" t="str">
        <v/>
      </c>
      <c r="M319" s="192" t="str">
        <v/>
      </c>
      <c r="N319" s="191" t="str">
        <v/>
      </c>
      <c r="O319" s="191" t="str">
        <v/>
      </c>
      <c r="P319" s="193" t="str">
        <f t="shared" si="49"/>
        <v/>
      </c>
      <c r="Q319" s="193" t="str">
        <f t="shared" si="50"/>
        <v/>
      </c>
      <c r="R319" s="179" t="str">
        <f>IF('Planilla de Perforacion'!K353="Survey","Survey","")</f>
        <v/>
      </c>
      <c r="T319" s="179" t="b">
        <f t="shared" si="51"/>
        <v>0</v>
      </c>
      <c r="U319" s="179" t="str">
        <v/>
      </c>
      <c r="V319" s="179" t="str">
        <f t="shared" si="52"/>
        <v/>
      </c>
      <c r="W319" t="str">
        <v/>
      </c>
      <c r="X319" s="202" t="str">
        <v/>
      </c>
      <c r="Y319" t="str">
        <v/>
      </c>
      <c r="Z319" t="str">
        <v/>
      </c>
      <c r="AA319" t="str">
        <f t="shared" si="55"/>
        <v/>
      </c>
      <c r="AB319" t="str">
        <f t="shared" si="56"/>
        <v/>
      </c>
      <c r="AC319" s="179" t="str">
        <f>IF('Planilla de Perforacion'!K353="Repasa","Repasa","")</f>
        <v/>
      </c>
      <c r="AE319" s="179" t="b">
        <f t="shared" si="53"/>
        <v>0</v>
      </c>
      <c r="AF319" t="str">
        <v/>
      </c>
      <c r="AG319" s="179" t="str">
        <f t="shared" si="54"/>
        <v/>
      </c>
      <c r="AH319" t="str">
        <v/>
      </c>
      <c r="AI319" s="202" t="str">
        <v/>
      </c>
      <c r="AJ319" t="str">
        <v/>
      </c>
      <c r="AK319" s="203" t="str">
        <v/>
      </c>
      <c r="AL319" t="str">
        <f t="shared" si="47"/>
        <v/>
      </c>
      <c r="AM319" t="str">
        <f t="shared" si="48"/>
        <v/>
      </c>
    </row>
    <row r="320" spans="3:39" x14ac:dyDescent="0.25">
      <c r="C320" s="179" t="str">
        <f>IF('Planilla de Perforacion'!K354="Conexión","Conexión","")</f>
        <v/>
      </c>
      <c r="D320" s="189" t="str">
        <f>'Planilla de Perforacion'!H354</f>
        <v/>
      </c>
      <c r="E320" s="190" t="str">
        <f>'Planilla de Perforacion'!E354</f>
        <v/>
      </c>
      <c r="F320" s="179">
        <f>'Planilla de Perforacion'!AF354</f>
        <v>0</v>
      </c>
      <c r="G320" s="179" t="str">
        <f>'Planilla de Perforacion'!AQ354</f>
        <v/>
      </c>
      <c r="H320" s="179" t="str">
        <f>'Planilla de Perforacion'!AS354</f>
        <v/>
      </c>
      <c r="I320" s="179" t="str">
        <f>'Planilla de Perforacion'!AR354</f>
        <v/>
      </c>
      <c r="J320" s="191" t="str">
        <v/>
      </c>
      <c r="K320" s="191" t="str">
        <f t="shared" si="57"/>
        <v/>
      </c>
      <c r="L320" s="191" t="str">
        <v/>
      </c>
      <c r="M320" s="192" t="str">
        <v/>
      </c>
      <c r="N320" s="191" t="str">
        <v/>
      </c>
      <c r="O320" s="191" t="str">
        <v/>
      </c>
      <c r="P320" s="193" t="str">
        <f t="shared" si="49"/>
        <v/>
      </c>
      <c r="Q320" s="193" t="str">
        <f t="shared" si="50"/>
        <v/>
      </c>
      <c r="R320" s="179" t="str">
        <f>IF('Planilla de Perforacion'!K354="Survey","Survey","")</f>
        <v/>
      </c>
      <c r="T320" s="179" t="b">
        <f t="shared" si="51"/>
        <v>0</v>
      </c>
      <c r="U320" s="179" t="str">
        <v/>
      </c>
      <c r="V320" s="179" t="str">
        <f t="shared" si="52"/>
        <v/>
      </c>
      <c r="W320" t="str">
        <v/>
      </c>
      <c r="X320" s="202" t="str">
        <v/>
      </c>
      <c r="Y320" t="str">
        <v/>
      </c>
      <c r="Z320" t="str">
        <v/>
      </c>
      <c r="AA320" t="str">
        <f t="shared" si="55"/>
        <v/>
      </c>
      <c r="AB320" t="str">
        <f t="shared" si="56"/>
        <v/>
      </c>
      <c r="AC320" s="179" t="str">
        <f>IF('Planilla de Perforacion'!K354="Repasa","Repasa","")</f>
        <v/>
      </c>
      <c r="AE320" s="179" t="b">
        <f t="shared" si="53"/>
        <v>0</v>
      </c>
      <c r="AF320" t="str">
        <v/>
      </c>
      <c r="AG320" s="179" t="str">
        <f t="shared" si="54"/>
        <v/>
      </c>
      <c r="AH320" t="str">
        <v/>
      </c>
      <c r="AI320" s="202" t="str">
        <v/>
      </c>
      <c r="AJ320" t="str">
        <v/>
      </c>
      <c r="AK320" s="203" t="str">
        <v/>
      </c>
      <c r="AL320" t="str">
        <f t="shared" si="47"/>
        <v/>
      </c>
      <c r="AM320" t="str">
        <f t="shared" si="48"/>
        <v/>
      </c>
    </row>
    <row r="321" spans="3:39" x14ac:dyDescent="0.25">
      <c r="C321" s="179" t="str">
        <f>IF('Planilla de Perforacion'!K355="Conexión","Conexión","")</f>
        <v/>
      </c>
      <c r="D321" s="189" t="str">
        <f>'Planilla de Perforacion'!H355</f>
        <v/>
      </c>
      <c r="E321" s="190" t="str">
        <f>'Planilla de Perforacion'!E355</f>
        <v/>
      </c>
      <c r="F321" s="179">
        <f>'Planilla de Perforacion'!AF355</f>
        <v>0</v>
      </c>
      <c r="G321" s="179" t="str">
        <f>'Planilla de Perforacion'!AQ355</f>
        <v/>
      </c>
      <c r="H321" s="179" t="str">
        <f>'Planilla de Perforacion'!AS355</f>
        <v/>
      </c>
      <c r="I321" s="179" t="str">
        <f>'Planilla de Perforacion'!AR355</f>
        <v/>
      </c>
      <c r="J321" s="191" t="str">
        <v/>
      </c>
      <c r="K321" s="191" t="str">
        <f t="shared" si="57"/>
        <v/>
      </c>
      <c r="L321" s="191" t="str">
        <v/>
      </c>
      <c r="M321" s="192" t="str">
        <v/>
      </c>
      <c r="N321" s="191" t="str">
        <v/>
      </c>
      <c r="O321" s="191" t="str">
        <v/>
      </c>
      <c r="P321" s="193" t="str">
        <f t="shared" si="49"/>
        <v/>
      </c>
      <c r="Q321" s="193" t="str">
        <f t="shared" si="50"/>
        <v/>
      </c>
      <c r="R321" s="179" t="str">
        <f>IF('Planilla de Perforacion'!K355="Survey","Survey","")</f>
        <v/>
      </c>
      <c r="T321" s="179" t="b">
        <f t="shared" si="51"/>
        <v>0</v>
      </c>
      <c r="U321" s="179" t="str">
        <v/>
      </c>
      <c r="V321" s="179" t="str">
        <f t="shared" si="52"/>
        <v/>
      </c>
      <c r="W321" t="str">
        <v/>
      </c>
      <c r="X321" s="202" t="str">
        <v/>
      </c>
      <c r="Y321" t="str">
        <v/>
      </c>
      <c r="Z321" t="str">
        <v/>
      </c>
      <c r="AA321" t="str">
        <f t="shared" si="55"/>
        <v/>
      </c>
      <c r="AB321" t="str">
        <f t="shared" si="56"/>
        <v/>
      </c>
      <c r="AC321" s="179" t="str">
        <f>IF('Planilla de Perforacion'!K355="Repasa","Repasa","")</f>
        <v/>
      </c>
      <c r="AE321" s="179" t="b">
        <f t="shared" si="53"/>
        <v>0</v>
      </c>
      <c r="AF321" t="str">
        <v/>
      </c>
      <c r="AG321" s="179" t="str">
        <f t="shared" si="54"/>
        <v/>
      </c>
      <c r="AH321" t="str">
        <v/>
      </c>
      <c r="AI321" s="202" t="str">
        <v/>
      </c>
      <c r="AJ321" t="str">
        <v/>
      </c>
      <c r="AK321" s="203" t="str">
        <v/>
      </c>
      <c r="AL321" t="str">
        <f t="shared" si="47"/>
        <v/>
      </c>
      <c r="AM321" t="str">
        <f t="shared" si="48"/>
        <v/>
      </c>
    </row>
    <row r="322" spans="3:39" x14ac:dyDescent="0.25">
      <c r="C322" s="179" t="str">
        <f>IF('Planilla de Perforacion'!K356="Conexión","Conexión","")</f>
        <v/>
      </c>
      <c r="D322" s="189" t="str">
        <f>'Planilla de Perforacion'!H356</f>
        <v/>
      </c>
      <c r="E322" s="190" t="str">
        <f>'Planilla de Perforacion'!E356</f>
        <v/>
      </c>
      <c r="F322" s="179">
        <f>'Planilla de Perforacion'!AF356</f>
        <v>0</v>
      </c>
      <c r="G322" s="179" t="str">
        <f>'Planilla de Perforacion'!AQ356</f>
        <v/>
      </c>
      <c r="H322" s="179" t="str">
        <f>'Planilla de Perforacion'!AS356</f>
        <v/>
      </c>
      <c r="I322" s="179" t="str">
        <f>'Planilla de Perforacion'!AR356</f>
        <v/>
      </c>
      <c r="J322" s="191" t="str">
        <v/>
      </c>
      <c r="K322" s="191" t="str">
        <f t="shared" si="57"/>
        <v/>
      </c>
      <c r="L322" s="191" t="str">
        <v/>
      </c>
      <c r="M322" s="192" t="str">
        <v/>
      </c>
      <c r="N322" s="191" t="str">
        <v/>
      </c>
      <c r="O322" s="191" t="str">
        <v/>
      </c>
      <c r="P322" s="193" t="str">
        <f t="shared" si="49"/>
        <v/>
      </c>
      <c r="Q322" s="193" t="str">
        <f t="shared" si="50"/>
        <v/>
      </c>
      <c r="R322" s="179" t="str">
        <f>IF('Planilla de Perforacion'!K356="Survey","Survey","")</f>
        <v/>
      </c>
      <c r="T322" s="179" t="b">
        <f t="shared" si="51"/>
        <v>0</v>
      </c>
      <c r="U322" s="179" t="str">
        <v/>
      </c>
      <c r="V322" s="179" t="str">
        <f t="shared" si="52"/>
        <v/>
      </c>
      <c r="W322" t="str">
        <v/>
      </c>
      <c r="X322" s="202" t="str">
        <v/>
      </c>
      <c r="Y322" t="str">
        <v/>
      </c>
      <c r="Z322" t="str">
        <v/>
      </c>
      <c r="AA322" t="str">
        <f t="shared" si="55"/>
        <v/>
      </c>
      <c r="AB322" t="str">
        <f t="shared" si="56"/>
        <v/>
      </c>
      <c r="AC322" s="179" t="str">
        <f>IF('Planilla de Perforacion'!K356="Repasa","Repasa","")</f>
        <v/>
      </c>
      <c r="AE322" s="179" t="b">
        <f t="shared" si="53"/>
        <v>0</v>
      </c>
      <c r="AF322" t="str">
        <v/>
      </c>
      <c r="AG322" s="179" t="str">
        <f t="shared" si="54"/>
        <v/>
      </c>
      <c r="AH322" t="str">
        <v/>
      </c>
      <c r="AI322" s="202" t="str">
        <v/>
      </c>
      <c r="AJ322" t="str">
        <v/>
      </c>
      <c r="AK322" s="203" t="str">
        <v/>
      </c>
      <c r="AL322" t="str">
        <f t="shared" ref="AL322:AL385" si="58">IF(AJ322="Día",AH322,"")</f>
        <v/>
      </c>
      <c r="AM322" t="str">
        <f t="shared" ref="AM322:AM385" si="59">IF(AJ322="Noche",AH322,"")</f>
        <v/>
      </c>
    </row>
    <row r="323" spans="3:39" x14ac:dyDescent="0.25">
      <c r="C323" s="179" t="str">
        <f>IF('Planilla de Perforacion'!K357="Conexión","Conexión","")</f>
        <v/>
      </c>
      <c r="D323" s="189" t="str">
        <f>'Planilla de Perforacion'!H357</f>
        <v/>
      </c>
      <c r="E323" s="190" t="str">
        <f>'Planilla de Perforacion'!E357</f>
        <v/>
      </c>
      <c r="F323" s="179">
        <f>'Planilla de Perforacion'!AF357</f>
        <v>0</v>
      </c>
      <c r="G323" s="179" t="str">
        <f>'Planilla de Perforacion'!AQ357</f>
        <v/>
      </c>
      <c r="H323" s="179" t="str">
        <f>'Planilla de Perforacion'!AS357</f>
        <v/>
      </c>
      <c r="I323" s="179" t="str">
        <f>'Planilla de Perforacion'!AR357</f>
        <v/>
      </c>
      <c r="J323" s="191" t="str">
        <v/>
      </c>
      <c r="K323" s="191" t="str">
        <f t="shared" si="57"/>
        <v/>
      </c>
      <c r="L323" s="191" t="str">
        <v/>
      </c>
      <c r="M323" s="192" t="str">
        <v/>
      </c>
      <c r="N323" s="191" t="str">
        <v/>
      </c>
      <c r="O323" s="191" t="str">
        <v/>
      </c>
      <c r="P323" s="193" t="str">
        <f t="shared" ref="P323:P386" si="60">IF(N323="Día",L323,"")</f>
        <v/>
      </c>
      <c r="Q323" s="193" t="str">
        <f t="shared" ref="Q323:Q386" si="61">IF(N323="Noche",L323,"")</f>
        <v/>
      </c>
      <c r="R323" s="179" t="str">
        <f>IF('Planilla de Perforacion'!K357="Survey","Survey","")</f>
        <v/>
      </c>
      <c r="T323" s="179" t="b">
        <f t="shared" ref="T323:T386" si="62">IF($R$2:$R$1314=$A$3,ROW())</f>
        <v>0</v>
      </c>
      <c r="U323" s="179" t="str">
        <v/>
      </c>
      <c r="V323" s="179" t="str">
        <f t="shared" ref="V323:V386" si="63">IF(U323="","",$A$3)</f>
        <v/>
      </c>
      <c r="W323" t="str">
        <v/>
      </c>
      <c r="X323" s="202" t="str">
        <v/>
      </c>
      <c r="Y323" t="str">
        <v/>
      </c>
      <c r="Z323" t="str">
        <v/>
      </c>
      <c r="AA323" t="str">
        <f t="shared" si="55"/>
        <v/>
      </c>
      <c r="AB323" t="str">
        <f t="shared" si="56"/>
        <v/>
      </c>
      <c r="AC323" s="179" t="str">
        <f>IF('Planilla de Perforacion'!K357="Repasa","Repasa","")</f>
        <v/>
      </c>
      <c r="AE323" s="179" t="b">
        <f t="shared" ref="AE323:AE386" si="64">IF($AC$2:$AC$1314=$A$4,ROW())</f>
        <v>0</v>
      </c>
      <c r="AF323" t="str">
        <v/>
      </c>
      <c r="AG323" s="179" t="str">
        <f t="shared" ref="AG323:AG386" si="65">IF(AF323="","",$A$4)</f>
        <v/>
      </c>
      <c r="AH323" t="str">
        <v/>
      </c>
      <c r="AI323" s="202" t="str">
        <v/>
      </c>
      <c r="AJ323" t="str">
        <v/>
      </c>
      <c r="AK323" s="203" t="str">
        <v/>
      </c>
      <c r="AL323" t="str">
        <f t="shared" si="58"/>
        <v/>
      </c>
      <c r="AM323" t="str">
        <f t="shared" si="59"/>
        <v/>
      </c>
    </row>
    <row r="324" spans="3:39" x14ac:dyDescent="0.25">
      <c r="C324" s="179" t="str">
        <f>IF('Planilla de Perforacion'!K358="Conexión","Conexión","")</f>
        <v/>
      </c>
      <c r="D324" s="189" t="str">
        <f>'Planilla de Perforacion'!H358</f>
        <v/>
      </c>
      <c r="E324" s="190" t="str">
        <f>'Planilla de Perforacion'!E358</f>
        <v/>
      </c>
      <c r="F324" s="179">
        <f>'Planilla de Perforacion'!AF358</f>
        <v>0</v>
      </c>
      <c r="G324" s="179" t="str">
        <f>'Planilla de Perforacion'!AQ358</f>
        <v/>
      </c>
      <c r="H324" s="179" t="str">
        <f>'Planilla de Perforacion'!AS358</f>
        <v/>
      </c>
      <c r="I324" s="179" t="str">
        <f>'Planilla de Perforacion'!AR358</f>
        <v/>
      </c>
      <c r="J324" s="191" t="str">
        <v/>
      </c>
      <c r="K324" s="191" t="str">
        <f t="shared" si="57"/>
        <v/>
      </c>
      <c r="L324" s="191" t="str">
        <v/>
      </c>
      <c r="M324" s="192" t="str">
        <v/>
      </c>
      <c r="N324" s="191" t="str">
        <v/>
      </c>
      <c r="O324" s="191" t="str">
        <v/>
      </c>
      <c r="P324" s="193" t="str">
        <f t="shared" si="60"/>
        <v/>
      </c>
      <c r="Q324" s="193" t="str">
        <f t="shared" si="61"/>
        <v/>
      </c>
      <c r="R324" s="179" t="str">
        <f>IF('Planilla de Perforacion'!K358="Survey","Survey","")</f>
        <v/>
      </c>
      <c r="T324" s="179" t="b">
        <f t="shared" si="62"/>
        <v>0</v>
      </c>
      <c r="U324" s="179" t="str">
        <v/>
      </c>
      <c r="V324" s="179" t="str">
        <f t="shared" si="63"/>
        <v/>
      </c>
      <c r="W324" t="str">
        <v/>
      </c>
      <c r="X324" s="202" t="str">
        <v/>
      </c>
      <c r="Y324" t="str">
        <v/>
      </c>
      <c r="Z324" t="str">
        <v/>
      </c>
      <c r="AA324" t="str">
        <f t="shared" si="55"/>
        <v/>
      </c>
      <c r="AB324" t="str">
        <f t="shared" si="56"/>
        <v/>
      </c>
      <c r="AC324" s="179" t="str">
        <f>IF('Planilla de Perforacion'!K358="Repasa","Repasa","")</f>
        <v/>
      </c>
      <c r="AE324" s="179" t="b">
        <f t="shared" si="64"/>
        <v>0</v>
      </c>
      <c r="AF324" t="str">
        <v/>
      </c>
      <c r="AG324" s="179" t="str">
        <f t="shared" si="65"/>
        <v/>
      </c>
      <c r="AH324" t="str">
        <v/>
      </c>
      <c r="AI324" s="202" t="str">
        <v/>
      </c>
      <c r="AJ324" t="str">
        <v/>
      </c>
      <c r="AK324" s="203" t="str">
        <v/>
      </c>
      <c r="AL324" t="str">
        <f t="shared" si="58"/>
        <v/>
      </c>
      <c r="AM324" t="str">
        <f t="shared" si="59"/>
        <v/>
      </c>
    </row>
    <row r="325" spans="3:39" x14ac:dyDescent="0.25">
      <c r="C325" s="179" t="str">
        <f>IF('Planilla de Perforacion'!K359="Conexión","Conexión","")</f>
        <v/>
      </c>
      <c r="D325" s="189" t="str">
        <f>'Planilla de Perforacion'!H359</f>
        <v/>
      </c>
      <c r="E325" s="190" t="str">
        <f>'Planilla de Perforacion'!E359</f>
        <v/>
      </c>
      <c r="F325" s="179">
        <f>'Planilla de Perforacion'!AF359</f>
        <v>0</v>
      </c>
      <c r="G325" s="179" t="str">
        <f>'Planilla de Perforacion'!AQ359</f>
        <v/>
      </c>
      <c r="H325" s="179" t="str">
        <f>'Planilla de Perforacion'!AS359</f>
        <v/>
      </c>
      <c r="I325" s="179" t="str">
        <f>'Planilla de Perforacion'!AR359</f>
        <v/>
      </c>
      <c r="J325" s="191" t="str">
        <v/>
      </c>
      <c r="K325" s="191" t="str">
        <f t="shared" si="57"/>
        <v/>
      </c>
      <c r="L325" s="191" t="str">
        <v/>
      </c>
      <c r="M325" s="192" t="str">
        <v/>
      </c>
      <c r="N325" s="191" t="str">
        <v/>
      </c>
      <c r="O325" s="191" t="str">
        <v/>
      </c>
      <c r="P325" s="193" t="str">
        <f t="shared" si="60"/>
        <v/>
      </c>
      <c r="Q325" s="193" t="str">
        <f t="shared" si="61"/>
        <v/>
      </c>
      <c r="R325" s="179" t="str">
        <f>IF('Planilla de Perforacion'!K359="Survey","Survey","")</f>
        <v/>
      </c>
      <c r="T325" s="179" t="b">
        <f t="shared" si="62"/>
        <v>0</v>
      </c>
      <c r="U325" s="179" t="str">
        <v/>
      </c>
      <c r="V325" s="179" t="str">
        <f t="shared" si="63"/>
        <v/>
      </c>
      <c r="W325" t="str">
        <v/>
      </c>
      <c r="X325" s="202" t="str">
        <v/>
      </c>
      <c r="Y325" t="str">
        <v/>
      </c>
      <c r="Z325" t="str">
        <v/>
      </c>
      <c r="AA325" t="str">
        <f t="shared" si="55"/>
        <v/>
      </c>
      <c r="AB325" t="str">
        <f t="shared" si="56"/>
        <v/>
      </c>
      <c r="AC325" s="179" t="str">
        <f>IF('Planilla de Perforacion'!K359="Repasa","Repasa","")</f>
        <v/>
      </c>
      <c r="AE325" s="179" t="b">
        <f t="shared" si="64"/>
        <v>0</v>
      </c>
      <c r="AF325" t="str">
        <v/>
      </c>
      <c r="AG325" s="179" t="str">
        <f t="shared" si="65"/>
        <v/>
      </c>
      <c r="AH325" t="str">
        <v/>
      </c>
      <c r="AI325" s="202" t="str">
        <v/>
      </c>
      <c r="AJ325" t="str">
        <v/>
      </c>
      <c r="AK325" s="203" t="str">
        <v/>
      </c>
      <c r="AL325" t="str">
        <f t="shared" si="58"/>
        <v/>
      </c>
      <c r="AM325" t="str">
        <f t="shared" si="59"/>
        <v/>
      </c>
    </row>
    <row r="326" spans="3:39" x14ac:dyDescent="0.25">
      <c r="C326" s="179" t="str">
        <f>IF('Planilla de Perforacion'!K360="Conexión","Conexión","")</f>
        <v/>
      </c>
      <c r="D326" s="189" t="str">
        <f>'Planilla de Perforacion'!H360</f>
        <v/>
      </c>
      <c r="E326" s="190" t="str">
        <f>'Planilla de Perforacion'!E360</f>
        <v/>
      </c>
      <c r="F326" s="179">
        <f>'Planilla de Perforacion'!AF360</f>
        <v>0</v>
      </c>
      <c r="G326" s="179" t="str">
        <f>'Planilla de Perforacion'!AQ360</f>
        <v/>
      </c>
      <c r="H326" s="179" t="str">
        <f>'Planilla de Perforacion'!AS360</f>
        <v/>
      </c>
      <c r="I326" s="179" t="str">
        <f>'Planilla de Perforacion'!AR360</f>
        <v/>
      </c>
      <c r="J326" s="191" t="str">
        <v/>
      </c>
      <c r="K326" s="191" t="str">
        <f t="shared" si="57"/>
        <v/>
      </c>
      <c r="L326" s="191" t="str">
        <v/>
      </c>
      <c r="M326" s="192" t="str">
        <v/>
      </c>
      <c r="N326" s="191" t="str">
        <v/>
      </c>
      <c r="O326" s="191" t="str">
        <v/>
      </c>
      <c r="P326" s="193" t="str">
        <f t="shared" si="60"/>
        <v/>
      </c>
      <c r="Q326" s="193" t="str">
        <f t="shared" si="61"/>
        <v/>
      </c>
      <c r="R326" s="179" t="str">
        <f>IF('Planilla de Perforacion'!K360="Survey","Survey","")</f>
        <v/>
      </c>
      <c r="T326" s="179" t="b">
        <f t="shared" si="62"/>
        <v>0</v>
      </c>
      <c r="U326" s="179" t="str">
        <v/>
      </c>
      <c r="V326" s="179" t="str">
        <f t="shared" si="63"/>
        <v/>
      </c>
      <c r="W326" t="str">
        <v/>
      </c>
      <c r="X326" s="202" t="str">
        <v/>
      </c>
      <c r="Y326" t="str">
        <v/>
      </c>
      <c r="Z326" t="str">
        <v/>
      </c>
      <c r="AA326" t="str">
        <f t="shared" si="55"/>
        <v/>
      </c>
      <c r="AB326" t="str">
        <f t="shared" si="56"/>
        <v/>
      </c>
      <c r="AC326" s="179" t="str">
        <f>IF('Planilla de Perforacion'!K360="Repasa","Repasa","")</f>
        <v/>
      </c>
      <c r="AE326" s="179" t="b">
        <f t="shared" si="64"/>
        <v>0</v>
      </c>
      <c r="AF326" t="str">
        <v/>
      </c>
      <c r="AG326" s="179" t="str">
        <f t="shared" si="65"/>
        <v/>
      </c>
      <c r="AH326" t="str">
        <v/>
      </c>
      <c r="AI326" s="202" t="str">
        <v/>
      </c>
      <c r="AJ326" t="str">
        <v/>
      </c>
      <c r="AK326" s="203" t="str">
        <v/>
      </c>
      <c r="AL326" t="str">
        <f t="shared" si="58"/>
        <v/>
      </c>
      <c r="AM326" t="str">
        <f t="shared" si="59"/>
        <v/>
      </c>
    </row>
    <row r="327" spans="3:39" x14ac:dyDescent="0.25">
      <c r="C327" s="179" t="str">
        <f>IF('Planilla de Perforacion'!K361="Conexión","Conexión","")</f>
        <v/>
      </c>
      <c r="D327" s="189" t="str">
        <f>'Planilla de Perforacion'!H361</f>
        <v/>
      </c>
      <c r="E327" s="190" t="str">
        <f>'Planilla de Perforacion'!E361</f>
        <v/>
      </c>
      <c r="F327" s="179">
        <f>'Planilla de Perforacion'!AF361</f>
        <v>0</v>
      </c>
      <c r="G327" s="179" t="str">
        <f>'Planilla de Perforacion'!AQ361</f>
        <v/>
      </c>
      <c r="H327" s="179" t="str">
        <f>'Planilla de Perforacion'!AS361</f>
        <v/>
      </c>
      <c r="I327" s="179" t="str">
        <f>'Planilla de Perforacion'!AR361</f>
        <v/>
      </c>
      <c r="J327" s="191" t="str">
        <v/>
      </c>
      <c r="K327" s="191" t="str">
        <f t="shared" si="57"/>
        <v/>
      </c>
      <c r="L327" s="191" t="str">
        <v/>
      </c>
      <c r="M327" s="192" t="str">
        <v/>
      </c>
      <c r="N327" s="191" t="str">
        <v/>
      </c>
      <c r="O327" s="191" t="str">
        <v/>
      </c>
      <c r="P327" s="193" t="str">
        <f t="shared" si="60"/>
        <v/>
      </c>
      <c r="Q327" s="193" t="str">
        <f t="shared" si="61"/>
        <v/>
      </c>
      <c r="R327" s="179" t="str">
        <f>IF('Planilla de Perforacion'!K361="Survey","Survey","")</f>
        <v/>
      </c>
      <c r="T327" s="179" t="b">
        <f t="shared" si="62"/>
        <v>0</v>
      </c>
      <c r="U327" s="179" t="str">
        <v/>
      </c>
      <c r="V327" s="179" t="str">
        <f t="shared" si="63"/>
        <v/>
      </c>
      <c r="W327" t="str">
        <v/>
      </c>
      <c r="X327" s="202" t="str">
        <v/>
      </c>
      <c r="Y327" t="str">
        <v/>
      </c>
      <c r="Z327" t="str">
        <v/>
      </c>
      <c r="AA327" t="str">
        <f t="shared" si="55"/>
        <v/>
      </c>
      <c r="AB327" t="str">
        <f t="shared" si="56"/>
        <v/>
      </c>
      <c r="AC327" s="179" t="str">
        <f>IF('Planilla de Perforacion'!K361="Repasa","Repasa","")</f>
        <v/>
      </c>
      <c r="AE327" s="179" t="b">
        <f t="shared" si="64"/>
        <v>0</v>
      </c>
      <c r="AF327" t="str">
        <v/>
      </c>
      <c r="AG327" s="179" t="str">
        <f t="shared" si="65"/>
        <v/>
      </c>
      <c r="AH327" t="str">
        <v/>
      </c>
      <c r="AI327" s="202" t="str">
        <v/>
      </c>
      <c r="AJ327" t="str">
        <v/>
      </c>
      <c r="AK327" s="203" t="str">
        <v/>
      </c>
      <c r="AL327" t="str">
        <f t="shared" si="58"/>
        <v/>
      </c>
      <c r="AM327" t="str">
        <f t="shared" si="59"/>
        <v/>
      </c>
    </row>
    <row r="328" spans="3:39" x14ac:dyDescent="0.25">
      <c r="C328" s="179" t="str">
        <f>IF('Planilla de Perforacion'!K362="Conexión","Conexión","")</f>
        <v/>
      </c>
      <c r="D328" s="189" t="str">
        <f>'Planilla de Perforacion'!H362</f>
        <v/>
      </c>
      <c r="E328" s="190" t="str">
        <f>'Planilla de Perforacion'!E362</f>
        <v/>
      </c>
      <c r="F328" s="179">
        <f>'Planilla de Perforacion'!AF362</f>
        <v>0</v>
      </c>
      <c r="G328" s="179" t="str">
        <f>'Planilla de Perforacion'!AQ362</f>
        <v/>
      </c>
      <c r="H328" s="179" t="str">
        <f>'Planilla de Perforacion'!AS362</f>
        <v/>
      </c>
      <c r="I328" s="179" t="str">
        <f>'Planilla de Perforacion'!AR362</f>
        <v/>
      </c>
      <c r="J328" s="191" t="str">
        <v/>
      </c>
      <c r="K328" s="191" t="str">
        <f t="shared" si="57"/>
        <v/>
      </c>
      <c r="L328" s="191" t="str">
        <v/>
      </c>
      <c r="M328" s="192" t="str">
        <v/>
      </c>
      <c r="N328" s="191" t="str">
        <v/>
      </c>
      <c r="O328" s="191" t="str">
        <v/>
      </c>
      <c r="P328" s="193" t="str">
        <f t="shared" si="60"/>
        <v/>
      </c>
      <c r="Q328" s="193" t="str">
        <f t="shared" si="61"/>
        <v/>
      </c>
      <c r="R328" s="179" t="str">
        <f>IF('Planilla de Perforacion'!K362="Survey","Survey","")</f>
        <v/>
      </c>
      <c r="T328" s="179" t="b">
        <f t="shared" si="62"/>
        <v>0</v>
      </c>
      <c r="U328" s="179" t="str">
        <v/>
      </c>
      <c r="V328" s="179" t="str">
        <f t="shared" si="63"/>
        <v/>
      </c>
      <c r="W328" t="str">
        <v/>
      </c>
      <c r="X328" s="202" t="str">
        <v/>
      </c>
      <c r="Y328" t="str">
        <v/>
      </c>
      <c r="Z328" t="str">
        <v/>
      </c>
      <c r="AA328" t="str">
        <f t="shared" ref="AA328:AA391" si="66">IF(Y328="Día",W328,"")</f>
        <v/>
      </c>
      <c r="AB328" t="str">
        <f t="shared" ref="AB328:AB391" si="67">IF(Y328="Noche",W328,"")</f>
        <v/>
      </c>
      <c r="AC328" s="179" t="str">
        <f>IF('Planilla de Perforacion'!K362="Repasa","Repasa","")</f>
        <v/>
      </c>
      <c r="AE328" s="179" t="b">
        <f t="shared" si="64"/>
        <v>0</v>
      </c>
      <c r="AF328" t="str">
        <v/>
      </c>
      <c r="AG328" s="179" t="str">
        <f t="shared" si="65"/>
        <v/>
      </c>
      <c r="AH328" t="str">
        <v/>
      </c>
      <c r="AI328" s="202" t="str">
        <v/>
      </c>
      <c r="AJ328" t="str">
        <v/>
      </c>
      <c r="AK328" s="203" t="str">
        <v/>
      </c>
      <c r="AL328" t="str">
        <f t="shared" si="58"/>
        <v/>
      </c>
      <c r="AM328" t="str">
        <f t="shared" si="59"/>
        <v/>
      </c>
    </row>
    <row r="329" spans="3:39" x14ac:dyDescent="0.25">
      <c r="C329" s="179" t="str">
        <f>IF('Planilla de Perforacion'!K363="Conexión","Conexión","")</f>
        <v/>
      </c>
      <c r="D329" s="189" t="str">
        <f>'Planilla de Perforacion'!H363</f>
        <v/>
      </c>
      <c r="E329" s="190" t="str">
        <f>'Planilla de Perforacion'!E363</f>
        <v/>
      </c>
      <c r="F329" s="179">
        <f>'Planilla de Perforacion'!AF363</f>
        <v>0</v>
      </c>
      <c r="G329" s="179" t="str">
        <f>'Planilla de Perforacion'!AQ363</f>
        <v/>
      </c>
      <c r="H329" s="179" t="str">
        <f>'Planilla de Perforacion'!AS363</f>
        <v/>
      </c>
      <c r="I329" s="179" t="str">
        <f>'Planilla de Perforacion'!AR363</f>
        <v/>
      </c>
      <c r="J329" s="191" t="str">
        <v/>
      </c>
      <c r="K329" s="191" t="str">
        <f t="shared" si="57"/>
        <v/>
      </c>
      <c r="L329" s="191" t="str">
        <v/>
      </c>
      <c r="M329" s="192" t="str">
        <v/>
      </c>
      <c r="N329" s="191" t="str">
        <v/>
      </c>
      <c r="O329" s="191" t="str">
        <v/>
      </c>
      <c r="P329" s="193" t="str">
        <f t="shared" si="60"/>
        <v/>
      </c>
      <c r="Q329" s="193" t="str">
        <f t="shared" si="61"/>
        <v/>
      </c>
      <c r="R329" s="179" t="str">
        <f>IF('Planilla de Perforacion'!K363="Survey","Survey","")</f>
        <v/>
      </c>
      <c r="T329" s="179" t="b">
        <f t="shared" si="62"/>
        <v>0</v>
      </c>
      <c r="U329" s="179" t="str">
        <v/>
      </c>
      <c r="V329" s="179" t="str">
        <f t="shared" si="63"/>
        <v/>
      </c>
      <c r="W329" t="str">
        <v/>
      </c>
      <c r="X329" s="202" t="str">
        <v/>
      </c>
      <c r="Y329" t="str">
        <v/>
      </c>
      <c r="Z329" t="str">
        <v/>
      </c>
      <c r="AA329" t="str">
        <f t="shared" si="66"/>
        <v/>
      </c>
      <c r="AB329" t="str">
        <f t="shared" si="67"/>
        <v/>
      </c>
      <c r="AC329" s="179" t="str">
        <f>IF('Planilla de Perforacion'!K363="Repasa","Repasa","")</f>
        <v/>
      </c>
      <c r="AE329" s="179" t="b">
        <f t="shared" si="64"/>
        <v>0</v>
      </c>
      <c r="AF329" t="str">
        <v/>
      </c>
      <c r="AG329" s="179" t="str">
        <f t="shared" si="65"/>
        <v/>
      </c>
      <c r="AH329" t="str">
        <v/>
      </c>
      <c r="AI329" s="202" t="str">
        <v/>
      </c>
      <c r="AJ329" t="str">
        <v/>
      </c>
      <c r="AK329" s="203" t="str">
        <v/>
      </c>
      <c r="AL329" t="str">
        <f t="shared" si="58"/>
        <v/>
      </c>
      <c r="AM329" t="str">
        <f t="shared" si="59"/>
        <v/>
      </c>
    </row>
    <row r="330" spans="3:39" x14ac:dyDescent="0.25">
      <c r="C330" s="179" t="str">
        <f>IF('Planilla de Perforacion'!K364="Conexión","Conexión","")</f>
        <v/>
      </c>
      <c r="D330" s="189" t="str">
        <f>'Planilla de Perforacion'!H364</f>
        <v/>
      </c>
      <c r="E330" s="190" t="str">
        <f>'Planilla de Perforacion'!E364</f>
        <v/>
      </c>
      <c r="F330" s="179">
        <f>'Planilla de Perforacion'!AF364</f>
        <v>0</v>
      </c>
      <c r="G330" s="179" t="str">
        <f>'Planilla de Perforacion'!AQ364</f>
        <v/>
      </c>
      <c r="H330" s="179" t="str">
        <f>'Planilla de Perforacion'!AS364</f>
        <v/>
      </c>
      <c r="I330" s="179" t="str">
        <f>'Planilla de Perforacion'!AR364</f>
        <v/>
      </c>
      <c r="J330" s="191" t="str">
        <v/>
      </c>
      <c r="K330" s="191" t="str">
        <f t="shared" si="57"/>
        <v/>
      </c>
      <c r="L330" s="191" t="str">
        <v/>
      </c>
      <c r="M330" s="192" t="str">
        <v/>
      </c>
      <c r="N330" s="191" t="str">
        <v/>
      </c>
      <c r="O330" s="191" t="str">
        <v/>
      </c>
      <c r="P330" s="193" t="str">
        <f t="shared" si="60"/>
        <v/>
      </c>
      <c r="Q330" s="193" t="str">
        <f t="shared" si="61"/>
        <v/>
      </c>
      <c r="R330" s="179" t="str">
        <f>IF('Planilla de Perforacion'!K364="Survey","Survey","")</f>
        <v/>
      </c>
      <c r="T330" s="179" t="b">
        <f t="shared" si="62"/>
        <v>0</v>
      </c>
      <c r="U330" s="179" t="str">
        <v/>
      </c>
      <c r="V330" s="179" t="str">
        <f t="shared" si="63"/>
        <v/>
      </c>
      <c r="W330" t="str">
        <v/>
      </c>
      <c r="X330" s="202" t="str">
        <v/>
      </c>
      <c r="Y330" t="str">
        <v/>
      </c>
      <c r="Z330" t="str">
        <v/>
      </c>
      <c r="AA330" t="str">
        <f t="shared" si="66"/>
        <v/>
      </c>
      <c r="AB330" t="str">
        <f t="shared" si="67"/>
        <v/>
      </c>
      <c r="AC330" s="179" t="str">
        <f>IF('Planilla de Perforacion'!K364="Repasa","Repasa","")</f>
        <v/>
      </c>
      <c r="AE330" s="179" t="b">
        <f t="shared" si="64"/>
        <v>0</v>
      </c>
      <c r="AF330" t="str">
        <v/>
      </c>
      <c r="AG330" s="179" t="str">
        <f t="shared" si="65"/>
        <v/>
      </c>
      <c r="AH330" t="str">
        <v/>
      </c>
      <c r="AI330" s="202" t="str">
        <v/>
      </c>
      <c r="AJ330" t="str">
        <v/>
      </c>
      <c r="AK330" s="203" t="str">
        <v/>
      </c>
      <c r="AL330" t="str">
        <f t="shared" si="58"/>
        <v/>
      </c>
      <c r="AM330" t="str">
        <f t="shared" si="59"/>
        <v/>
      </c>
    </row>
    <row r="331" spans="3:39" x14ac:dyDescent="0.25">
      <c r="C331" s="179" t="str">
        <f>IF('Planilla de Perforacion'!K365="Conexión","Conexión","")</f>
        <v/>
      </c>
      <c r="D331" s="189" t="str">
        <f>'Planilla de Perforacion'!H365</f>
        <v/>
      </c>
      <c r="E331" s="190" t="str">
        <f>'Planilla de Perforacion'!E365</f>
        <v/>
      </c>
      <c r="F331" s="179">
        <f>'Planilla de Perforacion'!AF365</f>
        <v>0</v>
      </c>
      <c r="G331" s="179" t="str">
        <f>'Planilla de Perforacion'!AQ365</f>
        <v/>
      </c>
      <c r="H331" s="179" t="str">
        <f>'Planilla de Perforacion'!AS365</f>
        <v/>
      </c>
      <c r="I331" s="179" t="str">
        <f>'Planilla de Perforacion'!AR365</f>
        <v/>
      </c>
      <c r="J331" s="191" t="str">
        <v/>
      </c>
      <c r="K331" s="191" t="str">
        <f t="shared" si="57"/>
        <v/>
      </c>
      <c r="L331" s="191" t="str">
        <v/>
      </c>
      <c r="M331" s="192" t="str">
        <v/>
      </c>
      <c r="N331" s="191" t="str">
        <v/>
      </c>
      <c r="O331" s="191" t="str">
        <v/>
      </c>
      <c r="P331" s="193" t="str">
        <f t="shared" si="60"/>
        <v/>
      </c>
      <c r="Q331" s="193" t="str">
        <f t="shared" si="61"/>
        <v/>
      </c>
      <c r="R331" s="179" t="str">
        <f>IF('Planilla de Perforacion'!K365="Survey","Survey","")</f>
        <v/>
      </c>
      <c r="T331" s="179" t="b">
        <f t="shared" si="62"/>
        <v>0</v>
      </c>
      <c r="U331" s="179" t="str">
        <v/>
      </c>
      <c r="V331" s="179" t="str">
        <f t="shared" si="63"/>
        <v/>
      </c>
      <c r="W331" t="str">
        <v/>
      </c>
      <c r="X331" s="202" t="str">
        <v/>
      </c>
      <c r="Y331" t="str">
        <v/>
      </c>
      <c r="Z331" t="str">
        <v/>
      </c>
      <c r="AA331" t="str">
        <f t="shared" si="66"/>
        <v/>
      </c>
      <c r="AB331" t="str">
        <f t="shared" si="67"/>
        <v/>
      </c>
      <c r="AC331" s="179" t="str">
        <f>IF('Planilla de Perforacion'!K365="Repasa","Repasa","")</f>
        <v/>
      </c>
      <c r="AE331" s="179" t="b">
        <f t="shared" si="64"/>
        <v>0</v>
      </c>
      <c r="AF331" t="str">
        <v/>
      </c>
      <c r="AG331" s="179" t="str">
        <f t="shared" si="65"/>
        <v/>
      </c>
      <c r="AH331" t="str">
        <v/>
      </c>
      <c r="AI331" s="202" t="str">
        <v/>
      </c>
      <c r="AJ331" t="str">
        <v/>
      </c>
      <c r="AK331" s="203" t="str">
        <v/>
      </c>
      <c r="AL331" t="str">
        <f t="shared" si="58"/>
        <v/>
      </c>
      <c r="AM331" t="str">
        <f t="shared" si="59"/>
        <v/>
      </c>
    </row>
    <row r="332" spans="3:39" x14ac:dyDescent="0.25">
      <c r="C332" s="179" t="str">
        <f>IF('Planilla de Perforacion'!K366="Conexión","Conexión","")</f>
        <v/>
      </c>
      <c r="D332" s="189" t="str">
        <f>'Planilla de Perforacion'!H366</f>
        <v/>
      </c>
      <c r="E332" s="190" t="str">
        <f>'Planilla de Perforacion'!E366</f>
        <v/>
      </c>
      <c r="F332" s="179">
        <f>'Planilla de Perforacion'!AF366</f>
        <v>0</v>
      </c>
      <c r="G332" s="179" t="str">
        <f>'Planilla de Perforacion'!AQ366</f>
        <v/>
      </c>
      <c r="H332" s="179" t="str">
        <f>'Planilla de Perforacion'!AS366</f>
        <v/>
      </c>
      <c r="I332" s="179" t="str">
        <f>'Planilla de Perforacion'!AR366</f>
        <v/>
      </c>
      <c r="J332" s="191" t="str">
        <v/>
      </c>
      <c r="K332" s="191" t="str">
        <f t="shared" ref="K332:K395" si="68">IF(J332="","",$A$2)</f>
        <v/>
      </c>
      <c r="L332" s="191" t="str">
        <v/>
      </c>
      <c r="M332" s="192" t="str">
        <v/>
      </c>
      <c r="N332" s="191" t="str">
        <v/>
      </c>
      <c r="O332" s="191" t="str">
        <v/>
      </c>
      <c r="P332" s="193" t="str">
        <f t="shared" si="60"/>
        <v/>
      </c>
      <c r="Q332" s="193" t="str">
        <f t="shared" si="61"/>
        <v/>
      </c>
      <c r="R332" s="179" t="str">
        <f>IF('Planilla de Perforacion'!K366="Survey","Survey","")</f>
        <v/>
      </c>
      <c r="T332" s="179" t="b">
        <f t="shared" si="62"/>
        <v>0</v>
      </c>
      <c r="U332" s="179" t="str">
        <v/>
      </c>
      <c r="V332" s="179" t="str">
        <f t="shared" si="63"/>
        <v/>
      </c>
      <c r="W332" t="str">
        <v/>
      </c>
      <c r="X332" s="202" t="str">
        <v/>
      </c>
      <c r="Y332" t="str">
        <v/>
      </c>
      <c r="Z332" t="str">
        <v/>
      </c>
      <c r="AA332" t="str">
        <f t="shared" si="66"/>
        <v/>
      </c>
      <c r="AB332" t="str">
        <f t="shared" si="67"/>
        <v/>
      </c>
      <c r="AC332" s="179" t="str">
        <f>IF('Planilla de Perforacion'!K366="Repasa","Repasa","")</f>
        <v/>
      </c>
      <c r="AE332" s="179" t="b">
        <f t="shared" si="64"/>
        <v>0</v>
      </c>
      <c r="AF332" t="str">
        <v/>
      </c>
      <c r="AG332" s="179" t="str">
        <f t="shared" si="65"/>
        <v/>
      </c>
      <c r="AH332" t="str">
        <v/>
      </c>
      <c r="AI332" s="202" t="str">
        <v/>
      </c>
      <c r="AJ332" t="str">
        <v/>
      </c>
      <c r="AK332" s="203" t="str">
        <v/>
      </c>
      <c r="AL332" t="str">
        <f t="shared" si="58"/>
        <v/>
      </c>
      <c r="AM332" t="str">
        <f t="shared" si="59"/>
        <v/>
      </c>
    </row>
    <row r="333" spans="3:39" x14ac:dyDescent="0.25">
      <c r="C333" s="179" t="str">
        <f>IF('Planilla de Perforacion'!K367="Conexión","Conexión","")</f>
        <v/>
      </c>
      <c r="D333" s="189" t="str">
        <f>'Planilla de Perforacion'!H367</f>
        <v/>
      </c>
      <c r="E333" s="190" t="str">
        <f>'Planilla de Perforacion'!E367</f>
        <v/>
      </c>
      <c r="F333" s="179">
        <f>'Planilla de Perforacion'!AF367</f>
        <v>0</v>
      </c>
      <c r="G333" s="179" t="str">
        <f>'Planilla de Perforacion'!AQ367</f>
        <v/>
      </c>
      <c r="H333" s="179" t="str">
        <f>'Planilla de Perforacion'!AS367</f>
        <v/>
      </c>
      <c r="I333" s="179" t="str">
        <f>'Planilla de Perforacion'!AR367</f>
        <v/>
      </c>
      <c r="J333" s="191" t="str">
        <v/>
      </c>
      <c r="K333" s="191" t="str">
        <f t="shared" si="68"/>
        <v/>
      </c>
      <c r="L333" s="191" t="str">
        <v/>
      </c>
      <c r="M333" s="192" t="str">
        <v/>
      </c>
      <c r="N333" s="191" t="str">
        <v/>
      </c>
      <c r="O333" s="191" t="str">
        <v/>
      </c>
      <c r="P333" s="193" t="str">
        <f t="shared" si="60"/>
        <v/>
      </c>
      <c r="Q333" s="193" t="str">
        <f t="shared" si="61"/>
        <v/>
      </c>
      <c r="R333" s="179" t="str">
        <f>IF('Planilla de Perforacion'!K367="Survey","Survey","")</f>
        <v/>
      </c>
      <c r="T333" s="179" t="b">
        <f t="shared" si="62"/>
        <v>0</v>
      </c>
      <c r="U333" s="179" t="str">
        <v/>
      </c>
      <c r="V333" s="179" t="str">
        <f t="shared" si="63"/>
        <v/>
      </c>
      <c r="W333" t="str">
        <v/>
      </c>
      <c r="X333" s="202" t="str">
        <v/>
      </c>
      <c r="Y333" t="str">
        <v/>
      </c>
      <c r="Z333" t="str">
        <v/>
      </c>
      <c r="AA333" t="str">
        <f t="shared" si="66"/>
        <v/>
      </c>
      <c r="AB333" t="str">
        <f t="shared" si="67"/>
        <v/>
      </c>
      <c r="AC333" s="179" t="str">
        <f>IF('Planilla de Perforacion'!K367="Repasa","Repasa","")</f>
        <v/>
      </c>
      <c r="AE333" s="179" t="b">
        <f t="shared" si="64"/>
        <v>0</v>
      </c>
      <c r="AF333" t="str">
        <v/>
      </c>
      <c r="AG333" s="179" t="str">
        <f t="shared" si="65"/>
        <v/>
      </c>
      <c r="AH333" t="str">
        <v/>
      </c>
      <c r="AI333" s="202" t="str">
        <v/>
      </c>
      <c r="AJ333" t="str">
        <v/>
      </c>
      <c r="AK333" s="203" t="str">
        <v/>
      </c>
      <c r="AL333" t="str">
        <f t="shared" si="58"/>
        <v/>
      </c>
      <c r="AM333" t="str">
        <f t="shared" si="59"/>
        <v/>
      </c>
    </row>
    <row r="334" spans="3:39" x14ac:dyDescent="0.25">
      <c r="C334" s="179" t="str">
        <f>IF('Planilla de Perforacion'!K368="Conexión","Conexión","")</f>
        <v/>
      </c>
      <c r="D334" s="189" t="str">
        <f>'Planilla de Perforacion'!H368</f>
        <v/>
      </c>
      <c r="E334" s="190" t="str">
        <f>'Planilla de Perforacion'!E368</f>
        <v/>
      </c>
      <c r="F334" s="179">
        <f>'Planilla de Perforacion'!AF368</f>
        <v>0</v>
      </c>
      <c r="G334" s="179" t="str">
        <f>'Planilla de Perforacion'!AQ368</f>
        <v/>
      </c>
      <c r="H334" s="179" t="str">
        <f>'Planilla de Perforacion'!AS368</f>
        <v/>
      </c>
      <c r="I334" s="179" t="str">
        <f>'Planilla de Perforacion'!AR368</f>
        <v/>
      </c>
      <c r="J334" s="191" t="str">
        <v/>
      </c>
      <c r="K334" s="191" t="str">
        <f t="shared" si="68"/>
        <v/>
      </c>
      <c r="L334" s="191" t="str">
        <v/>
      </c>
      <c r="M334" s="192" t="str">
        <v/>
      </c>
      <c r="N334" s="191" t="str">
        <v/>
      </c>
      <c r="O334" s="191" t="str">
        <v/>
      </c>
      <c r="P334" s="193" t="str">
        <f t="shared" si="60"/>
        <v/>
      </c>
      <c r="Q334" s="193" t="str">
        <f t="shared" si="61"/>
        <v/>
      </c>
      <c r="R334" s="179" t="str">
        <f>IF('Planilla de Perforacion'!K368="Survey","Survey","")</f>
        <v/>
      </c>
      <c r="T334" s="179" t="b">
        <f t="shared" si="62"/>
        <v>0</v>
      </c>
      <c r="U334" s="179" t="str">
        <v/>
      </c>
      <c r="V334" s="179" t="str">
        <f t="shared" si="63"/>
        <v/>
      </c>
      <c r="W334" t="str">
        <v/>
      </c>
      <c r="X334" s="202" t="str">
        <v/>
      </c>
      <c r="Y334" t="str">
        <v/>
      </c>
      <c r="Z334" t="str">
        <v/>
      </c>
      <c r="AA334" t="str">
        <f t="shared" si="66"/>
        <v/>
      </c>
      <c r="AB334" t="str">
        <f t="shared" si="67"/>
        <v/>
      </c>
      <c r="AC334" s="179" t="str">
        <f>IF('Planilla de Perforacion'!K368="Repasa","Repasa","")</f>
        <v/>
      </c>
      <c r="AE334" s="179" t="b">
        <f t="shared" si="64"/>
        <v>0</v>
      </c>
      <c r="AF334" t="str">
        <v/>
      </c>
      <c r="AG334" s="179" t="str">
        <f t="shared" si="65"/>
        <v/>
      </c>
      <c r="AH334" t="str">
        <v/>
      </c>
      <c r="AI334" s="202" t="str">
        <v/>
      </c>
      <c r="AJ334" t="str">
        <v/>
      </c>
      <c r="AK334" s="203" t="str">
        <v/>
      </c>
      <c r="AL334" t="str">
        <f t="shared" si="58"/>
        <v/>
      </c>
      <c r="AM334" t="str">
        <f t="shared" si="59"/>
        <v/>
      </c>
    </row>
    <row r="335" spans="3:39" x14ac:dyDescent="0.25">
      <c r="C335" s="179" t="str">
        <f>IF('Planilla de Perforacion'!K369="Conexión","Conexión","")</f>
        <v/>
      </c>
      <c r="D335" s="189" t="str">
        <f>'Planilla de Perforacion'!H369</f>
        <v/>
      </c>
      <c r="E335" s="190" t="str">
        <f>'Planilla de Perforacion'!E369</f>
        <v/>
      </c>
      <c r="F335" s="179">
        <f>'Planilla de Perforacion'!AF369</f>
        <v>0</v>
      </c>
      <c r="G335" s="179" t="str">
        <f>'Planilla de Perforacion'!AQ369</f>
        <v/>
      </c>
      <c r="H335" s="179" t="str">
        <f>'Planilla de Perforacion'!AS369</f>
        <v/>
      </c>
      <c r="I335" s="179" t="str">
        <f>'Planilla de Perforacion'!AR369</f>
        <v/>
      </c>
      <c r="J335" s="191" t="str">
        <v/>
      </c>
      <c r="K335" s="191" t="str">
        <f t="shared" si="68"/>
        <v/>
      </c>
      <c r="L335" s="191" t="str">
        <v/>
      </c>
      <c r="M335" s="192" t="str">
        <v/>
      </c>
      <c r="N335" s="191" t="str">
        <v/>
      </c>
      <c r="O335" s="191" t="str">
        <v/>
      </c>
      <c r="P335" s="193" t="str">
        <f t="shared" si="60"/>
        <v/>
      </c>
      <c r="Q335" s="193" t="str">
        <f t="shared" si="61"/>
        <v/>
      </c>
      <c r="R335" s="179" t="str">
        <f>IF('Planilla de Perforacion'!K369="Survey","Survey","")</f>
        <v/>
      </c>
      <c r="T335" s="179" t="b">
        <f t="shared" si="62"/>
        <v>0</v>
      </c>
      <c r="U335" s="179" t="str">
        <v/>
      </c>
      <c r="V335" s="179" t="str">
        <f t="shared" si="63"/>
        <v/>
      </c>
      <c r="W335" t="str">
        <v/>
      </c>
      <c r="X335" s="202" t="str">
        <v/>
      </c>
      <c r="Y335" t="str">
        <v/>
      </c>
      <c r="Z335" t="str">
        <v/>
      </c>
      <c r="AA335" t="str">
        <f t="shared" si="66"/>
        <v/>
      </c>
      <c r="AB335" t="str">
        <f t="shared" si="67"/>
        <v/>
      </c>
      <c r="AC335" s="179" t="str">
        <f>IF('Planilla de Perforacion'!K369="Repasa","Repasa","")</f>
        <v/>
      </c>
      <c r="AE335" s="179" t="b">
        <f t="shared" si="64"/>
        <v>0</v>
      </c>
      <c r="AF335" t="str">
        <v/>
      </c>
      <c r="AG335" s="179" t="str">
        <f t="shared" si="65"/>
        <v/>
      </c>
      <c r="AH335" t="str">
        <v/>
      </c>
      <c r="AI335" s="202" t="str">
        <v/>
      </c>
      <c r="AJ335" t="str">
        <v/>
      </c>
      <c r="AK335" s="203" t="str">
        <v/>
      </c>
      <c r="AL335" t="str">
        <f t="shared" si="58"/>
        <v/>
      </c>
      <c r="AM335" t="str">
        <f t="shared" si="59"/>
        <v/>
      </c>
    </row>
    <row r="336" spans="3:39" x14ac:dyDescent="0.25">
      <c r="C336" s="179" t="str">
        <f>IF('Planilla de Perforacion'!K370="Conexión","Conexión","")</f>
        <v/>
      </c>
      <c r="D336" s="189" t="str">
        <f>'Planilla de Perforacion'!H370</f>
        <v/>
      </c>
      <c r="E336" s="190" t="str">
        <f>'Planilla de Perforacion'!E370</f>
        <v/>
      </c>
      <c r="F336" s="179">
        <f>'Planilla de Perforacion'!AF370</f>
        <v>0</v>
      </c>
      <c r="G336" s="179" t="str">
        <f>'Planilla de Perforacion'!AQ370</f>
        <v/>
      </c>
      <c r="H336" s="179" t="str">
        <f>'Planilla de Perforacion'!AS370</f>
        <v/>
      </c>
      <c r="I336" s="179" t="str">
        <f>'Planilla de Perforacion'!AR370</f>
        <v/>
      </c>
      <c r="J336" s="191" t="str">
        <v/>
      </c>
      <c r="K336" s="191" t="str">
        <f t="shared" si="68"/>
        <v/>
      </c>
      <c r="L336" s="191" t="str">
        <v/>
      </c>
      <c r="M336" s="192" t="str">
        <v/>
      </c>
      <c r="N336" s="191" t="str">
        <v/>
      </c>
      <c r="O336" s="191" t="str">
        <v/>
      </c>
      <c r="P336" s="193" t="str">
        <f t="shared" si="60"/>
        <v/>
      </c>
      <c r="Q336" s="193" t="str">
        <f t="shared" si="61"/>
        <v/>
      </c>
      <c r="R336" s="179" t="str">
        <f>IF('Planilla de Perforacion'!K370="Survey","Survey","")</f>
        <v/>
      </c>
      <c r="T336" s="179" t="b">
        <f t="shared" si="62"/>
        <v>0</v>
      </c>
      <c r="U336" s="179" t="str">
        <v/>
      </c>
      <c r="V336" s="179" t="str">
        <f t="shared" si="63"/>
        <v/>
      </c>
      <c r="W336" t="str">
        <v/>
      </c>
      <c r="X336" s="202" t="str">
        <v/>
      </c>
      <c r="Y336" t="str">
        <v/>
      </c>
      <c r="Z336" t="str">
        <v/>
      </c>
      <c r="AA336" t="str">
        <f t="shared" si="66"/>
        <v/>
      </c>
      <c r="AB336" t="str">
        <f t="shared" si="67"/>
        <v/>
      </c>
      <c r="AC336" s="179" t="str">
        <f>IF('Planilla de Perforacion'!K370="Repasa","Repasa","")</f>
        <v/>
      </c>
      <c r="AE336" s="179" t="b">
        <f t="shared" si="64"/>
        <v>0</v>
      </c>
      <c r="AF336" t="str">
        <v/>
      </c>
      <c r="AG336" s="179" t="str">
        <f t="shared" si="65"/>
        <v/>
      </c>
      <c r="AH336" t="str">
        <v/>
      </c>
      <c r="AI336" s="202" t="str">
        <v/>
      </c>
      <c r="AJ336" t="str">
        <v/>
      </c>
      <c r="AK336" s="203" t="str">
        <v/>
      </c>
      <c r="AL336" t="str">
        <f t="shared" si="58"/>
        <v/>
      </c>
      <c r="AM336" t="str">
        <f t="shared" si="59"/>
        <v/>
      </c>
    </row>
    <row r="337" spans="3:39" x14ac:dyDescent="0.25">
      <c r="C337" s="179" t="str">
        <f>IF('Planilla de Perforacion'!K371="Conexión","Conexión","")</f>
        <v/>
      </c>
      <c r="D337" s="189" t="str">
        <f>'Planilla de Perforacion'!H371</f>
        <v/>
      </c>
      <c r="E337" s="190" t="str">
        <f>'Planilla de Perforacion'!E371</f>
        <v/>
      </c>
      <c r="F337" s="179">
        <f>'Planilla de Perforacion'!AF371</f>
        <v>0</v>
      </c>
      <c r="G337" s="179" t="str">
        <f>'Planilla de Perforacion'!AQ371</f>
        <v/>
      </c>
      <c r="H337" s="179" t="str">
        <f>'Planilla de Perforacion'!AS371</f>
        <v/>
      </c>
      <c r="I337" s="179" t="str">
        <f>'Planilla de Perforacion'!AR371</f>
        <v/>
      </c>
      <c r="J337" s="191" t="str">
        <v/>
      </c>
      <c r="K337" s="191" t="str">
        <f t="shared" si="68"/>
        <v/>
      </c>
      <c r="L337" s="191" t="str">
        <v/>
      </c>
      <c r="M337" s="192" t="str">
        <v/>
      </c>
      <c r="N337" s="191" t="str">
        <v/>
      </c>
      <c r="O337" s="191" t="str">
        <v/>
      </c>
      <c r="P337" s="193" t="str">
        <f t="shared" si="60"/>
        <v/>
      </c>
      <c r="Q337" s="193" t="str">
        <f t="shared" si="61"/>
        <v/>
      </c>
      <c r="R337" s="179" t="str">
        <f>IF('Planilla de Perforacion'!K371="Survey","Survey","")</f>
        <v/>
      </c>
      <c r="T337" s="179" t="b">
        <f t="shared" si="62"/>
        <v>0</v>
      </c>
      <c r="U337" s="179" t="str">
        <v/>
      </c>
      <c r="V337" s="179" t="str">
        <f t="shared" si="63"/>
        <v/>
      </c>
      <c r="W337" t="str">
        <v/>
      </c>
      <c r="X337" s="202" t="str">
        <v/>
      </c>
      <c r="Y337" t="str">
        <v/>
      </c>
      <c r="Z337" t="str">
        <v/>
      </c>
      <c r="AA337" t="str">
        <f t="shared" si="66"/>
        <v/>
      </c>
      <c r="AB337" t="str">
        <f t="shared" si="67"/>
        <v/>
      </c>
      <c r="AC337" s="179" t="str">
        <f>IF('Planilla de Perforacion'!K371="Repasa","Repasa","")</f>
        <v/>
      </c>
      <c r="AE337" s="179" t="b">
        <f t="shared" si="64"/>
        <v>0</v>
      </c>
      <c r="AF337" t="str">
        <v/>
      </c>
      <c r="AG337" s="179" t="str">
        <f t="shared" si="65"/>
        <v/>
      </c>
      <c r="AH337" t="str">
        <v/>
      </c>
      <c r="AI337" s="202" t="str">
        <v/>
      </c>
      <c r="AJ337" t="str">
        <v/>
      </c>
      <c r="AK337" s="203" t="str">
        <v/>
      </c>
      <c r="AL337" t="str">
        <f t="shared" si="58"/>
        <v/>
      </c>
      <c r="AM337" t="str">
        <f t="shared" si="59"/>
        <v/>
      </c>
    </row>
    <row r="338" spans="3:39" x14ac:dyDescent="0.25">
      <c r="C338" s="179" t="str">
        <f>IF('Planilla de Perforacion'!K372="Conexión","Conexión","")</f>
        <v/>
      </c>
      <c r="D338" s="189" t="str">
        <f>'Planilla de Perforacion'!H372</f>
        <v/>
      </c>
      <c r="E338" s="190" t="str">
        <f>'Planilla de Perforacion'!E372</f>
        <v/>
      </c>
      <c r="F338" s="179">
        <f>'Planilla de Perforacion'!AF372</f>
        <v>0</v>
      </c>
      <c r="G338" s="179" t="str">
        <f>'Planilla de Perforacion'!AQ372</f>
        <v/>
      </c>
      <c r="H338" s="179" t="str">
        <f>'Planilla de Perforacion'!AS372</f>
        <v/>
      </c>
      <c r="I338" s="179" t="str">
        <f>'Planilla de Perforacion'!AR372</f>
        <v/>
      </c>
      <c r="J338" s="191" t="str">
        <v/>
      </c>
      <c r="K338" s="191" t="str">
        <f t="shared" si="68"/>
        <v/>
      </c>
      <c r="L338" s="191" t="str">
        <v/>
      </c>
      <c r="M338" s="192" t="str">
        <v/>
      </c>
      <c r="N338" s="191" t="str">
        <v/>
      </c>
      <c r="O338" s="191" t="str">
        <v/>
      </c>
      <c r="P338" s="193" t="str">
        <f t="shared" si="60"/>
        <v/>
      </c>
      <c r="Q338" s="193" t="str">
        <f t="shared" si="61"/>
        <v/>
      </c>
      <c r="R338" s="179" t="str">
        <f>IF('Planilla de Perforacion'!K372="Survey","Survey","")</f>
        <v/>
      </c>
      <c r="T338" s="179" t="b">
        <f t="shared" si="62"/>
        <v>0</v>
      </c>
      <c r="U338" s="179" t="str">
        <v/>
      </c>
      <c r="V338" s="179" t="str">
        <f t="shared" si="63"/>
        <v/>
      </c>
      <c r="W338" t="str">
        <v/>
      </c>
      <c r="X338" s="202" t="str">
        <v/>
      </c>
      <c r="Y338" t="str">
        <v/>
      </c>
      <c r="Z338" t="str">
        <v/>
      </c>
      <c r="AA338" t="str">
        <f t="shared" si="66"/>
        <v/>
      </c>
      <c r="AB338" t="str">
        <f t="shared" si="67"/>
        <v/>
      </c>
      <c r="AC338" s="179" t="str">
        <f>IF('Planilla de Perforacion'!K372="Repasa","Repasa","")</f>
        <v/>
      </c>
      <c r="AE338" s="179" t="b">
        <f t="shared" si="64"/>
        <v>0</v>
      </c>
      <c r="AF338" t="str">
        <v/>
      </c>
      <c r="AG338" s="179" t="str">
        <f t="shared" si="65"/>
        <v/>
      </c>
      <c r="AH338" t="str">
        <v/>
      </c>
      <c r="AI338" s="202" t="str">
        <v/>
      </c>
      <c r="AJ338" t="str">
        <v/>
      </c>
      <c r="AK338" s="203" t="str">
        <v/>
      </c>
      <c r="AL338" t="str">
        <f t="shared" si="58"/>
        <v/>
      </c>
      <c r="AM338" t="str">
        <f t="shared" si="59"/>
        <v/>
      </c>
    </row>
    <row r="339" spans="3:39" x14ac:dyDescent="0.25">
      <c r="C339" s="179" t="str">
        <f>IF('Planilla de Perforacion'!K373="Conexión","Conexión","")</f>
        <v/>
      </c>
      <c r="D339" s="189" t="str">
        <f>'Planilla de Perforacion'!H373</f>
        <v/>
      </c>
      <c r="E339" s="190" t="str">
        <f>'Planilla de Perforacion'!E373</f>
        <v/>
      </c>
      <c r="F339" s="179">
        <f>'Planilla de Perforacion'!AF373</f>
        <v>0</v>
      </c>
      <c r="G339" s="179" t="str">
        <f>'Planilla de Perforacion'!AQ373</f>
        <v/>
      </c>
      <c r="H339" s="179" t="str">
        <f>'Planilla de Perforacion'!AS373</f>
        <v/>
      </c>
      <c r="I339" s="179" t="str">
        <f>'Planilla de Perforacion'!AR373</f>
        <v/>
      </c>
      <c r="J339" s="191" t="str">
        <v/>
      </c>
      <c r="K339" s="191" t="str">
        <f t="shared" si="68"/>
        <v/>
      </c>
      <c r="L339" s="191" t="str">
        <v/>
      </c>
      <c r="M339" s="192" t="str">
        <v/>
      </c>
      <c r="N339" s="191" t="str">
        <v/>
      </c>
      <c r="O339" s="191" t="str">
        <v/>
      </c>
      <c r="P339" s="193" t="str">
        <f t="shared" si="60"/>
        <v/>
      </c>
      <c r="Q339" s="193" t="str">
        <f t="shared" si="61"/>
        <v/>
      </c>
      <c r="R339" s="179" t="str">
        <f>IF('Planilla de Perforacion'!K373="Survey","Survey","")</f>
        <v/>
      </c>
      <c r="T339" s="179" t="b">
        <f t="shared" si="62"/>
        <v>0</v>
      </c>
      <c r="U339" s="179" t="str">
        <v/>
      </c>
      <c r="V339" s="179" t="str">
        <f t="shared" si="63"/>
        <v/>
      </c>
      <c r="W339" t="str">
        <v/>
      </c>
      <c r="X339" s="202" t="str">
        <v/>
      </c>
      <c r="Y339" t="str">
        <v/>
      </c>
      <c r="Z339" t="str">
        <v/>
      </c>
      <c r="AA339" t="str">
        <f t="shared" si="66"/>
        <v/>
      </c>
      <c r="AB339" t="str">
        <f t="shared" si="67"/>
        <v/>
      </c>
      <c r="AC339" s="179" t="str">
        <f>IF('Planilla de Perforacion'!K373="Repasa","Repasa","")</f>
        <v/>
      </c>
      <c r="AE339" s="179" t="b">
        <f t="shared" si="64"/>
        <v>0</v>
      </c>
      <c r="AF339" t="str">
        <v/>
      </c>
      <c r="AG339" s="179" t="str">
        <f t="shared" si="65"/>
        <v/>
      </c>
      <c r="AH339" t="str">
        <v/>
      </c>
      <c r="AI339" s="202" t="str">
        <v/>
      </c>
      <c r="AJ339" t="str">
        <v/>
      </c>
      <c r="AK339" s="203" t="str">
        <v/>
      </c>
      <c r="AL339" t="str">
        <f t="shared" si="58"/>
        <v/>
      </c>
      <c r="AM339" t="str">
        <f t="shared" si="59"/>
        <v/>
      </c>
    </row>
    <row r="340" spans="3:39" x14ac:dyDescent="0.25">
      <c r="C340" s="179" t="str">
        <f>IF('Planilla de Perforacion'!K374="Conexión","Conexión","")</f>
        <v/>
      </c>
      <c r="D340" s="189" t="str">
        <f>'Planilla de Perforacion'!H374</f>
        <v/>
      </c>
      <c r="E340" s="190" t="str">
        <f>'Planilla de Perforacion'!E374</f>
        <v/>
      </c>
      <c r="F340" s="179">
        <f>'Planilla de Perforacion'!AF374</f>
        <v>0</v>
      </c>
      <c r="G340" s="179" t="str">
        <f>'Planilla de Perforacion'!AQ374</f>
        <v/>
      </c>
      <c r="H340" s="179" t="str">
        <f>'Planilla de Perforacion'!AS374</f>
        <v/>
      </c>
      <c r="I340" s="179" t="str">
        <f>'Planilla de Perforacion'!AR374</f>
        <v/>
      </c>
      <c r="J340" s="191" t="str">
        <v/>
      </c>
      <c r="K340" s="191" t="str">
        <f t="shared" si="68"/>
        <v/>
      </c>
      <c r="L340" s="191" t="str">
        <v/>
      </c>
      <c r="M340" s="192" t="str">
        <v/>
      </c>
      <c r="N340" s="191" t="str">
        <v/>
      </c>
      <c r="O340" s="191" t="str">
        <v/>
      </c>
      <c r="P340" s="193" t="str">
        <f t="shared" si="60"/>
        <v/>
      </c>
      <c r="Q340" s="193" t="str">
        <f t="shared" si="61"/>
        <v/>
      </c>
      <c r="R340" s="179" t="str">
        <f>IF('Planilla de Perforacion'!K374="Survey","Survey","")</f>
        <v/>
      </c>
      <c r="T340" s="179" t="b">
        <f t="shared" si="62"/>
        <v>0</v>
      </c>
      <c r="U340" s="179" t="str">
        <v/>
      </c>
      <c r="V340" s="179" t="str">
        <f t="shared" si="63"/>
        <v/>
      </c>
      <c r="W340" t="str">
        <v/>
      </c>
      <c r="X340" s="202" t="str">
        <v/>
      </c>
      <c r="Y340" t="str">
        <v/>
      </c>
      <c r="Z340" t="str">
        <v/>
      </c>
      <c r="AA340" t="str">
        <f t="shared" si="66"/>
        <v/>
      </c>
      <c r="AB340" t="str">
        <f t="shared" si="67"/>
        <v/>
      </c>
      <c r="AC340" s="179" t="str">
        <f>IF('Planilla de Perforacion'!K374="Repasa","Repasa","")</f>
        <v/>
      </c>
      <c r="AE340" s="179" t="b">
        <f t="shared" si="64"/>
        <v>0</v>
      </c>
      <c r="AF340" t="str">
        <v/>
      </c>
      <c r="AG340" s="179" t="str">
        <f t="shared" si="65"/>
        <v/>
      </c>
      <c r="AH340" t="str">
        <v/>
      </c>
      <c r="AI340" s="202" t="str">
        <v/>
      </c>
      <c r="AJ340" t="str">
        <v/>
      </c>
      <c r="AK340" s="203" t="str">
        <v/>
      </c>
      <c r="AL340" t="str">
        <f t="shared" si="58"/>
        <v/>
      </c>
      <c r="AM340" t="str">
        <f t="shared" si="59"/>
        <v/>
      </c>
    </row>
    <row r="341" spans="3:39" x14ac:dyDescent="0.25">
      <c r="C341" s="179" t="str">
        <f>IF('Planilla de Perforacion'!K375="Conexión","Conexión","")</f>
        <v/>
      </c>
      <c r="D341" s="189" t="str">
        <f>'Planilla de Perforacion'!H375</f>
        <v/>
      </c>
      <c r="E341" s="190" t="str">
        <f>'Planilla de Perforacion'!E375</f>
        <v/>
      </c>
      <c r="F341" s="179">
        <f>'Planilla de Perforacion'!AF375</f>
        <v>0</v>
      </c>
      <c r="G341" s="179" t="str">
        <f>'Planilla de Perforacion'!AQ375</f>
        <v/>
      </c>
      <c r="H341" s="179" t="str">
        <f>'Planilla de Perforacion'!AS375</f>
        <v/>
      </c>
      <c r="I341" s="179" t="str">
        <f>'Planilla de Perforacion'!AR375</f>
        <v/>
      </c>
      <c r="J341" s="191" t="str">
        <v/>
      </c>
      <c r="K341" s="191" t="str">
        <f t="shared" si="68"/>
        <v/>
      </c>
      <c r="L341" s="191" t="str">
        <v/>
      </c>
      <c r="M341" s="192" t="str">
        <v/>
      </c>
      <c r="N341" s="191" t="str">
        <v/>
      </c>
      <c r="O341" s="191" t="str">
        <v/>
      </c>
      <c r="P341" s="193" t="str">
        <f t="shared" si="60"/>
        <v/>
      </c>
      <c r="Q341" s="193" t="str">
        <f t="shared" si="61"/>
        <v/>
      </c>
      <c r="R341" s="179" t="str">
        <f>IF('Planilla de Perforacion'!K375="Survey","Survey","")</f>
        <v/>
      </c>
      <c r="T341" s="179" t="b">
        <f t="shared" si="62"/>
        <v>0</v>
      </c>
      <c r="U341" s="179" t="str">
        <v/>
      </c>
      <c r="V341" s="179" t="str">
        <f t="shared" si="63"/>
        <v/>
      </c>
      <c r="W341" t="str">
        <v/>
      </c>
      <c r="X341" s="202" t="str">
        <v/>
      </c>
      <c r="Y341" t="str">
        <v/>
      </c>
      <c r="Z341" t="str">
        <v/>
      </c>
      <c r="AA341" t="str">
        <f t="shared" si="66"/>
        <v/>
      </c>
      <c r="AB341" t="str">
        <f t="shared" si="67"/>
        <v/>
      </c>
      <c r="AC341" s="179" t="str">
        <f>IF('Planilla de Perforacion'!K375="Repasa","Repasa","")</f>
        <v/>
      </c>
      <c r="AE341" s="179" t="b">
        <f t="shared" si="64"/>
        <v>0</v>
      </c>
      <c r="AF341" t="str">
        <v/>
      </c>
      <c r="AG341" s="179" t="str">
        <f t="shared" si="65"/>
        <v/>
      </c>
      <c r="AH341" t="str">
        <v/>
      </c>
      <c r="AI341" s="202" t="str">
        <v/>
      </c>
      <c r="AJ341" t="str">
        <v/>
      </c>
      <c r="AK341" s="203" t="str">
        <v/>
      </c>
      <c r="AL341" t="str">
        <f t="shared" si="58"/>
        <v/>
      </c>
      <c r="AM341" t="str">
        <f t="shared" si="59"/>
        <v/>
      </c>
    </row>
    <row r="342" spans="3:39" x14ac:dyDescent="0.25">
      <c r="C342" s="179" t="str">
        <f>IF('Planilla de Perforacion'!K376="Conexión","Conexión","")</f>
        <v/>
      </c>
      <c r="D342" s="189" t="str">
        <f>'Planilla de Perforacion'!H376</f>
        <v/>
      </c>
      <c r="E342" s="190" t="str">
        <f>'Planilla de Perforacion'!E376</f>
        <v/>
      </c>
      <c r="F342" s="179">
        <f>'Planilla de Perforacion'!AF376</f>
        <v>0</v>
      </c>
      <c r="G342" s="179" t="str">
        <f>'Planilla de Perforacion'!AQ376</f>
        <v/>
      </c>
      <c r="H342" s="179" t="str">
        <f>'Planilla de Perforacion'!AS376</f>
        <v/>
      </c>
      <c r="I342" s="179" t="str">
        <f>'Planilla de Perforacion'!AR376</f>
        <v/>
      </c>
      <c r="J342" s="191" t="str">
        <v/>
      </c>
      <c r="K342" s="191" t="str">
        <f t="shared" si="68"/>
        <v/>
      </c>
      <c r="L342" s="191" t="str">
        <v/>
      </c>
      <c r="M342" s="192" t="str">
        <v/>
      </c>
      <c r="N342" s="191" t="str">
        <v/>
      </c>
      <c r="O342" s="191" t="str">
        <v/>
      </c>
      <c r="P342" s="193" t="str">
        <f t="shared" si="60"/>
        <v/>
      </c>
      <c r="Q342" s="193" t="str">
        <f t="shared" si="61"/>
        <v/>
      </c>
      <c r="R342" s="179" t="str">
        <f>IF('Planilla de Perforacion'!K376="Survey","Survey","")</f>
        <v/>
      </c>
      <c r="T342" s="179" t="b">
        <f t="shared" si="62"/>
        <v>0</v>
      </c>
      <c r="U342" s="179" t="str">
        <v/>
      </c>
      <c r="V342" s="179" t="str">
        <f t="shared" si="63"/>
        <v/>
      </c>
      <c r="W342" t="str">
        <v/>
      </c>
      <c r="X342" s="202" t="str">
        <v/>
      </c>
      <c r="Y342" t="str">
        <v/>
      </c>
      <c r="Z342" t="str">
        <v/>
      </c>
      <c r="AA342" t="str">
        <f t="shared" si="66"/>
        <v/>
      </c>
      <c r="AB342" t="str">
        <f t="shared" si="67"/>
        <v/>
      </c>
      <c r="AC342" s="179" t="str">
        <f>IF('Planilla de Perforacion'!K376="Repasa","Repasa","")</f>
        <v/>
      </c>
      <c r="AE342" s="179" t="b">
        <f t="shared" si="64"/>
        <v>0</v>
      </c>
      <c r="AF342" t="str">
        <v/>
      </c>
      <c r="AG342" s="179" t="str">
        <f t="shared" si="65"/>
        <v/>
      </c>
      <c r="AH342" t="str">
        <v/>
      </c>
      <c r="AI342" s="202" t="str">
        <v/>
      </c>
      <c r="AJ342" t="str">
        <v/>
      </c>
      <c r="AK342" s="203" t="str">
        <v/>
      </c>
      <c r="AL342" t="str">
        <f t="shared" si="58"/>
        <v/>
      </c>
      <c r="AM342" t="str">
        <f t="shared" si="59"/>
        <v/>
      </c>
    </row>
    <row r="343" spans="3:39" x14ac:dyDescent="0.25">
      <c r="C343" s="179" t="str">
        <f>IF('Planilla de Perforacion'!K377="Conexión","Conexión","")</f>
        <v/>
      </c>
      <c r="D343" s="189" t="str">
        <f>'Planilla de Perforacion'!H377</f>
        <v/>
      </c>
      <c r="E343" s="190" t="str">
        <f>'Planilla de Perforacion'!E377</f>
        <v/>
      </c>
      <c r="F343" s="179">
        <f>'Planilla de Perforacion'!AF377</f>
        <v>0</v>
      </c>
      <c r="G343" s="179" t="str">
        <f>'Planilla de Perforacion'!AQ377</f>
        <v/>
      </c>
      <c r="H343" s="179" t="str">
        <f>'Planilla de Perforacion'!AS377</f>
        <v/>
      </c>
      <c r="I343" s="179" t="str">
        <f>'Planilla de Perforacion'!AR377</f>
        <v/>
      </c>
      <c r="J343" s="191" t="str">
        <v/>
      </c>
      <c r="K343" s="191" t="str">
        <f t="shared" si="68"/>
        <v/>
      </c>
      <c r="L343" s="191" t="str">
        <v/>
      </c>
      <c r="M343" s="192" t="str">
        <v/>
      </c>
      <c r="N343" s="191" t="str">
        <v/>
      </c>
      <c r="O343" s="191" t="str">
        <v/>
      </c>
      <c r="P343" s="193" t="str">
        <f t="shared" si="60"/>
        <v/>
      </c>
      <c r="Q343" s="193" t="str">
        <f t="shared" si="61"/>
        <v/>
      </c>
      <c r="R343" s="179" t="str">
        <f>IF('Planilla de Perforacion'!K377="Survey","Survey","")</f>
        <v/>
      </c>
      <c r="T343" s="179" t="b">
        <f t="shared" si="62"/>
        <v>0</v>
      </c>
      <c r="U343" s="179" t="str">
        <v/>
      </c>
      <c r="V343" s="179" t="str">
        <f t="shared" si="63"/>
        <v/>
      </c>
      <c r="W343" t="str">
        <v/>
      </c>
      <c r="X343" s="202" t="str">
        <v/>
      </c>
      <c r="Y343" t="str">
        <v/>
      </c>
      <c r="Z343" t="str">
        <v/>
      </c>
      <c r="AA343" t="str">
        <f t="shared" si="66"/>
        <v/>
      </c>
      <c r="AB343" t="str">
        <f t="shared" si="67"/>
        <v/>
      </c>
      <c r="AC343" s="179" t="str">
        <f>IF('Planilla de Perforacion'!K377="Repasa","Repasa","")</f>
        <v/>
      </c>
      <c r="AE343" s="179" t="b">
        <f t="shared" si="64"/>
        <v>0</v>
      </c>
      <c r="AF343" t="str">
        <v/>
      </c>
      <c r="AG343" s="179" t="str">
        <f t="shared" si="65"/>
        <v/>
      </c>
      <c r="AH343" t="str">
        <v/>
      </c>
      <c r="AI343" s="202" t="str">
        <v/>
      </c>
      <c r="AJ343" t="str">
        <v/>
      </c>
      <c r="AK343" s="203" t="str">
        <v/>
      </c>
      <c r="AL343" t="str">
        <f t="shared" si="58"/>
        <v/>
      </c>
      <c r="AM343" t="str">
        <f t="shared" si="59"/>
        <v/>
      </c>
    </row>
    <row r="344" spans="3:39" x14ac:dyDescent="0.25">
      <c r="C344" s="179" t="str">
        <f>IF('Planilla de Perforacion'!K378="Conexión","Conexión","")</f>
        <v/>
      </c>
      <c r="D344" s="189" t="str">
        <f>'Planilla de Perforacion'!H378</f>
        <v/>
      </c>
      <c r="E344" s="190" t="str">
        <f>'Planilla de Perforacion'!E378</f>
        <v/>
      </c>
      <c r="F344" s="179">
        <f>'Planilla de Perforacion'!AF378</f>
        <v>0</v>
      </c>
      <c r="G344" s="179" t="str">
        <f>'Planilla de Perforacion'!AQ378</f>
        <v/>
      </c>
      <c r="H344" s="179" t="str">
        <f>'Planilla de Perforacion'!AS378</f>
        <v/>
      </c>
      <c r="I344" s="179" t="str">
        <f>'Planilla de Perforacion'!AR378</f>
        <v/>
      </c>
      <c r="J344" s="191" t="str">
        <v/>
      </c>
      <c r="K344" s="191" t="str">
        <f t="shared" si="68"/>
        <v/>
      </c>
      <c r="L344" s="191" t="str">
        <v/>
      </c>
      <c r="M344" s="192" t="str">
        <v/>
      </c>
      <c r="N344" s="191" t="str">
        <v/>
      </c>
      <c r="O344" s="191" t="str">
        <v/>
      </c>
      <c r="P344" s="193" t="str">
        <f t="shared" si="60"/>
        <v/>
      </c>
      <c r="Q344" s="193" t="str">
        <f t="shared" si="61"/>
        <v/>
      </c>
      <c r="R344" s="179" t="str">
        <f>IF('Planilla de Perforacion'!K378="Survey","Survey","")</f>
        <v/>
      </c>
      <c r="T344" s="179" t="b">
        <f t="shared" si="62"/>
        <v>0</v>
      </c>
      <c r="U344" s="179" t="str">
        <v/>
      </c>
      <c r="V344" s="179" t="str">
        <f t="shared" si="63"/>
        <v/>
      </c>
      <c r="W344" t="str">
        <v/>
      </c>
      <c r="X344" s="202" t="str">
        <v/>
      </c>
      <c r="Y344" t="str">
        <v/>
      </c>
      <c r="Z344" t="str">
        <v/>
      </c>
      <c r="AA344" t="str">
        <f t="shared" si="66"/>
        <v/>
      </c>
      <c r="AB344" t="str">
        <f t="shared" si="67"/>
        <v/>
      </c>
      <c r="AC344" s="179" t="str">
        <f>IF('Planilla de Perforacion'!K378="Repasa","Repasa","")</f>
        <v/>
      </c>
      <c r="AE344" s="179" t="b">
        <f t="shared" si="64"/>
        <v>0</v>
      </c>
      <c r="AF344" t="str">
        <v/>
      </c>
      <c r="AG344" s="179" t="str">
        <f t="shared" si="65"/>
        <v/>
      </c>
      <c r="AH344" t="str">
        <v/>
      </c>
      <c r="AI344" s="202" t="str">
        <v/>
      </c>
      <c r="AJ344" t="str">
        <v/>
      </c>
      <c r="AK344" s="203" t="str">
        <v/>
      </c>
      <c r="AL344" t="str">
        <f t="shared" si="58"/>
        <v/>
      </c>
      <c r="AM344" t="str">
        <f t="shared" si="59"/>
        <v/>
      </c>
    </row>
    <row r="345" spans="3:39" x14ac:dyDescent="0.25">
      <c r="C345" s="179" t="str">
        <f>IF('Planilla de Perforacion'!K379="Conexión","Conexión","")</f>
        <v/>
      </c>
      <c r="D345" s="189" t="str">
        <f>'Planilla de Perforacion'!H379</f>
        <v/>
      </c>
      <c r="E345" s="190" t="str">
        <f>'Planilla de Perforacion'!E379</f>
        <v/>
      </c>
      <c r="F345" s="179">
        <f>'Planilla de Perforacion'!AF379</f>
        <v>0</v>
      </c>
      <c r="G345" s="179" t="str">
        <f>'Planilla de Perforacion'!AQ379</f>
        <v/>
      </c>
      <c r="H345" s="179" t="str">
        <f>'Planilla de Perforacion'!AS379</f>
        <v/>
      </c>
      <c r="I345" s="179" t="str">
        <f>'Planilla de Perforacion'!AR379</f>
        <v/>
      </c>
      <c r="J345" s="191" t="str">
        <v/>
      </c>
      <c r="K345" s="191" t="str">
        <f t="shared" si="68"/>
        <v/>
      </c>
      <c r="L345" s="191" t="str">
        <v/>
      </c>
      <c r="M345" s="192" t="str">
        <v/>
      </c>
      <c r="N345" s="191" t="str">
        <v/>
      </c>
      <c r="O345" s="191" t="str">
        <v/>
      </c>
      <c r="P345" s="193" t="str">
        <f t="shared" si="60"/>
        <v/>
      </c>
      <c r="Q345" s="193" t="str">
        <f t="shared" si="61"/>
        <v/>
      </c>
      <c r="R345" s="179" t="str">
        <f>IF('Planilla de Perforacion'!K379="Survey","Survey","")</f>
        <v/>
      </c>
      <c r="T345" s="179" t="b">
        <f t="shared" si="62"/>
        <v>0</v>
      </c>
      <c r="U345" s="179" t="str">
        <v/>
      </c>
      <c r="V345" s="179" t="str">
        <f t="shared" si="63"/>
        <v/>
      </c>
      <c r="W345" t="str">
        <v/>
      </c>
      <c r="X345" s="202" t="str">
        <v/>
      </c>
      <c r="Y345" t="str">
        <v/>
      </c>
      <c r="Z345" t="str">
        <v/>
      </c>
      <c r="AA345" t="str">
        <f t="shared" si="66"/>
        <v/>
      </c>
      <c r="AB345" t="str">
        <f t="shared" si="67"/>
        <v/>
      </c>
      <c r="AC345" s="179" t="str">
        <f>IF('Planilla de Perforacion'!K379="Repasa","Repasa","")</f>
        <v/>
      </c>
      <c r="AE345" s="179" t="b">
        <f t="shared" si="64"/>
        <v>0</v>
      </c>
      <c r="AF345" t="str">
        <v/>
      </c>
      <c r="AG345" s="179" t="str">
        <f t="shared" si="65"/>
        <v/>
      </c>
      <c r="AH345" t="str">
        <v/>
      </c>
      <c r="AI345" s="202" t="str">
        <v/>
      </c>
      <c r="AJ345" t="str">
        <v/>
      </c>
      <c r="AK345" s="203" t="str">
        <v/>
      </c>
      <c r="AL345" t="str">
        <f t="shared" si="58"/>
        <v/>
      </c>
      <c r="AM345" t="str">
        <f t="shared" si="59"/>
        <v/>
      </c>
    </row>
    <row r="346" spans="3:39" x14ac:dyDescent="0.25">
      <c r="C346" s="179" t="str">
        <f>IF('Planilla de Perforacion'!K380="Conexión","Conexión","")</f>
        <v/>
      </c>
      <c r="D346" s="189" t="str">
        <f>'Planilla de Perforacion'!H380</f>
        <v/>
      </c>
      <c r="E346" s="190" t="str">
        <f>'Planilla de Perforacion'!E380</f>
        <v/>
      </c>
      <c r="F346" s="179">
        <f>'Planilla de Perforacion'!AF380</f>
        <v>0</v>
      </c>
      <c r="G346" s="179" t="str">
        <f>'Planilla de Perforacion'!AQ380</f>
        <v/>
      </c>
      <c r="H346" s="179" t="str">
        <f>'Planilla de Perforacion'!AS380</f>
        <v/>
      </c>
      <c r="I346" s="179" t="str">
        <f>'Planilla de Perforacion'!AR380</f>
        <v/>
      </c>
      <c r="J346" s="191" t="str">
        <v/>
      </c>
      <c r="K346" s="191" t="str">
        <f t="shared" si="68"/>
        <v/>
      </c>
      <c r="L346" s="191" t="str">
        <v/>
      </c>
      <c r="M346" s="192" t="str">
        <v/>
      </c>
      <c r="N346" s="191" t="str">
        <v/>
      </c>
      <c r="O346" s="191" t="str">
        <v/>
      </c>
      <c r="P346" s="193" t="str">
        <f t="shared" si="60"/>
        <v/>
      </c>
      <c r="Q346" s="193" t="str">
        <f t="shared" si="61"/>
        <v/>
      </c>
      <c r="R346" s="179" t="str">
        <f>IF('Planilla de Perforacion'!K380="Survey","Survey","")</f>
        <v/>
      </c>
      <c r="T346" s="179" t="b">
        <f t="shared" si="62"/>
        <v>0</v>
      </c>
      <c r="U346" s="179" t="str">
        <v/>
      </c>
      <c r="V346" s="179" t="str">
        <f t="shared" si="63"/>
        <v/>
      </c>
      <c r="W346" t="str">
        <v/>
      </c>
      <c r="X346" s="202" t="str">
        <v/>
      </c>
      <c r="Y346" t="str">
        <v/>
      </c>
      <c r="Z346" t="str">
        <v/>
      </c>
      <c r="AA346" t="str">
        <f t="shared" si="66"/>
        <v/>
      </c>
      <c r="AB346" t="str">
        <f t="shared" si="67"/>
        <v/>
      </c>
      <c r="AC346" s="179" t="str">
        <f>IF('Planilla de Perforacion'!K380="Repasa","Repasa","")</f>
        <v/>
      </c>
      <c r="AE346" s="179" t="b">
        <f t="shared" si="64"/>
        <v>0</v>
      </c>
      <c r="AF346" t="str">
        <v/>
      </c>
      <c r="AG346" s="179" t="str">
        <f t="shared" si="65"/>
        <v/>
      </c>
      <c r="AH346" t="str">
        <v/>
      </c>
      <c r="AI346" s="202" t="str">
        <v/>
      </c>
      <c r="AJ346" t="str">
        <v/>
      </c>
      <c r="AK346" s="203" t="str">
        <v/>
      </c>
      <c r="AL346" t="str">
        <f t="shared" si="58"/>
        <v/>
      </c>
      <c r="AM346" t="str">
        <f t="shared" si="59"/>
        <v/>
      </c>
    </row>
    <row r="347" spans="3:39" x14ac:dyDescent="0.25">
      <c r="C347" s="179" t="str">
        <f>IF('Planilla de Perforacion'!K381="Conexión","Conexión","")</f>
        <v/>
      </c>
      <c r="D347" s="189" t="str">
        <f>'Planilla de Perforacion'!H381</f>
        <v/>
      </c>
      <c r="E347" s="190" t="str">
        <f>'Planilla de Perforacion'!E381</f>
        <v/>
      </c>
      <c r="F347" s="179">
        <f>'Planilla de Perforacion'!AF381</f>
        <v>0</v>
      </c>
      <c r="G347" s="179" t="str">
        <f>'Planilla de Perforacion'!AQ381</f>
        <v/>
      </c>
      <c r="H347" s="179" t="str">
        <f>'Planilla de Perforacion'!AS381</f>
        <v/>
      </c>
      <c r="I347" s="179" t="str">
        <f>'Planilla de Perforacion'!AR381</f>
        <v/>
      </c>
      <c r="J347" s="191" t="str">
        <v/>
      </c>
      <c r="K347" s="191" t="str">
        <f t="shared" si="68"/>
        <v/>
      </c>
      <c r="L347" s="191" t="str">
        <v/>
      </c>
      <c r="M347" s="192" t="str">
        <v/>
      </c>
      <c r="N347" s="191" t="str">
        <v/>
      </c>
      <c r="O347" s="191" t="str">
        <v/>
      </c>
      <c r="P347" s="193" t="str">
        <f t="shared" si="60"/>
        <v/>
      </c>
      <c r="Q347" s="193" t="str">
        <f t="shared" si="61"/>
        <v/>
      </c>
      <c r="R347" s="179" t="str">
        <f>IF('Planilla de Perforacion'!K381="Survey","Survey","")</f>
        <v/>
      </c>
      <c r="T347" s="179" t="b">
        <f t="shared" si="62"/>
        <v>0</v>
      </c>
      <c r="U347" s="179" t="str">
        <v/>
      </c>
      <c r="V347" s="179" t="str">
        <f t="shared" si="63"/>
        <v/>
      </c>
      <c r="W347" t="str">
        <v/>
      </c>
      <c r="X347" s="202" t="str">
        <v/>
      </c>
      <c r="Y347" t="str">
        <v/>
      </c>
      <c r="Z347" t="str">
        <v/>
      </c>
      <c r="AA347" t="str">
        <f t="shared" si="66"/>
        <v/>
      </c>
      <c r="AB347" t="str">
        <f t="shared" si="67"/>
        <v/>
      </c>
      <c r="AC347" s="179" t="str">
        <f>IF('Planilla de Perforacion'!K381="Repasa","Repasa","")</f>
        <v/>
      </c>
      <c r="AE347" s="179" t="b">
        <f t="shared" si="64"/>
        <v>0</v>
      </c>
      <c r="AF347" t="str">
        <v/>
      </c>
      <c r="AG347" s="179" t="str">
        <f t="shared" si="65"/>
        <v/>
      </c>
      <c r="AH347" t="str">
        <v/>
      </c>
      <c r="AI347" s="202" t="str">
        <v/>
      </c>
      <c r="AJ347" t="str">
        <v/>
      </c>
      <c r="AK347" s="203" t="str">
        <v/>
      </c>
      <c r="AL347" t="str">
        <f t="shared" si="58"/>
        <v/>
      </c>
      <c r="AM347" t="str">
        <f t="shared" si="59"/>
        <v/>
      </c>
    </row>
    <row r="348" spans="3:39" x14ac:dyDescent="0.25">
      <c r="C348" s="179" t="str">
        <f>IF('Planilla de Perforacion'!K382="Conexión","Conexión","")</f>
        <v/>
      </c>
      <c r="D348" s="189" t="str">
        <f>'Planilla de Perforacion'!H382</f>
        <v/>
      </c>
      <c r="E348" s="190" t="str">
        <f>'Planilla de Perforacion'!E382</f>
        <v/>
      </c>
      <c r="F348" s="179">
        <f>'Planilla de Perforacion'!AF382</f>
        <v>0</v>
      </c>
      <c r="G348" s="179" t="str">
        <f>'Planilla de Perforacion'!AQ382</f>
        <v/>
      </c>
      <c r="H348" s="179" t="str">
        <f>'Planilla de Perforacion'!AS382</f>
        <v/>
      </c>
      <c r="I348" s="179" t="str">
        <f>'Planilla de Perforacion'!AR382</f>
        <v/>
      </c>
      <c r="J348" s="191" t="str">
        <v/>
      </c>
      <c r="K348" s="191" t="str">
        <f t="shared" si="68"/>
        <v/>
      </c>
      <c r="L348" s="191" t="str">
        <v/>
      </c>
      <c r="M348" s="192" t="str">
        <v/>
      </c>
      <c r="N348" s="191" t="str">
        <v/>
      </c>
      <c r="O348" s="191" t="str">
        <v/>
      </c>
      <c r="P348" s="193" t="str">
        <f t="shared" si="60"/>
        <v/>
      </c>
      <c r="Q348" s="193" t="str">
        <f t="shared" si="61"/>
        <v/>
      </c>
      <c r="R348" s="179" t="str">
        <f>IF('Planilla de Perforacion'!K382="Survey","Survey","")</f>
        <v/>
      </c>
      <c r="T348" s="179" t="b">
        <f t="shared" si="62"/>
        <v>0</v>
      </c>
      <c r="U348" s="179" t="str">
        <v/>
      </c>
      <c r="V348" s="179" t="str">
        <f t="shared" si="63"/>
        <v/>
      </c>
      <c r="W348" t="str">
        <v/>
      </c>
      <c r="X348" s="202" t="str">
        <v/>
      </c>
      <c r="Y348" t="str">
        <v/>
      </c>
      <c r="Z348" t="str">
        <v/>
      </c>
      <c r="AA348" t="str">
        <f t="shared" si="66"/>
        <v/>
      </c>
      <c r="AB348" t="str">
        <f t="shared" si="67"/>
        <v/>
      </c>
      <c r="AC348" s="179" t="str">
        <f>IF('Planilla de Perforacion'!K382="Repasa","Repasa","")</f>
        <v/>
      </c>
      <c r="AE348" s="179" t="b">
        <f t="shared" si="64"/>
        <v>0</v>
      </c>
      <c r="AF348" t="str">
        <v/>
      </c>
      <c r="AG348" s="179" t="str">
        <f t="shared" si="65"/>
        <v/>
      </c>
      <c r="AH348" t="str">
        <v/>
      </c>
      <c r="AI348" s="202" t="str">
        <v/>
      </c>
      <c r="AJ348" t="str">
        <v/>
      </c>
      <c r="AK348" s="203" t="str">
        <v/>
      </c>
      <c r="AL348" t="str">
        <f t="shared" si="58"/>
        <v/>
      </c>
      <c r="AM348" t="str">
        <f t="shared" si="59"/>
        <v/>
      </c>
    </row>
    <row r="349" spans="3:39" x14ac:dyDescent="0.25">
      <c r="C349" s="179" t="str">
        <f>IF('Planilla de Perforacion'!K383="Conexión","Conexión","")</f>
        <v/>
      </c>
      <c r="D349" s="189" t="str">
        <f>'Planilla de Perforacion'!H383</f>
        <v/>
      </c>
      <c r="E349" s="190" t="str">
        <f>'Planilla de Perforacion'!E383</f>
        <v/>
      </c>
      <c r="F349" s="179">
        <f>'Planilla de Perforacion'!AF383</f>
        <v>0</v>
      </c>
      <c r="G349" s="179" t="str">
        <f>'Planilla de Perforacion'!AQ383</f>
        <v/>
      </c>
      <c r="H349" s="179" t="str">
        <f>'Planilla de Perforacion'!AS383</f>
        <v/>
      </c>
      <c r="I349" s="179" t="str">
        <f>'Planilla de Perforacion'!AR383</f>
        <v/>
      </c>
      <c r="J349" s="191" t="str">
        <v/>
      </c>
      <c r="K349" s="191" t="str">
        <f t="shared" si="68"/>
        <v/>
      </c>
      <c r="L349" s="191" t="str">
        <v/>
      </c>
      <c r="M349" s="192" t="str">
        <v/>
      </c>
      <c r="N349" s="191" t="str">
        <v/>
      </c>
      <c r="O349" s="191" t="str">
        <v/>
      </c>
      <c r="P349" s="193" t="str">
        <f t="shared" si="60"/>
        <v/>
      </c>
      <c r="Q349" s="193" t="str">
        <f t="shared" si="61"/>
        <v/>
      </c>
      <c r="R349" s="179" t="str">
        <f>IF('Planilla de Perforacion'!K383="Survey","Survey","")</f>
        <v/>
      </c>
      <c r="T349" s="179" t="b">
        <f t="shared" si="62"/>
        <v>0</v>
      </c>
      <c r="U349" s="179" t="str">
        <v/>
      </c>
      <c r="V349" s="179" t="str">
        <f t="shared" si="63"/>
        <v/>
      </c>
      <c r="W349" t="str">
        <v/>
      </c>
      <c r="X349" s="202" t="str">
        <v/>
      </c>
      <c r="Y349" t="str">
        <v/>
      </c>
      <c r="Z349" t="str">
        <v/>
      </c>
      <c r="AA349" t="str">
        <f t="shared" si="66"/>
        <v/>
      </c>
      <c r="AB349" t="str">
        <f t="shared" si="67"/>
        <v/>
      </c>
      <c r="AC349" s="179" t="str">
        <f>IF('Planilla de Perforacion'!K383="Repasa","Repasa","")</f>
        <v/>
      </c>
      <c r="AE349" s="179" t="b">
        <f t="shared" si="64"/>
        <v>0</v>
      </c>
      <c r="AF349" t="str">
        <v/>
      </c>
      <c r="AG349" s="179" t="str">
        <f t="shared" si="65"/>
        <v/>
      </c>
      <c r="AH349" t="str">
        <v/>
      </c>
      <c r="AI349" s="202" t="str">
        <v/>
      </c>
      <c r="AJ349" t="str">
        <v/>
      </c>
      <c r="AK349" s="203" t="str">
        <v/>
      </c>
      <c r="AL349" t="str">
        <f t="shared" si="58"/>
        <v/>
      </c>
      <c r="AM349" t="str">
        <f t="shared" si="59"/>
        <v/>
      </c>
    </row>
    <row r="350" spans="3:39" x14ac:dyDescent="0.25">
      <c r="C350" s="179" t="str">
        <f>IF('Planilla de Perforacion'!K384="Conexión","Conexión","")</f>
        <v/>
      </c>
      <c r="D350" s="189" t="str">
        <f>'Planilla de Perforacion'!H384</f>
        <v/>
      </c>
      <c r="E350" s="190" t="str">
        <f>'Planilla de Perforacion'!E384</f>
        <v/>
      </c>
      <c r="F350" s="179">
        <f>'Planilla de Perforacion'!AF384</f>
        <v>0</v>
      </c>
      <c r="G350" s="179" t="str">
        <f>'Planilla de Perforacion'!AQ384</f>
        <v/>
      </c>
      <c r="H350" s="179" t="str">
        <f>'Planilla de Perforacion'!AS384</f>
        <v/>
      </c>
      <c r="I350" s="179" t="str">
        <f>'Planilla de Perforacion'!AR384</f>
        <v/>
      </c>
      <c r="J350" s="191" t="str">
        <v/>
      </c>
      <c r="K350" s="191" t="str">
        <f t="shared" si="68"/>
        <v/>
      </c>
      <c r="L350" s="191" t="str">
        <v/>
      </c>
      <c r="M350" s="192" t="str">
        <v/>
      </c>
      <c r="N350" s="191" t="str">
        <v/>
      </c>
      <c r="O350" s="191" t="str">
        <v/>
      </c>
      <c r="P350" s="193" t="str">
        <f t="shared" si="60"/>
        <v/>
      </c>
      <c r="Q350" s="193" t="str">
        <f t="shared" si="61"/>
        <v/>
      </c>
      <c r="R350" s="179" t="str">
        <f>IF('Planilla de Perforacion'!K384="Survey","Survey","")</f>
        <v/>
      </c>
      <c r="T350" s="179" t="b">
        <f t="shared" si="62"/>
        <v>0</v>
      </c>
      <c r="U350" s="179" t="str">
        <v/>
      </c>
      <c r="V350" s="179" t="str">
        <f t="shared" si="63"/>
        <v/>
      </c>
      <c r="W350" t="str">
        <v/>
      </c>
      <c r="X350" s="202" t="str">
        <v/>
      </c>
      <c r="Y350" t="str">
        <v/>
      </c>
      <c r="Z350" t="str">
        <v/>
      </c>
      <c r="AA350" t="str">
        <f t="shared" si="66"/>
        <v/>
      </c>
      <c r="AB350" t="str">
        <f t="shared" si="67"/>
        <v/>
      </c>
      <c r="AC350" s="179" t="str">
        <f>IF('Planilla de Perforacion'!K384="Repasa","Repasa","")</f>
        <v/>
      </c>
      <c r="AE350" s="179" t="b">
        <f t="shared" si="64"/>
        <v>0</v>
      </c>
      <c r="AF350" t="str">
        <v/>
      </c>
      <c r="AG350" s="179" t="str">
        <f t="shared" si="65"/>
        <v/>
      </c>
      <c r="AH350" t="str">
        <v/>
      </c>
      <c r="AI350" s="202" t="str">
        <v/>
      </c>
      <c r="AJ350" t="str">
        <v/>
      </c>
      <c r="AK350" s="203" t="str">
        <v/>
      </c>
      <c r="AL350" t="str">
        <f t="shared" si="58"/>
        <v/>
      </c>
      <c r="AM350" t="str">
        <f t="shared" si="59"/>
        <v/>
      </c>
    </row>
    <row r="351" spans="3:39" x14ac:dyDescent="0.25">
      <c r="C351" s="179" t="str">
        <f>IF('Planilla de Perforacion'!K385="Conexión","Conexión","")</f>
        <v/>
      </c>
      <c r="D351" s="189" t="str">
        <f>'Planilla de Perforacion'!H385</f>
        <v/>
      </c>
      <c r="E351" s="190" t="str">
        <f>'Planilla de Perforacion'!E385</f>
        <v/>
      </c>
      <c r="F351" s="179">
        <f>'Planilla de Perforacion'!AF385</f>
        <v>0</v>
      </c>
      <c r="G351" s="179" t="str">
        <f>'Planilla de Perforacion'!AQ385</f>
        <v/>
      </c>
      <c r="H351" s="179" t="str">
        <f>'Planilla de Perforacion'!AS385</f>
        <v/>
      </c>
      <c r="I351" s="179" t="str">
        <f>'Planilla de Perforacion'!AR385</f>
        <v/>
      </c>
      <c r="J351" s="191" t="str">
        <v/>
      </c>
      <c r="K351" s="191" t="str">
        <f t="shared" si="68"/>
        <v/>
      </c>
      <c r="L351" s="191" t="str">
        <v/>
      </c>
      <c r="M351" s="192" t="str">
        <v/>
      </c>
      <c r="N351" s="191" t="str">
        <v/>
      </c>
      <c r="O351" s="191" t="str">
        <v/>
      </c>
      <c r="P351" s="193" t="str">
        <f t="shared" si="60"/>
        <v/>
      </c>
      <c r="Q351" s="193" t="str">
        <f t="shared" si="61"/>
        <v/>
      </c>
      <c r="R351" s="179" t="str">
        <f>IF('Planilla de Perforacion'!K385="Survey","Survey","")</f>
        <v/>
      </c>
      <c r="T351" s="179" t="b">
        <f t="shared" si="62"/>
        <v>0</v>
      </c>
      <c r="U351" s="179" t="str">
        <v/>
      </c>
      <c r="V351" s="179" t="str">
        <f t="shared" si="63"/>
        <v/>
      </c>
      <c r="W351" t="str">
        <v/>
      </c>
      <c r="X351" s="202" t="str">
        <v/>
      </c>
      <c r="Y351" t="str">
        <v/>
      </c>
      <c r="Z351" t="str">
        <v/>
      </c>
      <c r="AA351" t="str">
        <f t="shared" si="66"/>
        <v/>
      </c>
      <c r="AB351" t="str">
        <f t="shared" si="67"/>
        <v/>
      </c>
      <c r="AC351" s="179" t="str">
        <f>IF('Planilla de Perforacion'!K385="Repasa","Repasa","")</f>
        <v/>
      </c>
      <c r="AE351" s="179" t="b">
        <f t="shared" si="64"/>
        <v>0</v>
      </c>
      <c r="AF351" t="str">
        <v/>
      </c>
      <c r="AG351" s="179" t="str">
        <f t="shared" si="65"/>
        <v/>
      </c>
      <c r="AH351" t="str">
        <v/>
      </c>
      <c r="AI351" s="202" t="str">
        <v/>
      </c>
      <c r="AJ351" t="str">
        <v/>
      </c>
      <c r="AK351" s="203" t="str">
        <v/>
      </c>
      <c r="AL351" t="str">
        <f t="shared" si="58"/>
        <v/>
      </c>
      <c r="AM351" t="str">
        <f t="shared" si="59"/>
        <v/>
      </c>
    </row>
    <row r="352" spans="3:39" x14ac:dyDescent="0.25">
      <c r="C352" s="179" t="str">
        <f>IF('Planilla de Perforacion'!K386="Conexión","Conexión","")</f>
        <v/>
      </c>
      <c r="D352" s="189" t="str">
        <f>'Planilla de Perforacion'!H386</f>
        <v/>
      </c>
      <c r="E352" s="190" t="str">
        <f>'Planilla de Perforacion'!E386</f>
        <v/>
      </c>
      <c r="F352" s="179">
        <f>'Planilla de Perforacion'!AF386</f>
        <v>0</v>
      </c>
      <c r="G352" s="179" t="str">
        <f>'Planilla de Perforacion'!AQ386</f>
        <v/>
      </c>
      <c r="H352" s="179" t="str">
        <f>'Planilla de Perforacion'!AS386</f>
        <v/>
      </c>
      <c r="I352" s="179" t="str">
        <f>'Planilla de Perforacion'!AR386</f>
        <v/>
      </c>
      <c r="J352" s="191" t="str">
        <v/>
      </c>
      <c r="K352" s="191" t="str">
        <f t="shared" si="68"/>
        <v/>
      </c>
      <c r="L352" s="191" t="str">
        <v/>
      </c>
      <c r="M352" s="192" t="str">
        <v/>
      </c>
      <c r="N352" s="191" t="str">
        <v/>
      </c>
      <c r="O352" s="191" t="str">
        <v/>
      </c>
      <c r="P352" s="193" t="str">
        <f t="shared" si="60"/>
        <v/>
      </c>
      <c r="Q352" s="193" t="str">
        <f t="shared" si="61"/>
        <v/>
      </c>
      <c r="R352" s="179" t="str">
        <f>IF('Planilla de Perforacion'!K386="Survey","Survey","")</f>
        <v/>
      </c>
      <c r="T352" s="179" t="b">
        <f t="shared" si="62"/>
        <v>0</v>
      </c>
      <c r="U352" s="179" t="str">
        <v/>
      </c>
      <c r="V352" s="179" t="str">
        <f t="shared" si="63"/>
        <v/>
      </c>
      <c r="W352" t="str">
        <v/>
      </c>
      <c r="X352" s="202" t="str">
        <v/>
      </c>
      <c r="Y352" t="str">
        <v/>
      </c>
      <c r="Z352" t="str">
        <v/>
      </c>
      <c r="AA352" t="str">
        <f t="shared" si="66"/>
        <v/>
      </c>
      <c r="AB352" t="str">
        <f t="shared" si="67"/>
        <v/>
      </c>
      <c r="AC352" s="179" t="str">
        <f>IF('Planilla de Perforacion'!K386="Repasa","Repasa","")</f>
        <v/>
      </c>
      <c r="AE352" s="179" t="b">
        <f t="shared" si="64"/>
        <v>0</v>
      </c>
      <c r="AF352" t="str">
        <v/>
      </c>
      <c r="AG352" s="179" t="str">
        <f t="shared" si="65"/>
        <v/>
      </c>
      <c r="AH352" t="str">
        <v/>
      </c>
      <c r="AI352" s="202" t="str">
        <v/>
      </c>
      <c r="AJ352" t="str">
        <v/>
      </c>
      <c r="AK352" s="203" t="str">
        <v/>
      </c>
      <c r="AL352" t="str">
        <f t="shared" si="58"/>
        <v/>
      </c>
      <c r="AM352" t="str">
        <f t="shared" si="59"/>
        <v/>
      </c>
    </row>
    <row r="353" spans="3:39" x14ac:dyDescent="0.25">
      <c r="C353" s="179" t="str">
        <f>IF('Planilla de Perforacion'!K387="Conexión","Conexión","")</f>
        <v/>
      </c>
      <c r="D353" s="189" t="str">
        <f>'Planilla de Perforacion'!H387</f>
        <v/>
      </c>
      <c r="E353" s="190" t="str">
        <f>'Planilla de Perforacion'!E387</f>
        <v/>
      </c>
      <c r="F353" s="179">
        <f>'Planilla de Perforacion'!AF387</f>
        <v>0</v>
      </c>
      <c r="G353" s="179" t="str">
        <f>'Planilla de Perforacion'!AQ387</f>
        <v/>
      </c>
      <c r="H353" s="179" t="str">
        <f>'Planilla de Perforacion'!AS387</f>
        <v/>
      </c>
      <c r="I353" s="179" t="str">
        <f>'Planilla de Perforacion'!AR387</f>
        <v/>
      </c>
      <c r="J353" s="191" t="str">
        <v/>
      </c>
      <c r="K353" s="191" t="str">
        <f t="shared" si="68"/>
        <v/>
      </c>
      <c r="L353" s="191" t="str">
        <v/>
      </c>
      <c r="M353" s="192" t="str">
        <v/>
      </c>
      <c r="N353" s="191" t="str">
        <v/>
      </c>
      <c r="O353" s="191" t="str">
        <v/>
      </c>
      <c r="P353" s="193" t="str">
        <f t="shared" si="60"/>
        <v/>
      </c>
      <c r="Q353" s="193" t="str">
        <f t="shared" si="61"/>
        <v/>
      </c>
      <c r="R353" s="179" t="str">
        <f>IF('Planilla de Perforacion'!K387="Survey","Survey","")</f>
        <v/>
      </c>
      <c r="T353" s="179" t="b">
        <f t="shared" si="62"/>
        <v>0</v>
      </c>
      <c r="U353" s="179" t="str">
        <v/>
      </c>
      <c r="V353" s="179" t="str">
        <f t="shared" si="63"/>
        <v/>
      </c>
      <c r="W353" t="str">
        <v/>
      </c>
      <c r="X353" s="202" t="str">
        <v/>
      </c>
      <c r="Y353" t="str">
        <v/>
      </c>
      <c r="Z353" t="str">
        <v/>
      </c>
      <c r="AA353" t="str">
        <f t="shared" si="66"/>
        <v/>
      </c>
      <c r="AB353" t="str">
        <f t="shared" si="67"/>
        <v/>
      </c>
      <c r="AC353" s="179" t="str">
        <f>IF('Planilla de Perforacion'!K387="Repasa","Repasa","")</f>
        <v/>
      </c>
      <c r="AE353" s="179" t="b">
        <f t="shared" si="64"/>
        <v>0</v>
      </c>
      <c r="AF353" t="str">
        <v/>
      </c>
      <c r="AG353" s="179" t="str">
        <f t="shared" si="65"/>
        <v/>
      </c>
      <c r="AH353" t="str">
        <v/>
      </c>
      <c r="AI353" s="202" t="str">
        <v/>
      </c>
      <c r="AJ353" t="str">
        <v/>
      </c>
      <c r="AK353" s="203" t="str">
        <v/>
      </c>
      <c r="AL353" t="str">
        <f t="shared" si="58"/>
        <v/>
      </c>
      <c r="AM353" t="str">
        <f t="shared" si="59"/>
        <v/>
      </c>
    </row>
    <row r="354" spans="3:39" x14ac:dyDescent="0.25">
      <c r="C354" s="179" t="str">
        <f>IF('Planilla de Perforacion'!K388="Conexión","Conexión","")</f>
        <v/>
      </c>
      <c r="D354" s="189" t="str">
        <f>'Planilla de Perforacion'!H388</f>
        <v/>
      </c>
      <c r="E354" s="190" t="str">
        <f>'Planilla de Perforacion'!E388</f>
        <v/>
      </c>
      <c r="F354" s="179">
        <f>'Planilla de Perforacion'!AF388</f>
        <v>0</v>
      </c>
      <c r="G354" s="179" t="str">
        <f>'Planilla de Perforacion'!AQ388</f>
        <v/>
      </c>
      <c r="H354" s="179" t="str">
        <f>'Planilla de Perforacion'!AS388</f>
        <v/>
      </c>
      <c r="I354" s="179" t="str">
        <f>'Planilla de Perforacion'!AR388</f>
        <v/>
      </c>
      <c r="J354" s="191" t="str">
        <v/>
      </c>
      <c r="K354" s="191" t="str">
        <f t="shared" si="68"/>
        <v/>
      </c>
      <c r="L354" s="191" t="str">
        <v/>
      </c>
      <c r="M354" s="192" t="str">
        <v/>
      </c>
      <c r="N354" s="191" t="str">
        <v/>
      </c>
      <c r="O354" s="191" t="str">
        <v/>
      </c>
      <c r="P354" s="193" t="str">
        <f t="shared" si="60"/>
        <v/>
      </c>
      <c r="Q354" s="193" t="str">
        <f t="shared" si="61"/>
        <v/>
      </c>
      <c r="R354" s="179" t="str">
        <f>IF('Planilla de Perforacion'!K388="Survey","Survey","")</f>
        <v/>
      </c>
      <c r="T354" s="179" t="b">
        <f t="shared" si="62"/>
        <v>0</v>
      </c>
      <c r="U354" s="179" t="str">
        <v/>
      </c>
      <c r="V354" s="179" t="str">
        <f t="shared" si="63"/>
        <v/>
      </c>
      <c r="W354" t="str">
        <v/>
      </c>
      <c r="X354" s="202" t="str">
        <v/>
      </c>
      <c r="Y354" t="str">
        <v/>
      </c>
      <c r="Z354" t="str">
        <v/>
      </c>
      <c r="AA354" t="str">
        <f t="shared" si="66"/>
        <v/>
      </c>
      <c r="AB354" t="str">
        <f t="shared" si="67"/>
        <v/>
      </c>
      <c r="AC354" s="179" t="str">
        <f>IF('Planilla de Perforacion'!K388="Repasa","Repasa","")</f>
        <v/>
      </c>
      <c r="AE354" s="179" t="b">
        <f t="shared" si="64"/>
        <v>0</v>
      </c>
      <c r="AF354" t="str">
        <v/>
      </c>
      <c r="AG354" s="179" t="str">
        <f t="shared" si="65"/>
        <v/>
      </c>
      <c r="AH354" t="str">
        <v/>
      </c>
      <c r="AI354" s="202" t="str">
        <v/>
      </c>
      <c r="AJ354" t="str">
        <v/>
      </c>
      <c r="AK354" s="203" t="str">
        <v/>
      </c>
      <c r="AL354" t="str">
        <f t="shared" si="58"/>
        <v/>
      </c>
      <c r="AM354" t="str">
        <f t="shared" si="59"/>
        <v/>
      </c>
    </row>
    <row r="355" spans="3:39" x14ac:dyDescent="0.25">
      <c r="C355" s="179" t="str">
        <f>IF('Planilla de Perforacion'!K389="Conexión","Conexión","")</f>
        <v/>
      </c>
      <c r="D355" s="189" t="str">
        <f>'Planilla de Perforacion'!H389</f>
        <v/>
      </c>
      <c r="E355" s="190" t="str">
        <f>'Planilla de Perforacion'!E389</f>
        <v/>
      </c>
      <c r="F355" s="179">
        <f>'Planilla de Perforacion'!AF389</f>
        <v>0</v>
      </c>
      <c r="G355" s="179" t="str">
        <f>'Planilla de Perforacion'!AQ389</f>
        <v/>
      </c>
      <c r="H355" s="179" t="str">
        <f>'Planilla de Perforacion'!AS389</f>
        <v/>
      </c>
      <c r="I355" s="179" t="str">
        <f>'Planilla de Perforacion'!AR389</f>
        <v/>
      </c>
      <c r="J355" s="191" t="str">
        <v/>
      </c>
      <c r="K355" s="191" t="str">
        <f t="shared" si="68"/>
        <v/>
      </c>
      <c r="L355" s="191" t="str">
        <v/>
      </c>
      <c r="M355" s="192" t="str">
        <v/>
      </c>
      <c r="N355" s="191" t="str">
        <v/>
      </c>
      <c r="O355" s="191" t="str">
        <v/>
      </c>
      <c r="P355" s="193" t="str">
        <f t="shared" si="60"/>
        <v/>
      </c>
      <c r="Q355" s="193" t="str">
        <f t="shared" si="61"/>
        <v/>
      </c>
      <c r="R355" s="179" t="str">
        <f>IF('Planilla de Perforacion'!K389="Survey","Survey","")</f>
        <v/>
      </c>
      <c r="T355" s="179" t="b">
        <f t="shared" si="62"/>
        <v>0</v>
      </c>
      <c r="U355" s="179" t="str">
        <v/>
      </c>
      <c r="V355" s="179" t="str">
        <f t="shared" si="63"/>
        <v/>
      </c>
      <c r="W355" t="str">
        <v/>
      </c>
      <c r="X355" s="202" t="str">
        <v/>
      </c>
      <c r="Y355" t="str">
        <v/>
      </c>
      <c r="Z355" t="str">
        <v/>
      </c>
      <c r="AA355" t="str">
        <f t="shared" si="66"/>
        <v/>
      </c>
      <c r="AB355" t="str">
        <f t="shared" si="67"/>
        <v/>
      </c>
      <c r="AC355" s="179" t="str">
        <f>IF('Planilla de Perforacion'!K389="Repasa","Repasa","")</f>
        <v/>
      </c>
      <c r="AE355" s="179" t="b">
        <f t="shared" si="64"/>
        <v>0</v>
      </c>
      <c r="AF355" t="str">
        <v/>
      </c>
      <c r="AG355" s="179" t="str">
        <f t="shared" si="65"/>
        <v/>
      </c>
      <c r="AH355" t="str">
        <v/>
      </c>
      <c r="AI355" s="202" t="str">
        <v/>
      </c>
      <c r="AJ355" t="str">
        <v/>
      </c>
      <c r="AK355" s="203" t="str">
        <v/>
      </c>
      <c r="AL355" t="str">
        <f t="shared" si="58"/>
        <v/>
      </c>
      <c r="AM355" t="str">
        <f t="shared" si="59"/>
        <v/>
      </c>
    </row>
    <row r="356" spans="3:39" x14ac:dyDescent="0.25">
      <c r="C356" s="179" t="str">
        <f>IF('Planilla de Perforacion'!K390="Conexión","Conexión","")</f>
        <v/>
      </c>
      <c r="D356" s="189" t="str">
        <f>'Planilla de Perforacion'!H390</f>
        <v/>
      </c>
      <c r="E356" s="190" t="str">
        <f>'Planilla de Perforacion'!E390</f>
        <v/>
      </c>
      <c r="F356" s="179">
        <f>'Planilla de Perforacion'!AF390</f>
        <v>0</v>
      </c>
      <c r="G356" s="179" t="str">
        <f>'Planilla de Perforacion'!AQ390</f>
        <v/>
      </c>
      <c r="H356" s="179" t="str">
        <f>'Planilla de Perforacion'!AS390</f>
        <v/>
      </c>
      <c r="I356" s="179" t="str">
        <f>'Planilla de Perforacion'!AR390</f>
        <v/>
      </c>
      <c r="J356" s="191" t="str">
        <v/>
      </c>
      <c r="K356" s="191" t="str">
        <f t="shared" si="68"/>
        <v/>
      </c>
      <c r="L356" s="191" t="str">
        <v/>
      </c>
      <c r="M356" s="192" t="str">
        <v/>
      </c>
      <c r="N356" s="191" t="str">
        <v/>
      </c>
      <c r="O356" s="191" t="str">
        <v/>
      </c>
      <c r="P356" s="193" t="str">
        <f t="shared" si="60"/>
        <v/>
      </c>
      <c r="Q356" s="193" t="str">
        <f t="shared" si="61"/>
        <v/>
      </c>
      <c r="R356" s="179" t="str">
        <f>IF('Planilla de Perforacion'!K390="Survey","Survey","")</f>
        <v/>
      </c>
      <c r="T356" s="179" t="b">
        <f t="shared" si="62"/>
        <v>0</v>
      </c>
      <c r="U356" s="179" t="str">
        <v/>
      </c>
      <c r="V356" s="179" t="str">
        <f t="shared" si="63"/>
        <v/>
      </c>
      <c r="W356" t="str">
        <v/>
      </c>
      <c r="X356" s="202" t="str">
        <v/>
      </c>
      <c r="Y356" t="str">
        <v/>
      </c>
      <c r="Z356" t="str">
        <v/>
      </c>
      <c r="AA356" t="str">
        <f t="shared" si="66"/>
        <v/>
      </c>
      <c r="AB356" t="str">
        <f t="shared" si="67"/>
        <v/>
      </c>
      <c r="AC356" s="179" t="str">
        <f>IF('Planilla de Perforacion'!K390="Repasa","Repasa","")</f>
        <v/>
      </c>
      <c r="AE356" s="179" t="b">
        <f t="shared" si="64"/>
        <v>0</v>
      </c>
      <c r="AF356" t="str">
        <v/>
      </c>
      <c r="AG356" s="179" t="str">
        <f t="shared" si="65"/>
        <v/>
      </c>
      <c r="AH356" t="str">
        <v/>
      </c>
      <c r="AI356" s="202" t="str">
        <v/>
      </c>
      <c r="AJ356" t="str">
        <v/>
      </c>
      <c r="AK356" s="203" t="str">
        <v/>
      </c>
      <c r="AL356" t="str">
        <f t="shared" si="58"/>
        <v/>
      </c>
      <c r="AM356" t="str">
        <f t="shared" si="59"/>
        <v/>
      </c>
    </row>
    <row r="357" spans="3:39" x14ac:dyDescent="0.25">
      <c r="C357" s="179" t="str">
        <f>IF('Planilla de Perforacion'!K391="Conexión","Conexión","")</f>
        <v/>
      </c>
      <c r="D357" s="189" t="str">
        <f>'Planilla de Perforacion'!H391</f>
        <v/>
      </c>
      <c r="E357" s="190" t="str">
        <f>'Planilla de Perforacion'!E391</f>
        <v/>
      </c>
      <c r="F357" s="179">
        <f>'Planilla de Perforacion'!AF391</f>
        <v>0</v>
      </c>
      <c r="G357" s="179" t="str">
        <f>'Planilla de Perforacion'!AQ391</f>
        <v/>
      </c>
      <c r="H357" s="179" t="str">
        <f>'Planilla de Perforacion'!AS391</f>
        <v/>
      </c>
      <c r="I357" s="179" t="str">
        <f>'Planilla de Perforacion'!AR391</f>
        <v/>
      </c>
      <c r="J357" s="191" t="str">
        <v/>
      </c>
      <c r="K357" s="191" t="str">
        <f t="shared" si="68"/>
        <v/>
      </c>
      <c r="L357" s="191" t="str">
        <v/>
      </c>
      <c r="M357" s="192" t="str">
        <v/>
      </c>
      <c r="N357" s="191" t="str">
        <v/>
      </c>
      <c r="O357" s="191" t="str">
        <v/>
      </c>
      <c r="P357" s="193" t="str">
        <f t="shared" si="60"/>
        <v/>
      </c>
      <c r="Q357" s="193" t="str">
        <f t="shared" si="61"/>
        <v/>
      </c>
      <c r="R357" s="179" t="str">
        <f>IF('Planilla de Perforacion'!K391="Survey","Survey","")</f>
        <v/>
      </c>
      <c r="T357" s="179" t="b">
        <f t="shared" si="62"/>
        <v>0</v>
      </c>
      <c r="U357" s="179" t="str">
        <v/>
      </c>
      <c r="V357" s="179" t="str">
        <f t="shared" si="63"/>
        <v/>
      </c>
      <c r="W357" t="str">
        <v/>
      </c>
      <c r="X357" s="202" t="str">
        <v/>
      </c>
      <c r="Y357" t="str">
        <v/>
      </c>
      <c r="Z357" t="str">
        <v/>
      </c>
      <c r="AA357" t="str">
        <f t="shared" si="66"/>
        <v/>
      </c>
      <c r="AB357" t="str">
        <f t="shared" si="67"/>
        <v/>
      </c>
      <c r="AC357" s="179" t="str">
        <f>IF('Planilla de Perforacion'!K391="Repasa","Repasa","")</f>
        <v/>
      </c>
      <c r="AE357" s="179" t="b">
        <f t="shared" si="64"/>
        <v>0</v>
      </c>
      <c r="AF357" t="str">
        <v/>
      </c>
      <c r="AG357" s="179" t="str">
        <f t="shared" si="65"/>
        <v/>
      </c>
      <c r="AH357" t="str">
        <v/>
      </c>
      <c r="AI357" s="202" t="str">
        <v/>
      </c>
      <c r="AJ357" t="str">
        <v/>
      </c>
      <c r="AK357" s="203" t="str">
        <v/>
      </c>
      <c r="AL357" t="str">
        <f t="shared" si="58"/>
        <v/>
      </c>
      <c r="AM357" t="str">
        <f t="shared" si="59"/>
        <v/>
      </c>
    </row>
    <row r="358" spans="3:39" x14ac:dyDescent="0.25">
      <c r="C358" s="179" t="str">
        <f>IF('Planilla de Perforacion'!K392="Conexión","Conexión","")</f>
        <v/>
      </c>
      <c r="D358" s="189" t="str">
        <f>'Planilla de Perforacion'!H392</f>
        <v/>
      </c>
      <c r="E358" s="190" t="str">
        <f>'Planilla de Perforacion'!E392</f>
        <v/>
      </c>
      <c r="F358" s="179">
        <f>'Planilla de Perforacion'!AF392</f>
        <v>0</v>
      </c>
      <c r="G358" s="179" t="str">
        <f>'Planilla de Perforacion'!AQ392</f>
        <v/>
      </c>
      <c r="H358" s="179" t="str">
        <f>'Planilla de Perforacion'!AS392</f>
        <v/>
      </c>
      <c r="I358" s="179" t="str">
        <f>'Planilla de Perforacion'!AR392</f>
        <v/>
      </c>
      <c r="J358" s="191" t="str">
        <v/>
      </c>
      <c r="K358" s="191" t="str">
        <f t="shared" si="68"/>
        <v/>
      </c>
      <c r="L358" s="191" t="str">
        <v/>
      </c>
      <c r="M358" s="192" t="str">
        <v/>
      </c>
      <c r="N358" s="191" t="str">
        <v/>
      </c>
      <c r="O358" s="191" t="str">
        <v/>
      </c>
      <c r="P358" s="193" t="str">
        <f t="shared" si="60"/>
        <v/>
      </c>
      <c r="Q358" s="193" t="str">
        <f t="shared" si="61"/>
        <v/>
      </c>
      <c r="R358" s="179" t="str">
        <f>IF('Planilla de Perforacion'!K392="Survey","Survey","")</f>
        <v/>
      </c>
      <c r="T358" s="179" t="b">
        <f t="shared" si="62"/>
        <v>0</v>
      </c>
      <c r="U358" s="179" t="str">
        <v/>
      </c>
      <c r="V358" s="179" t="str">
        <f t="shared" si="63"/>
        <v/>
      </c>
      <c r="W358" t="str">
        <v/>
      </c>
      <c r="X358" s="202" t="str">
        <v/>
      </c>
      <c r="Y358" t="str">
        <v/>
      </c>
      <c r="Z358" t="str">
        <v/>
      </c>
      <c r="AA358" t="str">
        <f t="shared" si="66"/>
        <v/>
      </c>
      <c r="AB358" t="str">
        <f t="shared" si="67"/>
        <v/>
      </c>
      <c r="AC358" s="179" t="str">
        <f>IF('Planilla de Perforacion'!K392="Repasa","Repasa","")</f>
        <v/>
      </c>
      <c r="AE358" s="179" t="b">
        <f t="shared" si="64"/>
        <v>0</v>
      </c>
      <c r="AF358" t="str">
        <v/>
      </c>
      <c r="AG358" s="179" t="str">
        <f t="shared" si="65"/>
        <v/>
      </c>
      <c r="AH358" t="str">
        <v/>
      </c>
      <c r="AI358" s="202" t="str">
        <v/>
      </c>
      <c r="AJ358" t="str">
        <v/>
      </c>
      <c r="AK358" s="203" t="str">
        <v/>
      </c>
      <c r="AL358" t="str">
        <f t="shared" si="58"/>
        <v/>
      </c>
      <c r="AM358" t="str">
        <f t="shared" si="59"/>
        <v/>
      </c>
    </row>
    <row r="359" spans="3:39" x14ac:dyDescent="0.25">
      <c r="C359" s="179" t="str">
        <f>IF('Planilla de Perforacion'!K393="Conexión","Conexión","")</f>
        <v/>
      </c>
      <c r="D359" s="189" t="str">
        <f>'Planilla de Perforacion'!H393</f>
        <v/>
      </c>
      <c r="E359" s="190" t="str">
        <f>'Planilla de Perforacion'!E393</f>
        <v/>
      </c>
      <c r="F359" s="179">
        <f>'Planilla de Perforacion'!AF393</f>
        <v>0</v>
      </c>
      <c r="G359" s="179" t="str">
        <f>'Planilla de Perforacion'!AQ393</f>
        <v/>
      </c>
      <c r="H359" s="179" t="str">
        <f>'Planilla de Perforacion'!AS393</f>
        <v/>
      </c>
      <c r="I359" s="179" t="str">
        <f>'Planilla de Perforacion'!AR393</f>
        <v/>
      </c>
      <c r="J359" s="191" t="str">
        <v/>
      </c>
      <c r="K359" s="191" t="str">
        <f t="shared" si="68"/>
        <v/>
      </c>
      <c r="L359" s="191" t="str">
        <v/>
      </c>
      <c r="M359" s="192" t="str">
        <v/>
      </c>
      <c r="N359" s="191" t="str">
        <v/>
      </c>
      <c r="O359" s="191" t="str">
        <v/>
      </c>
      <c r="P359" s="193" t="str">
        <f t="shared" si="60"/>
        <v/>
      </c>
      <c r="Q359" s="193" t="str">
        <f t="shared" si="61"/>
        <v/>
      </c>
      <c r="R359" s="179" t="str">
        <f>IF('Planilla de Perforacion'!K393="Survey","Survey","")</f>
        <v/>
      </c>
      <c r="T359" s="179" t="b">
        <f t="shared" si="62"/>
        <v>0</v>
      </c>
      <c r="U359" s="179" t="str">
        <v/>
      </c>
      <c r="V359" s="179" t="str">
        <f t="shared" si="63"/>
        <v/>
      </c>
      <c r="W359" t="str">
        <v/>
      </c>
      <c r="X359" s="202" t="str">
        <v/>
      </c>
      <c r="Y359" t="str">
        <v/>
      </c>
      <c r="Z359" t="str">
        <v/>
      </c>
      <c r="AA359" t="str">
        <f t="shared" si="66"/>
        <v/>
      </c>
      <c r="AB359" t="str">
        <f t="shared" si="67"/>
        <v/>
      </c>
      <c r="AC359" s="179" t="str">
        <f>IF('Planilla de Perforacion'!K393="Repasa","Repasa","")</f>
        <v/>
      </c>
      <c r="AE359" s="179" t="b">
        <f t="shared" si="64"/>
        <v>0</v>
      </c>
      <c r="AF359" t="str">
        <v/>
      </c>
      <c r="AG359" s="179" t="str">
        <f t="shared" si="65"/>
        <v/>
      </c>
      <c r="AH359" t="str">
        <v/>
      </c>
      <c r="AI359" s="202" t="str">
        <v/>
      </c>
      <c r="AJ359" t="str">
        <v/>
      </c>
      <c r="AK359" s="203" t="str">
        <v/>
      </c>
      <c r="AL359" t="str">
        <f t="shared" si="58"/>
        <v/>
      </c>
      <c r="AM359" t="str">
        <f t="shared" si="59"/>
        <v/>
      </c>
    </row>
    <row r="360" spans="3:39" x14ac:dyDescent="0.25">
      <c r="C360" s="179" t="str">
        <f>IF('Planilla de Perforacion'!K394="Conexión","Conexión","")</f>
        <v/>
      </c>
      <c r="D360" s="189" t="str">
        <f>'Planilla de Perforacion'!H394</f>
        <v/>
      </c>
      <c r="E360" s="190" t="str">
        <f>'Planilla de Perforacion'!E394</f>
        <v/>
      </c>
      <c r="F360" s="179">
        <f>'Planilla de Perforacion'!AF394</f>
        <v>0</v>
      </c>
      <c r="G360" s="179" t="str">
        <f>'Planilla de Perforacion'!AQ394</f>
        <v/>
      </c>
      <c r="H360" s="179" t="str">
        <f>'Planilla de Perforacion'!AS394</f>
        <v/>
      </c>
      <c r="I360" s="179" t="str">
        <f>'Planilla de Perforacion'!AR394</f>
        <v/>
      </c>
      <c r="J360" s="191" t="str">
        <v/>
      </c>
      <c r="K360" s="191" t="str">
        <f t="shared" si="68"/>
        <v/>
      </c>
      <c r="L360" s="191" t="str">
        <v/>
      </c>
      <c r="M360" s="192" t="str">
        <v/>
      </c>
      <c r="N360" s="191" t="str">
        <v/>
      </c>
      <c r="O360" s="191" t="str">
        <v/>
      </c>
      <c r="P360" s="193" t="str">
        <f t="shared" si="60"/>
        <v/>
      </c>
      <c r="Q360" s="193" t="str">
        <f t="shared" si="61"/>
        <v/>
      </c>
      <c r="R360" s="179" t="str">
        <f>IF('Planilla de Perforacion'!K394="Survey","Survey","")</f>
        <v/>
      </c>
      <c r="T360" s="179" t="b">
        <f t="shared" si="62"/>
        <v>0</v>
      </c>
      <c r="U360" s="179" t="str">
        <v/>
      </c>
      <c r="V360" s="179" t="str">
        <f t="shared" si="63"/>
        <v/>
      </c>
      <c r="W360" t="str">
        <v/>
      </c>
      <c r="X360" s="202" t="str">
        <v/>
      </c>
      <c r="Y360" t="str">
        <v/>
      </c>
      <c r="Z360" t="str">
        <v/>
      </c>
      <c r="AA360" t="str">
        <f t="shared" si="66"/>
        <v/>
      </c>
      <c r="AB360" t="str">
        <f t="shared" si="67"/>
        <v/>
      </c>
      <c r="AC360" s="179" t="str">
        <f>IF('Planilla de Perforacion'!K394="Repasa","Repasa","")</f>
        <v/>
      </c>
      <c r="AE360" s="179" t="b">
        <f t="shared" si="64"/>
        <v>0</v>
      </c>
      <c r="AF360" t="str">
        <v/>
      </c>
      <c r="AG360" s="179" t="str">
        <f t="shared" si="65"/>
        <v/>
      </c>
      <c r="AH360" t="str">
        <v/>
      </c>
      <c r="AI360" s="202" t="str">
        <v/>
      </c>
      <c r="AJ360" t="str">
        <v/>
      </c>
      <c r="AK360" s="203" t="str">
        <v/>
      </c>
      <c r="AL360" t="str">
        <f t="shared" si="58"/>
        <v/>
      </c>
      <c r="AM360" t="str">
        <f t="shared" si="59"/>
        <v/>
      </c>
    </row>
    <row r="361" spans="3:39" x14ac:dyDescent="0.25">
      <c r="C361" s="179" t="str">
        <f>IF('Planilla de Perforacion'!K395="Conexión","Conexión","")</f>
        <v/>
      </c>
      <c r="D361" s="189" t="str">
        <f>'Planilla de Perforacion'!H395</f>
        <v/>
      </c>
      <c r="E361" s="190" t="str">
        <f>'Planilla de Perforacion'!E395</f>
        <v/>
      </c>
      <c r="F361" s="179">
        <f>'Planilla de Perforacion'!AF395</f>
        <v>0</v>
      </c>
      <c r="G361" s="179" t="str">
        <f>'Planilla de Perforacion'!AQ395</f>
        <v/>
      </c>
      <c r="H361" s="179" t="str">
        <f>'Planilla de Perforacion'!AS395</f>
        <v/>
      </c>
      <c r="I361" s="179" t="str">
        <f>'Planilla de Perforacion'!AR395</f>
        <v/>
      </c>
      <c r="J361" s="191" t="str">
        <v/>
      </c>
      <c r="K361" s="191" t="str">
        <f t="shared" si="68"/>
        <v/>
      </c>
      <c r="L361" s="191" t="str">
        <v/>
      </c>
      <c r="M361" s="192" t="str">
        <v/>
      </c>
      <c r="N361" s="191" t="str">
        <v/>
      </c>
      <c r="O361" s="191" t="str">
        <v/>
      </c>
      <c r="P361" s="193" t="str">
        <f t="shared" si="60"/>
        <v/>
      </c>
      <c r="Q361" s="193" t="str">
        <f t="shared" si="61"/>
        <v/>
      </c>
      <c r="R361" s="179" t="str">
        <f>IF('Planilla de Perforacion'!K395="Survey","Survey","")</f>
        <v/>
      </c>
      <c r="T361" s="179" t="b">
        <f t="shared" si="62"/>
        <v>0</v>
      </c>
      <c r="U361" s="179" t="str">
        <v/>
      </c>
      <c r="V361" s="179" t="str">
        <f t="shared" si="63"/>
        <v/>
      </c>
      <c r="W361" t="str">
        <v/>
      </c>
      <c r="X361" s="202" t="str">
        <v/>
      </c>
      <c r="Y361" t="str">
        <v/>
      </c>
      <c r="Z361" t="str">
        <v/>
      </c>
      <c r="AA361" t="str">
        <f t="shared" si="66"/>
        <v/>
      </c>
      <c r="AB361" t="str">
        <f t="shared" si="67"/>
        <v/>
      </c>
      <c r="AC361" s="179" t="str">
        <f>IF('Planilla de Perforacion'!K395="Repasa","Repasa","")</f>
        <v/>
      </c>
      <c r="AE361" s="179" t="b">
        <f t="shared" si="64"/>
        <v>0</v>
      </c>
      <c r="AF361" t="str">
        <v/>
      </c>
      <c r="AG361" s="179" t="str">
        <f t="shared" si="65"/>
        <v/>
      </c>
      <c r="AH361" t="str">
        <v/>
      </c>
      <c r="AI361" s="202" t="str">
        <v/>
      </c>
      <c r="AJ361" t="str">
        <v/>
      </c>
      <c r="AK361" s="203" t="str">
        <v/>
      </c>
      <c r="AL361" t="str">
        <f t="shared" si="58"/>
        <v/>
      </c>
      <c r="AM361" t="str">
        <f t="shared" si="59"/>
        <v/>
      </c>
    </row>
    <row r="362" spans="3:39" x14ac:dyDescent="0.25">
      <c r="C362" s="179" t="str">
        <f>IF('Planilla de Perforacion'!K396="Conexión","Conexión","")</f>
        <v/>
      </c>
      <c r="D362" s="189" t="str">
        <f>'Planilla de Perforacion'!H396</f>
        <v/>
      </c>
      <c r="E362" s="190" t="str">
        <f>'Planilla de Perforacion'!E396</f>
        <v/>
      </c>
      <c r="F362" s="179">
        <f>'Planilla de Perforacion'!AF396</f>
        <v>0</v>
      </c>
      <c r="G362" s="179" t="str">
        <f>'Planilla de Perforacion'!AQ396</f>
        <v/>
      </c>
      <c r="H362" s="179" t="str">
        <f>'Planilla de Perforacion'!AS396</f>
        <v/>
      </c>
      <c r="I362" s="179" t="str">
        <f>'Planilla de Perforacion'!AR396</f>
        <v/>
      </c>
      <c r="J362" s="191" t="str">
        <v/>
      </c>
      <c r="K362" s="191" t="str">
        <f t="shared" si="68"/>
        <v/>
      </c>
      <c r="L362" s="191" t="str">
        <v/>
      </c>
      <c r="M362" s="192" t="str">
        <v/>
      </c>
      <c r="N362" s="191" t="str">
        <v/>
      </c>
      <c r="O362" s="191" t="str">
        <v/>
      </c>
      <c r="P362" s="193" t="str">
        <f t="shared" si="60"/>
        <v/>
      </c>
      <c r="Q362" s="193" t="str">
        <f t="shared" si="61"/>
        <v/>
      </c>
      <c r="R362" s="179" t="str">
        <f>IF('Planilla de Perforacion'!K396="Survey","Survey","")</f>
        <v/>
      </c>
      <c r="T362" s="179" t="b">
        <f t="shared" si="62"/>
        <v>0</v>
      </c>
      <c r="U362" s="179" t="str">
        <v/>
      </c>
      <c r="V362" s="179" t="str">
        <f t="shared" si="63"/>
        <v/>
      </c>
      <c r="W362" t="str">
        <v/>
      </c>
      <c r="X362" s="202" t="str">
        <v/>
      </c>
      <c r="Y362" t="str">
        <v/>
      </c>
      <c r="Z362" t="str">
        <v/>
      </c>
      <c r="AA362" t="str">
        <f t="shared" si="66"/>
        <v/>
      </c>
      <c r="AB362" t="str">
        <f t="shared" si="67"/>
        <v/>
      </c>
      <c r="AC362" s="179" t="str">
        <f>IF('Planilla de Perforacion'!K396="Repasa","Repasa","")</f>
        <v/>
      </c>
      <c r="AE362" s="179" t="b">
        <f t="shared" si="64"/>
        <v>0</v>
      </c>
      <c r="AF362" t="str">
        <v/>
      </c>
      <c r="AG362" s="179" t="str">
        <f t="shared" si="65"/>
        <v/>
      </c>
      <c r="AH362" t="str">
        <v/>
      </c>
      <c r="AI362" s="202" t="str">
        <v/>
      </c>
      <c r="AJ362" t="str">
        <v/>
      </c>
      <c r="AK362" s="203" t="str">
        <v/>
      </c>
      <c r="AL362" t="str">
        <f t="shared" si="58"/>
        <v/>
      </c>
      <c r="AM362" t="str">
        <f t="shared" si="59"/>
        <v/>
      </c>
    </row>
    <row r="363" spans="3:39" x14ac:dyDescent="0.25">
      <c r="C363" s="179" t="str">
        <f>IF('Planilla de Perforacion'!K397="Conexión","Conexión","")</f>
        <v/>
      </c>
      <c r="D363" s="189" t="str">
        <f>'Planilla de Perforacion'!H397</f>
        <v/>
      </c>
      <c r="E363" s="190" t="str">
        <f>'Planilla de Perforacion'!E397</f>
        <v/>
      </c>
      <c r="F363" s="179">
        <f>'Planilla de Perforacion'!AF397</f>
        <v>0</v>
      </c>
      <c r="G363" s="179" t="str">
        <f>'Planilla de Perforacion'!AQ397</f>
        <v/>
      </c>
      <c r="H363" s="179" t="str">
        <f>'Planilla de Perforacion'!AS397</f>
        <v/>
      </c>
      <c r="I363" s="179" t="str">
        <f>'Planilla de Perforacion'!AR397</f>
        <v/>
      </c>
      <c r="J363" s="191" t="str">
        <v/>
      </c>
      <c r="K363" s="191" t="str">
        <f t="shared" si="68"/>
        <v/>
      </c>
      <c r="L363" s="191" t="str">
        <v/>
      </c>
      <c r="M363" s="192" t="str">
        <v/>
      </c>
      <c r="N363" s="191" t="str">
        <v/>
      </c>
      <c r="O363" s="191" t="str">
        <v/>
      </c>
      <c r="P363" s="193" t="str">
        <f t="shared" si="60"/>
        <v/>
      </c>
      <c r="Q363" s="193" t="str">
        <f t="shared" si="61"/>
        <v/>
      </c>
      <c r="R363" s="179" t="str">
        <f>IF('Planilla de Perforacion'!K397="Survey","Survey","")</f>
        <v/>
      </c>
      <c r="T363" s="179" t="b">
        <f t="shared" si="62"/>
        <v>0</v>
      </c>
      <c r="U363" s="179" t="str">
        <v/>
      </c>
      <c r="V363" s="179" t="str">
        <f t="shared" si="63"/>
        <v/>
      </c>
      <c r="W363" t="str">
        <v/>
      </c>
      <c r="X363" s="202" t="str">
        <v/>
      </c>
      <c r="Y363" t="str">
        <v/>
      </c>
      <c r="Z363" t="str">
        <v/>
      </c>
      <c r="AA363" t="str">
        <f t="shared" si="66"/>
        <v/>
      </c>
      <c r="AB363" t="str">
        <f t="shared" si="67"/>
        <v/>
      </c>
      <c r="AC363" s="179" t="str">
        <f>IF('Planilla de Perforacion'!K397="Repasa","Repasa","")</f>
        <v/>
      </c>
      <c r="AE363" s="179" t="b">
        <f t="shared" si="64"/>
        <v>0</v>
      </c>
      <c r="AF363" t="str">
        <v/>
      </c>
      <c r="AG363" s="179" t="str">
        <f t="shared" si="65"/>
        <v/>
      </c>
      <c r="AH363" t="str">
        <v/>
      </c>
      <c r="AI363" s="202" t="str">
        <v/>
      </c>
      <c r="AJ363" t="str">
        <v/>
      </c>
      <c r="AK363" s="203" t="str">
        <v/>
      </c>
      <c r="AL363" t="str">
        <f t="shared" si="58"/>
        <v/>
      </c>
      <c r="AM363" t="str">
        <f t="shared" si="59"/>
        <v/>
      </c>
    </row>
    <row r="364" spans="3:39" x14ac:dyDescent="0.25">
      <c r="C364" s="179" t="str">
        <f>IF('Planilla de Perforacion'!K398="Conexión","Conexión","")</f>
        <v/>
      </c>
      <c r="D364" s="189" t="str">
        <f>'Planilla de Perforacion'!H398</f>
        <v/>
      </c>
      <c r="E364" s="190" t="str">
        <f>'Planilla de Perforacion'!E398</f>
        <v/>
      </c>
      <c r="F364" s="179">
        <f>'Planilla de Perforacion'!AF398</f>
        <v>0</v>
      </c>
      <c r="G364" s="179" t="str">
        <f>'Planilla de Perforacion'!AQ398</f>
        <v/>
      </c>
      <c r="H364" s="179" t="str">
        <f>'Planilla de Perforacion'!AS398</f>
        <v/>
      </c>
      <c r="I364" s="179" t="str">
        <f>'Planilla de Perforacion'!AR398</f>
        <v/>
      </c>
      <c r="J364" s="191" t="str">
        <v/>
      </c>
      <c r="K364" s="191" t="str">
        <f t="shared" si="68"/>
        <v/>
      </c>
      <c r="L364" s="191" t="str">
        <v/>
      </c>
      <c r="M364" s="192" t="str">
        <v/>
      </c>
      <c r="N364" s="191" t="str">
        <v/>
      </c>
      <c r="O364" s="191" t="str">
        <v/>
      </c>
      <c r="P364" s="193" t="str">
        <f t="shared" si="60"/>
        <v/>
      </c>
      <c r="Q364" s="193" t="str">
        <f t="shared" si="61"/>
        <v/>
      </c>
      <c r="R364" s="179" t="str">
        <f>IF('Planilla de Perforacion'!K398="Survey","Survey","")</f>
        <v/>
      </c>
      <c r="T364" s="179" t="b">
        <f t="shared" si="62"/>
        <v>0</v>
      </c>
      <c r="U364" s="179" t="str">
        <v/>
      </c>
      <c r="V364" s="179" t="str">
        <f t="shared" si="63"/>
        <v/>
      </c>
      <c r="W364" t="str">
        <v/>
      </c>
      <c r="X364" s="202" t="str">
        <v/>
      </c>
      <c r="Y364" t="str">
        <v/>
      </c>
      <c r="Z364" t="str">
        <v/>
      </c>
      <c r="AA364" t="str">
        <f t="shared" si="66"/>
        <v/>
      </c>
      <c r="AB364" t="str">
        <f t="shared" si="67"/>
        <v/>
      </c>
      <c r="AC364" s="179" t="str">
        <f>IF('Planilla de Perforacion'!K398="Repasa","Repasa","")</f>
        <v/>
      </c>
      <c r="AE364" s="179" t="b">
        <f t="shared" si="64"/>
        <v>0</v>
      </c>
      <c r="AF364" t="str">
        <v/>
      </c>
      <c r="AG364" s="179" t="str">
        <f t="shared" si="65"/>
        <v/>
      </c>
      <c r="AH364" t="str">
        <v/>
      </c>
      <c r="AI364" s="202" t="str">
        <v/>
      </c>
      <c r="AJ364" t="str">
        <v/>
      </c>
      <c r="AK364" s="203" t="str">
        <v/>
      </c>
      <c r="AL364" t="str">
        <f t="shared" si="58"/>
        <v/>
      </c>
      <c r="AM364" t="str">
        <f t="shared" si="59"/>
        <v/>
      </c>
    </row>
    <row r="365" spans="3:39" x14ac:dyDescent="0.25">
      <c r="C365" s="179" t="str">
        <f>IF('Planilla de Perforacion'!K399="Conexión","Conexión","")</f>
        <v/>
      </c>
      <c r="D365" s="189" t="str">
        <f>'Planilla de Perforacion'!H399</f>
        <v/>
      </c>
      <c r="E365" s="190" t="str">
        <f>'Planilla de Perforacion'!E399</f>
        <v/>
      </c>
      <c r="F365" s="179">
        <f>'Planilla de Perforacion'!AF399</f>
        <v>0</v>
      </c>
      <c r="G365" s="179" t="str">
        <f>'Planilla de Perforacion'!AQ399</f>
        <v/>
      </c>
      <c r="H365" s="179" t="str">
        <f>'Planilla de Perforacion'!AS399</f>
        <v/>
      </c>
      <c r="I365" s="179" t="str">
        <f>'Planilla de Perforacion'!AR399</f>
        <v/>
      </c>
      <c r="J365" s="191" t="str">
        <v/>
      </c>
      <c r="K365" s="191" t="str">
        <f t="shared" si="68"/>
        <v/>
      </c>
      <c r="L365" s="191" t="str">
        <v/>
      </c>
      <c r="M365" s="192" t="str">
        <v/>
      </c>
      <c r="N365" s="191" t="str">
        <v/>
      </c>
      <c r="O365" s="191" t="str">
        <v/>
      </c>
      <c r="P365" s="193" t="str">
        <f t="shared" si="60"/>
        <v/>
      </c>
      <c r="Q365" s="193" t="str">
        <f t="shared" si="61"/>
        <v/>
      </c>
      <c r="R365" s="179" t="str">
        <f>IF('Planilla de Perforacion'!K399="Survey","Survey","")</f>
        <v/>
      </c>
      <c r="T365" s="179" t="b">
        <f t="shared" si="62"/>
        <v>0</v>
      </c>
      <c r="U365" s="179" t="str">
        <v/>
      </c>
      <c r="V365" s="179" t="str">
        <f t="shared" si="63"/>
        <v/>
      </c>
      <c r="W365" t="str">
        <v/>
      </c>
      <c r="X365" s="202" t="str">
        <v/>
      </c>
      <c r="Y365" t="str">
        <v/>
      </c>
      <c r="Z365" t="str">
        <v/>
      </c>
      <c r="AA365" t="str">
        <f t="shared" si="66"/>
        <v/>
      </c>
      <c r="AB365" t="str">
        <f t="shared" si="67"/>
        <v/>
      </c>
      <c r="AC365" s="179" t="str">
        <f>IF('Planilla de Perforacion'!K399="Repasa","Repasa","")</f>
        <v/>
      </c>
      <c r="AE365" s="179" t="b">
        <f t="shared" si="64"/>
        <v>0</v>
      </c>
      <c r="AF365" t="str">
        <v/>
      </c>
      <c r="AG365" s="179" t="str">
        <f t="shared" si="65"/>
        <v/>
      </c>
      <c r="AH365" t="str">
        <v/>
      </c>
      <c r="AI365" s="202" t="str">
        <v/>
      </c>
      <c r="AJ365" t="str">
        <v/>
      </c>
      <c r="AK365" s="203" t="str">
        <v/>
      </c>
      <c r="AL365" t="str">
        <f t="shared" si="58"/>
        <v/>
      </c>
      <c r="AM365" t="str">
        <f t="shared" si="59"/>
        <v/>
      </c>
    </row>
    <row r="366" spans="3:39" x14ac:dyDescent="0.25">
      <c r="C366" s="179" t="str">
        <f>IF('Planilla de Perforacion'!K400="Conexión","Conexión","")</f>
        <v/>
      </c>
      <c r="D366" s="189" t="str">
        <f>'Planilla de Perforacion'!H400</f>
        <v/>
      </c>
      <c r="E366" s="190" t="str">
        <f>'Planilla de Perforacion'!E400</f>
        <v/>
      </c>
      <c r="F366" s="179">
        <f>'Planilla de Perforacion'!AF400</f>
        <v>0</v>
      </c>
      <c r="G366" s="179" t="str">
        <f>'Planilla de Perforacion'!AQ400</f>
        <v/>
      </c>
      <c r="H366" s="179" t="str">
        <f>'Planilla de Perforacion'!AS400</f>
        <v/>
      </c>
      <c r="I366" s="179" t="str">
        <f>'Planilla de Perforacion'!AR400</f>
        <v/>
      </c>
      <c r="J366" s="191" t="str">
        <v/>
      </c>
      <c r="K366" s="191" t="str">
        <f t="shared" si="68"/>
        <v/>
      </c>
      <c r="L366" s="191" t="str">
        <v/>
      </c>
      <c r="M366" s="192" t="str">
        <v/>
      </c>
      <c r="N366" s="191" t="str">
        <v/>
      </c>
      <c r="O366" s="191" t="str">
        <v/>
      </c>
      <c r="P366" s="193" t="str">
        <f t="shared" si="60"/>
        <v/>
      </c>
      <c r="Q366" s="193" t="str">
        <f t="shared" si="61"/>
        <v/>
      </c>
      <c r="R366" s="179" t="str">
        <f>IF('Planilla de Perforacion'!K400="Survey","Survey","")</f>
        <v/>
      </c>
      <c r="T366" s="179" t="b">
        <f t="shared" si="62"/>
        <v>0</v>
      </c>
      <c r="U366" s="179" t="str">
        <v/>
      </c>
      <c r="V366" s="179" t="str">
        <f t="shared" si="63"/>
        <v/>
      </c>
      <c r="W366" t="str">
        <v/>
      </c>
      <c r="X366" s="202" t="str">
        <v/>
      </c>
      <c r="Y366" t="str">
        <v/>
      </c>
      <c r="Z366" t="str">
        <v/>
      </c>
      <c r="AA366" t="str">
        <f t="shared" si="66"/>
        <v/>
      </c>
      <c r="AB366" t="str">
        <f t="shared" si="67"/>
        <v/>
      </c>
      <c r="AC366" s="179" t="str">
        <f>IF('Planilla de Perforacion'!K400="Repasa","Repasa","")</f>
        <v/>
      </c>
      <c r="AE366" s="179" t="b">
        <f t="shared" si="64"/>
        <v>0</v>
      </c>
      <c r="AF366" t="str">
        <v/>
      </c>
      <c r="AG366" s="179" t="str">
        <f t="shared" si="65"/>
        <v/>
      </c>
      <c r="AH366" t="str">
        <v/>
      </c>
      <c r="AI366" s="202" t="str">
        <v/>
      </c>
      <c r="AJ366" t="str">
        <v/>
      </c>
      <c r="AK366" s="203" t="str">
        <v/>
      </c>
      <c r="AL366" t="str">
        <f t="shared" si="58"/>
        <v/>
      </c>
      <c r="AM366" t="str">
        <f t="shared" si="59"/>
        <v/>
      </c>
    </row>
    <row r="367" spans="3:39" x14ac:dyDescent="0.25">
      <c r="C367" s="179" t="str">
        <f>IF('Planilla de Perforacion'!K401="Conexión","Conexión","")</f>
        <v/>
      </c>
      <c r="D367" s="189" t="str">
        <f>'Planilla de Perforacion'!H401</f>
        <v/>
      </c>
      <c r="E367" s="190" t="str">
        <f>'Planilla de Perforacion'!E401</f>
        <v/>
      </c>
      <c r="F367" s="179">
        <f>'Planilla de Perforacion'!AF401</f>
        <v>0</v>
      </c>
      <c r="G367" s="179" t="str">
        <f>'Planilla de Perforacion'!AQ401</f>
        <v/>
      </c>
      <c r="H367" s="179" t="str">
        <f>'Planilla de Perforacion'!AS401</f>
        <v/>
      </c>
      <c r="I367" s="179" t="str">
        <f>'Planilla de Perforacion'!AR401</f>
        <v/>
      </c>
      <c r="J367" s="191" t="str">
        <v/>
      </c>
      <c r="K367" s="191" t="str">
        <f t="shared" si="68"/>
        <v/>
      </c>
      <c r="L367" s="191" t="str">
        <v/>
      </c>
      <c r="M367" s="192" t="str">
        <v/>
      </c>
      <c r="N367" s="191" t="str">
        <v/>
      </c>
      <c r="O367" s="191" t="str">
        <v/>
      </c>
      <c r="P367" s="193" t="str">
        <f t="shared" si="60"/>
        <v/>
      </c>
      <c r="Q367" s="193" t="str">
        <f t="shared" si="61"/>
        <v/>
      </c>
      <c r="R367" s="179" t="str">
        <f>IF('Planilla de Perforacion'!K401="Survey","Survey","")</f>
        <v/>
      </c>
      <c r="T367" s="179" t="b">
        <f t="shared" si="62"/>
        <v>0</v>
      </c>
      <c r="U367" s="179" t="str">
        <v/>
      </c>
      <c r="V367" s="179" t="str">
        <f t="shared" si="63"/>
        <v/>
      </c>
      <c r="W367" t="str">
        <v/>
      </c>
      <c r="X367" s="202" t="str">
        <v/>
      </c>
      <c r="Y367" t="str">
        <v/>
      </c>
      <c r="Z367" t="str">
        <v/>
      </c>
      <c r="AA367" t="str">
        <f t="shared" si="66"/>
        <v/>
      </c>
      <c r="AB367" t="str">
        <f t="shared" si="67"/>
        <v/>
      </c>
      <c r="AC367" s="179" t="str">
        <f>IF('Planilla de Perforacion'!K401="Repasa","Repasa","")</f>
        <v/>
      </c>
      <c r="AE367" s="179" t="b">
        <f t="shared" si="64"/>
        <v>0</v>
      </c>
      <c r="AF367" t="str">
        <v/>
      </c>
      <c r="AG367" s="179" t="str">
        <f t="shared" si="65"/>
        <v/>
      </c>
      <c r="AH367" t="str">
        <v/>
      </c>
      <c r="AI367" s="202" t="str">
        <v/>
      </c>
      <c r="AJ367" t="str">
        <v/>
      </c>
      <c r="AK367" s="203" t="str">
        <v/>
      </c>
      <c r="AL367" t="str">
        <f t="shared" si="58"/>
        <v/>
      </c>
      <c r="AM367" t="str">
        <f t="shared" si="59"/>
        <v/>
      </c>
    </row>
    <row r="368" spans="3:39" x14ac:dyDescent="0.25">
      <c r="C368" s="179" t="str">
        <f>IF('Planilla de Perforacion'!K402="Conexión","Conexión","")</f>
        <v/>
      </c>
      <c r="D368" s="189" t="str">
        <f>'Planilla de Perforacion'!H402</f>
        <v/>
      </c>
      <c r="E368" s="190" t="str">
        <f>'Planilla de Perforacion'!E402</f>
        <v/>
      </c>
      <c r="F368" s="179">
        <f>'Planilla de Perforacion'!AF402</f>
        <v>0</v>
      </c>
      <c r="G368" s="179" t="str">
        <f>'Planilla de Perforacion'!AQ402</f>
        <v/>
      </c>
      <c r="H368" s="179" t="str">
        <f>'Planilla de Perforacion'!AS402</f>
        <v/>
      </c>
      <c r="I368" s="179" t="str">
        <f>'Planilla de Perforacion'!AR402</f>
        <v/>
      </c>
      <c r="J368" s="191" t="str">
        <v/>
      </c>
      <c r="K368" s="191" t="str">
        <f t="shared" si="68"/>
        <v/>
      </c>
      <c r="L368" s="191" t="str">
        <v/>
      </c>
      <c r="M368" s="192" t="str">
        <v/>
      </c>
      <c r="N368" s="191" t="str">
        <v/>
      </c>
      <c r="O368" s="191" t="str">
        <v/>
      </c>
      <c r="P368" s="193" t="str">
        <f t="shared" si="60"/>
        <v/>
      </c>
      <c r="Q368" s="193" t="str">
        <f t="shared" si="61"/>
        <v/>
      </c>
      <c r="R368" s="179" t="str">
        <f>IF('Planilla de Perforacion'!K402="Survey","Survey","")</f>
        <v/>
      </c>
      <c r="T368" s="179" t="b">
        <f t="shared" si="62"/>
        <v>0</v>
      </c>
      <c r="U368" s="179" t="str">
        <v/>
      </c>
      <c r="V368" s="179" t="str">
        <f t="shared" si="63"/>
        <v/>
      </c>
      <c r="W368" t="str">
        <v/>
      </c>
      <c r="X368" s="202" t="str">
        <v/>
      </c>
      <c r="Y368" t="str">
        <v/>
      </c>
      <c r="Z368" t="str">
        <v/>
      </c>
      <c r="AA368" t="str">
        <f t="shared" si="66"/>
        <v/>
      </c>
      <c r="AB368" t="str">
        <f t="shared" si="67"/>
        <v/>
      </c>
      <c r="AC368" s="179" t="str">
        <f>IF('Planilla de Perforacion'!K402="Repasa","Repasa","")</f>
        <v/>
      </c>
      <c r="AE368" s="179" t="b">
        <f t="shared" si="64"/>
        <v>0</v>
      </c>
      <c r="AF368" t="str">
        <v/>
      </c>
      <c r="AG368" s="179" t="str">
        <f t="shared" si="65"/>
        <v/>
      </c>
      <c r="AH368" t="str">
        <v/>
      </c>
      <c r="AI368" s="202" t="str">
        <v/>
      </c>
      <c r="AJ368" t="str">
        <v/>
      </c>
      <c r="AK368" s="203" t="str">
        <v/>
      </c>
      <c r="AL368" t="str">
        <f t="shared" si="58"/>
        <v/>
      </c>
      <c r="AM368" t="str">
        <f t="shared" si="59"/>
        <v/>
      </c>
    </row>
    <row r="369" spans="3:39" x14ac:dyDescent="0.25">
      <c r="C369" s="179" t="str">
        <f>IF('Planilla de Perforacion'!K403="Conexión","Conexión","")</f>
        <v/>
      </c>
      <c r="D369" s="189" t="str">
        <f>'Planilla de Perforacion'!H403</f>
        <v/>
      </c>
      <c r="E369" s="190" t="str">
        <f>'Planilla de Perforacion'!E403</f>
        <v/>
      </c>
      <c r="F369" s="179">
        <f>'Planilla de Perforacion'!AF403</f>
        <v>0</v>
      </c>
      <c r="G369" s="179" t="str">
        <f>'Planilla de Perforacion'!AQ403</f>
        <v/>
      </c>
      <c r="H369" s="179" t="str">
        <f>'Planilla de Perforacion'!AS403</f>
        <v/>
      </c>
      <c r="I369" s="179" t="str">
        <f>'Planilla de Perforacion'!AR403</f>
        <v/>
      </c>
      <c r="J369" s="191" t="str">
        <v/>
      </c>
      <c r="K369" s="191" t="str">
        <f t="shared" si="68"/>
        <v/>
      </c>
      <c r="L369" s="191" t="str">
        <v/>
      </c>
      <c r="M369" s="192" t="str">
        <v/>
      </c>
      <c r="N369" s="191" t="str">
        <v/>
      </c>
      <c r="O369" s="191" t="str">
        <v/>
      </c>
      <c r="P369" s="193" t="str">
        <f t="shared" si="60"/>
        <v/>
      </c>
      <c r="Q369" s="193" t="str">
        <f t="shared" si="61"/>
        <v/>
      </c>
      <c r="R369" s="179" t="str">
        <f>IF('Planilla de Perforacion'!K403="Survey","Survey","")</f>
        <v/>
      </c>
      <c r="T369" s="179" t="b">
        <f t="shared" si="62"/>
        <v>0</v>
      </c>
      <c r="U369" s="179" t="str">
        <v/>
      </c>
      <c r="V369" s="179" t="str">
        <f t="shared" si="63"/>
        <v/>
      </c>
      <c r="W369" t="str">
        <v/>
      </c>
      <c r="X369" s="202" t="str">
        <v/>
      </c>
      <c r="Y369" t="str">
        <v/>
      </c>
      <c r="Z369" t="str">
        <v/>
      </c>
      <c r="AA369" t="str">
        <f t="shared" si="66"/>
        <v/>
      </c>
      <c r="AB369" t="str">
        <f t="shared" si="67"/>
        <v/>
      </c>
      <c r="AC369" s="179" t="str">
        <f>IF('Planilla de Perforacion'!K403="Repasa","Repasa","")</f>
        <v/>
      </c>
      <c r="AE369" s="179" t="b">
        <f t="shared" si="64"/>
        <v>0</v>
      </c>
      <c r="AF369" t="str">
        <v/>
      </c>
      <c r="AG369" s="179" t="str">
        <f t="shared" si="65"/>
        <v/>
      </c>
      <c r="AH369" t="str">
        <v/>
      </c>
      <c r="AI369" s="202" t="str">
        <v/>
      </c>
      <c r="AJ369" t="str">
        <v/>
      </c>
      <c r="AK369" s="203" t="str">
        <v/>
      </c>
      <c r="AL369" t="str">
        <f t="shared" si="58"/>
        <v/>
      </c>
      <c r="AM369" t="str">
        <f t="shared" si="59"/>
        <v/>
      </c>
    </row>
    <row r="370" spans="3:39" x14ac:dyDescent="0.25">
      <c r="C370" s="179" t="str">
        <f>IF('Planilla de Perforacion'!K404="Conexión","Conexión","")</f>
        <v/>
      </c>
      <c r="D370" s="189" t="str">
        <f>'Planilla de Perforacion'!H404</f>
        <v/>
      </c>
      <c r="E370" s="190" t="str">
        <f>'Planilla de Perforacion'!E404</f>
        <v/>
      </c>
      <c r="F370" s="179">
        <f>'Planilla de Perforacion'!AF404</f>
        <v>0</v>
      </c>
      <c r="G370" s="179" t="str">
        <f>'Planilla de Perforacion'!AQ404</f>
        <v/>
      </c>
      <c r="H370" s="179" t="str">
        <f>'Planilla de Perforacion'!AS404</f>
        <v/>
      </c>
      <c r="I370" s="179" t="str">
        <f>'Planilla de Perforacion'!AR404</f>
        <v/>
      </c>
      <c r="J370" s="191" t="str">
        <v/>
      </c>
      <c r="K370" s="191" t="str">
        <f t="shared" si="68"/>
        <v/>
      </c>
      <c r="L370" s="191" t="str">
        <v/>
      </c>
      <c r="M370" s="192" t="str">
        <v/>
      </c>
      <c r="N370" s="191" t="str">
        <v/>
      </c>
      <c r="O370" s="191" t="str">
        <v/>
      </c>
      <c r="P370" s="193" t="str">
        <f t="shared" si="60"/>
        <v/>
      </c>
      <c r="Q370" s="193" t="str">
        <f t="shared" si="61"/>
        <v/>
      </c>
      <c r="R370" s="179" t="str">
        <f>IF('Planilla de Perforacion'!K404="Survey","Survey","")</f>
        <v/>
      </c>
      <c r="T370" s="179" t="b">
        <f t="shared" si="62"/>
        <v>0</v>
      </c>
      <c r="U370" s="179" t="str">
        <v/>
      </c>
      <c r="V370" s="179" t="str">
        <f t="shared" si="63"/>
        <v/>
      </c>
      <c r="W370" t="str">
        <v/>
      </c>
      <c r="X370" s="202" t="str">
        <v/>
      </c>
      <c r="Y370" t="str">
        <v/>
      </c>
      <c r="Z370" t="str">
        <v/>
      </c>
      <c r="AA370" t="str">
        <f t="shared" si="66"/>
        <v/>
      </c>
      <c r="AB370" t="str">
        <f t="shared" si="67"/>
        <v/>
      </c>
      <c r="AC370" s="179" t="str">
        <f>IF('Planilla de Perforacion'!K404="Repasa","Repasa","")</f>
        <v/>
      </c>
      <c r="AE370" s="179" t="b">
        <f t="shared" si="64"/>
        <v>0</v>
      </c>
      <c r="AF370" t="str">
        <v/>
      </c>
      <c r="AG370" s="179" t="str">
        <f t="shared" si="65"/>
        <v/>
      </c>
      <c r="AH370" t="str">
        <v/>
      </c>
      <c r="AI370" s="202" t="str">
        <v/>
      </c>
      <c r="AJ370" t="str">
        <v/>
      </c>
      <c r="AK370" s="203" t="str">
        <v/>
      </c>
      <c r="AL370" t="str">
        <f t="shared" si="58"/>
        <v/>
      </c>
      <c r="AM370" t="str">
        <f t="shared" si="59"/>
        <v/>
      </c>
    </row>
    <row r="371" spans="3:39" x14ac:dyDescent="0.25">
      <c r="C371" s="179" t="str">
        <f>IF('Planilla de Perforacion'!K405="Conexión","Conexión","")</f>
        <v/>
      </c>
      <c r="D371" s="189" t="str">
        <f>'Planilla de Perforacion'!H405</f>
        <v/>
      </c>
      <c r="E371" s="190" t="str">
        <f>'Planilla de Perforacion'!E405</f>
        <v/>
      </c>
      <c r="F371" s="179">
        <f>'Planilla de Perforacion'!AF405</f>
        <v>0</v>
      </c>
      <c r="G371" s="179" t="str">
        <f>'Planilla de Perforacion'!AQ405</f>
        <v/>
      </c>
      <c r="H371" s="179" t="str">
        <f>'Planilla de Perforacion'!AS405</f>
        <v/>
      </c>
      <c r="I371" s="179" t="str">
        <f>'Planilla de Perforacion'!AR405</f>
        <v/>
      </c>
      <c r="J371" s="191" t="str">
        <v/>
      </c>
      <c r="K371" s="191" t="str">
        <f t="shared" si="68"/>
        <v/>
      </c>
      <c r="L371" s="191" t="str">
        <v/>
      </c>
      <c r="M371" s="192" t="str">
        <v/>
      </c>
      <c r="N371" s="191" t="str">
        <v/>
      </c>
      <c r="O371" s="191" t="str">
        <v/>
      </c>
      <c r="P371" s="193" t="str">
        <f t="shared" si="60"/>
        <v/>
      </c>
      <c r="Q371" s="193" t="str">
        <f t="shared" si="61"/>
        <v/>
      </c>
      <c r="R371" s="179" t="str">
        <f>IF('Planilla de Perforacion'!K405="Survey","Survey","")</f>
        <v/>
      </c>
      <c r="T371" s="179" t="b">
        <f t="shared" si="62"/>
        <v>0</v>
      </c>
      <c r="U371" s="179" t="str">
        <v/>
      </c>
      <c r="V371" s="179" t="str">
        <f t="shared" si="63"/>
        <v/>
      </c>
      <c r="W371" t="str">
        <v/>
      </c>
      <c r="X371" s="202" t="str">
        <v/>
      </c>
      <c r="Y371" t="str">
        <v/>
      </c>
      <c r="Z371" t="str">
        <v/>
      </c>
      <c r="AA371" t="str">
        <f t="shared" si="66"/>
        <v/>
      </c>
      <c r="AB371" t="str">
        <f t="shared" si="67"/>
        <v/>
      </c>
      <c r="AC371" s="179" t="str">
        <f>IF('Planilla de Perforacion'!K405="Repasa","Repasa","")</f>
        <v/>
      </c>
      <c r="AE371" s="179" t="b">
        <f t="shared" si="64"/>
        <v>0</v>
      </c>
      <c r="AF371" t="str">
        <v/>
      </c>
      <c r="AG371" s="179" t="str">
        <f t="shared" si="65"/>
        <v/>
      </c>
      <c r="AH371" t="str">
        <v/>
      </c>
      <c r="AI371" s="202" t="str">
        <v/>
      </c>
      <c r="AJ371" t="str">
        <v/>
      </c>
      <c r="AK371" s="203" t="str">
        <v/>
      </c>
      <c r="AL371" t="str">
        <f t="shared" si="58"/>
        <v/>
      </c>
      <c r="AM371" t="str">
        <f t="shared" si="59"/>
        <v/>
      </c>
    </row>
    <row r="372" spans="3:39" x14ac:dyDescent="0.25">
      <c r="C372" s="179" t="str">
        <f>IF('Planilla de Perforacion'!K406="Conexión","Conexión","")</f>
        <v/>
      </c>
      <c r="D372" s="189" t="str">
        <f>'Planilla de Perforacion'!H406</f>
        <v/>
      </c>
      <c r="E372" s="190" t="str">
        <f>'Planilla de Perforacion'!E406</f>
        <v/>
      </c>
      <c r="F372" s="179">
        <f>'Planilla de Perforacion'!AF406</f>
        <v>0</v>
      </c>
      <c r="G372" s="179" t="str">
        <f>'Planilla de Perforacion'!AQ406</f>
        <v/>
      </c>
      <c r="H372" s="179" t="str">
        <f>'Planilla de Perforacion'!AS406</f>
        <v/>
      </c>
      <c r="I372" s="179" t="str">
        <f>'Planilla de Perforacion'!AR406</f>
        <v/>
      </c>
      <c r="J372" s="191" t="str">
        <v/>
      </c>
      <c r="K372" s="191" t="str">
        <f t="shared" si="68"/>
        <v/>
      </c>
      <c r="L372" s="191" t="str">
        <v/>
      </c>
      <c r="M372" s="192" t="str">
        <v/>
      </c>
      <c r="N372" s="191" t="str">
        <v/>
      </c>
      <c r="O372" s="191" t="str">
        <v/>
      </c>
      <c r="P372" s="193" t="str">
        <f t="shared" si="60"/>
        <v/>
      </c>
      <c r="Q372" s="193" t="str">
        <f t="shared" si="61"/>
        <v/>
      </c>
      <c r="R372" s="179" t="str">
        <f>IF('Planilla de Perforacion'!K406="Survey","Survey","")</f>
        <v/>
      </c>
      <c r="T372" s="179" t="b">
        <f t="shared" si="62"/>
        <v>0</v>
      </c>
      <c r="U372" s="179" t="str">
        <v/>
      </c>
      <c r="V372" s="179" t="str">
        <f t="shared" si="63"/>
        <v/>
      </c>
      <c r="W372" t="str">
        <v/>
      </c>
      <c r="X372" s="202" t="str">
        <v/>
      </c>
      <c r="Y372" t="str">
        <v/>
      </c>
      <c r="Z372" t="str">
        <v/>
      </c>
      <c r="AA372" t="str">
        <f t="shared" si="66"/>
        <v/>
      </c>
      <c r="AB372" t="str">
        <f t="shared" si="67"/>
        <v/>
      </c>
      <c r="AC372" s="179" t="str">
        <f>IF('Planilla de Perforacion'!K406="Repasa","Repasa","")</f>
        <v/>
      </c>
      <c r="AE372" s="179" t="b">
        <f t="shared" si="64"/>
        <v>0</v>
      </c>
      <c r="AF372" t="str">
        <v/>
      </c>
      <c r="AG372" s="179" t="str">
        <f t="shared" si="65"/>
        <v/>
      </c>
      <c r="AH372" t="str">
        <v/>
      </c>
      <c r="AI372" s="202" t="str">
        <v/>
      </c>
      <c r="AJ372" t="str">
        <v/>
      </c>
      <c r="AK372" s="203" t="str">
        <v/>
      </c>
      <c r="AL372" t="str">
        <f t="shared" si="58"/>
        <v/>
      </c>
      <c r="AM372" t="str">
        <f t="shared" si="59"/>
        <v/>
      </c>
    </row>
    <row r="373" spans="3:39" x14ac:dyDescent="0.25">
      <c r="C373" s="179" t="str">
        <f>IF('Planilla de Perforacion'!K407="Conexión","Conexión","")</f>
        <v/>
      </c>
      <c r="D373" s="189" t="str">
        <f>'Planilla de Perforacion'!H407</f>
        <v/>
      </c>
      <c r="E373" s="190" t="str">
        <f>'Planilla de Perforacion'!E407</f>
        <v/>
      </c>
      <c r="F373" s="179">
        <f>'Planilla de Perforacion'!AF407</f>
        <v>0</v>
      </c>
      <c r="G373" s="179" t="str">
        <f>'Planilla de Perforacion'!AQ407</f>
        <v/>
      </c>
      <c r="H373" s="179" t="str">
        <f>'Planilla de Perforacion'!AS407</f>
        <v/>
      </c>
      <c r="I373" s="179" t="str">
        <f>'Planilla de Perforacion'!AR407</f>
        <v/>
      </c>
      <c r="J373" s="191" t="str">
        <v/>
      </c>
      <c r="K373" s="191" t="str">
        <f t="shared" si="68"/>
        <v/>
      </c>
      <c r="L373" s="191" t="str">
        <v/>
      </c>
      <c r="M373" s="192" t="str">
        <v/>
      </c>
      <c r="N373" s="191" t="str">
        <v/>
      </c>
      <c r="O373" s="191" t="str">
        <v/>
      </c>
      <c r="P373" s="193" t="str">
        <f t="shared" si="60"/>
        <v/>
      </c>
      <c r="Q373" s="193" t="str">
        <f t="shared" si="61"/>
        <v/>
      </c>
      <c r="R373" s="179" t="str">
        <f>IF('Planilla de Perforacion'!K407="Survey","Survey","")</f>
        <v/>
      </c>
      <c r="T373" s="179" t="b">
        <f t="shared" si="62"/>
        <v>0</v>
      </c>
      <c r="U373" s="179" t="str">
        <v/>
      </c>
      <c r="V373" s="179" t="str">
        <f t="shared" si="63"/>
        <v/>
      </c>
      <c r="W373" t="str">
        <v/>
      </c>
      <c r="X373" s="202" t="str">
        <v/>
      </c>
      <c r="Y373" t="str">
        <v/>
      </c>
      <c r="Z373" t="str">
        <v/>
      </c>
      <c r="AA373" t="str">
        <f t="shared" si="66"/>
        <v/>
      </c>
      <c r="AB373" t="str">
        <f t="shared" si="67"/>
        <v/>
      </c>
      <c r="AC373" s="179" t="str">
        <f>IF('Planilla de Perforacion'!K407="Repasa","Repasa","")</f>
        <v/>
      </c>
      <c r="AE373" s="179" t="b">
        <f t="shared" si="64"/>
        <v>0</v>
      </c>
      <c r="AF373" t="str">
        <v/>
      </c>
      <c r="AG373" s="179" t="str">
        <f t="shared" si="65"/>
        <v/>
      </c>
      <c r="AH373" t="str">
        <v/>
      </c>
      <c r="AI373" s="202" t="str">
        <v/>
      </c>
      <c r="AJ373" t="str">
        <v/>
      </c>
      <c r="AK373" s="203" t="str">
        <v/>
      </c>
      <c r="AL373" t="str">
        <f t="shared" si="58"/>
        <v/>
      </c>
      <c r="AM373" t="str">
        <f t="shared" si="59"/>
        <v/>
      </c>
    </row>
    <row r="374" spans="3:39" x14ac:dyDescent="0.25">
      <c r="C374" s="179" t="str">
        <f>IF('Planilla de Perforacion'!K408="Conexión","Conexión","")</f>
        <v/>
      </c>
      <c r="D374" s="189" t="str">
        <f>'Planilla de Perforacion'!H408</f>
        <v/>
      </c>
      <c r="E374" s="190" t="str">
        <f>'Planilla de Perforacion'!E408</f>
        <v/>
      </c>
      <c r="F374" s="179">
        <f>'Planilla de Perforacion'!AF408</f>
        <v>0</v>
      </c>
      <c r="G374" s="179" t="str">
        <f>'Planilla de Perforacion'!AQ408</f>
        <v/>
      </c>
      <c r="H374" s="179" t="str">
        <f>'Planilla de Perforacion'!AS408</f>
        <v/>
      </c>
      <c r="I374" s="179" t="str">
        <f>'Planilla de Perforacion'!AR408</f>
        <v/>
      </c>
      <c r="J374" s="191" t="str">
        <v/>
      </c>
      <c r="K374" s="191" t="str">
        <f t="shared" si="68"/>
        <v/>
      </c>
      <c r="L374" s="191" t="str">
        <v/>
      </c>
      <c r="M374" s="192" t="str">
        <v/>
      </c>
      <c r="N374" s="191" t="str">
        <v/>
      </c>
      <c r="O374" s="191" t="str">
        <v/>
      </c>
      <c r="P374" s="193" t="str">
        <f t="shared" si="60"/>
        <v/>
      </c>
      <c r="Q374" s="193" t="str">
        <f t="shared" si="61"/>
        <v/>
      </c>
      <c r="R374" s="179" t="str">
        <f>IF('Planilla de Perforacion'!K408="Survey","Survey","")</f>
        <v/>
      </c>
      <c r="T374" s="179" t="b">
        <f t="shared" si="62"/>
        <v>0</v>
      </c>
      <c r="U374" s="179" t="str">
        <v/>
      </c>
      <c r="V374" s="179" t="str">
        <f t="shared" si="63"/>
        <v/>
      </c>
      <c r="W374" t="str">
        <v/>
      </c>
      <c r="X374" s="202" t="str">
        <v/>
      </c>
      <c r="Y374" t="str">
        <v/>
      </c>
      <c r="Z374" t="str">
        <v/>
      </c>
      <c r="AA374" t="str">
        <f t="shared" si="66"/>
        <v/>
      </c>
      <c r="AB374" t="str">
        <f t="shared" si="67"/>
        <v/>
      </c>
      <c r="AC374" s="179" t="str">
        <f>IF('Planilla de Perforacion'!K408="Repasa","Repasa","")</f>
        <v/>
      </c>
      <c r="AE374" s="179" t="b">
        <f t="shared" si="64"/>
        <v>0</v>
      </c>
      <c r="AF374" t="str">
        <v/>
      </c>
      <c r="AG374" s="179" t="str">
        <f t="shared" si="65"/>
        <v/>
      </c>
      <c r="AH374" t="str">
        <v/>
      </c>
      <c r="AI374" s="202" t="str">
        <v/>
      </c>
      <c r="AJ374" t="str">
        <v/>
      </c>
      <c r="AK374" s="203" t="str">
        <v/>
      </c>
      <c r="AL374" t="str">
        <f t="shared" si="58"/>
        <v/>
      </c>
      <c r="AM374" t="str">
        <f t="shared" si="59"/>
        <v/>
      </c>
    </row>
    <row r="375" spans="3:39" x14ac:dyDescent="0.25">
      <c r="C375" s="179" t="str">
        <f>IF('Planilla de Perforacion'!K409="Conexión","Conexión","")</f>
        <v/>
      </c>
      <c r="D375" s="189" t="str">
        <f>'Planilla de Perforacion'!H409</f>
        <v/>
      </c>
      <c r="E375" s="190" t="str">
        <f>'Planilla de Perforacion'!E409</f>
        <v/>
      </c>
      <c r="F375" s="179">
        <f>'Planilla de Perforacion'!AF409</f>
        <v>0</v>
      </c>
      <c r="G375" s="179" t="str">
        <f>'Planilla de Perforacion'!AQ409</f>
        <v/>
      </c>
      <c r="H375" s="179" t="str">
        <f>'Planilla de Perforacion'!AS409</f>
        <v/>
      </c>
      <c r="I375" s="179" t="str">
        <f>'Planilla de Perforacion'!AR409</f>
        <v/>
      </c>
      <c r="J375" s="191" t="str">
        <v/>
      </c>
      <c r="K375" s="191" t="str">
        <f t="shared" si="68"/>
        <v/>
      </c>
      <c r="L375" s="191" t="str">
        <v/>
      </c>
      <c r="M375" s="192" t="str">
        <v/>
      </c>
      <c r="N375" s="191" t="str">
        <v/>
      </c>
      <c r="O375" s="191" t="str">
        <v/>
      </c>
      <c r="P375" s="193" t="str">
        <f t="shared" si="60"/>
        <v/>
      </c>
      <c r="Q375" s="193" t="str">
        <f t="shared" si="61"/>
        <v/>
      </c>
      <c r="R375" s="179" t="str">
        <f>IF('Planilla de Perforacion'!K409="Survey","Survey","")</f>
        <v/>
      </c>
      <c r="T375" s="179" t="b">
        <f t="shared" si="62"/>
        <v>0</v>
      </c>
      <c r="U375" s="179" t="str">
        <v/>
      </c>
      <c r="V375" s="179" t="str">
        <f t="shared" si="63"/>
        <v/>
      </c>
      <c r="W375" t="str">
        <v/>
      </c>
      <c r="X375" s="202" t="str">
        <v/>
      </c>
      <c r="Y375" t="str">
        <v/>
      </c>
      <c r="Z375" t="str">
        <v/>
      </c>
      <c r="AA375" t="str">
        <f t="shared" si="66"/>
        <v/>
      </c>
      <c r="AB375" t="str">
        <f t="shared" si="67"/>
        <v/>
      </c>
      <c r="AC375" s="179" t="str">
        <f>IF('Planilla de Perforacion'!K409="Repasa","Repasa","")</f>
        <v/>
      </c>
      <c r="AE375" s="179" t="b">
        <f t="shared" si="64"/>
        <v>0</v>
      </c>
      <c r="AF375" t="str">
        <v/>
      </c>
      <c r="AG375" s="179" t="str">
        <f t="shared" si="65"/>
        <v/>
      </c>
      <c r="AH375" t="str">
        <v/>
      </c>
      <c r="AI375" s="202" t="str">
        <v/>
      </c>
      <c r="AJ375" t="str">
        <v/>
      </c>
      <c r="AK375" s="203" t="str">
        <v/>
      </c>
      <c r="AL375" t="str">
        <f t="shared" si="58"/>
        <v/>
      </c>
      <c r="AM375" t="str">
        <f t="shared" si="59"/>
        <v/>
      </c>
    </row>
    <row r="376" spans="3:39" x14ac:dyDescent="0.25">
      <c r="C376" s="179" t="str">
        <f>IF('Planilla de Perforacion'!K410="Conexión","Conexión","")</f>
        <v/>
      </c>
      <c r="D376" s="189" t="str">
        <f>'Planilla de Perforacion'!H410</f>
        <v/>
      </c>
      <c r="E376" s="190" t="str">
        <f>'Planilla de Perforacion'!E410</f>
        <v/>
      </c>
      <c r="F376" s="179">
        <f>'Planilla de Perforacion'!AF410</f>
        <v>0</v>
      </c>
      <c r="G376" s="179" t="str">
        <f>'Planilla de Perforacion'!AQ410</f>
        <v/>
      </c>
      <c r="H376" s="179" t="str">
        <f>'Planilla de Perforacion'!AS410</f>
        <v/>
      </c>
      <c r="I376" s="179" t="str">
        <f>'Planilla de Perforacion'!AR410</f>
        <v/>
      </c>
      <c r="J376" s="191" t="str">
        <v/>
      </c>
      <c r="K376" s="191" t="str">
        <f t="shared" si="68"/>
        <v/>
      </c>
      <c r="L376" s="191" t="str">
        <v/>
      </c>
      <c r="M376" s="192" t="str">
        <v/>
      </c>
      <c r="N376" s="191" t="str">
        <v/>
      </c>
      <c r="O376" s="191" t="str">
        <v/>
      </c>
      <c r="P376" s="193" t="str">
        <f t="shared" si="60"/>
        <v/>
      </c>
      <c r="Q376" s="193" t="str">
        <f t="shared" si="61"/>
        <v/>
      </c>
      <c r="R376" s="179" t="str">
        <f>IF('Planilla de Perforacion'!K410="Survey","Survey","")</f>
        <v/>
      </c>
      <c r="T376" s="179" t="b">
        <f t="shared" si="62"/>
        <v>0</v>
      </c>
      <c r="U376" s="179" t="str">
        <v/>
      </c>
      <c r="V376" s="179" t="str">
        <f t="shared" si="63"/>
        <v/>
      </c>
      <c r="W376" t="str">
        <v/>
      </c>
      <c r="X376" s="202" t="str">
        <v/>
      </c>
      <c r="Y376" t="str">
        <v/>
      </c>
      <c r="Z376" t="str">
        <v/>
      </c>
      <c r="AA376" t="str">
        <f t="shared" si="66"/>
        <v/>
      </c>
      <c r="AB376" t="str">
        <f t="shared" si="67"/>
        <v/>
      </c>
      <c r="AC376" s="179" t="str">
        <f>IF('Planilla de Perforacion'!K410="Repasa","Repasa","")</f>
        <v/>
      </c>
      <c r="AE376" s="179" t="b">
        <f t="shared" si="64"/>
        <v>0</v>
      </c>
      <c r="AF376" t="str">
        <v/>
      </c>
      <c r="AG376" s="179" t="str">
        <f t="shared" si="65"/>
        <v/>
      </c>
      <c r="AH376" t="str">
        <v/>
      </c>
      <c r="AI376" s="202" t="str">
        <v/>
      </c>
      <c r="AJ376" t="str">
        <v/>
      </c>
      <c r="AK376" s="203" t="str">
        <v/>
      </c>
      <c r="AL376" t="str">
        <f t="shared" si="58"/>
        <v/>
      </c>
      <c r="AM376" t="str">
        <f t="shared" si="59"/>
        <v/>
      </c>
    </row>
    <row r="377" spans="3:39" x14ac:dyDescent="0.25">
      <c r="C377" s="179" t="str">
        <f>IF('Planilla de Perforacion'!K411="Conexión","Conexión","")</f>
        <v/>
      </c>
      <c r="D377" s="189" t="str">
        <f>'Planilla de Perforacion'!H411</f>
        <v/>
      </c>
      <c r="E377" s="190" t="str">
        <f>'Planilla de Perforacion'!E411</f>
        <v/>
      </c>
      <c r="F377" s="179">
        <f>'Planilla de Perforacion'!AF411</f>
        <v>0</v>
      </c>
      <c r="G377" s="179" t="str">
        <f>'Planilla de Perforacion'!AQ411</f>
        <v/>
      </c>
      <c r="H377" s="179" t="str">
        <f>'Planilla de Perforacion'!AS411</f>
        <v/>
      </c>
      <c r="I377" s="179" t="str">
        <f>'Planilla de Perforacion'!AR411</f>
        <v/>
      </c>
      <c r="J377" s="191" t="str">
        <v/>
      </c>
      <c r="K377" s="191" t="str">
        <f t="shared" si="68"/>
        <v/>
      </c>
      <c r="L377" s="191" t="str">
        <v/>
      </c>
      <c r="M377" s="192" t="str">
        <v/>
      </c>
      <c r="N377" s="191" t="str">
        <v/>
      </c>
      <c r="O377" s="191" t="str">
        <v/>
      </c>
      <c r="P377" s="193" t="str">
        <f t="shared" si="60"/>
        <v/>
      </c>
      <c r="Q377" s="193" t="str">
        <f t="shared" si="61"/>
        <v/>
      </c>
      <c r="R377" s="179" t="str">
        <f>IF('Planilla de Perforacion'!K411="Survey","Survey","")</f>
        <v/>
      </c>
      <c r="T377" s="179" t="b">
        <f t="shared" si="62"/>
        <v>0</v>
      </c>
      <c r="U377" s="179" t="str">
        <v/>
      </c>
      <c r="V377" s="179" t="str">
        <f t="shared" si="63"/>
        <v/>
      </c>
      <c r="W377" t="str">
        <v/>
      </c>
      <c r="X377" s="202" t="str">
        <v/>
      </c>
      <c r="Y377" t="str">
        <v/>
      </c>
      <c r="Z377" t="str">
        <v/>
      </c>
      <c r="AA377" t="str">
        <f t="shared" si="66"/>
        <v/>
      </c>
      <c r="AB377" t="str">
        <f t="shared" si="67"/>
        <v/>
      </c>
      <c r="AC377" s="179" t="str">
        <f>IF('Planilla de Perforacion'!K411="Repasa","Repasa","")</f>
        <v/>
      </c>
      <c r="AE377" s="179" t="b">
        <f t="shared" si="64"/>
        <v>0</v>
      </c>
      <c r="AF377" t="str">
        <v/>
      </c>
      <c r="AG377" s="179" t="str">
        <f t="shared" si="65"/>
        <v/>
      </c>
      <c r="AH377" t="str">
        <v/>
      </c>
      <c r="AI377" s="202" t="str">
        <v/>
      </c>
      <c r="AJ377" t="str">
        <v/>
      </c>
      <c r="AK377" s="203" t="str">
        <v/>
      </c>
      <c r="AL377" t="str">
        <f t="shared" si="58"/>
        <v/>
      </c>
      <c r="AM377" t="str">
        <f t="shared" si="59"/>
        <v/>
      </c>
    </row>
    <row r="378" spans="3:39" x14ac:dyDescent="0.25">
      <c r="C378" s="179" t="str">
        <f>IF('Planilla de Perforacion'!K412="Conexión","Conexión","")</f>
        <v/>
      </c>
      <c r="D378" s="189" t="str">
        <f>'Planilla de Perforacion'!H412</f>
        <v/>
      </c>
      <c r="E378" s="190" t="str">
        <f>'Planilla de Perforacion'!E412</f>
        <v/>
      </c>
      <c r="F378" s="179">
        <f>'Planilla de Perforacion'!AF412</f>
        <v>0</v>
      </c>
      <c r="G378" s="179" t="str">
        <f>'Planilla de Perforacion'!AQ412</f>
        <v/>
      </c>
      <c r="H378" s="179" t="str">
        <f>'Planilla de Perforacion'!AS412</f>
        <v/>
      </c>
      <c r="I378" s="179" t="str">
        <f>'Planilla de Perforacion'!AR412</f>
        <v/>
      </c>
      <c r="J378" s="191" t="str">
        <v/>
      </c>
      <c r="K378" s="191" t="str">
        <f t="shared" si="68"/>
        <v/>
      </c>
      <c r="L378" s="191" t="str">
        <v/>
      </c>
      <c r="M378" s="192" t="str">
        <v/>
      </c>
      <c r="N378" s="191" t="str">
        <v/>
      </c>
      <c r="O378" s="191" t="str">
        <v/>
      </c>
      <c r="P378" s="193" t="str">
        <f t="shared" si="60"/>
        <v/>
      </c>
      <c r="Q378" s="193" t="str">
        <f t="shared" si="61"/>
        <v/>
      </c>
      <c r="R378" s="179" t="str">
        <f>IF('Planilla de Perforacion'!K412="Survey","Survey","")</f>
        <v/>
      </c>
      <c r="T378" s="179" t="b">
        <f t="shared" si="62"/>
        <v>0</v>
      </c>
      <c r="U378" s="179" t="str">
        <v/>
      </c>
      <c r="V378" s="179" t="str">
        <f t="shared" si="63"/>
        <v/>
      </c>
      <c r="W378" t="str">
        <v/>
      </c>
      <c r="X378" s="202" t="str">
        <v/>
      </c>
      <c r="Y378" t="str">
        <v/>
      </c>
      <c r="Z378" t="str">
        <v/>
      </c>
      <c r="AA378" t="str">
        <f t="shared" si="66"/>
        <v/>
      </c>
      <c r="AB378" t="str">
        <f t="shared" si="67"/>
        <v/>
      </c>
      <c r="AC378" s="179" t="str">
        <f>IF('Planilla de Perforacion'!K412="Repasa","Repasa","")</f>
        <v/>
      </c>
      <c r="AE378" s="179" t="b">
        <f t="shared" si="64"/>
        <v>0</v>
      </c>
      <c r="AF378" t="str">
        <v/>
      </c>
      <c r="AG378" s="179" t="str">
        <f t="shared" si="65"/>
        <v/>
      </c>
      <c r="AH378" t="str">
        <v/>
      </c>
      <c r="AI378" s="202" t="str">
        <v/>
      </c>
      <c r="AJ378" t="str">
        <v/>
      </c>
      <c r="AK378" s="203" t="str">
        <v/>
      </c>
      <c r="AL378" t="str">
        <f t="shared" si="58"/>
        <v/>
      </c>
      <c r="AM378" t="str">
        <f t="shared" si="59"/>
        <v/>
      </c>
    </row>
    <row r="379" spans="3:39" x14ac:dyDescent="0.25">
      <c r="C379" s="179" t="str">
        <f>IF('Planilla de Perforacion'!K413="Conexión","Conexión","")</f>
        <v/>
      </c>
      <c r="D379" s="189" t="str">
        <f>'Planilla de Perforacion'!H413</f>
        <v/>
      </c>
      <c r="E379" s="190" t="str">
        <f>'Planilla de Perforacion'!E413</f>
        <v/>
      </c>
      <c r="F379" s="179">
        <f>'Planilla de Perforacion'!AF413</f>
        <v>0</v>
      </c>
      <c r="G379" s="179" t="str">
        <f>'Planilla de Perforacion'!AQ413</f>
        <v/>
      </c>
      <c r="H379" s="179" t="str">
        <f>'Planilla de Perforacion'!AS413</f>
        <v/>
      </c>
      <c r="I379" s="179" t="str">
        <f>'Planilla de Perforacion'!AR413</f>
        <v/>
      </c>
      <c r="J379" s="191" t="str">
        <v/>
      </c>
      <c r="K379" s="191" t="str">
        <f t="shared" si="68"/>
        <v/>
      </c>
      <c r="L379" s="191" t="str">
        <v/>
      </c>
      <c r="M379" s="192" t="str">
        <v/>
      </c>
      <c r="N379" s="191" t="str">
        <v/>
      </c>
      <c r="O379" s="191" t="str">
        <v/>
      </c>
      <c r="P379" s="193" t="str">
        <f t="shared" si="60"/>
        <v/>
      </c>
      <c r="Q379" s="193" t="str">
        <f t="shared" si="61"/>
        <v/>
      </c>
      <c r="R379" s="179" t="str">
        <f>IF('Planilla de Perforacion'!K413="Survey","Survey","")</f>
        <v/>
      </c>
      <c r="T379" s="179" t="b">
        <f t="shared" si="62"/>
        <v>0</v>
      </c>
      <c r="U379" s="179" t="str">
        <v/>
      </c>
      <c r="V379" s="179" t="str">
        <f t="shared" si="63"/>
        <v/>
      </c>
      <c r="W379" t="str">
        <v/>
      </c>
      <c r="X379" s="202" t="str">
        <v/>
      </c>
      <c r="Y379" t="str">
        <v/>
      </c>
      <c r="Z379" t="str">
        <v/>
      </c>
      <c r="AA379" t="str">
        <f t="shared" si="66"/>
        <v/>
      </c>
      <c r="AB379" t="str">
        <f t="shared" si="67"/>
        <v/>
      </c>
      <c r="AC379" s="179" t="str">
        <f>IF('Planilla de Perforacion'!K413="Repasa","Repasa","")</f>
        <v/>
      </c>
      <c r="AE379" s="179" t="b">
        <f t="shared" si="64"/>
        <v>0</v>
      </c>
      <c r="AF379" t="str">
        <v/>
      </c>
      <c r="AG379" s="179" t="str">
        <f t="shared" si="65"/>
        <v/>
      </c>
      <c r="AH379" t="str">
        <v/>
      </c>
      <c r="AI379" s="202" t="str">
        <v/>
      </c>
      <c r="AJ379" t="str">
        <v/>
      </c>
      <c r="AK379" s="203" t="str">
        <v/>
      </c>
      <c r="AL379" t="str">
        <f t="shared" si="58"/>
        <v/>
      </c>
      <c r="AM379" t="str">
        <f t="shared" si="59"/>
        <v/>
      </c>
    </row>
    <row r="380" spans="3:39" x14ac:dyDescent="0.25">
      <c r="C380" s="179" t="str">
        <f>IF('Planilla de Perforacion'!K414="Conexión","Conexión","")</f>
        <v/>
      </c>
      <c r="D380" s="189" t="str">
        <f>'Planilla de Perforacion'!H414</f>
        <v/>
      </c>
      <c r="E380" s="190" t="str">
        <f>'Planilla de Perforacion'!E414</f>
        <v/>
      </c>
      <c r="F380" s="179">
        <f>'Planilla de Perforacion'!AF414</f>
        <v>0</v>
      </c>
      <c r="G380" s="179" t="str">
        <f>'Planilla de Perforacion'!AQ414</f>
        <v/>
      </c>
      <c r="H380" s="179" t="str">
        <f>'Planilla de Perforacion'!AS414</f>
        <v/>
      </c>
      <c r="I380" s="179" t="str">
        <f>'Planilla de Perforacion'!AR414</f>
        <v/>
      </c>
      <c r="J380" s="191" t="str">
        <v/>
      </c>
      <c r="K380" s="191" t="str">
        <f t="shared" si="68"/>
        <v/>
      </c>
      <c r="L380" s="191" t="str">
        <v/>
      </c>
      <c r="M380" s="192" t="str">
        <v/>
      </c>
      <c r="N380" s="191" t="str">
        <v/>
      </c>
      <c r="O380" s="191" t="str">
        <v/>
      </c>
      <c r="P380" s="193" t="str">
        <f t="shared" si="60"/>
        <v/>
      </c>
      <c r="Q380" s="193" t="str">
        <f t="shared" si="61"/>
        <v/>
      </c>
      <c r="R380" s="179" t="str">
        <f>IF('Planilla de Perforacion'!K414="Survey","Survey","")</f>
        <v/>
      </c>
      <c r="T380" s="179" t="b">
        <f t="shared" si="62"/>
        <v>0</v>
      </c>
      <c r="U380" s="179" t="str">
        <v/>
      </c>
      <c r="V380" s="179" t="str">
        <f t="shared" si="63"/>
        <v/>
      </c>
      <c r="W380" t="str">
        <v/>
      </c>
      <c r="X380" s="202" t="str">
        <v/>
      </c>
      <c r="Y380" t="str">
        <v/>
      </c>
      <c r="Z380" t="str">
        <v/>
      </c>
      <c r="AA380" t="str">
        <f t="shared" si="66"/>
        <v/>
      </c>
      <c r="AB380" t="str">
        <f t="shared" si="67"/>
        <v/>
      </c>
      <c r="AC380" s="179" t="str">
        <f>IF('Planilla de Perforacion'!K414="Repasa","Repasa","")</f>
        <v/>
      </c>
      <c r="AE380" s="179" t="b">
        <f t="shared" si="64"/>
        <v>0</v>
      </c>
      <c r="AF380" t="str">
        <v/>
      </c>
      <c r="AG380" s="179" t="str">
        <f t="shared" si="65"/>
        <v/>
      </c>
      <c r="AH380" t="str">
        <v/>
      </c>
      <c r="AI380" s="202" t="str">
        <v/>
      </c>
      <c r="AJ380" t="str">
        <v/>
      </c>
      <c r="AK380" s="203" t="str">
        <v/>
      </c>
      <c r="AL380" t="str">
        <f t="shared" si="58"/>
        <v/>
      </c>
      <c r="AM380" t="str">
        <f t="shared" si="59"/>
        <v/>
      </c>
    </row>
    <row r="381" spans="3:39" x14ac:dyDescent="0.25">
      <c r="C381" s="179" t="str">
        <f>IF('Planilla de Perforacion'!K415="Conexión","Conexión","")</f>
        <v/>
      </c>
      <c r="D381" s="189" t="str">
        <f>'Planilla de Perforacion'!H415</f>
        <v/>
      </c>
      <c r="E381" s="190" t="str">
        <f>'Planilla de Perforacion'!E415</f>
        <v/>
      </c>
      <c r="F381" s="179">
        <f>'Planilla de Perforacion'!AF415</f>
        <v>0</v>
      </c>
      <c r="G381" s="179" t="str">
        <f>'Planilla de Perforacion'!AQ415</f>
        <v/>
      </c>
      <c r="H381" s="179" t="str">
        <f>'Planilla de Perforacion'!AS415</f>
        <v/>
      </c>
      <c r="I381" s="179" t="str">
        <f>'Planilla de Perforacion'!AR415</f>
        <v/>
      </c>
      <c r="J381" s="191" t="str">
        <v/>
      </c>
      <c r="K381" s="191" t="str">
        <f t="shared" si="68"/>
        <v/>
      </c>
      <c r="L381" s="191" t="str">
        <v/>
      </c>
      <c r="M381" s="192" t="str">
        <v/>
      </c>
      <c r="N381" s="191" t="str">
        <v/>
      </c>
      <c r="O381" s="191" t="str">
        <v/>
      </c>
      <c r="P381" s="193" t="str">
        <f t="shared" si="60"/>
        <v/>
      </c>
      <c r="Q381" s="193" t="str">
        <f t="shared" si="61"/>
        <v/>
      </c>
      <c r="R381" s="179" t="str">
        <f>IF('Planilla de Perforacion'!K415="Survey","Survey","")</f>
        <v/>
      </c>
      <c r="T381" s="179" t="b">
        <f t="shared" si="62"/>
        <v>0</v>
      </c>
      <c r="U381" s="179" t="str">
        <v/>
      </c>
      <c r="V381" s="179" t="str">
        <f t="shared" si="63"/>
        <v/>
      </c>
      <c r="W381" t="str">
        <v/>
      </c>
      <c r="X381" s="202" t="str">
        <v/>
      </c>
      <c r="Y381" t="str">
        <v/>
      </c>
      <c r="Z381" t="str">
        <v/>
      </c>
      <c r="AA381" t="str">
        <f t="shared" si="66"/>
        <v/>
      </c>
      <c r="AB381" t="str">
        <f t="shared" si="67"/>
        <v/>
      </c>
      <c r="AC381" s="179" t="str">
        <f>IF('Planilla de Perforacion'!K415="Repasa","Repasa","")</f>
        <v/>
      </c>
      <c r="AE381" s="179" t="b">
        <f t="shared" si="64"/>
        <v>0</v>
      </c>
      <c r="AF381" t="str">
        <v/>
      </c>
      <c r="AG381" s="179" t="str">
        <f t="shared" si="65"/>
        <v/>
      </c>
      <c r="AH381" t="str">
        <v/>
      </c>
      <c r="AI381" s="202" t="str">
        <v/>
      </c>
      <c r="AJ381" t="str">
        <v/>
      </c>
      <c r="AK381" s="203" t="str">
        <v/>
      </c>
      <c r="AL381" t="str">
        <f t="shared" si="58"/>
        <v/>
      </c>
      <c r="AM381" t="str">
        <f t="shared" si="59"/>
        <v/>
      </c>
    </row>
    <row r="382" spans="3:39" x14ac:dyDescent="0.25">
      <c r="C382" s="179" t="str">
        <f>IF('Planilla de Perforacion'!K416="Conexión","Conexión","")</f>
        <v/>
      </c>
      <c r="D382" s="189" t="str">
        <f>'Planilla de Perforacion'!H416</f>
        <v/>
      </c>
      <c r="E382" s="190" t="str">
        <f>'Planilla de Perforacion'!E416</f>
        <v/>
      </c>
      <c r="F382" s="179">
        <f>'Planilla de Perforacion'!AF416</f>
        <v>0</v>
      </c>
      <c r="G382" s="179" t="str">
        <f>'Planilla de Perforacion'!AQ416</f>
        <v/>
      </c>
      <c r="H382" s="179" t="str">
        <f>'Planilla de Perforacion'!AS416</f>
        <v/>
      </c>
      <c r="I382" s="179" t="str">
        <f>'Planilla de Perforacion'!AR416</f>
        <v/>
      </c>
      <c r="J382" s="191" t="str">
        <v/>
      </c>
      <c r="K382" s="191" t="str">
        <f t="shared" si="68"/>
        <v/>
      </c>
      <c r="L382" s="191" t="str">
        <v/>
      </c>
      <c r="M382" s="192" t="str">
        <v/>
      </c>
      <c r="N382" s="191" t="str">
        <v/>
      </c>
      <c r="O382" s="191" t="str">
        <v/>
      </c>
      <c r="P382" s="193" t="str">
        <f t="shared" si="60"/>
        <v/>
      </c>
      <c r="Q382" s="193" t="str">
        <f t="shared" si="61"/>
        <v/>
      </c>
      <c r="R382" s="179" t="str">
        <f>IF('Planilla de Perforacion'!K416="Survey","Survey","")</f>
        <v/>
      </c>
      <c r="T382" s="179" t="b">
        <f t="shared" si="62"/>
        <v>0</v>
      </c>
      <c r="U382" s="179" t="str">
        <v/>
      </c>
      <c r="V382" s="179" t="str">
        <f t="shared" si="63"/>
        <v/>
      </c>
      <c r="W382" t="str">
        <v/>
      </c>
      <c r="X382" s="202" t="str">
        <v/>
      </c>
      <c r="Y382" t="str">
        <v/>
      </c>
      <c r="Z382" t="str">
        <v/>
      </c>
      <c r="AA382" t="str">
        <f t="shared" si="66"/>
        <v/>
      </c>
      <c r="AB382" t="str">
        <f t="shared" si="67"/>
        <v/>
      </c>
      <c r="AC382" s="179" t="str">
        <f>IF('Planilla de Perforacion'!K416="Repasa","Repasa","")</f>
        <v/>
      </c>
      <c r="AE382" s="179" t="b">
        <f t="shared" si="64"/>
        <v>0</v>
      </c>
      <c r="AF382" t="str">
        <v/>
      </c>
      <c r="AG382" s="179" t="str">
        <f t="shared" si="65"/>
        <v/>
      </c>
      <c r="AH382" t="str">
        <v/>
      </c>
      <c r="AI382" s="202" t="str">
        <v/>
      </c>
      <c r="AJ382" t="str">
        <v/>
      </c>
      <c r="AK382" s="203" t="str">
        <v/>
      </c>
      <c r="AL382" t="str">
        <f t="shared" si="58"/>
        <v/>
      </c>
      <c r="AM382" t="str">
        <f t="shared" si="59"/>
        <v/>
      </c>
    </row>
    <row r="383" spans="3:39" x14ac:dyDescent="0.25">
      <c r="C383" s="179" t="str">
        <f>IF('Planilla de Perforacion'!K417="Conexión","Conexión","")</f>
        <v/>
      </c>
      <c r="D383" s="189" t="str">
        <f>'Planilla de Perforacion'!H417</f>
        <v/>
      </c>
      <c r="E383" s="190" t="str">
        <f>'Planilla de Perforacion'!E417</f>
        <v/>
      </c>
      <c r="F383" s="179">
        <f>'Planilla de Perforacion'!AF417</f>
        <v>0</v>
      </c>
      <c r="G383" s="179" t="str">
        <f>'Planilla de Perforacion'!AQ417</f>
        <v/>
      </c>
      <c r="H383" s="179" t="str">
        <f>'Planilla de Perforacion'!AS417</f>
        <v/>
      </c>
      <c r="I383" s="179" t="str">
        <f>'Planilla de Perforacion'!AR417</f>
        <v/>
      </c>
      <c r="J383" s="191" t="str">
        <v/>
      </c>
      <c r="K383" s="191" t="str">
        <f t="shared" si="68"/>
        <v/>
      </c>
      <c r="L383" s="191" t="str">
        <v/>
      </c>
      <c r="M383" s="192" t="str">
        <v/>
      </c>
      <c r="N383" s="191" t="str">
        <v/>
      </c>
      <c r="O383" s="191" t="str">
        <v/>
      </c>
      <c r="P383" s="193" t="str">
        <f t="shared" si="60"/>
        <v/>
      </c>
      <c r="Q383" s="193" t="str">
        <f t="shared" si="61"/>
        <v/>
      </c>
      <c r="R383" s="179" t="str">
        <f>IF('Planilla de Perforacion'!K417="Survey","Survey","")</f>
        <v/>
      </c>
      <c r="T383" s="179" t="b">
        <f t="shared" si="62"/>
        <v>0</v>
      </c>
      <c r="U383" s="179" t="str">
        <v/>
      </c>
      <c r="V383" s="179" t="str">
        <f t="shared" si="63"/>
        <v/>
      </c>
      <c r="W383" t="str">
        <v/>
      </c>
      <c r="X383" s="202" t="str">
        <v/>
      </c>
      <c r="Y383" t="str">
        <v/>
      </c>
      <c r="Z383" t="str">
        <v/>
      </c>
      <c r="AA383" t="str">
        <f t="shared" si="66"/>
        <v/>
      </c>
      <c r="AB383" t="str">
        <f t="shared" si="67"/>
        <v/>
      </c>
      <c r="AC383" s="179" t="str">
        <f>IF('Planilla de Perforacion'!K417="Repasa","Repasa","")</f>
        <v/>
      </c>
      <c r="AE383" s="179" t="b">
        <f t="shared" si="64"/>
        <v>0</v>
      </c>
      <c r="AF383" t="str">
        <v/>
      </c>
      <c r="AG383" s="179" t="str">
        <f t="shared" si="65"/>
        <v/>
      </c>
      <c r="AH383" t="str">
        <v/>
      </c>
      <c r="AI383" s="202" t="str">
        <v/>
      </c>
      <c r="AJ383" t="str">
        <v/>
      </c>
      <c r="AK383" s="203" t="str">
        <v/>
      </c>
      <c r="AL383" t="str">
        <f t="shared" si="58"/>
        <v/>
      </c>
      <c r="AM383" t="str">
        <f t="shared" si="59"/>
        <v/>
      </c>
    </row>
    <row r="384" spans="3:39" x14ac:dyDescent="0.25">
      <c r="C384" s="179" t="str">
        <f>IF('Planilla de Perforacion'!K418="Conexión","Conexión","")</f>
        <v/>
      </c>
      <c r="D384" s="189" t="str">
        <f>'Planilla de Perforacion'!H418</f>
        <v/>
      </c>
      <c r="E384" s="190" t="str">
        <f>'Planilla de Perforacion'!E418</f>
        <v/>
      </c>
      <c r="F384" s="179">
        <f>'Planilla de Perforacion'!AF418</f>
        <v>0</v>
      </c>
      <c r="G384" s="179" t="str">
        <f>'Planilla de Perforacion'!AQ418</f>
        <v/>
      </c>
      <c r="H384" s="179" t="str">
        <f>'Planilla de Perforacion'!AS418</f>
        <v/>
      </c>
      <c r="I384" s="179" t="str">
        <f>'Planilla de Perforacion'!AR418</f>
        <v/>
      </c>
      <c r="J384" s="191" t="str">
        <v/>
      </c>
      <c r="K384" s="191" t="str">
        <f t="shared" si="68"/>
        <v/>
      </c>
      <c r="L384" s="191" t="str">
        <v/>
      </c>
      <c r="M384" s="192" t="str">
        <v/>
      </c>
      <c r="N384" s="191" t="str">
        <v/>
      </c>
      <c r="O384" s="191" t="str">
        <v/>
      </c>
      <c r="P384" s="193" t="str">
        <f t="shared" si="60"/>
        <v/>
      </c>
      <c r="Q384" s="193" t="str">
        <f t="shared" si="61"/>
        <v/>
      </c>
      <c r="R384" s="179" t="str">
        <f>IF('Planilla de Perforacion'!K418="Survey","Survey","")</f>
        <v/>
      </c>
      <c r="T384" s="179" t="b">
        <f t="shared" si="62"/>
        <v>0</v>
      </c>
      <c r="U384" s="179" t="str">
        <v/>
      </c>
      <c r="V384" s="179" t="str">
        <f t="shared" si="63"/>
        <v/>
      </c>
      <c r="W384" t="str">
        <v/>
      </c>
      <c r="X384" s="202" t="str">
        <v/>
      </c>
      <c r="Y384" t="str">
        <v/>
      </c>
      <c r="Z384" t="str">
        <v/>
      </c>
      <c r="AA384" t="str">
        <f t="shared" si="66"/>
        <v/>
      </c>
      <c r="AB384" t="str">
        <f t="shared" si="67"/>
        <v/>
      </c>
      <c r="AC384" s="179" t="str">
        <f>IF('Planilla de Perforacion'!K418="Repasa","Repasa","")</f>
        <v/>
      </c>
      <c r="AE384" s="179" t="b">
        <f t="shared" si="64"/>
        <v>0</v>
      </c>
      <c r="AF384" t="str">
        <v/>
      </c>
      <c r="AG384" s="179" t="str">
        <f t="shared" si="65"/>
        <v/>
      </c>
      <c r="AH384" t="str">
        <v/>
      </c>
      <c r="AI384" s="202" t="str">
        <v/>
      </c>
      <c r="AJ384" t="str">
        <v/>
      </c>
      <c r="AK384" s="203" t="str">
        <v/>
      </c>
      <c r="AL384" t="str">
        <f t="shared" si="58"/>
        <v/>
      </c>
      <c r="AM384" t="str">
        <f t="shared" si="59"/>
        <v/>
      </c>
    </row>
    <row r="385" spans="3:39" x14ac:dyDescent="0.25">
      <c r="C385" s="179" t="str">
        <f>IF('Planilla de Perforacion'!K419="Conexión","Conexión","")</f>
        <v/>
      </c>
      <c r="D385" s="189" t="str">
        <f>'Planilla de Perforacion'!H419</f>
        <v/>
      </c>
      <c r="E385" s="190" t="str">
        <f>'Planilla de Perforacion'!E419</f>
        <v/>
      </c>
      <c r="F385" s="179">
        <f>'Planilla de Perforacion'!AF419</f>
        <v>0</v>
      </c>
      <c r="G385" s="179" t="str">
        <f>'Planilla de Perforacion'!AQ419</f>
        <v/>
      </c>
      <c r="H385" s="179" t="str">
        <f>'Planilla de Perforacion'!AS419</f>
        <v/>
      </c>
      <c r="I385" s="179" t="str">
        <f>'Planilla de Perforacion'!AR419</f>
        <v/>
      </c>
      <c r="J385" s="191" t="str">
        <v/>
      </c>
      <c r="K385" s="191" t="str">
        <f t="shared" si="68"/>
        <v/>
      </c>
      <c r="L385" s="191" t="str">
        <v/>
      </c>
      <c r="M385" s="192" t="str">
        <v/>
      </c>
      <c r="N385" s="191" t="str">
        <v/>
      </c>
      <c r="O385" s="191" t="str">
        <v/>
      </c>
      <c r="P385" s="193" t="str">
        <f t="shared" si="60"/>
        <v/>
      </c>
      <c r="Q385" s="193" t="str">
        <f t="shared" si="61"/>
        <v/>
      </c>
      <c r="R385" s="179" t="str">
        <f>IF('Planilla de Perforacion'!K419="Survey","Survey","")</f>
        <v/>
      </c>
      <c r="T385" s="179" t="b">
        <f t="shared" si="62"/>
        <v>0</v>
      </c>
      <c r="U385" s="179" t="str">
        <v/>
      </c>
      <c r="V385" s="179" t="str">
        <f t="shared" si="63"/>
        <v/>
      </c>
      <c r="W385" t="str">
        <v/>
      </c>
      <c r="X385" s="202" t="str">
        <v/>
      </c>
      <c r="Y385" t="str">
        <v/>
      </c>
      <c r="Z385" t="str">
        <v/>
      </c>
      <c r="AA385" t="str">
        <f t="shared" si="66"/>
        <v/>
      </c>
      <c r="AB385" t="str">
        <f t="shared" si="67"/>
        <v/>
      </c>
      <c r="AC385" s="179" t="str">
        <f>IF('Planilla de Perforacion'!K419="Repasa","Repasa","")</f>
        <v/>
      </c>
      <c r="AE385" s="179" t="b">
        <f t="shared" si="64"/>
        <v>0</v>
      </c>
      <c r="AF385" t="str">
        <v/>
      </c>
      <c r="AG385" s="179" t="str">
        <f t="shared" si="65"/>
        <v/>
      </c>
      <c r="AH385" t="str">
        <v/>
      </c>
      <c r="AI385" s="202" t="str">
        <v/>
      </c>
      <c r="AJ385" t="str">
        <v/>
      </c>
      <c r="AK385" s="203" t="str">
        <v/>
      </c>
      <c r="AL385" t="str">
        <f t="shared" si="58"/>
        <v/>
      </c>
      <c r="AM385" t="str">
        <f t="shared" si="59"/>
        <v/>
      </c>
    </row>
    <row r="386" spans="3:39" x14ac:dyDescent="0.25">
      <c r="C386" s="179" t="str">
        <f>IF('Planilla de Perforacion'!K420="Conexión","Conexión","")</f>
        <v/>
      </c>
      <c r="D386" s="189" t="str">
        <f>'Planilla de Perforacion'!H420</f>
        <v/>
      </c>
      <c r="E386" s="190" t="str">
        <f>'Planilla de Perforacion'!E420</f>
        <v/>
      </c>
      <c r="F386" s="179">
        <f>'Planilla de Perforacion'!AF420</f>
        <v>0</v>
      </c>
      <c r="G386" s="179" t="str">
        <f>'Planilla de Perforacion'!AQ420</f>
        <v/>
      </c>
      <c r="H386" s="179" t="str">
        <f>'Planilla de Perforacion'!AS420</f>
        <v/>
      </c>
      <c r="I386" s="179" t="str">
        <f>'Planilla de Perforacion'!AR420</f>
        <v/>
      </c>
      <c r="J386" s="191" t="str">
        <v/>
      </c>
      <c r="K386" s="191" t="str">
        <f t="shared" si="68"/>
        <v/>
      </c>
      <c r="L386" s="191" t="str">
        <v/>
      </c>
      <c r="M386" s="192" t="str">
        <v/>
      </c>
      <c r="N386" s="191" t="str">
        <v/>
      </c>
      <c r="O386" s="191" t="str">
        <v/>
      </c>
      <c r="P386" s="193" t="str">
        <f t="shared" si="60"/>
        <v/>
      </c>
      <c r="Q386" s="193" t="str">
        <f t="shared" si="61"/>
        <v/>
      </c>
      <c r="R386" s="179" t="str">
        <f>IF('Planilla de Perforacion'!K420="Survey","Survey","")</f>
        <v/>
      </c>
      <c r="T386" s="179" t="b">
        <f t="shared" si="62"/>
        <v>0</v>
      </c>
      <c r="U386" s="179" t="str">
        <v/>
      </c>
      <c r="V386" s="179" t="str">
        <f t="shared" si="63"/>
        <v/>
      </c>
      <c r="W386" t="str">
        <v/>
      </c>
      <c r="X386" s="202" t="str">
        <v/>
      </c>
      <c r="Y386" t="str">
        <v/>
      </c>
      <c r="Z386" t="str">
        <v/>
      </c>
      <c r="AA386" t="str">
        <f t="shared" si="66"/>
        <v/>
      </c>
      <c r="AB386" t="str">
        <f t="shared" si="67"/>
        <v/>
      </c>
      <c r="AC386" s="179" t="str">
        <f>IF('Planilla de Perforacion'!K420="Repasa","Repasa","")</f>
        <v/>
      </c>
      <c r="AE386" s="179" t="b">
        <f t="shared" si="64"/>
        <v>0</v>
      </c>
      <c r="AF386" t="str">
        <v/>
      </c>
      <c r="AG386" s="179" t="str">
        <f t="shared" si="65"/>
        <v/>
      </c>
      <c r="AH386" t="str">
        <v/>
      </c>
      <c r="AI386" s="202" t="str">
        <v/>
      </c>
      <c r="AJ386" t="str">
        <v/>
      </c>
      <c r="AK386" s="203" t="str">
        <v/>
      </c>
      <c r="AL386" t="str">
        <f t="shared" ref="AL386:AL449" si="69">IF(AJ386="Día",AH386,"")</f>
        <v/>
      </c>
      <c r="AM386" t="str">
        <f t="shared" ref="AM386:AM449" si="70">IF(AJ386="Noche",AH386,"")</f>
        <v/>
      </c>
    </row>
    <row r="387" spans="3:39" x14ac:dyDescent="0.25">
      <c r="C387" s="179" t="str">
        <f>IF('Planilla de Perforacion'!K421="Conexión","Conexión","")</f>
        <v/>
      </c>
      <c r="D387" s="189" t="str">
        <f>'Planilla de Perforacion'!H421</f>
        <v/>
      </c>
      <c r="E387" s="190" t="str">
        <f>'Planilla de Perforacion'!E421</f>
        <v/>
      </c>
      <c r="F387" s="179">
        <f>'Planilla de Perforacion'!AF421</f>
        <v>0</v>
      </c>
      <c r="G387" s="179" t="str">
        <f>'Planilla de Perforacion'!AQ421</f>
        <v/>
      </c>
      <c r="H387" s="179" t="str">
        <f>'Planilla de Perforacion'!AS421</f>
        <v/>
      </c>
      <c r="I387" s="179" t="str">
        <f>'Planilla de Perforacion'!AR421</f>
        <v/>
      </c>
      <c r="J387" s="191" t="str">
        <v/>
      </c>
      <c r="K387" s="191" t="str">
        <f t="shared" si="68"/>
        <v/>
      </c>
      <c r="L387" s="191" t="str">
        <v/>
      </c>
      <c r="M387" s="192" t="str">
        <v/>
      </c>
      <c r="N387" s="191" t="str">
        <v/>
      </c>
      <c r="O387" s="191" t="str">
        <v/>
      </c>
      <c r="P387" s="193" t="str">
        <f t="shared" ref="P387:P450" si="71">IF(N387="Día",L387,"")</f>
        <v/>
      </c>
      <c r="Q387" s="193" t="str">
        <f t="shared" ref="Q387:Q450" si="72">IF(N387="Noche",L387,"")</f>
        <v/>
      </c>
      <c r="R387" s="179" t="str">
        <f>IF('Planilla de Perforacion'!K421="Survey","Survey","")</f>
        <v/>
      </c>
      <c r="T387" s="179" t="b">
        <f t="shared" ref="T387:T450" si="73">IF($R$2:$R$1314=$A$3,ROW())</f>
        <v>0</v>
      </c>
      <c r="U387" s="179" t="str">
        <v/>
      </c>
      <c r="V387" s="179" t="str">
        <f t="shared" ref="V387:V450" si="74">IF(U387="","",$A$3)</f>
        <v/>
      </c>
      <c r="W387" t="str">
        <v/>
      </c>
      <c r="X387" s="202" t="str">
        <v/>
      </c>
      <c r="Y387" t="str">
        <v/>
      </c>
      <c r="Z387" t="str">
        <v/>
      </c>
      <c r="AA387" t="str">
        <f t="shared" si="66"/>
        <v/>
      </c>
      <c r="AB387" t="str">
        <f t="shared" si="67"/>
        <v/>
      </c>
      <c r="AC387" s="179" t="str">
        <f>IF('Planilla de Perforacion'!K421="Repasa","Repasa","")</f>
        <v/>
      </c>
      <c r="AE387" s="179" t="b">
        <f t="shared" ref="AE387:AE450" si="75">IF($AC$2:$AC$1314=$A$4,ROW())</f>
        <v>0</v>
      </c>
      <c r="AF387" t="str">
        <v/>
      </c>
      <c r="AG387" s="179" t="str">
        <f t="shared" ref="AG387:AG450" si="76">IF(AF387="","",$A$4)</f>
        <v/>
      </c>
      <c r="AH387" t="str">
        <v/>
      </c>
      <c r="AI387" s="202" t="str">
        <v/>
      </c>
      <c r="AJ387" t="str">
        <v/>
      </c>
      <c r="AK387" s="203" t="str">
        <v/>
      </c>
      <c r="AL387" t="str">
        <f t="shared" si="69"/>
        <v/>
      </c>
      <c r="AM387" t="str">
        <f t="shared" si="70"/>
        <v/>
      </c>
    </row>
    <row r="388" spans="3:39" x14ac:dyDescent="0.25">
      <c r="C388" s="179" t="str">
        <f>IF('Planilla de Perforacion'!K422="Conexión","Conexión","")</f>
        <v/>
      </c>
      <c r="D388" s="189" t="str">
        <f>'Planilla de Perforacion'!H422</f>
        <v/>
      </c>
      <c r="E388" s="190" t="str">
        <f>'Planilla de Perforacion'!E422</f>
        <v/>
      </c>
      <c r="F388" s="179">
        <f>'Planilla de Perforacion'!AF422</f>
        <v>0</v>
      </c>
      <c r="G388" s="179" t="str">
        <f>'Planilla de Perforacion'!AQ422</f>
        <v/>
      </c>
      <c r="H388" s="179" t="str">
        <f>'Planilla de Perforacion'!AS422</f>
        <v/>
      </c>
      <c r="I388" s="179" t="str">
        <f>'Planilla de Perforacion'!AR422</f>
        <v/>
      </c>
      <c r="J388" s="191" t="str">
        <v/>
      </c>
      <c r="K388" s="191" t="str">
        <f t="shared" si="68"/>
        <v/>
      </c>
      <c r="L388" s="191" t="str">
        <v/>
      </c>
      <c r="M388" s="192" t="str">
        <v/>
      </c>
      <c r="N388" s="191" t="str">
        <v/>
      </c>
      <c r="O388" s="191" t="str">
        <v/>
      </c>
      <c r="P388" s="193" t="str">
        <f t="shared" si="71"/>
        <v/>
      </c>
      <c r="Q388" s="193" t="str">
        <f t="shared" si="72"/>
        <v/>
      </c>
      <c r="R388" s="179" t="str">
        <f>IF('Planilla de Perforacion'!K422="Survey","Survey","")</f>
        <v/>
      </c>
      <c r="T388" s="179" t="b">
        <f t="shared" si="73"/>
        <v>0</v>
      </c>
      <c r="U388" s="179" t="str">
        <v/>
      </c>
      <c r="V388" s="179" t="str">
        <f t="shared" si="74"/>
        <v/>
      </c>
      <c r="W388" t="str">
        <v/>
      </c>
      <c r="X388" s="202" t="str">
        <v/>
      </c>
      <c r="Y388" t="str">
        <v/>
      </c>
      <c r="Z388" t="str">
        <v/>
      </c>
      <c r="AA388" t="str">
        <f t="shared" si="66"/>
        <v/>
      </c>
      <c r="AB388" t="str">
        <f t="shared" si="67"/>
        <v/>
      </c>
      <c r="AC388" s="179" t="str">
        <f>IF('Planilla de Perforacion'!K422="Repasa","Repasa","")</f>
        <v/>
      </c>
      <c r="AE388" s="179" t="b">
        <f t="shared" si="75"/>
        <v>0</v>
      </c>
      <c r="AF388" t="str">
        <v/>
      </c>
      <c r="AG388" s="179" t="str">
        <f t="shared" si="76"/>
        <v/>
      </c>
      <c r="AH388" t="str">
        <v/>
      </c>
      <c r="AI388" s="202" t="str">
        <v/>
      </c>
      <c r="AJ388" t="str">
        <v/>
      </c>
      <c r="AK388" s="203" t="str">
        <v/>
      </c>
      <c r="AL388" t="str">
        <f t="shared" si="69"/>
        <v/>
      </c>
      <c r="AM388" t="str">
        <f t="shared" si="70"/>
        <v/>
      </c>
    </row>
    <row r="389" spans="3:39" x14ac:dyDescent="0.25">
      <c r="C389" s="179" t="str">
        <f>IF('Planilla de Perforacion'!K423="Conexión","Conexión","")</f>
        <v/>
      </c>
      <c r="D389" s="189" t="str">
        <f>'Planilla de Perforacion'!H423</f>
        <v/>
      </c>
      <c r="E389" s="190" t="str">
        <f>'Planilla de Perforacion'!E423</f>
        <v/>
      </c>
      <c r="F389" s="179">
        <f>'Planilla de Perforacion'!AF423</f>
        <v>0</v>
      </c>
      <c r="G389" s="179" t="str">
        <f>'Planilla de Perforacion'!AQ423</f>
        <v/>
      </c>
      <c r="H389" s="179" t="str">
        <f>'Planilla de Perforacion'!AS423</f>
        <v/>
      </c>
      <c r="I389" s="179" t="str">
        <f>'Planilla de Perforacion'!AR423</f>
        <v/>
      </c>
      <c r="J389" s="191" t="str">
        <v/>
      </c>
      <c r="K389" s="191" t="str">
        <f t="shared" si="68"/>
        <v/>
      </c>
      <c r="L389" s="191" t="str">
        <v/>
      </c>
      <c r="M389" s="192" t="str">
        <v/>
      </c>
      <c r="N389" s="191" t="str">
        <v/>
      </c>
      <c r="O389" s="191" t="str">
        <v/>
      </c>
      <c r="P389" s="193" t="str">
        <f t="shared" si="71"/>
        <v/>
      </c>
      <c r="Q389" s="193" t="str">
        <f t="shared" si="72"/>
        <v/>
      </c>
      <c r="R389" s="179" t="str">
        <f>IF('Planilla de Perforacion'!K423="Survey","Survey","")</f>
        <v/>
      </c>
      <c r="T389" s="179" t="b">
        <f t="shared" si="73"/>
        <v>0</v>
      </c>
      <c r="U389" s="179" t="str">
        <v/>
      </c>
      <c r="V389" s="179" t="str">
        <f t="shared" si="74"/>
        <v/>
      </c>
      <c r="W389" t="str">
        <v/>
      </c>
      <c r="X389" s="202" t="str">
        <v/>
      </c>
      <c r="Y389" t="str">
        <v/>
      </c>
      <c r="Z389" t="str">
        <v/>
      </c>
      <c r="AA389" t="str">
        <f t="shared" si="66"/>
        <v/>
      </c>
      <c r="AB389" t="str">
        <f t="shared" si="67"/>
        <v/>
      </c>
      <c r="AC389" s="179" t="str">
        <f>IF('Planilla de Perforacion'!K423="Repasa","Repasa","")</f>
        <v/>
      </c>
      <c r="AE389" s="179" t="b">
        <f t="shared" si="75"/>
        <v>0</v>
      </c>
      <c r="AF389" t="str">
        <v/>
      </c>
      <c r="AG389" s="179" t="str">
        <f t="shared" si="76"/>
        <v/>
      </c>
      <c r="AH389" t="str">
        <v/>
      </c>
      <c r="AI389" s="202" t="str">
        <v/>
      </c>
      <c r="AJ389" t="str">
        <v/>
      </c>
      <c r="AK389" s="203" t="str">
        <v/>
      </c>
      <c r="AL389" t="str">
        <f t="shared" si="69"/>
        <v/>
      </c>
      <c r="AM389" t="str">
        <f t="shared" si="70"/>
        <v/>
      </c>
    </row>
    <row r="390" spans="3:39" x14ac:dyDescent="0.25">
      <c r="C390" s="179" t="str">
        <f>IF('Planilla de Perforacion'!K424="Conexión","Conexión","")</f>
        <v/>
      </c>
      <c r="D390" s="189" t="str">
        <f>'Planilla de Perforacion'!H424</f>
        <v/>
      </c>
      <c r="E390" s="190" t="str">
        <f>'Planilla de Perforacion'!E424</f>
        <v/>
      </c>
      <c r="F390" s="179">
        <f>'Planilla de Perforacion'!AF424</f>
        <v>0</v>
      </c>
      <c r="G390" s="179" t="str">
        <f>'Planilla de Perforacion'!AQ424</f>
        <v/>
      </c>
      <c r="H390" s="179" t="str">
        <f>'Planilla de Perforacion'!AS424</f>
        <v/>
      </c>
      <c r="I390" s="179" t="str">
        <f>'Planilla de Perforacion'!AR424</f>
        <v/>
      </c>
      <c r="J390" s="191" t="str">
        <v/>
      </c>
      <c r="K390" s="191" t="str">
        <f t="shared" si="68"/>
        <v/>
      </c>
      <c r="L390" s="191" t="str">
        <v/>
      </c>
      <c r="M390" s="192" t="str">
        <v/>
      </c>
      <c r="N390" s="191" t="str">
        <v/>
      </c>
      <c r="O390" s="191" t="str">
        <v/>
      </c>
      <c r="P390" s="193" t="str">
        <f t="shared" si="71"/>
        <v/>
      </c>
      <c r="Q390" s="193" t="str">
        <f t="shared" si="72"/>
        <v/>
      </c>
      <c r="R390" s="179" t="str">
        <f>IF('Planilla de Perforacion'!K424="Survey","Survey","")</f>
        <v/>
      </c>
      <c r="T390" s="179" t="b">
        <f t="shared" si="73"/>
        <v>0</v>
      </c>
      <c r="U390" s="179" t="str">
        <v/>
      </c>
      <c r="V390" s="179" t="str">
        <f t="shared" si="74"/>
        <v/>
      </c>
      <c r="W390" t="str">
        <v/>
      </c>
      <c r="X390" s="202" t="str">
        <v/>
      </c>
      <c r="Y390" t="str">
        <v/>
      </c>
      <c r="Z390" t="str">
        <v/>
      </c>
      <c r="AA390" t="str">
        <f t="shared" si="66"/>
        <v/>
      </c>
      <c r="AB390" t="str">
        <f t="shared" si="67"/>
        <v/>
      </c>
      <c r="AC390" s="179" t="str">
        <f>IF('Planilla de Perforacion'!K424="Repasa","Repasa","")</f>
        <v/>
      </c>
      <c r="AE390" s="179" t="b">
        <f t="shared" si="75"/>
        <v>0</v>
      </c>
      <c r="AF390" t="str">
        <v/>
      </c>
      <c r="AG390" s="179" t="str">
        <f t="shared" si="76"/>
        <v/>
      </c>
      <c r="AH390" t="str">
        <v/>
      </c>
      <c r="AI390" s="202" t="str">
        <v/>
      </c>
      <c r="AJ390" t="str">
        <v/>
      </c>
      <c r="AK390" s="203" t="str">
        <v/>
      </c>
      <c r="AL390" t="str">
        <f t="shared" si="69"/>
        <v/>
      </c>
      <c r="AM390" t="str">
        <f t="shared" si="70"/>
        <v/>
      </c>
    </row>
    <row r="391" spans="3:39" x14ac:dyDescent="0.25">
      <c r="C391" s="179" t="str">
        <f>IF('Planilla de Perforacion'!K425="Conexión","Conexión","")</f>
        <v/>
      </c>
      <c r="D391" s="189" t="str">
        <f>'Planilla de Perforacion'!H425</f>
        <v/>
      </c>
      <c r="E391" s="190" t="str">
        <f>'Planilla de Perforacion'!E425</f>
        <v/>
      </c>
      <c r="F391" s="179">
        <f>'Planilla de Perforacion'!AF425</f>
        <v>0</v>
      </c>
      <c r="G391" s="179" t="str">
        <f>'Planilla de Perforacion'!AQ425</f>
        <v/>
      </c>
      <c r="H391" s="179" t="str">
        <f>'Planilla de Perforacion'!AS425</f>
        <v/>
      </c>
      <c r="I391" s="179" t="str">
        <f>'Planilla de Perforacion'!AR425</f>
        <v/>
      </c>
      <c r="J391" s="191" t="str">
        <v/>
      </c>
      <c r="K391" s="191" t="str">
        <f t="shared" si="68"/>
        <v/>
      </c>
      <c r="L391" s="191" t="str">
        <v/>
      </c>
      <c r="M391" s="192" t="str">
        <v/>
      </c>
      <c r="N391" s="191" t="str">
        <v/>
      </c>
      <c r="O391" s="191" t="str">
        <v/>
      </c>
      <c r="P391" s="193" t="str">
        <f t="shared" si="71"/>
        <v/>
      </c>
      <c r="Q391" s="193" t="str">
        <f t="shared" si="72"/>
        <v/>
      </c>
      <c r="R391" s="179" t="str">
        <f>IF('Planilla de Perforacion'!K425="Survey","Survey","")</f>
        <v/>
      </c>
      <c r="T391" s="179" t="b">
        <f t="shared" si="73"/>
        <v>0</v>
      </c>
      <c r="U391" s="179" t="str">
        <v/>
      </c>
      <c r="V391" s="179" t="str">
        <f t="shared" si="74"/>
        <v/>
      </c>
      <c r="W391" t="str">
        <v/>
      </c>
      <c r="X391" s="202" t="str">
        <v/>
      </c>
      <c r="Y391" t="str">
        <v/>
      </c>
      <c r="Z391" t="str">
        <v/>
      </c>
      <c r="AA391" t="str">
        <f t="shared" si="66"/>
        <v/>
      </c>
      <c r="AB391" t="str">
        <f t="shared" si="67"/>
        <v/>
      </c>
      <c r="AC391" s="179" t="str">
        <f>IF('Planilla de Perforacion'!K425="Repasa","Repasa","")</f>
        <v/>
      </c>
      <c r="AE391" s="179" t="b">
        <f t="shared" si="75"/>
        <v>0</v>
      </c>
      <c r="AF391" t="str">
        <v/>
      </c>
      <c r="AG391" s="179" t="str">
        <f t="shared" si="76"/>
        <v/>
      </c>
      <c r="AH391" t="str">
        <v/>
      </c>
      <c r="AI391" s="202" t="str">
        <v/>
      </c>
      <c r="AJ391" t="str">
        <v/>
      </c>
      <c r="AK391" s="203" t="str">
        <v/>
      </c>
      <c r="AL391" t="str">
        <f t="shared" si="69"/>
        <v/>
      </c>
      <c r="AM391" t="str">
        <f t="shared" si="70"/>
        <v/>
      </c>
    </row>
    <row r="392" spans="3:39" x14ac:dyDescent="0.25">
      <c r="C392" s="179" t="str">
        <f>IF('Planilla de Perforacion'!K426="Conexión","Conexión","")</f>
        <v/>
      </c>
      <c r="D392" s="189" t="str">
        <f>'Planilla de Perforacion'!H426</f>
        <v/>
      </c>
      <c r="E392" s="190" t="str">
        <f>'Planilla de Perforacion'!E426</f>
        <v/>
      </c>
      <c r="F392" s="179">
        <f>'Planilla de Perforacion'!AF426</f>
        <v>0</v>
      </c>
      <c r="G392" s="179" t="str">
        <f>'Planilla de Perforacion'!AQ426</f>
        <v/>
      </c>
      <c r="H392" s="179" t="str">
        <f>'Planilla de Perforacion'!AS426</f>
        <v/>
      </c>
      <c r="I392" s="179" t="str">
        <f>'Planilla de Perforacion'!AR426</f>
        <v/>
      </c>
      <c r="J392" s="191" t="str">
        <v/>
      </c>
      <c r="K392" s="191" t="str">
        <f t="shared" si="68"/>
        <v/>
      </c>
      <c r="L392" s="191" t="str">
        <v/>
      </c>
      <c r="M392" s="192" t="str">
        <v/>
      </c>
      <c r="N392" s="191" t="str">
        <v/>
      </c>
      <c r="O392" s="191" t="str">
        <v/>
      </c>
      <c r="P392" s="193" t="str">
        <f t="shared" si="71"/>
        <v/>
      </c>
      <c r="Q392" s="193" t="str">
        <f t="shared" si="72"/>
        <v/>
      </c>
      <c r="R392" s="179" t="str">
        <f>IF('Planilla de Perforacion'!K426="Survey","Survey","")</f>
        <v/>
      </c>
      <c r="T392" s="179" t="b">
        <f t="shared" si="73"/>
        <v>0</v>
      </c>
      <c r="U392" s="179" t="str">
        <v/>
      </c>
      <c r="V392" s="179" t="str">
        <f t="shared" si="74"/>
        <v/>
      </c>
      <c r="W392" t="str">
        <v/>
      </c>
      <c r="X392" s="202" t="str">
        <v/>
      </c>
      <c r="Y392" t="str">
        <v/>
      </c>
      <c r="Z392" t="str">
        <v/>
      </c>
      <c r="AA392" t="str">
        <f t="shared" ref="AA392:AA455" si="77">IF(Y392="Día",W392,"")</f>
        <v/>
      </c>
      <c r="AB392" t="str">
        <f t="shared" ref="AB392:AB455" si="78">IF(Y392="Noche",W392,"")</f>
        <v/>
      </c>
      <c r="AC392" s="179" t="str">
        <f>IF('Planilla de Perforacion'!K426="Repasa","Repasa","")</f>
        <v/>
      </c>
      <c r="AE392" s="179" t="b">
        <f t="shared" si="75"/>
        <v>0</v>
      </c>
      <c r="AF392" t="str">
        <v/>
      </c>
      <c r="AG392" s="179" t="str">
        <f t="shared" si="76"/>
        <v/>
      </c>
      <c r="AH392" t="str">
        <v/>
      </c>
      <c r="AI392" s="202" t="str">
        <v/>
      </c>
      <c r="AJ392" t="str">
        <v/>
      </c>
      <c r="AK392" s="203" t="str">
        <v/>
      </c>
      <c r="AL392" t="str">
        <f t="shared" si="69"/>
        <v/>
      </c>
      <c r="AM392" t="str">
        <f t="shared" si="70"/>
        <v/>
      </c>
    </row>
    <row r="393" spans="3:39" x14ac:dyDescent="0.25">
      <c r="C393" s="179" t="str">
        <f>IF('Planilla de Perforacion'!K427="Conexión","Conexión","")</f>
        <v/>
      </c>
      <c r="D393" s="189" t="str">
        <f>'Planilla de Perforacion'!H427</f>
        <v/>
      </c>
      <c r="E393" s="190" t="str">
        <f>'Planilla de Perforacion'!E427</f>
        <v/>
      </c>
      <c r="F393" s="179">
        <f>'Planilla de Perforacion'!AF427</f>
        <v>0</v>
      </c>
      <c r="G393" s="179" t="str">
        <f>'Planilla de Perforacion'!AQ427</f>
        <v/>
      </c>
      <c r="H393" s="179" t="str">
        <f>'Planilla de Perforacion'!AS427</f>
        <v/>
      </c>
      <c r="I393" s="179" t="str">
        <f>'Planilla de Perforacion'!AR427</f>
        <v/>
      </c>
      <c r="J393" s="191" t="str">
        <v/>
      </c>
      <c r="K393" s="191" t="str">
        <f t="shared" si="68"/>
        <v/>
      </c>
      <c r="L393" s="191" t="str">
        <v/>
      </c>
      <c r="M393" s="192" t="str">
        <v/>
      </c>
      <c r="N393" s="191" t="str">
        <v/>
      </c>
      <c r="O393" s="191" t="str">
        <v/>
      </c>
      <c r="P393" s="193" t="str">
        <f t="shared" si="71"/>
        <v/>
      </c>
      <c r="Q393" s="193" t="str">
        <f t="shared" si="72"/>
        <v/>
      </c>
      <c r="R393" s="179" t="str">
        <f>IF('Planilla de Perforacion'!K427="Survey","Survey","")</f>
        <v/>
      </c>
      <c r="T393" s="179" t="b">
        <f t="shared" si="73"/>
        <v>0</v>
      </c>
      <c r="U393" s="179" t="str">
        <v/>
      </c>
      <c r="V393" s="179" t="str">
        <f t="shared" si="74"/>
        <v/>
      </c>
      <c r="W393" t="str">
        <v/>
      </c>
      <c r="X393" s="202" t="str">
        <v/>
      </c>
      <c r="Y393" t="str">
        <v/>
      </c>
      <c r="Z393" t="str">
        <v/>
      </c>
      <c r="AA393" t="str">
        <f t="shared" si="77"/>
        <v/>
      </c>
      <c r="AB393" t="str">
        <f t="shared" si="78"/>
        <v/>
      </c>
      <c r="AC393" s="179" t="str">
        <f>IF('Planilla de Perforacion'!K427="Repasa","Repasa","")</f>
        <v/>
      </c>
      <c r="AE393" s="179" t="b">
        <f t="shared" si="75"/>
        <v>0</v>
      </c>
      <c r="AF393" t="str">
        <v/>
      </c>
      <c r="AG393" s="179" t="str">
        <f t="shared" si="76"/>
        <v/>
      </c>
      <c r="AH393" t="str">
        <v/>
      </c>
      <c r="AI393" s="202" t="str">
        <v/>
      </c>
      <c r="AJ393" t="str">
        <v/>
      </c>
      <c r="AK393" s="203" t="str">
        <v/>
      </c>
      <c r="AL393" t="str">
        <f t="shared" si="69"/>
        <v/>
      </c>
      <c r="AM393" t="str">
        <f t="shared" si="70"/>
        <v/>
      </c>
    </row>
    <row r="394" spans="3:39" x14ac:dyDescent="0.25">
      <c r="C394" s="179" t="str">
        <f>IF('Planilla de Perforacion'!K428="Conexión","Conexión","")</f>
        <v/>
      </c>
      <c r="D394" s="189" t="str">
        <f>'Planilla de Perforacion'!H428</f>
        <v/>
      </c>
      <c r="E394" s="190" t="str">
        <f>'Planilla de Perforacion'!E428</f>
        <v/>
      </c>
      <c r="F394" s="179">
        <f>'Planilla de Perforacion'!AF428</f>
        <v>0</v>
      </c>
      <c r="G394" s="179" t="str">
        <f>'Planilla de Perforacion'!AQ428</f>
        <v/>
      </c>
      <c r="H394" s="179" t="str">
        <f>'Planilla de Perforacion'!AS428</f>
        <v/>
      </c>
      <c r="I394" s="179" t="str">
        <f>'Planilla de Perforacion'!AR428</f>
        <v/>
      </c>
      <c r="J394" s="191" t="str">
        <v/>
      </c>
      <c r="K394" s="191" t="str">
        <f t="shared" si="68"/>
        <v/>
      </c>
      <c r="L394" s="191" t="str">
        <v/>
      </c>
      <c r="M394" s="192" t="str">
        <v/>
      </c>
      <c r="N394" s="191" t="str">
        <v/>
      </c>
      <c r="O394" s="191" t="str">
        <v/>
      </c>
      <c r="P394" s="193" t="str">
        <f t="shared" si="71"/>
        <v/>
      </c>
      <c r="Q394" s="193" t="str">
        <f t="shared" si="72"/>
        <v/>
      </c>
      <c r="R394" s="179" t="str">
        <f>IF('Planilla de Perforacion'!K428="Survey","Survey","")</f>
        <v/>
      </c>
      <c r="T394" s="179" t="b">
        <f t="shared" si="73"/>
        <v>0</v>
      </c>
      <c r="U394" s="179" t="str">
        <v/>
      </c>
      <c r="V394" s="179" t="str">
        <f t="shared" si="74"/>
        <v/>
      </c>
      <c r="W394" t="str">
        <v/>
      </c>
      <c r="X394" s="202" t="str">
        <v/>
      </c>
      <c r="Y394" t="str">
        <v/>
      </c>
      <c r="Z394" t="str">
        <v/>
      </c>
      <c r="AA394" t="str">
        <f t="shared" si="77"/>
        <v/>
      </c>
      <c r="AB394" t="str">
        <f t="shared" si="78"/>
        <v/>
      </c>
      <c r="AC394" s="179" t="str">
        <f>IF('Planilla de Perforacion'!K428="Repasa","Repasa","")</f>
        <v/>
      </c>
      <c r="AE394" s="179" t="b">
        <f t="shared" si="75"/>
        <v>0</v>
      </c>
      <c r="AF394" t="str">
        <v/>
      </c>
      <c r="AG394" s="179" t="str">
        <f t="shared" si="76"/>
        <v/>
      </c>
      <c r="AH394" t="str">
        <v/>
      </c>
      <c r="AI394" s="202" t="str">
        <v/>
      </c>
      <c r="AJ394" t="str">
        <v/>
      </c>
      <c r="AK394" s="203" t="str">
        <v/>
      </c>
      <c r="AL394" t="str">
        <f t="shared" si="69"/>
        <v/>
      </c>
      <c r="AM394" t="str">
        <f t="shared" si="70"/>
        <v/>
      </c>
    </row>
    <row r="395" spans="3:39" x14ac:dyDescent="0.25">
      <c r="C395" s="179" t="str">
        <f>IF('Planilla de Perforacion'!K429="Conexión","Conexión","")</f>
        <v/>
      </c>
      <c r="D395" s="189" t="str">
        <f>'Planilla de Perforacion'!H429</f>
        <v/>
      </c>
      <c r="E395" s="190" t="str">
        <f>'Planilla de Perforacion'!E429</f>
        <v/>
      </c>
      <c r="F395" s="179">
        <f>'Planilla de Perforacion'!AF429</f>
        <v>0</v>
      </c>
      <c r="G395" s="179" t="str">
        <f>'Planilla de Perforacion'!AQ429</f>
        <v/>
      </c>
      <c r="H395" s="179" t="str">
        <f>'Planilla de Perforacion'!AS429</f>
        <v/>
      </c>
      <c r="I395" s="179" t="str">
        <f>'Planilla de Perforacion'!AR429</f>
        <v/>
      </c>
      <c r="J395" s="191" t="str">
        <v/>
      </c>
      <c r="K395" s="191" t="str">
        <f t="shared" si="68"/>
        <v/>
      </c>
      <c r="L395" s="191" t="str">
        <v/>
      </c>
      <c r="M395" s="192" t="str">
        <v/>
      </c>
      <c r="N395" s="191" t="str">
        <v/>
      </c>
      <c r="O395" s="191" t="str">
        <v/>
      </c>
      <c r="P395" s="193" t="str">
        <f t="shared" si="71"/>
        <v/>
      </c>
      <c r="Q395" s="193" t="str">
        <f t="shared" si="72"/>
        <v/>
      </c>
      <c r="R395" s="179" t="str">
        <f>IF('Planilla de Perforacion'!K429="Survey","Survey","")</f>
        <v/>
      </c>
      <c r="T395" s="179" t="b">
        <f t="shared" si="73"/>
        <v>0</v>
      </c>
      <c r="U395" s="179" t="str">
        <v/>
      </c>
      <c r="V395" s="179" t="str">
        <f t="shared" si="74"/>
        <v/>
      </c>
      <c r="W395" t="str">
        <v/>
      </c>
      <c r="X395" s="202" t="str">
        <v/>
      </c>
      <c r="Y395" t="str">
        <v/>
      </c>
      <c r="Z395" t="str">
        <v/>
      </c>
      <c r="AA395" t="str">
        <f t="shared" si="77"/>
        <v/>
      </c>
      <c r="AB395" t="str">
        <f t="shared" si="78"/>
        <v/>
      </c>
      <c r="AC395" s="179" t="str">
        <f>IF('Planilla de Perforacion'!K429="Repasa","Repasa","")</f>
        <v/>
      </c>
      <c r="AE395" s="179" t="b">
        <f t="shared" si="75"/>
        <v>0</v>
      </c>
      <c r="AF395" t="str">
        <v/>
      </c>
      <c r="AG395" s="179" t="str">
        <f t="shared" si="76"/>
        <v/>
      </c>
      <c r="AH395" t="str">
        <v/>
      </c>
      <c r="AI395" s="202" t="str">
        <v/>
      </c>
      <c r="AJ395" t="str">
        <v/>
      </c>
      <c r="AK395" s="203" t="str">
        <v/>
      </c>
      <c r="AL395" t="str">
        <f t="shared" si="69"/>
        <v/>
      </c>
      <c r="AM395" t="str">
        <f t="shared" si="70"/>
        <v/>
      </c>
    </row>
    <row r="396" spans="3:39" x14ac:dyDescent="0.25">
      <c r="C396" s="179" t="str">
        <f>IF('Planilla de Perforacion'!K430="Conexión","Conexión","")</f>
        <v/>
      </c>
      <c r="D396" s="189" t="str">
        <f>'Planilla de Perforacion'!H430</f>
        <v/>
      </c>
      <c r="E396" s="190" t="str">
        <f>'Planilla de Perforacion'!E430</f>
        <v/>
      </c>
      <c r="F396" s="179">
        <f>'Planilla de Perforacion'!AF430</f>
        <v>0</v>
      </c>
      <c r="G396" s="179" t="str">
        <f>'Planilla de Perforacion'!AQ430</f>
        <v/>
      </c>
      <c r="H396" s="179" t="str">
        <f>'Planilla de Perforacion'!AS430</f>
        <v/>
      </c>
      <c r="I396" s="179" t="str">
        <f>'Planilla de Perforacion'!AR430</f>
        <v/>
      </c>
      <c r="J396" s="191" t="str">
        <v/>
      </c>
      <c r="K396" s="191" t="str">
        <f t="shared" ref="K396:K459" si="79">IF(J396="","",$A$2)</f>
        <v/>
      </c>
      <c r="L396" s="191" t="str">
        <v/>
      </c>
      <c r="M396" s="192" t="str">
        <v/>
      </c>
      <c r="N396" s="191" t="str">
        <v/>
      </c>
      <c r="O396" s="191" t="str">
        <v/>
      </c>
      <c r="P396" s="193" t="str">
        <f t="shared" si="71"/>
        <v/>
      </c>
      <c r="Q396" s="193" t="str">
        <f t="shared" si="72"/>
        <v/>
      </c>
      <c r="R396" s="179" t="str">
        <f>IF('Planilla de Perforacion'!K430="Survey","Survey","")</f>
        <v/>
      </c>
      <c r="T396" s="179" t="b">
        <f t="shared" si="73"/>
        <v>0</v>
      </c>
      <c r="U396" s="179" t="str">
        <v/>
      </c>
      <c r="V396" s="179" t="str">
        <f t="shared" si="74"/>
        <v/>
      </c>
      <c r="W396" t="str">
        <v/>
      </c>
      <c r="X396" s="202" t="str">
        <v/>
      </c>
      <c r="Y396" t="str">
        <v/>
      </c>
      <c r="Z396" t="str">
        <v/>
      </c>
      <c r="AA396" t="str">
        <f t="shared" si="77"/>
        <v/>
      </c>
      <c r="AB396" t="str">
        <f t="shared" si="78"/>
        <v/>
      </c>
      <c r="AC396" s="179" t="str">
        <f>IF('Planilla de Perforacion'!K430="Repasa","Repasa","")</f>
        <v/>
      </c>
      <c r="AE396" s="179" t="b">
        <f t="shared" si="75"/>
        <v>0</v>
      </c>
      <c r="AF396" t="str">
        <v/>
      </c>
      <c r="AG396" s="179" t="str">
        <f t="shared" si="76"/>
        <v/>
      </c>
      <c r="AH396" t="str">
        <v/>
      </c>
      <c r="AI396" s="202" t="str">
        <v/>
      </c>
      <c r="AJ396" t="str">
        <v/>
      </c>
      <c r="AK396" s="203" t="str">
        <v/>
      </c>
      <c r="AL396" t="str">
        <f t="shared" si="69"/>
        <v/>
      </c>
      <c r="AM396" t="str">
        <f t="shared" si="70"/>
        <v/>
      </c>
    </row>
    <row r="397" spans="3:39" x14ac:dyDescent="0.25">
      <c r="C397" s="179" t="str">
        <f>IF('Planilla de Perforacion'!K431="Conexión","Conexión","")</f>
        <v/>
      </c>
      <c r="D397" s="189" t="str">
        <f>'Planilla de Perforacion'!H431</f>
        <v/>
      </c>
      <c r="E397" s="190" t="str">
        <f>'Planilla de Perforacion'!E431</f>
        <v/>
      </c>
      <c r="F397" s="179">
        <f>'Planilla de Perforacion'!AF431</f>
        <v>0</v>
      </c>
      <c r="G397" s="179" t="str">
        <f>'Planilla de Perforacion'!AQ431</f>
        <v/>
      </c>
      <c r="H397" s="179" t="str">
        <f>'Planilla de Perforacion'!AS431</f>
        <v/>
      </c>
      <c r="I397" s="179" t="str">
        <f>'Planilla de Perforacion'!AR431</f>
        <v/>
      </c>
      <c r="J397" s="191" t="str">
        <v/>
      </c>
      <c r="K397" s="191" t="str">
        <f t="shared" si="79"/>
        <v/>
      </c>
      <c r="L397" s="191" t="str">
        <v/>
      </c>
      <c r="M397" s="192" t="str">
        <v/>
      </c>
      <c r="N397" s="191" t="str">
        <v/>
      </c>
      <c r="O397" s="191" t="str">
        <v/>
      </c>
      <c r="P397" s="193" t="str">
        <f t="shared" si="71"/>
        <v/>
      </c>
      <c r="Q397" s="193" t="str">
        <f t="shared" si="72"/>
        <v/>
      </c>
      <c r="R397" s="179" t="str">
        <f>IF('Planilla de Perforacion'!K431="Survey","Survey","")</f>
        <v/>
      </c>
      <c r="T397" s="179" t="b">
        <f t="shared" si="73"/>
        <v>0</v>
      </c>
      <c r="U397" s="179" t="str">
        <v/>
      </c>
      <c r="V397" s="179" t="str">
        <f t="shared" si="74"/>
        <v/>
      </c>
      <c r="W397" t="str">
        <v/>
      </c>
      <c r="X397" s="202" t="str">
        <v/>
      </c>
      <c r="Y397" t="str">
        <v/>
      </c>
      <c r="Z397" t="str">
        <v/>
      </c>
      <c r="AA397" t="str">
        <f t="shared" si="77"/>
        <v/>
      </c>
      <c r="AB397" t="str">
        <f t="shared" si="78"/>
        <v/>
      </c>
      <c r="AC397" s="179" t="str">
        <f>IF('Planilla de Perforacion'!K431="Repasa","Repasa","")</f>
        <v/>
      </c>
      <c r="AE397" s="179" t="b">
        <f t="shared" si="75"/>
        <v>0</v>
      </c>
      <c r="AF397" t="str">
        <v/>
      </c>
      <c r="AG397" s="179" t="str">
        <f t="shared" si="76"/>
        <v/>
      </c>
      <c r="AH397" t="str">
        <v/>
      </c>
      <c r="AI397" s="202" t="str">
        <v/>
      </c>
      <c r="AJ397" t="str">
        <v/>
      </c>
      <c r="AK397" s="203" t="str">
        <v/>
      </c>
      <c r="AL397" t="str">
        <f t="shared" si="69"/>
        <v/>
      </c>
      <c r="AM397" t="str">
        <f t="shared" si="70"/>
        <v/>
      </c>
    </row>
    <row r="398" spans="3:39" x14ac:dyDescent="0.25">
      <c r="C398" s="179" t="str">
        <f>IF('Planilla de Perforacion'!K432="Conexión","Conexión","")</f>
        <v/>
      </c>
      <c r="D398" s="189" t="str">
        <f>'Planilla de Perforacion'!H432</f>
        <v/>
      </c>
      <c r="E398" s="190" t="str">
        <f>'Planilla de Perforacion'!E432</f>
        <v/>
      </c>
      <c r="F398" s="179">
        <f>'Planilla de Perforacion'!AF432</f>
        <v>0</v>
      </c>
      <c r="G398" s="179" t="str">
        <f>'Planilla de Perforacion'!AQ432</f>
        <v/>
      </c>
      <c r="H398" s="179" t="str">
        <f>'Planilla de Perforacion'!AS432</f>
        <v/>
      </c>
      <c r="I398" s="179" t="str">
        <f>'Planilla de Perforacion'!AR432</f>
        <v/>
      </c>
      <c r="J398" s="191" t="str">
        <v/>
      </c>
      <c r="K398" s="191" t="str">
        <f t="shared" si="79"/>
        <v/>
      </c>
      <c r="L398" s="191" t="str">
        <v/>
      </c>
      <c r="M398" s="192" t="str">
        <v/>
      </c>
      <c r="N398" s="191" t="str">
        <v/>
      </c>
      <c r="O398" s="191" t="str">
        <v/>
      </c>
      <c r="P398" s="193" t="str">
        <f t="shared" si="71"/>
        <v/>
      </c>
      <c r="Q398" s="193" t="str">
        <f t="shared" si="72"/>
        <v/>
      </c>
      <c r="R398" s="179" t="str">
        <f>IF('Planilla de Perforacion'!K432="Survey","Survey","")</f>
        <v/>
      </c>
      <c r="T398" s="179" t="b">
        <f t="shared" si="73"/>
        <v>0</v>
      </c>
      <c r="U398" s="179" t="str">
        <v/>
      </c>
      <c r="V398" s="179" t="str">
        <f t="shared" si="74"/>
        <v/>
      </c>
      <c r="W398" t="str">
        <v/>
      </c>
      <c r="X398" s="202" t="str">
        <v/>
      </c>
      <c r="Y398" t="str">
        <v/>
      </c>
      <c r="Z398" t="str">
        <v/>
      </c>
      <c r="AA398" t="str">
        <f t="shared" si="77"/>
        <v/>
      </c>
      <c r="AB398" t="str">
        <f t="shared" si="78"/>
        <v/>
      </c>
      <c r="AC398" s="179" t="str">
        <f>IF('Planilla de Perforacion'!K432="Repasa","Repasa","")</f>
        <v/>
      </c>
      <c r="AE398" s="179" t="b">
        <f t="shared" si="75"/>
        <v>0</v>
      </c>
      <c r="AF398" t="str">
        <v/>
      </c>
      <c r="AG398" s="179" t="str">
        <f t="shared" si="76"/>
        <v/>
      </c>
      <c r="AH398" t="str">
        <v/>
      </c>
      <c r="AI398" s="202" t="str">
        <v/>
      </c>
      <c r="AJ398" t="str">
        <v/>
      </c>
      <c r="AK398" s="203" t="str">
        <v/>
      </c>
      <c r="AL398" t="str">
        <f t="shared" si="69"/>
        <v/>
      </c>
      <c r="AM398" t="str">
        <f t="shared" si="70"/>
        <v/>
      </c>
    </row>
    <row r="399" spans="3:39" x14ac:dyDescent="0.25">
      <c r="C399" s="179" t="str">
        <f>IF('Planilla de Perforacion'!K433="Conexión","Conexión","")</f>
        <v/>
      </c>
      <c r="D399" s="189" t="str">
        <f>'Planilla de Perforacion'!H433</f>
        <v/>
      </c>
      <c r="E399" s="190" t="str">
        <f>'Planilla de Perforacion'!E433</f>
        <v/>
      </c>
      <c r="F399" s="179">
        <f>'Planilla de Perforacion'!AF433</f>
        <v>0</v>
      </c>
      <c r="G399" s="179" t="str">
        <f>'Planilla de Perforacion'!AQ433</f>
        <v/>
      </c>
      <c r="H399" s="179" t="str">
        <f>'Planilla de Perforacion'!AS433</f>
        <v/>
      </c>
      <c r="I399" s="179" t="str">
        <f>'Planilla de Perforacion'!AR433</f>
        <v/>
      </c>
      <c r="J399" s="191" t="str">
        <v/>
      </c>
      <c r="K399" s="191" t="str">
        <f t="shared" si="79"/>
        <v/>
      </c>
      <c r="L399" s="191" t="str">
        <v/>
      </c>
      <c r="M399" s="192" t="str">
        <v/>
      </c>
      <c r="N399" s="191" t="str">
        <v/>
      </c>
      <c r="O399" s="191" t="str">
        <v/>
      </c>
      <c r="P399" s="193" t="str">
        <f t="shared" si="71"/>
        <v/>
      </c>
      <c r="Q399" s="193" t="str">
        <f t="shared" si="72"/>
        <v/>
      </c>
      <c r="R399" s="179" t="str">
        <f>IF('Planilla de Perforacion'!K433="Survey","Survey","")</f>
        <v/>
      </c>
      <c r="T399" s="179" t="b">
        <f t="shared" si="73"/>
        <v>0</v>
      </c>
      <c r="U399" s="179" t="str">
        <v/>
      </c>
      <c r="V399" s="179" t="str">
        <f t="shared" si="74"/>
        <v/>
      </c>
      <c r="W399" t="str">
        <v/>
      </c>
      <c r="X399" s="202" t="str">
        <v/>
      </c>
      <c r="Y399" t="str">
        <v/>
      </c>
      <c r="Z399" t="str">
        <v/>
      </c>
      <c r="AA399" t="str">
        <f t="shared" si="77"/>
        <v/>
      </c>
      <c r="AB399" t="str">
        <f t="shared" si="78"/>
        <v/>
      </c>
      <c r="AC399" s="179" t="str">
        <f>IF('Planilla de Perforacion'!K433="Repasa","Repasa","")</f>
        <v/>
      </c>
      <c r="AE399" s="179" t="b">
        <f t="shared" si="75"/>
        <v>0</v>
      </c>
      <c r="AF399" t="str">
        <v/>
      </c>
      <c r="AG399" s="179" t="str">
        <f t="shared" si="76"/>
        <v/>
      </c>
      <c r="AH399" t="str">
        <v/>
      </c>
      <c r="AI399" s="202" t="str">
        <v/>
      </c>
      <c r="AJ399" t="str">
        <v/>
      </c>
      <c r="AK399" s="203" t="str">
        <v/>
      </c>
      <c r="AL399" t="str">
        <f t="shared" si="69"/>
        <v/>
      </c>
      <c r="AM399" t="str">
        <f t="shared" si="70"/>
        <v/>
      </c>
    </row>
    <row r="400" spans="3:39" x14ac:dyDescent="0.25">
      <c r="C400" s="179" t="str">
        <f>IF('Planilla de Perforacion'!K434="Conexión","Conexión","")</f>
        <v/>
      </c>
      <c r="D400" s="189" t="str">
        <f>'Planilla de Perforacion'!H434</f>
        <v/>
      </c>
      <c r="E400" s="190" t="str">
        <f>'Planilla de Perforacion'!E434</f>
        <v/>
      </c>
      <c r="F400" s="179">
        <f>'Planilla de Perforacion'!AF434</f>
        <v>0</v>
      </c>
      <c r="G400" s="179" t="str">
        <f>'Planilla de Perforacion'!AQ434</f>
        <v/>
      </c>
      <c r="H400" s="179" t="str">
        <f>'Planilla de Perforacion'!AS434</f>
        <v/>
      </c>
      <c r="I400" s="179" t="str">
        <f>'Planilla de Perforacion'!AR434</f>
        <v/>
      </c>
      <c r="J400" s="191" t="str">
        <v/>
      </c>
      <c r="K400" s="191" t="str">
        <f t="shared" si="79"/>
        <v/>
      </c>
      <c r="L400" s="191" t="str">
        <v/>
      </c>
      <c r="M400" s="192" t="str">
        <v/>
      </c>
      <c r="N400" s="191" t="str">
        <v/>
      </c>
      <c r="O400" s="191" t="str">
        <v/>
      </c>
      <c r="P400" s="193" t="str">
        <f t="shared" si="71"/>
        <v/>
      </c>
      <c r="Q400" s="193" t="str">
        <f t="shared" si="72"/>
        <v/>
      </c>
      <c r="R400" s="179" t="str">
        <f>IF('Planilla de Perforacion'!K434="Survey","Survey","")</f>
        <v/>
      </c>
      <c r="T400" s="179" t="b">
        <f t="shared" si="73"/>
        <v>0</v>
      </c>
      <c r="U400" s="179" t="str">
        <v/>
      </c>
      <c r="V400" s="179" t="str">
        <f t="shared" si="74"/>
        <v/>
      </c>
      <c r="W400" t="str">
        <v/>
      </c>
      <c r="X400" s="202" t="str">
        <v/>
      </c>
      <c r="Y400" t="str">
        <v/>
      </c>
      <c r="Z400" t="str">
        <v/>
      </c>
      <c r="AA400" t="str">
        <f t="shared" si="77"/>
        <v/>
      </c>
      <c r="AB400" t="str">
        <f t="shared" si="78"/>
        <v/>
      </c>
      <c r="AC400" s="179" t="str">
        <f>IF('Planilla de Perforacion'!K434="Repasa","Repasa","")</f>
        <v/>
      </c>
      <c r="AE400" s="179" t="b">
        <f t="shared" si="75"/>
        <v>0</v>
      </c>
      <c r="AF400" t="str">
        <v/>
      </c>
      <c r="AG400" s="179" t="str">
        <f t="shared" si="76"/>
        <v/>
      </c>
      <c r="AH400" t="str">
        <v/>
      </c>
      <c r="AI400" s="202" t="str">
        <v/>
      </c>
      <c r="AJ400" t="str">
        <v/>
      </c>
      <c r="AK400" s="203" t="str">
        <v/>
      </c>
      <c r="AL400" t="str">
        <f t="shared" si="69"/>
        <v/>
      </c>
      <c r="AM400" t="str">
        <f t="shared" si="70"/>
        <v/>
      </c>
    </row>
    <row r="401" spans="3:39" x14ac:dyDescent="0.25">
      <c r="C401" s="179" t="str">
        <f>IF('Planilla de Perforacion'!K435="Conexión","Conexión","")</f>
        <v/>
      </c>
      <c r="D401" s="189" t="str">
        <f>'Planilla de Perforacion'!H435</f>
        <v/>
      </c>
      <c r="E401" s="190" t="str">
        <f>'Planilla de Perforacion'!E435</f>
        <v/>
      </c>
      <c r="F401" s="179">
        <f>'Planilla de Perforacion'!AF435</f>
        <v>0</v>
      </c>
      <c r="G401" s="179" t="str">
        <f>'Planilla de Perforacion'!AQ435</f>
        <v/>
      </c>
      <c r="H401" s="179" t="str">
        <f>'Planilla de Perforacion'!AS435</f>
        <v/>
      </c>
      <c r="I401" s="179" t="str">
        <f>'Planilla de Perforacion'!AR435</f>
        <v/>
      </c>
      <c r="J401" s="191" t="str">
        <v/>
      </c>
      <c r="K401" s="191" t="str">
        <f t="shared" si="79"/>
        <v/>
      </c>
      <c r="L401" s="191" t="str">
        <v/>
      </c>
      <c r="M401" s="192" t="str">
        <v/>
      </c>
      <c r="N401" s="191" t="str">
        <v/>
      </c>
      <c r="O401" s="191" t="str">
        <v/>
      </c>
      <c r="P401" s="193" t="str">
        <f t="shared" si="71"/>
        <v/>
      </c>
      <c r="Q401" s="193" t="str">
        <f t="shared" si="72"/>
        <v/>
      </c>
      <c r="R401" s="179" t="str">
        <f>IF('Planilla de Perforacion'!K435="Survey","Survey","")</f>
        <v/>
      </c>
      <c r="T401" s="179" t="b">
        <f t="shared" si="73"/>
        <v>0</v>
      </c>
      <c r="U401" s="179" t="str">
        <v/>
      </c>
      <c r="V401" s="179" t="str">
        <f t="shared" si="74"/>
        <v/>
      </c>
      <c r="W401" t="str">
        <v/>
      </c>
      <c r="X401" s="202" t="str">
        <v/>
      </c>
      <c r="Y401" t="str">
        <v/>
      </c>
      <c r="Z401" t="str">
        <v/>
      </c>
      <c r="AA401" t="str">
        <f t="shared" si="77"/>
        <v/>
      </c>
      <c r="AB401" t="str">
        <f t="shared" si="78"/>
        <v/>
      </c>
      <c r="AC401" s="179" t="str">
        <f>IF('Planilla de Perforacion'!K435="Repasa","Repasa","")</f>
        <v/>
      </c>
      <c r="AE401" s="179" t="b">
        <f t="shared" si="75"/>
        <v>0</v>
      </c>
      <c r="AF401" t="str">
        <v/>
      </c>
      <c r="AG401" s="179" t="str">
        <f t="shared" si="76"/>
        <v/>
      </c>
      <c r="AH401" t="str">
        <v/>
      </c>
      <c r="AI401" s="202" t="str">
        <v/>
      </c>
      <c r="AJ401" t="str">
        <v/>
      </c>
      <c r="AK401" s="203" t="str">
        <v/>
      </c>
      <c r="AL401" t="str">
        <f t="shared" si="69"/>
        <v/>
      </c>
      <c r="AM401" t="str">
        <f t="shared" si="70"/>
        <v/>
      </c>
    </row>
    <row r="402" spans="3:39" x14ac:dyDescent="0.25">
      <c r="C402" s="179" t="str">
        <f>IF('Planilla de Perforacion'!K436="Conexión","Conexión","")</f>
        <v/>
      </c>
      <c r="D402" s="189" t="str">
        <f>'Planilla de Perforacion'!H436</f>
        <v/>
      </c>
      <c r="E402" s="190" t="str">
        <f>'Planilla de Perforacion'!E436</f>
        <v/>
      </c>
      <c r="F402" s="179">
        <f>'Planilla de Perforacion'!AF436</f>
        <v>0</v>
      </c>
      <c r="G402" s="179" t="str">
        <f>'Planilla de Perforacion'!AQ436</f>
        <v/>
      </c>
      <c r="H402" s="179" t="str">
        <f>'Planilla de Perforacion'!AS436</f>
        <v/>
      </c>
      <c r="I402" s="179" t="str">
        <f>'Planilla de Perforacion'!AR436</f>
        <v/>
      </c>
      <c r="J402" s="191" t="str">
        <v/>
      </c>
      <c r="K402" s="191" t="str">
        <f t="shared" si="79"/>
        <v/>
      </c>
      <c r="L402" s="191" t="str">
        <v/>
      </c>
      <c r="M402" s="192" t="str">
        <v/>
      </c>
      <c r="N402" s="191" t="str">
        <v/>
      </c>
      <c r="O402" s="191" t="str">
        <v/>
      </c>
      <c r="P402" s="193" t="str">
        <f t="shared" si="71"/>
        <v/>
      </c>
      <c r="Q402" s="193" t="str">
        <f t="shared" si="72"/>
        <v/>
      </c>
      <c r="R402" s="179" t="str">
        <f>IF('Planilla de Perforacion'!K436="Survey","Survey","")</f>
        <v/>
      </c>
      <c r="T402" s="179" t="b">
        <f t="shared" si="73"/>
        <v>0</v>
      </c>
      <c r="U402" s="179" t="str">
        <v/>
      </c>
      <c r="V402" s="179" t="str">
        <f t="shared" si="74"/>
        <v/>
      </c>
      <c r="W402" t="str">
        <v/>
      </c>
      <c r="X402" s="202" t="str">
        <v/>
      </c>
      <c r="Y402" t="str">
        <v/>
      </c>
      <c r="Z402" t="str">
        <v/>
      </c>
      <c r="AA402" t="str">
        <f t="shared" si="77"/>
        <v/>
      </c>
      <c r="AB402" t="str">
        <f t="shared" si="78"/>
        <v/>
      </c>
      <c r="AC402" s="179" t="str">
        <f>IF('Planilla de Perforacion'!K436="Repasa","Repasa","")</f>
        <v/>
      </c>
      <c r="AE402" s="179" t="b">
        <f t="shared" si="75"/>
        <v>0</v>
      </c>
      <c r="AF402" t="str">
        <v/>
      </c>
      <c r="AG402" s="179" t="str">
        <f t="shared" si="76"/>
        <v/>
      </c>
      <c r="AH402" t="str">
        <v/>
      </c>
      <c r="AI402" s="202" t="str">
        <v/>
      </c>
      <c r="AJ402" t="str">
        <v/>
      </c>
      <c r="AK402" s="203" t="str">
        <v/>
      </c>
      <c r="AL402" t="str">
        <f t="shared" si="69"/>
        <v/>
      </c>
      <c r="AM402" t="str">
        <f t="shared" si="70"/>
        <v/>
      </c>
    </row>
    <row r="403" spans="3:39" x14ac:dyDescent="0.25">
      <c r="C403" s="179" t="str">
        <f>IF('Planilla de Perforacion'!K437="Conexión","Conexión","")</f>
        <v/>
      </c>
      <c r="D403" s="189" t="str">
        <f>'Planilla de Perforacion'!H437</f>
        <v/>
      </c>
      <c r="E403" s="190" t="str">
        <f>'Planilla de Perforacion'!E437</f>
        <v/>
      </c>
      <c r="F403" s="179">
        <f>'Planilla de Perforacion'!AF437</f>
        <v>0</v>
      </c>
      <c r="G403" s="179" t="str">
        <f>'Planilla de Perforacion'!AQ437</f>
        <v/>
      </c>
      <c r="H403" s="179" t="str">
        <f>'Planilla de Perforacion'!AS437</f>
        <v/>
      </c>
      <c r="I403" s="179" t="str">
        <f>'Planilla de Perforacion'!AR437</f>
        <v/>
      </c>
      <c r="J403" s="191" t="str">
        <v/>
      </c>
      <c r="K403" s="191" t="str">
        <f t="shared" si="79"/>
        <v/>
      </c>
      <c r="L403" s="191" t="str">
        <v/>
      </c>
      <c r="M403" s="192" t="str">
        <v/>
      </c>
      <c r="N403" s="191" t="str">
        <v/>
      </c>
      <c r="O403" s="191" t="str">
        <v/>
      </c>
      <c r="P403" s="193" t="str">
        <f t="shared" si="71"/>
        <v/>
      </c>
      <c r="Q403" s="193" t="str">
        <f t="shared" si="72"/>
        <v/>
      </c>
      <c r="R403" s="179" t="str">
        <f>IF('Planilla de Perforacion'!K437="Survey","Survey","")</f>
        <v/>
      </c>
      <c r="T403" s="179" t="b">
        <f t="shared" si="73"/>
        <v>0</v>
      </c>
      <c r="U403" s="179" t="str">
        <v/>
      </c>
      <c r="V403" s="179" t="str">
        <f t="shared" si="74"/>
        <v/>
      </c>
      <c r="W403" t="str">
        <v/>
      </c>
      <c r="X403" s="202" t="str">
        <v/>
      </c>
      <c r="Y403" t="str">
        <v/>
      </c>
      <c r="Z403" t="str">
        <v/>
      </c>
      <c r="AA403" t="str">
        <f t="shared" si="77"/>
        <v/>
      </c>
      <c r="AB403" t="str">
        <f t="shared" si="78"/>
        <v/>
      </c>
      <c r="AC403" s="179" t="str">
        <f>IF('Planilla de Perforacion'!K437="Repasa","Repasa","")</f>
        <v/>
      </c>
      <c r="AE403" s="179" t="b">
        <f t="shared" si="75"/>
        <v>0</v>
      </c>
      <c r="AF403" t="str">
        <v/>
      </c>
      <c r="AG403" s="179" t="str">
        <f t="shared" si="76"/>
        <v/>
      </c>
      <c r="AH403" t="str">
        <v/>
      </c>
      <c r="AI403" s="202" t="str">
        <v/>
      </c>
      <c r="AJ403" t="str">
        <v/>
      </c>
      <c r="AK403" s="203" t="str">
        <v/>
      </c>
      <c r="AL403" t="str">
        <f t="shared" si="69"/>
        <v/>
      </c>
      <c r="AM403" t="str">
        <f t="shared" si="70"/>
        <v/>
      </c>
    </row>
    <row r="404" spans="3:39" x14ac:dyDescent="0.25">
      <c r="C404" s="179" t="str">
        <f>IF('Planilla de Perforacion'!K438="Conexión","Conexión","")</f>
        <v/>
      </c>
      <c r="D404" s="189" t="str">
        <f>'Planilla de Perforacion'!H438</f>
        <v/>
      </c>
      <c r="E404" s="190" t="str">
        <f>'Planilla de Perforacion'!E438</f>
        <v/>
      </c>
      <c r="F404" s="179">
        <f>'Planilla de Perforacion'!AF438</f>
        <v>0</v>
      </c>
      <c r="G404" s="179" t="str">
        <f>'Planilla de Perforacion'!AQ438</f>
        <v/>
      </c>
      <c r="H404" s="179" t="str">
        <f>'Planilla de Perforacion'!AS438</f>
        <v/>
      </c>
      <c r="I404" s="179" t="str">
        <f>'Planilla de Perforacion'!AR438</f>
        <v/>
      </c>
      <c r="J404" s="191" t="str">
        <v/>
      </c>
      <c r="K404" s="191" t="str">
        <f t="shared" si="79"/>
        <v/>
      </c>
      <c r="L404" s="191" t="str">
        <v/>
      </c>
      <c r="M404" s="192" t="str">
        <v/>
      </c>
      <c r="N404" s="191" t="str">
        <v/>
      </c>
      <c r="O404" s="191" t="str">
        <v/>
      </c>
      <c r="P404" s="193" t="str">
        <f t="shared" si="71"/>
        <v/>
      </c>
      <c r="Q404" s="193" t="str">
        <f t="shared" si="72"/>
        <v/>
      </c>
      <c r="R404" s="179" t="str">
        <f>IF('Planilla de Perforacion'!K438="Survey","Survey","")</f>
        <v/>
      </c>
      <c r="T404" s="179" t="b">
        <f t="shared" si="73"/>
        <v>0</v>
      </c>
      <c r="U404" s="179" t="str">
        <v/>
      </c>
      <c r="V404" s="179" t="str">
        <f t="shared" si="74"/>
        <v/>
      </c>
      <c r="W404" t="str">
        <v/>
      </c>
      <c r="X404" s="202" t="str">
        <v/>
      </c>
      <c r="Y404" t="str">
        <v/>
      </c>
      <c r="Z404" t="str">
        <v/>
      </c>
      <c r="AA404" t="str">
        <f t="shared" si="77"/>
        <v/>
      </c>
      <c r="AB404" t="str">
        <f t="shared" si="78"/>
        <v/>
      </c>
      <c r="AC404" s="179" t="str">
        <f>IF('Planilla de Perforacion'!K438="Repasa","Repasa","")</f>
        <v/>
      </c>
      <c r="AE404" s="179" t="b">
        <f t="shared" si="75"/>
        <v>0</v>
      </c>
      <c r="AF404" t="str">
        <v/>
      </c>
      <c r="AG404" s="179" t="str">
        <f t="shared" si="76"/>
        <v/>
      </c>
      <c r="AH404" t="str">
        <v/>
      </c>
      <c r="AI404" s="202" t="str">
        <v/>
      </c>
      <c r="AJ404" t="str">
        <v/>
      </c>
      <c r="AK404" s="203" t="str">
        <v/>
      </c>
      <c r="AL404" t="str">
        <f t="shared" si="69"/>
        <v/>
      </c>
      <c r="AM404" t="str">
        <f t="shared" si="70"/>
        <v/>
      </c>
    </row>
    <row r="405" spans="3:39" x14ac:dyDescent="0.25">
      <c r="C405" s="179" t="str">
        <f>IF('Planilla de Perforacion'!K439="Conexión","Conexión","")</f>
        <v/>
      </c>
      <c r="D405" s="189" t="str">
        <f>'Planilla de Perforacion'!H439</f>
        <v/>
      </c>
      <c r="E405" s="190" t="str">
        <f>'Planilla de Perforacion'!E439</f>
        <v/>
      </c>
      <c r="F405" s="179">
        <f>'Planilla de Perforacion'!AF439</f>
        <v>0</v>
      </c>
      <c r="G405" s="179" t="str">
        <f>'Planilla de Perforacion'!AQ439</f>
        <v/>
      </c>
      <c r="H405" s="179" t="str">
        <f>'Planilla de Perforacion'!AS439</f>
        <v/>
      </c>
      <c r="I405" s="179" t="str">
        <f>'Planilla de Perforacion'!AR439</f>
        <v/>
      </c>
      <c r="J405" s="191" t="str">
        <v/>
      </c>
      <c r="K405" s="191" t="str">
        <f t="shared" si="79"/>
        <v/>
      </c>
      <c r="L405" s="191" t="str">
        <v/>
      </c>
      <c r="M405" s="192" t="str">
        <v/>
      </c>
      <c r="N405" s="191" t="str">
        <v/>
      </c>
      <c r="O405" s="191" t="str">
        <v/>
      </c>
      <c r="P405" s="193" t="str">
        <f t="shared" si="71"/>
        <v/>
      </c>
      <c r="Q405" s="193" t="str">
        <f t="shared" si="72"/>
        <v/>
      </c>
      <c r="R405" s="179" t="str">
        <f>IF('Planilla de Perforacion'!K439="Survey","Survey","")</f>
        <v/>
      </c>
      <c r="T405" s="179" t="b">
        <f t="shared" si="73"/>
        <v>0</v>
      </c>
      <c r="U405" s="179" t="str">
        <v/>
      </c>
      <c r="V405" s="179" t="str">
        <f t="shared" si="74"/>
        <v/>
      </c>
      <c r="W405" t="str">
        <v/>
      </c>
      <c r="X405" s="202" t="str">
        <v/>
      </c>
      <c r="Y405" t="str">
        <v/>
      </c>
      <c r="Z405" t="str">
        <v/>
      </c>
      <c r="AA405" t="str">
        <f t="shared" si="77"/>
        <v/>
      </c>
      <c r="AB405" t="str">
        <f t="shared" si="78"/>
        <v/>
      </c>
      <c r="AC405" s="179" t="str">
        <f>IF('Planilla de Perforacion'!K439="Repasa","Repasa","")</f>
        <v/>
      </c>
      <c r="AE405" s="179" t="b">
        <f t="shared" si="75"/>
        <v>0</v>
      </c>
      <c r="AF405" t="str">
        <v/>
      </c>
      <c r="AG405" s="179" t="str">
        <f t="shared" si="76"/>
        <v/>
      </c>
      <c r="AH405" t="str">
        <v/>
      </c>
      <c r="AI405" s="202" t="str">
        <v/>
      </c>
      <c r="AJ405" t="str">
        <v/>
      </c>
      <c r="AK405" s="203" t="str">
        <v/>
      </c>
      <c r="AL405" t="str">
        <f t="shared" si="69"/>
        <v/>
      </c>
      <c r="AM405" t="str">
        <f t="shared" si="70"/>
        <v/>
      </c>
    </row>
    <row r="406" spans="3:39" x14ac:dyDescent="0.25">
      <c r="C406" s="179" t="str">
        <f>IF('Planilla de Perforacion'!K440="Conexión","Conexión","")</f>
        <v/>
      </c>
      <c r="D406" s="189" t="str">
        <f>'Planilla de Perforacion'!H440</f>
        <v/>
      </c>
      <c r="E406" s="190" t="str">
        <f>'Planilla de Perforacion'!E440</f>
        <v/>
      </c>
      <c r="F406" s="179">
        <f>'Planilla de Perforacion'!AF440</f>
        <v>0</v>
      </c>
      <c r="G406" s="179" t="str">
        <f>'Planilla de Perforacion'!AQ440</f>
        <v/>
      </c>
      <c r="H406" s="179" t="str">
        <f>'Planilla de Perforacion'!AS440</f>
        <v/>
      </c>
      <c r="I406" s="179" t="str">
        <f>'Planilla de Perforacion'!AR440</f>
        <v/>
      </c>
      <c r="J406" s="191" t="str">
        <v/>
      </c>
      <c r="K406" s="191" t="str">
        <f t="shared" si="79"/>
        <v/>
      </c>
      <c r="L406" s="191" t="str">
        <v/>
      </c>
      <c r="M406" s="192" t="str">
        <v/>
      </c>
      <c r="N406" s="191" t="str">
        <v/>
      </c>
      <c r="O406" s="191" t="str">
        <v/>
      </c>
      <c r="P406" s="193" t="str">
        <f t="shared" si="71"/>
        <v/>
      </c>
      <c r="Q406" s="193" t="str">
        <f t="shared" si="72"/>
        <v/>
      </c>
      <c r="R406" s="179" t="str">
        <f>IF('Planilla de Perforacion'!K440="Survey","Survey","")</f>
        <v/>
      </c>
      <c r="T406" s="179" t="b">
        <f t="shared" si="73"/>
        <v>0</v>
      </c>
      <c r="U406" s="179" t="str">
        <v/>
      </c>
      <c r="V406" s="179" t="str">
        <f t="shared" si="74"/>
        <v/>
      </c>
      <c r="W406" t="str">
        <v/>
      </c>
      <c r="X406" s="202" t="str">
        <v/>
      </c>
      <c r="Y406" t="str">
        <v/>
      </c>
      <c r="Z406" t="str">
        <v/>
      </c>
      <c r="AA406" t="str">
        <f t="shared" si="77"/>
        <v/>
      </c>
      <c r="AB406" t="str">
        <f t="shared" si="78"/>
        <v/>
      </c>
      <c r="AC406" s="179" t="str">
        <f>IF('Planilla de Perforacion'!K440="Repasa","Repasa","")</f>
        <v/>
      </c>
      <c r="AE406" s="179" t="b">
        <f t="shared" si="75"/>
        <v>0</v>
      </c>
      <c r="AF406" t="str">
        <v/>
      </c>
      <c r="AG406" s="179" t="str">
        <f t="shared" si="76"/>
        <v/>
      </c>
      <c r="AH406" t="str">
        <v/>
      </c>
      <c r="AI406" s="202" t="str">
        <v/>
      </c>
      <c r="AJ406" t="str">
        <v/>
      </c>
      <c r="AK406" s="203" t="str">
        <v/>
      </c>
      <c r="AL406" t="str">
        <f t="shared" si="69"/>
        <v/>
      </c>
      <c r="AM406" t="str">
        <f t="shared" si="70"/>
        <v/>
      </c>
    </row>
    <row r="407" spans="3:39" x14ac:dyDescent="0.25">
      <c r="C407" s="179" t="str">
        <f>IF('Planilla de Perforacion'!K441="Conexión","Conexión","")</f>
        <v/>
      </c>
      <c r="D407" s="189" t="str">
        <f>'Planilla de Perforacion'!H441</f>
        <v/>
      </c>
      <c r="E407" s="190" t="str">
        <f>'Planilla de Perforacion'!E441</f>
        <v/>
      </c>
      <c r="F407" s="179">
        <f>'Planilla de Perforacion'!AF441</f>
        <v>0</v>
      </c>
      <c r="G407" s="179" t="str">
        <f>'Planilla de Perforacion'!AQ441</f>
        <v/>
      </c>
      <c r="H407" s="179" t="str">
        <f>'Planilla de Perforacion'!AS441</f>
        <v/>
      </c>
      <c r="I407" s="179" t="str">
        <f>'Planilla de Perforacion'!AR441</f>
        <v/>
      </c>
      <c r="J407" s="191" t="str">
        <v/>
      </c>
      <c r="K407" s="191" t="str">
        <f t="shared" si="79"/>
        <v/>
      </c>
      <c r="L407" s="191" t="str">
        <v/>
      </c>
      <c r="M407" s="192" t="str">
        <v/>
      </c>
      <c r="N407" s="191" t="str">
        <v/>
      </c>
      <c r="O407" s="191" t="str">
        <v/>
      </c>
      <c r="P407" s="193" t="str">
        <f t="shared" si="71"/>
        <v/>
      </c>
      <c r="Q407" s="193" t="str">
        <f t="shared" si="72"/>
        <v/>
      </c>
      <c r="R407" s="179" t="str">
        <f>IF('Planilla de Perforacion'!K441="Survey","Survey","")</f>
        <v/>
      </c>
      <c r="T407" s="179" t="b">
        <f t="shared" si="73"/>
        <v>0</v>
      </c>
      <c r="U407" s="179" t="str">
        <v/>
      </c>
      <c r="V407" s="179" t="str">
        <f t="shared" si="74"/>
        <v/>
      </c>
      <c r="W407" t="str">
        <v/>
      </c>
      <c r="X407" s="202" t="str">
        <v/>
      </c>
      <c r="Y407" t="str">
        <v/>
      </c>
      <c r="Z407" t="str">
        <v/>
      </c>
      <c r="AA407" t="str">
        <f t="shared" si="77"/>
        <v/>
      </c>
      <c r="AB407" t="str">
        <f t="shared" si="78"/>
        <v/>
      </c>
      <c r="AC407" s="179" t="str">
        <f>IF('Planilla de Perforacion'!K441="Repasa","Repasa","")</f>
        <v/>
      </c>
      <c r="AE407" s="179" t="b">
        <f t="shared" si="75"/>
        <v>0</v>
      </c>
      <c r="AF407" t="str">
        <v/>
      </c>
      <c r="AG407" s="179" t="str">
        <f t="shared" si="76"/>
        <v/>
      </c>
      <c r="AH407" t="str">
        <v/>
      </c>
      <c r="AI407" s="202" t="str">
        <v/>
      </c>
      <c r="AJ407" t="str">
        <v/>
      </c>
      <c r="AK407" s="203" t="str">
        <v/>
      </c>
      <c r="AL407" t="str">
        <f t="shared" si="69"/>
        <v/>
      </c>
      <c r="AM407" t="str">
        <f t="shared" si="70"/>
        <v/>
      </c>
    </row>
    <row r="408" spans="3:39" x14ac:dyDescent="0.25">
      <c r="C408" s="179" t="str">
        <f>IF('Planilla de Perforacion'!K442="Conexión","Conexión","")</f>
        <v/>
      </c>
      <c r="D408" s="189" t="str">
        <f>'Planilla de Perforacion'!H442</f>
        <v/>
      </c>
      <c r="E408" s="190" t="str">
        <f>'Planilla de Perforacion'!E442</f>
        <v/>
      </c>
      <c r="F408" s="179">
        <f>'Planilla de Perforacion'!AF442</f>
        <v>0</v>
      </c>
      <c r="G408" s="179" t="str">
        <f>'Planilla de Perforacion'!AQ442</f>
        <v/>
      </c>
      <c r="H408" s="179" t="str">
        <f>'Planilla de Perforacion'!AS442</f>
        <v/>
      </c>
      <c r="I408" s="179" t="str">
        <f>'Planilla de Perforacion'!AR442</f>
        <v/>
      </c>
      <c r="J408" s="191" t="str">
        <v/>
      </c>
      <c r="K408" s="191" t="str">
        <f t="shared" si="79"/>
        <v/>
      </c>
      <c r="L408" s="191" t="str">
        <v/>
      </c>
      <c r="M408" s="192" t="str">
        <v/>
      </c>
      <c r="N408" s="191" t="str">
        <v/>
      </c>
      <c r="O408" s="191" t="str">
        <v/>
      </c>
      <c r="P408" s="193" t="str">
        <f t="shared" si="71"/>
        <v/>
      </c>
      <c r="Q408" s="193" t="str">
        <f t="shared" si="72"/>
        <v/>
      </c>
      <c r="R408" s="179" t="str">
        <f>IF('Planilla de Perforacion'!K442="Survey","Survey","")</f>
        <v/>
      </c>
      <c r="T408" s="179" t="b">
        <f t="shared" si="73"/>
        <v>0</v>
      </c>
      <c r="U408" s="179" t="str">
        <v/>
      </c>
      <c r="V408" s="179" t="str">
        <f t="shared" si="74"/>
        <v/>
      </c>
      <c r="W408" t="str">
        <v/>
      </c>
      <c r="X408" s="202" t="str">
        <v/>
      </c>
      <c r="Y408" t="str">
        <v/>
      </c>
      <c r="Z408" t="str">
        <v/>
      </c>
      <c r="AA408" t="str">
        <f t="shared" si="77"/>
        <v/>
      </c>
      <c r="AB408" t="str">
        <f t="shared" si="78"/>
        <v/>
      </c>
      <c r="AC408" s="179" t="str">
        <f>IF('Planilla de Perforacion'!K442="Repasa","Repasa","")</f>
        <v/>
      </c>
      <c r="AE408" s="179" t="b">
        <f t="shared" si="75"/>
        <v>0</v>
      </c>
      <c r="AF408" t="str">
        <v/>
      </c>
      <c r="AG408" s="179" t="str">
        <f t="shared" si="76"/>
        <v/>
      </c>
      <c r="AH408" t="str">
        <v/>
      </c>
      <c r="AI408" s="202" t="str">
        <v/>
      </c>
      <c r="AJ408" t="str">
        <v/>
      </c>
      <c r="AK408" s="203" t="str">
        <v/>
      </c>
      <c r="AL408" t="str">
        <f t="shared" si="69"/>
        <v/>
      </c>
      <c r="AM408" t="str">
        <f t="shared" si="70"/>
        <v/>
      </c>
    </row>
    <row r="409" spans="3:39" x14ac:dyDescent="0.25">
      <c r="C409" s="179" t="str">
        <f>IF('Planilla de Perforacion'!K443="Conexión","Conexión","")</f>
        <v/>
      </c>
      <c r="D409" s="189" t="str">
        <f>'Planilla de Perforacion'!H443</f>
        <v/>
      </c>
      <c r="E409" s="190" t="str">
        <f>'Planilla de Perforacion'!E443</f>
        <v/>
      </c>
      <c r="F409" s="179">
        <f>'Planilla de Perforacion'!AF443</f>
        <v>0</v>
      </c>
      <c r="G409" s="179" t="str">
        <f>'Planilla de Perforacion'!AQ443</f>
        <v/>
      </c>
      <c r="H409" s="179" t="str">
        <f>'Planilla de Perforacion'!AS443</f>
        <v/>
      </c>
      <c r="I409" s="179" t="str">
        <f>'Planilla de Perforacion'!AR443</f>
        <v/>
      </c>
      <c r="J409" s="191" t="str">
        <v/>
      </c>
      <c r="K409" s="191" t="str">
        <f t="shared" si="79"/>
        <v/>
      </c>
      <c r="L409" s="191" t="str">
        <v/>
      </c>
      <c r="M409" s="192" t="str">
        <v/>
      </c>
      <c r="N409" s="191" t="str">
        <v/>
      </c>
      <c r="O409" s="191" t="str">
        <v/>
      </c>
      <c r="P409" s="193" t="str">
        <f t="shared" si="71"/>
        <v/>
      </c>
      <c r="Q409" s="193" t="str">
        <f t="shared" si="72"/>
        <v/>
      </c>
      <c r="R409" s="179" t="str">
        <f>IF('Planilla de Perforacion'!K443="Survey","Survey","")</f>
        <v/>
      </c>
      <c r="T409" s="179" t="b">
        <f t="shared" si="73"/>
        <v>0</v>
      </c>
      <c r="U409" s="179" t="str">
        <v/>
      </c>
      <c r="V409" s="179" t="str">
        <f t="shared" si="74"/>
        <v/>
      </c>
      <c r="W409" t="str">
        <v/>
      </c>
      <c r="X409" s="202" t="str">
        <v/>
      </c>
      <c r="Y409" t="str">
        <v/>
      </c>
      <c r="Z409" t="str">
        <v/>
      </c>
      <c r="AA409" t="str">
        <f t="shared" si="77"/>
        <v/>
      </c>
      <c r="AB409" t="str">
        <f t="shared" si="78"/>
        <v/>
      </c>
      <c r="AC409" s="179" t="str">
        <f>IF('Planilla de Perforacion'!K443="Repasa","Repasa","")</f>
        <v/>
      </c>
      <c r="AE409" s="179" t="b">
        <f t="shared" si="75"/>
        <v>0</v>
      </c>
      <c r="AF409" t="str">
        <v/>
      </c>
      <c r="AG409" s="179" t="str">
        <f t="shared" si="76"/>
        <v/>
      </c>
      <c r="AH409" t="str">
        <v/>
      </c>
      <c r="AI409" s="202" t="str">
        <v/>
      </c>
      <c r="AJ409" t="str">
        <v/>
      </c>
      <c r="AK409" s="203" t="str">
        <v/>
      </c>
      <c r="AL409" t="str">
        <f t="shared" si="69"/>
        <v/>
      </c>
      <c r="AM409" t="str">
        <f t="shared" si="70"/>
        <v/>
      </c>
    </row>
    <row r="410" spans="3:39" x14ac:dyDescent="0.25">
      <c r="C410" s="179" t="str">
        <f>IF('Planilla de Perforacion'!K444="Conexión","Conexión","")</f>
        <v/>
      </c>
      <c r="D410" s="189" t="str">
        <f>'Planilla de Perforacion'!H444</f>
        <v/>
      </c>
      <c r="E410" s="190" t="str">
        <f>'Planilla de Perforacion'!E444</f>
        <v/>
      </c>
      <c r="F410" s="179">
        <f>'Planilla de Perforacion'!AF444</f>
        <v>0</v>
      </c>
      <c r="G410" s="179" t="str">
        <f>'Planilla de Perforacion'!AQ444</f>
        <v/>
      </c>
      <c r="H410" s="179" t="str">
        <f>'Planilla de Perforacion'!AS444</f>
        <v/>
      </c>
      <c r="I410" s="179" t="str">
        <f>'Planilla de Perforacion'!AR444</f>
        <v/>
      </c>
      <c r="J410" s="191" t="str">
        <v/>
      </c>
      <c r="K410" s="191" t="str">
        <f t="shared" si="79"/>
        <v/>
      </c>
      <c r="L410" s="191" t="str">
        <v/>
      </c>
      <c r="M410" s="192" t="str">
        <v/>
      </c>
      <c r="N410" s="191" t="str">
        <v/>
      </c>
      <c r="O410" s="191" t="str">
        <v/>
      </c>
      <c r="P410" s="193" t="str">
        <f t="shared" si="71"/>
        <v/>
      </c>
      <c r="Q410" s="193" t="str">
        <f t="shared" si="72"/>
        <v/>
      </c>
      <c r="R410" s="179" t="str">
        <f>IF('Planilla de Perforacion'!K444="Survey","Survey","")</f>
        <v/>
      </c>
      <c r="T410" s="179" t="b">
        <f t="shared" si="73"/>
        <v>0</v>
      </c>
      <c r="U410" s="179" t="str">
        <v/>
      </c>
      <c r="V410" s="179" t="str">
        <f t="shared" si="74"/>
        <v/>
      </c>
      <c r="W410" t="str">
        <v/>
      </c>
      <c r="X410" s="202" t="str">
        <v/>
      </c>
      <c r="Y410" t="str">
        <v/>
      </c>
      <c r="Z410" t="str">
        <v/>
      </c>
      <c r="AA410" t="str">
        <f t="shared" si="77"/>
        <v/>
      </c>
      <c r="AB410" t="str">
        <f t="shared" si="78"/>
        <v/>
      </c>
      <c r="AC410" s="179" t="str">
        <f>IF('Planilla de Perforacion'!K444="Repasa","Repasa","")</f>
        <v/>
      </c>
      <c r="AE410" s="179" t="b">
        <f t="shared" si="75"/>
        <v>0</v>
      </c>
      <c r="AF410" t="str">
        <v/>
      </c>
      <c r="AG410" s="179" t="str">
        <f t="shared" si="76"/>
        <v/>
      </c>
      <c r="AH410" t="str">
        <v/>
      </c>
      <c r="AI410" s="202" t="str">
        <v/>
      </c>
      <c r="AJ410" t="str">
        <v/>
      </c>
      <c r="AK410" s="203" t="str">
        <v/>
      </c>
      <c r="AL410" t="str">
        <f t="shared" si="69"/>
        <v/>
      </c>
      <c r="AM410" t="str">
        <f t="shared" si="70"/>
        <v/>
      </c>
    </row>
    <row r="411" spans="3:39" x14ac:dyDescent="0.25">
      <c r="C411" s="179" t="str">
        <f>IF('Planilla de Perforacion'!K445="Conexión","Conexión","")</f>
        <v/>
      </c>
      <c r="D411" s="189" t="str">
        <f>'Planilla de Perforacion'!H445</f>
        <v/>
      </c>
      <c r="E411" s="190" t="str">
        <f>'Planilla de Perforacion'!E445</f>
        <v/>
      </c>
      <c r="F411" s="179">
        <f>'Planilla de Perforacion'!AF445</f>
        <v>0</v>
      </c>
      <c r="G411" s="179" t="str">
        <f>'Planilla de Perforacion'!AQ445</f>
        <v/>
      </c>
      <c r="H411" s="179" t="str">
        <f>'Planilla de Perforacion'!AS445</f>
        <v/>
      </c>
      <c r="I411" s="179" t="str">
        <f>'Planilla de Perforacion'!AR445</f>
        <v/>
      </c>
      <c r="J411" s="191" t="str">
        <v/>
      </c>
      <c r="K411" s="191" t="str">
        <f t="shared" si="79"/>
        <v/>
      </c>
      <c r="L411" s="191" t="str">
        <v/>
      </c>
      <c r="M411" s="192" t="str">
        <v/>
      </c>
      <c r="N411" s="191" t="str">
        <v/>
      </c>
      <c r="O411" s="191" t="str">
        <v/>
      </c>
      <c r="P411" s="193" t="str">
        <f t="shared" si="71"/>
        <v/>
      </c>
      <c r="Q411" s="193" t="str">
        <f t="shared" si="72"/>
        <v/>
      </c>
      <c r="R411" s="179" t="str">
        <f>IF('Planilla de Perforacion'!K445="Survey","Survey","")</f>
        <v/>
      </c>
      <c r="T411" s="179" t="b">
        <f t="shared" si="73"/>
        <v>0</v>
      </c>
      <c r="U411" s="179" t="str">
        <v/>
      </c>
      <c r="V411" s="179" t="str">
        <f t="shared" si="74"/>
        <v/>
      </c>
      <c r="W411" t="str">
        <v/>
      </c>
      <c r="X411" s="202" t="str">
        <v/>
      </c>
      <c r="Y411" t="str">
        <v/>
      </c>
      <c r="Z411" t="str">
        <v/>
      </c>
      <c r="AA411" t="str">
        <f t="shared" si="77"/>
        <v/>
      </c>
      <c r="AB411" t="str">
        <f t="shared" si="78"/>
        <v/>
      </c>
      <c r="AC411" s="179" t="str">
        <f>IF('Planilla de Perforacion'!K445="Repasa","Repasa","")</f>
        <v/>
      </c>
      <c r="AE411" s="179" t="b">
        <f t="shared" si="75"/>
        <v>0</v>
      </c>
      <c r="AF411" t="str">
        <v/>
      </c>
      <c r="AG411" s="179" t="str">
        <f t="shared" si="76"/>
        <v/>
      </c>
      <c r="AH411" t="str">
        <v/>
      </c>
      <c r="AI411" s="202" t="str">
        <v/>
      </c>
      <c r="AJ411" t="str">
        <v/>
      </c>
      <c r="AK411" s="203" t="str">
        <v/>
      </c>
      <c r="AL411" t="str">
        <f t="shared" si="69"/>
        <v/>
      </c>
      <c r="AM411" t="str">
        <f t="shared" si="70"/>
        <v/>
      </c>
    </row>
    <row r="412" spans="3:39" x14ac:dyDescent="0.25">
      <c r="C412" s="179" t="str">
        <f>IF('Planilla de Perforacion'!K446="Conexión","Conexión","")</f>
        <v/>
      </c>
      <c r="D412" s="189" t="str">
        <f>'Planilla de Perforacion'!H446</f>
        <v/>
      </c>
      <c r="E412" s="190" t="str">
        <f>'Planilla de Perforacion'!E446</f>
        <v/>
      </c>
      <c r="F412" s="179">
        <f>'Planilla de Perforacion'!AF446</f>
        <v>0</v>
      </c>
      <c r="G412" s="179" t="str">
        <f>'Planilla de Perforacion'!AQ446</f>
        <v/>
      </c>
      <c r="H412" s="179" t="str">
        <f>'Planilla de Perforacion'!AS446</f>
        <v/>
      </c>
      <c r="I412" s="179" t="str">
        <f>'Planilla de Perforacion'!AR446</f>
        <v/>
      </c>
      <c r="J412" s="191" t="str">
        <v/>
      </c>
      <c r="K412" s="191" t="str">
        <f t="shared" si="79"/>
        <v/>
      </c>
      <c r="L412" s="191" t="str">
        <v/>
      </c>
      <c r="M412" s="192" t="str">
        <v/>
      </c>
      <c r="N412" s="191" t="str">
        <v/>
      </c>
      <c r="O412" s="191" t="str">
        <v/>
      </c>
      <c r="P412" s="193" t="str">
        <f t="shared" si="71"/>
        <v/>
      </c>
      <c r="Q412" s="193" t="str">
        <f t="shared" si="72"/>
        <v/>
      </c>
      <c r="R412" s="179" t="str">
        <f>IF('Planilla de Perforacion'!K446="Survey","Survey","")</f>
        <v/>
      </c>
      <c r="T412" s="179" t="b">
        <f t="shared" si="73"/>
        <v>0</v>
      </c>
      <c r="U412" s="179" t="str">
        <v/>
      </c>
      <c r="V412" s="179" t="str">
        <f t="shared" si="74"/>
        <v/>
      </c>
      <c r="W412" t="str">
        <v/>
      </c>
      <c r="X412" s="202" t="str">
        <v/>
      </c>
      <c r="Y412" t="str">
        <v/>
      </c>
      <c r="Z412" t="str">
        <v/>
      </c>
      <c r="AA412" t="str">
        <f t="shared" si="77"/>
        <v/>
      </c>
      <c r="AB412" t="str">
        <f t="shared" si="78"/>
        <v/>
      </c>
      <c r="AC412" s="179" t="str">
        <f>IF('Planilla de Perforacion'!K446="Repasa","Repasa","")</f>
        <v/>
      </c>
      <c r="AE412" s="179" t="b">
        <f t="shared" si="75"/>
        <v>0</v>
      </c>
      <c r="AF412" t="str">
        <v/>
      </c>
      <c r="AG412" s="179" t="str">
        <f t="shared" si="76"/>
        <v/>
      </c>
      <c r="AH412" t="str">
        <v/>
      </c>
      <c r="AI412" s="202" t="str">
        <v/>
      </c>
      <c r="AJ412" t="str">
        <v/>
      </c>
      <c r="AK412" s="203" t="str">
        <v/>
      </c>
      <c r="AL412" t="str">
        <f t="shared" si="69"/>
        <v/>
      </c>
      <c r="AM412" t="str">
        <f t="shared" si="70"/>
        <v/>
      </c>
    </row>
    <row r="413" spans="3:39" x14ac:dyDescent="0.25">
      <c r="C413" s="179" t="str">
        <f>IF('Planilla de Perforacion'!K447="Conexión","Conexión","")</f>
        <v/>
      </c>
      <c r="D413" s="189" t="str">
        <f>'Planilla de Perforacion'!H447</f>
        <v/>
      </c>
      <c r="E413" s="190" t="str">
        <f>'Planilla de Perforacion'!E447</f>
        <v/>
      </c>
      <c r="F413" s="179">
        <f>'Planilla de Perforacion'!AF447</f>
        <v>0</v>
      </c>
      <c r="G413" s="179" t="str">
        <f>'Planilla de Perforacion'!AQ447</f>
        <v/>
      </c>
      <c r="H413" s="179" t="str">
        <f>'Planilla de Perforacion'!AS447</f>
        <v/>
      </c>
      <c r="I413" s="179" t="str">
        <f>'Planilla de Perforacion'!AR447</f>
        <v/>
      </c>
      <c r="J413" s="191" t="str">
        <v/>
      </c>
      <c r="K413" s="191" t="str">
        <f t="shared" si="79"/>
        <v/>
      </c>
      <c r="L413" s="191" t="str">
        <v/>
      </c>
      <c r="M413" s="192" t="str">
        <v/>
      </c>
      <c r="N413" s="191" t="str">
        <v/>
      </c>
      <c r="O413" s="191" t="str">
        <v/>
      </c>
      <c r="P413" s="193" t="str">
        <f t="shared" si="71"/>
        <v/>
      </c>
      <c r="Q413" s="193" t="str">
        <f t="shared" si="72"/>
        <v/>
      </c>
      <c r="R413" s="179" t="str">
        <f>IF('Planilla de Perforacion'!K447="Survey","Survey","")</f>
        <v/>
      </c>
      <c r="T413" s="179" t="b">
        <f t="shared" si="73"/>
        <v>0</v>
      </c>
      <c r="U413" s="179" t="str">
        <v/>
      </c>
      <c r="V413" s="179" t="str">
        <f t="shared" si="74"/>
        <v/>
      </c>
      <c r="W413" t="str">
        <v/>
      </c>
      <c r="X413" s="202" t="str">
        <v/>
      </c>
      <c r="Y413" t="str">
        <v/>
      </c>
      <c r="Z413" t="str">
        <v/>
      </c>
      <c r="AA413" t="str">
        <f t="shared" si="77"/>
        <v/>
      </c>
      <c r="AB413" t="str">
        <f t="shared" si="78"/>
        <v/>
      </c>
      <c r="AC413" s="179" t="str">
        <f>IF('Planilla de Perforacion'!K447="Repasa","Repasa","")</f>
        <v/>
      </c>
      <c r="AE413" s="179" t="b">
        <f t="shared" si="75"/>
        <v>0</v>
      </c>
      <c r="AF413" t="str">
        <v/>
      </c>
      <c r="AG413" s="179" t="str">
        <f t="shared" si="76"/>
        <v/>
      </c>
      <c r="AH413" t="str">
        <v/>
      </c>
      <c r="AI413" s="202" t="str">
        <v/>
      </c>
      <c r="AJ413" t="str">
        <v/>
      </c>
      <c r="AK413" s="203" t="str">
        <v/>
      </c>
      <c r="AL413" t="str">
        <f t="shared" si="69"/>
        <v/>
      </c>
      <c r="AM413" t="str">
        <f t="shared" si="70"/>
        <v/>
      </c>
    </row>
    <row r="414" spans="3:39" x14ac:dyDescent="0.25">
      <c r="C414" s="179" t="str">
        <f>IF('Planilla de Perforacion'!K448="Conexión","Conexión","")</f>
        <v/>
      </c>
      <c r="D414" s="189" t="str">
        <f>'Planilla de Perforacion'!H448</f>
        <v/>
      </c>
      <c r="E414" s="190" t="str">
        <f>'Planilla de Perforacion'!E448</f>
        <v/>
      </c>
      <c r="F414" s="179">
        <f>'Planilla de Perforacion'!AF448</f>
        <v>0</v>
      </c>
      <c r="G414" s="179" t="str">
        <f>'Planilla de Perforacion'!AQ448</f>
        <v/>
      </c>
      <c r="H414" s="179" t="str">
        <f>'Planilla de Perforacion'!AS448</f>
        <v/>
      </c>
      <c r="I414" s="179" t="str">
        <f>'Planilla de Perforacion'!AR448</f>
        <v/>
      </c>
      <c r="J414" s="191" t="str">
        <v/>
      </c>
      <c r="K414" s="191" t="str">
        <f t="shared" si="79"/>
        <v/>
      </c>
      <c r="L414" s="191" t="str">
        <v/>
      </c>
      <c r="M414" s="192" t="str">
        <v/>
      </c>
      <c r="N414" s="191" t="str">
        <v/>
      </c>
      <c r="O414" s="191" t="str">
        <v/>
      </c>
      <c r="P414" s="193" t="str">
        <f t="shared" si="71"/>
        <v/>
      </c>
      <c r="Q414" s="193" t="str">
        <f t="shared" si="72"/>
        <v/>
      </c>
      <c r="R414" s="179" t="str">
        <f>IF('Planilla de Perforacion'!K448="Survey","Survey","")</f>
        <v/>
      </c>
      <c r="T414" s="179" t="b">
        <f t="shared" si="73"/>
        <v>0</v>
      </c>
      <c r="U414" s="179" t="str">
        <v/>
      </c>
      <c r="V414" s="179" t="str">
        <f t="shared" si="74"/>
        <v/>
      </c>
      <c r="W414" t="str">
        <v/>
      </c>
      <c r="X414" s="202" t="str">
        <v/>
      </c>
      <c r="Y414" t="str">
        <v/>
      </c>
      <c r="Z414" t="str">
        <v/>
      </c>
      <c r="AA414" t="str">
        <f t="shared" si="77"/>
        <v/>
      </c>
      <c r="AB414" t="str">
        <f t="shared" si="78"/>
        <v/>
      </c>
      <c r="AC414" s="179" t="str">
        <f>IF('Planilla de Perforacion'!K448="Repasa","Repasa","")</f>
        <v/>
      </c>
      <c r="AE414" s="179" t="b">
        <f t="shared" si="75"/>
        <v>0</v>
      </c>
      <c r="AF414" t="str">
        <v/>
      </c>
      <c r="AG414" s="179" t="str">
        <f t="shared" si="76"/>
        <v/>
      </c>
      <c r="AH414" t="str">
        <v/>
      </c>
      <c r="AI414" s="202" t="str">
        <v/>
      </c>
      <c r="AJ414" t="str">
        <v/>
      </c>
      <c r="AK414" s="203" t="str">
        <v/>
      </c>
      <c r="AL414" t="str">
        <f t="shared" si="69"/>
        <v/>
      </c>
      <c r="AM414" t="str">
        <f t="shared" si="70"/>
        <v/>
      </c>
    </row>
    <row r="415" spans="3:39" x14ac:dyDescent="0.25">
      <c r="C415" s="179" t="str">
        <f>IF('Planilla de Perforacion'!K449="Conexión","Conexión","")</f>
        <v/>
      </c>
      <c r="D415" s="189" t="str">
        <f>'Planilla de Perforacion'!H449</f>
        <v/>
      </c>
      <c r="E415" s="190" t="str">
        <f>'Planilla de Perforacion'!E449</f>
        <v/>
      </c>
      <c r="F415" s="179">
        <f>'Planilla de Perforacion'!AF449</f>
        <v>0</v>
      </c>
      <c r="G415" s="179" t="str">
        <f>'Planilla de Perforacion'!AQ449</f>
        <v/>
      </c>
      <c r="H415" s="179" t="str">
        <f>'Planilla de Perforacion'!AS449</f>
        <v/>
      </c>
      <c r="I415" s="179" t="str">
        <f>'Planilla de Perforacion'!AR449</f>
        <v/>
      </c>
      <c r="J415" s="191" t="str">
        <v/>
      </c>
      <c r="K415" s="191" t="str">
        <f t="shared" si="79"/>
        <v/>
      </c>
      <c r="L415" s="191" t="str">
        <v/>
      </c>
      <c r="M415" s="192" t="str">
        <v/>
      </c>
      <c r="N415" s="191" t="str">
        <v/>
      </c>
      <c r="O415" s="191" t="str">
        <v/>
      </c>
      <c r="P415" s="193" t="str">
        <f t="shared" si="71"/>
        <v/>
      </c>
      <c r="Q415" s="193" t="str">
        <f t="shared" si="72"/>
        <v/>
      </c>
      <c r="R415" s="179" t="str">
        <f>IF('Planilla de Perforacion'!K449="Survey","Survey","")</f>
        <v/>
      </c>
      <c r="T415" s="179" t="b">
        <f t="shared" si="73"/>
        <v>0</v>
      </c>
      <c r="U415" s="179" t="str">
        <v/>
      </c>
      <c r="V415" s="179" t="str">
        <f t="shared" si="74"/>
        <v/>
      </c>
      <c r="W415" t="str">
        <v/>
      </c>
      <c r="X415" s="202" t="str">
        <v/>
      </c>
      <c r="Y415" t="str">
        <v/>
      </c>
      <c r="Z415" t="str">
        <v/>
      </c>
      <c r="AA415" t="str">
        <f t="shared" si="77"/>
        <v/>
      </c>
      <c r="AB415" t="str">
        <f t="shared" si="78"/>
        <v/>
      </c>
      <c r="AC415" s="179" t="str">
        <f>IF('Planilla de Perforacion'!K449="Repasa","Repasa","")</f>
        <v/>
      </c>
      <c r="AE415" s="179" t="b">
        <f t="shared" si="75"/>
        <v>0</v>
      </c>
      <c r="AF415" t="str">
        <v/>
      </c>
      <c r="AG415" s="179" t="str">
        <f t="shared" si="76"/>
        <v/>
      </c>
      <c r="AH415" t="str">
        <v/>
      </c>
      <c r="AI415" s="202" t="str">
        <v/>
      </c>
      <c r="AJ415" t="str">
        <v/>
      </c>
      <c r="AK415" s="203" t="str">
        <v/>
      </c>
      <c r="AL415" t="str">
        <f t="shared" si="69"/>
        <v/>
      </c>
      <c r="AM415" t="str">
        <f t="shared" si="70"/>
        <v/>
      </c>
    </row>
    <row r="416" spans="3:39" x14ac:dyDescent="0.25">
      <c r="C416" s="179" t="str">
        <f>IF('Planilla de Perforacion'!K450="Conexión","Conexión","")</f>
        <v/>
      </c>
      <c r="D416" s="189" t="str">
        <f>'Planilla de Perforacion'!H450</f>
        <v/>
      </c>
      <c r="E416" s="190" t="str">
        <f>'Planilla de Perforacion'!E450</f>
        <v/>
      </c>
      <c r="F416" s="179">
        <f>'Planilla de Perforacion'!AF450</f>
        <v>0</v>
      </c>
      <c r="G416" s="179" t="str">
        <f>'Planilla de Perforacion'!AQ450</f>
        <v/>
      </c>
      <c r="H416" s="179" t="str">
        <f>'Planilla de Perforacion'!AS450</f>
        <v/>
      </c>
      <c r="I416" s="179" t="str">
        <f>'Planilla de Perforacion'!AR450</f>
        <v/>
      </c>
      <c r="J416" s="191" t="str">
        <v/>
      </c>
      <c r="K416" s="191" t="str">
        <f t="shared" si="79"/>
        <v/>
      </c>
      <c r="L416" s="191" t="str">
        <v/>
      </c>
      <c r="M416" s="192" t="str">
        <v/>
      </c>
      <c r="N416" s="191" t="str">
        <v/>
      </c>
      <c r="O416" s="191" t="str">
        <v/>
      </c>
      <c r="P416" s="193" t="str">
        <f t="shared" si="71"/>
        <v/>
      </c>
      <c r="Q416" s="193" t="str">
        <f t="shared" si="72"/>
        <v/>
      </c>
      <c r="R416" s="179" t="str">
        <f>IF('Planilla de Perforacion'!K450="Survey","Survey","")</f>
        <v/>
      </c>
      <c r="T416" s="179" t="b">
        <f t="shared" si="73"/>
        <v>0</v>
      </c>
      <c r="U416" s="179" t="str">
        <v/>
      </c>
      <c r="V416" s="179" t="str">
        <f t="shared" si="74"/>
        <v/>
      </c>
      <c r="W416" t="str">
        <v/>
      </c>
      <c r="X416" s="202" t="str">
        <v/>
      </c>
      <c r="Y416" t="str">
        <v/>
      </c>
      <c r="Z416" t="str">
        <v/>
      </c>
      <c r="AA416" t="str">
        <f t="shared" si="77"/>
        <v/>
      </c>
      <c r="AB416" t="str">
        <f t="shared" si="78"/>
        <v/>
      </c>
      <c r="AC416" s="179" t="str">
        <f>IF('Planilla de Perforacion'!K450="Repasa","Repasa","")</f>
        <v/>
      </c>
      <c r="AE416" s="179" t="b">
        <f t="shared" si="75"/>
        <v>0</v>
      </c>
      <c r="AF416" t="str">
        <v/>
      </c>
      <c r="AG416" s="179" t="str">
        <f t="shared" si="76"/>
        <v/>
      </c>
      <c r="AH416" t="str">
        <v/>
      </c>
      <c r="AI416" s="202" t="str">
        <v/>
      </c>
      <c r="AJ416" t="str">
        <v/>
      </c>
      <c r="AK416" s="203" t="str">
        <v/>
      </c>
      <c r="AL416" t="str">
        <f t="shared" si="69"/>
        <v/>
      </c>
      <c r="AM416" t="str">
        <f t="shared" si="70"/>
        <v/>
      </c>
    </row>
    <row r="417" spans="3:39" x14ac:dyDescent="0.25">
      <c r="C417" s="179" t="str">
        <f>IF('Planilla de Perforacion'!K451="Conexión","Conexión","")</f>
        <v/>
      </c>
      <c r="D417" s="189" t="str">
        <f>'Planilla de Perforacion'!H451</f>
        <v/>
      </c>
      <c r="E417" s="190" t="str">
        <f>'Planilla de Perforacion'!E451</f>
        <v/>
      </c>
      <c r="F417" s="179">
        <f>'Planilla de Perforacion'!AF451</f>
        <v>0</v>
      </c>
      <c r="G417" s="179" t="str">
        <f>'Planilla de Perforacion'!AQ451</f>
        <v/>
      </c>
      <c r="H417" s="179" t="str">
        <f>'Planilla de Perforacion'!AS451</f>
        <v/>
      </c>
      <c r="I417" s="179" t="str">
        <f>'Planilla de Perforacion'!AR451</f>
        <v/>
      </c>
      <c r="J417" s="191" t="str">
        <v/>
      </c>
      <c r="K417" s="191" t="str">
        <f t="shared" si="79"/>
        <v/>
      </c>
      <c r="L417" s="191" t="str">
        <v/>
      </c>
      <c r="M417" s="192" t="str">
        <v/>
      </c>
      <c r="N417" s="191" t="str">
        <v/>
      </c>
      <c r="O417" s="191" t="str">
        <v/>
      </c>
      <c r="P417" s="193" t="str">
        <f t="shared" si="71"/>
        <v/>
      </c>
      <c r="Q417" s="193" t="str">
        <f t="shared" si="72"/>
        <v/>
      </c>
      <c r="R417" s="179" t="str">
        <f>IF('Planilla de Perforacion'!K451="Survey","Survey","")</f>
        <v/>
      </c>
      <c r="T417" s="179" t="b">
        <f t="shared" si="73"/>
        <v>0</v>
      </c>
      <c r="U417" s="179" t="str">
        <v/>
      </c>
      <c r="V417" s="179" t="str">
        <f t="shared" si="74"/>
        <v/>
      </c>
      <c r="W417" t="str">
        <v/>
      </c>
      <c r="X417" s="202" t="str">
        <v/>
      </c>
      <c r="Y417" t="str">
        <v/>
      </c>
      <c r="Z417" t="str">
        <v/>
      </c>
      <c r="AA417" t="str">
        <f t="shared" si="77"/>
        <v/>
      </c>
      <c r="AB417" t="str">
        <f t="shared" si="78"/>
        <v/>
      </c>
      <c r="AC417" s="179" t="str">
        <f>IF('Planilla de Perforacion'!K451="Repasa","Repasa","")</f>
        <v/>
      </c>
      <c r="AE417" s="179" t="b">
        <f t="shared" si="75"/>
        <v>0</v>
      </c>
      <c r="AF417" t="str">
        <v/>
      </c>
      <c r="AG417" s="179" t="str">
        <f t="shared" si="76"/>
        <v/>
      </c>
      <c r="AH417" t="str">
        <v/>
      </c>
      <c r="AI417" s="202" t="str">
        <v/>
      </c>
      <c r="AJ417" t="str">
        <v/>
      </c>
      <c r="AK417" s="203" t="str">
        <v/>
      </c>
      <c r="AL417" t="str">
        <f t="shared" si="69"/>
        <v/>
      </c>
      <c r="AM417" t="str">
        <f t="shared" si="70"/>
        <v/>
      </c>
    </row>
    <row r="418" spans="3:39" x14ac:dyDescent="0.25">
      <c r="C418" s="179" t="str">
        <f>IF('Planilla de Perforacion'!K452="Conexión","Conexión","")</f>
        <v/>
      </c>
      <c r="D418" s="189" t="str">
        <f>'Planilla de Perforacion'!H452</f>
        <v/>
      </c>
      <c r="E418" s="190" t="str">
        <f>'Planilla de Perforacion'!E452</f>
        <v/>
      </c>
      <c r="F418" s="179">
        <f>'Planilla de Perforacion'!AF452</f>
        <v>0</v>
      </c>
      <c r="G418" s="179" t="str">
        <f>'Planilla de Perforacion'!AQ452</f>
        <v/>
      </c>
      <c r="H418" s="179" t="str">
        <f>'Planilla de Perforacion'!AS452</f>
        <v/>
      </c>
      <c r="I418" s="179" t="str">
        <f>'Planilla de Perforacion'!AR452</f>
        <v/>
      </c>
      <c r="J418" s="191" t="str">
        <v/>
      </c>
      <c r="K418" s="191" t="str">
        <f t="shared" si="79"/>
        <v/>
      </c>
      <c r="L418" s="191" t="str">
        <v/>
      </c>
      <c r="M418" s="192" t="str">
        <v/>
      </c>
      <c r="N418" s="191" t="str">
        <v/>
      </c>
      <c r="O418" s="191" t="str">
        <v/>
      </c>
      <c r="P418" s="193" t="str">
        <f t="shared" si="71"/>
        <v/>
      </c>
      <c r="Q418" s="193" t="str">
        <f t="shared" si="72"/>
        <v/>
      </c>
      <c r="R418" s="179" t="str">
        <f>IF('Planilla de Perforacion'!K452="Survey","Survey","")</f>
        <v/>
      </c>
      <c r="T418" s="179" t="b">
        <f t="shared" si="73"/>
        <v>0</v>
      </c>
      <c r="U418" s="179" t="str">
        <v/>
      </c>
      <c r="V418" s="179" t="str">
        <f t="shared" si="74"/>
        <v/>
      </c>
      <c r="W418" t="str">
        <v/>
      </c>
      <c r="X418" s="202" t="str">
        <v/>
      </c>
      <c r="Y418" t="str">
        <v/>
      </c>
      <c r="Z418" t="str">
        <v/>
      </c>
      <c r="AA418" t="str">
        <f t="shared" si="77"/>
        <v/>
      </c>
      <c r="AB418" t="str">
        <f t="shared" si="78"/>
        <v/>
      </c>
      <c r="AC418" s="179" t="str">
        <f>IF('Planilla de Perforacion'!K452="Repasa","Repasa","")</f>
        <v/>
      </c>
      <c r="AE418" s="179" t="b">
        <f t="shared" si="75"/>
        <v>0</v>
      </c>
      <c r="AF418" t="str">
        <v/>
      </c>
      <c r="AG418" s="179" t="str">
        <f t="shared" si="76"/>
        <v/>
      </c>
      <c r="AH418" t="str">
        <v/>
      </c>
      <c r="AI418" s="202" t="str">
        <v/>
      </c>
      <c r="AJ418" t="str">
        <v/>
      </c>
      <c r="AK418" s="203" t="str">
        <v/>
      </c>
      <c r="AL418" t="str">
        <f t="shared" si="69"/>
        <v/>
      </c>
      <c r="AM418" t="str">
        <f t="shared" si="70"/>
        <v/>
      </c>
    </row>
    <row r="419" spans="3:39" x14ac:dyDescent="0.25">
      <c r="C419" s="179" t="str">
        <f>IF('Planilla de Perforacion'!K453="Conexión","Conexión","")</f>
        <v/>
      </c>
      <c r="D419" s="189" t="str">
        <f>'Planilla de Perforacion'!H453</f>
        <v/>
      </c>
      <c r="E419" s="190" t="str">
        <f>'Planilla de Perforacion'!E453</f>
        <v/>
      </c>
      <c r="F419" s="179">
        <f>'Planilla de Perforacion'!AF453</f>
        <v>0</v>
      </c>
      <c r="G419" s="179" t="str">
        <f>'Planilla de Perforacion'!AQ453</f>
        <v/>
      </c>
      <c r="H419" s="179" t="str">
        <f>'Planilla de Perforacion'!AS453</f>
        <v/>
      </c>
      <c r="I419" s="179" t="str">
        <f>'Planilla de Perforacion'!AR453</f>
        <v/>
      </c>
      <c r="J419" s="191" t="str">
        <v/>
      </c>
      <c r="K419" s="191" t="str">
        <f t="shared" si="79"/>
        <v/>
      </c>
      <c r="L419" s="191" t="str">
        <v/>
      </c>
      <c r="M419" s="192" t="str">
        <v/>
      </c>
      <c r="N419" s="191" t="str">
        <v/>
      </c>
      <c r="O419" s="191" t="str">
        <v/>
      </c>
      <c r="P419" s="193" t="str">
        <f t="shared" si="71"/>
        <v/>
      </c>
      <c r="Q419" s="193" t="str">
        <f t="shared" si="72"/>
        <v/>
      </c>
      <c r="R419" s="179" t="str">
        <f>IF('Planilla de Perforacion'!K453="Survey","Survey","")</f>
        <v/>
      </c>
      <c r="T419" s="179" t="b">
        <f t="shared" si="73"/>
        <v>0</v>
      </c>
      <c r="U419" s="179" t="str">
        <v/>
      </c>
      <c r="V419" s="179" t="str">
        <f t="shared" si="74"/>
        <v/>
      </c>
      <c r="W419" t="str">
        <v/>
      </c>
      <c r="X419" s="202" t="str">
        <v/>
      </c>
      <c r="Y419" t="str">
        <v/>
      </c>
      <c r="Z419" t="str">
        <v/>
      </c>
      <c r="AA419" t="str">
        <f t="shared" si="77"/>
        <v/>
      </c>
      <c r="AB419" t="str">
        <f t="shared" si="78"/>
        <v/>
      </c>
      <c r="AC419" s="179" t="str">
        <f>IF('Planilla de Perforacion'!K453="Repasa","Repasa","")</f>
        <v/>
      </c>
      <c r="AE419" s="179" t="b">
        <f t="shared" si="75"/>
        <v>0</v>
      </c>
      <c r="AF419" t="str">
        <v/>
      </c>
      <c r="AG419" s="179" t="str">
        <f t="shared" si="76"/>
        <v/>
      </c>
      <c r="AH419" t="str">
        <v/>
      </c>
      <c r="AI419" s="202" t="str">
        <v/>
      </c>
      <c r="AJ419" t="str">
        <v/>
      </c>
      <c r="AK419" s="203" t="str">
        <v/>
      </c>
      <c r="AL419" t="str">
        <f t="shared" si="69"/>
        <v/>
      </c>
      <c r="AM419" t="str">
        <f t="shared" si="70"/>
        <v/>
      </c>
    </row>
    <row r="420" spans="3:39" x14ac:dyDescent="0.25">
      <c r="C420" s="179" t="str">
        <f>IF('Planilla de Perforacion'!K454="Conexión","Conexión","")</f>
        <v/>
      </c>
      <c r="D420" s="189" t="str">
        <f>'Planilla de Perforacion'!H454</f>
        <v/>
      </c>
      <c r="E420" s="190" t="str">
        <f>'Planilla de Perforacion'!E454</f>
        <v/>
      </c>
      <c r="F420" s="179">
        <f>'Planilla de Perforacion'!AF454</f>
        <v>0</v>
      </c>
      <c r="G420" s="179" t="str">
        <f>'Planilla de Perforacion'!AQ454</f>
        <v/>
      </c>
      <c r="H420" s="179" t="str">
        <f>'Planilla de Perforacion'!AS454</f>
        <v/>
      </c>
      <c r="I420" s="179" t="str">
        <f>'Planilla de Perforacion'!AR454</f>
        <v/>
      </c>
      <c r="J420" s="191" t="str">
        <v/>
      </c>
      <c r="K420" s="191" t="str">
        <f t="shared" si="79"/>
        <v/>
      </c>
      <c r="L420" s="191" t="str">
        <v/>
      </c>
      <c r="M420" s="192" t="str">
        <v/>
      </c>
      <c r="N420" s="191" t="str">
        <v/>
      </c>
      <c r="O420" s="191" t="str">
        <v/>
      </c>
      <c r="P420" s="193" t="str">
        <f t="shared" si="71"/>
        <v/>
      </c>
      <c r="Q420" s="193" t="str">
        <f t="shared" si="72"/>
        <v/>
      </c>
      <c r="R420" s="179" t="str">
        <f>IF('Planilla de Perforacion'!K454="Survey","Survey","")</f>
        <v/>
      </c>
      <c r="T420" s="179" t="b">
        <f t="shared" si="73"/>
        <v>0</v>
      </c>
      <c r="U420" s="179" t="str">
        <v/>
      </c>
      <c r="V420" s="179" t="str">
        <f t="shared" si="74"/>
        <v/>
      </c>
      <c r="W420" t="str">
        <v/>
      </c>
      <c r="X420" s="202" t="str">
        <v/>
      </c>
      <c r="Y420" t="str">
        <v/>
      </c>
      <c r="Z420" t="str">
        <v/>
      </c>
      <c r="AA420" t="str">
        <f t="shared" si="77"/>
        <v/>
      </c>
      <c r="AB420" t="str">
        <f t="shared" si="78"/>
        <v/>
      </c>
      <c r="AC420" s="179" t="str">
        <f>IF('Planilla de Perforacion'!K454="Repasa","Repasa","")</f>
        <v/>
      </c>
      <c r="AE420" s="179" t="b">
        <f t="shared" si="75"/>
        <v>0</v>
      </c>
      <c r="AF420" t="str">
        <v/>
      </c>
      <c r="AG420" s="179" t="str">
        <f t="shared" si="76"/>
        <v/>
      </c>
      <c r="AH420" t="str">
        <v/>
      </c>
      <c r="AI420" s="202" t="str">
        <v/>
      </c>
      <c r="AJ420" t="str">
        <v/>
      </c>
      <c r="AK420" s="203" t="str">
        <v/>
      </c>
      <c r="AL420" t="str">
        <f t="shared" si="69"/>
        <v/>
      </c>
      <c r="AM420" t="str">
        <f t="shared" si="70"/>
        <v/>
      </c>
    </row>
    <row r="421" spans="3:39" x14ac:dyDescent="0.25">
      <c r="C421" s="179" t="str">
        <f>IF('Planilla de Perforacion'!K455="Conexión","Conexión","")</f>
        <v/>
      </c>
      <c r="D421" s="189" t="str">
        <f>'Planilla de Perforacion'!H455</f>
        <v/>
      </c>
      <c r="E421" s="190" t="str">
        <f>'Planilla de Perforacion'!E455</f>
        <v/>
      </c>
      <c r="F421" s="179">
        <f>'Planilla de Perforacion'!AF455</f>
        <v>0</v>
      </c>
      <c r="G421" s="179" t="str">
        <f>'Planilla de Perforacion'!AQ455</f>
        <v/>
      </c>
      <c r="H421" s="179" t="str">
        <f>'Planilla de Perforacion'!AS455</f>
        <v/>
      </c>
      <c r="I421" s="179" t="str">
        <f>'Planilla de Perforacion'!AR455</f>
        <v/>
      </c>
      <c r="J421" s="191" t="str">
        <v/>
      </c>
      <c r="K421" s="191" t="str">
        <f t="shared" si="79"/>
        <v/>
      </c>
      <c r="L421" s="191" t="str">
        <v/>
      </c>
      <c r="M421" s="192" t="str">
        <v/>
      </c>
      <c r="N421" s="191" t="str">
        <v/>
      </c>
      <c r="O421" s="191" t="str">
        <v/>
      </c>
      <c r="P421" s="193" t="str">
        <f t="shared" si="71"/>
        <v/>
      </c>
      <c r="Q421" s="193" t="str">
        <f t="shared" si="72"/>
        <v/>
      </c>
      <c r="R421" s="179" t="str">
        <f>IF('Planilla de Perforacion'!K455="Survey","Survey","")</f>
        <v/>
      </c>
      <c r="T421" s="179" t="b">
        <f t="shared" si="73"/>
        <v>0</v>
      </c>
      <c r="U421" s="179" t="str">
        <v/>
      </c>
      <c r="V421" s="179" t="str">
        <f t="shared" si="74"/>
        <v/>
      </c>
      <c r="W421" t="str">
        <v/>
      </c>
      <c r="X421" s="202" t="str">
        <v/>
      </c>
      <c r="Y421" t="str">
        <v/>
      </c>
      <c r="Z421" t="str">
        <v/>
      </c>
      <c r="AA421" t="str">
        <f t="shared" si="77"/>
        <v/>
      </c>
      <c r="AB421" t="str">
        <f t="shared" si="78"/>
        <v/>
      </c>
      <c r="AC421" s="179" t="str">
        <f>IF('Planilla de Perforacion'!K455="Repasa","Repasa","")</f>
        <v/>
      </c>
      <c r="AE421" s="179" t="b">
        <f t="shared" si="75"/>
        <v>0</v>
      </c>
      <c r="AF421" t="str">
        <v/>
      </c>
      <c r="AG421" s="179" t="str">
        <f t="shared" si="76"/>
        <v/>
      </c>
      <c r="AH421" t="str">
        <v/>
      </c>
      <c r="AI421" s="202" t="str">
        <v/>
      </c>
      <c r="AJ421" t="str">
        <v/>
      </c>
      <c r="AK421" s="203" t="str">
        <v/>
      </c>
      <c r="AL421" t="str">
        <f t="shared" si="69"/>
        <v/>
      </c>
      <c r="AM421" t="str">
        <f t="shared" si="70"/>
        <v/>
      </c>
    </row>
    <row r="422" spans="3:39" x14ac:dyDescent="0.25">
      <c r="C422" s="179" t="str">
        <f>IF('Planilla de Perforacion'!K456="Conexión","Conexión","")</f>
        <v/>
      </c>
      <c r="D422" s="189" t="str">
        <f>'Planilla de Perforacion'!H456</f>
        <v/>
      </c>
      <c r="E422" s="190" t="str">
        <f>'Planilla de Perforacion'!E456</f>
        <v/>
      </c>
      <c r="F422" s="179">
        <f>'Planilla de Perforacion'!AF456</f>
        <v>0</v>
      </c>
      <c r="G422" s="179" t="str">
        <f>'Planilla de Perforacion'!AQ456</f>
        <v/>
      </c>
      <c r="H422" s="179" t="str">
        <f>'Planilla de Perforacion'!AS456</f>
        <v/>
      </c>
      <c r="I422" s="179" t="str">
        <f>'Planilla de Perforacion'!AR456</f>
        <v/>
      </c>
      <c r="J422" s="191" t="str">
        <v/>
      </c>
      <c r="K422" s="191" t="str">
        <f t="shared" si="79"/>
        <v/>
      </c>
      <c r="L422" s="191" t="str">
        <v/>
      </c>
      <c r="M422" s="192" t="str">
        <v/>
      </c>
      <c r="N422" s="191" t="str">
        <v/>
      </c>
      <c r="O422" s="191" t="str">
        <v/>
      </c>
      <c r="P422" s="193" t="str">
        <f t="shared" si="71"/>
        <v/>
      </c>
      <c r="Q422" s="193" t="str">
        <f t="shared" si="72"/>
        <v/>
      </c>
      <c r="R422" s="179" t="str">
        <f>IF('Planilla de Perforacion'!K456="Survey","Survey","")</f>
        <v/>
      </c>
      <c r="T422" s="179" t="b">
        <f t="shared" si="73"/>
        <v>0</v>
      </c>
      <c r="U422" s="179" t="str">
        <v/>
      </c>
      <c r="V422" s="179" t="str">
        <f t="shared" si="74"/>
        <v/>
      </c>
      <c r="W422" t="str">
        <v/>
      </c>
      <c r="X422" s="202" t="str">
        <v/>
      </c>
      <c r="Y422" t="str">
        <v/>
      </c>
      <c r="Z422" t="str">
        <v/>
      </c>
      <c r="AA422" t="str">
        <f t="shared" si="77"/>
        <v/>
      </c>
      <c r="AB422" t="str">
        <f t="shared" si="78"/>
        <v/>
      </c>
      <c r="AC422" s="179" t="str">
        <f>IF('Planilla de Perforacion'!K456="Repasa","Repasa","")</f>
        <v/>
      </c>
      <c r="AE422" s="179" t="b">
        <f t="shared" si="75"/>
        <v>0</v>
      </c>
      <c r="AF422" t="str">
        <v/>
      </c>
      <c r="AG422" s="179" t="str">
        <f t="shared" si="76"/>
        <v/>
      </c>
      <c r="AH422" t="str">
        <v/>
      </c>
      <c r="AI422" s="202" t="str">
        <v/>
      </c>
      <c r="AJ422" t="str">
        <v/>
      </c>
      <c r="AK422" s="203" t="str">
        <v/>
      </c>
      <c r="AL422" t="str">
        <f t="shared" si="69"/>
        <v/>
      </c>
      <c r="AM422" t="str">
        <f t="shared" si="70"/>
        <v/>
      </c>
    </row>
    <row r="423" spans="3:39" x14ac:dyDescent="0.25">
      <c r="C423" s="179" t="str">
        <f>IF('Planilla de Perforacion'!K457="Conexión","Conexión","")</f>
        <v/>
      </c>
      <c r="D423" s="189" t="str">
        <f>'Planilla de Perforacion'!H457</f>
        <v/>
      </c>
      <c r="E423" s="190" t="str">
        <f>'Planilla de Perforacion'!E457</f>
        <v/>
      </c>
      <c r="F423" s="179">
        <f>'Planilla de Perforacion'!AF457</f>
        <v>0</v>
      </c>
      <c r="G423" s="179" t="str">
        <f>'Planilla de Perforacion'!AQ457</f>
        <v/>
      </c>
      <c r="H423" s="179" t="str">
        <f>'Planilla de Perforacion'!AS457</f>
        <v/>
      </c>
      <c r="I423" s="179" t="str">
        <f>'Planilla de Perforacion'!AR457</f>
        <v/>
      </c>
      <c r="J423" s="191" t="str">
        <v/>
      </c>
      <c r="K423" s="191" t="str">
        <f t="shared" si="79"/>
        <v/>
      </c>
      <c r="L423" s="191" t="str">
        <v/>
      </c>
      <c r="M423" s="192" t="str">
        <v/>
      </c>
      <c r="N423" s="191" t="str">
        <v/>
      </c>
      <c r="O423" s="191" t="str">
        <v/>
      </c>
      <c r="P423" s="193" t="str">
        <f t="shared" si="71"/>
        <v/>
      </c>
      <c r="Q423" s="193" t="str">
        <f t="shared" si="72"/>
        <v/>
      </c>
      <c r="R423" s="179" t="str">
        <f>IF('Planilla de Perforacion'!K457="Survey","Survey","")</f>
        <v/>
      </c>
      <c r="T423" s="179" t="b">
        <f t="shared" si="73"/>
        <v>0</v>
      </c>
      <c r="U423" s="179" t="str">
        <v/>
      </c>
      <c r="V423" s="179" t="str">
        <f t="shared" si="74"/>
        <v/>
      </c>
      <c r="W423" t="str">
        <v/>
      </c>
      <c r="X423" s="202" t="str">
        <v/>
      </c>
      <c r="Y423" t="str">
        <v/>
      </c>
      <c r="Z423" t="str">
        <v/>
      </c>
      <c r="AA423" t="str">
        <f t="shared" si="77"/>
        <v/>
      </c>
      <c r="AB423" t="str">
        <f t="shared" si="78"/>
        <v/>
      </c>
      <c r="AC423" s="179" t="str">
        <f>IF('Planilla de Perforacion'!K457="Repasa","Repasa","")</f>
        <v/>
      </c>
      <c r="AE423" s="179" t="b">
        <f t="shared" si="75"/>
        <v>0</v>
      </c>
      <c r="AF423" t="str">
        <v/>
      </c>
      <c r="AG423" s="179" t="str">
        <f t="shared" si="76"/>
        <v/>
      </c>
      <c r="AH423" t="str">
        <v/>
      </c>
      <c r="AI423" s="202" t="str">
        <v/>
      </c>
      <c r="AJ423" t="str">
        <v/>
      </c>
      <c r="AK423" s="203" t="str">
        <v/>
      </c>
      <c r="AL423" t="str">
        <f t="shared" si="69"/>
        <v/>
      </c>
      <c r="AM423" t="str">
        <f t="shared" si="70"/>
        <v/>
      </c>
    </row>
    <row r="424" spans="3:39" x14ac:dyDescent="0.25">
      <c r="C424" s="179" t="str">
        <f>IF('Planilla de Perforacion'!K458="Conexión","Conexión","")</f>
        <v/>
      </c>
      <c r="D424" s="189" t="str">
        <f>'Planilla de Perforacion'!H458</f>
        <v/>
      </c>
      <c r="E424" s="190" t="str">
        <f>'Planilla de Perforacion'!E458</f>
        <v/>
      </c>
      <c r="F424" s="179">
        <f>'Planilla de Perforacion'!AF458</f>
        <v>0</v>
      </c>
      <c r="G424" s="179" t="str">
        <f>'Planilla de Perforacion'!AQ458</f>
        <v/>
      </c>
      <c r="H424" s="179" t="str">
        <f>'Planilla de Perforacion'!AS458</f>
        <v/>
      </c>
      <c r="I424" s="179" t="str">
        <f>'Planilla de Perforacion'!AR458</f>
        <v/>
      </c>
      <c r="J424" s="191" t="str">
        <v/>
      </c>
      <c r="K424" s="191" t="str">
        <f t="shared" si="79"/>
        <v/>
      </c>
      <c r="L424" s="191" t="str">
        <v/>
      </c>
      <c r="M424" s="192" t="str">
        <v/>
      </c>
      <c r="N424" s="191" t="str">
        <v/>
      </c>
      <c r="O424" s="191" t="str">
        <v/>
      </c>
      <c r="P424" s="193" t="str">
        <f t="shared" si="71"/>
        <v/>
      </c>
      <c r="Q424" s="193" t="str">
        <f t="shared" si="72"/>
        <v/>
      </c>
      <c r="R424" s="179" t="str">
        <f>IF('Planilla de Perforacion'!K458="Survey","Survey","")</f>
        <v/>
      </c>
      <c r="T424" s="179" t="b">
        <f t="shared" si="73"/>
        <v>0</v>
      </c>
      <c r="U424" s="179" t="str">
        <v/>
      </c>
      <c r="V424" s="179" t="str">
        <f t="shared" si="74"/>
        <v/>
      </c>
      <c r="W424" t="str">
        <v/>
      </c>
      <c r="X424" s="202" t="str">
        <v/>
      </c>
      <c r="Y424" t="str">
        <v/>
      </c>
      <c r="Z424" t="str">
        <v/>
      </c>
      <c r="AA424" t="str">
        <f t="shared" si="77"/>
        <v/>
      </c>
      <c r="AB424" t="str">
        <f t="shared" si="78"/>
        <v/>
      </c>
      <c r="AC424" s="179" t="str">
        <f>IF('Planilla de Perforacion'!K458="Repasa","Repasa","")</f>
        <v/>
      </c>
      <c r="AE424" s="179" t="b">
        <f t="shared" si="75"/>
        <v>0</v>
      </c>
      <c r="AF424" t="str">
        <v/>
      </c>
      <c r="AG424" s="179" t="str">
        <f t="shared" si="76"/>
        <v/>
      </c>
      <c r="AH424" t="str">
        <v/>
      </c>
      <c r="AI424" s="202" t="str">
        <v/>
      </c>
      <c r="AJ424" t="str">
        <v/>
      </c>
      <c r="AK424" s="203" t="str">
        <v/>
      </c>
      <c r="AL424" t="str">
        <f t="shared" si="69"/>
        <v/>
      </c>
      <c r="AM424" t="str">
        <f t="shared" si="70"/>
        <v/>
      </c>
    </row>
    <row r="425" spans="3:39" x14ac:dyDescent="0.25">
      <c r="C425" s="179" t="str">
        <f>IF('Planilla de Perforacion'!K459="Conexión","Conexión","")</f>
        <v/>
      </c>
      <c r="D425" s="189" t="str">
        <f>'Planilla de Perforacion'!H459</f>
        <v/>
      </c>
      <c r="E425" s="190" t="str">
        <f>'Planilla de Perforacion'!E459</f>
        <v/>
      </c>
      <c r="F425" s="179">
        <f>'Planilla de Perforacion'!AF459</f>
        <v>0</v>
      </c>
      <c r="G425" s="179" t="str">
        <f>'Planilla de Perforacion'!AQ459</f>
        <v/>
      </c>
      <c r="H425" s="179" t="str">
        <f>'Planilla de Perforacion'!AS459</f>
        <v/>
      </c>
      <c r="I425" s="179" t="str">
        <f>'Planilla de Perforacion'!AR459</f>
        <v/>
      </c>
      <c r="J425" s="191" t="str">
        <v/>
      </c>
      <c r="K425" s="191" t="str">
        <f t="shared" si="79"/>
        <v/>
      </c>
      <c r="L425" s="191" t="str">
        <v/>
      </c>
      <c r="M425" s="192" t="str">
        <v/>
      </c>
      <c r="N425" s="191" t="str">
        <v/>
      </c>
      <c r="O425" s="191" t="str">
        <v/>
      </c>
      <c r="P425" s="193" t="str">
        <f t="shared" si="71"/>
        <v/>
      </c>
      <c r="Q425" s="193" t="str">
        <f t="shared" si="72"/>
        <v/>
      </c>
      <c r="R425" s="179" t="str">
        <f>IF('Planilla de Perforacion'!K459="Survey","Survey","")</f>
        <v/>
      </c>
      <c r="T425" s="179" t="b">
        <f t="shared" si="73"/>
        <v>0</v>
      </c>
      <c r="U425" s="179" t="str">
        <v/>
      </c>
      <c r="V425" s="179" t="str">
        <f t="shared" si="74"/>
        <v/>
      </c>
      <c r="W425" t="str">
        <v/>
      </c>
      <c r="X425" s="202" t="str">
        <v/>
      </c>
      <c r="Y425" t="str">
        <v/>
      </c>
      <c r="Z425" t="str">
        <v/>
      </c>
      <c r="AA425" t="str">
        <f t="shared" si="77"/>
        <v/>
      </c>
      <c r="AB425" t="str">
        <f t="shared" si="78"/>
        <v/>
      </c>
      <c r="AC425" s="179" t="str">
        <f>IF('Planilla de Perforacion'!K459="Repasa","Repasa","")</f>
        <v/>
      </c>
      <c r="AE425" s="179" t="b">
        <f t="shared" si="75"/>
        <v>0</v>
      </c>
      <c r="AF425" t="str">
        <v/>
      </c>
      <c r="AG425" s="179" t="str">
        <f t="shared" si="76"/>
        <v/>
      </c>
      <c r="AH425" t="str">
        <v/>
      </c>
      <c r="AI425" s="202" t="str">
        <v/>
      </c>
      <c r="AJ425" t="str">
        <v/>
      </c>
      <c r="AK425" s="203" t="str">
        <v/>
      </c>
      <c r="AL425" t="str">
        <f t="shared" si="69"/>
        <v/>
      </c>
      <c r="AM425" t="str">
        <f t="shared" si="70"/>
        <v/>
      </c>
    </row>
    <row r="426" spans="3:39" x14ac:dyDescent="0.25">
      <c r="C426" s="179" t="str">
        <f>IF('Planilla de Perforacion'!K460="Conexión","Conexión","")</f>
        <v/>
      </c>
      <c r="D426" s="189" t="str">
        <f>'Planilla de Perforacion'!H460</f>
        <v/>
      </c>
      <c r="E426" s="190" t="str">
        <f>'Planilla de Perforacion'!E460</f>
        <v/>
      </c>
      <c r="F426" s="179">
        <f>'Planilla de Perforacion'!AF460</f>
        <v>0</v>
      </c>
      <c r="G426" s="179" t="str">
        <f>'Planilla de Perforacion'!AQ460</f>
        <v/>
      </c>
      <c r="H426" s="179" t="str">
        <f>'Planilla de Perforacion'!AS460</f>
        <v/>
      </c>
      <c r="I426" s="179" t="str">
        <f>'Planilla de Perforacion'!AR460</f>
        <v/>
      </c>
      <c r="J426" s="191" t="str">
        <v/>
      </c>
      <c r="K426" s="191" t="str">
        <f t="shared" si="79"/>
        <v/>
      </c>
      <c r="L426" s="191" t="str">
        <v/>
      </c>
      <c r="M426" s="192" t="str">
        <v/>
      </c>
      <c r="N426" s="191" t="str">
        <v/>
      </c>
      <c r="O426" s="191" t="str">
        <v/>
      </c>
      <c r="P426" s="193" t="str">
        <f t="shared" si="71"/>
        <v/>
      </c>
      <c r="Q426" s="193" t="str">
        <f t="shared" si="72"/>
        <v/>
      </c>
      <c r="R426" s="179" t="str">
        <f>IF('Planilla de Perforacion'!K460="Survey","Survey","")</f>
        <v/>
      </c>
      <c r="T426" s="179" t="b">
        <f t="shared" si="73"/>
        <v>0</v>
      </c>
      <c r="U426" s="179" t="str">
        <v/>
      </c>
      <c r="V426" s="179" t="str">
        <f t="shared" si="74"/>
        <v/>
      </c>
      <c r="W426" t="str">
        <v/>
      </c>
      <c r="X426" s="202" t="str">
        <v/>
      </c>
      <c r="Y426" t="str">
        <v/>
      </c>
      <c r="Z426" t="str">
        <v/>
      </c>
      <c r="AA426" t="str">
        <f t="shared" si="77"/>
        <v/>
      </c>
      <c r="AB426" t="str">
        <f t="shared" si="78"/>
        <v/>
      </c>
      <c r="AC426" s="179" t="str">
        <f>IF('Planilla de Perforacion'!K460="Repasa","Repasa","")</f>
        <v/>
      </c>
      <c r="AE426" s="179" t="b">
        <f t="shared" si="75"/>
        <v>0</v>
      </c>
      <c r="AF426" t="str">
        <v/>
      </c>
      <c r="AG426" s="179" t="str">
        <f t="shared" si="76"/>
        <v/>
      </c>
      <c r="AH426" t="str">
        <v/>
      </c>
      <c r="AI426" s="202" t="str">
        <v/>
      </c>
      <c r="AJ426" t="str">
        <v/>
      </c>
      <c r="AK426" s="203" t="str">
        <v/>
      </c>
      <c r="AL426" t="str">
        <f t="shared" si="69"/>
        <v/>
      </c>
      <c r="AM426" t="str">
        <f t="shared" si="70"/>
        <v/>
      </c>
    </row>
    <row r="427" spans="3:39" x14ac:dyDescent="0.25">
      <c r="C427" s="179" t="str">
        <f>IF('Planilla de Perforacion'!K461="Conexión","Conexión","")</f>
        <v/>
      </c>
      <c r="D427" s="189" t="str">
        <f>'Planilla de Perforacion'!H461</f>
        <v/>
      </c>
      <c r="E427" s="190" t="str">
        <f>'Planilla de Perforacion'!E461</f>
        <v/>
      </c>
      <c r="F427" s="179">
        <f>'Planilla de Perforacion'!AF461</f>
        <v>0</v>
      </c>
      <c r="G427" s="179" t="str">
        <f>'Planilla de Perforacion'!AQ461</f>
        <v/>
      </c>
      <c r="H427" s="179" t="str">
        <f>'Planilla de Perforacion'!AS461</f>
        <v/>
      </c>
      <c r="I427" s="179" t="str">
        <f>'Planilla de Perforacion'!AR461</f>
        <v/>
      </c>
      <c r="J427" s="191" t="str">
        <v/>
      </c>
      <c r="K427" s="191" t="str">
        <f t="shared" si="79"/>
        <v/>
      </c>
      <c r="L427" s="191" t="str">
        <v/>
      </c>
      <c r="M427" s="192" t="str">
        <v/>
      </c>
      <c r="N427" s="191" t="str">
        <v/>
      </c>
      <c r="O427" s="191" t="str">
        <v/>
      </c>
      <c r="P427" s="193" t="str">
        <f t="shared" si="71"/>
        <v/>
      </c>
      <c r="Q427" s="193" t="str">
        <f t="shared" si="72"/>
        <v/>
      </c>
      <c r="R427" s="179" t="str">
        <f>IF('Planilla de Perforacion'!K461="Survey","Survey","")</f>
        <v/>
      </c>
      <c r="T427" s="179" t="b">
        <f t="shared" si="73"/>
        <v>0</v>
      </c>
      <c r="U427" s="179" t="str">
        <v/>
      </c>
      <c r="V427" s="179" t="str">
        <f t="shared" si="74"/>
        <v/>
      </c>
      <c r="W427" t="str">
        <v/>
      </c>
      <c r="X427" s="202" t="str">
        <v/>
      </c>
      <c r="Y427" t="str">
        <v/>
      </c>
      <c r="Z427" t="str">
        <v/>
      </c>
      <c r="AA427" t="str">
        <f t="shared" si="77"/>
        <v/>
      </c>
      <c r="AB427" t="str">
        <f t="shared" si="78"/>
        <v/>
      </c>
      <c r="AC427" s="179" t="str">
        <f>IF('Planilla de Perforacion'!K461="Repasa","Repasa","")</f>
        <v/>
      </c>
      <c r="AE427" s="179" t="b">
        <f t="shared" si="75"/>
        <v>0</v>
      </c>
      <c r="AF427" t="str">
        <v/>
      </c>
      <c r="AG427" s="179" t="str">
        <f t="shared" si="76"/>
        <v/>
      </c>
      <c r="AH427" t="str">
        <v/>
      </c>
      <c r="AI427" s="202" t="str">
        <v/>
      </c>
      <c r="AJ427" t="str">
        <v/>
      </c>
      <c r="AK427" s="203" t="str">
        <v/>
      </c>
      <c r="AL427" t="str">
        <f t="shared" si="69"/>
        <v/>
      </c>
      <c r="AM427" t="str">
        <f t="shared" si="70"/>
        <v/>
      </c>
    </row>
    <row r="428" spans="3:39" x14ac:dyDescent="0.25">
      <c r="C428" s="179" t="str">
        <f>IF('Planilla de Perforacion'!K462="Conexión","Conexión","")</f>
        <v/>
      </c>
      <c r="D428" s="189" t="str">
        <f>'Planilla de Perforacion'!H462</f>
        <v/>
      </c>
      <c r="E428" s="190" t="str">
        <f>'Planilla de Perforacion'!E462</f>
        <v/>
      </c>
      <c r="F428" s="179">
        <f>'Planilla de Perforacion'!AF462</f>
        <v>0</v>
      </c>
      <c r="G428" s="179" t="str">
        <f>'Planilla de Perforacion'!AQ462</f>
        <v/>
      </c>
      <c r="H428" s="179" t="str">
        <f>'Planilla de Perforacion'!AS462</f>
        <v/>
      </c>
      <c r="I428" s="179" t="str">
        <f>'Planilla de Perforacion'!AR462</f>
        <v/>
      </c>
      <c r="J428" s="191" t="str">
        <v/>
      </c>
      <c r="K428" s="191" t="str">
        <f t="shared" si="79"/>
        <v/>
      </c>
      <c r="L428" s="191" t="str">
        <v/>
      </c>
      <c r="M428" s="192" t="str">
        <v/>
      </c>
      <c r="N428" s="191" t="str">
        <v/>
      </c>
      <c r="O428" s="191" t="str">
        <v/>
      </c>
      <c r="P428" s="193" t="str">
        <f t="shared" si="71"/>
        <v/>
      </c>
      <c r="Q428" s="193" t="str">
        <f t="shared" si="72"/>
        <v/>
      </c>
      <c r="R428" s="179" t="str">
        <f>IF('Planilla de Perforacion'!K462="Survey","Survey","")</f>
        <v/>
      </c>
      <c r="T428" s="179" t="b">
        <f t="shared" si="73"/>
        <v>0</v>
      </c>
      <c r="U428" s="179" t="str">
        <v/>
      </c>
      <c r="V428" s="179" t="str">
        <f t="shared" si="74"/>
        <v/>
      </c>
      <c r="W428" t="str">
        <v/>
      </c>
      <c r="X428" s="202" t="str">
        <v/>
      </c>
      <c r="Y428" t="str">
        <v/>
      </c>
      <c r="Z428" t="str">
        <v/>
      </c>
      <c r="AA428" t="str">
        <f t="shared" si="77"/>
        <v/>
      </c>
      <c r="AB428" t="str">
        <f t="shared" si="78"/>
        <v/>
      </c>
      <c r="AC428" s="179" t="str">
        <f>IF('Planilla de Perforacion'!K462="Repasa","Repasa","")</f>
        <v/>
      </c>
      <c r="AE428" s="179" t="b">
        <f t="shared" si="75"/>
        <v>0</v>
      </c>
      <c r="AF428" t="str">
        <v/>
      </c>
      <c r="AG428" s="179" t="str">
        <f t="shared" si="76"/>
        <v/>
      </c>
      <c r="AH428" t="str">
        <v/>
      </c>
      <c r="AI428" s="202" t="str">
        <v/>
      </c>
      <c r="AJ428" t="str">
        <v/>
      </c>
      <c r="AK428" s="203" t="str">
        <v/>
      </c>
      <c r="AL428" t="str">
        <f t="shared" si="69"/>
        <v/>
      </c>
      <c r="AM428" t="str">
        <f t="shared" si="70"/>
        <v/>
      </c>
    </row>
    <row r="429" spans="3:39" x14ac:dyDescent="0.25">
      <c r="C429" s="179" t="str">
        <f>IF('Planilla de Perforacion'!K463="Conexión","Conexión","")</f>
        <v/>
      </c>
      <c r="D429" s="189" t="str">
        <f>'Planilla de Perforacion'!H463</f>
        <v/>
      </c>
      <c r="E429" s="190" t="str">
        <f>'Planilla de Perforacion'!E463</f>
        <v/>
      </c>
      <c r="F429" s="179">
        <f>'Planilla de Perforacion'!AF463</f>
        <v>0</v>
      </c>
      <c r="G429" s="179" t="str">
        <f>'Planilla de Perforacion'!AQ463</f>
        <v/>
      </c>
      <c r="H429" s="179" t="str">
        <f>'Planilla de Perforacion'!AS463</f>
        <v/>
      </c>
      <c r="I429" s="179" t="str">
        <f>'Planilla de Perforacion'!AR463</f>
        <v/>
      </c>
      <c r="J429" s="191" t="str">
        <v/>
      </c>
      <c r="K429" s="191" t="str">
        <f t="shared" si="79"/>
        <v/>
      </c>
      <c r="L429" s="191" t="str">
        <v/>
      </c>
      <c r="M429" s="192" t="str">
        <v/>
      </c>
      <c r="N429" s="191" t="str">
        <v/>
      </c>
      <c r="O429" s="191" t="str">
        <v/>
      </c>
      <c r="P429" s="193" t="str">
        <f t="shared" si="71"/>
        <v/>
      </c>
      <c r="Q429" s="193" t="str">
        <f t="shared" si="72"/>
        <v/>
      </c>
      <c r="R429" s="179" t="str">
        <f>IF('Planilla de Perforacion'!K463="Survey","Survey","")</f>
        <v/>
      </c>
      <c r="T429" s="179" t="b">
        <f t="shared" si="73"/>
        <v>0</v>
      </c>
      <c r="U429" s="179" t="str">
        <v/>
      </c>
      <c r="V429" s="179" t="str">
        <f t="shared" si="74"/>
        <v/>
      </c>
      <c r="W429" t="str">
        <v/>
      </c>
      <c r="X429" s="202" t="str">
        <v/>
      </c>
      <c r="Y429" t="str">
        <v/>
      </c>
      <c r="Z429" t="str">
        <v/>
      </c>
      <c r="AA429" t="str">
        <f t="shared" si="77"/>
        <v/>
      </c>
      <c r="AB429" t="str">
        <f t="shared" si="78"/>
        <v/>
      </c>
      <c r="AC429" s="179" t="str">
        <f>IF('Planilla de Perforacion'!K463="Repasa","Repasa","")</f>
        <v/>
      </c>
      <c r="AE429" s="179" t="b">
        <f t="shared" si="75"/>
        <v>0</v>
      </c>
      <c r="AF429" t="str">
        <v/>
      </c>
      <c r="AG429" s="179" t="str">
        <f t="shared" si="76"/>
        <v/>
      </c>
      <c r="AH429" t="str">
        <v/>
      </c>
      <c r="AI429" s="202" t="str">
        <v/>
      </c>
      <c r="AJ429" t="str">
        <v/>
      </c>
      <c r="AK429" s="203" t="str">
        <v/>
      </c>
      <c r="AL429" t="str">
        <f t="shared" si="69"/>
        <v/>
      </c>
      <c r="AM429" t="str">
        <f t="shared" si="70"/>
        <v/>
      </c>
    </row>
    <row r="430" spans="3:39" x14ac:dyDescent="0.25">
      <c r="C430" s="179" t="str">
        <f>IF('Planilla de Perforacion'!K464="Conexión","Conexión","")</f>
        <v/>
      </c>
      <c r="D430" s="189" t="str">
        <f>'Planilla de Perforacion'!H464</f>
        <v/>
      </c>
      <c r="E430" s="190" t="str">
        <f>'Planilla de Perforacion'!E464</f>
        <v/>
      </c>
      <c r="F430" s="179">
        <f>'Planilla de Perforacion'!AF464</f>
        <v>0</v>
      </c>
      <c r="G430" s="179" t="str">
        <f>'Planilla de Perforacion'!AQ464</f>
        <v/>
      </c>
      <c r="H430" s="179" t="str">
        <f>'Planilla de Perforacion'!AS464</f>
        <v/>
      </c>
      <c r="I430" s="179" t="str">
        <f>'Planilla de Perforacion'!AR464</f>
        <v/>
      </c>
      <c r="J430" s="191" t="str">
        <v/>
      </c>
      <c r="K430" s="191" t="str">
        <f t="shared" si="79"/>
        <v/>
      </c>
      <c r="L430" s="191" t="str">
        <v/>
      </c>
      <c r="M430" s="192" t="str">
        <v/>
      </c>
      <c r="N430" s="191" t="str">
        <v/>
      </c>
      <c r="O430" s="191" t="str">
        <v/>
      </c>
      <c r="P430" s="193" t="str">
        <f t="shared" si="71"/>
        <v/>
      </c>
      <c r="Q430" s="193" t="str">
        <f t="shared" si="72"/>
        <v/>
      </c>
      <c r="R430" s="179" t="str">
        <f>IF('Planilla de Perforacion'!K464="Survey","Survey","")</f>
        <v/>
      </c>
      <c r="T430" s="179" t="b">
        <f t="shared" si="73"/>
        <v>0</v>
      </c>
      <c r="U430" s="179" t="str">
        <v/>
      </c>
      <c r="V430" s="179" t="str">
        <f t="shared" si="74"/>
        <v/>
      </c>
      <c r="W430" t="str">
        <v/>
      </c>
      <c r="X430" s="202" t="str">
        <v/>
      </c>
      <c r="Y430" t="str">
        <v/>
      </c>
      <c r="Z430" t="str">
        <v/>
      </c>
      <c r="AA430" t="str">
        <f t="shared" si="77"/>
        <v/>
      </c>
      <c r="AB430" t="str">
        <f t="shared" si="78"/>
        <v/>
      </c>
      <c r="AC430" s="179" t="str">
        <f>IF('Planilla de Perforacion'!K464="Repasa","Repasa","")</f>
        <v/>
      </c>
      <c r="AE430" s="179" t="b">
        <f t="shared" si="75"/>
        <v>0</v>
      </c>
      <c r="AF430" t="str">
        <v/>
      </c>
      <c r="AG430" s="179" t="str">
        <f t="shared" si="76"/>
        <v/>
      </c>
      <c r="AH430" t="str">
        <v/>
      </c>
      <c r="AI430" s="202" t="str">
        <v/>
      </c>
      <c r="AJ430" t="str">
        <v/>
      </c>
      <c r="AK430" s="203" t="str">
        <v/>
      </c>
      <c r="AL430" t="str">
        <f t="shared" si="69"/>
        <v/>
      </c>
      <c r="AM430" t="str">
        <f t="shared" si="70"/>
        <v/>
      </c>
    </row>
    <row r="431" spans="3:39" x14ac:dyDescent="0.25">
      <c r="C431" s="179" t="str">
        <f>IF('Planilla de Perforacion'!K465="Conexión","Conexión","")</f>
        <v/>
      </c>
      <c r="D431" s="189" t="str">
        <f>'Planilla de Perforacion'!H465</f>
        <v/>
      </c>
      <c r="E431" s="190" t="str">
        <f>'Planilla de Perforacion'!E465</f>
        <v/>
      </c>
      <c r="F431" s="179">
        <f>'Planilla de Perforacion'!AF465</f>
        <v>0</v>
      </c>
      <c r="G431" s="179" t="str">
        <f>'Planilla de Perforacion'!AQ465</f>
        <v/>
      </c>
      <c r="H431" s="179" t="str">
        <f>'Planilla de Perforacion'!AS465</f>
        <v/>
      </c>
      <c r="I431" s="179" t="str">
        <f>'Planilla de Perforacion'!AR465</f>
        <v/>
      </c>
      <c r="J431" s="191" t="str">
        <v/>
      </c>
      <c r="K431" s="191" t="str">
        <f t="shared" si="79"/>
        <v/>
      </c>
      <c r="L431" s="191" t="str">
        <v/>
      </c>
      <c r="M431" s="192" t="str">
        <v/>
      </c>
      <c r="N431" s="191" t="str">
        <v/>
      </c>
      <c r="O431" s="191" t="str">
        <v/>
      </c>
      <c r="P431" s="193" t="str">
        <f t="shared" si="71"/>
        <v/>
      </c>
      <c r="Q431" s="193" t="str">
        <f t="shared" si="72"/>
        <v/>
      </c>
      <c r="R431" s="179" t="str">
        <f>IF('Planilla de Perforacion'!K465="Survey","Survey","")</f>
        <v/>
      </c>
      <c r="T431" s="179" t="b">
        <f t="shared" si="73"/>
        <v>0</v>
      </c>
      <c r="U431" s="179" t="str">
        <v/>
      </c>
      <c r="V431" s="179" t="str">
        <f t="shared" si="74"/>
        <v/>
      </c>
      <c r="W431" t="str">
        <v/>
      </c>
      <c r="X431" s="202" t="str">
        <v/>
      </c>
      <c r="Y431" t="str">
        <v/>
      </c>
      <c r="Z431" t="str">
        <v/>
      </c>
      <c r="AA431" t="str">
        <f t="shared" si="77"/>
        <v/>
      </c>
      <c r="AB431" t="str">
        <f t="shared" si="78"/>
        <v/>
      </c>
      <c r="AC431" s="179" t="str">
        <f>IF('Planilla de Perforacion'!K465="Repasa","Repasa","")</f>
        <v/>
      </c>
      <c r="AE431" s="179" t="b">
        <f t="shared" si="75"/>
        <v>0</v>
      </c>
      <c r="AF431" t="str">
        <v/>
      </c>
      <c r="AG431" s="179" t="str">
        <f t="shared" si="76"/>
        <v/>
      </c>
      <c r="AH431" t="str">
        <v/>
      </c>
      <c r="AI431" s="202" t="str">
        <v/>
      </c>
      <c r="AJ431" t="str">
        <v/>
      </c>
      <c r="AK431" s="203" t="str">
        <v/>
      </c>
      <c r="AL431" t="str">
        <f t="shared" si="69"/>
        <v/>
      </c>
      <c r="AM431" t="str">
        <f t="shared" si="70"/>
        <v/>
      </c>
    </row>
    <row r="432" spans="3:39" x14ac:dyDescent="0.25">
      <c r="C432" s="179" t="str">
        <f>IF('Planilla de Perforacion'!K466="Conexión","Conexión","")</f>
        <v/>
      </c>
      <c r="D432" s="189" t="str">
        <f>'Planilla de Perforacion'!H466</f>
        <v/>
      </c>
      <c r="E432" s="190" t="str">
        <f>'Planilla de Perforacion'!E466</f>
        <v/>
      </c>
      <c r="F432" s="179">
        <f>'Planilla de Perforacion'!AF466</f>
        <v>0</v>
      </c>
      <c r="G432" s="179" t="str">
        <f>'Planilla de Perforacion'!AQ466</f>
        <v/>
      </c>
      <c r="H432" s="179" t="str">
        <f>'Planilla de Perforacion'!AS466</f>
        <v/>
      </c>
      <c r="I432" s="179" t="str">
        <f>'Planilla de Perforacion'!AR466</f>
        <v/>
      </c>
      <c r="J432" s="191" t="str">
        <v/>
      </c>
      <c r="K432" s="191" t="str">
        <f t="shared" si="79"/>
        <v/>
      </c>
      <c r="L432" s="191" t="str">
        <v/>
      </c>
      <c r="M432" s="192" t="str">
        <v/>
      </c>
      <c r="N432" s="191" t="str">
        <v/>
      </c>
      <c r="O432" s="191" t="str">
        <v/>
      </c>
      <c r="P432" s="193" t="str">
        <f t="shared" si="71"/>
        <v/>
      </c>
      <c r="Q432" s="193" t="str">
        <f t="shared" si="72"/>
        <v/>
      </c>
      <c r="R432" s="179" t="str">
        <f>IF('Planilla de Perforacion'!K466="Survey","Survey","")</f>
        <v/>
      </c>
      <c r="T432" s="179" t="b">
        <f t="shared" si="73"/>
        <v>0</v>
      </c>
      <c r="U432" s="179" t="str">
        <v/>
      </c>
      <c r="V432" s="179" t="str">
        <f t="shared" si="74"/>
        <v/>
      </c>
      <c r="W432" t="str">
        <v/>
      </c>
      <c r="X432" s="202" t="str">
        <v/>
      </c>
      <c r="Y432" t="str">
        <v/>
      </c>
      <c r="Z432" t="str">
        <v/>
      </c>
      <c r="AA432" t="str">
        <f t="shared" si="77"/>
        <v/>
      </c>
      <c r="AB432" t="str">
        <f t="shared" si="78"/>
        <v/>
      </c>
      <c r="AC432" s="179" t="str">
        <f>IF('Planilla de Perforacion'!K466="Repasa","Repasa","")</f>
        <v/>
      </c>
      <c r="AE432" s="179" t="b">
        <f t="shared" si="75"/>
        <v>0</v>
      </c>
      <c r="AF432" t="str">
        <v/>
      </c>
      <c r="AG432" s="179" t="str">
        <f t="shared" si="76"/>
        <v/>
      </c>
      <c r="AH432" t="str">
        <v/>
      </c>
      <c r="AI432" s="202" t="str">
        <v/>
      </c>
      <c r="AJ432" t="str">
        <v/>
      </c>
      <c r="AK432" s="203" t="str">
        <v/>
      </c>
      <c r="AL432" t="str">
        <f t="shared" si="69"/>
        <v/>
      </c>
      <c r="AM432" t="str">
        <f t="shared" si="70"/>
        <v/>
      </c>
    </row>
    <row r="433" spans="3:39" x14ac:dyDescent="0.25">
      <c r="C433" s="179" t="str">
        <f>IF('Planilla de Perforacion'!K467="Conexión","Conexión","")</f>
        <v/>
      </c>
      <c r="D433" s="189" t="str">
        <f>'Planilla de Perforacion'!H467</f>
        <v/>
      </c>
      <c r="E433" s="190" t="str">
        <f>'Planilla de Perforacion'!E467</f>
        <v/>
      </c>
      <c r="F433" s="179">
        <f>'Planilla de Perforacion'!AF467</f>
        <v>0</v>
      </c>
      <c r="G433" s="179" t="str">
        <f>'Planilla de Perforacion'!AQ467</f>
        <v/>
      </c>
      <c r="H433" s="179" t="str">
        <f>'Planilla de Perforacion'!AS467</f>
        <v/>
      </c>
      <c r="I433" s="179" t="str">
        <f>'Planilla de Perforacion'!AR467</f>
        <v/>
      </c>
      <c r="J433" s="191" t="str">
        <v/>
      </c>
      <c r="K433" s="191" t="str">
        <f t="shared" si="79"/>
        <v/>
      </c>
      <c r="L433" s="191" t="str">
        <v/>
      </c>
      <c r="M433" s="192" t="str">
        <v/>
      </c>
      <c r="N433" s="191" t="str">
        <v/>
      </c>
      <c r="O433" s="191" t="str">
        <v/>
      </c>
      <c r="P433" s="193" t="str">
        <f t="shared" si="71"/>
        <v/>
      </c>
      <c r="Q433" s="193" t="str">
        <f t="shared" si="72"/>
        <v/>
      </c>
      <c r="R433" s="179" t="str">
        <f>IF('Planilla de Perforacion'!K467="Survey","Survey","")</f>
        <v/>
      </c>
      <c r="T433" s="179" t="b">
        <f t="shared" si="73"/>
        <v>0</v>
      </c>
      <c r="U433" s="179" t="str">
        <v/>
      </c>
      <c r="V433" s="179" t="str">
        <f t="shared" si="74"/>
        <v/>
      </c>
      <c r="W433" t="str">
        <v/>
      </c>
      <c r="X433" s="202" t="str">
        <v/>
      </c>
      <c r="Y433" t="str">
        <v/>
      </c>
      <c r="Z433" t="str">
        <v/>
      </c>
      <c r="AA433" t="str">
        <f t="shared" si="77"/>
        <v/>
      </c>
      <c r="AB433" t="str">
        <f t="shared" si="78"/>
        <v/>
      </c>
      <c r="AC433" s="179" t="str">
        <f>IF('Planilla de Perforacion'!K467="Repasa","Repasa","")</f>
        <v/>
      </c>
      <c r="AE433" s="179" t="b">
        <f t="shared" si="75"/>
        <v>0</v>
      </c>
      <c r="AF433" t="str">
        <v/>
      </c>
      <c r="AG433" s="179" t="str">
        <f t="shared" si="76"/>
        <v/>
      </c>
      <c r="AH433" t="str">
        <v/>
      </c>
      <c r="AI433" s="202" t="str">
        <v/>
      </c>
      <c r="AJ433" t="str">
        <v/>
      </c>
      <c r="AK433" s="203" t="str">
        <v/>
      </c>
      <c r="AL433" t="str">
        <f t="shared" si="69"/>
        <v/>
      </c>
      <c r="AM433" t="str">
        <f t="shared" si="70"/>
        <v/>
      </c>
    </row>
    <row r="434" spans="3:39" x14ac:dyDescent="0.25">
      <c r="C434" s="179" t="str">
        <f>IF('Planilla de Perforacion'!K468="Conexión","Conexión","")</f>
        <v/>
      </c>
      <c r="D434" s="189" t="str">
        <f>'Planilla de Perforacion'!H468</f>
        <v/>
      </c>
      <c r="E434" s="190" t="str">
        <f>'Planilla de Perforacion'!E468</f>
        <v/>
      </c>
      <c r="F434" s="179">
        <f>'Planilla de Perforacion'!AF468</f>
        <v>0</v>
      </c>
      <c r="G434" s="179" t="str">
        <f>'Planilla de Perforacion'!AQ468</f>
        <v/>
      </c>
      <c r="H434" s="179" t="str">
        <f>'Planilla de Perforacion'!AS468</f>
        <v/>
      </c>
      <c r="I434" s="179" t="str">
        <f>'Planilla de Perforacion'!AR468</f>
        <v/>
      </c>
      <c r="J434" s="191" t="str">
        <v/>
      </c>
      <c r="K434" s="191" t="str">
        <f t="shared" si="79"/>
        <v/>
      </c>
      <c r="L434" s="191" t="str">
        <v/>
      </c>
      <c r="M434" s="192" t="str">
        <v/>
      </c>
      <c r="N434" s="191" t="str">
        <v/>
      </c>
      <c r="O434" s="191" t="str">
        <v/>
      </c>
      <c r="P434" s="193" t="str">
        <f t="shared" si="71"/>
        <v/>
      </c>
      <c r="Q434" s="193" t="str">
        <f t="shared" si="72"/>
        <v/>
      </c>
      <c r="R434" s="179" t="str">
        <f>IF('Planilla de Perforacion'!K468="Survey","Survey","")</f>
        <v/>
      </c>
      <c r="T434" s="179" t="b">
        <f t="shared" si="73"/>
        <v>0</v>
      </c>
      <c r="U434" s="179" t="str">
        <v/>
      </c>
      <c r="V434" s="179" t="str">
        <f t="shared" si="74"/>
        <v/>
      </c>
      <c r="W434" t="str">
        <v/>
      </c>
      <c r="X434" s="202" t="str">
        <v/>
      </c>
      <c r="Y434" t="str">
        <v/>
      </c>
      <c r="Z434" t="str">
        <v/>
      </c>
      <c r="AA434" t="str">
        <f t="shared" si="77"/>
        <v/>
      </c>
      <c r="AB434" t="str">
        <f t="shared" si="78"/>
        <v/>
      </c>
      <c r="AC434" s="179" t="str">
        <f>IF('Planilla de Perforacion'!K468="Repasa","Repasa","")</f>
        <v/>
      </c>
      <c r="AE434" s="179" t="b">
        <f t="shared" si="75"/>
        <v>0</v>
      </c>
      <c r="AF434" t="str">
        <v/>
      </c>
      <c r="AG434" s="179" t="str">
        <f t="shared" si="76"/>
        <v/>
      </c>
      <c r="AH434" t="str">
        <v/>
      </c>
      <c r="AI434" s="202" t="str">
        <v/>
      </c>
      <c r="AJ434" t="str">
        <v/>
      </c>
      <c r="AK434" s="203" t="str">
        <v/>
      </c>
      <c r="AL434" t="str">
        <f t="shared" si="69"/>
        <v/>
      </c>
      <c r="AM434" t="str">
        <f t="shared" si="70"/>
        <v/>
      </c>
    </row>
    <row r="435" spans="3:39" x14ac:dyDescent="0.25">
      <c r="C435" s="179" t="str">
        <f>IF('Planilla de Perforacion'!K469="Conexión","Conexión","")</f>
        <v/>
      </c>
      <c r="D435" s="189" t="str">
        <f>'Planilla de Perforacion'!H469</f>
        <v/>
      </c>
      <c r="E435" s="190" t="str">
        <f>'Planilla de Perforacion'!E469</f>
        <v/>
      </c>
      <c r="F435" s="179">
        <f>'Planilla de Perforacion'!AF469</f>
        <v>0</v>
      </c>
      <c r="G435" s="179" t="str">
        <f>'Planilla de Perforacion'!AQ469</f>
        <v/>
      </c>
      <c r="H435" s="179" t="str">
        <f>'Planilla de Perforacion'!AS469</f>
        <v/>
      </c>
      <c r="I435" s="179" t="str">
        <f>'Planilla de Perforacion'!AR469</f>
        <v/>
      </c>
      <c r="J435" s="191" t="str">
        <v/>
      </c>
      <c r="K435" s="191" t="str">
        <f t="shared" si="79"/>
        <v/>
      </c>
      <c r="L435" s="191" t="str">
        <v/>
      </c>
      <c r="M435" s="192" t="str">
        <v/>
      </c>
      <c r="N435" s="191" t="str">
        <v/>
      </c>
      <c r="O435" s="191" t="str">
        <v/>
      </c>
      <c r="P435" s="193" t="str">
        <f t="shared" si="71"/>
        <v/>
      </c>
      <c r="Q435" s="193" t="str">
        <f t="shared" si="72"/>
        <v/>
      </c>
      <c r="R435" s="179" t="str">
        <f>IF('Planilla de Perforacion'!K469="Survey","Survey","")</f>
        <v/>
      </c>
      <c r="T435" s="179" t="b">
        <f t="shared" si="73"/>
        <v>0</v>
      </c>
      <c r="U435" s="179" t="str">
        <v/>
      </c>
      <c r="V435" s="179" t="str">
        <f t="shared" si="74"/>
        <v/>
      </c>
      <c r="W435" t="str">
        <v/>
      </c>
      <c r="X435" s="202" t="str">
        <v/>
      </c>
      <c r="Y435" t="str">
        <v/>
      </c>
      <c r="Z435" t="str">
        <v/>
      </c>
      <c r="AA435" t="str">
        <f t="shared" si="77"/>
        <v/>
      </c>
      <c r="AB435" t="str">
        <f t="shared" si="78"/>
        <v/>
      </c>
      <c r="AC435" s="179" t="str">
        <f>IF('Planilla de Perforacion'!K469="Repasa","Repasa","")</f>
        <v/>
      </c>
      <c r="AE435" s="179" t="b">
        <f t="shared" si="75"/>
        <v>0</v>
      </c>
      <c r="AF435" t="str">
        <v/>
      </c>
      <c r="AG435" s="179" t="str">
        <f t="shared" si="76"/>
        <v/>
      </c>
      <c r="AH435" t="str">
        <v/>
      </c>
      <c r="AI435" s="202" t="str">
        <v/>
      </c>
      <c r="AJ435" t="str">
        <v/>
      </c>
      <c r="AK435" s="203" t="str">
        <v/>
      </c>
      <c r="AL435" t="str">
        <f t="shared" si="69"/>
        <v/>
      </c>
      <c r="AM435" t="str">
        <f t="shared" si="70"/>
        <v/>
      </c>
    </row>
    <row r="436" spans="3:39" x14ac:dyDescent="0.25">
      <c r="C436" s="179" t="str">
        <f>IF('Planilla de Perforacion'!K470="Conexión","Conexión","")</f>
        <v/>
      </c>
      <c r="D436" s="189" t="str">
        <f>'Planilla de Perforacion'!H470</f>
        <v/>
      </c>
      <c r="E436" s="190" t="str">
        <f>'Planilla de Perforacion'!E470</f>
        <v/>
      </c>
      <c r="F436" s="179">
        <f>'Planilla de Perforacion'!AF470</f>
        <v>0</v>
      </c>
      <c r="G436" s="179" t="str">
        <f>'Planilla de Perforacion'!AQ470</f>
        <v/>
      </c>
      <c r="H436" s="179" t="str">
        <f>'Planilla de Perforacion'!AS470</f>
        <v/>
      </c>
      <c r="I436" s="179" t="str">
        <f>'Planilla de Perforacion'!AR470</f>
        <v/>
      </c>
      <c r="J436" s="191" t="str">
        <v/>
      </c>
      <c r="K436" s="191" t="str">
        <f t="shared" si="79"/>
        <v/>
      </c>
      <c r="L436" s="191" t="str">
        <v/>
      </c>
      <c r="M436" s="192" t="str">
        <v/>
      </c>
      <c r="N436" s="191" t="str">
        <v/>
      </c>
      <c r="O436" s="191" t="str">
        <v/>
      </c>
      <c r="P436" s="193" t="str">
        <f t="shared" si="71"/>
        <v/>
      </c>
      <c r="Q436" s="193" t="str">
        <f t="shared" si="72"/>
        <v/>
      </c>
      <c r="R436" s="179" t="str">
        <f>IF('Planilla de Perforacion'!K470="Survey","Survey","")</f>
        <v/>
      </c>
      <c r="T436" s="179" t="b">
        <f t="shared" si="73"/>
        <v>0</v>
      </c>
      <c r="U436" s="179" t="str">
        <v/>
      </c>
      <c r="V436" s="179" t="str">
        <f t="shared" si="74"/>
        <v/>
      </c>
      <c r="W436" t="str">
        <v/>
      </c>
      <c r="X436" s="202" t="str">
        <v/>
      </c>
      <c r="Y436" t="str">
        <v/>
      </c>
      <c r="Z436" t="str">
        <v/>
      </c>
      <c r="AA436" t="str">
        <f t="shared" si="77"/>
        <v/>
      </c>
      <c r="AB436" t="str">
        <f t="shared" si="78"/>
        <v/>
      </c>
      <c r="AC436" s="179" t="str">
        <f>IF('Planilla de Perforacion'!K470="Repasa","Repasa","")</f>
        <v/>
      </c>
      <c r="AE436" s="179" t="b">
        <f t="shared" si="75"/>
        <v>0</v>
      </c>
      <c r="AF436" t="str">
        <v/>
      </c>
      <c r="AG436" s="179" t="str">
        <f t="shared" si="76"/>
        <v/>
      </c>
      <c r="AH436" t="str">
        <v/>
      </c>
      <c r="AI436" s="202" t="str">
        <v/>
      </c>
      <c r="AJ436" t="str">
        <v/>
      </c>
      <c r="AK436" s="203" t="str">
        <v/>
      </c>
      <c r="AL436" t="str">
        <f t="shared" si="69"/>
        <v/>
      </c>
      <c r="AM436" t="str">
        <f t="shared" si="70"/>
        <v/>
      </c>
    </row>
    <row r="437" spans="3:39" x14ac:dyDescent="0.25">
      <c r="C437" s="179" t="str">
        <f>IF('Planilla de Perforacion'!K471="Conexión","Conexión","")</f>
        <v/>
      </c>
      <c r="D437" s="189" t="str">
        <f>'Planilla de Perforacion'!H471</f>
        <v/>
      </c>
      <c r="E437" s="190" t="str">
        <f>'Planilla de Perforacion'!E471</f>
        <v/>
      </c>
      <c r="F437" s="179">
        <f>'Planilla de Perforacion'!AF471</f>
        <v>0</v>
      </c>
      <c r="G437" s="179" t="str">
        <f>'Planilla de Perforacion'!AQ471</f>
        <v/>
      </c>
      <c r="H437" s="179" t="str">
        <f>'Planilla de Perforacion'!AS471</f>
        <v/>
      </c>
      <c r="I437" s="179" t="str">
        <f>'Planilla de Perforacion'!AR471</f>
        <v/>
      </c>
      <c r="J437" s="191" t="str">
        <v/>
      </c>
      <c r="K437" s="191" t="str">
        <f t="shared" si="79"/>
        <v/>
      </c>
      <c r="L437" s="191" t="str">
        <v/>
      </c>
      <c r="M437" s="192" t="str">
        <v/>
      </c>
      <c r="N437" s="191" t="str">
        <v/>
      </c>
      <c r="O437" s="191" t="str">
        <v/>
      </c>
      <c r="P437" s="193" t="str">
        <f t="shared" si="71"/>
        <v/>
      </c>
      <c r="Q437" s="193" t="str">
        <f t="shared" si="72"/>
        <v/>
      </c>
      <c r="R437" s="179" t="str">
        <f>IF('Planilla de Perforacion'!K471="Survey","Survey","")</f>
        <v/>
      </c>
      <c r="T437" s="179" t="b">
        <f t="shared" si="73"/>
        <v>0</v>
      </c>
      <c r="U437" s="179" t="str">
        <v/>
      </c>
      <c r="V437" s="179" t="str">
        <f t="shared" si="74"/>
        <v/>
      </c>
      <c r="W437" t="str">
        <v/>
      </c>
      <c r="X437" s="202" t="str">
        <v/>
      </c>
      <c r="Y437" t="str">
        <v/>
      </c>
      <c r="Z437" t="str">
        <v/>
      </c>
      <c r="AA437" t="str">
        <f t="shared" si="77"/>
        <v/>
      </c>
      <c r="AB437" t="str">
        <f t="shared" si="78"/>
        <v/>
      </c>
      <c r="AC437" s="179" t="str">
        <f>IF('Planilla de Perforacion'!K471="Repasa","Repasa","")</f>
        <v/>
      </c>
      <c r="AE437" s="179" t="b">
        <f t="shared" si="75"/>
        <v>0</v>
      </c>
      <c r="AF437" t="str">
        <v/>
      </c>
      <c r="AG437" s="179" t="str">
        <f t="shared" si="76"/>
        <v/>
      </c>
      <c r="AH437" t="str">
        <v/>
      </c>
      <c r="AI437" s="202" t="str">
        <v/>
      </c>
      <c r="AJ437" t="str">
        <v/>
      </c>
      <c r="AK437" s="203" t="str">
        <v/>
      </c>
      <c r="AL437" t="str">
        <f t="shared" si="69"/>
        <v/>
      </c>
      <c r="AM437" t="str">
        <f t="shared" si="70"/>
        <v/>
      </c>
    </row>
    <row r="438" spans="3:39" x14ac:dyDescent="0.25">
      <c r="C438" s="179" t="str">
        <f>IF('Planilla de Perforacion'!K472="Conexión","Conexión","")</f>
        <v/>
      </c>
      <c r="D438" s="189" t="str">
        <f>'Planilla de Perforacion'!H472</f>
        <v/>
      </c>
      <c r="E438" s="190" t="str">
        <f>'Planilla de Perforacion'!E472</f>
        <v/>
      </c>
      <c r="F438" s="179">
        <f>'Planilla de Perforacion'!AF472</f>
        <v>0</v>
      </c>
      <c r="G438" s="179" t="str">
        <f>'Planilla de Perforacion'!AQ472</f>
        <v/>
      </c>
      <c r="H438" s="179" t="str">
        <f>'Planilla de Perforacion'!AS472</f>
        <v/>
      </c>
      <c r="I438" s="179" t="str">
        <f>'Planilla de Perforacion'!AR472</f>
        <v/>
      </c>
      <c r="J438" s="191" t="str">
        <v/>
      </c>
      <c r="K438" s="191" t="str">
        <f t="shared" si="79"/>
        <v/>
      </c>
      <c r="L438" s="191" t="str">
        <v/>
      </c>
      <c r="M438" s="192" t="str">
        <v/>
      </c>
      <c r="N438" s="191" t="str">
        <v/>
      </c>
      <c r="O438" s="191" t="str">
        <v/>
      </c>
      <c r="P438" s="193" t="str">
        <f t="shared" si="71"/>
        <v/>
      </c>
      <c r="Q438" s="193" t="str">
        <f t="shared" si="72"/>
        <v/>
      </c>
      <c r="R438" s="179" t="str">
        <f>IF('Planilla de Perforacion'!K472="Survey","Survey","")</f>
        <v/>
      </c>
      <c r="T438" s="179" t="b">
        <f t="shared" si="73"/>
        <v>0</v>
      </c>
      <c r="U438" s="179" t="str">
        <v/>
      </c>
      <c r="V438" s="179" t="str">
        <f t="shared" si="74"/>
        <v/>
      </c>
      <c r="W438" t="str">
        <v/>
      </c>
      <c r="X438" s="202" t="str">
        <v/>
      </c>
      <c r="Y438" t="str">
        <v/>
      </c>
      <c r="Z438" t="str">
        <v/>
      </c>
      <c r="AA438" t="str">
        <f t="shared" si="77"/>
        <v/>
      </c>
      <c r="AB438" t="str">
        <f t="shared" si="78"/>
        <v/>
      </c>
      <c r="AC438" s="179" t="str">
        <f>IF('Planilla de Perforacion'!K472="Repasa","Repasa","")</f>
        <v/>
      </c>
      <c r="AE438" s="179" t="b">
        <f t="shared" si="75"/>
        <v>0</v>
      </c>
      <c r="AF438" t="str">
        <v/>
      </c>
      <c r="AG438" s="179" t="str">
        <f t="shared" si="76"/>
        <v/>
      </c>
      <c r="AH438" t="str">
        <v/>
      </c>
      <c r="AI438" s="202" t="str">
        <v/>
      </c>
      <c r="AJ438" t="str">
        <v/>
      </c>
      <c r="AK438" s="203" t="str">
        <v/>
      </c>
      <c r="AL438" t="str">
        <f t="shared" si="69"/>
        <v/>
      </c>
      <c r="AM438" t="str">
        <f t="shared" si="70"/>
        <v/>
      </c>
    </row>
    <row r="439" spans="3:39" x14ac:dyDescent="0.25">
      <c r="C439" s="179" t="str">
        <f>IF('Planilla de Perforacion'!K473="Conexión","Conexión","")</f>
        <v/>
      </c>
      <c r="D439" s="189" t="str">
        <f>'Planilla de Perforacion'!H473</f>
        <v/>
      </c>
      <c r="E439" s="190" t="str">
        <f>'Planilla de Perforacion'!E473</f>
        <v/>
      </c>
      <c r="F439" s="179">
        <f>'Planilla de Perforacion'!AF473</f>
        <v>0</v>
      </c>
      <c r="G439" s="179" t="str">
        <f>'Planilla de Perforacion'!AQ473</f>
        <v/>
      </c>
      <c r="H439" s="179" t="str">
        <f>'Planilla de Perforacion'!AS473</f>
        <v/>
      </c>
      <c r="I439" s="179" t="str">
        <f>'Planilla de Perforacion'!AR473</f>
        <v/>
      </c>
      <c r="J439" s="191" t="str">
        <v/>
      </c>
      <c r="K439" s="191" t="str">
        <f t="shared" si="79"/>
        <v/>
      </c>
      <c r="L439" s="191" t="str">
        <v/>
      </c>
      <c r="M439" s="192" t="str">
        <v/>
      </c>
      <c r="N439" s="191" t="str">
        <v/>
      </c>
      <c r="O439" s="191" t="str">
        <v/>
      </c>
      <c r="P439" s="193" t="str">
        <f t="shared" si="71"/>
        <v/>
      </c>
      <c r="Q439" s="193" t="str">
        <f t="shared" si="72"/>
        <v/>
      </c>
      <c r="R439" s="179" t="str">
        <f>IF('Planilla de Perforacion'!K473="Survey","Survey","")</f>
        <v/>
      </c>
      <c r="T439" s="179" t="b">
        <f t="shared" si="73"/>
        <v>0</v>
      </c>
      <c r="U439" s="179" t="str">
        <v/>
      </c>
      <c r="V439" s="179" t="str">
        <f t="shared" si="74"/>
        <v/>
      </c>
      <c r="W439" t="str">
        <v/>
      </c>
      <c r="X439" s="202" t="str">
        <v/>
      </c>
      <c r="Y439" t="str">
        <v/>
      </c>
      <c r="Z439" t="str">
        <v/>
      </c>
      <c r="AA439" t="str">
        <f t="shared" si="77"/>
        <v/>
      </c>
      <c r="AB439" t="str">
        <f t="shared" si="78"/>
        <v/>
      </c>
      <c r="AC439" s="179" t="str">
        <f>IF('Planilla de Perforacion'!K473="Repasa","Repasa","")</f>
        <v/>
      </c>
      <c r="AE439" s="179" t="b">
        <f t="shared" si="75"/>
        <v>0</v>
      </c>
      <c r="AF439" t="str">
        <v/>
      </c>
      <c r="AG439" s="179" t="str">
        <f t="shared" si="76"/>
        <v/>
      </c>
      <c r="AH439" t="str">
        <v/>
      </c>
      <c r="AI439" s="202" t="str">
        <v/>
      </c>
      <c r="AJ439" t="str">
        <v/>
      </c>
      <c r="AK439" s="203" t="str">
        <v/>
      </c>
      <c r="AL439" t="str">
        <f t="shared" si="69"/>
        <v/>
      </c>
      <c r="AM439" t="str">
        <f t="shared" si="70"/>
        <v/>
      </c>
    </row>
    <row r="440" spans="3:39" x14ac:dyDescent="0.25">
      <c r="C440" s="179" t="str">
        <f>IF('Planilla de Perforacion'!K474="Conexión","Conexión","")</f>
        <v/>
      </c>
      <c r="D440" s="189" t="str">
        <f>'Planilla de Perforacion'!H474</f>
        <v/>
      </c>
      <c r="E440" s="190" t="str">
        <f>'Planilla de Perforacion'!E474</f>
        <v/>
      </c>
      <c r="F440" s="179">
        <f>'Planilla de Perforacion'!AF474</f>
        <v>0</v>
      </c>
      <c r="G440" s="179" t="str">
        <f>'Planilla de Perforacion'!AQ474</f>
        <v/>
      </c>
      <c r="H440" s="179" t="str">
        <f>'Planilla de Perforacion'!AS474</f>
        <v/>
      </c>
      <c r="I440" s="179" t="str">
        <f>'Planilla de Perforacion'!AR474</f>
        <v/>
      </c>
      <c r="J440" s="191" t="str">
        <v/>
      </c>
      <c r="K440" s="191" t="str">
        <f t="shared" si="79"/>
        <v/>
      </c>
      <c r="L440" s="191" t="str">
        <v/>
      </c>
      <c r="M440" s="192" t="str">
        <v/>
      </c>
      <c r="N440" s="191" t="str">
        <v/>
      </c>
      <c r="O440" s="191" t="str">
        <v/>
      </c>
      <c r="P440" s="193" t="str">
        <f t="shared" si="71"/>
        <v/>
      </c>
      <c r="Q440" s="193" t="str">
        <f t="shared" si="72"/>
        <v/>
      </c>
      <c r="R440" s="179" t="str">
        <f>IF('Planilla de Perforacion'!K474="Survey","Survey","")</f>
        <v/>
      </c>
      <c r="T440" s="179" t="b">
        <f t="shared" si="73"/>
        <v>0</v>
      </c>
      <c r="U440" s="179" t="str">
        <v/>
      </c>
      <c r="V440" s="179" t="str">
        <f t="shared" si="74"/>
        <v/>
      </c>
      <c r="W440" t="str">
        <v/>
      </c>
      <c r="X440" s="202" t="str">
        <v/>
      </c>
      <c r="Y440" t="str">
        <v/>
      </c>
      <c r="Z440" t="str">
        <v/>
      </c>
      <c r="AA440" t="str">
        <f t="shared" si="77"/>
        <v/>
      </c>
      <c r="AB440" t="str">
        <f t="shared" si="78"/>
        <v/>
      </c>
      <c r="AC440" s="179" t="str">
        <f>IF('Planilla de Perforacion'!K474="Repasa","Repasa","")</f>
        <v/>
      </c>
      <c r="AE440" s="179" t="b">
        <f t="shared" si="75"/>
        <v>0</v>
      </c>
      <c r="AF440" t="str">
        <v/>
      </c>
      <c r="AG440" s="179" t="str">
        <f t="shared" si="76"/>
        <v/>
      </c>
      <c r="AH440" t="str">
        <v/>
      </c>
      <c r="AI440" s="202" t="str">
        <v/>
      </c>
      <c r="AJ440" t="str">
        <v/>
      </c>
      <c r="AK440" s="203" t="str">
        <v/>
      </c>
      <c r="AL440" t="str">
        <f t="shared" si="69"/>
        <v/>
      </c>
      <c r="AM440" t="str">
        <f t="shared" si="70"/>
        <v/>
      </c>
    </row>
    <row r="441" spans="3:39" x14ac:dyDescent="0.25">
      <c r="C441" s="179" t="str">
        <f>IF('Planilla de Perforacion'!K475="Conexión","Conexión","")</f>
        <v/>
      </c>
      <c r="D441" s="189" t="str">
        <f>'Planilla de Perforacion'!H475</f>
        <v/>
      </c>
      <c r="E441" s="190" t="str">
        <f>'Planilla de Perforacion'!E475</f>
        <v/>
      </c>
      <c r="F441" s="179">
        <f>'Planilla de Perforacion'!AF475</f>
        <v>0</v>
      </c>
      <c r="G441" s="179" t="str">
        <f>'Planilla de Perforacion'!AQ475</f>
        <v/>
      </c>
      <c r="H441" s="179" t="str">
        <f>'Planilla de Perforacion'!AS475</f>
        <v/>
      </c>
      <c r="I441" s="179" t="str">
        <f>'Planilla de Perforacion'!AR475</f>
        <v/>
      </c>
      <c r="J441" s="191" t="str">
        <v/>
      </c>
      <c r="K441" s="191" t="str">
        <f t="shared" si="79"/>
        <v/>
      </c>
      <c r="L441" s="191" t="str">
        <v/>
      </c>
      <c r="M441" s="192" t="str">
        <v/>
      </c>
      <c r="N441" s="191" t="str">
        <v/>
      </c>
      <c r="O441" s="191" t="str">
        <v/>
      </c>
      <c r="P441" s="193" t="str">
        <f t="shared" si="71"/>
        <v/>
      </c>
      <c r="Q441" s="193" t="str">
        <f t="shared" si="72"/>
        <v/>
      </c>
      <c r="R441" s="179" t="str">
        <f>IF('Planilla de Perforacion'!K475="Survey","Survey","")</f>
        <v/>
      </c>
      <c r="T441" s="179" t="b">
        <f t="shared" si="73"/>
        <v>0</v>
      </c>
      <c r="U441" s="179" t="str">
        <v/>
      </c>
      <c r="V441" s="179" t="str">
        <f t="shared" si="74"/>
        <v/>
      </c>
      <c r="W441" t="str">
        <v/>
      </c>
      <c r="X441" s="202" t="str">
        <v/>
      </c>
      <c r="Y441" t="str">
        <v/>
      </c>
      <c r="Z441" t="str">
        <v/>
      </c>
      <c r="AA441" t="str">
        <f t="shared" si="77"/>
        <v/>
      </c>
      <c r="AB441" t="str">
        <f t="shared" si="78"/>
        <v/>
      </c>
      <c r="AC441" s="179" t="str">
        <f>IF('Planilla de Perforacion'!K475="Repasa","Repasa","")</f>
        <v/>
      </c>
      <c r="AE441" s="179" t="b">
        <f t="shared" si="75"/>
        <v>0</v>
      </c>
      <c r="AF441" t="str">
        <v/>
      </c>
      <c r="AG441" s="179" t="str">
        <f t="shared" si="76"/>
        <v/>
      </c>
      <c r="AH441" t="str">
        <v/>
      </c>
      <c r="AI441" s="202" t="str">
        <v/>
      </c>
      <c r="AJ441" t="str">
        <v/>
      </c>
      <c r="AK441" s="203" t="str">
        <v/>
      </c>
      <c r="AL441" t="str">
        <f t="shared" si="69"/>
        <v/>
      </c>
      <c r="AM441" t="str">
        <f t="shared" si="70"/>
        <v/>
      </c>
    </row>
    <row r="442" spans="3:39" x14ac:dyDescent="0.25">
      <c r="C442" s="179" t="str">
        <f>IF('Planilla de Perforacion'!K476="Conexión","Conexión","")</f>
        <v/>
      </c>
      <c r="D442" s="189" t="str">
        <f>'Planilla de Perforacion'!H476</f>
        <v/>
      </c>
      <c r="E442" s="190" t="str">
        <f>'Planilla de Perforacion'!E476</f>
        <v/>
      </c>
      <c r="F442" s="179">
        <f>'Planilla de Perforacion'!AF476</f>
        <v>0</v>
      </c>
      <c r="G442" s="179" t="str">
        <f>'Planilla de Perforacion'!AQ476</f>
        <v/>
      </c>
      <c r="H442" s="179" t="str">
        <f>'Planilla de Perforacion'!AS476</f>
        <v/>
      </c>
      <c r="I442" s="179" t="str">
        <f>'Planilla de Perforacion'!AR476</f>
        <v/>
      </c>
      <c r="J442" s="191" t="str">
        <v/>
      </c>
      <c r="K442" s="191" t="str">
        <f t="shared" si="79"/>
        <v/>
      </c>
      <c r="L442" s="191" t="str">
        <v/>
      </c>
      <c r="M442" s="192" t="str">
        <v/>
      </c>
      <c r="N442" s="191" t="str">
        <v/>
      </c>
      <c r="O442" s="191" t="str">
        <v/>
      </c>
      <c r="P442" s="193" t="str">
        <f t="shared" si="71"/>
        <v/>
      </c>
      <c r="Q442" s="193" t="str">
        <f t="shared" si="72"/>
        <v/>
      </c>
      <c r="R442" s="179" t="str">
        <f>IF('Planilla de Perforacion'!K476="Survey","Survey","")</f>
        <v/>
      </c>
      <c r="T442" s="179" t="b">
        <f t="shared" si="73"/>
        <v>0</v>
      </c>
      <c r="U442" s="179" t="str">
        <v/>
      </c>
      <c r="V442" s="179" t="str">
        <f t="shared" si="74"/>
        <v/>
      </c>
      <c r="W442" t="str">
        <v/>
      </c>
      <c r="X442" s="202" t="str">
        <v/>
      </c>
      <c r="Y442" t="str">
        <v/>
      </c>
      <c r="Z442" t="str">
        <v/>
      </c>
      <c r="AA442" t="str">
        <f t="shared" si="77"/>
        <v/>
      </c>
      <c r="AB442" t="str">
        <f t="shared" si="78"/>
        <v/>
      </c>
      <c r="AC442" s="179" t="str">
        <f>IF('Planilla de Perforacion'!K476="Repasa","Repasa","")</f>
        <v/>
      </c>
      <c r="AE442" s="179" t="b">
        <f t="shared" si="75"/>
        <v>0</v>
      </c>
      <c r="AF442" t="str">
        <v/>
      </c>
      <c r="AG442" s="179" t="str">
        <f t="shared" si="76"/>
        <v/>
      </c>
      <c r="AH442" t="str">
        <v/>
      </c>
      <c r="AI442" s="202" t="str">
        <v/>
      </c>
      <c r="AJ442" t="str">
        <v/>
      </c>
      <c r="AK442" s="203" t="str">
        <v/>
      </c>
      <c r="AL442" t="str">
        <f t="shared" si="69"/>
        <v/>
      </c>
      <c r="AM442" t="str">
        <f t="shared" si="70"/>
        <v/>
      </c>
    </row>
    <row r="443" spans="3:39" x14ac:dyDescent="0.25">
      <c r="C443" s="179" t="str">
        <f>IF('Planilla de Perforacion'!K477="Conexión","Conexión","")</f>
        <v/>
      </c>
      <c r="D443" s="189" t="str">
        <f>'Planilla de Perforacion'!H477</f>
        <v/>
      </c>
      <c r="E443" s="190" t="str">
        <f>'Planilla de Perforacion'!E477</f>
        <v/>
      </c>
      <c r="F443" s="179">
        <f>'Planilla de Perforacion'!AF477</f>
        <v>0</v>
      </c>
      <c r="G443" s="179" t="str">
        <f>'Planilla de Perforacion'!AQ477</f>
        <v/>
      </c>
      <c r="H443" s="179" t="str">
        <f>'Planilla de Perforacion'!AS477</f>
        <v/>
      </c>
      <c r="I443" s="179" t="str">
        <f>'Planilla de Perforacion'!AR477</f>
        <v/>
      </c>
      <c r="J443" s="191" t="str">
        <v/>
      </c>
      <c r="K443" s="191" t="str">
        <f t="shared" si="79"/>
        <v/>
      </c>
      <c r="L443" s="191" t="str">
        <v/>
      </c>
      <c r="M443" s="192" t="str">
        <v/>
      </c>
      <c r="N443" s="191" t="str">
        <v/>
      </c>
      <c r="O443" s="191" t="str">
        <v/>
      </c>
      <c r="P443" s="193" t="str">
        <f t="shared" si="71"/>
        <v/>
      </c>
      <c r="Q443" s="193" t="str">
        <f t="shared" si="72"/>
        <v/>
      </c>
      <c r="R443" s="179" t="str">
        <f>IF('Planilla de Perforacion'!K477="Survey","Survey","")</f>
        <v/>
      </c>
      <c r="T443" s="179" t="b">
        <f t="shared" si="73"/>
        <v>0</v>
      </c>
      <c r="U443" s="179" t="str">
        <v/>
      </c>
      <c r="V443" s="179" t="str">
        <f t="shared" si="74"/>
        <v/>
      </c>
      <c r="W443" t="str">
        <v/>
      </c>
      <c r="X443" s="202" t="str">
        <v/>
      </c>
      <c r="Y443" t="str">
        <v/>
      </c>
      <c r="Z443" t="str">
        <v/>
      </c>
      <c r="AA443" t="str">
        <f t="shared" si="77"/>
        <v/>
      </c>
      <c r="AB443" t="str">
        <f t="shared" si="78"/>
        <v/>
      </c>
      <c r="AC443" s="179" t="str">
        <f>IF('Planilla de Perforacion'!K477="Repasa","Repasa","")</f>
        <v/>
      </c>
      <c r="AE443" s="179" t="b">
        <f t="shared" si="75"/>
        <v>0</v>
      </c>
      <c r="AF443" t="str">
        <v/>
      </c>
      <c r="AG443" s="179" t="str">
        <f t="shared" si="76"/>
        <v/>
      </c>
      <c r="AH443" t="str">
        <v/>
      </c>
      <c r="AI443" s="202" t="str">
        <v/>
      </c>
      <c r="AJ443" t="str">
        <v/>
      </c>
      <c r="AK443" s="203" t="str">
        <v/>
      </c>
      <c r="AL443" t="str">
        <f t="shared" si="69"/>
        <v/>
      </c>
      <c r="AM443" t="str">
        <f t="shared" si="70"/>
        <v/>
      </c>
    </row>
    <row r="444" spans="3:39" x14ac:dyDescent="0.25">
      <c r="C444" s="179" t="str">
        <f>IF('Planilla de Perforacion'!K478="Conexión","Conexión","")</f>
        <v/>
      </c>
      <c r="D444" s="189" t="str">
        <f>'Planilla de Perforacion'!H478</f>
        <v/>
      </c>
      <c r="E444" s="190" t="str">
        <f>'Planilla de Perforacion'!E478</f>
        <v/>
      </c>
      <c r="F444" s="179">
        <f>'Planilla de Perforacion'!AF478</f>
        <v>0</v>
      </c>
      <c r="G444" s="179" t="str">
        <f>'Planilla de Perforacion'!AQ478</f>
        <v/>
      </c>
      <c r="H444" s="179" t="str">
        <f>'Planilla de Perforacion'!AS478</f>
        <v/>
      </c>
      <c r="I444" s="179" t="str">
        <f>'Planilla de Perforacion'!AR478</f>
        <v/>
      </c>
      <c r="J444" s="191" t="str">
        <v/>
      </c>
      <c r="K444" s="191" t="str">
        <f t="shared" si="79"/>
        <v/>
      </c>
      <c r="L444" s="191" t="str">
        <v/>
      </c>
      <c r="M444" s="192" t="str">
        <v/>
      </c>
      <c r="N444" s="191" t="str">
        <v/>
      </c>
      <c r="O444" s="191" t="str">
        <v/>
      </c>
      <c r="P444" s="193" t="str">
        <f t="shared" si="71"/>
        <v/>
      </c>
      <c r="Q444" s="193" t="str">
        <f t="shared" si="72"/>
        <v/>
      </c>
      <c r="R444" s="179" t="str">
        <f>IF('Planilla de Perforacion'!K478="Survey","Survey","")</f>
        <v/>
      </c>
      <c r="T444" s="179" t="b">
        <f t="shared" si="73"/>
        <v>0</v>
      </c>
      <c r="U444" s="179" t="str">
        <v/>
      </c>
      <c r="V444" s="179" t="str">
        <f t="shared" si="74"/>
        <v/>
      </c>
      <c r="W444" t="str">
        <v/>
      </c>
      <c r="X444" s="202" t="str">
        <v/>
      </c>
      <c r="Y444" t="str">
        <v/>
      </c>
      <c r="Z444" t="str">
        <v/>
      </c>
      <c r="AA444" t="str">
        <f t="shared" si="77"/>
        <v/>
      </c>
      <c r="AB444" t="str">
        <f t="shared" si="78"/>
        <v/>
      </c>
      <c r="AC444" s="179" t="str">
        <f>IF('Planilla de Perforacion'!K478="Repasa","Repasa","")</f>
        <v/>
      </c>
      <c r="AE444" s="179" t="b">
        <f t="shared" si="75"/>
        <v>0</v>
      </c>
      <c r="AF444" t="str">
        <v/>
      </c>
      <c r="AG444" s="179" t="str">
        <f t="shared" si="76"/>
        <v/>
      </c>
      <c r="AH444" t="str">
        <v/>
      </c>
      <c r="AI444" s="202" t="str">
        <v/>
      </c>
      <c r="AJ444" t="str">
        <v/>
      </c>
      <c r="AK444" s="203" t="str">
        <v/>
      </c>
      <c r="AL444" t="str">
        <f t="shared" si="69"/>
        <v/>
      </c>
      <c r="AM444" t="str">
        <f t="shared" si="70"/>
        <v/>
      </c>
    </row>
    <row r="445" spans="3:39" x14ac:dyDescent="0.25">
      <c r="C445" s="179" t="str">
        <f>IF('Planilla de Perforacion'!K479="Conexión","Conexión","")</f>
        <v/>
      </c>
      <c r="D445" s="189" t="str">
        <f>'Planilla de Perforacion'!H479</f>
        <v/>
      </c>
      <c r="E445" s="190" t="str">
        <f>'Planilla de Perforacion'!E479</f>
        <v/>
      </c>
      <c r="F445" s="179">
        <f>'Planilla de Perforacion'!AF479</f>
        <v>0</v>
      </c>
      <c r="G445" s="179" t="str">
        <f>'Planilla de Perforacion'!AQ479</f>
        <v/>
      </c>
      <c r="H445" s="179" t="str">
        <f>'Planilla de Perforacion'!AS479</f>
        <v/>
      </c>
      <c r="I445" s="179" t="str">
        <f>'Planilla de Perforacion'!AR479</f>
        <v/>
      </c>
      <c r="J445" s="191" t="str">
        <v/>
      </c>
      <c r="K445" s="191" t="str">
        <f t="shared" si="79"/>
        <v/>
      </c>
      <c r="L445" s="191" t="str">
        <v/>
      </c>
      <c r="M445" s="192" t="str">
        <v/>
      </c>
      <c r="N445" s="191" t="str">
        <v/>
      </c>
      <c r="O445" s="191" t="str">
        <v/>
      </c>
      <c r="P445" s="193" t="str">
        <f t="shared" si="71"/>
        <v/>
      </c>
      <c r="Q445" s="193" t="str">
        <f t="shared" si="72"/>
        <v/>
      </c>
      <c r="R445" s="179" t="str">
        <f>IF('Planilla de Perforacion'!K479="Survey","Survey","")</f>
        <v/>
      </c>
      <c r="T445" s="179" t="b">
        <f t="shared" si="73"/>
        <v>0</v>
      </c>
      <c r="U445" s="179" t="str">
        <v/>
      </c>
      <c r="V445" s="179" t="str">
        <f t="shared" si="74"/>
        <v/>
      </c>
      <c r="W445" t="str">
        <v/>
      </c>
      <c r="X445" s="202" t="str">
        <v/>
      </c>
      <c r="Y445" t="str">
        <v/>
      </c>
      <c r="Z445" t="str">
        <v/>
      </c>
      <c r="AA445" t="str">
        <f t="shared" si="77"/>
        <v/>
      </c>
      <c r="AB445" t="str">
        <f t="shared" si="78"/>
        <v/>
      </c>
      <c r="AC445" s="179" t="str">
        <f>IF('Planilla de Perforacion'!K479="Repasa","Repasa","")</f>
        <v/>
      </c>
      <c r="AE445" s="179" t="b">
        <f t="shared" si="75"/>
        <v>0</v>
      </c>
      <c r="AF445" t="str">
        <v/>
      </c>
      <c r="AG445" s="179" t="str">
        <f t="shared" si="76"/>
        <v/>
      </c>
      <c r="AH445" t="str">
        <v/>
      </c>
      <c r="AI445" s="202" t="str">
        <v/>
      </c>
      <c r="AJ445" t="str">
        <v/>
      </c>
      <c r="AK445" s="203" t="str">
        <v/>
      </c>
      <c r="AL445" t="str">
        <f t="shared" si="69"/>
        <v/>
      </c>
      <c r="AM445" t="str">
        <f t="shared" si="70"/>
        <v/>
      </c>
    </row>
    <row r="446" spans="3:39" x14ac:dyDescent="0.25">
      <c r="C446" s="179" t="str">
        <f>IF('Planilla de Perforacion'!K480="Conexión","Conexión","")</f>
        <v/>
      </c>
      <c r="D446" s="189" t="str">
        <f>'Planilla de Perforacion'!H480</f>
        <v/>
      </c>
      <c r="E446" s="190" t="str">
        <f>'Planilla de Perforacion'!E480</f>
        <v/>
      </c>
      <c r="F446" s="179">
        <f>'Planilla de Perforacion'!AF480</f>
        <v>0</v>
      </c>
      <c r="G446" s="179" t="str">
        <f>'Planilla de Perforacion'!AQ480</f>
        <v/>
      </c>
      <c r="H446" s="179" t="str">
        <f>'Planilla de Perforacion'!AS480</f>
        <v/>
      </c>
      <c r="I446" s="179" t="str">
        <f>'Planilla de Perforacion'!AR480</f>
        <v/>
      </c>
      <c r="J446" s="191" t="str">
        <v/>
      </c>
      <c r="K446" s="191" t="str">
        <f t="shared" si="79"/>
        <v/>
      </c>
      <c r="L446" s="191" t="str">
        <v/>
      </c>
      <c r="M446" s="192" t="str">
        <v/>
      </c>
      <c r="N446" s="191" t="str">
        <v/>
      </c>
      <c r="O446" s="191" t="str">
        <v/>
      </c>
      <c r="P446" s="193" t="str">
        <f t="shared" si="71"/>
        <v/>
      </c>
      <c r="Q446" s="193" t="str">
        <f t="shared" si="72"/>
        <v/>
      </c>
      <c r="R446" s="179" t="str">
        <f>IF('Planilla de Perforacion'!K480="Survey","Survey","")</f>
        <v/>
      </c>
      <c r="T446" s="179" t="b">
        <f t="shared" si="73"/>
        <v>0</v>
      </c>
      <c r="U446" s="179" t="str">
        <v/>
      </c>
      <c r="V446" s="179" t="str">
        <f t="shared" si="74"/>
        <v/>
      </c>
      <c r="W446" t="str">
        <v/>
      </c>
      <c r="X446" s="202" t="str">
        <v/>
      </c>
      <c r="Y446" t="str">
        <v/>
      </c>
      <c r="Z446" t="str">
        <v/>
      </c>
      <c r="AA446" t="str">
        <f t="shared" si="77"/>
        <v/>
      </c>
      <c r="AB446" t="str">
        <f t="shared" si="78"/>
        <v/>
      </c>
      <c r="AC446" s="179" t="str">
        <f>IF('Planilla de Perforacion'!K480="Repasa","Repasa","")</f>
        <v/>
      </c>
      <c r="AE446" s="179" t="b">
        <f t="shared" si="75"/>
        <v>0</v>
      </c>
      <c r="AF446" t="str">
        <v/>
      </c>
      <c r="AG446" s="179" t="str">
        <f t="shared" si="76"/>
        <v/>
      </c>
      <c r="AH446" t="str">
        <v/>
      </c>
      <c r="AI446" s="202" t="str">
        <v/>
      </c>
      <c r="AJ446" t="str">
        <v/>
      </c>
      <c r="AK446" s="203" t="str">
        <v/>
      </c>
      <c r="AL446" t="str">
        <f t="shared" si="69"/>
        <v/>
      </c>
      <c r="AM446" t="str">
        <f t="shared" si="70"/>
        <v/>
      </c>
    </row>
    <row r="447" spans="3:39" x14ac:dyDescent="0.25">
      <c r="C447" s="179" t="str">
        <f>IF('Planilla de Perforacion'!K481="Conexión","Conexión","")</f>
        <v/>
      </c>
      <c r="D447" s="189" t="str">
        <f>'Planilla de Perforacion'!H481</f>
        <v/>
      </c>
      <c r="E447" s="190" t="str">
        <f>'Planilla de Perforacion'!E481</f>
        <v/>
      </c>
      <c r="F447" s="179">
        <f>'Planilla de Perforacion'!AF481</f>
        <v>0</v>
      </c>
      <c r="G447" s="179" t="str">
        <f>'Planilla de Perforacion'!AQ481</f>
        <v/>
      </c>
      <c r="H447" s="179" t="str">
        <f>'Planilla de Perforacion'!AS481</f>
        <v/>
      </c>
      <c r="I447" s="179" t="str">
        <f>'Planilla de Perforacion'!AR481</f>
        <v/>
      </c>
      <c r="J447" s="191" t="str">
        <v/>
      </c>
      <c r="K447" s="191" t="str">
        <f t="shared" si="79"/>
        <v/>
      </c>
      <c r="L447" s="191" t="str">
        <v/>
      </c>
      <c r="M447" s="192" t="str">
        <v/>
      </c>
      <c r="N447" s="191" t="str">
        <v/>
      </c>
      <c r="O447" s="191" t="str">
        <v/>
      </c>
      <c r="P447" s="193" t="str">
        <f t="shared" si="71"/>
        <v/>
      </c>
      <c r="Q447" s="193" t="str">
        <f t="shared" si="72"/>
        <v/>
      </c>
      <c r="R447" s="179" t="str">
        <f>IF('Planilla de Perforacion'!K481="Survey","Survey","")</f>
        <v/>
      </c>
      <c r="T447" s="179" t="b">
        <f t="shared" si="73"/>
        <v>0</v>
      </c>
      <c r="U447" s="179" t="str">
        <v/>
      </c>
      <c r="V447" s="179" t="str">
        <f t="shared" si="74"/>
        <v/>
      </c>
      <c r="W447" t="str">
        <v/>
      </c>
      <c r="X447" s="202" t="str">
        <v/>
      </c>
      <c r="Y447" t="str">
        <v/>
      </c>
      <c r="Z447" t="str">
        <v/>
      </c>
      <c r="AA447" t="str">
        <f t="shared" si="77"/>
        <v/>
      </c>
      <c r="AB447" t="str">
        <f t="shared" si="78"/>
        <v/>
      </c>
      <c r="AC447" s="179" t="str">
        <f>IF('Planilla de Perforacion'!K481="Repasa","Repasa","")</f>
        <v/>
      </c>
      <c r="AE447" s="179" t="b">
        <f t="shared" si="75"/>
        <v>0</v>
      </c>
      <c r="AF447" t="str">
        <v/>
      </c>
      <c r="AG447" s="179" t="str">
        <f t="shared" si="76"/>
        <v/>
      </c>
      <c r="AH447" t="str">
        <v/>
      </c>
      <c r="AI447" s="202" t="str">
        <v/>
      </c>
      <c r="AJ447" t="str">
        <v/>
      </c>
      <c r="AK447" s="203" t="str">
        <v/>
      </c>
      <c r="AL447" t="str">
        <f t="shared" si="69"/>
        <v/>
      </c>
      <c r="AM447" t="str">
        <f t="shared" si="70"/>
        <v/>
      </c>
    </row>
    <row r="448" spans="3:39" x14ac:dyDescent="0.25">
      <c r="C448" s="179" t="str">
        <f>IF('Planilla de Perforacion'!K482="Conexión","Conexión","")</f>
        <v/>
      </c>
      <c r="D448" s="189" t="str">
        <f>'Planilla de Perforacion'!H482</f>
        <v/>
      </c>
      <c r="E448" s="190" t="str">
        <f>'Planilla de Perforacion'!E482</f>
        <v/>
      </c>
      <c r="F448" s="179">
        <f>'Planilla de Perforacion'!AF482</f>
        <v>0</v>
      </c>
      <c r="G448" s="179" t="str">
        <f>'Planilla de Perforacion'!AQ482</f>
        <v/>
      </c>
      <c r="H448" s="179" t="str">
        <f>'Planilla de Perforacion'!AS482</f>
        <v/>
      </c>
      <c r="I448" s="179" t="str">
        <f>'Planilla de Perforacion'!AR482</f>
        <v/>
      </c>
      <c r="J448" s="191" t="str">
        <v/>
      </c>
      <c r="K448" s="191" t="str">
        <f t="shared" si="79"/>
        <v/>
      </c>
      <c r="L448" s="191" t="str">
        <v/>
      </c>
      <c r="M448" s="192" t="str">
        <v/>
      </c>
      <c r="N448" s="191" t="str">
        <v/>
      </c>
      <c r="O448" s="191" t="str">
        <v/>
      </c>
      <c r="P448" s="193" t="str">
        <f t="shared" si="71"/>
        <v/>
      </c>
      <c r="Q448" s="193" t="str">
        <f t="shared" si="72"/>
        <v/>
      </c>
      <c r="R448" s="179" t="str">
        <f>IF('Planilla de Perforacion'!K482="Survey","Survey","")</f>
        <v/>
      </c>
      <c r="T448" s="179" t="b">
        <f t="shared" si="73"/>
        <v>0</v>
      </c>
      <c r="U448" s="179" t="str">
        <v/>
      </c>
      <c r="V448" s="179" t="str">
        <f t="shared" si="74"/>
        <v/>
      </c>
      <c r="W448" t="str">
        <v/>
      </c>
      <c r="X448" s="202" t="str">
        <v/>
      </c>
      <c r="Y448" t="str">
        <v/>
      </c>
      <c r="Z448" t="str">
        <v/>
      </c>
      <c r="AA448" t="str">
        <f t="shared" si="77"/>
        <v/>
      </c>
      <c r="AB448" t="str">
        <f t="shared" si="78"/>
        <v/>
      </c>
      <c r="AC448" s="179" t="str">
        <f>IF('Planilla de Perforacion'!K482="Repasa","Repasa","")</f>
        <v/>
      </c>
      <c r="AE448" s="179" t="b">
        <f t="shared" si="75"/>
        <v>0</v>
      </c>
      <c r="AF448" t="str">
        <v/>
      </c>
      <c r="AG448" s="179" t="str">
        <f t="shared" si="76"/>
        <v/>
      </c>
      <c r="AH448" t="str">
        <v/>
      </c>
      <c r="AI448" s="202" t="str">
        <v/>
      </c>
      <c r="AJ448" t="str">
        <v/>
      </c>
      <c r="AK448" s="203" t="str">
        <v/>
      </c>
      <c r="AL448" t="str">
        <f t="shared" si="69"/>
        <v/>
      </c>
      <c r="AM448" t="str">
        <f t="shared" si="70"/>
        <v/>
      </c>
    </row>
    <row r="449" spans="3:39" x14ac:dyDescent="0.25">
      <c r="C449" s="179" t="str">
        <f>IF('Planilla de Perforacion'!K483="Conexión","Conexión","")</f>
        <v/>
      </c>
      <c r="D449" s="189" t="str">
        <f>'Planilla de Perforacion'!H483</f>
        <v/>
      </c>
      <c r="E449" s="190" t="str">
        <f>'Planilla de Perforacion'!E483</f>
        <v/>
      </c>
      <c r="F449" s="179">
        <f>'Planilla de Perforacion'!AF483</f>
        <v>0</v>
      </c>
      <c r="G449" s="179" t="str">
        <f>'Planilla de Perforacion'!AQ483</f>
        <v/>
      </c>
      <c r="H449" s="179" t="str">
        <f>'Planilla de Perforacion'!AS483</f>
        <v/>
      </c>
      <c r="I449" s="179" t="str">
        <f>'Planilla de Perforacion'!AR483</f>
        <v/>
      </c>
      <c r="J449" s="191" t="str">
        <v/>
      </c>
      <c r="K449" s="191" t="str">
        <f t="shared" si="79"/>
        <v/>
      </c>
      <c r="L449" s="191" t="str">
        <v/>
      </c>
      <c r="M449" s="192" t="str">
        <v/>
      </c>
      <c r="N449" s="191" t="str">
        <v/>
      </c>
      <c r="O449" s="191" t="str">
        <v/>
      </c>
      <c r="P449" s="193" t="str">
        <f t="shared" si="71"/>
        <v/>
      </c>
      <c r="Q449" s="193" t="str">
        <f t="shared" si="72"/>
        <v/>
      </c>
      <c r="R449" s="179" t="str">
        <f>IF('Planilla de Perforacion'!K483="Survey","Survey","")</f>
        <v/>
      </c>
      <c r="T449" s="179" t="b">
        <f t="shared" si="73"/>
        <v>0</v>
      </c>
      <c r="U449" s="179" t="str">
        <v/>
      </c>
      <c r="V449" s="179" t="str">
        <f t="shared" si="74"/>
        <v/>
      </c>
      <c r="W449" t="str">
        <v/>
      </c>
      <c r="X449" s="202" t="str">
        <v/>
      </c>
      <c r="Y449" t="str">
        <v/>
      </c>
      <c r="Z449" t="str">
        <v/>
      </c>
      <c r="AA449" t="str">
        <f t="shared" si="77"/>
        <v/>
      </c>
      <c r="AB449" t="str">
        <f t="shared" si="78"/>
        <v/>
      </c>
      <c r="AC449" s="179" t="str">
        <f>IF('Planilla de Perforacion'!K483="Repasa","Repasa","")</f>
        <v/>
      </c>
      <c r="AE449" s="179" t="b">
        <f t="shared" si="75"/>
        <v>0</v>
      </c>
      <c r="AF449" t="str">
        <v/>
      </c>
      <c r="AG449" s="179" t="str">
        <f t="shared" si="76"/>
        <v/>
      </c>
      <c r="AH449" t="str">
        <v/>
      </c>
      <c r="AI449" s="202" t="str">
        <v/>
      </c>
      <c r="AJ449" t="str">
        <v/>
      </c>
      <c r="AK449" s="203" t="str">
        <v/>
      </c>
      <c r="AL449" t="str">
        <f t="shared" si="69"/>
        <v/>
      </c>
      <c r="AM449" t="str">
        <f t="shared" si="70"/>
        <v/>
      </c>
    </row>
    <row r="450" spans="3:39" x14ac:dyDescent="0.25">
      <c r="C450" s="179" t="str">
        <f>IF('Planilla de Perforacion'!K484="Conexión","Conexión","")</f>
        <v/>
      </c>
      <c r="D450" s="189" t="str">
        <f>'Planilla de Perforacion'!H484</f>
        <v/>
      </c>
      <c r="E450" s="190" t="str">
        <f>'Planilla de Perforacion'!E484</f>
        <v/>
      </c>
      <c r="F450" s="179">
        <f>'Planilla de Perforacion'!AF484</f>
        <v>0</v>
      </c>
      <c r="G450" s="179" t="str">
        <f>'Planilla de Perforacion'!AQ484</f>
        <v/>
      </c>
      <c r="H450" s="179" t="str">
        <f>'Planilla de Perforacion'!AS484</f>
        <v/>
      </c>
      <c r="I450" s="179" t="str">
        <f>'Planilla de Perforacion'!AR484</f>
        <v/>
      </c>
      <c r="J450" s="191" t="str">
        <v/>
      </c>
      <c r="K450" s="191" t="str">
        <f t="shared" si="79"/>
        <v/>
      </c>
      <c r="L450" s="191" t="str">
        <v/>
      </c>
      <c r="M450" s="192" t="str">
        <v/>
      </c>
      <c r="N450" s="191" t="str">
        <v/>
      </c>
      <c r="O450" s="191" t="str">
        <v/>
      </c>
      <c r="P450" s="193" t="str">
        <f t="shared" si="71"/>
        <v/>
      </c>
      <c r="Q450" s="193" t="str">
        <f t="shared" si="72"/>
        <v/>
      </c>
      <c r="R450" s="179" t="str">
        <f>IF('Planilla de Perforacion'!K484="Survey","Survey","")</f>
        <v/>
      </c>
      <c r="T450" s="179" t="b">
        <f t="shared" si="73"/>
        <v>0</v>
      </c>
      <c r="U450" s="179" t="str">
        <v/>
      </c>
      <c r="V450" s="179" t="str">
        <f t="shared" si="74"/>
        <v/>
      </c>
      <c r="W450" t="str">
        <v/>
      </c>
      <c r="X450" s="202" t="str">
        <v/>
      </c>
      <c r="Y450" t="str">
        <v/>
      </c>
      <c r="Z450" t="str">
        <v/>
      </c>
      <c r="AA450" t="str">
        <f t="shared" si="77"/>
        <v/>
      </c>
      <c r="AB450" t="str">
        <f t="shared" si="78"/>
        <v/>
      </c>
      <c r="AC450" s="179" t="str">
        <f>IF('Planilla de Perforacion'!K484="Repasa","Repasa","")</f>
        <v/>
      </c>
      <c r="AE450" s="179" t="b">
        <f t="shared" si="75"/>
        <v>0</v>
      </c>
      <c r="AF450" t="str">
        <v/>
      </c>
      <c r="AG450" s="179" t="str">
        <f t="shared" si="76"/>
        <v/>
      </c>
      <c r="AH450" t="str">
        <v/>
      </c>
      <c r="AI450" s="202" t="str">
        <v/>
      </c>
      <c r="AJ450" t="str">
        <v/>
      </c>
      <c r="AK450" s="203" t="str">
        <v/>
      </c>
      <c r="AL450" t="str">
        <f t="shared" ref="AL450:AL513" si="80">IF(AJ450="Día",AH450,"")</f>
        <v/>
      </c>
      <c r="AM450" t="str">
        <f t="shared" ref="AM450:AM513" si="81">IF(AJ450="Noche",AH450,"")</f>
        <v/>
      </c>
    </row>
    <row r="451" spans="3:39" x14ac:dyDescent="0.25">
      <c r="C451" s="179" t="str">
        <f>IF('Planilla de Perforacion'!K485="Conexión","Conexión","")</f>
        <v/>
      </c>
      <c r="D451" s="189" t="str">
        <f>'Planilla de Perforacion'!H485</f>
        <v/>
      </c>
      <c r="E451" s="190" t="str">
        <f>'Planilla de Perforacion'!E485</f>
        <v/>
      </c>
      <c r="F451" s="179">
        <f>'Planilla de Perforacion'!AF485</f>
        <v>0</v>
      </c>
      <c r="G451" s="179" t="str">
        <f>'Planilla de Perforacion'!AQ485</f>
        <v/>
      </c>
      <c r="H451" s="179" t="str">
        <f>'Planilla de Perforacion'!AS485</f>
        <v/>
      </c>
      <c r="I451" s="179" t="str">
        <f>'Planilla de Perforacion'!AR485</f>
        <v/>
      </c>
      <c r="J451" s="191" t="str">
        <v/>
      </c>
      <c r="K451" s="191" t="str">
        <f t="shared" si="79"/>
        <v/>
      </c>
      <c r="L451" s="191" t="str">
        <v/>
      </c>
      <c r="M451" s="192" t="str">
        <v/>
      </c>
      <c r="N451" s="191" t="str">
        <v/>
      </c>
      <c r="O451" s="191" t="str">
        <v/>
      </c>
      <c r="P451" s="193" t="str">
        <f t="shared" ref="P451:P514" si="82">IF(N451="Día",L451,"")</f>
        <v/>
      </c>
      <c r="Q451" s="193" t="str">
        <f t="shared" ref="Q451:Q514" si="83">IF(N451="Noche",L451,"")</f>
        <v/>
      </c>
      <c r="R451" s="179" t="str">
        <f>IF('Planilla de Perforacion'!K485="Survey","Survey","")</f>
        <v/>
      </c>
      <c r="T451" s="179" t="b">
        <f t="shared" ref="T451:T514" si="84">IF($R$2:$R$1314=$A$3,ROW())</f>
        <v>0</v>
      </c>
      <c r="U451" s="179" t="str">
        <v/>
      </c>
      <c r="V451" s="179" t="str">
        <f t="shared" ref="V451:V514" si="85">IF(U451="","",$A$3)</f>
        <v/>
      </c>
      <c r="W451" t="str">
        <v/>
      </c>
      <c r="X451" s="202" t="str">
        <v/>
      </c>
      <c r="Y451" t="str">
        <v/>
      </c>
      <c r="Z451" t="str">
        <v/>
      </c>
      <c r="AA451" t="str">
        <f t="shared" si="77"/>
        <v/>
      </c>
      <c r="AB451" t="str">
        <f t="shared" si="78"/>
        <v/>
      </c>
      <c r="AC451" s="179" t="str">
        <f>IF('Planilla de Perforacion'!K485="Repasa","Repasa","")</f>
        <v/>
      </c>
      <c r="AE451" s="179" t="b">
        <f t="shared" ref="AE451:AE514" si="86">IF($AC$2:$AC$1314=$A$4,ROW())</f>
        <v>0</v>
      </c>
      <c r="AF451" t="str">
        <v/>
      </c>
      <c r="AG451" s="179" t="str">
        <f t="shared" ref="AG451:AG514" si="87">IF(AF451="","",$A$4)</f>
        <v/>
      </c>
      <c r="AH451" t="str">
        <v/>
      </c>
      <c r="AI451" s="202" t="str">
        <v/>
      </c>
      <c r="AJ451" t="str">
        <v/>
      </c>
      <c r="AK451" s="203" t="str">
        <v/>
      </c>
      <c r="AL451" t="str">
        <f t="shared" si="80"/>
        <v/>
      </c>
      <c r="AM451" t="str">
        <f t="shared" si="81"/>
        <v/>
      </c>
    </row>
    <row r="452" spans="3:39" x14ac:dyDescent="0.25">
      <c r="C452" s="179" t="str">
        <f>IF('Planilla de Perforacion'!K486="Conexión","Conexión","")</f>
        <v/>
      </c>
      <c r="D452" s="189" t="str">
        <f>'Planilla de Perforacion'!H486</f>
        <v/>
      </c>
      <c r="E452" s="190" t="str">
        <f>'Planilla de Perforacion'!E486</f>
        <v/>
      </c>
      <c r="F452" s="179">
        <f>'Planilla de Perforacion'!AF486</f>
        <v>0</v>
      </c>
      <c r="G452" s="179" t="str">
        <f>'Planilla de Perforacion'!AQ486</f>
        <v/>
      </c>
      <c r="H452" s="179" t="str">
        <f>'Planilla de Perforacion'!AS486</f>
        <v/>
      </c>
      <c r="I452" s="179" t="str">
        <f>'Planilla de Perforacion'!AR486</f>
        <v/>
      </c>
      <c r="J452" s="191" t="str">
        <v/>
      </c>
      <c r="K452" s="191" t="str">
        <f t="shared" si="79"/>
        <v/>
      </c>
      <c r="L452" s="191" t="str">
        <v/>
      </c>
      <c r="M452" s="192" t="str">
        <v/>
      </c>
      <c r="N452" s="191" t="str">
        <v/>
      </c>
      <c r="O452" s="191" t="str">
        <v/>
      </c>
      <c r="P452" s="193" t="str">
        <f t="shared" si="82"/>
        <v/>
      </c>
      <c r="Q452" s="193" t="str">
        <f t="shared" si="83"/>
        <v/>
      </c>
      <c r="R452" s="179" t="str">
        <f>IF('Planilla de Perforacion'!K486="Survey","Survey","")</f>
        <v/>
      </c>
      <c r="T452" s="179" t="b">
        <f t="shared" si="84"/>
        <v>0</v>
      </c>
      <c r="U452" s="179" t="str">
        <v/>
      </c>
      <c r="V452" s="179" t="str">
        <f t="shared" si="85"/>
        <v/>
      </c>
      <c r="W452" t="str">
        <v/>
      </c>
      <c r="X452" s="202" t="str">
        <v/>
      </c>
      <c r="Y452" t="str">
        <v/>
      </c>
      <c r="Z452" t="str">
        <v/>
      </c>
      <c r="AA452" t="str">
        <f t="shared" si="77"/>
        <v/>
      </c>
      <c r="AB452" t="str">
        <f t="shared" si="78"/>
        <v/>
      </c>
      <c r="AC452" s="179" t="str">
        <f>IF('Planilla de Perforacion'!K486="Repasa","Repasa","")</f>
        <v/>
      </c>
      <c r="AE452" s="179" t="b">
        <f t="shared" si="86"/>
        <v>0</v>
      </c>
      <c r="AF452" t="str">
        <v/>
      </c>
      <c r="AG452" s="179" t="str">
        <f t="shared" si="87"/>
        <v/>
      </c>
      <c r="AH452" t="str">
        <v/>
      </c>
      <c r="AI452" s="202" t="str">
        <v/>
      </c>
      <c r="AJ452" t="str">
        <v/>
      </c>
      <c r="AK452" s="203" t="str">
        <v/>
      </c>
      <c r="AL452" t="str">
        <f t="shared" si="80"/>
        <v/>
      </c>
      <c r="AM452" t="str">
        <f t="shared" si="81"/>
        <v/>
      </c>
    </row>
    <row r="453" spans="3:39" x14ac:dyDescent="0.25">
      <c r="C453" s="179" t="str">
        <f>IF('Planilla de Perforacion'!K487="Conexión","Conexión","")</f>
        <v/>
      </c>
      <c r="D453" s="189" t="str">
        <f>'Planilla de Perforacion'!H487</f>
        <v/>
      </c>
      <c r="E453" s="190" t="str">
        <f>'Planilla de Perforacion'!E487</f>
        <v/>
      </c>
      <c r="F453" s="179">
        <f>'Planilla de Perforacion'!AF487</f>
        <v>0</v>
      </c>
      <c r="G453" s="179" t="str">
        <f>'Planilla de Perforacion'!AQ487</f>
        <v/>
      </c>
      <c r="H453" s="179" t="str">
        <f>'Planilla de Perforacion'!AS487</f>
        <v/>
      </c>
      <c r="I453" s="179" t="str">
        <f>'Planilla de Perforacion'!AR487</f>
        <v/>
      </c>
      <c r="J453" s="191" t="str">
        <v/>
      </c>
      <c r="K453" s="191" t="str">
        <f t="shared" si="79"/>
        <v/>
      </c>
      <c r="L453" s="191" t="str">
        <v/>
      </c>
      <c r="M453" s="192" t="str">
        <v/>
      </c>
      <c r="N453" s="191" t="str">
        <v/>
      </c>
      <c r="O453" s="191" t="str">
        <v/>
      </c>
      <c r="P453" s="193" t="str">
        <f t="shared" si="82"/>
        <v/>
      </c>
      <c r="Q453" s="193" t="str">
        <f t="shared" si="83"/>
        <v/>
      </c>
      <c r="R453" s="179" t="str">
        <f>IF('Planilla de Perforacion'!K487="Survey","Survey","")</f>
        <v/>
      </c>
      <c r="T453" s="179" t="b">
        <f t="shared" si="84"/>
        <v>0</v>
      </c>
      <c r="U453" s="179" t="str">
        <v/>
      </c>
      <c r="V453" s="179" t="str">
        <f t="shared" si="85"/>
        <v/>
      </c>
      <c r="W453" t="str">
        <v/>
      </c>
      <c r="X453" s="202" t="str">
        <v/>
      </c>
      <c r="Y453" t="str">
        <v/>
      </c>
      <c r="Z453" t="str">
        <v/>
      </c>
      <c r="AA453" t="str">
        <f t="shared" si="77"/>
        <v/>
      </c>
      <c r="AB453" t="str">
        <f t="shared" si="78"/>
        <v/>
      </c>
      <c r="AC453" s="179" t="str">
        <f>IF('Planilla de Perforacion'!K487="Repasa","Repasa","")</f>
        <v/>
      </c>
      <c r="AE453" s="179" t="b">
        <f t="shared" si="86"/>
        <v>0</v>
      </c>
      <c r="AF453" t="str">
        <v/>
      </c>
      <c r="AG453" s="179" t="str">
        <f t="shared" si="87"/>
        <v/>
      </c>
      <c r="AH453" t="str">
        <v/>
      </c>
      <c r="AI453" s="202" t="str">
        <v/>
      </c>
      <c r="AJ453" t="str">
        <v/>
      </c>
      <c r="AK453" s="203" t="str">
        <v/>
      </c>
      <c r="AL453" t="str">
        <f t="shared" si="80"/>
        <v/>
      </c>
      <c r="AM453" t="str">
        <f t="shared" si="81"/>
        <v/>
      </c>
    </row>
    <row r="454" spans="3:39" x14ac:dyDescent="0.25">
      <c r="C454" s="179" t="str">
        <f>IF('Planilla de Perforacion'!K488="Conexión","Conexión","")</f>
        <v/>
      </c>
      <c r="D454" s="189" t="str">
        <f>'Planilla de Perforacion'!H488</f>
        <v/>
      </c>
      <c r="E454" s="190" t="str">
        <f>'Planilla de Perforacion'!E488</f>
        <v/>
      </c>
      <c r="F454" s="179">
        <f>'Planilla de Perforacion'!AF488</f>
        <v>0</v>
      </c>
      <c r="G454" s="179" t="str">
        <f>'Planilla de Perforacion'!AQ488</f>
        <v/>
      </c>
      <c r="H454" s="179" t="str">
        <f>'Planilla de Perforacion'!AS488</f>
        <v/>
      </c>
      <c r="I454" s="179" t="str">
        <f>'Planilla de Perforacion'!AR488</f>
        <v/>
      </c>
      <c r="J454" s="191" t="str">
        <v/>
      </c>
      <c r="K454" s="191" t="str">
        <f t="shared" si="79"/>
        <v/>
      </c>
      <c r="L454" s="191" t="str">
        <v/>
      </c>
      <c r="M454" s="192" t="str">
        <v/>
      </c>
      <c r="N454" s="191" t="str">
        <v/>
      </c>
      <c r="O454" s="191" t="str">
        <v/>
      </c>
      <c r="P454" s="193" t="str">
        <f t="shared" si="82"/>
        <v/>
      </c>
      <c r="Q454" s="193" t="str">
        <f t="shared" si="83"/>
        <v/>
      </c>
      <c r="R454" s="179" t="str">
        <f>IF('Planilla de Perforacion'!K488="Survey","Survey","")</f>
        <v/>
      </c>
      <c r="T454" s="179" t="b">
        <f t="shared" si="84"/>
        <v>0</v>
      </c>
      <c r="U454" s="179" t="str">
        <v/>
      </c>
      <c r="V454" s="179" t="str">
        <f t="shared" si="85"/>
        <v/>
      </c>
      <c r="W454" t="str">
        <v/>
      </c>
      <c r="X454" s="202" t="str">
        <v/>
      </c>
      <c r="Y454" t="str">
        <v/>
      </c>
      <c r="Z454" t="str">
        <v/>
      </c>
      <c r="AA454" t="str">
        <f t="shared" si="77"/>
        <v/>
      </c>
      <c r="AB454" t="str">
        <f t="shared" si="78"/>
        <v/>
      </c>
      <c r="AC454" s="179" t="str">
        <f>IF('Planilla de Perforacion'!K488="Repasa","Repasa","")</f>
        <v/>
      </c>
      <c r="AE454" s="179" t="b">
        <f t="shared" si="86"/>
        <v>0</v>
      </c>
      <c r="AF454" t="str">
        <v/>
      </c>
      <c r="AG454" s="179" t="str">
        <f t="shared" si="87"/>
        <v/>
      </c>
      <c r="AH454" t="str">
        <v/>
      </c>
      <c r="AI454" s="202" t="str">
        <v/>
      </c>
      <c r="AJ454" t="str">
        <v/>
      </c>
      <c r="AK454" s="203" t="str">
        <v/>
      </c>
      <c r="AL454" t="str">
        <f t="shared" si="80"/>
        <v/>
      </c>
      <c r="AM454" t="str">
        <f t="shared" si="81"/>
        <v/>
      </c>
    </row>
    <row r="455" spans="3:39" x14ac:dyDescent="0.25">
      <c r="C455" s="179" t="str">
        <f>IF('Planilla de Perforacion'!K489="Conexión","Conexión","")</f>
        <v/>
      </c>
      <c r="D455" s="189" t="str">
        <f>'Planilla de Perforacion'!H489</f>
        <v/>
      </c>
      <c r="E455" s="190" t="str">
        <f>'Planilla de Perforacion'!E489</f>
        <v/>
      </c>
      <c r="F455" s="179">
        <f>'Planilla de Perforacion'!AF489</f>
        <v>0</v>
      </c>
      <c r="G455" s="179" t="str">
        <f>'Planilla de Perforacion'!AQ489</f>
        <v/>
      </c>
      <c r="H455" s="179" t="str">
        <f>'Planilla de Perforacion'!AS489</f>
        <v/>
      </c>
      <c r="I455" s="179" t="str">
        <f>'Planilla de Perforacion'!AR489</f>
        <v/>
      </c>
      <c r="J455" s="191" t="str">
        <v/>
      </c>
      <c r="K455" s="191" t="str">
        <f t="shared" si="79"/>
        <v/>
      </c>
      <c r="L455" s="191" t="str">
        <v/>
      </c>
      <c r="M455" s="192" t="str">
        <v/>
      </c>
      <c r="N455" s="191" t="str">
        <v/>
      </c>
      <c r="O455" s="191" t="str">
        <v/>
      </c>
      <c r="P455" s="193" t="str">
        <f t="shared" si="82"/>
        <v/>
      </c>
      <c r="Q455" s="193" t="str">
        <f t="shared" si="83"/>
        <v/>
      </c>
      <c r="R455" s="179" t="str">
        <f>IF('Planilla de Perforacion'!K489="Survey","Survey","")</f>
        <v/>
      </c>
      <c r="T455" s="179" t="b">
        <f t="shared" si="84"/>
        <v>0</v>
      </c>
      <c r="U455" s="179" t="str">
        <v/>
      </c>
      <c r="V455" s="179" t="str">
        <f t="shared" si="85"/>
        <v/>
      </c>
      <c r="W455" t="str">
        <v/>
      </c>
      <c r="X455" s="202" t="str">
        <v/>
      </c>
      <c r="Y455" t="str">
        <v/>
      </c>
      <c r="Z455" t="str">
        <v/>
      </c>
      <c r="AA455" t="str">
        <f t="shared" si="77"/>
        <v/>
      </c>
      <c r="AB455" t="str">
        <f t="shared" si="78"/>
        <v/>
      </c>
      <c r="AC455" s="179" t="str">
        <f>IF('Planilla de Perforacion'!K489="Repasa","Repasa","")</f>
        <v/>
      </c>
      <c r="AE455" s="179" t="b">
        <f t="shared" si="86"/>
        <v>0</v>
      </c>
      <c r="AF455" t="str">
        <v/>
      </c>
      <c r="AG455" s="179" t="str">
        <f t="shared" si="87"/>
        <v/>
      </c>
      <c r="AH455" t="str">
        <v/>
      </c>
      <c r="AI455" s="202" t="str">
        <v/>
      </c>
      <c r="AJ455" t="str">
        <v/>
      </c>
      <c r="AK455" s="203" t="str">
        <v/>
      </c>
      <c r="AL455" t="str">
        <f t="shared" si="80"/>
        <v/>
      </c>
      <c r="AM455" t="str">
        <f t="shared" si="81"/>
        <v/>
      </c>
    </row>
    <row r="456" spans="3:39" x14ac:dyDescent="0.25">
      <c r="C456" s="179" t="str">
        <f>IF('Planilla de Perforacion'!K490="Conexión","Conexión","")</f>
        <v/>
      </c>
      <c r="D456" s="189" t="str">
        <f>'Planilla de Perforacion'!H490</f>
        <v/>
      </c>
      <c r="E456" s="190" t="str">
        <f>'Planilla de Perforacion'!E490</f>
        <v/>
      </c>
      <c r="F456" s="179">
        <f>'Planilla de Perforacion'!AF490</f>
        <v>0</v>
      </c>
      <c r="G456" s="179" t="str">
        <f>'Planilla de Perforacion'!AQ490</f>
        <v/>
      </c>
      <c r="H456" s="179" t="str">
        <f>'Planilla de Perforacion'!AS490</f>
        <v/>
      </c>
      <c r="I456" s="179" t="str">
        <f>'Planilla de Perforacion'!AR490</f>
        <v/>
      </c>
      <c r="J456" s="191" t="str">
        <v/>
      </c>
      <c r="K456" s="191" t="str">
        <f t="shared" si="79"/>
        <v/>
      </c>
      <c r="L456" s="191" t="str">
        <v/>
      </c>
      <c r="M456" s="192" t="str">
        <v/>
      </c>
      <c r="N456" s="191" t="str">
        <v/>
      </c>
      <c r="O456" s="191" t="str">
        <v/>
      </c>
      <c r="P456" s="193" t="str">
        <f t="shared" si="82"/>
        <v/>
      </c>
      <c r="Q456" s="193" t="str">
        <f t="shared" si="83"/>
        <v/>
      </c>
      <c r="R456" s="179" t="str">
        <f>IF('Planilla de Perforacion'!K490="Survey","Survey","")</f>
        <v/>
      </c>
      <c r="T456" s="179" t="b">
        <f t="shared" si="84"/>
        <v>0</v>
      </c>
      <c r="U456" s="179" t="str">
        <v/>
      </c>
      <c r="V456" s="179" t="str">
        <f t="shared" si="85"/>
        <v/>
      </c>
      <c r="W456" t="str">
        <v/>
      </c>
      <c r="X456" s="202" t="str">
        <v/>
      </c>
      <c r="Y456" t="str">
        <v/>
      </c>
      <c r="Z456" t="str">
        <v/>
      </c>
      <c r="AA456" t="str">
        <f t="shared" ref="AA456:AA519" si="88">IF(Y456="Día",W456,"")</f>
        <v/>
      </c>
      <c r="AB456" t="str">
        <f t="shared" ref="AB456:AB519" si="89">IF(Y456="Noche",W456,"")</f>
        <v/>
      </c>
      <c r="AC456" s="179" t="str">
        <f>IF('Planilla de Perforacion'!K490="Repasa","Repasa","")</f>
        <v/>
      </c>
      <c r="AE456" s="179" t="b">
        <f t="shared" si="86"/>
        <v>0</v>
      </c>
      <c r="AF456" t="str">
        <v/>
      </c>
      <c r="AG456" s="179" t="str">
        <f t="shared" si="87"/>
        <v/>
      </c>
      <c r="AH456" t="str">
        <v/>
      </c>
      <c r="AI456" s="202" t="str">
        <v/>
      </c>
      <c r="AJ456" t="str">
        <v/>
      </c>
      <c r="AK456" s="203" t="str">
        <v/>
      </c>
      <c r="AL456" t="str">
        <f t="shared" si="80"/>
        <v/>
      </c>
      <c r="AM456" t="str">
        <f t="shared" si="81"/>
        <v/>
      </c>
    </row>
    <row r="457" spans="3:39" x14ac:dyDescent="0.25">
      <c r="C457" s="179" t="str">
        <f>IF('Planilla de Perforacion'!K491="Conexión","Conexión","")</f>
        <v/>
      </c>
      <c r="D457" s="189" t="str">
        <f>'Planilla de Perforacion'!H491</f>
        <v/>
      </c>
      <c r="E457" s="190" t="str">
        <f>'Planilla de Perforacion'!E491</f>
        <v/>
      </c>
      <c r="F457" s="179">
        <f>'Planilla de Perforacion'!AF491</f>
        <v>0</v>
      </c>
      <c r="G457" s="179" t="str">
        <f>'Planilla de Perforacion'!AQ491</f>
        <v/>
      </c>
      <c r="H457" s="179" t="str">
        <f>'Planilla de Perforacion'!AS491</f>
        <v/>
      </c>
      <c r="I457" s="179" t="str">
        <f>'Planilla de Perforacion'!AR491</f>
        <v/>
      </c>
      <c r="J457" s="191" t="str">
        <v/>
      </c>
      <c r="K457" s="191" t="str">
        <f t="shared" si="79"/>
        <v/>
      </c>
      <c r="L457" s="191" t="str">
        <v/>
      </c>
      <c r="M457" s="192" t="str">
        <v/>
      </c>
      <c r="N457" s="191" t="str">
        <v/>
      </c>
      <c r="O457" s="191" t="str">
        <v/>
      </c>
      <c r="P457" s="193" t="str">
        <f t="shared" si="82"/>
        <v/>
      </c>
      <c r="Q457" s="193" t="str">
        <f t="shared" si="83"/>
        <v/>
      </c>
      <c r="R457" s="179" t="str">
        <f>IF('Planilla de Perforacion'!K491="Survey","Survey","")</f>
        <v/>
      </c>
      <c r="T457" s="179" t="b">
        <f t="shared" si="84"/>
        <v>0</v>
      </c>
      <c r="U457" s="179" t="str">
        <v/>
      </c>
      <c r="V457" s="179" t="str">
        <f t="shared" si="85"/>
        <v/>
      </c>
      <c r="W457" t="str">
        <v/>
      </c>
      <c r="X457" s="202" t="str">
        <v/>
      </c>
      <c r="Y457" t="str">
        <v/>
      </c>
      <c r="Z457" t="str">
        <v/>
      </c>
      <c r="AA457" t="str">
        <f t="shared" si="88"/>
        <v/>
      </c>
      <c r="AB457" t="str">
        <f t="shared" si="89"/>
        <v/>
      </c>
      <c r="AC457" s="179" t="str">
        <f>IF('Planilla de Perforacion'!K491="Repasa","Repasa","")</f>
        <v/>
      </c>
      <c r="AE457" s="179" t="b">
        <f t="shared" si="86"/>
        <v>0</v>
      </c>
      <c r="AF457" t="str">
        <v/>
      </c>
      <c r="AG457" s="179" t="str">
        <f t="shared" si="87"/>
        <v/>
      </c>
      <c r="AH457" t="str">
        <v/>
      </c>
      <c r="AI457" s="202" t="str">
        <v/>
      </c>
      <c r="AJ457" t="str">
        <v/>
      </c>
      <c r="AK457" s="203" t="str">
        <v/>
      </c>
      <c r="AL457" t="str">
        <f t="shared" si="80"/>
        <v/>
      </c>
      <c r="AM457" t="str">
        <f t="shared" si="81"/>
        <v/>
      </c>
    </row>
    <row r="458" spans="3:39" x14ac:dyDescent="0.25">
      <c r="C458" s="179" t="str">
        <f>IF('Planilla de Perforacion'!K492="Conexión","Conexión","")</f>
        <v/>
      </c>
      <c r="D458" s="189" t="str">
        <f>'Planilla de Perforacion'!H492</f>
        <v/>
      </c>
      <c r="E458" s="190" t="str">
        <f>'Planilla de Perforacion'!E492</f>
        <v/>
      </c>
      <c r="F458" s="179">
        <f>'Planilla de Perforacion'!AF492</f>
        <v>0</v>
      </c>
      <c r="G458" s="179" t="str">
        <f>'Planilla de Perforacion'!AQ492</f>
        <v/>
      </c>
      <c r="H458" s="179" t="str">
        <f>'Planilla de Perforacion'!AS492</f>
        <v/>
      </c>
      <c r="I458" s="179" t="str">
        <f>'Planilla de Perforacion'!AR492</f>
        <v/>
      </c>
      <c r="J458" s="191" t="str">
        <v/>
      </c>
      <c r="K458" s="191" t="str">
        <f t="shared" si="79"/>
        <v/>
      </c>
      <c r="L458" s="191" t="str">
        <v/>
      </c>
      <c r="M458" s="192" t="str">
        <v/>
      </c>
      <c r="N458" s="191" t="str">
        <v/>
      </c>
      <c r="O458" s="191" t="str">
        <v/>
      </c>
      <c r="P458" s="193" t="str">
        <f t="shared" si="82"/>
        <v/>
      </c>
      <c r="Q458" s="193" t="str">
        <f t="shared" si="83"/>
        <v/>
      </c>
      <c r="R458" s="179" t="str">
        <f>IF('Planilla de Perforacion'!K492="Survey","Survey","")</f>
        <v/>
      </c>
      <c r="T458" s="179" t="b">
        <f t="shared" si="84"/>
        <v>0</v>
      </c>
      <c r="U458" s="179" t="str">
        <v/>
      </c>
      <c r="V458" s="179" t="str">
        <f t="shared" si="85"/>
        <v/>
      </c>
      <c r="W458" t="str">
        <v/>
      </c>
      <c r="X458" s="202" t="str">
        <v/>
      </c>
      <c r="Y458" t="str">
        <v/>
      </c>
      <c r="Z458" t="str">
        <v/>
      </c>
      <c r="AA458" t="str">
        <f t="shared" si="88"/>
        <v/>
      </c>
      <c r="AB458" t="str">
        <f t="shared" si="89"/>
        <v/>
      </c>
      <c r="AC458" s="179" t="str">
        <f>IF('Planilla de Perforacion'!K492="Repasa","Repasa","")</f>
        <v/>
      </c>
      <c r="AE458" s="179" t="b">
        <f t="shared" si="86"/>
        <v>0</v>
      </c>
      <c r="AF458" t="str">
        <v/>
      </c>
      <c r="AG458" s="179" t="str">
        <f t="shared" si="87"/>
        <v/>
      </c>
      <c r="AH458" t="str">
        <v/>
      </c>
      <c r="AI458" s="202" t="str">
        <v/>
      </c>
      <c r="AJ458" t="str">
        <v/>
      </c>
      <c r="AK458" s="203" t="str">
        <v/>
      </c>
      <c r="AL458" t="str">
        <f t="shared" si="80"/>
        <v/>
      </c>
      <c r="AM458" t="str">
        <f t="shared" si="81"/>
        <v/>
      </c>
    </row>
    <row r="459" spans="3:39" x14ac:dyDescent="0.25">
      <c r="C459" s="179" t="str">
        <f>IF('Planilla de Perforacion'!K493="Conexión","Conexión","")</f>
        <v/>
      </c>
      <c r="D459" s="189" t="str">
        <f>'Planilla de Perforacion'!H493</f>
        <v/>
      </c>
      <c r="E459" s="190" t="str">
        <f>'Planilla de Perforacion'!E493</f>
        <v/>
      </c>
      <c r="F459" s="179">
        <f>'Planilla de Perforacion'!AF493</f>
        <v>0</v>
      </c>
      <c r="G459" s="179" t="str">
        <f>'Planilla de Perforacion'!AQ493</f>
        <v/>
      </c>
      <c r="H459" s="179" t="str">
        <f>'Planilla de Perforacion'!AS493</f>
        <v/>
      </c>
      <c r="I459" s="179" t="str">
        <f>'Planilla de Perforacion'!AR493</f>
        <v/>
      </c>
      <c r="J459" s="191" t="str">
        <v/>
      </c>
      <c r="K459" s="191" t="str">
        <f t="shared" si="79"/>
        <v/>
      </c>
      <c r="L459" s="191" t="str">
        <v/>
      </c>
      <c r="M459" s="192" t="str">
        <v/>
      </c>
      <c r="N459" s="191" t="str">
        <v/>
      </c>
      <c r="O459" s="191" t="str">
        <v/>
      </c>
      <c r="P459" s="193" t="str">
        <f t="shared" si="82"/>
        <v/>
      </c>
      <c r="Q459" s="193" t="str">
        <f t="shared" si="83"/>
        <v/>
      </c>
      <c r="R459" s="179" t="str">
        <f>IF('Planilla de Perforacion'!K493="Survey","Survey","")</f>
        <v/>
      </c>
      <c r="T459" s="179" t="b">
        <f t="shared" si="84"/>
        <v>0</v>
      </c>
      <c r="U459" s="179" t="str">
        <v/>
      </c>
      <c r="V459" s="179" t="str">
        <f t="shared" si="85"/>
        <v/>
      </c>
      <c r="W459" t="str">
        <v/>
      </c>
      <c r="X459" s="202" t="str">
        <v/>
      </c>
      <c r="Y459" t="str">
        <v/>
      </c>
      <c r="Z459" t="str">
        <v/>
      </c>
      <c r="AA459" t="str">
        <f t="shared" si="88"/>
        <v/>
      </c>
      <c r="AB459" t="str">
        <f t="shared" si="89"/>
        <v/>
      </c>
      <c r="AC459" s="179" t="str">
        <f>IF('Planilla de Perforacion'!K493="Repasa","Repasa","")</f>
        <v/>
      </c>
      <c r="AE459" s="179" t="b">
        <f t="shared" si="86"/>
        <v>0</v>
      </c>
      <c r="AF459" t="str">
        <v/>
      </c>
      <c r="AG459" s="179" t="str">
        <f t="shared" si="87"/>
        <v/>
      </c>
      <c r="AH459" t="str">
        <v/>
      </c>
      <c r="AI459" s="202" t="str">
        <v/>
      </c>
      <c r="AJ459" t="str">
        <v/>
      </c>
      <c r="AK459" s="203" t="str">
        <v/>
      </c>
      <c r="AL459" t="str">
        <f t="shared" si="80"/>
        <v/>
      </c>
      <c r="AM459" t="str">
        <f t="shared" si="81"/>
        <v/>
      </c>
    </row>
    <row r="460" spans="3:39" x14ac:dyDescent="0.25">
      <c r="C460" s="179" t="str">
        <f>IF('Planilla de Perforacion'!K494="Conexión","Conexión","")</f>
        <v/>
      </c>
      <c r="D460" s="189" t="str">
        <f>'Planilla de Perforacion'!H494</f>
        <v/>
      </c>
      <c r="E460" s="190" t="str">
        <f>'Planilla de Perforacion'!E494</f>
        <v/>
      </c>
      <c r="F460" s="179">
        <f>'Planilla de Perforacion'!AF494</f>
        <v>0</v>
      </c>
      <c r="G460" s="179" t="str">
        <f>'Planilla de Perforacion'!AQ494</f>
        <v/>
      </c>
      <c r="H460" s="179" t="str">
        <f>'Planilla de Perforacion'!AS494</f>
        <v/>
      </c>
      <c r="I460" s="179" t="str">
        <f>'Planilla de Perforacion'!AR494</f>
        <v/>
      </c>
      <c r="J460" s="191" t="str">
        <v/>
      </c>
      <c r="K460" s="191" t="str">
        <f t="shared" ref="K460:K523" si="90">IF(J460="","",$A$2)</f>
        <v/>
      </c>
      <c r="L460" s="191" t="str">
        <v/>
      </c>
      <c r="M460" s="192" t="str">
        <v/>
      </c>
      <c r="N460" s="191" t="str">
        <v/>
      </c>
      <c r="O460" s="191" t="str">
        <v/>
      </c>
      <c r="P460" s="193" t="str">
        <f t="shared" si="82"/>
        <v/>
      </c>
      <c r="Q460" s="193" t="str">
        <f t="shared" si="83"/>
        <v/>
      </c>
      <c r="R460" s="179" t="str">
        <f>IF('Planilla de Perforacion'!K494="Survey","Survey","")</f>
        <v/>
      </c>
      <c r="T460" s="179" t="b">
        <f t="shared" si="84"/>
        <v>0</v>
      </c>
      <c r="U460" s="179" t="str">
        <v/>
      </c>
      <c r="V460" s="179" t="str">
        <f t="shared" si="85"/>
        <v/>
      </c>
      <c r="W460" t="str">
        <v/>
      </c>
      <c r="X460" s="202" t="str">
        <v/>
      </c>
      <c r="Y460" t="str">
        <v/>
      </c>
      <c r="Z460" t="str">
        <v/>
      </c>
      <c r="AA460" t="str">
        <f t="shared" si="88"/>
        <v/>
      </c>
      <c r="AB460" t="str">
        <f t="shared" si="89"/>
        <v/>
      </c>
      <c r="AC460" s="179" t="str">
        <f>IF('Planilla de Perforacion'!K494="Repasa","Repasa","")</f>
        <v/>
      </c>
      <c r="AE460" s="179" t="b">
        <f t="shared" si="86"/>
        <v>0</v>
      </c>
      <c r="AF460" t="str">
        <v/>
      </c>
      <c r="AG460" s="179" t="str">
        <f t="shared" si="87"/>
        <v/>
      </c>
      <c r="AH460" t="str">
        <v/>
      </c>
      <c r="AI460" s="202" t="str">
        <v/>
      </c>
      <c r="AJ460" t="str">
        <v/>
      </c>
      <c r="AK460" s="203" t="str">
        <v/>
      </c>
      <c r="AL460" t="str">
        <f t="shared" si="80"/>
        <v/>
      </c>
      <c r="AM460" t="str">
        <f t="shared" si="81"/>
        <v/>
      </c>
    </row>
    <row r="461" spans="3:39" x14ac:dyDescent="0.25">
      <c r="C461" s="179" t="str">
        <f>IF('Planilla de Perforacion'!K495="Conexión","Conexión","")</f>
        <v/>
      </c>
      <c r="D461" s="189" t="str">
        <f>'Planilla de Perforacion'!H495</f>
        <v/>
      </c>
      <c r="E461" s="190" t="str">
        <f>'Planilla de Perforacion'!E495</f>
        <v/>
      </c>
      <c r="F461" s="179">
        <f>'Planilla de Perforacion'!AF495</f>
        <v>0</v>
      </c>
      <c r="G461" s="179" t="str">
        <f>'Planilla de Perforacion'!AQ495</f>
        <v/>
      </c>
      <c r="H461" s="179" t="str">
        <f>'Planilla de Perforacion'!AS495</f>
        <v/>
      </c>
      <c r="I461" s="179" t="str">
        <f>'Planilla de Perforacion'!AR495</f>
        <v/>
      </c>
      <c r="J461" s="191" t="str">
        <v/>
      </c>
      <c r="K461" s="191" t="str">
        <f t="shared" si="90"/>
        <v/>
      </c>
      <c r="L461" s="191" t="str">
        <v/>
      </c>
      <c r="M461" s="192" t="str">
        <v/>
      </c>
      <c r="N461" s="191" t="str">
        <v/>
      </c>
      <c r="O461" s="191" t="str">
        <v/>
      </c>
      <c r="P461" s="193" t="str">
        <f t="shared" si="82"/>
        <v/>
      </c>
      <c r="Q461" s="193" t="str">
        <f t="shared" si="83"/>
        <v/>
      </c>
      <c r="R461" s="179" t="str">
        <f>IF('Planilla de Perforacion'!K495="Survey","Survey","")</f>
        <v/>
      </c>
      <c r="T461" s="179" t="b">
        <f t="shared" si="84"/>
        <v>0</v>
      </c>
      <c r="U461" s="179" t="str">
        <v/>
      </c>
      <c r="V461" s="179" t="str">
        <f t="shared" si="85"/>
        <v/>
      </c>
      <c r="W461" t="str">
        <v/>
      </c>
      <c r="X461" s="202" t="str">
        <v/>
      </c>
      <c r="Y461" t="str">
        <v/>
      </c>
      <c r="Z461" t="str">
        <v/>
      </c>
      <c r="AA461" t="str">
        <f t="shared" si="88"/>
        <v/>
      </c>
      <c r="AB461" t="str">
        <f t="shared" si="89"/>
        <v/>
      </c>
      <c r="AC461" s="179" t="str">
        <f>IF('Planilla de Perforacion'!K495="Repasa","Repasa","")</f>
        <v/>
      </c>
      <c r="AE461" s="179" t="b">
        <f t="shared" si="86"/>
        <v>0</v>
      </c>
      <c r="AF461" t="str">
        <v/>
      </c>
      <c r="AG461" s="179" t="str">
        <f t="shared" si="87"/>
        <v/>
      </c>
      <c r="AH461" t="str">
        <v/>
      </c>
      <c r="AI461" s="202" t="str">
        <v/>
      </c>
      <c r="AJ461" t="str">
        <v/>
      </c>
      <c r="AK461" s="203" t="str">
        <v/>
      </c>
      <c r="AL461" t="str">
        <f t="shared" si="80"/>
        <v/>
      </c>
      <c r="AM461" t="str">
        <f t="shared" si="81"/>
        <v/>
      </c>
    </row>
    <row r="462" spans="3:39" x14ac:dyDescent="0.25">
      <c r="C462" s="179" t="str">
        <f>IF('Planilla de Perforacion'!K496="Conexión","Conexión","")</f>
        <v/>
      </c>
      <c r="D462" s="189" t="str">
        <f>'Planilla de Perforacion'!H496</f>
        <v/>
      </c>
      <c r="E462" s="190" t="str">
        <f>'Planilla de Perforacion'!E496</f>
        <v/>
      </c>
      <c r="F462" s="179">
        <f>'Planilla de Perforacion'!AF496</f>
        <v>0</v>
      </c>
      <c r="G462" s="179" t="str">
        <f>'Planilla de Perforacion'!AQ496</f>
        <v/>
      </c>
      <c r="H462" s="179" t="str">
        <f>'Planilla de Perforacion'!AS496</f>
        <v/>
      </c>
      <c r="I462" s="179" t="str">
        <f>'Planilla de Perforacion'!AR496</f>
        <v/>
      </c>
      <c r="J462" s="191" t="str">
        <v/>
      </c>
      <c r="K462" s="191" t="str">
        <f t="shared" si="90"/>
        <v/>
      </c>
      <c r="L462" s="191" t="str">
        <v/>
      </c>
      <c r="M462" s="192" t="str">
        <v/>
      </c>
      <c r="N462" s="191" t="str">
        <v/>
      </c>
      <c r="O462" s="191" t="str">
        <v/>
      </c>
      <c r="P462" s="193" t="str">
        <f t="shared" si="82"/>
        <v/>
      </c>
      <c r="Q462" s="193" t="str">
        <f t="shared" si="83"/>
        <v/>
      </c>
      <c r="R462" s="179" t="str">
        <f>IF('Planilla de Perforacion'!K496="Survey","Survey","")</f>
        <v/>
      </c>
      <c r="T462" s="179" t="b">
        <f t="shared" si="84"/>
        <v>0</v>
      </c>
      <c r="U462" s="179" t="str">
        <v/>
      </c>
      <c r="V462" s="179" t="str">
        <f t="shared" si="85"/>
        <v/>
      </c>
      <c r="W462" t="str">
        <v/>
      </c>
      <c r="X462" s="202" t="str">
        <v/>
      </c>
      <c r="Y462" t="str">
        <v/>
      </c>
      <c r="Z462" t="str">
        <v/>
      </c>
      <c r="AA462" t="str">
        <f t="shared" si="88"/>
        <v/>
      </c>
      <c r="AB462" t="str">
        <f t="shared" si="89"/>
        <v/>
      </c>
      <c r="AC462" s="179" t="str">
        <f>IF('Planilla de Perforacion'!K496="Repasa","Repasa","")</f>
        <v/>
      </c>
      <c r="AE462" s="179" t="b">
        <f t="shared" si="86"/>
        <v>0</v>
      </c>
      <c r="AF462" t="str">
        <v/>
      </c>
      <c r="AG462" s="179" t="str">
        <f t="shared" si="87"/>
        <v/>
      </c>
      <c r="AH462" t="str">
        <v/>
      </c>
      <c r="AI462" s="202" t="str">
        <v/>
      </c>
      <c r="AJ462" t="str">
        <v/>
      </c>
      <c r="AK462" s="203" t="str">
        <v/>
      </c>
      <c r="AL462" t="str">
        <f t="shared" si="80"/>
        <v/>
      </c>
      <c r="AM462" t="str">
        <f t="shared" si="81"/>
        <v/>
      </c>
    </row>
    <row r="463" spans="3:39" x14ac:dyDescent="0.25">
      <c r="C463" s="179" t="str">
        <f>IF('Planilla de Perforacion'!K497="Conexión","Conexión","")</f>
        <v/>
      </c>
      <c r="D463" s="189" t="str">
        <f>'Planilla de Perforacion'!H497</f>
        <v/>
      </c>
      <c r="E463" s="190" t="str">
        <f>'Planilla de Perforacion'!E497</f>
        <v/>
      </c>
      <c r="F463" s="179">
        <f>'Planilla de Perforacion'!AF497</f>
        <v>0</v>
      </c>
      <c r="G463" s="179" t="str">
        <f>'Planilla de Perforacion'!AQ497</f>
        <v/>
      </c>
      <c r="H463" s="179" t="str">
        <f>'Planilla de Perforacion'!AS497</f>
        <v/>
      </c>
      <c r="I463" s="179" t="str">
        <f>'Planilla de Perforacion'!AR497</f>
        <v/>
      </c>
      <c r="J463" s="191" t="str">
        <v/>
      </c>
      <c r="K463" s="191" t="str">
        <f t="shared" si="90"/>
        <v/>
      </c>
      <c r="L463" s="191" t="str">
        <v/>
      </c>
      <c r="M463" s="192" t="str">
        <v/>
      </c>
      <c r="N463" s="191" t="str">
        <v/>
      </c>
      <c r="O463" s="191" t="str">
        <v/>
      </c>
      <c r="P463" s="193" t="str">
        <f t="shared" si="82"/>
        <v/>
      </c>
      <c r="Q463" s="193" t="str">
        <f t="shared" si="83"/>
        <v/>
      </c>
      <c r="R463" s="179" t="str">
        <f>IF('Planilla de Perforacion'!K497="Survey","Survey","")</f>
        <v/>
      </c>
      <c r="T463" s="179" t="b">
        <f t="shared" si="84"/>
        <v>0</v>
      </c>
      <c r="U463" s="179" t="str">
        <v/>
      </c>
      <c r="V463" s="179" t="str">
        <f t="shared" si="85"/>
        <v/>
      </c>
      <c r="W463" t="str">
        <v/>
      </c>
      <c r="X463" s="202" t="str">
        <v/>
      </c>
      <c r="Y463" t="str">
        <v/>
      </c>
      <c r="Z463" t="str">
        <v/>
      </c>
      <c r="AA463" t="str">
        <f t="shared" si="88"/>
        <v/>
      </c>
      <c r="AB463" t="str">
        <f t="shared" si="89"/>
        <v/>
      </c>
      <c r="AC463" s="179" t="str">
        <f>IF('Planilla de Perforacion'!K497="Repasa","Repasa","")</f>
        <v/>
      </c>
      <c r="AE463" s="179" t="b">
        <f t="shared" si="86"/>
        <v>0</v>
      </c>
      <c r="AF463" t="str">
        <v/>
      </c>
      <c r="AG463" s="179" t="str">
        <f t="shared" si="87"/>
        <v/>
      </c>
      <c r="AH463" t="str">
        <v/>
      </c>
      <c r="AI463" s="202" t="str">
        <v/>
      </c>
      <c r="AJ463" t="str">
        <v/>
      </c>
      <c r="AK463" s="203" t="str">
        <v/>
      </c>
      <c r="AL463" t="str">
        <f t="shared" si="80"/>
        <v/>
      </c>
      <c r="AM463" t="str">
        <f t="shared" si="81"/>
        <v/>
      </c>
    </row>
    <row r="464" spans="3:39" x14ac:dyDescent="0.25">
      <c r="C464" s="179" t="str">
        <f>IF('Planilla de Perforacion'!K498="Conexión","Conexión","")</f>
        <v/>
      </c>
      <c r="D464" s="189" t="str">
        <f>'Planilla de Perforacion'!H498</f>
        <v/>
      </c>
      <c r="E464" s="190" t="str">
        <f>'Planilla de Perforacion'!E498</f>
        <v/>
      </c>
      <c r="F464" s="179">
        <f>'Planilla de Perforacion'!AF498</f>
        <v>0</v>
      </c>
      <c r="G464" s="179" t="str">
        <f>'Planilla de Perforacion'!AQ498</f>
        <v/>
      </c>
      <c r="H464" s="179" t="str">
        <f>'Planilla de Perforacion'!AS498</f>
        <v/>
      </c>
      <c r="I464" s="179" t="str">
        <f>'Planilla de Perforacion'!AR498</f>
        <v/>
      </c>
      <c r="J464" s="191" t="str">
        <v/>
      </c>
      <c r="K464" s="191" t="str">
        <f t="shared" si="90"/>
        <v/>
      </c>
      <c r="L464" s="191" t="str">
        <v/>
      </c>
      <c r="M464" s="192" t="str">
        <v/>
      </c>
      <c r="N464" s="191" t="str">
        <v/>
      </c>
      <c r="O464" s="191" t="str">
        <v/>
      </c>
      <c r="P464" s="193" t="str">
        <f t="shared" si="82"/>
        <v/>
      </c>
      <c r="Q464" s="193" t="str">
        <f t="shared" si="83"/>
        <v/>
      </c>
      <c r="R464" s="179" t="str">
        <f>IF('Planilla de Perforacion'!K498="Survey","Survey","")</f>
        <v/>
      </c>
      <c r="T464" s="179" t="b">
        <f t="shared" si="84"/>
        <v>0</v>
      </c>
      <c r="U464" s="179" t="str">
        <v/>
      </c>
      <c r="V464" s="179" t="str">
        <f t="shared" si="85"/>
        <v/>
      </c>
      <c r="W464" t="str">
        <v/>
      </c>
      <c r="X464" s="202" t="str">
        <v/>
      </c>
      <c r="Y464" t="str">
        <v/>
      </c>
      <c r="Z464" t="str">
        <v/>
      </c>
      <c r="AA464" t="str">
        <f t="shared" si="88"/>
        <v/>
      </c>
      <c r="AB464" t="str">
        <f t="shared" si="89"/>
        <v/>
      </c>
      <c r="AC464" s="179" t="str">
        <f>IF('Planilla de Perforacion'!K498="Repasa","Repasa","")</f>
        <v/>
      </c>
      <c r="AE464" s="179" t="b">
        <f t="shared" si="86"/>
        <v>0</v>
      </c>
      <c r="AF464" t="str">
        <v/>
      </c>
      <c r="AG464" s="179" t="str">
        <f t="shared" si="87"/>
        <v/>
      </c>
      <c r="AH464" t="str">
        <v/>
      </c>
      <c r="AI464" s="202" t="str">
        <v/>
      </c>
      <c r="AJ464" t="str">
        <v/>
      </c>
      <c r="AK464" s="203" t="str">
        <v/>
      </c>
      <c r="AL464" t="str">
        <f t="shared" si="80"/>
        <v/>
      </c>
      <c r="AM464" t="str">
        <f t="shared" si="81"/>
        <v/>
      </c>
    </row>
    <row r="465" spans="3:39" x14ac:dyDescent="0.25">
      <c r="C465" s="179" t="str">
        <f>IF('Planilla de Perforacion'!K499="Conexión","Conexión","")</f>
        <v/>
      </c>
      <c r="D465" s="189" t="str">
        <f>'Planilla de Perforacion'!H499</f>
        <v/>
      </c>
      <c r="E465" s="190" t="str">
        <f>'Planilla de Perforacion'!E499</f>
        <v/>
      </c>
      <c r="F465" s="179">
        <f>'Planilla de Perforacion'!AF499</f>
        <v>0</v>
      </c>
      <c r="G465" s="179" t="str">
        <f>'Planilla de Perforacion'!AQ499</f>
        <v/>
      </c>
      <c r="H465" s="179" t="str">
        <f>'Planilla de Perforacion'!AS499</f>
        <v/>
      </c>
      <c r="I465" s="179" t="str">
        <f>'Planilla de Perforacion'!AR499</f>
        <v/>
      </c>
      <c r="J465" s="191" t="str">
        <v/>
      </c>
      <c r="K465" s="191" t="str">
        <f t="shared" si="90"/>
        <v/>
      </c>
      <c r="L465" s="191" t="str">
        <v/>
      </c>
      <c r="M465" s="192" t="str">
        <v/>
      </c>
      <c r="N465" s="191" t="str">
        <v/>
      </c>
      <c r="O465" s="191" t="str">
        <v/>
      </c>
      <c r="P465" s="193" t="str">
        <f t="shared" si="82"/>
        <v/>
      </c>
      <c r="Q465" s="193" t="str">
        <f t="shared" si="83"/>
        <v/>
      </c>
      <c r="R465" s="179" t="str">
        <f>IF('Planilla de Perforacion'!K499="Survey","Survey","")</f>
        <v/>
      </c>
      <c r="T465" s="179" t="b">
        <f t="shared" si="84"/>
        <v>0</v>
      </c>
      <c r="U465" s="179" t="str">
        <v/>
      </c>
      <c r="V465" s="179" t="str">
        <f t="shared" si="85"/>
        <v/>
      </c>
      <c r="W465" t="str">
        <v/>
      </c>
      <c r="X465" s="202" t="str">
        <v/>
      </c>
      <c r="Y465" t="str">
        <v/>
      </c>
      <c r="Z465" t="str">
        <v/>
      </c>
      <c r="AA465" t="str">
        <f t="shared" si="88"/>
        <v/>
      </c>
      <c r="AB465" t="str">
        <f t="shared" si="89"/>
        <v/>
      </c>
      <c r="AC465" s="179" t="str">
        <f>IF('Planilla de Perforacion'!K499="Repasa","Repasa","")</f>
        <v/>
      </c>
      <c r="AE465" s="179" t="b">
        <f t="shared" si="86"/>
        <v>0</v>
      </c>
      <c r="AF465" t="str">
        <v/>
      </c>
      <c r="AG465" s="179" t="str">
        <f t="shared" si="87"/>
        <v/>
      </c>
      <c r="AH465" t="str">
        <v/>
      </c>
      <c r="AI465" s="202" t="str">
        <v/>
      </c>
      <c r="AJ465" t="str">
        <v/>
      </c>
      <c r="AK465" s="203" t="str">
        <v/>
      </c>
      <c r="AL465" t="str">
        <f t="shared" si="80"/>
        <v/>
      </c>
      <c r="AM465" t="str">
        <f t="shared" si="81"/>
        <v/>
      </c>
    </row>
    <row r="466" spans="3:39" x14ac:dyDescent="0.25">
      <c r="C466" s="179" t="str">
        <f>IF('Planilla de Perforacion'!K500="Conexión","Conexión","")</f>
        <v/>
      </c>
      <c r="D466" s="189" t="str">
        <f>'Planilla de Perforacion'!H500</f>
        <v/>
      </c>
      <c r="E466" s="190" t="str">
        <f>'Planilla de Perforacion'!E500</f>
        <v/>
      </c>
      <c r="F466" s="179">
        <f>'Planilla de Perforacion'!AF500</f>
        <v>0</v>
      </c>
      <c r="G466" s="179" t="str">
        <f>'Planilla de Perforacion'!AQ500</f>
        <v/>
      </c>
      <c r="H466" s="179" t="str">
        <f>'Planilla de Perforacion'!AS500</f>
        <v/>
      </c>
      <c r="I466" s="179" t="str">
        <f>'Planilla de Perforacion'!AR500</f>
        <v/>
      </c>
      <c r="J466" s="191" t="str">
        <v/>
      </c>
      <c r="K466" s="191" t="str">
        <f t="shared" si="90"/>
        <v/>
      </c>
      <c r="L466" s="191" t="str">
        <v/>
      </c>
      <c r="M466" s="192" t="str">
        <v/>
      </c>
      <c r="N466" s="191" t="str">
        <v/>
      </c>
      <c r="O466" s="191" t="str">
        <v/>
      </c>
      <c r="P466" s="193" t="str">
        <f t="shared" si="82"/>
        <v/>
      </c>
      <c r="Q466" s="193" t="str">
        <f t="shared" si="83"/>
        <v/>
      </c>
      <c r="R466" s="179" t="str">
        <f>IF('Planilla de Perforacion'!K500="Survey","Survey","")</f>
        <v/>
      </c>
      <c r="T466" s="179" t="b">
        <f t="shared" si="84"/>
        <v>0</v>
      </c>
      <c r="U466" s="179" t="str">
        <v/>
      </c>
      <c r="V466" s="179" t="str">
        <f t="shared" si="85"/>
        <v/>
      </c>
      <c r="W466" t="str">
        <v/>
      </c>
      <c r="X466" s="202" t="str">
        <v/>
      </c>
      <c r="Y466" t="str">
        <v/>
      </c>
      <c r="Z466" t="str">
        <v/>
      </c>
      <c r="AA466" t="str">
        <f t="shared" si="88"/>
        <v/>
      </c>
      <c r="AB466" t="str">
        <f t="shared" si="89"/>
        <v/>
      </c>
      <c r="AC466" s="179" t="str">
        <f>IF('Planilla de Perforacion'!K500="Repasa","Repasa","")</f>
        <v/>
      </c>
      <c r="AE466" s="179" t="b">
        <f t="shared" si="86"/>
        <v>0</v>
      </c>
      <c r="AF466" t="str">
        <v/>
      </c>
      <c r="AG466" s="179" t="str">
        <f t="shared" si="87"/>
        <v/>
      </c>
      <c r="AH466" t="str">
        <v/>
      </c>
      <c r="AI466" s="202" t="str">
        <v/>
      </c>
      <c r="AJ466" t="str">
        <v/>
      </c>
      <c r="AK466" s="203" t="str">
        <v/>
      </c>
      <c r="AL466" t="str">
        <f t="shared" si="80"/>
        <v/>
      </c>
      <c r="AM466" t="str">
        <f t="shared" si="81"/>
        <v/>
      </c>
    </row>
    <row r="467" spans="3:39" x14ac:dyDescent="0.25">
      <c r="C467" s="179" t="str">
        <f>IF('Planilla de Perforacion'!K501="Conexión","Conexión","")</f>
        <v/>
      </c>
      <c r="D467" s="189" t="str">
        <f>'Planilla de Perforacion'!H501</f>
        <v/>
      </c>
      <c r="E467" s="190" t="str">
        <f>'Planilla de Perforacion'!E501</f>
        <v/>
      </c>
      <c r="F467" s="179">
        <f>'Planilla de Perforacion'!AF501</f>
        <v>0</v>
      </c>
      <c r="G467" s="179" t="str">
        <f>'Planilla de Perforacion'!AQ501</f>
        <v/>
      </c>
      <c r="H467" s="179" t="str">
        <f>'Planilla de Perforacion'!AS501</f>
        <v/>
      </c>
      <c r="I467" s="179" t="str">
        <f>'Planilla de Perforacion'!AR501</f>
        <v/>
      </c>
      <c r="J467" s="191" t="str">
        <v/>
      </c>
      <c r="K467" s="191" t="str">
        <f t="shared" si="90"/>
        <v/>
      </c>
      <c r="L467" s="191" t="str">
        <v/>
      </c>
      <c r="M467" s="192" t="str">
        <v/>
      </c>
      <c r="N467" s="191" t="str">
        <v/>
      </c>
      <c r="O467" s="191" t="str">
        <v/>
      </c>
      <c r="P467" s="193" t="str">
        <f t="shared" si="82"/>
        <v/>
      </c>
      <c r="Q467" s="193" t="str">
        <f t="shared" si="83"/>
        <v/>
      </c>
      <c r="R467" s="179" t="str">
        <f>IF('Planilla de Perforacion'!K501="Survey","Survey","")</f>
        <v/>
      </c>
      <c r="T467" s="179" t="b">
        <f t="shared" si="84"/>
        <v>0</v>
      </c>
      <c r="U467" s="179" t="str">
        <v/>
      </c>
      <c r="V467" s="179" t="str">
        <f t="shared" si="85"/>
        <v/>
      </c>
      <c r="W467" t="str">
        <v/>
      </c>
      <c r="X467" s="202" t="str">
        <v/>
      </c>
      <c r="Y467" t="str">
        <v/>
      </c>
      <c r="Z467" t="str">
        <v/>
      </c>
      <c r="AA467" t="str">
        <f t="shared" si="88"/>
        <v/>
      </c>
      <c r="AB467" t="str">
        <f t="shared" si="89"/>
        <v/>
      </c>
      <c r="AC467" s="179" t="str">
        <f>IF('Planilla de Perforacion'!K501="Repasa","Repasa","")</f>
        <v/>
      </c>
      <c r="AE467" s="179" t="b">
        <f t="shared" si="86"/>
        <v>0</v>
      </c>
      <c r="AF467" t="str">
        <v/>
      </c>
      <c r="AG467" s="179" t="str">
        <f t="shared" si="87"/>
        <v/>
      </c>
      <c r="AH467" t="str">
        <v/>
      </c>
      <c r="AI467" s="202" t="str">
        <v/>
      </c>
      <c r="AJ467" t="str">
        <v/>
      </c>
      <c r="AK467" s="203" t="str">
        <v/>
      </c>
      <c r="AL467" t="str">
        <f t="shared" si="80"/>
        <v/>
      </c>
      <c r="AM467" t="str">
        <f t="shared" si="81"/>
        <v/>
      </c>
    </row>
    <row r="468" spans="3:39" x14ac:dyDescent="0.25">
      <c r="C468" s="179" t="str">
        <f>IF('Planilla de Perforacion'!K502="Conexión","Conexión","")</f>
        <v/>
      </c>
      <c r="D468" s="189" t="str">
        <f>'Planilla de Perforacion'!H502</f>
        <v/>
      </c>
      <c r="E468" s="190" t="str">
        <f>'Planilla de Perforacion'!E502</f>
        <v/>
      </c>
      <c r="F468" s="179">
        <f>'Planilla de Perforacion'!AF502</f>
        <v>0</v>
      </c>
      <c r="G468" s="179" t="str">
        <f>'Planilla de Perforacion'!AQ502</f>
        <v/>
      </c>
      <c r="H468" s="179" t="str">
        <f>'Planilla de Perforacion'!AS502</f>
        <v/>
      </c>
      <c r="I468" s="179" t="str">
        <f>'Planilla de Perforacion'!AR502</f>
        <v/>
      </c>
      <c r="J468" s="191" t="str">
        <v/>
      </c>
      <c r="K468" s="191" t="str">
        <f t="shared" si="90"/>
        <v/>
      </c>
      <c r="L468" s="191" t="str">
        <v/>
      </c>
      <c r="M468" s="192" t="str">
        <v/>
      </c>
      <c r="N468" s="191" t="str">
        <v/>
      </c>
      <c r="O468" s="191" t="str">
        <v/>
      </c>
      <c r="P468" s="193" t="str">
        <f t="shared" si="82"/>
        <v/>
      </c>
      <c r="Q468" s="193" t="str">
        <f t="shared" si="83"/>
        <v/>
      </c>
      <c r="R468" s="179" t="str">
        <f>IF('Planilla de Perforacion'!K502="Survey","Survey","")</f>
        <v/>
      </c>
      <c r="T468" s="179" t="b">
        <f t="shared" si="84"/>
        <v>0</v>
      </c>
      <c r="U468" s="179" t="str">
        <v/>
      </c>
      <c r="V468" s="179" t="str">
        <f t="shared" si="85"/>
        <v/>
      </c>
      <c r="W468" t="str">
        <v/>
      </c>
      <c r="X468" s="202" t="str">
        <v/>
      </c>
      <c r="Y468" t="str">
        <v/>
      </c>
      <c r="Z468" t="str">
        <v/>
      </c>
      <c r="AA468" t="str">
        <f t="shared" si="88"/>
        <v/>
      </c>
      <c r="AB468" t="str">
        <f t="shared" si="89"/>
        <v/>
      </c>
      <c r="AC468" s="179" t="str">
        <f>IF('Planilla de Perforacion'!K502="Repasa","Repasa","")</f>
        <v/>
      </c>
      <c r="AE468" s="179" t="b">
        <f t="shared" si="86"/>
        <v>0</v>
      </c>
      <c r="AF468" t="str">
        <v/>
      </c>
      <c r="AG468" s="179" t="str">
        <f t="shared" si="87"/>
        <v/>
      </c>
      <c r="AH468" t="str">
        <v/>
      </c>
      <c r="AI468" s="202" t="str">
        <v/>
      </c>
      <c r="AJ468" t="str">
        <v/>
      </c>
      <c r="AK468" s="203" t="str">
        <v/>
      </c>
      <c r="AL468" t="str">
        <f t="shared" si="80"/>
        <v/>
      </c>
      <c r="AM468" t="str">
        <f t="shared" si="81"/>
        <v/>
      </c>
    </row>
    <row r="469" spans="3:39" x14ac:dyDescent="0.25">
      <c r="C469" s="179" t="str">
        <f>IF('Planilla de Perforacion'!K503="Conexión","Conexión","")</f>
        <v/>
      </c>
      <c r="D469" s="189" t="str">
        <f>'Planilla de Perforacion'!H503</f>
        <v/>
      </c>
      <c r="E469" s="190" t="str">
        <f>'Planilla de Perforacion'!E503</f>
        <v/>
      </c>
      <c r="F469" s="179">
        <f>'Planilla de Perforacion'!AF503</f>
        <v>0</v>
      </c>
      <c r="G469" s="179" t="str">
        <f>'Planilla de Perforacion'!AQ503</f>
        <v/>
      </c>
      <c r="H469" s="179" t="str">
        <f>'Planilla de Perforacion'!AS503</f>
        <v/>
      </c>
      <c r="I469" s="179" t="str">
        <f>'Planilla de Perforacion'!AR503</f>
        <v/>
      </c>
      <c r="J469" s="191" t="str">
        <v/>
      </c>
      <c r="K469" s="191" t="str">
        <f t="shared" si="90"/>
        <v/>
      </c>
      <c r="L469" s="191" t="str">
        <v/>
      </c>
      <c r="M469" s="192" t="str">
        <v/>
      </c>
      <c r="N469" s="191" t="str">
        <v/>
      </c>
      <c r="O469" s="191" t="str">
        <v/>
      </c>
      <c r="P469" s="193" t="str">
        <f t="shared" si="82"/>
        <v/>
      </c>
      <c r="Q469" s="193" t="str">
        <f t="shared" si="83"/>
        <v/>
      </c>
      <c r="R469" s="179" t="str">
        <f>IF('Planilla de Perforacion'!K503="Survey","Survey","")</f>
        <v/>
      </c>
      <c r="T469" s="179" t="b">
        <f t="shared" si="84"/>
        <v>0</v>
      </c>
      <c r="U469" s="179" t="str">
        <v/>
      </c>
      <c r="V469" s="179" t="str">
        <f t="shared" si="85"/>
        <v/>
      </c>
      <c r="W469" t="str">
        <v/>
      </c>
      <c r="X469" s="202" t="str">
        <v/>
      </c>
      <c r="Y469" t="str">
        <v/>
      </c>
      <c r="Z469" t="str">
        <v/>
      </c>
      <c r="AA469" t="str">
        <f t="shared" si="88"/>
        <v/>
      </c>
      <c r="AB469" t="str">
        <f t="shared" si="89"/>
        <v/>
      </c>
      <c r="AC469" s="179" t="str">
        <f>IF('Planilla de Perforacion'!K503="Repasa","Repasa","")</f>
        <v/>
      </c>
      <c r="AE469" s="179" t="b">
        <f t="shared" si="86"/>
        <v>0</v>
      </c>
      <c r="AF469" t="str">
        <v/>
      </c>
      <c r="AG469" s="179" t="str">
        <f t="shared" si="87"/>
        <v/>
      </c>
      <c r="AH469" t="str">
        <v/>
      </c>
      <c r="AI469" s="202" t="str">
        <v/>
      </c>
      <c r="AJ469" t="str">
        <v/>
      </c>
      <c r="AK469" s="203" t="str">
        <v/>
      </c>
      <c r="AL469" t="str">
        <f t="shared" si="80"/>
        <v/>
      </c>
      <c r="AM469" t="str">
        <f t="shared" si="81"/>
        <v/>
      </c>
    </row>
    <row r="470" spans="3:39" x14ac:dyDescent="0.25">
      <c r="C470" s="179" t="str">
        <f>IF('Planilla de Perforacion'!K504="Conexión","Conexión","")</f>
        <v/>
      </c>
      <c r="D470" s="189" t="str">
        <f>'Planilla de Perforacion'!H504</f>
        <v/>
      </c>
      <c r="E470" s="190" t="str">
        <f>'Planilla de Perforacion'!E504</f>
        <v/>
      </c>
      <c r="F470" s="179">
        <f>'Planilla de Perforacion'!AF504</f>
        <v>0</v>
      </c>
      <c r="G470" s="179" t="str">
        <f>'Planilla de Perforacion'!AQ504</f>
        <v/>
      </c>
      <c r="H470" s="179" t="str">
        <f>'Planilla de Perforacion'!AS504</f>
        <v/>
      </c>
      <c r="I470" s="179" t="str">
        <f>'Planilla de Perforacion'!AR504</f>
        <v/>
      </c>
      <c r="J470" s="191" t="str">
        <v/>
      </c>
      <c r="K470" s="191" t="str">
        <f t="shared" si="90"/>
        <v/>
      </c>
      <c r="L470" s="191" t="str">
        <v/>
      </c>
      <c r="M470" s="192" t="str">
        <v/>
      </c>
      <c r="N470" s="191" t="str">
        <v/>
      </c>
      <c r="O470" s="191" t="str">
        <v/>
      </c>
      <c r="P470" s="193" t="str">
        <f t="shared" si="82"/>
        <v/>
      </c>
      <c r="Q470" s="193" t="str">
        <f t="shared" si="83"/>
        <v/>
      </c>
      <c r="R470" s="179" t="str">
        <f>IF('Planilla de Perforacion'!K504="Survey","Survey","")</f>
        <v/>
      </c>
      <c r="T470" s="179" t="b">
        <f t="shared" si="84"/>
        <v>0</v>
      </c>
      <c r="U470" s="179" t="str">
        <v/>
      </c>
      <c r="V470" s="179" t="str">
        <f t="shared" si="85"/>
        <v/>
      </c>
      <c r="W470" t="str">
        <v/>
      </c>
      <c r="X470" s="202" t="str">
        <v/>
      </c>
      <c r="Y470" t="str">
        <v/>
      </c>
      <c r="Z470" t="str">
        <v/>
      </c>
      <c r="AA470" t="str">
        <f t="shared" si="88"/>
        <v/>
      </c>
      <c r="AB470" t="str">
        <f t="shared" si="89"/>
        <v/>
      </c>
      <c r="AC470" s="179" t="str">
        <f>IF('Planilla de Perforacion'!K504="Repasa","Repasa","")</f>
        <v/>
      </c>
      <c r="AE470" s="179" t="b">
        <f t="shared" si="86"/>
        <v>0</v>
      </c>
      <c r="AF470" t="str">
        <v/>
      </c>
      <c r="AG470" s="179" t="str">
        <f t="shared" si="87"/>
        <v/>
      </c>
      <c r="AH470" t="str">
        <v/>
      </c>
      <c r="AI470" s="202" t="str">
        <v/>
      </c>
      <c r="AJ470" t="str">
        <v/>
      </c>
      <c r="AK470" s="203" t="str">
        <v/>
      </c>
      <c r="AL470" t="str">
        <f t="shared" si="80"/>
        <v/>
      </c>
      <c r="AM470" t="str">
        <f t="shared" si="81"/>
        <v/>
      </c>
    </row>
    <row r="471" spans="3:39" x14ac:dyDescent="0.25">
      <c r="C471" s="179" t="str">
        <f>IF('Planilla de Perforacion'!K505="Conexión","Conexión","")</f>
        <v/>
      </c>
      <c r="D471" s="189" t="str">
        <f>'Planilla de Perforacion'!H505</f>
        <v/>
      </c>
      <c r="E471" s="190" t="str">
        <f>'Planilla de Perforacion'!E505</f>
        <v/>
      </c>
      <c r="F471" s="179">
        <f>'Planilla de Perforacion'!AF505</f>
        <v>0</v>
      </c>
      <c r="G471" s="179" t="str">
        <f>'Planilla de Perforacion'!AQ505</f>
        <v/>
      </c>
      <c r="H471" s="179" t="str">
        <f>'Planilla de Perforacion'!AS505</f>
        <v/>
      </c>
      <c r="I471" s="179" t="str">
        <f>'Planilla de Perforacion'!AR505</f>
        <v/>
      </c>
      <c r="J471" s="191" t="str">
        <v/>
      </c>
      <c r="K471" s="191" t="str">
        <f t="shared" si="90"/>
        <v/>
      </c>
      <c r="L471" s="191" t="str">
        <v/>
      </c>
      <c r="M471" s="192" t="str">
        <v/>
      </c>
      <c r="N471" s="191" t="str">
        <v/>
      </c>
      <c r="O471" s="191" t="str">
        <v/>
      </c>
      <c r="P471" s="193" t="str">
        <f t="shared" si="82"/>
        <v/>
      </c>
      <c r="Q471" s="193" t="str">
        <f t="shared" si="83"/>
        <v/>
      </c>
      <c r="R471" s="179" t="str">
        <f>IF('Planilla de Perforacion'!K505="Survey","Survey","")</f>
        <v/>
      </c>
      <c r="T471" s="179" t="b">
        <f t="shared" si="84"/>
        <v>0</v>
      </c>
      <c r="U471" s="179" t="str">
        <v/>
      </c>
      <c r="V471" s="179" t="str">
        <f t="shared" si="85"/>
        <v/>
      </c>
      <c r="W471" t="str">
        <v/>
      </c>
      <c r="X471" s="202" t="str">
        <v/>
      </c>
      <c r="Y471" t="str">
        <v/>
      </c>
      <c r="Z471" t="str">
        <v/>
      </c>
      <c r="AA471" t="str">
        <f t="shared" si="88"/>
        <v/>
      </c>
      <c r="AB471" t="str">
        <f t="shared" si="89"/>
        <v/>
      </c>
      <c r="AC471" s="179" t="str">
        <f>IF('Planilla de Perforacion'!K505="Repasa","Repasa","")</f>
        <v/>
      </c>
      <c r="AE471" s="179" t="b">
        <f t="shared" si="86"/>
        <v>0</v>
      </c>
      <c r="AF471" t="str">
        <v/>
      </c>
      <c r="AG471" s="179" t="str">
        <f t="shared" si="87"/>
        <v/>
      </c>
      <c r="AH471" t="str">
        <v/>
      </c>
      <c r="AI471" s="202" t="str">
        <v/>
      </c>
      <c r="AJ471" t="str">
        <v/>
      </c>
      <c r="AK471" s="203" t="str">
        <v/>
      </c>
      <c r="AL471" t="str">
        <f t="shared" si="80"/>
        <v/>
      </c>
      <c r="AM471" t="str">
        <f t="shared" si="81"/>
        <v/>
      </c>
    </row>
    <row r="472" spans="3:39" x14ac:dyDescent="0.25">
      <c r="C472" s="179" t="str">
        <f>IF('Planilla de Perforacion'!K506="Conexión","Conexión","")</f>
        <v/>
      </c>
      <c r="D472" s="189" t="str">
        <f>'Planilla de Perforacion'!H506</f>
        <v/>
      </c>
      <c r="E472" s="190" t="str">
        <f>'Planilla de Perforacion'!E506</f>
        <v/>
      </c>
      <c r="F472" s="179">
        <f>'Planilla de Perforacion'!AF506</f>
        <v>0</v>
      </c>
      <c r="G472" s="179" t="str">
        <f>'Planilla de Perforacion'!AQ506</f>
        <v/>
      </c>
      <c r="H472" s="179" t="str">
        <f>'Planilla de Perforacion'!AS506</f>
        <v/>
      </c>
      <c r="I472" s="179" t="str">
        <f>'Planilla de Perforacion'!AR506</f>
        <v/>
      </c>
      <c r="J472" s="191" t="str">
        <v/>
      </c>
      <c r="K472" s="191" t="str">
        <f t="shared" si="90"/>
        <v/>
      </c>
      <c r="L472" s="191" t="str">
        <v/>
      </c>
      <c r="M472" s="192" t="str">
        <v/>
      </c>
      <c r="N472" s="191" t="str">
        <v/>
      </c>
      <c r="O472" s="191" t="str">
        <v/>
      </c>
      <c r="P472" s="193" t="str">
        <f t="shared" si="82"/>
        <v/>
      </c>
      <c r="Q472" s="193" t="str">
        <f t="shared" si="83"/>
        <v/>
      </c>
      <c r="R472" s="179" t="str">
        <f>IF('Planilla de Perforacion'!K506="Survey","Survey","")</f>
        <v/>
      </c>
      <c r="T472" s="179" t="b">
        <f t="shared" si="84"/>
        <v>0</v>
      </c>
      <c r="U472" s="179" t="str">
        <v/>
      </c>
      <c r="V472" s="179" t="str">
        <f t="shared" si="85"/>
        <v/>
      </c>
      <c r="W472" t="str">
        <v/>
      </c>
      <c r="X472" s="202" t="str">
        <v/>
      </c>
      <c r="Y472" t="str">
        <v/>
      </c>
      <c r="Z472" t="str">
        <v/>
      </c>
      <c r="AA472" t="str">
        <f t="shared" si="88"/>
        <v/>
      </c>
      <c r="AB472" t="str">
        <f t="shared" si="89"/>
        <v/>
      </c>
      <c r="AC472" s="179" t="str">
        <f>IF('Planilla de Perforacion'!K506="Repasa","Repasa","")</f>
        <v/>
      </c>
      <c r="AE472" s="179" t="b">
        <f t="shared" si="86"/>
        <v>0</v>
      </c>
      <c r="AF472" t="str">
        <v/>
      </c>
      <c r="AG472" s="179" t="str">
        <f t="shared" si="87"/>
        <v/>
      </c>
      <c r="AH472" t="str">
        <v/>
      </c>
      <c r="AI472" s="202" t="str">
        <v/>
      </c>
      <c r="AJ472" t="str">
        <v/>
      </c>
      <c r="AK472" s="203" t="str">
        <v/>
      </c>
      <c r="AL472" t="str">
        <f t="shared" si="80"/>
        <v/>
      </c>
      <c r="AM472" t="str">
        <f t="shared" si="81"/>
        <v/>
      </c>
    </row>
    <row r="473" spans="3:39" x14ac:dyDescent="0.25">
      <c r="C473" s="179" t="str">
        <f>IF('Planilla de Perforacion'!K507="Conexión","Conexión","")</f>
        <v/>
      </c>
      <c r="D473" s="189" t="str">
        <f>'Planilla de Perforacion'!H507</f>
        <v/>
      </c>
      <c r="E473" s="190" t="str">
        <f>'Planilla de Perforacion'!E507</f>
        <v/>
      </c>
      <c r="F473" s="179">
        <f>'Planilla de Perforacion'!AF507</f>
        <v>0</v>
      </c>
      <c r="G473" s="179" t="str">
        <f>'Planilla de Perforacion'!AQ507</f>
        <v/>
      </c>
      <c r="H473" s="179" t="str">
        <f>'Planilla de Perforacion'!AS507</f>
        <v/>
      </c>
      <c r="I473" s="179" t="str">
        <f>'Planilla de Perforacion'!AR507</f>
        <v/>
      </c>
      <c r="J473" s="191" t="str">
        <v/>
      </c>
      <c r="K473" s="191" t="str">
        <f t="shared" si="90"/>
        <v/>
      </c>
      <c r="L473" s="191" t="str">
        <v/>
      </c>
      <c r="M473" s="192" t="str">
        <v/>
      </c>
      <c r="N473" s="191" t="str">
        <v/>
      </c>
      <c r="O473" s="191" t="str">
        <v/>
      </c>
      <c r="P473" s="193" t="str">
        <f t="shared" si="82"/>
        <v/>
      </c>
      <c r="Q473" s="193" t="str">
        <f t="shared" si="83"/>
        <v/>
      </c>
      <c r="R473" s="179" t="str">
        <f>IF('Planilla de Perforacion'!K507="Survey","Survey","")</f>
        <v/>
      </c>
      <c r="T473" s="179" t="b">
        <f t="shared" si="84"/>
        <v>0</v>
      </c>
      <c r="U473" s="179" t="str">
        <v/>
      </c>
      <c r="V473" s="179" t="str">
        <f t="shared" si="85"/>
        <v/>
      </c>
      <c r="W473" t="str">
        <v/>
      </c>
      <c r="X473" s="202" t="str">
        <v/>
      </c>
      <c r="Y473" t="str">
        <v/>
      </c>
      <c r="Z473" t="str">
        <v/>
      </c>
      <c r="AA473" t="str">
        <f t="shared" si="88"/>
        <v/>
      </c>
      <c r="AB473" t="str">
        <f t="shared" si="89"/>
        <v/>
      </c>
      <c r="AC473" s="179" t="str">
        <f>IF('Planilla de Perforacion'!K507="Repasa","Repasa","")</f>
        <v/>
      </c>
      <c r="AE473" s="179" t="b">
        <f t="shared" si="86"/>
        <v>0</v>
      </c>
      <c r="AF473" t="str">
        <v/>
      </c>
      <c r="AG473" s="179" t="str">
        <f t="shared" si="87"/>
        <v/>
      </c>
      <c r="AH473" t="str">
        <v/>
      </c>
      <c r="AI473" s="202" t="str">
        <v/>
      </c>
      <c r="AJ473" t="str">
        <v/>
      </c>
      <c r="AK473" s="203" t="str">
        <v/>
      </c>
      <c r="AL473" t="str">
        <f t="shared" si="80"/>
        <v/>
      </c>
      <c r="AM473" t="str">
        <f t="shared" si="81"/>
        <v/>
      </c>
    </row>
    <row r="474" spans="3:39" x14ac:dyDescent="0.25">
      <c r="C474" s="179" t="str">
        <f>IF('Planilla de Perforacion'!K508="Conexión","Conexión","")</f>
        <v/>
      </c>
      <c r="D474" s="189" t="str">
        <f>'Planilla de Perforacion'!H508</f>
        <v/>
      </c>
      <c r="E474" s="190" t="str">
        <f>'Planilla de Perforacion'!E508</f>
        <v/>
      </c>
      <c r="F474" s="179">
        <f>'Planilla de Perforacion'!AF508</f>
        <v>0</v>
      </c>
      <c r="G474" s="179" t="str">
        <f>'Planilla de Perforacion'!AQ508</f>
        <v/>
      </c>
      <c r="H474" s="179" t="str">
        <f>'Planilla de Perforacion'!AS508</f>
        <v/>
      </c>
      <c r="I474" s="179" t="str">
        <f>'Planilla de Perforacion'!AR508</f>
        <v/>
      </c>
      <c r="J474" s="191" t="str">
        <v/>
      </c>
      <c r="K474" s="191" t="str">
        <f t="shared" si="90"/>
        <v/>
      </c>
      <c r="L474" s="191" t="str">
        <v/>
      </c>
      <c r="M474" s="192" t="str">
        <v/>
      </c>
      <c r="N474" s="191" t="str">
        <v/>
      </c>
      <c r="O474" s="191" t="str">
        <v/>
      </c>
      <c r="P474" s="193" t="str">
        <f t="shared" si="82"/>
        <v/>
      </c>
      <c r="Q474" s="193" t="str">
        <f t="shared" si="83"/>
        <v/>
      </c>
      <c r="R474" s="179" t="str">
        <f>IF('Planilla de Perforacion'!K508="Survey","Survey","")</f>
        <v/>
      </c>
      <c r="T474" s="179" t="b">
        <f t="shared" si="84"/>
        <v>0</v>
      </c>
      <c r="U474" s="179" t="str">
        <v/>
      </c>
      <c r="V474" s="179" t="str">
        <f t="shared" si="85"/>
        <v/>
      </c>
      <c r="W474" t="str">
        <v/>
      </c>
      <c r="X474" s="202" t="str">
        <v/>
      </c>
      <c r="Y474" t="str">
        <v/>
      </c>
      <c r="Z474" t="str">
        <v/>
      </c>
      <c r="AA474" t="str">
        <f t="shared" si="88"/>
        <v/>
      </c>
      <c r="AB474" t="str">
        <f t="shared" si="89"/>
        <v/>
      </c>
      <c r="AC474" s="179" t="str">
        <f>IF('Planilla de Perforacion'!K508="Repasa","Repasa","")</f>
        <v/>
      </c>
      <c r="AE474" s="179" t="b">
        <f t="shared" si="86"/>
        <v>0</v>
      </c>
      <c r="AF474" t="str">
        <v/>
      </c>
      <c r="AG474" s="179" t="str">
        <f t="shared" si="87"/>
        <v/>
      </c>
      <c r="AH474" t="str">
        <v/>
      </c>
      <c r="AI474" s="202" t="str">
        <v/>
      </c>
      <c r="AJ474" t="str">
        <v/>
      </c>
      <c r="AK474" s="203" t="str">
        <v/>
      </c>
      <c r="AL474" t="str">
        <f t="shared" si="80"/>
        <v/>
      </c>
      <c r="AM474" t="str">
        <f t="shared" si="81"/>
        <v/>
      </c>
    </row>
    <row r="475" spans="3:39" x14ac:dyDescent="0.25">
      <c r="C475" s="179" t="str">
        <f>IF('Planilla de Perforacion'!K509="Conexión","Conexión","")</f>
        <v/>
      </c>
      <c r="D475" s="189" t="str">
        <f>'Planilla de Perforacion'!H509</f>
        <v/>
      </c>
      <c r="E475" s="190" t="str">
        <f>'Planilla de Perforacion'!E509</f>
        <v/>
      </c>
      <c r="F475" s="179">
        <f>'Planilla de Perforacion'!AF509</f>
        <v>0</v>
      </c>
      <c r="G475" s="179" t="str">
        <f>'Planilla de Perforacion'!AQ509</f>
        <v/>
      </c>
      <c r="H475" s="179" t="str">
        <f>'Planilla de Perforacion'!AS509</f>
        <v/>
      </c>
      <c r="I475" s="179" t="str">
        <f>'Planilla de Perforacion'!AR509</f>
        <v/>
      </c>
      <c r="J475" s="191" t="str">
        <v/>
      </c>
      <c r="K475" s="191" t="str">
        <f t="shared" si="90"/>
        <v/>
      </c>
      <c r="L475" s="191" t="str">
        <v/>
      </c>
      <c r="M475" s="192" t="str">
        <v/>
      </c>
      <c r="N475" s="191" t="str">
        <v/>
      </c>
      <c r="O475" s="191" t="str">
        <v/>
      </c>
      <c r="P475" s="193" t="str">
        <f t="shared" si="82"/>
        <v/>
      </c>
      <c r="Q475" s="193" t="str">
        <f t="shared" si="83"/>
        <v/>
      </c>
      <c r="R475" s="179" t="str">
        <f>IF('Planilla de Perforacion'!K509="Survey","Survey","")</f>
        <v/>
      </c>
      <c r="T475" s="179" t="b">
        <f t="shared" si="84"/>
        <v>0</v>
      </c>
      <c r="U475" s="179" t="str">
        <v/>
      </c>
      <c r="V475" s="179" t="str">
        <f t="shared" si="85"/>
        <v/>
      </c>
      <c r="W475" t="str">
        <v/>
      </c>
      <c r="X475" s="202" t="str">
        <v/>
      </c>
      <c r="Y475" t="str">
        <v/>
      </c>
      <c r="Z475" t="str">
        <v/>
      </c>
      <c r="AA475" t="str">
        <f t="shared" si="88"/>
        <v/>
      </c>
      <c r="AB475" t="str">
        <f t="shared" si="89"/>
        <v/>
      </c>
      <c r="AC475" s="179" t="str">
        <f>IF('Planilla de Perforacion'!K509="Repasa","Repasa","")</f>
        <v/>
      </c>
      <c r="AE475" s="179" t="b">
        <f t="shared" si="86"/>
        <v>0</v>
      </c>
      <c r="AF475" t="str">
        <v/>
      </c>
      <c r="AG475" s="179" t="str">
        <f t="shared" si="87"/>
        <v/>
      </c>
      <c r="AH475" t="str">
        <v/>
      </c>
      <c r="AI475" s="202" t="str">
        <v/>
      </c>
      <c r="AJ475" t="str">
        <v/>
      </c>
      <c r="AK475" s="203" t="str">
        <v/>
      </c>
      <c r="AL475" t="str">
        <f t="shared" si="80"/>
        <v/>
      </c>
      <c r="AM475" t="str">
        <f t="shared" si="81"/>
        <v/>
      </c>
    </row>
    <row r="476" spans="3:39" x14ac:dyDescent="0.25">
      <c r="C476" s="179" t="str">
        <f>IF('Planilla de Perforacion'!K510="Conexión","Conexión","")</f>
        <v/>
      </c>
      <c r="D476" s="189" t="str">
        <f>'Planilla de Perforacion'!H510</f>
        <v/>
      </c>
      <c r="E476" s="190" t="str">
        <f>'Planilla de Perforacion'!E510</f>
        <v/>
      </c>
      <c r="F476" s="179">
        <f>'Planilla de Perforacion'!AF510</f>
        <v>0</v>
      </c>
      <c r="G476" s="179" t="str">
        <f>'Planilla de Perforacion'!AQ510</f>
        <v/>
      </c>
      <c r="H476" s="179" t="str">
        <f>'Planilla de Perforacion'!AS510</f>
        <v/>
      </c>
      <c r="I476" s="179" t="str">
        <f>'Planilla de Perforacion'!AR510</f>
        <v/>
      </c>
      <c r="J476" s="191" t="str">
        <v/>
      </c>
      <c r="K476" s="191" t="str">
        <f t="shared" si="90"/>
        <v/>
      </c>
      <c r="L476" s="191" t="str">
        <v/>
      </c>
      <c r="M476" s="192" t="str">
        <v/>
      </c>
      <c r="N476" s="191" t="str">
        <v/>
      </c>
      <c r="O476" s="191" t="str">
        <v/>
      </c>
      <c r="P476" s="193" t="str">
        <f t="shared" si="82"/>
        <v/>
      </c>
      <c r="Q476" s="193" t="str">
        <f t="shared" si="83"/>
        <v/>
      </c>
      <c r="R476" s="179" t="str">
        <f>IF('Planilla de Perforacion'!K510="Survey","Survey","")</f>
        <v/>
      </c>
      <c r="T476" s="179" t="b">
        <f t="shared" si="84"/>
        <v>0</v>
      </c>
      <c r="U476" s="179" t="str">
        <v/>
      </c>
      <c r="V476" s="179" t="str">
        <f t="shared" si="85"/>
        <v/>
      </c>
      <c r="W476" t="str">
        <v/>
      </c>
      <c r="X476" s="202" t="str">
        <v/>
      </c>
      <c r="Y476" t="str">
        <v/>
      </c>
      <c r="Z476" t="str">
        <v/>
      </c>
      <c r="AA476" t="str">
        <f t="shared" si="88"/>
        <v/>
      </c>
      <c r="AB476" t="str">
        <f t="shared" si="89"/>
        <v/>
      </c>
      <c r="AC476" s="179" t="str">
        <f>IF('Planilla de Perforacion'!K510="Repasa","Repasa","")</f>
        <v/>
      </c>
      <c r="AE476" s="179" t="b">
        <f t="shared" si="86"/>
        <v>0</v>
      </c>
      <c r="AF476" t="str">
        <v/>
      </c>
      <c r="AG476" s="179" t="str">
        <f t="shared" si="87"/>
        <v/>
      </c>
      <c r="AH476" t="str">
        <v/>
      </c>
      <c r="AI476" s="202" t="str">
        <v/>
      </c>
      <c r="AJ476" t="str">
        <v/>
      </c>
      <c r="AK476" s="203" t="str">
        <v/>
      </c>
      <c r="AL476" t="str">
        <f t="shared" si="80"/>
        <v/>
      </c>
      <c r="AM476" t="str">
        <f t="shared" si="81"/>
        <v/>
      </c>
    </row>
    <row r="477" spans="3:39" x14ac:dyDescent="0.25">
      <c r="C477" s="179" t="str">
        <f>IF('Planilla de Perforacion'!K511="Conexión","Conexión","")</f>
        <v/>
      </c>
      <c r="D477" s="189" t="str">
        <f>'Planilla de Perforacion'!H511</f>
        <v/>
      </c>
      <c r="E477" s="190" t="str">
        <f>'Planilla de Perforacion'!E511</f>
        <v/>
      </c>
      <c r="F477" s="179">
        <f>'Planilla de Perforacion'!AF511</f>
        <v>0</v>
      </c>
      <c r="G477" s="179" t="str">
        <f>'Planilla de Perforacion'!AQ511</f>
        <v/>
      </c>
      <c r="H477" s="179" t="str">
        <f>'Planilla de Perforacion'!AS511</f>
        <v/>
      </c>
      <c r="I477" s="179" t="str">
        <f>'Planilla de Perforacion'!AR511</f>
        <v/>
      </c>
      <c r="J477" s="191" t="str">
        <v/>
      </c>
      <c r="K477" s="191" t="str">
        <f t="shared" si="90"/>
        <v/>
      </c>
      <c r="L477" s="191" t="str">
        <v/>
      </c>
      <c r="M477" s="192" t="str">
        <v/>
      </c>
      <c r="N477" s="191" t="str">
        <v/>
      </c>
      <c r="O477" s="191" t="str">
        <v/>
      </c>
      <c r="P477" s="193" t="str">
        <f t="shared" si="82"/>
        <v/>
      </c>
      <c r="Q477" s="193" t="str">
        <f t="shared" si="83"/>
        <v/>
      </c>
      <c r="R477" s="179" t="str">
        <f>IF('Planilla de Perforacion'!K511="Survey","Survey","")</f>
        <v/>
      </c>
      <c r="T477" s="179" t="b">
        <f t="shared" si="84"/>
        <v>0</v>
      </c>
      <c r="U477" s="179" t="str">
        <v/>
      </c>
      <c r="V477" s="179" t="str">
        <f t="shared" si="85"/>
        <v/>
      </c>
      <c r="W477" t="str">
        <v/>
      </c>
      <c r="X477" s="202" t="str">
        <v/>
      </c>
      <c r="Y477" t="str">
        <v/>
      </c>
      <c r="Z477" t="str">
        <v/>
      </c>
      <c r="AA477" t="str">
        <f t="shared" si="88"/>
        <v/>
      </c>
      <c r="AB477" t="str">
        <f t="shared" si="89"/>
        <v/>
      </c>
      <c r="AC477" s="179" t="str">
        <f>IF('Planilla de Perforacion'!K511="Repasa","Repasa","")</f>
        <v/>
      </c>
      <c r="AE477" s="179" t="b">
        <f t="shared" si="86"/>
        <v>0</v>
      </c>
      <c r="AF477" t="str">
        <v/>
      </c>
      <c r="AG477" s="179" t="str">
        <f t="shared" si="87"/>
        <v/>
      </c>
      <c r="AH477" t="str">
        <v/>
      </c>
      <c r="AI477" s="202" t="str">
        <v/>
      </c>
      <c r="AJ477" t="str">
        <v/>
      </c>
      <c r="AK477" s="203" t="str">
        <v/>
      </c>
      <c r="AL477" t="str">
        <f t="shared" si="80"/>
        <v/>
      </c>
      <c r="AM477" t="str">
        <f t="shared" si="81"/>
        <v/>
      </c>
    </row>
    <row r="478" spans="3:39" x14ac:dyDescent="0.25">
      <c r="C478" s="179" t="str">
        <f>IF('Planilla de Perforacion'!K512="Conexión","Conexión","")</f>
        <v/>
      </c>
      <c r="D478" s="189" t="str">
        <f>'Planilla de Perforacion'!H512</f>
        <v/>
      </c>
      <c r="E478" s="190" t="str">
        <f>'Planilla de Perforacion'!E512</f>
        <v/>
      </c>
      <c r="F478" s="179">
        <f>'Planilla de Perforacion'!AF512</f>
        <v>0</v>
      </c>
      <c r="G478" s="179" t="str">
        <f>'Planilla de Perforacion'!AQ512</f>
        <v/>
      </c>
      <c r="H478" s="179" t="str">
        <f>'Planilla de Perforacion'!AS512</f>
        <v/>
      </c>
      <c r="I478" s="179" t="str">
        <f>'Planilla de Perforacion'!AR512</f>
        <v/>
      </c>
      <c r="J478" s="191" t="str">
        <v/>
      </c>
      <c r="K478" s="191" t="str">
        <f t="shared" si="90"/>
        <v/>
      </c>
      <c r="L478" s="191" t="str">
        <v/>
      </c>
      <c r="M478" s="192" t="str">
        <v/>
      </c>
      <c r="N478" s="191" t="str">
        <v/>
      </c>
      <c r="O478" s="191" t="str">
        <v/>
      </c>
      <c r="P478" s="193" t="str">
        <f t="shared" si="82"/>
        <v/>
      </c>
      <c r="Q478" s="193" t="str">
        <f t="shared" si="83"/>
        <v/>
      </c>
      <c r="R478" s="179" t="str">
        <f>IF('Planilla de Perforacion'!K512="Survey","Survey","")</f>
        <v/>
      </c>
      <c r="T478" s="179" t="b">
        <f t="shared" si="84"/>
        <v>0</v>
      </c>
      <c r="U478" s="179" t="str">
        <v/>
      </c>
      <c r="V478" s="179" t="str">
        <f t="shared" si="85"/>
        <v/>
      </c>
      <c r="W478" t="str">
        <v/>
      </c>
      <c r="X478" s="202" t="str">
        <v/>
      </c>
      <c r="Y478" t="str">
        <v/>
      </c>
      <c r="Z478" t="str">
        <v/>
      </c>
      <c r="AA478" t="str">
        <f t="shared" si="88"/>
        <v/>
      </c>
      <c r="AB478" t="str">
        <f t="shared" si="89"/>
        <v/>
      </c>
      <c r="AC478" s="179" t="str">
        <f>IF('Planilla de Perforacion'!K512="Repasa","Repasa","")</f>
        <v/>
      </c>
      <c r="AE478" s="179" t="b">
        <f t="shared" si="86"/>
        <v>0</v>
      </c>
      <c r="AF478" t="str">
        <v/>
      </c>
      <c r="AG478" s="179" t="str">
        <f t="shared" si="87"/>
        <v/>
      </c>
      <c r="AH478" t="str">
        <v/>
      </c>
      <c r="AI478" s="202" t="str">
        <v/>
      </c>
      <c r="AJ478" t="str">
        <v/>
      </c>
      <c r="AK478" s="203" t="str">
        <v/>
      </c>
      <c r="AL478" t="str">
        <f t="shared" si="80"/>
        <v/>
      </c>
      <c r="AM478" t="str">
        <f t="shared" si="81"/>
        <v/>
      </c>
    </row>
    <row r="479" spans="3:39" x14ac:dyDescent="0.25">
      <c r="C479" s="179" t="str">
        <f>IF('Planilla de Perforacion'!K513="Conexión","Conexión","")</f>
        <v/>
      </c>
      <c r="D479" s="189" t="str">
        <f>'Planilla de Perforacion'!H513</f>
        <v/>
      </c>
      <c r="E479" s="190" t="str">
        <f>'Planilla de Perforacion'!E513</f>
        <v/>
      </c>
      <c r="F479" s="179">
        <f>'Planilla de Perforacion'!AF513</f>
        <v>0</v>
      </c>
      <c r="G479" s="179" t="str">
        <f>'Planilla de Perforacion'!AQ513</f>
        <v/>
      </c>
      <c r="H479" s="179" t="str">
        <f>'Planilla de Perforacion'!AS513</f>
        <v/>
      </c>
      <c r="I479" s="179" t="str">
        <f>'Planilla de Perforacion'!AR513</f>
        <v/>
      </c>
      <c r="J479" s="191" t="str">
        <v/>
      </c>
      <c r="K479" s="191" t="str">
        <f t="shared" si="90"/>
        <v/>
      </c>
      <c r="L479" s="191" t="str">
        <v/>
      </c>
      <c r="M479" s="192" t="str">
        <v/>
      </c>
      <c r="N479" s="191" t="str">
        <v/>
      </c>
      <c r="O479" s="191" t="str">
        <v/>
      </c>
      <c r="P479" s="193" t="str">
        <f t="shared" si="82"/>
        <v/>
      </c>
      <c r="Q479" s="193" t="str">
        <f t="shared" si="83"/>
        <v/>
      </c>
      <c r="R479" s="179" t="str">
        <f>IF('Planilla de Perforacion'!K513="Survey","Survey","")</f>
        <v/>
      </c>
      <c r="T479" s="179" t="b">
        <f t="shared" si="84"/>
        <v>0</v>
      </c>
      <c r="U479" s="179" t="str">
        <v/>
      </c>
      <c r="V479" s="179" t="str">
        <f t="shared" si="85"/>
        <v/>
      </c>
      <c r="W479" t="str">
        <v/>
      </c>
      <c r="X479" s="202" t="str">
        <v/>
      </c>
      <c r="Y479" t="str">
        <v/>
      </c>
      <c r="Z479" t="str">
        <v/>
      </c>
      <c r="AA479" t="str">
        <f t="shared" si="88"/>
        <v/>
      </c>
      <c r="AB479" t="str">
        <f t="shared" si="89"/>
        <v/>
      </c>
      <c r="AC479" s="179" t="str">
        <f>IF('Planilla de Perforacion'!K513="Repasa","Repasa","")</f>
        <v/>
      </c>
      <c r="AE479" s="179" t="b">
        <f t="shared" si="86"/>
        <v>0</v>
      </c>
      <c r="AF479" t="str">
        <v/>
      </c>
      <c r="AG479" s="179" t="str">
        <f t="shared" si="87"/>
        <v/>
      </c>
      <c r="AH479" t="str">
        <v/>
      </c>
      <c r="AI479" s="202" t="str">
        <v/>
      </c>
      <c r="AJ479" t="str">
        <v/>
      </c>
      <c r="AK479" s="203" t="str">
        <v/>
      </c>
      <c r="AL479" t="str">
        <f t="shared" si="80"/>
        <v/>
      </c>
      <c r="AM479" t="str">
        <f t="shared" si="81"/>
        <v/>
      </c>
    </row>
    <row r="480" spans="3:39" x14ac:dyDescent="0.25">
      <c r="C480" s="179" t="str">
        <f>IF('Planilla de Perforacion'!K514="Conexión","Conexión","")</f>
        <v/>
      </c>
      <c r="D480" s="189" t="str">
        <f>'Planilla de Perforacion'!H514</f>
        <v/>
      </c>
      <c r="E480" s="190" t="str">
        <f>'Planilla de Perforacion'!E514</f>
        <v/>
      </c>
      <c r="F480" s="179">
        <f>'Planilla de Perforacion'!AF514</f>
        <v>0</v>
      </c>
      <c r="G480" s="179" t="str">
        <f>'Planilla de Perforacion'!AQ514</f>
        <v/>
      </c>
      <c r="H480" s="179" t="str">
        <f>'Planilla de Perforacion'!AS514</f>
        <v/>
      </c>
      <c r="I480" s="179" t="str">
        <f>'Planilla de Perforacion'!AR514</f>
        <v/>
      </c>
      <c r="J480" s="191" t="str">
        <v/>
      </c>
      <c r="K480" s="191" t="str">
        <f t="shared" si="90"/>
        <v/>
      </c>
      <c r="L480" s="191" t="str">
        <v/>
      </c>
      <c r="M480" s="192" t="str">
        <v/>
      </c>
      <c r="N480" s="191" t="str">
        <v/>
      </c>
      <c r="O480" s="191" t="str">
        <v/>
      </c>
      <c r="P480" s="193" t="str">
        <f t="shared" si="82"/>
        <v/>
      </c>
      <c r="Q480" s="193" t="str">
        <f t="shared" si="83"/>
        <v/>
      </c>
      <c r="R480" s="179" t="str">
        <f>IF('Planilla de Perforacion'!K514="Survey","Survey","")</f>
        <v/>
      </c>
      <c r="T480" s="179" t="b">
        <f t="shared" si="84"/>
        <v>0</v>
      </c>
      <c r="U480" s="179" t="str">
        <v/>
      </c>
      <c r="V480" s="179" t="str">
        <f t="shared" si="85"/>
        <v/>
      </c>
      <c r="W480" t="str">
        <v/>
      </c>
      <c r="X480" s="202" t="str">
        <v/>
      </c>
      <c r="Y480" t="str">
        <v/>
      </c>
      <c r="Z480" t="str">
        <v/>
      </c>
      <c r="AA480" t="str">
        <f t="shared" si="88"/>
        <v/>
      </c>
      <c r="AB480" t="str">
        <f t="shared" si="89"/>
        <v/>
      </c>
      <c r="AC480" s="179" t="str">
        <f>IF('Planilla de Perforacion'!K514="Repasa","Repasa","")</f>
        <v/>
      </c>
      <c r="AE480" s="179" t="b">
        <f t="shared" si="86"/>
        <v>0</v>
      </c>
      <c r="AF480" t="str">
        <v/>
      </c>
      <c r="AG480" s="179" t="str">
        <f t="shared" si="87"/>
        <v/>
      </c>
      <c r="AH480" t="str">
        <v/>
      </c>
      <c r="AI480" s="202" t="str">
        <v/>
      </c>
      <c r="AJ480" t="str">
        <v/>
      </c>
      <c r="AK480" s="203" t="str">
        <v/>
      </c>
      <c r="AL480" t="str">
        <f t="shared" si="80"/>
        <v/>
      </c>
      <c r="AM480" t="str">
        <f t="shared" si="81"/>
        <v/>
      </c>
    </row>
    <row r="481" spans="3:39" x14ac:dyDescent="0.25">
      <c r="C481" s="179" t="str">
        <f>IF('Planilla de Perforacion'!K515="Conexión","Conexión","")</f>
        <v/>
      </c>
      <c r="D481" s="189" t="str">
        <f>'Planilla de Perforacion'!H515</f>
        <v/>
      </c>
      <c r="E481" s="190" t="str">
        <f>'Planilla de Perforacion'!E515</f>
        <v/>
      </c>
      <c r="F481" s="179">
        <f>'Planilla de Perforacion'!AF515</f>
        <v>0</v>
      </c>
      <c r="G481" s="179" t="str">
        <f>'Planilla de Perforacion'!AQ515</f>
        <v/>
      </c>
      <c r="H481" s="179" t="str">
        <f>'Planilla de Perforacion'!AS515</f>
        <v/>
      </c>
      <c r="I481" s="179" t="str">
        <f>'Planilla de Perforacion'!AR515</f>
        <v/>
      </c>
      <c r="J481" s="191" t="str">
        <v/>
      </c>
      <c r="K481" s="191" t="str">
        <f t="shared" si="90"/>
        <v/>
      </c>
      <c r="L481" s="191" t="str">
        <v/>
      </c>
      <c r="M481" s="192" t="str">
        <v/>
      </c>
      <c r="N481" s="191" t="str">
        <v/>
      </c>
      <c r="O481" s="191" t="str">
        <v/>
      </c>
      <c r="P481" s="193" t="str">
        <f t="shared" si="82"/>
        <v/>
      </c>
      <c r="Q481" s="193" t="str">
        <f t="shared" si="83"/>
        <v/>
      </c>
      <c r="R481" s="179" t="str">
        <f>IF('Planilla de Perforacion'!K515="Survey","Survey","")</f>
        <v/>
      </c>
      <c r="T481" s="179" t="b">
        <f t="shared" si="84"/>
        <v>0</v>
      </c>
      <c r="U481" s="179" t="str">
        <v/>
      </c>
      <c r="V481" s="179" t="str">
        <f t="shared" si="85"/>
        <v/>
      </c>
      <c r="W481" t="str">
        <v/>
      </c>
      <c r="X481" s="202" t="str">
        <v/>
      </c>
      <c r="Y481" t="str">
        <v/>
      </c>
      <c r="Z481" t="str">
        <v/>
      </c>
      <c r="AA481" t="str">
        <f t="shared" si="88"/>
        <v/>
      </c>
      <c r="AB481" t="str">
        <f t="shared" si="89"/>
        <v/>
      </c>
      <c r="AC481" s="179" t="str">
        <f>IF('Planilla de Perforacion'!K515="Repasa","Repasa","")</f>
        <v/>
      </c>
      <c r="AE481" s="179" t="b">
        <f t="shared" si="86"/>
        <v>0</v>
      </c>
      <c r="AF481" t="str">
        <v/>
      </c>
      <c r="AG481" s="179" t="str">
        <f t="shared" si="87"/>
        <v/>
      </c>
      <c r="AH481" t="str">
        <v/>
      </c>
      <c r="AI481" s="202" t="str">
        <v/>
      </c>
      <c r="AJ481" t="str">
        <v/>
      </c>
      <c r="AK481" s="203" t="str">
        <v/>
      </c>
      <c r="AL481" t="str">
        <f t="shared" si="80"/>
        <v/>
      </c>
      <c r="AM481" t="str">
        <f t="shared" si="81"/>
        <v/>
      </c>
    </row>
    <row r="482" spans="3:39" x14ac:dyDescent="0.25">
      <c r="C482" s="179" t="str">
        <f>IF('Planilla de Perforacion'!K516="Conexión","Conexión","")</f>
        <v/>
      </c>
      <c r="D482" s="189" t="str">
        <f>'Planilla de Perforacion'!H516</f>
        <v/>
      </c>
      <c r="E482" s="190" t="str">
        <f>'Planilla de Perforacion'!E516</f>
        <v/>
      </c>
      <c r="F482" s="179">
        <f>'Planilla de Perforacion'!AF516</f>
        <v>0</v>
      </c>
      <c r="G482" s="179" t="str">
        <f>'Planilla de Perforacion'!AQ516</f>
        <v/>
      </c>
      <c r="H482" s="179" t="str">
        <f>'Planilla de Perforacion'!AS516</f>
        <v/>
      </c>
      <c r="I482" s="179" t="str">
        <f>'Planilla de Perforacion'!AR516</f>
        <v/>
      </c>
      <c r="J482" s="191" t="str">
        <v/>
      </c>
      <c r="K482" s="191" t="str">
        <f t="shared" si="90"/>
        <v/>
      </c>
      <c r="L482" s="191" t="str">
        <v/>
      </c>
      <c r="M482" s="192" t="str">
        <v/>
      </c>
      <c r="N482" s="191" t="str">
        <v/>
      </c>
      <c r="O482" s="191" t="str">
        <v/>
      </c>
      <c r="P482" s="193" t="str">
        <f t="shared" si="82"/>
        <v/>
      </c>
      <c r="Q482" s="193" t="str">
        <f t="shared" si="83"/>
        <v/>
      </c>
      <c r="R482" s="179" t="str">
        <f>IF('Planilla de Perforacion'!K516="Survey","Survey","")</f>
        <v/>
      </c>
      <c r="T482" s="179" t="b">
        <f t="shared" si="84"/>
        <v>0</v>
      </c>
      <c r="U482" s="179" t="str">
        <v/>
      </c>
      <c r="V482" s="179" t="str">
        <f t="shared" si="85"/>
        <v/>
      </c>
      <c r="W482" t="str">
        <v/>
      </c>
      <c r="X482" s="202" t="str">
        <v/>
      </c>
      <c r="Y482" t="str">
        <v/>
      </c>
      <c r="Z482" t="str">
        <v/>
      </c>
      <c r="AA482" t="str">
        <f t="shared" si="88"/>
        <v/>
      </c>
      <c r="AB482" t="str">
        <f t="shared" si="89"/>
        <v/>
      </c>
      <c r="AC482" s="179" t="str">
        <f>IF('Planilla de Perforacion'!K516="Repasa","Repasa","")</f>
        <v/>
      </c>
      <c r="AE482" s="179" t="b">
        <f t="shared" si="86"/>
        <v>0</v>
      </c>
      <c r="AF482" t="str">
        <v/>
      </c>
      <c r="AG482" s="179" t="str">
        <f t="shared" si="87"/>
        <v/>
      </c>
      <c r="AH482" t="str">
        <v/>
      </c>
      <c r="AI482" s="202" t="str">
        <v/>
      </c>
      <c r="AJ482" t="str">
        <v/>
      </c>
      <c r="AK482" s="203" t="str">
        <v/>
      </c>
      <c r="AL482" t="str">
        <f t="shared" si="80"/>
        <v/>
      </c>
      <c r="AM482" t="str">
        <f t="shared" si="81"/>
        <v/>
      </c>
    </row>
    <row r="483" spans="3:39" x14ac:dyDescent="0.25">
      <c r="C483" s="179" t="str">
        <f>IF('Planilla de Perforacion'!K517="Conexión","Conexión","")</f>
        <v/>
      </c>
      <c r="D483" s="189" t="str">
        <f>'Planilla de Perforacion'!H517</f>
        <v/>
      </c>
      <c r="E483" s="190" t="str">
        <f>'Planilla de Perforacion'!E517</f>
        <v/>
      </c>
      <c r="F483" s="179">
        <f>'Planilla de Perforacion'!AF517</f>
        <v>0</v>
      </c>
      <c r="G483" s="179" t="str">
        <f>'Planilla de Perforacion'!AQ517</f>
        <v/>
      </c>
      <c r="H483" s="179" t="str">
        <f>'Planilla de Perforacion'!AS517</f>
        <v/>
      </c>
      <c r="I483" s="179" t="str">
        <f>'Planilla de Perforacion'!AR517</f>
        <v/>
      </c>
      <c r="J483" s="191" t="str">
        <v/>
      </c>
      <c r="K483" s="191" t="str">
        <f t="shared" si="90"/>
        <v/>
      </c>
      <c r="L483" s="191" t="str">
        <v/>
      </c>
      <c r="M483" s="192" t="str">
        <v/>
      </c>
      <c r="N483" s="191" t="str">
        <v/>
      </c>
      <c r="O483" s="191" t="str">
        <v/>
      </c>
      <c r="P483" s="193" t="str">
        <f t="shared" si="82"/>
        <v/>
      </c>
      <c r="Q483" s="193" t="str">
        <f t="shared" si="83"/>
        <v/>
      </c>
      <c r="R483" s="179" t="str">
        <f>IF('Planilla de Perforacion'!K517="Survey","Survey","")</f>
        <v/>
      </c>
      <c r="T483" s="179" t="b">
        <f t="shared" si="84"/>
        <v>0</v>
      </c>
      <c r="U483" s="179" t="str">
        <v/>
      </c>
      <c r="V483" s="179" t="str">
        <f t="shared" si="85"/>
        <v/>
      </c>
      <c r="W483" t="str">
        <v/>
      </c>
      <c r="X483" s="202" t="str">
        <v/>
      </c>
      <c r="Y483" t="str">
        <v/>
      </c>
      <c r="Z483" t="str">
        <v/>
      </c>
      <c r="AA483" t="str">
        <f t="shared" si="88"/>
        <v/>
      </c>
      <c r="AB483" t="str">
        <f t="shared" si="89"/>
        <v/>
      </c>
      <c r="AC483" s="179" t="str">
        <f>IF('Planilla de Perforacion'!K517="Repasa","Repasa","")</f>
        <v/>
      </c>
      <c r="AE483" s="179" t="b">
        <f t="shared" si="86"/>
        <v>0</v>
      </c>
      <c r="AF483" t="str">
        <v/>
      </c>
      <c r="AG483" s="179" t="str">
        <f t="shared" si="87"/>
        <v/>
      </c>
      <c r="AH483" t="str">
        <v/>
      </c>
      <c r="AI483" s="202" t="str">
        <v/>
      </c>
      <c r="AJ483" t="str">
        <v/>
      </c>
      <c r="AK483" s="203" t="str">
        <v/>
      </c>
      <c r="AL483" t="str">
        <f t="shared" si="80"/>
        <v/>
      </c>
      <c r="AM483" t="str">
        <f t="shared" si="81"/>
        <v/>
      </c>
    </row>
    <row r="484" spans="3:39" x14ac:dyDescent="0.25">
      <c r="C484" s="179" t="str">
        <f>IF('Planilla de Perforacion'!K518="Conexión","Conexión","")</f>
        <v/>
      </c>
      <c r="D484" s="189" t="str">
        <f>'Planilla de Perforacion'!H518</f>
        <v/>
      </c>
      <c r="E484" s="190" t="str">
        <f>'Planilla de Perforacion'!E518</f>
        <v/>
      </c>
      <c r="F484" s="179">
        <f>'Planilla de Perforacion'!AF518</f>
        <v>0</v>
      </c>
      <c r="G484" s="179" t="str">
        <f>'Planilla de Perforacion'!AQ518</f>
        <v/>
      </c>
      <c r="H484" s="179" t="str">
        <f>'Planilla de Perforacion'!AS518</f>
        <v/>
      </c>
      <c r="I484" s="179" t="str">
        <f>'Planilla de Perforacion'!AR518</f>
        <v/>
      </c>
      <c r="J484" s="191" t="str">
        <v/>
      </c>
      <c r="K484" s="191" t="str">
        <f t="shared" si="90"/>
        <v/>
      </c>
      <c r="L484" s="191" t="str">
        <v/>
      </c>
      <c r="M484" s="192" t="str">
        <v/>
      </c>
      <c r="N484" s="191" t="str">
        <v/>
      </c>
      <c r="O484" s="191" t="str">
        <v/>
      </c>
      <c r="P484" s="193" t="str">
        <f t="shared" si="82"/>
        <v/>
      </c>
      <c r="Q484" s="193" t="str">
        <f t="shared" si="83"/>
        <v/>
      </c>
      <c r="R484" s="179" t="str">
        <f>IF('Planilla de Perforacion'!K518="Survey","Survey","")</f>
        <v/>
      </c>
      <c r="T484" s="179" t="b">
        <f t="shared" si="84"/>
        <v>0</v>
      </c>
      <c r="U484" s="179" t="str">
        <v/>
      </c>
      <c r="V484" s="179" t="str">
        <f t="shared" si="85"/>
        <v/>
      </c>
      <c r="W484" t="str">
        <v/>
      </c>
      <c r="X484" s="202" t="str">
        <v/>
      </c>
      <c r="Y484" t="str">
        <v/>
      </c>
      <c r="Z484" t="str">
        <v/>
      </c>
      <c r="AA484" t="str">
        <f t="shared" si="88"/>
        <v/>
      </c>
      <c r="AB484" t="str">
        <f t="shared" si="89"/>
        <v/>
      </c>
      <c r="AC484" s="179" t="str">
        <f>IF('Planilla de Perforacion'!K518="Repasa","Repasa","")</f>
        <v/>
      </c>
      <c r="AE484" s="179" t="b">
        <f t="shared" si="86"/>
        <v>0</v>
      </c>
      <c r="AF484" t="str">
        <v/>
      </c>
      <c r="AG484" s="179" t="str">
        <f t="shared" si="87"/>
        <v/>
      </c>
      <c r="AH484" t="str">
        <v/>
      </c>
      <c r="AI484" s="202" t="str">
        <v/>
      </c>
      <c r="AJ484" t="str">
        <v/>
      </c>
      <c r="AK484" s="203" t="str">
        <v/>
      </c>
      <c r="AL484" t="str">
        <f t="shared" si="80"/>
        <v/>
      </c>
      <c r="AM484" t="str">
        <f t="shared" si="81"/>
        <v/>
      </c>
    </row>
    <row r="485" spans="3:39" x14ac:dyDescent="0.25">
      <c r="C485" s="179" t="str">
        <f>IF('Planilla de Perforacion'!K519="Conexión","Conexión","")</f>
        <v/>
      </c>
      <c r="D485" s="189" t="str">
        <f>'Planilla de Perforacion'!H519</f>
        <v/>
      </c>
      <c r="E485" s="190" t="str">
        <f>'Planilla de Perforacion'!E519</f>
        <v/>
      </c>
      <c r="F485" s="179">
        <f>'Planilla de Perforacion'!AF519</f>
        <v>0</v>
      </c>
      <c r="G485" s="179" t="str">
        <f>'Planilla de Perforacion'!AQ519</f>
        <v/>
      </c>
      <c r="H485" s="179" t="str">
        <f>'Planilla de Perforacion'!AS519</f>
        <v/>
      </c>
      <c r="I485" s="179" t="str">
        <f>'Planilla de Perforacion'!AR519</f>
        <v/>
      </c>
      <c r="J485" s="191" t="str">
        <v/>
      </c>
      <c r="K485" s="191" t="str">
        <f t="shared" si="90"/>
        <v/>
      </c>
      <c r="L485" s="191" t="str">
        <v/>
      </c>
      <c r="M485" s="192" t="str">
        <v/>
      </c>
      <c r="N485" s="191" t="str">
        <v/>
      </c>
      <c r="O485" s="191" t="str">
        <v/>
      </c>
      <c r="P485" s="193" t="str">
        <f t="shared" si="82"/>
        <v/>
      </c>
      <c r="Q485" s="193" t="str">
        <f t="shared" si="83"/>
        <v/>
      </c>
      <c r="R485" s="179" t="str">
        <f>IF('Planilla de Perforacion'!K519="Survey","Survey","")</f>
        <v/>
      </c>
      <c r="T485" s="179" t="b">
        <f t="shared" si="84"/>
        <v>0</v>
      </c>
      <c r="U485" s="179" t="str">
        <v/>
      </c>
      <c r="V485" s="179" t="str">
        <f t="shared" si="85"/>
        <v/>
      </c>
      <c r="W485" t="str">
        <v/>
      </c>
      <c r="X485" s="202" t="str">
        <v/>
      </c>
      <c r="Y485" t="str">
        <v/>
      </c>
      <c r="Z485" t="str">
        <v/>
      </c>
      <c r="AA485" t="str">
        <f t="shared" si="88"/>
        <v/>
      </c>
      <c r="AB485" t="str">
        <f t="shared" si="89"/>
        <v/>
      </c>
      <c r="AC485" s="179" t="str">
        <f>IF('Planilla de Perforacion'!K519="Repasa","Repasa","")</f>
        <v/>
      </c>
      <c r="AE485" s="179" t="b">
        <f t="shared" si="86"/>
        <v>0</v>
      </c>
      <c r="AF485" t="str">
        <v/>
      </c>
      <c r="AG485" s="179" t="str">
        <f t="shared" si="87"/>
        <v/>
      </c>
      <c r="AH485" t="str">
        <v/>
      </c>
      <c r="AI485" s="202" t="str">
        <v/>
      </c>
      <c r="AJ485" t="str">
        <v/>
      </c>
      <c r="AK485" s="203" t="str">
        <v/>
      </c>
      <c r="AL485" t="str">
        <f t="shared" si="80"/>
        <v/>
      </c>
      <c r="AM485" t="str">
        <f t="shared" si="81"/>
        <v/>
      </c>
    </row>
    <row r="486" spans="3:39" x14ac:dyDescent="0.25">
      <c r="C486" s="179" t="str">
        <f>IF('Planilla de Perforacion'!K520="Conexión","Conexión","")</f>
        <v/>
      </c>
      <c r="D486" s="189" t="str">
        <f>'Planilla de Perforacion'!H520</f>
        <v/>
      </c>
      <c r="E486" s="190" t="str">
        <f>'Planilla de Perforacion'!E520</f>
        <v/>
      </c>
      <c r="F486" s="179">
        <f>'Planilla de Perforacion'!AF520</f>
        <v>0</v>
      </c>
      <c r="G486" s="179" t="str">
        <f>'Planilla de Perforacion'!AQ520</f>
        <v/>
      </c>
      <c r="H486" s="179" t="str">
        <f>'Planilla de Perforacion'!AS520</f>
        <v/>
      </c>
      <c r="I486" s="179" t="str">
        <f>'Planilla de Perforacion'!AR520</f>
        <v/>
      </c>
      <c r="J486" s="191" t="str">
        <v/>
      </c>
      <c r="K486" s="191" t="str">
        <f t="shared" si="90"/>
        <v/>
      </c>
      <c r="L486" s="191" t="str">
        <v/>
      </c>
      <c r="M486" s="192" t="str">
        <v/>
      </c>
      <c r="N486" s="191" t="str">
        <v/>
      </c>
      <c r="O486" s="191" t="str">
        <v/>
      </c>
      <c r="P486" s="193" t="str">
        <f t="shared" si="82"/>
        <v/>
      </c>
      <c r="Q486" s="193" t="str">
        <f t="shared" si="83"/>
        <v/>
      </c>
      <c r="R486" s="179" t="str">
        <f>IF('Planilla de Perforacion'!K520="Survey","Survey","")</f>
        <v/>
      </c>
      <c r="T486" s="179" t="b">
        <f t="shared" si="84"/>
        <v>0</v>
      </c>
      <c r="U486" s="179" t="str">
        <v/>
      </c>
      <c r="V486" s="179" t="str">
        <f t="shared" si="85"/>
        <v/>
      </c>
      <c r="W486" t="str">
        <v/>
      </c>
      <c r="X486" s="202" t="str">
        <v/>
      </c>
      <c r="Y486" t="str">
        <v/>
      </c>
      <c r="Z486" t="str">
        <v/>
      </c>
      <c r="AA486" t="str">
        <f t="shared" si="88"/>
        <v/>
      </c>
      <c r="AB486" t="str">
        <f t="shared" si="89"/>
        <v/>
      </c>
      <c r="AC486" s="179" t="str">
        <f>IF('Planilla de Perforacion'!K520="Repasa","Repasa","")</f>
        <v/>
      </c>
      <c r="AE486" s="179" t="b">
        <f t="shared" si="86"/>
        <v>0</v>
      </c>
      <c r="AF486" t="str">
        <v/>
      </c>
      <c r="AG486" s="179" t="str">
        <f t="shared" si="87"/>
        <v/>
      </c>
      <c r="AH486" t="str">
        <v/>
      </c>
      <c r="AI486" s="202" t="str">
        <v/>
      </c>
      <c r="AJ486" t="str">
        <v/>
      </c>
      <c r="AK486" s="203" t="str">
        <v/>
      </c>
      <c r="AL486" t="str">
        <f t="shared" si="80"/>
        <v/>
      </c>
      <c r="AM486" t="str">
        <f t="shared" si="81"/>
        <v/>
      </c>
    </row>
    <row r="487" spans="3:39" x14ac:dyDescent="0.25">
      <c r="C487" s="179" t="str">
        <f>IF('Planilla de Perforacion'!K521="Conexión","Conexión","")</f>
        <v/>
      </c>
      <c r="D487" s="189" t="str">
        <f>'Planilla de Perforacion'!H521</f>
        <v/>
      </c>
      <c r="E487" s="190" t="str">
        <f>'Planilla de Perforacion'!E521</f>
        <v/>
      </c>
      <c r="F487" s="179">
        <f>'Planilla de Perforacion'!AF521</f>
        <v>0</v>
      </c>
      <c r="G487" s="179" t="str">
        <f>'Planilla de Perforacion'!AQ521</f>
        <v/>
      </c>
      <c r="H487" s="179" t="str">
        <f>'Planilla de Perforacion'!AS521</f>
        <v/>
      </c>
      <c r="I487" s="179" t="str">
        <f>'Planilla de Perforacion'!AR521</f>
        <v/>
      </c>
      <c r="J487" s="191" t="str">
        <v/>
      </c>
      <c r="K487" s="191" t="str">
        <f t="shared" si="90"/>
        <v/>
      </c>
      <c r="L487" s="191" t="str">
        <v/>
      </c>
      <c r="M487" s="192" t="str">
        <v/>
      </c>
      <c r="N487" s="191" t="str">
        <v/>
      </c>
      <c r="O487" s="191" t="str">
        <v/>
      </c>
      <c r="P487" s="193" t="str">
        <f t="shared" si="82"/>
        <v/>
      </c>
      <c r="Q487" s="193" t="str">
        <f t="shared" si="83"/>
        <v/>
      </c>
      <c r="R487" s="179" t="str">
        <f>IF('Planilla de Perforacion'!K521="Survey","Survey","")</f>
        <v/>
      </c>
      <c r="T487" s="179" t="b">
        <f t="shared" si="84"/>
        <v>0</v>
      </c>
      <c r="U487" s="179" t="str">
        <v/>
      </c>
      <c r="V487" s="179" t="str">
        <f t="shared" si="85"/>
        <v/>
      </c>
      <c r="W487" t="str">
        <v/>
      </c>
      <c r="X487" s="202" t="str">
        <v/>
      </c>
      <c r="Y487" t="str">
        <v/>
      </c>
      <c r="Z487" t="str">
        <v/>
      </c>
      <c r="AA487" t="str">
        <f t="shared" si="88"/>
        <v/>
      </c>
      <c r="AB487" t="str">
        <f t="shared" si="89"/>
        <v/>
      </c>
      <c r="AC487" s="179" t="str">
        <f>IF('Planilla de Perforacion'!K521="Repasa","Repasa","")</f>
        <v/>
      </c>
      <c r="AE487" s="179" t="b">
        <f t="shared" si="86"/>
        <v>0</v>
      </c>
      <c r="AF487" t="str">
        <v/>
      </c>
      <c r="AG487" s="179" t="str">
        <f t="shared" si="87"/>
        <v/>
      </c>
      <c r="AH487" t="str">
        <v/>
      </c>
      <c r="AI487" s="202" t="str">
        <v/>
      </c>
      <c r="AJ487" t="str">
        <v/>
      </c>
      <c r="AK487" s="203" t="str">
        <v/>
      </c>
      <c r="AL487" t="str">
        <f t="shared" si="80"/>
        <v/>
      </c>
      <c r="AM487" t="str">
        <f t="shared" si="81"/>
        <v/>
      </c>
    </row>
    <row r="488" spans="3:39" x14ac:dyDescent="0.25">
      <c r="C488" s="179" t="str">
        <f>IF('Planilla de Perforacion'!K522="Conexión","Conexión","")</f>
        <v/>
      </c>
      <c r="D488" s="189" t="str">
        <f>'Planilla de Perforacion'!H522</f>
        <v/>
      </c>
      <c r="E488" s="190" t="str">
        <f>'Planilla de Perforacion'!E522</f>
        <v/>
      </c>
      <c r="F488" s="179">
        <f>'Planilla de Perforacion'!AF522</f>
        <v>0</v>
      </c>
      <c r="G488" s="179" t="str">
        <f>'Planilla de Perforacion'!AQ522</f>
        <v/>
      </c>
      <c r="H488" s="179" t="str">
        <f>'Planilla de Perforacion'!AS522</f>
        <v/>
      </c>
      <c r="I488" s="179" t="str">
        <f>'Planilla de Perforacion'!AR522</f>
        <v/>
      </c>
      <c r="J488" s="191" t="str">
        <v/>
      </c>
      <c r="K488" s="191" t="str">
        <f t="shared" si="90"/>
        <v/>
      </c>
      <c r="L488" s="191" t="str">
        <v/>
      </c>
      <c r="M488" s="192" t="str">
        <v/>
      </c>
      <c r="N488" s="191" t="str">
        <v/>
      </c>
      <c r="O488" s="191" t="str">
        <v/>
      </c>
      <c r="P488" s="193" t="str">
        <f t="shared" si="82"/>
        <v/>
      </c>
      <c r="Q488" s="193" t="str">
        <f t="shared" si="83"/>
        <v/>
      </c>
      <c r="R488" s="179" t="str">
        <f>IF('Planilla de Perforacion'!K522="Survey","Survey","")</f>
        <v/>
      </c>
      <c r="T488" s="179" t="b">
        <f t="shared" si="84"/>
        <v>0</v>
      </c>
      <c r="U488" s="179" t="str">
        <v/>
      </c>
      <c r="V488" s="179" t="str">
        <f t="shared" si="85"/>
        <v/>
      </c>
      <c r="W488" t="str">
        <v/>
      </c>
      <c r="X488" s="202" t="str">
        <v/>
      </c>
      <c r="Y488" t="str">
        <v/>
      </c>
      <c r="Z488" t="str">
        <v/>
      </c>
      <c r="AA488" t="str">
        <f t="shared" si="88"/>
        <v/>
      </c>
      <c r="AB488" t="str">
        <f t="shared" si="89"/>
        <v/>
      </c>
      <c r="AC488" s="179" t="str">
        <f>IF('Planilla de Perforacion'!K522="Repasa","Repasa","")</f>
        <v/>
      </c>
      <c r="AE488" s="179" t="b">
        <f t="shared" si="86"/>
        <v>0</v>
      </c>
      <c r="AF488" t="str">
        <v/>
      </c>
      <c r="AG488" s="179" t="str">
        <f t="shared" si="87"/>
        <v/>
      </c>
      <c r="AH488" t="str">
        <v/>
      </c>
      <c r="AI488" s="202" t="str">
        <v/>
      </c>
      <c r="AJ488" t="str">
        <v/>
      </c>
      <c r="AK488" s="203" t="str">
        <v/>
      </c>
      <c r="AL488" t="str">
        <f t="shared" si="80"/>
        <v/>
      </c>
      <c r="AM488" t="str">
        <f t="shared" si="81"/>
        <v/>
      </c>
    </row>
    <row r="489" spans="3:39" x14ac:dyDescent="0.25">
      <c r="C489" s="179" t="str">
        <f>IF('Planilla de Perforacion'!K523="Conexión","Conexión","")</f>
        <v/>
      </c>
      <c r="D489" s="189" t="str">
        <f>'Planilla de Perforacion'!H523</f>
        <v/>
      </c>
      <c r="E489" s="190" t="str">
        <f>'Planilla de Perforacion'!E523</f>
        <v/>
      </c>
      <c r="F489" s="179">
        <f>'Planilla de Perforacion'!AF523</f>
        <v>0</v>
      </c>
      <c r="G489" s="179" t="str">
        <f>'Planilla de Perforacion'!AQ523</f>
        <v/>
      </c>
      <c r="H489" s="179" t="str">
        <f>'Planilla de Perforacion'!AS523</f>
        <v/>
      </c>
      <c r="I489" s="179" t="str">
        <f>'Planilla de Perforacion'!AR523</f>
        <v/>
      </c>
      <c r="J489" s="191" t="str">
        <v/>
      </c>
      <c r="K489" s="191" t="str">
        <f t="shared" si="90"/>
        <v/>
      </c>
      <c r="L489" s="191" t="str">
        <v/>
      </c>
      <c r="M489" s="192" t="str">
        <v/>
      </c>
      <c r="N489" s="191" t="str">
        <v/>
      </c>
      <c r="O489" s="191" t="str">
        <v/>
      </c>
      <c r="P489" s="193" t="str">
        <f t="shared" si="82"/>
        <v/>
      </c>
      <c r="Q489" s="193" t="str">
        <f t="shared" si="83"/>
        <v/>
      </c>
      <c r="R489" s="179" t="str">
        <f>IF('Planilla de Perforacion'!K523="Survey","Survey","")</f>
        <v/>
      </c>
      <c r="T489" s="179" t="b">
        <f t="shared" si="84"/>
        <v>0</v>
      </c>
      <c r="U489" s="179" t="str">
        <v/>
      </c>
      <c r="V489" s="179" t="str">
        <f t="shared" si="85"/>
        <v/>
      </c>
      <c r="W489" t="str">
        <v/>
      </c>
      <c r="X489" s="202" t="str">
        <v/>
      </c>
      <c r="Y489" t="str">
        <v/>
      </c>
      <c r="Z489" t="str">
        <v/>
      </c>
      <c r="AA489" t="str">
        <f t="shared" si="88"/>
        <v/>
      </c>
      <c r="AB489" t="str">
        <f t="shared" si="89"/>
        <v/>
      </c>
      <c r="AC489" s="179" t="str">
        <f>IF('Planilla de Perforacion'!K523="Repasa","Repasa","")</f>
        <v/>
      </c>
      <c r="AE489" s="179" t="b">
        <f t="shared" si="86"/>
        <v>0</v>
      </c>
      <c r="AF489" t="str">
        <v/>
      </c>
      <c r="AG489" s="179" t="str">
        <f t="shared" si="87"/>
        <v/>
      </c>
      <c r="AH489" t="str">
        <v/>
      </c>
      <c r="AI489" s="202" t="str">
        <v/>
      </c>
      <c r="AJ489" t="str">
        <v/>
      </c>
      <c r="AK489" s="203" t="str">
        <v/>
      </c>
      <c r="AL489" t="str">
        <f t="shared" si="80"/>
        <v/>
      </c>
      <c r="AM489" t="str">
        <f t="shared" si="81"/>
        <v/>
      </c>
    </row>
    <row r="490" spans="3:39" x14ac:dyDescent="0.25">
      <c r="C490" s="179" t="str">
        <f>IF('Planilla de Perforacion'!K524="Conexión","Conexión","")</f>
        <v/>
      </c>
      <c r="D490" s="189" t="str">
        <f>'Planilla de Perforacion'!H524</f>
        <v/>
      </c>
      <c r="E490" s="190" t="str">
        <f>'Planilla de Perforacion'!E524</f>
        <v/>
      </c>
      <c r="F490" s="179">
        <f>'Planilla de Perforacion'!AF524</f>
        <v>0</v>
      </c>
      <c r="G490" s="179" t="str">
        <f>'Planilla de Perforacion'!AQ524</f>
        <v/>
      </c>
      <c r="H490" s="179" t="str">
        <f>'Planilla de Perforacion'!AS524</f>
        <v/>
      </c>
      <c r="I490" s="179" t="str">
        <f>'Planilla de Perforacion'!AR524</f>
        <v/>
      </c>
      <c r="J490" s="191" t="str">
        <v/>
      </c>
      <c r="K490" s="191" t="str">
        <f t="shared" si="90"/>
        <v/>
      </c>
      <c r="L490" s="191" t="str">
        <v/>
      </c>
      <c r="M490" s="192" t="str">
        <v/>
      </c>
      <c r="N490" s="191" t="str">
        <v/>
      </c>
      <c r="O490" s="191" t="str">
        <v/>
      </c>
      <c r="P490" s="193" t="str">
        <f t="shared" si="82"/>
        <v/>
      </c>
      <c r="Q490" s="193" t="str">
        <f t="shared" si="83"/>
        <v/>
      </c>
      <c r="R490" s="179" t="str">
        <f>IF('Planilla de Perforacion'!K524="Survey","Survey","")</f>
        <v/>
      </c>
      <c r="T490" s="179" t="b">
        <f t="shared" si="84"/>
        <v>0</v>
      </c>
      <c r="U490" s="179" t="str">
        <v/>
      </c>
      <c r="V490" s="179" t="str">
        <f t="shared" si="85"/>
        <v/>
      </c>
      <c r="W490" t="str">
        <v/>
      </c>
      <c r="X490" s="202" t="str">
        <v/>
      </c>
      <c r="Y490" t="str">
        <v/>
      </c>
      <c r="Z490" t="str">
        <v/>
      </c>
      <c r="AA490" t="str">
        <f t="shared" si="88"/>
        <v/>
      </c>
      <c r="AB490" t="str">
        <f t="shared" si="89"/>
        <v/>
      </c>
      <c r="AC490" s="179" t="str">
        <f>IF('Planilla de Perforacion'!K524="Repasa","Repasa","")</f>
        <v/>
      </c>
      <c r="AE490" s="179" t="b">
        <f t="shared" si="86"/>
        <v>0</v>
      </c>
      <c r="AF490" t="str">
        <v/>
      </c>
      <c r="AG490" s="179" t="str">
        <f t="shared" si="87"/>
        <v/>
      </c>
      <c r="AH490" t="str">
        <v/>
      </c>
      <c r="AI490" s="202" t="str">
        <v/>
      </c>
      <c r="AJ490" t="str">
        <v/>
      </c>
      <c r="AK490" s="203" t="str">
        <v/>
      </c>
      <c r="AL490" t="str">
        <f t="shared" si="80"/>
        <v/>
      </c>
      <c r="AM490" t="str">
        <f t="shared" si="81"/>
        <v/>
      </c>
    </row>
    <row r="491" spans="3:39" x14ac:dyDescent="0.25">
      <c r="C491" s="179" t="str">
        <f>IF('Planilla de Perforacion'!K525="Conexión","Conexión","")</f>
        <v/>
      </c>
      <c r="D491" s="189" t="str">
        <f>'Planilla de Perforacion'!H525</f>
        <v/>
      </c>
      <c r="E491" s="190" t="str">
        <f>'Planilla de Perforacion'!E525</f>
        <v/>
      </c>
      <c r="F491" s="179">
        <f>'Planilla de Perforacion'!AF525</f>
        <v>0</v>
      </c>
      <c r="G491" s="179" t="str">
        <f>'Planilla de Perforacion'!AQ525</f>
        <v/>
      </c>
      <c r="H491" s="179" t="str">
        <f>'Planilla de Perforacion'!AS525</f>
        <v/>
      </c>
      <c r="I491" s="179" t="str">
        <f>'Planilla de Perforacion'!AR525</f>
        <v/>
      </c>
      <c r="J491" s="191" t="str">
        <v/>
      </c>
      <c r="K491" s="191" t="str">
        <f t="shared" si="90"/>
        <v/>
      </c>
      <c r="L491" s="191" t="str">
        <v/>
      </c>
      <c r="M491" s="192" t="str">
        <v/>
      </c>
      <c r="N491" s="191" t="str">
        <v/>
      </c>
      <c r="O491" s="191" t="str">
        <v/>
      </c>
      <c r="P491" s="193" t="str">
        <f t="shared" si="82"/>
        <v/>
      </c>
      <c r="Q491" s="193" t="str">
        <f t="shared" si="83"/>
        <v/>
      </c>
      <c r="R491" s="179" t="str">
        <f>IF('Planilla de Perforacion'!K525="Survey","Survey","")</f>
        <v/>
      </c>
      <c r="T491" s="179" t="b">
        <f t="shared" si="84"/>
        <v>0</v>
      </c>
      <c r="U491" s="179" t="str">
        <v/>
      </c>
      <c r="V491" s="179" t="str">
        <f t="shared" si="85"/>
        <v/>
      </c>
      <c r="W491" t="str">
        <v/>
      </c>
      <c r="X491" s="202" t="str">
        <v/>
      </c>
      <c r="Y491" t="str">
        <v/>
      </c>
      <c r="Z491" t="str">
        <v/>
      </c>
      <c r="AA491" t="str">
        <f t="shared" si="88"/>
        <v/>
      </c>
      <c r="AB491" t="str">
        <f t="shared" si="89"/>
        <v/>
      </c>
      <c r="AC491" s="179" t="str">
        <f>IF('Planilla de Perforacion'!K525="Repasa","Repasa","")</f>
        <v/>
      </c>
      <c r="AE491" s="179" t="b">
        <f t="shared" si="86"/>
        <v>0</v>
      </c>
      <c r="AF491" t="str">
        <v/>
      </c>
      <c r="AG491" s="179" t="str">
        <f t="shared" si="87"/>
        <v/>
      </c>
      <c r="AH491" t="str">
        <v/>
      </c>
      <c r="AI491" s="202" t="str">
        <v/>
      </c>
      <c r="AJ491" t="str">
        <v/>
      </c>
      <c r="AK491" s="203" t="str">
        <v/>
      </c>
      <c r="AL491" t="str">
        <f t="shared" si="80"/>
        <v/>
      </c>
      <c r="AM491" t="str">
        <f t="shared" si="81"/>
        <v/>
      </c>
    </row>
    <row r="492" spans="3:39" x14ac:dyDescent="0.25">
      <c r="C492" s="179" t="str">
        <f>IF('Planilla de Perforacion'!K526="Conexión","Conexión","")</f>
        <v/>
      </c>
      <c r="D492" s="189" t="str">
        <f>'Planilla de Perforacion'!H526</f>
        <v/>
      </c>
      <c r="E492" s="190" t="str">
        <f>'Planilla de Perforacion'!E526</f>
        <v/>
      </c>
      <c r="F492" s="179">
        <f>'Planilla de Perforacion'!AF526</f>
        <v>0</v>
      </c>
      <c r="G492" s="179" t="str">
        <f>'Planilla de Perforacion'!AQ526</f>
        <v/>
      </c>
      <c r="H492" s="179" t="str">
        <f>'Planilla de Perforacion'!AS526</f>
        <v/>
      </c>
      <c r="I492" s="179" t="str">
        <f>'Planilla de Perforacion'!AR526</f>
        <v/>
      </c>
      <c r="J492" s="191" t="str">
        <v/>
      </c>
      <c r="K492" s="191" t="str">
        <f t="shared" si="90"/>
        <v/>
      </c>
      <c r="L492" s="191" t="str">
        <v/>
      </c>
      <c r="M492" s="192" t="str">
        <v/>
      </c>
      <c r="N492" s="191" t="str">
        <v/>
      </c>
      <c r="O492" s="191" t="str">
        <v/>
      </c>
      <c r="P492" s="193" t="str">
        <f t="shared" si="82"/>
        <v/>
      </c>
      <c r="Q492" s="193" t="str">
        <f t="shared" si="83"/>
        <v/>
      </c>
      <c r="R492" s="179" t="str">
        <f>IF('Planilla de Perforacion'!K526="Survey","Survey","")</f>
        <v/>
      </c>
      <c r="T492" s="179" t="b">
        <f t="shared" si="84"/>
        <v>0</v>
      </c>
      <c r="U492" s="179" t="str">
        <v/>
      </c>
      <c r="V492" s="179" t="str">
        <f t="shared" si="85"/>
        <v/>
      </c>
      <c r="W492" t="str">
        <v/>
      </c>
      <c r="X492" s="202" t="str">
        <v/>
      </c>
      <c r="Y492" t="str">
        <v/>
      </c>
      <c r="Z492" t="str">
        <v/>
      </c>
      <c r="AA492" t="str">
        <f t="shared" si="88"/>
        <v/>
      </c>
      <c r="AB492" t="str">
        <f t="shared" si="89"/>
        <v/>
      </c>
      <c r="AC492" s="179" t="str">
        <f>IF('Planilla de Perforacion'!K526="Repasa","Repasa","")</f>
        <v/>
      </c>
      <c r="AE492" s="179" t="b">
        <f t="shared" si="86"/>
        <v>0</v>
      </c>
      <c r="AF492" t="str">
        <v/>
      </c>
      <c r="AG492" s="179" t="str">
        <f t="shared" si="87"/>
        <v/>
      </c>
      <c r="AH492" t="str">
        <v/>
      </c>
      <c r="AI492" s="202" t="str">
        <v/>
      </c>
      <c r="AJ492" t="str">
        <v/>
      </c>
      <c r="AK492" s="203" t="str">
        <v/>
      </c>
      <c r="AL492" t="str">
        <f t="shared" si="80"/>
        <v/>
      </c>
      <c r="AM492" t="str">
        <f t="shared" si="81"/>
        <v/>
      </c>
    </row>
    <row r="493" spans="3:39" x14ac:dyDescent="0.25">
      <c r="C493" s="179" t="str">
        <f>IF('Planilla de Perforacion'!K527="Conexión","Conexión","")</f>
        <v/>
      </c>
      <c r="D493" s="189" t="str">
        <f>'Planilla de Perforacion'!H527</f>
        <v/>
      </c>
      <c r="E493" s="190" t="str">
        <f>'Planilla de Perforacion'!E527</f>
        <v/>
      </c>
      <c r="F493" s="179">
        <f>'Planilla de Perforacion'!AF527</f>
        <v>0</v>
      </c>
      <c r="G493" s="179" t="str">
        <f>'Planilla de Perforacion'!AQ527</f>
        <v/>
      </c>
      <c r="H493" s="179" t="str">
        <f>'Planilla de Perforacion'!AS527</f>
        <v/>
      </c>
      <c r="I493" s="179" t="str">
        <f>'Planilla de Perforacion'!AR527</f>
        <v/>
      </c>
      <c r="J493" s="191" t="str">
        <v/>
      </c>
      <c r="K493" s="191" t="str">
        <f t="shared" si="90"/>
        <v/>
      </c>
      <c r="L493" s="191" t="str">
        <v/>
      </c>
      <c r="M493" s="192" t="str">
        <v/>
      </c>
      <c r="N493" s="191" t="str">
        <v/>
      </c>
      <c r="O493" s="191" t="str">
        <v/>
      </c>
      <c r="P493" s="193" t="str">
        <f t="shared" si="82"/>
        <v/>
      </c>
      <c r="Q493" s="193" t="str">
        <f t="shared" si="83"/>
        <v/>
      </c>
      <c r="R493" s="179" t="str">
        <f>IF('Planilla de Perforacion'!K527="Survey","Survey","")</f>
        <v/>
      </c>
      <c r="T493" s="179" t="b">
        <f t="shared" si="84"/>
        <v>0</v>
      </c>
      <c r="U493" s="179" t="str">
        <v/>
      </c>
      <c r="V493" s="179" t="str">
        <f t="shared" si="85"/>
        <v/>
      </c>
      <c r="W493" t="str">
        <v/>
      </c>
      <c r="X493" s="202" t="str">
        <v/>
      </c>
      <c r="Y493" t="str">
        <v/>
      </c>
      <c r="Z493" t="str">
        <v/>
      </c>
      <c r="AA493" t="str">
        <f t="shared" si="88"/>
        <v/>
      </c>
      <c r="AB493" t="str">
        <f t="shared" si="89"/>
        <v/>
      </c>
      <c r="AC493" s="179" t="str">
        <f>IF('Planilla de Perforacion'!K527="Repasa","Repasa","")</f>
        <v/>
      </c>
      <c r="AE493" s="179" t="b">
        <f t="shared" si="86"/>
        <v>0</v>
      </c>
      <c r="AF493" t="str">
        <v/>
      </c>
      <c r="AG493" s="179" t="str">
        <f t="shared" si="87"/>
        <v/>
      </c>
      <c r="AH493" t="str">
        <v/>
      </c>
      <c r="AI493" s="202" t="str">
        <v/>
      </c>
      <c r="AJ493" t="str">
        <v/>
      </c>
      <c r="AK493" s="203" t="str">
        <v/>
      </c>
      <c r="AL493" t="str">
        <f t="shared" si="80"/>
        <v/>
      </c>
      <c r="AM493" t="str">
        <f t="shared" si="81"/>
        <v/>
      </c>
    </row>
    <row r="494" spans="3:39" x14ac:dyDescent="0.25">
      <c r="C494" s="179" t="str">
        <f>IF('Planilla de Perforacion'!K528="Conexión","Conexión","")</f>
        <v/>
      </c>
      <c r="D494" s="189" t="str">
        <f>'Planilla de Perforacion'!H528</f>
        <v/>
      </c>
      <c r="E494" s="190" t="str">
        <f>'Planilla de Perforacion'!E528</f>
        <v/>
      </c>
      <c r="F494" s="179">
        <f>'Planilla de Perforacion'!AF528</f>
        <v>0</v>
      </c>
      <c r="G494" s="179" t="str">
        <f>'Planilla de Perforacion'!AQ528</f>
        <v/>
      </c>
      <c r="H494" s="179" t="str">
        <f>'Planilla de Perforacion'!AS528</f>
        <v/>
      </c>
      <c r="I494" s="179" t="str">
        <f>'Planilla de Perforacion'!AR528</f>
        <v/>
      </c>
      <c r="J494" s="191" t="str">
        <v/>
      </c>
      <c r="K494" s="191" t="str">
        <f t="shared" si="90"/>
        <v/>
      </c>
      <c r="L494" s="191" t="str">
        <v/>
      </c>
      <c r="M494" s="192" t="str">
        <v/>
      </c>
      <c r="N494" s="191" t="str">
        <v/>
      </c>
      <c r="O494" s="191" t="str">
        <v/>
      </c>
      <c r="P494" s="193" t="str">
        <f t="shared" si="82"/>
        <v/>
      </c>
      <c r="Q494" s="193" t="str">
        <f t="shared" si="83"/>
        <v/>
      </c>
      <c r="R494" s="179" t="str">
        <f>IF('Planilla de Perforacion'!K528="Survey","Survey","")</f>
        <v/>
      </c>
      <c r="T494" s="179" t="b">
        <f t="shared" si="84"/>
        <v>0</v>
      </c>
      <c r="U494" s="179" t="str">
        <v/>
      </c>
      <c r="V494" s="179" t="str">
        <f t="shared" si="85"/>
        <v/>
      </c>
      <c r="W494" t="str">
        <v/>
      </c>
      <c r="X494" s="202" t="str">
        <v/>
      </c>
      <c r="Y494" t="str">
        <v/>
      </c>
      <c r="Z494" t="str">
        <v/>
      </c>
      <c r="AA494" t="str">
        <f t="shared" si="88"/>
        <v/>
      </c>
      <c r="AB494" t="str">
        <f t="shared" si="89"/>
        <v/>
      </c>
      <c r="AC494" s="179" t="str">
        <f>IF('Planilla de Perforacion'!K528="Repasa","Repasa","")</f>
        <v/>
      </c>
      <c r="AE494" s="179" t="b">
        <f t="shared" si="86"/>
        <v>0</v>
      </c>
      <c r="AF494" t="str">
        <v/>
      </c>
      <c r="AG494" s="179" t="str">
        <f t="shared" si="87"/>
        <v/>
      </c>
      <c r="AH494" t="str">
        <v/>
      </c>
      <c r="AI494" s="202" t="str">
        <v/>
      </c>
      <c r="AJ494" t="str">
        <v/>
      </c>
      <c r="AK494" s="203" t="str">
        <v/>
      </c>
      <c r="AL494" t="str">
        <f t="shared" si="80"/>
        <v/>
      </c>
      <c r="AM494" t="str">
        <f t="shared" si="81"/>
        <v/>
      </c>
    </row>
    <row r="495" spans="3:39" x14ac:dyDescent="0.25">
      <c r="C495" s="179" t="str">
        <f>IF('Planilla de Perforacion'!K529="Conexión","Conexión","")</f>
        <v/>
      </c>
      <c r="D495" s="189" t="str">
        <f>'Planilla de Perforacion'!H529</f>
        <v/>
      </c>
      <c r="E495" s="190" t="str">
        <f>'Planilla de Perforacion'!E529</f>
        <v/>
      </c>
      <c r="F495" s="179">
        <f>'Planilla de Perforacion'!AF529</f>
        <v>0</v>
      </c>
      <c r="G495" s="179" t="str">
        <f>'Planilla de Perforacion'!AQ529</f>
        <v/>
      </c>
      <c r="H495" s="179" t="str">
        <f>'Planilla de Perforacion'!AS529</f>
        <v/>
      </c>
      <c r="I495" s="179" t="str">
        <f>'Planilla de Perforacion'!AR529</f>
        <v/>
      </c>
      <c r="J495" s="191" t="str">
        <v/>
      </c>
      <c r="K495" s="191" t="str">
        <f t="shared" si="90"/>
        <v/>
      </c>
      <c r="L495" s="191" t="str">
        <v/>
      </c>
      <c r="M495" s="192" t="str">
        <v/>
      </c>
      <c r="N495" s="191" t="str">
        <v/>
      </c>
      <c r="O495" s="191" t="str">
        <v/>
      </c>
      <c r="P495" s="193" t="str">
        <f t="shared" si="82"/>
        <v/>
      </c>
      <c r="Q495" s="193" t="str">
        <f t="shared" si="83"/>
        <v/>
      </c>
      <c r="R495" s="179" t="str">
        <f>IF('Planilla de Perforacion'!K529="Survey","Survey","")</f>
        <v/>
      </c>
      <c r="T495" s="179" t="b">
        <f t="shared" si="84"/>
        <v>0</v>
      </c>
      <c r="U495" s="179" t="str">
        <v/>
      </c>
      <c r="V495" s="179" t="str">
        <f t="shared" si="85"/>
        <v/>
      </c>
      <c r="W495" t="str">
        <v/>
      </c>
      <c r="X495" s="202" t="str">
        <v/>
      </c>
      <c r="Y495" t="str">
        <v/>
      </c>
      <c r="Z495" t="str">
        <v/>
      </c>
      <c r="AA495" t="str">
        <f t="shared" si="88"/>
        <v/>
      </c>
      <c r="AB495" t="str">
        <f t="shared" si="89"/>
        <v/>
      </c>
      <c r="AC495" s="179" t="str">
        <f>IF('Planilla de Perforacion'!K529="Repasa","Repasa","")</f>
        <v/>
      </c>
      <c r="AE495" s="179" t="b">
        <f t="shared" si="86"/>
        <v>0</v>
      </c>
      <c r="AF495" t="str">
        <v/>
      </c>
      <c r="AG495" s="179" t="str">
        <f t="shared" si="87"/>
        <v/>
      </c>
      <c r="AH495" t="str">
        <v/>
      </c>
      <c r="AI495" s="202" t="str">
        <v/>
      </c>
      <c r="AJ495" t="str">
        <v/>
      </c>
      <c r="AK495" s="203" t="str">
        <v/>
      </c>
      <c r="AL495" t="str">
        <f t="shared" si="80"/>
        <v/>
      </c>
      <c r="AM495" t="str">
        <f t="shared" si="81"/>
        <v/>
      </c>
    </row>
    <row r="496" spans="3:39" x14ac:dyDescent="0.25">
      <c r="C496" s="179" t="str">
        <f>IF('Planilla de Perforacion'!K530="Conexión","Conexión","")</f>
        <v/>
      </c>
      <c r="D496" s="189" t="str">
        <f>'Planilla de Perforacion'!H530</f>
        <v/>
      </c>
      <c r="E496" s="190" t="str">
        <f>'Planilla de Perforacion'!E530</f>
        <v/>
      </c>
      <c r="F496" s="179">
        <f>'Planilla de Perforacion'!AF530</f>
        <v>0</v>
      </c>
      <c r="G496" s="179" t="str">
        <f>'Planilla de Perforacion'!AQ530</f>
        <v/>
      </c>
      <c r="H496" s="179" t="str">
        <f>'Planilla de Perforacion'!AS530</f>
        <v/>
      </c>
      <c r="I496" s="179" t="str">
        <f>'Planilla de Perforacion'!AR530</f>
        <v/>
      </c>
      <c r="J496" s="191" t="str">
        <v/>
      </c>
      <c r="K496" s="191" t="str">
        <f t="shared" si="90"/>
        <v/>
      </c>
      <c r="L496" s="191" t="str">
        <v/>
      </c>
      <c r="M496" s="192" t="str">
        <v/>
      </c>
      <c r="N496" s="191" t="str">
        <v/>
      </c>
      <c r="O496" s="191" t="str">
        <v/>
      </c>
      <c r="P496" s="193" t="str">
        <f t="shared" si="82"/>
        <v/>
      </c>
      <c r="Q496" s="193" t="str">
        <f t="shared" si="83"/>
        <v/>
      </c>
      <c r="R496" s="179" t="str">
        <f>IF('Planilla de Perforacion'!K530="Survey","Survey","")</f>
        <v/>
      </c>
      <c r="T496" s="179" t="b">
        <f t="shared" si="84"/>
        <v>0</v>
      </c>
      <c r="U496" s="179" t="str">
        <v/>
      </c>
      <c r="V496" s="179" t="str">
        <f t="shared" si="85"/>
        <v/>
      </c>
      <c r="W496" t="str">
        <v/>
      </c>
      <c r="X496" s="202" t="str">
        <v/>
      </c>
      <c r="Y496" t="str">
        <v/>
      </c>
      <c r="Z496" t="str">
        <v/>
      </c>
      <c r="AA496" t="str">
        <f t="shared" si="88"/>
        <v/>
      </c>
      <c r="AB496" t="str">
        <f t="shared" si="89"/>
        <v/>
      </c>
      <c r="AC496" s="179" t="str">
        <f>IF('Planilla de Perforacion'!K530="Repasa","Repasa","")</f>
        <v/>
      </c>
      <c r="AE496" s="179" t="b">
        <f t="shared" si="86"/>
        <v>0</v>
      </c>
      <c r="AF496" t="str">
        <v/>
      </c>
      <c r="AG496" s="179" t="str">
        <f t="shared" si="87"/>
        <v/>
      </c>
      <c r="AH496" t="str">
        <v/>
      </c>
      <c r="AI496" s="202" t="str">
        <v/>
      </c>
      <c r="AJ496" t="str">
        <v/>
      </c>
      <c r="AK496" s="203" t="str">
        <v/>
      </c>
      <c r="AL496" t="str">
        <f t="shared" si="80"/>
        <v/>
      </c>
      <c r="AM496" t="str">
        <f t="shared" si="81"/>
        <v/>
      </c>
    </row>
    <row r="497" spans="3:39" x14ac:dyDescent="0.25">
      <c r="C497" s="179" t="str">
        <f>IF('Planilla de Perforacion'!K531="Conexión","Conexión","")</f>
        <v/>
      </c>
      <c r="D497" s="189" t="str">
        <f>'Planilla de Perforacion'!H531</f>
        <v/>
      </c>
      <c r="E497" s="190" t="str">
        <f>'Planilla de Perforacion'!E531</f>
        <v/>
      </c>
      <c r="F497" s="179">
        <f>'Planilla de Perforacion'!AF531</f>
        <v>0</v>
      </c>
      <c r="G497" s="179" t="str">
        <f>'Planilla de Perforacion'!AQ531</f>
        <v/>
      </c>
      <c r="H497" s="179" t="str">
        <f>'Planilla de Perforacion'!AS531</f>
        <v/>
      </c>
      <c r="I497" s="179" t="str">
        <f>'Planilla de Perforacion'!AR531</f>
        <v/>
      </c>
      <c r="J497" s="191" t="str">
        <v/>
      </c>
      <c r="K497" s="191" t="str">
        <f t="shared" si="90"/>
        <v/>
      </c>
      <c r="L497" s="191" t="str">
        <v/>
      </c>
      <c r="M497" s="192" t="str">
        <v/>
      </c>
      <c r="N497" s="191" t="str">
        <v/>
      </c>
      <c r="O497" s="191" t="str">
        <v/>
      </c>
      <c r="P497" s="193" t="str">
        <f t="shared" si="82"/>
        <v/>
      </c>
      <c r="Q497" s="193" t="str">
        <f t="shared" si="83"/>
        <v/>
      </c>
      <c r="R497" s="179" t="str">
        <f>IF('Planilla de Perforacion'!K531="Survey","Survey","")</f>
        <v/>
      </c>
      <c r="T497" s="179" t="b">
        <f t="shared" si="84"/>
        <v>0</v>
      </c>
      <c r="U497" s="179" t="str">
        <v/>
      </c>
      <c r="V497" s="179" t="str">
        <f t="shared" si="85"/>
        <v/>
      </c>
      <c r="W497" t="str">
        <v/>
      </c>
      <c r="X497" s="202" t="str">
        <v/>
      </c>
      <c r="Y497" t="str">
        <v/>
      </c>
      <c r="Z497" t="str">
        <v/>
      </c>
      <c r="AA497" t="str">
        <f t="shared" si="88"/>
        <v/>
      </c>
      <c r="AB497" t="str">
        <f t="shared" si="89"/>
        <v/>
      </c>
      <c r="AC497" s="179" t="str">
        <f>IF('Planilla de Perforacion'!K531="Repasa","Repasa","")</f>
        <v/>
      </c>
      <c r="AE497" s="179" t="b">
        <f t="shared" si="86"/>
        <v>0</v>
      </c>
      <c r="AF497" t="str">
        <v/>
      </c>
      <c r="AG497" s="179" t="str">
        <f t="shared" si="87"/>
        <v/>
      </c>
      <c r="AH497" t="str">
        <v/>
      </c>
      <c r="AI497" s="202" t="str">
        <v/>
      </c>
      <c r="AJ497" t="str">
        <v/>
      </c>
      <c r="AK497" s="203" t="str">
        <v/>
      </c>
      <c r="AL497" t="str">
        <f t="shared" si="80"/>
        <v/>
      </c>
      <c r="AM497" t="str">
        <f t="shared" si="81"/>
        <v/>
      </c>
    </row>
    <row r="498" spans="3:39" x14ac:dyDescent="0.25">
      <c r="C498" s="179" t="str">
        <f>IF('Planilla de Perforacion'!K532="Conexión","Conexión","")</f>
        <v/>
      </c>
      <c r="D498" s="189" t="str">
        <f>'Planilla de Perforacion'!H532</f>
        <v/>
      </c>
      <c r="E498" s="190" t="str">
        <f>'Planilla de Perforacion'!E532</f>
        <v/>
      </c>
      <c r="F498" s="179">
        <f>'Planilla de Perforacion'!AF532</f>
        <v>0</v>
      </c>
      <c r="G498" s="179" t="str">
        <f>'Planilla de Perforacion'!AQ532</f>
        <v/>
      </c>
      <c r="H498" s="179" t="str">
        <f>'Planilla de Perforacion'!AS532</f>
        <v/>
      </c>
      <c r="I498" s="179" t="str">
        <f>'Planilla de Perforacion'!AR532</f>
        <v/>
      </c>
      <c r="J498" s="191" t="str">
        <v/>
      </c>
      <c r="K498" s="191" t="str">
        <f t="shared" si="90"/>
        <v/>
      </c>
      <c r="L498" s="191" t="str">
        <v/>
      </c>
      <c r="M498" s="192" t="str">
        <v/>
      </c>
      <c r="N498" s="191" t="str">
        <v/>
      </c>
      <c r="O498" s="191" t="str">
        <v/>
      </c>
      <c r="P498" s="193" t="str">
        <f t="shared" si="82"/>
        <v/>
      </c>
      <c r="Q498" s="193" t="str">
        <f t="shared" si="83"/>
        <v/>
      </c>
      <c r="R498" s="179" t="str">
        <f>IF('Planilla de Perforacion'!K532="Survey","Survey","")</f>
        <v/>
      </c>
      <c r="T498" s="179" t="b">
        <f t="shared" si="84"/>
        <v>0</v>
      </c>
      <c r="U498" s="179" t="str">
        <v/>
      </c>
      <c r="V498" s="179" t="str">
        <f t="shared" si="85"/>
        <v/>
      </c>
      <c r="W498" t="str">
        <v/>
      </c>
      <c r="X498" s="202" t="str">
        <v/>
      </c>
      <c r="Y498" t="str">
        <v/>
      </c>
      <c r="Z498" t="str">
        <v/>
      </c>
      <c r="AA498" t="str">
        <f t="shared" si="88"/>
        <v/>
      </c>
      <c r="AB498" t="str">
        <f t="shared" si="89"/>
        <v/>
      </c>
      <c r="AC498" s="179" t="str">
        <f>IF('Planilla de Perforacion'!K532="Repasa","Repasa","")</f>
        <v/>
      </c>
      <c r="AE498" s="179" t="b">
        <f t="shared" si="86"/>
        <v>0</v>
      </c>
      <c r="AF498" t="str">
        <v/>
      </c>
      <c r="AG498" s="179" t="str">
        <f t="shared" si="87"/>
        <v/>
      </c>
      <c r="AH498" t="str">
        <v/>
      </c>
      <c r="AI498" s="202" t="str">
        <v/>
      </c>
      <c r="AJ498" t="str">
        <v/>
      </c>
      <c r="AK498" s="203" t="str">
        <v/>
      </c>
      <c r="AL498" t="str">
        <f t="shared" si="80"/>
        <v/>
      </c>
      <c r="AM498" t="str">
        <f t="shared" si="81"/>
        <v/>
      </c>
    </row>
    <row r="499" spans="3:39" x14ac:dyDescent="0.25">
      <c r="C499" s="179" t="str">
        <f>IF('Planilla de Perforacion'!K533="Conexión","Conexión","")</f>
        <v/>
      </c>
      <c r="D499" s="189" t="str">
        <f>'Planilla de Perforacion'!H533</f>
        <v/>
      </c>
      <c r="E499" s="190" t="str">
        <f>'Planilla de Perforacion'!E533</f>
        <v/>
      </c>
      <c r="F499" s="179">
        <f>'Planilla de Perforacion'!AF533</f>
        <v>0</v>
      </c>
      <c r="G499" s="179" t="str">
        <f>'Planilla de Perforacion'!AQ533</f>
        <v/>
      </c>
      <c r="H499" s="179" t="str">
        <f>'Planilla de Perforacion'!AS533</f>
        <v/>
      </c>
      <c r="I499" s="179" t="str">
        <f>'Planilla de Perforacion'!AR533</f>
        <v/>
      </c>
      <c r="J499" s="191" t="str">
        <v/>
      </c>
      <c r="K499" s="191" t="str">
        <f t="shared" si="90"/>
        <v/>
      </c>
      <c r="L499" s="191" t="str">
        <v/>
      </c>
      <c r="M499" s="192" t="str">
        <v/>
      </c>
      <c r="N499" s="191" t="str">
        <v/>
      </c>
      <c r="O499" s="191" t="str">
        <v/>
      </c>
      <c r="P499" s="193" t="str">
        <f t="shared" si="82"/>
        <v/>
      </c>
      <c r="Q499" s="193" t="str">
        <f t="shared" si="83"/>
        <v/>
      </c>
      <c r="R499" s="179" t="str">
        <f>IF('Planilla de Perforacion'!K533="Survey","Survey","")</f>
        <v/>
      </c>
      <c r="T499" s="179" t="b">
        <f t="shared" si="84"/>
        <v>0</v>
      </c>
      <c r="U499" s="179" t="str">
        <v/>
      </c>
      <c r="V499" s="179" t="str">
        <f t="shared" si="85"/>
        <v/>
      </c>
      <c r="W499" t="str">
        <v/>
      </c>
      <c r="X499" s="202" t="str">
        <v/>
      </c>
      <c r="Y499" t="str">
        <v/>
      </c>
      <c r="Z499" t="str">
        <v/>
      </c>
      <c r="AA499" t="str">
        <f t="shared" si="88"/>
        <v/>
      </c>
      <c r="AB499" t="str">
        <f t="shared" si="89"/>
        <v/>
      </c>
      <c r="AC499" s="179" t="str">
        <f>IF('Planilla de Perforacion'!K533="Repasa","Repasa","")</f>
        <v/>
      </c>
      <c r="AE499" s="179" t="b">
        <f t="shared" si="86"/>
        <v>0</v>
      </c>
      <c r="AF499" t="str">
        <v/>
      </c>
      <c r="AG499" s="179" t="str">
        <f t="shared" si="87"/>
        <v/>
      </c>
      <c r="AH499" t="str">
        <v/>
      </c>
      <c r="AI499" s="202" t="str">
        <v/>
      </c>
      <c r="AJ499" t="str">
        <v/>
      </c>
      <c r="AK499" s="203" t="str">
        <v/>
      </c>
      <c r="AL499" t="str">
        <f t="shared" si="80"/>
        <v/>
      </c>
      <c r="AM499" t="str">
        <f t="shared" si="81"/>
        <v/>
      </c>
    </row>
    <row r="500" spans="3:39" x14ac:dyDescent="0.25">
      <c r="C500" s="179" t="str">
        <f>IF('Planilla de Perforacion'!K534="Conexión","Conexión","")</f>
        <v/>
      </c>
      <c r="D500" s="189" t="str">
        <f>'Planilla de Perforacion'!H534</f>
        <v/>
      </c>
      <c r="E500" s="190" t="str">
        <f>'Planilla de Perforacion'!E534</f>
        <v/>
      </c>
      <c r="F500" s="179">
        <f>'Planilla de Perforacion'!AF534</f>
        <v>0</v>
      </c>
      <c r="G500" s="179" t="str">
        <f>'Planilla de Perforacion'!AQ534</f>
        <v/>
      </c>
      <c r="H500" s="179" t="str">
        <f>'Planilla de Perforacion'!AS534</f>
        <v/>
      </c>
      <c r="I500" s="179" t="str">
        <f>'Planilla de Perforacion'!AR534</f>
        <v/>
      </c>
      <c r="J500" s="191" t="str">
        <v/>
      </c>
      <c r="K500" s="191" t="str">
        <f t="shared" si="90"/>
        <v/>
      </c>
      <c r="L500" s="191" t="str">
        <v/>
      </c>
      <c r="M500" s="192" t="str">
        <v/>
      </c>
      <c r="N500" s="191" t="str">
        <v/>
      </c>
      <c r="O500" s="191" t="str">
        <v/>
      </c>
      <c r="P500" s="193" t="str">
        <f t="shared" si="82"/>
        <v/>
      </c>
      <c r="Q500" s="193" t="str">
        <f t="shared" si="83"/>
        <v/>
      </c>
      <c r="R500" s="179" t="str">
        <f>IF('Planilla de Perforacion'!K534="Survey","Survey","")</f>
        <v/>
      </c>
      <c r="T500" s="179" t="b">
        <f t="shared" si="84"/>
        <v>0</v>
      </c>
      <c r="U500" s="179" t="str">
        <v/>
      </c>
      <c r="V500" s="179" t="str">
        <f t="shared" si="85"/>
        <v/>
      </c>
      <c r="W500" t="str">
        <v/>
      </c>
      <c r="X500" s="202" t="str">
        <v/>
      </c>
      <c r="Y500" t="str">
        <v/>
      </c>
      <c r="Z500" t="str">
        <v/>
      </c>
      <c r="AA500" t="str">
        <f t="shared" si="88"/>
        <v/>
      </c>
      <c r="AB500" t="str">
        <f t="shared" si="89"/>
        <v/>
      </c>
      <c r="AC500" s="179" t="str">
        <f>IF('Planilla de Perforacion'!K534="Repasa","Repasa","")</f>
        <v/>
      </c>
      <c r="AE500" s="179" t="b">
        <f t="shared" si="86"/>
        <v>0</v>
      </c>
      <c r="AF500" t="str">
        <v/>
      </c>
      <c r="AG500" s="179" t="str">
        <f t="shared" si="87"/>
        <v/>
      </c>
      <c r="AH500" t="str">
        <v/>
      </c>
      <c r="AI500" s="202" t="str">
        <v/>
      </c>
      <c r="AJ500" t="str">
        <v/>
      </c>
      <c r="AK500" s="203" t="str">
        <v/>
      </c>
      <c r="AL500" t="str">
        <f t="shared" si="80"/>
        <v/>
      </c>
      <c r="AM500" t="str">
        <f t="shared" si="81"/>
        <v/>
      </c>
    </row>
    <row r="501" spans="3:39" x14ac:dyDescent="0.25">
      <c r="C501" s="179" t="str">
        <f>IF('Planilla de Perforacion'!K535="Conexión","Conexión","")</f>
        <v/>
      </c>
      <c r="D501" s="189" t="str">
        <f>'Planilla de Perforacion'!H535</f>
        <v/>
      </c>
      <c r="E501" s="190" t="str">
        <f>'Planilla de Perforacion'!E535</f>
        <v/>
      </c>
      <c r="F501" s="179">
        <f>'Planilla de Perforacion'!AF535</f>
        <v>0</v>
      </c>
      <c r="G501" s="179" t="str">
        <f>'Planilla de Perforacion'!AQ535</f>
        <v/>
      </c>
      <c r="H501" s="179" t="str">
        <f>'Planilla de Perforacion'!AS535</f>
        <v/>
      </c>
      <c r="I501" s="179" t="str">
        <f>'Planilla de Perforacion'!AR535</f>
        <v/>
      </c>
      <c r="J501" s="191" t="str">
        <v/>
      </c>
      <c r="K501" s="191" t="str">
        <f t="shared" si="90"/>
        <v/>
      </c>
      <c r="L501" s="191" t="str">
        <v/>
      </c>
      <c r="M501" s="192" t="str">
        <v/>
      </c>
      <c r="N501" s="191" t="str">
        <v/>
      </c>
      <c r="O501" s="191" t="str">
        <v/>
      </c>
      <c r="P501" s="193" t="str">
        <f t="shared" si="82"/>
        <v/>
      </c>
      <c r="Q501" s="193" t="str">
        <f t="shared" si="83"/>
        <v/>
      </c>
      <c r="R501" s="179" t="str">
        <f>IF('Planilla de Perforacion'!K535="Survey","Survey","")</f>
        <v/>
      </c>
      <c r="T501" s="179" t="b">
        <f t="shared" si="84"/>
        <v>0</v>
      </c>
      <c r="U501" s="179" t="str">
        <v/>
      </c>
      <c r="V501" s="179" t="str">
        <f t="shared" si="85"/>
        <v/>
      </c>
      <c r="W501" t="str">
        <v/>
      </c>
      <c r="X501" s="202" t="str">
        <v/>
      </c>
      <c r="Y501" t="str">
        <v/>
      </c>
      <c r="Z501" t="str">
        <v/>
      </c>
      <c r="AA501" t="str">
        <f t="shared" si="88"/>
        <v/>
      </c>
      <c r="AB501" t="str">
        <f t="shared" si="89"/>
        <v/>
      </c>
      <c r="AC501" s="179" t="str">
        <f>IF('Planilla de Perforacion'!K535="Repasa","Repasa","")</f>
        <v/>
      </c>
      <c r="AE501" s="179" t="b">
        <f t="shared" si="86"/>
        <v>0</v>
      </c>
      <c r="AF501" t="str">
        <v/>
      </c>
      <c r="AG501" s="179" t="str">
        <f t="shared" si="87"/>
        <v/>
      </c>
      <c r="AH501" t="str">
        <v/>
      </c>
      <c r="AI501" s="202" t="str">
        <v/>
      </c>
      <c r="AJ501" t="str">
        <v/>
      </c>
      <c r="AK501" s="203" t="str">
        <v/>
      </c>
      <c r="AL501" t="str">
        <f t="shared" si="80"/>
        <v/>
      </c>
      <c r="AM501" t="str">
        <f t="shared" si="81"/>
        <v/>
      </c>
    </row>
    <row r="502" spans="3:39" x14ac:dyDescent="0.25">
      <c r="C502" s="179" t="str">
        <f>IF('Planilla de Perforacion'!K536="Conexión","Conexión","")</f>
        <v/>
      </c>
      <c r="D502" s="189" t="str">
        <f>'Planilla de Perforacion'!H536</f>
        <v/>
      </c>
      <c r="E502" s="190" t="str">
        <f>'Planilla de Perforacion'!E536</f>
        <v/>
      </c>
      <c r="F502" s="179">
        <f>'Planilla de Perforacion'!AF536</f>
        <v>0</v>
      </c>
      <c r="G502" s="179" t="str">
        <f>'Planilla de Perforacion'!AQ536</f>
        <v/>
      </c>
      <c r="H502" s="179" t="str">
        <f>'Planilla de Perforacion'!AS536</f>
        <v/>
      </c>
      <c r="I502" s="179" t="str">
        <f>'Planilla de Perforacion'!AR536</f>
        <v/>
      </c>
      <c r="J502" s="191" t="str">
        <v/>
      </c>
      <c r="K502" s="191" t="str">
        <f t="shared" si="90"/>
        <v/>
      </c>
      <c r="L502" s="191" t="str">
        <v/>
      </c>
      <c r="M502" s="192" t="str">
        <v/>
      </c>
      <c r="N502" s="191" t="str">
        <v/>
      </c>
      <c r="O502" s="191" t="str">
        <v/>
      </c>
      <c r="P502" s="193" t="str">
        <f t="shared" si="82"/>
        <v/>
      </c>
      <c r="Q502" s="193" t="str">
        <f t="shared" si="83"/>
        <v/>
      </c>
      <c r="R502" s="179" t="str">
        <f>IF('Planilla de Perforacion'!K536="Survey","Survey","")</f>
        <v/>
      </c>
      <c r="T502" s="179" t="b">
        <f t="shared" si="84"/>
        <v>0</v>
      </c>
      <c r="U502" s="179" t="str">
        <v/>
      </c>
      <c r="V502" s="179" t="str">
        <f t="shared" si="85"/>
        <v/>
      </c>
      <c r="W502" t="str">
        <v/>
      </c>
      <c r="X502" s="202" t="str">
        <v/>
      </c>
      <c r="Y502" t="str">
        <v/>
      </c>
      <c r="Z502" t="str">
        <v/>
      </c>
      <c r="AA502" t="str">
        <f t="shared" si="88"/>
        <v/>
      </c>
      <c r="AB502" t="str">
        <f t="shared" si="89"/>
        <v/>
      </c>
      <c r="AC502" s="179" t="str">
        <f>IF('Planilla de Perforacion'!K536="Repasa","Repasa","")</f>
        <v/>
      </c>
      <c r="AE502" s="179" t="b">
        <f t="shared" si="86"/>
        <v>0</v>
      </c>
      <c r="AF502" t="str">
        <v/>
      </c>
      <c r="AG502" s="179" t="str">
        <f t="shared" si="87"/>
        <v/>
      </c>
      <c r="AH502" t="str">
        <v/>
      </c>
      <c r="AI502" s="202" t="str">
        <v/>
      </c>
      <c r="AJ502" t="str">
        <v/>
      </c>
      <c r="AK502" s="203" t="str">
        <v/>
      </c>
      <c r="AL502" t="str">
        <f t="shared" si="80"/>
        <v/>
      </c>
      <c r="AM502" t="str">
        <f t="shared" si="81"/>
        <v/>
      </c>
    </row>
    <row r="503" spans="3:39" x14ac:dyDescent="0.25">
      <c r="C503" s="179" t="str">
        <f>IF('Planilla de Perforacion'!K537="Conexión","Conexión","")</f>
        <v/>
      </c>
      <c r="D503" s="189" t="str">
        <f>'Planilla de Perforacion'!H537</f>
        <v/>
      </c>
      <c r="E503" s="190" t="str">
        <f>'Planilla de Perforacion'!E537</f>
        <v/>
      </c>
      <c r="F503" s="179">
        <f>'Planilla de Perforacion'!AF537</f>
        <v>0</v>
      </c>
      <c r="G503" s="179" t="str">
        <f>'Planilla de Perforacion'!AQ537</f>
        <v/>
      </c>
      <c r="H503" s="179" t="str">
        <f>'Planilla de Perforacion'!AS537</f>
        <v/>
      </c>
      <c r="I503" s="179" t="str">
        <f>'Planilla de Perforacion'!AR537</f>
        <v/>
      </c>
      <c r="J503" s="191" t="str">
        <v/>
      </c>
      <c r="K503" s="191" t="str">
        <f t="shared" si="90"/>
        <v/>
      </c>
      <c r="L503" s="191" t="str">
        <v/>
      </c>
      <c r="M503" s="192" t="str">
        <v/>
      </c>
      <c r="N503" s="191" t="str">
        <v/>
      </c>
      <c r="O503" s="191" t="str">
        <v/>
      </c>
      <c r="P503" s="193" t="str">
        <f t="shared" si="82"/>
        <v/>
      </c>
      <c r="Q503" s="193" t="str">
        <f t="shared" si="83"/>
        <v/>
      </c>
      <c r="R503" s="179" t="str">
        <f>IF('Planilla de Perforacion'!K537="Survey","Survey","")</f>
        <v/>
      </c>
      <c r="T503" s="179" t="b">
        <f t="shared" si="84"/>
        <v>0</v>
      </c>
      <c r="U503" s="179" t="str">
        <v/>
      </c>
      <c r="V503" s="179" t="str">
        <f t="shared" si="85"/>
        <v/>
      </c>
      <c r="W503" t="str">
        <v/>
      </c>
      <c r="X503" s="202" t="str">
        <v/>
      </c>
      <c r="Y503" t="str">
        <v/>
      </c>
      <c r="Z503" t="str">
        <v/>
      </c>
      <c r="AA503" t="str">
        <f t="shared" si="88"/>
        <v/>
      </c>
      <c r="AB503" t="str">
        <f t="shared" si="89"/>
        <v/>
      </c>
      <c r="AC503" s="179" t="str">
        <f>IF('Planilla de Perforacion'!K537="Repasa","Repasa","")</f>
        <v/>
      </c>
      <c r="AE503" s="179" t="b">
        <f t="shared" si="86"/>
        <v>0</v>
      </c>
      <c r="AF503" t="str">
        <v/>
      </c>
      <c r="AG503" s="179" t="str">
        <f t="shared" si="87"/>
        <v/>
      </c>
      <c r="AH503" t="str">
        <v/>
      </c>
      <c r="AI503" s="202" t="str">
        <v/>
      </c>
      <c r="AJ503" t="str">
        <v/>
      </c>
      <c r="AK503" s="203" t="str">
        <v/>
      </c>
      <c r="AL503" t="str">
        <f t="shared" si="80"/>
        <v/>
      </c>
      <c r="AM503" t="str">
        <f t="shared" si="81"/>
        <v/>
      </c>
    </row>
    <row r="504" spans="3:39" x14ac:dyDescent="0.25">
      <c r="C504" s="179" t="str">
        <f>IF('Planilla de Perforacion'!K538="Conexión","Conexión","")</f>
        <v/>
      </c>
      <c r="D504" s="189" t="str">
        <f>'Planilla de Perforacion'!H538</f>
        <v/>
      </c>
      <c r="E504" s="190" t="str">
        <f>'Planilla de Perforacion'!E538</f>
        <v/>
      </c>
      <c r="F504" s="179">
        <f>'Planilla de Perforacion'!AF538</f>
        <v>0</v>
      </c>
      <c r="G504" s="179" t="str">
        <f>'Planilla de Perforacion'!AQ538</f>
        <v/>
      </c>
      <c r="H504" s="179" t="str">
        <f>'Planilla de Perforacion'!AS538</f>
        <v/>
      </c>
      <c r="I504" s="179" t="str">
        <f>'Planilla de Perforacion'!AR538</f>
        <v/>
      </c>
      <c r="J504" s="191" t="str">
        <v/>
      </c>
      <c r="K504" s="191" t="str">
        <f t="shared" si="90"/>
        <v/>
      </c>
      <c r="L504" s="191" t="str">
        <v/>
      </c>
      <c r="M504" s="192" t="str">
        <v/>
      </c>
      <c r="N504" s="191" t="str">
        <v/>
      </c>
      <c r="O504" s="191" t="str">
        <v/>
      </c>
      <c r="P504" s="193" t="str">
        <f t="shared" si="82"/>
        <v/>
      </c>
      <c r="Q504" s="193" t="str">
        <f t="shared" si="83"/>
        <v/>
      </c>
      <c r="R504" s="179" t="str">
        <f>IF('Planilla de Perforacion'!K538="Survey","Survey","")</f>
        <v/>
      </c>
      <c r="T504" s="179" t="b">
        <f t="shared" si="84"/>
        <v>0</v>
      </c>
      <c r="U504" s="179" t="str">
        <v/>
      </c>
      <c r="V504" s="179" t="str">
        <f t="shared" si="85"/>
        <v/>
      </c>
      <c r="W504" t="str">
        <v/>
      </c>
      <c r="X504" s="202" t="str">
        <v/>
      </c>
      <c r="Y504" t="str">
        <v/>
      </c>
      <c r="Z504" t="str">
        <v/>
      </c>
      <c r="AA504" t="str">
        <f t="shared" si="88"/>
        <v/>
      </c>
      <c r="AB504" t="str">
        <f t="shared" si="89"/>
        <v/>
      </c>
      <c r="AC504" s="179" t="str">
        <f>IF('Planilla de Perforacion'!K538="Repasa","Repasa","")</f>
        <v/>
      </c>
      <c r="AE504" s="179" t="b">
        <f t="shared" si="86"/>
        <v>0</v>
      </c>
      <c r="AF504" t="str">
        <v/>
      </c>
      <c r="AG504" s="179" t="str">
        <f t="shared" si="87"/>
        <v/>
      </c>
      <c r="AH504" t="str">
        <v/>
      </c>
      <c r="AI504" s="202" t="str">
        <v/>
      </c>
      <c r="AJ504" t="str">
        <v/>
      </c>
      <c r="AK504" s="203" t="str">
        <v/>
      </c>
      <c r="AL504" t="str">
        <f t="shared" si="80"/>
        <v/>
      </c>
      <c r="AM504" t="str">
        <f t="shared" si="81"/>
        <v/>
      </c>
    </row>
    <row r="505" spans="3:39" x14ac:dyDescent="0.25">
      <c r="C505" s="179" t="str">
        <f>IF('Planilla de Perforacion'!K539="Conexión","Conexión","")</f>
        <v/>
      </c>
      <c r="D505" s="189" t="str">
        <f>'Planilla de Perforacion'!H539</f>
        <v/>
      </c>
      <c r="E505" s="190" t="str">
        <f>'Planilla de Perforacion'!E539</f>
        <v/>
      </c>
      <c r="F505" s="179">
        <f>'Planilla de Perforacion'!AF539</f>
        <v>0</v>
      </c>
      <c r="G505" s="179" t="str">
        <f>'Planilla de Perforacion'!AQ539</f>
        <v/>
      </c>
      <c r="H505" s="179" t="str">
        <f>'Planilla de Perforacion'!AS539</f>
        <v/>
      </c>
      <c r="I505" s="179" t="str">
        <f>'Planilla de Perforacion'!AR539</f>
        <v/>
      </c>
      <c r="J505" s="191" t="str">
        <v/>
      </c>
      <c r="K505" s="191" t="str">
        <f t="shared" si="90"/>
        <v/>
      </c>
      <c r="L505" s="191" t="str">
        <v/>
      </c>
      <c r="M505" s="192" t="str">
        <v/>
      </c>
      <c r="N505" s="191" t="str">
        <v/>
      </c>
      <c r="O505" s="191" t="str">
        <v/>
      </c>
      <c r="P505" s="193" t="str">
        <f t="shared" si="82"/>
        <v/>
      </c>
      <c r="Q505" s="193" t="str">
        <f t="shared" si="83"/>
        <v/>
      </c>
      <c r="R505" s="179" t="str">
        <f>IF('Planilla de Perforacion'!K539="Survey","Survey","")</f>
        <v/>
      </c>
      <c r="T505" s="179" t="b">
        <f t="shared" si="84"/>
        <v>0</v>
      </c>
      <c r="U505" s="179" t="str">
        <v/>
      </c>
      <c r="V505" s="179" t="str">
        <f t="shared" si="85"/>
        <v/>
      </c>
      <c r="W505" t="str">
        <v/>
      </c>
      <c r="X505" s="202" t="str">
        <v/>
      </c>
      <c r="Y505" t="str">
        <v/>
      </c>
      <c r="Z505" t="str">
        <v/>
      </c>
      <c r="AA505" t="str">
        <f t="shared" si="88"/>
        <v/>
      </c>
      <c r="AB505" t="str">
        <f t="shared" si="89"/>
        <v/>
      </c>
      <c r="AC505" s="179" t="str">
        <f>IF('Planilla de Perforacion'!K539="Repasa","Repasa","")</f>
        <v/>
      </c>
      <c r="AE505" s="179" t="b">
        <f t="shared" si="86"/>
        <v>0</v>
      </c>
      <c r="AF505" t="str">
        <v/>
      </c>
      <c r="AG505" s="179" t="str">
        <f t="shared" si="87"/>
        <v/>
      </c>
      <c r="AH505" t="str">
        <v/>
      </c>
      <c r="AI505" s="202" t="str">
        <v/>
      </c>
      <c r="AJ505" t="str">
        <v/>
      </c>
      <c r="AK505" s="203" t="str">
        <v/>
      </c>
      <c r="AL505" t="str">
        <f t="shared" si="80"/>
        <v/>
      </c>
      <c r="AM505" t="str">
        <f t="shared" si="81"/>
        <v/>
      </c>
    </row>
    <row r="506" spans="3:39" x14ac:dyDescent="0.25">
      <c r="C506" s="179" t="str">
        <f>IF('Planilla de Perforacion'!K540="Conexión","Conexión","")</f>
        <v/>
      </c>
      <c r="D506" s="189" t="str">
        <f>'Planilla de Perforacion'!H540</f>
        <v/>
      </c>
      <c r="E506" s="190" t="str">
        <f>'Planilla de Perforacion'!E540</f>
        <v/>
      </c>
      <c r="F506" s="179">
        <f>'Planilla de Perforacion'!AF540</f>
        <v>0</v>
      </c>
      <c r="G506" s="179" t="str">
        <f>'Planilla de Perforacion'!AQ540</f>
        <v/>
      </c>
      <c r="H506" s="179" t="str">
        <f>'Planilla de Perforacion'!AS540</f>
        <v/>
      </c>
      <c r="I506" s="179" t="str">
        <f>'Planilla de Perforacion'!AR540</f>
        <v/>
      </c>
      <c r="J506" s="191" t="str">
        <v/>
      </c>
      <c r="K506" s="191" t="str">
        <f t="shared" si="90"/>
        <v/>
      </c>
      <c r="L506" s="191" t="str">
        <v/>
      </c>
      <c r="M506" s="192" t="str">
        <v/>
      </c>
      <c r="N506" s="191" t="str">
        <v/>
      </c>
      <c r="O506" s="191" t="str">
        <v/>
      </c>
      <c r="P506" s="193" t="str">
        <f t="shared" si="82"/>
        <v/>
      </c>
      <c r="Q506" s="193" t="str">
        <f t="shared" si="83"/>
        <v/>
      </c>
      <c r="R506" s="179" t="str">
        <f>IF('Planilla de Perforacion'!K540="Survey","Survey","")</f>
        <v/>
      </c>
      <c r="T506" s="179" t="b">
        <f t="shared" si="84"/>
        <v>0</v>
      </c>
      <c r="U506" s="179" t="str">
        <v/>
      </c>
      <c r="V506" s="179" t="str">
        <f t="shared" si="85"/>
        <v/>
      </c>
      <c r="W506" t="str">
        <v/>
      </c>
      <c r="X506" s="202" t="str">
        <v/>
      </c>
      <c r="Y506" t="str">
        <v/>
      </c>
      <c r="Z506" t="str">
        <v/>
      </c>
      <c r="AA506" t="str">
        <f t="shared" si="88"/>
        <v/>
      </c>
      <c r="AB506" t="str">
        <f t="shared" si="89"/>
        <v/>
      </c>
      <c r="AC506" s="179" t="str">
        <f>IF('Planilla de Perforacion'!K540="Repasa","Repasa","")</f>
        <v/>
      </c>
      <c r="AE506" s="179" t="b">
        <f t="shared" si="86"/>
        <v>0</v>
      </c>
      <c r="AF506" t="str">
        <v/>
      </c>
      <c r="AG506" s="179" t="str">
        <f t="shared" si="87"/>
        <v/>
      </c>
      <c r="AH506" t="str">
        <v/>
      </c>
      <c r="AI506" s="202" t="str">
        <v/>
      </c>
      <c r="AJ506" t="str">
        <v/>
      </c>
      <c r="AK506" s="203" t="str">
        <v/>
      </c>
      <c r="AL506" t="str">
        <f t="shared" si="80"/>
        <v/>
      </c>
      <c r="AM506" t="str">
        <f t="shared" si="81"/>
        <v/>
      </c>
    </row>
    <row r="507" spans="3:39" x14ac:dyDescent="0.25">
      <c r="C507" s="179" t="str">
        <f>IF('Planilla de Perforacion'!K541="Conexión","Conexión","")</f>
        <v/>
      </c>
      <c r="D507" s="189" t="str">
        <f>'Planilla de Perforacion'!H541</f>
        <v/>
      </c>
      <c r="E507" s="190" t="str">
        <f>'Planilla de Perforacion'!E541</f>
        <v/>
      </c>
      <c r="F507" s="179">
        <f>'Planilla de Perforacion'!AF541</f>
        <v>0</v>
      </c>
      <c r="G507" s="179" t="str">
        <f>'Planilla de Perforacion'!AQ541</f>
        <v/>
      </c>
      <c r="H507" s="179" t="str">
        <f>'Planilla de Perforacion'!AS541</f>
        <v/>
      </c>
      <c r="I507" s="179" t="str">
        <f>'Planilla de Perforacion'!AR541</f>
        <v/>
      </c>
      <c r="J507" s="191" t="str">
        <v/>
      </c>
      <c r="K507" s="191" t="str">
        <f t="shared" si="90"/>
        <v/>
      </c>
      <c r="L507" s="191" t="str">
        <v/>
      </c>
      <c r="M507" s="192" t="str">
        <v/>
      </c>
      <c r="N507" s="191" t="str">
        <v/>
      </c>
      <c r="O507" s="191" t="str">
        <v/>
      </c>
      <c r="P507" s="193" t="str">
        <f t="shared" si="82"/>
        <v/>
      </c>
      <c r="Q507" s="193" t="str">
        <f t="shared" si="83"/>
        <v/>
      </c>
      <c r="R507" s="179" t="str">
        <f>IF('Planilla de Perforacion'!K541="Survey","Survey","")</f>
        <v/>
      </c>
      <c r="T507" s="179" t="b">
        <f t="shared" si="84"/>
        <v>0</v>
      </c>
      <c r="U507" s="179" t="str">
        <v/>
      </c>
      <c r="V507" s="179" t="str">
        <f t="shared" si="85"/>
        <v/>
      </c>
      <c r="W507" t="str">
        <v/>
      </c>
      <c r="X507" s="202" t="str">
        <v/>
      </c>
      <c r="Y507" t="str">
        <v/>
      </c>
      <c r="Z507" t="str">
        <v/>
      </c>
      <c r="AA507" t="str">
        <f t="shared" si="88"/>
        <v/>
      </c>
      <c r="AB507" t="str">
        <f t="shared" si="89"/>
        <v/>
      </c>
      <c r="AC507" s="179" t="str">
        <f>IF('Planilla de Perforacion'!K541="Repasa","Repasa","")</f>
        <v/>
      </c>
      <c r="AE507" s="179" t="b">
        <f t="shared" si="86"/>
        <v>0</v>
      </c>
      <c r="AF507" t="str">
        <v/>
      </c>
      <c r="AG507" s="179" t="str">
        <f t="shared" si="87"/>
        <v/>
      </c>
      <c r="AH507" t="str">
        <v/>
      </c>
      <c r="AI507" s="202" t="str">
        <v/>
      </c>
      <c r="AJ507" t="str">
        <v/>
      </c>
      <c r="AK507" s="203" t="str">
        <v/>
      </c>
      <c r="AL507" t="str">
        <f t="shared" si="80"/>
        <v/>
      </c>
      <c r="AM507" t="str">
        <f t="shared" si="81"/>
        <v/>
      </c>
    </row>
    <row r="508" spans="3:39" x14ac:dyDescent="0.25">
      <c r="C508" s="179" t="str">
        <f>IF('Planilla de Perforacion'!K542="Conexión","Conexión","")</f>
        <v/>
      </c>
      <c r="D508" s="189" t="str">
        <f>'Planilla de Perforacion'!H542</f>
        <v/>
      </c>
      <c r="E508" s="190" t="str">
        <f>'Planilla de Perforacion'!E542</f>
        <v/>
      </c>
      <c r="F508" s="179">
        <f>'Planilla de Perforacion'!AF542</f>
        <v>0</v>
      </c>
      <c r="G508" s="179" t="str">
        <f>'Planilla de Perforacion'!AQ542</f>
        <v/>
      </c>
      <c r="H508" s="179" t="str">
        <f>'Planilla de Perforacion'!AS542</f>
        <v/>
      </c>
      <c r="I508" s="179" t="str">
        <f>'Planilla de Perforacion'!AR542</f>
        <v/>
      </c>
      <c r="J508" s="191" t="str">
        <v/>
      </c>
      <c r="K508" s="191" t="str">
        <f t="shared" si="90"/>
        <v/>
      </c>
      <c r="L508" s="191" t="str">
        <v/>
      </c>
      <c r="M508" s="192" t="str">
        <v/>
      </c>
      <c r="N508" s="191" t="str">
        <v/>
      </c>
      <c r="O508" s="191" t="str">
        <v/>
      </c>
      <c r="P508" s="193" t="str">
        <f t="shared" si="82"/>
        <v/>
      </c>
      <c r="Q508" s="193" t="str">
        <f t="shared" si="83"/>
        <v/>
      </c>
      <c r="R508" s="179" t="str">
        <f>IF('Planilla de Perforacion'!K542="Survey","Survey","")</f>
        <v/>
      </c>
      <c r="T508" s="179" t="b">
        <f t="shared" si="84"/>
        <v>0</v>
      </c>
      <c r="U508" s="179" t="str">
        <v/>
      </c>
      <c r="V508" s="179" t="str">
        <f t="shared" si="85"/>
        <v/>
      </c>
      <c r="W508" t="str">
        <v/>
      </c>
      <c r="X508" s="202" t="str">
        <v/>
      </c>
      <c r="Y508" t="str">
        <v/>
      </c>
      <c r="Z508" t="str">
        <v/>
      </c>
      <c r="AA508" t="str">
        <f t="shared" si="88"/>
        <v/>
      </c>
      <c r="AB508" t="str">
        <f t="shared" si="89"/>
        <v/>
      </c>
      <c r="AC508" s="179" t="str">
        <f>IF('Planilla de Perforacion'!K542="Repasa","Repasa","")</f>
        <v/>
      </c>
      <c r="AE508" s="179" t="b">
        <f t="shared" si="86"/>
        <v>0</v>
      </c>
      <c r="AF508" t="str">
        <v/>
      </c>
      <c r="AG508" s="179" t="str">
        <f t="shared" si="87"/>
        <v/>
      </c>
      <c r="AH508" t="str">
        <v/>
      </c>
      <c r="AI508" s="202" t="str">
        <v/>
      </c>
      <c r="AJ508" t="str">
        <v/>
      </c>
      <c r="AK508" s="203" t="str">
        <v/>
      </c>
      <c r="AL508" t="str">
        <f t="shared" si="80"/>
        <v/>
      </c>
      <c r="AM508" t="str">
        <f t="shared" si="81"/>
        <v/>
      </c>
    </row>
    <row r="509" spans="3:39" x14ac:dyDescent="0.25">
      <c r="C509" s="179" t="str">
        <f>IF('Planilla de Perforacion'!K543="Conexión","Conexión","")</f>
        <v/>
      </c>
      <c r="D509" s="189" t="str">
        <f>'Planilla de Perforacion'!H543</f>
        <v/>
      </c>
      <c r="E509" s="190" t="str">
        <f>'Planilla de Perforacion'!E543</f>
        <v/>
      </c>
      <c r="F509" s="179">
        <f>'Planilla de Perforacion'!AF543</f>
        <v>0</v>
      </c>
      <c r="G509" s="179" t="str">
        <f>'Planilla de Perforacion'!AQ543</f>
        <v/>
      </c>
      <c r="H509" s="179" t="str">
        <f>'Planilla de Perforacion'!AS543</f>
        <v/>
      </c>
      <c r="I509" s="179" t="str">
        <f>'Planilla de Perforacion'!AR543</f>
        <v/>
      </c>
      <c r="J509" s="191" t="str">
        <v/>
      </c>
      <c r="K509" s="191" t="str">
        <f t="shared" si="90"/>
        <v/>
      </c>
      <c r="L509" s="191" t="str">
        <v/>
      </c>
      <c r="M509" s="192" t="str">
        <v/>
      </c>
      <c r="N509" s="191" t="str">
        <v/>
      </c>
      <c r="O509" s="191" t="str">
        <v/>
      </c>
      <c r="P509" s="193" t="str">
        <f t="shared" si="82"/>
        <v/>
      </c>
      <c r="Q509" s="193" t="str">
        <f t="shared" si="83"/>
        <v/>
      </c>
      <c r="R509" s="179" t="str">
        <f>IF('Planilla de Perforacion'!K543="Survey","Survey","")</f>
        <v/>
      </c>
      <c r="T509" s="179" t="b">
        <f t="shared" si="84"/>
        <v>0</v>
      </c>
      <c r="U509" s="179" t="str">
        <v/>
      </c>
      <c r="V509" s="179" t="str">
        <f t="shared" si="85"/>
        <v/>
      </c>
      <c r="W509" t="str">
        <v/>
      </c>
      <c r="X509" s="202" t="str">
        <v/>
      </c>
      <c r="Y509" t="str">
        <v/>
      </c>
      <c r="Z509" t="str">
        <v/>
      </c>
      <c r="AA509" t="str">
        <f t="shared" si="88"/>
        <v/>
      </c>
      <c r="AB509" t="str">
        <f t="shared" si="89"/>
        <v/>
      </c>
      <c r="AC509" s="179" t="str">
        <f>IF('Planilla de Perforacion'!K543="Repasa","Repasa","")</f>
        <v/>
      </c>
      <c r="AE509" s="179" t="b">
        <f t="shared" si="86"/>
        <v>0</v>
      </c>
      <c r="AF509" t="str">
        <v/>
      </c>
      <c r="AG509" s="179" t="str">
        <f t="shared" si="87"/>
        <v/>
      </c>
      <c r="AH509" t="str">
        <v/>
      </c>
      <c r="AI509" s="202" t="str">
        <v/>
      </c>
      <c r="AJ509" t="str">
        <v/>
      </c>
      <c r="AK509" s="203" t="str">
        <v/>
      </c>
      <c r="AL509" t="str">
        <f t="shared" si="80"/>
        <v/>
      </c>
      <c r="AM509" t="str">
        <f t="shared" si="81"/>
        <v/>
      </c>
    </row>
    <row r="510" spans="3:39" x14ac:dyDescent="0.25">
      <c r="C510" s="179" t="str">
        <f>IF('Planilla de Perforacion'!K544="Conexión","Conexión","")</f>
        <v/>
      </c>
      <c r="D510" s="189" t="str">
        <f>'Planilla de Perforacion'!H544</f>
        <v/>
      </c>
      <c r="E510" s="190" t="str">
        <f>'Planilla de Perforacion'!E544</f>
        <v/>
      </c>
      <c r="F510" s="179">
        <f>'Planilla de Perforacion'!AF544</f>
        <v>0</v>
      </c>
      <c r="G510" s="179" t="str">
        <f>'Planilla de Perforacion'!AQ544</f>
        <v/>
      </c>
      <c r="H510" s="179" t="str">
        <f>'Planilla de Perforacion'!AS544</f>
        <v/>
      </c>
      <c r="I510" s="179" t="str">
        <f>'Planilla de Perforacion'!AR544</f>
        <v/>
      </c>
      <c r="J510" s="191" t="str">
        <v/>
      </c>
      <c r="K510" s="191" t="str">
        <f t="shared" si="90"/>
        <v/>
      </c>
      <c r="L510" s="191" t="str">
        <v/>
      </c>
      <c r="M510" s="192" t="str">
        <v/>
      </c>
      <c r="N510" s="191" t="str">
        <v/>
      </c>
      <c r="O510" s="191" t="str">
        <v/>
      </c>
      <c r="P510" s="193" t="str">
        <f t="shared" si="82"/>
        <v/>
      </c>
      <c r="Q510" s="193" t="str">
        <f t="shared" si="83"/>
        <v/>
      </c>
      <c r="R510" s="179" t="str">
        <f>IF('Planilla de Perforacion'!K544="Survey","Survey","")</f>
        <v/>
      </c>
      <c r="T510" s="179" t="b">
        <f t="shared" si="84"/>
        <v>0</v>
      </c>
      <c r="U510" s="179" t="str">
        <v/>
      </c>
      <c r="V510" s="179" t="str">
        <f t="shared" si="85"/>
        <v/>
      </c>
      <c r="W510" t="str">
        <v/>
      </c>
      <c r="X510" s="202" t="str">
        <v/>
      </c>
      <c r="Y510" t="str">
        <v/>
      </c>
      <c r="Z510" t="str">
        <v/>
      </c>
      <c r="AA510" t="str">
        <f t="shared" si="88"/>
        <v/>
      </c>
      <c r="AB510" t="str">
        <f t="shared" si="89"/>
        <v/>
      </c>
      <c r="AC510" s="179" t="str">
        <f>IF('Planilla de Perforacion'!K544="Repasa","Repasa","")</f>
        <v/>
      </c>
      <c r="AE510" s="179" t="b">
        <f t="shared" si="86"/>
        <v>0</v>
      </c>
      <c r="AF510" t="str">
        <v/>
      </c>
      <c r="AG510" s="179" t="str">
        <f t="shared" si="87"/>
        <v/>
      </c>
      <c r="AH510" t="str">
        <v/>
      </c>
      <c r="AI510" s="202" t="str">
        <v/>
      </c>
      <c r="AJ510" t="str">
        <v/>
      </c>
      <c r="AK510" s="203" t="str">
        <v/>
      </c>
      <c r="AL510" t="str">
        <f t="shared" si="80"/>
        <v/>
      </c>
      <c r="AM510" t="str">
        <f t="shared" si="81"/>
        <v/>
      </c>
    </row>
    <row r="511" spans="3:39" x14ac:dyDescent="0.25">
      <c r="C511" s="179" t="str">
        <f>IF('Planilla de Perforacion'!K545="Conexión","Conexión","")</f>
        <v/>
      </c>
      <c r="D511" s="189" t="str">
        <f>'Planilla de Perforacion'!H545</f>
        <v/>
      </c>
      <c r="E511" s="190" t="str">
        <f>'Planilla de Perforacion'!E545</f>
        <v/>
      </c>
      <c r="F511" s="179">
        <f>'Planilla de Perforacion'!AF545</f>
        <v>0</v>
      </c>
      <c r="G511" s="179" t="str">
        <f>'Planilla de Perforacion'!AQ545</f>
        <v/>
      </c>
      <c r="H511" s="179" t="str">
        <f>'Planilla de Perforacion'!AS545</f>
        <v/>
      </c>
      <c r="I511" s="179" t="str">
        <f>'Planilla de Perforacion'!AR545</f>
        <v/>
      </c>
      <c r="J511" s="191" t="str">
        <v/>
      </c>
      <c r="K511" s="191" t="str">
        <f t="shared" si="90"/>
        <v/>
      </c>
      <c r="L511" s="191" t="str">
        <v/>
      </c>
      <c r="M511" s="192" t="str">
        <v/>
      </c>
      <c r="N511" s="191" t="str">
        <v/>
      </c>
      <c r="O511" s="191" t="str">
        <v/>
      </c>
      <c r="P511" s="193" t="str">
        <f t="shared" si="82"/>
        <v/>
      </c>
      <c r="Q511" s="193" t="str">
        <f t="shared" si="83"/>
        <v/>
      </c>
      <c r="R511" s="179" t="str">
        <f>IF('Planilla de Perforacion'!K545="Survey","Survey","")</f>
        <v/>
      </c>
      <c r="T511" s="179" t="b">
        <f t="shared" si="84"/>
        <v>0</v>
      </c>
      <c r="U511" s="179" t="str">
        <v/>
      </c>
      <c r="V511" s="179" t="str">
        <f t="shared" si="85"/>
        <v/>
      </c>
      <c r="W511" t="str">
        <v/>
      </c>
      <c r="X511" s="202" t="str">
        <v/>
      </c>
      <c r="Y511" t="str">
        <v/>
      </c>
      <c r="Z511" t="str">
        <v/>
      </c>
      <c r="AA511" t="str">
        <f t="shared" si="88"/>
        <v/>
      </c>
      <c r="AB511" t="str">
        <f t="shared" si="89"/>
        <v/>
      </c>
      <c r="AC511" s="179" t="str">
        <f>IF('Planilla de Perforacion'!K545="Repasa","Repasa","")</f>
        <v/>
      </c>
      <c r="AE511" s="179" t="b">
        <f t="shared" si="86"/>
        <v>0</v>
      </c>
      <c r="AF511" t="str">
        <v/>
      </c>
      <c r="AG511" s="179" t="str">
        <f t="shared" si="87"/>
        <v/>
      </c>
      <c r="AH511" t="str">
        <v/>
      </c>
      <c r="AI511" s="202" t="str">
        <v/>
      </c>
      <c r="AJ511" t="str">
        <v/>
      </c>
      <c r="AK511" s="203" t="str">
        <v/>
      </c>
      <c r="AL511" t="str">
        <f t="shared" si="80"/>
        <v/>
      </c>
      <c r="AM511" t="str">
        <f t="shared" si="81"/>
        <v/>
      </c>
    </row>
    <row r="512" spans="3:39" x14ac:dyDescent="0.25">
      <c r="C512" s="179" t="str">
        <f>IF('Planilla de Perforacion'!K546="Conexión","Conexión","")</f>
        <v/>
      </c>
      <c r="D512" s="189" t="str">
        <f>'Planilla de Perforacion'!H546</f>
        <v/>
      </c>
      <c r="E512" s="190" t="str">
        <f>'Planilla de Perforacion'!E546</f>
        <v/>
      </c>
      <c r="F512" s="179">
        <f>'Planilla de Perforacion'!AF546</f>
        <v>0</v>
      </c>
      <c r="G512" s="179" t="str">
        <f>'Planilla de Perforacion'!AQ546</f>
        <v/>
      </c>
      <c r="H512" s="179" t="str">
        <f>'Planilla de Perforacion'!AS546</f>
        <v/>
      </c>
      <c r="I512" s="179" t="str">
        <f>'Planilla de Perforacion'!AR546</f>
        <v/>
      </c>
      <c r="J512" s="191" t="str">
        <v/>
      </c>
      <c r="K512" s="191" t="str">
        <f t="shared" si="90"/>
        <v/>
      </c>
      <c r="L512" s="191" t="str">
        <v/>
      </c>
      <c r="M512" s="192" t="str">
        <v/>
      </c>
      <c r="N512" s="191" t="str">
        <v/>
      </c>
      <c r="O512" s="191" t="str">
        <v/>
      </c>
      <c r="P512" s="193" t="str">
        <f t="shared" si="82"/>
        <v/>
      </c>
      <c r="Q512" s="193" t="str">
        <f t="shared" si="83"/>
        <v/>
      </c>
      <c r="R512" s="179" t="str">
        <f>IF('Planilla de Perforacion'!K546="Survey","Survey","")</f>
        <v/>
      </c>
      <c r="T512" s="179" t="b">
        <f t="shared" si="84"/>
        <v>0</v>
      </c>
      <c r="U512" s="179" t="str">
        <v/>
      </c>
      <c r="V512" s="179" t="str">
        <f t="shared" si="85"/>
        <v/>
      </c>
      <c r="W512" t="str">
        <v/>
      </c>
      <c r="X512" s="202" t="str">
        <v/>
      </c>
      <c r="Y512" t="str">
        <v/>
      </c>
      <c r="Z512" t="str">
        <v/>
      </c>
      <c r="AA512" t="str">
        <f t="shared" si="88"/>
        <v/>
      </c>
      <c r="AB512" t="str">
        <f t="shared" si="89"/>
        <v/>
      </c>
      <c r="AC512" s="179" t="str">
        <f>IF('Planilla de Perforacion'!K546="Repasa","Repasa","")</f>
        <v/>
      </c>
      <c r="AE512" s="179" t="b">
        <f t="shared" si="86"/>
        <v>0</v>
      </c>
      <c r="AF512" t="str">
        <v/>
      </c>
      <c r="AG512" s="179" t="str">
        <f t="shared" si="87"/>
        <v/>
      </c>
      <c r="AH512" t="str">
        <v/>
      </c>
      <c r="AI512" s="202" t="str">
        <v/>
      </c>
      <c r="AJ512" t="str">
        <v/>
      </c>
      <c r="AK512" s="203" t="str">
        <v/>
      </c>
      <c r="AL512" t="str">
        <f t="shared" si="80"/>
        <v/>
      </c>
      <c r="AM512" t="str">
        <f t="shared" si="81"/>
        <v/>
      </c>
    </row>
    <row r="513" spans="3:39" x14ac:dyDescent="0.25">
      <c r="C513" s="179" t="str">
        <f>IF('Planilla de Perforacion'!K547="Conexión","Conexión","")</f>
        <v/>
      </c>
      <c r="D513" s="189" t="str">
        <f>'Planilla de Perforacion'!H547</f>
        <v/>
      </c>
      <c r="E513" s="190" t="str">
        <f>'Planilla de Perforacion'!E547</f>
        <v/>
      </c>
      <c r="F513" s="179">
        <f>'Planilla de Perforacion'!AF547</f>
        <v>0</v>
      </c>
      <c r="G513" s="179" t="str">
        <f>'Planilla de Perforacion'!AQ547</f>
        <v/>
      </c>
      <c r="H513" s="179" t="str">
        <f>'Planilla de Perforacion'!AS547</f>
        <v/>
      </c>
      <c r="I513" s="179" t="str">
        <f>'Planilla de Perforacion'!AR547</f>
        <v/>
      </c>
      <c r="J513" s="191" t="str">
        <v/>
      </c>
      <c r="K513" s="191" t="str">
        <f t="shared" si="90"/>
        <v/>
      </c>
      <c r="L513" s="191" t="str">
        <v/>
      </c>
      <c r="M513" s="192" t="str">
        <v/>
      </c>
      <c r="N513" s="191" t="str">
        <v/>
      </c>
      <c r="O513" s="191" t="str">
        <v/>
      </c>
      <c r="P513" s="193" t="str">
        <f t="shared" si="82"/>
        <v/>
      </c>
      <c r="Q513" s="193" t="str">
        <f t="shared" si="83"/>
        <v/>
      </c>
      <c r="R513" s="179" t="str">
        <f>IF('Planilla de Perforacion'!K547="Survey","Survey","")</f>
        <v/>
      </c>
      <c r="T513" s="179" t="b">
        <f t="shared" si="84"/>
        <v>0</v>
      </c>
      <c r="U513" s="179" t="str">
        <v/>
      </c>
      <c r="V513" s="179" t="str">
        <f t="shared" si="85"/>
        <v/>
      </c>
      <c r="W513" t="str">
        <v/>
      </c>
      <c r="X513" s="202" t="str">
        <v/>
      </c>
      <c r="Y513" t="str">
        <v/>
      </c>
      <c r="Z513" t="str">
        <v/>
      </c>
      <c r="AA513" t="str">
        <f t="shared" si="88"/>
        <v/>
      </c>
      <c r="AB513" t="str">
        <f t="shared" si="89"/>
        <v/>
      </c>
      <c r="AC513" s="179" t="str">
        <f>IF('Planilla de Perforacion'!K547="Repasa","Repasa","")</f>
        <v/>
      </c>
      <c r="AE513" s="179" t="b">
        <f t="shared" si="86"/>
        <v>0</v>
      </c>
      <c r="AF513" t="str">
        <v/>
      </c>
      <c r="AG513" s="179" t="str">
        <f t="shared" si="87"/>
        <v/>
      </c>
      <c r="AH513" t="str">
        <v/>
      </c>
      <c r="AI513" s="202" t="str">
        <v/>
      </c>
      <c r="AJ513" t="str">
        <v/>
      </c>
      <c r="AK513" s="203" t="str">
        <v/>
      </c>
      <c r="AL513" t="str">
        <f t="shared" si="80"/>
        <v/>
      </c>
      <c r="AM513" t="str">
        <f t="shared" si="81"/>
        <v/>
      </c>
    </row>
    <row r="514" spans="3:39" x14ac:dyDescent="0.25">
      <c r="C514" s="179" t="str">
        <f>IF('Planilla de Perforacion'!K548="Conexión","Conexión","")</f>
        <v/>
      </c>
      <c r="D514" s="189" t="str">
        <f>'Planilla de Perforacion'!H548</f>
        <v/>
      </c>
      <c r="E514" s="190" t="str">
        <f>'Planilla de Perforacion'!E548</f>
        <v/>
      </c>
      <c r="F514" s="179">
        <f>'Planilla de Perforacion'!AF548</f>
        <v>0</v>
      </c>
      <c r="G514" s="179" t="str">
        <f>'Planilla de Perforacion'!AQ548</f>
        <v/>
      </c>
      <c r="H514" s="179" t="str">
        <f>'Planilla de Perforacion'!AS548</f>
        <v/>
      </c>
      <c r="I514" s="179" t="str">
        <f>'Planilla de Perforacion'!AR548</f>
        <v/>
      </c>
      <c r="J514" s="191" t="str">
        <v/>
      </c>
      <c r="K514" s="191" t="str">
        <f t="shared" si="90"/>
        <v/>
      </c>
      <c r="L514" s="191" t="str">
        <v/>
      </c>
      <c r="M514" s="192" t="str">
        <v/>
      </c>
      <c r="N514" s="191" t="str">
        <v/>
      </c>
      <c r="O514" s="191" t="str">
        <v/>
      </c>
      <c r="P514" s="193" t="str">
        <f t="shared" si="82"/>
        <v/>
      </c>
      <c r="Q514" s="193" t="str">
        <f t="shared" si="83"/>
        <v/>
      </c>
      <c r="R514" s="179" t="str">
        <f>IF('Planilla de Perforacion'!K548="Survey","Survey","")</f>
        <v/>
      </c>
      <c r="T514" s="179" t="b">
        <f t="shared" si="84"/>
        <v>0</v>
      </c>
      <c r="U514" s="179" t="str">
        <v/>
      </c>
      <c r="V514" s="179" t="str">
        <f t="shared" si="85"/>
        <v/>
      </c>
      <c r="W514" t="str">
        <v/>
      </c>
      <c r="X514" s="202" t="str">
        <v/>
      </c>
      <c r="Y514" t="str">
        <v/>
      </c>
      <c r="Z514" t="str">
        <v/>
      </c>
      <c r="AA514" t="str">
        <f t="shared" si="88"/>
        <v/>
      </c>
      <c r="AB514" t="str">
        <f t="shared" si="89"/>
        <v/>
      </c>
      <c r="AC514" s="179" t="str">
        <f>IF('Planilla de Perforacion'!K548="Repasa","Repasa","")</f>
        <v/>
      </c>
      <c r="AE514" s="179" t="b">
        <f t="shared" si="86"/>
        <v>0</v>
      </c>
      <c r="AF514" t="str">
        <v/>
      </c>
      <c r="AG514" s="179" t="str">
        <f t="shared" si="87"/>
        <v/>
      </c>
      <c r="AH514" t="str">
        <v/>
      </c>
      <c r="AI514" s="202" t="str">
        <v/>
      </c>
      <c r="AJ514" t="str">
        <v/>
      </c>
      <c r="AK514" s="203" t="str">
        <v/>
      </c>
      <c r="AL514" t="str">
        <f t="shared" ref="AL514:AL577" si="91">IF(AJ514="Día",AH514,"")</f>
        <v/>
      </c>
      <c r="AM514" t="str">
        <f t="shared" ref="AM514:AM577" si="92">IF(AJ514="Noche",AH514,"")</f>
        <v/>
      </c>
    </row>
    <row r="515" spans="3:39" x14ac:dyDescent="0.25">
      <c r="C515" s="179" t="str">
        <f>IF('Planilla de Perforacion'!K549="Conexión","Conexión","")</f>
        <v/>
      </c>
      <c r="D515" s="189" t="str">
        <f>'Planilla de Perforacion'!H549</f>
        <v/>
      </c>
      <c r="E515" s="190" t="str">
        <f>'Planilla de Perforacion'!E549</f>
        <v/>
      </c>
      <c r="F515" s="179">
        <f>'Planilla de Perforacion'!AF549</f>
        <v>0</v>
      </c>
      <c r="G515" s="179" t="str">
        <f>'Planilla de Perforacion'!AQ549</f>
        <v/>
      </c>
      <c r="H515" s="179" t="str">
        <f>'Planilla de Perforacion'!AS549</f>
        <v/>
      </c>
      <c r="I515" s="179" t="str">
        <f>'Planilla de Perforacion'!AR549</f>
        <v/>
      </c>
      <c r="J515" s="191" t="str">
        <v/>
      </c>
      <c r="K515" s="191" t="str">
        <f t="shared" si="90"/>
        <v/>
      </c>
      <c r="L515" s="191" t="str">
        <v/>
      </c>
      <c r="M515" s="192" t="str">
        <v/>
      </c>
      <c r="N515" s="191" t="str">
        <v/>
      </c>
      <c r="O515" s="191" t="str">
        <v/>
      </c>
      <c r="P515" s="193" t="str">
        <f t="shared" ref="P515:P578" si="93">IF(N515="Día",L515,"")</f>
        <v/>
      </c>
      <c r="Q515" s="193" t="str">
        <f t="shared" ref="Q515:Q578" si="94">IF(N515="Noche",L515,"")</f>
        <v/>
      </c>
      <c r="R515" s="179" t="str">
        <f>IF('Planilla de Perforacion'!K549="Survey","Survey","")</f>
        <v/>
      </c>
      <c r="T515" s="179" t="b">
        <f t="shared" ref="T515:T578" si="95">IF($R$2:$R$1314=$A$3,ROW())</f>
        <v>0</v>
      </c>
      <c r="U515" s="179" t="str">
        <v/>
      </c>
      <c r="V515" s="179" t="str">
        <f t="shared" ref="V515:V578" si="96">IF(U515="","",$A$3)</f>
        <v/>
      </c>
      <c r="W515" t="str">
        <v/>
      </c>
      <c r="X515" s="202" t="str">
        <v/>
      </c>
      <c r="Y515" t="str">
        <v/>
      </c>
      <c r="Z515" t="str">
        <v/>
      </c>
      <c r="AA515" t="str">
        <f t="shared" si="88"/>
        <v/>
      </c>
      <c r="AB515" t="str">
        <f t="shared" si="89"/>
        <v/>
      </c>
      <c r="AC515" s="179" t="str">
        <f>IF('Planilla de Perforacion'!K549="Repasa","Repasa","")</f>
        <v/>
      </c>
      <c r="AE515" s="179" t="b">
        <f t="shared" ref="AE515:AE578" si="97">IF($AC$2:$AC$1314=$A$4,ROW())</f>
        <v>0</v>
      </c>
      <c r="AF515" t="str">
        <v/>
      </c>
      <c r="AG515" s="179" t="str">
        <f t="shared" ref="AG515:AG578" si="98">IF(AF515="","",$A$4)</f>
        <v/>
      </c>
      <c r="AH515" t="str">
        <v/>
      </c>
      <c r="AI515" s="202" t="str">
        <v/>
      </c>
      <c r="AJ515" t="str">
        <v/>
      </c>
      <c r="AK515" s="203" t="str">
        <v/>
      </c>
      <c r="AL515" t="str">
        <f t="shared" si="91"/>
        <v/>
      </c>
      <c r="AM515" t="str">
        <f t="shared" si="92"/>
        <v/>
      </c>
    </row>
    <row r="516" spans="3:39" x14ac:dyDescent="0.25">
      <c r="C516" s="179" t="str">
        <f>IF('Planilla de Perforacion'!K550="Conexión","Conexión","")</f>
        <v/>
      </c>
      <c r="D516" s="189" t="str">
        <f>'Planilla de Perforacion'!H550</f>
        <v/>
      </c>
      <c r="E516" s="190" t="str">
        <f>'Planilla de Perforacion'!E550</f>
        <v/>
      </c>
      <c r="F516" s="179">
        <f>'Planilla de Perforacion'!AF550</f>
        <v>0</v>
      </c>
      <c r="G516" s="179" t="str">
        <f>'Planilla de Perforacion'!AQ550</f>
        <v/>
      </c>
      <c r="H516" s="179" t="str">
        <f>'Planilla de Perforacion'!AS550</f>
        <v/>
      </c>
      <c r="I516" s="179" t="str">
        <f>'Planilla de Perforacion'!AR550</f>
        <v/>
      </c>
      <c r="J516" s="191" t="str">
        <v/>
      </c>
      <c r="K516" s="191" t="str">
        <f t="shared" si="90"/>
        <v/>
      </c>
      <c r="L516" s="191" t="str">
        <v/>
      </c>
      <c r="M516" s="192" t="str">
        <v/>
      </c>
      <c r="N516" s="191" t="str">
        <v/>
      </c>
      <c r="O516" s="191" t="str">
        <v/>
      </c>
      <c r="P516" s="193" t="str">
        <f t="shared" si="93"/>
        <v/>
      </c>
      <c r="Q516" s="193" t="str">
        <f t="shared" si="94"/>
        <v/>
      </c>
      <c r="R516" s="179" t="str">
        <f>IF('Planilla de Perforacion'!K550="Survey","Survey","")</f>
        <v/>
      </c>
      <c r="T516" s="179" t="b">
        <f t="shared" si="95"/>
        <v>0</v>
      </c>
      <c r="U516" s="179" t="str">
        <v/>
      </c>
      <c r="V516" s="179" t="str">
        <f t="shared" si="96"/>
        <v/>
      </c>
      <c r="W516" t="str">
        <v/>
      </c>
      <c r="X516" s="202" t="str">
        <v/>
      </c>
      <c r="Y516" t="str">
        <v/>
      </c>
      <c r="Z516" t="str">
        <v/>
      </c>
      <c r="AA516" t="str">
        <f t="shared" si="88"/>
        <v/>
      </c>
      <c r="AB516" t="str">
        <f t="shared" si="89"/>
        <v/>
      </c>
      <c r="AC516" s="179" t="str">
        <f>IF('Planilla de Perforacion'!K550="Repasa","Repasa","")</f>
        <v/>
      </c>
      <c r="AE516" s="179" t="b">
        <f t="shared" si="97"/>
        <v>0</v>
      </c>
      <c r="AF516" t="str">
        <v/>
      </c>
      <c r="AG516" s="179" t="str">
        <f t="shared" si="98"/>
        <v/>
      </c>
      <c r="AH516" t="str">
        <v/>
      </c>
      <c r="AI516" s="202" t="str">
        <v/>
      </c>
      <c r="AJ516" t="str">
        <v/>
      </c>
      <c r="AK516" s="203" t="str">
        <v/>
      </c>
      <c r="AL516" t="str">
        <f t="shared" si="91"/>
        <v/>
      </c>
      <c r="AM516" t="str">
        <f t="shared" si="92"/>
        <v/>
      </c>
    </row>
    <row r="517" spans="3:39" x14ac:dyDescent="0.25">
      <c r="C517" s="179" t="str">
        <f>IF('Planilla de Perforacion'!K551="Conexión","Conexión","")</f>
        <v/>
      </c>
      <c r="D517" s="189" t="str">
        <f>'Planilla de Perforacion'!H551</f>
        <v/>
      </c>
      <c r="E517" s="190" t="str">
        <f>'Planilla de Perforacion'!E551</f>
        <v/>
      </c>
      <c r="F517" s="179">
        <f>'Planilla de Perforacion'!AF551</f>
        <v>0</v>
      </c>
      <c r="G517" s="179" t="str">
        <f>'Planilla de Perforacion'!AQ551</f>
        <v/>
      </c>
      <c r="H517" s="179" t="str">
        <f>'Planilla de Perforacion'!AS551</f>
        <v/>
      </c>
      <c r="I517" s="179" t="str">
        <f>'Planilla de Perforacion'!AR551</f>
        <v/>
      </c>
      <c r="J517" s="191" t="str">
        <v/>
      </c>
      <c r="K517" s="191" t="str">
        <f t="shared" si="90"/>
        <v/>
      </c>
      <c r="L517" s="191" t="str">
        <v/>
      </c>
      <c r="M517" s="192" t="str">
        <v/>
      </c>
      <c r="N517" s="191" t="str">
        <v/>
      </c>
      <c r="O517" s="191" t="str">
        <v/>
      </c>
      <c r="P517" s="193" t="str">
        <f t="shared" si="93"/>
        <v/>
      </c>
      <c r="Q517" s="193" t="str">
        <f t="shared" si="94"/>
        <v/>
      </c>
      <c r="R517" s="179" t="str">
        <f>IF('Planilla de Perforacion'!K551="Survey","Survey","")</f>
        <v/>
      </c>
      <c r="T517" s="179" t="b">
        <f t="shared" si="95"/>
        <v>0</v>
      </c>
      <c r="U517" s="179" t="str">
        <v/>
      </c>
      <c r="V517" s="179" t="str">
        <f t="shared" si="96"/>
        <v/>
      </c>
      <c r="W517" t="str">
        <v/>
      </c>
      <c r="X517" s="202" t="str">
        <v/>
      </c>
      <c r="Y517" t="str">
        <v/>
      </c>
      <c r="Z517" t="str">
        <v/>
      </c>
      <c r="AA517" t="str">
        <f t="shared" si="88"/>
        <v/>
      </c>
      <c r="AB517" t="str">
        <f t="shared" si="89"/>
        <v/>
      </c>
      <c r="AC517" s="179" t="str">
        <f>IF('Planilla de Perforacion'!K551="Repasa","Repasa","")</f>
        <v/>
      </c>
      <c r="AE517" s="179" t="b">
        <f t="shared" si="97"/>
        <v>0</v>
      </c>
      <c r="AF517" t="str">
        <v/>
      </c>
      <c r="AG517" s="179" t="str">
        <f t="shared" si="98"/>
        <v/>
      </c>
      <c r="AH517" t="str">
        <v/>
      </c>
      <c r="AI517" s="202" t="str">
        <v/>
      </c>
      <c r="AJ517" t="str">
        <v/>
      </c>
      <c r="AK517" s="203" t="str">
        <v/>
      </c>
      <c r="AL517" t="str">
        <f t="shared" si="91"/>
        <v/>
      </c>
      <c r="AM517" t="str">
        <f t="shared" si="92"/>
        <v/>
      </c>
    </row>
    <row r="518" spans="3:39" x14ac:dyDescent="0.25">
      <c r="C518" s="179" t="str">
        <f>IF('Planilla de Perforacion'!K552="Conexión","Conexión","")</f>
        <v/>
      </c>
      <c r="D518" s="189" t="str">
        <f>'Planilla de Perforacion'!H552</f>
        <v/>
      </c>
      <c r="E518" s="190" t="str">
        <f>'Planilla de Perforacion'!E552</f>
        <v/>
      </c>
      <c r="F518" s="179">
        <f>'Planilla de Perforacion'!AF552</f>
        <v>0</v>
      </c>
      <c r="G518" s="179" t="str">
        <f>'Planilla de Perforacion'!AQ552</f>
        <v/>
      </c>
      <c r="H518" s="179" t="str">
        <f>'Planilla de Perforacion'!AS552</f>
        <v/>
      </c>
      <c r="I518" s="179" t="str">
        <f>'Planilla de Perforacion'!AR552</f>
        <v/>
      </c>
      <c r="J518" s="191" t="str">
        <v/>
      </c>
      <c r="K518" s="191" t="str">
        <f t="shared" si="90"/>
        <v/>
      </c>
      <c r="L518" s="191" t="str">
        <v/>
      </c>
      <c r="M518" s="192" t="str">
        <v/>
      </c>
      <c r="N518" s="191" t="str">
        <v/>
      </c>
      <c r="O518" s="191" t="str">
        <v/>
      </c>
      <c r="P518" s="193" t="str">
        <f t="shared" si="93"/>
        <v/>
      </c>
      <c r="Q518" s="193" t="str">
        <f t="shared" si="94"/>
        <v/>
      </c>
      <c r="R518" s="179" t="str">
        <f>IF('Planilla de Perforacion'!K552="Survey","Survey","")</f>
        <v/>
      </c>
      <c r="T518" s="179" t="b">
        <f t="shared" si="95"/>
        <v>0</v>
      </c>
      <c r="U518" s="179" t="str">
        <v/>
      </c>
      <c r="V518" s="179" t="str">
        <f t="shared" si="96"/>
        <v/>
      </c>
      <c r="W518" t="str">
        <v/>
      </c>
      <c r="X518" s="202" t="str">
        <v/>
      </c>
      <c r="Y518" t="str">
        <v/>
      </c>
      <c r="Z518" t="str">
        <v/>
      </c>
      <c r="AA518" t="str">
        <f t="shared" si="88"/>
        <v/>
      </c>
      <c r="AB518" t="str">
        <f t="shared" si="89"/>
        <v/>
      </c>
      <c r="AC518" s="179" t="str">
        <f>IF('Planilla de Perforacion'!K552="Repasa","Repasa","")</f>
        <v/>
      </c>
      <c r="AE518" s="179" t="b">
        <f t="shared" si="97"/>
        <v>0</v>
      </c>
      <c r="AF518" t="str">
        <v/>
      </c>
      <c r="AG518" s="179" t="str">
        <f t="shared" si="98"/>
        <v/>
      </c>
      <c r="AH518" t="str">
        <v/>
      </c>
      <c r="AI518" s="202" t="str">
        <v/>
      </c>
      <c r="AJ518" t="str">
        <v/>
      </c>
      <c r="AK518" s="203" t="str">
        <v/>
      </c>
      <c r="AL518" t="str">
        <f t="shared" si="91"/>
        <v/>
      </c>
      <c r="AM518" t="str">
        <f t="shared" si="92"/>
        <v/>
      </c>
    </row>
    <row r="519" spans="3:39" x14ac:dyDescent="0.25">
      <c r="C519" s="179" t="str">
        <f>IF('Planilla de Perforacion'!K553="Conexión","Conexión","")</f>
        <v/>
      </c>
      <c r="D519" s="189" t="str">
        <f>'Planilla de Perforacion'!H553</f>
        <v/>
      </c>
      <c r="E519" s="190" t="str">
        <f>'Planilla de Perforacion'!E553</f>
        <v/>
      </c>
      <c r="F519" s="179">
        <f>'Planilla de Perforacion'!AF553</f>
        <v>0</v>
      </c>
      <c r="G519" s="179" t="str">
        <f>'Planilla de Perforacion'!AQ553</f>
        <v/>
      </c>
      <c r="H519" s="179" t="str">
        <f>'Planilla de Perforacion'!AS553</f>
        <v/>
      </c>
      <c r="I519" s="179" t="str">
        <f>'Planilla de Perforacion'!AR553</f>
        <v/>
      </c>
      <c r="J519" s="191" t="str">
        <v/>
      </c>
      <c r="K519" s="191" t="str">
        <f t="shared" si="90"/>
        <v/>
      </c>
      <c r="L519" s="191" t="str">
        <v/>
      </c>
      <c r="M519" s="192" t="str">
        <v/>
      </c>
      <c r="N519" s="191" t="str">
        <v/>
      </c>
      <c r="O519" s="191" t="str">
        <v/>
      </c>
      <c r="P519" s="193" t="str">
        <f t="shared" si="93"/>
        <v/>
      </c>
      <c r="Q519" s="193" t="str">
        <f t="shared" si="94"/>
        <v/>
      </c>
      <c r="R519" s="179" t="str">
        <f>IF('Planilla de Perforacion'!K553="Survey","Survey","")</f>
        <v/>
      </c>
      <c r="T519" s="179" t="b">
        <f t="shared" si="95"/>
        <v>0</v>
      </c>
      <c r="U519" s="179" t="str">
        <v/>
      </c>
      <c r="V519" s="179" t="str">
        <f t="shared" si="96"/>
        <v/>
      </c>
      <c r="W519" t="str">
        <v/>
      </c>
      <c r="X519" s="202" t="str">
        <v/>
      </c>
      <c r="Y519" t="str">
        <v/>
      </c>
      <c r="Z519" t="str">
        <v/>
      </c>
      <c r="AA519" t="str">
        <f t="shared" si="88"/>
        <v/>
      </c>
      <c r="AB519" t="str">
        <f t="shared" si="89"/>
        <v/>
      </c>
      <c r="AC519" s="179" t="str">
        <f>IF('Planilla de Perforacion'!K553="Repasa","Repasa","")</f>
        <v/>
      </c>
      <c r="AE519" s="179" t="b">
        <f t="shared" si="97"/>
        <v>0</v>
      </c>
      <c r="AF519" t="str">
        <v/>
      </c>
      <c r="AG519" s="179" t="str">
        <f t="shared" si="98"/>
        <v/>
      </c>
      <c r="AH519" t="str">
        <v/>
      </c>
      <c r="AI519" s="202" t="str">
        <v/>
      </c>
      <c r="AJ519" t="str">
        <v/>
      </c>
      <c r="AK519" s="203" t="str">
        <v/>
      </c>
      <c r="AL519" t="str">
        <f t="shared" si="91"/>
        <v/>
      </c>
      <c r="AM519" t="str">
        <f t="shared" si="92"/>
        <v/>
      </c>
    </row>
    <row r="520" spans="3:39" x14ac:dyDescent="0.25">
      <c r="C520" s="179" t="str">
        <f>IF('Planilla de Perforacion'!K554="Conexión","Conexión","")</f>
        <v/>
      </c>
      <c r="D520" s="189" t="str">
        <f>'Planilla de Perforacion'!H554</f>
        <v/>
      </c>
      <c r="E520" s="190" t="str">
        <f>'Planilla de Perforacion'!E554</f>
        <v/>
      </c>
      <c r="F520" s="179">
        <f>'Planilla de Perforacion'!AF554</f>
        <v>0</v>
      </c>
      <c r="G520" s="179" t="str">
        <f>'Planilla de Perforacion'!AQ554</f>
        <v/>
      </c>
      <c r="H520" s="179" t="str">
        <f>'Planilla de Perforacion'!AS554</f>
        <v/>
      </c>
      <c r="I520" s="179" t="str">
        <f>'Planilla de Perforacion'!AR554</f>
        <v/>
      </c>
      <c r="J520" s="191" t="str">
        <v/>
      </c>
      <c r="K520" s="191" t="str">
        <f t="shared" si="90"/>
        <v/>
      </c>
      <c r="L520" s="191" t="str">
        <v/>
      </c>
      <c r="M520" s="192" t="str">
        <v/>
      </c>
      <c r="N520" s="191" t="str">
        <v/>
      </c>
      <c r="O520" s="191" t="str">
        <v/>
      </c>
      <c r="P520" s="193" t="str">
        <f t="shared" si="93"/>
        <v/>
      </c>
      <c r="Q520" s="193" t="str">
        <f t="shared" si="94"/>
        <v/>
      </c>
      <c r="R520" s="179" t="str">
        <f>IF('Planilla de Perforacion'!K554="Survey","Survey","")</f>
        <v/>
      </c>
      <c r="T520" s="179" t="b">
        <f t="shared" si="95"/>
        <v>0</v>
      </c>
      <c r="U520" s="179" t="str">
        <v/>
      </c>
      <c r="V520" s="179" t="str">
        <f t="shared" si="96"/>
        <v/>
      </c>
      <c r="W520" t="str">
        <v/>
      </c>
      <c r="X520" s="202" t="str">
        <v/>
      </c>
      <c r="Y520" t="str">
        <v/>
      </c>
      <c r="Z520" t="str">
        <v/>
      </c>
      <c r="AA520" t="str">
        <f t="shared" ref="AA520:AA583" si="99">IF(Y520="Día",W520,"")</f>
        <v/>
      </c>
      <c r="AB520" t="str">
        <f t="shared" ref="AB520:AB583" si="100">IF(Y520="Noche",W520,"")</f>
        <v/>
      </c>
      <c r="AC520" s="179" t="str">
        <f>IF('Planilla de Perforacion'!K554="Repasa","Repasa","")</f>
        <v/>
      </c>
      <c r="AE520" s="179" t="b">
        <f t="shared" si="97"/>
        <v>0</v>
      </c>
      <c r="AF520" t="str">
        <v/>
      </c>
      <c r="AG520" s="179" t="str">
        <f t="shared" si="98"/>
        <v/>
      </c>
      <c r="AH520" t="str">
        <v/>
      </c>
      <c r="AI520" s="202" t="str">
        <v/>
      </c>
      <c r="AJ520" t="str">
        <v/>
      </c>
      <c r="AK520" s="203" t="str">
        <v/>
      </c>
      <c r="AL520" t="str">
        <f t="shared" si="91"/>
        <v/>
      </c>
      <c r="AM520" t="str">
        <f t="shared" si="92"/>
        <v/>
      </c>
    </row>
    <row r="521" spans="3:39" x14ac:dyDescent="0.25">
      <c r="C521" s="179" t="str">
        <f>IF('Planilla de Perforacion'!K555="Conexión","Conexión","")</f>
        <v/>
      </c>
      <c r="D521" s="189" t="str">
        <f>'Planilla de Perforacion'!H555</f>
        <v/>
      </c>
      <c r="E521" s="190" t="str">
        <f>'Planilla de Perforacion'!E555</f>
        <v/>
      </c>
      <c r="F521" s="179">
        <f>'Planilla de Perforacion'!AF555</f>
        <v>0</v>
      </c>
      <c r="G521" s="179" t="str">
        <f>'Planilla de Perforacion'!AQ555</f>
        <v/>
      </c>
      <c r="H521" s="179" t="str">
        <f>'Planilla de Perforacion'!AS555</f>
        <v/>
      </c>
      <c r="I521" s="179" t="str">
        <f>'Planilla de Perforacion'!AR555</f>
        <v/>
      </c>
      <c r="J521" s="191" t="str">
        <v/>
      </c>
      <c r="K521" s="191" t="str">
        <f t="shared" si="90"/>
        <v/>
      </c>
      <c r="L521" s="191" t="str">
        <v/>
      </c>
      <c r="M521" s="192" t="str">
        <v/>
      </c>
      <c r="N521" s="191" t="str">
        <v/>
      </c>
      <c r="O521" s="191" t="str">
        <v/>
      </c>
      <c r="P521" s="193" t="str">
        <f t="shared" si="93"/>
        <v/>
      </c>
      <c r="Q521" s="193" t="str">
        <f t="shared" si="94"/>
        <v/>
      </c>
      <c r="R521" s="179" t="str">
        <f>IF('Planilla de Perforacion'!K555="Survey","Survey","")</f>
        <v/>
      </c>
      <c r="T521" s="179" t="b">
        <f t="shared" si="95"/>
        <v>0</v>
      </c>
      <c r="U521" s="179" t="str">
        <v/>
      </c>
      <c r="V521" s="179" t="str">
        <f t="shared" si="96"/>
        <v/>
      </c>
      <c r="W521" t="str">
        <v/>
      </c>
      <c r="X521" s="202" t="str">
        <v/>
      </c>
      <c r="Y521" t="str">
        <v/>
      </c>
      <c r="Z521" t="str">
        <v/>
      </c>
      <c r="AA521" t="str">
        <f t="shared" si="99"/>
        <v/>
      </c>
      <c r="AB521" t="str">
        <f t="shared" si="100"/>
        <v/>
      </c>
      <c r="AC521" s="179" t="str">
        <f>IF('Planilla de Perforacion'!K555="Repasa","Repasa","")</f>
        <v/>
      </c>
      <c r="AE521" s="179" t="b">
        <f t="shared" si="97"/>
        <v>0</v>
      </c>
      <c r="AF521" t="str">
        <v/>
      </c>
      <c r="AG521" s="179" t="str">
        <f t="shared" si="98"/>
        <v/>
      </c>
      <c r="AH521" t="str">
        <v/>
      </c>
      <c r="AI521" s="202" t="str">
        <v/>
      </c>
      <c r="AJ521" t="str">
        <v/>
      </c>
      <c r="AK521" s="203" t="str">
        <v/>
      </c>
      <c r="AL521" t="str">
        <f t="shared" si="91"/>
        <v/>
      </c>
      <c r="AM521" t="str">
        <f t="shared" si="92"/>
        <v/>
      </c>
    </row>
    <row r="522" spans="3:39" x14ac:dyDescent="0.25">
      <c r="C522" s="179" t="str">
        <f>IF('Planilla de Perforacion'!K556="Conexión","Conexión","")</f>
        <v/>
      </c>
      <c r="D522" s="189" t="str">
        <f>'Planilla de Perforacion'!H556</f>
        <v/>
      </c>
      <c r="E522" s="190" t="str">
        <f>'Planilla de Perforacion'!E556</f>
        <v/>
      </c>
      <c r="F522" s="179">
        <f>'Planilla de Perforacion'!AF556</f>
        <v>0</v>
      </c>
      <c r="G522" s="179" t="str">
        <f>'Planilla de Perforacion'!AQ556</f>
        <v/>
      </c>
      <c r="H522" s="179" t="str">
        <f>'Planilla de Perforacion'!AS556</f>
        <v/>
      </c>
      <c r="I522" s="179" t="str">
        <f>'Planilla de Perforacion'!AR556</f>
        <v/>
      </c>
      <c r="J522" s="191" t="str">
        <v/>
      </c>
      <c r="K522" s="191" t="str">
        <f t="shared" si="90"/>
        <v/>
      </c>
      <c r="L522" s="191" t="str">
        <v/>
      </c>
      <c r="M522" s="192" t="str">
        <v/>
      </c>
      <c r="N522" s="191" t="str">
        <v/>
      </c>
      <c r="O522" s="191" t="str">
        <v/>
      </c>
      <c r="P522" s="193" t="str">
        <f t="shared" si="93"/>
        <v/>
      </c>
      <c r="Q522" s="193" t="str">
        <f t="shared" si="94"/>
        <v/>
      </c>
      <c r="R522" s="179" t="str">
        <f>IF('Planilla de Perforacion'!K556="Survey","Survey","")</f>
        <v/>
      </c>
      <c r="T522" s="179" t="b">
        <f t="shared" si="95"/>
        <v>0</v>
      </c>
      <c r="U522" s="179" t="str">
        <v/>
      </c>
      <c r="V522" s="179" t="str">
        <f t="shared" si="96"/>
        <v/>
      </c>
      <c r="W522" t="str">
        <v/>
      </c>
      <c r="X522" s="202" t="str">
        <v/>
      </c>
      <c r="Y522" t="str">
        <v/>
      </c>
      <c r="Z522" t="str">
        <v/>
      </c>
      <c r="AA522" t="str">
        <f t="shared" si="99"/>
        <v/>
      </c>
      <c r="AB522" t="str">
        <f t="shared" si="100"/>
        <v/>
      </c>
      <c r="AC522" s="179" t="str">
        <f>IF('Planilla de Perforacion'!K556="Repasa","Repasa","")</f>
        <v/>
      </c>
      <c r="AE522" s="179" t="b">
        <f t="shared" si="97"/>
        <v>0</v>
      </c>
      <c r="AF522" t="str">
        <v/>
      </c>
      <c r="AG522" s="179" t="str">
        <f t="shared" si="98"/>
        <v/>
      </c>
      <c r="AH522" t="str">
        <v/>
      </c>
      <c r="AI522" s="202" t="str">
        <v/>
      </c>
      <c r="AJ522" t="str">
        <v/>
      </c>
      <c r="AK522" s="203" t="str">
        <v/>
      </c>
      <c r="AL522" t="str">
        <f t="shared" si="91"/>
        <v/>
      </c>
      <c r="AM522" t="str">
        <f t="shared" si="92"/>
        <v/>
      </c>
    </row>
    <row r="523" spans="3:39" x14ac:dyDescent="0.25">
      <c r="C523" s="179" t="str">
        <f>IF('Planilla de Perforacion'!K557="Conexión","Conexión","")</f>
        <v/>
      </c>
      <c r="D523" s="189" t="str">
        <f>'Planilla de Perforacion'!H557</f>
        <v/>
      </c>
      <c r="E523" s="190" t="str">
        <f>'Planilla de Perforacion'!E557</f>
        <v/>
      </c>
      <c r="F523" s="179">
        <f>'Planilla de Perforacion'!AF557</f>
        <v>0</v>
      </c>
      <c r="G523" s="179" t="str">
        <f>'Planilla de Perforacion'!AQ557</f>
        <v/>
      </c>
      <c r="H523" s="179" t="str">
        <f>'Planilla de Perforacion'!AS557</f>
        <v/>
      </c>
      <c r="I523" s="179" t="str">
        <f>'Planilla de Perforacion'!AR557</f>
        <v/>
      </c>
      <c r="J523" s="191" t="str">
        <v/>
      </c>
      <c r="K523" s="191" t="str">
        <f t="shared" si="90"/>
        <v/>
      </c>
      <c r="L523" s="191" t="str">
        <v/>
      </c>
      <c r="M523" s="192" t="str">
        <v/>
      </c>
      <c r="N523" s="191" t="str">
        <v/>
      </c>
      <c r="O523" s="191" t="str">
        <v/>
      </c>
      <c r="P523" s="193" t="str">
        <f t="shared" si="93"/>
        <v/>
      </c>
      <c r="Q523" s="193" t="str">
        <f t="shared" si="94"/>
        <v/>
      </c>
      <c r="R523" s="179" t="str">
        <f>IF('Planilla de Perforacion'!K557="Survey","Survey","")</f>
        <v/>
      </c>
      <c r="T523" s="179" t="b">
        <f t="shared" si="95"/>
        <v>0</v>
      </c>
      <c r="U523" s="179" t="str">
        <v/>
      </c>
      <c r="V523" s="179" t="str">
        <f t="shared" si="96"/>
        <v/>
      </c>
      <c r="W523" t="str">
        <v/>
      </c>
      <c r="X523" s="202" t="str">
        <v/>
      </c>
      <c r="Y523" t="str">
        <v/>
      </c>
      <c r="Z523" t="str">
        <v/>
      </c>
      <c r="AA523" t="str">
        <f t="shared" si="99"/>
        <v/>
      </c>
      <c r="AB523" t="str">
        <f t="shared" si="100"/>
        <v/>
      </c>
      <c r="AC523" s="179" t="str">
        <f>IF('Planilla de Perforacion'!K557="Repasa","Repasa","")</f>
        <v/>
      </c>
      <c r="AE523" s="179" t="b">
        <f t="shared" si="97"/>
        <v>0</v>
      </c>
      <c r="AF523" t="str">
        <v/>
      </c>
      <c r="AG523" s="179" t="str">
        <f t="shared" si="98"/>
        <v/>
      </c>
      <c r="AH523" t="str">
        <v/>
      </c>
      <c r="AI523" s="202" t="str">
        <v/>
      </c>
      <c r="AJ523" t="str">
        <v/>
      </c>
      <c r="AK523" s="203" t="str">
        <v/>
      </c>
      <c r="AL523" t="str">
        <f t="shared" si="91"/>
        <v/>
      </c>
      <c r="AM523" t="str">
        <f t="shared" si="92"/>
        <v/>
      </c>
    </row>
    <row r="524" spans="3:39" x14ac:dyDescent="0.25">
      <c r="C524" s="179" t="str">
        <f>IF('Planilla de Perforacion'!K558="Conexión","Conexión","")</f>
        <v/>
      </c>
      <c r="D524" s="189" t="str">
        <f>'Planilla de Perforacion'!H558</f>
        <v/>
      </c>
      <c r="E524" s="190" t="str">
        <f>'Planilla de Perforacion'!E558</f>
        <v/>
      </c>
      <c r="F524" s="179">
        <f>'Planilla de Perforacion'!AF558</f>
        <v>0</v>
      </c>
      <c r="G524" s="179" t="str">
        <f>'Planilla de Perforacion'!AQ558</f>
        <v/>
      </c>
      <c r="H524" s="179" t="str">
        <f>'Planilla de Perforacion'!AS558</f>
        <v/>
      </c>
      <c r="I524" s="179" t="str">
        <f>'Planilla de Perforacion'!AR558</f>
        <v/>
      </c>
      <c r="J524" s="191" t="str">
        <v/>
      </c>
      <c r="K524" s="191" t="str">
        <f t="shared" ref="K524:K587" si="101">IF(J524="","",$A$2)</f>
        <v/>
      </c>
      <c r="L524" s="191" t="str">
        <v/>
      </c>
      <c r="M524" s="192" t="str">
        <v/>
      </c>
      <c r="N524" s="191" t="str">
        <v/>
      </c>
      <c r="O524" s="191" t="str">
        <v/>
      </c>
      <c r="P524" s="193" t="str">
        <f t="shared" si="93"/>
        <v/>
      </c>
      <c r="Q524" s="193" t="str">
        <f t="shared" si="94"/>
        <v/>
      </c>
      <c r="R524" s="179" t="str">
        <f>IF('Planilla de Perforacion'!K558="Survey","Survey","")</f>
        <v/>
      </c>
      <c r="T524" s="179" t="b">
        <f t="shared" si="95"/>
        <v>0</v>
      </c>
      <c r="U524" s="179" t="str">
        <v/>
      </c>
      <c r="V524" s="179" t="str">
        <f t="shared" si="96"/>
        <v/>
      </c>
      <c r="W524" t="str">
        <v/>
      </c>
      <c r="X524" s="202" t="str">
        <v/>
      </c>
      <c r="Y524" t="str">
        <v/>
      </c>
      <c r="Z524" t="str">
        <v/>
      </c>
      <c r="AA524" t="str">
        <f t="shared" si="99"/>
        <v/>
      </c>
      <c r="AB524" t="str">
        <f t="shared" si="100"/>
        <v/>
      </c>
      <c r="AC524" s="179" t="str">
        <f>IF('Planilla de Perforacion'!K558="Repasa","Repasa","")</f>
        <v/>
      </c>
      <c r="AE524" s="179" t="b">
        <f t="shared" si="97"/>
        <v>0</v>
      </c>
      <c r="AF524" t="str">
        <v/>
      </c>
      <c r="AG524" s="179" t="str">
        <f t="shared" si="98"/>
        <v/>
      </c>
      <c r="AH524" t="str">
        <v/>
      </c>
      <c r="AI524" s="202" t="str">
        <v/>
      </c>
      <c r="AJ524" t="str">
        <v/>
      </c>
      <c r="AK524" s="203" t="str">
        <v/>
      </c>
      <c r="AL524" t="str">
        <f t="shared" si="91"/>
        <v/>
      </c>
      <c r="AM524" t="str">
        <f t="shared" si="92"/>
        <v/>
      </c>
    </row>
    <row r="525" spans="3:39" x14ac:dyDescent="0.25">
      <c r="C525" s="179" t="str">
        <f>IF('Planilla de Perforacion'!K559="Conexión","Conexión","")</f>
        <v/>
      </c>
      <c r="D525" s="189" t="str">
        <f>'Planilla de Perforacion'!H559</f>
        <v/>
      </c>
      <c r="E525" s="190" t="str">
        <f>'Planilla de Perforacion'!E559</f>
        <v/>
      </c>
      <c r="F525" s="179">
        <f>'Planilla de Perforacion'!AF559</f>
        <v>0</v>
      </c>
      <c r="G525" s="179" t="str">
        <f>'Planilla de Perforacion'!AQ559</f>
        <v/>
      </c>
      <c r="H525" s="179" t="str">
        <f>'Planilla de Perforacion'!AS559</f>
        <v/>
      </c>
      <c r="I525" s="179" t="str">
        <f>'Planilla de Perforacion'!AR559</f>
        <v/>
      </c>
      <c r="J525" s="191" t="str">
        <v/>
      </c>
      <c r="K525" s="191" t="str">
        <f t="shared" si="101"/>
        <v/>
      </c>
      <c r="L525" s="191" t="str">
        <v/>
      </c>
      <c r="M525" s="192" t="str">
        <v/>
      </c>
      <c r="N525" s="191" t="str">
        <v/>
      </c>
      <c r="O525" s="191" t="str">
        <v/>
      </c>
      <c r="P525" s="193" t="str">
        <f t="shared" si="93"/>
        <v/>
      </c>
      <c r="Q525" s="193" t="str">
        <f t="shared" si="94"/>
        <v/>
      </c>
      <c r="R525" s="179" t="str">
        <f>IF('Planilla de Perforacion'!K559="Survey","Survey","")</f>
        <v/>
      </c>
      <c r="T525" s="179" t="b">
        <f t="shared" si="95"/>
        <v>0</v>
      </c>
      <c r="U525" s="179" t="str">
        <v/>
      </c>
      <c r="V525" s="179" t="str">
        <f t="shared" si="96"/>
        <v/>
      </c>
      <c r="W525" t="str">
        <v/>
      </c>
      <c r="X525" s="202" t="str">
        <v/>
      </c>
      <c r="Y525" t="str">
        <v/>
      </c>
      <c r="Z525" t="str">
        <v/>
      </c>
      <c r="AA525" t="str">
        <f t="shared" si="99"/>
        <v/>
      </c>
      <c r="AB525" t="str">
        <f t="shared" si="100"/>
        <v/>
      </c>
      <c r="AC525" s="179" t="str">
        <f>IF('Planilla de Perforacion'!K559="Repasa","Repasa","")</f>
        <v/>
      </c>
      <c r="AE525" s="179" t="b">
        <f t="shared" si="97"/>
        <v>0</v>
      </c>
      <c r="AF525" t="str">
        <v/>
      </c>
      <c r="AG525" s="179" t="str">
        <f t="shared" si="98"/>
        <v/>
      </c>
      <c r="AH525" t="str">
        <v/>
      </c>
      <c r="AI525" s="202" t="str">
        <v/>
      </c>
      <c r="AJ525" t="str">
        <v/>
      </c>
      <c r="AK525" s="203" t="str">
        <v/>
      </c>
      <c r="AL525" t="str">
        <f t="shared" si="91"/>
        <v/>
      </c>
      <c r="AM525" t="str">
        <f t="shared" si="92"/>
        <v/>
      </c>
    </row>
    <row r="526" spans="3:39" x14ac:dyDescent="0.25">
      <c r="C526" s="179" t="str">
        <f>IF('Planilla de Perforacion'!K560="Conexión","Conexión","")</f>
        <v/>
      </c>
      <c r="D526" s="189" t="str">
        <f>'Planilla de Perforacion'!H560</f>
        <v/>
      </c>
      <c r="E526" s="190" t="str">
        <f>'Planilla de Perforacion'!E560</f>
        <v/>
      </c>
      <c r="F526" s="179">
        <f>'Planilla de Perforacion'!AF560</f>
        <v>0</v>
      </c>
      <c r="G526" s="179" t="str">
        <f>'Planilla de Perforacion'!AQ560</f>
        <v/>
      </c>
      <c r="H526" s="179" t="str">
        <f>'Planilla de Perforacion'!AS560</f>
        <v/>
      </c>
      <c r="I526" s="179" t="str">
        <f>'Planilla de Perforacion'!AR560</f>
        <v/>
      </c>
      <c r="J526" s="191" t="str">
        <v/>
      </c>
      <c r="K526" s="191" t="str">
        <f t="shared" si="101"/>
        <v/>
      </c>
      <c r="L526" s="191" t="str">
        <v/>
      </c>
      <c r="M526" s="192" t="str">
        <v/>
      </c>
      <c r="N526" s="191" t="str">
        <v/>
      </c>
      <c r="O526" s="191" t="str">
        <v/>
      </c>
      <c r="P526" s="193" t="str">
        <f t="shared" si="93"/>
        <v/>
      </c>
      <c r="Q526" s="193" t="str">
        <f t="shared" si="94"/>
        <v/>
      </c>
      <c r="R526" s="179" t="str">
        <f>IF('Planilla de Perforacion'!K560="Survey","Survey","")</f>
        <v/>
      </c>
      <c r="T526" s="179" t="b">
        <f t="shared" si="95"/>
        <v>0</v>
      </c>
      <c r="U526" s="179" t="str">
        <v/>
      </c>
      <c r="V526" s="179" t="str">
        <f t="shared" si="96"/>
        <v/>
      </c>
      <c r="W526" t="str">
        <v/>
      </c>
      <c r="X526" s="202" t="str">
        <v/>
      </c>
      <c r="Y526" t="str">
        <v/>
      </c>
      <c r="Z526" t="str">
        <v/>
      </c>
      <c r="AA526" t="str">
        <f t="shared" si="99"/>
        <v/>
      </c>
      <c r="AB526" t="str">
        <f t="shared" si="100"/>
        <v/>
      </c>
      <c r="AC526" s="179" t="str">
        <f>IF('Planilla de Perforacion'!K560="Repasa","Repasa","")</f>
        <v/>
      </c>
      <c r="AE526" s="179" t="b">
        <f t="shared" si="97"/>
        <v>0</v>
      </c>
      <c r="AF526" t="str">
        <v/>
      </c>
      <c r="AG526" s="179" t="str">
        <f t="shared" si="98"/>
        <v/>
      </c>
      <c r="AH526" t="str">
        <v/>
      </c>
      <c r="AI526" s="202" t="str">
        <v/>
      </c>
      <c r="AJ526" t="str">
        <v/>
      </c>
      <c r="AK526" s="203" t="str">
        <v/>
      </c>
      <c r="AL526" t="str">
        <f t="shared" si="91"/>
        <v/>
      </c>
      <c r="AM526" t="str">
        <f t="shared" si="92"/>
        <v/>
      </c>
    </row>
    <row r="527" spans="3:39" x14ac:dyDescent="0.25">
      <c r="C527" s="179" t="str">
        <f>IF('Planilla de Perforacion'!K561="Conexión","Conexión","")</f>
        <v/>
      </c>
      <c r="D527" s="189" t="str">
        <f>'Planilla de Perforacion'!H561</f>
        <v/>
      </c>
      <c r="E527" s="190" t="str">
        <f>'Planilla de Perforacion'!E561</f>
        <v/>
      </c>
      <c r="F527" s="179">
        <f>'Planilla de Perforacion'!AF561</f>
        <v>0</v>
      </c>
      <c r="G527" s="179" t="str">
        <f>'Planilla de Perforacion'!AQ561</f>
        <v/>
      </c>
      <c r="H527" s="179" t="str">
        <f>'Planilla de Perforacion'!AS561</f>
        <v/>
      </c>
      <c r="I527" s="179" t="str">
        <f>'Planilla de Perforacion'!AR561</f>
        <v/>
      </c>
      <c r="J527" s="191" t="str">
        <v/>
      </c>
      <c r="K527" s="191" t="str">
        <f t="shared" si="101"/>
        <v/>
      </c>
      <c r="L527" s="191" t="str">
        <v/>
      </c>
      <c r="M527" s="192" t="str">
        <v/>
      </c>
      <c r="N527" s="191" t="str">
        <v/>
      </c>
      <c r="O527" s="191" t="str">
        <v/>
      </c>
      <c r="P527" s="193" t="str">
        <f t="shared" si="93"/>
        <v/>
      </c>
      <c r="Q527" s="193" t="str">
        <f t="shared" si="94"/>
        <v/>
      </c>
      <c r="R527" s="179" t="str">
        <f>IF('Planilla de Perforacion'!K561="Survey","Survey","")</f>
        <v/>
      </c>
      <c r="T527" s="179" t="b">
        <f t="shared" si="95"/>
        <v>0</v>
      </c>
      <c r="U527" s="179" t="str">
        <v/>
      </c>
      <c r="V527" s="179" t="str">
        <f t="shared" si="96"/>
        <v/>
      </c>
      <c r="W527" t="str">
        <v/>
      </c>
      <c r="X527" s="202" t="str">
        <v/>
      </c>
      <c r="Y527" t="str">
        <v/>
      </c>
      <c r="Z527" t="str">
        <v/>
      </c>
      <c r="AA527" t="str">
        <f t="shared" si="99"/>
        <v/>
      </c>
      <c r="AB527" t="str">
        <f t="shared" si="100"/>
        <v/>
      </c>
      <c r="AC527" s="179" t="str">
        <f>IF('Planilla de Perforacion'!K561="Repasa","Repasa","")</f>
        <v/>
      </c>
      <c r="AE527" s="179" t="b">
        <f t="shared" si="97"/>
        <v>0</v>
      </c>
      <c r="AF527" t="str">
        <v/>
      </c>
      <c r="AG527" s="179" t="str">
        <f t="shared" si="98"/>
        <v/>
      </c>
      <c r="AH527" t="str">
        <v/>
      </c>
      <c r="AI527" s="202" t="str">
        <v/>
      </c>
      <c r="AJ527" t="str">
        <v/>
      </c>
      <c r="AK527" s="203" t="str">
        <v/>
      </c>
      <c r="AL527" t="str">
        <f t="shared" si="91"/>
        <v/>
      </c>
      <c r="AM527" t="str">
        <f t="shared" si="92"/>
        <v/>
      </c>
    </row>
    <row r="528" spans="3:39" x14ac:dyDescent="0.25">
      <c r="C528" s="179" t="str">
        <f>IF('Planilla de Perforacion'!K562="Conexión","Conexión","")</f>
        <v/>
      </c>
      <c r="D528" s="189" t="str">
        <f>'Planilla de Perforacion'!H562</f>
        <v/>
      </c>
      <c r="E528" s="190" t="str">
        <f>'Planilla de Perforacion'!E562</f>
        <v/>
      </c>
      <c r="F528" s="179">
        <f>'Planilla de Perforacion'!AF562</f>
        <v>0</v>
      </c>
      <c r="G528" s="179" t="str">
        <f>'Planilla de Perforacion'!AQ562</f>
        <v/>
      </c>
      <c r="H528" s="179" t="str">
        <f>'Planilla de Perforacion'!AS562</f>
        <v/>
      </c>
      <c r="I528" s="179" t="str">
        <f>'Planilla de Perforacion'!AR562</f>
        <v/>
      </c>
      <c r="J528" s="191" t="str">
        <v/>
      </c>
      <c r="K528" s="191" t="str">
        <f t="shared" si="101"/>
        <v/>
      </c>
      <c r="L528" s="191" t="str">
        <v/>
      </c>
      <c r="M528" s="192" t="str">
        <v/>
      </c>
      <c r="N528" s="191" t="str">
        <v/>
      </c>
      <c r="O528" s="191" t="str">
        <v/>
      </c>
      <c r="P528" s="193" t="str">
        <f t="shared" si="93"/>
        <v/>
      </c>
      <c r="Q528" s="193" t="str">
        <f t="shared" si="94"/>
        <v/>
      </c>
      <c r="R528" s="179" t="str">
        <f>IF('Planilla de Perforacion'!K562="Survey","Survey","")</f>
        <v/>
      </c>
      <c r="T528" s="179" t="b">
        <f t="shared" si="95"/>
        <v>0</v>
      </c>
      <c r="U528" s="179" t="str">
        <v/>
      </c>
      <c r="V528" s="179" t="str">
        <f t="shared" si="96"/>
        <v/>
      </c>
      <c r="W528" t="str">
        <v/>
      </c>
      <c r="X528" s="202" t="str">
        <v/>
      </c>
      <c r="Y528" t="str">
        <v/>
      </c>
      <c r="Z528" t="str">
        <v/>
      </c>
      <c r="AA528" t="str">
        <f t="shared" si="99"/>
        <v/>
      </c>
      <c r="AB528" t="str">
        <f t="shared" si="100"/>
        <v/>
      </c>
      <c r="AC528" s="179" t="str">
        <f>IF('Planilla de Perforacion'!K562="Repasa","Repasa","")</f>
        <v/>
      </c>
      <c r="AE528" s="179" t="b">
        <f t="shared" si="97"/>
        <v>0</v>
      </c>
      <c r="AF528" t="str">
        <v/>
      </c>
      <c r="AG528" s="179" t="str">
        <f t="shared" si="98"/>
        <v/>
      </c>
      <c r="AH528" t="str">
        <v/>
      </c>
      <c r="AI528" s="202" t="str">
        <v/>
      </c>
      <c r="AJ528" t="str">
        <v/>
      </c>
      <c r="AK528" s="203" t="str">
        <v/>
      </c>
      <c r="AL528" t="str">
        <f t="shared" si="91"/>
        <v/>
      </c>
      <c r="AM528" t="str">
        <f t="shared" si="92"/>
        <v/>
      </c>
    </row>
    <row r="529" spans="3:39" x14ac:dyDescent="0.25">
      <c r="C529" s="179" t="str">
        <f>IF('Planilla de Perforacion'!K563="Conexión","Conexión","")</f>
        <v/>
      </c>
      <c r="D529" s="189" t="str">
        <f>'Planilla de Perforacion'!H563</f>
        <v/>
      </c>
      <c r="E529" s="190" t="str">
        <f>'Planilla de Perforacion'!E563</f>
        <v/>
      </c>
      <c r="F529" s="179">
        <f>'Planilla de Perforacion'!AF563</f>
        <v>0</v>
      </c>
      <c r="G529" s="179" t="str">
        <f>'Planilla de Perforacion'!AQ563</f>
        <v/>
      </c>
      <c r="H529" s="179" t="str">
        <f>'Planilla de Perforacion'!AS563</f>
        <v/>
      </c>
      <c r="I529" s="179" t="str">
        <f>'Planilla de Perforacion'!AR563</f>
        <v/>
      </c>
      <c r="J529" s="191" t="str">
        <v/>
      </c>
      <c r="K529" s="191" t="str">
        <f t="shared" si="101"/>
        <v/>
      </c>
      <c r="L529" s="191" t="str">
        <v/>
      </c>
      <c r="M529" s="192" t="str">
        <v/>
      </c>
      <c r="N529" s="191" t="str">
        <v/>
      </c>
      <c r="O529" s="191" t="str">
        <v/>
      </c>
      <c r="P529" s="193" t="str">
        <f t="shared" si="93"/>
        <v/>
      </c>
      <c r="Q529" s="193" t="str">
        <f t="shared" si="94"/>
        <v/>
      </c>
      <c r="R529" s="179" t="str">
        <f>IF('Planilla de Perforacion'!K563="Survey","Survey","")</f>
        <v/>
      </c>
      <c r="T529" s="179" t="b">
        <f t="shared" si="95"/>
        <v>0</v>
      </c>
      <c r="U529" s="179" t="str">
        <v/>
      </c>
      <c r="V529" s="179" t="str">
        <f t="shared" si="96"/>
        <v/>
      </c>
      <c r="W529" t="str">
        <v/>
      </c>
      <c r="X529" s="202" t="str">
        <v/>
      </c>
      <c r="Y529" t="str">
        <v/>
      </c>
      <c r="Z529" t="str">
        <v/>
      </c>
      <c r="AA529" t="str">
        <f t="shared" si="99"/>
        <v/>
      </c>
      <c r="AB529" t="str">
        <f t="shared" si="100"/>
        <v/>
      </c>
      <c r="AC529" s="179" t="str">
        <f>IF('Planilla de Perforacion'!K563="Repasa","Repasa","")</f>
        <v/>
      </c>
      <c r="AE529" s="179" t="b">
        <f t="shared" si="97"/>
        <v>0</v>
      </c>
      <c r="AF529" t="str">
        <v/>
      </c>
      <c r="AG529" s="179" t="str">
        <f t="shared" si="98"/>
        <v/>
      </c>
      <c r="AH529" t="str">
        <v/>
      </c>
      <c r="AI529" s="202" t="str">
        <v/>
      </c>
      <c r="AJ529" t="str">
        <v/>
      </c>
      <c r="AK529" s="203" t="str">
        <v/>
      </c>
      <c r="AL529" t="str">
        <f t="shared" si="91"/>
        <v/>
      </c>
      <c r="AM529" t="str">
        <f t="shared" si="92"/>
        <v/>
      </c>
    </row>
    <row r="530" spans="3:39" x14ac:dyDescent="0.25">
      <c r="C530" s="179" t="str">
        <f>IF('Planilla de Perforacion'!K564="Conexión","Conexión","")</f>
        <v/>
      </c>
      <c r="D530" s="189" t="str">
        <f>'Planilla de Perforacion'!H564</f>
        <v/>
      </c>
      <c r="E530" s="190" t="str">
        <f>'Planilla de Perforacion'!E564</f>
        <v/>
      </c>
      <c r="F530" s="179">
        <f>'Planilla de Perforacion'!AF564</f>
        <v>0</v>
      </c>
      <c r="G530" s="179" t="str">
        <f>'Planilla de Perforacion'!AQ564</f>
        <v/>
      </c>
      <c r="H530" s="179" t="str">
        <f>'Planilla de Perforacion'!AS564</f>
        <v/>
      </c>
      <c r="I530" s="179" t="str">
        <f>'Planilla de Perforacion'!AR564</f>
        <v/>
      </c>
      <c r="J530" s="191" t="str">
        <v/>
      </c>
      <c r="K530" s="191" t="str">
        <f t="shared" si="101"/>
        <v/>
      </c>
      <c r="L530" s="191" t="str">
        <v/>
      </c>
      <c r="M530" s="192" t="str">
        <v/>
      </c>
      <c r="N530" s="191" t="str">
        <v/>
      </c>
      <c r="O530" s="191" t="str">
        <v/>
      </c>
      <c r="P530" s="193" t="str">
        <f t="shared" si="93"/>
        <v/>
      </c>
      <c r="Q530" s="193" t="str">
        <f t="shared" si="94"/>
        <v/>
      </c>
      <c r="R530" s="179" t="str">
        <f>IF('Planilla de Perforacion'!K564="Survey","Survey","")</f>
        <v/>
      </c>
      <c r="T530" s="179" t="b">
        <f t="shared" si="95"/>
        <v>0</v>
      </c>
      <c r="U530" s="179" t="str">
        <v/>
      </c>
      <c r="V530" s="179" t="str">
        <f t="shared" si="96"/>
        <v/>
      </c>
      <c r="W530" t="str">
        <v/>
      </c>
      <c r="X530" s="202" t="str">
        <v/>
      </c>
      <c r="Y530" t="str">
        <v/>
      </c>
      <c r="Z530" t="str">
        <v/>
      </c>
      <c r="AA530" t="str">
        <f t="shared" si="99"/>
        <v/>
      </c>
      <c r="AB530" t="str">
        <f t="shared" si="100"/>
        <v/>
      </c>
      <c r="AC530" s="179" t="str">
        <f>IF('Planilla de Perforacion'!K564="Repasa","Repasa","")</f>
        <v/>
      </c>
      <c r="AE530" s="179" t="b">
        <f t="shared" si="97"/>
        <v>0</v>
      </c>
      <c r="AF530" t="str">
        <v/>
      </c>
      <c r="AG530" s="179" t="str">
        <f t="shared" si="98"/>
        <v/>
      </c>
      <c r="AH530" t="str">
        <v/>
      </c>
      <c r="AI530" s="202" t="str">
        <v/>
      </c>
      <c r="AJ530" t="str">
        <v/>
      </c>
      <c r="AK530" s="203" t="str">
        <v/>
      </c>
      <c r="AL530" t="str">
        <f t="shared" si="91"/>
        <v/>
      </c>
      <c r="AM530" t="str">
        <f t="shared" si="92"/>
        <v/>
      </c>
    </row>
    <row r="531" spans="3:39" x14ac:dyDescent="0.25">
      <c r="C531" s="179" t="str">
        <f>IF('Planilla de Perforacion'!K565="Conexión","Conexión","")</f>
        <v/>
      </c>
      <c r="D531" s="189" t="str">
        <f>'Planilla de Perforacion'!H565</f>
        <v/>
      </c>
      <c r="E531" s="190" t="str">
        <f>'Planilla de Perforacion'!E565</f>
        <v/>
      </c>
      <c r="F531" s="179">
        <f>'Planilla de Perforacion'!AF565</f>
        <v>0</v>
      </c>
      <c r="G531" s="179" t="str">
        <f>'Planilla de Perforacion'!AQ565</f>
        <v/>
      </c>
      <c r="H531" s="179" t="str">
        <f>'Planilla de Perforacion'!AS565</f>
        <v/>
      </c>
      <c r="I531" s="179" t="str">
        <f>'Planilla de Perforacion'!AR565</f>
        <v/>
      </c>
      <c r="J531" s="191" t="str">
        <v/>
      </c>
      <c r="K531" s="191" t="str">
        <f t="shared" si="101"/>
        <v/>
      </c>
      <c r="L531" s="191" t="str">
        <v/>
      </c>
      <c r="M531" s="192" t="str">
        <v/>
      </c>
      <c r="N531" s="191" t="str">
        <v/>
      </c>
      <c r="O531" s="191" t="str">
        <v/>
      </c>
      <c r="P531" s="193" t="str">
        <f t="shared" si="93"/>
        <v/>
      </c>
      <c r="Q531" s="193" t="str">
        <f t="shared" si="94"/>
        <v/>
      </c>
      <c r="R531" s="179" t="str">
        <f>IF('Planilla de Perforacion'!K565="Survey","Survey","")</f>
        <v/>
      </c>
      <c r="T531" s="179" t="b">
        <f t="shared" si="95"/>
        <v>0</v>
      </c>
      <c r="U531" s="179" t="str">
        <v/>
      </c>
      <c r="V531" s="179" t="str">
        <f t="shared" si="96"/>
        <v/>
      </c>
      <c r="W531" t="str">
        <v/>
      </c>
      <c r="X531" s="202" t="str">
        <v/>
      </c>
      <c r="Y531" t="str">
        <v/>
      </c>
      <c r="Z531" t="str">
        <v/>
      </c>
      <c r="AA531" t="str">
        <f t="shared" si="99"/>
        <v/>
      </c>
      <c r="AB531" t="str">
        <f t="shared" si="100"/>
        <v/>
      </c>
      <c r="AC531" s="179" t="str">
        <f>IF('Planilla de Perforacion'!K565="Repasa","Repasa","")</f>
        <v/>
      </c>
      <c r="AE531" s="179" t="b">
        <f t="shared" si="97"/>
        <v>0</v>
      </c>
      <c r="AF531" t="str">
        <v/>
      </c>
      <c r="AG531" s="179" t="str">
        <f t="shared" si="98"/>
        <v/>
      </c>
      <c r="AH531" t="str">
        <v/>
      </c>
      <c r="AI531" s="202" t="str">
        <v/>
      </c>
      <c r="AJ531" t="str">
        <v/>
      </c>
      <c r="AK531" s="203" t="str">
        <v/>
      </c>
      <c r="AL531" t="str">
        <f t="shared" si="91"/>
        <v/>
      </c>
      <c r="AM531" t="str">
        <f t="shared" si="92"/>
        <v/>
      </c>
    </row>
    <row r="532" spans="3:39" x14ac:dyDescent="0.25">
      <c r="C532" s="179" t="str">
        <f>IF('Planilla de Perforacion'!K566="Conexión","Conexión","")</f>
        <v/>
      </c>
      <c r="D532" s="189" t="str">
        <f>'Planilla de Perforacion'!H566</f>
        <v/>
      </c>
      <c r="E532" s="190" t="str">
        <f>'Planilla de Perforacion'!E566</f>
        <v/>
      </c>
      <c r="F532" s="179">
        <f>'Planilla de Perforacion'!AF566</f>
        <v>0</v>
      </c>
      <c r="G532" s="179" t="str">
        <f>'Planilla de Perforacion'!AQ566</f>
        <v/>
      </c>
      <c r="H532" s="179" t="str">
        <f>'Planilla de Perforacion'!AS566</f>
        <v/>
      </c>
      <c r="I532" s="179" t="str">
        <f>'Planilla de Perforacion'!AR566</f>
        <v/>
      </c>
      <c r="J532" s="191" t="str">
        <v/>
      </c>
      <c r="K532" s="191" t="str">
        <f t="shared" si="101"/>
        <v/>
      </c>
      <c r="L532" s="191" t="str">
        <v/>
      </c>
      <c r="M532" s="192" t="str">
        <v/>
      </c>
      <c r="N532" s="191" t="str">
        <v/>
      </c>
      <c r="O532" s="191" t="str">
        <v/>
      </c>
      <c r="P532" s="193" t="str">
        <f t="shared" si="93"/>
        <v/>
      </c>
      <c r="Q532" s="193" t="str">
        <f t="shared" si="94"/>
        <v/>
      </c>
      <c r="R532" s="179" t="str">
        <f>IF('Planilla de Perforacion'!K566="Survey","Survey","")</f>
        <v/>
      </c>
      <c r="T532" s="179" t="b">
        <f t="shared" si="95"/>
        <v>0</v>
      </c>
      <c r="U532" s="179" t="str">
        <v/>
      </c>
      <c r="V532" s="179" t="str">
        <f t="shared" si="96"/>
        <v/>
      </c>
      <c r="W532" t="str">
        <v/>
      </c>
      <c r="X532" s="202" t="str">
        <v/>
      </c>
      <c r="Y532" t="str">
        <v/>
      </c>
      <c r="Z532" t="str">
        <v/>
      </c>
      <c r="AA532" t="str">
        <f t="shared" si="99"/>
        <v/>
      </c>
      <c r="AB532" t="str">
        <f t="shared" si="100"/>
        <v/>
      </c>
      <c r="AC532" s="179" t="str">
        <f>IF('Planilla de Perforacion'!K566="Repasa","Repasa","")</f>
        <v/>
      </c>
      <c r="AE532" s="179" t="b">
        <f t="shared" si="97"/>
        <v>0</v>
      </c>
      <c r="AF532" t="str">
        <v/>
      </c>
      <c r="AG532" s="179" t="str">
        <f t="shared" si="98"/>
        <v/>
      </c>
      <c r="AH532" t="str">
        <v/>
      </c>
      <c r="AI532" s="202" t="str">
        <v/>
      </c>
      <c r="AJ532" t="str">
        <v/>
      </c>
      <c r="AK532" s="203" t="str">
        <v/>
      </c>
      <c r="AL532" t="str">
        <f t="shared" si="91"/>
        <v/>
      </c>
      <c r="AM532" t="str">
        <f t="shared" si="92"/>
        <v/>
      </c>
    </row>
    <row r="533" spans="3:39" x14ac:dyDescent="0.25">
      <c r="C533" s="179" t="str">
        <f>IF('Planilla de Perforacion'!K567="Conexión","Conexión","")</f>
        <v/>
      </c>
      <c r="D533" s="189" t="str">
        <f>'Planilla de Perforacion'!H567</f>
        <v/>
      </c>
      <c r="E533" s="190" t="str">
        <f>'Planilla de Perforacion'!E567</f>
        <v/>
      </c>
      <c r="F533" s="179">
        <f>'Planilla de Perforacion'!AF567</f>
        <v>0</v>
      </c>
      <c r="G533" s="179" t="str">
        <f>'Planilla de Perforacion'!AQ567</f>
        <v/>
      </c>
      <c r="H533" s="179" t="str">
        <f>'Planilla de Perforacion'!AS567</f>
        <v/>
      </c>
      <c r="I533" s="179" t="str">
        <f>'Planilla de Perforacion'!AR567</f>
        <v/>
      </c>
      <c r="J533" s="191" t="str">
        <v/>
      </c>
      <c r="K533" s="191" t="str">
        <f t="shared" si="101"/>
        <v/>
      </c>
      <c r="L533" s="191" t="str">
        <v/>
      </c>
      <c r="M533" s="192" t="str">
        <v/>
      </c>
      <c r="N533" s="191" t="str">
        <v/>
      </c>
      <c r="O533" s="191" t="str">
        <v/>
      </c>
      <c r="P533" s="193" t="str">
        <f t="shared" si="93"/>
        <v/>
      </c>
      <c r="Q533" s="193" t="str">
        <f t="shared" si="94"/>
        <v/>
      </c>
      <c r="R533" s="179" t="str">
        <f>IF('Planilla de Perforacion'!K567="Survey","Survey","")</f>
        <v/>
      </c>
      <c r="T533" s="179" t="b">
        <f t="shared" si="95"/>
        <v>0</v>
      </c>
      <c r="U533" s="179" t="str">
        <v/>
      </c>
      <c r="V533" s="179" t="str">
        <f t="shared" si="96"/>
        <v/>
      </c>
      <c r="W533" t="str">
        <v/>
      </c>
      <c r="X533" s="202" t="str">
        <v/>
      </c>
      <c r="Y533" t="str">
        <v/>
      </c>
      <c r="Z533" t="str">
        <v/>
      </c>
      <c r="AA533" t="str">
        <f t="shared" si="99"/>
        <v/>
      </c>
      <c r="AB533" t="str">
        <f t="shared" si="100"/>
        <v/>
      </c>
      <c r="AC533" s="179" t="str">
        <f>IF('Planilla de Perforacion'!K567="Repasa","Repasa","")</f>
        <v/>
      </c>
      <c r="AE533" s="179" t="b">
        <f t="shared" si="97"/>
        <v>0</v>
      </c>
      <c r="AF533" t="str">
        <v/>
      </c>
      <c r="AG533" s="179" t="str">
        <f t="shared" si="98"/>
        <v/>
      </c>
      <c r="AH533" t="str">
        <v/>
      </c>
      <c r="AI533" s="202" t="str">
        <v/>
      </c>
      <c r="AJ533" t="str">
        <v/>
      </c>
      <c r="AK533" s="203" t="str">
        <v/>
      </c>
      <c r="AL533" t="str">
        <f t="shared" si="91"/>
        <v/>
      </c>
      <c r="AM533" t="str">
        <f t="shared" si="92"/>
        <v/>
      </c>
    </row>
    <row r="534" spans="3:39" x14ac:dyDescent="0.25">
      <c r="C534" s="179" t="str">
        <f>IF('Planilla de Perforacion'!K568="Conexión","Conexión","")</f>
        <v/>
      </c>
      <c r="D534" s="189" t="str">
        <f>'Planilla de Perforacion'!H568</f>
        <v/>
      </c>
      <c r="E534" s="190" t="str">
        <f>'Planilla de Perforacion'!E568</f>
        <v/>
      </c>
      <c r="F534" s="179">
        <f>'Planilla de Perforacion'!AF568</f>
        <v>0</v>
      </c>
      <c r="G534" s="179" t="str">
        <f>'Planilla de Perforacion'!AQ568</f>
        <v/>
      </c>
      <c r="H534" s="179" t="str">
        <f>'Planilla de Perforacion'!AS568</f>
        <v/>
      </c>
      <c r="I534" s="179" t="str">
        <f>'Planilla de Perforacion'!AR568</f>
        <v/>
      </c>
      <c r="J534" s="191" t="str">
        <v/>
      </c>
      <c r="K534" s="191" t="str">
        <f t="shared" si="101"/>
        <v/>
      </c>
      <c r="L534" s="191" t="str">
        <v/>
      </c>
      <c r="M534" s="192" t="str">
        <v/>
      </c>
      <c r="N534" s="191" t="str">
        <v/>
      </c>
      <c r="O534" s="191" t="str">
        <v/>
      </c>
      <c r="P534" s="193" t="str">
        <f t="shared" si="93"/>
        <v/>
      </c>
      <c r="Q534" s="193" t="str">
        <f t="shared" si="94"/>
        <v/>
      </c>
      <c r="R534" s="179" t="str">
        <f>IF('Planilla de Perforacion'!K568="Survey","Survey","")</f>
        <v/>
      </c>
      <c r="T534" s="179" t="b">
        <f t="shared" si="95"/>
        <v>0</v>
      </c>
      <c r="U534" s="179" t="str">
        <v/>
      </c>
      <c r="V534" s="179" t="str">
        <f t="shared" si="96"/>
        <v/>
      </c>
      <c r="W534" t="str">
        <v/>
      </c>
      <c r="X534" s="202" t="str">
        <v/>
      </c>
      <c r="Y534" t="str">
        <v/>
      </c>
      <c r="Z534" t="str">
        <v/>
      </c>
      <c r="AA534" t="str">
        <f t="shared" si="99"/>
        <v/>
      </c>
      <c r="AB534" t="str">
        <f t="shared" si="100"/>
        <v/>
      </c>
      <c r="AC534" s="179" t="str">
        <f>IF('Planilla de Perforacion'!K568="Repasa","Repasa","")</f>
        <v/>
      </c>
      <c r="AE534" s="179" t="b">
        <f t="shared" si="97"/>
        <v>0</v>
      </c>
      <c r="AF534" t="str">
        <v/>
      </c>
      <c r="AG534" s="179" t="str">
        <f t="shared" si="98"/>
        <v/>
      </c>
      <c r="AH534" t="str">
        <v/>
      </c>
      <c r="AI534" s="202" t="str">
        <v/>
      </c>
      <c r="AJ534" t="str">
        <v/>
      </c>
      <c r="AK534" s="203" t="str">
        <v/>
      </c>
      <c r="AL534" t="str">
        <f t="shared" si="91"/>
        <v/>
      </c>
      <c r="AM534" t="str">
        <f t="shared" si="92"/>
        <v/>
      </c>
    </row>
    <row r="535" spans="3:39" x14ac:dyDescent="0.25">
      <c r="C535" s="179" t="str">
        <f>IF('Planilla de Perforacion'!K569="Conexión","Conexión","")</f>
        <v/>
      </c>
      <c r="D535" s="189" t="str">
        <f>'Planilla de Perforacion'!H569</f>
        <v/>
      </c>
      <c r="E535" s="190" t="str">
        <f>'Planilla de Perforacion'!E569</f>
        <v/>
      </c>
      <c r="F535" s="179">
        <f>'Planilla de Perforacion'!AF569</f>
        <v>0</v>
      </c>
      <c r="G535" s="179" t="str">
        <f>'Planilla de Perforacion'!AQ569</f>
        <v/>
      </c>
      <c r="H535" s="179" t="str">
        <f>'Planilla de Perforacion'!AS569</f>
        <v/>
      </c>
      <c r="I535" s="179" t="str">
        <f>'Planilla de Perforacion'!AR569</f>
        <v/>
      </c>
      <c r="J535" s="191" t="str">
        <v/>
      </c>
      <c r="K535" s="191" t="str">
        <f t="shared" si="101"/>
        <v/>
      </c>
      <c r="L535" s="191" t="str">
        <v/>
      </c>
      <c r="M535" s="192" t="str">
        <v/>
      </c>
      <c r="N535" s="191" t="str">
        <v/>
      </c>
      <c r="O535" s="191" t="str">
        <v/>
      </c>
      <c r="P535" s="193" t="str">
        <f t="shared" si="93"/>
        <v/>
      </c>
      <c r="Q535" s="193" t="str">
        <f t="shared" si="94"/>
        <v/>
      </c>
      <c r="R535" s="179" t="str">
        <f>IF('Planilla de Perforacion'!K569="Survey","Survey","")</f>
        <v/>
      </c>
      <c r="T535" s="179" t="b">
        <f t="shared" si="95"/>
        <v>0</v>
      </c>
      <c r="U535" s="179" t="str">
        <v/>
      </c>
      <c r="V535" s="179" t="str">
        <f t="shared" si="96"/>
        <v/>
      </c>
      <c r="W535" t="str">
        <v/>
      </c>
      <c r="X535" s="202" t="str">
        <v/>
      </c>
      <c r="Y535" t="str">
        <v/>
      </c>
      <c r="Z535" t="str">
        <v/>
      </c>
      <c r="AA535" t="str">
        <f t="shared" si="99"/>
        <v/>
      </c>
      <c r="AB535" t="str">
        <f t="shared" si="100"/>
        <v/>
      </c>
      <c r="AC535" s="179" t="str">
        <f>IF('Planilla de Perforacion'!K569="Repasa","Repasa","")</f>
        <v/>
      </c>
      <c r="AE535" s="179" t="b">
        <f t="shared" si="97"/>
        <v>0</v>
      </c>
      <c r="AF535" t="str">
        <v/>
      </c>
      <c r="AG535" s="179" t="str">
        <f t="shared" si="98"/>
        <v/>
      </c>
      <c r="AH535" t="str">
        <v/>
      </c>
      <c r="AI535" s="202" t="str">
        <v/>
      </c>
      <c r="AJ535" t="str">
        <v/>
      </c>
      <c r="AK535" s="203" t="str">
        <v/>
      </c>
      <c r="AL535" t="str">
        <f t="shared" si="91"/>
        <v/>
      </c>
      <c r="AM535" t="str">
        <f t="shared" si="92"/>
        <v/>
      </c>
    </row>
    <row r="536" spans="3:39" x14ac:dyDescent="0.25">
      <c r="C536" s="179" t="str">
        <f>IF('Planilla de Perforacion'!K570="Conexión","Conexión","")</f>
        <v/>
      </c>
      <c r="D536" s="189" t="str">
        <f>'Planilla de Perforacion'!H570</f>
        <v/>
      </c>
      <c r="E536" s="190" t="str">
        <f>'Planilla de Perforacion'!E570</f>
        <v/>
      </c>
      <c r="F536" s="179">
        <f>'Planilla de Perforacion'!AF570</f>
        <v>0</v>
      </c>
      <c r="G536" s="179" t="str">
        <f>'Planilla de Perforacion'!AQ570</f>
        <v/>
      </c>
      <c r="H536" s="179" t="str">
        <f>'Planilla de Perforacion'!AS570</f>
        <v/>
      </c>
      <c r="I536" s="179" t="str">
        <f>'Planilla de Perforacion'!AR570</f>
        <v/>
      </c>
      <c r="J536" s="191" t="str">
        <v/>
      </c>
      <c r="K536" s="191" t="str">
        <f t="shared" si="101"/>
        <v/>
      </c>
      <c r="L536" s="191" t="str">
        <v/>
      </c>
      <c r="M536" s="192" t="str">
        <v/>
      </c>
      <c r="N536" s="191" t="str">
        <v/>
      </c>
      <c r="O536" s="191" t="str">
        <v/>
      </c>
      <c r="P536" s="193" t="str">
        <f t="shared" si="93"/>
        <v/>
      </c>
      <c r="Q536" s="193" t="str">
        <f t="shared" si="94"/>
        <v/>
      </c>
      <c r="R536" s="179" t="str">
        <f>IF('Planilla de Perforacion'!K570="Survey","Survey","")</f>
        <v/>
      </c>
      <c r="T536" s="179" t="b">
        <f t="shared" si="95"/>
        <v>0</v>
      </c>
      <c r="U536" s="179" t="str">
        <v/>
      </c>
      <c r="V536" s="179" t="str">
        <f t="shared" si="96"/>
        <v/>
      </c>
      <c r="W536" t="str">
        <v/>
      </c>
      <c r="X536" s="202" t="str">
        <v/>
      </c>
      <c r="Y536" t="str">
        <v/>
      </c>
      <c r="Z536" t="str">
        <v/>
      </c>
      <c r="AA536" t="str">
        <f t="shared" si="99"/>
        <v/>
      </c>
      <c r="AB536" t="str">
        <f t="shared" si="100"/>
        <v/>
      </c>
      <c r="AC536" s="179" t="str">
        <f>IF('Planilla de Perforacion'!K570="Repasa","Repasa","")</f>
        <v/>
      </c>
      <c r="AE536" s="179" t="b">
        <f t="shared" si="97"/>
        <v>0</v>
      </c>
      <c r="AF536" t="str">
        <v/>
      </c>
      <c r="AG536" s="179" t="str">
        <f t="shared" si="98"/>
        <v/>
      </c>
      <c r="AH536" t="str">
        <v/>
      </c>
      <c r="AI536" s="202" t="str">
        <v/>
      </c>
      <c r="AJ536" t="str">
        <v/>
      </c>
      <c r="AK536" s="203" t="str">
        <v/>
      </c>
      <c r="AL536" t="str">
        <f t="shared" si="91"/>
        <v/>
      </c>
      <c r="AM536" t="str">
        <f t="shared" si="92"/>
        <v/>
      </c>
    </row>
    <row r="537" spans="3:39" x14ac:dyDescent="0.25">
      <c r="C537" s="179" t="str">
        <f>IF('Planilla de Perforacion'!K571="Conexión","Conexión","")</f>
        <v/>
      </c>
      <c r="D537" s="189" t="str">
        <f>'Planilla de Perforacion'!H571</f>
        <v/>
      </c>
      <c r="E537" s="190" t="str">
        <f>'Planilla de Perforacion'!E571</f>
        <v/>
      </c>
      <c r="F537" s="179">
        <f>'Planilla de Perforacion'!AF571</f>
        <v>0</v>
      </c>
      <c r="G537" s="179" t="str">
        <f>'Planilla de Perforacion'!AQ571</f>
        <v/>
      </c>
      <c r="H537" s="179" t="str">
        <f>'Planilla de Perforacion'!AS571</f>
        <v/>
      </c>
      <c r="I537" s="179" t="str">
        <f>'Planilla de Perforacion'!AR571</f>
        <v/>
      </c>
      <c r="J537" s="191" t="str">
        <v/>
      </c>
      <c r="K537" s="191" t="str">
        <f t="shared" si="101"/>
        <v/>
      </c>
      <c r="L537" s="191" t="str">
        <v/>
      </c>
      <c r="M537" s="192" t="str">
        <v/>
      </c>
      <c r="N537" s="191" t="str">
        <v/>
      </c>
      <c r="O537" s="191" t="str">
        <v/>
      </c>
      <c r="P537" s="193" t="str">
        <f t="shared" si="93"/>
        <v/>
      </c>
      <c r="Q537" s="193" t="str">
        <f t="shared" si="94"/>
        <v/>
      </c>
      <c r="R537" s="179" t="str">
        <f>IF('Planilla de Perforacion'!K571="Survey","Survey","")</f>
        <v/>
      </c>
      <c r="T537" s="179" t="b">
        <f t="shared" si="95"/>
        <v>0</v>
      </c>
      <c r="U537" s="179" t="str">
        <v/>
      </c>
      <c r="V537" s="179" t="str">
        <f t="shared" si="96"/>
        <v/>
      </c>
      <c r="W537" t="str">
        <v/>
      </c>
      <c r="X537" s="202" t="str">
        <v/>
      </c>
      <c r="Y537" t="str">
        <v/>
      </c>
      <c r="Z537" t="str">
        <v/>
      </c>
      <c r="AA537" t="str">
        <f t="shared" si="99"/>
        <v/>
      </c>
      <c r="AB537" t="str">
        <f t="shared" si="100"/>
        <v/>
      </c>
      <c r="AC537" s="179" t="str">
        <f>IF('Planilla de Perforacion'!K571="Repasa","Repasa","")</f>
        <v/>
      </c>
      <c r="AE537" s="179" t="b">
        <f t="shared" si="97"/>
        <v>0</v>
      </c>
      <c r="AF537" t="str">
        <v/>
      </c>
      <c r="AG537" s="179" t="str">
        <f t="shared" si="98"/>
        <v/>
      </c>
      <c r="AH537" t="str">
        <v/>
      </c>
      <c r="AI537" s="202" t="str">
        <v/>
      </c>
      <c r="AJ537" t="str">
        <v/>
      </c>
      <c r="AK537" s="203" t="str">
        <v/>
      </c>
      <c r="AL537" t="str">
        <f t="shared" si="91"/>
        <v/>
      </c>
      <c r="AM537" t="str">
        <f t="shared" si="92"/>
        <v/>
      </c>
    </row>
    <row r="538" spans="3:39" x14ac:dyDescent="0.25">
      <c r="C538" s="179" t="str">
        <f>IF('Planilla de Perforacion'!K572="Conexión","Conexión","")</f>
        <v/>
      </c>
      <c r="D538" s="189" t="str">
        <f>'Planilla de Perforacion'!H572</f>
        <v/>
      </c>
      <c r="E538" s="190" t="str">
        <f>'Planilla de Perforacion'!E572</f>
        <v/>
      </c>
      <c r="F538" s="179">
        <f>'Planilla de Perforacion'!AF572</f>
        <v>0</v>
      </c>
      <c r="G538" s="179" t="str">
        <f>'Planilla de Perforacion'!AQ572</f>
        <v/>
      </c>
      <c r="H538" s="179" t="str">
        <f>'Planilla de Perforacion'!AS572</f>
        <v/>
      </c>
      <c r="I538" s="179" t="str">
        <f>'Planilla de Perforacion'!AR572</f>
        <v/>
      </c>
      <c r="J538" s="191" t="str">
        <v/>
      </c>
      <c r="K538" s="191" t="str">
        <f t="shared" si="101"/>
        <v/>
      </c>
      <c r="L538" s="191" t="str">
        <v/>
      </c>
      <c r="M538" s="192" t="str">
        <v/>
      </c>
      <c r="N538" s="191" t="str">
        <v/>
      </c>
      <c r="O538" s="191" t="str">
        <v/>
      </c>
      <c r="P538" s="193" t="str">
        <f t="shared" si="93"/>
        <v/>
      </c>
      <c r="Q538" s="193" t="str">
        <f t="shared" si="94"/>
        <v/>
      </c>
      <c r="R538" s="179" t="str">
        <f>IF('Planilla de Perforacion'!K572="Survey","Survey","")</f>
        <v/>
      </c>
      <c r="T538" s="179" t="b">
        <f t="shared" si="95"/>
        <v>0</v>
      </c>
      <c r="U538" s="179" t="str">
        <v/>
      </c>
      <c r="V538" s="179" t="str">
        <f t="shared" si="96"/>
        <v/>
      </c>
      <c r="W538" t="str">
        <v/>
      </c>
      <c r="X538" s="202" t="str">
        <v/>
      </c>
      <c r="Y538" t="str">
        <v/>
      </c>
      <c r="Z538" t="str">
        <v/>
      </c>
      <c r="AA538" t="str">
        <f t="shared" si="99"/>
        <v/>
      </c>
      <c r="AB538" t="str">
        <f t="shared" si="100"/>
        <v/>
      </c>
      <c r="AC538" s="179" t="str">
        <f>IF('Planilla de Perforacion'!K572="Repasa","Repasa","")</f>
        <v/>
      </c>
      <c r="AE538" s="179" t="b">
        <f t="shared" si="97"/>
        <v>0</v>
      </c>
      <c r="AF538" t="str">
        <v/>
      </c>
      <c r="AG538" s="179" t="str">
        <f t="shared" si="98"/>
        <v/>
      </c>
      <c r="AH538" t="str">
        <v/>
      </c>
      <c r="AI538" s="202" t="str">
        <v/>
      </c>
      <c r="AJ538" t="str">
        <v/>
      </c>
      <c r="AK538" s="203" t="str">
        <v/>
      </c>
      <c r="AL538" t="str">
        <f t="shared" si="91"/>
        <v/>
      </c>
      <c r="AM538" t="str">
        <f t="shared" si="92"/>
        <v/>
      </c>
    </row>
    <row r="539" spans="3:39" x14ac:dyDescent="0.25">
      <c r="C539" s="179" t="str">
        <f>IF('Planilla de Perforacion'!K573="Conexión","Conexión","")</f>
        <v/>
      </c>
      <c r="D539" s="189" t="str">
        <f>'Planilla de Perforacion'!H573</f>
        <v/>
      </c>
      <c r="E539" s="190" t="str">
        <f>'Planilla de Perforacion'!E573</f>
        <v/>
      </c>
      <c r="F539" s="179">
        <f>'Planilla de Perforacion'!AF573</f>
        <v>0</v>
      </c>
      <c r="G539" s="179" t="str">
        <f>'Planilla de Perforacion'!AQ573</f>
        <v/>
      </c>
      <c r="H539" s="179" t="str">
        <f>'Planilla de Perforacion'!AS573</f>
        <v/>
      </c>
      <c r="I539" s="179" t="str">
        <f>'Planilla de Perforacion'!AR573</f>
        <v/>
      </c>
      <c r="J539" s="191" t="str">
        <v/>
      </c>
      <c r="K539" s="191" t="str">
        <f t="shared" si="101"/>
        <v/>
      </c>
      <c r="L539" s="191" t="str">
        <v/>
      </c>
      <c r="M539" s="192" t="str">
        <v/>
      </c>
      <c r="N539" s="191" t="str">
        <v/>
      </c>
      <c r="O539" s="191" t="str">
        <v/>
      </c>
      <c r="P539" s="193" t="str">
        <f t="shared" si="93"/>
        <v/>
      </c>
      <c r="Q539" s="193" t="str">
        <f t="shared" si="94"/>
        <v/>
      </c>
      <c r="R539" s="179" t="str">
        <f>IF('Planilla de Perforacion'!K573="Survey","Survey","")</f>
        <v/>
      </c>
      <c r="T539" s="179" t="b">
        <f t="shared" si="95"/>
        <v>0</v>
      </c>
      <c r="U539" s="179" t="str">
        <v/>
      </c>
      <c r="V539" s="179" t="str">
        <f t="shared" si="96"/>
        <v/>
      </c>
      <c r="W539" t="str">
        <v/>
      </c>
      <c r="X539" s="202" t="str">
        <v/>
      </c>
      <c r="Y539" t="str">
        <v/>
      </c>
      <c r="Z539" t="str">
        <v/>
      </c>
      <c r="AA539" t="str">
        <f t="shared" si="99"/>
        <v/>
      </c>
      <c r="AB539" t="str">
        <f t="shared" si="100"/>
        <v/>
      </c>
      <c r="AC539" s="179" t="str">
        <f>IF('Planilla de Perforacion'!K573="Repasa","Repasa","")</f>
        <v/>
      </c>
      <c r="AE539" s="179" t="b">
        <f t="shared" si="97"/>
        <v>0</v>
      </c>
      <c r="AF539" t="str">
        <v/>
      </c>
      <c r="AG539" s="179" t="str">
        <f t="shared" si="98"/>
        <v/>
      </c>
      <c r="AH539" t="str">
        <v/>
      </c>
      <c r="AI539" s="202" t="str">
        <v/>
      </c>
      <c r="AJ539" t="str">
        <v/>
      </c>
      <c r="AK539" s="203" t="str">
        <v/>
      </c>
      <c r="AL539" t="str">
        <f t="shared" si="91"/>
        <v/>
      </c>
      <c r="AM539" t="str">
        <f t="shared" si="92"/>
        <v/>
      </c>
    </row>
    <row r="540" spans="3:39" x14ac:dyDescent="0.25">
      <c r="C540" s="179" t="str">
        <f>IF('Planilla de Perforacion'!K574="Conexión","Conexión","")</f>
        <v/>
      </c>
      <c r="D540" s="189" t="str">
        <f>'Planilla de Perforacion'!H574</f>
        <v/>
      </c>
      <c r="E540" s="190" t="str">
        <f>'Planilla de Perforacion'!E574</f>
        <v/>
      </c>
      <c r="F540" s="179">
        <f>'Planilla de Perforacion'!AF574</f>
        <v>0</v>
      </c>
      <c r="G540" s="179" t="str">
        <f>'Planilla de Perforacion'!AQ574</f>
        <v/>
      </c>
      <c r="H540" s="179" t="str">
        <f>'Planilla de Perforacion'!AS574</f>
        <v/>
      </c>
      <c r="I540" s="179" t="str">
        <f>'Planilla de Perforacion'!AR574</f>
        <v/>
      </c>
      <c r="J540" s="191" t="str">
        <v/>
      </c>
      <c r="K540" s="191" t="str">
        <f t="shared" si="101"/>
        <v/>
      </c>
      <c r="L540" s="191" t="str">
        <v/>
      </c>
      <c r="M540" s="192" t="str">
        <v/>
      </c>
      <c r="N540" s="191" t="str">
        <v/>
      </c>
      <c r="O540" s="191" t="str">
        <v/>
      </c>
      <c r="P540" s="193" t="str">
        <f t="shared" si="93"/>
        <v/>
      </c>
      <c r="Q540" s="193" t="str">
        <f t="shared" si="94"/>
        <v/>
      </c>
      <c r="R540" s="179" t="str">
        <f>IF('Planilla de Perforacion'!K574="Survey","Survey","")</f>
        <v/>
      </c>
      <c r="T540" s="179" t="b">
        <f t="shared" si="95"/>
        <v>0</v>
      </c>
      <c r="U540" s="179" t="str">
        <v/>
      </c>
      <c r="V540" s="179" t="str">
        <f t="shared" si="96"/>
        <v/>
      </c>
      <c r="W540" t="str">
        <v/>
      </c>
      <c r="X540" s="202" t="str">
        <v/>
      </c>
      <c r="Y540" t="str">
        <v/>
      </c>
      <c r="Z540" t="str">
        <v/>
      </c>
      <c r="AA540" t="str">
        <f t="shared" si="99"/>
        <v/>
      </c>
      <c r="AB540" t="str">
        <f t="shared" si="100"/>
        <v/>
      </c>
      <c r="AC540" s="179" t="str">
        <f>IF('Planilla de Perforacion'!K574="Repasa","Repasa","")</f>
        <v/>
      </c>
      <c r="AE540" s="179" t="b">
        <f t="shared" si="97"/>
        <v>0</v>
      </c>
      <c r="AF540" t="str">
        <v/>
      </c>
      <c r="AG540" s="179" t="str">
        <f t="shared" si="98"/>
        <v/>
      </c>
      <c r="AH540" t="str">
        <v/>
      </c>
      <c r="AI540" s="202" t="str">
        <v/>
      </c>
      <c r="AJ540" t="str">
        <v/>
      </c>
      <c r="AK540" s="203" t="str">
        <v/>
      </c>
      <c r="AL540" t="str">
        <f t="shared" si="91"/>
        <v/>
      </c>
      <c r="AM540" t="str">
        <f t="shared" si="92"/>
        <v/>
      </c>
    </row>
    <row r="541" spans="3:39" x14ac:dyDescent="0.25">
      <c r="C541" s="179" t="str">
        <f>IF('Planilla de Perforacion'!K575="Conexión","Conexión","")</f>
        <v/>
      </c>
      <c r="D541" s="189" t="str">
        <f>'Planilla de Perforacion'!H575</f>
        <v/>
      </c>
      <c r="E541" s="190" t="str">
        <f>'Planilla de Perforacion'!E575</f>
        <v/>
      </c>
      <c r="F541" s="179">
        <f>'Planilla de Perforacion'!AF575</f>
        <v>0</v>
      </c>
      <c r="G541" s="179" t="str">
        <f>'Planilla de Perforacion'!AQ575</f>
        <v/>
      </c>
      <c r="H541" s="179" t="str">
        <f>'Planilla de Perforacion'!AS575</f>
        <v/>
      </c>
      <c r="I541" s="179" t="str">
        <f>'Planilla de Perforacion'!AR575</f>
        <v/>
      </c>
      <c r="J541" s="191" t="str">
        <v/>
      </c>
      <c r="K541" s="191" t="str">
        <f t="shared" si="101"/>
        <v/>
      </c>
      <c r="L541" s="191" t="str">
        <v/>
      </c>
      <c r="M541" s="192" t="str">
        <v/>
      </c>
      <c r="N541" s="191" t="str">
        <v/>
      </c>
      <c r="O541" s="191" t="str">
        <v/>
      </c>
      <c r="P541" s="193" t="str">
        <f t="shared" si="93"/>
        <v/>
      </c>
      <c r="Q541" s="193" t="str">
        <f t="shared" si="94"/>
        <v/>
      </c>
      <c r="R541" s="179" t="str">
        <f>IF('Planilla de Perforacion'!K575="Survey","Survey","")</f>
        <v/>
      </c>
      <c r="T541" s="179" t="b">
        <f t="shared" si="95"/>
        <v>0</v>
      </c>
      <c r="U541" s="179" t="str">
        <v/>
      </c>
      <c r="V541" s="179" t="str">
        <f t="shared" si="96"/>
        <v/>
      </c>
      <c r="W541" t="str">
        <v/>
      </c>
      <c r="X541" s="202" t="str">
        <v/>
      </c>
      <c r="Y541" t="str">
        <v/>
      </c>
      <c r="Z541" t="str">
        <v/>
      </c>
      <c r="AA541" t="str">
        <f t="shared" si="99"/>
        <v/>
      </c>
      <c r="AB541" t="str">
        <f t="shared" si="100"/>
        <v/>
      </c>
      <c r="AC541" s="179" t="str">
        <f>IF('Planilla de Perforacion'!K575="Repasa","Repasa","")</f>
        <v/>
      </c>
      <c r="AE541" s="179" t="b">
        <f t="shared" si="97"/>
        <v>0</v>
      </c>
      <c r="AF541" t="str">
        <v/>
      </c>
      <c r="AG541" s="179" t="str">
        <f t="shared" si="98"/>
        <v/>
      </c>
      <c r="AH541" t="str">
        <v/>
      </c>
      <c r="AI541" s="202" t="str">
        <v/>
      </c>
      <c r="AJ541" t="str">
        <v/>
      </c>
      <c r="AK541" s="203" t="str">
        <v/>
      </c>
      <c r="AL541" t="str">
        <f t="shared" si="91"/>
        <v/>
      </c>
      <c r="AM541" t="str">
        <f t="shared" si="92"/>
        <v/>
      </c>
    </row>
    <row r="542" spans="3:39" x14ac:dyDescent="0.25">
      <c r="C542" s="179" t="str">
        <f>IF('Planilla de Perforacion'!K576="Conexión","Conexión","")</f>
        <v/>
      </c>
      <c r="D542" s="189" t="str">
        <f>'Planilla de Perforacion'!H576</f>
        <v/>
      </c>
      <c r="E542" s="190" t="str">
        <f>'Planilla de Perforacion'!E576</f>
        <v/>
      </c>
      <c r="F542" s="179">
        <f>'Planilla de Perforacion'!AF576</f>
        <v>0</v>
      </c>
      <c r="G542" s="179" t="str">
        <f>'Planilla de Perforacion'!AQ576</f>
        <v/>
      </c>
      <c r="H542" s="179" t="str">
        <f>'Planilla de Perforacion'!AS576</f>
        <v/>
      </c>
      <c r="I542" s="179" t="str">
        <f>'Planilla de Perforacion'!AR576</f>
        <v/>
      </c>
      <c r="J542" s="191" t="str">
        <v/>
      </c>
      <c r="K542" s="191" t="str">
        <f t="shared" si="101"/>
        <v/>
      </c>
      <c r="L542" s="191" t="str">
        <v/>
      </c>
      <c r="M542" s="192" t="str">
        <v/>
      </c>
      <c r="N542" s="191" t="str">
        <v/>
      </c>
      <c r="O542" s="191" t="str">
        <v/>
      </c>
      <c r="P542" s="193" t="str">
        <f t="shared" si="93"/>
        <v/>
      </c>
      <c r="Q542" s="193" t="str">
        <f t="shared" si="94"/>
        <v/>
      </c>
      <c r="R542" s="179" t="str">
        <f>IF('Planilla de Perforacion'!K576="Survey","Survey","")</f>
        <v/>
      </c>
      <c r="T542" s="179" t="b">
        <f t="shared" si="95"/>
        <v>0</v>
      </c>
      <c r="U542" s="179" t="str">
        <v/>
      </c>
      <c r="V542" s="179" t="str">
        <f t="shared" si="96"/>
        <v/>
      </c>
      <c r="W542" t="str">
        <v/>
      </c>
      <c r="X542" s="202" t="str">
        <v/>
      </c>
      <c r="Y542" t="str">
        <v/>
      </c>
      <c r="Z542" t="str">
        <v/>
      </c>
      <c r="AA542" t="str">
        <f t="shared" si="99"/>
        <v/>
      </c>
      <c r="AB542" t="str">
        <f t="shared" si="100"/>
        <v/>
      </c>
      <c r="AC542" s="179" t="str">
        <f>IF('Planilla de Perforacion'!K576="Repasa","Repasa","")</f>
        <v/>
      </c>
      <c r="AE542" s="179" t="b">
        <f t="shared" si="97"/>
        <v>0</v>
      </c>
      <c r="AF542" t="str">
        <v/>
      </c>
      <c r="AG542" s="179" t="str">
        <f t="shared" si="98"/>
        <v/>
      </c>
      <c r="AH542" t="str">
        <v/>
      </c>
      <c r="AI542" s="202" t="str">
        <v/>
      </c>
      <c r="AJ542" t="str">
        <v/>
      </c>
      <c r="AK542" s="203" t="str">
        <v/>
      </c>
      <c r="AL542" t="str">
        <f t="shared" si="91"/>
        <v/>
      </c>
      <c r="AM542" t="str">
        <f t="shared" si="92"/>
        <v/>
      </c>
    </row>
    <row r="543" spans="3:39" x14ac:dyDescent="0.25">
      <c r="C543" s="179" t="str">
        <f>IF('Planilla de Perforacion'!K577="Conexión","Conexión","")</f>
        <v/>
      </c>
      <c r="D543" s="189" t="str">
        <f>'Planilla de Perforacion'!H577</f>
        <v/>
      </c>
      <c r="E543" s="190" t="str">
        <f>'Planilla de Perforacion'!E577</f>
        <v/>
      </c>
      <c r="F543" s="179">
        <f>'Planilla de Perforacion'!AF577</f>
        <v>0</v>
      </c>
      <c r="G543" s="179" t="str">
        <f>'Planilla de Perforacion'!AQ577</f>
        <v/>
      </c>
      <c r="H543" s="179" t="str">
        <f>'Planilla de Perforacion'!AS577</f>
        <v/>
      </c>
      <c r="I543" s="179" t="str">
        <f>'Planilla de Perforacion'!AR577</f>
        <v/>
      </c>
      <c r="J543" s="191" t="str">
        <v/>
      </c>
      <c r="K543" s="191" t="str">
        <f t="shared" si="101"/>
        <v/>
      </c>
      <c r="L543" s="191" t="str">
        <v/>
      </c>
      <c r="M543" s="192" t="str">
        <v/>
      </c>
      <c r="N543" s="191" t="str">
        <v/>
      </c>
      <c r="O543" s="191" t="str">
        <v/>
      </c>
      <c r="P543" s="193" t="str">
        <f t="shared" si="93"/>
        <v/>
      </c>
      <c r="Q543" s="193" t="str">
        <f t="shared" si="94"/>
        <v/>
      </c>
      <c r="R543" s="179" t="str">
        <f>IF('Planilla de Perforacion'!K577="Survey","Survey","")</f>
        <v/>
      </c>
      <c r="T543" s="179" t="b">
        <f t="shared" si="95"/>
        <v>0</v>
      </c>
      <c r="U543" s="179" t="str">
        <v/>
      </c>
      <c r="V543" s="179" t="str">
        <f t="shared" si="96"/>
        <v/>
      </c>
      <c r="W543" t="str">
        <v/>
      </c>
      <c r="X543" s="202" t="str">
        <v/>
      </c>
      <c r="Y543" t="str">
        <v/>
      </c>
      <c r="Z543" t="str">
        <v/>
      </c>
      <c r="AA543" t="str">
        <f t="shared" si="99"/>
        <v/>
      </c>
      <c r="AB543" t="str">
        <f t="shared" si="100"/>
        <v/>
      </c>
      <c r="AC543" s="179" t="str">
        <f>IF('Planilla de Perforacion'!K577="Repasa","Repasa","")</f>
        <v/>
      </c>
      <c r="AE543" s="179" t="b">
        <f t="shared" si="97"/>
        <v>0</v>
      </c>
      <c r="AF543" t="str">
        <v/>
      </c>
      <c r="AG543" s="179" t="str">
        <f t="shared" si="98"/>
        <v/>
      </c>
      <c r="AH543" t="str">
        <v/>
      </c>
      <c r="AI543" s="202" t="str">
        <v/>
      </c>
      <c r="AJ543" t="str">
        <v/>
      </c>
      <c r="AK543" s="203" t="str">
        <v/>
      </c>
      <c r="AL543" t="str">
        <f t="shared" si="91"/>
        <v/>
      </c>
      <c r="AM543" t="str">
        <f t="shared" si="92"/>
        <v/>
      </c>
    </row>
    <row r="544" spans="3:39" x14ac:dyDescent="0.25">
      <c r="C544" s="179" t="str">
        <f>IF('Planilla de Perforacion'!K578="Conexión","Conexión","")</f>
        <v/>
      </c>
      <c r="D544" s="189" t="str">
        <f>'Planilla de Perforacion'!H578</f>
        <v/>
      </c>
      <c r="E544" s="190" t="str">
        <f>'Planilla de Perforacion'!E578</f>
        <v/>
      </c>
      <c r="F544" s="179">
        <f>'Planilla de Perforacion'!AF578</f>
        <v>0</v>
      </c>
      <c r="G544" s="179" t="str">
        <f>'Planilla de Perforacion'!AQ578</f>
        <v/>
      </c>
      <c r="H544" s="179" t="str">
        <f>'Planilla de Perforacion'!AS578</f>
        <v/>
      </c>
      <c r="I544" s="179" t="str">
        <f>'Planilla de Perforacion'!AR578</f>
        <v/>
      </c>
      <c r="J544" s="191" t="str">
        <v/>
      </c>
      <c r="K544" s="191" t="str">
        <f t="shared" si="101"/>
        <v/>
      </c>
      <c r="L544" s="191" t="str">
        <v/>
      </c>
      <c r="M544" s="192" t="str">
        <v/>
      </c>
      <c r="N544" s="191" t="str">
        <v/>
      </c>
      <c r="O544" s="191" t="str">
        <v/>
      </c>
      <c r="P544" s="193" t="str">
        <f t="shared" si="93"/>
        <v/>
      </c>
      <c r="Q544" s="193" t="str">
        <f t="shared" si="94"/>
        <v/>
      </c>
      <c r="R544" s="179" t="str">
        <f>IF('Planilla de Perforacion'!K578="Survey","Survey","")</f>
        <v/>
      </c>
      <c r="T544" s="179" t="b">
        <f t="shared" si="95"/>
        <v>0</v>
      </c>
      <c r="U544" s="179" t="str">
        <v/>
      </c>
      <c r="V544" s="179" t="str">
        <f t="shared" si="96"/>
        <v/>
      </c>
      <c r="W544" t="str">
        <v/>
      </c>
      <c r="X544" s="202" t="str">
        <v/>
      </c>
      <c r="Y544" t="str">
        <v/>
      </c>
      <c r="Z544" t="str">
        <v/>
      </c>
      <c r="AA544" t="str">
        <f t="shared" si="99"/>
        <v/>
      </c>
      <c r="AB544" t="str">
        <f t="shared" si="100"/>
        <v/>
      </c>
      <c r="AC544" s="179" t="str">
        <f>IF('Planilla de Perforacion'!K578="Repasa","Repasa","")</f>
        <v/>
      </c>
      <c r="AE544" s="179" t="b">
        <f t="shared" si="97"/>
        <v>0</v>
      </c>
      <c r="AF544" t="str">
        <v/>
      </c>
      <c r="AG544" s="179" t="str">
        <f t="shared" si="98"/>
        <v/>
      </c>
      <c r="AH544" t="str">
        <v/>
      </c>
      <c r="AI544" s="202" t="str">
        <v/>
      </c>
      <c r="AJ544" t="str">
        <v/>
      </c>
      <c r="AK544" s="203" t="str">
        <v/>
      </c>
      <c r="AL544" t="str">
        <f t="shared" si="91"/>
        <v/>
      </c>
      <c r="AM544" t="str">
        <f t="shared" si="92"/>
        <v/>
      </c>
    </row>
    <row r="545" spans="3:39" x14ac:dyDescent="0.25">
      <c r="C545" s="179" t="str">
        <f>IF('Planilla de Perforacion'!K579="Conexión","Conexión","")</f>
        <v/>
      </c>
      <c r="D545" s="189" t="str">
        <f>'Planilla de Perforacion'!H579</f>
        <v/>
      </c>
      <c r="E545" s="190" t="str">
        <f>'Planilla de Perforacion'!E579</f>
        <v/>
      </c>
      <c r="F545" s="179">
        <f>'Planilla de Perforacion'!AF579</f>
        <v>0</v>
      </c>
      <c r="G545" s="179" t="str">
        <f>'Planilla de Perforacion'!AQ579</f>
        <v/>
      </c>
      <c r="H545" s="179" t="str">
        <f>'Planilla de Perforacion'!AS579</f>
        <v/>
      </c>
      <c r="I545" s="179" t="str">
        <f>'Planilla de Perforacion'!AR579</f>
        <v/>
      </c>
      <c r="J545" s="191" t="str">
        <v/>
      </c>
      <c r="K545" s="191" t="str">
        <f t="shared" si="101"/>
        <v/>
      </c>
      <c r="L545" s="191" t="str">
        <v/>
      </c>
      <c r="M545" s="192" t="str">
        <v/>
      </c>
      <c r="N545" s="191" t="str">
        <v/>
      </c>
      <c r="O545" s="191" t="str">
        <v/>
      </c>
      <c r="P545" s="193" t="str">
        <f t="shared" si="93"/>
        <v/>
      </c>
      <c r="Q545" s="193" t="str">
        <f t="shared" si="94"/>
        <v/>
      </c>
      <c r="R545" s="179" t="str">
        <f>IF('Planilla de Perforacion'!K579="Survey","Survey","")</f>
        <v/>
      </c>
      <c r="T545" s="179" t="b">
        <f t="shared" si="95"/>
        <v>0</v>
      </c>
      <c r="U545" s="179" t="str">
        <v/>
      </c>
      <c r="V545" s="179" t="str">
        <f t="shared" si="96"/>
        <v/>
      </c>
      <c r="W545" t="str">
        <v/>
      </c>
      <c r="X545" s="202" t="str">
        <v/>
      </c>
      <c r="Y545" t="str">
        <v/>
      </c>
      <c r="Z545" t="str">
        <v/>
      </c>
      <c r="AA545" t="str">
        <f t="shared" si="99"/>
        <v/>
      </c>
      <c r="AB545" t="str">
        <f t="shared" si="100"/>
        <v/>
      </c>
      <c r="AC545" s="179" t="str">
        <f>IF('Planilla de Perforacion'!K579="Repasa","Repasa","")</f>
        <v/>
      </c>
      <c r="AE545" s="179" t="b">
        <f t="shared" si="97"/>
        <v>0</v>
      </c>
      <c r="AF545" t="str">
        <v/>
      </c>
      <c r="AG545" s="179" t="str">
        <f t="shared" si="98"/>
        <v/>
      </c>
      <c r="AH545" t="str">
        <v/>
      </c>
      <c r="AI545" s="202" t="str">
        <v/>
      </c>
      <c r="AJ545" t="str">
        <v/>
      </c>
      <c r="AK545" s="203" t="str">
        <v/>
      </c>
      <c r="AL545" t="str">
        <f t="shared" si="91"/>
        <v/>
      </c>
      <c r="AM545" t="str">
        <f t="shared" si="92"/>
        <v/>
      </c>
    </row>
    <row r="546" spans="3:39" x14ac:dyDescent="0.25">
      <c r="C546" s="179" t="str">
        <f>IF('Planilla de Perforacion'!K580="Conexión","Conexión","")</f>
        <v/>
      </c>
      <c r="D546" s="189" t="str">
        <f>'Planilla de Perforacion'!H580</f>
        <v/>
      </c>
      <c r="E546" s="190" t="str">
        <f>'Planilla de Perforacion'!E580</f>
        <v/>
      </c>
      <c r="F546" s="179">
        <f>'Planilla de Perforacion'!AF580</f>
        <v>0</v>
      </c>
      <c r="G546" s="179" t="str">
        <f>'Planilla de Perforacion'!AQ580</f>
        <v/>
      </c>
      <c r="H546" s="179" t="str">
        <f>'Planilla de Perforacion'!AS580</f>
        <v/>
      </c>
      <c r="I546" s="179" t="str">
        <f>'Planilla de Perforacion'!AR580</f>
        <v/>
      </c>
      <c r="J546" s="191" t="str">
        <v/>
      </c>
      <c r="K546" s="191" t="str">
        <f t="shared" si="101"/>
        <v/>
      </c>
      <c r="L546" s="191" t="str">
        <v/>
      </c>
      <c r="M546" s="192" t="str">
        <v/>
      </c>
      <c r="N546" s="191" t="str">
        <v/>
      </c>
      <c r="O546" s="191" t="str">
        <v/>
      </c>
      <c r="P546" s="193" t="str">
        <f t="shared" si="93"/>
        <v/>
      </c>
      <c r="Q546" s="193" t="str">
        <f t="shared" si="94"/>
        <v/>
      </c>
      <c r="R546" s="179" t="str">
        <f>IF('Planilla de Perforacion'!K580="Survey","Survey","")</f>
        <v/>
      </c>
      <c r="T546" s="179" t="b">
        <f t="shared" si="95"/>
        <v>0</v>
      </c>
      <c r="U546" s="179" t="str">
        <v/>
      </c>
      <c r="V546" s="179" t="str">
        <f t="shared" si="96"/>
        <v/>
      </c>
      <c r="W546" t="str">
        <v/>
      </c>
      <c r="X546" s="202" t="str">
        <v/>
      </c>
      <c r="Y546" t="str">
        <v/>
      </c>
      <c r="Z546" t="str">
        <v/>
      </c>
      <c r="AA546" t="str">
        <f t="shared" si="99"/>
        <v/>
      </c>
      <c r="AB546" t="str">
        <f t="shared" si="100"/>
        <v/>
      </c>
      <c r="AC546" s="179" t="str">
        <f>IF('Planilla de Perforacion'!K580="Repasa","Repasa","")</f>
        <v/>
      </c>
      <c r="AE546" s="179" t="b">
        <f t="shared" si="97"/>
        <v>0</v>
      </c>
      <c r="AF546" t="str">
        <v/>
      </c>
      <c r="AG546" s="179" t="str">
        <f t="shared" si="98"/>
        <v/>
      </c>
      <c r="AH546" t="str">
        <v/>
      </c>
      <c r="AI546" s="202" t="str">
        <v/>
      </c>
      <c r="AJ546" t="str">
        <v/>
      </c>
      <c r="AK546" s="203" t="str">
        <v/>
      </c>
      <c r="AL546" t="str">
        <f t="shared" si="91"/>
        <v/>
      </c>
      <c r="AM546" t="str">
        <f t="shared" si="92"/>
        <v/>
      </c>
    </row>
    <row r="547" spans="3:39" x14ac:dyDescent="0.25">
      <c r="C547" s="179" t="str">
        <f>IF('Planilla de Perforacion'!K581="Conexión","Conexión","")</f>
        <v/>
      </c>
      <c r="D547" s="189" t="str">
        <f>'Planilla de Perforacion'!H581</f>
        <v/>
      </c>
      <c r="E547" s="190" t="str">
        <f>'Planilla de Perforacion'!E581</f>
        <v/>
      </c>
      <c r="F547" s="179">
        <f>'Planilla de Perforacion'!AF581</f>
        <v>0</v>
      </c>
      <c r="G547" s="179" t="str">
        <f>'Planilla de Perforacion'!AQ581</f>
        <v/>
      </c>
      <c r="H547" s="179" t="str">
        <f>'Planilla de Perforacion'!AS581</f>
        <v/>
      </c>
      <c r="I547" s="179" t="str">
        <f>'Planilla de Perforacion'!AR581</f>
        <v/>
      </c>
      <c r="J547" s="191" t="str">
        <v/>
      </c>
      <c r="K547" s="191" t="str">
        <f t="shared" si="101"/>
        <v/>
      </c>
      <c r="L547" s="191" t="str">
        <v/>
      </c>
      <c r="M547" s="192" t="str">
        <v/>
      </c>
      <c r="N547" s="191" t="str">
        <v/>
      </c>
      <c r="O547" s="191" t="str">
        <v/>
      </c>
      <c r="P547" s="193" t="str">
        <f t="shared" si="93"/>
        <v/>
      </c>
      <c r="Q547" s="193" t="str">
        <f t="shared" si="94"/>
        <v/>
      </c>
      <c r="R547" s="179" t="str">
        <f>IF('Planilla de Perforacion'!K581="Survey","Survey","")</f>
        <v/>
      </c>
      <c r="T547" s="179" t="b">
        <f t="shared" si="95"/>
        <v>0</v>
      </c>
      <c r="U547" s="179" t="str">
        <v/>
      </c>
      <c r="V547" s="179" t="str">
        <f t="shared" si="96"/>
        <v/>
      </c>
      <c r="W547" t="str">
        <v/>
      </c>
      <c r="X547" s="202" t="str">
        <v/>
      </c>
      <c r="Y547" t="str">
        <v/>
      </c>
      <c r="Z547" t="str">
        <v/>
      </c>
      <c r="AA547" t="str">
        <f t="shared" si="99"/>
        <v/>
      </c>
      <c r="AB547" t="str">
        <f t="shared" si="100"/>
        <v/>
      </c>
      <c r="AC547" s="179" t="str">
        <f>IF('Planilla de Perforacion'!K581="Repasa","Repasa","")</f>
        <v/>
      </c>
      <c r="AE547" s="179" t="b">
        <f t="shared" si="97"/>
        <v>0</v>
      </c>
      <c r="AF547" t="str">
        <v/>
      </c>
      <c r="AG547" s="179" t="str">
        <f t="shared" si="98"/>
        <v/>
      </c>
      <c r="AH547" t="str">
        <v/>
      </c>
      <c r="AI547" s="202" t="str">
        <v/>
      </c>
      <c r="AJ547" t="str">
        <v/>
      </c>
      <c r="AK547" s="203" t="str">
        <v/>
      </c>
      <c r="AL547" t="str">
        <f t="shared" si="91"/>
        <v/>
      </c>
      <c r="AM547" t="str">
        <f t="shared" si="92"/>
        <v/>
      </c>
    </row>
    <row r="548" spans="3:39" x14ac:dyDescent="0.25">
      <c r="C548" s="179" t="str">
        <f>IF('Planilla de Perforacion'!K582="Conexión","Conexión","")</f>
        <v/>
      </c>
      <c r="D548" s="189" t="str">
        <f>'Planilla de Perforacion'!H582</f>
        <v/>
      </c>
      <c r="E548" s="190" t="str">
        <f>'Planilla de Perforacion'!E582</f>
        <v/>
      </c>
      <c r="F548" s="179">
        <f>'Planilla de Perforacion'!AF582</f>
        <v>0</v>
      </c>
      <c r="G548" s="179" t="str">
        <f>'Planilla de Perforacion'!AQ582</f>
        <v/>
      </c>
      <c r="H548" s="179" t="str">
        <f>'Planilla de Perforacion'!AS582</f>
        <v/>
      </c>
      <c r="I548" s="179" t="str">
        <f>'Planilla de Perforacion'!AR582</f>
        <v/>
      </c>
      <c r="J548" s="191" t="str">
        <v/>
      </c>
      <c r="K548" s="191" t="str">
        <f t="shared" si="101"/>
        <v/>
      </c>
      <c r="L548" s="191" t="str">
        <v/>
      </c>
      <c r="M548" s="192" t="str">
        <v/>
      </c>
      <c r="N548" s="191" t="str">
        <v/>
      </c>
      <c r="O548" s="191" t="str">
        <v/>
      </c>
      <c r="P548" s="193" t="str">
        <f t="shared" si="93"/>
        <v/>
      </c>
      <c r="Q548" s="193" t="str">
        <f t="shared" si="94"/>
        <v/>
      </c>
      <c r="R548" s="179" t="str">
        <f>IF('Planilla de Perforacion'!K582="Survey","Survey","")</f>
        <v/>
      </c>
      <c r="T548" s="179" t="b">
        <f t="shared" si="95"/>
        <v>0</v>
      </c>
      <c r="U548" s="179" t="str">
        <v/>
      </c>
      <c r="V548" s="179" t="str">
        <f t="shared" si="96"/>
        <v/>
      </c>
      <c r="W548" t="str">
        <v/>
      </c>
      <c r="X548" s="202" t="str">
        <v/>
      </c>
      <c r="Y548" t="str">
        <v/>
      </c>
      <c r="Z548" t="str">
        <v/>
      </c>
      <c r="AA548" t="str">
        <f t="shared" si="99"/>
        <v/>
      </c>
      <c r="AB548" t="str">
        <f t="shared" si="100"/>
        <v/>
      </c>
      <c r="AC548" s="179" t="str">
        <f>IF('Planilla de Perforacion'!K582="Repasa","Repasa","")</f>
        <v/>
      </c>
      <c r="AE548" s="179" t="b">
        <f t="shared" si="97"/>
        <v>0</v>
      </c>
      <c r="AF548" t="str">
        <v/>
      </c>
      <c r="AG548" s="179" t="str">
        <f t="shared" si="98"/>
        <v/>
      </c>
      <c r="AH548" t="str">
        <v/>
      </c>
      <c r="AI548" s="202" t="str">
        <v/>
      </c>
      <c r="AJ548" t="str">
        <v/>
      </c>
      <c r="AK548" s="203" t="str">
        <v/>
      </c>
      <c r="AL548" t="str">
        <f t="shared" si="91"/>
        <v/>
      </c>
      <c r="AM548" t="str">
        <f t="shared" si="92"/>
        <v/>
      </c>
    </row>
    <row r="549" spans="3:39" x14ac:dyDescent="0.25">
      <c r="C549" s="179" t="str">
        <f>IF('Planilla de Perforacion'!K583="Conexión","Conexión","")</f>
        <v/>
      </c>
      <c r="D549" s="189" t="str">
        <f>'Planilla de Perforacion'!H583</f>
        <v/>
      </c>
      <c r="E549" s="190" t="str">
        <f>'Planilla de Perforacion'!E583</f>
        <v/>
      </c>
      <c r="F549" s="179">
        <f>'Planilla de Perforacion'!AF583</f>
        <v>0</v>
      </c>
      <c r="G549" s="179" t="str">
        <f>'Planilla de Perforacion'!AQ583</f>
        <v/>
      </c>
      <c r="H549" s="179" t="str">
        <f>'Planilla de Perforacion'!AS583</f>
        <v/>
      </c>
      <c r="I549" s="179" t="str">
        <f>'Planilla de Perforacion'!AR583</f>
        <v/>
      </c>
      <c r="J549" s="191" t="str">
        <v/>
      </c>
      <c r="K549" s="191" t="str">
        <f t="shared" si="101"/>
        <v/>
      </c>
      <c r="L549" s="191" t="str">
        <v/>
      </c>
      <c r="M549" s="192" t="str">
        <v/>
      </c>
      <c r="N549" s="191" t="str">
        <v/>
      </c>
      <c r="O549" s="191" t="str">
        <v/>
      </c>
      <c r="P549" s="193" t="str">
        <f t="shared" si="93"/>
        <v/>
      </c>
      <c r="Q549" s="193" t="str">
        <f t="shared" si="94"/>
        <v/>
      </c>
      <c r="R549" s="179" t="str">
        <f>IF('Planilla de Perforacion'!K583="Survey","Survey","")</f>
        <v/>
      </c>
      <c r="T549" s="179" t="b">
        <f t="shared" si="95"/>
        <v>0</v>
      </c>
      <c r="U549" s="179" t="str">
        <v/>
      </c>
      <c r="V549" s="179" t="str">
        <f t="shared" si="96"/>
        <v/>
      </c>
      <c r="W549" t="str">
        <v/>
      </c>
      <c r="X549" s="202" t="str">
        <v/>
      </c>
      <c r="Y549" t="str">
        <v/>
      </c>
      <c r="Z549" t="str">
        <v/>
      </c>
      <c r="AA549" t="str">
        <f t="shared" si="99"/>
        <v/>
      </c>
      <c r="AB549" t="str">
        <f t="shared" si="100"/>
        <v/>
      </c>
      <c r="AC549" s="179" t="str">
        <f>IF('Planilla de Perforacion'!K583="Repasa","Repasa","")</f>
        <v/>
      </c>
      <c r="AE549" s="179" t="b">
        <f t="shared" si="97"/>
        <v>0</v>
      </c>
      <c r="AF549" t="str">
        <v/>
      </c>
      <c r="AG549" s="179" t="str">
        <f t="shared" si="98"/>
        <v/>
      </c>
      <c r="AH549" t="str">
        <v/>
      </c>
      <c r="AI549" s="202" t="str">
        <v/>
      </c>
      <c r="AJ549" t="str">
        <v/>
      </c>
      <c r="AK549" s="203" t="str">
        <v/>
      </c>
      <c r="AL549" t="str">
        <f t="shared" si="91"/>
        <v/>
      </c>
      <c r="AM549" t="str">
        <f t="shared" si="92"/>
        <v/>
      </c>
    </row>
    <row r="550" spans="3:39" x14ac:dyDescent="0.25">
      <c r="C550" s="179" t="str">
        <f>IF('Planilla de Perforacion'!K584="Conexión","Conexión","")</f>
        <v/>
      </c>
      <c r="D550" s="189" t="str">
        <f>'Planilla de Perforacion'!H584</f>
        <v/>
      </c>
      <c r="E550" s="190" t="str">
        <f>'Planilla de Perforacion'!E584</f>
        <v/>
      </c>
      <c r="F550" s="179">
        <f>'Planilla de Perforacion'!AF584</f>
        <v>0</v>
      </c>
      <c r="G550" s="179" t="str">
        <f>'Planilla de Perforacion'!AQ584</f>
        <v/>
      </c>
      <c r="H550" s="179" t="str">
        <f>'Planilla de Perforacion'!AS584</f>
        <v/>
      </c>
      <c r="I550" s="179" t="str">
        <f>'Planilla de Perforacion'!AR584</f>
        <v/>
      </c>
      <c r="J550" s="191" t="str">
        <v/>
      </c>
      <c r="K550" s="191" t="str">
        <f t="shared" si="101"/>
        <v/>
      </c>
      <c r="L550" s="191" t="str">
        <v/>
      </c>
      <c r="M550" s="192" t="str">
        <v/>
      </c>
      <c r="N550" s="191" t="str">
        <v/>
      </c>
      <c r="O550" s="191" t="str">
        <v/>
      </c>
      <c r="P550" s="193" t="str">
        <f t="shared" si="93"/>
        <v/>
      </c>
      <c r="Q550" s="193" t="str">
        <f t="shared" si="94"/>
        <v/>
      </c>
      <c r="R550" s="179" t="str">
        <f>IF('Planilla de Perforacion'!K584="Survey","Survey","")</f>
        <v/>
      </c>
      <c r="T550" s="179" t="b">
        <f t="shared" si="95"/>
        <v>0</v>
      </c>
      <c r="U550" s="179" t="str">
        <v/>
      </c>
      <c r="V550" s="179" t="str">
        <f t="shared" si="96"/>
        <v/>
      </c>
      <c r="W550" t="str">
        <v/>
      </c>
      <c r="X550" s="202" t="str">
        <v/>
      </c>
      <c r="Y550" t="str">
        <v/>
      </c>
      <c r="Z550" t="str">
        <v/>
      </c>
      <c r="AA550" t="str">
        <f t="shared" si="99"/>
        <v/>
      </c>
      <c r="AB550" t="str">
        <f t="shared" si="100"/>
        <v/>
      </c>
      <c r="AC550" s="179" t="str">
        <f>IF('Planilla de Perforacion'!K584="Repasa","Repasa","")</f>
        <v/>
      </c>
      <c r="AE550" s="179" t="b">
        <f t="shared" si="97"/>
        <v>0</v>
      </c>
      <c r="AF550" t="str">
        <v/>
      </c>
      <c r="AG550" s="179" t="str">
        <f t="shared" si="98"/>
        <v/>
      </c>
      <c r="AH550" t="str">
        <v/>
      </c>
      <c r="AI550" s="202" t="str">
        <v/>
      </c>
      <c r="AJ550" t="str">
        <v/>
      </c>
      <c r="AK550" s="203" t="str">
        <v/>
      </c>
      <c r="AL550" t="str">
        <f t="shared" si="91"/>
        <v/>
      </c>
      <c r="AM550" t="str">
        <f t="shared" si="92"/>
        <v/>
      </c>
    </row>
    <row r="551" spans="3:39" x14ac:dyDescent="0.25">
      <c r="C551" s="179" t="str">
        <f>IF('Planilla de Perforacion'!K585="Conexión","Conexión","")</f>
        <v/>
      </c>
      <c r="D551" s="189" t="str">
        <f>'Planilla de Perforacion'!H585</f>
        <v/>
      </c>
      <c r="E551" s="190" t="str">
        <f>'Planilla de Perforacion'!E585</f>
        <v/>
      </c>
      <c r="F551" s="179">
        <f>'Planilla de Perforacion'!AF585</f>
        <v>0</v>
      </c>
      <c r="G551" s="179" t="str">
        <f>'Planilla de Perforacion'!AQ585</f>
        <v/>
      </c>
      <c r="H551" s="179" t="str">
        <f>'Planilla de Perforacion'!AS585</f>
        <v/>
      </c>
      <c r="I551" s="179" t="str">
        <f>'Planilla de Perforacion'!AR585</f>
        <v/>
      </c>
      <c r="J551" s="191" t="str">
        <v/>
      </c>
      <c r="K551" s="191" t="str">
        <f t="shared" si="101"/>
        <v/>
      </c>
      <c r="L551" s="191" t="str">
        <v/>
      </c>
      <c r="M551" s="192" t="str">
        <v/>
      </c>
      <c r="N551" s="191" t="str">
        <v/>
      </c>
      <c r="O551" s="191" t="str">
        <v/>
      </c>
      <c r="P551" s="193" t="str">
        <f t="shared" si="93"/>
        <v/>
      </c>
      <c r="Q551" s="193" t="str">
        <f t="shared" si="94"/>
        <v/>
      </c>
      <c r="R551" s="179" t="str">
        <f>IF('Planilla de Perforacion'!K585="Survey","Survey","")</f>
        <v/>
      </c>
      <c r="T551" s="179" t="b">
        <f t="shared" si="95"/>
        <v>0</v>
      </c>
      <c r="U551" s="179" t="str">
        <v/>
      </c>
      <c r="V551" s="179" t="str">
        <f t="shared" si="96"/>
        <v/>
      </c>
      <c r="W551" t="str">
        <v/>
      </c>
      <c r="X551" s="202" t="str">
        <v/>
      </c>
      <c r="Y551" t="str">
        <v/>
      </c>
      <c r="Z551" t="str">
        <v/>
      </c>
      <c r="AA551" t="str">
        <f t="shared" si="99"/>
        <v/>
      </c>
      <c r="AB551" t="str">
        <f t="shared" si="100"/>
        <v/>
      </c>
      <c r="AC551" s="179" t="str">
        <f>IF('Planilla de Perforacion'!K585="Repasa","Repasa","")</f>
        <v/>
      </c>
      <c r="AE551" s="179" t="b">
        <f t="shared" si="97"/>
        <v>0</v>
      </c>
      <c r="AF551" t="str">
        <v/>
      </c>
      <c r="AG551" s="179" t="str">
        <f t="shared" si="98"/>
        <v/>
      </c>
      <c r="AH551" t="str">
        <v/>
      </c>
      <c r="AI551" s="202" t="str">
        <v/>
      </c>
      <c r="AJ551" t="str">
        <v/>
      </c>
      <c r="AK551" s="203" t="str">
        <v/>
      </c>
      <c r="AL551" t="str">
        <f t="shared" si="91"/>
        <v/>
      </c>
      <c r="AM551" t="str">
        <f t="shared" si="92"/>
        <v/>
      </c>
    </row>
    <row r="552" spans="3:39" x14ac:dyDescent="0.25">
      <c r="C552" s="179" t="str">
        <f>IF('Planilla de Perforacion'!K586="Conexión","Conexión","")</f>
        <v/>
      </c>
      <c r="D552" s="189" t="str">
        <f>'Planilla de Perforacion'!H586</f>
        <v/>
      </c>
      <c r="E552" s="190" t="str">
        <f>'Planilla de Perforacion'!E586</f>
        <v/>
      </c>
      <c r="F552" s="179">
        <f>'Planilla de Perforacion'!AF586</f>
        <v>0</v>
      </c>
      <c r="G552" s="179" t="str">
        <f>'Planilla de Perforacion'!AQ586</f>
        <v/>
      </c>
      <c r="H552" s="179" t="str">
        <f>'Planilla de Perforacion'!AS586</f>
        <v/>
      </c>
      <c r="I552" s="179" t="str">
        <f>'Planilla de Perforacion'!AR586</f>
        <v/>
      </c>
      <c r="J552" s="191" t="str">
        <v/>
      </c>
      <c r="K552" s="191" t="str">
        <f t="shared" si="101"/>
        <v/>
      </c>
      <c r="L552" s="191" t="str">
        <v/>
      </c>
      <c r="M552" s="192" t="str">
        <v/>
      </c>
      <c r="N552" s="191" t="str">
        <v/>
      </c>
      <c r="O552" s="191" t="str">
        <v/>
      </c>
      <c r="P552" s="193" t="str">
        <f t="shared" si="93"/>
        <v/>
      </c>
      <c r="Q552" s="193" t="str">
        <f t="shared" si="94"/>
        <v/>
      </c>
      <c r="R552" s="179" t="str">
        <f>IF('Planilla de Perforacion'!K586="Survey","Survey","")</f>
        <v/>
      </c>
      <c r="T552" s="179" t="b">
        <f t="shared" si="95"/>
        <v>0</v>
      </c>
      <c r="U552" s="179" t="str">
        <v/>
      </c>
      <c r="V552" s="179" t="str">
        <f t="shared" si="96"/>
        <v/>
      </c>
      <c r="W552" t="str">
        <v/>
      </c>
      <c r="X552" s="202" t="str">
        <v/>
      </c>
      <c r="Y552" t="str">
        <v/>
      </c>
      <c r="Z552" t="str">
        <v/>
      </c>
      <c r="AA552" t="str">
        <f t="shared" si="99"/>
        <v/>
      </c>
      <c r="AB552" t="str">
        <f t="shared" si="100"/>
        <v/>
      </c>
      <c r="AC552" s="179" t="str">
        <f>IF('Planilla de Perforacion'!K586="Repasa","Repasa","")</f>
        <v/>
      </c>
      <c r="AE552" s="179" t="b">
        <f t="shared" si="97"/>
        <v>0</v>
      </c>
      <c r="AF552" t="str">
        <v/>
      </c>
      <c r="AG552" s="179" t="str">
        <f t="shared" si="98"/>
        <v/>
      </c>
      <c r="AH552" t="str">
        <v/>
      </c>
      <c r="AI552" s="202" t="str">
        <v/>
      </c>
      <c r="AJ552" t="str">
        <v/>
      </c>
      <c r="AK552" s="203" t="str">
        <v/>
      </c>
      <c r="AL552" t="str">
        <f t="shared" si="91"/>
        <v/>
      </c>
      <c r="AM552" t="str">
        <f t="shared" si="92"/>
        <v/>
      </c>
    </row>
    <row r="553" spans="3:39" x14ac:dyDescent="0.25">
      <c r="C553" s="179" t="str">
        <f>IF('Planilla de Perforacion'!K587="Conexión","Conexión","")</f>
        <v/>
      </c>
      <c r="D553" s="189" t="str">
        <f>'Planilla de Perforacion'!H587</f>
        <v/>
      </c>
      <c r="E553" s="190" t="str">
        <f>'Planilla de Perforacion'!E587</f>
        <v/>
      </c>
      <c r="F553" s="179">
        <f>'Planilla de Perforacion'!AF587</f>
        <v>0</v>
      </c>
      <c r="G553" s="179" t="str">
        <f>'Planilla de Perforacion'!AQ587</f>
        <v/>
      </c>
      <c r="H553" s="179" t="str">
        <f>'Planilla de Perforacion'!AS587</f>
        <v/>
      </c>
      <c r="I553" s="179" t="str">
        <f>'Planilla de Perforacion'!AR587</f>
        <v/>
      </c>
      <c r="J553" s="191" t="str">
        <v/>
      </c>
      <c r="K553" s="191" t="str">
        <f t="shared" si="101"/>
        <v/>
      </c>
      <c r="L553" s="191" t="str">
        <v/>
      </c>
      <c r="M553" s="192" t="str">
        <v/>
      </c>
      <c r="N553" s="191" t="str">
        <v/>
      </c>
      <c r="O553" s="191" t="str">
        <v/>
      </c>
      <c r="P553" s="193" t="str">
        <f t="shared" si="93"/>
        <v/>
      </c>
      <c r="Q553" s="193" t="str">
        <f t="shared" si="94"/>
        <v/>
      </c>
      <c r="R553" s="179" t="str">
        <f>IF('Planilla de Perforacion'!K587="Survey","Survey","")</f>
        <v/>
      </c>
      <c r="T553" s="179" t="b">
        <f t="shared" si="95"/>
        <v>0</v>
      </c>
      <c r="U553" s="179" t="str">
        <v/>
      </c>
      <c r="V553" s="179" t="str">
        <f t="shared" si="96"/>
        <v/>
      </c>
      <c r="W553" t="str">
        <v/>
      </c>
      <c r="X553" s="202" t="str">
        <v/>
      </c>
      <c r="Y553" t="str">
        <v/>
      </c>
      <c r="Z553" t="str">
        <v/>
      </c>
      <c r="AA553" t="str">
        <f t="shared" si="99"/>
        <v/>
      </c>
      <c r="AB553" t="str">
        <f t="shared" si="100"/>
        <v/>
      </c>
      <c r="AC553" s="179" t="str">
        <f>IF('Planilla de Perforacion'!K587="Repasa","Repasa","")</f>
        <v/>
      </c>
      <c r="AE553" s="179" t="b">
        <f t="shared" si="97"/>
        <v>0</v>
      </c>
      <c r="AF553" t="str">
        <v/>
      </c>
      <c r="AG553" s="179" t="str">
        <f t="shared" si="98"/>
        <v/>
      </c>
      <c r="AH553" t="str">
        <v/>
      </c>
      <c r="AI553" s="202" t="str">
        <v/>
      </c>
      <c r="AJ553" t="str">
        <v/>
      </c>
      <c r="AK553" s="203" t="str">
        <v/>
      </c>
      <c r="AL553" t="str">
        <f t="shared" si="91"/>
        <v/>
      </c>
      <c r="AM553" t="str">
        <f t="shared" si="92"/>
        <v/>
      </c>
    </row>
    <row r="554" spans="3:39" x14ac:dyDescent="0.25">
      <c r="C554" s="179" t="str">
        <f>IF('Planilla de Perforacion'!K588="Conexión","Conexión","")</f>
        <v/>
      </c>
      <c r="D554" s="189" t="str">
        <f>'Planilla de Perforacion'!H588</f>
        <v/>
      </c>
      <c r="E554" s="190" t="str">
        <f>'Planilla de Perforacion'!E588</f>
        <v/>
      </c>
      <c r="F554" s="179">
        <f>'Planilla de Perforacion'!AF588</f>
        <v>0</v>
      </c>
      <c r="G554" s="179" t="str">
        <f>'Planilla de Perforacion'!AQ588</f>
        <v/>
      </c>
      <c r="H554" s="179" t="str">
        <f>'Planilla de Perforacion'!AS588</f>
        <v/>
      </c>
      <c r="I554" s="179" t="str">
        <f>'Planilla de Perforacion'!AR588</f>
        <v/>
      </c>
      <c r="J554" s="191" t="str">
        <v/>
      </c>
      <c r="K554" s="191" t="str">
        <f t="shared" si="101"/>
        <v/>
      </c>
      <c r="L554" s="191" t="str">
        <v/>
      </c>
      <c r="M554" s="192" t="str">
        <v/>
      </c>
      <c r="N554" s="191" t="str">
        <v/>
      </c>
      <c r="O554" s="191" t="str">
        <v/>
      </c>
      <c r="P554" s="193" t="str">
        <f t="shared" si="93"/>
        <v/>
      </c>
      <c r="Q554" s="193" t="str">
        <f t="shared" si="94"/>
        <v/>
      </c>
      <c r="R554" s="179" t="str">
        <f>IF('Planilla de Perforacion'!K588="Survey","Survey","")</f>
        <v/>
      </c>
      <c r="T554" s="179" t="b">
        <f t="shared" si="95"/>
        <v>0</v>
      </c>
      <c r="U554" s="179" t="str">
        <v/>
      </c>
      <c r="V554" s="179" t="str">
        <f t="shared" si="96"/>
        <v/>
      </c>
      <c r="W554" t="str">
        <v/>
      </c>
      <c r="X554" s="202" t="str">
        <v/>
      </c>
      <c r="Y554" t="str">
        <v/>
      </c>
      <c r="Z554" t="str">
        <v/>
      </c>
      <c r="AA554" t="str">
        <f t="shared" si="99"/>
        <v/>
      </c>
      <c r="AB554" t="str">
        <f t="shared" si="100"/>
        <v/>
      </c>
      <c r="AC554" s="179" t="str">
        <f>IF('Planilla de Perforacion'!K588="Repasa","Repasa","")</f>
        <v/>
      </c>
      <c r="AE554" s="179" t="b">
        <f t="shared" si="97"/>
        <v>0</v>
      </c>
      <c r="AF554" t="str">
        <v/>
      </c>
      <c r="AG554" s="179" t="str">
        <f t="shared" si="98"/>
        <v/>
      </c>
      <c r="AH554" t="str">
        <v/>
      </c>
      <c r="AI554" s="202" t="str">
        <v/>
      </c>
      <c r="AJ554" t="str">
        <v/>
      </c>
      <c r="AK554" s="203" t="str">
        <v/>
      </c>
      <c r="AL554" t="str">
        <f t="shared" si="91"/>
        <v/>
      </c>
      <c r="AM554" t="str">
        <f t="shared" si="92"/>
        <v/>
      </c>
    </row>
    <row r="555" spans="3:39" x14ac:dyDescent="0.25">
      <c r="C555" s="179" t="str">
        <f>IF('Planilla de Perforacion'!K589="Conexión","Conexión","")</f>
        <v/>
      </c>
      <c r="D555" s="189" t="str">
        <f>'Planilla de Perforacion'!H589</f>
        <v/>
      </c>
      <c r="E555" s="190" t="str">
        <f>'Planilla de Perforacion'!E589</f>
        <v/>
      </c>
      <c r="F555" s="179">
        <f>'Planilla de Perforacion'!AF589</f>
        <v>0</v>
      </c>
      <c r="G555" s="179" t="str">
        <f>'Planilla de Perforacion'!AQ589</f>
        <v/>
      </c>
      <c r="H555" s="179" t="str">
        <f>'Planilla de Perforacion'!AS589</f>
        <v/>
      </c>
      <c r="I555" s="179" t="str">
        <f>'Planilla de Perforacion'!AR589</f>
        <v/>
      </c>
      <c r="J555" s="191" t="str">
        <v/>
      </c>
      <c r="K555" s="191" t="str">
        <f t="shared" si="101"/>
        <v/>
      </c>
      <c r="L555" s="191" t="str">
        <v/>
      </c>
      <c r="M555" s="192" t="str">
        <v/>
      </c>
      <c r="N555" s="191" t="str">
        <v/>
      </c>
      <c r="O555" s="191" t="str">
        <v/>
      </c>
      <c r="P555" s="193" t="str">
        <f t="shared" si="93"/>
        <v/>
      </c>
      <c r="Q555" s="193" t="str">
        <f t="shared" si="94"/>
        <v/>
      </c>
      <c r="R555" s="179" t="str">
        <f>IF('Planilla de Perforacion'!K589="Survey","Survey","")</f>
        <v/>
      </c>
      <c r="T555" s="179" t="b">
        <f t="shared" si="95"/>
        <v>0</v>
      </c>
      <c r="U555" s="179" t="str">
        <v/>
      </c>
      <c r="V555" s="179" t="str">
        <f t="shared" si="96"/>
        <v/>
      </c>
      <c r="W555" t="str">
        <v/>
      </c>
      <c r="X555" s="202" t="str">
        <v/>
      </c>
      <c r="Y555" t="str">
        <v/>
      </c>
      <c r="Z555" t="str">
        <v/>
      </c>
      <c r="AA555" t="str">
        <f t="shared" si="99"/>
        <v/>
      </c>
      <c r="AB555" t="str">
        <f t="shared" si="100"/>
        <v/>
      </c>
      <c r="AC555" s="179" t="str">
        <f>IF('Planilla de Perforacion'!K589="Repasa","Repasa","")</f>
        <v/>
      </c>
      <c r="AE555" s="179" t="b">
        <f t="shared" si="97"/>
        <v>0</v>
      </c>
      <c r="AF555" t="str">
        <v/>
      </c>
      <c r="AG555" s="179" t="str">
        <f t="shared" si="98"/>
        <v/>
      </c>
      <c r="AH555" t="str">
        <v/>
      </c>
      <c r="AI555" s="202" t="str">
        <v/>
      </c>
      <c r="AJ555" t="str">
        <v/>
      </c>
      <c r="AK555" s="203" t="str">
        <v/>
      </c>
      <c r="AL555" t="str">
        <f t="shared" si="91"/>
        <v/>
      </c>
      <c r="AM555" t="str">
        <f t="shared" si="92"/>
        <v/>
      </c>
    </row>
    <row r="556" spans="3:39" x14ac:dyDescent="0.25">
      <c r="C556" s="179" t="str">
        <f>IF('Planilla de Perforacion'!K590="Conexión","Conexión","")</f>
        <v/>
      </c>
      <c r="D556" s="189" t="str">
        <f>'Planilla de Perforacion'!H590</f>
        <v/>
      </c>
      <c r="E556" s="190" t="str">
        <f>'Planilla de Perforacion'!E590</f>
        <v/>
      </c>
      <c r="F556" s="179">
        <f>'Planilla de Perforacion'!AF590</f>
        <v>0</v>
      </c>
      <c r="G556" s="179" t="str">
        <f>'Planilla de Perforacion'!AQ590</f>
        <v/>
      </c>
      <c r="H556" s="179" t="str">
        <f>'Planilla de Perforacion'!AS590</f>
        <v/>
      </c>
      <c r="I556" s="179" t="str">
        <f>'Planilla de Perforacion'!AR590</f>
        <v/>
      </c>
      <c r="J556" s="191" t="str">
        <v/>
      </c>
      <c r="K556" s="191" t="str">
        <f t="shared" si="101"/>
        <v/>
      </c>
      <c r="L556" s="191" t="str">
        <v/>
      </c>
      <c r="M556" s="192" t="str">
        <v/>
      </c>
      <c r="N556" s="191" t="str">
        <v/>
      </c>
      <c r="O556" s="191" t="str">
        <v/>
      </c>
      <c r="P556" s="193" t="str">
        <f t="shared" si="93"/>
        <v/>
      </c>
      <c r="Q556" s="193" t="str">
        <f t="shared" si="94"/>
        <v/>
      </c>
      <c r="R556" s="179" t="str">
        <f>IF('Planilla de Perforacion'!K590="Survey","Survey","")</f>
        <v/>
      </c>
      <c r="T556" s="179" t="b">
        <f t="shared" si="95"/>
        <v>0</v>
      </c>
      <c r="U556" s="179" t="str">
        <v/>
      </c>
      <c r="V556" s="179" t="str">
        <f t="shared" si="96"/>
        <v/>
      </c>
      <c r="W556" t="str">
        <v/>
      </c>
      <c r="X556" s="202" t="str">
        <v/>
      </c>
      <c r="Y556" t="str">
        <v/>
      </c>
      <c r="Z556" t="str">
        <v/>
      </c>
      <c r="AA556" t="str">
        <f t="shared" si="99"/>
        <v/>
      </c>
      <c r="AB556" t="str">
        <f t="shared" si="100"/>
        <v/>
      </c>
      <c r="AC556" s="179" t="str">
        <f>IF('Planilla de Perforacion'!K590="Repasa","Repasa","")</f>
        <v/>
      </c>
      <c r="AE556" s="179" t="b">
        <f t="shared" si="97"/>
        <v>0</v>
      </c>
      <c r="AF556" t="str">
        <v/>
      </c>
      <c r="AG556" s="179" t="str">
        <f t="shared" si="98"/>
        <v/>
      </c>
      <c r="AH556" t="str">
        <v/>
      </c>
      <c r="AI556" s="202" t="str">
        <v/>
      </c>
      <c r="AJ556" t="str">
        <v/>
      </c>
      <c r="AK556" s="203" t="str">
        <v/>
      </c>
      <c r="AL556" t="str">
        <f t="shared" si="91"/>
        <v/>
      </c>
      <c r="AM556" t="str">
        <f t="shared" si="92"/>
        <v/>
      </c>
    </row>
    <row r="557" spans="3:39" x14ac:dyDescent="0.25">
      <c r="C557" s="179" t="str">
        <f>IF('Planilla de Perforacion'!K591="Conexión","Conexión","")</f>
        <v/>
      </c>
      <c r="D557" s="189" t="str">
        <f>'Planilla de Perforacion'!H591</f>
        <v/>
      </c>
      <c r="E557" s="190" t="str">
        <f>'Planilla de Perforacion'!E591</f>
        <v/>
      </c>
      <c r="F557" s="179">
        <f>'Planilla de Perforacion'!AF591</f>
        <v>0</v>
      </c>
      <c r="G557" s="179" t="str">
        <f>'Planilla de Perforacion'!AQ591</f>
        <v/>
      </c>
      <c r="H557" s="179" t="str">
        <f>'Planilla de Perforacion'!AS591</f>
        <v/>
      </c>
      <c r="I557" s="179" t="str">
        <f>'Planilla de Perforacion'!AR591</f>
        <v/>
      </c>
      <c r="J557" s="191" t="str">
        <v/>
      </c>
      <c r="K557" s="191" t="str">
        <f t="shared" si="101"/>
        <v/>
      </c>
      <c r="L557" s="191" t="str">
        <v/>
      </c>
      <c r="M557" s="192" t="str">
        <v/>
      </c>
      <c r="N557" s="191" t="str">
        <v/>
      </c>
      <c r="O557" s="191" t="str">
        <v/>
      </c>
      <c r="P557" s="193" t="str">
        <f t="shared" si="93"/>
        <v/>
      </c>
      <c r="Q557" s="193" t="str">
        <f t="shared" si="94"/>
        <v/>
      </c>
      <c r="R557" s="179" t="str">
        <f>IF('Planilla de Perforacion'!K591="Survey","Survey","")</f>
        <v/>
      </c>
      <c r="T557" s="179" t="b">
        <f t="shared" si="95"/>
        <v>0</v>
      </c>
      <c r="U557" s="179" t="str">
        <v/>
      </c>
      <c r="V557" s="179" t="str">
        <f t="shared" si="96"/>
        <v/>
      </c>
      <c r="W557" t="str">
        <v/>
      </c>
      <c r="X557" s="202" t="str">
        <v/>
      </c>
      <c r="Y557" t="str">
        <v/>
      </c>
      <c r="Z557" t="str">
        <v/>
      </c>
      <c r="AA557" t="str">
        <f t="shared" si="99"/>
        <v/>
      </c>
      <c r="AB557" t="str">
        <f t="shared" si="100"/>
        <v/>
      </c>
      <c r="AC557" s="179" t="str">
        <f>IF('Planilla de Perforacion'!K591="Repasa","Repasa","")</f>
        <v/>
      </c>
      <c r="AE557" s="179" t="b">
        <f t="shared" si="97"/>
        <v>0</v>
      </c>
      <c r="AF557" t="str">
        <v/>
      </c>
      <c r="AG557" s="179" t="str">
        <f t="shared" si="98"/>
        <v/>
      </c>
      <c r="AH557" t="str">
        <v/>
      </c>
      <c r="AI557" s="202" t="str">
        <v/>
      </c>
      <c r="AJ557" t="str">
        <v/>
      </c>
      <c r="AK557" s="203" t="str">
        <v/>
      </c>
      <c r="AL557" t="str">
        <f t="shared" si="91"/>
        <v/>
      </c>
      <c r="AM557" t="str">
        <f t="shared" si="92"/>
        <v/>
      </c>
    </row>
    <row r="558" spans="3:39" x14ac:dyDescent="0.25">
      <c r="C558" s="179" t="str">
        <f>IF('Planilla de Perforacion'!K592="Conexión","Conexión","")</f>
        <v/>
      </c>
      <c r="D558" s="189" t="str">
        <f>'Planilla de Perforacion'!H592</f>
        <v/>
      </c>
      <c r="E558" s="190" t="str">
        <f>'Planilla de Perforacion'!E592</f>
        <v/>
      </c>
      <c r="F558" s="179">
        <f>'Planilla de Perforacion'!AF592</f>
        <v>0</v>
      </c>
      <c r="G558" s="179" t="str">
        <f>'Planilla de Perforacion'!AQ592</f>
        <v/>
      </c>
      <c r="H558" s="179" t="str">
        <f>'Planilla de Perforacion'!AS592</f>
        <v/>
      </c>
      <c r="I558" s="179" t="str">
        <f>'Planilla de Perforacion'!AR592</f>
        <v/>
      </c>
      <c r="J558" s="191" t="str">
        <v/>
      </c>
      <c r="K558" s="191" t="str">
        <f t="shared" si="101"/>
        <v/>
      </c>
      <c r="L558" s="191" t="str">
        <v/>
      </c>
      <c r="M558" s="192" t="str">
        <v/>
      </c>
      <c r="N558" s="191" t="str">
        <v/>
      </c>
      <c r="O558" s="191" t="str">
        <v/>
      </c>
      <c r="P558" s="193" t="str">
        <f t="shared" si="93"/>
        <v/>
      </c>
      <c r="Q558" s="193" t="str">
        <f t="shared" si="94"/>
        <v/>
      </c>
      <c r="R558" s="179" t="str">
        <f>IF('Planilla de Perforacion'!K592="Survey","Survey","")</f>
        <v/>
      </c>
      <c r="T558" s="179" t="b">
        <f t="shared" si="95"/>
        <v>0</v>
      </c>
      <c r="U558" s="179" t="str">
        <v/>
      </c>
      <c r="V558" s="179" t="str">
        <f t="shared" si="96"/>
        <v/>
      </c>
      <c r="W558" t="str">
        <v/>
      </c>
      <c r="X558" s="202" t="str">
        <v/>
      </c>
      <c r="Y558" t="str">
        <v/>
      </c>
      <c r="Z558" t="str">
        <v/>
      </c>
      <c r="AA558" t="str">
        <f t="shared" si="99"/>
        <v/>
      </c>
      <c r="AB558" t="str">
        <f t="shared" si="100"/>
        <v/>
      </c>
      <c r="AC558" s="179" t="str">
        <f>IF('Planilla de Perforacion'!K592="Repasa","Repasa","")</f>
        <v/>
      </c>
      <c r="AE558" s="179" t="b">
        <f t="shared" si="97"/>
        <v>0</v>
      </c>
      <c r="AF558" t="str">
        <v/>
      </c>
      <c r="AG558" s="179" t="str">
        <f t="shared" si="98"/>
        <v/>
      </c>
      <c r="AH558" t="str">
        <v/>
      </c>
      <c r="AI558" s="202" t="str">
        <v/>
      </c>
      <c r="AJ558" t="str">
        <v/>
      </c>
      <c r="AK558" s="203" t="str">
        <v/>
      </c>
      <c r="AL558" t="str">
        <f t="shared" si="91"/>
        <v/>
      </c>
      <c r="AM558" t="str">
        <f t="shared" si="92"/>
        <v/>
      </c>
    </row>
    <row r="559" spans="3:39" x14ac:dyDescent="0.25">
      <c r="C559" s="179" t="str">
        <f>IF('Planilla de Perforacion'!K593="Conexión","Conexión","")</f>
        <v/>
      </c>
      <c r="D559" s="189" t="str">
        <f>'Planilla de Perforacion'!H593</f>
        <v/>
      </c>
      <c r="E559" s="190" t="str">
        <f>'Planilla de Perforacion'!E593</f>
        <v/>
      </c>
      <c r="F559" s="179">
        <f>'Planilla de Perforacion'!AF593</f>
        <v>0</v>
      </c>
      <c r="G559" s="179" t="str">
        <f>'Planilla de Perforacion'!AQ593</f>
        <v/>
      </c>
      <c r="H559" s="179" t="str">
        <f>'Planilla de Perforacion'!AS593</f>
        <v/>
      </c>
      <c r="I559" s="179" t="str">
        <f>'Planilla de Perforacion'!AR593</f>
        <v/>
      </c>
      <c r="J559" s="191" t="str">
        <v/>
      </c>
      <c r="K559" s="191" t="str">
        <f t="shared" si="101"/>
        <v/>
      </c>
      <c r="L559" s="191" t="str">
        <v/>
      </c>
      <c r="M559" s="192" t="str">
        <v/>
      </c>
      <c r="N559" s="191" t="str">
        <v/>
      </c>
      <c r="O559" s="191" t="str">
        <v/>
      </c>
      <c r="P559" s="193" t="str">
        <f t="shared" si="93"/>
        <v/>
      </c>
      <c r="Q559" s="193" t="str">
        <f t="shared" si="94"/>
        <v/>
      </c>
      <c r="R559" s="179" t="str">
        <f>IF('Planilla de Perforacion'!K593="Survey","Survey","")</f>
        <v/>
      </c>
      <c r="T559" s="179" t="b">
        <f t="shared" si="95"/>
        <v>0</v>
      </c>
      <c r="U559" s="179" t="str">
        <v/>
      </c>
      <c r="V559" s="179" t="str">
        <f t="shared" si="96"/>
        <v/>
      </c>
      <c r="W559" t="str">
        <v/>
      </c>
      <c r="X559" s="202" t="str">
        <v/>
      </c>
      <c r="Y559" t="str">
        <v/>
      </c>
      <c r="Z559" t="str">
        <v/>
      </c>
      <c r="AA559" t="str">
        <f t="shared" si="99"/>
        <v/>
      </c>
      <c r="AB559" t="str">
        <f t="shared" si="100"/>
        <v/>
      </c>
      <c r="AC559" s="179" t="str">
        <f>IF('Planilla de Perforacion'!K593="Repasa","Repasa","")</f>
        <v/>
      </c>
      <c r="AE559" s="179" t="b">
        <f t="shared" si="97"/>
        <v>0</v>
      </c>
      <c r="AF559" t="str">
        <v/>
      </c>
      <c r="AG559" s="179" t="str">
        <f t="shared" si="98"/>
        <v/>
      </c>
      <c r="AH559" t="str">
        <v/>
      </c>
      <c r="AI559" s="202" t="str">
        <v/>
      </c>
      <c r="AJ559" t="str">
        <v/>
      </c>
      <c r="AK559" s="203" t="str">
        <v/>
      </c>
      <c r="AL559" t="str">
        <f t="shared" si="91"/>
        <v/>
      </c>
      <c r="AM559" t="str">
        <f t="shared" si="92"/>
        <v/>
      </c>
    </row>
    <row r="560" spans="3:39" x14ac:dyDescent="0.25">
      <c r="C560" s="179" t="str">
        <f>IF('Planilla de Perforacion'!K594="Conexión","Conexión","")</f>
        <v/>
      </c>
      <c r="D560" s="189" t="str">
        <f>'Planilla de Perforacion'!H594</f>
        <v/>
      </c>
      <c r="E560" s="190" t="str">
        <f>'Planilla de Perforacion'!E594</f>
        <v/>
      </c>
      <c r="F560" s="179">
        <f>'Planilla de Perforacion'!AF594</f>
        <v>0</v>
      </c>
      <c r="G560" s="179" t="str">
        <f>'Planilla de Perforacion'!AQ594</f>
        <v/>
      </c>
      <c r="H560" s="179" t="str">
        <f>'Planilla de Perforacion'!AS594</f>
        <v/>
      </c>
      <c r="I560" s="179" t="str">
        <f>'Planilla de Perforacion'!AR594</f>
        <v/>
      </c>
      <c r="J560" s="191" t="str">
        <v/>
      </c>
      <c r="K560" s="191" t="str">
        <f t="shared" si="101"/>
        <v/>
      </c>
      <c r="L560" s="191" t="str">
        <v/>
      </c>
      <c r="M560" s="192" t="str">
        <v/>
      </c>
      <c r="N560" s="191" t="str">
        <v/>
      </c>
      <c r="O560" s="191" t="str">
        <v/>
      </c>
      <c r="P560" s="193" t="str">
        <f t="shared" si="93"/>
        <v/>
      </c>
      <c r="Q560" s="193" t="str">
        <f t="shared" si="94"/>
        <v/>
      </c>
      <c r="R560" s="179" t="str">
        <f>IF('Planilla de Perforacion'!K594="Survey","Survey","")</f>
        <v/>
      </c>
      <c r="T560" s="179" t="b">
        <f t="shared" si="95"/>
        <v>0</v>
      </c>
      <c r="U560" s="179" t="str">
        <v/>
      </c>
      <c r="V560" s="179" t="str">
        <f t="shared" si="96"/>
        <v/>
      </c>
      <c r="W560" t="str">
        <v/>
      </c>
      <c r="X560" s="202" t="str">
        <v/>
      </c>
      <c r="Y560" t="str">
        <v/>
      </c>
      <c r="Z560" t="str">
        <v/>
      </c>
      <c r="AA560" t="str">
        <f t="shared" si="99"/>
        <v/>
      </c>
      <c r="AB560" t="str">
        <f t="shared" si="100"/>
        <v/>
      </c>
      <c r="AC560" s="179" t="str">
        <f>IF('Planilla de Perforacion'!K594="Repasa","Repasa","")</f>
        <v/>
      </c>
      <c r="AE560" s="179" t="b">
        <f t="shared" si="97"/>
        <v>0</v>
      </c>
      <c r="AF560" t="str">
        <v/>
      </c>
      <c r="AG560" s="179" t="str">
        <f t="shared" si="98"/>
        <v/>
      </c>
      <c r="AH560" t="str">
        <v/>
      </c>
      <c r="AI560" s="202" t="str">
        <v/>
      </c>
      <c r="AJ560" t="str">
        <v/>
      </c>
      <c r="AK560" s="203" t="str">
        <v/>
      </c>
      <c r="AL560" t="str">
        <f t="shared" si="91"/>
        <v/>
      </c>
      <c r="AM560" t="str">
        <f t="shared" si="92"/>
        <v/>
      </c>
    </row>
    <row r="561" spans="3:39" x14ac:dyDescent="0.25">
      <c r="C561" s="179" t="str">
        <f>IF('Planilla de Perforacion'!K595="Conexión","Conexión","")</f>
        <v/>
      </c>
      <c r="D561" s="189" t="str">
        <f>'Planilla de Perforacion'!H595</f>
        <v/>
      </c>
      <c r="E561" s="190" t="str">
        <f>'Planilla de Perforacion'!E595</f>
        <v/>
      </c>
      <c r="F561" s="179">
        <f>'Planilla de Perforacion'!AF595</f>
        <v>0</v>
      </c>
      <c r="G561" s="179" t="str">
        <f>'Planilla de Perforacion'!AQ595</f>
        <v/>
      </c>
      <c r="H561" s="179" t="str">
        <f>'Planilla de Perforacion'!AS595</f>
        <v/>
      </c>
      <c r="I561" s="179" t="str">
        <f>'Planilla de Perforacion'!AR595</f>
        <v/>
      </c>
      <c r="J561" s="191" t="str">
        <v/>
      </c>
      <c r="K561" s="191" t="str">
        <f t="shared" si="101"/>
        <v/>
      </c>
      <c r="L561" s="191" t="str">
        <v/>
      </c>
      <c r="M561" s="192" t="str">
        <v/>
      </c>
      <c r="N561" s="191" t="str">
        <v/>
      </c>
      <c r="O561" s="191" t="str">
        <v/>
      </c>
      <c r="P561" s="193" t="str">
        <f t="shared" si="93"/>
        <v/>
      </c>
      <c r="Q561" s="193" t="str">
        <f t="shared" si="94"/>
        <v/>
      </c>
      <c r="R561" s="179" t="str">
        <f>IF('Planilla de Perforacion'!K595="Survey","Survey","")</f>
        <v/>
      </c>
      <c r="T561" s="179" t="b">
        <f t="shared" si="95"/>
        <v>0</v>
      </c>
      <c r="U561" s="179" t="str">
        <v/>
      </c>
      <c r="V561" s="179" t="str">
        <f t="shared" si="96"/>
        <v/>
      </c>
      <c r="W561" t="str">
        <v/>
      </c>
      <c r="X561" s="202" t="str">
        <v/>
      </c>
      <c r="Y561" t="str">
        <v/>
      </c>
      <c r="Z561" t="str">
        <v/>
      </c>
      <c r="AA561" t="str">
        <f t="shared" si="99"/>
        <v/>
      </c>
      <c r="AB561" t="str">
        <f t="shared" si="100"/>
        <v/>
      </c>
      <c r="AC561" s="179" t="str">
        <f>IF('Planilla de Perforacion'!K595="Repasa","Repasa","")</f>
        <v/>
      </c>
      <c r="AE561" s="179" t="b">
        <f t="shared" si="97"/>
        <v>0</v>
      </c>
      <c r="AF561" t="str">
        <v/>
      </c>
      <c r="AG561" s="179" t="str">
        <f t="shared" si="98"/>
        <v/>
      </c>
      <c r="AH561" t="str">
        <v/>
      </c>
      <c r="AI561" s="202" t="str">
        <v/>
      </c>
      <c r="AJ561" t="str">
        <v/>
      </c>
      <c r="AK561" s="203" t="str">
        <v/>
      </c>
      <c r="AL561" t="str">
        <f t="shared" si="91"/>
        <v/>
      </c>
      <c r="AM561" t="str">
        <f t="shared" si="92"/>
        <v/>
      </c>
    </row>
    <row r="562" spans="3:39" x14ac:dyDescent="0.25">
      <c r="C562" s="179" t="str">
        <f>IF('Planilla de Perforacion'!K596="Conexión","Conexión","")</f>
        <v/>
      </c>
      <c r="D562" s="189" t="str">
        <f>'Planilla de Perforacion'!H596</f>
        <v/>
      </c>
      <c r="E562" s="190" t="str">
        <f>'Planilla de Perforacion'!E596</f>
        <v/>
      </c>
      <c r="F562" s="179">
        <f>'Planilla de Perforacion'!AF596</f>
        <v>0</v>
      </c>
      <c r="G562" s="179" t="str">
        <f>'Planilla de Perforacion'!AQ596</f>
        <v/>
      </c>
      <c r="H562" s="179" t="str">
        <f>'Planilla de Perforacion'!AS596</f>
        <v/>
      </c>
      <c r="I562" s="179" t="str">
        <f>'Planilla de Perforacion'!AR596</f>
        <v/>
      </c>
      <c r="J562" s="191" t="str">
        <v/>
      </c>
      <c r="K562" s="191" t="str">
        <f t="shared" si="101"/>
        <v/>
      </c>
      <c r="L562" s="191" t="str">
        <v/>
      </c>
      <c r="M562" s="192" t="str">
        <v/>
      </c>
      <c r="N562" s="191" t="str">
        <v/>
      </c>
      <c r="O562" s="191" t="str">
        <v/>
      </c>
      <c r="P562" s="193" t="str">
        <f t="shared" si="93"/>
        <v/>
      </c>
      <c r="Q562" s="193" t="str">
        <f t="shared" si="94"/>
        <v/>
      </c>
      <c r="R562" s="179" t="str">
        <f>IF('Planilla de Perforacion'!K596="Survey","Survey","")</f>
        <v/>
      </c>
      <c r="T562" s="179" t="b">
        <f t="shared" si="95"/>
        <v>0</v>
      </c>
      <c r="U562" s="179" t="str">
        <v/>
      </c>
      <c r="V562" s="179" t="str">
        <f t="shared" si="96"/>
        <v/>
      </c>
      <c r="W562" t="str">
        <v/>
      </c>
      <c r="X562" s="202" t="str">
        <v/>
      </c>
      <c r="Y562" t="str">
        <v/>
      </c>
      <c r="Z562" t="str">
        <v/>
      </c>
      <c r="AA562" t="str">
        <f t="shared" si="99"/>
        <v/>
      </c>
      <c r="AB562" t="str">
        <f t="shared" si="100"/>
        <v/>
      </c>
      <c r="AC562" s="179" t="str">
        <f>IF('Planilla de Perforacion'!K596="Repasa","Repasa","")</f>
        <v/>
      </c>
      <c r="AE562" s="179" t="b">
        <f t="shared" si="97"/>
        <v>0</v>
      </c>
      <c r="AF562" t="str">
        <v/>
      </c>
      <c r="AG562" s="179" t="str">
        <f t="shared" si="98"/>
        <v/>
      </c>
      <c r="AH562" t="str">
        <v/>
      </c>
      <c r="AI562" s="202" t="str">
        <v/>
      </c>
      <c r="AJ562" t="str">
        <v/>
      </c>
      <c r="AK562" s="203" t="str">
        <v/>
      </c>
      <c r="AL562" t="str">
        <f t="shared" si="91"/>
        <v/>
      </c>
      <c r="AM562" t="str">
        <f t="shared" si="92"/>
        <v/>
      </c>
    </row>
    <row r="563" spans="3:39" x14ac:dyDescent="0.25">
      <c r="C563" s="179" t="str">
        <f>IF('Planilla de Perforacion'!K597="Conexión","Conexión","")</f>
        <v/>
      </c>
      <c r="D563" s="189" t="str">
        <f>'Planilla de Perforacion'!H597</f>
        <v/>
      </c>
      <c r="E563" s="190" t="str">
        <f>'Planilla de Perforacion'!E597</f>
        <v/>
      </c>
      <c r="F563" s="179">
        <f>'Planilla de Perforacion'!AF597</f>
        <v>0</v>
      </c>
      <c r="G563" s="179" t="str">
        <f>'Planilla de Perforacion'!AQ597</f>
        <v/>
      </c>
      <c r="H563" s="179" t="str">
        <f>'Planilla de Perforacion'!AS597</f>
        <v/>
      </c>
      <c r="I563" s="179" t="str">
        <f>'Planilla de Perforacion'!AR597</f>
        <v/>
      </c>
      <c r="J563" s="191" t="str">
        <v/>
      </c>
      <c r="K563" s="191" t="str">
        <f t="shared" si="101"/>
        <v/>
      </c>
      <c r="L563" s="191" t="str">
        <v/>
      </c>
      <c r="M563" s="192" t="str">
        <v/>
      </c>
      <c r="N563" s="191" t="str">
        <v/>
      </c>
      <c r="O563" s="191" t="str">
        <v/>
      </c>
      <c r="P563" s="193" t="str">
        <f t="shared" si="93"/>
        <v/>
      </c>
      <c r="Q563" s="193" t="str">
        <f t="shared" si="94"/>
        <v/>
      </c>
      <c r="R563" s="179" t="str">
        <f>IF('Planilla de Perforacion'!K597="Survey","Survey","")</f>
        <v/>
      </c>
      <c r="T563" s="179" t="b">
        <f t="shared" si="95"/>
        <v>0</v>
      </c>
      <c r="U563" s="179" t="str">
        <v/>
      </c>
      <c r="V563" s="179" t="str">
        <f t="shared" si="96"/>
        <v/>
      </c>
      <c r="W563" t="str">
        <v/>
      </c>
      <c r="X563" s="202" t="str">
        <v/>
      </c>
      <c r="Y563" t="str">
        <v/>
      </c>
      <c r="Z563" t="str">
        <v/>
      </c>
      <c r="AA563" t="str">
        <f t="shared" si="99"/>
        <v/>
      </c>
      <c r="AB563" t="str">
        <f t="shared" si="100"/>
        <v/>
      </c>
      <c r="AC563" s="179" t="str">
        <f>IF('Planilla de Perforacion'!K597="Repasa","Repasa","")</f>
        <v/>
      </c>
      <c r="AE563" s="179" t="b">
        <f t="shared" si="97"/>
        <v>0</v>
      </c>
      <c r="AF563" t="str">
        <v/>
      </c>
      <c r="AG563" s="179" t="str">
        <f t="shared" si="98"/>
        <v/>
      </c>
      <c r="AH563" t="str">
        <v/>
      </c>
      <c r="AI563" s="202" t="str">
        <v/>
      </c>
      <c r="AJ563" t="str">
        <v/>
      </c>
      <c r="AK563" s="203" t="str">
        <v/>
      </c>
      <c r="AL563" t="str">
        <f t="shared" si="91"/>
        <v/>
      </c>
      <c r="AM563" t="str">
        <f t="shared" si="92"/>
        <v/>
      </c>
    </row>
    <row r="564" spans="3:39" x14ac:dyDescent="0.25">
      <c r="C564" s="179" t="str">
        <f>IF('Planilla de Perforacion'!K598="Conexión","Conexión","")</f>
        <v/>
      </c>
      <c r="D564" s="189" t="str">
        <f>'Planilla de Perforacion'!H598</f>
        <v/>
      </c>
      <c r="E564" s="190" t="str">
        <f>'Planilla de Perforacion'!E598</f>
        <v/>
      </c>
      <c r="F564" s="179">
        <f>'Planilla de Perforacion'!AF598</f>
        <v>0</v>
      </c>
      <c r="G564" s="179" t="str">
        <f>'Planilla de Perforacion'!AQ598</f>
        <v/>
      </c>
      <c r="H564" s="179" t="str">
        <f>'Planilla de Perforacion'!AS598</f>
        <v/>
      </c>
      <c r="I564" s="179" t="str">
        <f>'Planilla de Perforacion'!AR598</f>
        <v/>
      </c>
      <c r="J564" s="191" t="str">
        <v/>
      </c>
      <c r="K564" s="191" t="str">
        <f t="shared" si="101"/>
        <v/>
      </c>
      <c r="L564" s="191" t="str">
        <v/>
      </c>
      <c r="M564" s="192" t="str">
        <v/>
      </c>
      <c r="N564" s="191" t="str">
        <v/>
      </c>
      <c r="O564" s="191" t="str">
        <v/>
      </c>
      <c r="P564" s="193" t="str">
        <f t="shared" si="93"/>
        <v/>
      </c>
      <c r="Q564" s="193" t="str">
        <f t="shared" si="94"/>
        <v/>
      </c>
      <c r="R564" s="179" t="str">
        <f>IF('Planilla de Perforacion'!K598="Survey","Survey","")</f>
        <v/>
      </c>
      <c r="T564" s="179" t="b">
        <f t="shared" si="95"/>
        <v>0</v>
      </c>
      <c r="U564" s="179" t="str">
        <v/>
      </c>
      <c r="V564" s="179" t="str">
        <f t="shared" si="96"/>
        <v/>
      </c>
      <c r="W564" t="str">
        <v/>
      </c>
      <c r="X564" s="202" t="str">
        <v/>
      </c>
      <c r="Y564" t="str">
        <v/>
      </c>
      <c r="Z564" t="str">
        <v/>
      </c>
      <c r="AA564" t="str">
        <f t="shared" si="99"/>
        <v/>
      </c>
      <c r="AB564" t="str">
        <f t="shared" si="100"/>
        <v/>
      </c>
      <c r="AC564" s="179" t="str">
        <f>IF('Planilla de Perforacion'!K598="Repasa","Repasa","")</f>
        <v/>
      </c>
      <c r="AE564" s="179" t="b">
        <f t="shared" si="97"/>
        <v>0</v>
      </c>
      <c r="AF564" t="str">
        <v/>
      </c>
      <c r="AG564" s="179" t="str">
        <f t="shared" si="98"/>
        <v/>
      </c>
      <c r="AH564" t="str">
        <v/>
      </c>
      <c r="AI564" s="202" t="str">
        <v/>
      </c>
      <c r="AJ564" t="str">
        <v/>
      </c>
      <c r="AK564" s="203" t="str">
        <v/>
      </c>
      <c r="AL564" t="str">
        <f t="shared" si="91"/>
        <v/>
      </c>
      <c r="AM564" t="str">
        <f t="shared" si="92"/>
        <v/>
      </c>
    </row>
    <row r="565" spans="3:39" x14ac:dyDescent="0.25">
      <c r="C565" s="179" t="str">
        <f>IF('Planilla de Perforacion'!K599="Conexión","Conexión","")</f>
        <v/>
      </c>
      <c r="D565" s="189" t="str">
        <f>'Planilla de Perforacion'!H599</f>
        <v/>
      </c>
      <c r="E565" s="190" t="str">
        <f>'Planilla de Perforacion'!E599</f>
        <v/>
      </c>
      <c r="F565" s="179">
        <f>'Planilla de Perforacion'!AF599</f>
        <v>0</v>
      </c>
      <c r="G565" s="179" t="str">
        <f>'Planilla de Perforacion'!AQ599</f>
        <v/>
      </c>
      <c r="H565" s="179" t="str">
        <f>'Planilla de Perforacion'!AS599</f>
        <v/>
      </c>
      <c r="I565" s="179" t="str">
        <f>'Planilla de Perforacion'!AR599</f>
        <v/>
      </c>
      <c r="J565" s="191" t="str">
        <v/>
      </c>
      <c r="K565" s="191" t="str">
        <f t="shared" si="101"/>
        <v/>
      </c>
      <c r="L565" s="191" t="str">
        <v/>
      </c>
      <c r="M565" s="192" t="str">
        <v/>
      </c>
      <c r="N565" s="191" t="str">
        <v/>
      </c>
      <c r="O565" s="191" t="str">
        <v/>
      </c>
      <c r="P565" s="193" t="str">
        <f t="shared" si="93"/>
        <v/>
      </c>
      <c r="Q565" s="193" t="str">
        <f t="shared" si="94"/>
        <v/>
      </c>
      <c r="R565" s="179" t="str">
        <f>IF('Planilla de Perforacion'!K599="Survey","Survey","")</f>
        <v/>
      </c>
      <c r="T565" s="179" t="b">
        <f t="shared" si="95"/>
        <v>0</v>
      </c>
      <c r="U565" s="179" t="str">
        <v/>
      </c>
      <c r="V565" s="179" t="str">
        <f t="shared" si="96"/>
        <v/>
      </c>
      <c r="W565" t="str">
        <v/>
      </c>
      <c r="X565" s="202" t="str">
        <v/>
      </c>
      <c r="Y565" t="str">
        <v/>
      </c>
      <c r="Z565" t="str">
        <v/>
      </c>
      <c r="AA565" t="str">
        <f t="shared" si="99"/>
        <v/>
      </c>
      <c r="AB565" t="str">
        <f t="shared" si="100"/>
        <v/>
      </c>
      <c r="AC565" s="179" t="str">
        <f>IF('Planilla de Perforacion'!K599="Repasa","Repasa","")</f>
        <v/>
      </c>
      <c r="AE565" s="179" t="b">
        <f t="shared" si="97"/>
        <v>0</v>
      </c>
      <c r="AF565" t="str">
        <v/>
      </c>
      <c r="AG565" s="179" t="str">
        <f t="shared" si="98"/>
        <v/>
      </c>
      <c r="AH565" t="str">
        <v/>
      </c>
      <c r="AI565" s="202" t="str">
        <v/>
      </c>
      <c r="AJ565" t="str">
        <v/>
      </c>
      <c r="AK565" s="203" t="str">
        <v/>
      </c>
      <c r="AL565" t="str">
        <f t="shared" si="91"/>
        <v/>
      </c>
      <c r="AM565" t="str">
        <f t="shared" si="92"/>
        <v/>
      </c>
    </row>
    <row r="566" spans="3:39" x14ac:dyDescent="0.25">
      <c r="C566" s="179" t="str">
        <f>IF('Planilla de Perforacion'!K600="Conexión","Conexión","")</f>
        <v/>
      </c>
      <c r="D566" s="189" t="str">
        <f>'Planilla de Perforacion'!H600</f>
        <v/>
      </c>
      <c r="E566" s="190" t="str">
        <f>'Planilla de Perforacion'!E600</f>
        <v/>
      </c>
      <c r="F566" s="179">
        <f>'Planilla de Perforacion'!AF600</f>
        <v>0</v>
      </c>
      <c r="G566" s="179" t="str">
        <f>'Planilla de Perforacion'!AQ600</f>
        <v/>
      </c>
      <c r="H566" s="179" t="str">
        <f>'Planilla de Perforacion'!AS600</f>
        <v/>
      </c>
      <c r="I566" s="179" t="str">
        <f>'Planilla de Perforacion'!AR600</f>
        <v/>
      </c>
      <c r="J566" s="191" t="str">
        <v/>
      </c>
      <c r="K566" s="191" t="str">
        <f t="shared" si="101"/>
        <v/>
      </c>
      <c r="L566" s="191" t="str">
        <v/>
      </c>
      <c r="M566" s="192" t="str">
        <v/>
      </c>
      <c r="N566" s="191" t="str">
        <v/>
      </c>
      <c r="O566" s="191" t="str">
        <v/>
      </c>
      <c r="P566" s="193" t="str">
        <f t="shared" si="93"/>
        <v/>
      </c>
      <c r="Q566" s="193" t="str">
        <f t="shared" si="94"/>
        <v/>
      </c>
      <c r="R566" s="179" t="str">
        <f>IF('Planilla de Perforacion'!K600="Survey","Survey","")</f>
        <v/>
      </c>
      <c r="T566" s="179" t="b">
        <f t="shared" si="95"/>
        <v>0</v>
      </c>
      <c r="U566" s="179" t="str">
        <v/>
      </c>
      <c r="V566" s="179" t="str">
        <f t="shared" si="96"/>
        <v/>
      </c>
      <c r="W566" t="str">
        <v/>
      </c>
      <c r="X566" s="202" t="str">
        <v/>
      </c>
      <c r="Y566" t="str">
        <v/>
      </c>
      <c r="Z566" t="str">
        <v/>
      </c>
      <c r="AA566" t="str">
        <f t="shared" si="99"/>
        <v/>
      </c>
      <c r="AB566" t="str">
        <f t="shared" si="100"/>
        <v/>
      </c>
      <c r="AC566" s="179" t="str">
        <f>IF('Planilla de Perforacion'!K600="Repasa","Repasa","")</f>
        <v/>
      </c>
      <c r="AE566" s="179" t="b">
        <f t="shared" si="97"/>
        <v>0</v>
      </c>
      <c r="AF566" t="str">
        <v/>
      </c>
      <c r="AG566" s="179" t="str">
        <f t="shared" si="98"/>
        <v/>
      </c>
      <c r="AH566" t="str">
        <v/>
      </c>
      <c r="AI566" s="202" t="str">
        <v/>
      </c>
      <c r="AJ566" t="str">
        <v/>
      </c>
      <c r="AK566" s="203" t="str">
        <v/>
      </c>
      <c r="AL566" t="str">
        <f t="shared" si="91"/>
        <v/>
      </c>
      <c r="AM566" t="str">
        <f t="shared" si="92"/>
        <v/>
      </c>
    </row>
    <row r="567" spans="3:39" x14ac:dyDescent="0.25">
      <c r="C567" s="179" t="str">
        <f>IF('Planilla de Perforacion'!K601="Conexión","Conexión","")</f>
        <v/>
      </c>
      <c r="D567" s="189" t="str">
        <f>'Planilla de Perforacion'!H601</f>
        <v/>
      </c>
      <c r="E567" s="190" t="str">
        <f>'Planilla de Perforacion'!E601</f>
        <v/>
      </c>
      <c r="F567" s="179">
        <f>'Planilla de Perforacion'!AF601</f>
        <v>0</v>
      </c>
      <c r="G567" s="179" t="str">
        <f>'Planilla de Perforacion'!AQ601</f>
        <v/>
      </c>
      <c r="H567" s="179" t="str">
        <f>'Planilla de Perforacion'!AS601</f>
        <v/>
      </c>
      <c r="I567" s="179" t="str">
        <f>'Planilla de Perforacion'!AR601</f>
        <v/>
      </c>
      <c r="J567" s="191" t="str">
        <v/>
      </c>
      <c r="K567" s="191" t="str">
        <f t="shared" si="101"/>
        <v/>
      </c>
      <c r="L567" s="191" t="str">
        <v/>
      </c>
      <c r="M567" s="192" t="str">
        <v/>
      </c>
      <c r="N567" s="191" t="str">
        <v/>
      </c>
      <c r="O567" s="191" t="str">
        <v/>
      </c>
      <c r="P567" s="193" t="str">
        <f t="shared" si="93"/>
        <v/>
      </c>
      <c r="Q567" s="193" t="str">
        <f t="shared" si="94"/>
        <v/>
      </c>
      <c r="R567" s="179" t="str">
        <f>IF('Planilla de Perforacion'!K601="Survey","Survey","")</f>
        <v/>
      </c>
      <c r="T567" s="179" t="b">
        <f t="shared" si="95"/>
        <v>0</v>
      </c>
      <c r="U567" s="179" t="str">
        <v/>
      </c>
      <c r="V567" s="179" t="str">
        <f t="shared" si="96"/>
        <v/>
      </c>
      <c r="W567" t="str">
        <v/>
      </c>
      <c r="X567" s="202" t="str">
        <v/>
      </c>
      <c r="Y567" t="str">
        <v/>
      </c>
      <c r="Z567" t="str">
        <v/>
      </c>
      <c r="AA567" t="str">
        <f t="shared" si="99"/>
        <v/>
      </c>
      <c r="AB567" t="str">
        <f t="shared" si="100"/>
        <v/>
      </c>
      <c r="AC567" s="179" t="str">
        <f>IF('Planilla de Perforacion'!K601="Repasa","Repasa","")</f>
        <v/>
      </c>
      <c r="AE567" s="179" t="b">
        <f t="shared" si="97"/>
        <v>0</v>
      </c>
      <c r="AF567" t="str">
        <v/>
      </c>
      <c r="AG567" s="179" t="str">
        <f t="shared" si="98"/>
        <v/>
      </c>
      <c r="AH567" t="str">
        <v/>
      </c>
      <c r="AI567" s="202" t="str">
        <v/>
      </c>
      <c r="AJ567" t="str">
        <v/>
      </c>
      <c r="AK567" s="203" t="str">
        <v/>
      </c>
      <c r="AL567" t="str">
        <f t="shared" si="91"/>
        <v/>
      </c>
      <c r="AM567" t="str">
        <f t="shared" si="92"/>
        <v/>
      </c>
    </row>
    <row r="568" spans="3:39" x14ac:dyDescent="0.25">
      <c r="C568" s="179" t="str">
        <f>IF('Planilla de Perforacion'!K602="Conexión","Conexión","")</f>
        <v/>
      </c>
      <c r="D568" s="189" t="str">
        <f>'Planilla de Perforacion'!H602</f>
        <v/>
      </c>
      <c r="E568" s="190" t="str">
        <f>'Planilla de Perforacion'!E602</f>
        <v/>
      </c>
      <c r="F568" s="179">
        <f>'Planilla de Perforacion'!AF602</f>
        <v>0</v>
      </c>
      <c r="G568" s="179" t="str">
        <f>'Planilla de Perforacion'!AQ602</f>
        <v/>
      </c>
      <c r="H568" s="179" t="str">
        <f>'Planilla de Perforacion'!AS602</f>
        <v/>
      </c>
      <c r="I568" s="179" t="str">
        <f>'Planilla de Perforacion'!AR602</f>
        <v/>
      </c>
      <c r="J568" s="191" t="str">
        <v/>
      </c>
      <c r="K568" s="191" t="str">
        <f t="shared" si="101"/>
        <v/>
      </c>
      <c r="L568" s="191" t="str">
        <v/>
      </c>
      <c r="M568" s="192" t="str">
        <v/>
      </c>
      <c r="N568" s="191" t="str">
        <v/>
      </c>
      <c r="O568" s="191" t="str">
        <v/>
      </c>
      <c r="P568" s="193" t="str">
        <f t="shared" si="93"/>
        <v/>
      </c>
      <c r="Q568" s="193" t="str">
        <f t="shared" si="94"/>
        <v/>
      </c>
      <c r="R568" s="179" t="str">
        <f>IF('Planilla de Perforacion'!K602="Survey","Survey","")</f>
        <v/>
      </c>
      <c r="T568" s="179" t="b">
        <f t="shared" si="95"/>
        <v>0</v>
      </c>
      <c r="U568" s="179" t="str">
        <v/>
      </c>
      <c r="V568" s="179" t="str">
        <f t="shared" si="96"/>
        <v/>
      </c>
      <c r="W568" t="str">
        <v/>
      </c>
      <c r="X568" s="202" t="str">
        <v/>
      </c>
      <c r="Y568" t="str">
        <v/>
      </c>
      <c r="Z568" t="str">
        <v/>
      </c>
      <c r="AA568" t="str">
        <f t="shared" si="99"/>
        <v/>
      </c>
      <c r="AB568" t="str">
        <f t="shared" si="100"/>
        <v/>
      </c>
      <c r="AC568" s="179" t="str">
        <f>IF('Planilla de Perforacion'!K602="Repasa","Repasa","")</f>
        <v/>
      </c>
      <c r="AE568" s="179" t="b">
        <f t="shared" si="97"/>
        <v>0</v>
      </c>
      <c r="AF568" t="str">
        <v/>
      </c>
      <c r="AG568" s="179" t="str">
        <f t="shared" si="98"/>
        <v/>
      </c>
      <c r="AH568" t="str">
        <v/>
      </c>
      <c r="AI568" s="202" t="str">
        <v/>
      </c>
      <c r="AJ568" t="str">
        <v/>
      </c>
      <c r="AK568" s="203" t="str">
        <v/>
      </c>
      <c r="AL568" t="str">
        <f t="shared" si="91"/>
        <v/>
      </c>
      <c r="AM568" t="str">
        <f t="shared" si="92"/>
        <v/>
      </c>
    </row>
    <row r="569" spans="3:39" x14ac:dyDescent="0.25">
      <c r="C569" s="179" t="str">
        <f>IF('Planilla de Perforacion'!K603="Conexión","Conexión","")</f>
        <v/>
      </c>
      <c r="D569" s="189" t="str">
        <f>'Planilla de Perforacion'!H603</f>
        <v/>
      </c>
      <c r="E569" s="190" t="str">
        <f>'Planilla de Perforacion'!E603</f>
        <v/>
      </c>
      <c r="F569" s="179">
        <f>'Planilla de Perforacion'!AF603</f>
        <v>0</v>
      </c>
      <c r="G569" s="179" t="str">
        <f>'Planilla de Perforacion'!AQ603</f>
        <v/>
      </c>
      <c r="H569" s="179" t="str">
        <f>'Planilla de Perforacion'!AS603</f>
        <v/>
      </c>
      <c r="I569" s="179" t="str">
        <f>'Planilla de Perforacion'!AR603</f>
        <v/>
      </c>
      <c r="J569" s="191" t="str">
        <v/>
      </c>
      <c r="K569" s="191" t="str">
        <f t="shared" si="101"/>
        <v/>
      </c>
      <c r="L569" s="191" t="str">
        <v/>
      </c>
      <c r="M569" s="192" t="str">
        <v/>
      </c>
      <c r="N569" s="191" t="str">
        <v/>
      </c>
      <c r="O569" s="191" t="str">
        <v/>
      </c>
      <c r="P569" s="193" t="str">
        <f t="shared" si="93"/>
        <v/>
      </c>
      <c r="Q569" s="193" t="str">
        <f t="shared" si="94"/>
        <v/>
      </c>
      <c r="R569" s="179" t="str">
        <f>IF('Planilla de Perforacion'!K603="Survey","Survey","")</f>
        <v/>
      </c>
      <c r="T569" s="179" t="b">
        <f t="shared" si="95"/>
        <v>0</v>
      </c>
      <c r="U569" s="179" t="str">
        <v/>
      </c>
      <c r="V569" s="179" t="str">
        <f t="shared" si="96"/>
        <v/>
      </c>
      <c r="W569" t="str">
        <v/>
      </c>
      <c r="X569" s="202" t="str">
        <v/>
      </c>
      <c r="Y569" t="str">
        <v/>
      </c>
      <c r="Z569" t="str">
        <v/>
      </c>
      <c r="AA569" t="str">
        <f t="shared" si="99"/>
        <v/>
      </c>
      <c r="AB569" t="str">
        <f t="shared" si="100"/>
        <v/>
      </c>
      <c r="AC569" s="179" t="str">
        <f>IF('Planilla de Perforacion'!K603="Repasa","Repasa","")</f>
        <v/>
      </c>
      <c r="AE569" s="179" t="b">
        <f t="shared" si="97"/>
        <v>0</v>
      </c>
      <c r="AF569" t="str">
        <v/>
      </c>
      <c r="AG569" s="179" t="str">
        <f t="shared" si="98"/>
        <v/>
      </c>
      <c r="AH569" t="str">
        <v/>
      </c>
      <c r="AI569" s="202" t="str">
        <v/>
      </c>
      <c r="AJ569" t="str">
        <v/>
      </c>
      <c r="AK569" s="203" t="str">
        <v/>
      </c>
      <c r="AL569" t="str">
        <f t="shared" si="91"/>
        <v/>
      </c>
      <c r="AM569" t="str">
        <f t="shared" si="92"/>
        <v/>
      </c>
    </row>
    <row r="570" spans="3:39" x14ac:dyDescent="0.25">
      <c r="C570" s="179" t="str">
        <f>IF('Planilla de Perforacion'!K604="Conexión","Conexión","")</f>
        <v/>
      </c>
      <c r="D570" s="189" t="str">
        <f>'Planilla de Perforacion'!H604</f>
        <v/>
      </c>
      <c r="E570" s="190" t="str">
        <f>'Planilla de Perforacion'!E604</f>
        <v/>
      </c>
      <c r="F570" s="179">
        <f>'Planilla de Perforacion'!AF604</f>
        <v>0</v>
      </c>
      <c r="G570" s="179" t="str">
        <f>'Planilla de Perforacion'!AQ604</f>
        <v/>
      </c>
      <c r="H570" s="179" t="str">
        <f>'Planilla de Perforacion'!AS604</f>
        <v/>
      </c>
      <c r="I570" s="179" t="str">
        <f>'Planilla de Perforacion'!AR604</f>
        <v/>
      </c>
      <c r="J570" s="191" t="str">
        <v/>
      </c>
      <c r="K570" s="191" t="str">
        <f t="shared" si="101"/>
        <v/>
      </c>
      <c r="L570" s="191" t="str">
        <v/>
      </c>
      <c r="M570" s="192" t="str">
        <v/>
      </c>
      <c r="N570" s="191" t="str">
        <v/>
      </c>
      <c r="O570" s="191" t="str">
        <v/>
      </c>
      <c r="P570" s="193" t="str">
        <f t="shared" si="93"/>
        <v/>
      </c>
      <c r="Q570" s="193" t="str">
        <f t="shared" si="94"/>
        <v/>
      </c>
      <c r="R570" s="179" t="str">
        <f>IF('Planilla de Perforacion'!K604="Survey","Survey","")</f>
        <v/>
      </c>
      <c r="T570" s="179" t="b">
        <f t="shared" si="95"/>
        <v>0</v>
      </c>
      <c r="U570" s="179" t="str">
        <v/>
      </c>
      <c r="V570" s="179" t="str">
        <f t="shared" si="96"/>
        <v/>
      </c>
      <c r="W570" t="str">
        <v/>
      </c>
      <c r="X570" s="202" t="str">
        <v/>
      </c>
      <c r="Y570" t="str">
        <v/>
      </c>
      <c r="Z570" t="str">
        <v/>
      </c>
      <c r="AA570" t="str">
        <f t="shared" si="99"/>
        <v/>
      </c>
      <c r="AB570" t="str">
        <f t="shared" si="100"/>
        <v/>
      </c>
      <c r="AC570" s="179" t="str">
        <f>IF('Planilla de Perforacion'!K604="Repasa","Repasa","")</f>
        <v/>
      </c>
      <c r="AE570" s="179" t="b">
        <f t="shared" si="97"/>
        <v>0</v>
      </c>
      <c r="AF570" t="str">
        <v/>
      </c>
      <c r="AG570" s="179" t="str">
        <f t="shared" si="98"/>
        <v/>
      </c>
      <c r="AH570" t="str">
        <v/>
      </c>
      <c r="AI570" s="202" t="str">
        <v/>
      </c>
      <c r="AJ570" t="str">
        <v/>
      </c>
      <c r="AK570" s="203" t="str">
        <v/>
      </c>
      <c r="AL570" t="str">
        <f t="shared" si="91"/>
        <v/>
      </c>
      <c r="AM570" t="str">
        <f t="shared" si="92"/>
        <v/>
      </c>
    </row>
    <row r="571" spans="3:39" x14ac:dyDescent="0.25">
      <c r="C571" s="179" t="str">
        <f>IF('Planilla de Perforacion'!K605="Conexión","Conexión","")</f>
        <v/>
      </c>
      <c r="D571" s="189" t="str">
        <f>'Planilla de Perforacion'!H605</f>
        <v/>
      </c>
      <c r="E571" s="190" t="str">
        <f>'Planilla de Perforacion'!E605</f>
        <v/>
      </c>
      <c r="F571" s="179">
        <f>'Planilla de Perforacion'!AF605</f>
        <v>0</v>
      </c>
      <c r="G571" s="179" t="str">
        <f>'Planilla de Perforacion'!AQ605</f>
        <v/>
      </c>
      <c r="H571" s="179" t="str">
        <f>'Planilla de Perforacion'!AS605</f>
        <v/>
      </c>
      <c r="I571" s="179" t="str">
        <f>'Planilla de Perforacion'!AR605</f>
        <v/>
      </c>
      <c r="J571" s="191" t="str">
        <v/>
      </c>
      <c r="K571" s="191" t="str">
        <f t="shared" si="101"/>
        <v/>
      </c>
      <c r="L571" s="191" t="str">
        <v/>
      </c>
      <c r="M571" s="192" t="str">
        <v/>
      </c>
      <c r="N571" s="191" t="str">
        <v/>
      </c>
      <c r="O571" s="191" t="str">
        <v/>
      </c>
      <c r="P571" s="193" t="str">
        <f t="shared" si="93"/>
        <v/>
      </c>
      <c r="Q571" s="193" t="str">
        <f t="shared" si="94"/>
        <v/>
      </c>
      <c r="R571" s="179" t="str">
        <f>IF('Planilla de Perforacion'!K605="Survey","Survey","")</f>
        <v/>
      </c>
      <c r="T571" s="179" t="b">
        <f t="shared" si="95"/>
        <v>0</v>
      </c>
      <c r="U571" s="179" t="str">
        <v/>
      </c>
      <c r="V571" s="179" t="str">
        <f t="shared" si="96"/>
        <v/>
      </c>
      <c r="W571" t="str">
        <v/>
      </c>
      <c r="X571" s="202" t="str">
        <v/>
      </c>
      <c r="Y571" t="str">
        <v/>
      </c>
      <c r="Z571" t="str">
        <v/>
      </c>
      <c r="AA571" t="str">
        <f t="shared" si="99"/>
        <v/>
      </c>
      <c r="AB571" t="str">
        <f t="shared" si="100"/>
        <v/>
      </c>
      <c r="AC571" s="179" t="str">
        <f>IF('Planilla de Perforacion'!K605="Repasa","Repasa","")</f>
        <v/>
      </c>
      <c r="AE571" s="179" t="b">
        <f t="shared" si="97"/>
        <v>0</v>
      </c>
      <c r="AF571" t="str">
        <v/>
      </c>
      <c r="AG571" s="179" t="str">
        <f t="shared" si="98"/>
        <v/>
      </c>
      <c r="AH571" t="str">
        <v/>
      </c>
      <c r="AI571" s="202" t="str">
        <v/>
      </c>
      <c r="AJ571" t="str">
        <v/>
      </c>
      <c r="AK571" s="203" t="str">
        <v/>
      </c>
      <c r="AL571" t="str">
        <f t="shared" si="91"/>
        <v/>
      </c>
      <c r="AM571" t="str">
        <f t="shared" si="92"/>
        <v/>
      </c>
    </row>
    <row r="572" spans="3:39" x14ac:dyDescent="0.25">
      <c r="C572" s="179" t="str">
        <f>IF('Planilla de Perforacion'!K606="Conexión","Conexión","")</f>
        <v/>
      </c>
      <c r="D572" s="189" t="str">
        <f>'Planilla de Perforacion'!H606</f>
        <v/>
      </c>
      <c r="E572" s="190" t="str">
        <f>'Planilla de Perforacion'!E606</f>
        <v/>
      </c>
      <c r="F572" s="179">
        <f>'Planilla de Perforacion'!AF606</f>
        <v>0</v>
      </c>
      <c r="G572" s="179" t="str">
        <f>'Planilla de Perforacion'!AQ606</f>
        <v/>
      </c>
      <c r="H572" s="179" t="str">
        <f>'Planilla de Perforacion'!AS606</f>
        <v/>
      </c>
      <c r="I572" s="179" t="str">
        <f>'Planilla de Perforacion'!AR606</f>
        <v/>
      </c>
      <c r="J572" s="191" t="str">
        <v/>
      </c>
      <c r="K572" s="191" t="str">
        <f t="shared" si="101"/>
        <v/>
      </c>
      <c r="L572" s="191" t="str">
        <v/>
      </c>
      <c r="M572" s="192" t="str">
        <v/>
      </c>
      <c r="N572" s="191" t="str">
        <v/>
      </c>
      <c r="O572" s="191" t="str">
        <v/>
      </c>
      <c r="P572" s="193" t="str">
        <f t="shared" si="93"/>
        <v/>
      </c>
      <c r="Q572" s="193" t="str">
        <f t="shared" si="94"/>
        <v/>
      </c>
      <c r="R572" s="179" t="str">
        <f>IF('Planilla de Perforacion'!K606="Survey","Survey","")</f>
        <v/>
      </c>
      <c r="T572" s="179" t="b">
        <f t="shared" si="95"/>
        <v>0</v>
      </c>
      <c r="U572" s="179" t="str">
        <v/>
      </c>
      <c r="V572" s="179" t="str">
        <f t="shared" si="96"/>
        <v/>
      </c>
      <c r="W572" t="str">
        <v/>
      </c>
      <c r="X572" s="202" t="str">
        <v/>
      </c>
      <c r="Y572" t="str">
        <v/>
      </c>
      <c r="Z572" t="str">
        <v/>
      </c>
      <c r="AA572" t="str">
        <f t="shared" si="99"/>
        <v/>
      </c>
      <c r="AB572" t="str">
        <f t="shared" si="100"/>
        <v/>
      </c>
      <c r="AC572" s="179" t="str">
        <f>IF('Planilla de Perforacion'!K606="Repasa","Repasa","")</f>
        <v/>
      </c>
      <c r="AE572" s="179" t="b">
        <f t="shared" si="97"/>
        <v>0</v>
      </c>
      <c r="AF572" t="str">
        <v/>
      </c>
      <c r="AG572" s="179" t="str">
        <f t="shared" si="98"/>
        <v/>
      </c>
      <c r="AH572" t="str">
        <v/>
      </c>
      <c r="AI572" s="202" t="str">
        <v/>
      </c>
      <c r="AJ572" t="str">
        <v/>
      </c>
      <c r="AK572" s="203" t="str">
        <v/>
      </c>
      <c r="AL572" t="str">
        <f t="shared" si="91"/>
        <v/>
      </c>
      <c r="AM572" t="str">
        <f t="shared" si="92"/>
        <v/>
      </c>
    </row>
    <row r="573" spans="3:39" x14ac:dyDescent="0.25">
      <c r="C573" s="179" t="str">
        <f>IF('Planilla de Perforacion'!K607="Conexión","Conexión","")</f>
        <v/>
      </c>
      <c r="D573" s="189" t="str">
        <f>'Planilla de Perforacion'!H607</f>
        <v/>
      </c>
      <c r="E573" s="190" t="str">
        <f>'Planilla de Perforacion'!E607</f>
        <v/>
      </c>
      <c r="F573" s="179">
        <f>'Planilla de Perforacion'!AF607</f>
        <v>0</v>
      </c>
      <c r="G573" s="179" t="str">
        <f>'Planilla de Perforacion'!AQ607</f>
        <v/>
      </c>
      <c r="H573" s="179" t="str">
        <f>'Planilla de Perforacion'!AS607</f>
        <v/>
      </c>
      <c r="I573" s="179" t="str">
        <f>'Planilla de Perforacion'!AR607</f>
        <v/>
      </c>
      <c r="J573" s="191" t="str">
        <v/>
      </c>
      <c r="K573" s="191" t="str">
        <f t="shared" si="101"/>
        <v/>
      </c>
      <c r="L573" s="191" t="str">
        <v/>
      </c>
      <c r="M573" s="192" t="str">
        <v/>
      </c>
      <c r="N573" s="191" t="str">
        <v/>
      </c>
      <c r="O573" s="191" t="str">
        <v/>
      </c>
      <c r="P573" s="193" t="str">
        <f t="shared" si="93"/>
        <v/>
      </c>
      <c r="Q573" s="193" t="str">
        <f t="shared" si="94"/>
        <v/>
      </c>
      <c r="R573" s="179" t="str">
        <f>IF('Planilla de Perforacion'!K607="Survey","Survey","")</f>
        <v/>
      </c>
      <c r="T573" s="179" t="b">
        <f t="shared" si="95"/>
        <v>0</v>
      </c>
      <c r="U573" s="179" t="str">
        <v/>
      </c>
      <c r="V573" s="179" t="str">
        <f t="shared" si="96"/>
        <v/>
      </c>
      <c r="W573" t="str">
        <v/>
      </c>
      <c r="X573" s="202" t="str">
        <v/>
      </c>
      <c r="Y573" t="str">
        <v/>
      </c>
      <c r="Z573" t="str">
        <v/>
      </c>
      <c r="AA573" t="str">
        <f t="shared" si="99"/>
        <v/>
      </c>
      <c r="AB573" t="str">
        <f t="shared" si="100"/>
        <v/>
      </c>
      <c r="AC573" s="179" t="str">
        <f>IF('Planilla de Perforacion'!K607="Repasa","Repasa","")</f>
        <v/>
      </c>
      <c r="AE573" s="179" t="b">
        <f t="shared" si="97"/>
        <v>0</v>
      </c>
      <c r="AF573" t="str">
        <v/>
      </c>
      <c r="AG573" s="179" t="str">
        <f t="shared" si="98"/>
        <v/>
      </c>
      <c r="AH573" t="str">
        <v/>
      </c>
      <c r="AI573" s="202" t="str">
        <v/>
      </c>
      <c r="AJ573" t="str">
        <v/>
      </c>
      <c r="AK573" s="203" t="str">
        <v/>
      </c>
      <c r="AL573" t="str">
        <f t="shared" si="91"/>
        <v/>
      </c>
      <c r="AM573" t="str">
        <f t="shared" si="92"/>
        <v/>
      </c>
    </row>
    <row r="574" spans="3:39" x14ac:dyDescent="0.25">
      <c r="C574" s="179" t="str">
        <f>IF('Planilla de Perforacion'!K608="Conexión","Conexión","")</f>
        <v/>
      </c>
      <c r="D574" s="189" t="str">
        <f>'Planilla de Perforacion'!H608</f>
        <v/>
      </c>
      <c r="E574" s="190" t="str">
        <f>'Planilla de Perforacion'!E608</f>
        <v/>
      </c>
      <c r="F574" s="179">
        <f>'Planilla de Perforacion'!AF608</f>
        <v>0</v>
      </c>
      <c r="G574" s="179" t="str">
        <f>'Planilla de Perforacion'!AQ608</f>
        <v/>
      </c>
      <c r="H574" s="179" t="str">
        <f>'Planilla de Perforacion'!AS608</f>
        <v/>
      </c>
      <c r="I574" s="179" t="str">
        <f>'Planilla de Perforacion'!AR608</f>
        <v/>
      </c>
      <c r="J574" s="191" t="str">
        <v/>
      </c>
      <c r="K574" s="191" t="str">
        <f t="shared" si="101"/>
        <v/>
      </c>
      <c r="L574" s="191" t="str">
        <v/>
      </c>
      <c r="M574" s="192" t="str">
        <v/>
      </c>
      <c r="N574" s="191" t="str">
        <v/>
      </c>
      <c r="O574" s="191" t="str">
        <v/>
      </c>
      <c r="P574" s="193" t="str">
        <f t="shared" si="93"/>
        <v/>
      </c>
      <c r="Q574" s="193" t="str">
        <f t="shared" si="94"/>
        <v/>
      </c>
      <c r="R574" s="179" t="str">
        <f>IF('Planilla de Perforacion'!K608="Survey","Survey","")</f>
        <v/>
      </c>
      <c r="T574" s="179" t="b">
        <f t="shared" si="95"/>
        <v>0</v>
      </c>
      <c r="U574" s="179" t="str">
        <v/>
      </c>
      <c r="V574" s="179" t="str">
        <f t="shared" si="96"/>
        <v/>
      </c>
      <c r="W574" t="str">
        <v/>
      </c>
      <c r="X574" s="202" t="str">
        <v/>
      </c>
      <c r="Y574" t="str">
        <v/>
      </c>
      <c r="Z574" t="str">
        <v/>
      </c>
      <c r="AA574" t="str">
        <f t="shared" si="99"/>
        <v/>
      </c>
      <c r="AB574" t="str">
        <f t="shared" si="100"/>
        <v/>
      </c>
      <c r="AC574" s="179" t="str">
        <f>IF('Planilla de Perforacion'!K608="Repasa","Repasa","")</f>
        <v/>
      </c>
      <c r="AE574" s="179" t="b">
        <f t="shared" si="97"/>
        <v>0</v>
      </c>
      <c r="AF574" t="str">
        <v/>
      </c>
      <c r="AG574" s="179" t="str">
        <f t="shared" si="98"/>
        <v/>
      </c>
      <c r="AH574" t="str">
        <v/>
      </c>
      <c r="AI574" s="202" t="str">
        <v/>
      </c>
      <c r="AJ574" t="str">
        <v/>
      </c>
      <c r="AK574" s="203" t="str">
        <v/>
      </c>
      <c r="AL574" t="str">
        <f t="shared" si="91"/>
        <v/>
      </c>
      <c r="AM574" t="str">
        <f t="shared" si="92"/>
        <v/>
      </c>
    </row>
    <row r="575" spans="3:39" x14ac:dyDescent="0.25">
      <c r="C575" s="179" t="str">
        <f>IF('Planilla de Perforacion'!K609="Conexión","Conexión","")</f>
        <v/>
      </c>
      <c r="D575" s="189" t="str">
        <f>'Planilla de Perforacion'!H609</f>
        <v/>
      </c>
      <c r="E575" s="190" t="str">
        <f>'Planilla de Perforacion'!E609</f>
        <v/>
      </c>
      <c r="F575" s="179">
        <f>'Planilla de Perforacion'!AF609</f>
        <v>0</v>
      </c>
      <c r="G575" s="179" t="str">
        <f>'Planilla de Perforacion'!AQ609</f>
        <v/>
      </c>
      <c r="H575" s="179" t="str">
        <f>'Planilla de Perforacion'!AS609</f>
        <v/>
      </c>
      <c r="I575" s="179" t="str">
        <f>'Planilla de Perforacion'!AR609</f>
        <v/>
      </c>
      <c r="J575" s="191" t="str">
        <v/>
      </c>
      <c r="K575" s="191" t="str">
        <f t="shared" si="101"/>
        <v/>
      </c>
      <c r="L575" s="191" t="str">
        <v/>
      </c>
      <c r="M575" s="192" t="str">
        <v/>
      </c>
      <c r="N575" s="191" t="str">
        <v/>
      </c>
      <c r="O575" s="191" t="str">
        <v/>
      </c>
      <c r="P575" s="193" t="str">
        <f t="shared" si="93"/>
        <v/>
      </c>
      <c r="Q575" s="193" t="str">
        <f t="shared" si="94"/>
        <v/>
      </c>
      <c r="R575" s="179" t="str">
        <f>IF('Planilla de Perforacion'!K609="Survey","Survey","")</f>
        <v/>
      </c>
      <c r="T575" s="179" t="b">
        <f t="shared" si="95"/>
        <v>0</v>
      </c>
      <c r="U575" s="179" t="str">
        <v/>
      </c>
      <c r="V575" s="179" t="str">
        <f t="shared" si="96"/>
        <v/>
      </c>
      <c r="W575" t="str">
        <v/>
      </c>
      <c r="X575" s="202" t="str">
        <v/>
      </c>
      <c r="Y575" t="str">
        <v/>
      </c>
      <c r="Z575" t="str">
        <v/>
      </c>
      <c r="AA575" t="str">
        <f t="shared" si="99"/>
        <v/>
      </c>
      <c r="AB575" t="str">
        <f t="shared" si="100"/>
        <v/>
      </c>
      <c r="AC575" s="179" t="str">
        <f>IF('Planilla de Perforacion'!K609="Repasa","Repasa","")</f>
        <v/>
      </c>
      <c r="AE575" s="179" t="b">
        <f t="shared" si="97"/>
        <v>0</v>
      </c>
      <c r="AF575" t="str">
        <v/>
      </c>
      <c r="AG575" s="179" t="str">
        <f t="shared" si="98"/>
        <v/>
      </c>
      <c r="AH575" t="str">
        <v/>
      </c>
      <c r="AI575" s="202" t="str">
        <v/>
      </c>
      <c r="AJ575" t="str">
        <v/>
      </c>
      <c r="AK575" s="203" t="str">
        <v/>
      </c>
      <c r="AL575" t="str">
        <f t="shared" si="91"/>
        <v/>
      </c>
      <c r="AM575" t="str">
        <f t="shared" si="92"/>
        <v/>
      </c>
    </row>
    <row r="576" spans="3:39" x14ac:dyDescent="0.25">
      <c r="C576" s="179" t="str">
        <f>IF('Planilla de Perforacion'!K610="Conexión","Conexión","")</f>
        <v/>
      </c>
      <c r="D576" s="189" t="str">
        <f>'Planilla de Perforacion'!H610</f>
        <v/>
      </c>
      <c r="E576" s="190" t="str">
        <f>'Planilla de Perforacion'!E610</f>
        <v/>
      </c>
      <c r="F576" s="179">
        <f>'Planilla de Perforacion'!AF610</f>
        <v>0</v>
      </c>
      <c r="G576" s="179" t="str">
        <f>'Planilla de Perforacion'!AQ610</f>
        <v/>
      </c>
      <c r="H576" s="179" t="str">
        <f>'Planilla de Perforacion'!AS610</f>
        <v/>
      </c>
      <c r="I576" s="179" t="str">
        <f>'Planilla de Perforacion'!AR610</f>
        <v/>
      </c>
      <c r="J576" s="191" t="str">
        <v/>
      </c>
      <c r="K576" s="191" t="str">
        <f t="shared" si="101"/>
        <v/>
      </c>
      <c r="L576" s="191" t="str">
        <v/>
      </c>
      <c r="M576" s="192" t="str">
        <v/>
      </c>
      <c r="N576" s="191" t="str">
        <v/>
      </c>
      <c r="O576" s="191" t="str">
        <v/>
      </c>
      <c r="P576" s="193" t="str">
        <f t="shared" si="93"/>
        <v/>
      </c>
      <c r="Q576" s="193" t="str">
        <f t="shared" si="94"/>
        <v/>
      </c>
      <c r="R576" s="179" t="str">
        <f>IF('Planilla de Perforacion'!K610="Survey","Survey","")</f>
        <v/>
      </c>
      <c r="T576" s="179" t="b">
        <f t="shared" si="95"/>
        <v>0</v>
      </c>
      <c r="U576" s="179" t="str">
        <v/>
      </c>
      <c r="V576" s="179" t="str">
        <f t="shared" si="96"/>
        <v/>
      </c>
      <c r="W576" t="str">
        <v/>
      </c>
      <c r="X576" s="202" t="str">
        <v/>
      </c>
      <c r="Y576" t="str">
        <v/>
      </c>
      <c r="Z576" t="str">
        <v/>
      </c>
      <c r="AA576" t="str">
        <f t="shared" si="99"/>
        <v/>
      </c>
      <c r="AB576" t="str">
        <f t="shared" si="100"/>
        <v/>
      </c>
      <c r="AC576" s="179" t="str">
        <f>IF('Planilla de Perforacion'!K610="Repasa","Repasa","")</f>
        <v/>
      </c>
      <c r="AE576" s="179" t="b">
        <f t="shared" si="97"/>
        <v>0</v>
      </c>
      <c r="AF576" t="str">
        <v/>
      </c>
      <c r="AG576" s="179" t="str">
        <f t="shared" si="98"/>
        <v/>
      </c>
      <c r="AH576" t="str">
        <v/>
      </c>
      <c r="AI576" s="202" t="str">
        <v/>
      </c>
      <c r="AJ576" t="str">
        <v/>
      </c>
      <c r="AK576" s="203" t="str">
        <v/>
      </c>
      <c r="AL576" t="str">
        <f t="shared" si="91"/>
        <v/>
      </c>
      <c r="AM576" t="str">
        <f t="shared" si="92"/>
        <v/>
      </c>
    </row>
    <row r="577" spans="3:39" x14ac:dyDescent="0.25">
      <c r="C577" s="179" t="str">
        <f>IF('Planilla de Perforacion'!K611="Conexión","Conexión","")</f>
        <v/>
      </c>
      <c r="D577" s="189" t="str">
        <f>'Planilla de Perforacion'!H611</f>
        <v/>
      </c>
      <c r="E577" s="190" t="str">
        <f>'Planilla de Perforacion'!E611</f>
        <v/>
      </c>
      <c r="F577" s="179">
        <f>'Planilla de Perforacion'!AF611</f>
        <v>0</v>
      </c>
      <c r="G577" s="179" t="str">
        <f>'Planilla de Perforacion'!AQ611</f>
        <v/>
      </c>
      <c r="H577" s="179" t="str">
        <f>'Planilla de Perforacion'!AS611</f>
        <v/>
      </c>
      <c r="I577" s="179" t="str">
        <f>'Planilla de Perforacion'!AR611</f>
        <v/>
      </c>
      <c r="J577" s="191" t="str">
        <v/>
      </c>
      <c r="K577" s="191" t="str">
        <f t="shared" si="101"/>
        <v/>
      </c>
      <c r="L577" s="191" t="str">
        <v/>
      </c>
      <c r="M577" s="192" t="str">
        <v/>
      </c>
      <c r="N577" s="191" t="str">
        <v/>
      </c>
      <c r="O577" s="191" t="str">
        <v/>
      </c>
      <c r="P577" s="193" t="str">
        <f t="shared" si="93"/>
        <v/>
      </c>
      <c r="Q577" s="193" t="str">
        <f t="shared" si="94"/>
        <v/>
      </c>
      <c r="R577" s="179" t="str">
        <f>IF('Planilla de Perforacion'!K611="Survey","Survey","")</f>
        <v/>
      </c>
      <c r="T577" s="179" t="b">
        <f t="shared" si="95"/>
        <v>0</v>
      </c>
      <c r="U577" s="179" t="str">
        <v/>
      </c>
      <c r="V577" s="179" t="str">
        <f t="shared" si="96"/>
        <v/>
      </c>
      <c r="W577" t="str">
        <v/>
      </c>
      <c r="X577" s="202" t="str">
        <v/>
      </c>
      <c r="Y577" t="str">
        <v/>
      </c>
      <c r="Z577" t="str">
        <v/>
      </c>
      <c r="AA577" t="str">
        <f t="shared" si="99"/>
        <v/>
      </c>
      <c r="AB577" t="str">
        <f t="shared" si="100"/>
        <v/>
      </c>
      <c r="AC577" s="179" t="str">
        <f>IF('Planilla de Perforacion'!K611="Repasa","Repasa","")</f>
        <v/>
      </c>
      <c r="AE577" s="179" t="b">
        <f t="shared" si="97"/>
        <v>0</v>
      </c>
      <c r="AF577" t="str">
        <v/>
      </c>
      <c r="AG577" s="179" t="str">
        <f t="shared" si="98"/>
        <v/>
      </c>
      <c r="AH577" t="str">
        <v/>
      </c>
      <c r="AI577" s="202" t="str">
        <v/>
      </c>
      <c r="AJ577" t="str">
        <v/>
      </c>
      <c r="AK577" s="203" t="str">
        <v/>
      </c>
      <c r="AL577" t="str">
        <f t="shared" si="91"/>
        <v/>
      </c>
      <c r="AM577" t="str">
        <f t="shared" si="92"/>
        <v/>
      </c>
    </row>
    <row r="578" spans="3:39" x14ac:dyDescent="0.25">
      <c r="C578" s="179" t="str">
        <f>IF('Planilla de Perforacion'!K612="Conexión","Conexión","")</f>
        <v/>
      </c>
      <c r="D578" s="189" t="str">
        <f>'Planilla de Perforacion'!H612</f>
        <v/>
      </c>
      <c r="E578" s="190" t="str">
        <f>'Planilla de Perforacion'!E612</f>
        <v/>
      </c>
      <c r="F578" s="179">
        <f>'Planilla de Perforacion'!AF612</f>
        <v>0</v>
      </c>
      <c r="G578" s="179" t="str">
        <f>'Planilla de Perforacion'!AQ612</f>
        <v/>
      </c>
      <c r="H578" s="179" t="str">
        <f>'Planilla de Perforacion'!AS612</f>
        <v/>
      </c>
      <c r="I578" s="179" t="str">
        <f>'Planilla de Perforacion'!AR612</f>
        <v/>
      </c>
      <c r="J578" s="191" t="str">
        <v/>
      </c>
      <c r="K578" s="191" t="str">
        <f t="shared" si="101"/>
        <v/>
      </c>
      <c r="L578" s="191" t="str">
        <v/>
      </c>
      <c r="M578" s="192" t="str">
        <v/>
      </c>
      <c r="N578" s="191" t="str">
        <v/>
      </c>
      <c r="O578" s="191" t="str">
        <v/>
      </c>
      <c r="P578" s="193" t="str">
        <f t="shared" si="93"/>
        <v/>
      </c>
      <c r="Q578" s="193" t="str">
        <f t="shared" si="94"/>
        <v/>
      </c>
      <c r="R578" s="179" t="str">
        <f>IF('Planilla de Perforacion'!K612="Survey","Survey","")</f>
        <v/>
      </c>
      <c r="T578" s="179" t="b">
        <f t="shared" si="95"/>
        <v>0</v>
      </c>
      <c r="U578" s="179" t="str">
        <v/>
      </c>
      <c r="V578" s="179" t="str">
        <f t="shared" si="96"/>
        <v/>
      </c>
      <c r="W578" t="str">
        <v/>
      </c>
      <c r="X578" s="202" t="str">
        <v/>
      </c>
      <c r="Y578" t="str">
        <v/>
      </c>
      <c r="Z578" t="str">
        <v/>
      </c>
      <c r="AA578" t="str">
        <f t="shared" si="99"/>
        <v/>
      </c>
      <c r="AB578" t="str">
        <f t="shared" si="100"/>
        <v/>
      </c>
      <c r="AC578" s="179" t="str">
        <f>IF('Planilla de Perforacion'!K612="Repasa","Repasa","")</f>
        <v/>
      </c>
      <c r="AE578" s="179" t="b">
        <f t="shared" si="97"/>
        <v>0</v>
      </c>
      <c r="AF578" t="str">
        <v/>
      </c>
      <c r="AG578" s="179" t="str">
        <f t="shared" si="98"/>
        <v/>
      </c>
      <c r="AH578" t="str">
        <v/>
      </c>
      <c r="AI578" s="202" t="str">
        <v/>
      </c>
      <c r="AJ578" t="str">
        <v/>
      </c>
      <c r="AK578" s="203" t="str">
        <v/>
      </c>
      <c r="AL578" t="str">
        <f t="shared" ref="AL578:AL641" si="102">IF(AJ578="Día",AH578,"")</f>
        <v/>
      </c>
      <c r="AM578" t="str">
        <f t="shared" ref="AM578:AM641" si="103">IF(AJ578="Noche",AH578,"")</f>
        <v/>
      </c>
    </row>
    <row r="579" spans="3:39" x14ac:dyDescent="0.25">
      <c r="C579" s="179" t="str">
        <f>IF('Planilla de Perforacion'!K613="Conexión","Conexión","")</f>
        <v/>
      </c>
      <c r="D579" s="189" t="str">
        <f>'Planilla de Perforacion'!H613</f>
        <v/>
      </c>
      <c r="E579" s="190" t="str">
        <f>'Planilla de Perforacion'!E613</f>
        <v/>
      </c>
      <c r="F579" s="179">
        <f>'Planilla de Perforacion'!AF613</f>
        <v>0</v>
      </c>
      <c r="G579" s="179" t="str">
        <f>'Planilla de Perforacion'!AQ613</f>
        <v/>
      </c>
      <c r="H579" s="179" t="str">
        <f>'Planilla de Perforacion'!AS613</f>
        <v/>
      </c>
      <c r="I579" s="179" t="str">
        <f>'Planilla de Perforacion'!AR613</f>
        <v/>
      </c>
      <c r="J579" s="191" t="str">
        <v/>
      </c>
      <c r="K579" s="191" t="str">
        <f t="shared" si="101"/>
        <v/>
      </c>
      <c r="L579" s="191" t="str">
        <v/>
      </c>
      <c r="M579" s="192" t="str">
        <v/>
      </c>
      <c r="N579" s="191" t="str">
        <v/>
      </c>
      <c r="O579" s="191" t="str">
        <v/>
      </c>
      <c r="P579" s="193" t="str">
        <f t="shared" ref="P579:P642" si="104">IF(N579="Día",L579,"")</f>
        <v/>
      </c>
      <c r="Q579" s="193" t="str">
        <f t="shared" ref="Q579:Q642" si="105">IF(N579="Noche",L579,"")</f>
        <v/>
      </c>
      <c r="R579" s="179" t="str">
        <f>IF('Planilla de Perforacion'!K613="Survey","Survey","")</f>
        <v/>
      </c>
      <c r="T579" s="179" t="b">
        <f t="shared" ref="T579:T642" si="106">IF($R$2:$R$1314=$A$3,ROW())</f>
        <v>0</v>
      </c>
      <c r="U579" s="179" t="str">
        <v/>
      </c>
      <c r="V579" s="179" t="str">
        <f t="shared" ref="V579:V642" si="107">IF(U579="","",$A$3)</f>
        <v/>
      </c>
      <c r="W579" t="str">
        <v/>
      </c>
      <c r="X579" s="202" t="str">
        <v/>
      </c>
      <c r="Y579" t="str">
        <v/>
      </c>
      <c r="Z579" t="str">
        <v/>
      </c>
      <c r="AA579" t="str">
        <f t="shared" si="99"/>
        <v/>
      </c>
      <c r="AB579" t="str">
        <f t="shared" si="100"/>
        <v/>
      </c>
      <c r="AC579" s="179" t="str">
        <f>IF('Planilla de Perforacion'!K613="Repasa","Repasa","")</f>
        <v/>
      </c>
      <c r="AE579" s="179" t="b">
        <f t="shared" ref="AE579:AE642" si="108">IF($AC$2:$AC$1314=$A$4,ROW())</f>
        <v>0</v>
      </c>
      <c r="AF579" t="str">
        <v/>
      </c>
      <c r="AG579" s="179" t="str">
        <f t="shared" ref="AG579:AG642" si="109">IF(AF579="","",$A$4)</f>
        <v/>
      </c>
      <c r="AH579" t="str">
        <v/>
      </c>
      <c r="AI579" s="202" t="str">
        <v/>
      </c>
      <c r="AJ579" t="str">
        <v/>
      </c>
      <c r="AK579" s="203" t="str">
        <v/>
      </c>
      <c r="AL579" t="str">
        <f t="shared" si="102"/>
        <v/>
      </c>
      <c r="AM579" t="str">
        <f t="shared" si="103"/>
        <v/>
      </c>
    </row>
    <row r="580" spans="3:39" x14ac:dyDescent="0.25">
      <c r="C580" s="179" t="str">
        <f>IF('Planilla de Perforacion'!K614="Conexión","Conexión","")</f>
        <v/>
      </c>
      <c r="D580" s="189" t="str">
        <f>'Planilla de Perforacion'!H614</f>
        <v/>
      </c>
      <c r="E580" s="190" t="str">
        <f>'Planilla de Perforacion'!E614</f>
        <v/>
      </c>
      <c r="F580" s="179">
        <f>'Planilla de Perforacion'!AF614</f>
        <v>0</v>
      </c>
      <c r="G580" s="179" t="str">
        <f>'Planilla de Perforacion'!AQ614</f>
        <v/>
      </c>
      <c r="H580" s="179" t="str">
        <f>'Planilla de Perforacion'!AS614</f>
        <v/>
      </c>
      <c r="I580" s="179" t="str">
        <f>'Planilla de Perforacion'!AR614</f>
        <v/>
      </c>
      <c r="J580" s="191" t="str">
        <v/>
      </c>
      <c r="K580" s="191" t="str">
        <f t="shared" si="101"/>
        <v/>
      </c>
      <c r="L580" s="191" t="str">
        <v/>
      </c>
      <c r="M580" s="192" t="str">
        <v/>
      </c>
      <c r="N580" s="191" t="str">
        <v/>
      </c>
      <c r="O580" s="191" t="str">
        <v/>
      </c>
      <c r="P580" s="193" t="str">
        <f t="shared" si="104"/>
        <v/>
      </c>
      <c r="Q580" s="193" t="str">
        <f t="shared" si="105"/>
        <v/>
      </c>
      <c r="R580" s="179" t="str">
        <f>IF('Planilla de Perforacion'!K614="Survey","Survey","")</f>
        <v/>
      </c>
      <c r="T580" s="179" t="b">
        <f t="shared" si="106"/>
        <v>0</v>
      </c>
      <c r="U580" s="179" t="str">
        <v/>
      </c>
      <c r="V580" s="179" t="str">
        <f t="shared" si="107"/>
        <v/>
      </c>
      <c r="W580" t="str">
        <v/>
      </c>
      <c r="X580" s="202" t="str">
        <v/>
      </c>
      <c r="Y580" t="str">
        <v/>
      </c>
      <c r="Z580" t="str">
        <v/>
      </c>
      <c r="AA580" t="str">
        <f t="shared" si="99"/>
        <v/>
      </c>
      <c r="AB580" t="str">
        <f t="shared" si="100"/>
        <v/>
      </c>
      <c r="AC580" s="179" t="str">
        <f>IF('Planilla de Perforacion'!K614="Repasa","Repasa","")</f>
        <v/>
      </c>
      <c r="AE580" s="179" t="b">
        <f t="shared" si="108"/>
        <v>0</v>
      </c>
      <c r="AF580" t="str">
        <v/>
      </c>
      <c r="AG580" s="179" t="str">
        <f t="shared" si="109"/>
        <v/>
      </c>
      <c r="AH580" t="str">
        <v/>
      </c>
      <c r="AI580" s="202" t="str">
        <v/>
      </c>
      <c r="AJ580" t="str">
        <v/>
      </c>
      <c r="AK580" s="203" t="str">
        <v/>
      </c>
      <c r="AL580" t="str">
        <f t="shared" si="102"/>
        <v/>
      </c>
      <c r="AM580" t="str">
        <f t="shared" si="103"/>
        <v/>
      </c>
    </row>
    <row r="581" spans="3:39" x14ac:dyDescent="0.25">
      <c r="C581" s="179" t="str">
        <f>IF('Planilla de Perforacion'!K615="Conexión","Conexión","")</f>
        <v/>
      </c>
      <c r="D581" s="189" t="str">
        <f>'Planilla de Perforacion'!H615</f>
        <v/>
      </c>
      <c r="E581" s="190" t="str">
        <f>'Planilla de Perforacion'!E615</f>
        <v/>
      </c>
      <c r="F581" s="179">
        <f>'Planilla de Perforacion'!AF615</f>
        <v>0</v>
      </c>
      <c r="G581" s="179" t="str">
        <f>'Planilla de Perforacion'!AQ615</f>
        <v/>
      </c>
      <c r="H581" s="179" t="str">
        <f>'Planilla de Perforacion'!AS615</f>
        <v/>
      </c>
      <c r="I581" s="179" t="str">
        <f>'Planilla de Perforacion'!AR615</f>
        <v/>
      </c>
      <c r="J581" s="191" t="str">
        <v/>
      </c>
      <c r="K581" s="191" t="str">
        <f t="shared" si="101"/>
        <v/>
      </c>
      <c r="L581" s="191" t="str">
        <v/>
      </c>
      <c r="M581" s="192" t="str">
        <v/>
      </c>
      <c r="N581" s="191" t="str">
        <v/>
      </c>
      <c r="O581" s="191" t="str">
        <v/>
      </c>
      <c r="P581" s="193" t="str">
        <f t="shared" si="104"/>
        <v/>
      </c>
      <c r="Q581" s="193" t="str">
        <f t="shared" si="105"/>
        <v/>
      </c>
      <c r="R581" s="179" t="str">
        <f>IF('Planilla de Perforacion'!K615="Survey","Survey","")</f>
        <v/>
      </c>
      <c r="T581" s="179" t="b">
        <f t="shared" si="106"/>
        <v>0</v>
      </c>
      <c r="U581" s="179" t="str">
        <v/>
      </c>
      <c r="V581" s="179" t="str">
        <f t="shared" si="107"/>
        <v/>
      </c>
      <c r="W581" t="str">
        <v/>
      </c>
      <c r="X581" s="202" t="str">
        <v/>
      </c>
      <c r="Y581" t="str">
        <v/>
      </c>
      <c r="Z581" t="str">
        <v/>
      </c>
      <c r="AA581" t="str">
        <f t="shared" si="99"/>
        <v/>
      </c>
      <c r="AB581" t="str">
        <f t="shared" si="100"/>
        <v/>
      </c>
      <c r="AC581" s="179" t="str">
        <f>IF('Planilla de Perforacion'!K615="Repasa","Repasa","")</f>
        <v/>
      </c>
      <c r="AE581" s="179" t="b">
        <f t="shared" si="108"/>
        <v>0</v>
      </c>
      <c r="AF581" t="str">
        <v/>
      </c>
      <c r="AG581" s="179" t="str">
        <f t="shared" si="109"/>
        <v/>
      </c>
      <c r="AH581" t="str">
        <v/>
      </c>
      <c r="AI581" s="202" t="str">
        <v/>
      </c>
      <c r="AJ581" t="str">
        <v/>
      </c>
      <c r="AK581" s="203" t="str">
        <v/>
      </c>
      <c r="AL581" t="str">
        <f t="shared" si="102"/>
        <v/>
      </c>
      <c r="AM581" t="str">
        <f t="shared" si="103"/>
        <v/>
      </c>
    </row>
    <row r="582" spans="3:39" x14ac:dyDescent="0.25">
      <c r="C582" s="179" t="str">
        <f>IF('Planilla de Perforacion'!K616="Conexión","Conexión","")</f>
        <v/>
      </c>
      <c r="D582" s="189" t="str">
        <f>'Planilla de Perforacion'!H616</f>
        <v/>
      </c>
      <c r="E582" s="190" t="str">
        <f>'Planilla de Perforacion'!E616</f>
        <v/>
      </c>
      <c r="F582" s="179">
        <f>'Planilla de Perforacion'!AF616</f>
        <v>0</v>
      </c>
      <c r="G582" s="179" t="str">
        <f>'Planilla de Perforacion'!AQ616</f>
        <v/>
      </c>
      <c r="H582" s="179" t="str">
        <f>'Planilla de Perforacion'!AS616</f>
        <v/>
      </c>
      <c r="I582" s="179" t="str">
        <f>'Planilla de Perforacion'!AR616</f>
        <v/>
      </c>
      <c r="J582" s="191" t="str">
        <v/>
      </c>
      <c r="K582" s="191" t="str">
        <f t="shared" si="101"/>
        <v/>
      </c>
      <c r="L582" s="191" t="str">
        <v/>
      </c>
      <c r="M582" s="192" t="str">
        <v/>
      </c>
      <c r="N582" s="191" t="str">
        <v/>
      </c>
      <c r="O582" s="191" t="str">
        <v/>
      </c>
      <c r="P582" s="193" t="str">
        <f t="shared" si="104"/>
        <v/>
      </c>
      <c r="Q582" s="193" t="str">
        <f t="shared" si="105"/>
        <v/>
      </c>
      <c r="R582" s="179" t="str">
        <f>IF('Planilla de Perforacion'!K616="Survey","Survey","")</f>
        <v/>
      </c>
      <c r="T582" s="179" t="b">
        <f t="shared" si="106"/>
        <v>0</v>
      </c>
      <c r="U582" s="179" t="str">
        <v/>
      </c>
      <c r="V582" s="179" t="str">
        <f t="shared" si="107"/>
        <v/>
      </c>
      <c r="W582" t="str">
        <v/>
      </c>
      <c r="X582" s="202" t="str">
        <v/>
      </c>
      <c r="Y582" t="str">
        <v/>
      </c>
      <c r="Z582" t="str">
        <v/>
      </c>
      <c r="AA582" t="str">
        <f t="shared" si="99"/>
        <v/>
      </c>
      <c r="AB582" t="str">
        <f t="shared" si="100"/>
        <v/>
      </c>
      <c r="AC582" s="179" t="str">
        <f>IF('Planilla de Perforacion'!K616="Repasa","Repasa","")</f>
        <v/>
      </c>
      <c r="AE582" s="179" t="b">
        <f t="shared" si="108"/>
        <v>0</v>
      </c>
      <c r="AF582" t="str">
        <v/>
      </c>
      <c r="AG582" s="179" t="str">
        <f t="shared" si="109"/>
        <v/>
      </c>
      <c r="AH582" t="str">
        <v/>
      </c>
      <c r="AI582" s="202" t="str">
        <v/>
      </c>
      <c r="AJ582" t="str">
        <v/>
      </c>
      <c r="AK582" s="203" t="str">
        <v/>
      </c>
      <c r="AL582" t="str">
        <f t="shared" si="102"/>
        <v/>
      </c>
      <c r="AM582" t="str">
        <f t="shared" si="103"/>
        <v/>
      </c>
    </row>
    <row r="583" spans="3:39" x14ac:dyDescent="0.25">
      <c r="C583" s="179" t="str">
        <f>IF('Planilla de Perforacion'!K617="Conexión","Conexión","")</f>
        <v/>
      </c>
      <c r="D583" s="189" t="str">
        <f>'Planilla de Perforacion'!H617</f>
        <v/>
      </c>
      <c r="E583" s="190" t="str">
        <f>'Planilla de Perforacion'!E617</f>
        <v/>
      </c>
      <c r="F583" s="179">
        <f>'Planilla de Perforacion'!AF617</f>
        <v>0</v>
      </c>
      <c r="G583" s="179" t="str">
        <f>'Planilla de Perforacion'!AQ617</f>
        <v/>
      </c>
      <c r="H583" s="179" t="str">
        <f>'Planilla de Perforacion'!AS617</f>
        <v/>
      </c>
      <c r="I583" s="179" t="str">
        <f>'Planilla de Perforacion'!AR617</f>
        <v/>
      </c>
      <c r="J583" s="191" t="str">
        <v/>
      </c>
      <c r="K583" s="191" t="str">
        <f t="shared" si="101"/>
        <v/>
      </c>
      <c r="L583" s="191" t="str">
        <v/>
      </c>
      <c r="M583" s="192" t="str">
        <v/>
      </c>
      <c r="N583" s="191" t="str">
        <v/>
      </c>
      <c r="O583" s="191" t="str">
        <v/>
      </c>
      <c r="P583" s="193" t="str">
        <f t="shared" si="104"/>
        <v/>
      </c>
      <c r="Q583" s="193" t="str">
        <f t="shared" si="105"/>
        <v/>
      </c>
      <c r="R583" s="179" t="str">
        <f>IF('Planilla de Perforacion'!K617="Survey","Survey","")</f>
        <v/>
      </c>
      <c r="T583" s="179" t="b">
        <f t="shared" si="106"/>
        <v>0</v>
      </c>
      <c r="U583" s="179" t="str">
        <v/>
      </c>
      <c r="V583" s="179" t="str">
        <f t="shared" si="107"/>
        <v/>
      </c>
      <c r="W583" t="str">
        <v/>
      </c>
      <c r="X583" s="202" t="str">
        <v/>
      </c>
      <c r="Y583" t="str">
        <v/>
      </c>
      <c r="Z583" t="str">
        <v/>
      </c>
      <c r="AA583" t="str">
        <f t="shared" si="99"/>
        <v/>
      </c>
      <c r="AB583" t="str">
        <f t="shared" si="100"/>
        <v/>
      </c>
      <c r="AC583" s="179" t="str">
        <f>IF('Planilla de Perforacion'!K617="Repasa","Repasa","")</f>
        <v/>
      </c>
      <c r="AE583" s="179" t="b">
        <f t="shared" si="108"/>
        <v>0</v>
      </c>
      <c r="AF583" t="str">
        <v/>
      </c>
      <c r="AG583" s="179" t="str">
        <f t="shared" si="109"/>
        <v/>
      </c>
      <c r="AH583" t="str">
        <v/>
      </c>
      <c r="AI583" s="202" t="str">
        <v/>
      </c>
      <c r="AJ583" t="str">
        <v/>
      </c>
      <c r="AK583" s="203" t="str">
        <v/>
      </c>
      <c r="AL583" t="str">
        <f t="shared" si="102"/>
        <v/>
      </c>
      <c r="AM583" t="str">
        <f t="shared" si="103"/>
        <v/>
      </c>
    </row>
    <row r="584" spans="3:39" x14ac:dyDescent="0.25">
      <c r="C584" s="179" t="str">
        <f>IF('Planilla de Perforacion'!K618="Conexión","Conexión","")</f>
        <v/>
      </c>
      <c r="D584" s="189" t="str">
        <f>'Planilla de Perforacion'!H618</f>
        <v/>
      </c>
      <c r="E584" s="190" t="str">
        <f>'Planilla de Perforacion'!E618</f>
        <v/>
      </c>
      <c r="F584" s="179">
        <f>'Planilla de Perforacion'!AF618</f>
        <v>0</v>
      </c>
      <c r="G584" s="179" t="str">
        <f>'Planilla de Perforacion'!AQ618</f>
        <v/>
      </c>
      <c r="H584" s="179" t="str">
        <f>'Planilla de Perforacion'!AS618</f>
        <v/>
      </c>
      <c r="I584" s="179" t="str">
        <f>'Planilla de Perforacion'!AR618</f>
        <v/>
      </c>
      <c r="J584" s="191" t="str">
        <v/>
      </c>
      <c r="K584" s="191" t="str">
        <f t="shared" si="101"/>
        <v/>
      </c>
      <c r="L584" s="191" t="str">
        <v/>
      </c>
      <c r="M584" s="192" t="str">
        <v/>
      </c>
      <c r="N584" s="191" t="str">
        <v/>
      </c>
      <c r="O584" s="191" t="str">
        <v/>
      </c>
      <c r="P584" s="193" t="str">
        <f t="shared" si="104"/>
        <v/>
      </c>
      <c r="Q584" s="193" t="str">
        <f t="shared" si="105"/>
        <v/>
      </c>
      <c r="R584" s="179" t="str">
        <f>IF('Planilla de Perforacion'!K618="Survey","Survey","")</f>
        <v/>
      </c>
      <c r="T584" s="179" t="b">
        <f t="shared" si="106"/>
        <v>0</v>
      </c>
      <c r="U584" s="179" t="str">
        <v/>
      </c>
      <c r="V584" s="179" t="str">
        <f t="shared" si="107"/>
        <v/>
      </c>
      <c r="W584" t="str">
        <v/>
      </c>
      <c r="X584" s="202" t="str">
        <v/>
      </c>
      <c r="Y584" t="str">
        <v/>
      </c>
      <c r="Z584" t="str">
        <v/>
      </c>
      <c r="AA584" t="str">
        <f t="shared" ref="AA584:AA647" si="110">IF(Y584="Día",W584,"")</f>
        <v/>
      </c>
      <c r="AB584" t="str">
        <f t="shared" ref="AB584:AB647" si="111">IF(Y584="Noche",W584,"")</f>
        <v/>
      </c>
      <c r="AC584" s="179" t="str">
        <f>IF('Planilla de Perforacion'!K618="Repasa","Repasa","")</f>
        <v/>
      </c>
      <c r="AE584" s="179" t="b">
        <f t="shared" si="108"/>
        <v>0</v>
      </c>
      <c r="AF584" t="str">
        <v/>
      </c>
      <c r="AG584" s="179" t="str">
        <f t="shared" si="109"/>
        <v/>
      </c>
      <c r="AH584" t="str">
        <v/>
      </c>
      <c r="AI584" s="202" t="str">
        <v/>
      </c>
      <c r="AJ584" t="str">
        <v/>
      </c>
      <c r="AK584" s="203" t="str">
        <v/>
      </c>
      <c r="AL584" t="str">
        <f t="shared" si="102"/>
        <v/>
      </c>
      <c r="AM584" t="str">
        <f t="shared" si="103"/>
        <v/>
      </c>
    </row>
    <row r="585" spans="3:39" x14ac:dyDescent="0.25">
      <c r="C585" s="179" t="str">
        <f>IF('Planilla de Perforacion'!K619="Conexión","Conexión","")</f>
        <v/>
      </c>
      <c r="D585" s="189" t="str">
        <f>'Planilla de Perforacion'!H619</f>
        <v/>
      </c>
      <c r="E585" s="190" t="str">
        <f>'Planilla de Perforacion'!E619</f>
        <v/>
      </c>
      <c r="F585" s="179">
        <f>'Planilla de Perforacion'!AF619</f>
        <v>0</v>
      </c>
      <c r="G585" s="179" t="str">
        <f>'Planilla de Perforacion'!AQ619</f>
        <v/>
      </c>
      <c r="H585" s="179" t="str">
        <f>'Planilla de Perforacion'!AS619</f>
        <v/>
      </c>
      <c r="I585" s="179" t="str">
        <f>'Planilla de Perforacion'!AR619</f>
        <v/>
      </c>
      <c r="J585" s="191" t="str">
        <v/>
      </c>
      <c r="K585" s="191" t="str">
        <f t="shared" si="101"/>
        <v/>
      </c>
      <c r="L585" s="191" t="str">
        <v/>
      </c>
      <c r="M585" s="192" t="str">
        <v/>
      </c>
      <c r="N585" s="191" t="str">
        <v/>
      </c>
      <c r="O585" s="191" t="str">
        <v/>
      </c>
      <c r="P585" s="193" t="str">
        <f t="shared" si="104"/>
        <v/>
      </c>
      <c r="Q585" s="193" t="str">
        <f t="shared" si="105"/>
        <v/>
      </c>
      <c r="R585" s="179" t="str">
        <f>IF('Planilla de Perforacion'!K619="Survey","Survey","")</f>
        <v/>
      </c>
      <c r="T585" s="179" t="b">
        <f t="shared" si="106"/>
        <v>0</v>
      </c>
      <c r="U585" s="179" t="str">
        <v/>
      </c>
      <c r="V585" s="179" t="str">
        <f t="shared" si="107"/>
        <v/>
      </c>
      <c r="W585" t="str">
        <v/>
      </c>
      <c r="X585" s="202" t="str">
        <v/>
      </c>
      <c r="Y585" t="str">
        <v/>
      </c>
      <c r="Z585" t="str">
        <v/>
      </c>
      <c r="AA585" t="str">
        <f t="shared" si="110"/>
        <v/>
      </c>
      <c r="AB585" t="str">
        <f t="shared" si="111"/>
        <v/>
      </c>
      <c r="AC585" s="179" t="str">
        <f>IF('Planilla de Perforacion'!K619="Repasa","Repasa","")</f>
        <v/>
      </c>
      <c r="AE585" s="179" t="b">
        <f t="shared" si="108"/>
        <v>0</v>
      </c>
      <c r="AF585" t="str">
        <v/>
      </c>
      <c r="AG585" s="179" t="str">
        <f t="shared" si="109"/>
        <v/>
      </c>
      <c r="AH585" t="str">
        <v/>
      </c>
      <c r="AI585" s="202" t="str">
        <v/>
      </c>
      <c r="AJ585" t="str">
        <v/>
      </c>
      <c r="AK585" s="203" t="str">
        <v/>
      </c>
      <c r="AL585" t="str">
        <f t="shared" si="102"/>
        <v/>
      </c>
      <c r="AM585" t="str">
        <f t="shared" si="103"/>
        <v/>
      </c>
    </row>
    <row r="586" spans="3:39" x14ac:dyDescent="0.25">
      <c r="C586" s="179" t="str">
        <f>IF('Planilla de Perforacion'!K620="Conexión","Conexión","")</f>
        <v/>
      </c>
      <c r="D586" s="189" t="str">
        <f>'Planilla de Perforacion'!H620</f>
        <v/>
      </c>
      <c r="E586" s="190" t="str">
        <f>'Planilla de Perforacion'!E620</f>
        <v/>
      </c>
      <c r="F586" s="179">
        <f>'Planilla de Perforacion'!AF620</f>
        <v>0</v>
      </c>
      <c r="G586" s="179" t="str">
        <f>'Planilla de Perforacion'!AQ620</f>
        <v/>
      </c>
      <c r="H586" s="179" t="str">
        <f>'Planilla de Perforacion'!AS620</f>
        <v/>
      </c>
      <c r="I586" s="179" t="str">
        <f>'Planilla de Perforacion'!AR620</f>
        <v/>
      </c>
      <c r="J586" s="191" t="str">
        <v/>
      </c>
      <c r="K586" s="191" t="str">
        <f t="shared" si="101"/>
        <v/>
      </c>
      <c r="L586" s="191" t="str">
        <v/>
      </c>
      <c r="M586" s="192" t="str">
        <v/>
      </c>
      <c r="N586" s="191" t="str">
        <v/>
      </c>
      <c r="O586" s="191" t="str">
        <v/>
      </c>
      <c r="P586" s="193" t="str">
        <f t="shared" si="104"/>
        <v/>
      </c>
      <c r="Q586" s="193" t="str">
        <f t="shared" si="105"/>
        <v/>
      </c>
      <c r="R586" s="179" t="str">
        <f>IF('Planilla de Perforacion'!K620="Survey","Survey","")</f>
        <v/>
      </c>
      <c r="T586" s="179" t="b">
        <f t="shared" si="106"/>
        <v>0</v>
      </c>
      <c r="U586" s="179" t="str">
        <v/>
      </c>
      <c r="V586" s="179" t="str">
        <f t="shared" si="107"/>
        <v/>
      </c>
      <c r="W586" t="str">
        <v/>
      </c>
      <c r="X586" s="202" t="str">
        <v/>
      </c>
      <c r="Y586" t="str">
        <v/>
      </c>
      <c r="Z586" t="str">
        <v/>
      </c>
      <c r="AA586" t="str">
        <f t="shared" si="110"/>
        <v/>
      </c>
      <c r="AB586" t="str">
        <f t="shared" si="111"/>
        <v/>
      </c>
      <c r="AC586" s="179" t="str">
        <f>IF('Planilla de Perforacion'!K620="Repasa","Repasa","")</f>
        <v/>
      </c>
      <c r="AE586" s="179" t="b">
        <f t="shared" si="108"/>
        <v>0</v>
      </c>
      <c r="AF586" t="str">
        <v/>
      </c>
      <c r="AG586" s="179" t="str">
        <f t="shared" si="109"/>
        <v/>
      </c>
      <c r="AH586" t="str">
        <v/>
      </c>
      <c r="AI586" s="202" t="str">
        <v/>
      </c>
      <c r="AJ586" t="str">
        <v/>
      </c>
      <c r="AK586" s="203" t="str">
        <v/>
      </c>
      <c r="AL586" t="str">
        <f t="shared" si="102"/>
        <v/>
      </c>
      <c r="AM586" t="str">
        <f t="shared" si="103"/>
        <v/>
      </c>
    </row>
    <row r="587" spans="3:39" x14ac:dyDescent="0.25">
      <c r="C587" s="179" t="str">
        <f>IF('Planilla de Perforacion'!K621="Conexión","Conexión","")</f>
        <v/>
      </c>
      <c r="D587" s="189" t="str">
        <f>'Planilla de Perforacion'!H621</f>
        <v/>
      </c>
      <c r="E587" s="190" t="str">
        <f>'Planilla de Perforacion'!E621</f>
        <v/>
      </c>
      <c r="F587" s="179">
        <f>'Planilla de Perforacion'!AF621</f>
        <v>0</v>
      </c>
      <c r="G587" s="179" t="str">
        <f>'Planilla de Perforacion'!AQ621</f>
        <v/>
      </c>
      <c r="H587" s="179" t="str">
        <f>'Planilla de Perforacion'!AS621</f>
        <v/>
      </c>
      <c r="I587" s="179" t="str">
        <f>'Planilla de Perforacion'!AR621</f>
        <v/>
      </c>
      <c r="J587" s="191" t="str">
        <v/>
      </c>
      <c r="K587" s="191" t="str">
        <f t="shared" si="101"/>
        <v/>
      </c>
      <c r="L587" s="191" t="str">
        <v/>
      </c>
      <c r="M587" s="192" t="str">
        <v/>
      </c>
      <c r="N587" s="191" t="str">
        <v/>
      </c>
      <c r="O587" s="191" t="str">
        <v/>
      </c>
      <c r="P587" s="193" t="str">
        <f t="shared" si="104"/>
        <v/>
      </c>
      <c r="Q587" s="193" t="str">
        <f t="shared" si="105"/>
        <v/>
      </c>
      <c r="R587" s="179" t="str">
        <f>IF('Planilla de Perforacion'!K621="Survey","Survey","")</f>
        <v/>
      </c>
      <c r="T587" s="179" t="b">
        <f t="shared" si="106"/>
        <v>0</v>
      </c>
      <c r="U587" s="179" t="str">
        <v/>
      </c>
      <c r="V587" s="179" t="str">
        <f t="shared" si="107"/>
        <v/>
      </c>
      <c r="W587" t="str">
        <v/>
      </c>
      <c r="X587" s="202" t="str">
        <v/>
      </c>
      <c r="Y587" t="str">
        <v/>
      </c>
      <c r="Z587" t="str">
        <v/>
      </c>
      <c r="AA587" t="str">
        <f t="shared" si="110"/>
        <v/>
      </c>
      <c r="AB587" t="str">
        <f t="shared" si="111"/>
        <v/>
      </c>
      <c r="AC587" s="179" t="str">
        <f>IF('Planilla de Perforacion'!K621="Repasa","Repasa","")</f>
        <v/>
      </c>
      <c r="AE587" s="179" t="b">
        <f t="shared" si="108"/>
        <v>0</v>
      </c>
      <c r="AF587" t="str">
        <v/>
      </c>
      <c r="AG587" s="179" t="str">
        <f t="shared" si="109"/>
        <v/>
      </c>
      <c r="AH587" t="str">
        <v/>
      </c>
      <c r="AI587" s="202" t="str">
        <v/>
      </c>
      <c r="AJ587" t="str">
        <v/>
      </c>
      <c r="AK587" s="203" t="str">
        <v/>
      </c>
      <c r="AL587" t="str">
        <f t="shared" si="102"/>
        <v/>
      </c>
      <c r="AM587" t="str">
        <f t="shared" si="103"/>
        <v/>
      </c>
    </row>
    <row r="588" spans="3:39" x14ac:dyDescent="0.25">
      <c r="C588" s="179" t="str">
        <f>IF('Planilla de Perforacion'!K622="Conexión","Conexión","")</f>
        <v/>
      </c>
      <c r="D588" s="189" t="str">
        <f>'Planilla de Perforacion'!H622</f>
        <v/>
      </c>
      <c r="E588" s="190" t="str">
        <f>'Planilla de Perforacion'!E622</f>
        <v/>
      </c>
      <c r="F588" s="179">
        <f>'Planilla de Perforacion'!AF622</f>
        <v>0</v>
      </c>
      <c r="G588" s="179" t="str">
        <f>'Planilla de Perforacion'!AQ622</f>
        <v/>
      </c>
      <c r="H588" s="179" t="str">
        <f>'Planilla de Perforacion'!AS622</f>
        <v/>
      </c>
      <c r="I588" s="179" t="str">
        <f>'Planilla de Perforacion'!AR622</f>
        <v/>
      </c>
      <c r="J588" s="191" t="str">
        <v/>
      </c>
      <c r="K588" s="191" t="str">
        <f t="shared" ref="K588:K651" si="112">IF(J588="","",$A$2)</f>
        <v/>
      </c>
      <c r="L588" s="191" t="str">
        <v/>
      </c>
      <c r="M588" s="192" t="str">
        <v/>
      </c>
      <c r="N588" s="191" t="str">
        <v/>
      </c>
      <c r="O588" s="191" t="str">
        <v/>
      </c>
      <c r="P588" s="193" t="str">
        <f t="shared" si="104"/>
        <v/>
      </c>
      <c r="Q588" s="193" t="str">
        <f t="shared" si="105"/>
        <v/>
      </c>
      <c r="R588" s="179" t="str">
        <f>IF('Planilla de Perforacion'!K622="Survey","Survey","")</f>
        <v/>
      </c>
      <c r="T588" s="179" t="b">
        <f t="shared" si="106"/>
        <v>0</v>
      </c>
      <c r="U588" s="179" t="str">
        <v/>
      </c>
      <c r="V588" s="179" t="str">
        <f t="shared" si="107"/>
        <v/>
      </c>
      <c r="W588" t="str">
        <v/>
      </c>
      <c r="X588" s="202" t="str">
        <v/>
      </c>
      <c r="Y588" t="str">
        <v/>
      </c>
      <c r="Z588" t="str">
        <v/>
      </c>
      <c r="AA588" t="str">
        <f t="shared" si="110"/>
        <v/>
      </c>
      <c r="AB588" t="str">
        <f t="shared" si="111"/>
        <v/>
      </c>
      <c r="AC588" s="179" t="str">
        <f>IF('Planilla de Perforacion'!K622="Repasa","Repasa","")</f>
        <v/>
      </c>
      <c r="AE588" s="179" t="b">
        <f t="shared" si="108"/>
        <v>0</v>
      </c>
      <c r="AF588" t="str">
        <v/>
      </c>
      <c r="AG588" s="179" t="str">
        <f t="shared" si="109"/>
        <v/>
      </c>
      <c r="AH588" t="str">
        <v/>
      </c>
      <c r="AI588" s="202" t="str">
        <v/>
      </c>
      <c r="AJ588" t="str">
        <v/>
      </c>
      <c r="AK588" s="203" t="str">
        <v/>
      </c>
      <c r="AL588" t="str">
        <f t="shared" si="102"/>
        <v/>
      </c>
      <c r="AM588" t="str">
        <f t="shared" si="103"/>
        <v/>
      </c>
    </row>
    <row r="589" spans="3:39" x14ac:dyDescent="0.25">
      <c r="C589" s="179" t="str">
        <f>IF('Planilla de Perforacion'!K623="Conexión","Conexión","")</f>
        <v/>
      </c>
      <c r="D589" s="189" t="str">
        <f>'Planilla de Perforacion'!H623</f>
        <v/>
      </c>
      <c r="E589" s="190" t="str">
        <f>'Planilla de Perforacion'!E623</f>
        <v/>
      </c>
      <c r="F589" s="179">
        <f>'Planilla de Perforacion'!AF623</f>
        <v>0</v>
      </c>
      <c r="G589" s="179" t="str">
        <f>'Planilla de Perforacion'!AQ623</f>
        <v/>
      </c>
      <c r="H589" s="179" t="str">
        <f>'Planilla de Perforacion'!AS623</f>
        <v/>
      </c>
      <c r="I589" s="179" t="str">
        <f>'Planilla de Perforacion'!AR623</f>
        <v/>
      </c>
      <c r="J589" s="191" t="str">
        <v/>
      </c>
      <c r="K589" s="191" t="str">
        <f t="shared" si="112"/>
        <v/>
      </c>
      <c r="L589" s="191" t="str">
        <v/>
      </c>
      <c r="M589" s="192" t="str">
        <v/>
      </c>
      <c r="N589" s="191" t="str">
        <v/>
      </c>
      <c r="O589" s="191" t="str">
        <v/>
      </c>
      <c r="P589" s="193" t="str">
        <f t="shared" si="104"/>
        <v/>
      </c>
      <c r="Q589" s="193" t="str">
        <f t="shared" si="105"/>
        <v/>
      </c>
      <c r="R589" s="179" t="str">
        <f>IF('Planilla de Perforacion'!K623="Survey","Survey","")</f>
        <v/>
      </c>
      <c r="T589" s="179" t="b">
        <f t="shared" si="106"/>
        <v>0</v>
      </c>
      <c r="U589" s="179" t="str">
        <v/>
      </c>
      <c r="V589" s="179" t="str">
        <f t="shared" si="107"/>
        <v/>
      </c>
      <c r="W589" t="str">
        <v/>
      </c>
      <c r="X589" s="202" t="str">
        <v/>
      </c>
      <c r="Y589" t="str">
        <v/>
      </c>
      <c r="Z589" t="str">
        <v/>
      </c>
      <c r="AA589" t="str">
        <f t="shared" si="110"/>
        <v/>
      </c>
      <c r="AB589" t="str">
        <f t="shared" si="111"/>
        <v/>
      </c>
      <c r="AC589" s="179" t="str">
        <f>IF('Planilla de Perforacion'!K623="Repasa","Repasa","")</f>
        <v/>
      </c>
      <c r="AE589" s="179" t="b">
        <f t="shared" si="108"/>
        <v>0</v>
      </c>
      <c r="AF589" t="str">
        <v/>
      </c>
      <c r="AG589" s="179" t="str">
        <f t="shared" si="109"/>
        <v/>
      </c>
      <c r="AH589" t="str">
        <v/>
      </c>
      <c r="AI589" s="202" t="str">
        <v/>
      </c>
      <c r="AJ589" t="str">
        <v/>
      </c>
      <c r="AK589" s="203" t="str">
        <v/>
      </c>
      <c r="AL589" t="str">
        <f t="shared" si="102"/>
        <v/>
      </c>
      <c r="AM589" t="str">
        <f t="shared" si="103"/>
        <v/>
      </c>
    </row>
    <row r="590" spans="3:39" x14ac:dyDescent="0.25">
      <c r="C590" s="179" t="str">
        <f>IF('Planilla de Perforacion'!K624="Conexión","Conexión","")</f>
        <v/>
      </c>
      <c r="D590" s="189" t="str">
        <f>'Planilla de Perforacion'!H624</f>
        <v/>
      </c>
      <c r="E590" s="190" t="str">
        <f>'Planilla de Perforacion'!E624</f>
        <v/>
      </c>
      <c r="F590" s="179">
        <f>'Planilla de Perforacion'!AF624</f>
        <v>0</v>
      </c>
      <c r="G590" s="179" t="str">
        <f>'Planilla de Perforacion'!AQ624</f>
        <v/>
      </c>
      <c r="H590" s="179" t="str">
        <f>'Planilla de Perforacion'!AS624</f>
        <v/>
      </c>
      <c r="I590" s="179" t="str">
        <f>'Planilla de Perforacion'!AR624</f>
        <v/>
      </c>
      <c r="J590" s="191" t="str">
        <v/>
      </c>
      <c r="K590" s="191" t="str">
        <f t="shared" si="112"/>
        <v/>
      </c>
      <c r="L590" s="191" t="str">
        <v/>
      </c>
      <c r="M590" s="192" t="str">
        <v/>
      </c>
      <c r="N590" s="191" t="str">
        <v/>
      </c>
      <c r="O590" s="191" t="str">
        <v/>
      </c>
      <c r="P590" s="193" t="str">
        <f t="shared" si="104"/>
        <v/>
      </c>
      <c r="Q590" s="193" t="str">
        <f t="shared" si="105"/>
        <v/>
      </c>
      <c r="R590" s="179" t="str">
        <f>IF('Planilla de Perforacion'!K624="Survey","Survey","")</f>
        <v/>
      </c>
      <c r="T590" s="179" t="b">
        <f t="shared" si="106"/>
        <v>0</v>
      </c>
      <c r="U590" s="179" t="str">
        <v/>
      </c>
      <c r="V590" s="179" t="str">
        <f t="shared" si="107"/>
        <v/>
      </c>
      <c r="W590" t="str">
        <v/>
      </c>
      <c r="X590" s="202" t="str">
        <v/>
      </c>
      <c r="Y590" t="str">
        <v/>
      </c>
      <c r="Z590" t="str">
        <v/>
      </c>
      <c r="AA590" t="str">
        <f t="shared" si="110"/>
        <v/>
      </c>
      <c r="AB590" t="str">
        <f t="shared" si="111"/>
        <v/>
      </c>
      <c r="AC590" s="179" t="str">
        <f>IF('Planilla de Perforacion'!K624="Repasa","Repasa","")</f>
        <v/>
      </c>
      <c r="AE590" s="179" t="b">
        <f t="shared" si="108"/>
        <v>0</v>
      </c>
      <c r="AF590" t="str">
        <v/>
      </c>
      <c r="AG590" s="179" t="str">
        <f t="shared" si="109"/>
        <v/>
      </c>
      <c r="AH590" t="str">
        <v/>
      </c>
      <c r="AI590" s="202" t="str">
        <v/>
      </c>
      <c r="AJ590" t="str">
        <v/>
      </c>
      <c r="AK590" s="203" t="str">
        <v/>
      </c>
      <c r="AL590" t="str">
        <f t="shared" si="102"/>
        <v/>
      </c>
      <c r="AM590" t="str">
        <f t="shared" si="103"/>
        <v/>
      </c>
    </row>
    <row r="591" spans="3:39" x14ac:dyDescent="0.25">
      <c r="C591" s="179" t="str">
        <f>IF('Planilla de Perforacion'!K625="Conexión","Conexión","")</f>
        <v/>
      </c>
      <c r="D591" s="189" t="str">
        <f>'Planilla de Perforacion'!H625</f>
        <v/>
      </c>
      <c r="E591" s="190" t="str">
        <f>'Planilla de Perforacion'!E625</f>
        <v/>
      </c>
      <c r="F591" s="179">
        <f>'Planilla de Perforacion'!AF625</f>
        <v>0</v>
      </c>
      <c r="G591" s="179" t="str">
        <f>'Planilla de Perforacion'!AQ625</f>
        <v/>
      </c>
      <c r="H591" s="179" t="str">
        <f>'Planilla de Perforacion'!AS625</f>
        <v/>
      </c>
      <c r="I591" s="179" t="str">
        <f>'Planilla de Perforacion'!AR625</f>
        <v/>
      </c>
      <c r="J591" s="191" t="str">
        <v/>
      </c>
      <c r="K591" s="191" t="str">
        <f t="shared" si="112"/>
        <v/>
      </c>
      <c r="L591" s="191" t="str">
        <v/>
      </c>
      <c r="M591" s="192" t="str">
        <v/>
      </c>
      <c r="N591" s="191" t="str">
        <v/>
      </c>
      <c r="O591" s="191" t="str">
        <v/>
      </c>
      <c r="P591" s="193" t="str">
        <f t="shared" si="104"/>
        <v/>
      </c>
      <c r="Q591" s="193" t="str">
        <f t="shared" si="105"/>
        <v/>
      </c>
      <c r="R591" s="179" t="str">
        <f>IF('Planilla de Perforacion'!K625="Survey","Survey","")</f>
        <v/>
      </c>
      <c r="T591" s="179" t="b">
        <f t="shared" si="106"/>
        <v>0</v>
      </c>
      <c r="U591" s="179" t="str">
        <v/>
      </c>
      <c r="V591" s="179" t="str">
        <f t="shared" si="107"/>
        <v/>
      </c>
      <c r="W591" t="str">
        <v/>
      </c>
      <c r="X591" s="202" t="str">
        <v/>
      </c>
      <c r="Y591" t="str">
        <v/>
      </c>
      <c r="Z591" t="str">
        <v/>
      </c>
      <c r="AA591" t="str">
        <f t="shared" si="110"/>
        <v/>
      </c>
      <c r="AB591" t="str">
        <f t="shared" si="111"/>
        <v/>
      </c>
      <c r="AC591" s="179" t="str">
        <f>IF('Planilla de Perforacion'!K625="Repasa","Repasa","")</f>
        <v/>
      </c>
      <c r="AE591" s="179" t="b">
        <f t="shared" si="108"/>
        <v>0</v>
      </c>
      <c r="AF591" t="str">
        <v/>
      </c>
      <c r="AG591" s="179" t="str">
        <f t="shared" si="109"/>
        <v/>
      </c>
      <c r="AH591" t="str">
        <v/>
      </c>
      <c r="AI591" s="202" t="str">
        <v/>
      </c>
      <c r="AJ591" t="str">
        <v/>
      </c>
      <c r="AK591" s="203" t="str">
        <v/>
      </c>
      <c r="AL591" t="str">
        <f t="shared" si="102"/>
        <v/>
      </c>
      <c r="AM591" t="str">
        <f t="shared" si="103"/>
        <v/>
      </c>
    </row>
    <row r="592" spans="3:39" x14ac:dyDescent="0.25">
      <c r="C592" s="179" t="str">
        <f>IF('Planilla de Perforacion'!K626="Conexión","Conexión","")</f>
        <v/>
      </c>
      <c r="D592" s="189" t="str">
        <f>'Planilla de Perforacion'!H626</f>
        <v/>
      </c>
      <c r="E592" s="190" t="str">
        <f>'Planilla de Perforacion'!E626</f>
        <v/>
      </c>
      <c r="F592" s="179">
        <f>'Planilla de Perforacion'!AF626</f>
        <v>0</v>
      </c>
      <c r="G592" s="179" t="str">
        <f>'Planilla de Perforacion'!AQ626</f>
        <v/>
      </c>
      <c r="H592" s="179" t="str">
        <f>'Planilla de Perforacion'!AS626</f>
        <v/>
      </c>
      <c r="I592" s="179" t="str">
        <f>'Planilla de Perforacion'!AR626</f>
        <v/>
      </c>
      <c r="J592" s="191" t="str">
        <v/>
      </c>
      <c r="K592" s="191" t="str">
        <f t="shared" si="112"/>
        <v/>
      </c>
      <c r="L592" s="191" t="str">
        <v/>
      </c>
      <c r="M592" s="192" t="str">
        <v/>
      </c>
      <c r="N592" s="191" t="str">
        <v/>
      </c>
      <c r="O592" s="191" t="str">
        <v/>
      </c>
      <c r="P592" s="193" t="str">
        <f t="shared" si="104"/>
        <v/>
      </c>
      <c r="Q592" s="193" t="str">
        <f t="shared" si="105"/>
        <v/>
      </c>
      <c r="R592" s="179" t="str">
        <f>IF('Planilla de Perforacion'!K626="Survey","Survey","")</f>
        <v/>
      </c>
      <c r="T592" s="179" t="b">
        <f t="shared" si="106"/>
        <v>0</v>
      </c>
      <c r="U592" s="179" t="str">
        <v/>
      </c>
      <c r="V592" s="179" t="str">
        <f t="shared" si="107"/>
        <v/>
      </c>
      <c r="W592" t="str">
        <v/>
      </c>
      <c r="X592" s="202" t="str">
        <v/>
      </c>
      <c r="Y592" t="str">
        <v/>
      </c>
      <c r="Z592" t="str">
        <v/>
      </c>
      <c r="AA592" t="str">
        <f t="shared" si="110"/>
        <v/>
      </c>
      <c r="AB592" t="str">
        <f t="shared" si="111"/>
        <v/>
      </c>
      <c r="AC592" s="179" t="str">
        <f>IF('Planilla de Perforacion'!K626="Repasa","Repasa","")</f>
        <v/>
      </c>
      <c r="AE592" s="179" t="b">
        <f t="shared" si="108"/>
        <v>0</v>
      </c>
      <c r="AF592" t="str">
        <v/>
      </c>
      <c r="AG592" s="179" t="str">
        <f t="shared" si="109"/>
        <v/>
      </c>
      <c r="AH592" t="str">
        <v/>
      </c>
      <c r="AI592" s="202" t="str">
        <v/>
      </c>
      <c r="AJ592" t="str">
        <v/>
      </c>
      <c r="AK592" s="203" t="str">
        <v/>
      </c>
      <c r="AL592" t="str">
        <f t="shared" si="102"/>
        <v/>
      </c>
      <c r="AM592" t="str">
        <f t="shared" si="103"/>
        <v/>
      </c>
    </row>
    <row r="593" spans="3:39" x14ac:dyDescent="0.25">
      <c r="C593" s="179" t="str">
        <f>IF('Planilla de Perforacion'!K627="Conexión","Conexión","")</f>
        <v/>
      </c>
      <c r="D593" s="189" t="str">
        <f>'Planilla de Perforacion'!H627</f>
        <v/>
      </c>
      <c r="E593" s="190" t="str">
        <f>'Planilla de Perforacion'!E627</f>
        <v/>
      </c>
      <c r="F593" s="179">
        <f>'Planilla de Perforacion'!AF627</f>
        <v>0</v>
      </c>
      <c r="G593" s="179" t="str">
        <f>'Planilla de Perforacion'!AQ627</f>
        <v/>
      </c>
      <c r="H593" s="179" t="str">
        <f>'Planilla de Perforacion'!AS627</f>
        <v/>
      </c>
      <c r="I593" s="179" t="str">
        <f>'Planilla de Perforacion'!AR627</f>
        <v/>
      </c>
      <c r="J593" s="191" t="str">
        <v/>
      </c>
      <c r="K593" s="191" t="str">
        <f t="shared" si="112"/>
        <v/>
      </c>
      <c r="L593" s="191" t="str">
        <v/>
      </c>
      <c r="M593" s="192" t="str">
        <v/>
      </c>
      <c r="N593" s="191" t="str">
        <v/>
      </c>
      <c r="O593" s="191" t="str">
        <v/>
      </c>
      <c r="P593" s="193" t="str">
        <f t="shared" si="104"/>
        <v/>
      </c>
      <c r="Q593" s="193" t="str">
        <f t="shared" si="105"/>
        <v/>
      </c>
      <c r="R593" s="179" t="str">
        <f>IF('Planilla de Perforacion'!K627="Survey","Survey","")</f>
        <v/>
      </c>
      <c r="T593" s="179" t="b">
        <f t="shared" si="106"/>
        <v>0</v>
      </c>
      <c r="U593" s="179" t="str">
        <v/>
      </c>
      <c r="V593" s="179" t="str">
        <f t="shared" si="107"/>
        <v/>
      </c>
      <c r="W593" t="str">
        <v/>
      </c>
      <c r="X593" s="202" t="str">
        <v/>
      </c>
      <c r="Y593" t="str">
        <v/>
      </c>
      <c r="Z593" t="str">
        <v/>
      </c>
      <c r="AA593" t="str">
        <f t="shared" si="110"/>
        <v/>
      </c>
      <c r="AB593" t="str">
        <f t="shared" si="111"/>
        <v/>
      </c>
      <c r="AC593" s="179" t="str">
        <f>IF('Planilla de Perforacion'!K627="Repasa","Repasa","")</f>
        <v/>
      </c>
      <c r="AE593" s="179" t="b">
        <f t="shared" si="108"/>
        <v>0</v>
      </c>
      <c r="AF593" t="str">
        <v/>
      </c>
      <c r="AG593" s="179" t="str">
        <f t="shared" si="109"/>
        <v/>
      </c>
      <c r="AH593" t="str">
        <v/>
      </c>
      <c r="AI593" s="202" t="str">
        <v/>
      </c>
      <c r="AJ593" t="str">
        <v/>
      </c>
      <c r="AK593" s="203" t="str">
        <v/>
      </c>
      <c r="AL593" t="str">
        <f t="shared" si="102"/>
        <v/>
      </c>
      <c r="AM593" t="str">
        <f t="shared" si="103"/>
        <v/>
      </c>
    </row>
    <row r="594" spans="3:39" x14ac:dyDescent="0.25">
      <c r="C594" s="179" t="str">
        <f>IF('Planilla de Perforacion'!K628="Conexión","Conexión","")</f>
        <v/>
      </c>
      <c r="D594" s="189" t="str">
        <f>'Planilla de Perforacion'!H628</f>
        <v/>
      </c>
      <c r="E594" s="190" t="str">
        <f>'Planilla de Perforacion'!E628</f>
        <v/>
      </c>
      <c r="F594" s="179">
        <f>'Planilla de Perforacion'!AF628</f>
        <v>0</v>
      </c>
      <c r="G594" s="179" t="str">
        <f>'Planilla de Perforacion'!AQ628</f>
        <v/>
      </c>
      <c r="H594" s="179" t="str">
        <f>'Planilla de Perforacion'!AS628</f>
        <v/>
      </c>
      <c r="I594" s="179" t="str">
        <f>'Planilla de Perforacion'!AR628</f>
        <v/>
      </c>
      <c r="J594" s="191" t="str">
        <v/>
      </c>
      <c r="K594" s="191" t="str">
        <f t="shared" si="112"/>
        <v/>
      </c>
      <c r="L594" s="191" t="str">
        <v/>
      </c>
      <c r="M594" s="192" t="str">
        <v/>
      </c>
      <c r="N594" s="191" t="str">
        <v/>
      </c>
      <c r="O594" s="191" t="str">
        <v/>
      </c>
      <c r="P594" s="193" t="str">
        <f t="shared" si="104"/>
        <v/>
      </c>
      <c r="Q594" s="193" t="str">
        <f t="shared" si="105"/>
        <v/>
      </c>
      <c r="R594" s="179" t="str">
        <f>IF('Planilla de Perforacion'!K628="Survey","Survey","")</f>
        <v/>
      </c>
      <c r="T594" s="179" t="b">
        <f t="shared" si="106"/>
        <v>0</v>
      </c>
      <c r="U594" s="179" t="str">
        <v/>
      </c>
      <c r="V594" s="179" t="str">
        <f t="shared" si="107"/>
        <v/>
      </c>
      <c r="W594" t="str">
        <v/>
      </c>
      <c r="X594" s="202" t="str">
        <v/>
      </c>
      <c r="Y594" t="str">
        <v/>
      </c>
      <c r="Z594" t="str">
        <v/>
      </c>
      <c r="AA594" t="str">
        <f t="shared" si="110"/>
        <v/>
      </c>
      <c r="AB594" t="str">
        <f t="shared" si="111"/>
        <v/>
      </c>
      <c r="AC594" s="179" t="str">
        <f>IF('Planilla de Perforacion'!K628="Repasa","Repasa","")</f>
        <v/>
      </c>
      <c r="AE594" s="179" t="b">
        <f t="shared" si="108"/>
        <v>0</v>
      </c>
      <c r="AF594" t="str">
        <v/>
      </c>
      <c r="AG594" s="179" t="str">
        <f t="shared" si="109"/>
        <v/>
      </c>
      <c r="AH594" t="str">
        <v/>
      </c>
      <c r="AI594" s="202" t="str">
        <v/>
      </c>
      <c r="AJ594" t="str">
        <v/>
      </c>
      <c r="AK594" s="203" t="str">
        <v/>
      </c>
      <c r="AL594" t="str">
        <f t="shared" si="102"/>
        <v/>
      </c>
      <c r="AM594" t="str">
        <f t="shared" si="103"/>
        <v/>
      </c>
    </row>
    <row r="595" spans="3:39" x14ac:dyDescent="0.25">
      <c r="C595" s="179" t="str">
        <f>IF('Planilla de Perforacion'!K629="Conexión","Conexión","")</f>
        <v/>
      </c>
      <c r="D595" s="189" t="str">
        <f>'Planilla de Perforacion'!H629</f>
        <v/>
      </c>
      <c r="E595" s="190" t="str">
        <f>'Planilla de Perforacion'!E629</f>
        <v/>
      </c>
      <c r="F595" s="179">
        <f>'Planilla de Perforacion'!AF629</f>
        <v>0</v>
      </c>
      <c r="G595" s="179" t="str">
        <f>'Planilla de Perforacion'!AQ629</f>
        <v/>
      </c>
      <c r="H595" s="179" t="str">
        <f>'Planilla de Perforacion'!AS629</f>
        <v/>
      </c>
      <c r="I595" s="179" t="str">
        <f>'Planilla de Perforacion'!AR629</f>
        <v/>
      </c>
      <c r="J595" s="191" t="str">
        <v/>
      </c>
      <c r="K595" s="191" t="str">
        <f t="shared" si="112"/>
        <v/>
      </c>
      <c r="L595" s="191" t="str">
        <v/>
      </c>
      <c r="M595" s="192" t="str">
        <v/>
      </c>
      <c r="N595" s="191" t="str">
        <v/>
      </c>
      <c r="O595" s="191" t="str">
        <v/>
      </c>
      <c r="P595" s="193" t="str">
        <f t="shared" si="104"/>
        <v/>
      </c>
      <c r="Q595" s="193" t="str">
        <f t="shared" si="105"/>
        <v/>
      </c>
      <c r="R595" s="179" t="str">
        <f>IF('Planilla de Perforacion'!K629="Survey","Survey","")</f>
        <v/>
      </c>
      <c r="T595" s="179" t="b">
        <f t="shared" si="106"/>
        <v>0</v>
      </c>
      <c r="U595" s="179" t="str">
        <v/>
      </c>
      <c r="V595" s="179" t="str">
        <f t="shared" si="107"/>
        <v/>
      </c>
      <c r="W595" t="str">
        <v/>
      </c>
      <c r="X595" s="202" t="str">
        <v/>
      </c>
      <c r="Y595" t="str">
        <v/>
      </c>
      <c r="Z595" t="str">
        <v/>
      </c>
      <c r="AA595" t="str">
        <f t="shared" si="110"/>
        <v/>
      </c>
      <c r="AB595" t="str">
        <f t="shared" si="111"/>
        <v/>
      </c>
      <c r="AC595" s="179" t="str">
        <f>IF('Planilla de Perforacion'!K629="Repasa","Repasa","")</f>
        <v/>
      </c>
      <c r="AE595" s="179" t="b">
        <f t="shared" si="108"/>
        <v>0</v>
      </c>
      <c r="AF595" t="str">
        <v/>
      </c>
      <c r="AG595" s="179" t="str">
        <f t="shared" si="109"/>
        <v/>
      </c>
      <c r="AH595" t="str">
        <v/>
      </c>
      <c r="AI595" s="202" t="str">
        <v/>
      </c>
      <c r="AJ595" t="str">
        <v/>
      </c>
      <c r="AK595" s="203" t="str">
        <v/>
      </c>
      <c r="AL595" t="str">
        <f t="shared" si="102"/>
        <v/>
      </c>
      <c r="AM595" t="str">
        <f t="shared" si="103"/>
        <v/>
      </c>
    </row>
    <row r="596" spans="3:39" x14ac:dyDescent="0.25">
      <c r="C596" s="179" t="str">
        <f>IF('Planilla de Perforacion'!K630="Conexión","Conexión","")</f>
        <v/>
      </c>
      <c r="D596" s="189" t="str">
        <f>'Planilla de Perforacion'!H630</f>
        <v/>
      </c>
      <c r="E596" s="190" t="str">
        <f>'Planilla de Perforacion'!E630</f>
        <v/>
      </c>
      <c r="F596" s="179">
        <f>'Planilla de Perforacion'!AF630</f>
        <v>0</v>
      </c>
      <c r="G596" s="179" t="str">
        <f>'Planilla de Perforacion'!AQ630</f>
        <v/>
      </c>
      <c r="H596" s="179" t="str">
        <f>'Planilla de Perforacion'!AS630</f>
        <v/>
      </c>
      <c r="I596" s="179" t="str">
        <f>'Planilla de Perforacion'!AR630</f>
        <v/>
      </c>
      <c r="J596" s="191" t="str">
        <v/>
      </c>
      <c r="K596" s="191" t="str">
        <f t="shared" si="112"/>
        <v/>
      </c>
      <c r="L596" s="191" t="str">
        <v/>
      </c>
      <c r="M596" s="192" t="str">
        <v/>
      </c>
      <c r="N596" s="191" t="str">
        <v/>
      </c>
      <c r="O596" s="191" t="str">
        <v/>
      </c>
      <c r="P596" s="193" t="str">
        <f t="shared" si="104"/>
        <v/>
      </c>
      <c r="Q596" s="193" t="str">
        <f t="shared" si="105"/>
        <v/>
      </c>
      <c r="R596" s="179" t="str">
        <f>IF('Planilla de Perforacion'!K630="Survey","Survey","")</f>
        <v/>
      </c>
      <c r="T596" s="179" t="b">
        <f t="shared" si="106"/>
        <v>0</v>
      </c>
      <c r="U596" s="179" t="str">
        <v/>
      </c>
      <c r="V596" s="179" t="str">
        <f t="shared" si="107"/>
        <v/>
      </c>
      <c r="W596" t="str">
        <v/>
      </c>
      <c r="X596" s="202" t="str">
        <v/>
      </c>
      <c r="Y596" t="str">
        <v/>
      </c>
      <c r="Z596" t="str">
        <v/>
      </c>
      <c r="AA596" t="str">
        <f t="shared" si="110"/>
        <v/>
      </c>
      <c r="AB596" t="str">
        <f t="shared" si="111"/>
        <v/>
      </c>
      <c r="AC596" s="179" t="str">
        <f>IF('Planilla de Perforacion'!K630="Repasa","Repasa","")</f>
        <v/>
      </c>
      <c r="AE596" s="179" t="b">
        <f t="shared" si="108"/>
        <v>0</v>
      </c>
      <c r="AF596" t="str">
        <v/>
      </c>
      <c r="AG596" s="179" t="str">
        <f t="shared" si="109"/>
        <v/>
      </c>
      <c r="AH596" t="str">
        <v/>
      </c>
      <c r="AI596" s="202" t="str">
        <v/>
      </c>
      <c r="AJ596" t="str">
        <v/>
      </c>
      <c r="AK596" s="203" t="str">
        <v/>
      </c>
      <c r="AL596" t="str">
        <f t="shared" si="102"/>
        <v/>
      </c>
      <c r="AM596" t="str">
        <f t="shared" si="103"/>
        <v/>
      </c>
    </row>
    <row r="597" spans="3:39" x14ac:dyDescent="0.25">
      <c r="C597" s="179" t="str">
        <f>IF('Planilla de Perforacion'!K631="Conexión","Conexión","")</f>
        <v/>
      </c>
      <c r="D597" s="189" t="str">
        <f>'Planilla de Perforacion'!H631</f>
        <v/>
      </c>
      <c r="E597" s="190" t="str">
        <f>'Planilla de Perforacion'!E631</f>
        <v/>
      </c>
      <c r="F597" s="179">
        <f>'Planilla de Perforacion'!AF631</f>
        <v>0</v>
      </c>
      <c r="G597" s="179" t="str">
        <f>'Planilla de Perforacion'!AQ631</f>
        <v/>
      </c>
      <c r="H597" s="179" t="str">
        <f>'Planilla de Perforacion'!AS631</f>
        <v/>
      </c>
      <c r="I597" s="179" t="str">
        <f>'Planilla de Perforacion'!AR631</f>
        <v/>
      </c>
      <c r="J597" s="191" t="str">
        <v/>
      </c>
      <c r="K597" s="191" t="str">
        <f t="shared" si="112"/>
        <v/>
      </c>
      <c r="L597" s="191" t="str">
        <v/>
      </c>
      <c r="M597" s="192" t="str">
        <v/>
      </c>
      <c r="N597" s="191" t="str">
        <v/>
      </c>
      <c r="O597" s="191" t="str">
        <v/>
      </c>
      <c r="P597" s="193" t="str">
        <f t="shared" si="104"/>
        <v/>
      </c>
      <c r="Q597" s="193" t="str">
        <f t="shared" si="105"/>
        <v/>
      </c>
      <c r="R597" s="179" t="str">
        <f>IF('Planilla de Perforacion'!K631="Survey","Survey","")</f>
        <v/>
      </c>
      <c r="T597" s="179" t="b">
        <f t="shared" si="106"/>
        <v>0</v>
      </c>
      <c r="U597" s="179" t="str">
        <v/>
      </c>
      <c r="V597" s="179" t="str">
        <f t="shared" si="107"/>
        <v/>
      </c>
      <c r="W597" t="str">
        <v/>
      </c>
      <c r="X597" s="202" t="str">
        <v/>
      </c>
      <c r="Y597" t="str">
        <v/>
      </c>
      <c r="Z597" t="str">
        <v/>
      </c>
      <c r="AA597" t="str">
        <f t="shared" si="110"/>
        <v/>
      </c>
      <c r="AB597" t="str">
        <f t="shared" si="111"/>
        <v/>
      </c>
      <c r="AC597" s="179" t="str">
        <f>IF('Planilla de Perforacion'!K631="Repasa","Repasa","")</f>
        <v/>
      </c>
      <c r="AE597" s="179" t="b">
        <f t="shared" si="108"/>
        <v>0</v>
      </c>
      <c r="AF597" t="str">
        <v/>
      </c>
      <c r="AG597" s="179" t="str">
        <f t="shared" si="109"/>
        <v/>
      </c>
      <c r="AH597" t="str">
        <v/>
      </c>
      <c r="AI597" s="202" t="str">
        <v/>
      </c>
      <c r="AJ597" t="str">
        <v/>
      </c>
      <c r="AK597" s="203" t="str">
        <v/>
      </c>
      <c r="AL597" t="str">
        <f t="shared" si="102"/>
        <v/>
      </c>
      <c r="AM597" t="str">
        <f t="shared" si="103"/>
        <v/>
      </c>
    </row>
    <row r="598" spans="3:39" x14ac:dyDescent="0.25">
      <c r="C598" s="179" t="str">
        <f>IF('Planilla de Perforacion'!K632="Conexión","Conexión","")</f>
        <v/>
      </c>
      <c r="D598" s="189" t="str">
        <f>'Planilla de Perforacion'!H632</f>
        <v/>
      </c>
      <c r="E598" s="190" t="str">
        <f>'Planilla de Perforacion'!E632</f>
        <v/>
      </c>
      <c r="F598" s="179">
        <f>'Planilla de Perforacion'!AF632</f>
        <v>0</v>
      </c>
      <c r="G598" s="179" t="str">
        <f>'Planilla de Perforacion'!AQ632</f>
        <v/>
      </c>
      <c r="H598" s="179" t="str">
        <f>'Planilla de Perforacion'!AS632</f>
        <v/>
      </c>
      <c r="I598" s="179" t="str">
        <f>'Planilla de Perforacion'!AR632</f>
        <v/>
      </c>
      <c r="J598" s="191" t="str">
        <v/>
      </c>
      <c r="K598" s="191" t="str">
        <f t="shared" si="112"/>
        <v/>
      </c>
      <c r="L598" s="191" t="str">
        <v/>
      </c>
      <c r="M598" s="192" t="str">
        <v/>
      </c>
      <c r="N598" s="191" t="str">
        <v/>
      </c>
      <c r="O598" s="191" t="str">
        <v/>
      </c>
      <c r="P598" s="193" t="str">
        <f t="shared" si="104"/>
        <v/>
      </c>
      <c r="Q598" s="193" t="str">
        <f t="shared" si="105"/>
        <v/>
      </c>
      <c r="R598" s="179" t="str">
        <f>IF('Planilla de Perforacion'!K632="Survey","Survey","")</f>
        <v/>
      </c>
      <c r="T598" s="179" t="b">
        <f t="shared" si="106"/>
        <v>0</v>
      </c>
      <c r="U598" s="179" t="str">
        <v/>
      </c>
      <c r="V598" s="179" t="str">
        <f t="shared" si="107"/>
        <v/>
      </c>
      <c r="W598" t="str">
        <v/>
      </c>
      <c r="X598" s="202" t="str">
        <v/>
      </c>
      <c r="Y598" t="str">
        <v/>
      </c>
      <c r="Z598" t="str">
        <v/>
      </c>
      <c r="AA598" t="str">
        <f t="shared" si="110"/>
        <v/>
      </c>
      <c r="AB598" t="str">
        <f t="shared" si="111"/>
        <v/>
      </c>
      <c r="AC598" s="179" t="str">
        <f>IF('Planilla de Perforacion'!K632="Repasa","Repasa","")</f>
        <v/>
      </c>
      <c r="AE598" s="179" t="b">
        <f t="shared" si="108"/>
        <v>0</v>
      </c>
      <c r="AF598" t="str">
        <v/>
      </c>
      <c r="AG598" s="179" t="str">
        <f t="shared" si="109"/>
        <v/>
      </c>
      <c r="AH598" t="str">
        <v/>
      </c>
      <c r="AI598" s="202" t="str">
        <v/>
      </c>
      <c r="AJ598" t="str">
        <v/>
      </c>
      <c r="AK598" s="203" t="str">
        <v/>
      </c>
      <c r="AL598" t="str">
        <f t="shared" si="102"/>
        <v/>
      </c>
      <c r="AM598" t="str">
        <f t="shared" si="103"/>
        <v/>
      </c>
    </row>
    <row r="599" spans="3:39" x14ac:dyDescent="0.25">
      <c r="C599" s="179" t="str">
        <f>IF('Planilla de Perforacion'!K633="Conexión","Conexión","")</f>
        <v/>
      </c>
      <c r="D599" s="189" t="str">
        <f>'Planilla de Perforacion'!H633</f>
        <v/>
      </c>
      <c r="E599" s="190" t="str">
        <f>'Planilla de Perforacion'!E633</f>
        <v/>
      </c>
      <c r="F599" s="179">
        <f>'Planilla de Perforacion'!AF633</f>
        <v>0</v>
      </c>
      <c r="G599" s="179" t="str">
        <f>'Planilla de Perforacion'!AQ633</f>
        <v/>
      </c>
      <c r="H599" s="179" t="str">
        <f>'Planilla de Perforacion'!AS633</f>
        <v/>
      </c>
      <c r="I599" s="179" t="str">
        <f>'Planilla de Perforacion'!AR633</f>
        <v/>
      </c>
      <c r="J599" s="191" t="str">
        <v/>
      </c>
      <c r="K599" s="191" t="str">
        <f t="shared" si="112"/>
        <v/>
      </c>
      <c r="L599" s="191" t="str">
        <v/>
      </c>
      <c r="M599" s="192" t="str">
        <v/>
      </c>
      <c r="N599" s="191" t="str">
        <v/>
      </c>
      <c r="O599" s="191" t="str">
        <v/>
      </c>
      <c r="P599" s="193" t="str">
        <f t="shared" si="104"/>
        <v/>
      </c>
      <c r="Q599" s="193" t="str">
        <f t="shared" si="105"/>
        <v/>
      </c>
      <c r="R599" s="179" t="str">
        <f>IF('Planilla de Perforacion'!K633="Survey","Survey","")</f>
        <v/>
      </c>
      <c r="T599" s="179" t="b">
        <f t="shared" si="106"/>
        <v>0</v>
      </c>
      <c r="U599" s="179" t="str">
        <v/>
      </c>
      <c r="V599" s="179" t="str">
        <f t="shared" si="107"/>
        <v/>
      </c>
      <c r="W599" t="str">
        <v/>
      </c>
      <c r="X599" s="202" t="str">
        <v/>
      </c>
      <c r="Y599" t="str">
        <v/>
      </c>
      <c r="Z599" t="str">
        <v/>
      </c>
      <c r="AA599" t="str">
        <f t="shared" si="110"/>
        <v/>
      </c>
      <c r="AB599" t="str">
        <f t="shared" si="111"/>
        <v/>
      </c>
      <c r="AC599" s="179" t="str">
        <f>IF('Planilla de Perforacion'!K633="Repasa","Repasa","")</f>
        <v/>
      </c>
      <c r="AE599" s="179" t="b">
        <f t="shared" si="108"/>
        <v>0</v>
      </c>
      <c r="AF599" t="str">
        <v/>
      </c>
      <c r="AG599" s="179" t="str">
        <f t="shared" si="109"/>
        <v/>
      </c>
      <c r="AH599" t="str">
        <v/>
      </c>
      <c r="AI599" s="202" t="str">
        <v/>
      </c>
      <c r="AJ599" t="str">
        <v/>
      </c>
      <c r="AK599" s="203" t="str">
        <v/>
      </c>
      <c r="AL599" t="str">
        <f t="shared" si="102"/>
        <v/>
      </c>
      <c r="AM599" t="str">
        <f t="shared" si="103"/>
        <v/>
      </c>
    </row>
    <row r="600" spans="3:39" x14ac:dyDescent="0.25">
      <c r="C600" s="179" t="str">
        <f>IF('Planilla de Perforacion'!K634="Conexión","Conexión","")</f>
        <v/>
      </c>
      <c r="D600" s="189" t="str">
        <f>'Planilla de Perforacion'!H634</f>
        <v/>
      </c>
      <c r="E600" s="190" t="str">
        <f>'Planilla de Perforacion'!E634</f>
        <v/>
      </c>
      <c r="F600" s="179">
        <f>'Planilla de Perforacion'!AF634</f>
        <v>0</v>
      </c>
      <c r="G600" s="179" t="str">
        <f>'Planilla de Perforacion'!AQ634</f>
        <v/>
      </c>
      <c r="H600" s="179" t="str">
        <f>'Planilla de Perforacion'!AS634</f>
        <v/>
      </c>
      <c r="I600" s="179" t="str">
        <f>'Planilla de Perforacion'!AR634</f>
        <v/>
      </c>
      <c r="J600" s="191" t="str">
        <v/>
      </c>
      <c r="K600" s="191" t="str">
        <f t="shared" si="112"/>
        <v/>
      </c>
      <c r="L600" s="191" t="str">
        <v/>
      </c>
      <c r="M600" s="192" t="str">
        <v/>
      </c>
      <c r="N600" s="191" t="str">
        <v/>
      </c>
      <c r="O600" s="191" t="str">
        <v/>
      </c>
      <c r="P600" s="193" t="str">
        <f t="shared" si="104"/>
        <v/>
      </c>
      <c r="Q600" s="193" t="str">
        <f t="shared" si="105"/>
        <v/>
      </c>
      <c r="R600" s="179" t="str">
        <f>IF('Planilla de Perforacion'!K634="Survey","Survey","")</f>
        <v/>
      </c>
      <c r="T600" s="179" t="b">
        <f t="shared" si="106"/>
        <v>0</v>
      </c>
      <c r="U600" s="179" t="str">
        <v/>
      </c>
      <c r="V600" s="179" t="str">
        <f t="shared" si="107"/>
        <v/>
      </c>
      <c r="W600" t="str">
        <v/>
      </c>
      <c r="X600" s="202" t="str">
        <v/>
      </c>
      <c r="Y600" t="str">
        <v/>
      </c>
      <c r="Z600" t="str">
        <v/>
      </c>
      <c r="AA600" t="str">
        <f t="shared" si="110"/>
        <v/>
      </c>
      <c r="AB600" t="str">
        <f t="shared" si="111"/>
        <v/>
      </c>
      <c r="AC600" s="179" t="str">
        <f>IF('Planilla de Perforacion'!K634="Repasa","Repasa","")</f>
        <v/>
      </c>
      <c r="AE600" s="179" t="b">
        <f t="shared" si="108"/>
        <v>0</v>
      </c>
      <c r="AF600" t="str">
        <v/>
      </c>
      <c r="AG600" s="179" t="str">
        <f t="shared" si="109"/>
        <v/>
      </c>
      <c r="AH600" t="str">
        <v/>
      </c>
      <c r="AI600" s="202" t="str">
        <v/>
      </c>
      <c r="AJ600" t="str">
        <v/>
      </c>
      <c r="AK600" s="203" t="str">
        <v/>
      </c>
      <c r="AL600" t="str">
        <f t="shared" si="102"/>
        <v/>
      </c>
      <c r="AM600" t="str">
        <f t="shared" si="103"/>
        <v/>
      </c>
    </row>
    <row r="601" spans="3:39" x14ac:dyDescent="0.25">
      <c r="C601" s="179" t="str">
        <f>IF('Planilla de Perforacion'!K635="Conexión","Conexión","")</f>
        <v/>
      </c>
      <c r="D601" s="189" t="str">
        <f>'Planilla de Perforacion'!H635</f>
        <v/>
      </c>
      <c r="E601" s="190" t="str">
        <f>'Planilla de Perforacion'!E635</f>
        <v/>
      </c>
      <c r="F601" s="179">
        <f>'Planilla de Perforacion'!AF635</f>
        <v>0</v>
      </c>
      <c r="G601" s="179" t="str">
        <f>'Planilla de Perforacion'!AQ635</f>
        <v/>
      </c>
      <c r="H601" s="179" t="str">
        <f>'Planilla de Perforacion'!AS635</f>
        <v/>
      </c>
      <c r="I601" s="179" t="str">
        <f>'Planilla de Perforacion'!AR635</f>
        <v/>
      </c>
      <c r="J601" s="191" t="str">
        <v/>
      </c>
      <c r="K601" s="191" t="str">
        <f t="shared" si="112"/>
        <v/>
      </c>
      <c r="L601" s="191" t="str">
        <v/>
      </c>
      <c r="M601" s="192" t="str">
        <v/>
      </c>
      <c r="N601" s="191" t="str">
        <v/>
      </c>
      <c r="O601" s="191" t="str">
        <v/>
      </c>
      <c r="P601" s="193" t="str">
        <f t="shared" si="104"/>
        <v/>
      </c>
      <c r="Q601" s="193" t="str">
        <f t="shared" si="105"/>
        <v/>
      </c>
      <c r="R601" s="179" t="str">
        <f>IF('Planilla de Perforacion'!K635="Survey","Survey","")</f>
        <v/>
      </c>
      <c r="T601" s="179" t="b">
        <f t="shared" si="106"/>
        <v>0</v>
      </c>
      <c r="U601" s="179" t="str">
        <v/>
      </c>
      <c r="V601" s="179" t="str">
        <f t="shared" si="107"/>
        <v/>
      </c>
      <c r="W601" t="str">
        <v/>
      </c>
      <c r="X601" s="202" t="str">
        <v/>
      </c>
      <c r="Y601" t="str">
        <v/>
      </c>
      <c r="Z601" t="str">
        <v/>
      </c>
      <c r="AA601" t="str">
        <f t="shared" si="110"/>
        <v/>
      </c>
      <c r="AB601" t="str">
        <f t="shared" si="111"/>
        <v/>
      </c>
      <c r="AC601" s="179" t="str">
        <f>IF('Planilla de Perforacion'!K635="Repasa","Repasa","")</f>
        <v/>
      </c>
      <c r="AE601" s="179" t="b">
        <f t="shared" si="108"/>
        <v>0</v>
      </c>
      <c r="AF601" t="str">
        <v/>
      </c>
      <c r="AG601" s="179" t="str">
        <f t="shared" si="109"/>
        <v/>
      </c>
      <c r="AH601" t="str">
        <v/>
      </c>
      <c r="AI601" s="202" t="str">
        <v/>
      </c>
      <c r="AJ601" t="str">
        <v/>
      </c>
      <c r="AK601" s="203" t="str">
        <v/>
      </c>
      <c r="AL601" t="str">
        <f t="shared" si="102"/>
        <v/>
      </c>
      <c r="AM601" t="str">
        <f t="shared" si="103"/>
        <v/>
      </c>
    </row>
    <row r="602" spans="3:39" x14ac:dyDescent="0.25">
      <c r="C602" s="179" t="str">
        <f>IF('Planilla de Perforacion'!K636="Conexión","Conexión","")</f>
        <v/>
      </c>
      <c r="D602" s="189" t="str">
        <f>'Planilla de Perforacion'!H636</f>
        <v/>
      </c>
      <c r="E602" s="190" t="str">
        <f>'Planilla de Perforacion'!E636</f>
        <v/>
      </c>
      <c r="F602" s="179">
        <f>'Planilla de Perforacion'!AF636</f>
        <v>0</v>
      </c>
      <c r="G602" s="179" t="str">
        <f>'Planilla de Perforacion'!AQ636</f>
        <v/>
      </c>
      <c r="H602" s="179" t="str">
        <f>'Planilla de Perforacion'!AS636</f>
        <v/>
      </c>
      <c r="I602" s="179" t="str">
        <f>'Planilla de Perforacion'!AR636</f>
        <v/>
      </c>
      <c r="J602" s="191" t="str">
        <v/>
      </c>
      <c r="K602" s="191" t="str">
        <f t="shared" si="112"/>
        <v/>
      </c>
      <c r="L602" s="191" t="str">
        <v/>
      </c>
      <c r="M602" s="192" t="str">
        <v/>
      </c>
      <c r="N602" s="191" t="str">
        <v/>
      </c>
      <c r="O602" s="191" t="str">
        <v/>
      </c>
      <c r="P602" s="193" t="str">
        <f t="shared" si="104"/>
        <v/>
      </c>
      <c r="Q602" s="193" t="str">
        <f t="shared" si="105"/>
        <v/>
      </c>
      <c r="R602" s="179" t="str">
        <f>IF('Planilla de Perforacion'!K636="Survey","Survey","")</f>
        <v/>
      </c>
      <c r="T602" s="179" t="b">
        <f t="shared" si="106"/>
        <v>0</v>
      </c>
      <c r="U602" s="179" t="str">
        <v/>
      </c>
      <c r="V602" s="179" t="str">
        <f t="shared" si="107"/>
        <v/>
      </c>
      <c r="W602" t="str">
        <v/>
      </c>
      <c r="X602" s="202" t="str">
        <v/>
      </c>
      <c r="Y602" t="str">
        <v/>
      </c>
      <c r="Z602" t="str">
        <v/>
      </c>
      <c r="AA602" t="str">
        <f t="shared" si="110"/>
        <v/>
      </c>
      <c r="AB602" t="str">
        <f t="shared" si="111"/>
        <v/>
      </c>
      <c r="AC602" s="179" t="str">
        <f>IF('Planilla de Perforacion'!K636="Repasa","Repasa","")</f>
        <v/>
      </c>
      <c r="AE602" s="179" t="b">
        <f t="shared" si="108"/>
        <v>0</v>
      </c>
      <c r="AF602" t="str">
        <v/>
      </c>
      <c r="AG602" s="179" t="str">
        <f t="shared" si="109"/>
        <v/>
      </c>
      <c r="AH602" t="str">
        <v/>
      </c>
      <c r="AI602" s="202" t="str">
        <v/>
      </c>
      <c r="AJ602" t="str">
        <v/>
      </c>
      <c r="AK602" s="203" t="str">
        <v/>
      </c>
      <c r="AL602" t="str">
        <f t="shared" si="102"/>
        <v/>
      </c>
      <c r="AM602" t="str">
        <f t="shared" si="103"/>
        <v/>
      </c>
    </row>
    <row r="603" spans="3:39" x14ac:dyDescent="0.25">
      <c r="C603" s="179" t="str">
        <f>IF('Planilla de Perforacion'!K637="Conexión","Conexión","")</f>
        <v/>
      </c>
      <c r="D603" s="189" t="str">
        <f>'Planilla de Perforacion'!H637</f>
        <v/>
      </c>
      <c r="E603" s="190" t="str">
        <f>'Planilla de Perforacion'!E637</f>
        <v/>
      </c>
      <c r="F603" s="179">
        <f>'Planilla de Perforacion'!AF637</f>
        <v>0</v>
      </c>
      <c r="G603" s="179" t="str">
        <f>'Planilla de Perforacion'!AQ637</f>
        <v/>
      </c>
      <c r="H603" s="179" t="str">
        <f>'Planilla de Perforacion'!AS637</f>
        <v/>
      </c>
      <c r="I603" s="179" t="str">
        <f>'Planilla de Perforacion'!AR637</f>
        <v/>
      </c>
      <c r="J603" s="191" t="str">
        <v/>
      </c>
      <c r="K603" s="191" t="str">
        <f t="shared" si="112"/>
        <v/>
      </c>
      <c r="L603" s="191" t="str">
        <v/>
      </c>
      <c r="M603" s="192" t="str">
        <v/>
      </c>
      <c r="N603" s="191" t="str">
        <v/>
      </c>
      <c r="O603" s="191" t="str">
        <v/>
      </c>
      <c r="P603" s="193" t="str">
        <f t="shared" si="104"/>
        <v/>
      </c>
      <c r="Q603" s="193" t="str">
        <f t="shared" si="105"/>
        <v/>
      </c>
      <c r="R603" s="179" t="str">
        <f>IF('Planilla de Perforacion'!K637="Survey","Survey","")</f>
        <v/>
      </c>
      <c r="T603" s="179" t="b">
        <f t="shared" si="106"/>
        <v>0</v>
      </c>
      <c r="U603" s="179" t="str">
        <v/>
      </c>
      <c r="V603" s="179" t="str">
        <f t="shared" si="107"/>
        <v/>
      </c>
      <c r="W603" t="str">
        <v/>
      </c>
      <c r="X603" s="202" t="str">
        <v/>
      </c>
      <c r="Y603" t="str">
        <v/>
      </c>
      <c r="Z603" t="str">
        <v/>
      </c>
      <c r="AA603" t="str">
        <f t="shared" si="110"/>
        <v/>
      </c>
      <c r="AB603" t="str">
        <f t="shared" si="111"/>
        <v/>
      </c>
      <c r="AC603" s="179" t="str">
        <f>IF('Planilla de Perforacion'!K637="Repasa","Repasa","")</f>
        <v/>
      </c>
      <c r="AE603" s="179" t="b">
        <f t="shared" si="108"/>
        <v>0</v>
      </c>
      <c r="AF603" t="str">
        <v/>
      </c>
      <c r="AG603" s="179" t="str">
        <f t="shared" si="109"/>
        <v/>
      </c>
      <c r="AH603" t="str">
        <v/>
      </c>
      <c r="AI603" s="202" t="str">
        <v/>
      </c>
      <c r="AJ603" t="str">
        <v/>
      </c>
      <c r="AK603" s="203" t="str">
        <v/>
      </c>
      <c r="AL603" t="str">
        <f t="shared" si="102"/>
        <v/>
      </c>
      <c r="AM603" t="str">
        <f t="shared" si="103"/>
        <v/>
      </c>
    </row>
    <row r="604" spans="3:39" x14ac:dyDescent="0.25">
      <c r="C604" s="179" t="str">
        <f>IF('Planilla de Perforacion'!K638="Conexión","Conexión","")</f>
        <v/>
      </c>
      <c r="D604" s="189" t="str">
        <f>'Planilla de Perforacion'!H638</f>
        <v/>
      </c>
      <c r="E604" s="190" t="str">
        <f>'Planilla de Perforacion'!E638</f>
        <v/>
      </c>
      <c r="F604" s="179">
        <f>'Planilla de Perforacion'!AF638</f>
        <v>0</v>
      </c>
      <c r="G604" s="179" t="str">
        <f>'Planilla de Perforacion'!AQ638</f>
        <v/>
      </c>
      <c r="H604" s="179" t="str">
        <f>'Planilla de Perforacion'!AS638</f>
        <v/>
      </c>
      <c r="I604" s="179" t="str">
        <f>'Planilla de Perforacion'!AR638</f>
        <v/>
      </c>
      <c r="J604" s="191" t="str">
        <v/>
      </c>
      <c r="K604" s="191" t="str">
        <f t="shared" si="112"/>
        <v/>
      </c>
      <c r="L604" s="191" t="str">
        <v/>
      </c>
      <c r="M604" s="192" t="str">
        <v/>
      </c>
      <c r="N604" s="191" t="str">
        <v/>
      </c>
      <c r="O604" s="191" t="str">
        <v/>
      </c>
      <c r="P604" s="193" t="str">
        <f t="shared" si="104"/>
        <v/>
      </c>
      <c r="Q604" s="193" t="str">
        <f t="shared" si="105"/>
        <v/>
      </c>
      <c r="R604" s="179" t="str">
        <f>IF('Planilla de Perforacion'!K638="Survey","Survey","")</f>
        <v/>
      </c>
      <c r="T604" s="179" t="b">
        <f t="shared" si="106"/>
        <v>0</v>
      </c>
      <c r="U604" s="179" t="str">
        <v/>
      </c>
      <c r="V604" s="179" t="str">
        <f t="shared" si="107"/>
        <v/>
      </c>
      <c r="W604" t="str">
        <v/>
      </c>
      <c r="X604" s="202" t="str">
        <v/>
      </c>
      <c r="Y604" t="str">
        <v/>
      </c>
      <c r="Z604" t="str">
        <v/>
      </c>
      <c r="AA604" t="str">
        <f t="shared" si="110"/>
        <v/>
      </c>
      <c r="AB604" t="str">
        <f t="shared" si="111"/>
        <v/>
      </c>
      <c r="AC604" s="179" t="str">
        <f>IF('Planilla de Perforacion'!K638="Repasa","Repasa","")</f>
        <v/>
      </c>
      <c r="AE604" s="179" t="b">
        <f t="shared" si="108"/>
        <v>0</v>
      </c>
      <c r="AF604" t="str">
        <v/>
      </c>
      <c r="AG604" s="179" t="str">
        <f t="shared" si="109"/>
        <v/>
      </c>
      <c r="AH604" t="str">
        <v/>
      </c>
      <c r="AI604" s="202" t="str">
        <v/>
      </c>
      <c r="AJ604" t="str">
        <v/>
      </c>
      <c r="AK604" s="203" t="str">
        <v/>
      </c>
      <c r="AL604" t="str">
        <f t="shared" si="102"/>
        <v/>
      </c>
      <c r="AM604" t="str">
        <f t="shared" si="103"/>
        <v/>
      </c>
    </row>
    <row r="605" spans="3:39" x14ac:dyDescent="0.25">
      <c r="C605" s="179" t="str">
        <f>IF('Planilla de Perforacion'!K639="Conexión","Conexión","")</f>
        <v/>
      </c>
      <c r="D605" s="189" t="str">
        <f>'Planilla de Perforacion'!H639</f>
        <v/>
      </c>
      <c r="E605" s="190" t="str">
        <f>'Planilla de Perforacion'!E639</f>
        <v/>
      </c>
      <c r="F605" s="179">
        <f>'Planilla de Perforacion'!AF639</f>
        <v>0</v>
      </c>
      <c r="G605" s="179" t="str">
        <f>'Planilla de Perforacion'!AQ639</f>
        <v/>
      </c>
      <c r="H605" s="179" t="str">
        <f>'Planilla de Perforacion'!AS639</f>
        <v/>
      </c>
      <c r="I605" s="179" t="str">
        <f>'Planilla de Perforacion'!AR639</f>
        <v/>
      </c>
      <c r="J605" s="191" t="str">
        <v/>
      </c>
      <c r="K605" s="191" t="str">
        <f t="shared" si="112"/>
        <v/>
      </c>
      <c r="L605" s="191" t="str">
        <v/>
      </c>
      <c r="M605" s="192" t="str">
        <v/>
      </c>
      <c r="N605" s="191" t="str">
        <v/>
      </c>
      <c r="O605" s="191" t="str">
        <v/>
      </c>
      <c r="P605" s="193" t="str">
        <f t="shared" si="104"/>
        <v/>
      </c>
      <c r="Q605" s="193" t="str">
        <f t="shared" si="105"/>
        <v/>
      </c>
      <c r="R605" s="179" t="str">
        <f>IF('Planilla de Perforacion'!K639="Survey","Survey","")</f>
        <v/>
      </c>
      <c r="T605" s="179" t="b">
        <f t="shared" si="106"/>
        <v>0</v>
      </c>
      <c r="U605" s="179" t="str">
        <v/>
      </c>
      <c r="V605" s="179" t="str">
        <f t="shared" si="107"/>
        <v/>
      </c>
      <c r="W605" t="str">
        <v/>
      </c>
      <c r="X605" s="202" t="str">
        <v/>
      </c>
      <c r="Y605" t="str">
        <v/>
      </c>
      <c r="Z605" t="str">
        <v/>
      </c>
      <c r="AA605" t="str">
        <f t="shared" si="110"/>
        <v/>
      </c>
      <c r="AB605" t="str">
        <f t="shared" si="111"/>
        <v/>
      </c>
      <c r="AC605" s="179" t="str">
        <f>IF('Planilla de Perforacion'!K639="Repasa","Repasa","")</f>
        <v/>
      </c>
      <c r="AE605" s="179" t="b">
        <f t="shared" si="108"/>
        <v>0</v>
      </c>
      <c r="AF605" t="str">
        <v/>
      </c>
      <c r="AG605" s="179" t="str">
        <f t="shared" si="109"/>
        <v/>
      </c>
      <c r="AH605" t="str">
        <v/>
      </c>
      <c r="AI605" s="202" t="str">
        <v/>
      </c>
      <c r="AJ605" t="str">
        <v/>
      </c>
      <c r="AK605" s="203" t="str">
        <v/>
      </c>
      <c r="AL605" t="str">
        <f t="shared" si="102"/>
        <v/>
      </c>
      <c r="AM605" t="str">
        <f t="shared" si="103"/>
        <v/>
      </c>
    </row>
    <row r="606" spans="3:39" x14ac:dyDescent="0.25">
      <c r="C606" s="179" t="str">
        <f>IF('Planilla de Perforacion'!K640="Conexión","Conexión","")</f>
        <v/>
      </c>
      <c r="D606" s="189" t="str">
        <f>'Planilla de Perforacion'!H640</f>
        <v/>
      </c>
      <c r="E606" s="190" t="str">
        <f>'Planilla de Perforacion'!E640</f>
        <v/>
      </c>
      <c r="F606" s="179">
        <f>'Planilla de Perforacion'!AF640</f>
        <v>0</v>
      </c>
      <c r="G606" s="179" t="str">
        <f>'Planilla de Perforacion'!AQ640</f>
        <v/>
      </c>
      <c r="H606" s="179" t="str">
        <f>'Planilla de Perforacion'!AS640</f>
        <v/>
      </c>
      <c r="I606" s="179" t="str">
        <f>'Planilla de Perforacion'!AR640</f>
        <v/>
      </c>
      <c r="J606" s="191" t="str">
        <v/>
      </c>
      <c r="K606" s="191" t="str">
        <f t="shared" si="112"/>
        <v/>
      </c>
      <c r="L606" s="191" t="str">
        <v/>
      </c>
      <c r="M606" s="192" t="str">
        <v/>
      </c>
      <c r="N606" s="191" t="str">
        <v/>
      </c>
      <c r="O606" s="191" t="str">
        <v/>
      </c>
      <c r="P606" s="193" t="str">
        <f t="shared" si="104"/>
        <v/>
      </c>
      <c r="Q606" s="193" t="str">
        <f t="shared" si="105"/>
        <v/>
      </c>
      <c r="R606" s="179" t="str">
        <f>IF('Planilla de Perforacion'!K640="Survey","Survey","")</f>
        <v/>
      </c>
      <c r="T606" s="179" t="b">
        <f t="shared" si="106"/>
        <v>0</v>
      </c>
      <c r="U606" s="179" t="str">
        <v/>
      </c>
      <c r="V606" s="179" t="str">
        <f t="shared" si="107"/>
        <v/>
      </c>
      <c r="W606" t="str">
        <v/>
      </c>
      <c r="X606" s="202" t="str">
        <v/>
      </c>
      <c r="Y606" t="str">
        <v/>
      </c>
      <c r="Z606" t="str">
        <v/>
      </c>
      <c r="AA606" t="str">
        <f t="shared" si="110"/>
        <v/>
      </c>
      <c r="AB606" t="str">
        <f t="shared" si="111"/>
        <v/>
      </c>
      <c r="AC606" s="179" t="str">
        <f>IF('Planilla de Perforacion'!K640="Repasa","Repasa","")</f>
        <v/>
      </c>
      <c r="AE606" s="179" t="b">
        <f t="shared" si="108"/>
        <v>0</v>
      </c>
      <c r="AF606" t="str">
        <v/>
      </c>
      <c r="AG606" s="179" t="str">
        <f t="shared" si="109"/>
        <v/>
      </c>
      <c r="AH606" t="str">
        <v/>
      </c>
      <c r="AI606" s="202" t="str">
        <v/>
      </c>
      <c r="AJ606" t="str">
        <v/>
      </c>
      <c r="AK606" s="203" t="str">
        <v/>
      </c>
      <c r="AL606" t="str">
        <f t="shared" si="102"/>
        <v/>
      </c>
      <c r="AM606" t="str">
        <f t="shared" si="103"/>
        <v/>
      </c>
    </row>
    <row r="607" spans="3:39" x14ac:dyDescent="0.25">
      <c r="C607" s="179" t="str">
        <f>IF('Planilla de Perforacion'!K641="Conexión","Conexión","")</f>
        <v/>
      </c>
      <c r="D607" s="189" t="str">
        <f>'Planilla de Perforacion'!H641</f>
        <v/>
      </c>
      <c r="E607" s="190" t="str">
        <f>'Planilla de Perforacion'!E641</f>
        <v/>
      </c>
      <c r="F607" s="179">
        <f>'Planilla de Perforacion'!AF641</f>
        <v>0</v>
      </c>
      <c r="G607" s="179" t="str">
        <f>'Planilla de Perforacion'!AQ641</f>
        <v/>
      </c>
      <c r="H607" s="179" t="str">
        <f>'Planilla de Perforacion'!AS641</f>
        <v/>
      </c>
      <c r="I607" s="179" t="str">
        <f>'Planilla de Perforacion'!AR641</f>
        <v/>
      </c>
      <c r="J607" s="191" t="str">
        <v/>
      </c>
      <c r="K607" s="191" t="str">
        <f t="shared" si="112"/>
        <v/>
      </c>
      <c r="L607" s="191" t="str">
        <v/>
      </c>
      <c r="M607" s="192" t="str">
        <v/>
      </c>
      <c r="N607" s="191" t="str">
        <v/>
      </c>
      <c r="O607" s="191" t="str">
        <v/>
      </c>
      <c r="P607" s="193" t="str">
        <f t="shared" si="104"/>
        <v/>
      </c>
      <c r="Q607" s="193" t="str">
        <f t="shared" si="105"/>
        <v/>
      </c>
      <c r="R607" s="179" t="str">
        <f>IF('Planilla de Perforacion'!K641="Survey","Survey","")</f>
        <v/>
      </c>
      <c r="T607" s="179" t="b">
        <f t="shared" si="106"/>
        <v>0</v>
      </c>
      <c r="U607" s="179" t="str">
        <v/>
      </c>
      <c r="V607" s="179" t="str">
        <f t="shared" si="107"/>
        <v/>
      </c>
      <c r="W607" t="str">
        <v/>
      </c>
      <c r="X607" s="202" t="str">
        <v/>
      </c>
      <c r="Y607" t="str">
        <v/>
      </c>
      <c r="Z607" t="str">
        <v/>
      </c>
      <c r="AA607" t="str">
        <f t="shared" si="110"/>
        <v/>
      </c>
      <c r="AB607" t="str">
        <f t="shared" si="111"/>
        <v/>
      </c>
      <c r="AC607" s="179" t="str">
        <f>IF('Planilla de Perforacion'!K641="Repasa","Repasa","")</f>
        <v/>
      </c>
      <c r="AE607" s="179" t="b">
        <f t="shared" si="108"/>
        <v>0</v>
      </c>
      <c r="AF607" t="str">
        <v/>
      </c>
      <c r="AG607" s="179" t="str">
        <f t="shared" si="109"/>
        <v/>
      </c>
      <c r="AH607" t="str">
        <v/>
      </c>
      <c r="AI607" s="202" t="str">
        <v/>
      </c>
      <c r="AJ607" t="str">
        <v/>
      </c>
      <c r="AK607" s="203" t="str">
        <v/>
      </c>
      <c r="AL607" t="str">
        <f t="shared" si="102"/>
        <v/>
      </c>
      <c r="AM607" t="str">
        <f t="shared" si="103"/>
        <v/>
      </c>
    </row>
    <row r="608" spans="3:39" x14ac:dyDescent="0.25">
      <c r="C608" s="179" t="str">
        <f>IF('Planilla de Perforacion'!K642="Conexión","Conexión","")</f>
        <v/>
      </c>
      <c r="D608" s="189" t="str">
        <f>'Planilla de Perforacion'!H642</f>
        <v/>
      </c>
      <c r="E608" s="190" t="str">
        <f>'Planilla de Perforacion'!E642</f>
        <v/>
      </c>
      <c r="F608" s="179">
        <f>'Planilla de Perforacion'!AF642</f>
        <v>0</v>
      </c>
      <c r="G608" s="179" t="str">
        <f>'Planilla de Perforacion'!AQ642</f>
        <v/>
      </c>
      <c r="H608" s="179" t="str">
        <f>'Planilla de Perforacion'!AS642</f>
        <v/>
      </c>
      <c r="I608" s="179" t="str">
        <f>'Planilla de Perforacion'!AR642</f>
        <v/>
      </c>
      <c r="J608" s="191" t="str">
        <v/>
      </c>
      <c r="K608" s="191" t="str">
        <f t="shared" si="112"/>
        <v/>
      </c>
      <c r="L608" s="191" t="str">
        <v/>
      </c>
      <c r="M608" s="192" t="str">
        <v/>
      </c>
      <c r="N608" s="191" t="str">
        <v/>
      </c>
      <c r="O608" s="191" t="str">
        <v/>
      </c>
      <c r="P608" s="193" t="str">
        <f t="shared" si="104"/>
        <v/>
      </c>
      <c r="Q608" s="193" t="str">
        <f t="shared" si="105"/>
        <v/>
      </c>
      <c r="R608" s="179" t="str">
        <f>IF('Planilla de Perforacion'!K642="Survey","Survey","")</f>
        <v/>
      </c>
      <c r="T608" s="179" t="b">
        <f t="shared" si="106"/>
        <v>0</v>
      </c>
      <c r="U608" s="179" t="str">
        <v/>
      </c>
      <c r="V608" s="179" t="str">
        <f t="shared" si="107"/>
        <v/>
      </c>
      <c r="W608" t="str">
        <v/>
      </c>
      <c r="X608" s="202" t="str">
        <v/>
      </c>
      <c r="Y608" t="str">
        <v/>
      </c>
      <c r="Z608" t="str">
        <v/>
      </c>
      <c r="AA608" t="str">
        <f t="shared" si="110"/>
        <v/>
      </c>
      <c r="AB608" t="str">
        <f t="shared" si="111"/>
        <v/>
      </c>
      <c r="AC608" s="179" t="str">
        <f>IF('Planilla de Perforacion'!K642="Repasa","Repasa","")</f>
        <v/>
      </c>
      <c r="AE608" s="179" t="b">
        <f t="shared" si="108"/>
        <v>0</v>
      </c>
      <c r="AF608" t="str">
        <v/>
      </c>
      <c r="AG608" s="179" t="str">
        <f t="shared" si="109"/>
        <v/>
      </c>
      <c r="AH608" t="str">
        <v/>
      </c>
      <c r="AI608" s="202" t="str">
        <v/>
      </c>
      <c r="AJ608" t="str">
        <v/>
      </c>
      <c r="AK608" s="203" t="str">
        <v/>
      </c>
      <c r="AL608" t="str">
        <f t="shared" si="102"/>
        <v/>
      </c>
      <c r="AM608" t="str">
        <f t="shared" si="103"/>
        <v/>
      </c>
    </row>
    <row r="609" spans="3:39" x14ac:dyDescent="0.25">
      <c r="C609" s="179" t="str">
        <f>IF('Planilla de Perforacion'!K643="Conexión","Conexión","")</f>
        <v/>
      </c>
      <c r="D609" s="189" t="str">
        <f>'Planilla de Perforacion'!H643</f>
        <v/>
      </c>
      <c r="E609" s="190" t="str">
        <f>'Planilla de Perforacion'!E643</f>
        <v/>
      </c>
      <c r="F609" s="179">
        <f>'Planilla de Perforacion'!AF643</f>
        <v>0</v>
      </c>
      <c r="G609" s="179" t="str">
        <f>'Planilla de Perforacion'!AQ643</f>
        <v/>
      </c>
      <c r="H609" s="179" t="str">
        <f>'Planilla de Perforacion'!AS643</f>
        <v/>
      </c>
      <c r="I609" s="179" t="str">
        <f>'Planilla de Perforacion'!AR643</f>
        <v/>
      </c>
      <c r="J609" s="191" t="str">
        <v/>
      </c>
      <c r="K609" s="191" t="str">
        <f t="shared" si="112"/>
        <v/>
      </c>
      <c r="L609" s="191" t="str">
        <v/>
      </c>
      <c r="M609" s="192" t="str">
        <v/>
      </c>
      <c r="N609" s="191" t="str">
        <v/>
      </c>
      <c r="O609" s="191" t="str">
        <v/>
      </c>
      <c r="P609" s="193" t="str">
        <f t="shared" si="104"/>
        <v/>
      </c>
      <c r="Q609" s="193" t="str">
        <f t="shared" si="105"/>
        <v/>
      </c>
      <c r="R609" s="179" t="str">
        <f>IF('Planilla de Perforacion'!K643="Survey","Survey","")</f>
        <v/>
      </c>
      <c r="T609" s="179" t="b">
        <f t="shared" si="106"/>
        <v>0</v>
      </c>
      <c r="U609" s="179" t="str">
        <v/>
      </c>
      <c r="V609" s="179" t="str">
        <f t="shared" si="107"/>
        <v/>
      </c>
      <c r="W609" t="str">
        <v/>
      </c>
      <c r="X609" s="202" t="str">
        <v/>
      </c>
      <c r="Y609" t="str">
        <v/>
      </c>
      <c r="Z609" t="str">
        <v/>
      </c>
      <c r="AA609" t="str">
        <f t="shared" si="110"/>
        <v/>
      </c>
      <c r="AB609" t="str">
        <f t="shared" si="111"/>
        <v/>
      </c>
      <c r="AC609" s="179" t="str">
        <f>IF('Planilla de Perforacion'!K643="Repasa","Repasa","")</f>
        <v/>
      </c>
      <c r="AE609" s="179" t="b">
        <f t="shared" si="108"/>
        <v>0</v>
      </c>
      <c r="AF609" t="str">
        <v/>
      </c>
      <c r="AG609" s="179" t="str">
        <f t="shared" si="109"/>
        <v/>
      </c>
      <c r="AH609" t="str">
        <v/>
      </c>
      <c r="AI609" s="202" t="str">
        <v/>
      </c>
      <c r="AJ609" t="str">
        <v/>
      </c>
      <c r="AK609" s="203" t="str">
        <v/>
      </c>
      <c r="AL609" t="str">
        <f t="shared" si="102"/>
        <v/>
      </c>
      <c r="AM609" t="str">
        <f t="shared" si="103"/>
        <v/>
      </c>
    </row>
    <row r="610" spans="3:39" x14ac:dyDescent="0.25">
      <c r="C610" s="179" t="str">
        <f>IF('Planilla de Perforacion'!K644="Conexión","Conexión","")</f>
        <v/>
      </c>
      <c r="D610" s="189" t="str">
        <f>'Planilla de Perforacion'!H644</f>
        <v/>
      </c>
      <c r="E610" s="190" t="str">
        <f>'Planilla de Perforacion'!E644</f>
        <v/>
      </c>
      <c r="F610" s="179">
        <f>'Planilla de Perforacion'!AF644</f>
        <v>0</v>
      </c>
      <c r="G610" s="179" t="str">
        <f>'Planilla de Perforacion'!AQ644</f>
        <v/>
      </c>
      <c r="H610" s="179" t="str">
        <f>'Planilla de Perforacion'!AS644</f>
        <v/>
      </c>
      <c r="I610" s="179" t="str">
        <f>'Planilla de Perforacion'!AR644</f>
        <v/>
      </c>
      <c r="J610" s="191" t="str">
        <v/>
      </c>
      <c r="K610" s="191" t="str">
        <f t="shared" si="112"/>
        <v/>
      </c>
      <c r="L610" s="191" t="str">
        <v/>
      </c>
      <c r="M610" s="192" t="str">
        <v/>
      </c>
      <c r="N610" s="191" t="str">
        <v/>
      </c>
      <c r="O610" s="191" t="str">
        <v/>
      </c>
      <c r="P610" s="193" t="str">
        <f t="shared" si="104"/>
        <v/>
      </c>
      <c r="Q610" s="193" t="str">
        <f t="shared" si="105"/>
        <v/>
      </c>
      <c r="R610" s="179" t="str">
        <f>IF('Planilla de Perforacion'!K644="Survey","Survey","")</f>
        <v/>
      </c>
      <c r="T610" s="179" t="b">
        <f t="shared" si="106"/>
        <v>0</v>
      </c>
      <c r="U610" s="179" t="str">
        <v/>
      </c>
      <c r="V610" s="179" t="str">
        <f t="shared" si="107"/>
        <v/>
      </c>
      <c r="W610" t="str">
        <v/>
      </c>
      <c r="X610" s="202" t="str">
        <v/>
      </c>
      <c r="Y610" t="str">
        <v/>
      </c>
      <c r="Z610" t="str">
        <v/>
      </c>
      <c r="AA610" t="str">
        <f t="shared" si="110"/>
        <v/>
      </c>
      <c r="AB610" t="str">
        <f t="shared" si="111"/>
        <v/>
      </c>
      <c r="AC610" s="179" t="str">
        <f>IF('Planilla de Perforacion'!K644="Repasa","Repasa","")</f>
        <v/>
      </c>
      <c r="AE610" s="179" t="b">
        <f t="shared" si="108"/>
        <v>0</v>
      </c>
      <c r="AF610" t="str">
        <v/>
      </c>
      <c r="AG610" s="179" t="str">
        <f t="shared" si="109"/>
        <v/>
      </c>
      <c r="AH610" t="str">
        <v/>
      </c>
      <c r="AI610" s="202" t="str">
        <v/>
      </c>
      <c r="AJ610" t="str">
        <v/>
      </c>
      <c r="AK610" s="203" t="str">
        <v/>
      </c>
      <c r="AL610" t="str">
        <f t="shared" si="102"/>
        <v/>
      </c>
      <c r="AM610" t="str">
        <f t="shared" si="103"/>
        <v/>
      </c>
    </row>
    <row r="611" spans="3:39" x14ac:dyDescent="0.25">
      <c r="C611" s="179" t="str">
        <f>IF('Planilla de Perforacion'!K645="Conexión","Conexión","")</f>
        <v/>
      </c>
      <c r="D611" s="189" t="str">
        <f>'Planilla de Perforacion'!H645</f>
        <v/>
      </c>
      <c r="E611" s="190" t="str">
        <f>'Planilla de Perforacion'!E645</f>
        <v/>
      </c>
      <c r="F611" s="179">
        <f>'Planilla de Perforacion'!AF645</f>
        <v>0</v>
      </c>
      <c r="G611" s="179" t="str">
        <f>'Planilla de Perforacion'!AQ645</f>
        <v/>
      </c>
      <c r="H611" s="179" t="str">
        <f>'Planilla de Perforacion'!AS645</f>
        <v/>
      </c>
      <c r="I611" s="179" t="str">
        <f>'Planilla de Perforacion'!AR645</f>
        <v/>
      </c>
      <c r="J611" s="191" t="str">
        <v/>
      </c>
      <c r="K611" s="191" t="str">
        <f t="shared" si="112"/>
        <v/>
      </c>
      <c r="L611" s="191" t="str">
        <v/>
      </c>
      <c r="M611" s="192" t="str">
        <v/>
      </c>
      <c r="N611" s="191" t="str">
        <v/>
      </c>
      <c r="O611" s="191" t="str">
        <v/>
      </c>
      <c r="P611" s="193" t="str">
        <f t="shared" si="104"/>
        <v/>
      </c>
      <c r="Q611" s="193" t="str">
        <f t="shared" si="105"/>
        <v/>
      </c>
      <c r="R611" s="179" t="str">
        <f>IF('Planilla de Perforacion'!K645="Survey","Survey","")</f>
        <v/>
      </c>
      <c r="T611" s="179" t="b">
        <f t="shared" si="106"/>
        <v>0</v>
      </c>
      <c r="U611" s="179" t="str">
        <v/>
      </c>
      <c r="V611" s="179" t="str">
        <f t="shared" si="107"/>
        <v/>
      </c>
      <c r="W611" t="str">
        <v/>
      </c>
      <c r="X611" s="202" t="str">
        <v/>
      </c>
      <c r="Y611" t="str">
        <v/>
      </c>
      <c r="Z611" t="str">
        <v/>
      </c>
      <c r="AA611" t="str">
        <f t="shared" si="110"/>
        <v/>
      </c>
      <c r="AB611" t="str">
        <f t="shared" si="111"/>
        <v/>
      </c>
      <c r="AC611" s="179" t="str">
        <f>IF('Planilla de Perforacion'!K645="Repasa","Repasa","")</f>
        <v/>
      </c>
      <c r="AE611" s="179" t="b">
        <f t="shared" si="108"/>
        <v>0</v>
      </c>
      <c r="AF611" t="str">
        <v/>
      </c>
      <c r="AG611" s="179" t="str">
        <f t="shared" si="109"/>
        <v/>
      </c>
      <c r="AH611" t="str">
        <v/>
      </c>
      <c r="AI611" s="202" t="str">
        <v/>
      </c>
      <c r="AJ611" t="str">
        <v/>
      </c>
      <c r="AK611" s="203" t="str">
        <v/>
      </c>
      <c r="AL611" t="str">
        <f t="shared" si="102"/>
        <v/>
      </c>
      <c r="AM611" t="str">
        <f t="shared" si="103"/>
        <v/>
      </c>
    </row>
    <row r="612" spans="3:39" x14ac:dyDescent="0.25">
      <c r="C612" s="179" t="str">
        <f>IF('Planilla de Perforacion'!K646="Conexión","Conexión","")</f>
        <v/>
      </c>
      <c r="D612" s="189" t="str">
        <f>'Planilla de Perforacion'!H646</f>
        <v/>
      </c>
      <c r="E612" s="190" t="str">
        <f>'Planilla de Perforacion'!E646</f>
        <v/>
      </c>
      <c r="F612" s="179">
        <f>'Planilla de Perforacion'!AF646</f>
        <v>0</v>
      </c>
      <c r="G612" s="179" t="str">
        <f>'Planilla de Perforacion'!AQ646</f>
        <v/>
      </c>
      <c r="H612" s="179" t="str">
        <f>'Planilla de Perforacion'!AS646</f>
        <v/>
      </c>
      <c r="I612" s="179" t="str">
        <f>'Planilla de Perforacion'!AR646</f>
        <v/>
      </c>
      <c r="J612" s="191" t="str">
        <v/>
      </c>
      <c r="K612" s="191" t="str">
        <f t="shared" si="112"/>
        <v/>
      </c>
      <c r="L612" s="191" t="str">
        <v/>
      </c>
      <c r="M612" s="192" t="str">
        <v/>
      </c>
      <c r="N612" s="191" t="str">
        <v/>
      </c>
      <c r="O612" s="191" t="str">
        <v/>
      </c>
      <c r="P612" s="193" t="str">
        <f t="shared" si="104"/>
        <v/>
      </c>
      <c r="Q612" s="193" t="str">
        <f t="shared" si="105"/>
        <v/>
      </c>
      <c r="R612" s="179" t="str">
        <f>IF('Planilla de Perforacion'!K646="Survey","Survey","")</f>
        <v/>
      </c>
      <c r="T612" s="179" t="b">
        <f t="shared" si="106"/>
        <v>0</v>
      </c>
      <c r="U612" s="179" t="str">
        <v/>
      </c>
      <c r="V612" s="179" t="str">
        <f t="shared" si="107"/>
        <v/>
      </c>
      <c r="W612" t="str">
        <v/>
      </c>
      <c r="X612" s="202" t="str">
        <v/>
      </c>
      <c r="Y612" t="str">
        <v/>
      </c>
      <c r="Z612" t="str">
        <v/>
      </c>
      <c r="AA612" t="str">
        <f t="shared" si="110"/>
        <v/>
      </c>
      <c r="AB612" t="str">
        <f t="shared" si="111"/>
        <v/>
      </c>
      <c r="AC612" s="179" t="str">
        <f>IF('Planilla de Perforacion'!K646="Repasa","Repasa","")</f>
        <v/>
      </c>
      <c r="AE612" s="179" t="b">
        <f t="shared" si="108"/>
        <v>0</v>
      </c>
      <c r="AF612" t="str">
        <v/>
      </c>
      <c r="AG612" s="179" t="str">
        <f t="shared" si="109"/>
        <v/>
      </c>
      <c r="AH612" t="str">
        <v/>
      </c>
      <c r="AI612" s="202" t="str">
        <v/>
      </c>
      <c r="AJ612" t="str">
        <v/>
      </c>
      <c r="AK612" s="203" t="str">
        <v/>
      </c>
      <c r="AL612" t="str">
        <f t="shared" si="102"/>
        <v/>
      </c>
      <c r="AM612" t="str">
        <f t="shared" si="103"/>
        <v/>
      </c>
    </row>
    <row r="613" spans="3:39" x14ac:dyDescent="0.25">
      <c r="C613" s="179" t="str">
        <f>IF('Planilla de Perforacion'!K647="Conexión","Conexión","")</f>
        <v/>
      </c>
      <c r="D613" s="189" t="str">
        <f>'Planilla de Perforacion'!H647</f>
        <v/>
      </c>
      <c r="E613" s="190" t="str">
        <f>'Planilla de Perforacion'!E647</f>
        <v/>
      </c>
      <c r="F613" s="179">
        <f>'Planilla de Perforacion'!AF647</f>
        <v>0</v>
      </c>
      <c r="G613" s="179" t="str">
        <f>'Planilla de Perforacion'!AQ647</f>
        <v/>
      </c>
      <c r="H613" s="179" t="str">
        <f>'Planilla de Perforacion'!AS647</f>
        <v/>
      </c>
      <c r="I613" s="179" t="str">
        <f>'Planilla de Perforacion'!AR647</f>
        <v/>
      </c>
      <c r="J613" s="191" t="str">
        <v/>
      </c>
      <c r="K613" s="191" t="str">
        <f t="shared" si="112"/>
        <v/>
      </c>
      <c r="L613" s="191" t="str">
        <v/>
      </c>
      <c r="M613" s="192" t="str">
        <v/>
      </c>
      <c r="N613" s="191" t="str">
        <v/>
      </c>
      <c r="O613" s="191" t="str">
        <v/>
      </c>
      <c r="P613" s="193" t="str">
        <f t="shared" si="104"/>
        <v/>
      </c>
      <c r="Q613" s="193" t="str">
        <f t="shared" si="105"/>
        <v/>
      </c>
      <c r="R613" s="179" t="str">
        <f>IF('Planilla de Perforacion'!K647="Survey","Survey","")</f>
        <v/>
      </c>
      <c r="T613" s="179" t="b">
        <f t="shared" si="106"/>
        <v>0</v>
      </c>
      <c r="U613" s="179" t="str">
        <v/>
      </c>
      <c r="V613" s="179" t="str">
        <f t="shared" si="107"/>
        <v/>
      </c>
      <c r="W613" t="str">
        <v/>
      </c>
      <c r="X613" s="202" t="str">
        <v/>
      </c>
      <c r="Y613" t="str">
        <v/>
      </c>
      <c r="Z613" t="str">
        <v/>
      </c>
      <c r="AA613" t="str">
        <f t="shared" si="110"/>
        <v/>
      </c>
      <c r="AB613" t="str">
        <f t="shared" si="111"/>
        <v/>
      </c>
      <c r="AC613" s="179" t="str">
        <f>IF('Planilla de Perforacion'!K647="Repasa","Repasa","")</f>
        <v/>
      </c>
      <c r="AE613" s="179" t="b">
        <f t="shared" si="108"/>
        <v>0</v>
      </c>
      <c r="AF613" t="str">
        <v/>
      </c>
      <c r="AG613" s="179" t="str">
        <f t="shared" si="109"/>
        <v/>
      </c>
      <c r="AH613" t="str">
        <v/>
      </c>
      <c r="AI613" s="202" t="str">
        <v/>
      </c>
      <c r="AJ613" t="str">
        <v/>
      </c>
      <c r="AK613" s="203" t="str">
        <v/>
      </c>
      <c r="AL613" t="str">
        <f t="shared" si="102"/>
        <v/>
      </c>
      <c r="AM613" t="str">
        <f t="shared" si="103"/>
        <v/>
      </c>
    </row>
    <row r="614" spans="3:39" x14ac:dyDescent="0.25">
      <c r="C614" s="179" t="str">
        <f>IF('Planilla de Perforacion'!K648="Conexión","Conexión","")</f>
        <v/>
      </c>
      <c r="D614" s="189" t="str">
        <f>'Planilla de Perforacion'!H648</f>
        <v/>
      </c>
      <c r="E614" s="190" t="str">
        <f>'Planilla de Perforacion'!E648</f>
        <v/>
      </c>
      <c r="F614" s="179">
        <f>'Planilla de Perforacion'!AF648</f>
        <v>0</v>
      </c>
      <c r="G614" s="179" t="str">
        <f>'Planilla de Perforacion'!AQ648</f>
        <v/>
      </c>
      <c r="H614" s="179" t="str">
        <f>'Planilla de Perforacion'!AS648</f>
        <v/>
      </c>
      <c r="I614" s="179" t="str">
        <f>'Planilla de Perforacion'!AR648</f>
        <v/>
      </c>
      <c r="J614" s="191" t="str">
        <v/>
      </c>
      <c r="K614" s="191" t="str">
        <f t="shared" si="112"/>
        <v/>
      </c>
      <c r="L614" s="191" t="str">
        <v/>
      </c>
      <c r="M614" s="192" t="str">
        <v/>
      </c>
      <c r="N614" s="191" t="str">
        <v/>
      </c>
      <c r="O614" s="191" t="str">
        <v/>
      </c>
      <c r="P614" s="193" t="str">
        <f t="shared" si="104"/>
        <v/>
      </c>
      <c r="Q614" s="193" t="str">
        <f t="shared" si="105"/>
        <v/>
      </c>
      <c r="R614" s="179" t="str">
        <f>IF('Planilla de Perforacion'!K648="Survey","Survey","")</f>
        <v/>
      </c>
      <c r="T614" s="179" t="b">
        <f t="shared" si="106"/>
        <v>0</v>
      </c>
      <c r="U614" s="179" t="str">
        <v/>
      </c>
      <c r="V614" s="179" t="str">
        <f t="shared" si="107"/>
        <v/>
      </c>
      <c r="W614" t="str">
        <v/>
      </c>
      <c r="X614" s="202" t="str">
        <v/>
      </c>
      <c r="Y614" t="str">
        <v/>
      </c>
      <c r="Z614" t="str">
        <v/>
      </c>
      <c r="AA614" t="str">
        <f t="shared" si="110"/>
        <v/>
      </c>
      <c r="AB614" t="str">
        <f t="shared" si="111"/>
        <v/>
      </c>
      <c r="AC614" s="179" t="str">
        <f>IF('Planilla de Perforacion'!K648="Repasa","Repasa","")</f>
        <v/>
      </c>
      <c r="AE614" s="179" t="b">
        <f t="shared" si="108"/>
        <v>0</v>
      </c>
      <c r="AF614" t="str">
        <v/>
      </c>
      <c r="AG614" s="179" t="str">
        <f t="shared" si="109"/>
        <v/>
      </c>
      <c r="AH614" t="str">
        <v/>
      </c>
      <c r="AI614" s="202" t="str">
        <v/>
      </c>
      <c r="AJ614" t="str">
        <v/>
      </c>
      <c r="AK614" s="203" t="str">
        <v/>
      </c>
      <c r="AL614" t="str">
        <f t="shared" si="102"/>
        <v/>
      </c>
      <c r="AM614" t="str">
        <f t="shared" si="103"/>
        <v/>
      </c>
    </row>
    <row r="615" spans="3:39" x14ac:dyDescent="0.25">
      <c r="C615" s="179" t="str">
        <f>IF('Planilla de Perforacion'!K649="Conexión","Conexión","")</f>
        <v/>
      </c>
      <c r="D615" s="189" t="str">
        <f>'Planilla de Perforacion'!H649</f>
        <v/>
      </c>
      <c r="E615" s="190" t="str">
        <f>'Planilla de Perforacion'!E649</f>
        <v/>
      </c>
      <c r="F615" s="179">
        <f>'Planilla de Perforacion'!AF649</f>
        <v>0</v>
      </c>
      <c r="G615" s="179" t="str">
        <f>'Planilla de Perforacion'!AQ649</f>
        <v/>
      </c>
      <c r="H615" s="179" t="str">
        <f>'Planilla de Perforacion'!AS649</f>
        <v/>
      </c>
      <c r="I615" s="179" t="str">
        <f>'Planilla de Perforacion'!AR649</f>
        <v/>
      </c>
      <c r="J615" s="191" t="str">
        <v/>
      </c>
      <c r="K615" s="191" t="str">
        <f t="shared" si="112"/>
        <v/>
      </c>
      <c r="L615" s="191" t="str">
        <v/>
      </c>
      <c r="M615" s="192" t="str">
        <v/>
      </c>
      <c r="N615" s="191" t="str">
        <v/>
      </c>
      <c r="O615" s="191" t="str">
        <v/>
      </c>
      <c r="P615" s="193" t="str">
        <f t="shared" si="104"/>
        <v/>
      </c>
      <c r="Q615" s="193" t="str">
        <f t="shared" si="105"/>
        <v/>
      </c>
      <c r="R615" s="179" t="str">
        <f>IF('Planilla de Perforacion'!K649="Survey","Survey","")</f>
        <v/>
      </c>
      <c r="T615" s="179" t="b">
        <f t="shared" si="106"/>
        <v>0</v>
      </c>
      <c r="U615" s="179" t="str">
        <v/>
      </c>
      <c r="V615" s="179" t="str">
        <f t="shared" si="107"/>
        <v/>
      </c>
      <c r="W615" t="str">
        <v/>
      </c>
      <c r="X615" s="202" t="str">
        <v/>
      </c>
      <c r="Y615" t="str">
        <v/>
      </c>
      <c r="Z615" t="str">
        <v/>
      </c>
      <c r="AA615" t="str">
        <f t="shared" si="110"/>
        <v/>
      </c>
      <c r="AB615" t="str">
        <f t="shared" si="111"/>
        <v/>
      </c>
      <c r="AC615" s="179" t="str">
        <f>IF('Planilla de Perforacion'!K649="Repasa","Repasa","")</f>
        <v/>
      </c>
      <c r="AE615" s="179" t="b">
        <f t="shared" si="108"/>
        <v>0</v>
      </c>
      <c r="AF615" t="str">
        <v/>
      </c>
      <c r="AG615" s="179" t="str">
        <f t="shared" si="109"/>
        <v/>
      </c>
      <c r="AH615" t="str">
        <v/>
      </c>
      <c r="AI615" s="202" t="str">
        <v/>
      </c>
      <c r="AJ615" t="str">
        <v/>
      </c>
      <c r="AK615" s="203" t="str">
        <v/>
      </c>
      <c r="AL615" t="str">
        <f t="shared" si="102"/>
        <v/>
      </c>
      <c r="AM615" t="str">
        <f t="shared" si="103"/>
        <v/>
      </c>
    </row>
    <row r="616" spans="3:39" x14ac:dyDescent="0.25">
      <c r="C616" s="179" t="str">
        <f>IF('Planilla de Perforacion'!K650="Conexión","Conexión","")</f>
        <v/>
      </c>
      <c r="D616" s="189" t="str">
        <f>'Planilla de Perforacion'!H650</f>
        <v/>
      </c>
      <c r="E616" s="190" t="str">
        <f>'Planilla de Perforacion'!E650</f>
        <v/>
      </c>
      <c r="F616" s="179">
        <f>'Planilla de Perforacion'!AF650</f>
        <v>0</v>
      </c>
      <c r="G616" s="179" t="str">
        <f>'Planilla de Perforacion'!AQ650</f>
        <v/>
      </c>
      <c r="H616" s="179" t="str">
        <f>'Planilla de Perforacion'!AS650</f>
        <v/>
      </c>
      <c r="I616" s="179" t="str">
        <f>'Planilla de Perforacion'!AR650</f>
        <v/>
      </c>
      <c r="J616" s="191" t="str">
        <v/>
      </c>
      <c r="K616" s="191" t="str">
        <f t="shared" si="112"/>
        <v/>
      </c>
      <c r="L616" s="191" t="str">
        <v/>
      </c>
      <c r="M616" s="192" t="str">
        <v/>
      </c>
      <c r="N616" s="191" t="str">
        <v/>
      </c>
      <c r="O616" s="191" t="str">
        <v/>
      </c>
      <c r="P616" s="193" t="str">
        <f t="shared" si="104"/>
        <v/>
      </c>
      <c r="Q616" s="193" t="str">
        <f t="shared" si="105"/>
        <v/>
      </c>
      <c r="R616" s="179" t="str">
        <f>IF('Planilla de Perforacion'!K650="Survey","Survey","")</f>
        <v/>
      </c>
      <c r="T616" s="179" t="b">
        <f t="shared" si="106"/>
        <v>0</v>
      </c>
      <c r="U616" s="179" t="str">
        <v/>
      </c>
      <c r="V616" s="179" t="str">
        <f t="shared" si="107"/>
        <v/>
      </c>
      <c r="W616" t="str">
        <v/>
      </c>
      <c r="X616" s="202" t="str">
        <v/>
      </c>
      <c r="Y616" t="str">
        <v/>
      </c>
      <c r="Z616" t="str">
        <v/>
      </c>
      <c r="AA616" t="str">
        <f t="shared" si="110"/>
        <v/>
      </c>
      <c r="AB616" t="str">
        <f t="shared" si="111"/>
        <v/>
      </c>
      <c r="AC616" s="179" t="str">
        <f>IF('Planilla de Perforacion'!K650="Repasa","Repasa","")</f>
        <v/>
      </c>
      <c r="AE616" s="179" t="b">
        <f t="shared" si="108"/>
        <v>0</v>
      </c>
      <c r="AF616" t="str">
        <v/>
      </c>
      <c r="AG616" s="179" t="str">
        <f t="shared" si="109"/>
        <v/>
      </c>
      <c r="AH616" t="str">
        <v/>
      </c>
      <c r="AI616" s="202" t="str">
        <v/>
      </c>
      <c r="AJ616" t="str">
        <v/>
      </c>
      <c r="AK616" s="203" t="str">
        <v/>
      </c>
      <c r="AL616" t="str">
        <f t="shared" si="102"/>
        <v/>
      </c>
      <c r="AM616" t="str">
        <f t="shared" si="103"/>
        <v/>
      </c>
    </row>
    <row r="617" spans="3:39" x14ac:dyDescent="0.25">
      <c r="C617" s="179" t="str">
        <f>IF('Planilla de Perforacion'!K651="Conexión","Conexión","")</f>
        <v/>
      </c>
      <c r="D617" s="189" t="str">
        <f>'Planilla de Perforacion'!H651</f>
        <v/>
      </c>
      <c r="E617" s="190" t="str">
        <f>'Planilla de Perforacion'!E651</f>
        <v/>
      </c>
      <c r="F617" s="179">
        <f>'Planilla de Perforacion'!AF651</f>
        <v>0</v>
      </c>
      <c r="G617" s="179" t="str">
        <f>'Planilla de Perforacion'!AQ651</f>
        <v/>
      </c>
      <c r="H617" s="179" t="str">
        <f>'Planilla de Perforacion'!AS651</f>
        <v/>
      </c>
      <c r="I617" s="179" t="str">
        <f>'Planilla de Perforacion'!AR651</f>
        <v/>
      </c>
      <c r="J617" s="191" t="str">
        <v/>
      </c>
      <c r="K617" s="191" t="str">
        <f t="shared" si="112"/>
        <v/>
      </c>
      <c r="L617" s="191" t="str">
        <v/>
      </c>
      <c r="M617" s="192" t="str">
        <v/>
      </c>
      <c r="N617" s="191" t="str">
        <v/>
      </c>
      <c r="O617" s="191" t="str">
        <v/>
      </c>
      <c r="P617" s="193" t="str">
        <f t="shared" si="104"/>
        <v/>
      </c>
      <c r="Q617" s="193" t="str">
        <f t="shared" si="105"/>
        <v/>
      </c>
      <c r="R617" s="179" t="str">
        <f>IF('Planilla de Perforacion'!K651="Survey","Survey","")</f>
        <v/>
      </c>
      <c r="T617" s="179" t="b">
        <f t="shared" si="106"/>
        <v>0</v>
      </c>
      <c r="U617" s="179" t="str">
        <v/>
      </c>
      <c r="V617" s="179" t="str">
        <f t="shared" si="107"/>
        <v/>
      </c>
      <c r="W617" t="str">
        <v/>
      </c>
      <c r="X617" s="202" t="str">
        <v/>
      </c>
      <c r="Y617" t="str">
        <v/>
      </c>
      <c r="Z617" t="str">
        <v/>
      </c>
      <c r="AA617" t="str">
        <f t="shared" si="110"/>
        <v/>
      </c>
      <c r="AB617" t="str">
        <f t="shared" si="111"/>
        <v/>
      </c>
      <c r="AC617" s="179" t="str">
        <f>IF('Planilla de Perforacion'!K651="Repasa","Repasa","")</f>
        <v/>
      </c>
      <c r="AE617" s="179" t="b">
        <f t="shared" si="108"/>
        <v>0</v>
      </c>
      <c r="AF617" t="str">
        <v/>
      </c>
      <c r="AG617" s="179" t="str">
        <f t="shared" si="109"/>
        <v/>
      </c>
      <c r="AH617" t="str">
        <v/>
      </c>
      <c r="AI617" s="202" t="str">
        <v/>
      </c>
      <c r="AJ617" t="str">
        <v/>
      </c>
      <c r="AK617" s="203" t="str">
        <v/>
      </c>
      <c r="AL617" t="str">
        <f t="shared" si="102"/>
        <v/>
      </c>
      <c r="AM617" t="str">
        <f t="shared" si="103"/>
        <v/>
      </c>
    </row>
    <row r="618" spans="3:39" x14ac:dyDescent="0.25">
      <c r="C618" s="179" t="str">
        <f>IF('Planilla de Perforacion'!K652="Conexión","Conexión","")</f>
        <v/>
      </c>
      <c r="D618" s="189" t="str">
        <f>'Planilla de Perforacion'!H652</f>
        <v/>
      </c>
      <c r="E618" s="190" t="str">
        <f>'Planilla de Perforacion'!E652</f>
        <v/>
      </c>
      <c r="F618" s="179">
        <f>'Planilla de Perforacion'!AF652</f>
        <v>0</v>
      </c>
      <c r="G618" s="179" t="str">
        <f>'Planilla de Perforacion'!AQ652</f>
        <v/>
      </c>
      <c r="H618" s="179" t="str">
        <f>'Planilla de Perforacion'!AS652</f>
        <v/>
      </c>
      <c r="I618" s="179" t="str">
        <f>'Planilla de Perforacion'!AR652</f>
        <v/>
      </c>
      <c r="J618" s="191" t="str">
        <v/>
      </c>
      <c r="K618" s="191" t="str">
        <f t="shared" si="112"/>
        <v/>
      </c>
      <c r="L618" s="191" t="str">
        <v/>
      </c>
      <c r="M618" s="192" t="str">
        <v/>
      </c>
      <c r="N618" s="191" t="str">
        <v/>
      </c>
      <c r="O618" s="191" t="str">
        <v/>
      </c>
      <c r="P618" s="193" t="str">
        <f t="shared" si="104"/>
        <v/>
      </c>
      <c r="Q618" s="193" t="str">
        <f t="shared" si="105"/>
        <v/>
      </c>
      <c r="R618" s="179" t="str">
        <f>IF('Planilla de Perforacion'!K652="Survey","Survey","")</f>
        <v/>
      </c>
      <c r="T618" s="179" t="b">
        <f t="shared" si="106"/>
        <v>0</v>
      </c>
      <c r="U618" s="179" t="str">
        <v/>
      </c>
      <c r="V618" s="179" t="str">
        <f t="shared" si="107"/>
        <v/>
      </c>
      <c r="W618" t="str">
        <v/>
      </c>
      <c r="X618" s="202" t="str">
        <v/>
      </c>
      <c r="Y618" t="str">
        <v/>
      </c>
      <c r="Z618" t="str">
        <v/>
      </c>
      <c r="AA618" t="str">
        <f t="shared" si="110"/>
        <v/>
      </c>
      <c r="AB618" t="str">
        <f t="shared" si="111"/>
        <v/>
      </c>
      <c r="AC618" s="179" t="str">
        <f>IF('Planilla de Perforacion'!K652="Repasa","Repasa","")</f>
        <v/>
      </c>
      <c r="AE618" s="179" t="b">
        <f t="shared" si="108"/>
        <v>0</v>
      </c>
      <c r="AF618" t="str">
        <v/>
      </c>
      <c r="AG618" s="179" t="str">
        <f t="shared" si="109"/>
        <v/>
      </c>
      <c r="AH618" t="str">
        <v/>
      </c>
      <c r="AI618" s="202" t="str">
        <v/>
      </c>
      <c r="AJ618" t="str">
        <v/>
      </c>
      <c r="AK618" s="203" t="str">
        <v/>
      </c>
      <c r="AL618" t="str">
        <f t="shared" si="102"/>
        <v/>
      </c>
      <c r="AM618" t="str">
        <f t="shared" si="103"/>
        <v/>
      </c>
    </row>
    <row r="619" spans="3:39" x14ac:dyDescent="0.25">
      <c r="C619" s="179" t="str">
        <f>IF('Planilla de Perforacion'!K653="Conexión","Conexión","")</f>
        <v/>
      </c>
      <c r="D619" s="189" t="str">
        <f>'Planilla de Perforacion'!H653</f>
        <v/>
      </c>
      <c r="E619" s="190" t="str">
        <f>'Planilla de Perforacion'!E653</f>
        <v/>
      </c>
      <c r="F619" s="179">
        <f>'Planilla de Perforacion'!AF653</f>
        <v>0</v>
      </c>
      <c r="G619" s="179" t="str">
        <f>'Planilla de Perforacion'!AQ653</f>
        <v/>
      </c>
      <c r="H619" s="179" t="str">
        <f>'Planilla de Perforacion'!AS653</f>
        <v/>
      </c>
      <c r="I619" s="179" t="str">
        <f>'Planilla de Perforacion'!AR653</f>
        <v/>
      </c>
      <c r="J619" s="191" t="str">
        <v/>
      </c>
      <c r="K619" s="191" t="str">
        <f t="shared" si="112"/>
        <v/>
      </c>
      <c r="L619" s="191" t="str">
        <v/>
      </c>
      <c r="M619" s="192" t="str">
        <v/>
      </c>
      <c r="N619" s="191" t="str">
        <v/>
      </c>
      <c r="O619" s="191" t="str">
        <v/>
      </c>
      <c r="P619" s="193" t="str">
        <f t="shared" si="104"/>
        <v/>
      </c>
      <c r="Q619" s="193" t="str">
        <f t="shared" si="105"/>
        <v/>
      </c>
      <c r="R619" s="179" t="str">
        <f>IF('Planilla de Perforacion'!K653="Survey","Survey","")</f>
        <v/>
      </c>
      <c r="T619" s="179" t="b">
        <f t="shared" si="106"/>
        <v>0</v>
      </c>
      <c r="U619" s="179" t="str">
        <v/>
      </c>
      <c r="V619" s="179" t="str">
        <f t="shared" si="107"/>
        <v/>
      </c>
      <c r="W619" t="str">
        <v/>
      </c>
      <c r="X619" s="202" t="str">
        <v/>
      </c>
      <c r="Y619" t="str">
        <v/>
      </c>
      <c r="Z619" t="str">
        <v/>
      </c>
      <c r="AA619" t="str">
        <f t="shared" si="110"/>
        <v/>
      </c>
      <c r="AB619" t="str">
        <f t="shared" si="111"/>
        <v/>
      </c>
      <c r="AC619" s="179" t="str">
        <f>IF('Planilla de Perforacion'!K653="Repasa","Repasa","")</f>
        <v/>
      </c>
      <c r="AE619" s="179" t="b">
        <f t="shared" si="108"/>
        <v>0</v>
      </c>
      <c r="AF619" t="str">
        <v/>
      </c>
      <c r="AG619" s="179" t="str">
        <f t="shared" si="109"/>
        <v/>
      </c>
      <c r="AH619" t="str">
        <v/>
      </c>
      <c r="AI619" s="202" t="str">
        <v/>
      </c>
      <c r="AJ619" t="str">
        <v/>
      </c>
      <c r="AK619" s="203" t="str">
        <v/>
      </c>
      <c r="AL619" t="str">
        <f t="shared" si="102"/>
        <v/>
      </c>
      <c r="AM619" t="str">
        <f t="shared" si="103"/>
        <v/>
      </c>
    </row>
    <row r="620" spans="3:39" x14ac:dyDescent="0.25">
      <c r="C620" s="179" t="str">
        <f>IF('Planilla de Perforacion'!K654="Conexión","Conexión","")</f>
        <v/>
      </c>
      <c r="D620" s="189" t="str">
        <f>'Planilla de Perforacion'!H654</f>
        <v/>
      </c>
      <c r="E620" s="190" t="str">
        <f>'Planilla de Perforacion'!E654</f>
        <v/>
      </c>
      <c r="F620" s="179">
        <f>'Planilla de Perforacion'!AF654</f>
        <v>0</v>
      </c>
      <c r="G620" s="179" t="str">
        <f>'Planilla de Perforacion'!AQ654</f>
        <v/>
      </c>
      <c r="H620" s="179" t="str">
        <f>'Planilla de Perforacion'!AS654</f>
        <v/>
      </c>
      <c r="I620" s="179" t="str">
        <f>'Planilla de Perforacion'!AR654</f>
        <v/>
      </c>
      <c r="J620" s="191" t="str">
        <v/>
      </c>
      <c r="K620" s="191" t="str">
        <f t="shared" si="112"/>
        <v/>
      </c>
      <c r="L620" s="191" t="str">
        <v/>
      </c>
      <c r="M620" s="192" t="str">
        <v/>
      </c>
      <c r="N620" s="191" t="str">
        <v/>
      </c>
      <c r="O620" s="191" t="str">
        <v/>
      </c>
      <c r="P620" s="193" t="str">
        <f t="shared" si="104"/>
        <v/>
      </c>
      <c r="Q620" s="193" t="str">
        <f t="shared" si="105"/>
        <v/>
      </c>
      <c r="R620" s="179" t="str">
        <f>IF('Planilla de Perforacion'!K654="Survey","Survey","")</f>
        <v/>
      </c>
      <c r="T620" s="179" t="b">
        <f t="shared" si="106"/>
        <v>0</v>
      </c>
      <c r="U620" s="179" t="str">
        <v/>
      </c>
      <c r="V620" s="179" t="str">
        <f t="shared" si="107"/>
        <v/>
      </c>
      <c r="W620" t="str">
        <v/>
      </c>
      <c r="X620" s="202" t="str">
        <v/>
      </c>
      <c r="Y620" t="str">
        <v/>
      </c>
      <c r="Z620" t="str">
        <v/>
      </c>
      <c r="AA620" t="str">
        <f t="shared" si="110"/>
        <v/>
      </c>
      <c r="AB620" t="str">
        <f t="shared" si="111"/>
        <v/>
      </c>
      <c r="AC620" s="179" t="str">
        <f>IF('Planilla de Perforacion'!K654="Repasa","Repasa","")</f>
        <v/>
      </c>
      <c r="AE620" s="179" t="b">
        <f t="shared" si="108"/>
        <v>0</v>
      </c>
      <c r="AF620" t="str">
        <v/>
      </c>
      <c r="AG620" s="179" t="str">
        <f t="shared" si="109"/>
        <v/>
      </c>
      <c r="AH620" t="str">
        <v/>
      </c>
      <c r="AI620" s="202" t="str">
        <v/>
      </c>
      <c r="AJ620" t="str">
        <v/>
      </c>
      <c r="AK620" s="203" t="str">
        <v/>
      </c>
      <c r="AL620" t="str">
        <f t="shared" si="102"/>
        <v/>
      </c>
      <c r="AM620" t="str">
        <f t="shared" si="103"/>
        <v/>
      </c>
    </row>
    <row r="621" spans="3:39" x14ac:dyDescent="0.25">
      <c r="C621" s="179" t="str">
        <f>IF('Planilla de Perforacion'!K655="Conexión","Conexión","")</f>
        <v/>
      </c>
      <c r="D621" s="189" t="str">
        <f>'Planilla de Perforacion'!H655</f>
        <v/>
      </c>
      <c r="E621" s="190" t="str">
        <f>'Planilla de Perforacion'!E655</f>
        <v/>
      </c>
      <c r="F621" s="179">
        <f>'Planilla de Perforacion'!AF655</f>
        <v>0</v>
      </c>
      <c r="G621" s="179" t="str">
        <f>'Planilla de Perforacion'!AQ655</f>
        <v/>
      </c>
      <c r="H621" s="179" t="str">
        <f>'Planilla de Perforacion'!AS655</f>
        <v/>
      </c>
      <c r="I621" s="179" t="str">
        <f>'Planilla de Perforacion'!AR655</f>
        <v/>
      </c>
      <c r="J621" s="191" t="str">
        <v/>
      </c>
      <c r="K621" s="191" t="str">
        <f t="shared" si="112"/>
        <v/>
      </c>
      <c r="L621" s="191" t="str">
        <v/>
      </c>
      <c r="M621" s="192" t="str">
        <v/>
      </c>
      <c r="N621" s="191" t="str">
        <v/>
      </c>
      <c r="O621" s="191" t="str">
        <v/>
      </c>
      <c r="P621" s="193" t="str">
        <f t="shared" si="104"/>
        <v/>
      </c>
      <c r="Q621" s="193" t="str">
        <f t="shared" si="105"/>
        <v/>
      </c>
      <c r="R621" s="179" t="str">
        <f>IF('Planilla de Perforacion'!K655="Survey","Survey","")</f>
        <v/>
      </c>
      <c r="T621" s="179" t="b">
        <f t="shared" si="106"/>
        <v>0</v>
      </c>
      <c r="U621" s="179" t="str">
        <v/>
      </c>
      <c r="V621" s="179" t="str">
        <f t="shared" si="107"/>
        <v/>
      </c>
      <c r="W621" t="str">
        <v/>
      </c>
      <c r="X621" s="202" t="str">
        <v/>
      </c>
      <c r="Y621" t="str">
        <v/>
      </c>
      <c r="Z621" t="str">
        <v/>
      </c>
      <c r="AA621" t="str">
        <f t="shared" si="110"/>
        <v/>
      </c>
      <c r="AB621" t="str">
        <f t="shared" si="111"/>
        <v/>
      </c>
      <c r="AC621" s="179" t="str">
        <f>IF('Planilla de Perforacion'!K655="Repasa","Repasa","")</f>
        <v/>
      </c>
      <c r="AE621" s="179" t="b">
        <f t="shared" si="108"/>
        <v>0</v>
      </c>
      <c r="AF621" t="str">
        <v/>
      </c>
      <c r="AG621" s="179" t="str">
        <f t="shared" si="109"/>
        <v/>
      </c>
      <c r="AH621" t="str">
        <v/>
      </c>
      <c r="AI621" s="202" t="str">
        <v/>
      </c>
      <c r="AJ621" t="str">
        <v/>
      </c>
      <c r="AK621" s="203" t="str">
        <v/>
      </c>
      <c r="AL621" t="str">
        <f t="shared" si="102"/>
        <v/>
      </c>
      <c r="AM621" t="str">
        <f t="shared" si="103"/>
        <v/>
      </c>
    </row>
    <row r="622" spans="3:39" x14ac:dyDescent="0.25">
      <c r="C622" s="179" t="str">
        <f>IF('Planilla de Perforacion'!K656="Conexión","Conexión","")</f>
        <v/>
      </c>
      <c r="D622" s="189" t="str">
        <f>'Planilla de Perforacion'!H656</f>
        <v/>
      </c>
      <c r="E622" s="190" t="str">
        <f>'Planilla de Perforacion'!E656</f>
        <v/>
      </c>
      <c r="F622" s="179">
        <f>'Planilla de Perforacion'!AF656</f>
        <v>0</v>
      </c>
      <c r="G622" s="179" t="str">
        <f>'Planilla de Perforacion'!AQ656</f>
        <v/>
      </c>
      <c r="H622" s="179" t="str">
        <f>'Planilla de Perforacion'!AS656</f>
        <v/>
      </c>
      <c r="I622" s="179" t="str">
        <f>'Planilla de Perforacion'!AR656</f>
        <v/>
      </c>
      <c r="J622" s="191" t="str">
        <v/>
      </c>
      <c r="K622" s="191" t="str">
        <f t="shared" si="112"/>
        <v/>
      </c>
      <c r="L622" s="191" t="str">
        <v/>
      </c>
      <c r="M622" s="192" t="str">
        <v/>
      </c>
      <c r="N622" s="191" t="str">
        <v/>
      </c>
      <c r="O622" s="191" t="str">
        <v/>
      </c>
      <c r="P622" s="193" t="str">
        <f t="shared" si="104"/>
        <v/>
      </c>
      <c r="Q622" s="193" t="str">
        <f t="shared" si="105"/>
        <v/>
      </c>
      <c r="R622" s="179" t="str">
        <f>IF('Planilla de Perforacion'!K656="Survey","Survey","")</f>
        <v/>
      </c>
      <c r="T622" s="179" t="b">
        <f t="shared" si="106"/>
        <v>0</v>
      </c>
      <c r="U622" s="179" t="str">
        <v/>
      </c>
      <c r="V622" s="179" t="str">
        <f t="shared" si="107"/>
        <v/>
      </c>
      <c r="W622" t="str">
        <v/>
      </c>
      <c r="X622" s="202" t="str">
        <v/>
      </c>
      <c r="Y622" t="str">
        <v/>
      </c>
      <c r="Z622" t="str">
        <v/>
      </c>
      <c r="AA622" t="str">
        <f t="shared" si="110"/>
        <v/>
      </c>
      <c r="AB622" t="str">
        <f t="shared" si="111"/>
        <v/>
      </c>
      <c r="AC622" s="179" t="str">
        <f>IF('Planilla de Perforacion'!K656="Repasa","Repasa","")</f>
        <v/>
      </c>
      <c r="AE622" s="179" t="b">
        <f t="shared" si="108"/>
        <v>0</v>
      </c>
      <c r="AF622" t="str">
        <v/>
      </c>
      <c r="AG622" s="179" t="str">
        <f t="shared" si="109"/>
        <v/>
      </c>
      <c r="AH622" t="str">
        <v/>
      </c>
      <c r="AI622" s="202" t="str">
        <v/>
      </c>
      <c r="AJ622" t="str">
        <v/>
      </c>
      <c r="AK622" s="203" t="str">
        <v/>
      </c>
      <c r="AL622" t="str">
        <f t="shared" si="102"/>
        <v/>
      </c>
      <c r="AM622" t="str">
        <f t="shared" si="103"/>
        <v/>
      </c>
    </row>
    <row r="623" spans="3:39" x14ac:dyDescent="0.25">
      <c r="C623" s="179" t="str">
        <f>IF('Planilla de Perforacion'!K657="Conexión","Conexión","")</f>
        <v/>
      </c>
      <c r="D623" s="189" t="str">
        <f>'Planilla de Perforacion'!H657</f>
        <v/>
      </c>
      <c r="E623" s="190" t="str">
        <f>'Planilla de Perforacion'!E657</f>
        <v/>
      </c>
      <c r="F623" s="179">
        <f>'Planilla de Perforacion'!AF657</f>
        <v>0</v>
      </c>
      <c r="G623" s="179" t="str">
        <f>'Planilla de Perforacion'!AQ657</f>
        <v/>
      </c>
      <c r="H623" s="179" t="str">
        <f>'Planilla de Perforacion'!AS657</f>
        <v/>
      </c>
      <c r="I623" s="179" t="str">
        <f>'Planilla de Perforacion'!AR657</f>
        <v/>
      </c>
      <c r="J623" s="191" t="str">
        <v/>
      </c>
      <c r="K623" s="191" t="str">
        <f t="shared" si="112"/>
        <v/>
      </c>
      <c r="L623" s="191" t="str">
        <v/>
      </c>
      <c r="M623" s="192" t="str">
        <v/>
      </c>
      <c r="N623" s="191" t="str">
        <v/>
      </c>
      <c r="O623" s="191" t="str">
        <v/>
      </c>
      <c r="P623" s="193" t="str">
        <f t="shared" si="104"/>
        <v/>
      </c>
      <c r="Q623" s="193" t="str">
        <f t="shared" si="105"/>
        <v/>
      </c>
      <c r="R623" s="179" t="str">
        <f>IF('Planilla de Perforacion'!K657="Survey","Survey","")</f>
        <v/>
      </c>
      <c r="T623" s="179" t="b">
        <f t="shared" si="106"/>
        <v>0</v>
      </c>
      <c r="U623" s="179" t="str">
        <v/>
      </c>
      <c r="V623" s="179" t="str">
        <f t="shared" si="107"/>
        <v/>
      </c>
      <c r="W623" t="str">
        <v/>
      </c>
      <c r="X623" s="202" t="str">
        <v/>
      </c>
      <c r="Y623" t="str">
        <v/>
      </c>
      <c r="Z623" t="str">
        <v/>
      </c>
      <c r="AA623" t="str">
        <f t="shared" si="110"/>
        <v/>
      </c>
      <c r="AB623" t="str">
        <f t="shared" si="111"/>
        <v/>
      </c>
      <c r="AC623" s="179" t="str">
        <f>IF('Planilla de Perforacion'!K657="Repasa","Repasa","")</f>
        <v/>
      </c>
      <c r="AE623" s="179" t="b">
        <f t="shared" si="108"/>
        <v>0</v>
      </c>
      <c r="AF623" t="str">
        <v/>
      </c>
      <c r="AG623" s="179" t="str">
        <f t="shared" si="109"/>
        <v/>
      </c>
      <c r="AH623" t="str">
        <v/>
      </c>
      <c r="AI623" s="202" t="str">
        <v/>
      </c>
      <c r="AJ623" t="str">
        <v/>
      </c>
      <c r="AK623" s="203" t="str">
        <v/>
      </c>
      <c r="AL623" t="str">
        <f t="shared" si="102"/>
        <v/>
      </c>
      <c r="AM623" t="str">
        <f t="shared" si="103"/>
        <v/>
      </c>
    </row>
    <row r="624" spans="3:39" x14ac:dyDescent="0.25">
      <c r="C624" s="179" t="str">
        <f>IF('Planilla de Perforacion'!K658="Conexión","Conexión","")</f>
        <v/>
      </c>
      <c r="D624" s="189" t="str">
        <f>'Planilla de Perforacion'!H658</f>
        <v/>
      </c>
      <c r="E624" s="190" t="str">
        <f>'Planilla de Perforacion'!E658</f>
        <v/>
      </c>
      <c r="F624" s="179">
        <f>'Planilla de Perforacion'!AF658</f>
        <v>0</v>
      </c>
      <c r="G624" s="179" t="str">
        <f>'Planilla de Perforacion'!AQ658</f>
        <v/>
      </c>
      <c r="H624" s="179" t="str">
        <f>'Planilla de Perforacion'!AS658</f>
        <v/>
      </c>
      <c r="I624" s="179" t="str">
        <f>'Planilla de Perforacion'!AR658</f>
        <v/>
      </c>
      <c r="J624" s="191" t="str">
        <v/>
      </c>
      <c r="K624" s="191" t="str">
        <f t="shared" si="112"/>
        <v/>
      </c>
      <c r="L624" s="191" t="str">
        <v/>
      </c>
      <c r="M624" s="192" t="str">
        <v/>
      </c>
      <c r="N624" s="191" t="str">
        <v/>
      </c>
      <c r="O624" s="191" t="str">
        <v/>
      </c>
      <c r="P624" s="193" t="str">
        <f t="shared" si="104"/>
        <v/>
      </c>
      <c r="Q624" s="193" t="str">
        <f t="shared" si="105"/>
        <v/>
      </c>
      <c r="R624" s="179" t="str">
        <f>IF('Planilla de Perforacion'!K658="Survey","Survey","")</f>
        <v/>
      </c>
      <c r="T624" s="179" t="b">
        <f t="shared" si="106"/>
        <v>0</v>
      </c>
      <c r="U624" s="179" t="str">
        <v/>
      </c>
      <c r="V624" s="179" t="str">
        <f t="shared" si="107"/>
        <v/>
      </c>
      <c r="W624" t="str">
        <v/>
      </c>
      <c r="X624" s="202" t="str">
        <v/>
      </c>
      <c r="Y624" t="str">
        <v/>
      </c>
      <c r="Z624" t="str">
        <v/>
      </c>
      <c r="AA624" t="str">
        <f t="shared" si="110"/>
        <v/>
      </c>
      <c r="AB624" t="str">
        <f t="shared" si="111"/>
        <v/>
      </c>
      <c r="AC624" s="179" t="str">
        <f>IF('Planilla de Perforacion'!K658="Repasa","Repasa","")</f>
        <v/>
      </c>
      <c r="AE624" s="179" t="b">
        <f t="shared" si="108"/>
        <v>0</v>
      </c>
      <c r="AF624" t="str">
        <v/>
      </c>
      <c r="AG624" s="179" t="str">
        <f t="shared" si="109"/>
        <v/>
      </c>
      <c r="AH624" t="str">
        <v/>
      </c>
      <c r="AI624" s="202" t="str">
        <v/>
      </c>
      <c r="AJ624" t="str">
        <v/>
      </c>
      <c r="AK624" s="203" t="str">
        <v/>
      </c>
      <c r="AL624" t="str">
        <f t="shared" si="102"/>
        <v/>
      </c>
      <c r="AM624" t="str">
        <f t="shared" si="103"/>
        <v/>
      </c>
    </row>
    <row r="625" spans="3:39" x14ac:dyDescent="0.25">
      <c r="C625" s="179" t="str">
        <f>IF('Planilla de Perforacion'!K659="Conexión","Conexión","")</f>
        <v/>
      </c>
      <c r="D625" s="189" t="str">
        <f>'Planilla de Perforacion'!H659</f>
        <v/>
      </c>
      <c r="E625" s="190" t="str">
        <f>'Planilla de Perforacion'!E659</f>
        <v/>
      </c>
      <c r="F625" s="179">
        <f>'Planilla de Perforacion'!AF659</f>
        <v>0</v>
      </c>
      <c r="G625" s="179" t="str">
        <f>'Planilla de Perforacion'!AQ659</f>
        <v/>
      </c>
      <c r="H625" s="179" t="str">
        <f>'Planilla de Perforacion'!AS659</f>
        <v/>
      </c>
      <c r="I625" s="179" t="str">
        <f>'Planilla de Perforacion'!AR659</f>
        <v/>
      </c>
      <c r="J625" s="191" t="str">
        <v/>
      </c>
      <c r="K625" s="191" t="str">
        <f t="shared" si="112"/>
        <v/>
      </c>
      <c r="L625" s="191" t="str">
        <v/>
      </c>
      <c r="M625" s="192" t="str">
        <v/>
      </c>
      <c r="N625" s="191" t="str">
        <v/>
      </c>
      <c r="O625" s="191" t="str">
        <v/>
      </c>
      <c r="P625" s="193" t="str">
        <f t="shared" si="104"/>
        <v/>
      </c>
      <c r="Q625" s="193" t="str">
        <f t="shared" si="105"/>
        <v/>
      </c>
      <c r="R625" s="179" t="str">
        <f>IF('Planilla de Perforacion'!K659="Survey","Survey","")</f>
        <v/>
      </c>
      <c r="T625" s="179" t="b">
        <f t="shared" si="106"/>
        <v>0</v>
      </c>
      <c r="U625" s="179" t="str">
        <v/>
      </c>
      <c r="V625" s="179" t="str">
        <f t="shared" si="107"/>
        <v/>
      </c>
      <c r="W625" t="str">
        <v/>
      </c>
      <c r="X625" s="202" t="str">
        <v/>
      </c>
      <c r="Y625" t="str">
        <v/>
      </c>
      <c r="Z625" t="str">
        <v/>
      </c>
      <c r="AA625" t="str">
        <f t="shared" si="110"/>
        <v/>
      </c>
      <c r="AB625" t="str">
        <f t="shared" si="111"/>
        <v/>
      </c>
      <c r="AC625" s="179" t="str">
        <f>IF('Planilla de Perforacion'!K659="Repasa","Repasa","")</f>
        <v/>
      </c>
      <c r="AE625" s="179" t="b">
        <f t="shared" si="108"/>
        <v>0</v>
      </c>
      <c r="AF625" t="str">
        <v/>
      </c>
      <c r="AG625" s="179" t="str">
        <f t="shared" si="109"/>
        <v/>
      </c>
      <c r="AH625" t="str">
        <v/>
      </c>
      <c r="AI625" s="202" t="str">
        <v/>
      </c>
      <c r="AJ625" t="str">
        <v/>
      </c>
      <c r="AK625" s="203" t="str">
        <v/>
      </c>
      <c r="AL625" t="str">
        <f t="shared" si="102"/>
        <v/>
      </c>
      <c r="AM625" t="str">
        <f t="shared" si="103"/>
        <v/>
      </c>
    </row>
    <row r="626" spans="3:39" x14ac:dyDescent="0.25">
      <c r="C626" s="179" t="str">
        <f>IF('Planilla de Perforacion'!K660="Conexión","Conexión","")</f>
        <v/>
      </c>
      <c r="D626" s="189" t="str">
        <f>'Planilla de Perforacion'!H660</f>
        <v/>
      </c>
      <c r="E626" s="190" t="str">
        <f>'Planilla de Perforacion'!E660</f>
        <v/>
      </c>
      <c r="F626" s="179">
        <f>'Planilla de Perforacion'!AF660</f>
        <v>0</v>
      </c>
      <c r="G626" s="179" t="str">
        <f>'Planilla de Perforacion'!AQ660</f>
        <v/>
      </c>
      <c r="H626" s="179" t="str">
        <f>'Planilla de Perforacion'!AS660</f>
        <v/>
      </c>
      <c r="I626" s="179" t="str">
        <f>'Planilla de Perforacion'!AR660</f>
        <v/>
      </c>
      <c r="J626" s="191" t="str">
        <v/>
      </c>
      <c r="K626" s="191" t="str">
        <f t="shared" si="112"/>
        <v/>
      </c>
      <c r="L626" s="191" t="str">
        <v/>
      </c>
      <c r="M626" s="192" t="str">
        <v/>
      </c>
      <c r="N626" s="191" t="str">
        <v/>
      </c>
      <c r="O626" s="191" t="str">
        <v/>
      </c>
      <c r="P626" s="193" t="str">
        <f t="shared" si="104"/>
        <v/>
      </c>
      <c r="Q626" s="193" t="str">
        <f t="shared" si="105"/>
        <v/>
      </c>
      <c r="R626" s="179" t="str">
        <f>IF('Planilla de Perforacion'!K660="Survey","Survey","")</f>
        <v/>
      </c>
      <c r="T626" s="179" t="b">
        <f t="shared" si="106"/>
        <v>0</v>
      </c>
      <c r="U626" s="179" t="str">
        <v/>
      </c>
      <c r="V626" s="179" t="str">
        <f t="shared" si="107"/>
        <v/>
      </c>
      <c r="W626" t="str">
        <v/>
      </c>
      <c r="X626" s="202" t="str">
        <v/>
      </c>
      <c r="Y626" t="str">
        <v/>
      </c>
      <c r="Z626" t="str">
        <v/>
      </c>
      <c r="AA626" t="str">
        <f t="shared" si="110"/>
        <v/>
      </c>
      <c r="AB626" t="str">
        <f t="shared" si="111"/>
        <v/>
      </c>
      <c r="AC626" s="179" t="str">
        <f>IF('Planilla de Perforacion'!K660="Repasa","Repasa","")</f>
        <v/>
      </c>
      <c r="AE626" s="179" t="b">
        <f t="shared" si="108"/>
        <v>0</v>
      </c>
      <c r="AF626" t="str">
        <v/>
      </c>
      <c r="AG626" s="179" t="str">
        <f t="shared" si="109"/>
        <v/>
      </c>
      <c r="AH626" t="str">
        <v/>
      </c>
      <c r="AI626" s="202" t="str">
        <v/>
      </c>
      <c r="AJ626" t="str">
        <v/>
      </c>
      <c r="AK626" s="203" t="str">
        <v/>
      </c>
      <c r="AL626" t="str">
        <f t="shared" si="102"/>
        <v/>
      </c>
      <c r="AM626" t="str">
        <f t="shared" si="103"/>
        <v/>
      </c>
    </row>
    <row r="627" spans="3:39" x14ac:dyDescent="0.25">
      <c r="C627" s="179" t="str">
        <f>IF('Planilla de Perforacion'!K661="Conexión","Conexión","")</f>
        <v/>
      </c>
      <c r="D627" s="189" t="str">
        <f>'Planilla de Perforacion'!H661</f>
        <v/>
      </c>
      <c r="E627" s="190" t="str">
        <f>'Planilla de Perforacion'!E661</f>
        <v/>
      </c>
      <c r="F627" s="179">
        <f>'Planilla de Perforacion'!AF661</f>
        <v>0</v>
      </c>
      <c r="G627" s="179" t="str">
        <f>'Planilla de Perforacion'!AQ661</f>
        <v/>
      </c>
      <c r="H627" s="179" t="str">
        <f>'Planilla de Perforacion'!AS661</f>
        <v/>
      </c>
      <c r="I627" s="179" t="str">
        <f>'Planilla de Perforacion'!AR661</f>
        <v/>
      </c>
      <c r="J627" s="191" t="str">
        <v/>
      </c>
      <c r="K627" s="191" t="str">
        <f t="shared" si="112"/>
        <v/>
      </c>
      <c r="L627" s="191" t="str">
        <v/>
      </c>
      <c r="M627" s="192" t="str">
        <v/>
      </c>
      <c r="N627" s="191" t="str">
        <v/>
      </c>
      <c r="O627" s="191" t="str">
        <v/>
      </c>
      <c r="P627" s="193" t="str">
        <f t="shared" si="104"/>
        <v/>
      </c>
      <c r="Q627" s="193" t="str">
        <f t="shared" si="105"/>
        <v/>
      </c>
      <c r="R627" s="179" t="str">
        <f>IF('Planilla de Perforacion'!K661="Survey","Survey","")</f>
        <v/>
      </c>
      <c r="T627" s="179" t="b">
        <f t="shared" si="106"/>
        <v>0</v>
      </c>
      <c r="U627" s="179" t="str">
        <v/>
      </c>
      <c r="V627" s="179" t="str">
        <f t="shared" si="107"/>
        <v/>
      </c>
      <c r="W627" t="str">
        <v/>
      </c>
      <c r="X627" s="202" t="str">
        <v/>
      </c>
      <c r="Y627" t="str">
        <v/>
      </c>
      <c r="Z627" t="str">
        <v/>
      </c>
      <c r="AA627" t="str">
        <f t="shared" si="110"/>
        <v/>
      </c>
      <c r="AB627" t="str">
        <f t="shared" si="111"/>
        <v/>
      </c>
      <c r="AC627" s="179" t="str">
        <f>IF('Planilla de Perforacion'!K661="Repasa","Repasa","")</f>
        <v/>
      </c>
      <c r="AE627" s="179" t="b">
        <f t="shared" si="108"/>
        <v>0</v>
      </c>
      <c r="AF627" t="str">
        <v/>
      </c>
      <c r="AG627" s="179" t="str">
        <f t="shared" si="109"/>
        <v/>
      </c>
      <c r="AH627" t="str">
        <v/>
      </c>
      <c r="AI627" s="202" t="str">
        <v/>
      </c>
      <c r="AJ627" t="str">
        <v/>
      </c>
      <c r="AK627" s="203" t="str">
        <v/>
      </c>
      <c r="AL627" t="str">
        <f t="shared" si="102"/>
        <v/>
      </c>
      <c r="AM627" t="str">
        <f t="shared" si="103"/>
        <v/>
      </c>
    </row>
    <row r="628" spans="3:39" x14ac:dyDescent="0.25">
      <c r="C628" s="179" t="str">
        <f>IF('Planilla de Perforacion'!K662="Conexión","Conexión","")</f>
        <v/>
      </c>
      <c r="D628" s="189" t="str">
        <f>'Planilla de Perforacion'!H662</f>
        <v/>
      </c>
      <c r="E628" s="190" t="str">
        <f>'Planilla de Perforacion'!E662</f>
        <v/>
      </c>
      <c r="F628" s="179">
        <f>'Planilla de Perforacion'!AF662</f>
        <v>0</v>
      </c>
      <c r="G628" s="179" t="str">
        <f>'Planilla de Perforacion'!AQ662</f>
        <v/>
      </c>
      <c r="H628" s="179" t="str">
        <f>'Planilla de Perforacion'!AS662</f>
        <v/>
      </c>
      <c r="I628" s="179" t="str">
        <f>'Planilla de Perforacion'!AR662</f>
        <v/>
      </c>
      <c r="J628" s="191" t="str">
        <v/>
      </c>
      <c r="K628" s="191" t="str">
        <f t="shared" si="112"/>
        <v/>
      </c>
      <c r="L628" s="191" t="str">
        <v/>
      </c>
      <c r="M628" s="192" t="str">
        <v/>
      </c>
      <c r="N628" s="191" t="str">
        <v/>
      </c>
      <c r="O628" s="191" t="str">
        <v/>
      </c>
      <c r="P628" s="193" t="str">
        <f t="shared" si="104"/>
        <v/>
      </c>
      <c r="Q628" s="193" t="str">
        <f t="shared" si="105"/>
        <v/>
      </c>
      <c r="R628" s="179" t="str">
        <f>IF('Planilla de Perforacion'!K662="Survey","Survey","")</f>
        <v/>
      </c>
      <c r="T628" s="179" t="b">
        <f t="shared" si="106"/>
        <v>0</v>
      </c>
      <c r="U628" s="179" t="str">
        <v/>
      </c>
      <c r="V628" s="179" t="str">
        <f t="shared" si="107"/>
        <v/>
      </c>
      <c r="W628" t="str">
        <v/>
      </c>
      <c r="X628" s="202" t="str">
        <v/>
      </c>
      <c r="Y628" t="str">
        <v/>
      </c>
      <c r="Z628" t="str">
        <v/>
      </c>
      <c r="AA628" t="str">
        <f t="shared" si="110"/>
        <v/>
      </c>
      <c r="AB628" t="str">
        <f t="shared" si="111"/>
        <v/>
      </c>
      <c r="AC628" s="179" t="str">
        <f>IF('Planilla de Perforacion'!K662="Repasa","Repasa","")</f>
        <v/>
      </c>
      <c r="AE628" s="179" t="b">
        <f t="shared" si="108"/>
        <v>0</v>
      </c>
      <c r="AF628" t="str">
        <v/>
      </c>
      <c r="AG628" s="179" t="str">
        <f t="shared" si="109"/>
        <v/>
      </c>
      <c r="AH628" t="str">
        <v/>
      </c>
      <c r="AI628" s="202" t="str">
        <v/>
      </c>
      <c r="AJ628" t="str">
        <v/>
      </c>
      <c r="AK628" s="203" t="str">
        <v/>
      </c>
      <c r="AL628" t="str">
        <f t="shared" si="102"/>
        <v/>
      </c>
      <c r="AM628" t="str">
        <f t="shared" si="103"/>
        <v/>
      </c>
    </row>
    <row r="629" spans="3:39" x14ac:dyDescent="0.25">
      <c r="C629" s="179" t="str">
        <f>IF('Planilla de Perforacion'!K663="Conexión","Conexión","")</f>
        <v/>
      </c>
      <c r="D629" s="189" t="str">
        <f>'Planilla de Perforacion'!H663</f>
        <v/>
      </c>
      <c r="E629" s="190" t="str">
        <f>'Planilla de Perforacion'!E663</f>
        <v/>
      </c>
      <c r="F629" s="179">
        <f>'Planilla de Perforacion'!AF663</f>
        <v>0</v>
      </c>
      <c r="G629" s="179" t="str">
        <f>'Planilla de Perforacion'!AQ663</f>
        <v/>
      </c>
      <c r="H629" s="179" t="str">
        <f>'Planilla de Perforacion'!AS663</f>
        <v/>
      </c>
      <c r="I629" s="179" t="str">
        <f>'Planilla de Perforacion'!AR663</f>
        <v/>
      </c>
      <c r="J629" s="191" t="str">
        <v/>
      </c>
      <c r="K629" s="191" t="str">
        <f t="shared" si="112"/>
        <v/>
      </c>
      <c r="L629" s="191" t="str">
        <v/>
      </c>
      <c r="M629" s="192" t="str">
        <v/>
      </c>
      <c r="N629" s="191" t="str">
        <v/>
      </c>
      <c r="O629" s="191" t="str">
        <v/>
      </c>
      <c r="P629" s="193" t="str">
        <f t="shared" si="104"/>
        <v/>
      </c>
      <c r="Q629" s="193" t="str">
        <f t="shared" si="105"/>
        <v/>
      </c>
      <c r="R629" s="179" t="str">
        <f>IF('Planilla de Perforacion'!K663="Survey","Survey","")</f>
        <v/>
      </c>
      <c r="T629" s="179" t="b">
        <f t="shared" si="106"/>
        <v>0</v>
      </c>
      <c r="U629" s="179" t="str">
        <v/>
      </c>
      <c r="V629" s="179" t="str">
        <f t="shared" si="107"/>
        <v/>
      </c>
      <c r="W629" t="str">
        <v/>
      </c>
      <c r="X629" s="202" t="str">
        <v/>
      </c>
      <c r="Y629" t="str">
        <v/>
      </c>
      <c r="Z629" t="str">
        <v/>
      </c>
      <c r="AA629" t="str">
        <f t="shared" si="110"/>
        <v/>
      </c>
      <c r="AB629" t="str">
        <f t="shared" si="111"/>
        <v/>
      </c>
      <c r="AC629" s="179" t="str">
        <f>IF('Planilla de Perforacion'!K663="Repasa","Repasa","")</f>
        <v/>
      </c>
      <c r="AE629" s="179" t="b">
        <f t="shared" si="108"/>
        <v>0</v>
      </c>
      <c r="AF629" t="str">
        <v/>
      </c>
      <c r="AG629" s="179" t="str">
        <f t="shared" si="109"/>
        <v/>
      </c>
      <c r="AH629" t="str">
        <v/>
      </c>
      <c r="AI629" s="202" t="str">
        <v/>
      </c>
      <c r="AJ629" t="str">
        <v/>
      </c>
      <c r="AK629" s="203" t="str">
        <v/>
      </c>
      <c r="AL629" t="str">
        <f t="shared" si="102"/>
        <v/>
      </c>
      <c r="AM629" t="str">
        <f t="shared" si="103"/>
        <v/>
      </c>
    </row>
    <row r="630" spans="3:39" x14ac:dyDescent="0.25">
      <c r="C630" s="179" t="str">
        <f>IF('Planilla de Perforacion'!K664="Conexión","Conexión","")</f>
        <v/>
      </c>
      <c r="D630" s="189" t="str">
        <f>'Planilla de Perforacion'!H664</f>
        <v/>
      </c>
      <c r="E630" s="190" t="str">
        <f>'Planilla de Perforacion'!E664</f>
        <v/>
      </c>
      <c r="F630" s="179">
        <f>'Planilla de Perforacion'!AF664</f>
        <v>0</v>
      </c>
      <c r="G630" s="179" t="str">
        <f>'Planilla de Perforacion'!AQ664</f>
        <v/>
      </c>
      <c r="H630" s="179" t="str">
        <f>'Planilla de Perforacion'!AS664</f>
        <v/>
      </c>
      <c r="I630" s="179" t="str">
        <f>'Planilla de Perforacion'!AR664</f>
        <v/>
      </c>
      <c r="J630" s="191" t="str">
        <v/>
      </c>
      <c r="K630" s="191" t="str">
        <f t="shared" si="112"/>
        <v/>
      </c>
      <c r="L630" s="191" t="str">
        <v/>
      </c>
      <c r="M630" s="192" t="str">
        <v/>
      </c>
      <c r="N630" s="191" t="str">
        <v/>
      </c>
      <c r="O630" s="191" t="str">
        <v/>
      </c>
      <c r="P630" s="193" t="str">
        <f t="shared" si="104"/>
        <v/>
      </c>
      <c r="Q630" s="193" t="str">
        <f t="shared" si="105"/>
        <v/>
      </c>
      <c r="R630" s="179" t="str">
        <f>IF('Planilla de Perforacion'!K664="Survey","Survey","")</f>
        <v/>
      </c>
      <c r="T630" s="179" t="b">
        <f t="shared" si="106"/>
        <v>0</v>
      </c>
      <c r="U630" s="179" t="str">
        <v/>
      </c>
      <c r="V630" s="179" t="str">
        <f t="shared" si="107"/>
        <v/>
      </c>
      <c r="W630" t="str">
        <v/>
      </c>
      <c r="X630" s="202" t="str">
        <v/>
      </c>
      <c r="Y630" t="str">
        <v/>
      </c>
      <c r="Z630" t="str">
        <v/>
      </c>
      <c r="AA630" t="str">
        <f t="shared" si="110"/>
        <v/>
      </c>
      <c r="AB630" t="str">
        <f t="shared" si="111"/>
        <v/>
      </c>
      <c r="AC630" s="179" t="str">
        <f>IF('Planilla de Perforacion'!K664="Repasa","Repasa","")</f>
        <v/>
      </c>
      <c r="AE630" s="179" t="b">
        <f t="shared" si="108"/>
        <v>0</v>
      </c>
      <c r="AF630" t="str">
        <v/>
      </c>
      <c r="AG630" s="179" t="str">
        <f t="shared" si="109"/>
        <v/>
      </c>
      <c r="AH630" t="str">
        <v/>
      </c>
      <c r="AI630" s="202" t="str">
        <v/>
      </c>
      <c r="AJ630" t="str">
        <v/>
      </c>
      <c r="AK630" s="203" t="str">
        <v/>
      </c>
      <c r="AL630" t="str">
        <f t="shared" si="102"/>
        <v/>
      </c>
      <c r="AM630" t="str">
        <f t="shared" si="103"/>
        <v/>
      </c>
    </row>
    <row r="631" spans="3:39" x14ac:dyDescent="0.25">
      <c r="C631" s="179" t="str">
        <f>IF('Planilla de Perforacion'!K665="Conexión","Conexión","")</f>
        <v/>
      </c>
      <c r="D631" s="189" t="str">
        <f>'Planilla de Perforacion'!H665</f>
        <v/>
      </c>
      <c r="E631" s="190" t="str">
        <f>'Planilla de Perforacion'!E665</f>
        <v/>
      </c>
      <c r="F631" s="179">
        <f>'Planilla de Perforacion'!AF665</f>
        <v>0</v>
      </c>
      <c r="G631" s="179" t="str">
        <f>'Planilla de Perforacion'!AQ665</f>
        <v/>
      </c>
      <c r="H631" s="179" t="str">
        <f>'Planilla de Perforacion'!AS665</f>
        <v/>
      </c>
      <c r="I631" s="179" t="str">
        <f>'Planilla de Perforacion'!AR665</f>
        <v/>
      </c>
      <c r="J631" s="191" t="str">
        <v/>
      </c>
      <c r="K631" s="191" t="str">
        <f t="shared" si="112"/>
        <v/>
      </c>
      <c r="L631" s="191" t="str">
        <v/>
      </c>
      <c r="M631" s="192" t="str">
        <v/>
      </c>
      <c r="N631" s="191" t="str">
        <v/>
      </c>
      <c r="O631" s="191" t="str">
        <v/>
      </c>
      <c r="P631" s="193" t="str">
        <f t="shared" si="104"/>
        <v/>
      </c>
      <c r="Q631" s="193" t="str">
        <f t="shared" si="105"/>
        <v/>
      </c>
      <c r="R631" s="179" t="str">
        <f>IF('Planilla de Perforacion'!K665="Survey","Survey","")</f>
        <v/>
      </c>
      <c r="T631" s="179" t="b">
        <f t="shared" si="106"/>
        <v>0</v>
      </c>
      <c r="U631" s="179" t="str">
        <v/>
      </c>
      <c r="V631" s="179" t="str">
        <f t="shared" si="107"/>
        <v/>
      </c>
      <c r="W631" t="str">
        <v/>
      </c>
      <c r="X631" s="202" t="str">
        <v/>
      </c>
      <c r="Y631" t="str">
        <v/>
      </c>
      <c r="Z631" t="str">
        <v/>
      </c>
      <c r="AA631" t="str">
        <f t="shared" si="110"/>
        <v/>
      </c>
      <c r="AB631" t="str">
        <f t="shared" si="111"/>
        <v/>
      </c>
      <c r="AC631" s="179" t="str">
        <f>IF('Planilla de Perforacion'!K665="Repasa","Repasa","")</f>
        <v/>
      </c>
      <c r="AE631" s="179" t="b">
        <f t="shared" si="108"/>
        <v>0</v>
      </c>
      <c r="AF631" t="str">
        <v/>
      </c>
      <c r="AG631" s="179" t="str">
        <f t="shared" si="109"/>
        <v/>
      </c>
      <c r="AH631" t="str">
        <v/>
      </c>
      <c r="AI631" s="202" t="str">
        <v/>
      </c>
      <c r="AJ631" t="str">
        <v/>
      </c>
      <c r="AK631" s="203" t="str">
        <v/>
      </c>
      <c r="AL631" t="str">
        <f t="shared" si="102"/>
        <v/>
      </c>
      <c r="AM631" t="str">
        <f t="shared" si="103"/>
        <v/>
      </c>
    </row>
    <row r="632" spans="3:39" x14ac:dyDescent="0.25">
      <c r="C632" s="179" t="str">
        <f>IF('Planilla de Perforacion'!K666="Conexión","Conexión","")</f>
        <v/>
      </c>
      <c r="D632" s="189" t="str">
        <f>'Planilla de Perforacion'!H666</f>
        <v/>
      </c>
      <c r="E632" s="190" t="str">
        <f>'Planilla de Perforacion'!E666</f>
        <v/>
      </c>
      <c r="F632" s="179">
        <f>'Planilla de Perforacion'!AF666</f>
        <v>0</v>
      </c>
      <c r="G632" s="179" t="str">
        <f>'Planilla de Perforacion'!AQ666</f>
        <v/>
      </c>
      <c r="H632" s="179" t="str">
        <f>'Planilla de Perforacion'!AS666</f>
        <v/>
      </c>
      <c r="I632" s="179" t="str">
        <f>'Planilla de Perforacion'!AR666</f>
        <v/>
      </c>
      <c r="J632" s="191" t="str">
        <v/>
      </c>
      <c r="K632" s="191" t="str">
        <f t="shared" si="112"/>
        <v/>
      </c>
      <c r="L632" s="191" t="str">
        <v/>
      </c>
      <c r="M632" s="192" t="str">
        <v/>
      </c>
      <c r="N632" s="191" t="str">
        <v/>
      </c>
      <c r="O632" s="191" t="str">
        <v/>
      </c>
      <c r="P632" s="193" t="str">
        <f t="shared" si="104"/>
        <v/>
      </c>
      <c r="Q632" s="193" t="str">
        <f t="shared" si="105"/>
        <v/>
      </c>
      <c r="R632" s="179" t="str">
        <f>IF('Planilla de Perforacion'!K666="Survey","Survey","")</f>
        <v/>
      </c>
      <c r="T632" s="179" t="b">
        <f t="shared" si="106"/>
        <v>0</v>
      </c>
      <c r="U632" s="179" t="str">
        <v/>
      </c>
      <c r="V632" s="179" t="str">
        <f t="shared" si="107"/>
        <v/>
      </c>
      <c r="W632" t="str">
        <v/>
      </c>
      <c r="X632" s="202" t="str">
        <v/>
      </c>
      <c r="Y632" t="str">
        <v/>
      </c>
      <c r="Z632" t="str">
        <v/>
      </c>
      <c r="AA632" t="str">
        <f t="shared" si="110"/>
        <v/>
      </c>
      <c r="AB632" t="str">
        <f t="shared" si="111"/>
        <v/>
      </c>
      <c r="AC632" s="179" t="str">
        <f>IF('Planilla de Perforacion'!K666="Repasa","Repasa","")</f>
        <v/>
      </c>
      <c r="AE632" s="179" t="b">
        <f t="shared" si="108"/>
        <v>0</v>
      </c>
      <c r="AF632" t="str">
        <v/>
      </c>
      <c r="AG632" s="179" t="str">
        <f t="shared" si="109"/>
        <v/>
      </c>
      <c r="AH632" t="str">
        <v/>
      </c>
      <c r="AI632" s="202" t="str">
        <v/>
      </c>
      <c r="AJ632" t="str">
        <v/>
      </c>
      <c r="AK632" s="203" t="str">
        <v/>
      </c>
      <c r="AL632" t="str">
        <f t="shared" si="102"/>
        <v/>
      </c>
      <c r="AM632" t="str">
        <f t="shared" si="103"/>
        <v/>
      </c>
    </row>
    <row r="633" spans="3:39" x14ac:dyDescent="0.25">
      <c r="C633" s="179" t="str">
        <f>IF('Planilla de Perforacion'!K667="Conexión","Conexión","")</f>
        <v/>
      </c>
      <c r="D633" s="189" t="str">
        <f>'Planilla de Perforacion'!H667</f>
        <v/>
      </c>
      <c r="E633" s="190" t="str">
        <f>'Planilla de Perforacion'!E667</f>
        <v/>
      </c>
      <c r="F633" s="179">
        <f>'Planilla de Perforacion'!AF667</f>
        <v>0</v>
      </c>
      <c r="G633" s="179" t="str">
        <f>'Planilla de Perforacion'!AQ667</f>
        <v/>
      </c>
      <c r="H633" s="179" t="str">
        <f>'Planilla de Perforacion'!AS667</f>
        <v/>
      </c>
      <c r="I633" s="179" t="str">
        <f>'Planilla de Perforacion'!AR667</f>
        <v/>
      </c>
      <c r="J633" s="191" t="str">
        <v/>
      </c>
      <c r="K633" s="191" t="str">
        <f t="shared" si="112"/>
        <v/>
      </c>
      <c r="L633" s="191" t="str">
        <v/>
      </c>
      <c r="M633" s="192" t="str">
        <v/>
      </c>
      <c r="N633" s="191" t="str">
        <v/>
      </c>
      <c r="O633" s="191" t="str">
        <v/>
      </c>
      <c r="P633" s="193" t="str">
        <f t="shared" si="104"/>
        <v/>
      </c>
      <c r="Q633" s="193" t="str">
        <f t="shared" si="105"/>
        <v/>
      </c>
      <c r="R633" s="179" t="str">
        <f>IF('Planilla de Perforacion'!K667="Survey","Survey","")</f>
        <v/>
      </c>
      <c r="T633" s="179" t="b">
        <f t="shared" si="106"/>
        <v>0</v>
      </c>
      <c r="U633" s="179" t="str">
        <v/>
      </c>
      <c r="V633" s="179" t="str">
        <f t="shared" si="107"/>
        <v/>
      </c>
      <c r="W633" t="str">
        <v/>
      </c>
      <c r="X633" s="202" t="str">
        <v/>
      </c>
      <c r="Y633" t="str">
        <v/>
      </c>
      <c r="Z633" t="str">
        <v/>
      </c>
      <c r="AA633" t="str">
        <f t="shared" si="110"/>
        <v/>
      </c>
      <c r="AB633" t="str">
        <f t="shared" si="111"/>
        <v/>
      </c>
      <c r="AC633" s="179" t="str">
        <f>IF('Planilla de Perforacion'!K667="Repasa","Repasa","")</f>
        <v/>
      </c>
      <c r="AE633" s="179" t="b">
        <f t="shared" si="108"/>
        <v>0</v>
      </c>
      <c r="AF633" t="str">
        <v/>
      </c>
      <c r="AG633" s="179" t="str">
        <f t="shared" si="109"/>
        <v/>
      </c>
      <c r="AH633" t="str">
        <v/>
      </c>
      <c r="AI633" s="202" t="str">
        <v/>
      </c>
      <c r="AJ633" t="str">
        <v/>
      </c>
      <c r="AK633" s="203" t="str">
        <v/>
      </c>
      <c r="AL633" t="str">
        <f t="shared" si="102"/>
        <v/>
      </c>
      <c r="AM633" t="str">
        <f t="shared" si="103"/>
        <v/>
      </c>
    </row>
    <row r="634" spans="3:39" x14ac:dyDescent="0.25">
      <c r="C634" s="179" t="str">
        <f>IF('Planilla de Perforacion'!K668="Conexión","Conexión","")</f>
        <v/>
      </c>
      <c r="D634" s="189" t="str">
        <f>'Planilla de Perforacion'!H668</f>
        <v/>
      </c>
      <c r="E634" s="190" t="str">
        <f>'Planilla de Perforacion'!E668</f>
        <v/>
      </c>
      <c r="F634" s="179">
        <f>'Planilla de Perforacion'!AF668</f>
        <v>0</v>
      </c>
      <c r="G634" s="179" t="str">
        <f>'Planilla de Perforacion'!AQ668</f>
        <v/>
      </c>
      <c r="H634" s="179" t="str">
        <f>'Planilla de Perforacion'!AS668</f>
        <v/>
      </c>
      <c r="I634" s="179" t="str">
        <f>'Planilla de Perforacion'!AR668</f>
        <v/>
      </c>
      <c r="J634" s="191" t="str">
        <v/>
      </c>
      <c r="K634" s="191" t="str">
        <f t="shared" si="112"/>
        <v/>
      </c>
      <c r="L634" s="191" t="str">
        <v/>
      </c>
      <c r="M634" s="192" t="str">
        <v/>
      </c>
      <c r="N634" s="191" t="str">
        <v/>
      </c>
      <c r="O634" s="191" t="str">
        <v/>
      </c>
      <c r="P634" s="193" t="str">
        <f t="shared" si="104"/>
        <v/>
      </c>
      <c r="Q634" s="193" t="str">
        <f t="shared" si="105"/>
        <v/>
      </c>
      <c r="R634" s="179" t="str">
        <f>IF('Planilla de Perforacion'!K668="Survey","Survey","")</f>
        <v/>
      </c>
      <c r="T634" s="179" t="b">
        <f t="shared" si="106"/>
        <v>0</v>
      </c>
      <c r="U634" s="179" t="str">
        <v/>
      </c>
      <c r="V634" s="179" t="str">
        <f t="shared" si="107"/>
        <v/>
      </c>
      <c r="W634" t="str">
        <v/>
      </c>
      <c r="X634" s="202" t="str">
        <v/>
      </c>
      <c r="Y634" t="str">
        <v/>
      </c>
      <c r="Z634" t="str">
        <v/>
      </c>
      <c r="AA634" t="str">
        <f t="shared" si="110"/>
        <v/>
      </c>
      <c r="AB634" t="str">
        <f t="shared" si="111"/>
        <v/>
      </c>
      <c r="AC634" s="179" t="str">
        <f>IF('Planilla de Perforacion'!K668="Repasa","Repasa","")</f>
        <v/>
      </c>
      <c r="AE634" s="179" t="b">
        <f t="shared" si="108"/>
        <v>0</v>
      </c>
      <c r="AF634" t="str">
        <v/>
      </c>
      <c r="AG634" s="179" t="str">
        <f t="shared" si="109"/>
        <v/>
      </c>
      <c r="AH634" t="str">
        <v/>
      </c>
      <c r="AI634" s="202" t="str">
        <v/>
      </c>
      <c r="AJ634" t="str">
        <v/>
      </c>
      <c r="AK634" s="203" t="str">
        <v/>
      </c>
      <c r="AL634" t="str">
        <f t="shared" si="102"/>
        <v/>
      </c>
      <c r="AM634" t="str">
        <f t="shared" si="103"/>
        <v/>
      </c>
    </row>
    <row r="635" spans="3:39" x14ac:dyDescent="0.25">
      <c r="C635" s="179" t="str">
        <f>IF('Planilla de Perforacion'!K669="Conexión","Conexión","")</f>
        <v/>
      </c>
      <c r="D635" s="189" t="str">
        <f>'Planilla de Perforacion'!H669</f>
        <v/>
      </c>
      <c r="E635" s="190" t="str">
        <f>'Planilla de Perforacion'!E669</f>
        <v/>
      </c>
      <c r="F635" s="179">
        <f>'Planilla de Perforacion'!AF669</f>
        <v>0</v>
      </c>
      <c r="G635" s="179" t="str">
        <f>'Planilla de Perforacion'!AQ669</f>
        <v/>
      </c>
      <c r="H635" s="179" t="str">
        <f>'Planilla de Perforacion'!AS669</f>
        <v/>
      </c>
      <c r="I635" s="179" t="str">
        <f>'Planilla de Perforacion'!AR669</f>
        <v/>
      </c>
      <c r="J635" s="191" t="str">
        <v/>
      </c>
      <c r="K635" s="191" t="str">
        <f t="shared" si="112"/>
        <v/>
      </c>
      <c r="L635" s="191" t="str">
        <v/>
      </c>
      <c r="M635" s="192" t="str">
        <v/>
      </c>
      <c r="N635" s="191" t="str">
        <v/>
      </c>
      <c r="O635" s="191" t="str">
        <v/>
      </c>
      <c r="P635" s="193" t="str">
        <f t="shared" si="104"/>
        <v/>
      </c>
      <c r="Q635" s="193" t="str">
        <f t="shared" si="105"/>
        <v/>
      </c>
      <c r="R635" s="179" t="str">
        <f>IF('Planilla de Perforacion'!K669="Survey","Survey","")</f>
        <v/>
      </c>
      <c r="T635" s="179" t="b">
        <f t="shared" si="106"/>
        <v>0</v>
      </c>
      <c r="U635" s="179" t="str">
        <v/>
      </c>
      <c r="V635" s="179" t="str">
        <f t="shared" si="107"/>
        <v/>
      </c>
      <c r="W635" t="str">
        <v/>
      </c>
      <c r="X635" s="202" t="str">
        <v/>
      </c>
      <c r="Y635" t="str">
        <v/>
      </c>
      <c r="Z635" t="str">
        <v/>
      </c>
      <c r="AA635" t="str">
        <f t="shared" si="110"/>
        <v/>
      </c>
      <c r="AB635" t="str">
        <f t="shared" si="111"/>
        <v/>
      </c>
      <c r="AC635" s="179" t="str">
        <f>IF('Planilla de Perforacion'!K669="Repasa","Repasa","")</f>
        <v/>
      </c>
      <c r="AE635" s="179" t="b">
        <f t="shared" si="108"/>
        <v>0</v>
      </c>
      <c r="AF635" t="str">
        <v/>
      </c>
      <c r="AG635" s="179" t="str">
        <f t="shared" si="109"/>
        <v/>
      </c>
      <c r="AH635" t="str">
        <v/>
      </c>
      <c r="AI635" s="202" t="str">
        <v/>
      </c>
      <c r="AJ635" t="str">
        <v/>
      </c>
      <c r="AK635" s="203" t="str">
        <v/>
      </c>
      <c r="AL635" t="str">
        <f t="shared" si="102"/>
        <v/>
      </c>
      <c r="AM635" t="str">
        <f t="shared" si="103"/>
        <v/>
      </c>
    </row>
    <row r="636" spans="3:39" x14ac:dyDescent="0.25">
      <c r="C636" s="179" t="str">
        <f>IF('Planilla de Perforacion'!K670="Conexión","Conexión","")</f>
        <v/>
      </c>
      <c r="D636" s="189" t="str">
        <f>'Planilla de Perforacion'!H670</f>
        <v/>
      </c>
      <c r="E636" s="190" t="str">
        <f>'Planilla de Perforacion'!E670</f>
        <v/>
      </c>
      <c r="F636" s="179">
        <f>'Planilla de Perforacion'!AF670</f>
        <v>0</v>
      </c>
      <c r="G636" s="179" t="str">
        <f>'Planilla de Perforacion'!AQ670</f>
        <v/>
      </c>
      <c r="H636" s="179" t="str">
        <f>'Planilla de Perforacion'!AS670</f>
        <v/>
      </c>
      <c r="I636" s="179" t="str">
        <f>'Planilla de Perforacion'!AR670</f>
        <v/>
      </c>
      <c r="J636" s="191" t="str">
        <v/>
      </c>
      <c r="K636" s="191" t="str">
        <f t="shared" si="112"/>
        <v/>
      </c>
      <c r="L636" s="191" t="str">
        <v/>
      </c>
      <c r="M636" s="192" t="str">
        <v/>
      </c>
      <c r="N636" s="191" t="str">
        <v/>
      </c>
      <c r="O636" s="191" t="str">
        <v/>
      </c>
      <c r="P636" s="193" t="str">
        <f t="shared" si="104"/>
        <v/>
      </c>
      <c r="Q636" s="193" t="str">
        <f t="shared" si="105"/>
        <v/>
      </c>
      <c r="R636" s="179" t="str">
        <f>IF('Planilla de Perforacion'!K670="Survey","Survey","")</f>
        <v/>
      </c>
      <c r="T636" s="179" t="b">
        <f t="shared" si="106"/>
        <v>0</v>
      </c>
      <c r="U636" s="179" t="str">
        <v/>
      </c>
      <c r="V636" s="179" t="str">
        <f t="shared" si="107"/>
        <v/>
      </c>
      <c r="W636" t="str">
        <v/>
      </c>
      <c r="X636" s="202" t="str">
        <v/>
      </c>
      <c r="Y636" t="str">
        <v/>
      </c>
      <c r="Z636" t="str">
        <v/>
      </c>
      <c r="AA636" t="str">
        <f t="shared" si="110"/>
        <v/>
      </c>
      <c r="AB636" t="str">
        <f t="shared" si="111"/>
        <v/>
      </c>
      <c r="AC636" s="179" t="str">
        <f>IF('Planilla de Perforacion'!K670="Repasa","Repasa","")</f>
        <v/>
      </c>
      <c r="AE636" s="179" t="b">
        <f t="shared" si="108"/>
        <v>0</v>
      </c>
      <c r="AF636" t="str">
        <v/>
      </c>
      <c r="AG636" s="179" t="str">
        <f t="shared" si="109"/>
        <v/>
      </c>
      <c r="AH636" t="str">
        <v/>
      </c>
      <c r="AI636" s="202" t="str">
        <v/>
      </c>
      <c r="AJ636" t="str">
        <v/>
      </c>
      <c r="AK636" s="203" t="str">
        <v/>
      </c>
      <c r="AL636" t="str">
        <f t="shared" si="102"/>
        <v/>
      </c>
      <c r="AM636" t="str">
        <f t="shared" si="103"/>
        <v/>
      </c>
    </row>
    <row r="637" spans="3:39" x14ac:dyDescent="0.25">
      <c r="C637" s="179" t="str">
        <f>IF('Planilla de Perforacion'!K671="Conexión","Conexión","")</f>
        <v/>
      </c>
      <c r="D637" s="189" t="str">
        <f>'Planilla de Perforacion'!H671</f>
        <v/>
      </c>
      <c r="E637" s="190" t="str">
        <f>'Planilla de Perforacion'!E671</f>
        <v/>
      </c>
      <c r="F637" s="179">
        <f>'Planilla de Perforacion'!AF671</f>
        <v>0</v>
      </c>
      <c r="G637" s="179" t="str">
        <f>'Planilla de Perforacion'!AQ671</f>
        <v/>
      </c>
      <c r="H637" s="179" t="str">
        <f>'Planilla de Perforacion'!AS671</f>
        <v/>
      </c>
      <c r="I637" s="179" t="str">
        <f>'Planilla de Perforacion'!AR671</f>
        <v/>
      </c>
      <c r="J637" s="191" t="str">
        <v/>
      </c>
      <c r="K637" s="191" t="str">
        <f t="shared" si="112"/>
        <v/>
      </c>
      <c r="L637" s="191" t="str">
        <v/>
      </c>
      <c r="M637" s="192" t="str">
        <v/>
      </c>
      <c r="N637" s="191" t="str">
        <v/>
      </c>
      <c r="O637" s="191" t="str">
        <v/>
      </c>
      <c r="P637" s="193" t="str">
        <f t="shared" si="104"/>
        <v/>
      </c>
      <c r="Q637" s="193" t="str">
        <f t="shared" si="105"/>
        <v/>
      </c>
      <c r="R637" s="179" t="str">
        <f>IF('Planilla de Perforacion'!K671="Survey","Survey","")</f>
        <v/>
      </c>
      <c r="T637" s="179" t="b">
        <f t="shared" si="106"/>
        <v>0</v>
      </c>
      <c r="U637" s="179" t="str">
        <v/>
      </c>
      <c r="V637" s="179" t="str">
        <f t="shared" si="107"/>
        <v/>
      </c>
      <c r="W637" t="str">
        <v/>
      </c>
      <c r="X637" s="202" t="str">
        <v/>
      </c>
      <c r="Y637" t="str">
        <v/>
      </c>
      <c r="Z637" t="str">
        <v/>
      </c>
      <c r="AA637" t="str">
        <f t="shared" si="110"/>
        <v/>
      </c>
      <c r="AB637" t="str">
        <f t="shared" si="111"/>
        <v/>
      </c>
      <c r="AC637" s="179" t="str">
        <f>IF('Planilla de Perforacion'!K671="Repasa","Repasa","")</f>
        <v/>
      </c>
      <c r="AE637" s="179" t="b">
        <f t="shared" si="108"/>
        <v>0</v>
      </c>
      <c r="AF637" t="str">
        <v/>
      </c>
      <c r="AG637" s="179" t="str">
        <f t="shared" si="109"/>
        <v/>
      </c>
      <c r="AH637" t="str">
        <v/>
      </c>
      <c r="AI637" s="202" t="str">
        <v/>
      </c>
      <c r="AJ637" t="str">
        <v/>
      </c>
      <c r="AK637" s="203" t="str">
        <v/>
      </c>
      <c r="AL637" t="str">
        <f t="shared" si="102"/>
        <v/>
      </c>
      <c r="AM637" t="str">
        <f t="shared" si="103"/>
        <v/>
      </c>
    </row>
    <row r="638" spans="3:39" x14ac:dyDescent="0.25">
      <c r="C638" s="179" t="str">
        <f>IF('Planilla de Perforacion'!K672="Conexión","Conexión","")</f>
        <v/>
      </c>
      <c r="D638" s="189" t="str">
        <f>'Planilla de Perforacion'!H672</f>
        <v/>
      </c>
      <c r="E638" s="190" t="str">
        <f>'Planilla de Perforacion'!E672</f>
        <v/>
      </c>
      <c r="F638" s="179">
        <f>'Planilla de Perforacion'!AF672</f>
        <v>0</v>
      </c>
      <c r="G638" s="179" t="str">
        <f>'Planilla de Perforacion'!AQ672</f>
        <v/>
      </c>
      <c r="H638" s="179" t="str">
        <f>'Planilla de Perforacion'!AS672</f>
        <v/>
      </c>
      <c r="I638" s="179" t="str">
        <f>'Planilla de Perforacion'!AR672</f>
        <v/>
      </c>
      <c r="J638" s="191" t="str">
        <v/>
      </c>
      <c r="K638" s="191" t="str">
        <f t="shared" si="112"/>
        <v/>
      </c>
      <c r="L638" s="191" t="str">
        <v/>
      </c>
      <c r="M638" s="192" t="str">
        <v/>
      </c>
      <c r="N638" s="191" t="str">
        <v/>
      </c>
      <c r="O638" s="191" t="str">
        <v/>
      </c>
      <c r="P638" s="193" t="str">
        <f t="shared" si="104"/>
        <v/>
      </c>
      <c r="Q638" s="193" t="str">
        <f t="shared" si="105"/>
        <v/>
      </c>
      <c r="R638" s="179" t="str">
        <f>IF('Planilla de Perforacion'!K672="Survey","Survey","")</f>
        <v/>
      </c>
      <c r="T638" s="179" t="b">
        <f t="shared" si="106"/>
        <v>0</v>
      </c>
      <c r="U638" s="179" t="str">
        <v/>
      </c>
      <c r="V638" s="179" t="str">
        <f t="shared" si="107"/>
        <v/>
      </c>
      <c r="W638" t="str">
        <v/>
      </c>
      <c r="X638" s="202" t="str">
        <v/>
      </c>
      <c r="Y638" t="str">
        <v/>
      </c>
      <c r="Z638" t="str">
        <v/>
      </c>
      <c r="AA638" t="str">
        <f t="shared" si="110"/>
        <v/>
      </c>
      <c r="AB638" t="str">
        <f t="shared" si="111"/>
        <v/>
      </c>
      <c r="AC638" s="179" t="str">
        <f>IF('Planilla de Perforacion'!K672="Repasa","Repasa","")</f>
        <v/>
      </c>
      <c r="AE638" s="179" t="b">
        <f t="shared" si="108"/>
        <v>0</v>
      </c>
      <c r="AF638" t="str">
        <v/>
      </c>
      <c r="AG638" s="179" t="str">
        <f t="shared" si="109"/>
        <v/>
      </c>
      <c r="AH638" t="str">
        <v/>
      </c>
      <c r="AI638" s="202" t="str">
        <v/>
      </c>
      <c r="AJ638" t="str">
        <v/>
      </c>
      <c r="AK638" s="203" t="str">
        <v/>
      </c>
      <c r="AL638" t="str">
        <f t="shared" si="102"/>
        <v/>
      </c>
      <c r="AM638" t="str">
        <f t="shared" si="103"/>
        <v/>
      </c>
    </row>
    <row r="639" spans="3:39" x14ac:dyDescent="0.25">
      <c r="C639" s="179" t="str">
        <f>IF('Planilla de Perforacion'!K673="Conexión","Conexión","")</f>
        <v/>
      </c>
      <c r="D639" s="189" t="str">
        <f>'Planilla de Perforacion'!H673</f>
        <v/>
      </c>
      <c r="E639" s="190" t="str">
        <f>'Planilla de Perforacion'!E673</f>
        <v/>
      </c>
      <c r="F639" s="179">
        <f>'Planilla de Perforacion'!AF673</f>
        <v>0</v>
      </c>
      <c r="G639" s="179" t="str">
        <f>'Planilla de Perforacion'!AQ673</f>
        <v/>
      </c>
      <c r="H639" s="179" t="str">
        <f>'Planilla de Perforacion'!AS673</f>
        <v/>
      </c>
      <c r="I639" s="179" t="str">
        <f>'Planilla de Perforacion'!AR673</f>
        <v/>
      </c>
      <c r="J639" s="191" t="str">
        <v/>
      </c>
      <c r="K639" s="191" t="str">
        <f t="shared" si="112"/>
        <v/>
      </c>
      <c r="L639" s="191" t="str">
        <v/>
      </c>
      <c r="M639" s="192" t="str">
        <v/>
      </c>
      <c r="N639" s="191" t="str">
        <v/>
      </c>
      <c r="O639" s="191" t="str">
        <v/>
      </c>
      <c r="P639" s="193" t="str">
        <f t="shared" si="104"/>
        <v/>
      </c>
      <c r="Q639" s="193" t="str">
        <f t="shared" si="105"/>
        <v/>
      </c>
      <c r="R639" s="179" t="str">
        <f>IF('Planilla de Perforacion'!K673="Survey","Survey","")</f>
        <v/>
      </c>
      <c r="T639" s="179" t="b">
        <f t="shared" si="106"/>
        <v>0</v>
      </c>
      <c r="U639" s="179" t="str">
        <v/>
      </c>
      <c r="V639" s="179" t="str">
        <f t="shared" si="107"/>
        <v/>
      </c>
      <c r="W639" t="str">
        <v/>
      </c>
      <c r="X639" s="202" t="str">
        <v/>
      </c>
      <c r="Y639" t="str">
        <v/>
      </c>
      <c r="Z639" t="str">
        <v/>
      </c>
      <c r="AA639" t="str">
        <f t="shared" si="110"/>
        <v/>
      </c>
      <c r="AB639" t="str">
        <f t="shared" si="111"/>
        <v/>
      </c>
      <c r="AC639" s="179" t="str">
        <f>IF('Planilla de Perforacion'!K673="Repasa","Repasa","")</f>
        <v/>
      </c>
      <c r="AE639" s="179" t="b">
        <f t="shared" si="108"/>
        <v>0</v>
      </c>
      <c r="AF639" t="str">
        <v/>
      </c>
      <c r="AG639" s="179" t="str">
        <f t="shared" si="109"/>
        <v/>
      </c>
      <c r="AH639" t="str">
        <v/>
      </c>
      <c r="AI639" s="202" t="str">
        <v/>
      </c>
      <c r="AJ639" t="str">
        <v/>
      </c>
      <c r="AK639" s="203" t="str">
        <v/>
      </c>
      <c r="AL639" t="str">
        <f t="shared" si="102"/>
        <v/>
      </c>
      <c r="AM639" t="str">
        <f t="shared" si="103"/>
        <v/>
      </c>
    </row>
    <row r="640" spans="3:39" x14ac:dyDescent="0.25">
      <c r="C640" s="179" t="str">
        <f>IF('Planilla de Perforacion'!K674="Conexión","Conexión","")</f>
        <v/>
      </c>
      <c r="D640" s="189" t="str">
        <f>'Planilla de Perforacion'!H674</f>
        <v/>
      </c>
      <c r="E640" s="190" t="str">
        <f>'Planilla de Perforacion'!E674</f>
        <v/>
      </c>
      <c r="F640" s="179">
        <f>'Planilla de Perforacion'!AF674</f>
        <v>0</v>
      </c>
      <c r="G640" s="179" t="str">
        <f>'Planilla de Perforacion'!AQ674</f>
        <v/>
      </c>
      <c r="H640" s="179" t="str">
        <f>'Planilla de Perforacion'!AS674</f>
        <v/>
      </c>
      <c r="I640" s="179" t="str">
        <f>'Planilla de Perforacion'!AR674</f>
        <v/>
      </c>
      <c r="J640" s="191" t="str">
        <v/>
      </c>
      <c r="K640" s="191" t="str">
        <f t="shared" si="112"/>
        <v/>
      </c>
      <c r="L640" s="191" t="str">
        <v/>
      </c>
      <c r="M640" s="192" t="str">
        <v/>
      </c>
      <c r="N640" s="191" t="str">
        <v/>
      </c>
      <c r="O640" s="191" t="str">
        <v/>
      </c>
      <c r="P640" s="193" t="str">
        <f t="shared" si="104"/>
        <v/>
      </c>
      <c r="Q640" s="193" t="str">
        <f t="shared" si="105"/>
        <v/>
      </c>
      <c r="R640" s="179" t="str">
        <f>IF('Planilla de Perforacion'!K674="Survey","Survey","")</f>
        <v/>
      </c>
      <c r="T640" s="179" t="b">
        <f t="shared" si="106"/>
        <v>0</v>
      </c>
      <c r="U640" s="179" t="str">
        <v/>
      </c>
      <c r="V640" s="179" t="str">
        <f t="shared" si="107"/>
        <v/>
      </c>
      <c r="W640" t="str">
        <v/>
      </c>
      <c r="X640" s="202" t="str">
        <v/>
      </c>
      <c r="Y640" t="str">
        <v/>
      </c>
      <c r="Z640" t="str">
        <v/>
      </c>
      <c r="AA640" t="str">
        <f t="shared" si="110"/>
        <v/>
      </c>
      <c r="AB640" t="str">
        <f t="shared" si="111"/>
        <v/>
      </c>
      <c r="AC640" s="179" t="str">
        <f>IF('Planilla de Perforacion'!K674="Repasa","Repasa","")</f>
        <v/>
      </c>
      <c r="AE640" s="179" t="b">
        <f t="shared" si="108"/>
        <v>0</v>
      </c>
      <c r="AF640" t="str">
        <v/>
      </c>
      <c r="AG640" s="179" t="str">
        <f t="shared" si="109"/>
        <v/>
      </c>
      <c r="AH640" t="str">
        <v/>
      </c>
      <c r="AI640" s="202" t="str">
        <v/>
      </c>
      <c r="AJ640" t="str">
        <v/>
      </c>
      <c r="AK640" s="203" t="str">
        <v/>
      </c>
      <c r="AL640" t="str">
        <f t="shared" si="102"/>
        <v/>
      </c>
      <c r="AM640" t="str">
        <f t="shared" si="103"/>
        <v/>
      </c>
    </row>
    <row r="641" spans="3:39" x14ac:dyDescent="0.25">
      <c r="C641" s="179" t="str">
        <f>IF('Planilla de Perforacion'!K675="Conexión","Conexión","")</f>
        <v/>
      </c>
      <c r="D641" s="189" t="str">
        <f>'Planilla de Perforacion'!H675</f>
        <v/>
      </c>
      <c r="E641" s="190" t="str">
        <f>'Planilla de Perforacion'!E675</f>
        <v/>
      </c>
      <c r="F641" s="179">
        <f>'Planilla de Perforacion'!AF675</f>
        <v>0</v>
      </c>
      <c r="G641" s="179" t="str">
        <f>'Planilla de Perforacion'!AQ675</f>
        <v/>
      </c>
      <c r="H641" s="179" t="str">
        <f>'Planilla de Perforacion'!AS675</f>
        <v/>
      </c>
      <c r="I641" s="179" t="str">
        <f>'Planilla de Perforacion'!AR675</f>
        <v/>
      </c>
      <c r="J641" s="191" t="str">
        <v/>
      </c>
      <c r="K641" s="191" t="str">
        <f t="shared" si="112"/>
        <v/>
      </c>
      <c r="L641" s="191" t="str">
        <v/>
      </c>
      <c r="M641" s="192" t="str">
        <v/>
      </c>
      <c r="N641" s="191" t="str">
        <v/>
      </c>
      <c r="O641" s="191" t="str">
        <v/>
      </c>
      <c r="P641" s="193" t="str">
        <f t="shared" si="104"/>
        <v/>
      </c>
      <c r="Q641" s="193" t="str">
        <f t="shared" si="105"/>
        <v/>
      </c>
      <c r="R641" s="179" t="str">
        <f>IF('Planilla de Perforacion'!K675="Survey","Survey","")</f>
        <v/>
      </c>
      <c r="T641" s="179" t="b">
        <f t="shared" si="106"/>
        <v>0</v>
      </c>
      <c r="U641" s="179" t="str">
        <v/>
      </c>
      <c r="V641" s="179" t="str">
        <f t="shared" si="107"/>
        <v/>
      </c>
      <c r="W641" t="str">
        <v/>
      </c>
      <c r="X641" s="202" t="str">
        <v/>
      </c>
      <c r="Y641" t="str">
        <v/>
      </c>
      <c r="Z641" t="str">
        <v/>
      </c>
      <c r="AA641" t="str">
        <f t="shared" si="110"/>
        <v/>
      </c>
      <c r="AB641" t="str">
        <f t="shared" si="111"/>
        <v/>
      </c>
      <c r="AC641" s="179" t="str">
        <f>IF('Planilla de Perforacion'!K675="Repasa","Repasa","")</f>
        <v/>
      </c>
      <c r="AE641" s="179" t="b">
        <f t="shared" si="108"/>
        <v>0</v>
      </c>
      <c r="AF641" t="str">
        <v/>
      </c>
      <c r="AG641" s="179" t="str">
        <f t="shared" si="109"/>
        <v/>
      </c>
      <c r="AH641" t="str">
        <v/>
      </c>
      <c r="AI641" s="202" t="str">
        <v/>
      </c>
      <c r="AJ641" t="str">
        <v/>
      </c>
      <c r="AK641" s="203" t="str">
        <v/>
      </c>
      <c r="AL641" t="str">
        <f t="shared" si="102"/>
        <v/>
      </c>
      <c r="AM641" t="str">
        <f t="shared" si="103"/>
        <v/>
      </c>
    </row>
    <row r="642" spans="3:39" x14ac:dyDescent="0.25">
      <c r="C642" s="179" t="str">
        <f>IF('Planilla de Perforacion'!K676="Conexión","Conexión","")</f>
        <v/>
      </c>
      <c r="D642" s="189" t="str">
        <f>'Planilla de Perforacion'!H676</f>
        <v/>
      </c>
      <c r="E642" s="190" t="str">
        <f>'Planilla de Perforacion'!E676</f>
        <v/>
      </c>
      <c r="F642" s="179">
        <f>'Planilla de Perforacion'!AF676</f>
        <v>0</v>
      </c>
      <c r="G642" s="179" t="str">
        <f>'Planilla de Perforacion'!AQ676</f>
        <v/>
      </c>
      <c r="H642" s="179" t="str">
        <f>'Planilla de Perforacion'!AS676</f>
        <v/>
      </c>
      <c r="I642" s="179" t="str">
        <f>'Planilla de Perforacion'!AR676</f>
        <v/>
      </c>
      <c r="J642" s="191" t="str">
        <v/>
      </c>
      <c r="K642" s="191" t="str">
        <f t="shared" si="112"/>
        <v/>
      </c>
      <c r="L642" s="191" t="str">
        <v/>
      </c>
      <c r="M642" s="192" t="str">
        <v/>
      </c>
      <c r="N642" s="191" t="str">
        <v/>
      </c>
      <c r="O642" s="191" t="str">
        <v/>
      </c>
      <c r="P642" s="193" t="str">
        <f t="shared" si="104"/>
        <v/>
      </c>
      <c r="Q642" s="193" t="str">
        <f t="shared" si="105"/>
        <v/>
      </c>
      <c r="R642" s="179" t="str">
        <f>IF('Planilla de Perforacion'!K676="Survey","Survey","")</f>
        <v/>
      </c>
      <c r="T642" s="179" t="b">
        <f t="shared" si="106"/>
        <v>0</v>
      </c>
      <c r="U642" s="179" t="str">
        <v/>
      </c>
      <c r="V642" s="179" t="str">
        <f t="shared" si="107"/>
        <v/>
      </c>
      <c r="W642" t="str">
        <v/>
      </c>
      <c r="X642" s="202" t="str">
        <v/>
      </c>
      <c r="Y642" t="str">
        <v/>
      </c>
      <c r="Z642" t="str">
        <v/>
      </c>
      <c r="AA642" t="str">
        <f t="shared" si="110"/>
        <v/>
      </c>
      <c r="AB642" t="str">
        <f t="shared" si="111"/>
        <v/>
      </c>
      <c r="AC642" s="179" t="str">
        <f>IF('Planilla de Perforacion'!K676="Repasa","Repasa","")</f>
        <v/>
      </c>
      <c r="AE642" s="179" t="b">
        <f t="shared" si="108"/>
        <v>0</v>
      </c>
      <c r="AF642" t="str">
        <v/>
      </c>
      <c r="AG642" s="179" t="str">
        <f t="shared" si="109"/>
        <v/>
      </c>
      <c r="AH642" t="str">
        <v/>
      </c>
      <c r="AI642" s="202" t="str">
        <v/>
      </c>
      <c r="AJ642" t="str">
        <v/>
      </c>
      <c r="AK642" s="203" t="str">
        <v/>
      </c>
      <c r="AL642" t="str">
        <f t="shared" ref="AL642:AL705" si="113">IF(AJ642="Día",AH642,"")</f>
        <v/>
      </c>
      <c r="AM642" t="str">
        <f t="shared" ref="AM642:AM705" si="114">IF(AJ642="Noche",AH642,"")</f>
        <v/>
      </c>
    </row>
    <row r="643" spans="3:39" x14ac:dyDescent="0.25">
      <c r="C643" s="179" t="str">
        <f>IF('Planilla de Perforacion'!K677="Conexión","Conexión","")</f>
        <v/>
      </c>
      <c r="D643" s="189" t="str">
        <f>'Planilla de Perforacion'!H677</f>
        <v/>
      </c>
      <c r="E643" s="190" t="str">
        <f>'Planilla de Perforacion'!E677</f>
        <v/>
      </c>
      <c r="F643" s="179">
        <f>'Planilla de Perforacion'!AF677</f>
        <v>0</v>
      </c>
      <c r="G643" s="179" t="str">
        <f>'Planilla de Perforacion'!AQ677</f>
        <v/>
      </c>
      <c r="H643" s="179" t="str">
        <f>'Planilla de Perforacion'!AS677</f>
        <v/>
      </c>
      <c r="I643" s="179" t="str">
        <f>'Planilla de Perforacion'!AR677</f>
        <v/>
      </c>
      <c r="J643" s="191" t="str">
        <v/>
      </c>
      <c r="K643" s="191" t="str">
        <f t="shared" si="112"/>
        <v/>
      </c>
      <c r="L643" s="191" t="str">
        <v/>
      </c>
      <c r="M643" s="192" t="str">
        <v/>
      </c>
      <c r="N643" s="191" t="str">
        <v/>
      </c>
      <c r="O643" s="191" t="str">
        <v/>
      </c>
      <c r="P643" s="193" t="str">
        <f t="shared" ref="P643:P706" si="115">IF(N643="Día",L643,"")</f>
        <v/>
      </c>
      <c r="Q643" s="193" t="str">
        <f t="shared" ref="Q643:Q706" si="116">IF(N643="Noche",L643,"")</f>
        <v/>
      </c>
      <c r="R643" s="179" t="str">
        <f>IF('Planilla de Perforacion'!K677="Survey","Survey","")</f>
        <v/>
      </c>
      <c r="T643" s="179" t="b">
        <f t="shared" ref="T643:T706" si="117">IF($R$2:$R$1314=$A$3,ROW())</f>
        <v>0</v>
      </c>
      <c r="U643" s="179" t="str">
        <v/>
      </c>
      <c r="V643" s="179" t="str">
        <f t="shared" ref="V643:V706" si="118">IF(U643="","",$A$3)</f>
        <v/>
      </c>
      <c r="W643" t="str">
        <v/>
      </c>
      <c r="X643" s="202" t="str">
        <v/>
      </c>
      <c r="Y643" t="str">
        <v/>
      </c>
      <c r="Z643" t="str">
        <v/>
      </c>
      <c r="AA643" t="str">
        <f t="shared" si="110"/>
        <v/>
      </c>
      <c r="AB643" t="str">
        <f t="shared" si="111"/>
        <v/>
      </c>
      <c r="AC643" s="179" t="str">
        <f>IF('Planilla de Perforacion'!K677="Repasa","Repasa","")</f>
        <v/>
      </c>
      <c r="AE643" s="179" t="b">
        <f t="shared" ref="AE643:AE706" si="119">IF($AC$2:$AC$1314=$A$4,ROW())</f>
        <v>0</v>
      </c>
      <c r="AF643" t="str">
        <v/>
      </c>
      <c r="AG643" s="179" t="str">
        <f t="shared" ref="AG643:AG706" si="120">IF(AF643="","",$A$4)</f>
        <v/>
      </c>
      <c r="AH643" t="str">
        <v/>
      </c>
      <c r="AI643" s="202" t="str">
        <v/>
      </c>
      <c r="AJ643" t="str">
        <v/>
      </c>
      <c r="AK643" s="203" t="str">
        <v/>
      </c>
      <c r="AL643" t="str">
        <f t="shared" si="113"/>
        <v/>
      </c>
      <c r="AM643" t="str">
        <f t="shared" si="114"/>
        <v/>
      </c>
    </row>
    <row r="644" spans="3:39" x14ac:dyDescent="0.25">
      <c r="C644" s="179" t="str">
        <f>IF('Planilla de Perforacion'!K678="Conexión","Conexión","")</f>
        <v/>
      </c>
      <c r="D644" s="189" t="str">
        <f>'Planilla de Perforacion'!H678</f>
        <v/>
      </c>
      <c r="E644" s="190" t="str">
        <f>'Planilla de Perforacion'!E678</f>
        <v/>
      </c>
      <c r="F644" s="179">
        <f>'Planilla de Perforacion'!AF678</f>
        <v>0</v>
      </c>
      <c r="G644" s="179" t="str">
        <f>'Planilla de Perforacion'!AQ678</f>
        <v/>
      </c>
      <c r="H644" s="179" t="str">
        <f>'Planilla de Perforacion'!AS678</f>
        <v/>
      </c>
      <c r="I644" s="179" t="str">
        <f>'Planilla de Perforacion'!AR678</f>
        <v/>
      </c>
      <c r="J644" s="191" t="str">
        <v/>
      </c>
      <c r="K644" s="191" t="str">
        <f t="shared" si="112"/>
        <v/>
      </c>
      <c r="L644" s="191" t="str">
        <v/>
      </c>
      <c r="M644" s="192" t="str">
        <v/>
      </c>
      <c r="N644" s="191" t="str">
        <v/>
      </c>
      <c r="O644" s="191" t="str">
        <v/>
      </c>
      <c r="P644" s="193" t="str">
        <f t="shared" si="115"/>
        <v/>
      </c>
      <c r="Q644" s="193" t="str">
        <f t="shared" si="116"/>
        <v/>
      </c>
      <c r="R644" s="179" t="str">
        <f>IF('Planilla de Perforacion'!K678="Survey","Survey","")</f>
        <v/>
      </c>
      <c r="T644" s="179" t="b">
        <f t="shared" si="117"/>
        <v>0</v>
      </c>
      <c r="U644" s="179" t="str">
        <v/>
      </c>
      <c r="V644" s="179" t="str">
        <f t="shared" si="118"/>
        <v/>
      </c>
      <c r="W644" t="str">
        <v/>
      </c>
      <c r="X644" s="202" t="str">
        <v/>
      </c>
      <c r="Y644" t="str">
        <v/>
      </c>
      <c r="Z644" t="str">
        <v/>
      </c>
      <c r="AA644" t="str">
        <f t="shared" si="110"/>
        <v/>
      </c>
      <c r="AB644" t="str">
        <f t="shared" si="111"/>
        <v/>
      </c>
      <c r="AC644" s="179" t="str">
        <f>IF('Planilla de Perforacion'!K678="Repasa","Repasa","")</f>
        <v/>
      </c>
      <c r="AE644" s="179" t="b">
        <f t="shared" si="119"/>
        <v>0</v>
      </c>
      <c r="AF644" t="str">
        <v/>
      </c>
      <c r="AG644" s="179" t="str">
        <f t="shared" si="120"/>
        <v/>
      </c>
      <c r="AH644" t="str">
        <v/>
      </c>
      <c r="AI644" s="202" t="str">
        <v/>
      </c>
      <c r="AJ644" t="str">
        <v/>
      </c>
      <c r="AK644" s="203" t="str">
        <v/>
      </c>
      <c r="AL644" t="str">
        <f t="shared" si="113"/>
        <v/>
      </c>
      <c r="AM644" t="str">
        <f t="shared" si="114"/>
        <v/>
      </c>
    </row>
    <row r="645" spans="3:39" x14ac:dyDescent="0.25">
      <c r="C645" s="179" t="str">
        <f>IF('Planilla de Perforacion'!K679="Conexión","Conexión","")</f>
        <v/>
      </c>
      <c r="D645" s="189" t="str">
        <f>'Planilla de Perforacion'!H679</f>
        <v/>
      </c>
      <c r="E645" s="190" t="str">
        <f>'Planilla de Perforacion'!E679</f>
        <v/>
      </c>
      <c r="F645" s="179">
        <f>'Planilla de Perforacion'!AF679</f>
        <v>0</v>
      </c>
      <c r="G645" s="179" t="str">
        <f>'Planilla de Perforacion'!AQ679</f>
        <v/>
      </c>
      <c r="H645" s="179" t="str">
        <f>'Planilla de Perforacion'!AS679</f>
        <v/>
      </c>
      <c r="I645" s="179" t="str">
        <f>'Planilla de Perforacion'!AR679</f>
        <v/>
      </c>
      <c r="J645" s="191" t="str">
        <v/>
      </c>
      <c r="K645" s="191" t="str">
        <f t="shared" si="112"/>
        <v/>
      </c>
      <c r="L645" s="191" t="str">
        <v/>
      </c>
      <c r="M645" s="192" t="str">
        <v/>
      </c>
      <c r="N645" s="191" t="str">
        <v/>
      </c>
      <c r="O645" s="191" t="str">
        <v/>
      </c>
      <c r="P645" s="193" t="str">
        <f t="shared" si="115"/>
        <v/>
      </c>
      <c r="Q645" s="193" t="str">
        <f t="shared" si="116"/>
        <v/>
      </c>
      <c r="R645" s="179" t="str">
        <f>IF('Planilla de Perforacion'!K679="Survey","Survey","")</f>
        <v/>
      </c>
      <c r="T645" s="179" t="b">
        <f t="shared" si="117"/>
        <v>0</v>
      </c>
      <c r="U645" s="179" t="str">
        <v/>
      </c>
      <c r="V645" s="179" t="str">
        <f t="shared" si="118"/>
        <v/>
      </c>
      <c r="W645" t="str">
        <v/>
      </c>
      <c r="X645" s="202" t="str">
        <v/>
      </c>
      <c r="Y645" t="str">
        <v/>
      </c>
      <c r="Z645" t="str">
        <v/>
      </c>
      <c r="AA645" t="str">
        <f t="shared" si="110"/>
        <v/>
      </c>
      <c r="AB645" t="str">
        <f t="shared" si="111"/>
        <v/>
      </c>
      <c r="AC645" s="179" t="str">
        <f>IF('Planilla de Perforacion'!K679="Repasa","Repasa","")</f>
        <v/>
      </c>
      <c r="AE645" s="179" t="b">
        <f t="shared" si="119"/>
        <v>0</v>
      </c>
      <c r="AF645" t="str">
        <v/>
      </c>
      <c r="AG645" s="179" t="str">
        <f t="shared" si="120"/>
        <v/>
      </c>
      <c r="AH645" t="str">
        <v/>
      </c>
      <c r="AI645" s="202" t="str">
        <v/>
      </c>
      <c r="AJ645" t="str">
        <v/>
      </c>
      <c r="AK645" s="203" t="str">
        <v/>
      </c>
      <c r="AL645" t="str">
        <f t="shared" si="113"/>
        <v/>
      </c>
      <c r="AM645" t="str">
        <f t="shared" si="114"/>
        <v/>
      </c>
    </row>
    <row r="646" spans="3:39" x14ac:dyDescent="0.25">
      <c r="C646" s="179" t="str">
        <f>IF('Planilla de Perforacion'!K680="Conexión","Conexión","")</f>
        <v/>
      </c>
      <c r="D646" s="189" t="str">
        <f>'Planilla de Perforacion'!H680</f>
        <v/>
      </c>
      <c r="E646" s="190" t="str">
        <f>'Planilla de Perforacion'!E680</f>
        <v/>
      </c>
      <c r="F646" s="179">
        <f>'Planilla de Perforacion'!AF680</f>
        <v>0</v>
      </c>
      <c r="G646" s="179" t="str">
        <f>'Planilla de Perforacion'!AQ680</f>
        <v/>
      </c>
      <c r="H646" s="179" t="str">
        <f>'Planilla de Perforacion'!AS680</f>
        <v/>
      </c>
      <c r="I646" s="179" t="str">
        <f>'Planilla de Perforacion'!AR680</f>
        <v/>
      </c>
      <c r="J646" s="191" t="str">
        <v/>
      </c>
      <c r="K646" s="191" t="str">
        <f t="shared" si="112"/>
        <v/>
      </c>
      <c r="L646" s="191" t="str">
        <v/>
      </c>
      <c r="M646" s="192" t="str">
        <v/>
      </c>
      <c r="N646" s="191" t="str">
        <v/>
      </c>
      <c r="O646" s="191" t="str">
        <v/>
      </c>
      <c r="P646" s="193" t="str">
        <f t="shared" si="115"/>
        <v/>
      </c>
      <c r="Q646" s="193" t="str">
        <f t="shared" si="116"/>
        <v/>
      </c>
      <c r="R646" s="179" t="str">
        <f>IF('Planilla de Perforacion'!K680="Survey","Survey","")</f>
        <v/>
      </c>
      <c r="T646" s="179" t="b">
        <f t="shared" si="117"/>
        <v>0</v>
      </c>
      <c r="U646" s="179" t="str">
        <v/>
      </c>
      <c r="V646" s="179" t="str">
        <f t="shared" si="118"/>
        <v/>
      </c>
      <c r="W646" t="str">
        <v/>
      </c>
      <c r="X646" s="202" t="str">
        <v/>
      </c>
      <c r="Y646" t="str">
        <v/>
      </c>
      <c r="Z646" t="str">
        <v/>
      </c>
      <c r="AA646" t="str">
        <f t="shared" si="110"/>
        <v/>
      </c>
      <c r="AB646" t="str">
        <f t="shared" si="111"/>
        <v/>
      </c>
      <c r="AC646" s="179" t="str">
        <f>IF('Planilla de Perforacion'!K680="Repasa","Repasa","")</f>
        <v/>
      </c>
      <c r="AE646" s="179" t="b">
        <f t="shared" si="119"/>
        <v>0</v>
      </c>
      <c r="AF646" t="str">
        <v/>
      </c>
      <c r="AG646" s="179" t="str">
        <f t="shared" si="120"/>
        <v/>
      </c>
      <c r="AH646" t="str">
        <v/>
      </c>
      <c r="AI646" s="202" t="str">
        <v/>
      </c>
      <c r="AJ646" t="str">
        <v/>
      </c>
      <c r="AK646" s="203" t="str">
        <v/>
      </c>
      <c r="AL646" t="str">
        <f t="shared" si="113"/>
        <v/>
      </c>
      <c r="AM646" t="str">
        <f t="shared" si="114"/>
        <v/>
      </c>
    </row>
    <row r="647" spans="3:39" x14ac:dyDescent="0.25">
      <c r="C647" s="179" t="str">
        <f>IF('Planilla de Perforacion'!K681="Conexión","Conexión","")</f>
        <v/>
      </c>
      <c r="D647" s="189" t="str">
        <f>'Planilla de Perforacion'!H681</f>
        <v/>
      </c>
      <c r="E647" s="190" t="str">
        <f>'Planilla de Perforacion'!E681</f>
        <v/>
      </c>
      <c r="F647" s="179">
        <f>'Planilla de Perforacion'!AF681</f>
        <v>0</v>
      </c>
      <c r="G647" s="179" t="str">
        <f>'Planilla de Perforacion'!AQ681</f>
        <v/>
      </c>
      <c r="H647" s="179" t="str">
        <f>'Planilla de Perforacion'!AS681</f>
        <v/>
      </c>
      <c r="I647" s="179" t="str">
        <f>'Planilla de Perforacion'!AR681</f>
        <v/>
      </c>
      <c r="J647" s="191" t="str">
        <v/>
      </c>
      <c r="K647" s="191" t="str">
        <f t="shared" si="112"/>
        <v/>
      </c>
      <c r="L647" s="191" t="str">
        <v/>
      </c>
      <c r="M647" s="192" t="str">
        <v/>
      </c>
      <c r="N647" s="191" t="str">
        <v/>
      </c>
      <c r="O647" s="191" t="str">
        <v/>
      </c>
      <c r="P647" s="193" t="str">
        <f t="shared" si="115"/>
        <v/>
      </c>
      <c r="Q647" s="193" t="str">
        <f t="shared" si="116"/>
        <v/>
      </c>
      <c r="R647" s="179" t="str">
        <f>IF('Planilla de Perforacion'!K681="Survey","Survey","")</f>
        <v/>
      </c>
      <c r="T647" s="179" t="b">
        <f t="shared" si="117"/>
        <v>0</v>
      </c>
      <c r="U647" s="179" t="str">
        <v/>
      </c>
      <c r="V647" s="179" t="str">
        <f t="shared" si="118"/>
        <v/>
      </c>
      <c r="W647" t="str">
        <v/>
      </c>
      <c r="X647" s="202" t="str">
        <v/>
      </c>
      <c r="Y647" t="str">
        <v/>
      </c>
      <c r="Z647" t="str">
        <v/>
      </c>
      <c r="AA647" t="str">
        <f t="shared" si="110"/>
        <v/>
      </c>
      <c r="AB647" t="str">
        <f t="shared" si="111"/>
        <v/>
      </c>
      <c r="AC647" s="179" t="str">
        <f>IF('Planilla de Perforacion'!K681="Repasa","Repasa","")</f>
        <v/>
      </c>
      <c r="AE647" s="179" t="b">
        <f t="shared" si="119"/>
        <v>0</v>
      </c>
      <c r="AF647" t="str">
        <v/>
      </c>
      <c r="AG647" s="179" t="str">
        <f t="shared" si="120"/>
        <v/>
      </c>
      <c r="AH647" t="str">
        <v/>
      </c>
      <c r="AI647" s="202" t="str">
        <v/>
      </c>
      <c r="AJ647" t="str">
        <v/>
      </c>
      <c r="AK647" s="203" t="str">
        <v/>
      </c>
      <c r="AL647" t="str">
        <f t="shared" si="113"/>
        <v/>
      </c>
      <c r="AM647" t="str">
        <f t="shared" si="114"/>
        <v/>
      </c>
    </row>
    <row r="648" spans="3:39" x14ac:dyDescent="0.25">
      <c r="C648" s="179" t="str">
        <f>IF('Planilla de Perforacion'!K682="Conexión","Conexión","")</f>
        <v/>
      </c>
      <c r="D648" s="189" t="str">
        <f>'Planilla de Perforacion'!H682</f>
        <v/>
      </c>
      <c r="E648" s="190" t="str">
        <f>'Planilla de Perforacion'!E682</f>
        <v/>
      </c>
      <c r="F648" s="179">
        <f>'Planilla de Perforacion'!AF682</f>
        <v>0</v>
      </c>
      <c r="G648" s="179" t="str">
        <f>'Planilla de Perforacion'!AQ682</f>
        <v/>
      </c>
      <c r="H648" s="179" t="str">
        <f>'Planilla de Perforacion'!AS682</f>
        <v/>
      </c>
      <c r="I648" s="179" t="str">
        <f>'Planilla de Perforacion'!AR682</f>
        <v/>
      </c>
      <c r="J648" s="191" t="str">
        <v/>
      </c>
      <c r="K648" s="191" t="str">
        <f t="shared" si="112"/>
        <v/>
      </c>
      <c r="L648" s="191" t="str">
        <v/>
      </c>
      <c r="M648" s="192" t="str">
        <v/>
      </c>
      <c r="N648" s="191" t="str">
        <v/>
      </c>
      <c r="O648" s="191" t="str">
        <v/>
      </c>
      <c r="P648" s="193" t="str">
        <f t="shared" si="115"/>
        <v/>
      </c>
      <c r="Q648" s="193" t="str">
        <f t="shared" si="116"/>
        <v/>
      </c>
      <c r="R648" s="179" t="str">
        <f>IF('Planilla de Perforacion'!K682="Survey","Survey","")</f>
        <v/>
      </c>
      <c r="T648" s="179" t="b">
        <f t="shared" si="117"/>
        <v>0</v>
      </c>
      <c r="U648" s="179" t="str">
        <v/>
      </c>
      <c r="V648" s="179" t="str">
        <f t="shared" si="118"/>
        <v/>
      </c>
      <c r="W648" t="str">
        <v/>
      </c>
      <c r="X648" s="202" t="str">
        <v/>
      </c>
      <c r="Y648" t="str">
        <v/>
      </c>
      <c r="Z648" t="str">
        <v/>
      </c>
      <c r="AA648" t="str">
        <f t="shared" ref="AA648:AA711" si="121">IF(Y648="Día",W648,"")</f>
        <v/>
      </c>
      <c r="AB648" t="str">
        <f t="shared" ref="AB648:AB711" si="122">IF(Y648="Noche",W648,"")</f>
        <v/>
      </c>
      <c r="AC648" s="179" t="str">
        <f>IF('Planilla de Perforacion'!K682="Repasa","Repasa","")</f>
        <v/>
      </c>
      <c r="AE648" s="179" t="b">
        <f t="shared" si="119"/>
        <v>0</v>
      </c>
      <c r="AF648" t="str">
        <v/>
      </c>
      <c r="AG648" s="179" t="str">
        <f t="shared" si="120"/>
        <v/>
      </c>
      <c r="AH648" t="str">
        <v/>
      </c>
      <c r="AI648" s="202" t="str">
        <v/>
      </c>
      <c r="AJ648" t="str">
        <v/>
      </c>
      <c r="AK648" s="203" t="str">
        <v/>
      </c>
      <c r="AL648" t="str">
        <f t="shared" si="113"/>
        <v/>
      </c>
      <c r="AM648" t="str">
        <f t="shared" si="114"/>
        <v/>
      </c>
    </row>
    <row r="649" spans="3:39" x14ac:dyDescent="0.25">
      <c r="C649" s="179" t="str">
        <f>IF('Planilla de Perforacion'!K683="Conexión","Conexión","")</f>
        <v/>
      </c>
      <c r="D649" s="189" t="str">
        <f>'Planilla de Perforacion'!H683</f>
        <v/>
      </c>
      <c r="E649" s="190" t="str">
        <f>'Planilla de Perforacion'!E683</f>
        <v/>
      </c>
      <c r="F649" s="179">
        <f>'Planilla de Perforacion'!AF683</f>
        <v>0</v>
      </c>
      <c r="G649" s="179" t="str">
        <f>'Planilla de Perforacion'!AQ683</f>
        <v/>
      </c>
      <c r="H649" s="179" t="str">
        <f>'Planilla de Perforacion'!AS683</f>
        <v/>
      </c>
      <c r="I649" s="179" t="str">
        <f>'Planilla de Perforacion'!AR683</f>
        <v/>
      </c>
      <c r="J649" s="191" t="str">
        <v/>
      </c>
      <c r="K649" s="191" t="str">
        <f t="shared" si="112"/>
        <v/>
      </c>
      <c r="L649" s="191" t="str">
        <v/>
      </c>
      <c r="M649" s="192" t="str">
        <v/>
      </c>
      <c r="N649" s="191" t="str">
        <v/>
      </c>
      <c r="O649" s="191" t="str">
        <v/>
      </c>
      <c r="P649" s="193" t="str">
        <f t="shared" si="115"/>
        <v/>
      </c>
      <c r="Q649" s="193" t="str">
        <f t="shared" si="116"/>
        <v/>
      </c>
      <c r="R649" s="179" t="str">
        <f>IF('Planilla de Perforacion'!K683="Survey","Survey","")</f>
        <v/>
      </c>
      <c r="T649" s="179" t="b">
        <f t="shared" si="117"/>
        <v>0</v>
      </c>
      <c r="U649" s="179" t="str">
        <v/>
      </c>
      <c r="V649" s="179" t="str">
        <f t="shared" si="118"/>
        <v/>
      </c>
      <c r="W649" t="str">
        <v/>
      </c>
      <c r="X649" s="202" t="str">
        <v/>
      </c>
      <c r="Y649" t="str">
        <v/>
      </c>
      <c r="Z649" t="str">
        <v/>
      </c>
      <c r="AA649" t="str">
        <f t="shared" si="121"/>
        <v/>
      </c>
      <c r="AB649" t="str">
        <f t="shared" si="122"/>
        <v/>
      </c>
      <c r="AC649" s="179" t="str">
        <f>IF('Planilla de Perforacion'!K683="Repasa","Repasa","")</f>
        <v/>
      </c>
      <c r="AE649" s="179" t="b">
        <f t="shared" si="119"/>
        <v>0</v>
      </c>
      <c r="AF649" t="str">
        <v/>
      </c>
      <c r="AG649" s="179" t="str">
        <f t="shared" si="120"/>
        <v/>
      </c>
      <c r="AH649" t="str">
        <v/>
      </c>
      <c r="AI649" s="202" t="str">
        <v/>
      </c>
      <c r="AJ649" t="str">
        <v/>
      </c>
      <c r="AK649" s="203" t="str">
        <v/>
      </c>
      <c r="AL649" t="str">
        <f t="shared" si="113"/>
        <v/>
      </c>
      <c r="AM649" t="str">
        <f t="shared" si="114"/>
        <v/>
      </c>
    </row>
    <row r="650" spans="3:39" x14ac:dyDescent="0.25">
      <c r="C650" s="179" t="str">
        <f>IF('Planilla de Perforacion'!K684="Conexión","Conexión","")</f>
        <v/>
      </c>
      <c r="D650" s="189" t="str">
        <f>'Planilla de Perforacion'!H684</f>
        <v/>
      </c>
      <c r="E650" s="190" t="str">
        <f>'Planilla de Perforacion'!E684</f>
        <v/>
      </c>
      <c r="F650" s="179">
        <f>'Planilla de Perforacion'!AF684</f>
        <v>0</v>
      </c>
      <c r="G650" s="179" t="str">
        <f>'Planilla de Perforacion'!AQ684</f>
        <v/>
      </c>
      <c r="H650" s="179" t="str">
        <f>'Planilla de Perforacion'!AS684</f>
        <v/>
      </c>
      <c r="I650" s="179" t="str">
        <f>'Planilla de Perforacion'!AR684</f>
        <v/>
      </c>
      <c r="J650" s="191" t="str">
        <v/>
      </c>
      <c r="K650" s="191" t="str">
        <f t="shared" si="112"/>
        <v/>
      </c>
      <c r="L650" s="191" t="str">
        <v/>
      </c>
      <c r="M650" s="192" t="str">
        <v/>
      </c>
      <c r="N650" s="191" t="str">
        <v/>
      </c>
      <c r="O650" s="191" t="str">
        <v/>
      </c>
      <c r="P650" s="193" t="str">
        <f t="shared" si="115"/>
        <v/>
      </c>
      <c r="Q650" s="193" t="str">
        <f t="shared" si="116"/>
        <v/>
      </c>
      <c r="R650" s="179" t="str">
        <f>IF('Planilla de Perforacion'!K684="Survey","Survey","")</f>
        <v/>
      </c>
      <c r="T650" s="179" t="b">
        <f t="shared" si="117"/>
        <v>0</v>
      </c>
      <c r="U650" s="179" t="str">
        <v/>
      </c>
      <c r="V650" s="179" t="str">
        <f t="shared" si="118"/>
        <v/>
      </c>
      <c r="W650" t="str">
        <v/>
      </c>
      <c r="X650" s="202" t="str">
        <v/>
      </c>
      <c r="Y650" t="str">
        <v/>
      </c>
      <c r="Z650" t="str">
        <v/>
      </c>
      <c r="AA650" t="str">
        <f t="shared" si="121"/>
        <v/>
      </c>
      <c r="AB650" t="str">
        <f t="shared" si="122"/>
        <v/>
      </c>
      <c r="AC650" s="179" t="str">
        <f>IF('Planilla de Perforacion'!K684="Repasa","Repasa","")</f>
        <v/>
      </c>
      <c r="AE650" s="179" t="b">
        <f t="shared" si="119"/>
        <v>0</v>
      </c>
      <c r="AF650" t="str">
        <v/>
      </c>
      <c r="AG650" s="179" t="str">
        <f t="shared" si="120"/>
        <v/>
      </c>
      <c r="AH650" t="str">
        <v/>
      </c>
      <c r="AI650" s="202" t="str">
        <v/>
      </c>
      <c r="AJ650" t="str">
        <v/>
      </c>
      <c r="AK650" s="203" t="str">
        <v/>
      </c>
      <c r="AL650" t="str">
        <f t="shared" si="113"/>
        <v/>
      </c>
      <c r="AM650" t="str">
        <f t="shared" si="114"/>
        <v/>
      </c>
    </row>
    <row r="651" spans="3:39" x14ac:dyDescent="0.25">
      <c r="C651" s="179" t="str">
        <f>IF('Planilla de Perforacion'!K685="Conexión","Conexión","")</f>
        <v/>
      </c>
      <c r="D651" s="189" t="str">
        <f>'Planilla de Perforacion'!H685</f>
        <v/>
      </c>
      <c r="E651" s="190" t="str">
        <f>'Planilla de Perforacion'!E685</f>
        <v/>
      </c>
      <c r="F651" s="179">
        <f>'Planilla de Perforacion'!AF685</f>
        <v>0</v>
      </c>
      <c r="G651" s="179" t="str">
        <f>'Planilla de Perforacion'!AQ685</f>
        <v/>
      </c>
      <c r="H651" s="179" t="str">
        <f>'Planilla de Perforacion'!AS685</f>
        <v/>
      </c>
      <c r="I651" s="179" t="str">
        <f>'Planilla de Perforacion'!AR685</f>
        <v/>
      </c>
      <c r="J651" s="191" t="str">
        <v/>
      </c>
      <c r="K651" s="191" t="str">
        <f t="shared" si="112"/>
        <v/>
      </c>
      <c r="L651" s="191" t="str">
        <v/>
      </c>
      <c r="M651" s="192" t="str">
        <v/>
      </c>
      <c r="N651" s="191" t="str">
        <v/>
      </c>
      <c r="O651" s="191" t="str">
        <v/>
      </c>
      <c r="P651" s="193" t="str">
        <f t="shared" si="115"/>
        <v/>
      </c>
      <c r="Q651" s="193" t="str">
        <f t="shared" si="116"/>
        <v/>
      </c>
      <c r="R651" s="179" t="str">
        <f>IF('Planilla de Perforacion'!K685="Survey","Survey","")</f>
        <v/>
      </c>
      <c r="T651" s="179" t="b">
        <f t="shared" si="117"/>
        <v>0</v>
      </c>
      <c r="U651" s="179" t="str">
        <v/>
      </c>
      <c r="V651" s="179" t="str">
        <f t="shared" si="118"/>
        <v/>
      </c>
      <c r="W651" t="str">
        <v/>
      </c>
      <c r="X651" s="202" t="str">
        <v/>
      </c>
      <c r="Y651" t="str">
        <v/>
      </c>
      <c r="Z651" t="str">
        <v/>
      </c>
      <c r="AA651" t="str">
        <f t="shared" si="121"/>
        <v/>
      </c>
      <c r="AB651" t="str">
        <f t="shared" si="122"/>
        <v/>
      </c>
      <c r="AC651" s="179" t="str">
        <f>IF('Planilla de Perforacion'!K685="Repasa","Repasa","")</f>
        <v/>
      </c>
      <c r="AE651" s="179" t="b">
        <f t="shared" si="119"/>
        <v>0</v>
      </c>
      <c r="AF651" t="str">
        <v/>
      </c>
      <c r="AG651" s="179" t="str">
        <f t="shared" si="120"/>
        <v/>
      </c>
      <c r="AH651" t="str">
        <v/>
      </c>
      <c r="AI651" s="202" t="str">
        <v/>
      </c>
      <c r="AJ651" t="str">
        <v/>
      </c>
      <c r="AK651" s="203" t="str">
        <v/>
      </c>
      <c r="AL651" t="str">
        <f t="shared" si="113"/>
        <v/>
      </c>
      <c r="AM651" t="str">
        <f t="shared" si="114"/>
        <v/>
      </c>
    </row>
    <row r="652" spans="3:39" x14ac:dyDescent="0.25">
      <c r="C652" s="179" t="str">
        <f>IF('Planilla de Perforacion'!K686="Conexión","Conexión","")</f>
        <v/>
      </c>
      <c r="D652" s="189" t="str">
        <f>'Planilla de Perforacion'!H686</f>
        <v/>
      </c>
      <c r="E652" s="190" t="str">
        <f>'Planilla de Perforacion'!E686</f>
        <v/>
      </c>
      <c r="F652" s="179">
        <f>'Planilla de Perforacion'!AF686</f>
        <v>0</v>
      </c>
      <c r="G652" s="179" t="str">
        <f>'Planilla de Perforacion'!AQ686</f>
        <v/>
      </c>
      <c r="H652" s="179" t="str">
        <f>'Planilla de Perforacion'!AS686</f>
        <v/>
      </c>
      <c r="I652" s="179" t="str">
        <f>'Planilla de Perforacion'!AR686</f>
        <v/>
      </c>
      <c r="J652" s="191" t="str">
        <v/>
      </c>
      <c r="K652" s="191" t="str">
        <f t="shared" ref="K652:K715" si="123">IF(J652="","",$A$2)</f>
        <v/>
      </c>
      <c r="L652" s="191" t="str">
        <v/>
      </c>
      <c r="M652" s="192" t="str">
        <v/>
      </c>
      <c r="N652" s="191" t="str">
        <v/>
      </c>
      <c r="O652" s="191" t="str">
        <v/>
      </c>
      <c r="P652" s="193" t="str">
        <f t="shared" si="115"/>
        <v/>
      </c>
      <c r="Q652" s="193" t="str">
        <f t="shared" si="116"/>
        <v/>
      </c>
      <c r="R652" s="179" t="str">
        <f>IF('Planilla de Perforacion'!K686="Survey","Survey","")</f>
        <v/>
      </c>
      <c r="T652" s="179" t="b">
        <f t="shared" si="117"/>
        <v>0</v>
      </c>
      <c r="U652" s="179" t="str">
        <v/>
      </c>
      <c r="V652" s="179" t="str">
        <f t="shared" si="118"/>
        <v/>
      </c>
      <c r="W652" t="str">
        <v/>
      </c>
      <c r="X652" s="202" t="str">
        <v/>
      </c>
      <c r="Y652" t="str">
        <v/>
      </c>
      <c r="Z652" t="str">
        <v/>
      </c>
      <c r="AA652" t="str">
        <f t="shared" si="121"/>
        <v/>
      </c>
      <c r="AB652" t="str">
        <f t="shared" si="122"/>
        <v/>
      </c>
      <c r="AC652" s="179" t="str">
        <f>IF('Planilla de Perforacion'!K686="Repasa","Repasa","")</f>
        <v/>
      </c>
      <c r="AE652" s="179" t="b">
        <f t="shared" si="119"/>
        <v>0</v>
      </c>
      <c r="AF652" t="str">
        <v/>
      </c>
      <c r="AG652" s="179" t="str">
        <f t="shared" si="120"/>
        <v/>
      </c>
      <c r="AH652" t="str">
        <v/>
      </c>
      <c r="AI652" s="202" t="str">
        <v/>
      </c>
      <c r="AJ652" t="str">
        <v/>
      </c>
      <c r="AK652" s="203" t="str">
        <v/>
      </c>
      <c r="AL652" t="str">
        <f t="shared" si="113"/>
        <v/>
      </c>
      <c r="AM652" t="str">
        <f t="shared" si="114"/>
        <v/>
      </c>
    </row>
    <row r="653" spans="3:39" x14ac:dyDescent="0.25">
      <c r="C653" s="179" t="str">
        <f>IF('Planilla de Perforacion'!K687="Conexión","Conexión","")</f>
        <v/>
      </c>
      <c r="D653" s="189" t="str">
        <f>'Planilla de Perforacion'!H687</f>
        <v/>
      </c>
      <c r="E653" s="190" t="str">
        <f>'Planilla de Perforacion'!E687</f>
        <v/>
      </c>
      <c r="F653" s="179">
        <f>'Planilla de Perforacion'!AF687</f>
        <v>0</v>
      </c>
      <c r="G653" s="179" t="str">
        <f>'Planilla de Perforacion'!AQ687</f>
        <v/>
      </c>
      <c r="H653" s="179" t="str">
        <f>'Planilla de Perforacion'!AS687</f>
        <v/>
      </c>
      <c r="I653" s="179" t="str">
        <f>'Planilla de Perforacion'!AR687</f>
        <v/>
      </c>
      <c r="J653" s="191" t="str">
        <v/>
      </c>
      <c r="K653" s="191" t="str">
        <f t="shared" si="123"/>
        <v/>
      </c>
      <c r="L653" s="191" t="str">
        <v/>
      </c>
      <c r="M653" s="192" t="str">
        <v/>
      </c>
      <c r="N653" s="191" t="str">
        <v/>
      </c>
      <c r="O653" s="191" t="str">
        <v/>
      </c>
      <c r="P653" s="193" t="str">
        <f t="shared" si="115"/>
        <v/>
      </c>
      <c r="Q653" s="193" t="str">
        <f t="shared" si="116"/>
        <v/>
      </c>
      <c r="R653" s="179" t="str">
        <f>IF('Planilla de Perforacion'!K687="Survey","Survey","")</f>
        <v/>
      </c>
      <c r="T653" s="179" t="b">
        <f t="shared" si="117"/>
        <v>0</v>
      </c>
      <c r="U653" s="179" t="str">
        <v/>
      </c>
      <c r="V653" s="179" t="str">
        <f t="shared" si="118"/>
        <v/>
      </c>
      <c r="W653" t="str">
        <v/>
      </c>
      <c r="X653" s="202" t="str">
        <v/>
      </c>
      <c r="Y653" t="str">
        <v/>
      </c>
      <c r="Z653" t="str">
        <v/>
      </c>
      <c r="AA653" t="str">
        <f t="shared" si="121"/>
        <v/>
      </c>
      <c r="AB653" t="str">
        <f t="shared" si="122"/>
        <v/>
      </c>
      <c r="AC653" s="179" t="str">
        <f>IF('Planilla de Perforacion'!K687="Repasa","Repasa","")</f>
        <v/>
      </c>
      <c r="AE653" s="179" t="b">
        <f t="shared" si="119"/>
        <v>0</v>
      </c>
      <c r="AF653" t="str">
        <v/>
      </c>
      <c r="AG653" s="179" t="str">
        <f t="shared" si="120"/>
        <v/>
      </c>
      <c r="AH653" t="str">
        <v/>
      </c>
      <c r="AI653" s="202" t="str">
        <v/>
      </c>
      <c r="AJ653" t="str">
        <v/>
      </c>
      <c r="AK653" s="203" t="str">
        <v/>
      </c>
      <c r="AL653" t="str">
        <f t="shared" si="113"/>
        <v/>
      </c>
      <c r="AM653" t="str">
        <f t="shared" si="114"/>
        <v/>
      </c>
    </row>
    <row r="654" spans="3:39" x14ac:dyDescent="0.25">
      <c r="C654" s="179" t="str">
        <f>IF('Planilla de Perforacion'!K688="Conexión","Conexión","")</f>
        <v/>
      </c>
      <c r="D654" s="189" t="str">
        <f>'Planilla de Perforacion'!H688</f>
        <v/>
      </c>
      <c r="E654" s="190" t="str">
        <f>'Planilla de Perforacion'!E688</f>
        <v/>
      </c>
      <c r="F654" s="179">
        <f>'Planilla de Perforacion'!AF688</f>
        <v>0</v>
      </c>
      <c r="G654" s="179" t="str">
        <f>'Planilla de Perforacion'!AQ688</f>
        <v/>
      </c>
      <c r="H654" s="179" t="str">
        <f>'Planilla de Perforacion'!AS688</f>
        <v/>
      </c>
      <c r="I654" s="179" t="str">
        <f>'Planilla de Perforacion'!AR688</f>
        <v/>
      </c>
      <c r="J654" s="191" t="str">
        <v/>
      </c>
      <c r="K654" s="191" t="str">
        <f t="shared" si="123"/>
        <v/>
      </c>
      <c r="L654" s="191" t="str">
        <v/>
      </c>
      <c r="M654" s="192" t="str">
        <v/>
      </c>
      <c r="N654" s="191" t="str">
        <v/>
      </c>
      <c r="O654" s="191" t="str">
        <v/>
      </c>
      <c r="P654" s="193" t="str">
        <f t="shared" si="115"/>
        <v/>
      </c>
      <c r="Q654" s="193" t="str">
        <f t="shared" si="116"/>
        <v/>
      </c>
      <c r="R654" s="179" t="str">
        <f>IF('Planilla de Perforacion'!K688="Survey","Survey","")</f>
        <v/>
      </c>
      <c r="T654" s="179" t="b">
        <f t="shared" si="117"/>
        <v>0</v>
      </c>
      <c r="U654" s="179" t="str">
        <v/>
      </c>
      <c r="V654" s="179" t="str">
        <f t="shared" si="118"/>
        <v/>
      </c>
      <c r="W654" t="str">
        <v/>
      </c>
      <c r="X654" s="202" t="str">
        <v/>
      </c>
      <c r="Y654" t="str">
        <v/>
      </c>
      <c r="Z654" t="str">
        <v/>
      </c>
      <c r="AA654" t="str">
        <f t="shared" si="121"/>
        <v/>
      </c>
      <c r="AB654" t="str">
        <f t="shared" si="122"/>
        <v/>
      </c>
      <c r="AC654" s="179" t="str">
        <f>IF('Planilla de Perforacion'!K688="Repasa","Repasa","")</f>
        <v/>
      </c>
      <c r="AE654" s="179" t="b">
        <f t="shared" si="119"/>
        <v>0</v>
      </c>
      <c r="AF654" t="str">
        <v/>
      </c>
      <c r="AG654" s="179" t="str">
        <f t="shared" si="120"/>
        <v/>
      </c>
      <c r="AH654" t="str">
        <v/>
      </c>
      <c r="AI654" s="202" t="str">
        <v/>
      </c>
      <c r="AJ654" t="str">
        <v/>
      </c>
      <c r="AK654" s="203" t="str">
        <v/>
      </c>
      <c r="AL654" t="str">
        <f t="shared" si="113"/>
        <v/>
      </c>
      <c r="AM654" t="str">
        <f t="shared" si="114"/>
        <v/>
      </c>
    </row>
    <row r="655" spans="3:39" x14ac:dyDescent="0.25">
      <c r="C655" s="179" t="str">
        <f>IF('Planilla de Perforacion'!K689="Conexión","Conexión","")</f>
        <v/>
      </c>
      <c r="D655" s="189" t="str">
        <f>'Planilla de Perforacion'!H689</f>
        <v/>
      </c>
      <c r="E655" s="190" t="str">
        <f>'Planilla de Perforacion'!E689</f>
        <v/>
      </c>
      <c r="F655" s="179">
        <f>'Planilla de Perforacion'!AF689</f>
        <v>0</v>
      </c>
      <c r="G655" s="179" t="str">
        <f>'Planilla de Perforacion'!AQ689</f>
        <v/>
      </c>
      <c r="H655" s="179" t="str">
        <f>'Planilla de Perforacion'!AS689</f>
        <v/>
      </c>
      <c r="I655" s="179" t="str">
        <f>'Planilla de Perforacion'!AR689</f>
        <v/>
      </c>
      <c r="J655" s="191" t="str">
        <v/>
      </c>
      <c r="K655" s="191" t="str">
        <f t="shared" si="123"/>
        <v/>
      </c>
      <c r="L655" s="191" t="str">
        <v/>
      </c>
      <c r="M655" s="192" t="str">
        <v/>
      </c>
      <c r="N655" s="191" t="str">
        <v/>
      </c>
      <c r="O655" s="191" t="str">
        <v/>
      </c>
      <c r="P655" s="193" t="str">
        <f t="shared" si="115"/>
        <v/>
      </c>
      <c r="Q655" s="193" t="str">
        <f t="shared" si="116"/>
        <v/>
      </c>
      <c r="R655" s="179" t="str">
        <f>IF('Planilla de Perforacion'!K689="Survey","Survey","")</f>
        <v/>
      </c>
      <c r="T655" s="179" t="b">
        <f t="shared" si="117"/>
        <v>0</v>
      </c>
      <c r="U655" s="179" t="str">
        <v/>
      </c>
      <c r="V655" s="179" t="str">
        <f t="shared" si="118"/>
        <v/>
      </c>
      <c r="W655" t="str">
        <v/>
      </c>
      <c r="X655" s="202" t="str">
        <v/>
      </c>
      <c r="Y655" t="str">
        <v/>
      </c>
      <c r="Z655" t="str">
        <v/>
      </c>
      <c r="AA655" t="str">
        <f t="shared" si="121"/>
        <v/>
      </c>
      <c r="AB655" t="str">
        <f t="shared" si="122"/>
        <v/>
      </c>
      <c r="AC655" s="179" t="str">
        <f>IF('Planilla de Perforacion'!K689="Repasa","Repasa","")</f>
        <v/>
      </c>
      <c r="AE655" s="179" t="b">
        <f t="shared" si="119"/>
        <v>0</v>
      </c>
      <c r="AF655" t="str">
        <v/>
      </c>
      <c r="AG655" s="179" t="str">
        <f t="shared" si="120"/>
        <v/>
      </c>
      <c r="AH655" t="str">
        <v/>
      </c>
      <c r="AI655" s="202" t="str">
        <v/>
      </c>
      <c r="AJ655" t="str">
        <v/>
      </c>
      <c r="AK655" s="203" t="str">
        <v/>
      </c>
      <c r="AL655" t="str">
        <f t="shared" si="113"/>
        <v/>
      </c>
      <c r="AM655" t="str">
        <f t="shared" si="114"/>
        <v/>
      </c>
    </row>
    <row r="656" spans="3:39" x14ac:dyDescent="0.25">
      <c r="C656" s="179" t="str">
        <f>IF('Planilla de Perforacion'!K690="Conexión","Conexión","")</f>
        <v/>
      </c>
      <c r="D656" s="189" t="str">
        <f>'Planilla de Perforacion'!H690</f>
        <v/>
      </c>
      <c r="E656" s="190" t="str">
        <f>'Planilla de Perforacion'!E690</f>
        <v/>
      </c>
      <c r="F656" s="179">
        <f>'Planilla de Perforacion'!AF690</f>
        <v>0</v>
      </c>
      <c r="G656" s="179" t="str">
        <f>'Planilla de Perforacion'!AQ690</f>
        <v/>
      </c>
      <c r="H656" s="179" t="str">
        <f>'Planilla de Perforacion'!AS690</f>
        <v/>
      </c>
      <c r="I656" s="179" t="str">
        <f>'Planilla de Perforacion'!AR690</f>
        <v/>
      </c>
      <c r="J656" s="191" t="str">
        <v/>
      </c>
      <c r="K656" s="191" t="str">
        <f t="shared" si="123"/>
        <v/>
      </c>
      <c r="L656" s="191" t="str">
        <v/>
      </c>
      <c r="M656" s="192" t="str">
        <v/>
      </c>
      <c r="N656" s="191" t="str">
        <v/>
      </c>
      <c r="O656" s="191" t="str">
        <v/>
      </c>
      <c r="P656" s="193" t="str">
        <f t="shared" si="115"/>
        <v/>
      </c>
      <c r="Q656" s="193" t="str">
        <f t="shared" si="116"/>
        <v/>
      </c>
      <c r="R656" s="179" t="str">
        <f>IF('Planilla de Perforacion'!K690="Survey","Survey","")</f>
        <v/>
      </c>
      <c r="T656" s="179" t="b">
        <f t="shared" si="117"/>
        <v>0</v>
      </c>
      <c r="U656" s="179" t="str">
        <v/>
      </c>
      <c r="V656" s="179" t="str">
        <f t="shared" si="118"/>
        <v/>
      </c>
      <c r="W656" t="str">
        <v/>
      </c>
      <c r="X656" s="202" t="str">
        <v/>
      </c>
      <c r="Y656" t="str">
        <v/>
      </c>
      <c r="Z656" t="str">
        <v/>
      </c>
      <c r="AA656" t="str">
        <f t="shared" si="121"/>
        <v/>
      </c>
      <c r="AB656" t="str">
        <f t="shared" si="122"/>
        <v/>
      </c>
      <c r="AC656" s="179" t="str">
        <f>IF('Planilla de Perforacion'!K690="Repasa","Repasa","")</f>
        <v/>
      </c>
      <c r="AE656" s="179" t="b">
        <f t="shared" si="119"/>
        <v>0</v>
      </c>
      <c r="AF656" t="str">
        <v/>
      </c>
      <c r="AG656" s="179" t="str">
        <f t="shared" si="120"/>
        <v/>
      </c>
      <c r="AH656" t="str">
        <v/>
      </c>
      <c r="AI656" s="202" t="str">
        <v/>
      </c>
      <c r="AJ656" t="str">
        <v/>
      </c>
      <c r="AK656" s="203" t="str">
        <v/>
      </c>
      <c r="AL656" t="str">
        <f t="shared" si="113"/>
        <v/>
      </c>
      <c r="AM656" t="str">
        <f t="shared" si="114"/>
        <v/>
      </c>
    </row>
    <row r="657" spans="3:39" x14ac:dyDescent="0.25">
      <c r="C657" s="179" t="str">
        <f>IF('Planilla de Perforacion'!K691="Conexión","Conexión","")</f>
        <v/>
      </c>
      <c r="D657" s="189" t="str">
        <f>'Planilla de Perforacion'!H691</f>
        <v/>
      </c>
      <c r="E657" s="190" t="str">
        <f>'Planilla de Perforacion'!E691</f>
        <v/>
      </c>
      <c r="F657" s="179">
        <f>'Planilla de Perforacion'!AF691</f>
        <v>0</v>
      </c>
      <c r="G657" s="179" t="str">
        <f>'Planilla de Perforacion'!AQ691</f>
        <v/>
      </c>
      <c r="H657" s="179" t="str">
        <f>'Planilla de Perforacion'!AS691</f>
        <v/>
      </c>
      <c r="I657" s="179" t="str">
        <f>'Planilla de Perforacion'!AR691</f>
        <v/>
      </c>
      <c r="J657" s="191" t="str">
        <v/>
      </c>
      <c r="K657" s="191" t="str">
        <f t="shared" si="123"/>
        <v/>
      </c>
      <c r="L657" s="191" t="str">
        <v/>
      </c>
      <c r="M657" s="192" t="str">
        <v/>
      </c>
      <c r="N657" s="191" t="str">
        <v/>
      </c>
      <c r="O657" s="191" t="str">
        <v/>
      </c>
      <c r="P657" s="193" t="str">
        <f t="shared" si="115"/>
        <v/>
      </c>
      <c r="Q657" s="193" t="str">
        <f t="shared" si="116"/>
        <v/>
      </c>
      <c r="R657" s="179" t="str">
        <f>IF('Planilla de Perforacion'!K691="Survey","Survey","")</f>
        <v/>
      </c>
      <c r="T657" s="179" t="b">
        <f t="shared" si="117"/>
        <v>0</v>
      </c>
      <c r="U657" s="179" t="str">
        <v/>
      </c>
      <c r="V657" s="179" t="str">
        <f t="shared" si="118"/>
        <v/>
      </c>
      <c r="W657" t="str">
        <v/>
      </c>
      <c r="X657" s="202" t="str">
        <v/>
      </c>
      <c r="Y657" t="str">
        <v/>
      </c>
      <c r="Z657" t="str">
        <v/>
      </c>
      <c r="AA657" t="str">
        <f t="shared" si="121"/>
        <v/>
      </c>
      <c r="AB657" t="str">
        <f t="shared" si="122"/>
        <v/>
      </c>
      <c r="AC657" s="179" t="str">
        <f>IF('Planilla de Perforacion'!K691="Repasa","Repasa","")</f>
        <v/>
      </c>
      <c r="AE657" s="179" t="b">
        <f t="shared" si="119"/>
        <v>0</v>
      </c>
      <c r="AF657" t="str">
        <v/>
      </c>
      <c r="AG657" s="179" t="str">
        <f t="shared" si="120"/>
        <v/>
      </c>
      <c r="AH657" t="str">
        <v/>
      </c>
      <c r="AI657" s="202" t="str">
        <v/>
      </c>
      <c r="AJ657" t="str">
        <v/>
      </c>
      <c r="AK657" s="203" t="str">
        <v/>
      </c>
      <c r="AL657" t="str">
        <f t="shared" si="113"/>
        <v/>
      </c>
      <c r="AM657" t="str">
        <f t="shared" si="114"/>
        <v/>
      </c>
    </row>
    <row r="658" spans="3:39" x14ac:dyDescent="0.25">
      <c r="C658" s="179" t="str">
        <f>IF('Planilla de Perforacion'!K692="Conexión","Conexión","")</f>
        <v/>
      </c>
      <c r="D658" s="189" t="str">
        <f>'Planilla de Perforacion'!H692</f>
        <v/>
      </c>
      <c r="E658" s="190" t="str">
        <f>'Planilla de Perforacion'!E692</f>
        <v/>
      </c>
      <c r="F658" s="179">
        <f>'Planilla de Perforacion'!AF692</f>
        <v>0</v>
      </c>
      <c r="G658" s="179" t="str">
        <f>'Planilla de Perforacion'!AQ692</f>
        <v/>
      </c>
      <c r="H658" s="179" t="str">
        <f>'Planilla de Perforacion'!AS692</f>
        <v/>
      </c>
      <c r="I658" s="179" t="str">
        <f>'Planilla de Perforacion'!AR692</f>
        <v/>
      </c>
      <c r="J658" s="191" t="str">
        <v/>
      </c>
      <c r="K658" s="191" t="str">
        <f t="shared" si="123"/>
        <v/>
      </c>
      <c r="L658" s="191" t="str">
        <v/>
      </c>
      <c r="M658" s="192" t="str">
        <v/>
      </c>
      <c r="N658" s="191" t="str">
        <v/>
      </c>
      <c r="O658" s="191" t="str">
        <v/>
      </c>
      <c r="P658" s="193" t="str">
        <f t="shared" si="115"/>
        <v/>
      </c>
      <c r="Q658" s="193" t="str">
        <f t="shared" si="116"/>
        <v/>
      </c>
      <c r="R658" s="179" t="str">
        <f>IF('Planilla de Perforacion'!K692="Survey","Survey","")</f>
        <v/>
      </c>
      <c r="T658" s="179" t="b">
        <f t="shared" si="117"/>
        <v>0</v>
      </c>
      <c r="U658" s="179" t="str">
        <v/>
      </c>
      <c r="V658" s="179" t="str">
        <f t="shared" si="118"/>
        <v/>
      </c>
      <c r="W658" t="str">
        <v/>
      </c>
      <c r="X658" s="202" t="str">
        <v/>
      </c>
      <c r="Y658" t="str">
        <v/>
      </c>
      <c r="Z658" t="str">
        <v/>
      </c>
      <c r="AA658" t="str">
        <f t="shared" si="121"/>
        <v/>
      </c>
      <c r="AB658" t="str">
        <f t="shared" si="122"/>
        <v/>
      </c>
      <c r="AC658" s="179" t="str">
        <f>IF('Planilla de Perforacion'!K692="Repasa","Repasa","")</f>
        <v/>
      </c>
      <c r="AE658" s="179" t="b">
        <f t="shared" si="119"/>
        <v>0</v>
      </c>
      <c r="AF658" t="str">
        <v/>
      </c>
      <c r="AG658" s="179" t="str">
        <f t="shared" si="120"/>
        <v/>
      </c>
      <c r="AH658" t="str">
        <v/>
      </c>
      <c r="AI658" s="202" t="str">
        <v/>
      </c>
      <c r="AJ658" t="str">
        <v/>
      </c>
      <c r="AK658" s="203" t="str">
        <v/>
      </c>
      <c r="AL658" t="str">
        <f t="shared" si="113"/>
        <v/>
      </c>
      <c r="AM658" t="str">
        <f t="shared" si="114"/>
        <v/>
      </c>
    </row>
    <row r="659" spans="3:39" x14ac:dyDescent="0.25">
      <c r="C659" s="179" t="str">
        <f>IF('Planilla de Perforacion'!K693="Conexión","Conexión","")</f>
        <v/>
      </c>
      <c r="D659" s="189" t="str">
        <f>'Planilla de Perforacion'!H693</f>
        <v/>
      </c>
      <c r="E659" s="190" t="str">
        <f>'Planilla de Perforacion'!E693</f>
        <v/>
      </c>
      <c r="F659" s="179">
        <f>'Planilla de Perforacion'!AF693</f>
        <v>0</v>
      </c>
      <c r="G659" s="179" t="str">
        <f>'Planilla de Perforacion'!AQ693</f>
        <v/>
      </c>
      <c r="H659" s="179" t="str">
        <f>'Planilla de Perforacion'!AS693</f>
        <v/>
      </c>
      <c r="I659" s="179" t="str">
        <f>'Planilla de Perforacion'!AR693</f>
        <v/>
      </c>
      <c r="J659" s="191" t="str">
        <v/>
      </c>
      <c r="K659" s="191" t="str">
        <f t="shared" si="123"/>
        <v/>
      </c>
      <c r="L659" s="191" t="str">
        <v/>
      </c>
      <c r="M659" s="192" t="str">
        <v/>
      </c>
      <c r="N659" s="191" t="str">
        <v/>
      </c>
      <c r="O659" s="191" t="str">
        <v/>
      </c>
      <c r="P659" s="193" t="str">
        <f t="shared" si="115"/>
        <v/>
      </c>
      <c r="Q659" s="193" t="str">
        <f t="shared" si="116"/>
        <v/>
      </c>
      <c r="R659" s="179" t="str">
        <f>IF('Planilla de Perforacion'!K693="Survey","Survey","")</f>
        <v/>
      </c>
      <c r="T659" s="179" t="b">
        <f t="shared" si="117"/>
        <v>0</v>
      </c>
      <c r="U659" s="179" t="str">
        <v/>
      </c>
      <c r="V659" s="179" t="str">
        <f t="shared" si="118"/>
        <v/>
      </c>
      <c r="W659" t="str">
        <v/>
      </c>
      <c r="X659" s="202" t="str">
        <v/>
      </c>
      <c r="Y659" t="str">
        <v/>
      </c>
      <c r="Z659" t="str">
        <v/>
      </c>
      <c r="AA659" t="str">
        <f t="shared" si="121"/>
        <v/>
      </c>
      <c r="AB659" t="str">
        <f t="shared" si="122"/>
        <v/>
      </c>
      <c r="AC659" s="179" t="str">
        <f>IF('Planilla de Perforacion'!K693="Repasa","Repasa","")</f>
        <v/>
      </c>
      <c r="AE659" s="179" t="b">
        <f t="shared" si="119"/>
        <v>0</v>
      </c>
      <c r="AF659" t="str">
        <v/>
      </c>
      <c r="AG659" s="179" t="str">
        <f t="shared" si="120"/>
        <v/>
      </c>
      <c r="AH659" t="str">
        <v/>
      </c>
      <c r="AI659" s="202" t="str">
        <v/>
      </c>
      <c r="AJ659" t="str">
        <v/>
      </c>
      <c r="AK659" s="203" t="str">
        <v/>
      </c>
      <c r="AL659" t="str">
        <f t="shared" si="113"/>
        <v/>
      </c>
      <c r="AM659" t="str">
        <f t="shared" si="114"/>
        <v/>
      </c>
    </row>
    <row r="660" spans="3:39" x14ac:dyDescent="0.25">
      <c r="C660" s="179" t="str">
        <f>IF('Planilla de Perforacion'!K694="Conexión","Conexión","")</f>
        <v/>
      </c>
      <c r="D660" s="189" t="str">
        <f>'Planilla de Perforacion'!H694</f>
        <v/>
      </c>
      <c r="E660" s="190" t="str">
        <f>'Planilla de Perforacion'!E694</f>
        <v/>
      </c>
      <c r="F660" s="179">
        <f>'Planilla de Perforacion'!AF694</f>
        <v>0</v>
      </c>
      <c r="G660" s="179" t="str">
        <f>'Planilla de Perforacion'!AQ694</f>
        <v/>
      </c>
      <c r="H660" s="179" t="str">
        <f>'Planilla de Perforacion'!AS694</f>
        <v/>
      </c>
      <c r="I660" s="179" t="str">
        <f>'Planilla de Perforacion'!AR694</f>
        <v/>
      </c>
      <c r="J660" s="191" t="str">
        <v/>
      </c>
      <c r="K660" s="191" t="str">
        <f t="shared" si="123"/>
        <v/>
      </c>
      <c r="L660" s="191" t="str">
        <v/>
      </c>
      <c r="M660" s="192" t="str">
        <v/>
      </c>
      <c r="N660" s="191" t="str">
        <v/>
      </c>
      <c r="O660" s="191" t="str">
        <v/>
      </c>
      <c r="P660" s="193" t="str">
        <f t="shared" si="115"/>
        <v/>
      </c>
      <c r="Q660" s="193" t="str">
        <f t="shared" si="116"/>
        <v/>
      </c>
      <c r="R660" s="179" t="str">
        <f>IF('Planilla de Perforacion'!K694="Survey","Survey","")</f>
        <v/>
      </c>
      <c r="T660" s="179" t="b">
        <f t="shared" si="117"/>
        <v>0</v>
      </c>
      <c r="U660" s="179" t="str">
        <v/>
      </c>
      <c r="V660" s="179" t="str">
        <f t="shared" si="118"/>
        <v/>
      </c>
      <c r="W660" t="str">
        <v/>
      </c>
      <c r="X660" s="202" t="str">
        <v/>
      </c>
      <c r="Y660" t="str">
        <v/>
      </c>
      <c r="Z660" t="str">
        <v/>
      </c>
      <c r="AA660" t="str">
        <f t="shared" si="121"/>
        <v/>
      </c>
      <c r="AB660" t="str">
        <f t="shared" si="122"/>
        <v/>
      </c>
      <c r="AC660" s="179" t="str">
        <f>IF('Planilla de Perforacion'!K694="Repasa","Repasa","")</f>
        <v/>
      </c>
      <c r="AE660" s="179" t="b">
        <f t="shared" si="119"/>
        <v>0</v>
      </c>
      <c r="AF660" t="str">
        <v/>
      </c>
      <c r="AG660" s="179" t="str">
        <f t="shared" si="120"/>
        <v/>
      </c>
      <c r="AH660" t="str">
        <v/>
      </c>
      <c r="AI660" s="202" t="str">
        <v/>
      </c>
      <c r="AJ660" t="str">
        <v/>
      </c>
      <c r="AK660" s="203" t="str">
        <v/>
      </c>
      <c r="AL660" t="str">
        <f t="shared" si="113"/>
        <v/>
      </c>
      <c r="AM660" t="str">
        <f t="shared" si="114"/>
        <v/>
      </c>
    </row>
    <row r="661" spans="3:39" x14ac:dyDescent="0.25">
      <c r="C661" s="179" t="str">
        <f>IF('Planilla de Perforacion'!K695="Conexión","Conexión","")</f>
        <v/>
      </c>
      <c r="D661" s="189" t="str">
        <f>'Planilla de Perforacion'!H695</f>
        <v/>
      </c>
      <c r="E661" s="190" t="str">
        <f>'Planilla de Perforacion'!E695</f>
        <v/>
      </c>
      <c r="F661" s="179">
        <f>'Planilla de Perforacion'!AF695</f>
        <v>0</v>
      </c>
      <c r="G661" s="179" t="str">
        <f>'Planilla de Perforacion'!AQ695</f>
        <v/>
      </c>
      <c r="H661" s="179" t="str">
        <f>'Planilla de Perforacion'!AS695</f>
        <v/>
      </c>
      <c r="I661" s="179" t="str">
        <f>'Planilla de Perforacion'!AR695</f>
        <v/>
      </c>
      <c r="J661" s="191" t="str">
        <v/>
      </c>
      <c r="K661" s="191" t="str">
        <f t="shared" si="123"/>
        <v/>
      </c>
      <c r="L661" s="191" t="str">
        <v/>
      </c>
      <c r="M661" s="192" t="str">
        <v/>
      </c>
      <c r="N661" s="191" t="str">
        <v/>
      </c>
      <c r="O661" s="191" t="str">
        <v/>
      </c>
      <c r="P661" s="193" t="str">
        <f t="shared" si="115"/>
        <v/>
      </c>
      <c r="Q661" s="193" t="str">
        <f t="shared" si="116"/>
        <v/>
      </c>
      <c r="R661" s="179" t="str">
        <f>IF('Planilla de Perforacion'!K695="Survey","Survey","")</f>
        <v/>
      </c>
      <c r="T661" s="179" t="b">
        <f t="shared" si="117"/>
        <v>0</v>
      </c>
      <c r="U661" s="179" t="str">
        <v/>
      </c>
      <c r="V661" s="179" t="str">
        <f t="shared" si="118"/>
        <v/>
      </c>
      <c r="W661" t="str">
        <v/>
      </c>
      <c r="X661" s="202" t="str">
        <v/>
      </c>
      <c r="Y661" t="str">
        <v/>
      </c>
      <c r="Z661" t="str">
        <v/>
      </c>
      <c r="AA661" t="str">
        <f t="shared" si="121"/>
        <v/>
      </c>
      <c r="AB661" t="str">
        <f t="shared" si="122"/>
        <v/>
      </c>
      <c r="AC661" s="179" t="str">
        <f>IF('Planilla de Perforacion'!K695="Repasa","Repasa","")</f>
        <v/>
      </c>
      <c r="AE661" s="179" t="b">
        <f t="shared" si="119"/>
        <v>0</v>
      </c>
      <c r="AF661" t="str">
        <v/>
      </c>
      <c r="AG661" s="179" t="str">
        <f t="shared" si="120"/>
        <v/>
      </c>
      <c r="AH661" t="str">
        <v/>
      </c>
      <c r="AI661" s="202" t="str">
        <v/>
      </c>
      <c r="AJ661" t="str">
        <v/>
      </c>
      <c r="AK661" s="203" t="str">
        <v/>
      </c>
      <c r="AL661" t="str">
        <f t="shared" si="113"/>
        <v/>
      </c>
      <c r="AM661" t="str">
        <f t="shared" si="114"/>
        <v/>
      </c>
    </row>
    <row r="662" spans="3:39" x14ac:dyDescent="0.25">
      <c r="C662" s="179" t="str">
        <f>IF('Planilla de Perforacion'!K696="Conexión","Conexión","")</f>
        <v/>
      </c>
      <c r="D662" s="189" t="str">
        <f>'Planilla de Perforacion'!H696</f>
        <v/>
      </c>
      <c r="E662" s="190" t="str">
        <f>'Planilla de Perforacion'!E696</f>
        <v/>
      </c>
      <c r="F662" s="179">
        <f>'Planilla de Perforacion'!AF696</f>
        <v>0</v>
      </c>
      <c r="G662" s="179" t="str">
        <f>'Planilla de Perforacion'!AQ696</f>
        <v/>
      </c>
      <c r="H662" s="179" t="str">
        <f>'Planilla de Perforacion'!AS696</f>
        <v/>
      </c>
      <c r="I662" s="179" t="str">
        <f>'Planilla de Perforacion'!AR696</f>
        <v/>
      </c>
      <c r="J662" s="191" t="str">
        <v/>
      </c>
      <c r="K662" s="191" t="str">
        <f t="shared" si="123"/>
        <v/>
      </c>
      <c r="L662" s="191" t="str">
        <v/>
      </c>
      <c r="M662" s="192" t="str">
        <v/>
      </c>
      <c r="N662" s="191" t="str">
        <v/>
      </c>
      <c r="O662" s="191" t="str">
        <v/>
      </c>
      <c r="P662" s="193" t="str">
        <f t="shared" si="115"/>
        <v/>
      </c>
      <c r="Q662" s="193" t="str">
        <f t="shared" si="116"/>
        <v/>
      </c>
      <c r="R662" s="179" t="str">
        <f>IF('Planilla de Perforacion'!K696="Survey","Survey","")</f>
        <v/>
      </c>
      <c r="T662" s="179" t="b">
        <f t="shared" si="117"/>
        <v>0</v>
      </c>
      <c r="U662" s="179" t="str">
        <v/>
      </c>
      <c r="V662" s="179" t="str">
        <f t="shared" si="118"/>
        <v/>
      </c>
      <c r="W662" t="str">
        <v/>
      </c>
      <c r="X662" s="202" t="str">
        <v/>
      </c>
      <c r="Y662" t="str">
        <v/>
      </c>
      <c r="Z662" t="str">
        <v/>
      </c>
      <c r="AA662" t="str">
        <f t="shared" si="121"/>
        <v/>
      </c>
      <c r="AB662" t="str">
        <f t="shared" si="122"/>
        <v/>
      </c>
      <c r="AC662" s="179" t="str">
        <f>IF('Planilla de Perforacion'!K696="Repasa","Repasa","")</f>
        <v/>
      </c>
      <c r="AE662" s="179" t="b">
        <f t="shared" si="119"/>
        <v>0</v>
      </c>
      <c r="AF662" t="str">
        <v/>
      </c>
      <c r="AG662" s="179" t="str">
        <f t="shared" si="120"/>
        <v/>
      </c>
      <c r="AH662" t="str">
        <v/>
      </c>
      <c r="AI662" s="202" t="str">
        <v/>
      </c>
      <c r="AJ662" t="str">
        <v/>
      </c>
      <c r="AK662" s="203" t="str">
        <v/>
      </c>
      <c r="AL662" t="str">
        <f t="shared" si="113"/>
        <v/>
      </c>
      <c r="AM662" t="str">
        <f t="shared" si="114"/>
        <v/>
      </c>
    </row>
    <row r="663" spans="3:39" x14ac:dyDescent="0.25">
      <c r="C663" s="179" t="str">
        <f>IF('Planilla de Perforacion'!K697="Conexión","Conexión","")</f>
        <v/>
      </c>
      <c r="D663" s="189" t="str">
        <f>'Planilla de Perforacion'!H697</f>
        <v/>
      </c>
      <c r="E663" s="190" t="str">
        <f>'Planilla de Perforacion'!E697</f>
        <v/>
      </c>
      <c r="F663" s="179">
        <f>'Planilla de Perforacion'!AF697</f>
        <v>0</v>
      </c>
      <c r="G663" s="179" t="str">
        <f>'Planilla de Perforacion'!AQ697</f>
        <v/>
      </c>
      <c r="H663" s="179" t="str">
        <f>'Planilla de Perforacion'!AS697</f>
        <v/>
      </c>
      <c r="I663" s="179" t="str">
        <f>'Planilla de Perforacion'!AR697</f>
        <v/>
      </c>
      <c r="J663" s="191" t="str">
        <v/>
      </c>
      <c r="K663" s="191" t="str">
        <f t="shared" si="123"/>
        <v/>
      </c>
      <c r="L663" s="191" t="str">
        <v/>
      </c>
      <c r="M663" s="192" t="str">
        <v/>
      </c>
      <c r="N663" s="191" t="str">
        <v/>
      </c>
      <c r="O663" s="191" t="str">
        <v/>
      </c>
      <c r="P663" s="193" t="str">
        <f t="shared" si="115"/>
        <v/>
      </c>
      <c r="Q663" s="193" t="str">
        <f t="shared" si="116"/>
        <v/>
      </c>
      <c r="R663" s="179" t="str">
        <f>IF('Planilla de Perforacion'!K697="Survey","Survey","")</f>
        <v/>
      </c>
      <c r="T663" s="179" t="b">
        <f t="shared" si="117"/>
        <v>0</v>
      </c>
      <c r="U663" s="179" t="str">
        <v/>
      </c>
      <c r="V663" s="179" t="str">
        <f t="shared" si="118"/>
        <v/>
      </c>
      <c r="W663" t="str">
        <v/>
      </c>
      <c r="X663" s="202" t="str">
        <v/>
      </c>
      <c r="Y663" t="str">
        <v/>
      </c>
      <c r="Z663" t="str">
        <v/>
      </c>
      <c r="AA663" t="str">
        <f t="shared" si="121"/>
        <v/>
      </c>
      <c r="AB663" t="str">
        <f t="shared" si="122"/>
        <v/>
      </c>
      <c r="AC663" s="179" t="str">
        <f>IF('Planilla de Perforacion'!K697="Repasa","Repasa","")</f>
        <v/>
      </c>
      <c r="AE663" s="179" t="b">
        <f t="shared" si="119"/>
        <v>0</v>
      </c>
      <c r="AF663" t="str">
        <v/>
      </c>
      <c r="AG663" s="179" t="str">
        <f t="shared" si="120"/>
        <v/>
      </c>
      <c r="AH663" t="str">
        <v/>
      </c>
      <c r="AI663" s="202" t="str">
        <v/>
      </c>
      <c r="AJ663" t="str">
        <v/>
      </c>
      <c r="AK663" s="203" t="str">
        <v/>
      </c>
      <c r="AL663" t="str">
        <f t="shared" si="113"/>
        <v/>
      </c>
      <c r="AM663" t="str">
        <f t="shared" si="114"/>
        <v/>
      </c>
    </row>
    <row r="664" spans="3:39" x14ac:dyDescent="0.25">
      <c r="C664" s="179" t="str">
        <f>IF('Planilla de Perforacion'!K698="Conexión","Conexión","")</f>
        <v/>
      </c>
      <c r="D664" s="189" t="str">
        <f>'Planilla de Perforacion'!H698</f>
        <v/>
      </c>
      <c r="E664" s="190" t="str">
        <f>'Planilla de Perforacion'!E698</f>
        <v/>
      </c>
      <c r="F664" s="179">
        <f>'Planilla de Perforacion'!AF698</f>
        <v>0</v>
      </c>
      <c r="G664" s="179" t="str">
        <f>'Planilla de Perforacion'!AQ698</f>
        <v/>
      </c>
      <c r="H664" s="179" t="str">
        <f>'Planilla de Perforacion'!AS698</f>
        <v/>
      </c>
      <c r="I664" s="179" t="str">
        <f>'Planilla de Perforacion'!AR698</f>
        <v/>
      </c>
      <c r="J664" s="191" t="str">
        <v/>
      </c>
      <c r="K664" s="191" t="str">
        <f t="shared" si="123"/>
        <v/>
      </c>
      <c r="L664" s="191" t="str">
        <v/>
      </c>
      <c r="M664" s="192" t="str">
        <v/>
      </c>
      <c r="N664" s="191" t="str">
        <v/>
      </c>
      <c r="O664" s="191" t="str">
        <v/>
      </c>
      <c r="P664" s="193" t="str">
        <f t="shared" si="115"/>
        <v/>
      </c>
      <c r="Q664" s="193" t="str">
        <f t="shared" si="116"/>
        <v/>
      </c>
      <c r="R664" s="179" t="str">
        <f>IF('Planilla de Perforacion'!K698="Survey","Survey","")</f>
        <v/>
      </c>
      <c r="T664" s="179" t="b">
        <f t="shared" si="117"/>
        <v>0</v>
      </c>
      <c r="U664" s="179" t="str">
        <v/>
      </c>
      <c r="V664" s="179" t="str">
        <f t="shared" si="118"/>
        <v/>
      </c>
      <c r="W664" t="str">
        <v/>
      </c>
      <c r="X664" s="202" t="str">
        <v/>
      </c>
      <c r="Y664" t="str">
        <v/>
      </c>
      <c r="Z664" t="str">
        <v/>
      </c>
      <c r="AA664" t="str">
        <f t="shared" si="121"/>
        <v/>
      </c>
      <c r="AB664" t="str">
        <f t="shared" si="122"/>
        <v/>
      </c>
      <c r="AC664" s="179" t="str">
        <f>IF('Planilla de Perforacion'!K698="Repasa","Repasa","")</f>
        <v/>
      </c>
      <c r="AE664" s="179" t="b">
        <f t="shared" si="119"/>
        <v>0</v>
      </c>
      <c r="AF664" t="str">
        <v/>
      </c>
      <c r="AG664" s="179" t="str">
        <f t="shared" si="120"/>
        <v/>
      </c>
      <c r="AH664" t="str">
        <v/>
      </c>
      <c r="AI664" s="202" t="str">
        <v/>
      </c>
      <c r="AJ664" t="str">
        <v/>
      </c>
      <c r="AK664" s="203" t="str">
        <v/>
      </c>
      <c r="AL664" t="str">
        <f t="shared" si="113"/>
        <v/>
      </c>
      <c r="AM664" t="str">
        <f t="shared" si="114"/>
        <v/>
      </c>
    </row>
    <row r="665" spans="3:39" x14ac:dyDescent="0.25">
      <c r="C665" s="179" t="str">
        <f>IF('Planilla de Perforacion'!K699="Conexión","Conexión","")</f>
        <v/>
      </c>
      <c r="D665" s="189" t="str">
        <f>'Planilla de Perforacion'!H699</f>
        <v/>
      </c>
      <c r="E665" s="190" t="str">
        <f>'Planilla de Perforacion'!E699</f>
        <v/>
      </c>
      <c r="F665" s="179">
        <f>'Planilla de Perforacion'!AF699</f>
        <v>0</v>
      </c>
      <c r="G665" s="179" t="str">
        <f>'Planilla de Perforacion'!AQ699</f>
        <v/>
      </c>
      <c r="H665" s="179" t="str">
        <f>'Planilla de Perforacion'!AS699</f>
        <v/>
      </c>
      <c r="I665" s="179" t="str">
        <f>'Planilla de Perforacion'!AR699</f>
        <v/>
      </c>
      <c r="J665" s="191" t="str">
        <v/>
      </c>
      <c r="K665" s="191" t="str">
        <f t="shared" si="123"/>
        <v/>
      </c>
      <c r="L665" s="191" t="str">
        <v/>
      </c>
      <c r="M665" s="192" t="str">
        <v/>
      </c>
      <c r="N665" s="191" t="str">
        <v/>
      </c>
      <c r="O665" s="191" t="str">
        <v/>
      </c>
      <c r="P665" s="193" t="str">
        <f t="shared" si="115"/>
        <v/>
      </c>
      <c r="Q665" s="193" t="str">
        <f t="shared" si="116"/>
        <v/>
      </c>
      <c r="R665" s="179" t="str">
        <f>IF('Planilla de Perforacion'!K699="Survey","Survey","")</f>
        <v/>
      </c>
      <c r="T665" s="179" t="b">
        <f t="shared" si="117"/>
        <v>0</v>
      </c>
      <c r="U665" s="179" t="str">
        <v/>
      </c>
      <c r="V665" s="179" t="str">
        <f t="shared" si="118"/>
        <v/>
      </c>
      <c r="W665" t="str">
        <v/>
      </c>
      <c r="X665" s="202" t="str">
        <v/>
      </c>
      <c r="Y665" t="str">
        <v/>
      </c>
      <c r="Z665" t="str">
        <v/>
      </c>
      <c r="AA665" t="str">
        <f t="shared" si="121"/>
        <v/>
      </c>
      <c r="AB665" t="str">
        <f t="shared" si="122"/>
        <v/>
      </c>
      <c r="AC665" s="179" t="str">
        <f>IF('Planilla de Perforacion'!K699="Repasa","Repasa","")</f>
        <v/>
      </c>
      <c r="AE665" s="179" t="b">
        <f t="shared" si="119"/>
        <v>0</v>
      </c>
      <c r="AF665" t="str">
        <v/>
      </c>
      <c r="AG665" s="179" t="str">
        <f t="shared" si="120"/>
        <v/>
      </c>
      <c r="AH665" t="str">
        <v/>
      </c>
      <c r="AI665" s="202" t="str">
        <v/>
      </c>
      <c r="AJ665" t="str">
        <v/>
      </c>
      <c r="AK665" s="203" t="str">
        <v/>
      </c>
      <c r="AL665" t="str">
        <f t="shared" si="113"/>
        <v/>
      </c>
      <c r="AM665" t="str">
        <f t="shared" si="114"/>
        <v/>
      </c>
    </row>
    <row r="666" spans="3:39" x14ac:dyDescent="0.25">
      <c r="C666" s="179" t="str">
        <f>IF('Planilla de Perforacion'!K700="Conexión","Conexión","")</f>
        <v/>
      </c>
      <c r="D666" s="189" t="str">
        <f>'Planilla de Perforacion'!H700</f>
        <v/>
      </c>
      <c r="E666" s="190" t="str">
        <f>'Planilla de Perforacion'!E700</f>
        <v/>
      </c>
      <c r="F666" s="179">
        <f>'Planilla de Perforacion'!AF700</f>
        <v>0</v>
      </c>
      <c r="G666" s="179" t="str">
        <f>'Planilla de Perforacion'!AQ700</f>
        <v/>
      </c>
      <c r="H666" s="179" t="str">
        <f>'Planilla de Perforacion'!AS700</f>
        <v/>
      </c>
      <c r="I666" s="179" t="str">
        <f>'Planilla de Perforacion'!AR700</f>
        <v/>
      </c>
      <c r="J666" s="191" t="str">
        <v/>
      </c>
      <c r="K666" s="191" t="str">
        <f t="shared" si="123"/>
        <v/>
      </c>
      <c r="L666" s="191" t="str">
        <v/>
      </c>
      <c r="M666" s="192" t="str">
        <v/>
      </c>
      <c r="N666" s="191" t="str">
        <v/>
      </c>
      <c r="O666" s="191" t="str">
        <v/>
      </c>
      <c r="P666" s="193" t="str">
        <f t="shared" si="115"/>
        <v/>
      </c>
      <c r="Q666" s="193" t="str">
        <f t="shared" si="116"/>
        <v/>
      </c>
      <c r="R666" s="179" t="str">
        <f>IF('Planilla de Perforacion'!K700="Survey","Survey","")</f>
        <v/>
      </c>
      <c r="T666" s="179" t="b">
        <f t="shared" si="117"/>
        <v>0</v>
      </c>
      <c r="U666" s="179" t="str">
        <v/>
      </c>
      <c r="V666" s="179" t="str">
        <f t="shared" si="118"/>
        <v/>
      </c>
      <c r="W666" t="str">
        <v/>
      </c>
      <c r="X666" s="202" t="str">
        <v/>
      </c>
      <c r="Y666" t="str">
        <v/>
      </c>
      <c r="Z666" t="str">
        <v/>
      </c>
      <c r="AA666" t="str">
        <f t="shared" si="121"/>
        <v/>
      </c>
      <c r="AB666" t="str">
        <f t="shared" si="122"/>
        <v/>
      </c>
      <c r="AC666" s="179" t="str">
        <f>IF('Planilla de Perforacion'!K700="Repasa","Repasa","")</f>
        <v/>
      </c>
      <c r="AE666" s="179" t="b">
        <f t="shared" si="119"/>
        <v>0</v>
      </c>
      <c r="AF666" t="str">
        <v/>
      </c>
      <c r="AG666" s="179" t="str">
        <f t="shared" si="120"/>
        <v/>
      </c>
      <c r="AH666" t="str">
        <v/>
      </c>
      <c r="AI666" s="202" t="str">
        <v/>
      </c>
      <c r="AJ666" t="str">
        <v/>
      </c>
      <c r="AK666" s="203" t="str">
        <v/>
      </c>
      <c r="AL666" t="str">
        <f t="shared" si="113"/>
        <v/>
      </c>
      <c r="AM666" t="str">
        <f t="shared" si="114"/>
        <v/>
      </c>
    </row>
    <row r="667" spans="3:39" x14ac:dyDescent="0.25">
      <c r="C667" s="179" t="str">
        <f>IF('Planilla de Perforacion'!K701="Conexión","Conexión","")</f>
        <v/>
      </c>
      <c r="D667" s="189" t="str">
        <f>'Planilla de Perforacion'!H701</f>
        <v/>
      </c>
      <c r="E667" s="190" t="str">
        <f>'Planilla de Perforacion'!E701</f>
        <v/>
      </c>
      <c r="F667" s="179">
        <f>'Planilla de Perforacion'!AF701</f>
        <v>0</v>
      </c>
      <c r="G667" s="179" t="str">
        <f>'Planilla de Perforacion'!AQ701</f>
        <v/>
      </c>
      <c r="H667" s="179" t="str">
        <f>'Planilla de Perforacion'!AS701</f>
        <v/>
      </c>
      <c r="I667" s="179" t="str">
        <f>'Planilla de Perforacion'!AR701</f>
        <v/>
      </c>
      <c r="J667" s="191" t="str">
        <v/>
      </c>
      <c r="K667" s="191" t="str">
        <f t="shared" si="123"/>
        <v/>
      </c>
      <c r="L667" s="191" t="str">
        <v/>
      </c>
      <c r="M667" s="192" t="str">
        <v/>
      </c>
      <c r="N667" s="191" t="str">
        <v/>
      </c>
      <c r="O667" s="191" t="str">
        <v/>
      </c>
      <c r="P667" s="193" t="str">
        <f t="shared" si="115"/>
        <v/>
      </c>
      <c r="Q667" s="193" t="str">
        <f t="shared" si="116"/>
        <v/>
      </c>
      <c r="R667" s="179" t="str">
        <f>IF('Planilla de Perforacion'!K701="Survey","Survey","")</f>
        <v/>
      </c>
      <c r="T667" s="179" t="b">
        <f t="shared" si="117"/>
        <v>0</v>
      </c>
      <c r="U667" s="179" t="str">
        <v/>
      </c>
      <c r="V667" s="179" t="str">
        <f t="shared" si="118"/>
        <v/>
      </c>
      <c r="W667" t="str">
        <v/>
      </c>
      <c r="X667" s="202" t="str">
        <v/>
      </c>
      <c r="Y667" t="str">
        <v/>
      </c>
      <c r="Z667" t="str">
        <v/>
      </c>
      <c r="AA667" t="str">
        <f t="shared" si="121"/>
        <v/>
      </c>
      <c r="AB667" t="str">
        <f t="shared" si="122"/>
        <v/>
      </c>
      <c r="AC667" s="179" t="str">
        <f>IF('Planilla de Perforacion'!K701="Repasa","Repasa","")</f>
        <v/>
      </c>
      <c r="AE667" s="179" t="b">
        <f t="shared" si="119"/>
        <v>0</v>
      </c>
      <c r="AF667" t="str">
        <v/>
      </c>
      <c r="AG667" s="179" t="str">
        <f t="shared" si="120"/>
        <v/>
      </c>
      <c r="AH667" t="str">
        <v/>
      </c>
      <c r="AI667" s="202" t="str">
        <v/>
      </c>
      <c r="AJ667" t="str">
        <v/>
      </c>
      <c r="AK667" s="203" t="str">
        <v/>
      </c>
      <c r="AL667" t="str">
        <f t="shared" si="113"/>
        <v/>
      </c>
      <c r="AM667" t="str">
        <f t="shared" si="114"/>
        <v/>
      </c>
    </row>
    <row r="668" spans="3:39" x14ac:dyDescent="0.25">
      <c r="C668" s="179" t="str">
        <f>IF('Planilla de Perforacion'!K702="Conexión","Conexión","")</f>
        <v/>
      </c>
      <c r="D668" s="189" t="str">
        <f>'Planilla de Perforacion'!H702</f>
        <v/>
      </c>
      <c r="E668" s="190" t="str">
        <f>'Planilla de Perforacion'!E702</f>
        <v/>
      </c>
      <c r="F668" s="179">
        <f>'Planilla de Perforacion'!AF702</f>
        <v>0</v>
      </c>
      <c r="G668" s="179" t="str">
        <f>'Planilla de Perforacion'!AQ702</f>
        <v/>
      </c>
      <c r="H668" s="179" t="str">
        <f>'Planilla de Perforacion'!AS702</f>
        <v/>
      </c>
      <c r="I668" s="179" t="str">
        <f>'Planilla de Perforacion'!AR702</f>
        <v/>
      </c>
      <c r="J668" s="191" t="str">
        <v/>
      </c>
      <c r="K668" s="191" t="str">
        <f t="shared" si="123"/>
        <v/>
      </c>
      <c r="L668" s="191" t="str">
        <v/>
      </c>
      <c r="M668" s="192" t="str">
        <v/>
      </c>
      <c r="N668" s="191" t="str">
        <v/>
      </c>
      <c r="O668" s="191" t="str">
        <v/>
      </c>
      <c r="P668" s="193" t="str">
        <f t="shared" si="115"/>
        <v/>
      </c>
      <c r="Q668" s="193" t="str">
        <f t="shared" si="116"/>
        <v/>
      </c>
      <c r="R668" s="179" t="str">
        <f>IF('Planilla de Perforacion'!K702="Survey","Survey","")</f>
        <v/>
      </c>
      <c r="T668" s="179" t="b">
        <f t="shared" si="117"/>
        <v>0</v>
      </c>
      <c r="U668" s="179" t="str">
        <v/>
      </c>
      <c r="V668" s="179" t="str">
        <f t="shared" si="118"/>
        <v/>
      </c>
      <c r="W668" t="str">
        <v/>
      </c>
      <c r="X668" s="202" t="str">
        <v/>
      </c>
      <c r="Y668" t="str">
        <v/>
      </c>
      <c r="Z668" t="str">
        <v/>
      </c>
      <c r="AA668" t="str">
        <f t="shared" si="121"/>
        <v/>
      </c>
      <c r="AB668" t="str">
        <f t="shared" si="122"/>
        <v/>
      </c>
      <c r="AC668" s="179" t="str">
        <f>IF('Planilla de Perforacion'!K702="Repasa","Repasa","")</f>
        <v/>
      </c>
      <c r="AE668" s="179" t="b">
        <f t="shared" si="119"/>
        <v>0</v>
      </c>
      <c r="AF668" t="str">
        <v/>
      </c>
      <c r="AG668" s="179" t="str">
        <f t="shared" si="120"/>
        <v/>
      </c>
      <c r="AH668" t="str">
        <v/>
      </c>
      <c r="AI668" s="202" t="str">
        <v/>
      </c>
      <c r="AJ668" t="str">
        <v/>
      </c>
      <c r="AK668" s="203" t="str">
        <v/>
      </c>
      <c r="AL668" t="str">
        <f t="shared" si="113"/>
        <v/>
      </c>
      <c r="AM668" t="str">
        <f t="shared" si="114"/>
        <v/>
      </c>
    </row>
    <row r="669" spans="3:39" x14ac:dyDescent="0.25">
      <c r="C669" s="179" t="str">
        <f>IF('Planilla de Perforacion'!K703="Conexión","Conexión","")</f>
        <v/>
      </c>
      <c r="D669" s="189" t="str">
        <f>'Planilla de Perforacion'!H703</f>
        <v/>
      </c>
      <c r="E669" s="190" t="str">
        <f>'Planilla de Perforacion'!E703</f>
        <v/>
      </c>
      <c r="F669" s="179">
        <f>'Planilla de Perforacion'!AF703</f>
        <v>0</v>
      </c>
      <c r="G669" s="179" t="str">
        <f>'Planilla de Perforacion'!AQ703</f>
        <v/>
      </c>
      <c r="H669" s="179" t="str">
        <f>'Planilla de Perforacion'!AS703</f>
        <v/>
      </c>
      <c r="I669" s="179" t="str">
        <f>'Planilla de Perforacion'!AR703</f>
        <v/>
      </c>
      <c r="J669" s="191" t="str">
        <v/>
      </c>
      <c r="K669" s="191" t="str">
        <f t="shared" si="123"/>
        <v/>
      </c>
      <c r="L669" s="191" t="str">
        <v/>
      </c>
      <c r="M669" s="192" t="str">
        <v/>
      </c>
      <c r="N669" s="191" t="str">
        <v/>
      </c>
      <c r="O669" s="191" t="str">
        <v/>
      </c>
      <c r="P669" s="193" t="str">
        <f t="shared" si="115"/>
        <v/>
      </c>
      <c r="Q669" s="193" t="str">
        <f t="shared" si="116"/>
        <v/>
      </c>
      <c r="R669" s="179" t="str">
        <f>IF('Planilla de Perforacion'!K703="Survey","Survey","")</f>
        <v/>
      </c>
      <c r="T669" s="179" t="b">
        <f t="shared" si="117"/>
        <v>0</v>
      </c>
      <c r="U669" s="179" t="str">
        <v/>
      </c>
      <c r="V669" s="179" t="str">
        <f t="shared" si="118"/>
        <v/>
      </c>
      <c r="W669" t="str">
        <v/>
      </c>
      <c r="X669" s="202" t="str">
        <v/>
      </c>
      <c r="Y669" t="str">
        <v/>
      </c>
      <c r="Z669" t="str">
        <v/>
      </c>
      <c r="AA669" t="str">
        <f t="shared" si="121"/>
        <v/>
      </c>
      <c r="AB669" t="str">
        <f t="shared" si="122"/>
        <v/>
      </c>
      <c r="AC669" s="179" t="str">
        <f>IF('Planilla de Perforacion'!K703="Repasa","Repasa","")</f>
        <v/>
      </c>
      <c r="AE669" s="179" t="b">
        <f t="shared" si="119"/>
        <v>0</v>
      </c>
      <c r="AF669" t="str">
        <v/>
      </c>
      <c r="AG669" s="179" t="str">
        <f t="shared" si="120"/>
        <v/>
      </c>
      <c r="AH669" t="str">
        <v/>
      </c>
      <c r="AI669" s="202" t="str">
        <v/>
      </c>
      <c r="AJ669" t="str">
        <v/>
      </c>
      <c r="AK669" s="203" t="str">
        <v/>
      </c>
      <c r="AL669" t="str">
        <f t="shared" si="113"/>
        <v/>
      </c>
      <c r="AM669" t="str">
        <f t="shared" si="114"/>
        <v/>
      </c>
    </row>
    <row r="670" spans="3:39" x14ac:dyDescent="0.25">
      <c r="C670" s="179" t="str">
        <f>IF('Planilla de Perforacion'!K704="Conexión","Conexión","")</f>
        <v/>
      </c>
      <c r="D670" s="189" t="str">
        <f>'Planilla de Perforacion'!H704</f>
        <v/>
      </c>
      <c r="E670" s="190" t="str">
        <f>'Planilla de Perforacion'!E704</f>
        <v/>
      </c>
      <c r="F670" s="179">
        <f>'Planilla de Perforacion'!AF704</f>
        <v>0</v>
      </c>
      <c r="G670" s="179" t="str">
        <f>'Planilla de Perforacion'!AQ704</f>
        <v/>
      </c>
      <c r="H670" s="179" t="str">
        <f>'Planilla de Perforacion'!AS704</f>
        <v/>
      </c>
      <c r="I670" s="179" t="str">
        <f>'Planilla de Perforacion'!AR704</f>
        <v/>
      </c>
      <c r="J670" s="191" t="str">
        <v/>
      </c>
      <c r="K670" s="191" t="str">
        <f t="shared" si="123"/>
        <v/>
      </c>
      <c r="L670" s="191" t="str">
        <v/>
      </c>
      <c r="M670" s="192" t="str">
        <v/>
      </c>
      <c r="N670" s="191" t="str">
        <v/>
      </c>
      <c r="O670" s="191" t="str">
        <v/>
      </c>
      <c r="P670" s="193" t="str">
        <f t="shared" si="115"/>
        <v/>
      </c>
      <c r="Q670" s="193" t="str">
        <f t="shared" si="116"/>
        <v/>
      </c>
      <c r="R670" s="179" t="str">
        <f>IF('Planilla de Perforacion'!K704="Survey","Survey","")</f>
        <v/>
      </c>
      <c r="T670" s="179" t="b">
        <f t="shared" si="117"/>
        <v>0</v>
      </c>
      <c r="U670" s="179" t="str">
        <v/>
      </c>
      <c r="V670" s="179" t="str">
        <f t="shared" si="118"/>
        <v/>
      </c>
      <c r="W670" t="str">
        <v/>
      </c>
      <c r="X670" s="202" t="str">
        <v/>
      </c>
      <c r="Y670" t="str">
        <v/>
      </c>
      <c r="Z670" t="str">
        <v/>
      </c>
      <c r="AA670" t="str">
        <f t="shared" si="121"/>
        <v/>
      </c>
      <c r="AB670" t="str">
        <f t="shared" si="122"/>
        <v/>
      </c>
      <c r="AC670" s="179" t="str">
        <f>IF('Planilla de Perforacion'!K704="Repasa","Repasa","")</f>
        <v/>
      </c>
      <c r="AE670" s="179" t="b">
        <f t="shared" si="119"/>
        <v>0</v>
      </c>
      <c r="AF670" t="str">
        <v/>
      </c>
      <c r="AG670" s="179" t="str">
        <f t="shared" si="120"/>
        <v/>
      </c>
      <c r="AH670" t="str">
        <v/>
      </c>
      <c r="AI670" s="202" t="str">
        <v/>
      </c>
      <c r="AJ670" t="str">
        <v/>
      </c>
      <c r="AK670" s="203" t="str">
        <v/>
      </c>
      <c r="AL670" t="str">
        <f t="shared" si="113"/>
        <v/>
      </c>
      <c r="AM670" t="str">
        <f t="shared" si="114"/>
        <v/>
      </c>
    </row>
    <row r="671" spans="3:39" x14ac:dyDescent="0.25">
      <c r="C671" s="179" t="str">
        <f>IF('Planilla de Perforacion'!K705="Conexión","Conexión","")</f>
        <v/>
      </c>
      <c r="D671" s="189" t="str">
        <f>'Planilla de Perforacion'!H705</f>
        <v/>
      </c>
      <c r="E671" s="190" t="str">
        <f>'Planilla de Perforacion'!E705</f>
        <v/>
      </c>
      <c r="F671" s="179">
        <f>'Planilla de Perforacion'!AF705</f>
        <v>0</v>
      </c>
      <c r="G671" s="179" t="str">
        <f>'Planilla de Perforacion'!AQ705</f>
        <v/>
      </c>
      <c r="H671" s="179" t="str">
        <f>'Planilla de Perforacion'!AS705</f>
        <v/>
      </c>
      <c r="I671" s="179" t="str">
        <f>'Planilla de Perforacion'!AR705</f>
        <v/>
      </c>
      <c r="J671" s="191" t="str">
        <v/>
      </c>
      <c r="K671" s="191" t="str">
        <f t="shared" si="123"/>
        <v/>
      </c>
      <c r="L671" s="191" t="str">
        <v/>
      </c>
      <c r="M671" s="192" t="str">
        <v/>
      </c>
      <c r="N671" s="191" t="str">
        <v/>
      </c>
      <c r="O671" s="191" t="str">
        <v/>
      </c>
      <c r="P671" s="193" t="str">
        <f t="shared" si="115"/>
        <v/>
      </c>
      <c r="Q671" s="193" t="str">
        <f t="shared" si="116"/>
        <v/>
      </c>
      <c r="R671" s="179" t="str">
        <f>IF('Planilla de Perforacion'!K705="Survey","Survey","")</f>
        <v/>
      </c>
      <c r="T671" s="179" t="b">
        <f t="shared" si="117"/>
        <v>0</v>
      </c>
      <c r="U671" s="179" t="str">
        <v/>
      </c>
      <c r="V671" s="179" t="str">
        <f t="shared" si="118"/>
        <v/>
      </c>
      <c r="W671" t="str">
        <v/>
      </c>
      <c r="X671" s="202" t="str">
        <v/>
      </c>
      <c r="Y671" t="str">
        <v/>
      </c>
      <c r="Z671" t="str">
        <v/>
      </c>
      <c r="AA671" t="str">
        <f t="shared" si="121"/>
        <v/>
      </c>
      <c r="AB671" t="str">
        <f t="shared" si="122"/>
        <v/>
      </c>
      <c r="AC671" s="179" t="str">
        <f>IF('Planilla de Perforacion'!K705="Repasa","Repasa","")</f>
        <v/>
      </c>
      <c r="AE671" s="179" t="b">
        <f t="shared" si="119"/>
        <v>0</v>
      </c>
      <c r="AF671" t="str">
        <v/>
      </c>
      <c r="AG671" s="179" t="str">
        <f t="shared" si="120"/>
        <v/>
      </c>
      <c r="AH671" t="str">
        <v/>
      </c>
      <c r="AI671" s="202" t="str">
        <v/>
      </c>
      <c r="AJ671" t="str">
        <v/>
      </c>
      <c r="AK671" s="203" t="str">
        <v/>
      </c>
      <c r="AL671" t="str">
        <f t="shared" si="113"/>
        <v/>
      </c>
      <c r="AM671" t="str">
        <f t="shared" si="114"/>
        <v/>
      </c>
    </row>
    <row r="672" spans="3:39" x14ac:dyDescent="0.25">
      <c r="C672" s="179" t="str">
        <f>IF('Planilla de Perforacion'!K706="Conexión","Conexión","")</f>
        <v/>
      </c>
      <c r="D672" s="189" t="str">
        <f>'Planilla de Perforacion'!H706</f>
        <v/>
      </c>
      <c r="E672" s="190" t="str">
        <f>'Planilla de Perforacion'!E706</f>
        <v/>
      </c>
      <c r="F672" s="179">
        <f>'Planilla de Perforacion'!AF706</f>
        <v>0</v>
      </c>
      <c r="G672" s="179" t="str">
        <f>'Planilla de Perforacion'!AQ706</f>
        <v/>
      </c>
      <c r="H672" s="179" t="str">
        <f>'Planilla de Perforacion'!AS706</f>
        <v/>
      </c>
      <c r="I672" s="179" t="str">
        <f>'Planilla de Perforacion'!AR706</f>
        <v/>
      </c>
      <c r="J672" s="191" t="str">
        <v/>
      </c>
      <c r="K672" s="191" t="str">
        <f t="shared" si="123"/>
        <v/>
      </c>
      <c r="L672" s="191" t="str">
        <v/>
      </c>
      <c r="M672" s="192" t="str">
        <v/>
      </c>
      <c r="N672" s="191" t="str">
        <v/>
      </c>
      <c r="O672" s="191" t="str">
        <v/>
      </c>
      <c r="P672" s="193" t="str">
        <f t="shared" si="115"/>
        <v/>
      </c>
      <c r="Q672" s="193" t="str">
        <f t="shared" si="116"/>
        <v/>
      </c>
      <c r="R672" s="179" t="str">
        <f>IF('Planilla de Perforacion'!K706="Survey","Survey","")</f>
        <v/>
      </c>
      <c r="T672" s="179" t="b">
        <f t="shared" si="117"/>
        <v>0</v>
      </c>
      <c r="U672" s="179" t="str">
        <v/>
      </c>
      <c r="V672" s="179" t="str">
        <f t="shared" si="118"/>
        <v/>
      </c>
      <c r="W672" t="str">
        <v/>
      </c>
      <c r="X672" s="202" t="str">
        <v/>
      </c>
      <c r="Y672" t="str">
        <v/>
      </c>
      <c r="Z672" t="str">
        <v/>
      </c>
      <c r="AA672" t="str">
        <f t="shared" si="121"/>
        <v/>
      </c>
      <c r="AB672" t="str">
        <f t="shared" si="122"/>
        <v/>
      </c>
      <c r="AC672" s="179" t="str">
        <f>IF('Planilla de Perforacion'!K706="Repasa","Repasa","")</f>
        <v/>
      </c>
      <c r="AE672" s="179" t="b">
        <f t="shared" si="119"/>
        <v>0</v>
      </c>
      <c r="AF672" t="str">
        <v/>
      </c>
      <c r="AG672" s="179" t="str">
        <f t="shared" si="120"/>
        <v/>
      </c>
      <c r="AH672" t="str">
        <v/>
      </c>
      <c r="AI672" s="202" t="str">
        <v/>
      </c>
      <c r="AJ672" t="str">
        <v/>
      </c>
      <c r="AK672" s="203" t="str">
        <v/>
      </c>
      <c r="AL672" t="str">
        <f t="shared" si="113"/>
        <v/>
      </c>
      <c r="AM672" t="str">
        <f t="shared" si="114"/>
        <v/>
      </c>
    </row>
    <row r="673" spans="3:39" x14ac:dyDescent="0.25">
      <c r="C673" s="179" t="str">
        <f>IF('Planilla de Perforacion'!K707="Conexión","Conexión","")</f>
        <v/>
      </c>
      <c r="D673" s="189" t="str">
        <f>'Planilla de Perforacion'!H707</f>
        <v/>
      </c>
      <c r="E673" s="190" t="str">
        <f>'Planilla de Perforacion'!E707</f>
        <v/>
      </c>
      <c r="F673" s="179">
        <f>'Planilla de Perforacion'!AF707</f>
        <v>0</v>
      </c>
      <c r="G673" s="179" t="str">
        <f>'Planilla de Perforacion'!AQ707</f>
        <v/>
      </c>
      <c r="H673" s="179" t="str">
        <f>'Planilla de Perforacion'!AS707</f>
        <v/>
      </c>
      <c r="I673" s="179" t="str">
        <f>'Planilla de Perforacion'!AR707</f>
        <v/>
      </c>
      <c r="J673" s="191" t="str">
        <v/>
      </c>
      <c r="K673" s="191" t="str">
        <f t="shared" si="123"/>
        <v/>
      </c>
      <c r="L673" s="191" t="str">
        <v/>
      </c>
      <c r="M673" s="192" t="str">
        <v/>
      </c>
      <c r="N673" s="191" t="str">
        <v/>
      </c>
      <c r="O673" s="191" t="str">
        <v/>
      </c>
      <c r="P673" s="193" t="str">
        <f t="shared" si="115"/>
        <v/>
      </c>
      <c r="Q673" s="193" t="str">
        <f t="shared" si="116"/>
        <v/>
      </c>
      <c r="R673" s="179" t="str">
        <f>IF('Planilla de Perforacion'!K707="Survey","Survey","")</f>
        <v/>
      </c>
      <c r="T673" s="179" t="b">
        <f t="shared" si="117"/>
        <v>0</v>
      </c>
      <c r="U673" s="179" t="str">
        <v/>
      </c>
      <c r="V673" s="179" t="str">
        <f t="shared" si="118"/>
        <v/>
      </c>
      <c r="W673" t="str">
        <v/>
      </c>
      <c r="X673" s="202" t="str">
        <v/>
      </c>
      <c r="Y673" t="str">
        <v/>
      </c>
      <c r="Z673" t="str">
        <v/>
      </c>
      <c r="AA673" t="str">
        <f t="shared" si="121"/>
        <v/>
      </c>
      <c r="AB673" t="str">
        <f t="shared" si="122"/>
        <v/>
      </c>
      <c r="AC673" s="179" t="str">
        <f>IF('Planilla de Perforacion'!K707="Repasa","Repasa","")</f>
        <v/>
      </c>
      <c r="AE673" s="179" t="b">
        <f t="shared" si="119"/>
        <v>0</v>
      </c>
      <c r="AF673" t="str">
        <v/>
      </c>
      <c r="AG673" s="179" t="str">
        <f t="shared" si="120"/>
        <v/>
      </c>
      <c r="AH673" t="str">
        <v/>
      </c>
      <c r="AI673" s="202" t="str">
        <v/>
      </c>
      <c r="AJ673" t="str">
        <v/>
      </c>
      <c r="AK673" s="203" t="str">
        <v/>
      </c>
      <c r="AL673" t="str">
        <f t="shared" si="113"/>
        <v/>
      </c>
      <c r="AM673" t="str">
        <f t="shared" si="114"/>
        <v/>
      </c>
    </row>
    <row r="674" spans="3:39" x14ac:dyDescent="0.25">
      <c r="C674" s="179" t="str">
        <f>IF('Planilla de Perforacion'!K708="Conexión","Conexión","")</f>
        <v/>
      </c>
      <c r="D674" s="189" t="str">
        <f>'Planilla de Perforacion'!H708</f>
        <v/>
      </c>
      <c r="E674" s="190" t="str">
        <f>'Planilla de Perforacion'!E708</f>
        <v/>
      </c>
      <c r="F674" s="179">
        <f>'Planilla de Perforacion'!AF708</f>
        <v>0</v>
      </c>
      <c r="G674" s="179" t="str">
        <f>'Planilla de Perforacion'!AQ708</f>
        <v/>
      </c>
      <c r="H674" s="179" t="str">
        <f>'Planilla de Perforacion'!AS708</f>
        <v/>
      </c>
      <c r="I674" s="179" t="str">
        <f>'Planilla de Perforacion'!AR708</f>
        <v/>
      </c>
      <c r="J674" s="191" t="str">
        <v/>
      </c>
      <c r="K674" s="191" t="str">
        <f t="shared" si="123"/>
        <v/>
      </c>
      <c r="L674" s="191" t="str">
        <v/>
      </c>
      <c r="M674" s="192" t="str">
        <v/>
      </c>
      <c r="N674" s="191" t="str">
        <v/>
      </c>
      <c r="O674" s="191" t="str">
        <v/>
      </c>
      <c r="P674" s="193" t="str">
        <f t="shared" si="115"/>
        <v/>
      </c>
      <c r="Q674" s="193" t="str">
        <f t="shared" si="116"/>
        <v/>
      </c>
      <c r="R674" s="179" t="str">
        <f>IF('Planilla de Perforacion'!K708="Survey","Survey","")</f>
        <v/>
      </c>
      <c r="T674" s="179" t="b">
        <f t="shared" si="117"/>
        <v>0</v>
      </c>
      <c r="U674" s="179" t="str">
        <v/>
      </c>
      <c r="V674" s="179" t="str">
        <f t="shared" si="118"/>
        <v/>
      </c>
      <c r="W674" t="str">
        <v/>
      </c>
      <c r="X674" s="202" t="str">
        <v/>
      </c>
      <c r="Y674" t="str">
        <v/>
      </c>
      <c r="Z674" t="str">
        <v/>
      </c>
      <c r="AA674" t="str">
        <f t="shared" si="121"/>
        <v/>
      </c>
      <c r="AB674" t="str">
        <f t="shared" si="122"/>
        <v/>
      </c>
      <c r="AC674" s="179" t="str">
        <f>IF('Planilla de Perforacion'!K708="Repasa","Repasa","")</f>
        <v/>
      </c>
      <c r="AE674" s="179" t="b">
        <f t="shared" si="119"/>
        <v>0</v>
      </c>
      <c r="AF674" t="str">
        <v/>
      </c>
      <c r="AG674" s="179" t="str">
        <f t="shared" si="120"/>
        <v/>
      </c>
      <c r="AH674" t="str">
        <v/>
      </c>
      <c r="AI674" s="202" t="str">
        <v/>
      </c>
      <c r="AJ674" t="str">
        <v/>
      </c>
      <c r="AK674" s="203" t="str">
        <v/>
      </c>
      <c r="AL674" t="str">
        <f t="shared" si="113"/>
        <v/>
      </c>
      <c r="AM674" t="str">
        <f t="shared" si="114"/>
        <v/>
      </c>
    </row>
    <row r="675" spans="3:39" x14ac:dyDescent="0.25">
      <c r="C675" s="179" t="str">
        <f>IF('Planilla de Perforacion'!K709="Conexión","Conexión","")</f>
        <v/>
      </c>
      <c r="D675" s="189" t="str">
        <f>'Planilla de Perforacion'!H709</f>
        <v/>
      </c>
      <c r="E675" s="190" t="str">
        <f>'Planilla de Perforacion'!E709</f>
        <v/>
      </c>
      <c r="F675" s="179">
        <f>'Planilla de Perforacion'!AF709</f>
        <v>0</v>
      </c>
      <c r="G675" s="179" t="str">
        <f>'Planilla de Perforacion'!AQ709</f>
        <v/>
      </c>
      <c r="H675" s="179" t="str">
        <f>'Planilla de Perforacion'!AS709</f>
        <v/>
      </c>
      <c r="I675" s="179" t="str">
        <f>'Planilla de Perforacion'!AR709</f>
        <v/>
      </c>
      <c r="J675" s="191" t="str">
        <v/>
      </c>
      <c r="K675" s="191" t="str">
        <f t="shared" si="123"/>
        <v/>
      </c>
      <c r="L675" s="191" t="str">
        <v/>
      </c>
      <c r="M675" s="192" t="str">
        <v/>
      </c>
      <c r="N675" s="191" t="str">
        <v/>
      </c>
      <c r="O675" s="191" t="str">
        <v/>
      </c>
      <c r="P675" s="193" t="str">
        <f t="shared" si="115"/>
        <v/>
      </c>
      <c r="Q675" s="193" t="str">
        <f t="shared" si="116"/>
        <v/>
      </c>
      <c r="R675" s="179" t="str">
        <f>IF('Planilla de Perforacion'!K709="Survey","Survey","")</f>
        <v/>
      </c>
      <c r="T675" s="179" t="b">
        <f t="shared" si="117"/>
        <v>0</v>
      </c>
      <c r="U675" s="179" t="str">
        <v/>
      </c>
      <c r="V675" s="179" t="str">
        <f t="shared" si="118"/>
        <v/>
      </c>
      <c r="W675" t="str">
        <v/>
      </c>
      <c r="X675" s="202" t="str">
        <v/>
      </c>
      <c r="Y675" t="str">
        <v/>
      </c>
      <c r="Z675" t="str">
        <v/>
      </c>
      <c r="AA675" t="str">
        <f t="shared" si="121"/>
        <v/>
      </c>
      <c r="AB675" t="str">
        <f t="shared" si="122"/>
        <v/>
      </c>
      <c r="AC675" s="179" t="str">
        <f>IF('Planilla de Perforacion'!K709="Repasa","Repasa","")</f>
        <v/>
      </c>
      <c r="AE675" s="179" t="b">
        <f t="shared" si="119"/>
        <v>0</v>
      </c>
      <c r="AF675" t="str">
        <v/>
      </c>
      <c r="AG675" s="179" t="str">
        <f t="shared" si="120"/>
        <v/>
      </c>
      <c r="AH675" t="str">
        <v/>
      </c>
      <c r="AI675" s="202" t="str">
        <v/>
      </c>
      <c r="AJ675" t="str">
        <v/>
      </c>
      <c r="AK675" s="203" t="str">
        <v/>
      </c>
      <c r="AL675" t="str">
        <f t="shared" si="113"/>
        <v/>
      </c>
      <c r="AM675" t="str">
        <f t="shared" si="114"/>
        <v/>
      </c>
    </row>
    <row r="676" spans="3:39" x14ac:dyDescent="0.25">
      <c r="C676" s="179" t="str">
        <f>IF('Planilla de Perforacion'!K710="Conexión","Conexión","")</f>
        <v/>
      </c>
      <c r="D676" s="189" t="str">
        <f>'Planilla de Perforacion'!H710</f>
        <v/>
      </c>
      <c r="E676" s="190" t="str">
        <f>'Planilla de Perforacion'!E710</f>
        <v/>
      </c>
      <c r="F676" s="179">
        <f>'Planilla de Perforacion'!AF710</f>
        <v>0</v>
      </c>
      <c r="G676" s="179" t="str">
        <f>'Planilla de Perforacion'!AQ710</f>
        <v/>
      </c>
      <c r="H676" s="179" t="str">
        <f>'Planilla de Perforacion'!AS710</f>
        <v/>
      </c>
      <c r="I676" s="179" t="str">
        <f>'Planilla de Perforacion'!AR710</f>
        <v/>
      </c>
      <c r="J676" s="191" t="str">
        <v/>
      </c>
      <c r="K676" s="191" t="str">
        <f t="shared" si="123"/>
        <v/>
      </c>
      <c r="L676" s="191" t="str">
        <v/>
      </c>
      <c r="M676" s="192" t="str">
        <v/>
      </c>
      <c r="N676" s="191" t="str">
        <v/>
      </c>
      <c r="O676" s="191" t="str">
        <v/>
      </c>
      <c r="P676" s="193" t="str">
        <f t="shared" si="115"/>
        <v/>
      </c>
      <c r="Q676" s="193" t="str">
        <f t="shared" si="116"/>
        <v/>
      </c>
      <c r="R676" s="179" t="str">
        <f>IF('Planilla de Perforacion'!K710="Survey","Survey","")</f>
        <v/>
      </c>
      <c r="T676" s="179" t="b">
        <f t="shared" si="117"/>
        <v>0</v>
      </c>
      <c r="U676" s="179" t="str">
        <v/>
      </c>
      <c r="V676" s="179" t="str">
        <f t="shared" si="118"/>
        <v/>
      </c>
      <c r="W676" t="str">
        <v/>
      </c>
      <c r="X676" s="202" t="str">
        <v/>
      </c>
      <c r="Y676" t="str">
        <v/>
      </c>
      <c r="Z676" t="str">
        <v/>
      </c>
      <c r="AA676" t="str">
        <f t="shared" si="121"/>
        <v/>
      </c>
      <c r="AB676" t="str">
        <f t="shared" si="122"/>
        <v/>
      </c>
      <c r="AC676" s="179" t="str">
        <f>IF('Planilla de Perforacion'!K710="Repasa","Repasa","")</f>
        <v/>
      </c>
      <c r="AE676" s="179" t="b">
        <f t="shared" si="119"/>
        <v>0</v>
      </c>
      <c r="AF676" t="str">
        <v/>
      </c>
      <c r="AG676" s="179" t="str">
        <f t="shared" si="120"/>
        <v/>
      </c>
      <c r="AH676" t="str">
        <v/>
      </c>
      <c r="AI676" s="202" t="str">
        <v/>
      </c>
      <c r="AJ676" t="str">
        <v/>
      </c>
      <c r="AK676" s="203" t="str">
        <v/>
      </c>
      <c r="AL676" t="str">
        <f t="shared" si="113"/>
        <v/>
      </c>
      <c r="AM676" t="str">
        <f t="shared" si="114"/>
        <v/>
      </c>
    </row>
    <row r="677" spans="3:39" x14ac:dyDescent="0.25">
      <c r="C677" s="179" t="str">
        <f>IF('Planilla de Perforacion'!K711="Conexión","Conexión","")</f>
        <v/>
      </c>
      <c r="D677" s="189" t="str">
        <f>'Planilla de Perforacion'!H711</f>
        <v/>
      </c>
      <c r="E677" s="190" t="str">
        <f>'Planilla de Perforacion'!E711</f>
        <v/>
      </c>
      <c r="F677" s="179">
        <f>'Planilla de Perforacion'!AF711</f>
        <v>0</v>
      </c>
      <c r="G677" s="179" t="str">
        <f>'Planilla de Perforacion'!AQ711</f>
        <v/>
      </c>
      <c r="H677" s="179" t="str">
        <f>'Planilla de Perforacion'!AS711</f>
        <v/>
      </c>
      <c r="I677" s="179" t="str">
        <f>'Planilla de Perforacion'!AR711</f>
        <v/>
      </c>
      <c r="J677" s="191" t="str">
        <v/>
      </c>
      <c r="K677" s="191" t="str">
        <f t="shared" si="123"/>
        <v/>
      </c>
      <c r="L677" s="191" t="str">
        <v/>
      </c>
      <c r="M677" s="192" t="str">
        <v/>
      </c>
      <c r="N677" s="191" t="str">
        <v/>
      </c>
      <c r="O677" s="191" t="str">
        <v/>
      </c>
      <c r="P677" s="193" t="str">
        <f t="shared" si="115"/>
        <v/>
      </c>
      <c r="Q677" s="193" t="str">
        <f t="shared" si="116"/>
        <v/>
      </c>
      <c r="R677" s="179" t="str">
        <f>IF('Planilla de Perforacion'!K711="Survey","Survey","")</f>
        <v/>
      </c>
      <c r="T677" s="179" t="b">
        <f t="shared" si="117"/>
        <v>0</v>
      </c>
      <c r="U677" s="179" t="str">
        <v/>
      </c>
      <c r="V677" s="179" t="str">
        <f t="shared" si="118"/>
        <v/>
      </c>
      <c r="W677" t="str">
        <v/>
      </c>
      <c r="X677" s="202" t="str">
        <v/>
      </c>
      <c r="Y677" t="str">
        <v/>
      </c>
      <c r="Z677" t="str">
        <v/>
      </c>
      <c r="AA677" t="str">
        <f t="shared" si="121"/>
        <v/>
      </c>
      <c r="AB677" t="str">
        <f t="shared" si="122"/>
        <v/>
      </c>
      <c r="AC677" s="179" t="str">
        <f>IF('Planilla de Perforacion'!K711="Repasa","Repasa","")</f>
        <v/>
      </c>
      <c r="AE677" s="179" t="b">
        <f t="shared" si="119"/>
        <v>0</v>
      </c>
      <c r="AF677" t="str">
        <v/>
      </c>
      <c r="AG677" s="179" t="str">
        <f t="shared" si="120"/>
        <v/>
      </c>
      <c r="AH677" t="str">
        <v/>
      </c>
      <c r="AI677" s="202" t="str">
        <v/>
      </c>
      <c r="AJ677" t="str">
        <v/>
      </c>
      <c r="AK677" s="203" t="str">
        <v/>
      </c>
      <c r="AL677" t="str">
        <f t="shared" si="113"/>
        <v/>
      </c>
      <c r="AM677" t="str">
        <f t="shared" si="114"/>
        <v/>
      </c>
    </row>
    <row r="678" spans="3:39" x14ac:dyDescent="0.25">
      <c r="C678" s="179" t="str">
        <f>IF('Planilla de Perforacion'!K712="Conexión","Conexión","")</f>
        <v/>
      </c>
      <c r="D678" s="189" t="str">
        <f>'Planilla de Perforacion'!H712</f>
        <v/>
      </c>
      <c r="E678" s="190" t="str">
        <f>'Planilla de Perforacion'!E712</f>
        <v/>
      </c>
      <c r="F678" s="179">
        <f>'Planilla de Perforacion'!AF712</f>
        <v>0</v>
      </c>
      <c r="G678" s="179" t="str">
        <f>'Planilla de Perforacion'!AQ712</f>
        <v/>
      </c>
      <c r="H678" s="179" t="str">
        <f>'Planilla de Perforacion'!AS712</f>
        <v/>
      </c>
      <c r="I678" s="179" t="str">
        <f>'Planilla de Perforacion'!AR712</f>
        <v/>
      </c>
      <c r="J678" s="191" t="str">
        <v/>
      </c>
      <c r="K678" s="191" t="str">
        <f t="shared" si="123"/>
        <v/>
      </c>
      <c r="L678" s="191" t="str">
        <v/>
      </c>
      <c r="M678" s="192" t="str">
        <v/>
      </c>
      <c r="N678" s="191" t="str">
        <v/>
      </c>
      <c r="O678" s="191" t="str">
        <v/>
      </c>
      <c r="P678" s="193" t="str">
        <f t="shared" si="115"/>
        <v/>
      </c>
      <c r="Q678" s="193" t="str">
        <f t="shared" si="116"/>
        <v/>
      </c>
      <c r="R678" s="179" t="str">
        <f>IF('Planilla de Perforacion'!K712="Survey","Survey","")</f>
        <v/>
      </c>
      <c r="T678" s="179" t="b">
        <f t="shared" si="117"/>
        <v>0</v>
      </c>
      <c r="U678" s="179" t="str">
        <v/>
      </c>
      <c r="V678" s="179" t="str">
        <f t="shared" si="118"/>
        <v/>
      </c>
      <c r="W678" t="str">
        <v/>
      </c>
      <c r="X678" s="202" t="str">
        <v/>
      </c>
      <c r="Y678" t="str">
        <v/>
      </c>
      <c r="Z678" t="str">
        <v/>
      </c>
      <c r="AA678" t="str">
        <f t="shared" si="121"/>
        <v/>
      </c>
      <c r="AB678" t="str">
        <f t="shared" si="122"/>
        <v/>
      </c>
      <c r="AC678" s="179" t="str">
        <f>IF('Planilla de Perforacion'!K712="Repasa","Repasa","")</f>
        <v/>
      </c>
      <c r="AE678" s="179" t="b">
        <f t="shared" si="119"/>
        <v>0</v>
      </c>
      <c r="AF678" t="str">
        <v/>
      </c>
      <c r="AG678" s="179" t="str">
        <f t="shared" si="120"/>
        <v/>
      </c>
      <c r="AH678" t="str">
        <v/>
      </c>
      <c r="AI678" s="202" t="str">
        <v/>
      </c>
      <c r="AJ678" t="str">
        <v/>
      </c>
      <c r="AK678" s="203" t="str">
        <v/>
      </c>
      <c r="AL678" t="str">
        <f t="shared" si="113"/>
        <v/>
      </c>
      <c r="AM678" t="str">
        <f t="shared" si="114"/>
        <v/>
      </c>
    </row>
    <row r="679" spans="3:39" x14ac:dyDescent="0.25">
      <c r="C679" s="179" t="str">
        <f>IF('Planilla de Perforacion'!K713="Conexión","Conexión","")</f>
        <v/>
      </c>
      <c r="D679" s="189" t="str">
        <f>'Planilla de Perforacion'!H713</f>
        <v/>
      </c>
      <c r="E679" s="190" t="str">
        <f>'Planilla de Perforacion'!E713</f>
        <v/>
      </c>
      <c r="F679" s="179">
        <f>'Planilla de Perforacion'!AF713</f>
        <v>0</v>
      </c>
      <c r="G679" s="179" t="str">
        <f>'Planilla de Perforacion'!AQ713</f>
        <v/>
      </c>
      <c r="H679" s="179" t="str">
        <f>'Planilla de Perforacion'!AS713</f>
        <v/>
      </c>
      <c r="I679" s="179" t="str">
        <f>'Planilla de Perforacion'!AR713</f>
        <v/>
      </c>
      <c r="J679" s="191" t="str">
        <v/>
      </c>
      <c r="K679" s="191" t="str">
        <f t="shared" si="123"/>
        <v/>
      </c>
      <c r="L679" s="191" t="str">
        <v/>
      </c>
      <c r="M679" s="192" t="str">
        <v/>
      </c>
      <c r="N679" s="191" t="str">
        <v/>
      </c>
      <c r="O679" s="191" t="str">
        <v/>
      </c>
      <c r="P679" s="193" t="str">
        <f t="shared" si="115"/>
        <v/>
      </c>
      <c r="Q679" s="193" t="str">
        <f t="shared" si="116"/>
        <v/>
      </c>
      <c r="R679" s="179" t="str">
        <f>IF('Planilla de Perforacion'!K713="Survey","Survey","")</f>
        <v/>
      </c>
      <c r="T679" s="179" t="b">
        <f t="shared" si="117"/>
        <v>0</v>
      </c>
      <c r="U679" s="179" t="str">
        <v/>
      </c>
      <c r="V679" s="179" t="str">
        <f t="shared" si="118"/>
        <v/>
      </c>
      <c r="W679" t="str">
        <v/>
      </c>
      <c r="X679" s="202" t="str">
        <v/>
      </c>
      <c r="Y679" t="str">
        <v/>
      </c>
      <c r="Z679" t="str">
        <v/>
      </c>
      <c r="AA679" t="str">
        <f t="shared" si="121"/>
        <v/>
      </c>
      <c r="AB679" t="str">
        <f t="shared" si="122"/>
        <v/>
      </c>
      <c r="AC679" s="179" t="str">
        <f>IF('Planilla de Perforacion'!K713="Repasa","Repasa","")</f>
        <v/>
      </c>
      <c r="AE679" s="179" t="b">
        <f t="shared" si="119"/>
        <v>0</v>
      </c>
      <c r="AF679" t="str">
        <v/>
      </c>
      <c r="AG679" s="179" t="str">
        <f t="shared" si="120"/>
        <v/>
      </c>
      <c r="AH679" t="str">
        <v/>
      </c>
      <c r="AI679" s="202" t="str">
        <v/>
      </c>
      <c r="AJ679" t="str">
        <v/>
      </c>
      <c r="AK679" s="203" t="str">
        <v/>
      </c>
      <c r="AL679" t="str">
        <f t="shared" si="113"/>
        <v/>
      </c>
      <c r="AM679" t="str">
        <f t="shared" si="114"/>
        <v/>
      </c>
    </row>
    <row r="680" spans="3:39" x14ac:dyDescent="0.25">
      <c r="C680" s="179" t="str">
        <f>IF('Planilla de Perforacion'!K714="Conexión","Conexión","")</f>
        <v/>
      </c>
      <c r="D680" s="189" t="str">
        <f>'Planilla de Perforacion'!H714</f>
        <v/>
      </c>
      <c r="E680" s="190" t="str">
        <f>'Planilla de Perforacion'!E714</f>
        <v/>
      </c>
      <c r="F680" s="179">
        <f>'Planilla de Perforacion'!AF714</f>
        <v>0</v>
      </c>
      <c r="G680" s="179" t="str">
        <f>'Planilla de Perforacion'!AQ714</f>
        <v/>
      </c>
      <c r="H680" s="179" t="str">
        <f>'Planilla de Perforacion'!AS714</f>
        <v/>
      </c>
      <c r="I680" s="179" t="str">
        <f>'Planilla de Perforacion'!AR714</f>
        <v/>
      </c>
      <c r="J680" s="191" t="str">
        <v/>
      </c>
      <c r="K680" s="191" t="str">
        <f t="shared" si="123"/>
        <v/>
      </c>
      <c r="L680" s="191" t="str">
        <v/>
      </c>
      <c r="M680" s="192" t="str">
        <v/>
      </c>
      <c r="N680" s="191" t="str">
        <v/>
      </c>
      <c r="O680" s="191" t="str">
        <v/>
      </c>
      <c r="P680" s="193" t="str">
        <f t="shared" si="115"/>
        <v/>
      </c>
      <c r="Q680" s="193" t="str">
        <f t="shared" si="116"/>
        <v/>
      </c>
      <c r="R680" s="179" t="str">
        <f>IF('Planilla de Perforacion'!K714="Survey","Survey","")</f>
        <v/>
      </c>
      <c r="T680" s="179" t="b">
        <f t="shared" si="117"/>
        <v>0</v>
      </c>
      <c r="U680" s="179" t="str">
        <v/>
      </c>
      <c r="V680" s="179" t="str">
        <f t="shared" si="118"/>
        <v/>
      </c>
      <c r="W680" t="str">
        <v/>
      </c>
      <c r="X680" s="202" t="str">
        <v/>
      </c>
      <c r="Y680" t="str">
        <v/>
      </c>
      <c r="Z680" t="str">
        <v/>
      </c>
      <c r="AA680" t="str">
        <f t="shared" si="121"/>
        <v/>
      </c>
      <c r="AB680" t="str">
        <f t="shared" si="122"/>
        <v/>
      </c>
      <c r="AC680" s="179" t="str">
        <f>IF('Planilla de Perforacion'!K714="Repasa","Repasa","")</f>
        <v/>
      </c>
      <c r="AE680" s="179" t="b">
        <f t="shared" si="119"/>
        <v>0</v>
      </c>
      <c r="AF680" t="str">
        <v/>
      </c>
      <c r="AG680" s="179" t="str">
        <f t="shared" si="120"/>
        <v/>
      </c>
      <c r="AH680" t="str">
        <v/>
      </c>
      <c r="AI680" s="202" t="str">
        <v/>
      </c>
      <c r="AJ680" t="str">
        <v/>
      </c>
      <c r="AK680" s="203" t="str">
        <v/>
      </c>
      <c r="AL680" t="str">
        <f t="shared" si="113"/>
        <v/>
      </c>
      <c r="AM680" t="str">
        <f t="shared" si="114"/>
        <v/>
      </c>
    </row>
    <row r="681" spans="3:39" x14ac:dyDescent="0.25">
      <c r="C681" s="179" t="str">
        <f>IF('Planilla de Perforacion'!K715="Conexión","Conexión","")</f>
        <v/>
      </c>
      <c r="D681" s="189" t="str">
        <f>'Planilla de Perforacion'!H715</f>
        <v/>
      </c>
      <c r="E681" s="190" t="str">
        <f>'Planilla de Perforacion'!E715</f>
        <v/>
      </c>
      <c r="F681" s="179">
        <f>'Planilla de Perforacion'!AF715</f>
        <v>0</v>
      </c>
      <c r="G681" s="179" t="str">
        <f>'Planilla de Perforacion'!AQ715</f>
        <v/>
      </c>
      <c r="H681" s="179" t="str">
        <f>'Planilla de Perforacion'!AS715</f>
        <v/>
      </c>
      <c r="I681" s="179" t="str">
        <f>'Planilla de Perforacion'!AR715</f>
        <v/>
      </c>
      <c r="J681" s="191" t="str">
        <v/>
      </c>
      <c r="K681" s="191" t="str">
        <f t="shared" si="123"/>
        <v/>
      </c>
      <c r="L681" s="191" t="str">
        <v/>
      </c>
      <c r="M681" s="192" t="str">
        <v/>
      </c>
      <c r="N681" s="191" t="str">
        <v/>
      </c>
      <c r="O681" s="191" t="str">
        <v/>
      </c>
      <c r="P681" s="193" t="str">
        <f t="shared" si="115"/>
        <v/>
      </c>
      <c r="Q681" s="193" t="str">
        <f t="shared" si="116"/>
        <v/>
      </c>
      <c r="R681" s="179" t="str">
        <f>IF('Planilla de Perforacion'!K715="Survey","Survey","")</f>
        <v/>
      </c>
      <c r="T681" s="179" t="b">
        <f t="shared" si="117"/>
        <v>0</v>
      </c>
      <c r="U681" s="179" t="str">
        <v/>
      </c>
      <c r="V681" s="179" t="str">
        <f t="shared" si="118"/>
        <v/>
      </c>
      <c r="W681" t="str">
        <v/>
      </c>
      <c r="X681" s="202" t="str">
        <v/>
      </c>
      <c r="Y681" t="str">
        <v/>
      </c>
      <c r="Z681" t="str">
        <v/>
      </c>
      <c r="AA681" t="str">
        <f t="shared" si="121"/>
        <v/>
      </c>
      <c r="AB681" t="str">
        <f t="shared" si="122"/>
        <v/>
      </c>
      <c r="AC681" s="179" t="str">
        <f>IF('Planilla de Perforacion'!K715="Repasa","Repasa","")</f>
        <v/>
      </c>
      <c r="AE681" s="179" t="b">
        <f t="shared" si="119"/>
        <v>0</v>
      </c>
      <c r="AF681" t="str">
        <v/>
      </c>
      <c r="AG681" s="179" t="str">
        <f t="shared" si="120"/>
        <v/>
      </c>
      <c r="AH681" t="str">
        <v/>
      </c>
      <c r="AI681" s="202" t="str">
        <v/>
      </c>
      <c r="AJ681" t="str">
        <v/>
      </c>
      <c r="AK681" s="203" t="str">
        <v/>
      </c>
      <c r="AL681" t="str">
        <f t="shared" si="113"/>
        <v/>
      </c>
      <c r="AM681" t="str">
        <f t="shared" si="114"/>
        <v/>
      </c>
    </row>
    <row r="682" spans="3:39" x14ac:dyDescent="0.25">
      <c r="C682" s="179" t="str">
        <f>IF('Planilla de Perforacion'!K716="Conexión","Conexión","")</f>
        <v/>
      </c>
      <c r="D682" s="189" t="str">
        <f>'Planilla de Perforacion'!H716</f>
        <v/>
      </c>
      <c r="E682" s="190" t="str">
        <f>'Planilla de Perforacion'!E716</f>
        <v/>
      </c>
      <c r="F682" s="179">
        <f>'Planilla de Perforacion'!AF716</f>
        <v>0</v>
      </c>
      <c r="G682" s="179" t="str">
        <f>'Planilla de Perforacion'!AQ716</f>
        <v/>
      </c>
      <c r="H682" s="179" t="str">
        <f>'Planilla de Perforacion'!AS716</f>
        <v/>
      </c>
      <c r="I682" s="179" t="str">
        <f>'Planilla de Perforacion'!AR716</f>
        <v/>
      </c>
      <c r="J682" s="191" t="str">
        <v/>
      </c>
      <c r="K682" s="191" t="str">
        <f t="shared" si="123"/>
        <v/>
      </c>
      <c r="L682" s="191" t="str">
        <v/>
      </c>
      <c r="M682" s="192" t="str">
        <v/>
      </c>
      <c r="N682" s="191" t="str">
        <v/>
      </c>
      <c r="O682" s="191" t="str">
        <v/>
      </c>
      <c r="P682" s="193" t="str">
        <f t="shared" si="115"/>
        <v/>
      </c>
      <c r="Q682" s="193" t="str">
        <f t="shared" si="116"/>
        <v/>
      </c>
      <c r="R682" s="179" t="str">
        <f>IF('Planilla de Perforacion'!K716="Survey","Survey","")</f>
        <v/>
      </c>
      <c r="T682" s="179" t="b">
        <f t="shared" si="117"/>
        <v>0</v>
      </c>
      <c r="U682" s="179" t="str">
        <v/>
      </c>
      <c r="V682" s="179" t="str">
        <f t="shared" si="118"/>
        <v/>
      </c>
      <c r="W682" t="str">
        <v/>
      </c>
      <c r="X682" s="202" t="str">
        <v/>
      </c>
      <c r="Y682" t="str">
        <v/>
      </c>
      <c r="Z682" t="str">
        <v/>
      </c>
      <c r="AA682" t="str">
        <f t="shared" si="121"/>
        <v/>
      </c>
      <c r="AB682" t="str">
        <f t="shared" si="122"/>
        <v/>
      </c>
      <c r="AC682" s="179" t="str">
        <f>IF('Planilla de Perforacion'!K716="Repasa","Repasa","")</f>
        <v/>
      </c>
      <c r="AE682" s="179" t="b">
        <f t="shared" si="119"/>
        <v>0</v>
      </c>
      <c r="AF682" t="str">
        <v/>
      </c>
      <c r="AG682" s="179" t="str">
        <f t="shared" si="120"/>
        <v/>
      </c>
      <c r="AH682" t="str">
        <v/>
      </c>
      <c r="AI682" s="202" t="str">
        <v/>
      </c>
      <c r="AJ682" t="str">
        <v/>
      </c>
      <c r="AK682" s="203" t="str">
        <v/>
      </c>
      <c r="AL682" t="str">
        <f t="shared" si="113"/>
        <v/>
      </c>
      <c r="AM682" t="str">
        <f t="shared" si="114"/>
        <v/>
      </c>
    </row>
    <row r="683" spans="3:39" x14ac:dyDescent="0.25">
      <c r="C683" s="179" t="str">
        <f>IF('Planilla de Perforacion'!K717="Conexión","Conexión","")</f>
        <v/>
      </c>
      <c r="D683" s="189" t="str">
        <f>'Planilla de Perforacion'!H717</f>
        <v/>
      </c>
      <c r="E683" s="190" t="str">
        <f>'Planilla de Perforacion'!E717</f>
        <v/>
      </c>
      <c r="F683" s="179">
        <f>'Planilla de Perforacion'!AF717</f>
        <v>0</v>
      </c>
      <c r="G683" s="179" t="str">
        <f>'Planilla de Perforacion'!AQ717</f>
        <v/>
      </c>
      <c r="H683" s="179" t="str">
        <f>'Planilla de Perforacion'!AS717</f>
        <v/>
      </c>
      <c r="I683" s="179" t="str">
        <f>'Planilla de Perforacion'!AR717</f>
        <v/>
      </c>
      <c r="J683" s="191" t="str">
        <v/>
      </c>
      <c r="K683" s="191" t="str">
        <f t="shared" si="123"/>
        <v/>
      </c>
      <c r="L683" s="191" t="str">
        <v/>
      </c>
      <c r="M683" s="192" t="str">
        <v/>
      </c>
      <c r="N683" s="191" t="str">
        <v/>
      </c>
      <c r="O683" s="191" t="str">
        <v/>
      </c>
      <c r="P683" s="193" t="str">
        <f t="shared" si="115"/>
        <v/>
      </c>
      <c r="Q683" s="193" t="str">
        <f t="shared" si="116"/>
        <v/>
      </c>
      <c r="R683" s="179" t="str">
        <f>IF('Planilla de Perforacion'!K717="Survey","Survey","")</f>
        <v/>
      </c>
      <c r="T683" s="179" t="b">
        <f t="shared" si="117"/>
        <v>0</v>
      </c>
      <c r="U683" s="179" t="str">
        <v/>
      </c>
      <c r="V683" s="179" t="str">
        <f t="shared" si="118"/>
        <v/>
      </c>
      <c r="W683" t="str">
        <v/>
      </c>
      <c r="X683" s="202" t="str">
        <v/>
      </c>
      <c r="Y683" t="str">
        <v/>
      </c>
      <c r="Z683" t="str">
        <v/>
      </c>
      <c r="AA683" t="str">
        <f t="shared" si="121"/>
        <v/>
      </c>
      <c r="AB683" t="str">
        <f t="shared" si="122"/>
        <v/>
      </c>
      <c r="AC683" s="179" t="str">
        <f>IF('Planilla de Perforacion'!K717="Repasa","Repasa","")</f>
        <v/>
      </c>
      <c r="AE683" s="179" t="b">
        <f t="shared" si="119"/>
        <v>0</v>
      </c>
      <c r="AF683" t="str">
        <v/>
      </c>
      <c r="AG683" s="179" t="str">
        <f t="shared" si="120"/>
        <v/>
      </c>
      <c r="AH683" t="str">
        <v/>
      </c>
      <c r="AI683" s="202" t="str">
        <v/>
      </c>
      <c r="AJ683" t="str">
        <v/>
      </c>
      <c r="AK683" s="203" t="str">
        <v/>
      </c>
      <c r="AL683" t="str">
        <f t="shared" si="113"/>
        <v/>
      </c>
      <c r="AM683" t="str">
        <f t="shared" si="114"/>
        <v/>
      </c>
    </row>
    <row r="684" spans="3:39" x14ac:dyDescent="0.25">
      <c r="C684" s="179" t="str">
        <f>IF('Planilla de Perforacion'!K718="Conexión","Conexión","")</f>
        <v/>
      </c>
      <c r="D684" s="189" t="str">
        <f>'Planilla de Perforacion'!H718</f>
        <v/>
      </c>
      <c r="E684" s="190" t="str">
        <f>'Planilla de Perforacion'!E718</f>
        <v/>
      </c>
      <c r="F684" s="179">
        <f>'Planilla de Perforacion'!AF718</f>
        <v>0</v>
      </c>
      <c r="G684" s="179" t="str">
        <f>'Planilla de Perforacion'!AQ718</f>
        <v/>
      </c>
      <c r="H684" s="179" t="str">
        <f>'Planilla de Perforacion'!AS718</f>
        <v/>
      </c>
      <c r="I684" s="179" t="str">
        <f>'Planilla de Perforacion'!AR718</f>
        <v/>
      </c>
      <c r="J684" s="191" t="str">
        <v/>
      </c>
      <c r="K684" s="191" t="str">
        <f t="shared" si="123"/>
        <v/>
      </c>
      <c r="L684" s="191" t="str">
        <v/>
      </c>
      <c r="M684" s="192" t="str">
        <v/>
      </c>
      <c r="N684" s="191" t="str">
        <v/>
      </c>
      <c r="O684" s="191" t="str">
        <v/>
      </c>
      <c r="P684" s="193" t="str">
        <f t="shared" si="115"/>
        <v/>
      </c>
      <c r="Q684" s="193" t="str">
        <f t="shared" si="116"/>
        <v/>
      </c>
      <c r="R684" s="179" t="str">
        <f>IF('Planilla de Perforacion'!K718="Survey","Survey","")</f>
        <v/>
      </c>
      <c r="T684" s="179" t="b">
        <f t="shared" si="117"/>
        <v>0</v>
      </c>
      <c r="U684" s="179" t="str">
        <v/>
      </c>
      <c r="V684" s="179" t="str">
        <f t="shared" si="118"/>
        <v/>
      </c>
      <c r="W684" t="str">
        <v/>
      </c>
      <c r="X684" s="202" t="str">
        <v/>
      </c>
      <c r="Y684" t="str">
        <v/>
      </c>
      <c r="Z684" t="str">
        <v/>
      </c>
      <c r="AA684" t="str">
        <f t="shared" si="121"/>
        <v/>
      </c>
      <c r="AB684" t="str">
        <f t="shared" si="122"/>
        <v/>
      </c>
      <c r="AC684" s="179" t="str">
        <f>IF('Planilla de Perforacion'!K718="Repasa","Repasa","")</f>
        <v/>
      </c>
      <c r="AE684" s="179" t="b">
        <f t="shared" si="119"/>
        <v>0</v>
      </c>
      <c r="AF684" t="str">
        <v/>
      </c>
      <c r="AG684" s="179" t="str">
        <f t="shared" si="120"/>
        <v/>
      </c>
      <c r="AH684" t="str">
        <v/>
      </c>
      <c r="AI684" s="202" t="str">
        <v/>
      </c>
      <c r="AJ684" t="str">
        <v/>
      </c>
      <c r="AK684" s="203" t="str">
        <v/>
      </c>
      <c r="AL684" t="str">
        <f t="shared" si="113"/>
        <v/>
      </c>
      <c r="AM684" t="str">
        <f t="shared" si="114"/>
        <v/>
      </c>
    </row>
    <row r="685" spans="3:39" x14ac:dyDescent="0.25">
      <c r="C685" s="179" t="str">
        <f>IF('Planilla de Perforacion'!K719="Conexión","Conexión","")</f>
        <v/>
      </c>
      <c r="D685" s="189" t="str">
        <f>'Planilla de Perforacion'!H719</f>
        <v/>
      </c>
      <c r="E685" s="190" t="str">
        <f>'Planilla de Perforacion'!E719</f>
        <v/>
      </c>
      <c r="F685" s="179">
        <f>'Planilla de Perforacion'!AF719</f>
        <v>0</v>
      </c>
      <c r="G685" s="179" t="str">
        <f>'Planilla de Perforacion'!AQ719</f>
        <v/>
      </c>
      <c r="H685" s="179" t="str">
        <f>'Planilla de Perforacion'!AS719</f>
        <v/>
      </c>
      <c r="I685" s="179" t="str">
        <f>'Planilla de Perforacion'!AR719</f>
        <v/>
      </c>
      <c r="J685" s="191" t="str">
        <v/>
      </c>
      <c r="K685" s="191" t="str">
        <f t="shared" si="123"/>
        <v/>
      </c>
      <c r="L685" s="191" t="str">
        <v/>
      </c>
      <c r="M685" s="192" t="str">
        <v/>
      </c>
      <c r="N685" s="191" t="str">
        <v/>
      </c>
      <c r="O685" s="191" t="str">
        <v/>
      </c>
      <c r="P685" s="193" t="str">
        <f t="shared" si="115"/>
        <v/>
      </c>
      <c r="Q685" s="193" t="str">
        <f t="shared" si="116"/>
        <v/>
      </c>
      <c r="R685" s="179" t="str">
        <f>IF('Planilla de Perforacion'!K719="Survey","Survey","")</f>
        <v/>
      </c>
      <c r="T685" s="179" t="b">
        <f t="shared" si="117"/>
        <v>0</v>
      </c>
      <c r="U685" s="179" t="str">
        <v/>
      </c>
      <c r="V685" s="179" t="str">
        <f t="shared" si="118"/>
        <v/>
      </c>
      <c r="W685" t="str">
        <v/>
      </c>
      <c r="X685" s="202" t="str">
        <v/>
      </c>
      <c r="Y685" t="str">
        <v/>
      </c>
      <c r="Z685" t="str">
        <v/>
      </c>
      <c r="AA685" t="str">
        <f t="shared" si="121"/>
        <v/>
      </c>
      <c r="AB685" t="str">
        <f t="shared" si="122"/>
        <v/>
      </c>
      <c r="AC685" s="179" t="str">
        <f>IF('Planilla de Perforacion'!K719="Repasa","Repasa","")</f>
        <v/>
      </c>
      <c r="AE685" s="179" t="b">
        <f t="shared" si="119"/>
        <v>0</v>
      </c>
      <c r="AF685" t="str">
        <v/>
      </c>
      <c r="AG685" s="179" t="str">
        <f t="shared" si="120"/>
        <v/>
      </c>
      <c r="AH685" t="str">
        <v/>
      </c>
      <c r="AI685" s="202" t="str">
        <v/>
      </c>
      <c r="AJ685" t="str">
        <v/>
      </c>
      <c r="AK685" s="203" t="str">
        <v/>
      </c>
      <c r="AL685" t="str">
        <f t="shared" si="113"/>
        <v/>
      </c>
      <c r="AM685" t="str">
        <f t="shared" si="114"/>
        <v/>
      </c>
    </row>
    <row r="686" spans="3:39" x14ac:dyDescent="0.25">
      <c r="C686" s="179" t="str">
        <f>IF('Planilla de Perforacion'!K720="Conexión","Conexión","")</f>
        <v/>
      </c>
      <c r="D686" s="189" t="str">
        <f>'Planilla de Perforacion'!H720</f>
        <v/>
      </c>
      <c r="E686" s="190" t="str">
        <f>'Planilla de Perforacion'!E720</f>
        <v/>
      </c>
      <c r="F686" s="179">
        <f>'Planilla de Perforacion'!AF720</f>
        <v>0</v>
      </c>
      <c r="G686" s="179" t="str">
        <f>'Planilla de Perforacion'!AQ720</f>
        <v/>
      </c>
      <c r="H686" s="179" t="str">
        <f>'Planilla de Perforacion'!AS720</f>
        <v/>
      </c>
      <c r="I686" s="179" t="str">
        <f>'Planilla de Perforacion'!AR720</f>
        <v/>
      </c>
      <c r="J686" s="191" t="str">
        <v/>
      </c>
      <c r="K686" s="191" t="str">
        <f t="shared" si="123"/>
        <v/>
      </c>
      <c r="L686" s="191" t="str">
        <v/>
      </c>
      <c r="M686" s="192" t="str">
        <v/>
      </c>
      <c r="N686" s="191" t="str">
        <v/>
      </c>
      <c r="O686" s="191" t="str">
        <v/>
      </c>
      <c r="P686" s="193" t="str">
        <f t="shared" si="115"/>
        <v/>
      </c>
      <c r="Q686" s="193" t="str">
        <f t="shared" si="116"/>
        <v/>
      </c>
      <c r="R686" s="179" t="str">
        <f>IF('Planilla de Perforacion'!K720="Survey","Survey","")</f>
        <v/>
      </c>
      <c r="T686" s="179" t="b">
        <f t="shared" si="117"/>
        <v>0</v>
      </c>
      <c r="U686" s="179" t="str">
        <v/>
      </c>
      <c r="V686" s="179" t="str">
        <f t="shared" si="118"/>
        <v/>
      </c>
      <c r="W686" t="str">
        <v/>
      </c>
      <c r="X686" s="202" t="str">
        <v/>
      </c>
      <c r="Y686" t="str">
        <v/>
      </c>
      <c r="Z686" t="str">
        <v/>
      </c>
      <c r="AA686" t="str">
        <f t="shared" si="121"/>
        <v/>
      </c>
      <c r="AB686" t="str">
        <f t="shared" si="122"/>
        <v/>
      </c>
      <c r="AC686" s="179" t="str">
        <f>IF('Planilla de Perforacion'!K720="Repasa","Repasa","")</f>
        <v/>
      </c>
      <c r="AE686" s="179" t="b">
        <f t="shared" si="119"/>
        <v>0</v>
      </c>
      <c r="AF686" t="str">
        <v/>
      </c>
      <c r="AG686" s="179" t="str">
        <f t="shared" si="120"/>
        <v/>
      </c>
      <c r="AH686" t="str">
        <v/>
      </c>
      <c r="AI686" s="202" t="str">
        <v/>
      </c>
      <c r="AJ686" t="str">
        <v/>
      </c>
      <c r="AK686" s="203" t="str">
        <v/>
      </c>
      <c r="AL686" t="str">
        <f t="shared" si="113"/>
        <v/>
      </c>
      <c r="AM686" t="str">
        <f t="shared" si="114"/>
        <v/>
      </c>
    </row>
    <row r="687" spans="3:39" x14ac:dyDescent="0.25">
      <c r="C687" s="179" t="str">
        <f>IF('Planilla de Perforacion'!K721="Conexión","Conexión","")</f>
        <v/>
      </c>
      <c r="D687" s="189" t="str">
        <f>'Planilla de Perforacion'!H721</f>
        <v/>
      </c>
      <c r="E687" s="190" t="str">
        <f>'Planilla de Perforacion'!E721</f>
        <v/>
      </c>
      <c r="F687" s="179">
        <f>'Planilla de Perforacion'!AF721</f>
        <v>0</v>
      </c>
      <c r="G687" s="179" t="str">
        <f>'Planilla de Perforacion'!AQ721</f>
        <v/>
      </c>
      <c r="H687" s="179" t="str">
        <f>'Planilla de Perforacion'!AS721</f>
        <v/>
      </c>
      <c r="I687" s="179" t="str">
        <f>'Planilla de Perforacion'!AR721</f>
        <v/>
      </c>
      <c r="J687" s="191" t="str">
        <v/>
      </c>
      <c r="K687" s="191" t="str">
        <f t="shared" si="123"/>
        <v/>
      </c>
      <c r="L687" s="191" t="str">
        <v/>
      </c>
      <c r="M687" s="192" t="str">
        <v/>
      </c>
      <c r="N687" s="191" t="str">
        <v/>
      </c>
      <c r="O687" s="191" t="str">
        <v/>
      </c>
      <c r="P687" s="193" t="str">
        <f t="shared" si="115"/>
        <v/>
      </c>
      <c r="Q687" s="193" t="str">
        <f t="shared" si="116"/>
        <v/>
      </c>
      <c r="R687" s="179" t="str">
        <f>IF('Planilla de Perforacion'!K721="Survey","Survey","")</f>
        <v/>
      </c>
      <c r="T687" s="179" t="b">
        <f t="shared" si="117"/>
        <v>0</v>
      </c>
      <c r="U687" s="179" t="str">
        <v/>
      </c>
      <c r="V687" s="179" t="str">
        <f t="shared" si="118"/>
        <v/>
      </c>
      <c r="W687" t="str">
        <v/>
      </c>
      <c r="X687" s="202" t="str">
        <v/>
      </c>
      <c r="Y687" t="str">
        <v/>
      </c>
      <c r="Z687" t="str">
        <v/>
      </c>
      <c r="AA687" t="str">
        <f t="shared" si="121"/>
        <v/>
      </c>
      <c r="AB687" t="str">
        <f t="shared" si="122"/>
        <v/>
      </c>
      <c r="AC687" s="179" t="str">
        <f>IF('Planilla de Perforacion'!K721="Repasa","Repasa","")</f>
        <v/>
      </c>
      <c r="AE687" s="179" t="b">
        <f t="shared" si="119"/>
        <v>0</v>
      </c>
      <c r="AF687" t="str">
        <v/>
      </c>
      <c r="AG687" s="179" t="str">
        <f t="shared" si="120"/>
        <v/>
      </c>
      <c r="AH687" t="str">
        <v/>
      </c>
      <c r="AI687" s="202" t="str">
        <v/>
      </c>
      <c r="AJ687" t="str">
        <v/>
      </c>
      <c r="AK687" s="203" t="str">
        <v/>
      </c>
      <c r="AL687" t="str">
        <f t="shared" si="113"/>
        <v/>
      </c>
      <c r="AM687" t="str">
        <f t="shared" si="114"/>
        <v/>
      </c>
    </row>
    <row r="688" spans="3:39" x14ac:dyDescent="0.25">
      <c r="C688" s="179" t="str">
        <f>IF('Planilla de Perforacion'!K722="Conexión","Conexión","")</f>
        <v/>
      </c>
      <c r="D688" s="189" t="str">
        <f>'Planilla de Perforacion'!H722</f>
        <v/>
      </c>
      <c r="E688" s="190" t="str">
        <f>'Planilla de Perforacion'!E722</f>
        <v/>
      </c>
      <c r="F688" s="179">
        <f>'Planilla de Perforacion'!AF722</f>
        <v>0</v>
      </c>
      <c r="G688" s="179" t="str">
        <f>'Planilla de Perforacion'!AQ722</f>
        <v/>
      </c>
      <c r="H688" s="179" t="str">
        <f>'Planilla de Perforacion'!AS722</f>
        <v/>
      </c>
      <c r="I688" s="179" t="str">
        <f>'Planilla de Perforacion'!AR722</f>
        <v/>
      </c>
      <c r="J688" s="191" t="str">
        <v/>
      </c>
      <c r="K688" s="191" t="str">
        <f t="shared" si="123"/>
        <v/>
      </c>
      <c r="L688" s="191" t="str">
        <v/>
      </c>
      <c r="M688" s="192" t="str">
        <v/>
      </c>
      <c r="N688" s="191" t="str">
        <v/>
      </c>
      <c r="O688" s="191" t="str">
        <v/>
      </c>
      <c r="P688" s="193" t="str">
        <f t="shared" si="115"/>
        <v/>
      </c>
      <c r="Q688" s="193" t="str">
        <f t="shared" si="116"/>
        <v/>
      </c>
      <c r="R688" s="179" t="str">
        <f>IF('Planilla de Perforacion'!K722="Survey","Survey","")</f>
        <v/>
      </c>
      <c r="T688" s="179" t="b">
        <f t="shared" si="117"/>
        <v>0</v>
      </c>
      <c r="U688" s="179" t="str">
        <v/>
      </c>
      <c r="V688" s="179" t="str">
        <f t="shared" si="118"/>
        <v/>
      </c>
      <c r="W688" t="str">
        <v/>
      </c>
      <c r="X688" s="202" t="str">
        <v/>
      </c>
      <c r="Y688" t="str">
        <v/>
      </c>
      <c r="Z688" t="str">
        <v/>
      </c>
      <c r="AA688" t="str">
        <f t="shared" si="121"/>
        <v/>
      </c>
      <c r="AB688" t="str">
        <f t="shared" si="122"/>
        <v/>
      </c>
      <c r="AC688" s="179" t="str">
        <f>IF('Planilla de Perforacion'!K722="Repasa","Repasa","")</f>
        <v/>
      </c>
      <c r="AE688" s="179" t="b">
        <f t="shared" si="119"/>
        <v>0</v>
      </c>
      <c r="AF688" t="str">
        <v/>
      </c>
      <c r="AG688" s="179" t="str">
        <f t="shared" si="120"/>
        <v/>
      </c>
      <c r="AH688" t="str">
        <v/>
      </c>
      <c r="AI688" s="202" t="str">
        <v/>
      </c>
      <c r="AJ688" t="str">
        <v/>
      </c>
      <c r="AK688" s="203" t="str">
        <v/>
      </c>
      <c r="AL688" t="str">
        <f t="shared" si="113"/>
        <v/>
      </c>
      <c r="AM688" t="str">
        <f t="shared" si="114"/>
        <v/>
      </c>
    </row>
    <row r="689" spans="3:39" x14ac:dyDescent="0.25">
      <c r="C689" s="179" t="str">
        <f>IF('Planilla de Perforacion'!K723="Conexión","Conexión","")</f>
        <v/>
      </c>
      <c r="D689" s="189" t="str">
        <f>'Planilla de Perforacion'!H723</f>
        <v/>
      </c>
      <c r="E689" s="190" t="str">
        <f>'Planilla de Perforacion'!E723</f>
        <v/>
      </c>
      <c r="F689" s="179">
        <f>'Planilla de Perforacion'!AF723</f>
        <v>0</v>
      </c>
      <c r="G689" s="179" t="str">
        <f>'Planilla de Perforacion'!AQ723</f>
        <v/>
      </c>
      <c r="H689" s="179" t="str">
        <f>'Planilla de Perforacion'!AS723</f>
        <v/>
      </c>
      <c r="I689" s="179" t="str">
        <f>'Planilla de Perforacion'!AR723</f>
        <v/>
      </c>
      <c r="J689" s="191" t="str">
        <v/>
      </c>
      <c r="K689" s="191" t="str">
        <f t="shared" si="123"/>
        <v/>
      </c>
      <c r="L689" s="191" t="str">
        <v/>
      </c>
      <c r="M689" s="192" t="str">
        <v/>
      </c>
      <c r="N689" s="191" t="str">
        <v/>
      </c>
      <c r="O689" s="191" t="str">
        <v/>
      </c>
      <c r="P689" s="193" t="str">
        <f t="shared" si="115"/>
        <v/>
      </c>
      <c r="Q689" s="193" t="str">
        <f t="shared" si="116"/>
        <v/>
      </c>
      <c r="R689" s="179" t="str">
        <f>IF('Planilla de Perforacion'!K723="Survey","Survey","")</f>
        <v/>
      </c>
      <c r="T689" s="179" t="b">
        <f t="shared" si="117"/>
        <v>0</v>
      </c>
      <c r="U689" s="179" t="str">
        <v/>
      </c>
      <c r="V689" s="179" t="str">
        <f t="shared" si="118"/>
        <v/>
      </c>
      <c r="W689" t="str">
        <v/>
      </c>
      <c r="X689" s="202" t="str">
        <v/>
      </c>
      <c r="Y689" t="str">
        <v/>
      </c>
      <c r="Z689" t="str">
        <v/>
      </c>
      <c r="AA689" t="str">
        <f t="shared" si="121"/>
        <v/>
      </c>
      <c r="AB689" t="str">
        <f t="shared" si="122"/>
        <v/>
      </c>
      <c r="AC689" s="179" t="str">
        <f>IF('Planilla de Perforacion'!K723="Repasa","Repasa","")</f>
        <v/>
      </c>
      <c r="AE689" s="179" t="b">
        <f t="shared" si="119"/>
        <v>0</v>
      </c>
      <c r="AF689" t="str">
        <v/>
      </c>
      <c r="AG689" s="179" t="str">
        <f t="shared" si="120"/>
        <v/>
      </c>
      <c r="AH689" t="str">
        <v/>
      </c>
      <c r="AI689" s="202" t="str">
        <v/>
      </c>
      <c r="AJ689" t="str">
        <v/>
      </c>
      <c r="AK689" s="203" t="str">
        <v/>
      </c>
      <c r="AL689" t="str">
        <f t="shared" si="113"/>
        <v/>
      </c>
      <c r="AM689" t="str">
        <f t="shared" si="114"/>
        <v/>
      </c>
    </row>
    <row r="690" spans="3:39" x14ac:dyDescent="0.25">
      <c r="C690" s="179" t="str">
        <f>IF('Planilla de Perforacion'!K724="Conexión","Conexión","")</f>
        <v/>
      </c>
      <c r="D690" s="189" t="str">
        <f>'Planilla de Perforacion'!H724</f>
        <v/>
      </c>
      <c r="E690" s="190" t="str">
        <f>'Planilla de Perforacion'!E724</f>
        <v/>
      </c>
      <c r="F690" s="179">
        <f>'Planilla de Perforacion'!AF724</f>
        <v>0</v>
      </c>
      <c r="G690" s="179" t="str">
        <f>'Planilla de Perforacion'!AQ724</f>
        <v/>
      </c>
      <c r="H690" s="179" t="str">
        <f>'Planilla de Perforacion'!AS724</f>
        <v/>
      </c>
      <c r="I690" s="179" t="str">
        <f>'Planilla de Perforacion'!AR724</f>
        <v/>
      </c>
      <c r="J690" s="191" t="str">
        <v/>
      </c>
      <c r="K690" s="191" t="str">
        <f t="shared" si="123"/>
        <v/>
      </c>
      <c r="L690" s="191" t="str">
        <v/>
      </c>
      <c r="M690" s="192" t="str">
        <v/>
      </c>
      <c r="N690" s="191" t="str">
        <v/>
      </c>
      <c r="O690" s="191" t="str">
        <v/>
      </c>
      <c r="P690" s="193" t="str">
        <f t="shared" si="115"/>
        <v/>
      </c>
      <c r="Q690" s="193" t="str">
        <f t="shared" si="116"/>
        <v/>
      </c>
      <c r="R690" s="179" t="str">
        <f>IF('Planilla de Perforacion'!K724="Survey","Survey","")</f>
        <v/>
      </c>
      <c r="T690" s="179" t="b">
        <f t="shared" si="117"/>
        <v>0</v>
      </c>
      <c r="U690" s="179" t="str">
        <v/>
      </c>
      <c r="V690" s="179" t="str">
        <f t="shared" si="118"/>
        <v/>
      </c>
      <c r="W690" t="str">
        <v/>
      </c>
      <c r="X690" s="202" t="str">
        <v/>
      </c>
      <c r="Y690" t="str">
        <v/>
      </c>
      <c r="Z690" t="str">
        <v/>
      </c>
      <c r="AA690" t="str">
        <f t="shared" si="121"/>
        <v/>
      </c>
      <c r="AB690" t="str">
        <f t="shared" si="122"/>
        <v/>
      </c>
      <c r="AC690" s="179" t="str">
        <f>IF('Planilla de Perforacion'!K724="Repasa","Repasa","")</f>
        <v/>
      </c>
      <c r="AE690" s="179" t="b">
        <f t="shared" si="119"/>
        <v>0</v>
      </c>
      <c r="AF690" t="str">
        <v/>
      </c>
      <c r="AG690" s="179" t="str">
        <f t="shared" si="120"/>
        <v/>
      </c>
      <c r="AH690" t="str">
        <v/>
      </c>
      <c r="AI690" s="202" t="str">
        <v/>
      </c>
      <c r="AJ690" t="str">
        <v/>
      </c>
      <c r="AK690" s="203" t="str">
        <v/>
      </c>
      <c r="AL690" t="str">
        <f t="shared" si="113"/>
        <v/>
      </c>
      <c r="AM690" t="str">
        <f t="shared" si="114"/>
        <v/>
      </c>
    </row>
    <row r="691" spans="3:39" x14ac:dyDescent="0.25">
      <c r="C691" s="179" t="str">
        <f>IF('Planilla de Perforacion'!K725="Conexión","Conexión","")</f>
        <v/>
      </c>
      <c r="D691" s="189" t="str">
        <f>'Planilla de Perforacion'!H725</f>
        <v/>
      </c>
      <c r="E691" s="190" t="str">
        <f>'Planilla de Perforacion'!E725</f>
        <v/>
      </c>
      <c r="F691" s="179">
        <f>'Planilla de Perforacion'!AF725</f>
        <v>0</v>
      </c>
      <c r="G691" s="179" t="str">
        <f>'Planilla de Perforacion'!AQ725</f>
        <v/>
      </c>
      <c r="H691" s="179" t="str">
        <f>'Planilla de Perforacion'!AS725</f>
        <v/>
      </c>
      <c r="I691" s="179" t="str">
        <f>'Planilla de Perforacion'!AR725</f>
        <v/>
      </c>
      <c r="J691" s="191" t="str">
        <v/>
      </c>
      <c r="K691" s="191" t="str">
        <f t="shared" si="123"/>
        <v/>
      </c>
      <c r="L691" s="191" t="str">
        <v/>
      </c>
      <c r="M691" s="192" t="str">
        <v/>
      </c>
      <c r="N691" s="191" t="str">
        <v/>
      </c>
      <c r="O691" s="191" t="str">
        <v/>
      </c>
      <c r="P691" s="193" t="str">
        <f t="shared" si="115"/>
        <v/>
      </c>
      <c r="Q691" s="193" t="str">
        <f t="shared" si="116"/>
        <v/>
      </c>
      <c r="R691" s="179" t="str">
        <f>IF('Planilla de Perforacion'!K725="Survey","Survey","")</f>
        <v/>
      </c>
      <c r="T691" s="179" t="b">
        <f t="shared" si="117"/>
        <v>0</v>
      </c>
      <c r="U691" s="179" t="str">
        <v/>
      </c>
      <c r="V691" s="179" t="str">
        <f t="shared" si="118"/>
        <v/>
      </c>
      <c r="W691" t="str">
        <v/>
      </c>
      <c r="X691" s="202" t="str">
        <v/>
      </c>
      <c r="Y691" t="str">
        <v/>
      </c>
      <c r="Z691" t="str">
        <v/>
      </c>
      <c r="AA691" t="str">
        <f t="shared" si="121"/>
        <v/>
      </c>
      <c r="AB691" t="str">
        <f t="shared" si="122"/>
        <v/>
      </c>
      <c r="AC691" s="179" t="str">
        <f>IF('Planilla de Perforacion'!K725="Repasa","Repasa","")</f>
        <v/>
      </c>
      <c r="AE691" s="179" t="b">
        <f t="shared" si="119"/>
        <v>0</v>
      </c>
      <c r="AF691" t="str">
        <v/>
      </c>
      <c r="AG691" s="179" t="str">
        <f t="shared" si="120"/>
        <v/>
      </c>
      <c r="AH691" t="str">
        <v/>
      </c>
      <c r="AI691" s="202" t="str">
        <v/>
      </c>
      <c r="AJ691" t="str">
        <v/>
      </c>
      <c r="AK691" s="203" t="str">
        <v/>
      </c>
      <c r="AL691" t="str">
        <f t="shared" si="113"/>
        <v/>
      </c>
      <c r="AM691" t="str">
        <f t="shared" si="114"/>
        <v/>
      </c>
    </row>
    <row r="692" spans="3:39" x14ac:dyDescent="0.25">
      <c r="C692" s="179" t="str">
        <f>IF('Planilla de Perforacion'!K726="Conexión","Conexión","")</f>
        <v/>
      </c>
      <c r="D692" s="189" t="str">
        <f>'Planilla de Perforacion'!H726</f>
        <v/>
      </c>
      <c r="E692" s="190" t="str">
        <f>'Planilla de Perforacion'!E726</f>
        <v/>
      </c>
      <c r="F692" s="179">
        <f>'Planilla de Perforacion'!AF726</f>
        <v>0</v>
      </c>
      <c r="G692" s="179" t="str">
        <f>'Planilla de Perforacion'!AQ726</f>
        <v/>
      </c>
      <c r="H692" s="179" t="str">
        <f>'Planilla de Perforacion'!AS726</f>
        <v/>
      </c>
      <c r="I692" s="179" t="str">
        <f>'Planilla de Perforacion'!AR726</f>
        <v/>
      </c>
      <c r="J692" s="191" t="str">
        <v/>
      </c>
      <c r="K692" s="191" t="str">
        <f t="shared" si="123"/>
        <v/>
      </c>
      <c r="L692" s="191" t="str">
        <v/>
      </c>
      <c r="M692" s="192" t="str">
        <v/>
      </c>
      <c r="N692" s="191" t="str">
        <v/>
      </c>
      <c r="O692" s="191" t="str">
        <v/>
      </c>
      <c r="P692" s="193" t="str">
        <f t="shared" si="115"/>
        <v/>
      </c>
      <c r="Q692" s="193" t="str">
        <f t="shared" si="116"/>
        <v/>
      </c>
      <c r="R692" s="179" t="str">
        <f>IF('Planilla de Perforacion'!K726="Survey","Survey","")</f>
        <v/>
      </c>
      <c r="T692" s="179" t="b">
        <f t="shared" si="117"/>
        <v>0</v>
      </c>
      <c r="U692" s="179" t="str">
        <v/>
      </c>
      <c r="V692" s="179" t="str">
        <f t="shared" si="118"/>
        <v/>
      </c>
      <c r="W692" t="str">
        <v/>
      </c>
      <c r="X692" s="202" t="str">
        <v/>
      </c>
      <c r="Y692" t="str">
        <v/>
      </c>
      <c r="Z692" t="str">
        <v/>
      </c>
      <c r="AA692" t="str">
        <f t="shared" si="121"/>
        <v/>
      </c>
      <c r="AB692" t="str">
        <f t="shared" si="122"/>
        <v/>
      </c>
      <c r="AC692" s="179" t="str">
        <f>IF('Planilla de Perforacion'!K726="Repasa","Repasa","")</f>
        <v/>
      </c>
      <c r="AE692" s="179" t="b">
        <f t="shared" si="119"/>
        <v>0</v>
      </c>
      <c r="AF692" t="str">
        <v/>
      </c>
      <c r="AG692" s="179" t="str">
        <f t="shared" si="120"/>
        <v/>
      </c>
      <c r="AH692" t="str">
        <v/>
      </c>
      <c r="AI692" s="202" t="str">
        <v/>
      </c>
      <c r="AJ692" t="str">
        <v/>
      </c>
      <c r="AK692" s="203" t="str">
        <v/>
      </c>
      <c r="AL692" t="str">
        <f t="shared" si="113"/>
        <v/>
      </c>
      <c r="AM692" t="str">
        <f t="shared" si="114"/>
        <v/>
      </c>
    </row>
    <row r="693" spans="3:39" x14ac:dyDescent="0.25">
      <c r="C693" s="179" t="str">
        <f>IF('Planilla de Perforacion'!K727="Conexión","Conexión","")</f>
        <v/>
      </c>
      <c r="D693" s="189" t="str">
        <f>'Planilla de Perforacion'!H727</f>
        <v/>
      </c>
      <c r="E693" s="190" t="str">
        <f>'Planilla de Perforacion'!E727</f>
        <v/>
      </c>
      <c r="F693" s="179">
        <f>'Planilla de Perforacion'!AF727</f>
        <v>0</v>
      </c>
      <c r="G693" s="179" t="str">
        <f>'Planilla de Perforacion'!AQ727</f>
        <v/>
      </c>
      <c r="H693" s="179" t="str">
        <f>'Planilla de Perforacion'!AS727</f>
        <v/>
      </c>
      <c r="I693" s="179" t="str">
        <f>'Planilla de Perforacion'!AR727</f>
        <v/>
      </c>
      <c r="J693" s="191" t="str">
        <v/>
      </c>
      <c r="K693" s="191" t="str">
        <f t="shared" si="123"/>
        <v/>
      </c>
      <c r="L693" s="191" t="str">
        <v/>
      </c>
      <c r="M693" s="192" t="str">
        <v/>
      </c>
      <c r="N693" s="191" t="str">
        <v/>
      </c>
      <c r="O693" s="191" t="str">
        <v/>
      </c>
      <c r="P693" s="193" t="str">
        <f t="shared" si="115"/>
        <v/>
      </c>
      <c r="Q693" s="193" t="str">
        <f t="shared" si="116"/>
        <v/>
      </c>
      <c r="R693" s="179" t="str">
        <f>IF('Planilla de Perforacion'!K727="Survey","Survey","")</f>
        <v/>
      </c>
      <c r="T693" s="179" t="b">
        <f t="shared" si="117"/>
        <v>0</v>
      </c>
      <c r="U693" s="179" t="str">
        <v/>
      </c>
      <c r="V693" s="179" t="str">
        <f t="shared" si="118"/>
        <v/>
      </c>
      <c r="W693" t="str">
        <v/>
      </c>
      <c r="X693" s="202" t="str">
        <v/>
      </c>
      <c r="Y693" t="str">
        <v/>
      </c>
      <c r="Z693" t="str">
        <v/>
      </c>
      <c r="AA693" t="str">
        <f t="shared" si="121"/>
        <v/>
      </c>
      <c r="AB693" t="str">
        <f t="shared" si="122"/>
        <v/>
      </c>
      <c r="AC693" s="179" t="str">
        <f>IF('Planilla de Perforacion'!K727="Repasa","Repasa","")</f>
        <v/>
      </c>
      <c r="AE693" s="179" t="b">
        <f t="shared" si="119"/>
        <v>0</v>
      </c>
      <c r="AF693" t="str">
        <v/>
      </c>
      <c r="AG693" s="179" t="str">
        <f t="shared" si="120"/>
        <v/>
      </c>
      <c r="AH693" t="str">
        <v/>
      </c>
      <c r="AI693" s="202" t="str">
        <v/>
      </c>
      <c r="AJ693" t="str">
        <v/>
      </c>
      <c r="AK693" s="203" t="str">
        <v/>
      </c>
      <c r="AL693" t="str">
        <f t="shared" si="113"/>
        <v/>
      </c>
      <c r="AM693" t="str">
        <f t="shared" si="114"/>
        <v/>
      </c>
    </row>
    <row r="694" spans="3:39" x14ac:dyDescent="0.25">
      <c r="C694" s="179" t="str">
        <f>IF('Planilla de Perforacion'!K728="Conexión","Conexión","")</f>
        <v/>
      </c>
      <c r="D694" s="189" t="str">
        <f>'Planilla de Perforacion'!H728</f>
        <v/>
      </c>
      <c r="E694" s="190" t="str">
        <f>'Planilla de Perforacion'!E728</f>
        <v/>
      </c>
      <c r="F694" s="179">
        <f>'Planilla de Perforacion'!AF728</f>
        <v>0</v>
      </c>
      <c r="G694" s="179" t="str">
        <f>'Planilla de Perforacion'!AQ728</f>
        <v/>
      </c>
      <c r="H694" s="179" t="str">
        <f>'Planilla de Perforacion'!AS728</f>
        <v/>
      </c>
      <c r="I694" s="179" t="str">
        <f>'Planilla de Perforacion'!AR728</f>
        <v/>
      </c>
      <c r="J694" s="191" t="str">
        <v/>
      </c>
      <c r="K694" s="191" t="str">
        <f t="shared" si="123"/>
        <v/>
      </c>
      <c r="L694" s="191" t="str">
        <v/>
      </c>
      <c r="M694" s="192" t="str">
        <v/>
      </c>
      <c r="N694" s="191" t="str">
        <v/>
      </c>
      <c r="O694" s="191" t="str">
        <v/>
      </c>
      <c r="P694" s="193" t="str">
        <f t="shared" si="115"/>
        <v/>
      </c>
      <c r="Q694" s="193" t="str">
        <f t="shared" si="116"/>
        <v/>
      </c>
      <c r="R694" s="179" t="str">
        <f>IF('Planilla de Perforacion'!K728="Survey","Survey","")</f>
        <v/>
      </c>
      <c r="T694" s="179" t="b">
        <f t="shared" si="117"/>
        <v>0</v>
      </c>
      <c r="U694" s="179" t="str">
        <v/>
      </c>
      <c r="V694" s="179" t="str">
        <f t="shared" si="118"/>
        <v/>
      </c>
      <c r="W694" t="str">
        <v/>
      </c>
      <c r="X694" s="202" t="str">
        <v/>
      </c>
      <c r="Y694" t="str">
        <v/>
      </c>
      <c r="Z694" t="str">
        <v/>
      </c>
      <c r="AA694" t="str">
        <f t="shared" si="121"/>
        <v/>
      </c>
      <c r="AB694" t="str">
        <f t="shared" si="122"/>
        <v/>
      </c>
      <c r="AC694" s="179" t="str">
        <f>IF('Planilla de Perforacion'!K728="Repasa","Repasa","")</f>
        <v/>
      </c>
      <c r="AE694" s="179" t="b">
        <f t="shared" si="119"/>
        <v>0</v>
      </c>
      <c r="AF694" t="str">
        <v/>
      </c>
      <c r="AG694" s="179" t="str">
        <f t="shared" si="120"/>
        <v/>
      </c>
      <c r="AH694" t="str">
        <v/>
      </c>
      <c r="AI694" s="202" t="str">
        <v/>
      </c>
      <c r="AJ694" t="str">
        <v/>
      </c>
      <c r="AK694" s="203" t="str">
        <v/>
      </c>
      <c r="AL694" t="str">
        <f t="shared" si="113"/>
        <v/>
      </c>
      <c r="AM694" t="str">
        <f t="shared" si="114"/>
        <v/>
      </c>
    </row>
    <row r="695" spans="3:39" x14ac:dyDescent="0.25">
      <c r="C695" s="179" t="str">
        <f>IF('Planilla de Perforacion'!K729="Conexión","Conexión","")</f>
        <v/>
      </c>
      <c r="D695" s="189" t="str">
        <f>'Planilla de Perforacion'!H729</f>
        <v/>
      </c>
      <c r="E695" s="190" t="str">
        <f>'Planilla de Perforacion'!E729</f>
        <v/>
      </c>
      <c r="F695" s="179">
        <f>'Planilla de Perforacion'!AF729</f>
        <v>0</v>
      </c>
      <c r="G695" s="179" t="str">
        <f>'Planilla de Perforacion'!AQ729</f>
        <v/>
      </c>
      <c r="H695" s="179" t="str">
        <f>'Planilla de Perforacion'!AS729</f>
        <v/>
      </c>
      <c r="I695" s="179" t="str">
        <f>'Planilla de Perforacion'!AR729</f>
        <v/>
      </c>
      <c r="J695" s="191" t="str">
        <v/>
      </c>
      <c r="K695" s="191" t="str">
        <f t="shared" si="123"/>
        <v/>
      </c>
      <c r="L695" s="191" t="str">
        <v/>
      </c>
      <c r="M695" s="192" t="str">
        <v/>
      </c>
      <c r="N695" s="191" t="str">
        <v/>
      </c>
      <c r="O695" s="191" t="str">
        <v/>
      </c>
      <c r="P695" s="193" t="str">
        <f t="shared" si="115"/>
        <v/>
      </c>
      <c r="Q695" s="193" t="str">
        <f t="shared" si="116"/>
        <v/>
      </c>
      <c r="R695" s="179" t="str">
        <f>IF('Planilla de Perforacion'!K729="Survey","Survey","")</f>
        <v/>
      </c>
      <c r="T695" s="179" t="b">
        <f t="shared" si="117"/>
        <v>0</v>
      </c>
      <c r="U695" s="179" t="str">
        <v/>
      </c>
      <c r="V695" s="179" t="str">
        <f t="shared" si="118"/>
        <v/>
      </c>
      <c r="W695" t="str">
        <v/>
      </c>
      <c r="X695" s="202" t="str">
        <v/>
      </c>
      <c r="Y695" t="str">
        <v/>
      </c>
      <c r="Z695" t="str">
        <v/>
      </c>
      <c r="AA695" t="str">
        <f t="shared" si="121"/>
        <v/>
      </c>
      <c r="AB695" t="str">
        <f t="shared" si="122"/>
        <v/>
      </c>
      <c r="AC695" s="179" t="str">
        <f>IF('Planilla de Perforacion'!K729="Repasa","Repasa","")</f>
        <v/>
      </c>
      <c r="AE695" s="179" t="b">
        <f t="shared" si="119"/>
        <v>0</v>
      </c>
      <c r="AF695" t="str">
        <v/>
      </c>
      <c r="AG695" s="179" t="str">
        <f t="shared" si="120"/>
        <v/>
      </c>
      <c r="AH695" t="str">
        <v/>
      </c>
      <c r="AI695" s="202" t="str">
        <v/>
      </c>
      <c r="AJ695" t="str">
        <v/>
      </c>
      <c r="AK695" s="203" t="str">
        <v/>
      </c>
      <c r="AL695" t="str">
        <f t="shared" si="113"/>
        <v/>
      </c>
      <c r="AM695" t="str">
        <f t="shared" si="114"/>
        <v/>
      </c>
    </row>
    <row r="696" spans="3:39" x14ac:dyDescent="0.25">
      <c r="C696" s="179" t="str">
        <f>IF('Planilla de Perforacion'!K730="Conexión","Conexión","")</f>
        <v/>
      </c>
      <c r="D696" s="189" t="str">
        <f>'Planilla de Perforacion'!H730</f>
        <v/>
      </c>
      <c r="E696" s="190" t="str">
        <f>'Planilla de Perforacion'!E730</f>
        <v/>
      </c>
      <c r="F696" s="179">
        <f>'Planilla de Perforacion'!AF730</f>
        <v>0</v>
      </c>
      <c r="G696" s="179" t="str">
        <f>'Planilla de Perforacion'!AQ730</f>
        <v/>
      </c>
      <c r="H696" s="179" t="str">
        <f>'Planilla de Perforacion'!AS730</f>
        <v/>
      </c>
      <c r="I696" s="179" t="str">
        <f>'Planilla de Perforacion'!AR730</f>
        <v/>
      </c>
      <c r="J696" s="191" t="str">
        <v/>
      </c>
      <c r="K696" s="191" t="str">
        <f t="shared" si="123"/>
        <v/>
      </c>
      <c r="L696" s="191" t="str">
        <v/>
      </c>
      <c r="M696" s="192" t="str">
        <v/>
      </c>
      <c r="N696" s="191" t="str">
        <v/>
      </c>
      <c r="O696" s="191" t="str">
        <v/>
      </c>
      <c r="P696" s="193" t="str">
        <f t="shared" si="115"/>
        <v/>
      </c>
      <c r="Q696" s="193" t="str">
        <f t="shared" si="116"/>
        <v/>
      </c>
      <c r="R696" s="179" t="str">
        <f>IF('Planilla de Perforacion'!K730="Survey","Survey","")</f>
        <v/>
      </c>
      <c r="T696" s="179" t="b">
        <f t="shared" si="117"/>
        <v>0</v>
      </c>
      <c r="U696" s="179" t="str">
        <v/>
      </c>
      <c r="V696" s="179" t="str">
        <f t="shared" si="118"/>
        <v/>
      </c>
      <c r="W696" t="str">
        <v/>
      </c>
      <c r="X696" s="202" t="str">
        <v/>
      </c>
      <c r="Y696" t="str">
        <v/>
      </c>
      <c r="Z696" t="str">
        <v/>
      </c>
      <c r="AA696" t="str">
        <f t="shared" si="121"/>
        <v/>
      </c>
      <c r="AB696" t="str">
        <f t="shared" si="122"/>
        <v/>
      </c>
      <c r="AC696" s="179" t="str">
        <f>IF('Planilla de Perforacion'!K730="Repasa","Repasa","")</f>
        <v/>
      </c>
      <c r="AE696" s="179" t="b">
        <f t="shared" si="119"/>
        <v>0</v>
      </c>
      <c r="AF696" t="str">
        <v/>
      </c>
      <c r="AG696" s="179" t="str">
        <f t="shared" si="120"/>
        <v/>
      </c>
      <c r="AH696" t="str">
        <v/>
      </c>
      <c r="AI696" s="202" t="str">
        <v/>
      </c>
      <c r="AJ696" t="str">
        <v/>
      </c>
      <c r="AK696" s="203" t="str">
        <v/>
      </c>
      <c r="AL696" t="str">
        <f t="shared" si="113"/>
        <v/>
      </c>
      <c r="AM696" t="str">
        <f t="shared" si="114"/>
        <v/>
      </c>
    </row>
    <row r="697" spans="3:39" x14ac:dyDescent="0.25">
      <c r="C697" s="179" t="str">
        <f>IF('Planilla de Perforacion'!K731="Conexión","Conexión","")</f>
        <v/>
      </c>
      <c r="D697" s="189" t="str">
        <f>'Planilla de Perforacion'!H731</f>
        <v/>
      </c>
      <c r="E697" s="190" t="str">
        <f>'Planilla de Perforacion'!E731</f>
        <v/>
      </c>
      <c r="F697" s="179">
        <f>'Planilla de Perforacion'!AF731</f>
        <v>0</v>
      </c>
      <c r="G697" s="179" t="str">
        <f>'Planilla de Perforacion'!AQ731</f>
        <v/>
      </c>
      <c r="H697" s="179" t="str">
        <f>'Planilla de Perforacion'!AS731</f>
        <v/>
      </c>
      <c r="I697" s="179" t="str">
        <f>'Planilla de Perforacion'!AR731</f>
        <v/>
      </c>
      <c r="J697" s="191" t="str">
        <v/>
      </c>
      <c r="K697" s="191" t="str">
        <f t="shared" si="123"/>
        <v/>
      </c>
      <c r="L697" s="191" t="str">
        <v/>
      </c>
      <c r="M697" s="192" t="str">
        <v/>
      </c>
      <c r="N697" s="191" t="str">
        <v/>
      </c>
      <c r="O697" s="191" t="str">
        <v/>
      </c>
      <c r="P697" s="193" t="str">
        <f t="shared" si="115"/>
        <v/>
      </c>
      <c r="Q697" s="193" t="str">
        <f t="shared" si="116"/>
        <v/>
      </c>
      <c r="R697" s="179" t="str">
        <f>IF('Planilla de Perforacion'!K731="Survey","Survey","")</f>
        <v/>
      </c>
      <c r="T697" s="179" t="b">
        <f t="shared" si="117"/>
        <v>0</v>
      </c>
      <c r="U697" s="179" t="str">
        <v/>
      </c>
      <c r="V697" s="179" t="str">
        <f t="shared" si="118"/>
        <v/>
      </c>
      <c r="W697" t="str">
        <v/>
      </c>
      <c r="X697" s="202" t="str">
        <v/>
      </c>
      <c r="Y697" t="str">
        <v/>
      </c>
      <c r="Z697" t="str">
        <v/>
      </c>
      <c r="AA697" t="str">
        <f t="shared" si="121"/>
        <v/>
      </c>
      <c r="AB697" t="str">
        <f t="shared" si="122"/>
        <v/>
      </c>
      <c r="AC697" s="179" t="str">
        <f>IF('Planilla de Perforacion'!K731="Repasa","Repasa","")</f>
        <v/>
      </c>
      <c r="AE697" s="179" t="b">
        <f t="shared" si="119"/>
        <v>0</v>
      </c>
      <c r="AF697" t="str">
        <v/>
      </c>
      <c r="AG697" s="179" t="str">
        <f t="shared" si="120"/>
        <v/>
      </c>
      <c r="AH697" t="str">
        <v/>
      </c>
      <c r="AI697" s="202" t="str">
        <v/>
      </c>
      <c r="AJ697" t="str">
        <v/>
      </c>
      <c r="AK697" s="203" t="str">
        <v/>
      </c>
      <c r="AL697" t="str">
        <f t="shared" si="113"/>
        <v/>
      </c>
      <c r="AM697" t="str">
        <f t="shared" si="114"/>
        <v/>
      </c>
    </row>
    <row r="698" spans="3:39" x14ac:dyDescent="0.25">
      <c r="C698" s="179" t="str">
        <f>IF('Planilla de Perforacion'!K732="Conexión","Conexión","")</f>
        <v/>
      </c>
      <c r="D698" s="189" t="str">
        <f>'Planilla de Perforacion'!H732</f>
        <v/>
      </c>
      <c r="E698" s="190" t="str">
        <f>'Planilla de Perforacion'!E732</f>
        <v/>
      </c>
      <c r="F698" s="179">
        <f>'Planilla de Perforacion'!AF732</f>
        <v>0</v>
      </c>
      <c r="G698" s="179" t="str">
        <f>'Planilla de Perforacion'!AQ732</f>
        <v/>
      </c>
      <c r="H698" s="179" t="str">
        <f>'Planilla de Perforacion'!AS732</f>
        <v/>
      </c>
      <c r="I698" s="179" t="str">
        <f>'Planilla de Perforacion'!AR732</f>
        <v/>
      </c>
      <c r="J698" s="191" t="str">
        <v/>
      </c>
      <c r="K698" s="191" t="str">
        <f t="shared" si="123"/>
        <v/>
      </c>
      <c r="L698" s="191" t="str">
        <v/>
      </c>
      <c r="M698" s="192" t="str">
        <v/>
      </c>
      <c r="N698" s="191" t="str">
        <v/>
      </c>
      <c r="O698" s="191" t="str">
        <v/>
      </c>
      <c r="P698" s="193" t="str">
        <f t="shared" si="115"/>
        <v/>
      </c>
      <c r="Q698" s="193" t="str">
        <f t="shared" si="116"/>
        <v/>
      </c>
      <c r="R698" s="179" t="str">
        <f>IF('Planilla de Perforacion'!K732="Survey","Survey","")</f>
        <v/>
      </c>
      <c r="T698" s="179" t="b">
        <f t="shared" si="117"/>
        <v>0</v>
      </c>
      <c r="U698" s="179" t="str">
        <v/>
      </c>
      <c r="V698" s="179" t="str">
        <f t="shared" si="118"/>
        <v/>
      </c>
      <c r="W698" t="str">
        <v/>
      </c>
      <c r="X698" s="202" t="str">
        <v/>
      </c>
      <c r="Y698" t="str">
        <v/>
      </c>
      <c r="Z698" t="str">
        <v/>
      </c>
      <c r="AA698" t="str">
        <f t="shared" si="121"/>
        <v/>
      </c>
      <c r="AB698" t="str">
        <f t="shared" si="122"/>
        <v/>
      </c>
      <c r="AC698" s="179" t="str">
        <f>IF('Planilla de Perforacion'!K732="Repasa","Repasa","")</f>
        <v/>
      </c>
      <c r="AE698" s="179" t="b">
        <f t="shared" si="119"/>
        <v>0</v>
      </c>
      <c r="AF698" t="str">
        <v/>
      </c>
      <c r="AG698" s="179" t="str">
        <f t="shared" si="120"/>
        <v/>
      </c>
      <c r="AH698" t="str">
        <v/>
      </c>
      <c r="AI698" s="202" t="str">
        <v/>
      </c>
      <c r="AJ698" t="str">
        <v/>
      </c>
      <c r="AK698" s="203" t="str">
        <v/>
      </c>
      <c r="AL698" t="str">
        <f t="shared" si="113"/>
        <v/>
      </c>
      <c r="AM698" t="str">
        <f t="shared" si="114"/>
        <v/>
      </c>
    </row>
    <row r="699" spans="3:39" x14ac:dyDescent="0.25">
      <c r="C699" s="179" t="str">
        <f>IF('Planilla de Perforacion'!K733="Conexión","Conexión","")</f>
        <v/>
      </c>
      <c r="D699" s="189" t="str">
        <f>'Planilla de Perforacion'!H733</f>
        <v/>
      </c>
      <c r="E699" s="190" t="str">
        <f>'Planilla de Perforacion'!E733</f>
        <v/>
      </c>
      <c r="F699" s="179">
        <f>'Planilla de Perforacion'!AF733</f>
        <v>0</v>
      </c>
      <c r="G699" s="179" t="str">
        <f>'Planilla de Perforacion'!AQ733</f>
        <v/>
      </c>
      <c r="H699" s="179" t="str">
        <f>'Planilla de Perforacion'!AS733</f>
        <v/>
      </c>
      <c r="I699" s="179" t="str">
        <f>'Planilla de Perforacion'!AR733</f>
        <v/>
      </c>
      <c r="J699" s="191" t="str">
        <v/>
      </c>
      <c r="K699" s="191" t="str">
        <f t="shared" si="123"/>
        <v/>
      </c>
      <c r="L699" s="191" t="str">
        <v/>
      </c>
      <c r="M699" s="192" t="str">
        <v/>
      </c>
      <c r="N699" s="191" t="str">
        <v/>
      </c>
      <c r="O699" s="191" t="str">
        <v/>
      </c>
      <c r="P699" s="193" t="str">
        <f t="shared" si="115"/>
        <v/>
      </c>
      <c r="Q699" s="193" t="str">
        <f t="shared" si="116"/>
        <v/>
      </c>
      <c r="R699" s="179" t="str">
        <f>IF('Planilla de Perforacion'!K733="Survey","Survey","")</f>
        <v/>
      </c>
      <c r="T699" s="179" t="b">
        <f t="shared" si="117"/>
        <v>0</v>
      </c>
      <c r="U699" s="179" t="str">
        <v/>
      </c>
      <c r="V699" s="179" t="str">
        <f t="shared" si="118"/>
        <v/>
      </c>
      <c r="W699" t="str">
        <v/>
      </c>
      <c r="X699" s="202" t="str">
        <v/>
      </c>
      <c r="Y699" t="str">
        <v/>
      </c>
      <c r="Z699" t="str">
        <v/>
      </c>
      <c r="AA699" t="str">
        <f t="shared" si="121"/>
        <v/>
      </c>
      <c r="AB699" t="str">
        <f t="shared" si="122"/>
        <v/>
      </c>
      <c r="AC699" s="179" t="str">
        <f>IF('Planilla de Perforacion'!K733="Repasa","Repasa","")</f>
        <v/>
      </c>
      <c r="AE699" s="179" t="b">
        <f t="shared" si="119"/>
        <v>0</v>
      </c>
      <c r="AF699" t="str">
        <v/>
      </c>
      <c r="AG699" s="179" t="str">
        <f t="shared" si="120"/>
        <v/>
      </c>
      <c r="AH699" t="str">
        <v/>
      </c>
      <c r="AI699" s="202" t="str">
        <v/>
      </c>
      <c r="AJ699" t="str">
        <v/>
      </c>
      <c r="AK699" s="203" t="str">
        <v/>
      </c>
      <c r="AL699" t="str">
        <f t="shared" si="113"/>
        <v/>
      </c>
      <c r="AM699" t="str">
        <f t="shared" si="114"/>
        <v/>
      </c>
    </row>
    <row r="700" spans="3:39" x14ac:dyDescent="0.25">
      <c r="C700" s="179" t="str">
        <f>IF('Planilla de Perforacion'!K734="Conexión","Conexión","")</f>
        <v/>
      </c>
      <c r="D700" s="189" t="str">
        <f>'Planilla de Perforacion'!H734</f>
        <v/>
      </c>
      <c r="E700" s="190" t="str">
        <f>'Planilla de Perforacion'!E734</f>
        <v/>
      </c>
      <c r="F700" s="179">
        <f>'Planilla de Perforacion'!AF734</f>
        <v>0</v>
      </c>
      <c r="G700" s="179" t="str">
        <f>'Planilla de Perforacion'!AQ734</f>
        <v/>
      </c>
      <c r="H700" s="179" t="str">
        <f>'Planilla de Perforacion'!AS734</f>
        <v/>
      </c>
      <c r="I700" s="179" t="str">
        <f>'Planilla de Perforacion'!AR734</f>
        <v/>
      </c>
      <c r="J700" s="191" t="str">
        <v/>
      </c>
      <c r="K700" s="191" t="str">
        <f t="shared" si="123"/>
        <v/>
      </c>
      <c r="L700" s="191" t="str">
        <v/>
      </c>
      <c r="M700" s="192" t="str">
        <v/>
      </c>
      <c r="N700" s="191" t="str">
        <v/>
      </c>
      <c r="O700" s="191" t="str">
        <v/>
      </c>
      <c r="P700" s="193" t="str">
        <f t="shared" si="115"/>
        <v/>
      </c>
      <c r="Q700" s="193" t="str">
        <f t="shared" si="116"/>
        <v/>
      </c>
      <c r="R700" s="179" t="str">
        <f>IF('Planilla de Perforacion'!K734="Survey","Survey","")</f>
        <v/>
      </c>
      <c r="T700" s="179" t="b">
        <f t="shared" si="117"/>
        <v>0</v>
      </c>
      <c r="U700" s="179" t="str">
        <v/>
      </c>
      <c r="V700" s="179" t="str">
        <f t="shared" si="118"/>
        <v/>
      </c>
      <c r="W700" t="str">
        <v/>
      </c>
      <c r="X700" s="202" t="str">
        <v/>
      </c>
      <c r="Y700" t="str">
        <v/>
      </c>
      <c r="Z700" t="str">
        <v/>
      </c>
      <c r="AA700" t="str">
        <f t="shared" si="121"/>
        <v/>
      </c>
      <c r="AB700" t="str">
        <f t="shared" si="122"/>
        <v/>
      </c>
      <c r="AC700" s="179" t="str">
        <f>IF('Planilla de Perforacion'!K734="Repasa","Repasa","")</f>
        <v/>
      </c>
      <c r="AE700" s="179" t="b">
        <f t="shared" si="119"/>
        <v>0</v>
      </c>
      <c r="AF700" t="str">
        <v/>
      </c>
      <c r="AG700" s="179" t="str">
        <f t="shared" si="120"/>
        <v/>
      </c>
      <c r="AH700" t="str">
        <v/>
      </c>
      <c r="AI700" s="202" t="str">
        <v/>
      </c>
      <c r="AJ700" t="str">
        <v/>
      </c>
      <c r="AK700" s="203" t="str">
        <v/>
      </c>
      <c r="AL700" t="str">
        <f t="shared" si="113"/>
        <v/>
      </c>
      <c r="AM700" t="str">
        <f t="shared" si="114"/>
        <v/>
      </c>
    </row>
    <row r="701" spans="3:39" x14ac:dyDescent="0.25">
      <c r="C701" s="179" t="str">
        <f>IF('Planilla de Perforacion'!K735="Conexión","Conexión","")</f>
        <v/>
      </c>
      <c r="D701" s="189" t="str">
        <f>'Planilla de Perforacion'!H735</f>
        <v/>
      </c>
      <c r="E701" s="190" t="str">
        <f>'Planilla de Perforacion'!E735</f>
        <v/>
      </c>
      <c r="F701" s="179">
        <f>'Planilla de Perforacion'!AF735</f>
        <v>0</v>
      </c>
      <c r="G701" s="179" t="str">
        <f>'Planilla de Perforacion'!AQ735</f>
        <v/>
      </c>
      <c r="H701" s="179" t="str">
        <f>'Planilla de Perforacion'!AS735</f>
        <v/>
      </c>
      <c r="I701" s="179" t="str">
        <f>'Planilla de Perforacion'!AR735</f>
        <v/>
      </c>
      <c r="J701" s="191" t="str">
        <v/>
      </c>
      <c r="K701" s="191" t="str">
        <f t="shared" si="123"/>
        <v/>
      </c>
      <c r="L701" s="191" t="str">
        <v/>
      </c>
      <c r="M701" s="192" t="str">
        <v/>
      </c>
      <c r="N701" s="191" t="str">
        <v/>
      </c>
      <c r="O701" s="191" t="str">
        <v/>
      </c>
      <c r="P701" s="193" t="str">
        <f t="shared" si="115"/>
        <v/>
      </c>
      <c r="Q701" s="193" t="str">
        <f t="shared" si="116"/>
        <v/>
      </c>
      <c r="R701" s="179" t="str">
        <f>IF('Planilla de Perforacion'!K735="Survey","Survey","")</f>
        <v/>
      </c>
      <c r="T701" s="179" t="b">
        <f t="shared" si="117"/>
        <v>0</v>
      </c>
      <c r="U701" s="179" t="str">
        <v/>
      </c>
      <c r="V701" s="179" t="str">
        <f t="shared" si="118"/>
        <v/>
      </c>
      <c r="W701" t="str">
        <v/>
      </c>
      <c r="X701" s="202" t="str">
        <v/>
      </c>
      <c r="Y701" t="str">
        <v/>
      </c>
      <c r="Z701" t="str">
        <v/>
      </c>
      <c r="AA701" t="str">
        <f t="shared" si="121"/>
        <v/>
      </c>
      <c r="AB701" t="str">
        <f t="shared" si="122"/>
        <v/>
      </c>
      <c r="AC701" s="179" t="str">
        <f>IF('Planilla de Perforacion'!K735="Repasa","Repasa","")</f>
        <v/>
      </c>
      <c r="AE701" s="179" t="b">
        <f t="shared" si="119"/>
        <v>0</v>
      </c>
      <c r="AF701" t="str">
        <v/>
      </c>
      <c r="AG701" s="179" t="str">
        <f t="shared" si="120"/>
        <v/>
      </c>
      <c r="AH701" t="str">
        <v/>
      </c>
      <c r="AI701" s="202" t="str">
        <v/>
      </c>
      <c r="AJ701" t="str">
        <v/>
      </c>
      <c r="AK701" s="203" t="str">
        <v/>
      </c>
      <c r="AL701" t="str">
        <f t="shared" si="113"/>
        <v/>
      </c>
      <c r="AM701" t="str">
        <f t="shared" si="114"/>
        <v/>
      </c>
    </row>
    <row r="702" spans="3:39" x14ac:dyDescent="0.25">
      <c r="C702" s="179" t="str">
        <f>IF('Planilla de Perforacion'!K736="Conexión","Conexión","")</f>
        <v/>
      </c>
      <c r="D702" s="189" t="str">
        <f>'Planilla de Perforacion'!H736</f>
        <v/>
      </c>
      <c r="E702" s="190" t="str">
        <f>'Planilla de Perforacion'!E736</f>
        <v/>
      </c>
      <c r="F702" s="179">
        <f>'Planilla de Perforacion'!AF736</f>
        <v>0</v>
      </c>
      <c r="G702" s="179" t="str">
        <f>'Planilla de Perforacion'!AQ736</f>
        <v/>
      </c>
      <c r="H702" s="179" t="str">
        <f>'Planilla de Perforacion'!AS736</f>
        <v/>
      </c>
      <c r="I702" s="179" t="str">
        <f>'Planilla de Perforacion'!AR736</f>
        <v/>
      </c>
      <c r="J702" s="191" t="str">
        <v/>
      </c>
      <c r="K702" s="191" t="str">
        <f t="shared" si="123"/>
        <v/>
      </c>
      <c r="L702" s="191" t="str">
        <v/>
      </c>
      <c r="M702" s="192" t="str">
        <v/>
      </c>
      <c r="N702" s="191" t="str">
        <v/>
      </c>
      <c r="O702" s="191" t="str">
        <v/>
      </c>
      <c r="P702" s="193" t="str">
        <f t="shared" si="115"/>
        <v/>
      </c>
      <c r="Q702" s="193" t="str">
        <f t="shared" si="116"/>
        <v/>
      </c>
      <c r="R702" s="179" t="str">
        <f>IF('Planilla de Perforacion'!K736="Survey","Survey","")</f>
        <v/>
      </c>
      <c r="T702" s="179" t="b">
        <f t="shared" si="117"/>
        <v>0</v>
      </c>
      <c r="U702" s="179" t="str">
        <v/>
      </c>
      <c r="V702" s="179" t="str">
        <f t="shared" si="118"/>
        <v/>
      </c>
      <c r="W702" t="str">
        <v/>
      </c>
      <c r="X702" s="202" t="str">
        <v/>
      </c>
      <c r="Y702" t="str">
        <v/>
      </c>
      <c r="Z702" t="str">
        <v/>
      </c>
      <c r="AA702" t="str">
        <f t="shared" si="121"/>
        <v/>
      </c>
      <c r="AB702" t="str">
        <f t="shared" si="122"/>
        <v/>
      </c>
      <c r="AC702" s="179" t="str">
        <f>IF('Planilla de Perforacion'!K736="Repasa","Repasa","")</f>
        <v/>
      </c>
      <c r="AE702" s="179" t="b">
        <f t="shared" si="119"/>
        <v>0</v>
      </c>
      <c r="AF702" t="str">
        <v/>
      </c>
      <c r="AG702" s="179" t="str">
        <f t="shared" si="120"/>
        <v/>
      </c>
      <c r="AH702" t="str">
        <v/>
      </c>
      <c r="AI702" s="202" t="str">
        <v/>
      </c>
      <c r="AJ702" t="str">
        <v/>
      </c>
      <c r="AK702" s="203" t="str">
        <v/>
      </c>
      <c r="AL702" t="str">
        <f t="shared" si="113"/>
        <v/>
      </c>
      <c r="AM702" t="str">
        <f t="shared" si="114"/>
        <v/>
      </c>
    </row>
    <row r="703" spans="3:39" x14ac:dyDescent="0.25">
      <c r="C703" s="179" t="str">
        <f>IF('Planilla de Perforacion'!K737="Conexión","Conexión","")</f>
        <v/>
      </c>
      <c r="D703" s="189" t="str">
        <f>'Planilla de Perforacion'!H737</f>
        <v/>
      </c>
      <c r="E703" s="190" t="str">
        <f>'Planilla de Perforacion'!E737</f>
        <v/>
      </c>
      <c r="F703" s="179">
        <f>'Planilla de Perforacion'!AF737</f>
        <v>0</v>
      </c>
      <c r="G703" s="179" t="str">
        <f>'Planilla de Perforacion'!AQ737</f>
        <v/>
      </c>
      <c r="H703" s="179" t="str">
        <f>'Planilla de Perforacion'!AS737</f>
        <v/>
      </c>
      <c r="I703" s="179" t="str">
        <f>'Planilla de Perforacion'!AR737</f>
        <v/>
      </c>
      <c r="J703" s="191" t="str">
        <v/>
      </c>
      <c r="K703" s="191" t="str">
        <f t="shared" si="123"/>
        <v/>
      </c>
      <c r="L703" s="191" t="str">
        <v/>
      </c>
      <c r="M703" s="192" t="str">
        <v/>
      </c>
      <c r="N703" s="191" t="str">
        <v/>
      </c>
      <c r="O703" s="191" t="str">
        <v/>
      </c>
      <c r="P703" s="193" t="str">
        <f t="shared" si="115"/>
        <v/>
      </c>
      <c r="Q703" s="193" t="str">
        <f t="shared" si="116"/>
        <v/>
      </c>
      <c r="R703" s="179" t="str">
        <f>IF('Planilla de Perforacion'!K737="Survey","Survey","")</f>
        <v/>
      </c>
      <c r="T703" s="179" t="b">
        <f t="shared" si="117"/>
        <v>0</v>
      </c>
      <c r="U703" s="179" t="str">
        <v/>
      </c>
      <c r="V703" s="179" t="str">
        <f t="shared" si="118"/>
        <v/>
      </c>
      <c r="W703" t="str">
        <v/>
      </c>
      <c r="X703" s="202" t="str">
        <v/>
      </c>
      <c r="Y703" t="str">
        <v/>
      </c>
      <c r="Z703" t="str">
        <v/>
      </c>
      <c r="AA703" t="str">
        <f t="shared" si="121"/>
        <v/>
      </c>
      <c r="AB703" t="str">
        <f t="shared" si="122"/>
        <v/>
      </c>
      <c r="AC703" s="179" t="str">
        <f>IF('Planilla de Perforacion'!K737="Repasa","Repasa","")</f>
        <v/>
      </c>
      <c r="AE703" s="179" t="b">
        <f t="shared" si="119"/>
        <v>0</v>
      </c>
      <c r="AF703" t="str">
        <v/>
      </c>
      <c r="AG703" s="179" t="str">
        <f t="shared" si="120"/>
        <v/>
      </c>
      <c r="AH703" t="str">
        <v/>
      </c>
      <c r="AI703" s="202" t="str">
        <v/>
      </c>
      <c r="AJ703" t="str">
        <v/>
      </c>
      <c r="AK703" s="203" t="str">
        <v/>
      </c>
      <c r="AL703" t="str">
        <f t="shared" si="113"/>
        <v/>
      </c>
      <c r="AM703" t="str">
        <f t="shared" si="114"/>
        <v/>
      </c>
    </row>
    <row r="704" spans="3:39" x14ac:dyDescent="0.25">
      <c r="C704" s="179" t="str">
        <f>IF('Planilla de Perforacion'!K738="Conexión","Conexión","")</f>
        <v/>
      </c>
      <c r="D704" s="189" t="str">
        <f>'Planilla de Perforacion'!H738</f>
        <v/>
      </c>
      <c r="E704" s="190" t="str">
        <f>'Planilla de Perforacion'!E738</f>
        <v/>
      </c>
      <c r="F704" s="179">
        <f>'Planilla de Perforacion'!AF738</f>
        <v>0</v>
      </c>
      <c r="G704" s="179" t="str">
        <f>'Planilla de Perforacion'!AQ738</f>
        <v/>
      </c>
      <c r="H704" s="179" t="str">
        <f>'Planilla de Perforacion'!AS738</f>
        <v/>
      </c>
      <c r="I704" s="179" t="str">
        <f>'Planilla de Perforacion'!AR738</f>
        <v/>
      </c>
      <c r="J704" s="191" t="str">
        <v/>
      </c>
      <c r="K704" s="191" t="str">
        <f t="shared" si="123"/>
        <v/>
      </c>
      <c r="L704" s="191" t="str">
        <v/>
      </c>
      <c r="M704" s="192" t="str">
        <v/>
      </c>
      <c r="N704" s="191" t="str">
        <v/>
      </c>
      <c r="O704" s="191" t="str">
        <v/>
      </c>
      <c r="P704" s="193" t="str">
        <f t="shared" si="115"/>
        <v/>
      </c>
      <c r="Q704" s="193" t="str">
        <f t="shared" si="116"/>
        <v/>
      </c>
      <c r="R704" s="179" t="str">
        <f>IF('Planilla de Perforacion'!K738="Survey","Survey","")</f>
        <v/>
      </c>
      <c r="T704" s="179" t="b">
        <f t="shared" si="117"/>
        <v>0</v>
      </c>
      <c r="U704" s="179" t="str">
        <v/>
      </c>
      <c r="V704" s="179" t="str">
        <f t="shared" si="118"/>
        <v/>
      </c>
      <c r="W704" t="str">
        <v/>
      </c>
      <c r="X704" s="202" t="str">
        <v/>
      </c>
      <c r="Y704" t="str">
        <v/>
      </c>
      <c r="Z704" t="str">
        <v/>
      </c>
      <c r="AA704" t="str">
        <f t="shared" si="121"/>
        <v/>
      </c>
      <c r="AB704" t="str">
        <f t="shared" si="122"/>
        <v/>
      </c>
      <c r="AC704" s="179" t="str">
        <f>IF('Planilla de Perforacion'!K738="Repasa","Repasa","")</f>
        <v/>
      </c>
      <c r="AE704" s="179" t="b">
        <f t="shared" si="119"/>
        <v>0</v>
      </c>
      <c r="AF704" t="str">
        <v/>
      </c>
      <c r="AG704" s="179" t="str">
        <f t="shared" si="120"/>
        <v/>
      </c>
      <c r="AH704" t="str">
        <v/>
      </c>
      <c r="AI704" s="202" t="str">
        <v/>
      </c>
      <c r="AJ704" t="str">
        <v/>
      </c>
      <c r="AK704" s="203" t="str">
        <v/>
      </c>
      <c r="AL704" t="str">
        <f t="shared" si="113"/>
        <v/>
      </c>
      <c r="AM704" t="str">
        <f t="shared" si="114"/>
        <v/>
      </c>
    </row>
    <row r="705" spans="3:39" x14ac:dyDescent="0.25">
      <c r="C705" s="179" t="str">
        <f>IF('Planilla de Perforacion'!K739="Conexión","Conexión","")</f>
        <v/>
      </c>
      <c r="D705" s="189" t="str">
        <f>'Planilla de Perforacion'!H739</f>
        <v/>
      </c>
      <c r="E705" s="190" t="str">
        <f>'Planilla de Perforacion'!E739</f>
        <v/>
      </c>
      <c r="F705" s="179">
        <f>'Planilla de Perforacion'!AF739</f>
        <v>0</v>
      </c>
      <c r="G705" s="179" t="str">
        <f>'Planilla de Perforacion'!AQ739</f>
        <v/>
      </c>
      <c r="H705" s="179" t="str">
        <f>'Planilla de Perforacion'!AS739</f>
        <v/>
      </c>
      <c r="I705" s="179" t="str">
        <f>'Planilla de Perforacion'!AR739</f>
        <v/>
      </c>
      <c r="J705" s="191" t="str">
        <v/>
      </c>
      <c r="K705" s="191" t="str">
        <f t="shared" si="123"/>
        <v/>
      </c>
      <c r="L705" s="191" t="str">
        <v/>
      </c>
      <c r="M705" s="192" t="str">
        <v/>
      </c>
      <c r="N705" s="191" t="str">
        <v/>
      </c>
      <c r="O705" s="191" t="str">
        <v/>
      </c>
      <c r="P705" s="193" t="str">
        <f t="shared" si="115"/>
        <v/>
      </c>
      <c r="Q705" s="193" t="str">
        <f t="shared" si="116"/>
        <v/>
      </c>
      <c r="R705" s="179" t="str">
        <f>IF('Planilla de Perforacion'!K739="Survey","Survey","")</f>
        <v/>
      </c>
      <c r="T705" s="179" t="b">
        <f t="shared" si="117"/>
        <v>0</v>
      </c>
      <c r="U705" s="179" t="str">
        <v/>
      </c>
      <c r="V705" s="179" t="str">
        <f t="shared" si="118"/>
        <v/>
      </c>
      <c r="W705" t="str">
        <v/>
      </c>
      <c r="X705" s="202" t="str">
        <v/>
      </c>
      <c r="Y705" t="str">
        <v/>
      </c>
      <c r="Z705" t="str">
        <v/>
      </c>
      <c r="AA705" t="str">
        <f t="shared" si="121"/>
        <v/>
      </c>
      <c r="AB705" t="str">
        <f t="shared" si="122"/>
        <v/>
      </c>
      <c r="AC705" s="179" t="str">
        <f>IF('Planilla de Perforacion'!K739="Repasa","Repasa","")</f>
        <v/>
      </c>
      <c r="AE705" s="179" t="b">
        <f t="shared" si="119"/>
        <v>0</v>
      </c>
      <c r="AF705" t="str">
        <v/>
      </c>
      <c r="AG705" s="179" t="str">
        <f t="shared" si="120"/>
        <v/>
      </c>
      <c r="AH705" t="str">
        <v/>
      </c>
      <c r="AI705" s="202" t="str">
        <v/>
      </c>
      <c r="AJ705" t="str">
        <v/>
      </c>
      <c r="AK705" s="203" t="str">
        <v/>
      </c>
      <c r="AL705" t="str">
        <f t="shared" si="113"/>
        <v/>
      </c>
      <c r="AM705" t="str">
        <f t="shared" si="114"/>
        <v/>
      </c>
    </row>
    <row r="706" spans="3:39" x14ac:dyDescent="0.25">
      <c r="C706" s="179" t="str">
        <f>IF('Planilla de Perforacion'!K740="Conexión","Conexión","")</f>
        <v/>
      </c>
      <c r="D706" s="189" t="str">
        <f>'Planilla de Perforacion'!H740</f>
        <v/>
      </c>
      <c r="E706" s="190" t="str">
        <f>'Planilla de Perforacion'!E740</f>
        <v/>
      </c>
      <c r="F706" s="179">
        <f>'Planilla de Perforacion'!AF740</f>
        <v>0</v>
      </c>
      <c r="G706" s="179" t="str">
        <f>'Planilla de Perforacion'!AQ740</f>
        <v/>
      </c>
      <c r="H706" s="179" t="str">
        <f>'Planilla de Perforacion'!AS740</f>
        <v/>
      </c>
      <c r="I706" s="179" t="str">
        <f>'Planilla de Perforacion'!AR740</f>
        <v/>
      </c>
      <c r="J706" s="191" t="str">
        <v/>
      </c>
      <c r="K706" s="191" t="str">
        <f t="shared" si="123"/>
        <v/>
      </c>
      <c r="L706" s="191" t="str">
        <v/>
      </c>
      <c r="M706" s="192" t="str">
        <v/>
      </c>
      <c r="N706" s="191" t="str">
        <v/>
      </c>
      <c r="O706" s="191" t="str">
        <v/>
      </c>
      <c r="P706" s="193" t="str">
        <f t="shared" si="115"/>
        <v/>
      </c>
      <c r="Q706" s="193" t="str">
        <f t="shared" si="116"/>
        <v/>
      </c>
      <c r="R706" s="179" t="str">
        <f>IF('Planilla de Perforacion'!K740="Survey","Survey","")</f>
        <v/>
      </c>
      <c r="T706" s="179" t="b">
        <f t="shared" si="117"/>
        <v>0</v>
      </c>
      <c r="U706" s="179" t="str">
        <v/>
      </c>
      <c r="V706" s="179" t="str">
        <f t="shared" si="118"/>
        <v/>
      </c>
      <c r="W706" t="str">
        <v/>
      </c>
      <c r="X706" s="202" t="str">
        <v/>
      </c>
      <c r="Y706" t="str">
        <v/>
      </c>
      <c r="Z706" t="str">
        <v/>
      </c>
      <c r="AA706" t="str">
        <f t="shared" si="121"/>
        <v/>
      </c>
      <c r="AB706" t="str">
        <f t="shared" si="122"/>
        <v/>
      </c>
      <c r="AC706" s="179" t="str">
        <f>IF('Planilla de Perforacion'!K740="Repasa","Repasa","")</f>
        <v/>
      </c>
      <c r="AE706" s="179" t="b">
        <f t="shared" si="119"/>
        <v>0</v>
      </c>
      <c r="AF706" t="str">
        <v/>
      </c>
      <c r="AG706" s="179" t="str">
        <f t="shared" si="120"/>
        <v/>
      </c>
      <c r="AH706" t="str">
        <v/>
      </c>
      <c r="AI706" s="202" t="str">
        <v/>
      </c>
      <c r="AJ706" t="str">
        <v/>
      </c>
      <c r="AK706" s="203" t="str">
        <v/>
      </c>
      <c r="AL706" t="str">
        <f t="shared" ref="AL706:AL769" si="124">IF(AJ706="Día",AH706,"")</f>
        <v/>
      </c>
      <c r="AM706" t="str">
        <f t="shared" ref="AM706:AM769" si="125">IF(AJ706="Noche",AH706,"")</f>
        <v/>
      </c>
    </row>
    <row r="707" spans="3:39" x14ac:dyDescent="0.25">
      <c r="C707" s="179" t="str">
        <f>IF('Planilla de Perforacion'!K741="Conexión","Conexión","")</f>
        <v/>
      </c>
      <c r="D707" s="189" t="str">
        <f>'Planilla de Perforacion'!H741</f>
        <v/>
      </c>
      <c r="E707" s="190" t="str">
        <f>'Planilla de Perforacion'!E741</f>
        <v/>
      </c>
      <c r="F707" s="179">
        <f>'Planilla de Perforacion'!AF741</f>
        <v>0</v>
      </c>
      <c r="G707" s="179" t="str">
        <f>'Planilla de Perforacion'!AQ741</f>
        <v/>
      </c>
      <c r="H707" s="179" t="str">
        <f>'Planilla de Perforacion'!AS741</f>
        <v/>
      </c>
      <c r="I707" s="179" t="str">
        <f>'Planilla de Perforacion'!AR741</f>
        <v/>
      </c>
      <c r="J707" s="191" t="str">
        <v/>
      </c>
      <c r="K707" s="191" t="str">
        <f t="shared" si="123"/>
        <v/>
      </c>
      <c r="L707" s="191" t="str">
        <v/>
      </c>
      <c r="M707" s="192" t="str">
        <v/>
      </c>
      <c r="N707" s="191" t="str">
        <v/>
      </c>
      <c r="O707" s="191" t="str">
        <v/>
      </c>
      <c r="P707" s="193" t="str">
        <f t="shared" ref="P707:P770" si="126">IF(N707="Día",L707,"")</f>
        <v/>
      </c>
      <c r="Q707" s="193" t="str">
        <f t="shared" ref="Q707:Q770" si="127">IF(N707="Noche",L707,"")</f>
        <v/>
      </c>
      <c r="R707" s="179" t="str">
        <f>IF('Planilla de Perforacion'!K741="Survey","Survey","")</f>
        <v/>
      </c>
      <c r="T707" s="179" t="b">
        <f t="shared" ref="T707:T770" si="128">IF($R$2:$R$1314=$A$3,ROW())</f>
        <v>0</v>
      </c>
      <c r="U707" s="179" t="str">
        <v/>
      </c>
      <c r="V707" s="179" t="str">
        <f t="shared" ref="V707:V770" si="129">IF(U707="","",$A$3)</f>
        <v/>
      </c>
      <c r="W707" t="str">
        <v/>
      </c>
      <c r="X707" s="202" t="str">
        <v/>
      </c>
      <c r="Y707" t="str">
        <v/>
      </c>
      <c r="Z707" t="str">
        <v/>
      </c>
      <c r="AA707" t="str">
        <f t="shared" si="121"/>
        <v/>
      </c>
      <c r="AB707" t="str">
        <f t="shared" si="122"/>
        <v/>
      </c>
      <c r="AC707" s="179" t="str">
        <f>IF('Planilla de Perforacion'!K741="Repasa","Repasa","")</f>
        <v/>
      </c>
      <c r="AE707" s="179" t="b">
        <f t="shared" ref="AE707:AE770" si="130">IF($AC$2:$AC$1314=$A$4,ROW())</f>
        <v>0</v>
      </c>
      <c r="AF707" t="str">
        <v/>
      </c>
      <c r="AG707" s="179" t="str">
        <f t="shared" ref="AG707:AG770" si="131">IF(AF707="","",$A$4)</f>
        <v/>
      </c>
      <c r="AH707" t="str">
        <v/>
      </c>
      <c r="AI707" s="202" t="str">
        <v/>
      </c>
      <c r="AJ707" t="str">
        <v/>
      </c>
      <c r="AK707" s="203" t="str">
        <v/>
      </c>
      <c r="AL707" t="str">
        <f t="shared" si="124"/>
        <v/>
      </c>
      <c r="AM707" t="str">
        <f t="shared" si="125"/>
        <v/>
      </c>
    </row>
    <row r="708" spans="3:39" x14ac:dyDescent="0.25">
      <c r="C708" s="179" t="str">
        <f>IF('Planilla de Perforacion'!K742="Conexión","Conexión","")</f>
        <v/>
      </c>
      <c r="D708" s="189" t="str">
        <f>'Planilla de Perforacion'!H742</f>
        <v/>
      </c>
      <c r="E708" s="190" t="str">
        <f>'Planilla de Perforacion'!E742</f>
        <v/>
      </c>
      <c r="F708" s="179">
        <f>'Planilla de Perforacion'!AF742</f>
        <v>0</v>
      </c>
      <c r="G708" s="179" t="str">
        <f>'Planilla de Perforacion'!AQ742</f>
        <v/>
      </c>
      <c r="H708" s="179" t="str">
        <f>'Planilla de Perforacion'!AS742</f>
        <v/>
      </c>
      <c r="I708" s="179" t="str">
        <f>'Planilla de Perforacion'!AR742</f>
        <v/>
      </c>
      <c r="J708" s="191" t="str">
        <v/>
      </c>
      <c r="K708" s="191" t="str">
        <f t="shared" si="123"/>
        <v/>
      </c>
      <c r="L708" s="191" t="str">
        <v/>
      </c>
      <c r="M708" s="192" t="str">
        <v/>
      </c>
      <c r="N708" s="191" t="str">
        <v/>
      </c>
      <c r="O708" s="191" t="str">
        <v/>
      </c>
      <c r="P708" s="193" t="str">
        <f t="shared" si="126"/>
        <v/>
      </c>
      <c r="Q708" s="193" t="str">
        <f t="shared" si="127"/>
        <v/>
      </c>
      <c r="R708" s="179" t="str">
        <f>IF('Planilla de Perforacion'!K742="Survey","Survey","")</f>
        <v/>
      </c>
      <c r="T708" s="179" t="b">
        <f t="shared" si="128"/>
        <v>0</v>
      </c>
      <c r="U708" s="179" t="str">
        <v/>
      </c>
      <c r="V708" s="179" t="str">
        <f t="shared" si="129"/>
        <v/>
      </c>
      <c r="W708" t="str">
        <v/>
      </c>
      <c r="X708" s="202" t="str">
        <v/>
      </c>
      <c r="Y708" t="str">
        <v/>
      </c>
      <c r="Z708" t="str">
        <v/>
      </c>
      <c r="AA708" t="str">
        <f t="shared" si="121"/>
        <v/>
      </c>
      <c r="AB708" t="str">
        <f t="shared" si="122"/>
        <v/>
      </c>
      <c r="AC708" s="179" t="str">
        <f>IF('Planilla de Perforacion'!K742="Repasa","Repasa","")</f>
        <v/>
      </c>
      <c r="AE708" s="179" t="b">
        <f t="shared" si="130"/>
        <v>0</v>
      </c>
      <c r="AF708" t="str">
        <v/>
      </c>
      <c r="AG708" s="179" t="str">
        <f t="shared" si="131"/>
        <v/>
      </c>
      <c r="AH708" t="str">
        <v/>
      </c>
      <c r="AI708" s="202" t="str">
        <v/>
      </c>
      <c r="AJ708" t="str">
        <v/>
      </c>
      <c r="AK708" s="203" t="str">
        <v/>
      </c>
      <c r="AL708" t="str">
        <f t="shared" si="124"/>
        <v/>
      </c>
      <c r="AM708" t="str">
        <f t="shared" si="125"/>
        <v/>
      </c>
    </row>
    <row r="709" spans="3:39" x14ac:dyDescent="0.25">
      <c r="C709" s="179" t="str">
        <f>IF('Planilla de Perforacion'!K743="Conexión","Conexión","")</f>
        <v/>
      </c>
      <c r="D709" s="189" t="str">
        <f>'Planilla de Perforacion'!H743</f>
        <v/>
      </c>
      <c r="E709" s="190" t="str">
        <f>'Planilla de Perforacion'!E743</f>
        <v/>
      </c>
      <c r="F709" s="179">
        <f>'Planilla de Perforacion'!AF743</f>
        <v>0</v>
      </c>
      <c r="G709" s="179" t="str">
        <f>'Planilla de Perforacion'!AQ743</f>
        <v/>
      </c>
      <c r="H709" s="179" t="str">
        <f>'Planilla de Perforacion'!AS743</f>
        <v/>
      </c>
      <c r="I709" s="179" t="str">
        <f>'Planilla de Perforacion'!AR743</f>
        <v/>
      </c>
      <c r="J709" s="191" t="str">
        <v/>
      </c>
      <c r="K709" s="191" t="str">
        <f t="shared" si="123"/>
        <v/>
      </c>
      <c r="L709" s="191" t="str">
        <v/>
      </c>
      <c r="M709" s="192" t="str">
        <v/>
      </c>
      <c r="N709" s="191" t="str">
        <v/>
      </c>
      <c r="O709" s="191" t="str">
        <v/>
      </c>
      <c r="P709" s="193" t="str">
        <f t="shared" si="126"/>
        <v/>
      </c>
      <c r="Q709" s="193" t="str">
        <f t="shared" si="127"/>
        <v/>
      </c>
      <c r="R709" s="179" t="str">
        <f>IF('Planilla de Perforacion'!K743="Survey","Survey","")</f>
        <v/>
      </c>
      <c r="T709" s="179" t="b">
        <f t="shared" si="128"/>
        <v>0</v>
      </c>
      <c r="U709" s="179" t="str">
        <v/>
      </c>
      <c r="V709" s="179" t="str">
        <f t="shared" si="129"/>
        <v/>
      </c>
      <c r="W709" t="str">
        <v/>
      </c>
      <c r="X709" s="202" t="str">
        <v/>
      </c>
      <c r="Y709" t="str">
        <v/>
      </c>
      <c r="Z709" t="str">
        <v/>
      </c>
      <c r="AA709" t="str">
        <f t="shared" si="121"/>
        <v/>
      </c>
      <c r="AB709" t="str">
        <f t="shared" si="122"/>
        <v/>
      </c>
      <c r="AC709" s="179" t="str">
        <f>IF('Planilla de Perforacion'!K743="Repasa","Repasa","")</f>
        <v/>
      </c>
      <c r="AE709" s="179" t="b">
        <f t="shared" si="130"/>
        <v>0</v>
      </c>
      <c r="AF709" t="str">
        <v/>
      </c>
      <c r="AG709" s="179" t="str">
        <f t="shared" si="131"/>
        <v/>
      </c>
      <c r="AH709" t="str">
        <v/>
      </c>
      <c r="AI709" s="202" t="str">
        <v/>
      </c>
      <c r="AJ709" t="str">
        <v/>
      </c>
      <c r="AK709" s="203" t="str">
        <v/>
      </c>
      <c r="AL709" t="str">
        <f t="shared" si="124"/>
        <v/>
      </c>
      <c r="AM709" t="str">
        <f t="shared" si="125"/>
        <v/>
      </c>
    </row>
    <row r="710" spans="3:39" x14ac:dyDescent="0.25">
      <c r="C710" s="179" t="str">
        <f>IF('Planilla de Perforacion'!K744="Conexión","Conexión","")</f>
        <v/>
      </c>
      <c r="D710" s="189" t="str">
        <f>'Planilla de Perforacion'!H744</f>
        <v/>
      </c>
      <c r="E710" s="190" t="str">
        <f>'Planilla de Perforacion'!E744</f>
        <v/>
      </c>
      <c r="F710" s="179">
        <f>'Planilla de Perforacion'!AF744</f>
        <v>0</v>
      </c>
      <c r="G710" s="179" t="str">
        <f>'Planilla de Perforacion'!AQ744</f>
        <v/>
      </c>
      <c r="H710" s="179" t="str">
        <f>'Planilla de Perforacion'!AS744</f>
        <v/>
      </c>
      <c r="I710" s="179" t="str">
        <f>'Planilla de Perforacion'!AR744</f>
        <v/>
      </c>
      <c r="J710" s="191" t="str">
        <v/>
      </c>
      <c r="K710" s="191" t="str">
        <f t="shared" si="123"/>
        <v/>
      </c>
      <c r="L710" s="191" t="str">
        <v/>
      </c>
      <c r="M710" s="192" t="str">
        <v/>
      </c>
      <c r="N710" s="191" t="str">
        <v/>
      </c>
      <c r="O710" s="191" t="str">
        <v/>
      </c>
      <c r="P710" s="193" t="str">
        <f t="shared" si="126"/>
        <v/>
      </c>
      <c r="Q710" s="193" t="str">
        <f t="shared" si="127"/>
        <v/>
      </c>
      <c r="R710" s="179" t="str">
        <f>IF('Planilla de Perforacion'!K744="Survey","Survey","")</f>
        <v/>
      </c>
      <c r="T710" s="179" t="b">
        <f t="shared" si="128"/>
        <v>0</v>
      </c>
      <c r="U710" s="179" t="str">
        <v/>
      </c>
      <c r="V710" s="179" t="str">
        <f t="shared" si="129"/>
        <v/>
      </c>
      <c r="W710" t="str">
        <v/>
      </c>
      <c r="X710" s="202" t="str">
        <v/>
      </c>
      <c r="Y710" t="str">
        <v/>
      </c>
      <c r="Z710" t="str">
        <v/>
      </c>
      <c r="AA710" t="str">
        <f t="shared" si="121"/>
        <v/>
      </c>
      <c r="AB710" t="str">
        <f t="shared" si="122"/>
        <v/>
      </c>
      <c r="AC710" s="179" t="str">
        <f>IF('Planilla de Perforacion'!K744="Repasa","Repasa","")</f>
        <v/>
      </c>
      <c r="AE710" s="179" t="b">
        <f t="shared" si="130"/>
        <v>0</v>
      </c>
      <c r="AF710" t="str">
        <v/>
      </c>
      <c r="AG710" s="179" t="str">
        <f t="shared" si="131"/>
        <v/>
      </c>
      <c r="AH710" t="str">
        <v/>
      </c>
      <c r="AI710" s="202" t="str">
        <v/>
      </c>
      <c r="AJ710" t="str">
        <v/>
      </c>
      <c r="AK710" s="203" t="str">
        <v/>
      </c>
      <c r="AL710" t="str">
        <f t="shared" si="124"/>
        <v/>
      </c>
      <c r="AM710" t="str">
        <f t="shared" si="125"/>
        <v/>
      </c>
    </row>
    <row r="711" spans="3:39" x14ac:dyDescent="0.25">
      <c r="C711" s="179" t="str">
        <f>IF('Planilla de Perforacion'!K745="Conexión","Conexión","")</f>
        <v/>
      </c>
      <c r="D711" s="189" t="str">
        <f>'Planilla de Perforacion'!H745</f>
        <v/>
      </c>
      <c r="E711" s="190" t="str">
        <f>'Planilla de Perforacion'!E745</f>
        <v/>
      </c>
      <c r="F711" s="179">
        <f>'Planilla de Perforacion'!AF745</f>
        <v>0</v>
      </c>
      <c r="G711" s="179" t="str">
        <f>'Planilla de Perforacion'!AQ745</f>
        <v/>
      </c>
      <c r="H711" s="179" t="str">
        <f>'Planilla de Perforacion'!AS745</f>
        <v/>
      </c>
      <c r="I711" s="179" t="str">
        <f>'Planilla de Perforacion'!AR745</f>
        <v/>
      </c>
      <c r="J711" s="191" t="str">
        <v/>
      </c>
      <c r="K711" s="191" t="str">
        <f t="shared" si="123"/>
        <v/>
      </c>
      <c r="L711" s="191" t="str">
        <v/>
      </c>
      <c r="M711" s="192" t="str">
        <v/>
      </c>
      <c r="N711" s="191" t="str">
        <v/>
      </c>
      <c r="O711" s="191" t="str">
        <v/>
      </c>
      <c r="P711" s="193" t="str">
        <f t="shared" si="126"/>
        <v/>
      </c>
      <c r="Q711" s="193" t="str">
        <f t="shared" si="127"/>
        <v/>
      </c>
      <c r="R711" s="179" t="str">
        <f>IF('Planilla de Perforacion'!K745="Survey","Survey","")</f>
        <v/>
      </c>
      <c r="T711" s="179" t="b">
        <f t="shared" si="128"/>
        <v>0</v>
      </c>
      <c r="U711" s="179" t="str">
        <v/>
      </c>
      <c r="V711" s="179" t="str">
        <f t="shared" si="129"/>
        <v/>
      </c>
      <c r="W711" t="str">
        <v/>
      </c>
      <c r="X711" s="202" t="str">
        <v/>
      </c>
      <c r="Y711" t="str">
        <v/>
      </c>
      <c r="Z711" t="str">
        <v/>
      </c>
      <c r="AA711" t="str">
        <f t="shared" si="121"/>
        <v/>
      </c>
      <c r="AB711" t="str">
        <f t="shared" si="122"/>
        <v/>
      </c>
      <c r="AC711" s="179" t="str">
        <f>IF('Planilla de Perforacion'!K745="Repasa","Repasa","")</f>
        <v/>
      </c>
      <c r="AE711" s="179" t="b">
        <f t="shared" si="130"/>
        <v>0</v>
      </c>
      <c r="AF711" t="str">
        <v/>
      </c>
      <c r="AG711" s="179" t="str">
        <f t="shared" si="131"/>
        <v/>
      </c>
      <c r="AH711" t="str">
        <v/>
      </c>
      <c r="AI711" s="202" t="str">
        <v/>
      </c>
      <c r="AJ711" t="str">
        <v/>
      </c>
      <c r="AK711" s="203" t="str">
        <v/>
      </c>
      <c r="AL711" t="str">
        <f t="shared" si="124"/>
        <v/>
      </c>
      <c r="AM711" t="str">
        <f t="shared" si="125"/>
        <v/>
      </c>
    </row>
    <row r="712" spans="3:39" x14ac:dyDescent="0.25">
      <c r="C712" s="179" t="str">
        <f>IF('Planilla de Perforacion'!K746="Conexión","Conexión","")</f>
        <v/>
      </c>
      <c r="D712" s="189" t="str">
        <f>'Planilla de Perforacion'!H746</f>
        <v/>
      </c>
      <c r="E712" s="190" t="str">
        <f>'Planilla de Perforacion'!E746</f>
        <v/>
      </c>
      <c r="F712" s="179">
        <f>'Planilla de Perforacion'!AF746</f>
        <v>0</v>
      </c>
      <c r="G712" s="179" t="str">
        <f>'Planilla de Perforacion'!AQ746</f>
        <v/>
      </c>
      <c r="H712" s="179" t="str">
        <f>'Planilla de Perforacion'!AS746</f>
        <v/>
      </c>
      <c r="I712" s="179" t="str">
        <f>'Planilla de Perforacion'!AR746</f>
        <v/>
      </c>
      <c r="J712" s="191" t="str">
        <v/>
      </c>
      <c r="K712" s="191" t="str">
        <f t="shared" si="123"/>
        <v/>
      </c>
      <c r="L712" s="191" t="str">
        <v/>
      </c>
      <c r="M712" s="192" t="str">
        <v/>
      </c>
      <c r="N712" s="191" t="str">
        <v/>
      </c>
      <c r="O712" s="191" t="str">
        <v/>
      </c>
      <c r="P712" s="193" t="str">
        <f t="shared" si="126"/>
        <v/>
      </c>
      <c r="Q712" s="193" t="str">
        <f t="shared" si="127"/>
        <v/>
      </c>
      <c r="R712" s="179" t="str">
        <f>IF('Planilla de Perforacion'!K746="Survey","Survey","")</f>
        <v/>
      </c>
      <c r="T712" s="179" t="b">
        <f t="shared" si="128"/>
        <v>0</v>
      </c>
      <c r="U712" s="179" t="str">
        <v/>
      </c>
      <c r="V712" s="179" t="str">
        <f t="shared" si="129"/>
        <v/>
      </c>
      <c r="W712" t="str">
        <v/>
      </c>
      <c r="X712" s="202" t="str">
        <v/>
      </c>
      <c r="Y712" t="str">
        <v/>
      </c>
      <c r="Z712" t="str">
        <v/>
      </c>
      <c r="AA712" t="str">
        <f t="shared" ref="AA712:AA775" si="132">IF(Y712="Día",W712,"")</f>
        <v/>
      </c>
      <c r="AB712" t="str">
        <f t="shared" ref="AB712:AB775" si="133">IF(Y712="Noche",W712,"")</f>
        <v/>
      </c>
      <c r="AC712" s="179" t="str">
        <f>IF('Planilla de Perforacion'!K746="Repasa","Repasa","")</f>
        <v/>
      </c>
      <c r="AE712" s="179" t="b">
        <f t="shared" si="130"/>
        <v>0</v>
      </c>
      <c r="AF712" t="str">
        <v/>
      </c>
      <c r="AG712" s="179" t="str">
        <f t="shared" si="131"/>
        <v/>
      </c>
      <c r="AH712" t="str">
        <v/>
      </c>
      <c r="AI712" s="202" t="str">
        <v/>
      </c>
      <c r="AJ712" t="str">
        <v/>
      </c>
      <c r="AK712" s="203" t="str">
        <v/>
      </c>
      <c r="AL712" t="str">
        <f t="shared" si="124"/>
        <v/>
      </c>
      <c r="AM712" t="str">
        <f t="shared" si="125"/>
        <v/>
      </c>
    </row>
    <row r="713" spans="3:39" x14ac:dyDescent="0.25">
      <c r="C713" s="179" t="str">
        <f>IF('Planilla de Perforacion'!K747="Conexión","Conexión","")</f>
        <v/>
      </c>
      <c r="D713" s="189" t="str">
        <f>'Planilla de Perforacion'!H747</f>
        <v/>
      </c>
      <c r="E713" s="190" t="str">
        <f>'Planilla de Perforacion'!E747</f>
        <v/>
      </c>
      <c r="F713" s="179">
        <f>'Planilla de Perforacion'!AF747</f>
        <v>0</v>
      </c>
      <c r="G713" s="179" t="str">
        <f>'Planilla de Perforacion'!AQ747</f>
        <v/>
      </c>
      <c r="H713" s="179" t="str">
        <f>'Planilla de Perforacion'!AS747</f>
        <v/>
      </c>
      <c r="I713" s="179" t="str">
        <f>'Planilla de Perforacion'!AR747</f>
        <v/>
      </c>
      <c r="J713" s="191" t="str">
        <v/>
      </c>
      <c r="K713" s="191" t="str">
        <f t="shared" si="123"/>
        <v/>
      </c>
      <c r="L713" s="191" t="str">
        <v/>
      </c>
      <c r="M713" s="192" t="str">
        <v/>
      </c>
      <c r="N713" s="191" t="str">
        <v/>
      </c>
      <c r="O713" s="191" t="str">
        <v/>
      </c>
      <c r="P713" s="193" t="str">
        <f t="shared" si="126"/>
        <v/>
      </c>
      <c r="Q713" s="193" t="str">
        <f t="shared" si="127"/>
        <v/>
      </c>
      <c r="R713" s="179" t="str">
        <f>IF('Planilla de Perforacion'!K747="Survey","Survey","")</f>
        <v/>
      </c>
      <c r="T713" s="179" t="b">
        <f t="shared" si="128"/>
        <v>0</v>
      </c>
      <c r="U713" s="179" t="str">
        <v/>
      </c>
      <c r="V713" s="179" t="str">
        <f t="shared" si="129"/>
        <v/>
      </c>
      <c r="W713" t="str">
        <v/>
      </c>
      <c r="X713" s="202" t="str">
        <v/>
      </c>
      <c r="Y713" t="str">
        <v/>
      </c>
      <c r="Z713" t="str">
        <v/>
      </c>
      <c r="AA713" t="str">
        <f t="shared" si="132"/>
        <v/>
      </c>
      <c r="AB713" t="str">
        <f t="shared" si="133"/>
        <v/>
      </c>
      <c r="AC713" s="179" t="str">
        <f>IF('Planilla de Perforacion'!K747="Repasa","Repasa","")</f>
        <v/>
      </c>
      <c r="AE713" s="179" t="b">
        <f t="shared" si="130"/>
        <v>0</v>
      </c>
      <c r="AF713" t="str">
        <v/>
      </c>
      <c r="AG713" s="179" t="str">
        <f t="shared" si="131"/>
        <v/>
      </c>
      <c r="AH713" t="str">
        <v/>
      </c>
      <c r="AI713" s="202" t="str">
        <v/>
      </c>
      <c r="AJ713" t="str">
        <v/>
      </c>
      <c r="AK713" s="203" t="str">
        <v/>
      </c>
      <c r="AL713" t="str">
        <f t="shared" si="124"/>
        <v/>
      </c>
      <c r="AM713" t="str">
        <f t="shared" si="125"/>
        <v/>
      </c>
    </row>
    <row r="714" spans="3:39" x14ac:dyDescent="0.25">
      <c r="C714" s="179" t="str">
        <f>IF('Planilla de Perforacion'!K748="Conexión","Conexión","")</f>
        <v/>
      </c>
      <c r="D714" s="189" t="str">
        <f>'Planilla de Perforacion'!H748</f>
        <v/>
      </c>
      <c r="E714" s="190" t="str">
        <f>'Planilla de Perforacion'!E748</f>
        <v/>
      </c>
      <c r="F714" s="179">
        <f>'Planilla de Perforacion'!AF748</f>
        <v>0</v>
      </c>
      <c r="G714" s="179" t="str">
        <f>'Planilla de Perforacion'!AQ748</f>
        <v/>
      </c>
      <c r="H714" s="179" t="str">
        <f>'Planilla de Perforacion'!AS748</f>
        <v/>
      </c>
      <c r="I714" s="179" t="str">
        <f>'Planilla de Perforacion'!AR748</f>
        <v/>
      </c>
      <c r="J714" s="191" t="str">
        <v/>
      </c>
      <c r="K714" s="191" t="str">
        <f t="shared" si="123"/>
        <v/>
      </c>
      <c r="L714" s="191" t="str">
        <v/>
      </c>
      <c r="M714" s="192" t="str">
        <v/>
      </c>
      <c r="N714" s="191" t="str">
        <v/>
      </c>
      <c r="O714" s="191" t="str">
        <v/>
      </c>
      <c r="P714" s="193" t="str">
        <f t="shared" si="126"/>
        <v/>
      </c>
      <c r="Q714" s="193" t="str">
        <f t="shared" si="127"/>
        <v/>
      </c>
      <c r="R714" s="179" t="str">
        <f>IF('Planilla de Perforacion'!K748="Survey","Survey","")</f>
        <v/>
      </c>
      <c r="T714" s="179" t="b">
        <f t="shared" si="128"/>
        <v>0</v>
      </c>
      <c r="U714" s="179" t="str">
        <v/>
      </c>
      <c r="V714" s="179" t="str">
        <f t="shared" si="129"/>
        <v/>
      </c>
      <c r="W714" t="str">
        <v/>
      </c>
      <c r="X714" s="202" t="str">
        <v/>
      </c>
      <c r="Y714" t="str">
        <v/>
      </c>
      <c r="Z714" t="str">
        <v/>
      </c>
      <c r="AA714" t="str">
        <f t="shared" si="132"/>
        <v/>
      </c>
      <c r="AB714" t="str">
        <f t="shared" si="133"/>
        <v/>
      </c>
      <c r="AC714" s="179" t="str">
        <f>IF('Planilla de Perforacion'!K748="Repasa","Repasa","")</f>
        <v/>
      </c>
      <c r="AE714" s="179" t="b">
        <f t="shared" si="130"/>
        <v>0</v>
      </c>
      <c r="AF714" t="str">
        <v/>
      </c>
      <c r="AG714" s="179" t="str">
        <f t="shared" si="131"/>
        <v/>
      </c>
      <c r="AH714" t="str">
        <v/>
      </c>
      <c r="AI714" s="202" t="str">
        <v/>
      </c>
      <c r="AJ714" t="str">
        <v/>
      </c>
      <c r="AK714" s="203" t="str">
        <v/>
      </c>
      <c r="AL714" t="str">
        <f t="shared" si="124"/>
        <v/>
      </c>
      <c r="AM714" t="str">
        <f t="shared" si="125"/>
        <v/>
      </c>
    </row>
    <row r="715" spans="3:39" x14ac:dyDescent="0.25">
      <c r="C715" s="179" t="str">
        <f>IF('Planilla de Perforacion'!K749="Conexión","Conexión","")</f>
        <v/>
      </c>
      <c r="D715" s="189" t="str">
        <f>'Planilla de Perforacion'!H749</f>
        <v/>
      </c>
      <c r="E715" s="190" t="str">
        <f>'Planilla de Perforacion'!E749</f>
        <v/>
      </c>
      <c r="F715" s="179">
        <f>'Planilla de Perforacion'!AF749</f>
        <v>0</v>
      </c>
      <c r="G715" s="179" t="str">
        <f>'Planilla de Perforacion'!AQ749</f>
        <v/>
      </c>
      <c r="H715" s="179" t="str">
        <f>'Planilla de Perforacion'!AS749</f>
        <v/>
      </c>
      <c r="I715" s="179" t="str">
        <f>'Planilla de Perforacion'!AR749</f>
        <v/>
      </c>
      <c r="J715" s="191" t="str">
        <v/>
      </c>
      <c r="K715" s="191" t="str">
        <f t="shared" si="123"/>
        <v/>
      </c>
      <c r="L715" s="191" t="str">
        <v/>
      </c>
      <c r="M715" s="192" t="str">
        <v/>
      </c>
      <c r="N715" s="191" t="str">
        <v/>
      </c>
      <c r="O715" s="191" t="str">
        <v/>
      </c>
      <c r="P715" s="193" t="str">
        <f t="shared" si="126"/>
        <v/>
      </c>
      <c r="Q715" s="193" t="str">
        <f t="shared" si="127"/>
        <v/>
      </c>
      <c r="R715" s="179" t="str">
        <f>IF('Planilla de Perforacion'!K749="Survey","Survey","")</f>
        <v/>
      </c>
      <c r="T715" s="179" t="b">
        <f t="shared" si="128"/>
        <v>0</v>
      </c>
      <c r="U715" s="179" t="str">
        <v/>
      </c>
      <c r="V715" s="179" t="str">
        <f t="shared" si="129"/>
        <v/>
      </c>
      <c r="W715" t="str">
        <v/>
      </c>
      <c r="X715" s="202" t="str">
        <v/>
      </c>
      <c r="Y715" t="str">
        <v/>
      </c>
      <c r="Z715" t="str">
        <v/>
      </c>
      <c r="AA715" t="str">
        <f t="shared" si="132"/>
        <v/>
      </c>
      <c r="AB715" t="str">
        <f t="shared" si="133"/>
        <v/>
      </c>
      <c r="AC715" s="179" t="str">
        <f>IF('Planilla de Perforacion'!K749="Repasa","Repasa","")</f>
        <v/>
      </c>
      <c r="AE715" s="179" t="b">
        <f t="shared" si="130"/>
        <v>0</v>
      </c>
      <c r="AF715" t="str">
        <v/>
      </c>
      <c r="AG715" s="179" t="str">
        <f t="shared" si="131"/>
        <v/>
      </c>
      <c r="AH715" t="str">
        <v/>
      </c>
      <c r="AI715" s="202" t="str">
        <v/>
      </c>
      <c r="AJ715" t="str">
        <v/>
      </c>
      <c r="AK715" s="203" t="str">
        <v/>
      </c>
      <c r="AL715" t="str">
        <f t="shared" si="124"/>
        <v/>
      </c>
      <c r="AM715" t="str">
        <f t="shared" si="125"/>
        <v/>
      </c>
    </row>
    <row r="716" spans="3:39" x14ac:dyDescent="0.25">
      <c r="C716" s="179" t="str">
        <f>IF('Planilla de Perforacion'!K750="Conexión","Conexión","")</f>
        <v/>
      </c>
      <c r="D716" s="189" t="str">
        <f>'Planilla de Perforacion'!H750</f>
        <v/>
      </c>
      <c r="E716" s="190" t="str">
        <f>'Planilla de Perforacion'!E750</f>
        <v/>
      </c>
      <c r="F716" s="179">
        <f>'Planilla de Perforacion'!AF750</f>
        <v>0</v>
      </c>
      <c r="G716" s="179" t="str">
        <f>'Planilla de Perforacion'!AQ750</f>
        <v/>
      </c>
      <c r="H716" s="179" t="str">
        <f>'Planilla de Perforacion'!AS750</f>
        <v/>
      </c>
      <c r="I716" s="179" t="str">
        <f>'Planilla de Perforacion'!AR750</f>
        <v/>
      </c>
      <c r="J716" s="191" t="str">
        <v/>
      </c>
      <c r="K716" s="191" t="str">
        <f t="shared" ref="K716:K779" si="134">IF(J716="","",$A$2)</f>
        <v/>
      </c>
      <c r="L716" s="191" t="str">
        <v/>
      </c>
      <c r="M716" s="192" t="str">
        <v/>
      </c>
      <c r="N716" s="191" t="str">
        <v/>
      </c>
      <c r="O716" s="191" t="str">
        <v/>
      </c>
      <c r="P716" s="193" t="str">
        <f t="shared" si="126"/>
        <v/>
      </c>
      <c r="Q716" s="193" t="str">
        <f t="shared" si="127"/>
        <v/>
      </c>
      <c r="R716" s="179" t="str">
        <f>IF('Planilla de Perforacion'!K750="Survey","Survey","")</f>
        <v/>
      </c>
      <c r="T716" s="179" t="b">
        <f t="shared" si="128"/>
        <v>0</v>
      </c>
      <c r="U716" s="179" t="str">
        <v/>
      </c>
      <c r="V716" s="179" t="str">
        <f t="shared" si="129"/>
        <v/>
      </c>
      <c r="W716" t="str">
        <v/>
      </c>
      <c r="X716" s="202" t="str">
        <v/>
      </c>
      <c r="Y716" t="str">
        <v/>
      </c>
      <c r="Z716" t="str">
        <v/>
      </c>
      <c r="AA716" t="str">
        <f t="shared" si="132"/>
        <v/>
      </c>
      <c r="AB716" t="str">
        <f t="shared" si="133"/>
        <v/>
      </c>
      <c r="AC716" s="179" t="str">
        <f>IF('Planilla de Perforacion'!K750="Repasa","Repasa","")</f>
        <v/>
      </c>
      <c r="AE716" s="179" t="b">
        <f t="shared" si="130"/>
        <v>0</v>
      </c>
      <c r="AF716" t="str">
        <v/>
      </c>
      <c r="AG716" s="179" t="str">
        <f t="shared" si="131"/>
        <v/>
      </c>
      <c r="AH716" t="str">
        <v/>
      </c>
      <c r="AI716" s="202" t="str">
        <v/>
      </c>
      <c r="AJ716" t="str">
        <v/>
      </c>
      <c r="AK716" s="203" t="str">
        <v/>
      </c>
      <c r="AL716" t="str">
        <f t="shared" si="124"/>
        <v/>
      </c>
      <c r="AM716" t="str">
        <f t="shared" si="125"/>
        <v/>
      </c>
    </row>
    <row r="717" spans="3:39" x14ac:dyDescent="0.25">
      <c r="C717" s="179" t="str">
        <f>IF('Planilla de Perforacion'!K751="Conexión","Conexión","")</f>
        <v/>
      </c>
      <c r="D717" s="189" t="str">
        <f>'Planilla de Perforacion'!H751</f>
        <v/>
      </c>
      <c r="E717" s="190" t="str">
        <f>'Planilla de Perforacion'!E751</f>
        <v/>
      </c>
      <c r="F717" s="179">
        <f>'Planilla de Perforacion'!AF751</f>
        <v>0</v>
      </c>
      <c r="G717" s="179" t="str">
        <f>'Planilla de Perforacion'!AQ751</f>
        <v/>
      </c>
      <c r="H717" s="179" t="str">
        <f>'Planilla de Perforacion'!AS751</f>
        <v/>
      </c>
      <c r="I717" s="179" t="str">
        <f>'Planilla de Perforacion'!AR751</f>
        <v/>
      </c>
      <c r="J717" s="191" t="str">
        <v/>
      </c>
      <c r="K717" s="191" t="str">
        <f t="shared" si="134"/>
        <v/>
      </c>
      <c r="L717" s="191" t="str">
        <v/>
      </c>
      <c r="M717" s="192" t="str">
        <v/>
      </c>
      <c r="N717" s="191" t="str">
        <v/>
      </c>
      <c r="O717" s="191" t="str">
        <v/>
      </c>
      <c r="P717" s="193" t="str">
        <f t="shared" si="126"/>
        <v/>
      </c>
      <c r="Q717" s="193" t="str">
        <f t="shared" si="127"/>
        <v/>
      </c>
      <c r="R717" s="179" t="str">
        <f>IF('Planilla de Perforacion'!K751="Survey","Survey","")</f>
        <v/>
      </c>
      <c r="T717" s="179" t="b">
        <f t="shared" si="128"/>
        <v>0</v>
      </c>
      <c r="U717" s="179" t="str">
        <v/>
      </c>
      <c r="V717" s="179" t="str">
        <f t="shared" si="129"/>
        <v/>
      </c>
      <c r="W717" t="str">
        <v/>
      </c>
      <c r="X717" s="202" t="str">
        <v/>
      </c>
      <c r="Y717" t="str">
        <v/>
      </c>
      <c r="Z717" t="str">
        <v/>
      </c>
      <c r="AA717" t="str">
        <f t="shared" si="132"/>
        <v/>
      </c>
      <c r="AB717" t="str">
        <f t="shared" si="133"/>
        <v/>
      </c>
      <c r="AC717" s="179" t="str">
        <f>IF('Planilla de Perforacion'!K751="Repasa","Repasa","")</f>
        <v/>
      </c>
      <c r="AE717" s="179" t="b">
        <f t="shared" si="130"/>
        <v>0</v>
      </c>
      <c r="AF717" t="str">
        <v/>
      </c>
      <c r="AG717" s="179" t="str">
        <f t="shared" si="131"/>
        <v/>
      </c>
      <c r="AH717" t="str">
        <v/>
      </c>
      <c r="AI717" s="202" t="str">
        <v/>
      </c>
      <c r="AJ717" t="str">
        <v/>
      </c>
      <c r="AK717" s="203" t="str">
        <v/>
      </c>
      <c r="AL717" t="str">
        <f t="shared" si="124"/>
        <v/>
      </c>
      <c r="AM717" t="str">
        <f t="shared" si="125"/>
        <v/>
      </c>
    </row>
    <row r="718" spans="3:39" x14ac:dyDescent="0.25">
      <c r="C718" s="179" t="str">
        <f>IF('Planilla de Perforacion'!K752="Conexión","Conexión","")</f>
        <v/>
      </c>
      <c r="D718" s="189" t="str">
        <f>'Planilla de Perforacion'!H752</f>
        <v/>
      </c>
      <c r="E718" s="190" t="str">
        <f>'Planilla de Perforacion'!E752</f>
        <v/>
      </c>
      <c r="F718" s="179">
        <f>'Planilla de Perforacion'!AF752</f>
        <v>0</v>
      </c>
      <c r="G718" s="179" t="str">
        <f>'Planilla de Perforacion'!AQ752</f>
        <v/>
      </c>
      <c r="H718" s="179" t="str">
        <f>'Planilla de Perforacion'!AS752</f>
        <v/>
      </c>
      <c r="I718" s="179" t="str">
        <f>'Planilla de Perforacion'!AR752</f>
        <v/>
      </c>
      <c r="J718" s="191" t="str">
        <v/>
      </c>
      <c r="K718" s="191" t="str">
        <f t="shared" si="134"/>
        <v/>
      </c>
      <c r="L718" s="191" t="str">
        <v/>
      </c>
      <c r="M718" s="192" t="str">
        <v/>
      </c>
      <c r="N718" s="191" t="str">
        <v/>
      </c>
      <c r="O718" s="191" t="str">
        <v/>
      </c>
      <c r="P718" s="193" t="str">
        <f t="shared" si="126"/>
        <v/>
      </c>
      <c r="Q718" s="193" t="str">
        <f t="shared" si="127"/>
        <v/>
      </c>
      <c r="R718" s="179" t="str">
        <f>IF('Planilla de Perforacion'!K752="Survey","Survey","")</f>
        <v/>
      </c>
      <c r="T718" s="179" t="b">
        <f t="shared" si="128"/>
        <v>0</v>
      </c>
      <c r="U718" s="179" t="str">
        <v/>
      </c>
      <c r="V718" s="179" t="str">
        <f t="shared" si="129"/>
        <v/>
      </c>
      <c r="W718" t="str">
        <v/>
      </c>
      <c r="X718" s="202" t="str">
        <v/>
      </c>
      <c r="Y718" t="str">
        <v/>
      </c>
      <c r="Z718" t="str">
        <v/>
      </c>
      <c r="AA718" t="str">
        <f t="shared" si="132"/>
        <v/>
      </c>
      <c r="AB718" t="str">
        <f t="shared" si="133"/>
        <v/>
      </c>
      <c r="AC718" s="179" t="str">
        <f>IF('Planilla de Perforacion'!K752="Repasa","Repasa","")</f>
        <v/>
      </c>
      <c r="AE718" s="179" t="b">
        <f t="shared" si="130"/>
        <v>0</v>
      </c>
      <c r="AF718" t="str">
        <v/>
      </c>
      <c r="AG718" s="179" t="str">
        <f t="shared" si="131"/>
        <v/>
      </c>
      <c r="AH718" t="str">
        <v/>
      </c>
      <c r="AI718" s="202" t="str">
        <v/>
      </c>
      <c r="AJ718" t="str">
        <v/>
      </c>
      <c r="AK718" s="203" t="str">
        <v/>
      </c>
      <c r="AL718" t="str">
        <f t="shared" si="124"/>
        <v/>
      </c>
      <c r="AM718" t="str">
        <f t="shared" si="125"/>
        <v/>
      </c>
    </row>
    <row r="719" spans="3:39" x14ac:dyDescent="0.25">
      <c r="C719" s="179" t="str">
        <f>IF('Planilla de Perforacion'!K753="Conexión","Conexión","")</f>
        <v/>
      </c>
      <c r="D719" s="189" t="str">
        <f>'Planilla de Perforacion'!H753</f>
        <v/>
      </c>
      <c r="E719" s="190" t="str">
        <f>'Planilla de Perforacion'!E753</f>
        <v/>
      </c>
      <c r="F719" s="179">
        <f>'Planilla de Perforacion'!AF753</f>
        <v>0</v>
      </c>
      <c r="G719" s="179" t="str">
        <f>'Planilla de Perforacion'!AQ753</f>
        <v/>
      </c>
      <c r="H719" s="179" t="str">
        <f>'Planilla de Perforacion'!AS753</f>
        <v/>
      </c>
      <c r="I719" s="179" t="str">
        <f>'Planilla de Perforacion'!AR753</f>
        <v/>
      </c>
      <c r="J719" s="191" t="str">
        <v/>
      </c>
      <c r="K719" s="191" t="str">
        <f t="shared" si="134"/>
        <v/>
      </c>
      <c r="L719" s="191" t="str">
        <v/>
      </c>
      <c r="M719" s="192" t="str">
        <v/>
      </c>
      <c r="N719" s="191" t="str">
        <v/>
      </c>
      <c r="O719" s="191" t="str">
        <v/>
      </c>
      <c r="P719" s="193" t="str">
        <f t="shared" si="126"/>
        <v/>
      </c>
      <c r="Q719" s="193" t="str">
        <f t="shared" si="127"/>
        <v/>
      </c>
      <c r="R719" s="179" t="str">
        <f>IF('Planilla de Perforacion'!K753="Survey","Survey","")</f>
        <v/>
      </c>
      <c r="T719" s="179" t="b">
        <f t="shared" si="128"/>
        <v>0</v>
      </c>
      <c r="U719" s="179" t="str">
        <v/>
      </c>
      <c r="V719" s="179" t="str">
        <f t="shared" si="129"/>
        <v/>
      </c>
      <c r="W719" t="str">
        <v/>
      </c>
      <c r="X719" s="202" t="str">
        <v/>
      </c>
      <c r="Y719" t="str">
        <v/>
      </c>
      <c r="Z719" t="str">
        <v/>
      </c>
      <c r="AA719" t="str">
        <f t="shared" si="132"/>
        <v/>
      </c>
      <c r="AB719" t="str">
        <f t="shared" si="133"/>
        <v/>
      </c>
      <c r="AC719" s="179" t="str">
        <f>IF('Planilla de Perforacion'!K753="Repasa","Repasa","")</f>
        <v/>
      </c>
      <c r="AE719" s="179" t="b">
        <f t="shared" si="130"/>
        <v>0</v>
      </c>
      <c r="AF719" t="str">
        <v/>
      </c>
      <c r="AG719" s="179" t="str">
        <f t="shared" si="131"/>
        <v/>
      </c>
      <c r="AH719" t="str">
        <v/>
      </c>
      <c r="AI719" s="202" t="str">
        <v/>
      </c>
      <c r="AJ719" t="str">
        <v/>
      </c>
      <c r="AK719" s="203" t="str">
        <v/>
      </c>
      <c r="AL719" t="str">
        <f t="shared" si="124"/>
        <v/>
      </c>
      <c r="AM719" t="str">
        <f t="shared" si="125"/>
        <v/>
      </c>
    </row>
    <row r="720" spans="3:39" x14ac:dyDescent="0.25">
      <c r="C720" s="179" t="str">
        <f>IF('Planilla de Perforacion'!K754="Conexión","Conexión","")</f>
        <v/>
      </c>
      <c r="D720" s="189" t="str">
        <f>'Planilla de Perforacion'!H754</f>
        <v/>
      </c>
      <c r="E720" s="190" t="str">
        <f>'Planilla de Perforacion'!E754</f>
        <v/>
      </c>
      <c r="F720" s="179">
        <f>'Planilla de Perforacion'!AF754</f>
        <v>0</v>
      </c>
      <c r="G720" s="179" t="str">
        <f>'Planilla de Perforacion'!AQ754</f>
        <v/>
      </c>
      <c r="H720" s="179" t="str">
        <f>'Planilla de Perforacion'!AS754</f>
        <v/>
      </c>
      <c r="I720" s="179" t="str">
        <f>'Planilla de Perforacion'!AR754</f>
        <v/>
      </c>
      <c r="J720" s="191" t="str">
        <v/>
      </c>
      <c r="K720" s="191" t="str">
        <f t="shared" si="134"/>
        <v/>
      </c>
      <c r="L720" s="191" t="str">
        <v/>
      </c>
      <c r="M720" s="192" t="str">
        <v/>
      </c>
      <c r="N720" s="191" t="str">
        <v/>
      </c>
      <c r="O720" s="191" t="str">
        <v/>
      </c>
      <c r="P720" s="193" t="str">
        <f t="shared" si="126"/>
        <v/>
      </c>
      <c r="Q720" s="193" t="str">
        <f t="shared" si="127"/>
        <v/>
      </c>
      <c r="R720" s="179" t="str">
        <f>IF('Planilla de Perforacion'!K754="Survey","Survey","")</f>
        <v/>
      </c>
      <c r="T720" s="179" t="b">
        <f t="shared" si="128"/>
        <v>0</v>
      </c>
      <c r="U720" s="179" t="str">
        <v/>
      </c>
      <c r="V720" s="179" t="str">
        <f t="shared" si="129"/>
        <v/>
      </c>
      <c r="W720" t="str">
        <v/>
      </c>
      <c r="X720" s="202" t="str">
        <v/>
      </c>
      <c r="Y720" t="str">
        <v/>
      </c>
      <c r="Z720" t="str">
        <v/>
      </c>
      <c r="AA720" t="str">
        <f t="shared" si="132"/>
        <v/>
      </c>
      <c r="AB720" t="str">
        <f t="shared" si="133"/>
        <v/>
      </c>
      <c r="AC720" s="179" t="str">
        <f>IF('Planilla de Perforacion'!K754="Repasa","Repasa","")</f>
        <v/>
      </c>
      <c r="AE720" s="179" t="b">
        <f t="shared" si="130"/>
        <v>0</v>
      </c>
      <c r="AF720" t="str">
        <v/>
      </c>
      <c r="AG720" s="179" t="str">
        <f t="shared" si="131"/>
        <v/>
      </c>
      <c r="AH720" t="str">
        <v/>
      </c>
      <c r="AI720" s="202" t="str">
        <v/>
      </c>
      <c r="AJ720" t="str">
        <v/>
      </c>
      <c r="AK720" s="203" t="str">
        <v/>
      </c>
      <c r="AL720" t="str">
        <f t="shared" si="124"/>
        <v/>
      </c>
      <c r="AM720" t="str">
        <f t="shared" si="125"/>
        <v/>
      </c>
    </row>
    <row r="721" spans="3:39" x14ac:dyDescent="0.25">
      <c r="C721" s="179" t="str">
        <f>IF('Planilla de Perforacion'!K755="Conexión","Conexión","")</f>
        <v/>
      </c>
      <c r="D721" s="189" t="str">
        <f>'Planilla de Perforacion'!H755</f>
        <v/>
      </c>
      <c r="E721" s="190" t="str">
        <f>'Planilla de Perforacion'!E755</f>
        <v/>
      </c>
      <c r="F721" s="179">
        <f>'Planilla de Perforacion'!AF755</f>
        <v>0</v>
      </c>
      <c r="G721" s="179" t="str">
        <f>'Planilla de Perforacion'!AQ755</f>
        <v/>
      </c>
      <c r="H721" s="179" t="str">
        <f>'Planilla de Perforacion'!AS755</f>
        <v/>
      </c>
      <c r="I721" s="179" t="str">
        <f>'Planilla de Perforacion'!AR755</f>
        <v/>
      </c>
      <c r="J721" s="191" t="str">
        <v/>
      </c>
      <c r="K721" s="191" t="str">
        <f t="shared" si="134"/>
        <v/>
      </c>
      <c r="L721" s="191" t="str">
        <v/>
      </c>
      <c r="M721" s="192" t="str">
        <v/>
      </c>
      <c r="N721" s="191" t="str">
        <v/>
      </c>
      <c r="O721" s="191" t="str">
        <v/>
      </c>
      <c r="P721" s="193" t="str">
        <f t="shared" si="126"/>
        <v/>
      </c>
      <c r="Q721" s="193" t="str">
        <f t="shared" si="127"/>
        <v/>
      </c>
      <c r="R721" s="179" t="str">
        <f>IF('Planilla de Perforacion'!K755="Survey","Survey","")</f>
        <v/>
      </c>
      <c r="T721" s="179" t="b">
        <f t="shared" si="128"/>
        <v>0</v>
      </c>
      <c r="U721" s="179" t="str">
        <v/>
      </c>
      <c r="V721" s="179" t="str">
        <f t="shared" si="129"/>
        <v/>
      </c>
      <c r="W721" t="str">
        <v/>
      </c>
      <c r="X721" s="202" t="str">
        <v/>
      </c>
      <c r="Y721" t="str">
        <v/>
      </c>
      <c r="Z721" t="str">
        <v/>
      </c>
      <c r="AA721" t="str">
        <f t="shared" si="132"/>
        <v/>
      </c>
      <c r="AB721" t="str">
        <f t="shared" si="133"/>
        <v/>
      </c>
      <c r="AC721" s="179" t="str">
        <f>IF('Planilla de Perforacion'!K755="Repasa","Repasa","")</f>
        <v/>
      </c>
      <c r="AE721" s="179" t="b">
        <f t="shared" si="130"/>
        <v>0</v>
      </c>
      <c r="AF721" t="str">
        <v/>
      </c>
      <c r="AG721" s="179" t="str">
        <f t="shared" si="131"/>
        <v/>
      </c>
      <c r="AH721" t="str">
        <v/>
      </c>
      <c r="AI721" s="202" t="str">
        <v/>
      </c>
      <c r="AJ721" t="str">
        <v/>
      </c>
      <c r="AK721" s="203" t="str">
        <v/>
      </c>
      <c r="AL721" t="str">
        <f t="shared" si="124"/>
        <v/>
      </c>
      <c r="AM721" t="str">
        <f t="shared" si="125"/>
        <v/>
      </c>
    </row>
    <row r="722" spans="3:39" x14ac:dyDescent="0.25">
      <c r="C722" s="179" t="str">
        <f>IF('Planilla de Perforacion'!K756="Conexión","Conexión","")</f>
        <v/>
      </c>
      <c r="D722" s="189" t="str">
        <f>'Planilla de Perforacion'!H756</f>
        <v/>
      </c>
      <c r="E722" s="190" t="str">
        <f>'Planilla de Perforacion'!E756</f>
        <v/>
      </c>
      <c r="F722" s="179">
        <f>'Planilla de Perforacion'!AF756</f>
        <v>0</v>
      </c>
      <c r="G722" s="179" t="str">
        <f>'Planilla de Perforacion'!AQ756</f>
        <v/>
      </c>
      <c r="H722" s="179" t="str">
        <f>'Planilla de Perforacion'!AS756</f>
        <v/>
      </c>
      <c r="I722" s="179" t="str">
        <f>'Planilla de Perforacion'!AR756</f>
        <v/>
      </c>
      <c r="J722" s="191" t="str">
        <v/>
      </c>
      <c r="K722" s="191" t="str">
        <f t="shared" si="134"/>
        <v/>
      </c>
      <c r="L722" s="191" t="str">
        <v/>
      </c>
      <c r="M722" s="192" t="str">
        <v/>
      </c>
      <c r="N722" s="191" t="str">
        <v/>
      </c>
      <c r="O722" s="191" t="str">
        <v/>
      </c>
      <c r="P722" s="193" t="str">
        <f t="shared" si="126"/>
        <v/>
      </c>
      <c r="Q722" s="193" t="str">
        <f t="shared" si="127"/>
        <v/>
      </c>
      <c r="R722" s="179" t="str">
        <f>IF('Planilla de Perforacion'!K756="Survey","Survey","")</f>
        <v/>
      </c>
      <c r="T722" s="179" t="b">
        <f t="shared" si="128"/>
        <v>0</v>
      </c>
      <c r="U722" s="179" t="str">
        <v/>
      </c>
      <c r="V722" s="179" t="str">
        <f t="shared" si="129"/>
        <v/>
      </c>
      <c r="W722" t="str">
        <v/>
      </c>
      <c r="X722" s="202" t="str">
        <v/>
      </c>
      <c r="Y722" t="str">
        <v/>
      </c>
      <c r="Z722" t="str">
        <v/>
      </c>
      <c r="AA722" t="str">
        <f t="shared" si="132"/>
        <v/>
      </c>
      <c r="AB722" t="str">
        <f t="shared" si="133"/>
        <v/>
      </c>
      <c r="AC722" s="179" t="str">
        <f>IF('Planilla de Perforacion'!K756="Repasa","Repasa","")</f>
        <v/>
      </c>
      <c r="AE722" s="179" t="b">
        <f t="shared" si="130"/>
        <v>0</v>
      </c>
      <c r="AF722" t="str">
        <v/>
      </c>
      <c r="AG722" s="179" t="str">
        <f t="shared" si="131"/>
        <v/>
      </c>
      <c r="AH722" t="str">
        <v/>
      </c>
      <c r="AI722" s="202" t="str">
        <v/>
      </c>
      <c r="AJ722" t="str">
        <v/>
      </c>
      <c r="AK722" s="203" t="str">
        <v/>
      </c>
      <c r="AL722" t="str">
        <f t="shared" si="124"/>
        <v/>
      </c>
      <c r="AM722" t="str">
        <f t="shared" si="125"/>
        <v/>
      </c>
    </row>
    <row r="723" spans="3:39" x14ac:dyDescent="0.25">
      <c r="C723" s="179" t="str">
        <f>IF('Planilla de Perforacion'!K757="Conexión","Conexión","")</f>
        <v/>
      </c>
      <c r="D723" s="189" t="str">
        <f>'Planilla de Perforacion'!H757</f>
        <v/>
      </c>
      <c r="E723" s="190" t="str">
        <f>'Planilla de Perforacion'!E757</f>
        <v/>
      </c>
      <c r="F723" s="179">
        <f>'Planilla de Perforacion'!AF757</f>
        <v>0</v>
      </c>
      <c r="G723" s="179" t="str">
        <f>'Planilla de Perforacion'!AQ757</f>
        <v/>
      </c>
      <c r="H723" s="179" t="str">
        <f>'Planilla de Perforacion'!AS757</f>
        <v/>
      </c>
      <c r="I723" s="179" t="str">
        <f>'Planilla de Perforacion'!AR757</f>
        <v/>
      </c>
      <c r="J723" s="191" t="str">
        <v/>
      </c>
      <c r="K723" s="191" t="str">
        <f t="shared" si="134"/>
        <v/>
      </c>
      <c r="L723" s="191" t="str">
        <v/>
      </c>
      <c r="M723" s="192" t="str">
        <v/>
      </c>
      <c r="N723" s="191" t="str">
        <v/>
      </c>
      <c r="O723" s="191" t="str">
        <v/>
      </c>
      <c r="P723" s="193" t="str">
        <f t="shared" si="126"/>
        <v/>
      </c>
      <c r="Q723" s="193" t="str">
        <f t="shared" si="127"/>
        <v/>
      </c>
      <c r="R723" s="179" t="str">
        <f>IF('Planilla de Perforacion'!K757="Survey","Survey","")</f>
        <v/>
      </c>
      <c r="T723" s="179" t="b">
        <f t="shared" si="128"/>
        <v>0</v>
      </c>
      <c r="U723" s="179" t="str">
        <v/>
      </c>
      <c r="V723" s="179" t="str">
        <f t="shared" si="129"/>
        <v/>
      </c>
      <c r="W723" t="str">
        <v/>
      </c>
      <c r="X723" s="202" t="str">
        <v/>
      </c>
      <c r="Y723" t="str">
        <v/>
      </c>
      <c r="Z723" t="str">
        <v/>
      </c>
      <c r="AA723" t="str">
        <f t="shared" si="132"/>
        <v/>
      </c>
      <c r="AB723" t="str">
        <f t="shared" si="133"/>
        <v/>
      </c>
      <c r="AC723" s="179" t="str">
        <f>IF('Planilla de Perforacion'!K757="Repasa","Repasa","")</f>
        <v/>
      </c>
      <c r="AE723" s="179" t="b">
        <f t="shared" si="130"/>
        <v>0</v>
      </c>
      <c r="AF723" t="str">
        <v/>
      </c>
      <c r="AG723" s="179" t="str">
        <f t="shared" si="131"/>
        <v/>
      </c>
      <c r="AH723" t="str">
        <v/>
      </c>
      <c r="AI723" s="202" t="str">
        <v/>
      </c>
      <c r="AJ723" t="str">
        <v/>
      </c>
      <c r="AK723" s="203" t="str">
        <v/>
      </c>
      <c r="AL723" t="str">
        <f t="shared" si="124"/>
        <v/>
      </c>
      <c r="AM723" t="str">
        <f t="shared" si="125"/>
        <v/>
      </c>
    </row>
    <row r="724" spans="3:39" x14ac:dyDescent="0.25">
      <c r="C724" s="179" t="str">
        <f>IF('Planilla de Perforacion'!K758="Conexión","Conexión","")</f>
        <v/>
      </c>
      <c r="D724" s="189" t="str">
        <f>'Planilla de Perforacion'!H758</f>
        <v/>
      </c>
      <c r="E724" s="190" t="str">
        <f>'Planilla de Perforacion'!E758</f>
        <v/>
      </c>
      <c r="F724" s="179">
        <f>'Planilla de Perforacion'!AF758</f>
        <v>0</v>
      </c>
      <c r="G724" s="179" t="str">
        <f>'Planilla de Perforacion'!AQ758</f>
        <v/>
      </c>
      <c r="H724" s="179" t="str">
        <f>'Planilla de Perforacion'!AS758</f>
        <v/>
      </c>
      <c r="I724" s="179" t="str">
        <f>'Planilla de Perforacion'!AR758</f>
        <v/>
      </c>
      <c r="J724" s="191" t="str">
        <v/>
      </c>
      <c r="K724" s="191" t="str">
        <f t="shared" si="134"/>
        <v/>
      </c>
      <c r="L724" s="191" t="str">
        <v/>
      </c>
      <c r="M724" s="192" t="str">
        <v/>
      </c>
      <c r="N724" s="191" t="str">
        <v/>
      </c>
      <c r="O724" s="191" t="str">
        <v/>
      </c>
      <c r="P724" s="193" t="str">
        <f t="shared" si="126"/>
        <v/>
      </c>
      <c r="Q724" s="193" t="str">
        <f t="shared" si="127"/>
        <v/>
      </c>
      <c r="R724" s="179" t="str">
        <f>IF('Planilla de Perforacion'!K758="Survey","Survey","")</f>
        <v/>
      </c>
      <c r="T724" s="179" t="b">
        <f t="shared" si="128"/>
        <v>0</v>
      </c>
      <c r="U724" s="179" t="str">
        <v/>
      </c>
      <c r="V724" s="179" t="str">
        <f t="shared" si="129"/>
        <v/>
      </c>
      <c r="W724" t="str">
        <v/>
      </c>
      <c r="X724" s="202" t="str">
        <v/>
      </c>
      <c r="Y724" t="str">
        <v/>
      </c>
      <c r="Z724" t="str">
        <v/>
      </c>
      <c r="AA724" t="str">
        <f t="shared" si="132"/>
        <v/>
      </c>
      <c r="AB724" t="str">
        <f t="shared" si="133"/>
        <v/>
      </c>
      <c r="AC724" s="179" t="str">
        <f>IF('Planilla de Perforacion'!K758="Repasa","Repasa","")</f>
        <v/>
      </c>
      <c r="AE724" s="179" t="b">
        <f t="shared" si="130"/>
        <v>0</v>
      </c>
      <c r="AF724" t="str">
        <v/>
      </c>
      <c r="AG724" s="179" t="str">
        <f t="shared" si="131"/>
        <v/>
      </c>
      <c r="AH724" t="str">
        <v/>
      </c>
      <c r="AI724" s="202" t="str">
        <v/>
      </c>
      <c r="AJ724" t="str">
        <v/>
      </c>
      <c r="AK724" s="203" t="str">
        <v/>
      </c>
      <c r="AL724" t="str">
        <f t="shared" si="124"/>
        <v/>
      </c>
      <c r="AM724" t="str">
        <f t="shared" si="125"/>
        <v/>
      </c>
    </row>
    <row r="725" spans="3:39" x14ac:dyDescent="0.25">
      <c r="C725" s="179" t="str">
        <f>IF('Planilla de Perforacion'!K759="Conexión","Conexión","")</f>
        <v/>
      </c>
      <c r="D725" s="189" t="str">
        <f>'Planilla de Perforacion'!H759</f>
        <v/>
      </c>
      <c r="E725" s="190" t="str">
        <f>'Planilla de Perforacion'!E759</f>
        <v/>
      </c>
      <c r="F725" s="179">
        <f>'Planilla de Perforacion'!AF759</f>
        <v>0</v>
      </c>
      <c r="G725" s="179" t="str">
        <f>'Planilla de Perforacion'!AQ759</f>
        <v/>
      </c>
      <c r="H725" s="179" t="str">
        <f>'Planilla de Perforacion'!AS759</f>
        <v/>
      </c>
      <c r="I725" s="179" t="str">
        <f>'Planilla de Perforacion'!AR759</f>
        <v/>
      </c>
      <c r="J725" s="191" t="str">
        <v/>
      </c>
      <c r="K725" s="191" t="str">
        <f t="shared" si="134"/>
        <v/>
      </c>
      <c r="L725" s="191" t="str">
        <v/>
      </c>
      <c r="M725" s="192" t="str">
        <v/>
      </c>
      <c r="N725" s="191" t="str">
        <v/>
      </c>
      <c r="O725" s="191" t="str">
        <v/>
      </c>
      <c r="P725" s="193" t="str">
        <f t="shared" si="126"/>
        <v/>
      </c>
      <c r="Q725" s="193" t="str">
        <f t="shared" si="127"/>
        <v/>
      </c>
      <c r="R725" s="179" t="str">
        <f>IF('Planilla de Perforacion'!K759="Survey","Survey","")</f>
        <v/>
      </c>
      <c r="T725" s="179" t="b">
        <f t="shared" si="128"/>
        <v>0</v>
      </c>
      <c r="U725" s="179" t="str">
        <v/>
      </c>
      <c r="V725" s="179" t="str">
        <f t="shared" si="129"/>
        <v/>
      </c>
      <c r="W725" t="str">
        <v/>
      </c>
      <c r="X725" s="202" t="str">
        <v/>
      </c>
      <c r="Y725" t="str">
        <v/>
      </c>
      <c r="Z725" t="str">
        <v/>
      </c>
      <c r="AA725" t="str">
        <f t="shared" si="132"/>
        <v/>
      </c>
      <c r="AB725" t="str">
        <f t="shared" si="133"/>
        <v/>
      </c>
      <c r="AC725" s="179" t="str">
        <f>IF('Planilla de Perforacion'!K759="Repasa","Repasa","")</f>
        <v/>
      </c>
      <c r="AE725" s="179" t="b">
        <f t="shared" si="130"/>
        <v>0</v>
      </c>
      <c r="AF725" t="str">
        <v/>
      </c>
      <c r="AG725" s="179" t="str">
        <f t="shared" si="131"/>
        <v/>
      </c>
      <c r="AH725" t="str">
        <v/>
      </c>
      <c r="AI725" s="202" t="str">
        <v/>
      </c>
      <c r="AJ725" t="str">
        <v/>
      </c>
      <c r="AK725" s="203" t="str">
        <v/>
      </c>
      <c r="AL725" t="str">
        <f t="shared" si="124"/>
        <v/>
      </c>
      <c r="AM725" t="str">
        <f t="shared" si="125"/>
        <v/>
      </c>
    </row>
    <row r="726" spans="3:39" x14ac:dyDescent="0.25">
      <c r="C726" s="179" t="str">
        <f>IF('Planilla de Perforacion'!K760="Conexión","Conexión","")</f>
        <v/>
      </c>
      <c r="D726" s="189" t="str">
        <f>'Planilla de Perforacion'!H760</f>
        <v/>
      </c>
      <c r="E726" s="190" t="str">
        <f>'Planilla de Perforacion'!E760</f>
        <v/>
      </c>
      <c r="F726" s="179">
        <f>'Planilla de Perforacion'!AF760</f>
        <v>0</v>
      </c>
      <c r="G726" s="179" t="str">
        <f>'Planilla de Perforacion'!AQ760</f>
        <v/>
      </c>
      <c r="H726" s="179" t="str">
        <f>'Planilla de Perforacion'!AS760</f>
        <v/>
      </c>
      <c r="I726" s="179" t="str">
        <f>'Planilla de Perforacion'!AR760</f>
        <v/>
      </c>
      <c r="J726" s="191" t="str">
        <v/>
      </c>
      <c r="K726" s="191" t="str">
        <f t="shared" si="134"/>
        <v/>
      </c>
      <c r="L726" s="191" t="str">
        <v/>
      </c>
      <c r="M726" s="192" t="str">
        <v/>
      </c>
      <c r="N726" s="191" t="str">
        <v/>
      </c>
      <c r="O726" s="191" t="str">
        <v/>
      </c>
      <c r="P726" s="193" t="str">
        <f t="shared" si="126"/>
        <v/>
      </c>
      <c r="Q726" s="193" t="str">
        <f t="shared" si="127"/>
        <v/>
      </c>
      <c r="R726" s="179" t="str">
        <f>IF('Planilla de Perforacion'!K760="Survey","Survey","")</f>
        <v/>
      </c>
      <c r="T726" s="179" t="b">
        <f t="shared" si="128"/>
        <v>0</v>
      </c>
      <c r="U726" s="179" t="str">
        <v/>
      </c>
      <c r="V726" s="179" t="str">
        <f t="shared" si="129"/>
        <v/>
      </c>
      <c r="W726" t="str">
        <v/>
      </c>
      <c r="X726" s="202" t="str">
        <v/>
      </c>
      <c r="Y726" t="str">
        <v/>
      </c>
      <c r="Z726" t="str">
        <v/>
      </c>
      <c r="AA726" t="str">
        <f t="shared" si="132"/>
        <v/>
      </c>
      <c r="AB726" t="str">
        <f t="shared" si="133"/>
        <v/>
      </c>
      <c r="AC726" s="179" t="str">
        <f>IF('Planilla de Perforacion'!K760="Repasa","Repasa","")</f>
        <v/>
      </c>
      <c r="AE726" s="179" t="b">
        <f t="shared" si="130"/>
        <v>0</v>
      </c>
      <c r="AF726" t="str">
        <v/>
      </c>
      <c r="AG726" s="179" t="str">
        <f t="shared" si="131"/>
        <v/>
      </c>
      <c r="AH726" t="str">
        <v/>
      </c>
      <c r="AI726" s="202" t="str">
        <v/>
      </c>
      <c r="AJ726" t="str">
        <v/>
      </c>
      <c r="AK726" s="203" t="str">
        <v/>
      </c>
      <c r="AL726" t="str">
        <f t="shared" si="124"/>
        <v/>
      </c>
      <c r="AM726" t="str">
        <f t="shared" si="125"/>
        <v/>
      </c>
    </row>
    <row r="727" spans="3:39" x14ac:dyDescent="0.25">
      <c r="C727" s="179" t="str">
        <f>IF('Planilla de Perforacion'!K761="Conexión","Conexión","")</f>
        <v/>
      </c>
      <c r="D727" s="189" t="str">
        <f>'Planilla de Perforacion'!H761</f>
        <v/>
      </c>
      <c r="E727" s="190" t="str">
        <f>'Planilla de Perforacion'!E761</f>
        <v/>
      </c>
      <c r="F727" s="179">
        <f>'Planilla de Perforacion'!AF761</f>
        <v>0</v>
      </c>
      <c r="G727" s="179" t="str">
        <f>'Planilla de Perforacion'!AQ761</f>
        <v/>
      </c>
      <c r="H727" s="179" t="str">
        <f>'Planilla de Perforacion'!AS761</f>
        <v/>
      </c>
      <c r="I727" s="179" t="str">
        <f>'Planilla de Perforacion'!AR761</f>
        <v/>
      </c>
      <c r="J727" s="191" t="str">
        <v/>
      </c>
      <c r="K727" s="191" t="str">
        <f t="shared" si="134"/>
        <v/>
      </c>
      <c r="L727" s="191" t="str">
        <v/>
      </c>
      <c r="M727" s="192" t="str">
        <v/>
      </c>
      <c r="N727" s="191" t="str">
        <v/>
      </c>
      <c r="O727" s="191" t="str">
        <v/>
      </c>
      <c r="P727" s="193" t="str">
        <f t="shared" si="126"/>
        <v/>
      </c>
      <c r="Q727" s="193" t="str">
        <f t="shared" si="127"/>
        <v/>
      </c>
      <c r="R727" s="179" t="str">
        <f>IF('Planilla de Perforacion'!K761="Survey","Survey","")</f>
        <v/>
      </c>
      <c r="T727" s="179" t="b">
        <f t="shared" si="128"/>
        <v>0</v>
      </c>
      <c r="U727" s="179" t="str">
        <v/>
      </c>
      <c r="V727" s="179" t="str">
        <f t="shared" si="129"/>
        <v/>
      </c>
      <c r="W727" t="str">
        <v/>
      </c>
      <c r="X727" s="202" t="str">
        <v/>
      </c>
      <c r="Y727" t="str">
        <v/>
      </c>
      <c r="Z727" t="str">
        <v/>
      </c>
      <c r="AA727" t="str">
        <f t="shared" si="132"/>
        <v/>
      </c>
      <c r="AB727" t="str">
        <f t="shared" si="133"/>
        <v/>
      </c>
      <c r="AC727" s="179" t="str">
        <f>IF('Planilla de Perforacion'!K761="Repasa","Repasa","")</f>
        <v/>
      </c>
      <c r="AE727" s="179" t="b">
        <f t="shared" si="130"/>
        <v>0</v>
      </c>
      <c r="AF727" t="str">
        <v/>
      </c>
      <c r="AG727" s="179" t="str">
        <f t="shared" si="131"/>
        <v/>
      </c>
      <c r="AH727" t="str">
        <v/>
      </c>
      <c r="AI727" s="202" t="str">
        <v/>
      </c>
      <c r="AJ727" t="str">
        <v/>
      </c>
      <c r="AK727" s="203" t="str">
        <v/>
      </c>
      <c r="AL727" t="str">
        <f t="shared" si="124"/>
        <v/>
      </c>
      <c r="AM727" t="str">
        <f t="shared" si="125"/>
        <v/>
      </c>
    </row>
    <row r="728" spans="3:39" x14ac:dyDescent="0.25">
      <c r="C728" s="179" t="str">
        <f>IF('Planilla de Perforacion'!K762="Conexión","Conexión","")</f>
        <v/>
      </c>
      <c r="D728" s="189" t="str">
        <f>'Planilla de Perforacion'!H762</f>
        <v/>
      </c>
      <c r="E728" s="190" t="str">
        <f>'Planilla de Perforacion'!E762</f>
        <v/>
      </c>
      <c r="F728" s="179">
        <f>'Planilla de Perforacion'!AF762</f>
        <v>0</v>
      </c>
      <c r="G728" s="179" t="str">
        <f>'Planilla de Perforacion'!AQ762</f>
        <v/>
      </c>
      <c r="H728" s="179" t="str">
        <f>'Planilla de Perforacion'!AS762</f>
        <v/>
      </c>
      <c r="I728" s="179" t="str">
        <f>'Planilla de Perforacion'!AR762</f>
        <v/>
      </c>
      <c r="J728" s="191" t="str">
        <v/>
      </c>
      <c r="K728" s="191" t="str">
        <f t="shared" si="134"/>
        <v/>
      </c>
      <c r="L728" s="191" t="str">
        <v/>
      </c>
      <c r="M728" s="192" t="str">
        <v/>
      </c>
      <c r="N728" s="191" t="str">
        <v/>
      </c>
      <c r="O728" s="191" t="str">
        <v/>
      </c>
      <c r="P728" s="193" t="str">
        <f t="shared" si="126"/>
        <v/>
      </c>
      <c r="Q728" s="193" t="str">
        <f t="shared" si="127"/>
        <v/>
      </c>
      <c r="R728" s="179" t="str">
        <f>IF('Planilla de Perforacion'!K762="Survey","Survey","")</f>
        <v/>
      </c>
      <c r="T728" s="179" t="b">
        <f t="shared" si="128"/>
        <v>0</v>
      </c>
      <c r="U728" s="179" t="str">
        <v/>
      </c>
      <c r="V728" s="179" t="str">
        <f t="shared" si="129"/>
        <v/>
      </c>
      <c r="W728" t="str">
        <v/>
      </c>
      <c r="X728" s="202" t="str">
        <v/>
      </c>
      <c r="Y728" t="str">
        <v/>
      </c>
      <c r="Z728" t="str">
        <v/>
      </c>
      <c r="AA728" t="str">
        <f t="shared" si="132"/>
        <v/>
      </c>
      <c r="AB728" t="str">
        <f t="shared" si="133"/>
        <v/>
      </c>
      <c r="AC728" s="179" t="str">
        <f>IF('Planilla de Perforacion'!K762="Repasa","Repasa","")</f>
        <v/>
      </c>
      <c r="AE728" s="179" t="b">
        <f t="shared" si="130"/>
        <v>0</v>
      </c>
      <c r="AF728" t="str">
        <v/>
      </c>
      <c r="AG728" s="179" t="str">
        <f t="shared" si="131"/>
        <v/>
      </c>
      <c r="AH728" t="str">
        <v/>
      </c>
      <c r="AI728" s="202" t="str">
        <v/>
      </c>
      <c r="AJ728" t="str">
        <v/>
      </c>
      <c r="AK728" s="203" t="str">
        <v/>
      </c>
      <c r="AL728" t="str">
        <f t="shared" si="124"/>
        <v/>
      </c>
      <c r="AM728" t="str">
        <f t="shared" si="125"/>
        <v/>
      </c>
    </row>
    <row r="729" spans="3:39" x14ac:dyDescent="0.25">
      <c r="C729" s="179" t="str">
        <f>IF('Planilla de Perforacion'!K763="Conexión","Conexión","")</f>
        <v/>
      </c>
      <c r="D729" s="189" t="str">
        <f>'Planilla de Perforacion'!H763</f>
        <v/>
      </c>
      <c r="E729" s="190" t="str">
        <f>'Planilla de Perforacion'!E763</f>
        <v/>
      </c>
      <c r="F729" s="179">
        <f>'Planilla de Perforacion'!AF763</f>
        <v>0</v>
      </c>
      <c r="G729" s="179" t="str">
        <f>'Planilla de Perforacion'!AQ763</f>
        <v/>
      </c>
      <c r="H729" s="179" t="str">
        <f>'Planilla de Perforacion'!AS763</f>
        <v/>
      </c>
      <c r="I729" s="179" t="str">
        <f>'Planilla de Perforacion'!AR763</f>
        <v/>
      </c>
      <c r="J729" s="191" t="str">
        <v/>
      </c>
      <c r="K729" s="191" t="str">
        <f t="shared" si="134"/>
        <v/>
      </c>
      <c r="L729" s="191" t="str">
        <v/>
      </c>
      <c r="M729" s="192" t="str">
        <v/>
      </c>
      <c r="N729" s="191" t="str">
        <v/>
      </c>
      <c r="O729" s="191" t="str">
        <v/>
      </c>
      <c r="P729" s="193" t="str">
        <f t="shared" si="126"/>
        <v/>
      </c>
      <c r="Q729" s="193" t="str">
        <f t="shared" si="127"/>
        <v/>
      </c>
      <c r="R729" s="179" t="str">
        <f>IF('Planilla de Perforacion'!K763="Survey","Survey","")</f>
        <v/>
      </c>
      <c r="T729" s="179" t="b">
        <f t="shared" si="128"/>
        <v>0</v>
      </c>
      <c r="U729" s="179" t="str">
        <v/>
      </c>
      <c r="V729" s="179" t="str">
        <f t="shared" si="129"/>
        <v/>
      </c>
      <c r="W729" t="str">
        <v/>
      </c>
      <c r="X729" s="202" t="str">
        <v/>
      </c>
      <c r="Y729" t="str">
        <v/>
      </c>
      <c r="Z729" t="str">
        <v/>
      </c>
      <c r="AA729" t="str">
        <f t="shared" si="132"/>
        <v/>
      </c>
      <c r="AB729" t="str">
        <f t="shared" si="133"/>
        <v/>
      </c>
      <c r="AC729" s="179" t="str">
        <f>IF('Planilla de Perforacion'!K763="Repasa","Repasa","")</f>
        <v/>
      </c>
      <c r="AE729" s="179" t="b">
        <f t="shared" si="130"/>
        <v>0</v>
      </c>
      <c r="AF729" t="str">
        <v/>
      </c>
      <c r="AG729" s="179" t="str">
        <f t="shared" si="131"/>
        <v/>
      </c>
      <c r="AH729" t="str">
        <v/>
      </c>
      <c r="AI729" s="202" t="str">
        <v/>
      </c>
      <c r="AJ729" t="str">
        <v/>
      </c>
      <c r="AK729" s="203" t="str">
        <v/>
      </c>
      <c r="AL729" t="str">
        <f t="shared" si="124"/>
        <v/>
      </c>
      <c r="AM729" t="str">
        <f t="shared" si="125"/>
        <v/>
      </c>
    </row>
    <row r="730" spans="3:39" x14ac:dyDescent="0.25">
      <c r="C730" s="179" t="str">
        <f>IF('Planilla de Perforacion'!K764="Conexión","Conexión","")</f>
        <v/>
      </c>
      <c r="D730" s="189" t="str">
        <f>'Planilla de Perforacion'!H764</f>
        <v/>
      </c>
      <c r="E730" s="190" t="str">
        <f>'Planilla de Perforacion'!E764</f>
        <v/>
      </c>
      <c r="F730" s="179">
        <f>'Planilla de Perforacion'!AF764</f>
        <v>0</v>
      </c>
      <c r="G730" s="179" t="str">
        <f>'Planilla de Perforacion'!AQ764</f>
        <v/>
      </c>
      <c r="H730" s="179" t="str">
        <f>'Planilla de Perforacion'!AS764</f>
        <v/>
      </c>
      <c r="I730" s="179" t="str">
        <f>'Planilla de Perforacion'!AR764</f>
        <v/>
      </c>
      <c r="J730" s="191" t="str">
        <v/>
      </c>
      <c r="K730" s="191" t="str">
        <f t="shared" si="134"/>
        <v/>
      </c>
      <c r="L730" s="191" t="str">
        <v/>
      </c>
      <c r="M730" s="192" t="str">
        <v/>
      </c>
      <c r="N730" s="191" t="str">
        <v/>
      </c>
      <c r="O730" s="191" t="str">
        <v/>
      </c>
      <c r="P730" s="193" t="str">
        <f t="shared" si="126"/>
        <v/>
      </c>
      <c r="Q730" s="193" t="str">
        <f t="shared" si="127"/>
        <v/>
      </c>
      <c r="R730" s="179" t="str">
        <f>IF('Planilla de Perforacion'!K764="Survey","Survey","")</f>
        <v/>
      </c>
      <c r="T730" s="179" t="b">
        <f t="shared" si="128"/>
        <v>0</v>
      </c>
      <c r="U730" s="179" t="str">
        <v/>
      </c>
      <c r="V730" s="179" t="str">
        <f t="shared" si="129"/>
        <v/>
      </c>
      <c r="W730" t="str">
        <v/>
      </c>
      <c r="X730" s="202" t="str">
        <v/>
      </c>
      <c r="Y730" t="str">
        <v/>
      </c>
      <c r="Z730" t="str">
        <v/>
      </c>
      <c r="AA730" t="str">
        <f t="shared" si="132"/>
        <v/>
      </c>
      <c r="AB730" t="str">
        <f t="shared" si="133"/>
        <v/>
      </c>
      <c r="AC730" s="179" t="str">
        <f>IF('Planilla de Perforacion'!K764="Repasa","Repasa","")</f>
        <v/>
      </c>
      <c r="AE730" s="179" t="b">
        <f t="shared" si="130"/>
        <v>0</v>
      </c>
      <c r="AF730" t="str">
        <v/>
      </c>
      <c r="AG730" s="179" t="str">
        <f t="shared" si="131"/>
        <v/>
      </c>
      <c r="AH730" t="str">
        <v/>
      </c>
      <c r="AI730" s="202" t="str">
        <v/>
      </c>
      <c r="AJ730" t="str">
        <v/>
      </c>
      <c r="AK730" s="203" t="str">
        <v/>
      </c>
      <c r="AL730" t="str">
        <f t="shared" si="124"/>
        <v/>
      </c>
      <c r="AM730" t="str">
        <f t="shared" si="125"/>
        <v/>
      </c>
    </row>
    <row r="731" spans="3:39" x14ac:dyDescent="0.25">
      <c r="C731" s="179" t="str">
        <f>IF('Planilla de Perforacion'!K765="Conexión","Conexión","")</f>
        <v/>
      </c>
      <c r="D731" s="189" t="str">
        <f>'Planilla de Perforacion'!H765</f>
        <v/>
      </c>
      <c r="E731" s="190" t="str">
        <f>'Planilla de Perforacion'!E765</f>
        <v/>
      </c>
      <c r="F731" s="179">
        <f>'Planilla de Perforacion'!AF765</f>
        <v>0</v>
      </c>
      <c r="G731" s="179" t="str">
        <f>'Planilla de Perforacion'!AQ765</f>
        <v/>
      </c>
      <c r="H731" s="179" t="str">
        <f>'Planilla de Perforacion'!AS765</f>
        <v/>
      </c>
      <c r="I731" s="179" t="str">
        <f>'Planilla de Perforacion'!AR765</f>
        <v/>
      </c>
      <c r="J731" s="191" t="str">
        <v/>
      </c>
      <c r="K731" s="191" t="str">
        <f t="shared" si="134"/>
        <v/>
      </c>
      <c r="L731" s="191" t="str">
        <v/>
      </c>
      <c r="M731" s="192" t="str">
        <v/>
      </c>
      <c r="N731" s="191" t="str">
        <v/>
      </c>
      <c r="O731" s="191" t="str">
        <v/>
      </c>
      <c r="P731" s="193" t="str">
        <f t="shared" si="126"/>
        <v/>
      </c>
      <c r="Q731" s="193" t="str">
        <f t="shared" si="127"/>
        <v/>
      </c>
      <c r="R731" s="179" t="str">
        <f>IF('Planilla de Perforacion'!K765="Survey","Survey","")</f>
        <v/>
      </c>
      <c r="T731" s="179" t="b">
        <f t="shared" si="128"/>
        <v>0</v>
      </c>
      <c r="U731" s="179" t="str">
        <v/>
      </c>
      <c r="V731" s="179" t="str">
        <f t="shared" si="129"/>
        <v/>
      </c>
      <c r="W731" t="str">
        <v/>
      </c>
      <c r="X731" s="202" t="str">
        <v/>
      </c>
      <c r="Y731" t="str">
        <v/>
      </c>
      <c r="Z731" t="str">
        <v/>
      </c>
      <c r="AA731" t="str">
        <f t="shared" si="132"/>
        <v/>
      </c>
      <c r="AB731" t="str">
        <f t="shared" si="133"/>
        <v/>
      </c>
      <c r="AC731" s="179" t="str">
        <f>IF('Planilla de Perforacion'!K765="Repasa","Repasa","")</f>
        <v/>
      </c>
      <c r="AE731" s="179" t="b">
        <f t="shared" si="130"/>
        <v>0</v>
      </c>
      <c r="AF731" t="str">
        <v/>
      </c>
      <c r="AG731" s="179" t="str">
        <f t="shared" si="131"/>
        <v/>
      </c>
      <c r="AH731" t="str">
        <v/>
      </c>
      <c r="AI731" s="202" t="str">
        <v/>
      </c>
      <c r="AJ731" t="str">
        <v/>
      </c>
      <c r="AK731" s="203" t="str">
        <v/>
      </c>
      <c r="AL731" t="str">
        <f t="shared" si="124"/>
        <v/>
      </c>
      <c r="AM731" t="str">
        <f t="shared" si="125"/>
        <v/>
      </c>
    </row>
    <row r="732" spans="3:39" x14ac:dyDescent="0.25">
      <c r="C732" s="179" t="str">
        <f>IF('Planilla de Perforacion'!K766="Conexión","Conexión","")</f>
        <v/>
      </c>
      <c r="D732" s="189" t="str">
        <f>'Planilla de Perforacion'!H766</f>
        <v/>
      </c>
      <c r="E732" s="190" t="str">
        <f>'Planilla de Perforacion'!E766</f>
        <v/>
      </c>
      <c r="F732" s="179">
        <f>'Planilla de Perforacion'!AF766</f>
        <v>0</v>
      </c>
      <c r="G732" s="179" t="str">
        <f>'Planilla de Perforacion'!AQ766</f>
        <v/>
      </c>
      <c r="H732" s="179" t="str">
        <f>'Planilla de Perforacion'!AS766</f>
        <v/>
      </c>
      <c r="I732" s="179" t="str">
        <f>'Planilla de Perforacion'!AR766</f>
        <v/>
      </c>
      <c r="J732" s="191" t="str">
        <v/>
      </c>
      <c r="K732" s="191" t="str">
        <f t="shared" si="134"/>
        <v/>
      </c>
      <c r="L732" s="191" t="str">
        <v/>
      </c>
      <c r="M732" s="192" t="str">
        <v/>
      </c>
      <c r="N732" s="191" t="str">
        <v/>
      </c>
      <c r="O732" s="191" t="str">
        <v/>
      </c>
      <c r="P732" s="193" t="str">
        <f t="shared" si="126"/>
        <v/>
      </c>
      <c r="Q732" s="193" t="str">
        <f t="shared" si="127"/>
        <v/>
      </c>
      <c r="R732" s="179" t="str">
        <f>IF('Planilla de Perforacion'!K766="Survey","Survey","")</f>
        <v/>
      </c>
      <c r="T732" s="179" t="b">
        <f t="shared" si="128"/>
        <v>0</v>
      </c>
      <c r="U732" s="179" t="str">
        <v/>
      </c>
      <c r="V732" s="179" t="str">
        <f t="shared" si="129"/>
        <v/>
      </c>
      <c r="W732" t="str">
        <v/>
      </c>
      <c r="X732" s="202" t="str">
        <v/>
      </c>
      <c r="Y732" t="str">
        <v/>
      </c>
      <c r="Z732" t="str">
        <v/>
      </c>
      <c r="AA732" t="str">
        <f t="shared" si="132"/>
        <v/>
      </c>
      <c r="AB732" t="str">
        <f t="shared" si="133"/>
        <v/>
      </c>
      <c r="AC732" s="179" t="str">
        <f>IF('Planilla de Perforacion'!K766="Repasa","Repasa","")</f>
        <v/>
      </c>
      <c r="AE732" s="179" t="b">
        <f t="shared" si="130"/>
        <v>0</v>
      </c>
      <c r="AF732" t="str">
        <v/>
      </c>
      <c r="AG732" s="179" t="str">
        <f t="shared" si="131"/>
        <v/>
      </c>
      <c r="AH732" t="str">
        <v/>
      </c>
      <c r="AI732" s="202" t="str">
        <v/>
      </c>
      <c r="AJ732" t="str">
        <v/>
      </c>
      <c r="AK732" s="203" t="str">
        <v/>
      </c>
      <c r="AL732" t="str">
        <f t="shared" si="124"/>
        <v/>
      </c>
      <c r="AM732" t="str">
        <f t="shared" si="125"/>
        <v/>
      </c>
    </row>
    <row r="733" spans="3:39" x14ac:dyDescent="0.25">
      <c r="C733" s="179" t="str">
        <f>IF('Planilla de Perforacion'!K767="Conexión","Conexión","")</f>
        <v/>
      </c>
      <c r="D733" s="189" t="str">
        <f>'Planilla de Perforacion'!H767</f>
        <v/>
      </c>
      <c r="E733" s="190" t="str">
        <f>'Planilla de Perforacion'!E767</f>
        <v/>
      </c>
      <c r="F733" s="179">
        <f>'Planilla de Perforacion'!AF767</f>
        <v>0</v>
      </c>
      <c r="G733" s="179" t="str">
        <f>'Planilla de Perforacion'!AQ767</f>
        <v/>
      </c>
      <c r="H733" s="179" t="str">
        <f>'Planilla de Perforacion'!AS767</f>
        <v/>
      </c>
      <c r="I733" s="179" t="str">
        <f>'Planilla de Perforacion'!AR767</f>
        <v/>
      </c>
      <c r="J733" s="191" t="str">
        <v/>
      </c>
      <c r="K733" s="191" t="str">
        <f t="shared" si="134"/>
        <v/>
      </c>
      <c r="L733" s="191" t="str">
        <v/>
      </c>
      <c r="M733" s="192" t="str">
        <v/>
      </c>
      <c r="N733" s="191" t="str">
        <v/>
      </c>
      <c r="O733" s="191" t="str">
        <v/>
      </c>
      <c r="P733" s="193" t="str">
        <f t="shared" si="126"/>
        <v/>
      </c>
      <c r="Q733" s="193" t="str">
        <f t="shared" si="127"/>
        <v/>
      </c>
      <c r="R733" s="179" t="str">
        <f>IF('Planilla de Perforacion'!K767="Survey","Survey","")</f>
        <v/>
      </c>
      <c r="T733" s="179" t="b">
        <f t="shared" si="128"/>
        <v>0</v>
      </c>
      <c r="U733" s="179" t="str">
        <v/>
      </c>
      <c r="V733" s="179" t="str">
        <f t="shared" si="129"/>
        <v/>
      </c>
      <c r="W733" t="str">
        <v/>
      </c>
      <c r="X733" s="202" t="str">
        <v/>
      </c>
      <c r="Y733" t="str">
        <v/>
      </c>
      <c r="Z733" t="str">
        <v/>
      </c>
      <c r="AA733" t="str">
        <f t="shared" si="132"/>
        <v/>
      </c>
      <c r="AB733" t="str">
        <f t="shared" si="133"/>
        <v/>
      </c>
      <c r="AC733" s="179" t="str">
        <f>IF('Planilla de Perforacion'!K767="Repasa","Repasa","")</f>
        <v/>
      </c>
      <c r="AE733" s="179" t="b">
        <f t="shared" si="130"/>
        <v>0</v>
      </c>
      <c r="AF733" t="str">
        <v/>
      </c>
      <c r="AG733" s="179" t="str">
        <f t="shared" si="131"/>
        <v/>
      </c>
      <c r="AH733" t="str">
        <v/>
      </c>
      <c r="AI733" s="202" t="str">
        <v/>
      </c>
      <c r="AJ733" t="str">
        <v/>
      </c>
      <c r="AK733" s="203" t="str">
        <v/>
      </c>
      <c r="AL733" t="str">
        <f t="shared" si="124"/>
        <v/>
      </c>
      <c r="AM733" t="str">
        <f t="shared" si="125"/>
        <v/>
      </c>
    </row>
    <row r="734" spans="3:39" x14ac:dyDescent="0.25">
      <c r="C734" s="179" t="str">
        <f>IF('Planilla de Perforacion'!K768="Conexión","Conexión","")</f>
        <v/>
      </c>
      <c r="D734" s="189" t="str">
        <f>'Planilla de Perforacion'!H768</f>
        <v/>
      </c>
      <c r="E734" s="190" t="str">
        <f>'Planilla de Perforacion'!E768</f>
        <v/>
      </c>
      <c r="F734" s="179">
        <f>'Planilla de Perforacion'!AF768</f>
        <v>0</v>
      </c>
      <c r="G734" s="179" t="str">
        <f>'Planilla de Perforacion'!AQ768</f>
        <v/>
      </c>
      <c r="H734" s="179" t="str">
        <f>'Planilla de Perforacion'!AS768</f>
        <v/>
      </c>
      <c r="I734" s="179" t="str">
        <f>'Planilla de Perforacion'!AR768</f>
        <v/>
      </c>
      <c r="J734" s="191" t="str">
        <v/>
      </c>
      <c r="K734" s="191" t="str">
        <f t="shared" si="134"/>
        <v/>
      </c>
      <c r="L734" s="191" t="str">
        <v/>
      </c>
      <c r="M734" s="192" t="str">
        <v/>
      </c>
      <c r="N734" s="191" t="str">
        <v/>
      </c>
      <c r="O734" s="191" t="str">
        <v/>
      </c>
      <c r="P734" s="193" t="str">
        <f t="shared" si="126"/>
        <v/>
      </c>
      <c r="Q734" s="193" t="str">
        <f t="shared" si="127"/>
        <v/>
      </c>
      <c r="R734" s="179" t="str">
        <f>IF('Planilla de Perforacion'!K768="Survey","Survey","")</f>
        <v/>
      </c>
      <c r="T734" s="179" t="b">
        <f t="shared" si="128"/>
        <v>0</v>
      </c>
      <c r="U734" s="179" t="str">
        <v/>
      </c>
      <c r="V734" s="179" t="str">
        <f t="shared" si="129"/>
        <v/>
      </c>
      <c r="W734" t="str">
        <v/>
      </c>
      <c r="X734" s="202" t="str">
        <v/>
      </c>
      <c r="Y734" t="str">
        <v/>
      </c>
      <c r="Z734" t="str">
        <v/>
      </c>
      <c r="AA734" t="str">
        <f t="shared" si="132"/>
        <v/>
      </c>
      <c r="AB734" t="str">
        <f t="shared" si="133"/>
        <v/>
      </c>
      <c r="AC734" s="179" t="str">
        <f>IF('Planilla de Perforacion'!K768="Repasa","Repasa","")</f>
        <v/>
      </c>
      <c r="AE734" s="179" t="b">
        <f t="shared" si="130"/>
        <v>0</v>
      </c>
      <c r="AF734" t="str">
        <v/>
      </c>
      <c r="AG734" s="179" t="str">
        <f t="shared" si="131"/>
        <v/>
      </c>
      <c r="AH734" t="str">
        <v/>
      </c>
      <c r="AI734" s="202" t="str">
        <v/>
      </c>
      <c r="AJ734" t="str">
        <v/>
      </c>
      <c r="AK734" s="203" t="str">
        <v/>
      </c>
      <c r="AL734" t="str">
        <f t="shared" si="124"/>
        <v/>
      </c>
      <c r="AM734" t="str">
        <f t="shared" si="125"/>
        <v/>
      </c>
    </row>
    <row r="735" spans="3:39" x14ac:dyDescent="0.25">
      <c r="C735" s="179" t="str">
        <f>IF('Planilla de Perforacion'!K769="Conexión","Conexión","")</f>
        <v/>
      </c>
      <c r="D735" s="189" t="str">
        <f>'Planilla de Perforacion'!H769</f>
        <v/>
      </c>
      <c r="E735" s="190" t="str">
        <f>'Planilla de Perforacion'!E769</f>
        <v/>
      </c>
      <c r="F735" s="179">
        <f>'Planilla de Perforacion'!AF769</f>
        <v>0</v>
      </c>
      <c r="G735" s="179" t="str">
        <f>'Planilla de Perforacion'!AQ769</f>
        <v/>
      </c>
      <c r="H735" s="179" t="str">
        <f>'Planilla de Perforacion'!AS769</f>
        <v/>
      </c>
      <c r="I735" s="179" t="str">
        <f>'Planilla de Perforacion'!AR769</f>
        <v/>
      </c>
      <c r="J735" s="191" t="str">
        <v/>
      </c>
      <c r="K735" s="191" t="str">
        <f t="shared" si="134"/>
        <v/>
      </c>
      <c r="L735" s="191" t="str">
        <v/>
      </c>
      <c r="M735" s="192" t="str">
        <v/>
      </c>
      <c r="N735" s="191" t="str">
        <v/>
      </c>
      <c r="O735" s="191" t="str">
        <v/>
      </c>
      <c r="P735" s="193" t="str">
        <f t="shared" si="126"/>
        <v/>
      </c>
      <c r="Q735" s="193" t="str">
        <f t="shared" si="127"/>
        <v/>
      </c>
      <c r="R735" s="179" t="str">
        <f>IF('Planilla de Perforacion'!K769="Survey","Survey","")</f>
        <v/>
      </c>
      <c r="T735" s="179" t="b">
        <f t="shared" si="128"/>
        <v>0</v>
      </c>
      <c r="U735" s="179" t="str">
        <v/>
      </c>
      <c r="V735" s="179" t="str">
        <f t="shared" si="129"/>
        <v/>
      </c>
      <c r="W735" t="str">
        <v/>
      </c>
      <c r="X735" s="202" t="str">
        <v/>
      </c>
      <c r="Y735" t="str">
        <v/>
      </c>
      <c r="Z735" t="str">
        <v/>
      </c>
      <c r="AA735" t="str">
        <f t="shared" si="132"/>
        <v/>
      </c>
      <c r="AB735" t="str">
        <f t="shared" si="133"/>
        <v/>
      </c>
      <c r="AC735" s="179" t="str">
        <f>IF('Planilla de Perforacion'!K769="Repasa","Repasa","")</f>
        <v/>
      </c>
      <c r="AE735" s="179" t="b">
        <f t="shared" si="130"/>
        <v>0</v>
      </c>
      <c r="AF735" t="str">
        <v/>
      </c>
      <c r="AG735" s="179" t="str">
        <f t="shared" si="131"/>
        <v/>
      </c>
      <c r="AH735" t="str">
        <v/>
      </c>
      <c r="AI735" s="202" t="str">
        <v/>
      </c>
      <c r="AJ735" t="str">
        <v/>
      </c>
      <c r="AK735" s="203" t="str">
        <v/>
      </c>
      <c r="AL735" t="str">
        <f t="shared" si="124"/>
        <v/>
      </c>
      <c r="AM735" t="str">
        <f t="shared" si="125"/>
        <v/>
      </c>
    </row>
    <row r="736" spans="3:39" x14ac:dyDescent="0.25">
      <c r="C736" s="179" t="str">
        <f>IF('Planilla de Perforacion'!K770="Conexión","Conexión","")</f>
        <v/>
      </c>
      <c r="D736" s="189" t="str">
        <f>'Planilla de Perforacion'!H770</f>
        <v/>
      </c>
      <c r="E736" s="190" t="str">
        <f>'Planilla de Perforacion'!E770</f>
        <v/>
      </c>
      <c r="F736" s="179">
        <f>'Planilla de Perforacion'!AF770</f>
        <v>0</v>
      </c>
      <c r="G736" s="179" t="str">
        <f>'Planilla de Perforacion'!AQ770</f>
        <v/>
      </c>
      <c r="H736" s="179" t="str">
        <f>'Planilla de Perforacion'!AS770</f>
        <v/>
      </c>
      <c r="I736" s="179" t="str">
        <f>'Planilla de Perforacion'!AR770</f>
        <v/>
      </c>
      <c r="J736" s="191" t="str">
        <v/>
      </c>
      <c r="K736" s="191" t="str">
        <f t="shared" si="134"/>
        <v/>
      </c>
      <c r="L736" s="191" t="str">
        <v/>
      </c>
      <c r="M736" s="192" t="str">
        <v/>
      </c>
      <c r="N736" s="191" t="str">
        <v/>
      </c>
      <c r="O736" s="191" t="str">
        <v/>
      </c>
      <c r="P736" s="193" t="str">
        <f t="shared" si="126"/>
        <v/>
      </c>
      <c r="Q736" s="193" t="str">
        <f t="shared" si="127"/>
        <v/>
      </c>
      <c r="R736" s="179" t="str">
        <f>IF('Planilla de Perforacion'!K770="Survey","Survey","")</f>
        <v/>
      </c>
      <c r="T736" s="179" t="b">
        <f t="shared" si="128"/>
        <v>0</v>
      </c>
      <c r="U736" s="179" t="str">
        <v/>
      </c>
      <c r="V736" s="179" t="str">
        <f t="shared" si="129"/>
        <v/>
      </c>
      <c r="W736" t="str">
        <v/>
      </c>
      <c r="X736" s="202" t="str">
        <v/>
      </c>
      <c r="Y736" t="str">
        <v/>
      </c>
      <c r="Z736" t="str">
        <v/>
      </c>
      <c r="AA736" t="str">
        <f t="shared" si="132"/>
        <v/>
      </c>
      <c r="AB736" t="str">
        <f t="shared" si="133"/>
        <v/>
      </c>
      <c r="AC736" s="179" t="str">
        <f>IF('Planilla de Perforacion'!K770="Repasa","Repasa","")</f>
        <v/>
      </c>
      <c r="AE736" s="179" t="b">
        <f t="shared" si="130"/>
        <v>0</v>
      </c>
      <c r="AF736" t="str">
        <v/>
      </c>
      <c r="AG736" s="179" t="str">
        <f t="shared" si="131"/>
        <v/>
      </c>
      <c r="AH736" t="str">
        <v/>
      </c>
      <c r="AI736" s="202" t="str">
        <v/>
      </c>
      <c r="AJ736" t="str">
        <v/>
      </c>
      <c r="AK736" s="203" t="str">
        <v/>
      </c>
      <c r="AL736" t="str">
        <f t="shared" si="124"/>
        <v/>
      </c>
      <c r="AM736" t="str">
        <f t="shared" si="125"/>
        <v/>
      </c>
    </row>
    <row r="737" spans="3:39" x14ac:dyDescent="0.25">
      <c r="C737" s="179" t="str">
        <f>IF('Planilla de Perforacion'!K771="Conexión","Conexión","")</f>
        <v/>
      </c>
      <c r="D737" s="189" t="str">
        <f>'Planilla de Perforacion'!H771</f>
        <v/>
      </c>
      <c r="E737" s="190" t="str">
        <f>'Planilla de Perforacion'!E771</f>
        <v/>
      </c>
      <c r="F737" s="179">
        <f>'Planilla de Perforacion'!AF771</f>
        <v>0</v>
      </c>
      <c r="G737" s="179" t="str">
        <f>'Planilla de Perforacion'!AQ771</f>
        <v/>
      </c>
      <c r="H737" s="179" t="str">
        <f>'Planilla de Perforacion'!AS771</f>
        <v/>
      </c>
      <c r="I737" s="179" t="str">
        <f>'Planilla de Perforacion'!AR771</f>
        <v/>
      </c>
      <c r="J737" s="191" t="str">
        <v/>
      </c>
      <c r="K737" s="191" t="str">
        <f t="shared" si="134"/>
        <v/>
      </c>
      <c r="L737" s="191" t="str">
        <v/>
      </c>
      <c r="M737" s="192" t="str">
        <v/>
      </c>
      <c r="N737" s="191" t="str">
        <v/>
      </c>
      <c r="O737" s="191" t="str">
        <v/>
      </c>
      <c r="P737" s="193" t="str">
        <f t="shared" si="126"/>
        <v/>
      </c>
      <c r="Q737" s="193" t="str">
        <f t="shared" si="127"/>
        <v/>
      </c>
      <c r="R737" s="179" t="str">
        <f>IF('Planilla de Perforacion'!K771="Survey","Survey","")</f>
        <v/>
      </c>
      <c r="T737" s="179" t="b">
        <f t="shared" si="128"/>
        <v>0</v>
      </c>
      <c r="U737" s="179" t="str">
        <v/>
      </c>
      <c r="V737" s="179" t="str">
        <f t="shared" si="129"/>
        <v/>
      </c>
      <c r="W737" t="str">
        <v/>
      </c>
      <c r="X737" s="202" t="str">
        <v/>
      </c>
      <c r="Y737" t="str">
        <v/>
      </c>
      <c r="Z737" t="str">
        <v/>
      </c>
      <c r="AA737" t="str">
        <f t="shared" si="132"/>
        <v/>
      </c>
      <c r="AB737" t="str">
        <f t="shared" si="133"/>
        <v/>
      </c>
      <c r="AC737" s="179" t="str">
        <f>IF('Planilla de Perforacion'!K771="Repasa","Repasa","")</f>
        <v/>
      </c>
      <c r="AE737" s="179" t="b">
        <f t="shared" si="130"/>
        <v>0</v>
      </c>
      <c r="AF737" t="str">
        <v/>
      </c>
      <c r="AG737" s="179" t="str">
        <f t="shared" si="131"/>
        <v/>
      </c>
      <c r="AH737" t="str">
        <v/>
      </c>
      <c r="AI737" s="202" t="str">
        <v/>
      </c>
      <c r="AJ737" t="str">
        <v/>
      </c>
      <c r="AK737" s="203" t="str">
        <v/>
      </c>
      <c r="AL737" t="str">
        <f t="shared" si="124"/>
        <v/>
      </c>
      <c r="AM737" t="str">
        <f t="shared" si="125"/>
        <v/>
      </c>
    </row>
    <row r="738" spans="3:39" x14ac:dyDescent="0.25">
      <c r="C738" s="179" t="str">
        <f>IF('Planilla de Perforacion'!K772="Conexión","Conexión","")</f>
        <v/>
      </c>
      <c r="D738" s="189" t="str">
        <f>'Planilla de Perforacion'!H772</f>
        <v/>
      </c>
      <c r="E738" s="190" t="str">
        <f>'Planilla de Perforacion'!E772</f>
        <v/>
      </c>
      <c r="F738" s="179">
        <f>'Planilla de Perforacion'!AF772</f>
        <v>0</v>
      </c>
      <c r="G738" s="179" t="str">
        <f>'Planilla de Perforacion'!AQ772</f>
        <v/>
      </c>
      <c r="H738" s="179" t="str">
        <f>'Planilla de Perforacion'!AS772</f>
        <v/>
      </c>
      <c r="I738" s="179" t="str">
        <f>'Planilla de Perforacion'!AR772</f>
        <v/>
      </c>
      <c r="J738" s="191" t="str">
        <v/>
      </c>
      <c r="K738" s="191" t="str">
        <f t="shared" si="134"/>
        <v/>
      </c>
      <c r="L738" s="191" t="str">
        <v/>
      </c>
      <c r="M738" s="192" t="str">
        <v/>
      </c>
      <c r="N738" s="191" t="str">
        <v/>
      </c>
      <c r="O738" s="191" t="str">
        <v/>
      </c>
      <c r="P738" s="193" t="str">
        <f t="shared" si="126"/>
        <v/>
      </c>
      <c r="Q738" s="193" t="str">
        <f t="shared" si="127"/>
        <v/>
      </c>
      <c r="R738" s="179" t="str">
        <f>IF('Planilla de Perforacion'!K772="Survey","Survey","")</f>
        <v/>
      </c>
      <c r="T738" s="179" t="b">
        <f t="shared" si="128"/>
        <v>0</v>
      </c>
      <c r="U738" s="179" t="str">
        <v/>
      </c>
      <c r="V738" s="179" t="str">
        <f t="shared" si="129"/>
        <v/>
      </c>
      <c r="W738" t="str">
        <v/>
      </c>
      <c r="X738" s="202" t="str">
        <v/>
      </c>
      <c r="Y738" t="str">
        <v/>
      </c>
      <c r="Z738" t="str">
        <v/>
      </c>
      <c r="AA738" t="str">
        <f t="shared" si="132"/>
        <v/>
      </c>
      <c r="AB738" t="str">
        <f t="shared" si="133"/>
        <v/>
      </c>
      <c r="AC738" s="179" t="str">
        <f>IF('Planilla de Perforacion'!K772="Repasa","Repasa","")</f>
        <v/>
      </c>
      <c r="AE738" s="179" t="b">
        <f t="shared" si="130"/>
        <v>0</v>
      </c>
      <c r="AF738" t="str">
        <v/>
      </c>
      <c r="AG738" s="179" t="str">
        <f t="shared" si="131"/>
        <v/>
      </c>
      <c r="AH738" t="str">
        <v/>
      </c>
      <c r="AI738" s="202" t="str">
        <v/>
      </c>
      <c r="AJ738" t="str">
        <v/>
      </c>
      <c r="AK738" s="203" t="str">
        <v/>
      </c>
      <c r="AL738" t="str">
        <f t="shared" si="124"/>
        <v/>
      </c>
      <c r="AM738" t="str">
        <f t="shared" si="125"/>
        <v/>
      </c>
    </row>
    <row r="739" spans="3:39" x14ac:dyDescent="0.25">
      <c r="C739" s="179" t="str">
        <f>IF('Planilla de Perforacion'!K773="Conexión","Conexión","")</f>
        <v/>
      </c>
      <c r="D739" s="189" t="str">
        <f>'Planilla de Perforacion'!H773</f>
        <v/>
      </c>
      <c r="E739" s="190" t="str">
        <f>'Planilla de Perforacion'!E773</f>
        <v/>
      </c>
      <c r="F739" s="179">
        <f>'Planilla de Perforacion'!AF773</f>
        <v>0</v>
      </c>
      <c r="G739" s="179" t="str">
        <f>'Planilla de Perforacion'!AQ773</f>
        <v/>
      </c>
      <c r="H739" s="179" t="str">
        <f>'Planilla de Perforacion'!AS773</f>
        <v/>
      </c>
      <c r="I739" s="179" t="str">
        <f>'Planilla de Perforacion'!AR773</f>
        <v/>
      </c>
      <c r="J739" s="191" t="str">
        <v/>
      </c>
      <c r="K739" s="191" t="str">
        <f t="shared" si="134"/>
        <v/>
      </c>
      <c r="L739" s="191" t="str">
        <v/>
      </c>
      <c r="M739" s="192" t="str">
        <v/>
      </c>
      <c r="N739" s="191" t="str">
        <v/>
      </c>
      <c r="O739" s="191" t="str">
        <v/>
      </c>
      <c r="P739" s="193" t="str">
        <f t="shared" si="126"/>
        <v/>
      </c>
      <c r="Q739" s="193" t="str">
        <f t="shared" si="127"/>
        <v/>
      </c>
      <c r="R739" s="179" t="str">
        <f>IF('Planilla de Perforacion'!K773="Survey","Survey","")</f>
        <v/>
      </c>
      <c r="T739" s="179" t="b">
        <f t="shared" si="128"/>
        <v>0</v>
      </c>
      <c r="U739" s="179" t="str">
        <v/>
      </c>
      <c r="V739" s="179" t="str">
        <f t="shared" si="129"/>
        <v/>
      </c>
      <c r="W739" t="str">
        <v/>
      </c>
      <c r="X739" s="202" t="str">
        <v/>
      </c>
      <c r="Y739" t="str">
        <v/>
      </c>
      <c r="Z739" t="str">
        <v/>
      </c>
      <c r="AA739" t="str">
        <f t="shared" si="132"/>
        <v/>
      </c>
      <c r="AB739" t="str">
        <f t="shared" si="133"/>
        <v/>
      </c>
      <c r="AC739" s="179" t="str">
        <f>IF('Planilla de Perforacion'!K773="Repasa","Repasa","")</f>
        <v/>
      </c>
      <c r="AE739" s="179" t="b">
        <f t="shared" si="130"/>
        <v>0</v>
      </c>
      <c r="AF739" t="str">
        <v/>
      </c>
      <c r="AG739" s="179" t="str">
        <f t="shared" si="131"/>
        <v/>
      </c>
      <c r="AH739" t="str">
        <v/>
      </c>
      <c r="AI739" s="202" t="str">
        <v/>
      </c>
      <c r="AJ739" t="str">
        <v/>
      </c>
      <c r="AK739" s="203" t="str">
        <v/>
      </c>
      <c r="AL739" t="str">
        <f t="shared" si="124"/>
        <v/>
      </c>
      <c r="AM739" t="str">
        <f t="shared" si="125"/>
        <v/>
      </c>
    </row>
    <row r="740" spans="3:39" x14ac:dyDescent="0.25">
      <c r="C740" s="179" t="str">
        <f>IF('Planilla de Perforacion'!K774="Conexión","Conexión","")</f>
        <v/>
      </c>
      <c r="D740" s="189" t="str">
        <f>'Planilla de Perforacion'!H774</f>
        <v/>
      </c>
      <c r="E740" s="190" t="str">
        <f>'Planilla de Perforacion'!E774</f>
        <v/>
      </c>
      <c r="F740" s="179">
        <f>'Planilla de Perforacion'!AF774</f>
        <v>0</v>
      </c>
      <c r="G740" s="179" t="str">
        <f>'Planilla de Perforacion'!AQ774</f>
        <v/>
      </c>
      <c r="H740" s="179" t="str">
        <f>'Planilla de Perforacion'!AS774</f>
        <v/>
      </c>
      <c r="I740" s="179" t="str">
        <f>'Planilla de Perforacion'!AR774</f>
        <v/>
      </c>
      <c r="J740" s="191" t="str">
        <v/>
      </c>
      <c r="K740" s="191" t="str">
        <f t="shared" si="134"/>
        <v/>
      </c>
      <c r="L740" s="191" t="str">
        <v/>
      </c>
      <c r="M740" s="192" t="str">
        <v/>
      </c>
      <c r="N740" s="191" t="str">
        <v/>
      </c>
      <c r="O740" s="191" t="str">
        <v/>
      </c>
      <c r="P740" s="193" t="str">
        <f t="shared" si="126"/>
        <v/>
      </c>
      <c r="Q740" s="193" t="str">
        <f t="shared" si="127"/>
        <v/>
      </c>
      <c r="R740" s="179" t="str">
        <f>IF('Planilla de Perforacion'!K774="Survey","Survey","")</f>
        <v/>
      </c>
      <c r="T740" s="179" t="b">
        <f t="shared" si="128"/>
        <v>0</v>
      </c>
      <c r="U740" s="179" t="str">
        <v/>
      </c>
      <c r="V740" s="179" t="str">
        <f t="shared" si="129"/>
        <v/>
      </c>
      <c r="W740" t="str">
        <v/>
      </c>
      <c r="X740" s="202" t="str">
        <v/>
      </c>
      <c r="Y740" t="str">
        <v/>
      </c>
      <c r="Z740" t="str">
        <v/>
      </c>
      <c r="AA740" t="str">
        <f t="shared" si="132"/>
        <v/>
      </c>
      <c r="AB740" t="str">
        <f t="shared" si="133"/>
        <v/>
      </c>
      <c r="AC740" s="179" t="str">
        <f>IF('Planilla de Perforacion'!K774="Repasa","Repasa","")</f>
        <v/>
      </c>
      <c r="AE740" s="179" t="b">
        <f t="shared" si="130"/>
        <v>0</v>
      </c>
      <c r="AF740" t="str">
        <v/>
      </c>
      <c r="AG740" s="179" t="str">
        <f t="shared" si="131"/>
        <v/>
      </c>
      <c r="AH740" t="str">
        <v/>
      </c>
      <c r="AI740" s="202" t="str">
        <v/>
      </c>
      <c r="AJ740" t="str">
        <v/>
      </c>
      <c r="AK740" s="203" t="str">
        <v/>
      </c>
      <c r="AL740" t="str">
        <f t="shared" si="124"/>
        <v/>
      </c>
      <c r="AM740" t="str">
        <f t="shared" si="125"/>
        <v/>
      </c>
    </row>
    <row r="741" spans="3:39" x14ac:dyDescent="0.25">
      <c r="C741" s="179" t="str">
        <f>IF('Planilla de Perforacion'!K775="Conexión","Conexión","")</f>
        <v/>
      </c>
      <c r="D741" s="189" t="str">
        <f>'Planilla de Perforacion'!H775</f>
        <v/>
      </c>
      <c r="E741" s="190" t="str">
        <f>'Planilla de Perforacion'!E775</f>
        <v/>
      </c>
      <c r="F741" s="179">
        <f>'Planilla de Perforacion'!AF775</f>
        <v>0</v>
      </c>
      <c r="G741" s="179" t="str">
        <f>'Planilla de Perforacion'!AQ775</f>
        <v/>
      </c>
      <c r="H741" s="179" t="str">
        <f>'Planilla de Perforacion'!AS775</f>
        <v/>
      </c>
      <c r="I741" s="179" t="str">
        <f>'Planilla de Perforacion'!AR775</f>
        <v/>
      </c>
      <c r="J741" s="191" t="str">
        <v/>
      </c>
      <c r="K741" s="191" t="str">
        <f t="shared" si="134"/>
        <v/>
      </c>
      <c r="L741" s="191" t="str">
        <v/>
      </c>
      <c r="M741" s="192" t="str">
        <v/>
      </c>
      <c r="N741" s="191" t="str">
        <v/>
      </c>
      <c r="O741" s="191" t="str">
        <v/>
      </c>
      <c r="P741" s="193" t="str">
        <f t="shared" si="126"/>
        <v/>
      </c>
      <c r="Q741" s="193" t="str">
        <f t="shared" si="127"/>
        <v/>
      </c>
      <c r="R741" s="179" t="str">
        <f>IF('Planilla de Perforacion'!K775="Survey","Survey","")</f>
        <v/>
      </c>
      <c r="T741" s="179" t="b">
        <f t="shared" si="128"/>
        <v>0</v>
      </c>
      <c r="U741" s="179" t="str">
        <v/>
      </c>
      <c r="V741" s="179" t="str">
        <f t="shared" si="129"/>
        <v/>
      </c>
      <c r="W741" t="str">
        <v/>
      </c>
      <c r="X741" s="202" t="str">
        <v/>
      </c>
      <c r="Y741" t="str">
        <v/>
      </c>
      <c r="Z741" t="str">
        <v/>
      </c>
      <c r="AA741" t="str">
        <f t="shared" si="132"/>
        <v/>
      </c>
      <c r="AB741" t="str">
        <f t="shared" si="133"/>
        <v/>
      </c>
      <c r="AC741" s="179" t="str">
        <f>IF('Planilla de Perforacion'!K775="Repasa","Repasa","")</f>
        <v/>
      </c>
      <c r="AE741" s="179" t="b">
        <f t="shared" si="130"/>
        <v>0</v>
      </c>
      <c r="AF741" t="str">
        <v/>
      </c>
      <c r="AG741" s="179" t="str">
        <f t="shared" si="131"/>
        <v/>
      </c>
      <c r="AH741" t="str">
        <v/>
      </c>
      <c r="AI741" s="202" t="str">
        <v/>
      </c>
      <c r="AJ741" t="str">
        <v/>
      </c>
      <c r="AK741" s="203" t="str">
        <v/>
      </c>
      <c r="AL741" t="str">
        <f t="shared" si="124"/>
        <v/>
      </c>
      <c r="AM741" t="str">
        <f t="shared" si="125"/>
        <v/>
      </c>
    </row>
    <row r="742" spans="3:39" x14ac:dyDescent="0.25">
      <c r="C742" s="179" t="str">
        <f>IF('Planilla de Perforacion'!K776="Conexión","Conexión","")</f>
        <v/>
      </c>
      <c r="D742" s="189" t="str">
        <f>'Planilla de Perforacion'!H776</f>
        <v/>
      </c>
      <c r="E742" s="190" t="str">
        <f>'Planilla de Perforacion'!E776</f>
        <v/>
      </c>
      <c r="F742" s="179">
        <f>'Planilla de Perforacion'!AF776</f>
        <v>0</v>
      </c>
      <c r="G742" s="179" t="str">
        <f>'Planilla de Perforacion'!AQ776</f>
        <v/>
      </c>
      <c r="H742" s="179" t="str">
        <f>'Planilla de Perforacion'!AS776</f>
        <v/>
      </c>
      <c r="I742" s="179" t="str">
        <f>'Planilla de Perforacion'!AR776</f>
        <v/>
      </c>
      <c r="J742" s="191" t="str">
        <v/>
      </c>
      <c r="K742" s="191" t="str">
        <f t="shared" si="134"/>
        <v/>
      </c>
      <c r="L742" s="191" t="str">
        <v/>
      </c>
      <c r="M742" s="192" t="str">
        <v/>
      </c>
      <c r="N742" s="191" t="str">
        <v/>
      </c>
      <c r="O742" s="191" t="str">
        <v/>
      </c>
      <c r="P742" s="193" t="str">
        <f t="shared" si="126"/>
        <v/>
      </c>
      <c r="Q742" s="193" t="str">
        <f t="shared" si="127"/>
        <v/>
      </c>
      <c r="R742" s="179" t="str">
        <f>IF('Planilla de Perforacion'!K776="Survey","Survey","")</f>
        <v/>
      </c>
      <c r="T742" s="179" t="b">
        <f t="shared" si="128"/>
        <v>0</v>
      </c>
      <c r="U742" s="179" t="str">
        <v/>
      </c>
      <c r="V742" s="179" t="str">
        <f t="shared" si="129"/>
        <v/>
      </c>
      <c r="W742" t="str">
        <v/>
      </c>
      <c r="X742" s="202" t="str">
        <v/>
      </c>
      <c r="Y742" t="str">
        <v/>
      </c>
      <c r="Z742" t="str">
        <v/>
      </c>
      <c r="AA742" t="str">
        <f t="shared" si="132"/>
        <v/>
      </c>
      <c r="AB742" t="str">
        <f t="shared" si="133"/>
        <v/>
      </c>
      <c r="AC742" s="179" t="str">
        <f>IF('Planilla de Perforacion'!K776="Repasa","Repasa","")</f>
        <v/>
      </c>
      <c r="AE742" s="179" t="b">
        <f t="shared" si="130"/>
        <v>0</v>
      </c>
      <c r="AF742" t="str">
        <v/>
      </c>
      <c r="AG742" s="179" t="str">
        <f t="shared" si="131"/>
        <v/>
      </c>
      <c r="AH742" t="str">
        <v/>
      </c>
      <c r="AI742" s="202" t="str">
        <v/>
      </c>
      <c r="AJ742" t="str">
        <v/>
      </c>
      <c r="AK742" s="203" t="str">
        <v/>
      </c>
      <c r="AL742" t="str">
        <f t="shared" si="124"/>
        <v/>
      </c>
      <c r="AM742" t="str">
        <f t="shared" si="125"/>
        <v/>
      </c>
    </row>
    <row r="743" spans="3:39" x14ac:dyDescent="0.25">
      <c r="C743" s="179" t="str">
        <f>IF('Planilla de Perforacion'!K777="Conexión","Conexión","")</f>
        <v/>
      </c>
      <c r="D743" s="189" t="str">
        <f>'Planilla de Perforacion'!H777</f>
        <v/>
      </c>
      <c r="E743" s="190" t="str">
        <f>'Planilla de Perforacion'!E777</f>
        <v/>
      </c>
      <c r="F743" s="179">
        <f>'Planilla de Perforacion'!AF777</f>
        <v>0</v>
      </c>
      <c r="G743" s="179" t="str">
        <f>'Planilla de Perforacion'!AQ777</f>
        <v/>
      </c>
      <c r="H743" s="179" t="str">
        <f>'Planilla de Perforacion'!AS777</f>
        <v/>
      </c>
      <c r="I743" s="179" t="str">
        <f>'Planilla de Perforacion'!AR777</f>
        <v/>
      </c>
      <c r="J743" s="191" t="str">
        <v/>
      </c>
      <c r="K743" s="191" t="str">
        <f t="shared" si="134"/>
        <v/>
      </c>
      <c r="L743" s="191" t="str">
        <v/>
      </c>
      <c r="M743" s="192" t="str">
        <v/>
      </c>
      <c r="N743" s="191" t="str">
        <v/>
      </c>
      <c r="O743" s="191" t="str">
        <v/>
      </c>
      <c r="P743" s="193" t="str">
        <f t="shared" si="126"/>
        <v/>
      </c>
      <c r="Q743" s="193" t="str">
        <f t="shared" si="127"/>
        <v/>
      </c>
      <c r="R743" s="179" t="str">
        <f>IF('Planilla de Perforacion'!K777="Survey","Survey","")</f>
        <v/>
      </c>
      <c r="T743" s="179" t="b">
        <f t="shared" si="128"/>
        <v>0</v>
      </c>
      <c r="U743" s="179" t="str">
        <v/>
      </c>
      <c r="V743" s="179" t="str">
        <f t="shared" si="129"/>
        <v/>
      </c>
      <c r="W743" t="str">
        <v/>
      </c>
      <c r="X743" s="202" t="str">
        <v/>
      </c>
      <c r="Y743" t="str">
        <v/>
      </c>
      <c r="Z743" t="str">
        <v/>
      </c>
      <c r="AA743" t="str">
        <f t="shared" si="132"/>
        <v/>
      </c>
      <c r="AB743" t="str">
        <f t="shared" si="133"/>
        <v/>
      </c>
      <c r="AC743" s="179" t="str">
        <f>IF('Planilla de Perforacion'!K777="Repasa","Repasa","")</f>
        <v/>
      </c>
      <c r="AE743" s="179" t="b">
        <f t="shared" si="130"/>
        <v>0</v>
      </c>
      <c r="AF743" t="str">
        <v/>
      </c>
      <c r="AG743" s="179" t="str">
        <f t="shared" si="131"/>
        <v/>
      </c>
      <c r="AH743" t="str">
        <v/>
      </c>
      <c r="AI743" s="202" t="str">
        <v/>
      </c>
      <c r="AJ743" t="str">
        <v/>
      </c>
      <c r="AK743" s="203" t="str">
        <v/>
      </c>
      <c r="AL743" t="str">
        <f t="shared" si="124"/>
        <v/>
      </c>
      <c r="AM743" t="str">
        <f t="shared" si="125"/>
        <v/>
      </c>
    </row>
    <row r="744" spans="3:39" x14ac:dyDescent="0.25">
      <c r="C744" s="179" t="str">
        <f>IF('Planilla de Perforacion'!K778="Conexión","Conexión","")</f>
        <v/>
      </c>
      <c r="D744" s="189" t="str">
        <f>'Planilla de Perforacion'!H778</f>
        <v/>
      </c>
      <c r="E744" s="190" t="str">
        <f>'Planilla de Perforacion'!E778</f>
        <v/>
      </c>
      <c r="F744" s="179">
        <f>'Planilla de Perforacion'!AF778</f>
        <v>0</v>
      </c>
      <c r="G744" s="179" t="str">
        <f>'Planilla de Perforacion'!AQ778</f>
        <v/>
      </c>
      <c r="H744" s="179" t="str">
        <f>'Planilla de Perforacion'!AS778</f>
        <v/>
      </c>
      <c r="I744" s="179" t="str">
        <f>'Planilla de Perforacion'!AR778</f>
        <v/>
      </c>
      <c r="J744" s="191" t="str">
        <v/>
      </c>
      <c r="K744" s="191" t="str">
        <f t="shared" si="134"/>
        <v/>
      </c>
      <c r="L744" s="191" t="str">
        <v/>
      </c>
      <c r="M744" s="192" t="str">
        <v/>
      </c>
      <c r="N744" s="191" t="str">
        <v/>
      </c>
      <c r="O744" s="191" t="str">
        <v/>
      </c>
      <c r="P744" s="193" t="str">
        <f t="shared" si="126"/>
        <v/>
      </c>
      <c r="Q744" s="193" t="str">
        <f t="shared" si="127"/>
        <v/>
      </c>
      <c r="R744" s="179" t="str">
        <f>IF('Planilla de Perforacion'!K778="Survey","Survey","")</f>
        <v/>
      </c>
      <c r="T744" s="179" t="b">
        <f t="shared" si="128"/>
        <v>0</v>
      </c>
      <c r="U744" s="179" t="str">
        <v/>
      </c>
      <c r="V744" s="179" t="str">
        <f t="shared" si="129"/>
        <v/>
      </c>
      <c r="W744" t="str">
        <v/>
      </c>
      <c r="X744" s="202" t="str">
        <v/>
      </c>
      <c r="Y744" t="str">
        <v/>
      </c>
      <c r="Z744" t="str">
        <v/>
      </c>
      <c r="AA744" t="str">
        <f t="shared" si="132"/>
        <v/>
      </c>
      <c r="AB744" t="str">
        <f t="shared" si="133"/>
        <v/>
      </c>
      <c r="AC744" s="179" t="str">
        <f>IF('Planilla de Perforacion'!K778="Repasa","Repasa","")</f>
        <v/>
      </c>
      <c r="AE744" s="179" t="b">
        <f t="shared" si="130"/>
        <v>0</v>
      </c>
      <c r="AF744" t="str">
        <v/>
      </c>
      <c r="AG744" s="179" t="str">
        <f t="shared" si="131"/>
        <v/>
      </c>
      <c r="AH744" t="str">
        <v/>
      </c>
      <c r="AI744" s="202" t="str">
        <v/>
      </c>
      <c r="AJ744" t="str">
        <v/>
      </c>
      <c r="AK744" s="203" t="str">
        <v/>
      </c>
      <c r="AL744" t="str">
        <f t="shared" si="124"/>
        <v/>
      </c>
      <c r="AM744" t="str">
        <f t="shared" si="125"/>
        <v/>
      </c>
    </row>
    <row r="745" spans="3:39" x14ac:dyDescent="0.25">
      <c r="C745" s="179" t="str">
        <f>IF('Planilla de Perforacion'!K779="Conexión","Conexión","")</f>
        <v/>
      </c>
      <c r="D745" s="189" t="str">
        <f>'Planilla de Perforacion'!H779</f>
        <v/>
      </c>
      <c r="E745" s="190" t="str">
        <f>'Planilla de Perforacion'!E779</f>
        <v/>
      </c>
      <c r="F745" s="179">
        <f>'Planilla de Perforacion'!AF779</f>
        <v>0</v>
      </c>
      <c r="G745" s="179" t="str">
        <f>'Planilla de Perforacion'!AQ779</f>
        <v/>
      </c>
      <c r="H745" s="179" t="str">
        <f>'Planilla de Perforacion'!AS779</f>
        <v/>
      </c>
      <c r="I745" s="179" t="str">
        <f>'Planilla de Perforacion'!AR779</f>
        <v/>
      </c>
      <c r="J745" s="191" t="str">
        <v/>
      </c>
      <c r="K745" s="191" t="str">
        <f t="shared" si="134"/>
        <v/>
      </c>
      <c r="L745" s="191" t="str">
        <v/>
      </c>
      <c r="M745" s="192" t="str">
        <v/>
      </c>
      <c r="N745" s="191" t="str">
        <v/>
      </c>
      <c r="O745" s="191" t="str">
        <v/>
      </c>
      <c r="P745" s="193" t="str">
        <f t="shared" si="126"/>
        <v/>
      </c>
      <c r="Q745" s="193" t="str">
        <f t="shared" si="127"/>
        <v/>
      </c>
      <c r="R745" s="179" t="str">
        <f>IF('Planilla de Perforacion'!K779="Survey","Survey","")</f>
        <v/>
      </c>
      <c r="T745" s="179" t="b">
        <f t="shared" si="128"/>
        <v>0</v>
      </c>
      <c r="U745" s="179" t="str">
        <v/>
      </c>
      <c r="V745" s="179" t="str">
        <f t="shared" si="129"/>
        <v/>
      </c>
      <c r="W745" t="str">
        <v/>
      </c>
      <c r="X745" s="202" t="str">
        <v/>
      </c>
      <c r="Y745" t="str">
        <v/>
      </c>
      <c r="Z745" t="str">
        <v/>
      </c>
      <c r="AA745" t="str">
        <f t="shared" si="132"/>
        <v/>
      </c>
      <c r="AB745" t="str">
        <f t="shared" si="133"/>
        <v/>
      </c>
      <c r="AC745" s="179" t="str">
        <f>IF('Planilla de Perforacion'!K779="Repasa","Repasa","")</f>
        <v/>
      </c>
      <c r="AE745" s="179" t="b">
        <f t="shared" si="130"/>
        <v>0</v>
      </c>
      <c r="AF745" t="str">
        <v/>
      </c>
      <c r="AG745" s="179" t="str">
        <f t="shared" si="131"/>
        <v/>
      </c>
      <c r="AH745" t="str">
        <v/>
      </c>
      <c r="AI745" s="202" t="str">
        <v/>
      </c>
      <c r="AJ745" t="str">
        <v/>
      </c>
      <c r="AK745" s="203" t="str">
        <v/>
      </c>
      <c r="AL745" t="str">
        <f t="shared" si="124"/>
        <v/>
      </c>
      <c r="AM745" t="str">
        <f t="shared" si="125"/>
        <v/>
      </c>
    </row>
    <row r="746" spans="3:39" x14ac:dyDescent="0.25">
      <c r="C746" s="179" t="str">
        <f>IF('Planilla de Perforacion'!K780="Conexión","Conexión","")</f>
        <v/>
      </c>
      <c r="D746" s="189" t="str">
        <f>'Planilla de Perforacion'!H780</f>
        <v/>
      </c>
      <c r="E746" s="190" t="str">
        <f>'Planilla de Perforacion'!E780</f>
        <v/>
      </c>
      <c r="F746" s="179">
        <f>'Planilla de Perforacion'!AF780</f>
        <v>0</v>
      </c>
      <c r="G746" s="179" t="str">
        <f>'Planilla de Perforacion'!AQ780</f>
        <v/>
      </c>
      <c r="H746" s="179" t="str">
        <f>'Planilla de Perforacion'!AS780</f>
        <v/>
      </c>
      <c r="I746" s="179" t="str">
        <f>'Planilla de Perforacion'!AR780</f>
        <v/>
      </c>
      <c r="J746" s="191" t="str">
        <v/>
      </c>
      <c r="K746" s="191" t="str">
        <f t="shared" si="134"/>
        <v/>
      </c>
      <c r="L746" s="191" t="str">
        <v/>
      </c>
      <c r="M746" s="192" t="str">
        <v/>
      </c>
      <c r="N746" s="191" t="str">
        <v/>
      </c>
      <c r="O746" s="191" t="str">
        <v/>
      </c>
      <c r="P746" s="193" t="str">
        <f t="shared" si="126"/>
        <v/>
      </c>
      <c r="Q746" s="193" t="str">
        <f t="shared" si="127"/>
        <v/>
      </c>
      <c r="R746" s="179" t="str">
        <f>IF('Planilla de Perforacion'!K780="Survey","Survey","")</f>
        <v/>
      </c>
      <c r="T746" s="179" t="b">
        <f t="shared" si="128"/>
        <v>0</v>
      </c>
      <c r="U746" s="179" t="str">
        <v/>
      </c>
      <c r="V746" s="179" t="str">
        <f t="shared" si="129"/>
        <v/>
      </c>
      <c r="W746" t="str">
        <v/>
      </c>
      <c r="X746" s="202" t="str">
        <v/>
      </c>
      <c r="Y746" t="str">
        <v/>
      </c>
      <c r="Z746" t="str">
        <v/>
      </c>
      <c r="AA746" t="str">
        <f t="shared" si="132"/>
        <v/>
      </c>
      <c r="AB746" t="str">
        <f t="shared" si="133"/>
        <v/>
      </c>
      <c r="AC746" s="179" t="str">
        <f>IF('Planilla de Perforacion'!K780="Repasa","Repasa","")</f>
        <v/>
      </c>
      <c r="AE746" s="179" t="b">
        <f t="shared" si="130"/>
        <v>0</v>
      </c>
      <c r="AF746" t="str">
        <v/>
      </c>
      <c r="AG746" s="179" t="str">
        <f t="shared" si="131"/>
        <v/>
      </c>
      <c r="AH746" t="str">
        <v/>
      </c>
      <c r="AI746" s="202" t="str">
        <v/>
      </c>
      <c r="AJ746" t="str">
        <v/>
      </c>
      <c r="AK746" s="203" t="str">
        <v/>
      </c>
      <c r="AL746" t="str">
        <f t="shared" si="124"/>
        <v/>
      </c>
      <c r="AM746" t="str">
        <f t="shared" si="125"/>
        <v/>
      </c>
    </row>
    <row r="747" spans="3:39" x14ac:dyDescent="0.25">
      <c r="C747" s="179" t="str">
        <f>IF('Planilla de Perforacion'!K781="Conexión","Conexión","")</f>
        <v/>
      </c>
      <c r="D747" s="189" t="str">
        <f>'Planilla de Perforacion'!H781</f>
        <v/>
      </c>
      <c r="E747" s="190" t="str">
        <f>'Planilla de Perforacion'!E781</f>
        <v/>
      </c>
      <c r="F747" s="179">
        <f>'Planilla de Perforacion'!AF781</f>
        <v>0</v>
      </c>
      <c r="G747" s="179" t="str">
        <f>'Planilla de Perforacion'!AQ781</f>
        <v/>
      </c>
      <c r="H747" s="179" t="str">
        <f>'Planilla de Perforacion'!AS781</f>
        <v/>
      </c>
      <c r="I747" s="179" t="str">
        <f>'Planilla de Perforacion'!AR781</f>
        <v/>
      </c>
      <c r="J747" s="191" t="str">
        <v/>
      </c>
      <c r="K747" s="191" t="str">
        <f t="shared" si="134"/>
        <v/>
      </c>
      <c r="L747" s="191" t="str">
        <v/>
      </c>
      <c r="M747" s="192" t="str">
        <v/>
      </c>
      <c r="N747" s="191" t="str">
        <v/>
      </c>
      <c r="O747" s="191" t="str">
        <v/>
      </c>
      <c r="P747" s="193" t="str">
        <f t="shared" si="126"/>
        <v/>
      </c>
      <c r="Q747" s="193" t="str">
        <f t="shared" si="127"/>
        <v/>
      </c>
      <c r="R747" s="179" t="str">
        <f>IF('Planilla de Perforacion'!K781="Survey","Survey","")</f>
        <v/>
      </c>
      <c r="T747" s="179" t="b">
        <f t="shared" si="128"/>
        <v>0</v>
      </c>
      <c r="U747" s="179" t="str">
        <v/>
      </c>
      <c r="V747" s="179" t="str">
        <f t="shared" si="129"/>
        <v/>
      </c>
      <c r="W747" t="str">
        <v/>
      </c>
      <c r="X747" s="202" t="str">
        <v/>
      </c>
      <c r="Y747" t="str">
        <v/>
      </c>
      <c r="Z747" t="str">
        <v/>
      </c>
      <c r="AA747" t="str">
        <f t="shared" si="132"/>
        <v/>
      </c>
      <c r="AB747" t="str">
        <f t="shared" si="133"/>
        <v/>
      </c>
      <c r="AC747" s="179" t="str">
        <f>IF('Planilla de Perforacion'!K781="Repasa","Repasa","")</f>
        <v/>
      </c>
      <c r="AE747" s="179" t="b">
        <f t="shared" si="130"/>
        <v>0</v>
      </c>
      <c r="AF747" t="str">
        <v/>
      </c>
      <c r="AG747" s="179" t="str">
        <f t="shared" si="131"/>
        <v/>
      </c>
      <c r="AH747" t="str">
        <v/>
      </c>
      <c r="AI747" s="202" t="str">
        <v/>
      </c>
      <c r="AJ747" t="str">
        <v/>
      </c>
      <c r="AK747" s="203" t="str">
        <v/>
      </c>
      <c r="AL747" t="str">
        <f t="shared" si="124"/>
        <v/>
      </c>
      <c r="AM747" t="str">
        <f t="shared" si="125"/>
        <v/>
      </c>
    </row>
    <row r="748" spans="3:39" x14ac:dyDescent="0.25">
      <c r="C748" s="179" t="str">
        <f>IF('Planilla de Perforacion'!K782="Conexión","Conexión","")</f>
        <v/>
      </c>
      <c r="D748" s="189" t="str">
        <f>'Planilla de Perforacion'!H782</f>
        <v/>
      </c>
      <c r="E748" s="190" t="str">
        <f>'Planilla de Perforacion'!E782</f>
        <v/>
      </c>
      <c r="F748" s="179">
        <f>'Planilla de Perforacion'!AF782</f>
        <v>0</v>
      </c>
      <c r="G748" s="179" t="str">
        <f>'Planilla de Perforacion'!AQ782</f>
        <v/>
      </c>
      <c r="H748" s="179" t="str">
        <f>'Planilla de Perforacion'!AS782</f>
        <v/>
      </c>
      <c r="I748" s="179" t="str">
        <f>'Planilla de Perforacion'!AR782</f>
        <v/>
      </c>
      <c r="J748" s="191" t="str">
        <v/>
      </c>
      <c r="K748" s="191" t="str">
        <f t="shared" si="134"/>
        <v/>
      </c>
      <c r="L748" s="191" t="str">
        <v/>
      </c>
      <c r="M748" s="192" t="str">
        <v/>
      </c>
      <c r="N748" s="191" t="str">
        <v/>
      </c>
      <c r="O748" s="191" t="str">
        <v/>
      </c>
      <c r="P748" s="193" t="str">
        <f t="shared" si="126"/>
        <v/>
      </c>
      <c r="Q748" s="193" t="str">
        <f t="shared" si="127"/>
        <v/>
      </c>
      <c r="R748" s="179" t="str">
        <f>IF('Planilla de Perforacion'!K782="Survey","Survey","")</f>
        <v/>
      </c>
      <c r="T748" s="179" t="b">
        <f t="shared" si="128"/>
        <v>0</v>
      </c>
      <c r="U748" s="179" t="str">
        <v/>
      </c>
      <c r="V748" s="179" t="str">
        <f t="shared" si="129"/>
        <v/>
      </c>
      <c r="W748" t="str">
        <v/>
      </c>
      <c r="X748" s="202" t="str">
        <v/>
      </c>
      <c r="Y748" t="str">
        <v/>
      </c>
      <c r="Z748" t="str">
        <v/>
      </c>
      <c r="AA748" t="str">
        <f t="shared" si="132"/>
        <v/>
      </c>
      <c r="AB748" t="str">
        <f t="shared" si="133"/>
        <v/>
      </c>
      <c r="AC748" s="179" t="str">
        <f>IF('Planilla de Perforacion'!K782="Repasa","Repasa","")</f>
        <v/>
      </c>
      <c r="AE748" s="179" t="b">
        <f t="shared" si="130"/>
        <v>0</v>
      </c>
      <c r="AF748" t="str">
        <v/>
      </c>
      <c r="AG748" s="179" t="str">
        <f t="shared" si="131"/>
        <v/>
      </c>
      <c r="AH748" t="str">
        <v/>
      </c>
      <c r="AI748" s="202" t="str">
        <v/>
      </c>
      <c r="AJ748" t="str">
        <v/>
      </c>
      <c r="AK748" s="203" t="str">
        <v/>
      </c>
      <c r="AL748" t="str">
        <f t="shared" si="124"/>
        <v/>
      </c>
      <c r="AM748" t="str">
        <f t="shared" si="125"/>
        <v/>
      </c>
    </row>
    <row r="749" spans="3:39" x14ac:dyDescent="0.25">
      <c r="C749" s="179" t="str">
        <f>IF('Planilla de Perforacion'!K783="Conexión","Conexión","")</f>
        <v/>
      </c>
      <c r="D749" s="189" t="str">
        <f>'Planilla de Perforacion'!H783</f>
        <v/>
      </c>
      <c r="E749" s="190" t="str">
        <f>'Planilla de Perforacion'!E783</f>
        <v/>
      </c>
      <c r="F749" s="179">
        <f>'Planilla de Perforacion'!AF783</f>
        <v>0</v>
      </c>
      <c r="G749" s="179" t="str">
        <f>'Planilla de Perforacion'!AQ783</f>
        <v/>
      </c>
      <c r="H749" s="179" t="str">
        <f>'Planilla de Perforacion'!AS783</f>
        <v/>
      </c>
      <c r="I749" s="179" t="str">
        <f>'Planilla de Perforacion'!AR783</f>
        <v/>
      </c>
      <c r="J749" s="191" t="str">
        <v/>
      </c>
      <c r="K749" s="191" t="str">
        <f t="shared" si="134"/>
        <v/>
      </c>
      <c r="L749" s="191" t="str">
        <v/>
      </c>
      <c r="M749" s="192" t="str">
        <v/>
      </c>
      <c r="N749" s="191" t="str">
        <v/>
      </c>
      <c r="O749" s="191" t="str">
        <v/>
      </c>
      <c r="P749" s="193" t="str">
        <f t="shared" si="126"/>
        <v/>
      </c>
      <c r="Q749" s="193" t="str">
        <f t="shared" si="127"/>
        <v/>
      </c>
      <c r="R749" s="179" t="str">
        <f>IF('Planilla de Perforacion'!K783="Survey","Survey","")</f>
        <v/>
      </c>
      <c r="T749" s="179" t="b">
        <f t="shared" si="128"/>
        <v>0</v>
      </c>
      <c r="U749" s="179" t="str">
        <v/>
      </c>
      <c r="V749" s="179" t="str">
        <f t="shared" si="129"/>
        <v/>
      </c>
      <c r="W749" t="str">
        <v/>
      </c>
      <c r="X749" s="202" t="str">
        <v/>
      </c>
      <c r="Y749" t="str">
        <v/>
      </c>
      <c r="Z749" t="str">
        <v/>
      </c>
      <c r="AA749" t="str">
        <f t="shared" si="132"/>
        <v/>
      </c>
      <c r="AB749" t="str">
        <f t="shared" si="133"/>
        <v/>
      </c>
      <c r="AC749" s="179" t="str">
        <f>IF('Planilla de Perforacion'!K783="Repasa","Repasa","")</f>
        <v/>
      </c>
      <c r="AE749" s="179" t="b">
        <f t="shared" si="130"/>
        <v>0</v>
      </c>
      <c r="AF749" t="str">
        <v/>
      </c>
      <c r="AG749" s="179" t="str">
        <f t="shared" si="131"/>
        <v/>
      </c>
      <c r="AH749" t="str">
        <v/>
      </c>
      <c r="AI749" s="202" t="str">
        <v/>
      </c>
      <c r="AJ749" t="str">
        <v/>
      </c>
      <c r="AK749" s="203" t="str">
        <v/>
      </c>
      <c r="AL749" t="str">
        <f t="shared" si="124"/>
        <v/>
      </c>
      <c r="AM749" t="str">
        <f t="shared" si="125"/>
        <v/>
      </c>
    </row>
    <row r="750" spans="3:39" x14ac:dyDescent="0.25">
      <c r="C750" s="179" t="str">
        <f>IF('Planilla de Perforacion'!K784="Conexión","Conexión","")</f>
        <v/>
      </c>
      <c r="D750" s="189" t="str">
        <f>'Planilla de Perforacion'!H784</f>
        <v/>
      </c>
      <c r="E750" s="190" t="str">
        <f>'Planilla de Perforacion'!E784</f>
        <v/>
      </c>
      <c r="F750" s="179">
        <f>'Planilla de Perforacion'!AF784</f>
        <v>0</v>
      </c>
      <c r="G750" s="179" t="str">
        <f>'Planilla de Perforacion'!AQ784</f>
        <v/>
      </c>
      <c r="H750" s="179" t="str">
        <f>'Planilla de Perforacion'!AS784</f>
        <v/>
      </c>
      <c r="I750" s="179" t="str">
        <f>'Planilla de Perforacion'!AR784</f>
        <v/>
      </c>
      <c r="J750" s="191" t="str">
        <v/>
      </c>
      <c r="K750" s="191" t="str">
        <f t="shared" si="134"/>
        <v/>
      </c>
      <c r="L750" s="191" t="str">
        <v/>
      </c>
      <c r="M750" s="192" t="str">
        <v/>
      </c>
      <c r="N750" s="191" t="str">
        <v/>
      </c>
      <c r="O750" s="191" t="str">
        <v/>
      </c>
      <c r="P750" s="193" t="str">
        <f t="shared" si="126"/>
        <v/>
      </c>
      <c r="Q750" s="193" t="str">
        <f t="shared" si="127"/>
        <v/>
      </c>
      <c r="R750" s="179" t="str">
        <f>IF('Planilla de Perforacion'!K784="Survey","Survey","")</f>
        <v/>
      </c>
      <c r="T750" s="179" t="b">
        <f t="shared" si="128"/>
        <v>0</v>
      </c>
      <c r="U750" s="179" t="str">
        <v/>
      </c>
      <c r="V750" s="179" t="str">
        <f t="shared" si="129"/>
        <v/>
      </c>
      <c r="W750" t="str">
        <v/>
      </c>
      <c r="X750" s="202" t="str">
        <v/>
      </c>
      <c r="Y750" t="str">
        <v/>
      </c>
      <c r="Z750" t="str">
        <v/>
      </c>
      <c r="AA750" t="str">
        <f t="shared" si="132"/>
        <v/>
      </c>
      <c r="AB750" t="str">
        <f t="shared" si="133"/>
        <v/>
      </c>
      <c r="AC750" s="179" t="str">
        <f>IF('Planilla de Perforacion'!K784="Repasa","Repasa","")</f>
        <v/>
      </c>
      <c r="AE750" s="179" t="b">
        <f t="shared" si="130"/>
        <v>0</v>
      </c>
      <c r="AF750" t="str">
        <v/>
      </c>
      <c r="AG750" s="179" t="str">
        <f t="shared" si="131"/>
        <v/>
      </c>
      <c r="AH750" t="str">
        <v/>
      </c>
      <c r="AI750" s="202" t="str">
        <v/>
      </c>
      <c r="AJ750" t="str">
        <v/>
      </c>
      <c r="AK750" s="203" t="str">
        <v/>
      </c>
      <c r="AL750" t="str">
        <f t="shared" si="124"/>
        <v/>
      </c>
      <c r="AM750" t="str">
        <f t="shared" si="125"/>
        <v/>
      </c>
    </row>
    <row r="751" spans="3:39" x14ac:dyDescent="0.25">
      <c r="C751" s="179" t="str">
        <f>IF('Planilla de Perforacion'!K785="Conexión","Conexión","")</f>
        <v/>
      </c>
      <c r="D751" s="189" t="str">
        <f>'Planilla de Perforacion'!H785</f>
        <v/>
      </c>
      <c r="E751" s="190" t="str">
        <f>'Planilla de Perforacion'!E785</f>
        <v/>
      </c>
      <c r="F751" s="179">
        <f>'Planilla de Perforacion'!AF785</f>
        <v>0</v>
      </c>
      <c r="G751" s="179" t="str">
        <f>'Planilla de Perforacion'!AQ785</f>
        <v/>
      </c>
      <c r="H751" s="179" t="str">
        <f>'Planilla de Perforacion'!AS785</f>
        <v/>
      </c>
      <c r="I751" s="179" t="str">
        <f>'Planilla de Perforacion'!AR785</f>
        <v/>
      </c>
      <c r="J751" s="191" t="str">
        <v/>
      </c>
      <c r="K751" s="191" t="str">
        <f t="shared" si="134"/>
        <v/>
      </c>
      <c r="L751" s="191" t="str">
        <v/>
      </c>
      <c r="M751" s="192" t="str">
        <v/>
      </c>
      <c r="N751" s="191" t="str">
        <v/>
      </c>
      <c r="O751" s="191" t="str">
        <v/>
      </c>
      <c r="P751" s="193" t="str">
        <f t="shared" si="126"/>
        <v/>
      </c>
      <c r="Q751" s="193" t="str">
        <f t="shared" si="127"/>
        <v/>
      </c>
      <c r="R751" s="179" t="str">
        <f>IF('Planilla de Perforacion'!K785="Survey","Survey","")</f>
        <v/>
      </c>
      <c r="T751" s="179" t="b">
        <f t="shared" si="128"/>
        <v>0</v>
      </c>
      <c r="U751" s="179" t="str">
        <v/>
      </c>
      <c r="V751" s="179" t="str">
        <f t="shared" si="129"/>
        <v/>
      </c>
      <c r="W751" t="str">
        <v/>
      </c>
      <c r="X751" s="202" t="str">
        <v/>
      </c>
      <c r="Y751" t="str">
        <v/>
      </c>
      <c r="Z751" t="str">
        <v/>
      </c>
      <c r="AA751" t="str">
        <f t="shared" si="132"/>
        <v/>
      </c>
      <c r="AB751" t="str">
        <f t="shared" si="133"/>
        <v/>
      </c>
      <c r="AC751" s="179" t="str">
        <f>IF('Planilla de Perforacion'!K785="Repasa","Repasa","")</f>
        <v/>
      </c>
      <c r="AE751" s="179" t="b">
        <f t="shared" si="130"/>
        <v>0</v>
      </c>
      <c r="AF751" t="str">
        <v/>
      </c>
      <c r="AG751" s="179" t="str">
        <f t="shared" si="131"/>
        <v/>
      </c>
      <c r="AH751" t="str">
        <v/>
      </c>
      <c r="AI751" s="202" t="str">
        <v/>
      </c>
      <c r="AJ751" t="str">
        <v/>
      </c>
      <c r="AK751" s="203" t="str">
        <v/>
      </c>
      <c r="AL751" t="str">
        <f t="shared" si="124"/>
        <v/>
      </c>
      <c r="AM751" t="str">
        <f t="shared" si="125"/>
        <v/>
      </c>
    </row>
    <row r="752" spans="3:39" x14ac:dyDescent="0.25">
      <c r="C752" s="179" t="str">
        <f>IF('Planilla de Perforacion'!K786="Conexión","Conexión","")</f>
        <v/>
      </c>
      <c r="D752" s="189" t="str">
        <f>'Planilla de Perforacion'!H786</f>
        <v/>
      </c>
      <c r="E752" s="190" t="str">
        <f>'Planilla de Perforacion'!E786</f>
        <v/>
      </c>
      <c r="F752" s="179">
        <f>'Planilla de Perforacion'!AF786</f>
        <v>0</v>
      </c>
      <c r="G752" s="179" t="str">
        <f>'Planilla de Perforacion'!AQ786</f>
        <v/>
      </c>
      <c r="H752" s="179" t="str">
        <f>'Planilla de Perforacion'!AS786</f>
        <v/>
      </c>
      <c r="I752" s="179" t="str">
        <f>'Planilla de Perforacion'!AR786</f>
        <v/>
      </c>
      <c r="J752" s="191" t="str">
        <v/>
      </c>
      <c r="K752" s="191" t="str">
        <f t="shared" si="134"/>
        <v/>
      </c>
      <c r="L752" s="191" t="str">
        <v/>
      </c>
      <c r="M752" s="192" t="str">
        <v/>
      </c>
      <c r="N752" s="191" t="str">
        <v/>
      </c>
      <c r="O752" s="191" t="str">
        <v/>
      </c>
      <c r="P752" s="193" t="str">
        <f t="shared" si="126"/>
        <v/>
      </c>
      <c r="Q752" s="193" t="str">
        <f t="shared" si="127"/>
        <v/>
      </c>
      <c r="R752" s="179" t="str">
        <f>IF('Planilla de Perforacion'!K786="Survey","Survey","")</f>
        <v/>
      </c>
      <c r="T752" s="179" t="b">
        <f t="shared" si="128"/>
        <v>0</v>
      </c>
      <c r="U752" s="179" t="str">
        <v/>
      </c>
      <c r="V752" s="179" t="str">
        <f t="shared" si="129"/>
        <v/>
      </c>
      <c r="W752" t="str">
        <v/>
      </c>
      <c r="X752" s="202" t="str">
        <v/>
      </c>
      <c r="Y752" t="str">
        <v/>
      </c>
      <c r="Z752" t="str">
        <v/>
      </c>
      <c r="AA752" t="str">
        <f t="shared" si="132"/>
        <v/>
      </c>
      <c r="AB752" t="str">
        <f t="shared" si="133"/>
        <v/>
      </c>
      <c r="AC752" s="179" t="str">
        <f>IF('Planilla de Perforacion'!K786="Repasa","Repasa","")</f>
        <v/>
      </c>
      <c r="AE752" s="179" t="b">
        <f t="shared" si="130"/>
        <v>0</v>
      </c>
      <c r="AF752" t="str">
        <v/>
      </c>
      <c r="AG752" s="179" t="str">
        <f t="shared" si="131"/>
        <v/>
      </c>
      <c r="AH752" t="str">
        <v/>
      </c>
      <c r="AI752" s="202" t="str">
        <v/>
      </c>
      <c r="AJ752" t="str">
        <v/>
      </c>
      <c r="AK752" s="203" t="str">
        <v/>
      </c>
      <c r="AL752" t="str">
        <f t="shared" si="124"/>
        <v/>
      </c>
      <c r="AM752" t="str">
        <f t="shared" si="125"/>
        <v/>
      </c>
    </row>
    <row r="753" spans="3:39" x14ac:dyDescent="0.25">
      <c r="C753" s="179" t="str">
        <f>IF('Planilla de Perforacion'!K787="Conexión","Conexión","")</f>
        <v/>
      </c>
      <c r="D753" s="189" t="str">
        <f>'Planilla de Perforacion'!H787</f>
        <v/>
      </c>
      <c r="E753" s="190" t="str">
        <f>'Planilla de Perforacion'!E787</f>
        <v/>
      </c>
      <c r="F753" s="179">
        <f>'Planilla de Perforacion'!AF787</f>
        <v>0</v>
      </c>
      <c r="G753" s="179" t="str">
        <f>'Planilla de Perforacion'!AQ787</f>
        <v/>
      </c>
      <c r="H753" s="179" t="str">
        <f>'Planilla de Perforacion'!AS787</f>
        <v/>
      </c>
      <c r="I753" s="179" t="str">
        <f>'Planilla de Perforacion'!AR787</f>
        <v/>
      </c>
      <c r="J753" s="191" t="str">
        <v/>
      </c>
      <c r="K753" s="191" t="str">
        <f t="shared" si="134"/>
        <v/>
      </c>
      <c r="L753" s="191" t="str">
        <v/>
      </c>
      <c r="M753" s="192" t="str">
        <v/>
      </c>
      <c r="N753" s="191" t="str">
        <v/>
      </c>
      <c r="O753" s="191" t="str">
        <v/>
      </c>
      <c r="P753" s="193" t="str">
        <f t="shared" si="126"/>
        <v/>
      </c>
      <c r="Q753" s="193" t="str">
        <f t="shared" si="127"/>
        <v/>
      </c>
      <c r="R753" s="179" t="str">
        <f>IF('Planilla de Perforacion'!K787="Survey","Survey","")</f>
        <v/>
      </c>
      <c r="T753" s="179" t="b">
        <f t="shared" si="128"/>
        <v>0</v>
      </c>
      <c r="U753" s="179" t="str">
        <v/>
      </c>
      <c r="V753" s="179" t="str">
        <f t="shared" si="129"/>
        <v/>
      </c>
      <c r="W753" t="str">
        <v/>
      </c>
      <c r="X753" s="202" t="str">
        <v/>
      </c>
      <c r="Y753" t="str">
        <v/>
      </c>
      <c r="Z753" t="str">
        <v/>
      </c>
      <c r="AA753" t="str">
        <f t="shared" si="132"/>
        <v/>
      </c>
      <c r="AB753" t="str">
        <f t="shared" si="133"/>
        <v/>
      </c>
      <c r="AC753" s="179" t="str">
        <f>IF('Planilla de Perforacion'!K787="Repasa","Repasa","")</f>
        <v/>
      </c>
      <c r="AE753" s="179" t="b">
        <f t="shared" si="130"/>
        <v>0</v>
      </c>
      <c r="AF753" t="str">
        <v/>
      </c>
      <c r="AG753" s="179" t="str">
        <f t="shared" si="131"/>
        <v/>
      </c>
      <c r="AH753" t="str">
        <v/>
      </c>
      <c r="AI753" s="202" t="str">
        <v/>
      </c>
      <c r="AJ753" t="str">
        <v/>
      </c>
      <c r="AK753" s="203" t="str">
        <v/>
      </c>
      <c r="AL753" t="str">
        <f t="shared" si="124"/>
        <v/>
      </c>
      <c r="AM753" t="str">
        <f t="shared" si="125"/>
        <v/>
      </c>
    </row>
    <row r="754" spans="3:39" x14ac:dyDescent="0.25">
      <c r="C754" s="179" t="str">
        <f>IF('Planilla de Perforacion'!K788="Conexión","Conexión","")</f>
        <v/>
      </c>
      <c r="D754" s="189" t="str">
        <f>'Planilla de Perforacion'!H788</f>
        <v/>
      </c>
      <c r="E754" s="190" t="str">
        <f>'Planilla de Perforacion'!E788</f>
        <v/>
      </c>
      <c r="F754" s="179">
        <f>'Planilla de Perforacion'!AF788</f>
        <v>0</v>
      </c>
      <c r="G754" s="179" t="str">
        <f>'Planilla de Perforacion'!AQ788</f>
        <v/>
      </c>
      <c r="H754" s="179" t="str">
        <f>'Planilla de Perforacion'!AS788</f>
        <v/>
      </c>
      <c r="I754" s="179" t="str">
        <f>'Planilla de Perforacion'!AR788</f>
        <v/>
      </c>
      <c r="J754" s="191" t="str">
        <v/>
      </c>
      <c r="K754" s="191" t="str">
        <f t="shared" si="134"/>
        <v/>
      </c>
      <c r="L754" s="191" t="str">
        <v/>
      </c>
      <c r="M754" s="192" t="str">
        <v/>
      </c>
      <c r="N754" s="191" t="str">
        <v/>
      </c>
      <c r="O754" s="191" t="str">
        <v/>
      </c>
      <c r="P754" s="193" t="str">
        <f t="shared" si="126"/>
        <v/>
      </c>
      <c r="Q754" s="193" t="str">
        <f t="shared" si="127"/>
        <v/>
      </c>
      <c r="R754" s="179" t="str">
        <f>IF('Planilla de Perforacion'!K788="Survey","Survey","")</f>
        <v/>
      </c>
      <c r="T754" s="179" t="b">
        <f t="shared" si="128"/>
        <v>0</v>
      </c>
      <c r="U754" s="179" t="str">
        <v/>
      </c>
      <c r="V754" s="179" t="str">
        <f t="shared" si="129"/>
        <v/>
      </c>
      <c r="W754" t="str">
        <v/>
      </c>
      <c r="X754" s="202" t="str">
        <v/>
      </c>
      <c r="Y754" t="str">
        <v/>
      </c>
      <c r="Z754" t="str">
        <v/>
      </c>
      <c r="AA754" t="str">
        <f t="shared" si="132"/>
        <v/>
      </c>
      <c r="AB754" t="str">
        <f t="shared" si="133"/>
        <v/>
      </c>
      <c r="AC754" s="179" t="str">
        <f>IF('Planilla de Perforacion'!K788="Repasa","Repasa","")</f>
        <v/>
      </c>
      <c r="AE754" s="179" t="b">
        <f t="shared" si="130"/>
        <v>0</v>
      </c>
      <c r="AF754" t="str">
        <v/>
      </c>
      <c r="AG754" s="179" t="str">
        <f t="shared" si="131"/>
        <v/>
      </c>
      <c r="AH754" t="str">
        <v/>
      </c>
      <c r="AI754" s="202" t="str">
        <v/>
      </c>
      <c r="AJ754" t="str">
        <v/>
      </c>
      <c r="AK754" s="203" t="str">
        <v/>
      </c>
      <c r="AL754" t="str">
        <f t="shared" si="124"/>
        <v/>
      </c>
      <c r="AM754" t="str">
        <f t="shared" si="125"/>
        <v/>
      </c>
    </row>
    <row r="755" spans="3:39" x14ac:dyDescent="0.25">
      <c r="C755" s="179" t="str">
        <f>IF('Planilla de Perforacion'!K789="Conexión","Conexión","")</f>
        <v/>
      </c>
      <c r="D755" s="189" t="str">
        <f>'Planilla de Perforacion'!H789</f>
        <v/>
      </c>
      <c r="E755" s="190" t="str">
        <f>'Planilla de Perforacion'!E789</f>
        <v/>
      </c>
      <c r="F755" s="179">
        <f>'Planilla de Perforacion'!AF789</f>
        <v>0</v>
      </c>
      <c r="G755" s="179" t="str">
        <f>'Planilla de Perforacion'!AQ789</f>
        <v/>
      </c>
      <c r="H755" s="179" t="str">
        <f>'Planilla de Perforacion'!AS789</f>
        <v/>
      </c>
      <c r="I755" s="179" t="str">
        <f>'Planilla de Perforacion'!AR789</f>
        <v/>
      </c>
      <c r="J755" s="191" t="str">
        <v/>
      </c>
      <c r="K755" s="191" t="str">
        <f t="shared" si="134"/>
        <v/>
      </c>
      <c r="L755" s="191" t="str">
        <v/>
      </c>
      <c r="M755" s="192" t="str">
        <v/>
      </c>
      <c r="N755" s="191" t="str">
        <v/>
      </c>
      <c r="O755" s="191" t="str">
        <v/>
      </c>
      <c r="P755" s="193" t="str">
        <f t="shared" si="126"/>
        <v/>
      </c>
      <c r="Q755" s="193" t="str">
        <f t="shared" si="127"/>
        <v/>
      </c>
      <c r="R755" s="179" t="str">
        <f>IF('Planilla de Perforacion'!K789="Survey","Survey","")</f>
        <v/>
      </c>
      <c r="T755" s="179" t="b">
        <f t="shared" si="128"/>
        <v>0</v>
      </c>
      <c r="U755" s="179" t="str">
        <v/>
      </c>
      <c r="V755" s="179" t="str">
        <f t="shared" si="129"/>
        <v/>
      </c>
      <c r="W755" t="str">
        <v/>
      </c>
      <c r="X755" s="202" t="str">
        <v/>
      </c>
      <c r="Y755" t="str">
        <v/>
      </c>
      <c r="Z755" t="str">
        <v/>
      </c>
      <c r="AA755" t="str">
        <f t="shared" si="132"/>
        <v/>
      </c>
      <c r="AB755" t="str">
        <f t="shared" si="133"/>
        <v/>
      </c>
      <c r="AC755" s="179" t="str">
        <f>IF('Planilla de Perforacion'!K789="Repasa","Repasa","")</f>
        <v/>
      </c>
      <c r="AE755" s="179" t="b">
        <f t="shared" si="130"/>
        <v>0</v>
      </c>
      <c r="AF755" t="str">
        <v/>
      </c>
      <c r="AG755" s="179" t="str">
        <f t="shared" si="131"/>
        <v/>
      </c>
      <c r="AH755" t="str">
        <v/>
      </c>
      <c r="AI755" s="202" t="str">
        <v/>
      </c>
      <c r="AJ755" t="str">
        <v/>
      </c>
      <c r="AK755" s="203" t="str">
        <v/>
      </c>
      <c r="AL755" t="str">
        <f t="shared" si="124"/>
        <v/>
      </c>
      <c r="AM755" t="str">
        <f t="shared" si="125"/>
        <v/>
      </c>
    </row>
    <row r="756" spans="3:39" x14ac:dyDescent="0.25">
      <c r="C756" s="179" t="str">
        <f>IF('Planilla de Perforacion'!K790="Conexión","Conexión","")</f>
        <v/>
      </c>
      <c r="D756" s="189" t="str">
        <f>'Planilla de Perforacion'!H790</f>
        <v/>
      </c>
      <c r="E756" s="190" t="str">
        <f>'Planilla de Perforacion'!E790</f>
        <v/>
      </c>
      <c r="F756" s="179">
        <f>'Planilla de Perforacion'!AF790</f>
        <v>0</v>
      </c>
      <c r="G756" s="179" t="str">
        <f>'Planilla de Perforacion'!AQ790</f>
        <v/>
      </c>
      <c r="H756" s="179" t="str">
        <f>'Planilla de Perforacion'!AS790</f>
        <v/>
      </c>
      <c r="I756" s="179" t="str">
        <f>'Planilla de Perforacion'!AR790</f>
        <v/>
      </c>
      <c r="J756" s="191" t="str">
        <v/>
      </c>
      <c r="K756" s="191" t="str">
        <f t="shared" si="134"/>
        <v/>
      </c>
      <c r="L756" s="191" t="str">
        <v/>
      </c>
      <c r="M756" s="192" t="str">
        <v/>
      </c>
      <c r="N756" s="191" t="str">
        <v/>
      </c>
      <c r="O756" s="191" t="str">
        <v/>
      </c>
      <c r="P756" s="193" t="str">
        <f t="shared" si="126"/>
        <v/>
      </c>
      <c r="Q756" s="193" t="str">
        <f t="shared" si="127"/>
        <v/>
      </c>
      <c r="R756" s="179" t="str">
        <f>IF('Planilla de Perforacion'!K790="Survey","Survey","")</f>
        <v/>
      </c>
      <c r="T756" s="179" t="b">
        <f t="shared" si="128"/>
        <v>0</v>
      </c>
      <c r="U756" s="179" t="str">
        <v/>
      </c>
      <c r="V756" s="179" t="str">
        <f t="shared" si="129"/>
        <v/>
      </c>
      <c r="W756" t="str">
        <v/>
      </c>
      <c r="X756" s="202" t="str">
        <v/>
      </c>
      <c r="Y756" t="str">
        <v/>
      </c>
      <c r="Z756" t="str">
        <v/>
      </c>
      <c r="AA756" t="str">
        <f t="shared" si="132"/>
        <v/>
      </c>
      <c r="AB756" t="str">
        <f t="shared" si="133"/>
        <v/>
      </c>
      <c r="AC756" s="179" t="str">
        <f>IF('Planilla de Perforacion'!K790="Repasa","Repasa","")</f>
        <v/>
      </c>
      <c r="AE756" s="179" t="b">
        <f t="shared" si="130"/>
        <v>0</v>
      </c>
      <c r="AF756" t="str">
        <v/>
      </c>
      <c r="AG756" s="179" t="str">
        <f t="shared" si="131"/>
        <v/>
      </c>
      <c r="AH756" t="str">
        <v/>
      </c>
      <c r="AI756" s="202" t="str">
        <v/>
      </c>
      <c r="AJ756" t="str">
        <v/>
      </c>
      <c r="AK756" s="203" t="str">
        <v/>
      </c>
      <c r="AL756" t="str">
        <f t="shared" si="124"/>
        <v/>
      </c>
      <c r="AM756" t="str">
        <f t="shared" si="125"/>
        <v/>
      </c>
    </row>
    <row r="757" spans="3:39" x14ac:dyDescent="0.25">
      <c r="C757" s="179" t="str">
        <f>IF('Planilla de Perforacion'!K791="Conexión","Conexión","")</f>
        <v/>
      </c>
      <c r="D757" s="189" t="str">
        <f>'Planilla de Perforacion'!H791</f>
        <v/>
      </c>
      <c r="E757" s="190" t="str">
        <f>'Planilla de Perforacion'!E791</f>
        <v/>
      </c>
      <c r="F757" s="179">
        <f>'Planilla de Perforacion'!AF791</f>
        <v>0</v>
      </c>
      <c r="G757" s="179" t="str">
        <f>'Planilla de Perforacion'!AQ791</f>
        <v/>
      </c>
      <c r="H757" s="179" t="str">
        <f>'Planilla de Perforacion'!AS791</f>
        <v/>
      </c>
      <c r="I757" s="179" t="str">
        <f>'Planilla de Perforacion'!AR791</f>
        <v/>
      </c>
      <c r="J757" s="191" t="str">
        <v/>
      </c>
      <c r="K757" s="191" t="str">
        <f t="shared" si="134"/>
        <v/>
      </c>
      <c r="L757" s="191" t="str">
        <v/>
      </c>
      <c r="M757" s="192" t="str">
        <v/>
      </c>
      <c r="N757" s="191" t="str">
        <v/>
      </c>
      <c r="O757" s="191" t="str">
        <v/>
      </c>
      <c r="P757" s="193" t="str">
        <f t="shared" si="126"/>
        <v/>
      </c>
      <c r="Q757" s="193" t="str">
        <f t="shared" si="127"/>
        <v/>
      </c>
      <c r="R757" s="179" t="str">
        <f>IF('Planilla de Perforacion'!K791="Survey","Survey","")</f>
        <v/>
      </c>
      <c r="T757" s="179" t="b">
        <f t="shared" si="128"/>
        <v>0</v>
      </c>
      <c r="U757" s="179" t="str">
        <v/>
      </c>
      <c r="V757" s="179" t="str">
        <f t="shared" si="129"/>
        <v/>
      </c>
      <c r="W757" t="str">
        <v/>
      </c>
      <c r="X757" s="202" t="str">
        <v/>
      </c>
      <c r="Y757" t="str">
        <v/>
      </c>
      <c r="Z757" t="str">
        <v/>
      </c>
      <c r="AA757" t="str">
        <f t="shared" si="132"/>
        <v/>
      </c>
      <c r="AB757" t="str">
        <f t="shared" si="133"/>
        <v/>
      </c>
      <c r="AC757" s="179" t="str">
        <f>IF('Planilla de Perforacion'!K791="Repasa","Repasa","")</f>
        <v/>
      </c>
      <c r="AE757" s="179" t="b">
        <f t="shared" si="130"/>
        <v>0</v>
      </c>
      <c r="AF757" t="str">
        <v/>
      </c>
      <c r="AG757" s="179" t="str">
        <f t="shared" si="131"/>
        <v/>
      </c>
      <c r="AH757" t="str">
        <v/>
      </c>
      <c r="AI757" s="202" t="str">
        <v/>
      </c>
      <c r="AJ757" t="str">
        <v/>
      </c>
      <c r="AK757" s="203" t="str">
        <v/>
      </c>
      <c r="AL757" t="str">
        <f t="shared" si="124"/>
        <v/>
      </c>
      <c r="AM757" t="str">
        <f t="shared" si="125"/>
        <v/>
      </c>
    </row>
    <row r="758" spans="3:39" x14ac:dyDescent="0.25">
      <c r="C758" s="179" t="str">
        <f>IF('Planilla de Perforacion'!K792="Conexión","Conexión","")</f>
        <v/>
      </c>
      <c r="D758" s="189" t="str">
        <f>'Planilla de Perforacion'!H792</f>
        <v/>
      </c>
      <c r="E758" s="190" t="str">
        <f>'Planilla de Perforacion'!E792</f>
        <v/>
      </c>
      <c r="F758" s="179">
        <f>'Planilla de Perforacion'!AF792</f>
        <v>0</v>
      </c>
      <c r="G758" s="179" t="str">
        <f>'Planilla de Perforacion'!AQ792</f>
        <v/>
      </c>
      <c r="H758" s="179" t="str">
        <f>'Planilla de Perforacion'!AS792</f>
        <v/>
      </c>
      <c r="I758" s="179" t="str">
        <f>'Planilla de Perforacion'!AR792</f>
        <v/>
      </c>
      <c r="J758" s="191" t="str">
        <v/>
      </c>
      <c r="K758" s="191" t="str">
        <f t="shared" si="134"/>
        <v/>
      </c>
      <c r="L758" s="191" t="str">
        <v/>
      </c>
      <c r="M758" s="192" t="str">
        <v/>
      </c>
      <c r="N758" s="191" t="str">
        <v/>
      </c>
      <c r="O758" s="191" t="str">
        <v/>
      </c>
      <c r="P758" s="193" t="str">
        <f t="shared" si="126"/>
        <v/>
      </c>
      <c r="Q758" s="193" t="str">
        <f t="shared" si="127"/>
        <v/>
      </c>
      <c r="R758" s="179" t="str">
        <f>IF('Planilla de Perforacion'!K792="Survey","Survey","")</f>
        <v/>
      </c>
      <c r="T758" s="179" t="b">
        <f t="shared" si="128"/>
        <v>0</v>
      </c>
      <c r="U758" s="179" t="str">
        <v/>
      </c>
      <c r="V758" s="179" t="str">
        <f t="shared" si="129"/>
        <v/>
      </c>
      <c r="W758" t="str">
        <v/>
      </c>
      <c r="X758" s="202" t="str">
        <v/>
      </c>
      <c r="Y758" t="str">
        <v/>
      </c>
      <c r="Z758" t="str">
        <v/>
      </c>
      <c r="AA758" t="str">
        <f t="shared" si="132"/>
        <v/>
      </c>
      <c r="AB758" t="str">
        <f t="shared" si="133"/>
        <v/>
      </c>
      <c r="AC758" s="179" t="str">
        <f>IF('Planilla de Perforacion'!K792="Repasa","Repasa","")</f>
        <v/>
      </c>
      <c r="AE758" s="179" t="b">
        <f t="shared" si="130"/>
        <v>0</v>
      </c>
      <c r="AF758" t="str">
        <v/>
      </c>
      <c r="AG758" s="179" t="str">
        <f t="shared" si="131"/>
        <v/>
      </c>
      <c r="AH758" t="str">
        <v/>
      </c>
      <c r="AI758" s="202" t="str">
        <v/>
      </c>
      <c r="AJ758" t="str">
        <v/>
      </c>
      <c r="AK758" s="203" t="str">
        <v/>
      </c>
      <c r="AL758" t="str">
        <f t="shared" si="124"/>
        <v/>
      </c>
      <c r="AM758" t="str">
        <f t="shared" si="125"/>
        <v/>
      </c>
    </row>
    <row r="759" spans="3:39" x14ac:dyDescent="0.25">
      <c r="C759" s="179" t="str">
        <f>IF('Planilla de Perforacion'!K793="Conexión","Conexión","")</f>
        <v/>
      </c>
      <c r="D759" s="189" t="str">
        <f>'Planilla de Perforacion'!H793</f>
        <v/>
      </c>
      <c r="E759" s="190" t="str">
        <f>'Planilla de Perforacion'!E793</f>
        <v/>
      </c>
      <c r="F759" s="179">
        <f>'Planilla de Perforacion'!AF793</f>
        <v>0</v>
      </c>
      <c r="G759" s="179" t="str">
        <f>'Planilla de Perforacion'!AQ793</f>
        <v/>
      </c>
      <c r="H759" s="179" t="str">
        <f>'Planilla de Perforacion'!AS793</f>
        <v/>
      </c>
      <c r="I759" s="179" t="str">
        <f>'Planilla de Perforacion'!AR793</f>
        <v/>
      </c>
      <c r="J759" s="191" t="str">
        <v/>
      </c>
      <c r="K759" s="191" t="str">
        <f t="shared" si="134"/>
        <v/>
      </c>
      <c r="L759" s="191" t="str">
        <v/>
      </c>
      <c r="M759" s="192" t="str">
        <v/>
      </c>
      <c r="N759" s="191" t="str">
        <v/>
      </c>
      <c r="O759" s="191" t="str">
        <v/>
      </c>
      <c r="P759" s="193" t="str">
        <f t="shared" si="126"/>
        <v/>
      </c>
      <c r="Q759" s="193" t="str">
        <f t="shared" si="127"/>
        <v/>
      </c>
      <c r="R759" s="179" t="str">
        <f>IF('Planilla de Perforacion'!K793="Survey","Survey","")</f>
        <v/>
      </c>
      <c r="T759" s="179" t="b">
        <f t="shared" si="128"/>
        <v>0</v>
      </c>
      <c r="U759" s="179" t="str">
        <v/>
      </c>
      <c r="V759" s="179" t="str">
        <f t="shared" si="129"/>
        <v/>
      </c>
      <c r="W759" t="str">
        <v/>
      </c>
      <c r="X759" s="202" t="str">
        <v/>
      </c>
      <c r="Y759" t="str">
        <v/>
      </c>
      <c r="Z759" t="str">
        <v/>
      </c>
      <c r="AA759" t="str">
        <f t="shared" si="132"/>
        <v/>
      </c>
      <c r="AB759" t="str">
        <f t="shared" si="133"/>
        <v/>
      </c>
      <c r="AC759" s="179" t="str">
        <f>IF('Planilla de Perforacion'!K793="Repasa","Repasa","")</f>
        <v/>
      </c>
      <c r="AE759" s="179" t="b">
        <f t="shared" si="130"/>
        <v>0</v>
      </c>
      <c r="AF759" t="str">
        <v/>
      </c>
      <c r="AG759" s="179" t="str">
        <f t="shared" si="131"/>
        <v/>
      </c>
      <c r="AH759" t="str">
        <v/>
      </c>
      <c r="AI759" s="202" t="str">
        <v/>
      </c>
      <c r="AJ759" t="str">
        <v/>
      </c>
      <c r="AK759" s="203" t="str">
        <v/>
      </c>
      <c r="AL759" t="str">
        <f t="shared" si="124"/>
        <v/>
      </c>
      <c r="AM759" t="str">
        <f t="shared" si="125"/>
        <v/>
      </c>
    </row>
    <row r="760" spans="3:39" x14ac:dyDescent="0.25">
      <c r="C760" s="179" t="str">
        <f>IF('Planilla de Perforacion'!K794="Conexión","Conexión","")</f>
        <v/>
      </c>
      <c r="D760" s="189" t="str">
        <f>'Planilla de Perforacion'!H794</f>
        <v/>
      </c>
      <c r="E760" s="190" t="str">
        <f>'Planilla de Perforacion'!E794</f>
        <v/>
      </c>
      <c r="F760" s="179">
        <f>'Planilla de Perforacion'!AF794</f>
        <v>0</v>
      </c>
      <c r="G760" s="179" t="str">
        <f>'Planilla de Perforacion'!AQ794</f>
        <v/>
      </c>
      <c r="H760" s="179" t="str">
        <f>'Planilla de Perforacion'!AS794</f>
        <v/>
      </c>
      <c r="I760" s="179" t="str">
        <f>'Planilla de Perforacion'!AR794</f>
        <v/>
      </c>
      <c r="J760" s="191" t="str">
        <v/>
      </c>
      <c r="K760" s="191" t="str">
        <f t="shared" si="134"/>
        <v/>
      </c>
      <c r="L760" s="191" t="str">
        <v/>
      </c>
      <c r="M760" s="192" t="str">
        <v/>
      </c>
      <c r="N760" s="191" t="str">
        <v/>
      </c>
      <c r="O760" s="191" t="str">
        <v/>
      </c>
      <c r="P760" s="193" t="str">
        <f t="shared" si="126"/>
        <v/>
      </c>
      <c r="Q760" s="193" t="str">
        <f t="shared" si="127"/>
        <v/>
      </c>
      <c r="R760" s="179" t="str">
        <f>IF('Planilla de Perforacion'!K794="Survey","Survey","")</f>
        <v/>
      </c>
      <c r="T760" s="179" t="b">
        <f t="shared" si="128"/>
        <v>0</v>
      </c>
      <c r="U760" s="179" t="str">
        <v/>
      </c>
      <c r="V760" s="179" t="str">
        <f t="shared" si="129"/>
        <v/>
      </c>
      <c r="W760" t="str">
        <v/>
      </c>
      <c r="X760" s="202" t="str">
        <v/>
      </c>
      <c r="Y760" t="str">
        <v/>
      </c>
      <c r="Z760" t="str">
        <v/>
      </c>
      <c r="AA760" t="str">
        <f t="shared" si="132"/>
        <v/>
      </c>
      <c r="AB760" t="str">
        <f t="shared" si="133"/>
        <v/>
      </c>
      <c r="AC760" s="179" t="str">
        <f>IF('Planilla de Perforacion'!K794="Repasa","Repasa","")</f>
        <v/>
      </c>
      <c r="AE760" s="179" t="b">
        <f t="shared" si="130"/>
        <v>0</v>
      </c>
      <c r="AF760" t="str">
        <v/>
      </c>
      <c r="AG760" s="179" t="str">
        <f t="shared" si="131"/>
        <v/>
      </c>
      <c r="AH760" t="str">
        <v/>
      </c>
      <c r="AI760" s="202" t="str">
        <v/>
      </c>
      <c r="AJ760" t="str">
        <v/>
      </c>
      <c r="AK760" s="203" t="str">
        <v/>
      </c>
      <c r="AL760" t="str">
        <f t="shared" si="124"/>
        <v/>
      </c>
      <c r="AM760" t="str">
        <f t="shared" si="125"/>
        <v/>
      </c>
    </row>
    <row r="761" spans="3:39" x14ac:dyDescent="0.25">
      <c r="C761" s="179" t="str">
        <f>IF('Planilla de Perforacion'!K795="Conexión","Conexión","")</f>
        <v/>
      </c>
      <c r="D761" s="189" t="str">
        <f>'Planilla de Perforacion'!H795</f>
        <v/>
      </c>
      <c r="E761" s="190" t="str">
        <f>'Planilla de Perforacion'!E795</f>
        <v/>
      </c>
      <c r="F761" s="179">
        <f>'Planilla de Perforacion'!AF795</f>
        <v>0</v>
      </c>
      <c r="G761" s="179" t="str">
        <f>'Planilla de Perforacion'!AQ795</f>
        <v/>
      </c>
      <c r="H761" s="179" t="str">
        <f>'Planilla de Perforacion'!AS795</f>
        <v/>
      </c>
      <c r="I761" s="179" t="str">
        <f>'Planilla de Perforacion'!AR795</f>
        <v/>
      </c>
      <c r="J761" s="191" t="str">
        <v/>
      </c>
      <c r="K761" s="191" t="str">
        <f t="shared" si="134"/>
        <v/>
      </c>
      <c r="L761" s="191" t="str">
        <v/>
      </c>
      <c r="M761" s="192" t="str">
        <v/>
      </c>
      <c r="N761" s="191" t="str">
        <v/>
      </c>
      <c r="O761" s="191" t="str">
        <v/>
      </c>
      <c r="P761" s="193" t="str">
        <f t="shared" si="126"/>
        <v/>
      </c>
      <c r="Q761" s="193" t="str">
        <f t="shared" si="127"/>
        <v/>
      </c>
      <c r="R761" s="179" t="str">
        <f>IF('Planilla de Perforacion'!K795="Survey","Survey","")</f>
        <v/>
      </c>
      <c r="T761" s="179" t="b">
        <f t="shared" si="128"/>
        <v>0</v>
      </c>
      <c r="U761" s="179" t="str">
        <v/>
      </c>
      <c r="V761" s="179" t="str">
        <f t="shared" si="129"/>
        <v/>
      </c>
      <c r="W761" t="str">
        <v/>
      </c>
      <c r="X761" s="202" t="str">
        <v/>
      </c>
      <c r="Y761" t="str">
        <v/>
      </c>
      <c r="Z761" t="str">
        <v/>
      </c>
      <c r="AA761" t="str">
        <f t="shared" si="132"/>
        <v/>
      </c>
      <c r="AB761" t="str">
        <f t="shared" si="133"/>
        <v/>
      </c>
      <c r="AC761" s="179" t="str">
        <f>IF('Planilla de Perforacion'!K795="Repasa","Repasa","")</f>
        <v/>
      </c>
      <c r="AE761" s="179" t="b">
        <f t="shared" si="130"/>
        <v>0</v>
      </c>
      <c r="AF761" t="str">
        <v/>
      </c>
      <c r="AG761" s="179" t="str">
        <f t="shared" si="131"/>
        <v/>
      </c>
      <c r="AH761" t="str">
        <v/>
      </c>
      <c r="AI761" s="202" t="str">
        <v/>
      </c>
      <c r="AJ761" t="str">
        <v/>
      </c>
      <c r="AK761" s="203" t="str">
        <v/>
      </c>
      <c r="AL761" t="str">
        <f t="shared" si="124"/>
        <v/>
      </c>
      <c r="AM761" t="str">
        <f t="shared" si="125"/>
        <v/>
      </c>
    </row>
    <row r="762" spans="3:39" x14ac:dyDescent="0.25">
      <c r="C762" s="179" t="str">
        <f>IF('Planilla de Perforacion'!K796="Conexión","Conexión","")</f>
        <v/>
      </c>
      <c r="D762" s="189" t="str">
        <f>'Planilla de Perforacion'!H796</f>
        <v/>
      </c>
      <c r="E762" s="190" t="str">
        <f>'Planilla de Perforacion'!E796</f>
        <v/>
      </c>
      <c r="F762" s="179">
        <f>'Planilla de Perforacion'!AF796</f>
        <v>0</v>
      </c>
      <c r="G762" s="179" t="str">
        <f>'Planilla de Perforacion'!AQ796</f>
        <v/>
      </c>
      <c r="H762" s="179" t="str">
        <f>'Planilla de Perforacion'!AS796</f>
        <v/>
      </c>
      <c r="I762" s="179" t="str">
        <f>'Planilla de Perforacion'!AR796</f>
        <v/>
      </c>
      <c r="J762" s="191" t="str">
        <v/>
      </c>
      <c r="K762" s="191" t="str">
        <f t="shared" si="134"/>
        <v/>
      </c>
      <c r="L762" s="191" t="str">
        <v/>
      </c>
      <c r="M762" s="192" t="str">
        <v/>
      </c>
      <c r="N762" s="191" t="str">
        <v/>
      </c>
      <c r="O762" s="191" t="str">
        <v/>
      </c>
      <c r="P762" s="193" t="str">
        <f t="shared" si="126"/>
        <v/>
      </c>
      <c r="Q762" s="193" t="str">
        <f t="shared" si="127"/>
        <v/>
      </c>
      <c r="R762" s="179" t="str">
        <f>IF('Planilla de Perforacion'!K796="Survey","Survey","")</f>
        <v/>
      </c>
      <c r="T762" s="179" t="b">
        <f t="shared" si="128"/>
        <v>0</v>
      </c>
      <c r="U762" s="179" t="str">
        <v/>
      </c>
      <c r="V762" s="179" t="str">
        <f t="shared" si="129"/>
        <v/>
      </c>
      <c r="W762" t="str">
        <v/>
      </c>
      <c r="X762" s="202" t="str">
        <v/>
      </c>
      <c r="Y762" t="str">
        <v/>
      </c>
      <c r="Z762" t="str">
        <v/>
      </c>
      <c r="AA762" t="str">
        <f t="shared" si="132"/>
        <v/>
      </c>
      <c r="AB762" t="str">
        <f t="shared" si="133"/>
        <v/>
      </c>
      <c r="AC762" s="179" t="str">
        <f>IF('Planilla de Perforacion'!K796="Repasa","Repasa","")</f>
        <v/>
      </c>
      <c r="AE762" s="179" t="b">
        <f t="shared" si="130"/>
        <v>0</v>
      </c>
      <c r="AF762" t="str">
        <v/>
      </c>
      <c r="AG762" s="179" t="str">
        <f t="shared" si="131"/>
        <v/>
      </c>
      <c r="AH762" t="str">
        <v/>
      </c>
      <c r="AI762" s="202" t="str">
        <v/>
      </c>
      <c r="AJ762" t="str">
        <v/>
      </c>
      <c r="AK762" s="203" t="str">
        <v/>
      </c>
      <c r="AL762" t="str">
        <f t="shared" si="124"/>
        <v/>
      </c>
      <c r="AM762" t="str">
        <f t="shared" si="125"/>
        <v/>
      </c>
    </row>
    <row r="763" spans="3:39" x14ac:dyDescent="0.25">
      <c r="C763" s="179" t="str">
        <f>IF('Planilla de Perforacion'!K797="Conexión","Conexión","")</f>
        <v/>
      </c>
      <c r="D763" s="189" t="str">
        <f>'Planilla de Perforacion'!H797</f>
        <v/>
      </c>
      <c r="E763" s="190" t="str">
        <f>'Planilla de Perforacion'!E797</f>
        <v/>
      </c>
      <c r="F763" s="179">
        <f>'Planilla de Perforacion'!AF797</f>
        <v>0</v>
      </c>
      <c r="G763" s="179" t="str">
        <f>'Planilla de Perforacion'!AQ797</f>
        <v/>
      </c>
      <c r="H763" s="179" t="str">
        <f>'Planilla de Perforacion'!AS797</f>
        <v/>
      </c>
      <c r="I763" s="179" t="str">
        <f>'Planilla de Perforacion'!AR797</f>
        <v/>
      </c>
      <c r="J763" s="191" t="str">
        <v/>
      </c>
      <c r="K763" s="191" t="str">
        <f t="shared" si="134"/>
        <v/>
      </c>
      <c r="L763" s="191" t="str">
        <v/>
      </c>
      <c r="M763" s="192" t="str">
        <v/>
      </c>
      <c r="N763" s="191" t="str">
        <v/>
      </c>
      <c r="O763" s="191" t="str">
        <v/>
      </c>
      <c r="P763" s="193" t="str">
        <f t="shared" si="126"/>
        <v/>
      </c>
      <c r="Q763" s="193" t="str">
        <f t="shared" si="127"/>
        <v/>
      </c>
      <c r="R763" s="179" t="str">
        <f>IF('Planilla de Perforacion'!K797="Survey","Survey","")</f>
        <v/>
      </c>
      <c r="T763" s="179" t="b">
        <f t="shared" si="128"/>
        <v>0</v>
      </c>
      <c r="U763" s="179" t="str">
        <v/>
      </c>
      <c r="V763" s="179" t="str">
        <f t="shared" si="129"/>
        <v/>
      </c>
      <c r="W763" t="str">
        <v/>
      </c>
      <c r="X763" s="202" t="str">
        <v/>
      </c>
      <c r="Y763" t="str">
        <v/>
      </c>
      <c r="Z763" t="str">
        <v/>
      </c>
      <c r="AA763" t="str">
        <f t="shared" si="132"/>
        <v/>
      </c>
      <c r="AB763" t="str">
        <f t="shared" si="133"/>
        <v/>
      </c>
      <c r="AC763" s="179" t="str">
        <f>IF('Planilla de Perforacion'!K797="Repasa","Repasa","")</f>
        <v/>
      </c>
      <c r="AE763" s="179" t="b">
        <f t="shared" si="130"/>
        <v>0</v>
      </c>
      <c r="AF763" t="str">
        <v/>
      </c>
      <c r="AG763" s="179" t="str">
        <f t="shared" si="131"/>
        <v/>
      </c>
      <c r="AH763" t="str">
        <v/>
      </c>
      <c r="AI763" s="202" t="str">
        <v/>
      </c>
      <c r="AJ763" t="str">
        <v/>
      </c>
      <c r="AK763" s="203" t="str">
        <v/>
      </c>
      <c r="AL763" t="str">
        <f t="shared" si="124"/>
        <v/>
      </c>
      <c r="AM763" t="str">
        <f t="shared" si="125"/>
        <v/>
      </c>
    </row>
    <row r="764" spans="3:39" x14ac:dyDescent="0.25">
      <c r="C764" s="179" t="str">
        <f>IF('Planilla de Perforacion'!K798="Conexión","Conexión","")</f>
        <v/>
      </c>
      <c r="D764" s="189" t="str">
        <f>'Planilla de Perforacion'!H798</f>
        <v/>
      </c>
      <c r="E764" s="190" t="str">
        <f>'Planilla de Perforacion'!E798</f>
        <v/>
      </c>
      <c r="F764" s="179">
        <f>'Planilla de Perforacion'!AF798</f>
        <v>0</v>
      </c>
      <c r="G764" s="179" t="str">
        <f>'Planilla de Perforacion'!AQ798</f>
        <v/>
      </c>
      <c r="H764" s="179" t="str">
        <f>'Planilla de Perforacion'!AS798</f>
        <v/>
      </c>
      <c r="I764" s="179" t="str">
        <f>'Planilla de Perforacion'!AR798</f>
        <v/>
      </c>
      <c r="J764" s="191" t="str">
        <v/>
      </c>
      <c r="K764" s="191" t="str">
        <f t="shared" si="134"/>
        <v/>
      </c>
      <c r="L764" s="191" t="str">
        <v/>
      </c>
      <c r="M764" s="192" t="str">
        <v/>
      </c>
      <c r="N764" s="191" t="str">
        <v/>
      </c>
      <c r="O764" s="191" t="str">
        <v/>
      </c>
      <c r="P764" s="193" t="str">
        <f t="shared" si="126"/>
        <v/>
      </c>
      <c r="Q764" s="193" t="str">
        <f t="shared" si="127"/>
        <v/>
      </c>
      <c r="R764" s="179" t="str">
        <f>IF('Planilla de Perforacion'!K798="Survey","Survey","")</f>
        <v/>
      </c>
      <c r="T764" s="179" t="b">
        <f t="shared" si="128"/>
        <v>0</v>
      </c>
      <c r="U764" s="179" t="str">
        <v/>
      </c>
      <c r="V764" s="179" t="str">
        <f t="shared" si="129"/>
        <v/>
      </c>
      <c r="W764" t="str">
        <v/>
      </c>
      <c r="X764" s="202" t="str">
        <v/>
      </c>
      <c r="Y764" t="str">
        <v/>
      </c>
      <c r="Z764" t="str">
        <v/>
      </c>
      <c r="AA764" t="str">
        <f t="shared" si="132"/>
        <v/>
      </c>
      <c r="AB764" t="str">
        <f t="shared" si="133"/>
        <v/>
      </c>
      <c r="AC764" s="179" t="str">
        <f>IF('Planilla de Perforacion'!K798="Repasa","Repasa","")</f>
        <v/>
      </c>
      <c r="AE764" s="179" t="b">
        <f t="shared" si="130"/>
        <v>0</v>
      </c>
      <c r="AF764" t="str">
        <v/>
      </c>
      <c r="AG764" s="179" t="str">
        <f t="shared" si="131"/>
        <v/>
      </c>
      <c r="AH764" t="str">
        <v/>
      </c>
      <c r="AI764" s="202" t="str">
        <v/>
      </c>
      <c r="AJ764" t="str">
        <v/>
      </c>
      <c r="AK764" s="203" t="str">
        <v/>
      </c>
      <c r="AL764" t="str">
        <f t="shared" si="124"/>
        <v/>
      </c>
      <c r="AM764" t="str">
        <f t="shared" si="125"/>
        <v/>
      </c>
    </row>
    <row r="765" spans="3:39" x14ac:dyDescent="0.25">
      <c r="C765" s="179" t="str">
        <f>IF('Planilla de Perforacion'!K799="Conexión","Conexión","")</f>
        <v/>
      </c>
      <c r="D765" s="189" t="str">
        <f>'Planilla de Perforacion'!H799</f>
        <v/>
      </c>
      <c r="E765" s="190" t="str">
        <f>'Planilla de Perforacion'!E799</f>
        <v/>
      </c>
      <c r="F765" s="179">
        <f>'Planilla de Perforacion'!AF799</f>
        <v>0</v>
      </c>
      <c r="G765" s="179" t="str">
        <f>'Planilla de Perforacion'!AQ799</f>
        <v/>
      </c>
      <c r="H765" s="179" t="str">
        <f>'Planilla de Perforacion'!AS799</f>
        <v/>
      </c>
      <c r="I765" s="179" t="str">
        <f>'Planilla de Perforacion'!AR799</f>
        <v/>
      </c>
      <c r="J765" s="191" t="str">
        <v/>
      </c>
      <c r="K765" s="191" t="str">
        <f t="shared" si="134"/>
        <v/>
      </c>
      <c r="L765" s="191" t="str">
        <v/>
      </c>
      <c r="M765" s="192" t="str">
        <v/>
      </c>
      <c r="N765" s="191" t="str">
        <v/>
      </c>
      <c r="O765" s="191" t="str">
        <v/>
      </c>
      <c r="P765" s="193" t="str">
        <f t="shared" si="126"/>
        <v/>
      </c>
      <c r="Q765" s="193" t="str">
        <f t="shared" si="127"/>
        <v/>
      </c>
      <c r="R765" s="179" t="str">
        <f>IF('Planilla de Perforacion'!K799="Survey","Survey","")</f>
        <v/>
      </c>
      <c r="T765" s="179" t="b">
        <f t="shared" si="128"/>
        <v>0</v>
      </c>
      <c r="U765" s="179" t="str">
        <v/>
      </c>
      <c r="V765" s="179" t="str">
        <f t="shared" si="129"/>
        <v/>
      </c>
      <c r="W765" t="str">
        <v/>
      </c>
      <c r="X765" s="202" t="str">
        <v/>
      </c>
      <c r="Y765" t="str">
        <v/>
      </c>
      <c r="Z765" t="str">
        <v/>
      </c>
      <c r="AA765" t="str">
        <f t="shared" si="132"/>
        <v/>
      </c>
      <c r="AB765" t="str">
        <f t="shared" si="133"/>
        <v/>
      </c>
      <c r="AC765" s="179" t="str">
        <f>IF('Planilla de Perforacion'!K799="Repasa","Repasa","")</f>
        <v/>
      </c>
      <c r="AE765" s="179" t="b">
        <f t="shared" si="130"/>
        <v>0</v>
      </c>
      <c r="AF765" t="str">
        <v/>
      </c>
      <c r="AG765" s="179" t="str">
        <f t="shared" si="131"/>
        <v/>
      </c>
      <c r="AH765" t="str">
        <v/>
      </c>
      <c r="AI765" s="202" t="str">
        <v/>
      </c>
      <c r="AJ765" t="str">
        <v/>
      </c>
      <c r="AK765" s="203" t="str">
        <v/>
      </c>
      <c r="AL765" t="str">
        <f t="shared" si="124"/>
        <v/>
      </c>
      <c r="AM765" t="str">
        <f t="shared" si="125"/>
        <v/>
      </c>
    </row>
    <row r="766" spans="3:39" x14ac:dyDescent="0.25">
      <c r="C766" s="179" t="str">
        <f>IF('Planilla de Perforacion'!K800="Conexión","Conexión","")</f>
        <v/>
      </c>
      <c r="D766" s="189" t="str">
        <f>'Planilla de Perforacion'!H800</f>
        <v/>
      </c>
      <c r="E766" s="190" t="str">
        <f>'Planilla de Perforacion'!E800</f>
        <v/>
      </c>
      <c r="F766" s="179">
        <f>'Planilla de Perforacion'!AF800</f>
        <v>0</v>
      </c>
      <c r="G766" s="179" t="str">
        <f>'Planilla de Perforacion'!AQ800</f>
        <v/>
      </c>
      <c r="H766" s="179" t="str">
        <f>'Planilla de Perforacion'!AS800</f>
        <v/>
      </c>
      <c r="I766" s="179" t="str">
        <f>'Planilla de Perforacion'!AR800</f>
        <v/>
      </c>
      <c r="J766" s="191" t="str">
        <v/>
      </c>
      <c r="K766" s="191" t="str">
        <f t="shared" si="134"/>
        <v/>
      </c>
      <c r="L766" s="191" t="str">
        <v/>
      </c>
      <c r="M766" s="192" t="str">
        <v/>
      </c>
      <c r="N766" s="191" t="str">
        <v/>
      </c>
      <c r="O766" s="191" t="str">
        <v/>
      </c>
      <c r="P766" s="193" t="str">
        <f t="shared" si="126"/>
        <v/>
      </c>
      <c r="Q766" s="193" t="str">
        <f t="shared" si="127"/>
        <v/>
      </c>
      <c r="R766" s="179" t="str">
        <f>IF('Planilla de Perforacion'!K800="Survey","Survey","")</f>
        <v/>
      </c>
      <c r="T766" s="179" t="b">
        <f t="shared" si="128"/>
        <v>0</v>
      </c>
      <c r="U766" s="179" t="str">
        <v/>
      </c>
      <c r="V766" s="179" t="str">
        <f t="shared" si="129"/>
        <v/>
      </c>
      <c r="W766" t="str">
        <v/>
      </c>
      <c r="X766" s="202" t="str">
        <v/>
      </c>
      <c r="Y766" t="str">
        <v/>
      </c>
      <c r="Z766" t="str">
        <v/>
      </c>
      <c r="AA766" t="str">
        <f t="shared" si="132"/>
        <v/>
      </c>
      <c r="AB766" t="str">
        <f t="shared" si="133"/>
        <v/>
      </c>
      <c r="AC766" s="179" t="str">
        <f>IF('Planilla de Perforacion'!K800="Repasa","Repasa","")</f>
        <v/>
      </c>
      <c r="AE766" s="179" t="b">
        <f t="shared" si="130"/>
        <v>0</v>
      </c>
      <c r="AF766" t="str">
        <v/>
      </c>
      <c r="AG766" s="179" t="str">
        <f t="shared" si="131"/>
        <v/>
      </c>
      <c r="AH766" t="str">
        <v/>
      </c>
      <c r="AI766" s="202" t="str">
        <v/>
      </c>
      <c r="AJ766" t="str">
        <v/>
      </c>
      <c r="AK766" s="203" t="str">
        <v/>
      </c>
      <c r="AL766" t="str">
        <f t="shared" si="124"/>
        <v/>
      </c>
      <c r="AM766" t="str">
        <f t="shared" si="125"/>
        <v/>
      </c>
    </row>
    <row r="767" spans="3:39" x14ac:dyDescent="0.25">
      <c r="C767" s="179" t="str">
        <f>IF('Planilla de Perforacion'!K801="Conexión","Conexión","")</f>
        <v/>
      </c>
      <c r="D767" s="189" t="str">
        <f>'Planilla de Perforacion'!H801</f>
        <v/>
      </c>
      <c r="E767" s="190" t="str">
        <f>'Planilla de Perforacion'!E801</f>
        <v/>
      </c>
      <c r="F767" s="179">
        <f>'Planilla de Perforacion'!AF801</f>
        <v>0</v>
      </c>
      <c r="G767" s="179" t="str">
        <f>'Planilla de Perforacion'!AQ801</f>
        <v/>
      </c>
      <c r="H767" s="179" t="str">
        <f>'Planilla de Perforacion'!AS801</f>
        <v/>
      </c>
      <c r="I767" s="179" t="str">
        <f>'Planilla de Perforacion'!AR801</f>
        <v/>
      </c>
      <c r="J767" s="191" t="str">
        <v/>
      </c>
      <c r="K767" s="191" t="str">
        <f t="shared" si="134"/>
        <v/>
      </c>
      <c r="L767" s="191" t="str">
        <v/>
      </c>
      <c r="M767" s="192" t="str">
        <v/>
      </c>
      <c r="N767" s="191" t="str">
        <v/>
      </c>
      <c r="O767" s="191" t="str">
        <v/>
      </c>
      <c r="P767" s="193" t="str">
        <f t="shared" si="126"/>
        <v/>
      </c>
      <c r="Q767" s="193" t="str">
        <f t="shared" si="127"/>
        <v/>
      </c>
      <c r="R767" s="179" t="str">
        <f>IF('Planilla de Perforacion'!K801="Survey","Survey","")</f>
        <v/>
      </c>
      <c r="T767" s="179" t="b">
        <f t="shared" si="128"/>
        <v>0</v>
      </c>
      <c r="U767" s="179" t="str">
        <v/>
      </c>
      <c r="V767" s="179" t="str">
        <f t="shared" si="129"/>
        <v/>
      </c>
      <c r="W767" t="str">
        <v/>
      </c>
      <c r="X767" s="202" t="str">
        <v/>
      </c>
      <c r="Y767" t="str">
        <v/>
      </c>
      <c r="Z767" t="str">
        <v/>
      </c>
      <c r="AA767" t="str">
        <f t="shared" si="132"/>
        <v/>
      </c>
      <c r="AB767" t="str">
        <f t="shared" si="133"/>
        <v/>
      </c>
      <c r="AC767" s="179" t="str">
        <f>IF('Planilla de Perforacion'!K801="Repasa","Repasa","")</f>
        <v/>
      </c>
      <c r="AE767" s="179" t="b">
        <f t="shared" si="130"/>
        <v>0</v>
      </c>
      <c r="AF767" t="str">
        <v/>
      </c>
      <c r="AG767" s="179" t="str">
        <f t="shared" si="131"/>
        <v/>
      </c>
      <c r="AH767" t="str">
        <v/>
      </c>
      <c r="AI767" s="202" t="str">
        <v/>
      </c>
      <c r="AJ767" t="str">
        <v/>
      </c>
      <c r="AK767" s="203" t="str">
        <v/>
      </c>
      <c r="AL767" t="str">
        <f t="shared" si="124"/>
        <v/>
      </c>
      <c r="AM767" t="str">
        <f t="shared" si="125"/>
        <v/>
      </c>
    </row>
    <row r="768" spans="3:39" x14ac:dyDescent="0.25">
      <c r="C768" s="179" t="str">
        <f>IF('Planilla de Perforacion'!K802="Conexión","Conexión","")</f>
        <v/>
      </c>
      <c r="D768" s="189" t="str">
        <f>'Planilla de Perforacion'!H802</f>
        <v/>
      </c>
      <c r="E768" s="190" t="str">
        <f>'Planilla de Perforacion'!E802</f>
        <v/>
      </c>
      <c r="F768" s="179">
        <f>'Planilla de Perforacion'!AF802</f>
        <v>0</v>
      </c>
      <c r="G768" s="179" t="str">
        <f>'Planilla de Perforacion'!AQ802</f>
        <v/>
      </c>
      <c r="H768" s="179" t="str">
        <f>'Planilla de Perforacion'!AS802</f>
        <v/>
      </c>
      <c r="I768" s="179" t="str">
        <f>'Planilla de Perforacion'!AR802</f>
        <v/>
      </c>
      <c r="J768" s="191" t="str">
        <v/>
      </c>
      <c r="K768" s="191" t="str">
        <f t="shared" si="134"/>
        <v/>
      </c>
      <c r="L768" s="191" t="str">
        <v/>
      </c>
      <c r="M768" s="192" t="str">
        <v/>
      </c>
      <c r="N768" s="191" t="str">
        <v/>
      </c>
      <c r="O768" s="191" t="str">
        <v/>
      </c>
      <c r="P768" s="193" t="str">
        <f t="shared" si="126"/>
        <v/>
      </c>
      <c r="Q768" s="193" t="str">
        <f t="shared" si="127"/>
        <v/>
      </c>
      <c r="R768" s="179" t="str">
        <f>IF('Planilla de Perforacion'!K802="Survey","Survey","")</f>
        <v/>
      </c>
      <c r="T768" s="179" t="b">
        <f t="shared" si="128"/>
        <v>0</v>
      </c>
      <c r="U768" s="179" t="str">
        <v/>
      </c>
      <c r="V768" s="179" t="str">
        <f t="shared" si="129"/>
        <v/>
      </c>
      <c r="W768" t="str">
        <v/>
      </c>
      <c r="X768" s="202" t="str">
        <v/>
      </c>
      <c r="Y768" t="str">
        <v/>
      </c>
      <c r="Z768" t="str">
        <v/>
      </c>
      <c r="AA768" t="str">
        <f t="shared" si="132"/>
        <v/>
      </c>
      <c r="AB768" t="str">
        <f t="shared" si="133"/>
        <v/>
      </c>
      <c r="AC768" s="179" t="str">
        <f>IF('Planilla de Perforacion'!K802="Repasa","Repasa","")</f>
        <v/>
      </c>
      <c r="AE768" s="179" t="b">
        <f t="shared" si="130"/>
        <v>0</v>
      </c>
      <c r="AF768" t="str">
        <v/>
      </c>
      <c r="AG768" s="179" t="str">
        <f t="shared" si="131"/>
        <v/>
      </c>
      <c r="AH768" t="str">
        <v/>
      </c>
      <c r="AI768" s="202" t="str">
        <v/>
      </c>
      <c r="AJ768" t="str">
        <v/>
      </c>
      <c r="AK768" s="203" t="str">
        <v/>
      </c>
      <c r="AL768" t="str">
        <f t="shared" si="124"/>
        <v/>
      </c>
      <c r="AM768" t="str">
        <f t="shared" si="125"/>
        <v/>
      </c>
    </row>
    <row r="769" spans="3:39" x14ac:dyDescent="0.25">
      <c r="C769" s="179" t="str">
        <f>IF('Planilla de Perforacion'!K803="Conexión","Conexión","")</f>
        <v/>
      </c>
      <c r="D769" s="189" t="str">
        <f>'Planilla de Perforacion'!H803</f>
        <v/>
      </c>
      <c r="E769" s="190" t="str">
        <f>'Planilla de Perforacion'!E803</f>
        <v/>
      </c>
      <c r="F769" s="179">
        <f>'Planilla de Perforacion'!AF803</f>
        <v>0</v>
      </c>
      <c r="G769" s="179" t="str">
        <f>'Planilla de Perforacion'!AQ803</f>
        <v/>
      </c>
      <c r="H769" s="179" t="str">
        <f>'Planilla de Perforacion'!AS803</f>
        <v/>
      </c>
      <c r="I769" s="179" t="str">
        <f>'Planilla de Perforacion'!AR803</f>
        <v/>
      </c>
      <c r="J769" s="191" t="str">
        <v/>
      </c>
      <c r="K769" s="191" t="str">
        <f t="shared" si="134"/>
        <v/>
      </c>
      <c r="L769" s="191" t="str">
        <v/>
      </c>
      <c r="M769" s="192" t="str">
        <v/>
      </c>
      <c r="N769" s="191" t="str">
        <v/>
      </c>
      <c r="O769" s="191" t="str">
        <v/>
      </c>
      <c r="P769" s="193" t="str">
        <f t="shared" si="126"/>
        <v/>
      </c>
      <c r="Q769" s="193" t="str">
        <f t="shared" si="127"/>
        <v/>
      </c>
      <c r="R769" s="179" t="str">
        <f>IF('Planilla de Perforacion'!K803="Survey","Survey","")</f>
        <v/>
      </c>
      <c r="T769" s="179" t="b">
        <f t="shared" si="128"/>
        <v>0</v>
      </c>
      <c r="U769" s="179" t="str">
        <v/>
      </c>
      <c r="V769" s="179" t="str">
        <f t="shared" si="129"/>
        <v/>
      </c>
      <c r="W769" t="str">
        <v/>
      </c>
      <c r="X769" s="202" t="str">
        <v/>
      </c>
      <c r="Y769" t="str">
        <v/>
      </c>
      <c r="Z769" t="str">
        <v/>
      </c>
      <c r="AA769" t="str">
        <f t="shared" si="132"/>
        <v/>
      </c>
      <c r="AB769" t="str">
        <f t="shared" si="133"/>
        <v/>
      </c>
      <c r="AC769" s="179" t="str">
        <f>IF('Planilla de Perforacion'!K803="Repasa","Repasa","")</f>
        <v/>
      </c>
      <c r="AE769" s="179" t="b">
        <f t="shared" si="130"/>
        <v>0</v>
      </c>
      <c r="AF769" t="str">
        <v/>
      </c>
      <c r="AG769" s="179" t="str">
        <f t="shared" si="131"/>
        <v/>
      </c>
      <c r="AH769" t="str">
        <v/>
      </c>
      <c r="AI769" s="202" t="str">
        <v/>
      </c>
      <c r="AJ769" t="str">
        <v/>
      </c>
      <c r="AK769" s="203" t="str">
        <v/>
      </c>
      <c r="AL769" t="str">
        <f t="shared" si="124"/>
        <v/>
      </c>
      <c r="AM769" t="str">
        <f t="shared" si="125"/>
        <v/>
      </c>
    </row>
    <row r="770" spans="3:39" x14ac:dyDescent="0.25">
      <c r="C770" s="179" t="str">
        <f>IF('Planilla de Perforacion'!K804="Conexión","Conexión","")</f>
        <v/>
      </c>
      <c r="D770" s="189" t="str">
        <f>'Planilla de Perforacion'!H804</f>
        <v/>
      </c>
      <c r="E770" s="190" t="str">
        <f>'Planilla de Perforacion'!E804</f>
        <v/>
      </c>
      <c r="F770" s="179">
        <f>'Planilla de Perforacion'!AF804</f>
        <v>0</v>
      </c>
      <c r="G770" s="179" t="str">
        <f>'Planilla de Perforacion'!AQ804</f>
        <v/>
      </c>
      <c r="H770" s="179" t="str">
        <f>'Planilla de Perforacion'!AS804</f>
        <v/>
      </c>
      <c r="I770" s="179" t="str">
        <f>'Planilla de Perforacion'!AR804</f>
        <v/>
      </c>
      <c r="J770" s="191" t="str">
        <v/>
      </c>
      <c r="K770" s="191" t="str">
        <f t="shared" si="134"/>
        <v/>
      </c>
      <c r="L770" s="191" t="str">
        <v/>
      </c>
      <c r="M770" s="192" t="str">
        <v/>
      </c>
      <c r="N770" s="191" t="str">
        <v/>
      </c>
      <c r="O770" s="191" t="str">
        <v/>
      </c>
      <c r="P770" s="193" t="str">
        <f t="shared" si="126"/>
        <v/>
      </c>
      <c r="Q770" s="193" t="str">
        <f t="shared" si="127"/>
        <v/>
      </c>
      <c r="R770" s="179" t="str">
        <f>IF('Planilla de Perforacion'!K804="Survey","Survey","")</f>
        <v/>
      </c>
      <c r="T770" s="179" t="b">
        <f t="shared" si="128"/>
        <v>0</v>
      </c>
      <c r="U770" s="179" t="str">
        <v/>
      </c>
      <c r="V770" s="179" t="str">
        <f t="shared" si="129"/>
        <v/>
      </c>
      <c r="W770" t="str">
        <v/>
      </c>
      <c r="X770" s="202" t="str">
        <v/>
      </c>
      <c r="Y770" t="str">
        <v/>
      </c>
      <c r="Z770" t="str">
        <v/>
      </c>
      <c r="AA770" t="str">
        <f t="shared" si="132"/>
        <v/>
      </c>
      <c r="AB770" t="str">
        <f t="shared" si="133"/>
        <v/>
      </c>
      <c r="AC770" s="179" t="str">
        <f>IF('Planilla de Perforacion'!K804="Repasa","Repasa","")</f>
        <v/>
      </c>
      <c r="AE770" s="179" t="b">
        <f t="shared" si="130"/>
        <v>0</v>
      </c>
      <c r="AF770" t="str">
        <v/>
      </c>
      <c r="AG770" s="179" t="str">
        <f t="shared" si="131"/>
        <v/>
      </c>
      <c r="AH770" t="str">
        <v/>
      </c>
      <c r="AI770" s="202" t="str">
        <v/>
      </c>
      <c r="AJ770" t="str">
        <v/>
      </c>
      <c r="AK770" s="203" t="str">
        <v/>
      </c>
      <c r="AL770" t="str">
        <f t="shared" ref="AL770:AL833" si="135">IF(AJ770="Día",AH770,"")</f>
        <v/>
      </c>
      <c r="AM770" t="str">
        <f t="shared" ref="AM770:AM833" si="136">IF(AJ770="Noche",AH770,"")</f>
        <v/>
      </c>
    </row>
    <row r="771" spans="3:39" x14ac:dyDescent="0.25">
      <c r="C771" s="179" t="str">
        <f>IF('Planilla de Perforacion'!K805="Conexión","Conexión","")</f>
        <v/>
      </c>
      <c r="D771" s="189" t="str">
        <f>'Planilla de Perforacion'!H805</f>
        <v/>
      </c>
      <c r="E771" s="190" t="str">
        <f>'Planilla de Perforacion'!E805</f>
        <v/>
      </c>
      <c r="F771" s="179">
        <f>'Planilla de Perforacion'!AF805</f>
        <v>0</v>
      </c>
      <c r="G771" s="179" t="str">
        <f>'Planilla de Perforacion'!AQ805</f>
        <v/>
      </c>
      <c r="H771" s="179" t="str">
        <f>'Planilla de Perforacion'!AS805</f>
        <v/>
      </c>
      <c r="I771" s="179" t="str">
        <f>'Planilla de Perforacion'!AR805</f>
        <v/>
      </c>
      <c r="J771" s="191" t="str">
        <v/>
      </c>
      <c r="K771" s="191" t="str">
        <f t="shared" si="134"/>
        <v/>
      </c>
      <c r="L771" s="191" t="str">
        <v/>
      </c>
      <c r="M771" s="192" t="str">
        <v/>
      </c>
      <c r="N771" s="191" t="str">
        <v/>
      </c>
      <c r="O771" s="191" t="str">
        <v/>
      </c>
      <c r="P771" s="193" t="str">
        <f t="shared" ref="P771:P834" si="137">IF(N771="Día",L771,"")</f>
        <v/>
      </c>
      <c r="Q771" s="193" t="str">
        <f t="shared" ref="Q771:Q834" si="138">IF(N771="Noche",L771,"")</f>
        <v/>
      </c>
      <c r="R771" s="179" t="str">
        <f>IF('Planilla de Perforacion'!K805="Survey","Survey","")</f>
        <v/>
      </c>
      <c r="T771" s="179" t="b">
        <f t="shared" ref="T771:T834" si="139">IF($R$2:$R$1314=$A$3,ROW())</f>
        <v>0</v>
      </c>
      <c r="U771" s="179" t="str">
        <v/>
      </c>
      <c r="V771" s="179" t="str">
        <f t="shared" ref="V771:V834" si="140">IF(U771="","",$A$3)</f>
        <v/>
      </c>
      <c r="W771" t="str">
        <v/>
      </c>
      <c r="X771" s="202" t="str">
        <v/>
      </c>
      <c r="Y771" t="str">
        <v/>
      </c>
      <c r="Z771" t="str">
        <v/>
      </c>
      <c r="AA771" t="str">
        <f t="shared" si="132"/>
        <v/>
      </c>
      <c r="AB771" t="str">
        <f t="shared" si="133"/>
        <v/>
      </c>
      <c r="AC771" s="179" t="str">
        <f>IF('Planilla de Perforacion'!K805="Repasa","Repasa","")</f>
        <v/>
      </c>
      <c r="AE771" s="179" t="b">
        <f t="shared" ref="AE771:AE834" si="141">IF($AC$2:$AC$1314=$A$4,ROW())</f>
        <v>0</v>
      </c>
      <c r="AF771" t="str">
        <v/>
      </c>
      <c r="AG771" s="179" t="str">
        <f t="shared" ref="AG771:AG834" si="142">IF(AF771="","",$A$4)</f>
        <v/>
      </c>
      <c r="AH771" t="str">
        <v/>
      </c>
      <c r="AI771" s="202" t="str">
        <v/>
      </c>
      <c r="AJ771" t="str">
        <v/>
      </c>
      <c r="AK771" s="203" t="str">
        <v/>
      </c>
      <c r="AL771" t="str">
        <f t="shared" si="135"/>
        <v/>
      </c>
      <c r="AM771" t="str">
        <f t="shared" si="136"/>
        <v/>
      </c>
    </row>
    <row r="772" spans="3:39" x14ac:dyDescent="0.25">
      <c r="C772" s="179" t="str">
        <f>IF('Planilla de Perforacion'!K806="Conexión","Conexión","")</f>
        <v/>
      </c>
      <c r="D772" s="189" t="str">
        <f>'Planilla de Perforacion'!H806</f>
        <v/>
      </c>
      <c r="E772" s="190" t="str">
        <f>'Planilla de Perforacion'!E806</f>
        <v/>
      </c>
      <c r="F772" s="179">
        <f>'Planilla de Perforacion'!AF806</f>
        <v>0</v>
      </c>
      <c r="G772" s="179" t="str">
        <f>'Planilla de Perforacion'!AQ806</f>
        <v/>
      </c>
      <c r="H772" s="179" t="str">
        <f>'Planilla de Perforacion'!AS806</f>
        <v/>
      </c>
      <c r="I772" s="179" t="str">
        <f>'Planilla de Perforacion'!AR806</f>
        <v/>
      </c>
      <c r="J772" s="191" t="str">
        <v/>
      </c>
      <c r="K772" s="191" t="str">
        <f t="shared" si="134"/>
        <v/>
      </c>
      <c r="L772" s="191" t="str">
        <v/>
      </c>
      <c r="M772" s="192" t="str">
        <v/>
      </c>
      <c r="N772" s="191" t="str">
        <v/>
      </c>
      <c r="O772" s="191" t="str">
        <v/>
      </c>
      <c r="P772" s="193" t="str">
        <f t="shared" si="137"/>
        <v/>
      </c>
      <c r="Q772" s="193" t="str">
        <f t="shared" si="138"/>
        <v/>
      </c>
      <c r="R772" s="179" t="str">
        <f>IF('Planilla de Perforacion'!K806="Survey","Survey","")</f>
        <v/>
      </c>
      <c r="T772" s="179" t="b">
        <f t="shared" si="139"/>
        <v>0</v>
      </c>
      <c r="U772" s="179" t="str">
        <v/>
      </c>
      <c r="V772" s="179" t="str">
        <f t="shared" si="140"/>
        <v/>
      </c>
      <c r="W772" t="str">
        <v/>
      </c>
      <c r="X772" s="202" t="str">
        <v/>
      </c>
      <c r="Y772" t="str">
        <v/>
      </c>
      <c r="Z772" t="str">
        <v/>
      </c>
      <c r="AA772" t="str">
        <f t="shared" si="132"/>
        <v/>
      </c>
      <c r="AB772" t="str">
        <f t="shared" si="133"/>
        <v/>
      </c>
      <c r="AC772" s="179" t="str">
        <f>IF('Planilla de Perforacion'!K806="Repasa","Repasa","")</f>
        <v/>
      </c>
      <c r="AE772" s="179" t="b">
        <f t="shared" si="141"/>
        <v>0</v>
      </c>
      <c r="AF772" t="str">
        <v/>
      </c>
      <c r="AG772" s="179" t="str">
        <f t="shared" si="142"/>
        <v/>
      </c>
      <c r="AH772" t="str">
        <v/>
      </c>
      <c r="AI772" s="202" t="str">
        <v/>
      </c>
      <c r="AJ772" t="str">
        <v/>
      </c>
      <c r="AK772" s="203" t="str">
        <v/>
      </c>
      <c r="AL772" t="str">
        <f t="shared" si="135"/>
        <v/>
      </c>
      <c r="AM772" t="str">
        <f t="shared" si="136"/>
        <v/>
      </c>
    </row>
    <row r="773" spans="3:39" x14ac:dyDescent="0.25">
      <c r="C773" s="179" t="str">
        <f>IF('Planilla de Perforacion'!K807="Conexión","Conexión","")</f>
        <v/>
      </c>
      <c r="D773" s="189" t="str">
        <f>'Planilla de Perforacion'!H807</f>
        <v/>
      </c>
      <c r="E773" s="190" t="str">
        <f>'Planilla de Perforacion'!E807</f>
        <v/>
      </c>
      <c r="F773" s="179">
        <f>'Planilla de Perforacion'!AF807</f>
        <v>0</v>
      </c>
      <c r="G773" s="179" t="str">
        <f>'Planilla de Perforacion'!AQ807</f>
        <v/>
      </c>
      <c r="H773" s="179" t="str">
        <f>'Planilla de Perforacion'!AS807</f>
        <v/>
      </c>
      <c r="I773" s="179" t="str">
        <f>'Planilla de Perforacion'!AR807</f>
        <v/>
      </c>
      <c r="J773" s="191" t="str">
        <v/>
      </c>
      <c r="K773" s="191" t="str">
        <f t="shared" si="134"/>
        <v/>
      </c>
      <c r="L773" s="191" t="str">
        <v/>
      </c>
      <c r="M773" s="192" t="str">
        <v/>
      </c>
      <c r="N773" s="191" t="str">
        <v/>
      </c>
      <c r="O773" s="191" t="str">
        <v/>
      </c>
      <c r="P773" s="193" t="str">
        <f t="shared" si="137"/>
        <v/>
      </c>
      <c r="Q773" s="193" t="str">
        <f t="shared" si="138"/>
        <v/>
      </c>
      <c r="R773" s="179" t="str">
        <f>IF('Planilla de Perforacion'!K807="Survey","Survey","")</f>
        <v/>
      </c>
      <c r="T773" s="179" t="b">
        <f t="shared" si="139"/>
        <v>0</v>
      </c>
      <c r="U773" s="179" t="str">
        <v/>
      </c>
      <c r="V773" s="179" t="str">
        <f t="shared" si="140"/>
        <v/>
      </c>
      <c r="W773" t="str">
        <v/>
      </c>
      <c r="X773" s="202" t="str">
        <v/>
      </c>
      <c r="Y773" t="str">
        <v/>
      </c>
      <c r="Z773" t="str">
        <v/>
      </c>
      <c r="AA773" t="str">
        <f t="shared" si="132"/>
        <v/>
      </c>
      <c r="AB773" t="str">
        <f t="shared" si="133"/>
        <v/>
      </c>
      <c r="AC773" s="179" t="str">
        <f>IF('Planilla de Perforacion'!K807="Repasa","Repasa","")</f>
        <v/>
      </c>
      <c r="AE773" s="179" t="b">
        <f t="shared" si="141"/>
        <v>0</v>
      </c>
      <c r="AF773" t="str">
        <v/>
      </c>
      <c r="AG773" s="179" t="str">
        <f t="shared" si="142"/>
        <v/>
      </c>
      <c r="AH773" t="str">
        <v/>
      </c>
      <c r="AI773" s="202" t="str">
        <v/>
      </c>
      <c r="AJ773" t="str">
        <v/>
      </c>
      <c r="AK773" s="203" t="str">
        <v/>
      </c>
      <c r="AL773" t="str">
        <f t="shared" si="135"/>
        <v/>
      </c>
      <c r="AM773" t="str">
        <f t="shared" si="136"/>
        <v/>
      </c>
    </row>
    <row r="774" spans="3:39" x14ac:dyDescent="0.25">
      <c r="C774" s="179" t="str">
        <f>IF('Planilla de Perforacion'!K808="Conexión","Conexión","")</f>
        <v/>
      </c>
      <c r="D774" s="189" t="str">
        <f>'Planilla de Perforacion'!H808</f>
        <v/>
      </c>
      <c r="E774" s="190" t="str">
        <f>'Planilla de Perforacion'!E808</f>
        <v/>
      </c>
      <c r="F774" s="179">
        <f>'Planilla de Perforacion'!AF808</f>
        <v>0</v>
      </c>
      <c r="G774" s="179" t="str">
        <f>'Planilla de Perforacion'!AQ808</f>
        <v/>
      </c>
      <c r="H774" s="179" t="str">
        <f>'Planilla de Perforacion'!AS808</f>
        <v/>
      </c>
      <c r="I774" s="179" t="str">
        <f>'Planilla de Perforacion'!AR808</f>
        <v/>
      </c>
      <c r="J774" s="191" t="str">
        <v/>
      </c>
      <c r="K774" s="191" t="str">
        <f t="shared" si="134"/>
        <v/>
      </c>
      <c r="L774" s="191" t="str">
        <v/>
      </c>
      <c r="M774" s="192" t="str">
        <v/>
      </c>
      <c r="N774" s="191" t="str">
        <v/>
      </c>
      <c r="O774" s="191" t="str">
        <v/>
      </c>
      <c r="P774" s="193" t="str">
        <f t="shared" si="137"/>
        <v/>
      </c>
      <c r="Q774" s="193" t="str">
        <f t="shared" si="138"/>
        <v/>
      </c>
      <c r="R774" s="179" t="str">
        <f>IF('Planilla de Perforacion'!K808="Survey","Survey","")</f>
        <v/>
      </c>
      <c r="T774" s="179" t="b">
        <f t="shared" si="139"/>
        <v>0</v>
      </c>
      <c r="U774" s="179" t="str">
        <v/>
      </c>
      <c r="V774" s="179" t="str">
        <f t="shared" si="140"/>
        <v/>
      </c>
      <c r="W774" t="str">
        <v/>
      </c>
      <c r="X774" s="202" t="str">
        <v/>
      </c>
      <c r="Y774" t="str">
        <v/>
      </c>
      <c r="Z774" t="str">
        <v/>
      </c>
      <c r="AA774" t="str">
        <f t="shared" si="132"/>
        <v/>
      </c>
      <c r="AB774" t="str">
        <f t="shared" si="133"/>
        <v/>
      </c>
      <c r="AC774" s="179" t="str">
        <f>IF('Planilla de Perforacion'!K808="Repasa","Repasa","")</f>
        <v/>
      </c>
      <c r="AE774" s="179" t="b">
        <f t="shared" si="141"/>
        <v>0</v>
      </c>
      <c r="AF774" t="str">
        <v/>
      </c>
      <c r="AG774" s="179" t="str">
        <f t="shared" si="142"/>
        <v/>
      </c>
      <c r="AH774" t="str">
        <v/>
      </c>
      <c r="AI774" s="202" t="str">
        <v/>
      </c>
      <c r="AJ774" t="str">
        <v/>
      </c>
      <c r="AK774" s="203" t="str">
        <v/>
      </c>
      <c r="AL774" t="str">
        <f t="shared" si="135"/>
        <v/>
      </c>
      <c r="AM774" t="str">
        <f t="shared" si="136"/>
        <v/>
      </c>
    </row>
    <row r="775" spans="3:39" x14ac:dyDescent="0.25">
      <c r="C775" s="179" t="str">
        <f>IF('Planilla de Perforacion'!K809="Conexión","Conexión","")</f>
        <v/>
      </c>
      <c r="D775" s="189" t="str">
        <f>'Planilla de Perforacion'!H809</f>
        <v/>
      </c>
      <c r="E775" s="190" t="str">
        <f>'Planilla de Perforacion'!E809</f>
        <v/>
      </c>
      <c r="F775" s="179">
        <f>'Planilla de Perforacion'!AF809</f>
        <v>0</v>
      </c>
      <c r="G775" s="179" t="str">
        <f>'Planilla de Perforacion'!AQ809</f>
        <v/>
      </c>
      <c r="H775" s="179" t="str">
        <f>'Planilla de Perforacion'!AS809</f>
        <v/>
      </c>
      <c r="I775" s="179" t="str">
        <f>'Planilla de Perforacion'!AR809</f>
        <v/>
      </c>
      <c r="J775" s="191" t="str">
        <v/>
      </c>
      <c r="K775" s="191" t="str">
        <f t="shared" si="134"/>
        <v/>
      </c>
      <c r="L775" s="191" t="str">
        <v/>
      </c>
      <c r="M775" s="192" t="str">
        <v/>
      </c>
      <c r="N775" s="191" t="str">
        <v/>
      </c>
      <c r="O775" s="191" t="str">
        <v/>
      </c>
      <c r="P775" s="193" t="str">
        <f t="shared" si="137"/>
        <v/>
      </c>
      <c r="Q775" s="193" t="str">
        <f t="shared" si="138"/>
        <v/>
      </c>
      <c r="R775" s="179" t="str">
        <f>IF('Planilla de Perforacion'!K809="Survey","Survey","")</f>
        <v/>
      </c>
      <c r="T775" s="179" t="b">
        <f t="shared" si="139"/>
        <v>0</v>
      </c>
      <c r="U775" s="179" t="str">
        <v/>
      </c>
      <c r="V775" s="179" t="str">
        <f t="shared" si="140"/>
        <v/>
      </c>
      <c r="W775" t="str">
        <v/>
      </c>
      <c r="X775" s="202" t="str">
        <v/>
      </c>
      <c r="Y775" t="str">
        <v/>
      </c>
      <c r="Z775" t="str">
        <v/>
      </c>
      <c r="AA775" t="str">
        <f t="shared" si="132"/>
        <v/>
      </c>
      <c r="AB775" t="str">
        <f t="shared" si="133"/>
        <v/>
      </c>
      <c r="AC775" s="179" t="str">
        <f>IF('Planilla de Perforacion'!K809="Repasa","Repasa","")</f>
        <v/>
      </c>
      <c r="AE775" s="179" t="b">
        <f t="shared" si="141"/>
        <v>0</v>
      </c>
      <c r="AF775" t="str">
        <v/>
      </c>
      <c r="AG775" s="179" t="str">
        <f t="shared" si="142"/>
        <v/>
      </c>
      <c r="AH775" t="str">
        <v/>
      </c>
      <c r="AI775" s="202" t="str">
        <v/>
      </c>
      <c r="AJ775" t="str">
        <v/>
      </c>
      <c r="AK775" s="203" t="str">
        <v/>
      </c>
      <c r="AL775" t="str">
        <f t="shared" si="135"/>
        <v/>
      </c>
      <c r="AM775" t="str">
        <f t="shared" si="136"/>
        <v/>
      </c>
    </row>
    <row r="776" spans="3:39" x14ac:dyDescent="0.25">
      <c r="C776" s="179" t="str">
        <f>IF('Planilla de Perforacion'!K810="Conexión","Conexión","")</f>
        <v/>
      </c>
      <c r="D776" s="189" t="str">
        <f>'Planilla de Perforacion'!H810</f>
        <v/>
      </c>
      <c r="E776" s="190" t="str">
        <f>'Planilla de Perforacion'!E810</f>
        <v/>
      </c>
      <c r="F776" s="179">
        <f>'Planilla de Perforacion'!AF810</f>
        <v>0</v>
      </c>
      <c r="G776" s="179" t="str">
        <f>'Planilla de Perforacion'!AQ810</f>
        <v/>
      </c>
      <c r="H776" s="179" t="str">
        <f>'Planilla de Perforacion'!AS810</f>
        <v/>
      </c>
      <c r="I776" s="179" t="str">
        <f>'Planilla de Perforacion'!AR810</f>
        <v/>
      </c>
      <c r="J776" s="191" t="str">
        <v/>
      </c>
      <c r="K776" s="191" t="str">
        <f t="shared" si="134"/>
        <v/>
      </c>
      <c r="L776" s="191" t="str">
        <v/>
      </c>
      <c r="M776" s="192" t="str">
        <v/>
      </c>
      <c r="N776" s="191" t="str">
        <v/>
      </c>
      <c r="O776" s="191" t="str">
        <v/>
      </c>
      <c r="P776" s="193" t="str">
        <f t="shared" si="137"/>
        <v/>
      </c>
      <c r="Q776" s="193" t="str">
        <f t="shared" si="138"/>
        <v/>
      </c>
      <c r="R776" s="179" t="str">
        <f>IF('Planilla de Perforacion'!K810="Survey","Survey","")</f>
        <v/>
      </c>
      <c r="T776" s="179" t="b">
        <f t="shared" si="139"/>
        <v>0</v>
      </c>
      <c r="U776" s="179" t="str">
        <v/>
      </c>
      <c r="V776" s="179" t="str">
        <f t="shared" si="140"/>
        <v/>
      </c>
      <c r="W776" t="str">
        <v/>
      </c>
      <c r="X776" s="202" t="str">
        <v/>
      </c>
      <c r="Y776" t="str">
        <v/>
      </c>
      <c r="Z776" t="str">
        <v/>
      </c>
      <c r="AA776" t="str">
        <f t="shared" ref="AA776:AA839" si="143">IF(Y776="Día",W776,"")</f>
        <v/>
      </c>
      <c r="AB776" t="str">
        <f t="shared" ref="AB776:AB839" si="144">IF(Y776="Noche",W776,"")</f>
        <v/>
      </c>
      <c r="AC776" s="179" t="str">
        <f>IF('Planilla de Perforacion'!K810="Repasa","Repasa","")</f>
        <v/>
      </c>
      <c r="AE776" s="179" t="b">
        <f t="shared" si="141"/>
        <v>0</v>
      </c>
      <c r="AF776" t="str">
        <v/>
      </c>
      <c r="AG776" s="179" t="str">
        <f t="shared" si="142"/>
        <v/>
      </c>
      <c r="AH776" t="str">
        <v/>
      </c>
      <c r="AI776" s="202" t="str">
        <v/>
      </c>
      <c r="AJ776" t="str">
        <v/>
      </c>
      <c r="AK776" s="203" t="str">
        <v/>
      </c>
      <c r="AL776" t="str">
        <f t="shared" si="135"/>
        <v/>
      </c>
      <c r="AM776" t="str">
        <f t="shared" si="136"/>
        <v/>
      </c>
    </row>
    <row r="777" spans="3:39" x14ac:dyDescent="0.25">
      <c r="C777" s="179" t="str">
        <f>IF('Planilla de Perforacion'!K811="Conexión","Conexión","")</f>
        <v/>
      </c>
      <c r="D777" s="189" t="str">
        <f>'Planilla de Perforacion'!H811</f>
        <v/>
      </c>
      <c r="E777" s="190" t="str">
        <f>'Planilla de Perforacion'!E811</f>
        <v/>
      </c>
      <c r="F777" s="179">
        <f>'Planilla de Perforacion'!AF811</f>
        <v>0</v>
      </c>
      <c r="G777" s="179" t="str">
        <f>'Planilla de Perforacion'!AQ811</f>
        <v/>
      </c>
      <c r="H777" s="179" t="str">
        <f>'Planilla de Perforacion'!AS811</f>
        <v/>
      </c>
      <c r="I777" s="179" t="str">
        <f>'Planilla de Perforacion'!AR811</f>
        <v/>
      </c>
      <c r="J777" s="191" t="str">
        <v/>
      </c>
      <c r="K777" s="191" t="str">
        <f t="shared" si="134"/>
        <v/>
      </c>
      <c r="L777" s="191" t="str">
        <v/>
      </c>
      <c r="M777" s="192" t="str">
        <v/>
      </c>
      <c r="N777" s="191" t="str">
        <v/>
      </c>
      <c r="O777" s="191" t="str">
        <v/>
      </c>
      <c r="P777" s="193" t="str">
        <f t="shared" si="137"/>
        <v/>
      </c>
      <c r="Q777" s="193" t="str">
        <f t="shared" si="138"/>
        <v/>
      </c>
      <c r="R777" s="179" t="str">
        <f>IF('Planilla de Perforacion'!K811="Survey","Survey","")</f>
        <v/>
      </c>
      <c r="T777" s="179" t="b">
        <f t="shared" si="139"/>
        <v>0</v>
      </c>
      <c r="U777" s="179" t="str">
        <v/>
      </c>
      <c r="V777" s="179" t="str">
        <f t="shared" si="140"/>
        <v/>
      </c>
      <c r="W777" t="str">
        <v/>
      </c>
      <c r="X777" s="202" t="str">
        <v/>
      </c>
      <c r="Y777" t="str">
        <v/>
      </c>
      <c r="Z777" t="str">
        <v/>
      </c>
      <c r="AA777" t="str">
        <f t="shared" si="143"/>
        <v/>
      </c>
      <c r="AB777" t="str">
        <f t="shared" si="144"/>
        <v/>
      </c>
      <c r="AC777" s="179" t="str">
        <f>IF('Planilla de Perforacion'!K811="Repasa","Repasa","")</f>
        <v/>
      </c>
      <c r="AE777" s="179" t="b">
        <f t="shared" si="141"/>
        <v>0</v>
      </c>
      <c r="AF777" t="str">
        <v/>
      </c>
      <c r="AG777" s="179" t="str">
        <f t="shared" si="142"/>
        <v/>
      </c>
      <c r="AH777" t="str">
        <v/>
      </c>
      <c r="AI777" s="202" t="str">
        <v/>
      </c>
      <c r="AJ777" t="str">
        <v/>
      </c>
      <c r="AK777" s="203" t="str">
        <v/>
      </c>
      <c r="AL777" t="str">
        <f t="shared" si="135"/>
        <v/>
      </c>
      <c r="AM777" t="str">
        <f t="shared" si="136"/>
        <v/>
      </c>
    </row>
    <row r="778" spans="3:39" x14ac:dyDescent="0.25">
      <c r="C778" s="179" t="str">
        <f>IF('Planilla de Perforacion'!K812="Conexión","Conexión","")</f>
        <v/>
      </c>
      <c r="D778" s="189" t="str">
        <f>'Planilla de Perforacion'!H812</f>
        <v/>
      </c>
      <c r="E778" s="190" t="str">
        <f>'Planilla de Perforacion'!E812</f>
        <v/>
      </c>
      <c r="F778" s="179">
        <f>'Planilla de Perforacion'!AF812</f>
        <v>0</v>
      </c>
      <c r="G778" s="179" t="str">
        <f>'Planilla de Perforacion'!AQ812</f>
        <v/>
      </c>
      <c r="H778" s="179" t="str">
        <f>'Planilla de Perforacion'!AS812</f>
        <v/>
      </c>
      <c r="I778" s="179" t="str">
        <f>'Planilla de Perforacion'!AR812</f>
        <v/>
      </c>
      <c r="J778" s="191" t="str">
        <v/>
      </c>
      <c r="K778" s="191" t="str">
        <f t="shared" si="134"/>
        <v/>
      </c>
      <c r="L778" s="191" t="str">
        <v/>
      </c>
      <c r="M778" s="192" t="str">
        <v/>
      </c>
      <c r="N778" s="191" t="str">
        <v/>
      </c>
      <c r="O778" s="191" t="str">
        <v/>
      </c>
      <c r="P778" s="193" t="str">
        <f t="shared" si="137"/>
        <v/>
      </c>
      <c r="Q778" s="193" t="str">
        <f t="shared" si="138"/>
        <v/>
      </c>
      <c r="R778" s="179" t="str">
        <f>IF('Planilla de Perforacion'!K812="Survey","Survey","")</f>
        <v/>
      </c>
      <c r="T778" s="179" t="b">
        <f t="shared" si="139"/>
        <v>0</v>
      </c>
      <c r="U778" s="179" t="str">
        <v/>
      </c>
      <c r="V778" s="179" t="str">
        <f t="shared" si="140"/>
        <v/>
      </c>
      <c r="W778" t="str">
        <v/>
      </c>
      <c r="X778" s="202" t="str">
        <v/>
      </c>
      <c r="Y778" t="str">
        <v/>
      </c>
      <c r="Z778" t="str">
        <v/>
      </c>
      <c r="AA778" t="str">
        <f t="shared" si="143"/>
        <v/>
      </c>
      <c r="AB778" t="str">
        <f t="shared" si="144"/>
        <v/>
      </c>
      <c r="AC778" s="179" t="str">
        <f>IF('Planilla de Perforacion'!K812="Repasa","Repasa","")</f>
        <v/>
      </c>
      <c r="AE778" s="179" t="b">
        <f t="shared" si="141"/>
        <v>0</v>
      </c>
      <c r="AF778" t="str">
        <v/>
      </c>
      <c r="AG778" s="179" t="str">
        <f t="shared" si="142"/>
        <v/>
      </c>
      <c r="AH778" t="str">
        <v/>
      </c>
      <c r="AI778" s="202" t="str">
        <v/>
      </c>
      <c r="AJ778" t="str">
        <v/>
      </c>
      <c r="AK778" s="203" t="str">
        <v/>
      </c>
      <c r="AL778" t="str">
        <f t="shared" si="135"/>
        <v/>
      </c>
      <c r="AM778" t="str">
        <f t="shared" si="136"/>
        <v/>
      </c>
    </row>
    <row r="779" spans="3:39" x14ac:dyDescent="0.25">
      <c r="C779" s="179" t="str">
        <f>IF('Planilla de Perforacion'!K813="Conexión","Conexión","")</f>
        <v/>
      </c>
      <c r="D779" s="189" t="str">
        <f>'Planilla de Perforacion'!H813</f>
        <v/>
      </c>
      <c r="E779" s="190" t="str">
        <f>'Planilla de Perforacion'!E813</f>
        <v/>
      </c>
      <c r="F779" s="179">
        <f>'Planilla de Perforacion'!AF813</f>
        <v>0</v>
      </c>
      <c r="G779" s="179" t="str">
        <f>'Planilla de Perforacion'!AQ813</f>
        <v/>
      </c>
      <c r="H779" s="179" t="str">
        <f>'Planilla de Perforacion'!AS813</f>
        <v/>
      </c>
      <c r="I779" s="179" t="str">
        <f>'Planilla de Perforacion'!AR813</f>
        <v/>
      </c>
      <c r="J779" s="191" t="str">
        <v/>
      </c>
      <c r="K779" s="191" t="str">
        <f t="shared" si="134"/>
        <v/>
      </c>
      <c r="L779" s="191" t="str">
        <v/>
      </c>
      <c r="M779" s="192" t="str">
        <v/>
      </c>
      <c r="N779" s="191" t="str">
        <v/>
      </c>
      <c r="O779" s="191" t="str">
        <v/>
      </c>
      <c r="P779" s="193" t="str">
        <f t="shared" si="137"/>
        <v/>
      </c>
      <c r="Q779" s="193" t="str">
        <f t="shared" si="138"/>
        <v/>
      </c>
      <c r="R779" s="179" t="str">
        <f>IF('Planilla de Perforacion'!K813="Survey","Survey","")</f>
        <v/>
      </c>
      <c r="T779" s="179" t="b">
        <f t="shared" si="139"/>
        <v>0</v>
      </c>
      <c r="U779" s="179" t="str">
        <v/>
      </c>
      <c r="V779" s="179" t="str">
        <f t="shared" si="140"/>
        <v/>
      </c>
      <c r="W779" t="str">
        <v/>
      </c>
      <c r="X779" s="202" t="str">
        <v/>
      </c>
      <c r="Y779" t="str">
        <v/>
      </c>
      <c r="Z779" t="str">
        <v/>
      </c>
      <c r="AA779" t="str">
        <f t="shared" si="143"/>
        <v/>
      </c>
      <c r="AB779" t="str">
        <f t="shared" si="144"/>
        <v/>
      </c>
      <c r="AC779" s="179" t="str">
        <f>IF('Planilla de Perforacion'!K813="Repasa","Repasa","")</f>
        <v/>
      </c>
      <c r="AE779" s="179" t="b">
        <f t="shared" si="141"/>
        <v>0</v>
      </c>
      <c r="AF779" t="str">
        <v/>
      </c>
      <c r="AG779" s="179" t="str">
        <f t="shared" si="142"/>
        <v/>
      </c>
      <c r="AH779" t="str">
        <v/>
      </c>
      <c r="AI779" s="202" t="str">
        <v/>
      </c>
      <c r="AJ779" t="str">
        <v/>
      </c>
      <c r="AK779" s="203" t="str">
        <v/>
      </c>
      <c r="AL779" t="str">
        <f t="shared" si="135"/>
        <v/>
      </c>
      <c r="AM779" t="str">
        <f t="shared" si="136"/>
        <v/>
      </c>
    </row>
    <row r="780" spans="3:39" x14ac:dyDescent="0.25">
      <c r="C780" s="179" t="str">
        <f>IF('Planilla de Perforacion'!K814="Conexión","Conexión","")</f>
        <v/>
      </c>
      <c r="D780" s="189" t="str">
        <f>'Planilla de Perforacion'!H814</f>
        <v/>
      </c>
      <c r="E780" s="190" t="str">
        <f>'Planilla de Perforacion'!E814</f>
        <v/>
      </c>
      <c r="F780" s="179">
        <f>'Planilla de Perforacion'!AF814</f>
        <v>0</v>
      </c>
      <c r="G780" s="179" t="str">
        <f>'Planilla de Perforacion'!AQ814</f>
        <v/>
      </c>
      <c r="H780" s="179" t="str">
        <f>'Planilla de Perforacion'!AS814</f>
        <v/>
      </c>
      <c r="I780" s="179" t="str">
        <f>'Planilla de Perforacion'!AR814</f>
        <v/>
      </c>
      <c r="J780" s="191" t="str">
        <v/>
      </c>
      <c r="K780" s="191" t="str">
        <f t="shared" ref="K780:K843" si="145">IF(J780="","",$A$2)</f>
        <v/>
      </c>
      <c r="L780" s="191" t="str">
        <v/>
      </c>
      <c r="M780" s="192" t="str">
        <v/>
      </c>
      <c r="N780" s="191" t="str">
        <v/>
      </c>
      <c r="O780" s="191" t="str">
        <v/>
      </c>
      <c r="P780" s="193" t="str">
        <f t="shared" si="137"/>
        <v/>
      </c>
      <c r="Q780" s="193" t="str">
        <f t="shared" si="138"/>
        <v/>
      </c>
      <c r="R780" s="179" t="str">
        <f>IF('Planilla de Perforacion'!K814="Survey","Survey","")</f>
        <v/>
      </c>
      <c r="T780" s="179" t="b">
        <f t="shared" si="139"/>
        <v>0</v>
      </c>
      <c r="U780" s="179" t="str">
        <v/>
      </c>
      <c r="V780" s="179" t="str">
        <f t="shared" si="140"/>
        <v/>
      </c>
      <c r="W780" t="str">
        <v/>
      </c>
      <c r="X780" s="202" t="str">
        <v/>
      </c>
      <c r="Y780" t="str">
        <v/>
      </c>
      <c r="Z780" t="str">
        <v/>
      </c>
      <c r="AA780" t="str">
        <f t="shared" si="143"/>
        <v/>
      </c>
      <c r="AB780" t="str">
        <f t="shared" si="144"/>
        <v/>
      </c>
      <c r="AC780" s="179" t="str">
        <f>IF('Planilla de Perforacion'!K814="Repasa","Repasa","")</f>
        <v/>
      </c>
      <c r="AE780" s="179" t="b">
        <f t="shared" si="141"/>
        <v>0</v>
      </c>
      <c r="AF780" t="str">
        <v/>
      </c>
      <c r="AG780" s="179" t="str">
        <f t="shared" si="142"/>
        <v/>
      </c>
      <c r="AH780" t="str">
        <v/>
      </c>
      <c r="AI780" s="202" t="str">
        <v/>
      </c>
      <c r="AJ780" t="str">
        <v/>
      </c>
      <c r="AK780" s="203" t="str">
        <v/>
      </c>
      <c r="AL780" t="str">
        <f t="shared" si="135"/>
        <v/>
      </c>
      <c r="AM780" t="str">
        <f t="shared" si="136"/>
        <v/>
      </c>
    </row>
    <row r="781" spans="3:39" x14ac:dyDescent="0.25">
      <c r="C781" s="179" t="str">
        <f>IF('Planilla de Perforacion'!K815="Conexión","Conexión","")</f>
        <v/>
      </c>
      <c r="D781" s="189" t="str">
        <f>'Planilla de Perforacion'!H815</f>
        <v/>
      </c>
      <c r="E781" s="190" t="str">
        <f>'Planilla de Perforacion'!E815</f>
        <v/>
      </c>
      <c r="F781" s="179">
        <f>'Planilla de Perforacion'!AF815</f>
        <v>0</v>
      </c>
      <c r="G781" s="179" t="str">
        <f>'Planilla de Perforacion'!AQ815</f>
        <v/>
      </c>
      <c r="H781" s="179" t="str">
        <f>'Planilla de Perforacion'!AS815</f>
        <v/>
      </c>
      <c r="I781" s="179" t="str">
        <f>'Planilla de Perforacion'!AR815</f>
        <v/>
      </c>
      <c r="J781" s="191" t="str">
        <v/>
      </c>
      <c r="K781" s="191" t="str">
        <f t="shared" si="145"/>
        <v/>
      </c>
      <c r="L781" s="191" t="str">
        <v/>
      </c>
      <c r="M781" s="192" t="str">
        <v/>
      </c>
      <c r="N781" s="191" t="str">
        <v/>
      </c>
      <c r="O781" s="191" t="str">
        <v/>
      </c>
      <c r="P781" s="193" t="str">
        <f t="shared" si="137"/>
        <v/>
      </c>
      <c r="Q781" s="193" t="str">
        <f t="shared" si="138"/>
        <v/>
      </c>
      <c r="R781" s="179" t="str">
        <f>IF('Planilla de Perforacion'!K815="Survey","Survey","")</f>
        <v/>
      </c>
      <c r="T781" s="179" t="b">
        <f t="shared" si="139"/>
        <v>0</v>
      </c>
      <c r="U781" s="179" t="str">
        <v/>
      </c>
      <c r="V781" s="179" t="str">
        <f t="shared" si="140"/>
        <v/>
      </c>
      <c r="W781" t="str">
        <v/>
      </c>
      <c r="X781" s="202" t="str">
        <v/>
      </c>
      <c r="Y781" t="str">
        <v/>
      </c>
      <c r="Z781" t="str">
        <v/>
      </c>
      <c r="AA781" t="str">
        <f t="shared" si="143"/>
        <v/>
      </c>
      <c r="AB781" t="str">
        <f t="shared" si="144"/>
        <v/>
      </c>
      <c r="AC781" s="179" t="str">
        <f>IF('Planilla de Perforacion'!K815="Repasa","Repasa","")</f>
        <v/>
      </c>
      <c r="AE781" s="179" t="b">
        <f t="shared" si="141"/>
        <v>0</v>
      </c>
      <c r="AF781" t="str">
        <v/>
      </c>
      <c r="AG781" s="179" t="str">
        <f t="shared" si="142"/>
        <v/>
      </c>
      <c r="AH781" t="str">
        <v/>
      </c>
      <c r="AI781" s="202" t="str">
        <v/>
      </c>
      <c r="AJ781" t="str">
        <v/>
      </c>
      <c r="AK781" s="203" t="str">
        <v/>
      </c>
      <c r="AL781" t="str">
        <f t="shared" si="135"/>
        <v/>
      </c>
      <c r="AM781" t="str">
        <f t="shared" si="136"/>
        <v/>
      </c>
    </row>
    <row r="782" spans="3:39" x14ac:dyDescent="0.25">
      <c r="C782" s="179" t="str">
        <f>IF('Planilla de Perforacion'!K816="Conexión","Conexión","")</f>
        <v/>
      </c>
      <c r="D782" s="189" t="str">
        <f>'Planilla de Perforacion'!H816</f>
        <v/>
      </c>
      <c r="E782" s="190" t="str">
        <f>'Planilla de Perforacion'!E816</f>
        <v/>
      </c>
      <c r="F782" s="179">
        <f>'Planilla de Perforacion'!AF816</f>
        <v>0</v>
      </c>
      <c r="G782" s="179" t="str">
        <f>'Planilla de Perforacion'!AQ816</f>
        <v/>
      </c>
      <c r="H782" s="179" t="str">
        <f>'Planilla de Perforacion'!AS816</f>
        <v/>
      </c>
      <c r="I782" s="179" t="str">
        <f>'Planilla de Perforacion'!AR816</f>
        <v/>
      </c>
      <c r="J782" s="191" t="str">
        <v/>
      </c>
      <c r="K782" s="191" t="str">
        <f t="shared" si="145"/>
        <v/>
      </c>
      <c r="L782" s="191" t="str">
        <v/>
      </c>
      <c r="M782" s="192" t="str">
        <v/>
      </c>
      <c r="N782" s="191" t="str">
        <v/>
      </c>
      <c r="O782" s="191" t="str">
        <v/>
      </c>
      <c r="P782" s="193" t="str">
        <f t="shared" si="137"/>
        <v/>
      </c>
      <c r="Q782" s="193" t="str">
        <f t="shared" si="138"/>
        <v/>
      </c>
      <c r="R782" s="179" t="str">
        <f>IF('Planilla de Perforacion'!K816="Survey","Survey","")</f>
        <v/>
      </c>
      <c r="T782" s="179" t="b">
        <f t="shared" si="139"/>
        <v>0</v>
      </c>
      <c r="U782" s="179" t="str">
        <v/>
      </c>
      <c r="V782" s="179" t="str">
        <f t="shared" si="140"/>
        <v/>
      </c>
      <c r="W782" t="str">
        <v/>
      </c>
      <c r="X782" s="202" t="str">
        <v/>
      </c>
      <c r="Y782" t="str">
        <v/>
      </c>
      <c r="Z782" t="str">
        <v/>
      </c>
      <c r="AA782" t="str">
        <f t="shared" si="143"/>
        <v/>
      </c>
      <c r="AB782" t="str">
        <f t="shared" si="144"/>
        <v/>
      </c>
      <c r="AC782" s="179" t="str">
        <f>IF('Planilla de Perforacion'!K816="Repasa","Repasa","")</f>
        <v/>
      </c>
      <c r="AE782" s="179" t="b">
        <f t="shared" si="141"/>
        <v>0</v>
      </c>
      <c r="AF782" t="str">
        <v/>
      </c>
      <c r="AG782" s="179" t="str">
        <f t="shared" si="142"/>
        <v/>
      </c>
      <c r="AH782" t="str">
        <v/>
      </c>
      <c r="AI782" s="202" t="str">
        <v/>
      </c>
      <c r="AJ782" t="str">
        <v/>
      </c>
      <c r="AK782" s="203" t="str">
        <v/>
      </c>
      <c r="AL782" t="str">
        <f t="shared" si="135"/>
        <v/>
      </c>
      <c r="AM782" t="str">
        <f t="shared" si="136"/>
        <v/>
      </c>
    </row>
    <row r="783" spans="3:39" x14ac:dyDescent="0.25">
      <c r="C783" s="179" t="str">
        <f>IF('Planilla de Perforacion'!K817="Conexión","Conexión","")</f>
        <v/>
      </c>
      <c r="D783" s="189" t="str">
        <f>'Planilla de Perforacion'!H817</f>
        <v/>
      </c>
      <c r="E783" s="190" t="str">
        <f>'Planilla de Perforacion'!E817</f>
        <v/>
      </c>
      <c r="F783" s="179">
        <f>'Planilla de Perforacion'!AF817</f>
        <v>0</v>
      </c>
      <c r="G783" s="179" t="str">
        <f>'Planilla de Perforacion'!AQ817</f>
        <v/>
      </c>
      <c r="H783" s="179" t="str">
        <f>'Planilla de Perforacion'!AS817</f>
        <v/>
      </c>
      <c r="I783" s="179" t="str">
        <f>'Planilla de Perforacion'!AR817</f>
        <v/>
      </c>
      <c r="J783" s="191" t="str">
        <v/>
      </c>
      <c r="K783" s="191" t="str">
        <f t="shared" si="145"/>
        <v/>
      </c>
      <c r="L783" s="191" t="str">
        <v/>
      </c>
      <c r="M783" s="192" t="str">
        <v/>
      </c>
      <c r="N783" s="191" t="str">
        <v/>
      </c>
      <c r="O783" s="191" t="str">
        <v/>
      </c>
      <c r="P783" s="193" t="str">
        <f t="shared" si="137"/>
        <v/>
      </c>
      <c r="Q783" s="193" t="str">
        <f t="shared" si="138"/>
        <v/>
      </c>
      <c r="R783" s="179" t="str">
        <f>IF('Planilla de Perforacion'!K817="Survey","Survey","")</f>
        <v/>
      </c>
      <c r="T783" s="179" t="b">
        <f t="shared" si="139"/>
        <v>0</v>
      </c>
      <c r="U783" s="179" t="str">
        <v/>
      </c>
      <c r="V783" s="179" t="str">
        <f t="shared" si="140"/>
        <v/>
      </c>
      <c r="W783" t="str">
        <v/>
      </c>
      <c r="X783" s="202" t="str">
        <v/>
      </c>
      <c r="Y783" t="str">
        <v/>
      </c>
      <c r="Z783" t="str">
        <v/>
      </c>
      <c r="AA783" t="str">
        <f t="shared" si="143"/>
        <v/>
      </c>
      <c r="AB783" t="str">
        <f t="shared" si="144"/>
        <v/>
      </c>
      <c r="AC783" s="179" t="str">
        <f>IF('Planilla de Perforacion'!K817="Repasa","Repasa","")</f>
        <v/>
      </c>
      <c r="AE783" s="179" t="b">
        <f t="shared" si="141"/>
        <v>0</v>
      </c>
      <c r="AF783" t="str">
        <v/>
      </c>
      <c r="AG783" s="179" t="str">
        <f t="shared" si="142"/>
        <v/>
      </c>
      <c r="AH783" t="str">
        <v/>
      </c>
      <c r="AI783" s="202" t="str">
        <v/>
      </c>
      <c r="AJ783" t="str">
        <v/>
      </c>
      <c r="AK783" s="203" t="str">
        <v/>
      </c>
      <c r="AL783" t="str">
        <f t="shared" si="135"/>
        <v/>
      </c>
      <c r="AM783" t="str">
        <f t="shared" si="136"/>
        <v/>
      </c>
    </row>
    <row r="784" spans="3:39" x14ac:dyDescent="0.25">
      <c r="C784" s="179" t="str">
        <f>IF('Planilla de Perforacion'!K818="Conexión","Conexión","")</f>
        <v/>
      </c>
      <c r="D784" s="189" t="str">
        <f>'Planilla de Perforacion'!H818</f>
        <v/>
      </c>
      <c r="E784" s="190" t="str">
        <f>'Planilla de Perforacion'!E818</f>
        <v/>
      </c>
      <c r="F784" s="179">
        <f>'Planilla de Perforacion'!AF818</f>
        <v>0</v>
      </c>
      <c r="G784" s="179" t="str">
        <f>'Planilla de Perforacion'!AQ818</f>
        <v/>
      </c>
      <c r="H784" s="179" t="str">
        <f>'Planilla de Perforacion'!AS818</f>
        <v/>
      </c>
      <c r="I784" s="179" t="str">
        <f>'Planilla de Perforacion'!AR818</f>
        <v/>
      </c>
      <c r="J784" s="191" t="str">
        <v/>
      </c>
      <c r="K784" s="191" t="str">
        <f t="shared" si="145"/>
        <v/>
      </c>
      <c r="L784" s="191" t="str">
        <v/>
      </c>
      <c r="M784" s="192" t="str">
        <v/>
      </c>
      <c r="N784" s="191" t="str">
        <v/>
      </c>
      <c r="O784" s="191" t="str">
        <v/>
      </c>
      <c r="P784" s="193" t="str">
        <f t="shared" si="137"/>
        <v/>
      </c>
      <c r="Q784" s="193" t="str">
        <f t="shared" si="138"/>
        <v/>
      </c>
      <c r="R784" s="179" t="str">
        <f>IF('Planilla de Perforacion'!K818="Survey","Survey","")</f>
        <v/>
      </c>
      <c r="T784" s="179" t="b">
        <f t="shared" si="139"/>
        <v>0</v>
      </c>
      <c r="U784" s="179" t="str">
        <v/>
      </c>
      <c r="V784" s="179" t="str">
        <f t="shared" si="140"/>
        <v/>
      </c>
      <c r="W784" t="str">
        <v/>
      </c>
      <c r="X784" s="202" t="str">
        <v/>
      </c>
      <c r="Y784" t="str">
        <v/>
      </c>
      <c r="Z784" t="str">
        <v/>
      </c>
      <c r="AA784" t="str">
        <f t="shared" si="143"/>
        <v/>
      </c>
      <c r="AB784" t="str">
        <f t="shared" si="144"/>
        <v/>
      </c>
      <c r="AC784" s="179" t="str">
        <f>IF('Planilla de Perforacion'!K818="Repasa","Repasa","")</f>
        <v/>
      </c>
      <c r="AE784" s="179" t="b">
        <f t="shared" si="141"/>
        <v>0</v>
      </c>
      <c r="AF784" t="str">
        <v/>
      </c>
      <c r="AG784" s="179" t="str">
        <f t="shared" si="142"/>
        <v/>
      </c>
      <c r="AH784" t="str">
        <v/>
      </c>
      <c r="AI784" s="202" t="str">
        <v/>
      </c>
      <c r="AJ784" t="str">
        <v/>
      </c>
      <c r="AK784" s="203" t="str">
        <v/>
      </c>
      <c r="AL784" t="str">
        <f t="shared" si="135"/>
        <v/>
      </c>
      <c r="AM784" t="str">
        <f t="shared" si="136"/>
        <v/>
      </c>
    </row>
    <row r="785" spans="3:39" x14ac:dyDescent="0.25">
      <c r="C785" s="179" t="str">
        <f>IF('Planilla de Perforacion'!K819="Conexión","Conexión","")</f>
        <v/>
      </c>
      <c r="D785" s="189" t="str">
        <f>'Planilla de Perforacion'!H819</f>
        <v/>
      </c>
      <c r="E785" s="190" t="str">
        <f>'Planilla de Perforacion'!E819</f>
        <v/>
      </c>
      <c r="F785" s="179">
        <f>'Planilla de Perforacion'!AF819</f>
        <v>0</v>
      </c>
      <c r="G785" s="179" t="str">
        <f>'Planilla de Perforacion'!AQ819</f>
        <v/>
      </c>
      <c r="H785" s="179" t="str">
        <f>'Planilla de Perforacion'!AS819</f>
        <v/>
      </c>
      <c r="I785" s="179" t="str">
        <f>'Planilla de Perforacion'!AR819</f>
        <v/>
      </c>
      <c r="J785" s="191" t="str">
        <v/>
      </c>
      <c r="K785" s="191" t="str">
        <f t="shared" si="145"/>
        <v/>
      </c>
      <c r="L785" s="191" t="str">
        <v/>
      </c>
      <c r="M785" s="192" t="str">
        <v/>
      </c>
      <c r="N785" s="191" t="str">
        <v/>
      </c>
      <c r="O785" s="191" t="str">
        <v/>
      </c>
      <c r="P785" s="193" t="str">
        <f t="shared" si="137"/>
        <v/>
      </c>
      <c r="Q785" s="193" t="str">
        <f t="shared" si="138"/>
        <v/>
      </c>
      <c r="R785" s="179" t="str">
        <f>IF('Planilla de Perforacion'!K819="Survey","Survey","")</f>
        <v/>
      </c>
      <c r="T785" s="179" t="b">
        <f t="shared" si="139"/>
        <v>0</v>
      </c>
      <c r="U785" s="179" t="str">
        <v/>
      </c>
      <c r="V785" s="179" t="str">
        <f t="shared" si="140"/>
        <v/>
      </c>
      <c r="W785" t="str">
        <v/>
      </c>
      <c r="X785" s="202" t="str">
        <v/>
      </c>
      <c r="Y785" t="str">
        <v/>
      </c>
      <c r="Z785" t="str">
        <v/>
      </c>
      <c r="AA785" t="str">
        <f t="shared" si="143"/>
        <v/>
      </c>
      <c r="AB785" t="str">
        <f t="shared" si="144"/>
        <v/>
      </c>
      <c r="AC785" s="179" t="str">
        <f>IF('Planilla de Perforacion'!K819="Repasa","Repasa","")</f>
        <v/>
      </c>
      <c r="AE785" s="179" t="b">
        <f t="shared" si="141"/>
        <v>0</v>
      </c>
      <c r="AF785" t="str">
        <v/>
      </c>
      <c r="AG785" s="179" t="str">
        <f t="shared" si="142"/>
        <v/>
      </c>
      <c r="AH785" t="str">
        <v/>
      </c>
      <c r="AI785" s="202" t="str">
        <v/>
      </c>
      <c r="AJ785" t="str">
        <v/>
      </c>
      <c r="AK785" s="203" t="str">
        <v/>
      </c>
      <c r="AL785" t="str">
        <f t="shared" si="135"/>
        <v/>
      </c>
      <c r="AM785" t="str">
        <f t="shared" si="136"/>
        <v/>
      </c>
    </row>
    <row r="786" spans="3:39" x14ac:dyDescent="0.25">
      <c r="C786" s="179" t="str">
        <f>IF('Planilla de Perforacion'!K820="Conexión","Conexión","")</f>
        <v/>
      </c>
      <c r="D786" s="189" t="str">
        <f>'Planilla de Perforacion'!H820</f>
        <v/>
      </c>
      <c r="E786" s="190" t="str">
        <f>'Planilla de Perforacion'!E820</f>
        <v/>
      </c>
      <c r="F786" s="179">
        <f>'Planilla de Perforacion'!AF820</f>
        <v>0</v>
      </c>
      <c r="G786" s="179" t="str">
        <f>'Planilla de Perforacion'!AQ820</f>
        <v/>
      </c>
      <c r="H786" s="179" t="str">
        <f>'Planilla de Perforacion'!AS820</f>
        <v/>
      </c>
      <c r="I786" s="179" t="str">
        <f>'Planilla de Perforacion'!AR820</f>
        <v/>
      </c>
      <c r="J786" s="191" t="str">
        <v/>
      </c>
      <c r="K786" s="191" t="str">
        <f t="shared" si="145"/>
        <v/>
      </c>
      <c r="L786" s="191" t="str">
        <v/>
      </c>
      <c r="M786" s="192" t="str">
        <v/>
      </c>
      <c r="N786" s="191" t="str">
        <v/>
      </c>
      <c r="O786" s="191" t="str">
        <v/>
      </c>
      <c r="P786" s="193" t="str">
        <f t="shared" si="137"/>
        <v/>
      </c>
      <c r="Q786" s="193" t="str">
        <f t="shared" si="138"/>
        <v/>
      </c>
      <c r="R786" s="179" t="str">
        <f>IF('Planilla de Perforacion'!K820="Survey","Survey","")</f>
        <v/>
      </c>
      <c r="T786" s="179" t="b">
        <f t="shared" si="139"/>
        <v>0</v>
      </c>
      <c r="U786" s="179" t="str">
        <v/>
      </c>
      <c r="V786" s="179" t="str">
        <f t="shared" si="140"/>
        <v/>
      </c>
      <c r="W786" t="str">
        <v/>
      </c>
      <c r="X786" s="202" t="str">
        <v/>
      </c>
      <c r="Y786" t="str">
        <v/>
      </c>
      <c r="Z786" t="str">
        <v/>
      </c>
      <c r="AA786" t="str">
        <f t="shared" si="143"/>
        <v/>
      </c>
      <c r="AB786" t="str">
        <f t="shared" si="144"/>
        <v/>
      </c>
      <c r="AC786" s="179" t="str">
        <f>IF('Planilla de Perforacion'!K820="Repasa","Repasa","")</f>
        <v/>
      </c>
      <c r="AE786" s="179" t="b">
        <f t="shared" si="141"/>
        <v>0</v>
      </c>
      <c r="AF786" t="str">
        <v/>
      </c>
      <c r="AG786" s="179" t="str">
        <f t="shared" si="142"/>
        <v/>
      </c>
      <c r="AH786" t="str">
        <v/>
      </c>
      <c r="AI786" s="202" t="str">
        <v/>
      </c>
      <c r="AJ786" t="str">
        <v/>
      </c>
      <c r="AK786" s="203" t="str">
        <v/>
      </c>
      <c r="AL786" t="str">
        <f t="shared" si="135"/>
        <v/>
      </c>
      <c r="AM786" t="str">
        <f t="shared" si="136"/>
        <v/>
      </c>
    </row>
    <row r="787" spans="3:39" x14ac:dyDescent="0.25">
      <c r="C787" s="179" t="str">
        <f>IF('Planilla de Perforacion'!K821="Conexión","Conexión","")</f>
        <v/>
      </c>
      <c r="D787" s="189" t="str">
        <f>'Planilla de Perforacion'!H821</f>
        <v/>
      </c>
      <c r="E787" s="190" t="str">
        <f>'Planilla de Perforacion'!E821</f>
        <v/>
      </c>
      <c r="F787" s="179">
        <f>'Planilla de Perforacion'!AF821</f>
        <v>0</v>
      </c>
      <c r="G787" s="179" t="str">
        <f>'Planilla de Perforacion'!AQ821</f>
        <v/>
      </c>
      <c r="H787" s="179" t="str">
        <f>'Planilla de Perforacion'!AS821</f>
        <v/>
      </c>
      <c r="I787" s="179" t="str">
        <f>'Planilla de Perforacion'!AR821</f>
        <v/>
      </c>
      <c r="J787" s="191" t="str">
        <v/>
      </c>
      <c r="K787" s="191" t="str">
        <f t="shared" si="145"/>
        <v/>
      </c>
      <c r="L787" s="191" t="str">
        <v/>
      </c>
      <c r="M787" s="192" t="str">
        <v/>
      </c>
      <c r="N787" s="191" t="str">
        <v/>
      </c>
      <c r="O787" s="191" t="str">
        <v/>
      </c>
      <c r="P787" s="193" t="str">
        <f t="shared" si="137"/>
        <v/>
      </c>
      <c r="Q787" s="193" t="str">
        <f t="shared" si="138"/>
        <v/>
      </c>
      <c r="R787" s="179" t="str">
        <f>IF('Planilla de Perforacion'!K821="Survey","Survey","")</f>
        <v/>
      </c>
      <c r="T787" s="179" t="b">
        <f t="shared" si="139"/>
        <v>0</v>
      </c>
      <c r="U787" s="179" t="str">
        <v/>
      </c>
      <c r="V787" s="179" t="str">
        <f t="shared" si="140"/>
        <v/>
      </c>
      <c r="W787" t="str">
        <v/>
      </c>
      <c r="X787" s="202" t="str">
        <v/>
      </c>
      <c r="Y787" t="str">
        <v/>
      </c>
      <c r="Z787" t="str">
        <v/>
      </c>
      <c r="AA787" t="str">
        <f t="shared" si="143"/>
        <v/>
      </c>
      <c r="AB787" t="str">
        <f t="shared" si="144"/>
        <v/>
      </c>
      <c r="AC787" s="179" t="str">
        <f>IF('Planilla de Perforacion'!K821="Repasa","Repasa","")</f>
        <v/>
      </c>
      <c r="AE787" s="179" t="b">
        <f t="shared" si="141"/>
        <v>0</v>
      </c>
      <c r="AF787" t="str">
        <v/>
      </c>
      <c r="AG787" s="179" t="str">
        <f t="shared" si="142"/>
        <v/>
      </c>
      <c r="AH787" t="str">
        <v/>
      </c>
      <c r="AI787" s="202" t="str">
        <v/>
      </c>
      <c r="AJ787" t="str">
        <v/>
      </c>
      <c r="AK787" s="203" t="str">
        <v/>
      </c>
      <c r="AL787" t="str">
        <f t="shared" si="135"/>
        <v/>
      </c>
      <c r="AM787" t="str">
        <f t="shared" si="136"/>
        <v/>
      </c>
    </row>
    <row r="788" spans="3:39" x14ac:dyDescent="0.25">
      <c r="C788" s="179" t="str">
        <f>IF('Planilla de Perforacion'!K822="Conexión","Conexión","")</f>
        <v/>
      </c>
      <c r="D788" s="189" t="str">
        <f>'Planilla de Perforacion'!H822</f>
        <v/>
      </c>
      <c r="E788" s="190" t="str">
        <f>'Planilla de Perforacion'!E822</f>
        <v/>
      </c>
      <c r="F788" s="179">
        <f>'Planilla de Perforacion'!AF822</f>
        <v>0</v>
      </c>
      <c r="G788" s="179" t="str">
        <f>'Planilla de Perforacion'!AQ822</f>
        <v/>
      </c>
      <c r="H788" s="179" t="str">
        <f>'Planilla de Perforacion'!AS822</f>
        <v/>
      </c>
      <c r="I788" s="179" t="str">
        <f>'Planilla de Perforacion'!AR822</f>
        <v/>
      </c>
      <c r="J788" s="191" t="str">
        <v/>
      </c>
      <c r="K788" s="191" t="str">
        <f t="shared" si="145"/>
        <v/>
      </c>
      <c r="L788" s="191" t="str">
        <v/>
      </c>
      <c r="M788" s="192" t="str">
        <v/>
      </c>
      <c r="N788" s="191" t="str">
        <v/>
      </c>
      <c r="O788" s="191" t="str">
        <v/>
      </c>
      <c r="P788" s="193" t="str">
        <f t="shared" si="137"/>
        <v/>
      </c>
      <c r="Q788" s="193" t="str">
        <f t="shared" si="138"/>
        <v/>
      </c>
      <c r="R788" s="179" t="str">
        <f>IF('Planilla de Perforacion'!K822="Survey","Survey","")</f>
        <v/>
      </c>
      <c r="T788" s="179" t="b">
        <f t="shared" si="139"/>
        <v>0</v>
      </c>
      <c r="U788" s="179" t="str">
        <v/>
      </c>
      <c r="V788" s="179" t="str">
        <f t="shared" si="140"/>
        <v/>
      </c>
      <c r="W788" t="str">
        <v/>
      </c>
      <c r="X788" s="202" t="str">
        <v/>
      </c>
      <c r="Y788" t="str">
        <v/>
      </c>
      <c r="Z788" t="str">
        <v/>
      </c>
      <c r="AA788" t="str">
        <f t="shared" si="143"/>
        <v/>
      </c>
      <c r="AB788" t="str">
        <f t="shared" si="144"/>
        <v/>
      </c>
      <c r="AC788" s="179" t="str">
        <f>IF('Planilla de Perforacion'!K822="Repasa","Repasa","")</f>
        <v/>
      </c>
      <c r="AE788" s="179" t="b">
        <f t="shared" si="141"/>
        <v>0</v>
      </c>
      <c r="AF788" t="str">
        <v/>
      </c>
      <c r="AG788" s="179" t="str">
        <f t="shared" si="142"/>
        <v/>
      </c>
      <c r="AH788" t="str">
        <v/>
      </c>
      <c r="AI788" s="202" t="str">
        <v/>
      </c>
      <c r="AJ788" t="str">
        <v/>
      </c>
      <c r="AK788" s="203" t="str">
        <v/>
      </c>
      <c r="AL788" t="str">
        <f t="shared" si="135"/>
        <v/>
      </c>
      <c r="AM788" t="str">
        <f t="shared" si="136"/>
        <v/>
      </c>
    </row>
    <row r="789" spans="3:39" x14ac:dyDescent="0.25">
      <c r="C789" s="179" t="str">
        <f>IF('Planilla de Perforacion'!K823="Conexión","Conexión","")</f>
        <v/>
      </c>
      <c r="D789" s="189" t="str">
        <f>'Planilla de Perforacion'!H823</f>
        <v/>
      </c>
      <c r="E789" s="190" t="str">
        <f>'Planilla de Perforacion'!E823</f>
        <v/>
      </c>
      <c r="F789" s="179">
        <f>'Planilla de Perforacion'!AF823</f>
        <v>0</v>
      </c>
      <c r="G789" s="179" t="str">
        <f>'Planilla de Perforacion'!AQ823</f>
        <v/>
      </c>
      <c r="H789" s="179" t="str">
        <f>'Planilla de Perforacion'!AS823</f>
        <v/>
      </c>
      <c r="I789" s="179" t="str">
        <f>'Planilla de Perforacion'!AR823</f>
        <v/>
      </c>
      <c r="J789" s="191" t="str">
        <v/>
      </c>
      <c r="K789" s="191" t="str">
        <f t="shared" si="145"/>
        <v/>
      </c>
      <c r="L789" s="191" t="str">
        <v/>
      </c>
      <c r="M789" s="192" t="str">
        <v/>
      </c>
      <c r="N789" s="191" t="str">
        <v/>
      </c>
      <c r="O789" s="191" t="str">
        <v/>
      </c>
      <c r="P789" s="193" t="str">
        <f t="shared" si="137"/>
        <v/>
      </c>
      <c r="Q789" s="193" t="str">
        <f t="shared" si="138"/>
        <v/>
      </c>
      <c r="R789" s="179" t="str">
        <f>IF('Planilla de Perforacion'!K823="Survey","Survey","")</f>
        <v/>
      </c>
      <c r="T789" s="179" t="b">
        <f t="shared" si="139"/>
        <v>0</v>
      </c>
      <c r="U789" s="179" t="str">
        <v/>
      </c>
      <c r="V789" s="179" t="str">
        <f t="shared" si="140"/>
        <v/>
      </c>
      <c r="W789" t="str">
        <v/>
      </c>
      <c r="X789" s="202" t="str">
        <v/>
      </c>
      <c r="Y789" t="str">
        <v/>
      </c>
      <c r="Z789" t="str">
        <v/>
      </c>
      <c r="AA789" t="str">
        <f t="shared" si="143"/>
        <v/>
      </c>
      <c r="AB789" t="str">
        <f t="shared" si="144"/>
        <v/>
      </c>
      <c r="AC789" s="179" t="str">
        <f>IF('Planilla de Perforacion'!K823="Repasa","Repasa","")</f>
        <v/>
      </c>
      <c r="AE789" s="179" t="b">
        <f t="shared" si="141"/>
        <v>0</v>
      </c>
      <c r="AF789" t="str">
        <v/>
      </c>
      <c r="AG789" s="179" t="str">
        <f t="shared" si="142"/>
        <v/>
      </c>
      <c r="AH789" t="str">
        <v/>
      </c>
      <c r="AI789" s="202" t="str">
        <v/>
      </c>
      <c r="AJ789" t="str">
        <v/>
      </c>
      <c r="AK789" s="203" t="str">
        <v/>
      </c>
      <c r="AL789" t="str">
        <f t="shared" si="135"/>
        <v/>
      </c>
      <c r="AM789" t="str">
        <f t="shared" si="136"/>
        <v/>
      </c>
    </row>
    <row r="790" spans="3:39" x14ac:dyDescent="0.25">
      <c r="C790" s="179" t="str">
        <f>IF('Planilla de Perforacion'!K824="Conexión","Conexión","")</f>
        <v/>
      </c>
      <c r="D790" s="189" t="str">
        <f>'Planilla de Perforacion'!H824</f>
        <v/>
      </c>
      <c r="E790" s="190" t="str">
        <f>'Planilla de Perforacion'!E824</f>
        <v/>
      </c>
      <c r="F790" s="179">
        <f>'Planilla de Perforacion'!AF824</f>
        <v>0</v>
      </c>
      <c r="G790" s="179" t="str">
        <f>'Planilla de Perforacion'!AQ824</f>
        <v/>
      </c>
      <c r="H790" s="179" t="str">
        <f>'Planilla de Perforacion'!AS824</f>
        <v/>
      </c>
      <c r="I790" s="179" t="str">
        <f>'Planilla de Perforacion'!AR824</f>
        <v/>
      </c>
      <c r="J790" s="191" t="str">
        <v/>
      </c>
      <c r="K790" s="191" t="str">
        <f t="shared" si="145"/>
        <v/>
      </c>
      <c r="L790" s="191" t="str">
        <v/>
      </c>
      <c r="M790" s="192" t="str">
        <v/>
      </c>
      <c r="N790" s="191" t="str">
        <v/>
      </c>
      <c r="O790" s="191" t="str">
        <v/>
      </c>
      <c r="P790" s="193" t="str">
        <f t="shared" si="137"/>
        <v/>
      </c>
      <c r="Q790" s="193" t="str">
        <f t="shared" si="138"/>
        <v/>
      </c>
      <c r="R790" s="179" t="str">
        <f>IF('Planilla de Perforacion'!K824="Survey","Survey","")</f>
        <v/>
      </c>
      <c r="T790" s="179" t="b">
        <f t="shared" si="139"/>
        <v>0</v>
      </c>
      <c r="U790" s="179" t="str">
        <v/>
      </c>
      <c r="V790" s="179" t="str">
        <f t="shared" si="140"/>
        <v/>
      </c>
      <c r="W790" t="str">
        <v/>
      </c>
      <c r="X790" s="202" t="str">
        <v/>
      </c>
      <c r="Y790" t="str">
        <v/>
      </c>
      <c r="Z790" t="str">
        <v/>
      </c>
      <c r="AA790" t="str">
        <f t="shared" si="143"/>
        <v/>
      </c>
      <c r="AB790" t="str">
        <f t="shared" si="144"/>
        <v/>
      </c>
      <c r="AC790" s="179" t="str">
        <f>IF('Planilla de Perforacion'!K824="Repasa","Repasa","")</f>
        <v/>
      </c>
      <c r="AE790" s="179" t="b">
        <f t="shared" si="141"/>
        <v>0</v>
      </c>
      <c r="AF790" t="str">
        <v/>
      </c>
      <c r="AG790" s="179" t="str">
        <f t="shared" si="142"/>
        <v/>
      </c>
      <c r="AH790" t="str">
        <v/>
      </c>
      <c r="AI790" s="202" t="str">
        <v/>
      </c>
      <c r="AJ790" t="str">
        <v/>
      </c>
      <c r="AK790" s="203" t="str">
        <v/>
      </c>
      <c r="AL790" t="str">
        <f t="shared" si="135"/>
        <v/>
      </c>
      <c r="AM790" t="str">
        <f t="shared" si="136"/>
        <v/>
      </c>
    </row>
    <row r="791" spans="3:39" x14ac:dyDescent="0.25">
      <c r="C791" s="179" t="str">
        <f>IF('Planilla de Perforacion'!K825="Conexión","Conexión","")</f>
        <v/>
      </c>
      <c r="D791" s="189" t="str">
        <f>'Planilla de Perforacion'!H825</f>
        <v/>
      </c>
      <c r="E791" s="190" t="str">
        <f>'Planilla de Perforacion'!E825</f>
        <v/>
      </c>
      <c r="F791" s="179">
        <f>'Planilla de Perforacion'!AF825</f>
        <v>0</v>
      </c>
      <c r="G791" s="179" t="str">
        <f>'Planilla de Perforacion'!AQ825</f>
        <v/>
      </c>
      <c r="H791" s="179" t="str">
        <f>'Planilla de Perforacion'!AS825</f>
        <v/>
      </c>
      <c r="I791" s="179" t="str">
        <f>'Planilla de Perforacion'!AR825</f>
        <v/>
      </c>
      <c r="J791" s="191" t="str">
        <v/>
      </c>
      <c r="K791" s="191" t="str">
        <f t="shared" si="145"/>
        <v/>
      </c>
      <c r="L791" s="191" t="str">
        <v/>
      </c>
      <c r="M791" s="192" t="str">
        <v/>
      </c>
      <c r="N791" s="191" t="str">
        <v/>
      </c>
      <c r="O791" s="191" t="str">
        <v/>
      </c>
      <c r="P791" s="193" t="str">
        <f t="shared" si="137"/>
        <v/>
      </c>
      <c r="Q791" s="193" t="str">
        <f t="shared" si="138"/>
        <v/>
      </c>
      <c r="R791" s="179" t="str">
        <f>IF('Planilla de Perforacion'!K825="Survey","Survey","")</f>
        <v/>
      </c>
      <c r="T791" s="179" t="b">
        <f t="shared" si="139"/>
        <v>0</v>
      </c>
      <c r="U791" s="179" t="str">
        <v/>
      </c>
      <c r="V791" s="179" t="str">
        <f t="shared" si="140"/>
        <v/>
      </c>
      <c r="W791" t="str">
        <v/>
      </c>
      <c r="X791" s="202" t="str">
        <v/>
      </c>
      <c r="Y791" t="str">
        <v/>
      </c>
      <c r="Z791" t="str">
        <v/>
      </c>
      <c r="AA791" t="str">
        <f t="shared" si="143"/>
        <v/>
      </c>
      <c r="AB791" t="str">
        <f t="shared" si="144"/>
        <v/>
      </c>
      <c r="AC791" s="179" t="str">
        <f>IF('Planilla de Perforacion'!K825="Repasa","Repasa","")</f>
        <v/>
      </c>
      <c r="AE791" s="179" t="b">
        <f t="shared" si="141"/>
        <v>0</v>
      </c>
      <c r="AF791" t="str">
        <v/>
      </c>
      <c r="AG791" s="179" t="str">
        <f t="shared" si="142"/>
        <v/>
      </c>
      <c r="AH791" t="str">
        <v/>
      </c>
      <c r="AI791" s="202" t="str">
        <v/>
      </c>
      <c r="AJ791" t="str">
        <v/>
      </c>
      <c r="AK791" s="203" t="str">
        <v/>
      </c>
      <c r="AL791" t="str">
        <f t="shared" si="135"/>
        <v/>
      </c>
      <c r="AM791" t="str">
        <f t="shared" si="136"/>
        <v/>
      </c>
    </row>
    <row r="792" spans="3:39" x14ac:dyDescent="0.25">
      <c r="C792" s="179" t="str">
        <f>IF('Planilla de Perforacion'!K826="Conexión","Conexión","")</f>
        <v/>
      </c>
      <c r="D792" s="189" t="str">
        <f>'Planilla de Perforacion'!H826</f>
        <v/>
      </c>
      <c r="E792" s="190" t="str">
        <f>'Planilla de Perforacion'!E826</f>
        <v/>
      </c>
      <c r="F792" s="179">
        <f>'Planilla de Perforacion'!AF826</f>
        <v>0</v>
      </c>
      <c r="G792" s="179" t="str">
        <f>'Planilla de Perforacion'!AQ826</f>
        <v/>
      </c>
      <c r="H792" s="179" t="str">
        <f>'Planilla de Perforacion'!AS826</f>
        <v/>
      </c>
      <c r="I792" s="179" t="str">
        <f>'Planilla de Perforacion'!AR826</f>
        <v/>
      </c>
      <c r="J792" s="191" t="str">
        <v/>
      </c>
      <c r="K792" s="191" t="str">
        <f t="shared" si="145"/>
        <v/>
      </c>
      <c r="L792" s="191" t="str">
        <v/>
      </c>
      <c r="M792" s="192" t="str">
        <v/>
      </c>
      <c r="N792" s="191" t="str">
        <v/>
      </c>
      <c r="O792" s="191" t="str">
        <v/>
      </c>
      <c r="P792" s="193" t="str">
        <f t="shared" si="137"/>
        <v/>
      </c>
      <c r="Q792" s="193" t="str">
        <f t="shared" si="138"/>
        <v/>
      </c>
      <c r="R792" s="179" t="str">
        <f>IF('Planilla de Perforacion'!K826="Survey","Survey","")</f>
        <v/>
      </c>
      <c r="T792" s="179" t="b">
        <f t="shared" si="139"/>
        <v>0</v>
      </c>
      <c r="U792" s="179" t="str">
        <v/>
      </c>
      <c r="V792" s="179" t="str">
        <f t="shared" si="140"/>
        <v/>
      </c>
      <c r="W792" t="str">
        <v/>
      </c>
      <c r="X792" s="202" t="str">
        <v/>
      </c>
      <c r="Y792" t="str">
        <v/>
      </c>
      <c r="Z792" t="str">
        <v/>
      </c>
      <c r="AA792" t="str">
        <f t="shared" si="143"/>
        <v/>
      </c>
      <c r="AB792" t="str">
        <f t="shared" si="144"/>
        <v/>
      </c>
      <c r="AC792" s="179" t="str">
        <f>IF('Planilla de Perforacion'!K826="Repasa","Repasa","")</f>
        <v/>
      </c>
      <c r="AE792" s="179" t="b">
        <f t="shared" si="141"/>
        <v>0</v>
      </c>
      <c r="AF792" t="str">
        <v/>
      </c>
      <c r="AG792" s="179" t="str">
        <f t="shared" si="142"/>
        <v/>
      </c>
      <c r="AH792" t="str">
        <v/>
      </c>
      <c r="AI792" s="202" t="str">
        <v/>
      </c>
      <c r="AJ792" t="str">
        <v/>
      </c>
      <c r="AK792" s="203" t="str">
        <v/>
      </c>
      <c r="AL792" t="str">
        <f t="shared" si="135"/>
        <v/>
      </c>
      <c r="AM792" t="str">
        <f t="shared" si="136"/>
        <v/>
      </c>
    </row>
    <row r="793" spans="3:39" x14ac:dyDescent="0.25">
      <c r="C793" s="179" t="str">
        <f>IF('Planilla de Perforacion'!K827="Conexión","Conexión","")</f>
        <v/>
      </c>
      <c r="D793" s="189" t="str">
        <f>'Planilla de Perforacion'!H827</f>
        <v/>
      </c>
      <c r="E793" s="190" t="str">
        <f>'Planilla de Perforacion'!E827</f>
        <v/>
      </c>
      <c r="F793" s="179">
        <f>'Planilla de Perforacion'!AF827</f>
        <v>0</v>
      </c>
      <c r="G793" s="179" t="str">
        <f>'Planilla de Perforacion'!AQ827</f>
        <v/>
      </c>
      <c r="H793" s="179" t="str">
        <f>'Planilla de Perforacion'!AS827</f>
        <v/>
      </c>
      <c r="I793" s="179" t="str">
        <f>'Planilla de Perforacion'!AR827</f>
        <v/>
      </c>
      <c r="J793" s="191" t="str">
        <v/>
      </c>
      <c r="K793" s="191" t="str">
        <f t="shared" si="145"/>
        <v/>
      </c>
      <c r="L793" s="191" t="str">
        <v/>
      </c>
      <c r="M793" s="192" t="str">
        <v/>
      </c>
      <c r="N793" s="191" t="str">
        <v/>
      </c>
      <c r="O793" s="191" t="str">
        <v/>
      </c>
      <c r="P793" s="193" t="str">
        <f t="shared" si="137"/>
        <v/>
      </c>
      <c r="Q793" s="193" t="str">
        <f t="shared" si="138"/>
        <v/>
      </c>
      <c r="R793" s="179" t="str">
        <f>IF('Planilla de Perforacion'!K827="Survey","Survey","")</f>
        <v/>
      </c>
      <c r="T793" s="179" t="b">
        <f t="shared" si="139"/>
        <v>0</v>
      </c>
      <c r="U793" s="179" t="str">
        <v/>
      </c>
      <c r="V793" s="179" t="str">
        <f t="shared" si="140"/>
        <v/>
      </c>
      <c r="W793" t="str">
        <v/>
      </c>
      <c r="X793" s="202" t="str">
        <v/>
      </c>
      <c r="Y793" t="str">
        <v/>
      </c>
      <c r="Z793" t="str">
        <v/>
      </c>
      <c r="AA793" t="str">
        <f t="shared" si="143"/>
        <v/>
      </c>
      <c r="AB793" t="str">
        <f t="shared" si="144"/>
        <v/>
      </c>
      <c r="AC793" s="179" t="str">
        <f>IF('Planilla de Perforacion'!K827="Repasa","Repasa","")</f>
        <v/>
      </c>
      <c r="AE793" s="179" t="b">
        <f t="shared" si="141"/>
        <v>0</v>
      </c>
      <c r="AF793" t="str">
        <v/>
      </c>
      <c r="AG793" s="179" t="str">
        <f t="shared" si="142"/>
        <v/>
      </c>
      <c r="AH793" t="str">
        <v/>
      </c>
      <c r="AI793" s="202" t="str">
        <v/>
      </c>
      <c r="AJ793" t="str">
        <v/>
      </c>
      <c r="AK793" s="203" t="str">
        <v/>
      </c>
      <c r="AL793" t="str">
        <f t="shared" si="135"/>
        <v/>
      </c>
      <c r="AM793" t="str">
        <f t="shared" si="136"/>
        <v/>
      </c>
    </row>
    <row r="794" spans="3:39" x14ac:dyDescent="0.25">
      <c r="C794" s="179" t="str">
        <f>IF('Planilla de Perforacion'!K828="Conexión","Conexión","")</f>
        <v/>
      </c>
      <c r="D794" s="189" t="str">
        <f>'Planilla de Perforacion'!H828</f>
        <v/>
      </c>
      <c r="E794" s="190" t="str">
        <f>'Planilla de Perforacion'!E828</f>
        <v/>
      </c>
      <c r="F794" s="179">
        <f>'Planilla de Perforacion'!AF828</f>
        <v>0</v>
      </c>
      <c r="G794" s="179" t="str">
        <f>'Planilla de Perforacion'!AQ828</f>
        <v/>
      </c>
      <c r="H794" s="179" t="str">
        <f>'Planilla de Perforacion'!AS828</f>
        <v/>
      </c>
      <c r="I794" s="179" t="str">
        <f>'Planilla de Perforacion'!AR828</f>
        <v/>
      </c>
      <c r="J794" s="191" t="str">
        <v/>
      </c>
      <c r="K794" s="191" t="str">
        <f t="shared" si="145"/>
        <v/>
      </c>
      <c r="L794" s="191" t="str">
        <v/>
      </c>
      <c r="M794" s="192" t="str">
        <v/>
      </c>
      <c r="N794" s="191" t="str">
        <v/>
      </c>
      <c r="O794" s="191" t="str">
        <v/>
      </c>
      <c r="P794" s="193" t="str">
        <f t="shared" si="137"/>
        <v/>
      </c>
      <c r="Q794" s="193" t="str">
        <f t="shared" si="138"/>
        <v/>
      </c>
      <c r="R794" s="179" t="str">
        <f>IF('Planilla de Perforacion'!K828="Survey","Survey","")</f>
        <v/>
      </c>
      <c r="T794" s="179" t="b">
        <f t="shared" si="139"/>
        <v>0</v>
      </c>
      <c r="U794" s="179" t="str">
        <v/>
      </c>
      <c r="V794" s="179" t="str">
        <f t="shared" si="140"/>
        <v/>
      </c>
      <c r="W794" t="str">
        <v/>
      </c>
      <c r="X794" s="202" t="str">
        <v/>
      </c>
      <c r="Y794" t="str">
        <v/>
      </c>
      <c r="Z794" t="str">
        <v/>
      </c>
      <c r="AA794" t="str">
        <f t="shared" si="143"/>
        <v/>
      </c>
      <c r="AB794" t="str">
        <f t="shared" si="144"/>
        <v/>
      </c>
      <c r="AC794" s="179" t="str">
        <f>IF('Planilla de Perforacion'!K828="Repasa","Repasa","")</f>
        <v/>
      </c>
      <c r="AE794" s="179" t="b">
        <f t="shared" si="141"/>
        <v>0</v>
      </c>
      <c r="AF794" t="str">
        <v/>
      </c>
      <c r="AG794" s="179" t="str">
        <f t="shared" si="142"/>
        <v/>
      </c>
      <c r="AH794" t="str">
        <v/>
      </c>
      <c r="AI794" s="202" t="str">
        <v/>
      </c>
      <c r="AJ794" t="str">
        <v/>
      </c>
      <c r="AK794" s="203" t="str">
        <v/>
      </c>
      <c r="AL794" t="str">
        <f t="shared" si="135"/>
        <v/>
      </c>
      <c r="AM794" t="str">
        <f t="shared" si="136"/>
        <v/>
      </c>
    </row>
    <row r="795" spans="3:39" x14ac:dyDescent="0.25">
      <c r="C795" s="179" t="str">
        <f>IF('Planilla de Perforacion'!K829="Conexión","Conexión","")</f>
        <v/>
      </c>
      <c r="D795" s="189" t="str">
        <f>'Planilla de Perforacion'!H829</f>
        <v/>
      </c>
      <c r="E795" s="190" t="str">
        <f>'Planilla de Perforacion'!E829</f>
        <v/>
      </c>
      <c r="F795" s="179">
        <f>'Planilla de Perforacion'!AF829</f>
        <v>0</v>
      </c>
      <c r="G795" s="179" t="str">
        <f>'Planilla de Perforacion'!AQ829</f>
        <v/>
      </c>
      <c r="H795" s="179" t="str">
        <f>'Planilla de Perforacion'!AS829</f>
        <v/>
      </c>
      <c r="I795" s="179" t="str">
        <f>'Planilla de Perforacion'!AR829</f>
        <v/>
      </c>
      <c r="J795" s="191" t="str">
        <v/>
      </c>
      <c r="K795" s="191" t="str">
        <f t="shared" si="145"/>
        <v/>
      </c>
      <c r="L795" s="191" t="str">
        <v/>
      </c>
      <c r="M795" s="192" t="str">
        <v/>
      </c>
      <c r="N795" s="191" t="str">
        <v/>
      </c>
      <c r="O795" s="191" t="str">
        <v/>
      </c>
      <c r="P795" s="193" t="str">
        <f t="shared" si="137"/>
        <v/>
      </c>
      <c r="Q795" s="193" t="str">
        <f t="shared" si="138"/>
        <v/>
      </c>
      <c r="R795" s="179" t="str">
        <f>IF('Planilla de Perforacion'!K829="Survey","Survey","")</f>
        <v/>
      </c>
      <c r="T795" s="179" t="b">
        <f t="shared" si="139"/>
        <v>0</v>
      </c>
      <c r="U795" s="179" t="str">
        <v/>
      </c>
      <c r="V795" s="179" t="str">
        <f t="shared" si="140"/>
        <v/>
      </c>
      <c r="W795" t="str">
        <v/>
      </c>
      <c r="X795" s="202" t="str">
        <v/>
      </c>
      <c r="Y795" t="str">
        <v/>
      </c>
      <c r="Z795" t="str">
        <v/>
      </c>
      <c r="AA795" t="str">
        <f t="shared" si="143"/>
        <v/>
      </c>
      <c r="AB795" t="str">
        <f t="shared" si="144"/>
        <v/>
      </c>
      <c r="AC795" s="179" t="str">
        <f>IF('Planilla de Perforacion'!K829="Repasa","Repasa","")</f>
        <v/>
      </c>
      <c r="AE795" s="179" t="b">
        <f t="shared" si="141"/>
        <v>0</v>
      </c>
      <c r="AF795" t="str">
        <v/>
      </c>
      <c r="AG795" s="179" t="str">
        <f t="shared" si="142"/>
        <v/>
      </c>
      <c r="AH795" t="str">
        <v/>
      </c>
      <c r="AI795" s="202" t="str">
        <v/>
      </c>
      <c r="AJ795" t="str">
        <v/>
      </c>
      <c r="AK795" s="203" t="str">
        <v/>
      </c>
      <c r="AL795" t="str">
        <f t="shared" si="135"/>
        <v/>
      </c>
      <c r="AM795" t="str">
        <f t="shared" si="136"/>
        <v/>
      </c>
    </row>
    <row r="796" spans="3:39" x14ac:dyDescent="0.25">
      <c r="C796" s="179" t="str">
        <f>IF('Planilla de Perforacion'!K830="Conexión","Conexión","")</f>
        <v/>
      </c>
      <c r="D796" s="189" t="str">
        <f>'Planilla de Perforacion'!H830</f>
        <v/>
      </c>
      <c r="E796" s="190" t="str">
        <f>'Planilla de Perforacion'!E830</f>
        <v/>
      </c>
      <c r="F796" s="179">
        <f>'Planilla de Perforacion'!AF830</f>
        <v>0</v>
      </c>
      <c r="G796" s="179" t="str">
        <f>'Planilla de Perforacion'!AQ830</f>
        <v/>
      </c>
      <c r="H796" s="179" t="str">
        <f>'Planilla de Perforacion'!AS830</f>
        <v/>
      </c>
      <c r="I796" s="179" t="str">
        <f>'Planilla de Perforacion'!AR830</f>
        <v/>
      </c>
      <c r="J796" s="191" t="str">
        <v/>
      </c>
      <c r="K796" s="191" t="str">
        <f t="shared" si="145"/>
        <v/>
      </c>
      <c r="L796" s="191" t="str">
        <v/>
      </c>
      <c r="M796" s="192" t="str">
        <v/>
      </c>
      <c r="N796" s="191" t="str">
        <v/>
      </c>
      <c r="O796" s="191" t="str">
        <v/>
      </c>
      <c r="P796" s="193" t="str">
        <f t="shared" si="137"/>
        <v/>
      </c>
      <c r="Q796" s="193" t="str">
        <f t="shared" si="138"/>
        <v/>
      </c>
      <c r="R796" s="179" t="str">
        <f>IF('Planilla de Perforacion'!K830="Survey","Survey","")</f>
        <v/>
      </c>
      <c r="T796" s="179" t="b">
        <f t="shared" si="139"/>
        <v>0</v>
      </c>
      <c r="U796" s="179" t="str">
        <v/>
      </c>
      <c r="V796" s="179" t="str">
        <f t="shared" si="140"/>
        <v/>
      </c>
      <c r="W796" t="str">
        <v/>
      </c>
      <c r="X796" s="202" t="str">
        <v/>
      </c>
      <c r="Y796" t="str">
        <v/>
      </c>
      <c r="Z796" t="str">
        <v/>
      </c>
      <c r="AA796" t="str">
        <f t="shared" si="143"/>
        <v/>
      </c>
      <c r="AB796" t="str">
        <f t="shared" si="144"/>
        <v/>
      </c>
      <c r="AC796" s="179" t="str">
        <f>IF('Planilla de Perforacion'!K830="Repasa","Repasa","")</f>
        <v/>
      </c>
      <c r="AE796" s="179" t="b">
        <f t="shared" si="141"/>
        <v>0</v>
      </c>
      <c r="AF796" t="str">
        <v/>
      </c>
      <c r="AG796" s="179" t="str">
        <f t="shared" si="142"/>
        <v/>
      </c>
      <c r="AH796" t="str">
        <v/>
      </c>
      <c r="AI796" s="202" t="str">
        <v/>
      </c>
      <c r="AJ796" t="str">
        <v/>
      </c>
      <c r="AK796" s="203" t="str">
        <v/>
      </c>
      <c r="AL796" t="str">
        <f t="shared" si="135"/>
        <v/>
      </c>
      <c r="AM796" t="str">
        <f t="shared" si="136"/>
        <v/>
      </c>
    </row>
    <row r="797" spans="3:39" x14ac:dyDescent="0.25">
      <c r="C797" s="179" t="str">
        <f>IF('Planilla de Perforacion'!K831="Conexión","Conexión","")</f>
        <v/>
      </c>
      <c r="D797" s="189" t="str">
        <f>'Planilla de Perforacion'!H831</f>
        <v/>
      </c>
      <c r="E797" s="190" t="str">
        <f>'Planilla de Perforacion'!E831</f>
        <v/>
      </c>
      <c r="F797" s="179">
        <f>'Planilla de Perforacion'!AF831</f>
        <v>0</v>
      </c>
      <c r="G797" s="179" t="str">
        <f>'Planilla de Perforacion'!AQ831</f>
        <v/>
      </c>
      <c r="H797" s="179" t="str">
        <f>'Planilla de Perforacion'!AS831</f>
        <v/>
      </c>
      <c r="I797" s="179" t="str">
        <f>'Planilla de Perforacion'!AR831</f>
        <v/>
      </c>
      <c r="J797" s="191" t="str">
        <v/>
      </c>
      <c r="K797" s="191" t="str">
        <f t="shared" si="145"/>
        <v/>
      </c>
      <c r="L797" s="191" t="str">
        <v/>
      </c>
      <c r="M797" s="192" t="str">
        <v/>
      </c>
      <c r="N797" s="191" t="str">
        <v/>
      </c>
      <c r="O797" s="191" t="str">
        <v/>
      </c>
      <c r="P797" s="193" t="str">
        <f t="shared" si="137"/>
        <v/>
      </c>
      <c r="Q797" s="193" t="str">
        <f t="shared" si="138"/>
        <v/>
      </c>
      <c r="R797" s="179" t="str">
        <f>IF('Planilla de Perforacion'!K831="Survey","Survey","")</f>
        <v/>
      </c>
      <c r="T797" s="179" t="b">
        <f t="shared" si="139"/>
        <v>0</v>
      </c>
      <c r="U797" s="179" t="str">
        <v/>
      </c>
      <c r="V797" s="179" t="str">
        <f t="shared" si="140"/>
        <v/>
      </c>
      <c r="W797" t="str">
        <v/>
      </c>
      <c r="X797" s="202" t="str">
        <v/>
      </c>
      <c r="Y797" t="str">
        <v/>
      </c>
      <c r="Z797" t="str">
        <v/>
      </c>
      <c r="AA797" t="str">
        <f t="shared" si="143"/>
        <v/>
      </c>
      <c r="AB797" t="str">
        <f t="shared" si="144"/>
        <v/>
      </c>
      <c r="AC797" s="179" t="str">
        <f>IF('Planilla de Perforacion'!K831="Repasa","Repasa","")</f>
        <v/>
      </c>
      <c r="AE797" s="179" t="b">
        <f t="shared" si="141"/>
        <v>0</v>
      </c>
      <c r="AF797" t="str">
        <v/>
      </c>
      <c r="AG797" s="179" t="str">
        <f t="shared" si="142"/>
        <v/>
      </c>
      <c r="AH797" t="str">
        <v/>
      </c>
      <c r="AI797" s="202" t="str">
        <v/>
      </c>
      <c r="AJ797" t="str">
        <v/>
      </c>
      <c r="AK797" s="203" t="str">
        <v/>
      </c>
      <c r="AL797" t="str">
        <f t="shared" si="135"/>
        <v/>
      </c>
      <c r="AM797" t="str">
        <f t="shared" si="136"/>
        <v/>
      </c>
    </row>
    <row r="798" spans="3:39" x14ac:dyDescent="0.25">
      <c r="C798" s="179" t="str">
        <f>IF('Planilla de Perforacion'!K832="Conexión","Conexión","")</f>
        <v/>
      </c>
      <c r="D798" s="189" t="str">
        <f>'Planilla de Perforacion'!H832</f>
        <v/>
      </c>
      <c r="E798" s="190" t="str">
        <f>'Planilla de Perforacion'!E832</f>
        <v/>
      </c>
      <c r="F798" s="179">
        <f>'Planilla de Perforacion'!AF832</f>
        <v>0</v>
      </c>
      <c r="G798" s="179" t="str">
        <f>'Planilla de Perforacion'!AQ832</f>
        <v/>
      </c>
      <c r="H798" s="179" t="str">
        <f>'Planilla de Perforacion'!AS832</f>
        <v/>
      </c>
      <c r="I798" s="179" t="str">
        <f>'Planilla de Perforacion'!AR832</f>
        <v/>
      </c>
      <c r="J798" s="191" t="str">
        <v/>
      </c>
      <c r="K798" s="191" t="str">
        <f t="shared" si="145"/>
        <v/>
      </c>
      <c r="L798" s="191" t="str">
        <v/>
      </c>
      <c r="M798" s="192" t="str">
        <v/>
      </c>
      <c r="N798" s="191" t="str">
        <v/>
      </c>
      <c r="O798" s="191" t="str">
        <v/>
      </c>
      <c r="P798" s="193" t="str">
        <f t="shared" si="137"/>
        <v/>
      </c>
      <c r="Q798" s="193" t="str">
        <f t="shared" si="138"/>
        <v/>
      </c>
      <c r="R798" s="179" t="str">
        <f>IF('Planilla de Perforacion'!K832="Survey","Survey","")</f>
        <v/>
      </c>
      <c r="T798" s="179" t="b">
        <f t="shared" si="139"/>
        <v>0</v>
      </c>
      <c r="U798" s="179" t="str">
        <v/>
      </c>
      <c r="V798" s="179" t="str">
        <f t="shared" si="140"/>
        <v/>
      </c>
      <c r="W798" t="str">
        <v/>
      </c>
      <c r="X798" s="202" t="str">
        <v/>
      </c>
      <c r="Y798" t="str">
        <v/>
      </c>
      <c r="Z798" t="str">
        <v/>
      </c>
      <c r="AA798" t="str">
        <f t="shared" si="143"/>
        <v/>
      </c>
      <c r="AB798" t="str">
        <f t="shared" si="144"/>
        <v/>
      </c>
      <c r="AC798" s="179" t="str">
        <f>IF('Planilla de Perforacion'!K832="Repasa","Repasa","")</f>
        <v/>
      </c>
      <c r="AE798" s="179" t="b">
        <f t="shared" si="141"/>
        <v>0</v>
      </c>
      <c r="AF798" t="str">
        <v/>
      </c>
      <c r="AG798" s="179" t="str">
        <f t="shared" si="142"/>
        <v/>
      </c>
      <c r="AH798" t="str">
        <v/>
      </c>
      <c r="AI798" s="202" t="str">
        <v/>
      </c>
      <c r="AJ798" t="str">
        <v/>
      </c>
      <c r="AK798" s="203" t="str">
        <v/>
      </c>
      <c r="AL798" t="str">
        <f t="shared" si="135"/>
        <v/>
      </c>
      <c r="AM798" t="str">
        <f t="shared" si="136"/>
        <v/>
      </c>
    </row>
    <row r="799" spans="3:39" x14ac:dyDescent="0.25">
      <c r="C799" s="179" t="str">
        <f>IF('Planilla de Perforacion'!K833="Conexión","Conexión","")</f>
        <v/>
      </c>
      <c r="D799" s="189" t="str">
        <f>'Planilla de Perforacion'!H833</f>
        <v/>
      </c>
      <c r="E799" s="190" t="str">
        <f>'Planilla de Perforacion'!E833</f>
        <v/>
      </c>
      <c r="F799" s="179">
        <f>'Planilla de Perforacion'!AF833</f>
        <v>0</v>
      </c>
      <c r="G799" s="179" t="str">
        <f>'Planilla de Perforacion'!AQ833</f>
        <v/>
      </c>
      <c r="H799" s="179" t="str">
        <f>'Planilla de Perforacion'!AS833</f>
        <v/>
      </c>
      <c r="I799" s="179" t="str">
        <f>'Planilla de Perforacion'!AR833</f>
        <v/>
      </c>
      <c r="J799" s="191" t="str">
        <v/>
      </c>
      <c r="K799" s="191" t="str">
        <f t="shared" si="145"/>
        <v/>
      </c>
      <c r="L799" s="191" t="str">
        <v/>
      </c>
      <c r="M799" s="192" t="str">
        <v/>
      </c>
      <c r="N799" s="191" t="str">
        <v/>
      </c>
      <c r="O799" s="191" t="str">
        <v/>
      </c>
      <c r="P799" s="193" t="str">
        <f t="shared" si="137"/>
        <v/>
      </c>
      <c r="Q799" s="193" t="str">
        <f t="shared" si="138"/>
        <v/>
      </c>
      <c r="R799" s="179" t="str">
        <f>IF('Planilla de Perforacion'!K833="Survey","Survey","")</f>
        <v/>
      </c>
      <c r="T799" s="179" t="b">
        <f t="shared" si="139"/>
        <v>0</v>
      </c>
      <c r="U799" s="179" t="str">
        <v/>
      </c>
      <c r="V799" s="179" t="str">
        <f t="shared" si="140"/>
        <v/>
      </c>
      <c r="W799" t="str">
        <v/>
      </c>
      <c r="X799" s="202" t="str">
        <v/>
      </c>
      <c r="Y799" t="str">
        <v/>
      </c>
      <c r="Z799" t="str">
        <v/>
      </c>
      <c r="AA799" t="str">
        <f t="shared" si="143"/>
        <v/>
      </c>
      <c r="AB799" t="str">
        <f t="shared" si="144"/>
        <v/>
      </c>
      <c r="AC799" s="179" t="str">
        <f>IF('Planilla de Perforacion'!K833="Repasa","Repasa","")</f>
        <v/>
      </c>
      <c r="AE799" s="179" t="b">
        <f t="shared" si="141"/>
        <v>0</v>
      </c>
      <c r="AF799" t="str">
        <v/>
      </c>
      <c r="AG799" s="179" t="str">
        <f t="shared" si="142"/>
        <v/>
      </c>
      <c r="AH799" t="str">
        <v/>
      </c>
      <c r="AI799" s="202" t="str">
        <v/>
      </c>
      <c r="AJ799" t="str">
        <v/>
      </c>
      <c r="AK799" s="203" t="str">
        <v/>
      </c>
      <c r="AL799" t="str">
        <f t="shared" si="135"/>
        <v/>
      </c>
      <c r="AM799" t="str">
        <f t="shared" si="136"/>
        <v/>
      </c>
    </row>
    <row r="800" spans="3:39" x14ac:dyDescent="0.25">
      <c r="C800" s="179" t="str">
        <f>IF('Planilla de Perforacion'!K834="Conexión","Conexión","")</f>
        <v/>
      </c>
      <c r="D800" s="189" t="str">
        <f>'Planilla de Perforacion'!H834</f>
        <v/>
      </c>
      <c r="E800" s="190" t="str">
        <f>'Planilla de Perforacion'!E834</f>
        <v/>
      </c>
      <c r="F800" s="179">
        <f>'Planilla de Perforacion'!AF834</f>
        <v>0</v>
      </c>
      <c r="G800" s="179" t="str">
        <f>'Planilla de Perforacion'!AQ834</f>
        <v/>
      </c>
      <c r="H800" s="179" t="str">
        <f>'Planilla de Perforacion'!AS834</f>
        <v/>
      </c>
      <c r="I800" s="179" t="str">
        <f>'Planilla de Perforacion'!AR834</f>
        <v/>
      </c>
      <c r="J800" s="191" t="str">
        <v/>
      </c>
      <c r="K800" s="191" t="str">
        <f t="shared" si="145"/>
        <v/>
      </c>
      <c r="L800" s="191" t="str">
        <v/>
      </c>
      <c r="M800" s="192" t="str">
        <v/>
      </c>
      <c r="N800" s="191" t="str">
        <v/>
      </c>
      <c r="O800" s="191" t="str">
        <v/>
      </c>
      <c r="P800" s="193" t="str">
        <f t="shared" si="137"/>
        <v/>
      </c>
      <c r="Q800" s="193" t="str">
        <f t="shared" si="138"/>
        <v/>
      </c>
      <c r="R800" s="179" t="str">
        <f>IF('Planilla de Perforacion'!K834="Survey","Survey","")</f>
        <v/>
      </c>
      <c r="T800" s="179" t="b">
        <f t="shared" si="139"/>
        <v>0</v>
      </c>
      <c r="U800" s="179" t="str">
        <v/>
      </c>
      <c r="V800" s="179" t="str">
        <f t="shared" si="140"/>
        <v/>
      </c>
      <c r="W800" t="str">
        <v/>
      </c>
      <c r="X800" s="202" t="str">
        <v/>
      </c>
      <c r="Y800" t="str">
        <v/>
      </c>
      <c r="Z800" t="str">
        <v/>
      </c>
      <c r="AA800" t="str">
        <f t="shared" si="143"/>
        <v/>
      </c>
      <c r="AB800" t="str">
        <f t="shared" si="144"/>
        <v/>
      </c>
      <c r="AC800" s="179" t="str">
        <f>IF('Planilla de Perforacion'!K834="Repasa","Repasa","")</f>
        <v/>
      </c>
      <c r="AE800" s="179" t="b">
        <f t="shared" si="141"/>
        <v>0</v>
      </c>
      <c r="AF800" t="str">
        <v/>
      </c>
      <c r="AG800" s="179" t="str">
        <f t="shared" si="142"/>
        <v/>
      </c>
      <c r="AH800" t="str">
        <v/>
      </c>
      <c r="AI800" s="202" t="str">
        <v/>
      </c>
      <c r="AJ800" t="str">
        <v/>
      </c>
      <c r="AK800" s="203" t="str">
        <v/>
      </c>
      <c r="AL800" t="str">
        <f t="shared" si="135"/>
        <v/>
      </c>
      <c r="AM800" t="str">
        <f t="shared" si="136"/>
        <v/>
      </c>
    </row>
    <row r="801" spans="3:39" x14ac:dyDescent="0.25">
      <c r="C801" s="179" t="str">
        <f>IF('Planilla de Perforacion'!K835="Conexión","Conexión","")</f>
        <v/>
      </c>
      <c r="D801" s="189" t="str">
        <f>'Planilla de Perforacion'!H835</f>
        <v/>
      </c>
      <c r="E801" s="190" t="str">
        <f>'Planilla de Perforacion'!E835</f>
        <v/>
      </c>
      <c r="F801" s="179">
        <f>'Planilla de Perforacion'!AF835</f>
        <v>0</v>
      </c>
      <c r="G801" s="179" t="str">
        <f>'Planilla de Perforacion'!AQ835</f>
        <v/>
      </c>
      <c r="H801" s="179" t="str">
        <f>'Planilla de Perforacion'!AS835</f>
        <v/>
      </c>
      <c r="I801" s="179" t="str">
        <f>'Planilla de Perforacion'!AR835</f>
        <v/>
      </c>
      <c r="J801" s="191" t="str">
        <v/>
      </c>
      <c r="K801" s="191" t="str">
        <f t="shared" si="145"/>
        <v/>
      </c>
      <c r="L801" s="191" t="str">
        <v/>
      </c>
      <c r="M801" s="192" t="str">
        <v/>
      </c>
      <c r="N801" s="191" t="str">
        <v/>
      </c>
      <c r="O801" s="191" t="str">
        <v/>
      </c>
      <c r="P801" s="193" t="str">
        <f t="shared" si="137"/>
        <v/>
      </c>
      <c r="Q801" s="193" t="str">
        <f t="shared" si="138"/>
        <v/>
      </c>
      <c r="R801" s="179" t="str">
        <f>IF('Planilla de Perforacion'!K835="Survey","Survey","")</f>
        <v/>
      </c>
      <c r="T801" s="179" t="b">
        <f t="shared" si="139"/>
        <v>0</v>
      </c>
      <c r="U801" s="179" t="str">
        <v/>
      </c>
      <c r="V801" s="179" t="str">
        <f t="shared" si="140"/>
        <v/>
      </c>
      <c r="W801" t="str">
        <v/>
      </c>
      <c r="X801" s="202" t="str">
        <v/>
      </c>
      <c r="Y801" t="str">
        <v/>
      </c>
      <c r="Z801" t="str">
        <v/>
      </c>
      <c r="AA801" t="str">
        <f t="shared" si="143"/>
        <v/>
      </c>
      <c r="AB801" t="str">
        <f t="shared" si="144"/>
        <v/>
      </c>
      <c r="AC801" s="179" t="str">
        <f>IF('Planilla de Perforacion'!K835="Repasa","Repasa","")</f>
        <v/>
      </c>
      <c r="AE801" s="179" t="b">
        <f t="shared" si="141"/>
        <v>0</v>
      </c>
      <c r="AF801" t="str">
        <v/>
      </c>
      <c r="AG801" s="179" t="str">
        <f t="shared" si="142"/>
        <v/>
      </c>
      <c r="AH801" t="str">
        <v/>
      </c>
      <c r="AI801" s="202" t="str">
        <v/>
      </c>
      <c r="AJ801" t="str">
        <v/>
      </c>
      <c r="AK801" s="203" t="str">
        <v/>
      </c>
      <c r="AL801" t="str">
        <f t="shared" si="135"/>
        <v/>
      </c>
      <c r="AM801" t="str">
        <f t="shared" si="136"/>
        <v/>
      </c>
    </row>
    <row r="802" spans="3:39" x14ac:dyDescent="0.25">
      <c r="C802" s="179" t="str">
        <f>IF('Planilla de Perforacion'!K836="Conexión","Conexión","")</f>
        <v/>
      </c>
      <c r="D802" s="189" t="str">
        <f>'Planilla de Perforacion'!H836</f>
        <v/>
      </c>
      <c r="E802" s="190" t="str">
        <f>'Planilla de Perforacion'!E836</f>
        <v/>
      </c>
      <c r="F802" s="179">
        <f>'Planilla de Perforacion'!AF836</f>
        <v>0</v>
      </c>
      <c r="G802" s="179" t="str">
        <f>'Planilla de Perforacion'!AQ836</f>
        <v/>
      </c>
      <c r="H802" s="179" t="str">
        <f>'Planilla de Perforacion'!AS836</f>
        <v/>
      </c>
      <c r="I802" s="179" t="str">
        <f>'Planilla de Perforacion'!AR836</f>
        <v/>
      </c>
      <c r="J802" s="191" t="str">
        <v/>
      </c>
      <c r="K802" s="191" t="str">
        <f t="shared" si="145"/>
        <v/>
      </c>
      <c r="L802" s="191" t="str">
        <v/>
      </c>
      <c r="M802" s="192" t="str">
        <v/>
      </c>
      <c r="N802" s="191" t="str">
        <v/>
      </c>
      <c r="O802" s="191" t="str">
        <v/>
      </c>
      <c r="P802" s="193" t="str">
        <f t="shared" si="137"/>
        <v/>
      </c>
      <c r="Q802" s="193" t="str">
        <f t="shared" si="138"/>
        <v/>
      </c>
      <c r="R802" s="179" t="str">
        <f>IF('Planilla de Perforacion'!K836="Survey","Survey","")</f>
        <v/>
      </c>
      <c r="T802" s="179" t="b">
        <f t="shared" si="139"/>
        <v>0</v>
      </c>
      <c r="U802" s="179" t="str">
        <v/>
      </c>
      <c r="V802" s="179" t="str">
        <f t="shared" si="140"/>
        <v/>
      </c>
      <c r="W802" t="str">
        <v/>
      </c>
      <c r="X802" s="202" t="str">
        <v/>
      </c>
      <c r="Y802" t="str">
        <v/>
      </c>
      <c r="Z802" t="str">
        <v/>
      </c>
      <c r="AA802" t="str">
        <f t="shared" si="143"/>
        <v/>
      </c>
      <c r="AB802" t="str">
        <f t="shared" si="144"/>
        <v/>
      </c>
      <c r="AC802" s="179" t="str">
        <f>IF('Planilla de Perforacion'!K836="Repasa","Repasa","")</f>
        <v/>
      </c>
      <c r="AE802" s="179" t="b">
        <f t="shared" si="141"/>
        <v>0</v>
      </c>
      <c r="AF802" t="str">
        <v/>
      </c>
      <c r="AG802" s="179" t="str">
        <f t="shared" si="142"/>
        <v/>
      </c>
      <c r="AH802" t="str">
        <v/>
      </c>
      <c r="AI802" s="202" t="str">
        <v/>
      </c>
      <c r="AJ802" t="str">
        <v/>
      </c>
      <c r="AK802" s="203" t="str">
        <v/>
      </c>
      <c r="AL802" t="str">
        <f t="shared" si="135"/>
        <v/>
      </c>
      <c r="AM802" t="str">
        <f t="shared" si="136"/>
        <v/>
      </c>
    </row>
    <row r="803" spans="3:39" x14ac:dyDescent="0.25">
      <c r="C803" s="179" t="str">
        <f>IF('Planilla de Perforacion'!K837="Conexión","Conexión","")</f>
        <v/>
      </c>
      <c r="D803" s="189" t="str">
        <f>'Planilla de Perforacion'!H837</f>
        <v/>
      </c>
      <c r="E803" s="190" t="str">
        <f>'Planilla de Perforacion'!E837</f>
        <v/>
      </c>
      <c r="F803" s="179">
        <f>'Planilla de Perforacion'!AF837</f>
        <v>0</v>
      </c>
      <c r="G803" s="179" t="str">
        <f>'Planilla de Perforacion'!AQ837</f>
        <v/>
      </c>
      <c r="H803" s="179" t="str">
        <f>'Planilla de Perforacion'!AS837</f>
        <v/>
      </c>
      <c r="I803" s="179" t="str">
        <f>'Planilla de Perforacion'!AR837</f>
        <v/>
      </c>
      <c r="J803" s="191" t="str">
        <v/>
      </c>
      <c r="K803" s="191" t="str">
        <f t="shared" si="145"/>
        <v/>
      </c>
      <c r="L803" s="191" t="str">
        <v/>
      </c>
      <c r="M803" s="192" t="str">
        <v/>
      </c>
      <c r="N803" s="191" t="str">
        <v/>
      </c>
      <c r="O803" s="191" t="str">
        <v/>
      </c>
      <c r="P803" s="193" t="str">
        <f t="shared" si="137"/>
        <v/>
      </c>
      <c r="Q803" s="193" t="str">
        <f t="shared" si="138"/>
        <v/>
      </c>
      <c r="R803" s="179" t="str">
        <f>IF('Planilla de Perforacion'!K837="Survey","Survey","")</f>
        <v/>
      </c>
      <c r="T803" s="179" t="b">
        <f t="shared" si="139"/>
        <v>0</v>
      </c>
      <c r="U803" s="179" t="str">
        <v/>
      </c>
      <c r="V803" s="179" t="str">
        <f t="shared" si="140"/>
        <v/>
      </c>
      <c r="W803" t="str">
        <v/>
      </c>
      <c r="X803" s="202" t="str">
        <v/>
      </c>
      <c r="Y803" t="str">
        <v/>
      </c>
      <c r="Z803" t="str">
        <v/>
      </c>
      <c r="AA803" t="str">
        <f t="shared" si="143"/>
        <v/>
      </c>
      <c r="AB803" t="str">
        <f t="shared" si="144"/>
        <v/>
      </c>
      <c r="AC803" s="179" t="str">
        <f>IF('Planilla de Perforacion'!K837="Repasa","Repasa","")</f>
        <v/>
      </c>
      <c r="AE803" s="179" t="b">
        <f t="shared" si="141"/>
        <v>0</v>
      </c>
      <c r="AF803" t="str">
        <v/>
      </c>
      <c r="AG803" s="179" t="str">
        <f t="shared" si="142"/>
        <v/>
      </c>
      <c r="AH803" t="str">
        <v/>
      </c>
      <c r="AI803" s="202" t="str">
        <v/>
      </c>
      <c r="AJ803" t="str">
        <v/>
      </c>
      <c r="AK803" s="203" t="str">
        <v/>
      </c>
      <c r="AL803" t="str">
        <f t="shared" si="135"/>
        <v/>
      </c>
      <c r="AM803" t="str">
        <f t="shared" si="136"/>
        <v/>
      </c>
    </row>
    <row r="804" spans="3:39" x14ac:dyDescent="0.25">
      <c r="C804" s="179" t="str">
        <f>IF('Planilla de Perforacion'!K838="Conexión","Conexión","")</f>
        <v/>
      </c>
      <c r="D804" s="189" t="str">
        <f>'Planilla de Perforacion'!H838</f>
        <v/>
      </c>
      <c r="E804" s="190" t="str">
        <f>'Planilla de Perforacion'!E838</f>
        <v/>
      </c>
      <c r="F804" s="179">
        <f>'Planilla de Perforacion'!AF838</f>
        <v>0</v>
      </c>
      <c r="G804" s="179" t="str">
        <f>'Planilla de Perforacion'!AQ838</f>
        <v/>
      </c>
      <c r="H804" s="179" t="str">
        <f>'Planilla de Perforacion'!AS838</f>
        <v/>
      </c>
      <c r="I804" s="179" t="str">
        <f>'Planilla de Perforacion'!AR838</f>
        <v/>
      </c>
      <c r="J804" s="191" t="str">
        <v/>
      </c>
      <c r="K804" s="191" t="str">
        <f t="shared" si="145"/>
        <v/>
      </c>
      <c r="L804" s="191" t="str">
        <v/>
      </c>
      <c r="M804" s="192" t="str">
        <v/>
      </c>
      <c r="N804" s="191" t="str">
        <v/>
      </c>
      <c r="O804" s="191" t="str">
        <v/>
      </c>
      <c r="P804" s="193" t="str">
        <f t="shared" si="137"/>
        <v/>
      </c>
      <c r="Q804" s="193" t="str">
        <f t="shared" si="138"/>
        <v/>
      </c>
      <c r="R804" s="179" t="str">
        <f>IF('Planilla de Perforacion'!K838="Survey","Survey","")</f>
        <v/>
      </c>
      <c r="T804" s="179" t="b">
        <f t="shared" si="139"/>
        <v>0</v>
      </c>
      <c r="U804" s="179" t="str">
        <v/>
      </c>
      <c r="V804" s="179" t="str">
        <f t="shared" si="140"/>
        <v/>
      </c>
      <c r="W804" t="str">
        <v/>
      </c>
      <c r="X804" s="202" t="str">
        <v/>
      </c>
      <c r="Y804" t="str">
        <v/>
      </c>
      <c r="Z804" t="str">
        <v/>
      </c>
      <c r="AA804" t="str">
        <f t="shared" si="143"/>
        <v/>
      </c>
      <c r="AB804" t="str">
        <f t="shared" si="144"/>
        <v/>
      </c>
      <c r="AC804" s="179" t="str">
        <f>IF('Planilla de Perforacion'!K838="Repasa","Repasa","")</f>
        <v/>
      </c>
      <c r="AE804" s="179" t="b">
        <f t="shared" si="141"/>
        <v>0</v>
      </c>
      <c r="AF804" t="str">
        <v/>
      </c>
      <c r="AG804" s="179" t="str">
        <f t="shared" si="142"/>
        <v/>
      </c>
      <c r="AH804" t="str">
        <v/>
      </c>
      <c r="AI804" s="202" t="str">
        <v/>
      </c>
      <c r="AJ804" t="str">
        <v/>
      </c>
      <c r="AK804" s="203" t="str">
        <v/>
      </c>
      <c r="AL804" t="str">
        <f t="shared" si="135"/>
        <v/>
      </c>
      <c r="AM804" t="str">
        <f t="shared" si="136"/>
        <v/>
      </c>
    </row>
    <row r="805" spans="3:39" x14ac:dyDescent="0.25">
      <c r="C805" s="179" t="str">
        <f>IF('Planilla de Perforacion'!K839="Conexión","Conexión","")</f>
        <v/>
      </c>
      <c r="D805" s="189" t="str">
        <f>'Planilla de Perforacion'!H839</f>
        <v/>
      </c>
      <c r="E805" s="190" t="str">
        <f>'Planilla de Perforacion'!E839</f>
        <v/>
      </c>
      <c r="F805" s="179">
        <f>'Planilla de Perforacion'!AF839</f>
        <v>0</v>
      </c>
      <c r="G805" s="179" t="str">
        <f>'Planilla de Perforacion'!AQ839</f>
        <v/>
      </c>
      <c r="H805" s="179" t="str">
        <f>'Planilla de Perforacion'!AS839</f>
        <v/>
      </c>
      <c r="I805" s="179" t="str">
        <f>'Planilla de Perforacion'!AR839</f>
        <v/>
      </c>
      <c r="J805" s="191" t="str">
        <v/>
      </c>
      <c r="K805" s="191" t="str">
        <f t="shared" si="145"/>
        <v/>
      </c>
      <c r="L805" s="191" t="str">
        <v/>
      </c>
      <c r="M805" s="192" t="str">
        <v/>
      </c>
      <c r="N805" s="191" t="str">
        <v/>
      </c>
      <c r="O805" s="191" t="str">
        <v/>
      </c>
      <c r="P805" s="193" t="str">
        <f t="shared" si="137"/>
        <v/>
      </c>
      <c r="Q805" s="193" t="str">
        <f t="shared" si="138"/>
        <v/>
      </c>
      <c r="R805" s="179" t="str">
        <f>IF('Planilla de Perforacion'!K839="Survey","Survey","")</f>
        <v/>
      </c>
      <c r="T805" s="179" t="b">
        <f t="shared" si="139"/>
        <v>0</v>
      </c>
      <c r="U805" s="179" t="str">
        <v/>
      </c>
      <c r="V805" s="179" t="str">
        <f t="shared" si="140"/>
        <v/>
      </c>
      <c r="W805" t="str">
        <v/>
      </c>
      <c r="X805" s="202" t="str">
        <v/>
      </c>
      <c r="Y805" t="str">
        <v/>
      </c>
      <c r="Z805" t="str">
        <v/>
      </c>
      <c r="AA805" t="str">
        <f t="shared" si="143"/>
        <v/>
      </c>
      <c r="AB805" t="str">
        <f t="shared" si="144"/>
        <v/>
      </c>
      <c r="AC805" s="179" t="str">
        <f>IF('Planilla de Perforacion'!K839="Repasa","Repasa","")</f>
        <v/>
      </c>
      <c r="AE805" s="179" t="b">
        <f t="shared" si="141"/>
        <v>0</v>
      </c>
      <c r="AF805" t="str">
        <v/>
      </c>
      <c r="AG805" s="179" t="str">
        <f t="shared" si="142"/>
        <v/>
      </c>
      <c r="AH805" t="str">
        <v/>
      </c>
      <c r="AI805" s="202" t="str">
        <v/>
      </c>
      <c r="AJ805" t="str">
        <v/>
      </c>
      <c r="AK805" s="203" t="str">
        <v/>
      </c>
      <c r="AL805" t="str">
        <f t="shared" si="135"/>
        <v/>
      </c>
      <c r="AM805" t="str">
        <f t="shared" si="136"/>
        <v/>
      </c>
    </row>
    <row r="806" spans="3:39" x14ac:dyDescent="0.25">
      <c r="C806" s="179" t="str">
        <f>IF('Planilla de Perforacion'!K840="Conexión","Conexión","")</f>
        <v/>
      </c>
      <c r="D806" s="189" t="str">
        <f>'Planilla de Perforacion'!H840</f>
        <v/>
      </c>
      <c r="E806" s="190" t="str">
        <f>'Planilla de Perforacion'!E840</f>
        <v/>
      </c>
      <c r="F806" s="179">
        <f>'Planilla de Perforacion'!AF840</f>
        <v>0</v>
      </c>
      <c r="G806" s="179" t="str">
        <f>'Planilla de Perforacion'!AQ840</f>
        <v/>
      </c>
      <c r="H806" s="179" t="str">
        <f>'Planilla de Perforacion'!AS840</f>
        <v/>
      </c>
      <c r="I806" s="179" t="str">
        <f>'Planilla de Perforacion'!AR840</f>
        <v/>
      </c>
      <c r="J806" s="191" t="str">
        <v/>
      </c>
      <c r="K806" s="191" t="str">
        <f t="shared" si="145"/>
        <v/>
      </c>
      <c r="L806" s="191" t="str">
        <v/>
      </c>
      <c r="M806" s="192" t="str">
        <v/>
      </c>
      <c r="N806" s="191" t="str">
        <v/>
      </c>
      <c r="O806" s="191" t="str">
        <v/>
      </c>
      <c r="P806" s="193" t="str">
        <f t="shared" si="137"/>
        <v/>
      </c>
      <c r="Q806" s="193" t="str">
        <f t="shared" si="138"/>
        <v/>
      </c>
      <c r="R806" s="179" t="str">
        <f>IF('Planilla de Perforacion'!K840="Survey","Survey","")</f>
        <v/>
      </c>
      <c r="T806" s="179" t="b">
        <f t="shared" si="139"/>
        <v>0</v>
      </c>
      <c r="U806" s="179" t="str">
        <v/>
      </c>
      <c r="V806" s="179" t="str">
        <f t="shared" si="140"/>
        <v/>
      </c>
      <c r="W806" t="str">
        <v/>
      </c>
      <c r="X806" s="202" t="str">
        <v/>
      </c>
      <c r="Y806" t="str">
        <v/>
      </c>
      <c r="Z806" t="str">
        <v/>
      </c>
      <c r="AA806" t="str">
        <f t="shared" si="143"/>
        <v/>
      </c>
      <c r="AB806" t="str">
        <f t="shared" si="144"/>
        <v/>
      </c>
      <c r="AC806" s="179" t="str">
        <f>IF('Planilla de Perforacion'!K840="Repasa","Repasa","")</f>
        <v/>
      </c>
      <c r="AE806" s="179" t="b">
        <f t="shared" si="141"/>
        <v>0</v>
      </c>
      <c r="AF806" t="str">
        <v/>
      </c>
      <c r="AG806" s="179" t="str">
        <f t="shared" si="142"/>
        <v/>
      </c>
      <c r="AH806" t="str">
        <v/>
      </c>
      <c r="AI806" s="202" t="str">
        <v/>
      </c>
      <c r="AJ806" t="str">
        <v/>
      </c>
      <c r="AK806" s="203" t="str">
        <v/>
      </c>
      <c r="AL806" t="str">
        <f t="shared" si="135"/>
        <v/>
      </c>
      <c r="AM806" t="str">
        <f t="shared" si="136"/>
        <v/>
      </c>
    </row>
    <row r="807" spans="3:39" x14ac:dyDescent="0.25">
      <c r="C807" s="179" t="str">
        <f>IF('Planilla de Perforacion'!K841="Conexión","Conexión","")</f>
        <v/>
      </c>
      <c r="D807" s="189" t="str">
        <f>'Planilla de Perforacion'!H841</f>
        <v/>
      </c>
      <c r="E807" s="190" t="str">
        <f>'Planilla de Perforacion'!E841</f>
        <v/>
      </c>
      <c r="F807" s="179">
        <f>'Planilla de Perforacion'!AF841</f>
        <v>0</v>
      </c>
      <c r="G807" s="179" t="str">
        <f>'Planilla de Perforacion'!AQ841</f>
        <v/>
      </c>
      <c r="H807" s="179" t="str">
        <f>'Planilla de Perforacion'!AS841</f>
        <v/>
      </c>
      <c r="I807" s="179" t="str">
        <f>'Planilla de Perforacion'!AR841</f>
        <v/>
      </c>
      <c r="J807" s="191" t="str">
        <v/>
      </c>
      <c r="K807" s="191" t="str">
        <f t="shared" si="145"/>
        <v/>
      </c>
      <c r="L807" s="191" t="str">
        <v/>
      </c>
      <c r="M807" s="192" t="str">
        <v/>
      </c>
      <c r="N807" s="191" t="str">
        <v/>
      </c>
      <c r="O807" s="191" t="str">
        <v/>
      </c>
      <c r="P807" s="193" t="str">
        <f t="shared" si="137"/>
        <v/>
      </c>
      <c r="Q807" s="193" t="str">
        <f t="shared" si="138"/>
        <v/>
      </c>
      <c r="R807" s="179" t="str">
        <f>IF('Planilla de Perforacion'!K841="Survey","Survey","")</f>
        <v/>
      </c>
      <c r="T807" s="179" t="b">
        <f t="shared" si="139"/>
        <v>0</v>
      </c>
      <c r="U807" s="179" t="str">
        <v/>
      </c>
      <c r="V807" s="179" t="str">
        <f t="shared" si="140"/>
        <v/>
      </c>
      <c r="W807" t="str">
        <v/>
      </c>
      <c r="X807" s="202" t="str">
        <v/>
      </c>
      <c r="Y807" t="str">
        <v/>
      </c>
      <c r="Z807" t="str">
        <v/>
      </c>
      <c r="AA807" t="str">
        <f t="shared" si="143"/>
        <v/>
      </c>
      <c r="AB807" t="str">
        <f t="shared" si="144"/>
        <v/>
      </c>
      <c r="AC807" s="179" t="str">
        <f>IF('Planilla de Perforacion'!K841="Repasa","Repasa","")</f>
        <v/>
      </c>
      <c r="AE807" s="179" t="b">
        <f t="shared" si="141"/>
        <v>0</v>
      </c>
      <c r="AF807" t="str">
        <v/>
      </c>
      <c r="AG807" s="179" t="str">
        <f t="shared" si="142"/>
        <v/>
      </c>
      <c r="AH807" t="str">
        <v/>
      </c>
      <c r="AI807" s="202" t="str">
        <v/>
      </c>
      <c r="AJ807" t="str">
        <v/>
      </c>
      <c r="AK807" s="203" t="str">
        <v/>
      </c>
      <c r="AL807" t="str">
        <f t="shared" si="135"/>
        <v/>
      </c>
      <c r="AM807" t="str">
        <f t="shared" si="136"/>
        <v/>
      </c>
    </row>
    <row r="808" spans="3:39" x14ac:dyDescent="0.25">
      <c r="C808" s="179" t="str">
        <f>IF('Planilla de Perforacion'!K842="Conexión","Conexión","")</f>
        <v/>
      </c>
      <c r="D808" s="189" t="str">
        <f>'Planilla de Perforacion'!H842</f>
        <v/>
      </c>
      <c r="E808" s="190" t="str">
        <f>'Planilla de Perforacion'!E842</f>
        <v/>
      </c>
      <c r="F808" s="179">
        <f>'Planilla de Perforacion'!AF842</f>
        <v>0</v>
      </c>
      <c r="G808" s="179" t="str">
        <f>'Planilla de Perforacion'!AQ842</f>
        <v/>
      </c>
      <c r="H808" s="179" t="str">
        <f>'Planilla de Perforacion'!AS842</f>
        <v/>
      </c>
      <c r="I808" s="179" t="str">
        <f>'Planilla de Perforacion'!AR842</f>
        <v/>
      </c>
      <c r="J808" s="191" t="str">
        <v/>
      </c>
      <c r="K808" s="191" t="str">
        <f t="shared" si="145"/>
        <v/>
      </c>
      <c r="L808" s="191" t="str">
        <v/>
      </c>
      <c r="M808" s="192" t="str">
        <v/>
      </c>
      <c r="N808" s="191" t="str">
        <v/>
      </c>
      <c r="O808" s="191" t="str">
        <v/>
      </c>
      <c r="P808" s="193" t="str">
        <f t="shared" si="137"/>
        <v/>
      </c>
      <c r="Q808" s="193" t="str">
        <f t="shared" si="138"/>
        <v/>
      </c>
      <c r="R808" s="179" t="str">
        <f>IF('Planilla de Perforacion'!K842="Survey","Survey","")</f>
        <v/>
      </c>
      <c r="T808" s="179" t="b">
        <f t="shared" si="139"/>
        <v>0</v>
      </c>
      <c r="U808" s="179" t="str">
        <v/>
      </c>
      <c r="V808" s="179" t="str">
        <f t="shared" si="140"/>
        <v/>
      </c>
      <c r="W808" t="str">
        <v/>
      </c>
      <c r="X808" s="202" t="str">
        <v/>
      </c>
      <c r="Y808" t="str">
        <v/>
      </c>
      <c r="Z808" t="str">
        <v/>
      </c>
      <c r="AA808" t="str">
        <f t="shared" si="143"/>
        <v/>
      </c>
      <c r="AB808" t="str">
        <f t="shared" si="144"/>
        <v/>
      </c>
      <c r="AC808" s="179" t="str">
        <f>IF('Planilla de Perforacion'!K842="Repasa","Repasa","")</f>
        <v/>
      </c>
      <c r="AE808" s="179" t="b">
        <f t="shared" si="141"/>
        <v>0</v>
      </c>
      <c r="AF808" t="str">
        <v/>
      </c>
      <c r="AG808" s="179" t="str">
        <f t="shared" si="142"/>
        <v/>
      </c>
      <c r="AH808" t="str">
        <v/>
      </c>
      <c r="AI808" s="202" t="str">
        <v/>
      </c>
      <c r="AJ808" t="str">
        <v/>
      </c>
      <c r="AK808" s="203" t="str">
        <v/>
      </c>
      <c r="AL808" t="str">
        <f t="shared" si="135"/>
        <v/>
      </c>
      <c r="AM808" t="str">
        <f t="shared" si="136"/>
        <v/>
      </c>
    </row>
    <row r="809" spans="3:39" x14ac:dyDescent="0.25">
      <c r="C809" s="179" t="str">
        <f>IF('Planilla de Perforacion'!K843="Conexión","Conexión","")</f>
        <v/>
      </c>
      <c r="D809" s="189" t="str">
        <f>'Planilla de Perforacion'!H843</f>
        <v/>
      </c>
      <c r="E809" s="190" t="str">
        <f>'Planilla de Perforacion'!E843</f>
        <v/>
      </c>
      <c r="F809" s="179">
        <f>'Planilla de Perforacion'!AF843</f>
        <v>0</v>
      </c>
      <c r="G809" s="179" t="str">
        <f>'Planilla de Perforacion'!AQ843</f>
        <v/>
      </c>
      <c r="H809" s="179" t="str">
        <f>'Planilla de Perforacion'!AS843</f>
        <v/>
      </c>
      <c r="I809" s="179" t="str">
        <f>'Planilla de Perforacion'!AR843</f>
        <v/>
      </c>
      <c r="J809" s="191" t="str">
        <v/>
      </c>
      <c r="K809" s="191" t="str">
        <f t="shared" si="145"/>
        <v/>
      </c>
      <c r="L809" s="191" t="str">
        <v/>
      </c>
      <c r="M809" s="192" t="str">
        <v/>
      </c>
      <c r="N809" s="191" t="str">
        <v/>
      </c>
      <c r="O809" s="191" t="str">
        <v/>
      </c>
      <c r="P809" s="193" t="str">
        <f t="shared" si="137"/>
        <v/>
      </c>
      <c r="Q809" s="193" t="str">
        <f t="shared" si="138"/>
        <v/>
      </c>
      <c r="R809" s="179" t="str">
        <f>IF('Planilla de Perforacion'!K843="Survey","Survey","")</f>
        <v/>
      </c>
      <c r="T809" s="179" t="b">
        <f t="shared" si="139"/>
        <v>0</v>
      </c>
      <c r="U809" s="179" t="str">
        <v/>
      </c>
      <c r="V809" s="179" t="str">
        <f t="shared" si="140"/>
        <v/>
      </c>
      <c r="W809" t="str">
        <v/>
      </c>
      <c r="X809" s="202" t="str">
        <v/>
      </c>
      <c r="Y809" t="str">
        <v/>
      </c>
      <c r="Z809" t="str">
        <v/>
      </c>
      <c r="AA809" t="str">
        <f t="shared" si="143"/>
        <v/>
      </c>
      <c r="AB809" t="str">
        <f t="shared" si="144"/>
        <v/>
      </c>
      <c r="AC809" s="179" t="str">
        <f>IF('Planilla de Perforacion'!K843="Repasa","Repasa","")</f>
        <v/>
      </c>
      <c r="AE809" s="179" t="b">
        <f t="shared" si="141"/>
        <v>0</v>
      </c>
      <c r="AF809" t="str">
        <v/>
      </c>
      <c r="AG809" s="179" t="str">
        <f t="shared" si="142"/>
        <v/>
      </c>
      <c r="AH809" t="str">
        <v/>
      </c>
      <c r="AI809" s="202" t="str">
        <v/>
      </c>
      <c r="AJ809" t="str">
        <v/>
      </c>
      <c r="AK809" s="203" t="str">
        <v/>
      </c>
      <c r="AL809" t="str">
        <f t="shared" si="135"/>
        <v/>
      </c>
      <c r="AM809" t="str">
        <f t="shared" si="136"/>
        <v/>
      </c>
    </row>
    <row r="810" spans="3:39" x14ac:dyDescent="0.25">
      <c r="C810" s="179" t="str">
        <f>IF('Planilla de Perforacion'!K844="Conexión","Conexión","")</f>
        <v/>
      </c>
      <c r="D810" s="189" t="str">
        <f>'Planilla de Perforacion'!H844</f>
        <v/>
      </c>
      <c r="E810" s="190" t="str">
        <f>'Planilla de Perforacion'!E844</f>
        <v/>
      </c>
      <c r="F810" s="179">
        <f>'Planilla de Perforacion'!AF844</f>
        <v>0</v>
      </c>
      <c r="G810" s="179" t="str">
        <f>'Planilla de Perforacion'!AQ844</f>
        <v/>
      </c>
      <c r="H810" s="179" t="str">
        <f>'Planilla de Perforacion'!AS844</f>
        <v/>
      </c>
      <c r="I810" s="179" t="str">
        <f>'Planilla de Perforacion'!AR844</f>
        <v/>
      </c>
      <c r="J810" s="191" t="str">
        <v/>
      </c>
      <c r="K810" s="191" t="str">
        <f t="shared" si="145"/>
        <v/>
      </c>
      <c r="L810" s="191" t="str">
        <v/>
      </c>
      <c r="M810" s="192" t="str">
        <v/>
      </c>
      <c r="N810" s="191" t="str">
        <v/>
      </c>
      <c r="O810" s="191" t="str">
        <v/>
      </c>
      <c r="P810" s="193" t="str">
        <f t="shared" si="137"/>
        <v/>
      </c>
      <c r="Q810" s="193" t="str">
        <f t="shared" si="138"/>
        <v/>
      </c>
      <c r="R810" s="179" t="str">
        <f>IF('Planilla de Perforacion'!K844="Survey","Survey","")</f>
        <v/>
      </c>
      <c r="T810" s="179" t="b">
        <f t="shared" si="139"/>
        <v>0</v>
      </c>
      <c r="U810" s="179" t="str">
        <v/>
      </c>
      <c r="V810" s="179" t="str">
        <f t="shared" si="140"/>
        <v/>
      </c>
      <c r="W810" t="str">
        <v/>
      </c>
      <c r="X810" s="202" t="str">
        <v/>
      </c>
      <c r="Y810" t="str">
        <v/>
      </c>
      <c r="Z810" t="str">
        <v/>
      </c>
      <c r="AA810" t="str">
        <f t="shared" si="143"/>
        <v/>
      </c>
      <c r="AB810" t="str">
        <f t="shared" si="144"/>
        <v/>
      </c>
      <c r="AC810" s="179" t="str">
        <f>IF('Planilla de Perforacion'!K844="Repasa","Repasa","")</f>
        <v/>
      </c>
      <c r="AE810" s="179" t="b">
        <f t="shared" si="141"/>
        <v>0</v>
      </c>
      <c r="AF810" t="str">
        <v/>
      </c>
      <c r="AG810" s="179" t="str">
        <f t="shared" si="142"/>
        <v/>
      </c>
      <c r="AH810" t="str">
        <v/>
      </c>
      <c r="AI810" s="202" t="str">
        <v/>
      </c>
      <c r="AJ810" t="str">
        <v/>
      </c>
      <c r="AK810" s="203" t="str">
        <v/>
      </c>
      <c r="AL810" t="str">
        <f t="shared" si="135"/>
        <v/>
      </c>
      <c r="AM810" t="str">
        <f t="shared" si="136"/>
        <v/>
      </c>
    </row>
    <row r="811" spans="3:39" x14ac:dyDescent="0.25">
      <c r="C811" s="179" t="str">
        <f>IF('Planilla de Perforacion'!K845="Conexión","Conexión","")</f>
        <v/>
      </c>
      <c r="D811" s="189" t="str">
        <f>'Planilla de Perforacion'!H845</f>
        <v/>
      </c>
      <c r="E811" s="190" t="str">
        <f>'Planilla de Perforacion'!E845</f>
        <v/>
      </c>
      <c r="F811" s="179">
        <f>'Planilla de Perforacion'!AF845</f>
        <v>0</v>
      </c>
      <c r="G811" s="179" t="str">
        <f>'Planilla de Perforacion'!AQ845</f>
        <v/>
      </c>
      <c r="H811" s="179" t="str">
        <f>'Planilla de Perforacion'!AS845</f>
        <v/>
      </c>
      <c r="I811" s="179" t="str">
        <f>'Planilla de Perforacion'!AR845</f>
        <v/>
      </c>
      <c r="J811" s="191" t="str">
        <v/>
      </c>
      <c r="K811" s="191" t="str">
        <f t="shared" si="145"/>
        <v/>
      </c>
      <c r="L811" s="191" t="str">
        <v/>
      </c>
      <c r="M811" s="192" t="str">
        <v/>
      </c>
      <c r="N811" s="191" t="str">
        <v/>
      </c>
      <c r="O811" s="191" t="str">
        <v/>
      </c>
      <c r="P811" s="193" t="str">
        <f t="shared" si="137"/>
        <v/>
      </c>
      <c r="Q811" s="193" t="str">
        <f t="shared" si="138"/>
        <v/>
      </c>
      <c r="R811" s="179" t="str">
        <f>IF('Planilla de Perforacion'!K845="Survey","Survey","")</f>
        <v/>
      </c>
      <c r="T811" s="179" t="b">
        <f t="shared" si="139"/>
        <v>0</v>
      </c>
      <c r="U811" s="179" t="str">
        <v/>
      </c>
      <c r="V811" s="179" t="str">
        <f t="shared" si="140"/>
        <v/>
      </c>
      <c r="W811" t="str">
        <v/>
      </c>
      <c r="X811" s="202" t="str">
        <v/>
      </c>
      <c r="Y811" t="str">
        <v/>
      </c>
      <c r="Z811" t="str">
        <v/>
      </c>
      <c r="AA811" t="str">
        <f t="shared" si="143"/>
        <v/>
      </c>
      <c r="AB811" t="str">
        <f t="shared" si="144"/>
        <v/>
      </c>
      <c r="AC811" s="179" t="str">
        <f>IF('Planilla de Perforacion'!K845="Repasa","Repasa","")</f>
        <v/>
      </c>
      <c r="AE811" s="179" t="b">
        <f t="shared" si="141"/>
        <v>0</v>
      </c>
      <c r="AF811" t="str">
        <v/>
      </c>
      <c r="AG811" s="179" t="str">
        <f t="shared" si="142"/>
        <v/>
      </c>
      <c r="AH811" t="str">
        <v/>
      </c>
      <c r="AI811" s="202" t="str">
        <v/>
      </c>
      <c r="AJ811" t="str">
        <v/>
      </c>
      <c r="AK811" s="203" t="str">
        <v/>
      </c>
      <c r="AL811" t="str">
        <f t="shared" si="135"/>
        <v/>
      </c>
      <c r="AM811" t="str">
        <f t="shared" si="136"/>
        <v/>
      </c>
    </row>
    <row r="812" spans="3:39" x14ac:dyDescent="0.25">
      <c r="C812" s="179" t="str">
        <f>IF('Planilla de Perforacion'!K846="Conexión","Conexión","")</f>
        <v/>
      </c>
      <c r="D812" s="189" t="str">
        <f>'Planilla de Perforacion'!H846</f>
        <v/>
      </c>
      <c r="E812" s="190" t="str">
        <f>'Planilla de Perforacion'!E846</f>
        <v/>
      </c>
      <c r="F812" s="179">
        <f>'Planilla de Perforacion'!AF846</f>
        <v>0</v>
      </c>
      <c r="G812" s="179" t="str">
        <f>'Planilla de Perforacion'!AQ846</f>
        <v/>
      </c>
      <c r="H812" s="179" t="str">
        <f>'Planilla de Perforacion'!AS846</f>
        <v/>
      </c>
      <c r="I812" s="179" t="str">
        <f>'Planilla de Perforacion'!AR846</f>
        <v/>
      </c>
      <c r="J812" s="191" t="str">
        <v/>
      </c>
      <c r="K812" s="191" t="str">
        <f t="shared" si="145"/>
        <v/>
      </c>
      <c r="L812" s="191" t="str">
        <v/>
      </c>
      <c r="M812" s="192" t="str">
        <v/>
      </c>
      <c r="N812" s="191" t="str">
        <v/>
      </c>
      <c r="O812" s="191" t="str">
        <v/>
      </c>
      <c r="P812" s="193" t="str">
        <f t="shared" si="137"/>
        <v/>
      </c>
      <c r="Q812" s="193" t="str">
        <f t="shared" si="138"/>
        <v/>
      </c>
      <c r="R812" s="179" t="str">
        <f>IF('Planilla de Perforacion'!K846="Survey","Survey","")</f>
        <v/>
      </c>
      <c r="T812" s="179" t="b">
        <f t="shared" si="139"/>
        <v>0</v>
      </c>
      <c r="U812" s="179" t="str">
        <v/>
      </c>
      <c r="V812" s="179" t="str">
        <f t="shared" si="140"/>
        <v/>
      </c>
      <c r="W812" t="str">
        <v/>
      </c>
      <c r="X812" s="202" t="str">
        <v/>
      </c>
      <c r="Y812" t="str">
        <v/>
      </c>
      <c r="Z812" t="str">
        <v/>
      </c>
      <c r="AA812" t="str">
        <f t="shared" si="143"/>
        <v/>
      </c>
      <c r="AB812" t="str">
        <f t="shared" si="144"/>
        <v/>
      </c>
      <c r="AC812" s="179" t="str">
        <f>IF('Planilla de Perforacion'!K846="Repasa","Repasa","")</f>
        <v/>
      </c>
      <c r="AE812" s="179" t="b">
        <f t="shared" si="141"/>
        <v>0</v>
      </c>
      <c r="AF812" t="str">
        <v/>
      </c>
      <c r="AG812" s="179" t="str">
        <f t="shared" si="142"/>
        <v/>
      </c>
      <c r="AH812" t="str">
        <v/>
      </c>
      <c r="AI812" s="202" t="str">
        <v/>
      </c>
      <c r="AJ812" t="str">
        <v/>
      </c>
      <c r="AK812" s="203" t="str">
        <v/>
      </c>
      <c r="AL812" t="str">
        <f t="shared" si="135"/>
        <v/>
      </c>
      <c r="AM812" t="str">
        <f t="shared" si="136"/>
        <v/>
      </c>
    </row>
    <row r="813" spans="3:39" x14ac:dyDescent="0.25">
      <c r="C813" s="179" t="str">
        <f>IF('Planilla de Perforacion'!K847="Conexión","Conexión","")</f>
        <v/>
      </c>
      <c r="D813" s="189" t="str">
        <f>'Planilla de Perforacion'!H847</f>
        <v/>
      </c>
      <c r="E813" s="190" t="str">
        <f>'Planilla de Perforacion'!E847</f>
        <v/>
      </c>
      <c r="F813" s="179">
        <f>'Planilla de Perforacion'!AF847</f>
        <v>0</v>
      </c>
      <c r="G813" s="179" t="str">
        <f>'Planilla de Perforacion'!AQ847</f>
        <v/>
      </c>
      <c r="H813" s="179" t="str">
        <f>'Planilla de Perforacion'!AS847</f>
        <v/>
      </c>
      <c r="I813" s="179" t="str">
        <f>'Planilla de Perforacion'!AR847</f>
        <v/>
      </c>
      <c r="J813" s="191" t="str">
        <v/>
      </c>
      <c r="K813" s="191" t="str">
        <f t="shared" si="145"/>
        <v/>
      </c>
      <c r="L813" s="191" t="str">
        <v/>
      </c>
      <c r="M813" s="192" t="str">
        <v/>
      </c>
      <c r="N813" s="191" t="str">
        <v/>
      </c>
      <c r="O813" s="191" t="str">
        <v/>
      </c>
      <c r="P813" s="193" t="str">
        <f t="shared" si="137"/>
        <v/>
      </c>
      <c r="Q813" s="193" t="str">
        <f t="shared" si="138"/>
        <v/>
      </c>
      <c r="R813" s="179" t="str">
        <f>IF('Planilla de Perforacion'!K847="Survey","Survey","")</f>
        <v/>
      </c>
      <c r="T813" s="179" t="b">
        <f t="shared" si="139"/>
        <v>0</v>
      </c>
      <c r="U813" s="179" t="str">
        <v/>
      </c>
      <c r="V813" s="179" t="str">
        <f t="shared" si="140"/>
        <v/>
      </c>
      <c r="W813" t="str">
        <v/>
      </c>
      <c r="X813" s="202" t="str">
        <v/>
      </c>
      <c r="Y813" t="str">
        <v/>
      </c>
      <c r="Z813" t="str">
        <v/>
      </c>
      <c r="AA813" t="str">
        <f t="shared" si="143"/>
        <v/>
      </c>
      <c r="AB813" t="str">
        <f t="shared" si="144"/>
        <v/>
      </c>
      <c r="AC813" s="179" t="str">
        <f>IF('Planilla de Perforacion'!K847="Repasa","Repasa","")</f>
        <v/>
      </c>
      <c r="AE813" s="179" t="b">
        <f t="shared" si="141"/>
        <v>0</v>
      </c>
      <c r="AF813" t="str">
        <v/>
      </c>
      <c r="AG813" s="179" t="str">
        <f t="shared" si="142"/>
        <v/>
      </c>
      <c r="AH813" t="str">
        <v/>
      </c>
      <c r="AI813" s="202" t="str">
        <v/>
      </c>
      <c r="AJ813" t="str">
        <v/>
      </c>
      <c r="AK813" s="203" t="str">
        <v/>
      </c>
      <c r="AL813" t="str">
        <f t="shared" si="135"/>
        <v/>
      </c>
      <c r="AM813" t="str">
        <f t="shared" si="136"/>
        <v/>
      </c>
    </row>
    <row r="814" spans="3:39" x14ac:dyDescent="0.25">
      <c r="C814" s="179" t="str">
        <f>IF('Planilla de Perforacion'!K848="Conexión","Conexión","")</f>
        <v/>
      </c>
      <c r="D814" s="189" t="str">
        <f>'Planilla de Perforacion'!H848</f>
        <v/>
      </c>
      <c r="E814" s="190" t="str">
        <f>'Planilla de Perforacion'!E848</f>
        <v/>
      </c>
      <c r="F814" s="179">
        <f>'Planilla de Perforacion'!AF848</f>
        <v>0</v>
      </c>
      <c r="G814" s="179" t="str">
        <f>'Planilla de Perforacion'!AQ848</f>
        <v/>
      </c>
      <c r="H814" s="179" t="str">
        <f>'Planilla de Perforacion'!AS848</f>
        <v/>
      </c>
      <c r="I814" s="179" t="str">
        <f>'Planilla de Perforacion'!AR848</f>
        <v/>
      </c>
      <c r="J814" s="191" t="str">
        <v/>
      </c>
      <c r="K814" s="191" t="str">
        <f t="shared" si="145"/>
        <v/>
      </c>
      <c r="L814" s="191" t="str">
        <v/>
      </c>
      <c r="M814" s="192" t="str">
        <v/>
      </c>
      <c r="N814" s="191" t="str">
        <v/>
      </c>
      <c r="O814" s="191" t="str">
        <v/>
      </c>
      <c r="P814" s="193" t="str">
        <f t="shared" si="137"/>
        <v/>
      </c>
      <c r="Q814" s="193" t="str">
        <f t="shared" si="138"/>
        <v/>
      </c>
      <c r="R814" s="179" t="str">
        <f>IF('Planilla de Perforacion'!K848="Survey","Survey","")</f>
        <v/>
      </c>
      <c r="T814" s="179" t="b">
        <f t="shared" si="139"/>
        <v>0</v>
      </c>
      <c r="U814" s="179" t="str">
        <v/>
      </c>
      <c r="V814" s="179" t="str">
        <f t="shared" si="140"/>
        <v/>
      </c>
      <c r="W814" t="str">
        <v/>
      </c>
      <c r="X814" s="202" t="str">
        <v/>
      </c>
      <c r="Y814" t="str">
        <v/>
      </c>
      <c r="Z814" t="str">
        <v/>
      </c>
      <c r="AA814" t="str">
        <f t="shared" si="143"/>
        <v/>
      </c>
      <c r="AB814" t="str">
        <f t="shared" si="144"/>
        <v/>
      </c>
      <c r="AC814" s="179" t="str">
        <f>IF('Planilla de Perforacion'!K848="Repasa","Repasa","")</f>
        <v/>
      </c>
      <c r="AE814" s="179" t="b">
        <f t="shared" si="141"/>
        <v>0</v>
      </c>
      <c r="AF814" t="str">
        <v/>
      </c>
      <c r="AG814" s="179" t="str">
        <f t="shared" si="142"/>
        <v/>
      </c>
      <c r="AH814" t="str">
        <v/>
      </c>
      <c r="AI814" s="202" t="str">
        <v/>
      </c>
      <c r="AJ814" t="str">
        <v/>
      </c>
      <c r="AK814" s="203" t="str">
        <v/>
      </c>
      <c r="AL814" t="str">
        <f t="shared" si="135"/>
        <v/>
      </c>
      <c r="AM814" t="str">
        <f t="shared" si="136"/>
        <v/>
      </c>
    </row>
    <row r="815" spans="3:39" x14ac:dyDescent="0.25">
      <c r="C815" s="179" t="str">
        <f>IF('Planilla de Perforacion'!K849="Conexión","Conexión","")</f>
        <v/>
      </c>
      <c r="D815" s="189" t="str">
        <f>'Planilla de Perforacion'!H849</f>
        <v/>
      </c>
      <c r="E815" s="190" t="str">
        <f>'Planilla de Perforacion'!E849</f>
        <v/>
      </c>
      <c r="F815" s="179">
        <f>'Planilla de Perforacion'!AF849</f>
        <v>0</v>
      </c>
      <c r="G815" s="179" t="str">
        <f>'Planilla de Perforacion'!AQ849</f>
        <v/>
      </c>
      <c r="H815" s="179" t="str">
        <f>'Planilla de Perforacion'!AS849</f>
        <v/>
      </c>
      <c r="I815" s="179" t="str">
        <f>'Planilla de Perforacion'!AR849</f>
        <v/>
      </c>
      <c r="J815" s="191" t="str">
        <v/>
      </c>
      <c r="K815" s="191" t="str">
        <f t="shared" si="145"/>
        <v/>
      </c>
      <c r="L815" s="191" t="str">
        <v/>
      </c>
      <c r="M815" s="192" t="str">
        <v/>
      </c>
      <c r="N815" s="191" t="str">
        <v/>
      </c>
      <c r="O815" s="191" t="str">
        <v/>
      </c>
      <c r="P815" s="193" t="str">
        <f t="shared" si="137"/>
        <v/>
      </c>
      <c r="Q815" s="193" t="str">
        <f t="shared" si="138"/>
        <v/>
      </c>
      <c r="R815" s="179" t="str">
        <f>IF('Planilla de Perforacion'!K849="Survey","Survey","")</f>
        <v/>
      </c>
      <c r="T815" s="179" t="b">
        <f t="shared" si="139"/>
        <v>0</v>
      </c>
      <c r="U815" s="179" t="str">
        <v/>
      </c>
      <c r="V815" s="179" t="str">
        <f t="shared" si="140"/>
        <v/>
      </c>
      <c r="W815" t="str">
        <v/>
      </c>
      <c r="X815" s="202" t="str">
        <v/>
      </c>
      <c r="Y815" t="str">
        <v/>
      </c>
      <c r="Z815" t="str">
        <v/>
      </c>
      <c r="AA815" t="str">
        <f t="shared" si="143"/>
        <v/>
      </c>
      <c r="AB815" t="str">
        <f t="shared" si="144"/>
        <v/>
      </c>
      <c r="AC815" s="179" t="str">
        <f>IF('Planilla de Perforacion'!K849="Repasa","Repasa","")</f>
        <v/>
      </c>
      <c r="AE815" s="179" t="b">
        <f t="shared" si="141"/>
        <v>0</v>
      </c>
      <c r="AF815" t="str">
        <v/>
      </c>
      <c r="AG815" s="179" t="str">
        <f t="shared" si="142"/>
        <v/>
      </c>
      <c r="AH815" t="str">
        <v/>
      </c>
      <c r="AI815" s="202" t="str">
        <v/>
      </c>
      <c r="AJ815" t="str">
        <v/>
      </c>
      <c r="AK815" s="203" t="str">
        <v/>
      </c>
      <c r="AL815" t="str">
        <f t="shared" si="135"/>
        <v/>
      </c>
      <c r="AM815" t="str">
        <f t="shared" si="136"/>
        <v/>
      </c>
    </row>
    <row r="816" spans="3:39" x14ac:dyDescent="0.25">
      <c r="C816" s="179" t="str">
        <f>IF('Planilla de Perforacion'!K850="Conexión","Conexión","")</f>
        <v/>
      </c>
      <c r="D816" s="189" t="str">
        <f>'Planilla de Perforacion'!H850</f>
        <v/>
      </c>
      <c r="E816" s="190" t="str">
        <f>'Planilla de Perforacion'!E850</f>
        <v/>
      </c>
      <c r="F816" s="179">
        <f>'Planilla de Perforacion'!AF850</f>
        <v>0</v>
      </c>
      <c r="G816" s="179" t="str">
        <f>'Planilla de Perforacion'!AQ850</f>
        <v/>
      </c>
      <c r="H816" s="179" t="str">
        <f>'Planilla de Perforacion'!AS850</f>
        <v/>
      </c>
      <c r="I816" s="179" t="str">
        <f>'Planilla de Perforacion'!AR850</f>
        <v/>
      </c>
      <c r="J816" s="191" t="str">
        <v/>
      </c>
      <c r="K816" s="191" t="str">
        <f t="shared" si="145"/>
        <v/>
      </c>
      <c r="L816" s="191" t="str">
        <v/>
      </c>
      <c r="M816" s="192" t="str">
        <v/>
      </c>
      <c r="N816" s="191" t="str">
        <v/>
      </c>
      <c r="O816" s="191" t="str">
        <v/>
      </c>
      <c r="P816" s="193" t="str">
        <f t="shared" si="137"/>
        <v/>
      </c>
      <c r="Q816" s="193" t="str">
        <f t="shared" si="138"/>
        <v/>
      </c>
      <c r="R816" s="179" t="str">
        <f>IF('Planilla de Perforacion'!K850="Survey","Survey","")</f>
        <v/>
      </c>
      <c r="T816" s="179" t="b">
        <f t="shared" si="139"/>
        <v>0</v>
      </c>
      <c r="U816" s="179" t="str">
        <v/>
      </c>
      <c r="V816" s="179" t="str">
        <f t="shared" si="140"/>
        <v/>
      </c>
      <c r="W816" t="str">
        <v/>
      </c>
      <c r="X816" s="202" t="str">
        <v/>
      </c>
      <c r="Y816" t="str">
        <v/>
      </c>
      <c r="Z816" t="str">
        <v/>
      </c>
      <c r="AA816" t="str">
        <f t="shared" si="143"/>
        <v/>
      </c>
      <c r="AB816" t="str">
        <f t="shared" si="144"/>
        <v/>
      </c>
      <c r="AC816" s="179" t="str">
        <f>IF('Planilla de Perforacion'!K850="Repasa","Repasa","")</f>
        <v/>
      </c>
      <c r="AE816" s="179" t="b">
        <f t="shared" si="141"/>
        <v>0</v>
      </c>
      <c r="AF816" t="str">
        <v/>
      </c>
      <c r="AG816" s="179" t="str">
        <f t="shared" si="142"/>
        <v/>
      </c>
      <c r="AH816" t="str">
        <v/>
      </c>
      <c r="AI816" s="202" t="str">
        <v/>
      </c>
      <c r="AJ816" t="str">
        <v/>
      </c>
      <c r="AK816" s="203" t="str">
        <v/>
      </c>
      <c r="AL816" t="str">
        <f t="shared" si="135"/>
        <v/>
      </c>
      <c r="AM816" t="str">
        <f t="shared" si="136"/>
        <v/>
      </c>
    </row>
    <row r="817" spans="3:39" x14ac:dyDescent="0.25">
      <c r="C817" s="179" t="str">
        <f>IF('Planilla de Perforacion'!K851="Conexión","Conexión","")</f>
        <v/>
      </c>
      <c r="D817" s="189" t="str">
        <f>'Planilla de Perforacion'!H851</f>
        <v/>
      </c>
      <c r="E817" s="190" t="str">
        <f>'Planilla de Perforacion'!E851</f>
        <v/>
      </c>
      <c r="F817" s="179">
        <f>'Planilla de Perforacion'!AF851</f>
        <v>0</v>
      </c>
      <c r="G817" s="179" t="str">
        <f>'Planilla de Perforacion'!AQ851</f>
        <v/>
      </c>
      <c r="H817" s="179" t="str">
        <f>'Planilla de Perforacion'!AS851</f>
        <v/>
      </c>
      <c r="I817" s="179" t="str">
        <f>'Planilla de Perforacion'!AR851</f>
        <v/>
      </c>
      <c r="J817" s="191" t="str">
        <v/>
      </c>
      <c r="K817" s="191" t="str">
        <f t="shared" si="145"/>
        <v/>
      </c>
      <c r="L817" s="191" t="str">
        <v/>
      </c>
      <c r="M817" s="192" t="str">
        <v/>
      </c>
      <c r="N817" s="191" t="str">
        <v/>
      </c>
      <c r="O817" s="191" t="str">
        <v/>
      </c>
      <c r="P817" s="193" t="str">
        <f t="shared" si="137"/>
        <v/>
      </c>
      <c r="Q817" s="193" t="str">
        <f t="shared" si="138"/>
        <v/>
      </c>
      <c r="R817" s="179" t="str">
        <f>IF('Planilla de Perforacion'!K851="Survey","Survey","")</f>
        <v/>
      </c>
      <c r="T817" s="179" t="b">
        <f t="shared" si="139"/>
        <v>0</v>
      </c>
      <c r="U817" s="179" t="str">
        <v/>
      </c>
      <c r="V817" s="179" t="str">
        <f t="shared" si="140"/>
        <v/>
      </c>
      <c r="W817" t="str">
        <v/>
      </c>
      <c r="X817" s="202" t="str">
        <v/>
      </c>
      <c r="Y817" t="str">
        <v/>
      </c>
      <c r="Z817" t="str">
        <v/>
      </c>
      <c r="AA817" t="str">
        <f t="shared" si="143"/>
        <v/>
      </c>
      <c r="AB817" t="str">
        <f t="shared" si="144"/>
        <v/>
      </c>
      <c r="AC817" s="179" t="str">
        <f>IF('Planilla de Perforacion'!K851="Repasa","Repasa","")</f>
        <v/>
      </c>
      <c r="AE817" s="179" t="b">
        <f t="shared" si="141"/>
        <v>0</v>
      </c>
      <c r="AF817" t="str">
        <v/>
      </c>
      <c r="AG817" s="179" t="str">
        <f t="shared" si="142"/>
        <v/>
      </c>
      <c r="AH817" t="str">
        <v/>
      </c>
      <c r="AI817" s="202" t="str">
        <v/>
      </c>
      <c r="AJ817" t="str">
        <v/>
      </c>
      <c r="AK817" s="203" t="str">
        <v/>
      </c>
      <c r="AL817" t="str">
        <f t="shared" si="135"/>
        <v/>
      </c>
      <c r="AM817" t="str">
        <f t="shared" si="136"/>
        <v/>
      </c>
    </row>
    <row r="818" spans="3:39" x14ac:dyDescent="0.25">
      <c r="C818" s="179" t="str">
        <f>IF('Planilla de Perforacion'!K852="Conexión","Conexión","")</f>
        <v/>
      </c>
      <c r="D818" s="189" t="str">
        <f>'Planilla de Perforacion'!H852</f>
        <v/>
      </c>
      <c r="E818" s="190" t="str">
        <f>'Planilla de Perforacion'!E852</f>
        <v/>
      </c>
      <c r="F818" s="179">
        <f>'Planilla de Perforacion'!AF852</f>
        <v>0</v>
      </c>
      <c r="G818" s="179" t="str">
        <f>'Planilla de Perforacion'!AQ852</f>
        <v/>
      </c>
      <c r="H818" s="179" t="str">
        <f>'Planilla de Perforacion'!AS852</f>
        <v/>
      </c>
      <c r="I818" s="179" t="str">
        <f>'Planilla de Perforacion'!AR852</f>
        <v/>
      </c>
      <c r="J818" s="191" t="str">
        <v/>
      </c>
      <c r="K818" s="191" t="str">
        <f t="shared" si="145"/>
        <v/>
      </c>
      <c r="L818" s="191" t="str">
        <v/>
      </c>
      <c r="M818" s="192" t="str">
        <v/>
      </c>
      <c r="N818" s="191" t="str">
        <v/>
      </c>
      <c r="O818" s="191" t="str">
        <v/>
      </c>
      <c r="P818" s="193" t="str">
        <f t="shared" si="137"/>
        <v/>
      </c>
      <c r="Q818" s="193" t="str">
        <f t="shared" si="138"/>
        <v/>
      </c>
      <c r="R818" s="179" t="str">
        <f>IF('Planilla de Perforacion'!K852="Survey","Survey","")</f>
        <v/>
      </c>
      <c r="T818" s="179" t="b">
        <f t="shared" si="139"/>
        <v>0</v>
      </c>
      <c r="U818" s="179" t="str">
        <v/>
      </c>
      <c r="V818" s="179" t="str">
        <f t="shared" si="140"/>
        <v/>
      </c>
      <c r="W818" t="str">
        <v/>
      </c>
      <c r="X818" s="202" t="str">
        <v/>
      </c>
      <c r="Y818" t="str">
        <v/>
      </c>
      <c r="Z818" t="str">
        <v/>
      </c>
      <c r="AA818" t="str">
        <f t="shared" si="143"/>
        <v/>
      </c>
      <c r="AB818" t="str">
        <f t="shared" si="144"/>
        <v/>
      </c>
      <c r="AC818" s="179" t="str">
        <f>IF('Planilla de Perforacion'!K852="Repasa","Repasa","")</f>
        <v/>
      </c>
      <c r="AE818" s="179" t="b">
        <f t="shared" si="141"/>
        <v>0</v>
      </c>
      <c r="AF818" t="str">
        <v/>
      </c>
      <c r="AG818" s="179" t="str">
        <f t="shared" si="142"/>
        <v/>
      </c>
      <c r="AH818" t="str">
        <v/>
      </c>
      <c r="AI818" s="202" t="str">
        <v/>
      </c>
      <c r="AJ818" t="str">
        <v/>
      </c>
      <c r="AK818" s="203" t="str">
        <v/>
      </c>
      <c r="AL818" t="str">
        <f t="shared" si="135"/>
        <v/>
      </c>
      <c r="AM818" t="str">
        <f t="shared" si="136"/>
        <v/>
      </c>
    </row>
    <row r="819" spans="3:39" x14ac:dyDescent="0.25">
      <c r="C819" s="179" t="str">
        <f>IF('Planilla de Perforacion'!K853="Conexión","Conexión","")</f>
        <v/>
      </c>
      <c r="D819" s="189" t="str">
        <f>'Planilla de Perforacion'!H853</f>
        <v/>
      </c>
      <c r="E819" s="190" t="str">
        <f>'Planilla de Perforacion'!E853</f>
        <v/>
      </c>
      <c r="F819" s="179">
        <f>'Planilla de Perforacion'!AF853</f>
        <v>0</v>
      </c>
      <c r="G819" s="179" t="str">
        <f>'Planilla de Perforacion'!AQ853</f>
        <v/>
      </c>
      <c r="H819" s="179" t="str">
        <f>'Planilla de Perforacion'!AS853</f>
        <v/>
      </c>
      <c r="I819" s="179" t="str">
        <f>'Planilla de Perforacion'!AR853</f>
        <v/>
      </c>
      <c r="J819" s="191" t="str">
        <v/>
      </c>
      <c r="K819" s="191" t="str">
        <f t="shared" si="145"/>
        <v/>
      </c>
      <c r="L819" s="191" t="str">
        <v/>
      </c>
      <c r="M819" s="192" t="str">
        <v/>
      </c>
      <c r="N819" s="191" t="str">
        <v/>
      </c>
      <c r="O819" s="191" t="str">
        <v/>
      </c>
      <c r="P819" s="193" t="str">
        <f t="shared" si="137"/>
        <v/>
      </c>
      <c r="Q819" s="193" t="str">
        <f t="shared" si="138"/>
        <v/>
      </c>
      <c r="R819" s="179" t="str">
        <f>IF('Planilla de Perforacion'!K853="Survey","Survey","")</f>
        <v/>
      </c>
      <c r="T819" s="179" t="b">
        <f t="shared" si="139"/>
        <v>0</v>
      </c>
      <c r="U819" s="179" t="str">
        <v/>
      </c>
      <c r="V819" s="179" t="str">
        <f t="shared" si="140"/>
        <v/>
      </c>
      <c r="W819" t="str">
        <v/>
      </c>
      <c r="X819" s="202" t="str">
        <v/>
      </c>
      <c r="Y819" t="str">
        <v/>
      </c>
      <c r="Z819" t="str">
        <v/>
      </c>
      <c r="AA819" t="str">
        <f t="shared" si="143"/>
        <v/>
      </c>
      <c r="AB819" t="str">
        <f t="shared" si="144"/>
        <v/>
      </c>
      <c r="AC819" s="179" t="str">
        <f>IF('Planilla de Perforacion'!K853="Repasa","Repasa","")</f>
        <v/>
      </c>
      <c r="AE819" s="179" t="b">
        <f t="shared" si="141"/>
        <v>0</v>
      </c>
      <c r="AF819" t="str">
        <v/>
      </c>
      <c r="AG819" s="179" t="str">
        <f t="shared" si="142"/>
        <v/>
      </c>
      <c r="AH819" t="str">
        <v/>
      </c>
      <c r="AI819" s="202" t="str">
        <v/>
      </c>
      <c r="AJ819" t="str">
        <v/>
      </c>
      <c r="AK819" s="203" t="str">
        <v/>
      </c>
      <c r="AL819" t="str">
        <f t="shared" si="135"/>
        <v/>
      </c>
      <c r="AM819" t="str">
        <f t="shared" si="136"/>
        <v/>
      </c>
    </row>
    <row r="820" spans="3:39" x14ac:dyDescent="0.25">
      <c r="C820" s="179" t="str">
        <f>IF('Planilla de Perforacion'!K854="Conexión","Conexión","")</f>
        <v/>
      </c>
      <c r="D820" s="189" t="str">
        <f>'Planilla de Perforacion'!H854</f>
        <v/>
      </c>
      <c r="E820" s="190" t="str">
        <f>'Planilla de Perforacion'!E854</f>
        <v/>
      </c>
      <c r="F820" s="179">
        <f>'Planilla de Perforacion'!AF854</f>
        <v>0</v>
      </c>
      <c r="G820" s="179" t="str">
        <f>'Planilla de Perforacion'!AQ854</f>
        <v/>
      </c>
      <c r="H820" s="179" t="str">
        <f>'Planilla de Perforacion'!AS854</f>
        <v/>
      </c>
      <c r="I820" s="179" t="str">
        <f>'Planilla de Perforacion'!AR854</f>
        <v/>
      </c>
      <c r="J820" s="191" t="str">
        <v/>
      </c>
      <c r="K820" s="191" t="str">
        <f t="shared" si="145"/>
        <v/>
      </c>
      <c r="L820" s="191" t="str">
        <v/>
      </c>
      <c r="M820" s="192" t="str">
        <v/>
      </c>
      <c r="N820" s="191" t="str">
        <v/>
      </c>
      <c r="O820" s="191" t="str">
        <v/>
      </c>
      <c r="P820" s="193" t="str">
        <f t="shared" si="137"/>
        <v/>
      </c>
      <c r="Q820" s="193" t="str">
        <f t="shared" si="138"/>
        <v/>
      </c>
      <c r="R820" s="179" t="str">
        <f>IF('Planilla de Perforacion'!K854="Survey","Survey","")</f>
        <v/>
      </c>
      <c r="T820" s="179" t="b">
        <f t="shared" si="139"/>
        <v>0</v>
      </c>
      <c r="U820" s="179" t="str">
        <v/>
      </c>
      <c r="V820" s="179" t="str">
        <f t="shared" si="140"/>
        <v/>
      </c>
      <c r="W820" t="str">
        <v/>
      </c>
      <c r="X820" s="202" t="str">
        <v/>
      </c>
      <c r="Y820" t="str">
        <v/>
      </c>
      <c r="Z820" t="str">
        <v/>
      </c>
      <c r="AA820" t="str">
        <f t="shared" si="143"/>
        <v/>
      </c>
      <c r="AB820" t="str">
        <f t="shared" si="144"/>
        <v/>
      </c>
      <c r="AC820" s="179" t="str">
        <f>IF('Planilla de Perforacion'!K854="Repasa","Repasa","")</f>
        <v/>
      </c>
      <c r="AE820" s="179" t="b">
        <f t="shared" si="141"/>
        <v>0</v>
      </c>
      <c r="AF820" t="str">
        <v/>
      </c>
      <c r="AG820" s="179" t="str">
        <f t="shared" si="142"/>
        <v/>
      </c>
      <c r="AH820" t="str">
        <v/>
      </c>
      <c r="AI820" s="202" t="str">
        <v/>
      </c>
      <c r="AJ820" t="str">
        <v/>
      </c>
      <c r="AK820" s="203" t="str">
        <v/>
      </c>
      <c r="AL820" t="str">
        <f t="shared" si="135"/>
        <v/>
      </c>
      <c r="AM820" t="str">
        <f t="shared" si="136"/>
        <v/>
      </c>
    </row>
    <row r="821" spans="3:39" x14ac:dyDescent="0.25">
      <c r="C821" s="179" t="str">
        <f>IF('Planilla de Perforacion'!K855="Conexión","Conexión","")</f>
        <v/>
      </c>
      <c r="D821" s="189" t="str">
        <f>'Planilla de Perforacion'!H855</f>
        <v/>
      </c>
      <c r="E821" s="190" t="str">
        <f>'Planilla de Perforacion'!E855</f>
        <v/>
      </c>
      <c r="F821" s="179">
        <f>'Planilla de Perforacion'!AF855</f>
        <v>0</v>
      </c>
      <c r="G821" s="179" t="str">
        <f>'Planilla de Perforacion'!AQ855</f>
        <v/>
      </c>
      <c r="H821" s="179" t="str">
        <f>'Planilla de Perforacion'!AS855</f>
        <v/>
      </c>
      <c r="I821" s="179" t="str">
        <f>'Planilla de Perforacion'!AR855</f>
        <v/>
      </c>
      <c r="J821" s="191" t="str">
        <v/>
      </c>
      <c r="K821" s="191" t="str">
        <f t="shared" si="145"/>
        <v/>
      </c>
      <c r="L821" s="191" t="str">
        <v/>
      </c>
      <c r="M821" s="192" t="str">
        <v/>
      </c>
      <c r="N821" s="191" t="str">
        <v/>
      </c>
      <c r="O821" s="191" t="str">
        <v/>
      </c>
      <c r="P821" s="193" t="str">
        <f t="shared" si="137"/>
        <v/>
      </c>
      <c r="Q821" s="193" t="str">
        <f t="shared" si="138"/>
        <v/>
      </c>
      <c r="R821" s="179" t="str">
        <f>IF('Planilla de Perforacion'!K855="Survey","Survey","")</f>
        <v/>
      </c>
      <c r="T821" s="179" t="b">
        <f t="shared" si="139"/>
        <v>0</v>
      </c>
      <c r="U821" s="179" t="str">
        <v/>
      </c>
      <c r="V821" s="179" t="str">
        <f t="shared" si="140"/>
        <v/>
      </c>
      <c r="W821" t="str">
        <v/>
      </c>
      <c r="X821" s="202" t="str">
        <v/>
      </c>
      <c r="Y821" t="str">
        <v/>
      </c>
      <c r="Z821" t="str">
        <v/>
      </c>
      <c r="AA821" t="str">
        <f t="shared" si="143"/>
        <v/>
      </c>
      <c r="AB821" t="str">
        <f t="shared" si="144"/>
        <v/>
      </c>
      <c r="AC821" s="179" t="str">
        <f>IF('Planilla de Perforacion'!K855="Repasa","Repasa","")</f>
        <v/>
      </c>
      <c r="AE821" s="179" t="b">
        <f t="shared" si="141"/>
        <v>0</v>
      </c>
      <c r="AF821" t="str">
        <v/>
      </c>
      <c r="AG821" s="179" t="str">
        <f t="shared" si="142"/>
        <v/>
      </c>
      <c r="AH821" t="str">
        <v/>
      </c>
      <c r="AI821" s="202" t="str">
        <v/>
      </c>
      <c r="AJ821" t="str">
        <v/>
      </c>
      <c r="AK821" s="203" t="str">
        <v/>
      </c>
      <c r="AL821" t="str">
        <f t="shared" si="135"/>
        <v/>
      </c>
      <c r="AM821" t="str">
        <f t="shared" si="136"/>
        <v/>
      </c>
    </row>
    <row r="822" spans="3:39" x14ac:dyDescent="0.25">
      <c r="C822" s="179" t="str">
        <f>IF('Planilla de Perforacion'!K856="Conexión","Conexión","")</f>
        <v/>
      </c>
      <c r="D822" s="189" t="str">
        <f>'Planilla de Perforacion'!H856</f>
        <v/>
      </c>
      <c r="E822" s="190" t="str">
        <f>'Planilla de Perforacion'!E856</f>
        <v/>
      </c>
      <c r="F822" s="179">
        <f>'Planilla de Perforacion'!AF856</f>
        <v>0</v>
      </c>
      <c r="G822" s="179" t="str">
        <f>'Planilla de Perforacion'!AQ856</f>
        <v/>
      </c>
      <c r="H822" s="179" t="str">
        <f>'Planilla de Perforacion'!AS856</f>
        <v/>
      </c>
      <c r="I822" s="179" t="str">
        <f>'Planilla de Perforacion'!AR856</f>
        <v/>
      </c>
      <c r="J822" s="191" t="str">
        <v/>
      </c>
      <c r="K822" s="191" t="str">
        <f t="shared" si="145"/>
        <v/>
      </c>
      <c r="L822" s="191" t="str">
        <v/>
      </c>
      <c r="M822" s="192" t="str">
        <v/>
      </c>
      <c r="N822" s="191" t="str">
        <v/>
      </c>
      <c r="O822" s="191" t="str">
        <v/>
      </c>
      <c r="P822" s="193" t="str">
        <f t="shared" si="137"/>
        <v/>
      </c>
      <c r="Q822" s="193" t="str">
        <f t="shared" si="138"/>
        <v/>
      </c>
      <c r="R822" s="179" t="str">
        <f>IF('Planilla de Perforacion'!K856="Survey","Survey","")</f>
        <v/>
      </c>
      <c r="T822" s="179" t="b">
        <f t="shared" si="139"/>
        <v>0</v>
      </c>
      <c r="U822" s="179" t="str">
        <v/>
      </c>
      <c r="V822" s="179" t="str">
        <f t="shared" si="140"/>
        <v/>
      </c>
      <c r="W822" t="str">
        <v/>
      </c>
      <c r="X822" s="202" t="str">
        <v/>
      </c>
      <c r="Y822" t="str">
        <v/>
      </c>
      <c r="Z822" t="str">
        <v/>
      </c>
      <c r="AA822" t="str">
        <f t="shared" si="143"/>
        <v/>
      </c>
      <c r="AB822" t="str">
        <f t="shared" si="144"/>
        <v/>
      </c>
      <c r="AC822" s="179" t="str">
        <f>IF('Planilla de Perforacion'!K856="Repasa","Repasa","")</f>
        <v/>
      </c>
      <c r="AE822" s="179" t="b">
        <f t="shared" si="141"/>
        <v>0</v>
      </c>
      <c r="AF822" t="str">
        <v/>
      </c>
      <c r="AG822" s="179" t="str">
        <f t="shared" si="142"/>
        <v/>
      </c>
      <c r="AH822" t="str">
        <v/>
      </c>
      <c r="AI822" s="202" t="str">
        <v/>
      </c>
      <c r="AJ822" t="str">
        <v/>
      </c>
      <c r="AK822" s="203" t="str">
        <v/>
      </c>
      <c r="AL822" t="str">
        <f t="shared" si="135"/>
        <v/>
      </c>
      <c r="AM822" t="str">
        <f t="shared" si="136"/>
        <v/>
      </c>
    </row>
    <row r="823" spans="3:39" x14ac:dyDescent="0.25">
      <c r="C823" s="179" t="str">
        <f>IF('Planilla de Perforacion'!K857="Conexión","Conexión","")</f>
        <v/>
      </c>
      <c r="D823" s="189" t="str">
        <f>'Planilla de Perforacion'!H857</f>
        <v/>
      </c>
      <c r="E823" s="190" t="str">
        <f>'Planilla de Perforacion'!E857</f>
        <v/>
      </c>
      <c r="F823" s="179">
        <f>'Planilla de Perforacion'!AF857</f>
        <v>0</v>
      </c>
      <c r="G823" s="179" t="str">
        <f>'Planilla de Perforacion'!AQ857</f>
        <v/>
      </c>
      <c r="H823" s="179" t="str">
        <f>'Planilla de Perforacion'!AS857</f>
        <v/>
      </c>
      <c r="I823" s="179" t="str">
        <f>'Planilla de Perforacion'!AR857</f>
        <v/>
      </c>
      <c r="J823" s="191" t="str">
        <v/>
      </c>
      <c r="K823" s="191" t="str">
        <f t="shared" si="145"/>
        <v/>
      </c>
      <c r="L823" s="191" t="str">
        <v/>
      </c>
      <c r="M823" s="192" t="str">
        <v/>
      </c>
      <c r="N823" s="191" t="str">
        <v/>
      </c>
      <c r="O823" s="191" t="str">
        <v/>
      </c>
      <c r="P823" s="193" t="str">
        <f t="shared" si="137"/>
        <v/>
      </c>
      <c r="Q823" s="193" t="str">
        <f t="shared" si="138"/>
        <v/>
      </c>
      <c r="R823" s="179" t="str">
        <f>IF('Planilla de Perforacion'!K857="Survey","Survey","")</f>
        <v/>
      </c>
      <c r="T823" s="179" t="b">
        <f t="shared" si="139"/>
        <v>0</v>
      </c>
      <c r="U823" s="179" t="str">
        <v/>
      </c>
      <c r="V823" s="179" t="str">
        <f t="shared" si="140"/>
        <v/>
      </c>
      <c r="W823" t="str">
        <v/>
      </c>
      <c r="X823" s="202" t="str">
        <v/>
      </c>
      <c r="Y823" t="str">
        <v/>
      </c>
      <c r="Z823" t="str">
        <v/>
      </c>
      <c r="AA823" t="str">
        <f t="shared" si="143"/>
        <v/>
      </c>
      <c r="AB823" t="str">
        <f t="shared" si="144"/>
        <v/>
      </c>
      <c r="AC823" s="179" t="str">
        <f>IF('Planilla de Perforacion'!K857="Repasa","Repasa","")</f>
        <v/>
      </c>
      <c r="AE823" s="179" t="b">
        <f t="shared" si="141"/>
        <v>0</v>
      </c>
      <c r="AF823" t="str">
        <v/>
      </c>
      <c r="AG823" s="179" t="str">
        <f t="shared" si="142"/>
        <v/>
      </c>
      <c r="AH823" t="str">
        <v/>
      </c>
      <c r="AI823" s="202" t="str">
        <v/>
      </c>
      <c r="AJ823" t="str">
        <v/>
      </c>
      <c r="AK823" s="203" t="str">
        <v/>
      </c>
      <c r="AL823" t="str">
        <f t="shared" si="135"/>
        <v/>
      </c>
      <c r="AM823" t="str">
        <f t="shared" si="136"/>
        <v/>
      </c>
    </row>
    <row r="824" spans="3:39" x14ac:dyDescent="0.25">
      <c r="C824" s="179" t="str">
        <f>IF('Planilla de Perforacion'!K858="Conexión","Conexión","")</f>
        <v/>
      </c>
      <c r="D824" s="189" t="str">
        <f>'Planilla de Perforacion'!H858</f>
        <v/>
      </c>
      <c r="E824" s="190" t="str">
        <f>'Planilla de Perforacion'!E858</f>
        <v/>
      </c>
      <c r="F824" s="179">
        <f>'Planilla de Perforacion'!AF858</f>
        <v>0</v>
      </c>
      <c r="G824" s="179" t="str">
        <f>'Planilla de Perforacion'!AQ858</f>
        <v/>
      </c>
      <c r="H824" s="179" t="str">
        <f>'Planilla de Perforacion'!AS858</f>
        <v/>
      </c>
      <c r="I824" s="179" t="str">
        <f>'Planilla de Perforacion'!AR858</f>
        <v/>
      </c>
      <c r="J824" s="191" t="str">
        <v/>
      </c>
      <c r="K824" s="191" t="str">
        <f t="shared" si="145"/>
        <v/>
      </c>
      <c r="L824" s="191" t="str">
        <v/>
      </c>
      <c r="M824" s="192" t="str">
        <v/>
      </c>
      <c r="N824" s="191" t="str">
        <v/>
      </c>
      <c r="O824" s="191" t="str">
        <v/>
      </c>
      <c r="P824" s="193" t="str">
        <f t="shared" si="137"/>
        <v/>
      </c>
      <c r="Q824" s="193" t="str">
        <f t="shared" si="138"/>
        <v/>
      </c>
      <c r="R824" s="179" t="str">
        <f>IF('Planilla de Perforacion'!K858="Survey","Survey","")</f>
        <v/>
      </c>
      <c r="T824" s="179" t="b">
        <f t="shared" si="139"/>
        <v>0</v>
      </c>
      <c r="U824" s="179" t="str">
        <v/>
      </c>
      <c r="V824" s="179" t="str">
        <f t="shared" si="140"/>
        <v/>
      </c>
      <c r="W824" t="str">
        <v/>
      </c>
      <c r="X824" s="202" t="str">
        <v/>
      </c>
      <c r="Y824" t="str">
        <v/>
      </c>
      <c r="Z824" t="str">
        <v/>
      </c>
      <c r="AA824" t="str">
        <f t="shared" si="143"/>
        <v/>
      </c>
      <c r="AB824" t="str">
        <f t="shared" si="144"/>
        <v/>
      </c>
      <c r="AC824" s="179" t="str">
        <f>IF('Planilla de Perforacion'!K858="Repasa","Repasa","")</f>
        <v/>
      </c>
      <c r="AE824" s="179" t="b">
        <f t="shared" si="141"/>
        <v>0</v>
      </c>
      <c r="AF824" t="str">
        <v/>
      </c>
      <c r="AG824" s="179" t="str">
        <f t="shared" si="142"/>
        <v/>
      </c>
      <c r="AH824" t="str">
        <v/>
      </c>
      <c r="AI824" s="202" t="str">
        <v/>
      </c>
      <c r="AJ824" t="str">
        <v/>
      </c>
      <c r="AK824" s="203" t="str">
        <v/>
      </c>
      <c r="AL824" t="str">
        <f t="shared" si="135"/>
        <v/>
      </c>
      <c r="AM824" t="str">
        <f t="shared" si="136"/>
        <v/>
      </c>
    </row>
    <row r="825" spans="3:39" x14ac:dyDescent="0.25">
      <c r="C825" s="179" t="str">
        <f>IF('Planilla de Perforacion'!K859="Conexión","Conexión","")</f>
        <v/>
      </c>
      <c r="D825" s="189" t="str">
        <f>'Planilla de Perforacion'!H859</f>
        <v/>
      </c>
      <c r="E825" s="190" t="str">
        <f>'Planilla de Perforacion'!E859</f>
        <v/>
      </c>
      <c r="F825" s="179">
        <f>'Planilla de Perforacion'!AF859</f>
        <v>0</v>
      </c>
      <c r="G825" s="179" t="str">
        <f>'Planilla de Perforacion'!AQ859</f>
        <v/>
      </c>
      <c r="H825" s="179" t="str">
        <f>'Planilla de Perforacion'!AS859</f>
        <v/>
      </c>
      <c r="I825" s="179" t="str">
        <f>'Planilla de Perforacion'!AR859</f>
        <v/>
      </c>
      <c r="J825" s="191" t="str">
        <v/>
      </c>
      <c r="K825" s="191" t="str">
        <f t="shared" si="145"/>
        <v/>
      </c>
      <c r="L825" s="191" t="str">
        <v/>
      </c>
      <c r="M825" s="192" t="str">
        <v/>
      </c>
      <c r="N825" s="191" t="str">
        <v/>
      </c>
      <c r="O825" s="191" t="str">
        <v/>
      </c>
      <c r="P825" s="193" t="str">
        <f t="shared" si="137"/>
        <v/>
      </c>
      <c r="Q825" s="193" t="str">
        <f t="shared" si="138"/>
        <v/>
      </c>
      <c r="R825" s="179" t="str">
        <f>IF('Planilla de Perforacion'!K859="Survey","Survey","")</f>
        <v/>
      </c>
      <c r="T825" s="179" t="b">
        <f t="shared" si="139"/>
        <v>0</v>
      </c>
      <c r="U825" s="179" t="str">
        <v/>
      </c>
      <c r="V825" s="179" t="str">
        <f t="shared" si="140"/>
        <v/>
      </c>
      <c r="W825" t="str">
        <v/>
      </c>
      <c r="X825" s="202" t="str">
        <v/>
      </c>
      <c r="Y825" t="str">
        <v/>
      </c>
      <c r="Z825" t="str">
        <v/>
      </c>
      <c r="AA825" t="str">
        <f t="shared" si="143"/>
        <v/>
      </c>
      <c r="AB825" t="str">
        <f t="shared" si="144"/>
        <v/>
      </c>
      <c r="AC825" s="179" t="str">
        <f>IF('Planilla de Perforacion'!K859="Repasa","Repasa","")</f>
        <v/>
      </c>
      <c r="AE825" s="179" t="b">
        <f t="shared" si="141"/>
        <v>0</v>
      </c>
      <c r="AF825" t="str">
        <v/>
      </c>
      <c r="AG825" s="179" t="str">
        <f t="shared" si="142"/>
        <v/>
      </c>
      <c r="AH825" t="str">
        <v/>
      </c>
      <c r="AI825" s="202" t="str">
        <v/>
      </c>
      <c r="AJ825" t="str">
        <v/>
      </c>
      <c r="AK825" s="203" t="str">
        <v/>
      </c>
      <c r="AL825" t="str">
        <f t="shared" si="135"/>
        <v/>
      </c>
      <c r="AM825" t="str">
        <f t="shared" si="136"/>
        <v/>
      </c>
    </row>
    <row r="826" spans="3:39" x14ac:dyDescent="0.25">
      <c r="C826" s="179" t="str">
        <f>IF('Planilla de Perforacion'!K860="Conexión","Conexión","")</f>
        <v/>
      </c>
      <c r="D826" s="189" t="str">
        <f>'Planilla de Perforacion'!H860</f>
        <v/>
      </c>
      <c r="E826" s="190" t="str">
        <f>'Planilla de Perforacion'!E860</f>
        <v/>
      </c>
      <c r="F826" s="179">
        <f>'Planilla de Perforacion'!AF860</f>
        <v>0</v>
      </c>
      <c r="G826" s="179" t="str">
        <f>'Planilla de Perforacion'!AQ860</f>
        <v/>
      </c>
      <c r="H826" s="179" t="str">
        <f>'Planilla de Perforacion'!AS860</f>
        <v/>
      </c>
      <c r="I826" s="179" t="str">
        <f>'Planilla de Perforacion'!AR860</f>
        <v/>
      </c>
      <c r="J826" s="191" t="str">
        <v/>
      </c>
      <c r="K826" s="191" t="str">
        <f t="shared" si="145"/>
        <v/>
      </c>
      <c r="L826" s="191" t="str">
        <v/>
      </c>
      <c r="M826" s="192" t="str">
        <v/>
      </c>
      <c r="N826" s="191" t="str">
        <v/>
      </c>
      <c r="O826" s="191" t="str">
        <v/>
      </c>
      <c r="P826" s="193" t="str">
        <f t="shared" si="137"/>
        <v/>
      </c>
      <c r="Q826" s="193" t="str">
        <f t="shared" si="138"/>
        <v/>
      </c>
      <c r="R826" s="179" t="str">
        <f>IF('Planilla de Perforacion'!K860="Survey","Survey","")</f>
        <v/>
      </c>
      <c r="T826" s="179" t="b">
        <f t="shared" si="139"/>
        <v>0</v>
      </c>
      <c r="U826" s="179" t="str">
        <v/>
      </c>
      <c r="V826" s="179" t="str">
        <f t="shared" si="140"/>
        <v/>
      </c>
      <c r="W826" t="str">
        <v/>
      </c>
      <c r="X826" s="202" t="str">
        <v/>
      </c>
      <c r="Y826" t="str">
        <v/>
      </c>
      <c r="Z826" t="str">
        <v/>
      </c>
      <c r="AA826" t="str">
        <f t="shared" si="143"/>
        <v/>
      </c>
      <c r="AB826" t="str">
        <f t="shared" si="144"/>
        <v/>
      </c>
      <c r="AC826" s="179" t="str">
        <f>IF('Planilla de Perforacion'!K860="Repasa","Repasa","")</f>
        <v/>
      </c>
      <c r="AE826" s="179" t="b">
        <f t="shared" si="141"/>
        <v>0</v>
      </c>
      <c r="AF826" t="str">
        <v/>
      </c>
      <c r="AG826" s="179" t="str">
        <f t="shared" si="142"/>
        <v/>
      </c>
      <c r="AH826" t="str">
        <v/>
      </c>
      <c r="AI826" s="202" t="str">
        <v/>
      </c>
      <c r="AJ826" t="str">
        <v/>
      </c>
      <c r="AK826" s="203" t="str">
        <v/>
      </c>
      <c r="AL826" t="str">
        <f t="shared" si="135"/>
        <v/>
      </c>
      <c r="AM826" t="str">
        <f t="shared" si="136"/>
        <v/>
      </c>
    </row>
    <row r="827" spans="3:39" x14ac:dyDescent="0.25">
      <c r="C827" s="179" t="str">
        <f>IF('Planilla de Perforacion'!K861="Conexión","Conexión","")</f>
        <v/>
      </c>
      <c r="D827" s="189" t="str">
        <f>'Planilla de Perforacion'!H861</f>
        <v/>
      </c>
      <c r="E827" s="190" t="str">
        <f>'Planilla de Perforacion'!E861</f>
        <v/>
      </c>
      <c r="F827" s="179">
        <f>'Planilla de Perforacion'!AF861</f>
        <v>0</v>
      </c>
      <c r="G827" s="179" t="str">
        <f>'Planilla de Perforacion'!AQ861</f>
        <v/>
      </c>
      <c r="H827" s="179" t="str">
        <f>'Planilla de Perforacion'!AS861</f>
        <v/>
      </c>
      <c r="I827" s="179" t="str">
        <f>'Planilla de Perforacion'!AR861</f>
        <v/>
      </c>
      <c r="J827" s="191" t="str">
        <v/>
      </c>
      <c r="K827" s="191" t="str">
        <f t="shared" si="145"/>
        <v/>
      </c>
      <c r="L827" s="191" t="str">
        <v/>
      </c>
      <c r="M827" s="192" t="str">
        <v/>
      </c>
      <c r="N827" s="191" t="str">
        <v/>
      </c>
      <c r="O827" s="191" t="str">
        <v/>
      </c>
      <c r="P827" s="193" t="str">
        <f t="shared" si="137"/>
        <v/>
      </c>
      <c r="Q827" s="193" t="str">
        <f t="shared" si="138"/>
        <v/>
      </c>
      <c r="R827" s="179" t="str">
        <f>IF('Planilla de Perforacion'!K861="Survey","Survey","")</f>
        <v/>
      </c>
      <c r="T827" s="179" t="b">
        <f t="shared" si="139"/>
        <v>0</v>
      </c>
      <c r="U827" s="179" t="str">
        <v/>
      </c>
      <c r="V827" s="179" t="str">
        <f t="shared" si="140"/>
        <v/>
      </c>
      <c r="W827" t="str">
        <v/>
      </c>
      <c r="X827" s="202" t="str">
        <v/>
      </c>
      <c r="Y827" t="str">
        <v/>
      </c>
      <c r="Z827" t="str">
        <v/>
      </c>
      <c r="AA827" t="str">
        <f t="shared" si="143"/>
        <v/>
      </c>
      <c r="AB827" t="str">
        <f t="shared" si="144"/>
        <v/>
      </c>
      <c r="AC827" s="179" t="str">
        <f>IF('Planilla de Perforacion'!K861="Repasa","Repasa","")</f>
        <v/>
      </c>
      <c r="AE827" s="179" t="b">
        <f t="shared" si="141"/>
        <v>0</v>
      </c>
      <c r="AF827" t="str">
        <v/>
      </c>
      <c r="AG827" s="179" t="str">
        <f t="shared" si="142"/>
        <v/>
      </c>
      <c r="AH827" t="str">
        <v/>
      </c>
      <c r="AI827" s="202" t="str">
        <v/>
      </c>
      <c r="AJ827" t="str">
        <v/>
      </c>
      <c r="AK827" s="203" t="str">
        <v/>
      </c>
      <c r="AL827" t="str">
        <f t="shared" si="135"/>
        <v/>
      </c>
      <c r="AM827" t="str">
        <f t="shared" si="136"/>
        <v/>
      </c>
    </row>
    <row r="828" spans="3:39" x14ac:dyDescent="0.25">
      <c r="C828" s="179" t="str">
        <f>IF('Planilla de Perforacion'!K862="Conexión","Conexión","")</f>
        <v/>
      </c>
      <c r="D828" s="189" t="str">
        <f>'Planilla de Perforacion'!H862</f>
        <v/>
      </c>
      <c r="E828" s="190" t="str">
        <f>'Planilla de Perforacion'!E862</f>
        <v/>
      </c>
      <c r="F828" s="179">
        <f>'Planilla de Perforacion'!AF862</f>
        <v>0</v>
      </c>
      <c r="G828" s="179" t="str">
        <f>'Planilla de Perforacion'!AQ862</f>
        <v/>
      </c>
      <c r="H828" s="179" t="str">
        <f>'Planilla de Perforacion'!AS862</f>
        <v/>
      </c>
      <c r="I828" s="179" t="str">
        <f>'Planilla de Perforacion'!AR862</f>
        <v/>
      </c>
      <c r="J828" s="191" t="str">
        <v/>
      </c>
      <c r="K828" s="191" t="str">
        <f t="shared" si="145"/>
        <v/>
      </c>
      <c r="L828" s="191" t="str">
        <v/>
      </c>
      <c r="M828" s="192" t="str">
        <v/>
      </c>
      <c r="N828" s="191" t="str">
        <v/>
      </c>
      <c r="O828" s="191" t="str">
        <v/>
      </c>
      <c r="P828" s="193" t="str">
        <f t="shared" si="137"/>
        <v/>
      </c>
      <c r="Q828" s="193" t="str">
        <f t="shared" si="138"/>
        <v/>
      </c>
      <c r="R828" s="179" t="str">
        <f>IF('Planilla de Perforacion'!K862="Survey","Survey","")</f>
        <v/>
      </c>
      <c r="T828" s="179" t="b">
        <f t="shared" si="139"/>
        <v>0</v>
      </c>
      <c r="U828" s="179" t="str">
        <v/>
      </c>
      <c r="V828" s="179" t="str">
        <f t="shared" si="140"/>
        <v/>
      </c>
      <c r="W828" t="str">
        <v/>
      </c>
      <c r="X828" s="202" t="str">
        <v/>
      </c>
      <c r="Y828" t="str">
        <v/>
      </c>
      <c r="Z828" t="str">
        <v/>
      </c>
      <c r="AA828" t="str">
        <f t="shared" si="143"/>
        <v/>
      </c>
      <c r="AB828" t="str">
        <f t="shared" si="144"/>
        <v/>
      </c>
      <c r="AC828" s="179" t="str">
        <f>IF('Planilla de Perforacion'!K862="Repasa","Repasa","")</f>
        <v/>
      </c>
      <c r="AE828" s="179" t="b">
        <f t="shared" si="141"/>
        <v>0</v>
      </c>
      <c r="AF828" t="str">
        <v/>
      </c>
      <c r="AG828" s="179" t="str">
        <f t="shared" si="142"/>
        <v/>
      </c>
      <c r="AH828" t="str">
        <v/>
      </c>
      <c r="AI828" s="202" t="str">
        <v/>
      </c>
      <c r="AJ828" t="str">
        <v/>
      </c>
      <c r="AK828" s="203" t="str">
        <v/>
      </c>
      <c r="AL828" t="str">
        <f t="shared" si="135"/>
        <v/>
      </c>
      <c r="AM828" t="str">
        <f t="shared" si="136"/>
        <v/>
      </c>
    </row>
    <row r="829" spans="3:39" x14ac:dyDescent="0.25">
      <c r="C829" s="179" t="str">
        <f>IF('Planilla de Perforacion'!K863="Conexión","Conexión","")</f>
        <v/>
      </c>
      <c r="D829" s="189" t="str">
        <f>'Planilla de Perforacion'!H863</f>
        <v/>
      </c>
      <c r="E829" s="190" t="str">
        <f>'Planilla de Perforacion'!E863</f>
        <v/>
      </c>
      <c r="F829" s="179">
        <f>'Planilla de Perforacion'!AF863</f>
        <v>0</v>
      </c>
      <c r="G829" s="179" t="str">
        <f>'Planilla de Perforacion'!AQ863</f>
        <v/>
      </c>
      <c r="H829" s="179" t="str">
        <f>'Planilla de Perforacion'!AS863</f>
        <v/>
      </c>
      <c r="I829" s="179" t="str">
        <f>'Planilla de Perforacion'!AR863</f>
        <v/>
      </c>
      <c r="J829" s="191" t="str">
        <v/>
      </c>
      <c r="K829" s="191" t="str">
        <f t="shared" si="145"/>
        <v/>
      </c>
      <c r="L829" s="191" t="str">
        <v/>
      </c>
      <c r="M829" s="192" t="str">
        <v/>
      </c>
      <c r="N829" s="191" t="str">
        <v/>
      </c>
      <c r="O829" s="191" t="str">
        <v/>
      </c>
      <c r="P829" s="193" t="str">
        <f t="shared" si="137"/>
        <v/>
      </c>
      <c r="Q829" s="193" t="str">
        <f t="shared" si="138"/>
        <v/>
      </c>
      <c r="R829" s="179" t="str">
        <f>IF('Planilla de Perforacion'!K863="Survey","Survey","")</f>
        <v/>
      </c>
      <c r="T829" s="179" t="b">
        <f t="shared" si="139"/>
        <v>0</v>
      </c>
      <c r="U829" s="179" t="str">
        <v/>
      </c>
      <c r="V829" s="179" t="str">
        <f t="shared" si="140"/>
        <v/>
      </c>
      <c r="W829" t="str">
        <v/>
      </c>
      <c r="X829" s="202" t="str">
        <v/>
      </c>
      <c r="Y829" t="str">
        <v/>
      </c>
      <c r="Z829" t="str">
        <v/>
      </c>
      <c r="AA829" t="str">
        <f t="shared" si="143"/>
        <v/>
      </c>
      <c r="AB829" t="str">
        <f t="shared" si="144"/>
        <v/>
      </c>
      <c r="AC829" s="179" t="str">
        <f>IF('Planilla de Perforacion'!K863="Repasa","Repasa","")</f>
        <v/>
      </c>
      <c r="AE829" s="179" t="b">
        <f t="shared" si="141"/>
        <v>0</v>
      </c>
      <c r="AF829" t="str">
        <v/>
      </c>
      <c r="AG829" s="179" t="str">
        <f t="shared" si="142"/>
        <v/>
      </c>
      <c r="AH829" t="str">
        <v/>
      </c>
      <c r="AI829" s="202" t="str">
        <v/>
      </c>
      <c r="AJ829" t="str">
        <v/>
      </c>
      <c r="AK829" s="203" t="str">
        <v/>
      </c>
      <c r="AL829" t="str">
        <f t="shared" si="135"/>
        <v/>
      </c>
      <c r="AM829" t="str">
        <f t="shared" si="136"/>
        <v/>
      </c>
    </row>
    <row r="830" spans="3:39" x14ac:dyDescent="0.25">
      <c r="C830" s="179" t="str">
        <f>IF('Planilla de Perforacion'!K864="Conexión","Conexión","")</f>
        <v/>
      </c>
      <c r="D830" s="189" t="str">
        <f>'Planilla de Perforacion'!H864</f>
        <v/>
      </c>
      <c r="E830" s="190" t="str">
        <f>'Planilla de Perforacion'!E864</f>
        <v/>
      </c>
      <c r="F830" s="179">
        <f>'Planilla de Perforacion'!AF864</f>
        <v>0</v>
      </c>
      <c r="G830" s="179" t="str">
        <f>'Planilla de Perforacion'!AQ864</f>
        <v/>
      </c>
      <c r="H830" s="179" t="str">
        <f>'Planilla de Perforacion'!AS864</f>
        <v/>
      </c>
      <c r="I830" s="179" t="str">
        <f>'Planilla de Perforacion'!AR864</f>
        <v/>
      </c>
      <c r="J830" s="191" t="str">
        <v/>
      </c>
      <c r="K830" s="191" t="str">
        <f t="shared" si="145"/>
        <v/>
      </c>
      <c r="L830" s="191" t="str">
        <v/>
      </c>
      <c r="M830" s="192" t="str">
        <v/>
      </c>
      <c r="N830" s="191" t="str">
        <v/>
      </c>
      <c r="O830" s="191" t="str">
        <v/>
      </c>
      <c r="P830" s="193" t="str">
        <f t="shared" si="137"/>
        <v/>
      </c>
      <c r="Q830" s="193" t="str">
        <f t="shared" si="138"/>
        <v/>
      </c>
      <c r="R830" s="179" t="str">
        <f>IF('Planilla de Perforacion'!K864="Survey","Survey","")</f>
        <v/>
      </c>
      <c r="T830" s="179" t="b">
        <f t="shared" si="139"/>
        <v>0</v>
      </c>
      <c r="U830" s="179" t="str">
        <v/>
      </c>
      <c r="V830" s="179" t="str">
        <f t="shared" si="140"/>
        <v/>
      </c>
      <c r="W830" t="str">
        <v/>
      </c>
      <c r="X830" s="202" t="str">
        <v/>
      </c>
      <c r="Y830" t="str">
        <v/>
      </c>
      <c r="Z830" t="str">
        <v/>
      </c>
      <c r="AA830" t="str">
        <f t="shared" si="143"/>
        <v/>
      </c>
      <c r="AB830" t="str">
        <f t="shared" si="144"/>
        <v/>
      </c>
      <c r="AC830" s="179" t="str">
        <f>IF('Planilla de Perforacion'!K864="Repasa","Repasa","")</f>
        <v/>
      </c>
      <c r="AE830" s="179" t="b">
        <f t="shared" si="141"/>
        <v>0</v>
      </c>
      <c r="AF830" t="str">
        <v/>
      </c>
      <c r="AG830" s="179" t="str">
        <f t="shared" si="142"/>
        <v/>
      </c>
      <c r="AH830" t="str">
        <v/>
      </c>
      <c r="AI830" s="202" t="str">
        <v/>
      </c>
      <c r="AJ830" t="str">
        <v/>
      </c>
      <c r="AK830" s="203" t="str">
        <v/>
      </c>
      <c r="AL830" t="str">
        <f t="shared" si="135"/>
        <v/>
      </c>
      <c r="AM830" t="str">
        <f t="shared" si="136"/>
        <v/>
      </c>
    </row>
    <row r="831" spans="3:39" x14ac:dyDescent="0.25">
      <c r="C831" s="179" t="str">
        <f>IF('Planilla de Perforacion'!K865="Conexión","Conexión","")</f>
        <v/>
      </c>
      <c r="D831" s="189" t="str">
        <f>'Planilla de Perforacion'!H865</f>
        <v/>
      </c>
      <c r="E831" s="190" t="str">
        <f>'Planilla de Perforacion'!E865</f>
        <v/>
      </c>
      <c r="F831" s="179">
        <f>'Planilla de Perforacion'!AF865</f>
        <v>0</v>
      </c>
      <c r="G831" s="179" t="str">
        <f>'Planilla de Perforacion'!AQ865</f>
        <v/>
      </c>
      <c r="H831" s="179" t="str">
        <f>'Planilla de Perforacion'!AS865</f>
        <v/>
      </c>
      <c r="I831" s="179" t="str">
        <f>'Planilla de Perforacion'!AR865</f>
        <v/>
      </c>
      <c r="J831" s="191" t="str">
        <v/>
      </c>
      <c r="K831" s="191" t="str">
        <f t="shared" si="145"/>
        <v/>
      </c>
      <c r="L831" s="191" t="str">
        <v/>
      </c>
      <c r="M831" s="192" t="str">
        <v/>
      </c>
      <c r="N831" s="191" t="str">
        <v/>
      </c>
      <c r="O831" s="191" t="str">
        <v/>
      </c>
      <c r="P831" s="193" t="str">
        <f t="shared" si="137"/>
        <v/>
      </c>
      <c r="Q831" s="193" t="str">
        <f t="shared" si="138"/>
        <v/>
      </c>
      <c r="R831" s="179" t="str">
        <f>IF('Planilla de Perforacion'!K865="Survey","Survey","")</f>
        <v/>
      </c>
      <c r="T831" s="179" t="b">
        <f t="shared" si="139"/>
        <v>0</v>
      </c>
      <c r="U831" s="179" t="str">
        <v/>
      </c>
      <c r="V831" s="179" t="str">
        <f t="shared" si="140"/>
        <v/>
      </c>
      <c r="W831" t="str">
        <v/>
      </c>
      <c r="X831" s="202" t="str">
        <v/>
      </c>
      <c r="Y831" t="str">
        <v/>
      </c>
      <c r="Z831" t="str">
        <v/>
      </c>
      <c r="AA831" t="str">
        <f t="shared" si="143"/>
        <v/>
      </c>
      <c r="AB831" t="str">
        <f t="shared" si="144"/>
        <v/>
      </c>
      <c r="AC831" s="179" t="str">
        <f>IF('Planilla de Perforacion'!K865="Repasa","Repasa","")</f>
        <v/>
      </c>
      <c r="AE831" s="179" t="b">
        <f t="shared" si="141"/>
        <v>0</v>
      </c>
      <c r="AF831" t="str">
        <v/>
      </c>
      <c r="AG831" s="179" t="str">
        <f t="shared" si="142"/>
        <v/>
      </c>
      <c r="AH831" t="str">
        <v/>
      </c>
      <c r="AI831" s="202" t="str">
        <v/>
      </c>
      <c r="AJ831" t="str">
        <v/>
      </c>
      <c r="AK831" s="203" t="str">
        <v/>
      </c>
      <c r="AL831" t="str">
        <f t="shared" si="135"/>
        <v/>
      </c>
      <c r="AM831" t="str">
        <f t="shared" si="136"/>
        <v/>
      </c>
    </row>
    <row r="832" spans="3:39" x14ac:dyDescent="0.25">
      <c r="C832" s="179" t="str">
        <f>IF('Planilla de Perforacion'!K866="Conexión","Conexión","")</f>
        <v/>
      </c>
      <c r="D832" s="189" t="str">
        <f>'Planilla de Perforacion'!H866</f>
        <v/>
      </c>
      <c r="E832" s="190" t="str">
        <f>'Planilla de Perforacion'!E866</f>
        <v/>
      </c>
      <c r="F832" s="179">
        <f>'Planilla de Perforacion'!AF866</f>
        <v>0</v>
      </c>
      <c r="G832" s="179" t="str">
        <f>'Planilla de Perforacion'!AQ866</f>
        <v/>
      </c>
      <c r="H832" s="179" t="str">
        <f>'Planilla de Perforacion'!AS866</f>
        <v/>
      </c>
      <c r="I832" s="179" t="str">
        <f>'Planilla de Perforacion'!AR866</f>
        <v/>
      </c>
      <c r="J832" s="191" t="str">
        <v/>
      </c>
      <c r="K832" s="191" t="str">
        <f t="shared" si="145"/>
        <v/>
      </c>
      <c r="L832" s="191" t="str">
        <v/>
      </c>
      <c r="M832" s="192" t="str">
        <v/>
      </c>
      <c r="N832" s="191" t="str">
        <v/>
      </c>
      <c r="O832" s="191" t="str">
        <v/>
      </c>
      <c r="P832" s="193" t="str">
        <f t="shared" si="137"/>
        <v/>
      </c>
      <c r="Q832" s="193" t="str">
        <f t="shared" si="138"/>
        <v/>
      </c>
      <c r="R832" s="179" t="str">
        <f>IF('Planilla de Perforacion'!K866="Survey","Survey","")</f>
        <v/>
      </c>
      <c r="T832" s="179" t="b">
        <f t="shared" si="139"/>
        <v>0</v>
      </c>
      <c r="U832" s="179" t="str">
        <v/>
      </c>
      <c r="V832" s="179" t="str">
        <f t="shared" si="140"/>
        <v/>
      </c>
      <c r="W832" t="str">
        <v/>
      </c>
      <c r="X832" s="202" t="str">
        <v/>
      </c>
      <c r="Y832" t="str">
        <v/>
      </c>
      <c r="Z832" t="str">
        <v/>
      </c>
      <c r="AA832" t="str">
        <f t="shared" si="143"/>
        <v/>
      </c>
      <c r="AB832" t="str">
        <f t="shared" si="144"/>
        <v/>
      </c>
      <c r="AC832" s="179" t="str">
        <f>IF('Planilla de Perforacion'!K866="Repasa","Repasa","")</f>
        <v/>
      </c>
      <c r="AE832" s="179" t="b">
        <f t="shared" si="141"/>
        <v>0</v>
      </c>
      <c r="AF832" t="str">
        <v/>
      </c>
      <c r="AG832" s="179" t="str">
        <f t="shared" si="142"/>
        <v/>
      </c>
      <c r="AH832" t="str">
        <v/>
      </c>
      <c r="AI832" s="202" t="str">
        <v/>
      </c>
      <c r="AJ832" t="str">
        <v/>
      </c>
      <c r="AK832" s="203" t="str">
        <v/>
      </c>
      <c r="AL832" t="str">
        <f t="shared" si="135"/>
        <v/>
      </c>
      <c r="AM832" t="str">
        <f t="shared" si="136"/>
        <v/>
      </c>
    </row>
    <row r="833" spans="3:39" x14ac:dyDescent="0.25">
      <c r="C833" s="179" t="str">
        <f>IF('Planilla de Perforacion'!K867="Conexión","Conexión","")</f>
        <v/>
      </c>
      <c r="D833" s="189" t="str">
        <f>'Planilla de Perforacion'!H867</f>
        <v/>
      </c>
      <c r="E833" s="190" t="str">
        <f>'Planilla de Perforacion'!E867</f>
        <v/>
      </c>
      <c r="F833" s="179">
        <f>'Planilla de Perforacion'!AF867</f>
        <v>0</v>
      </c>
      <c r="G833" s="179" t="str">
        <f>'Planilla de Perforacion'!AQ867</f>
        <v/>
      </c>
      <c r="H833" s="179" t="str">
        <f>'Planilla de Perforacion'!AS867</f>
        <v/>
      </c>
      <c r="I833" s="179" t="str">
        <f>'Planilla de Perforacion'!AR867</f>
        <v/>
      </c>
      <c r="J833" s="191" t="str">
        <v/>
      </c>
      <c r="K833" s="191" t="str">
        <f t="shared" si="145"/>
        <v/>
      </c>
      <c r="L833" s="191" t="str">
        <v/>
      </c>
      <c r="M833" s="192" t="str">
        <v/>
      </c>
      <c r="N833" s="191" t="str">
        <v/>
      </c>
      <c r="O833" s="191" t="str">
        <v/>
      </c>
      <c r="P833" s="193" t="str">
        <f t="shared" si="137"/>
        <v/>
      </c>
      <c r="Q833" s="193" t="str">
        <f t="shared" si="138"/>
        <v/>
      </c>
      <c r="R833" s="179" t="str">
        <f>IF('Planilla de Perforacion'!K867="Survey","Survey","")</f>
        <v/>
      </c>
      <c r="T833" s="179" t="b">
        <f t="shared" si="139"/>
        <v>0</v>
      </c>
      <c r="U833" s="179" t="str">
        <v/>
      </c>
      <c r="V833" s="179" t="str">
        <f t="shared" si="140"/>
        <v/>
      </c>
      <c r="W833" t="str">
        <v/>
      </c>
      <c r="X833" s="202" t="str">
        <v/>
      </c>
      <c r="Y833" t="str">
        <v/>
      </c>
      <c r="Z833" t="str">
        <v/>
      </c>
      <c r="AA833" t="str">
        <f t="shared" si="143"/>
        <v/>
      </c>
      <c r="AB833" t="str">
        <f t="shared" si="144"/>
        <v/>
      </c>
      <c r="AC833" s="179" t="str">
        <f>IF('Planilla de Perforacion'!K867="Repasa","Repasa","")</f>
        <v/>
      </c>
      <c r="AE833" s="179" t="b">
        <f t="shared" si="141"/>
        <v>0</v>
      </c>
      <c r="AF833" t="str">
        <v/>
      </c>
      <c r="AG833" s="179" t="str">
        <f t="shared" si="142"/>
        <v/>
      </c>
      <c r="AH833" t="str">
        <v/>
      </c>
      <c r="AI833" s="202" t="str">
        <v/>
      </c>
      <c r="AJ833" t="str">
        <v/>
      </c>
      <c r="AK833" s="203" t="str">
        <v/>
      </c>
      <c r="AL833" t="str">
        <f t="shared" si="135"/>
        <v/>
      </c>
      <c r="AM833" t="str">
        <f t="shared" si="136"/>
        <v/>
      </c>
    </row>
    <row r="834" spans="3:39" x14ac:dyDescent="0.25">
      <c r="C834" s="179" t="str">
        <f>IF('Planilla de Perforacion'!K868="Conexión","Conexión","")</f>
        <v/>
      </c>
      <c r="D834" s="189" t="str">
        <f>'Planilla de Perforacion'!H868</f>
        <v/>
      </c>
      <c r="E834" s="190" t="str">
        <f>'Planilla de Perforacion'!E868</f>
        <v/>
      </c>
      <c r="F834" s="179">
        <f>'Planilla de Perforacion'!AF868</f>
        <v>0</v>
      </c>
      <c r="G834" s="179" t="str">
        <f>'Planilla de Perforacion'!AQ868</f>
        <v/>
      </c>
      <c r="H834" s="179" t="str">
        <f>'Planilla de Perforacion'!AS868</f>
        <v/>
      </c>
      <c r="I834" s="179" t="str">
        <f>'Planilla de Perforacion'!AR868</f>
        <v/>
      </c>
      <c r="J834" s="191" t="str">
        <v/>
      </c>
      <c r="K834" s="191" t="str">
        <f t="shared" si="145"/>
        <v/>
      </c>
      <c r="L834" s="191" t="str">
        <v/>
      </c>
      <c r="M834" s="192" t="str">
        <v/>
      </c>
      <c r="N834" s="191" t="str">
        <v/>
      </c>
      <c r="O834" s="191" t="str">
        <v/>
      </c>
      <c r="P834" s="193" t="str">
        <f t="shared" si="137"/>
        <v/>
      </c>
      <c r="Q834" s="193" t="str">
        <f t="shared" si="138"/>
        <v/>
      </c>
      <c r="R834" s="179" t="str">
        <f>IF('Planilla de Perforacion'!K868="Survey","Survey","")</f>
        <v/>
      </c>
      <c r="T834" s="179" t="b">
        <f t="shared" si="139"/>
        <v>0</v>
      </c>
      <c r="U834" s="179" t="str">
        <v/>
      </c>
      <c r="V834" s="179" t="str">
        <f t="shared" si="140"/>
        <v/>
      </c>
      <c r="W834" t="str">
        <v/>
      </c>
      <c r="X834" s="202" t="str">
        <v/>
      </c>
      <c r="Y834" t="str">
        <v/>
      </c>
      <c r="Z834" t="str">
        <v/>
      </c>
      <c r="AA834" t="str">
        <f t="shared" si="143"/>
        <v/>
      </c>
      <c r="AB834" t="str">
        <f t="shared" si="144"/>
        <v/>
      </c>
      <c r="AC834" s="179" t="str">
        <f>IF('Planilla de Perforacion'!K868="Repasa","Repasa","")</f>
        <v/>
      </c>
      <c r="AE834" s="179" t="b">
        <f t="shared" si="141"/>
        <v>0</v>
      </c>
      <c r="AF834" t="str">
        <v/>
      </c>
      <c r="AG834" s="179" t="str">
        <f t="shared" si="142"/>
        <v/>
      </c>
      <c r="AH834" t="str">
        <v/>
      </c>
      <c r="AI834" s="202" t="str">
        <v/>
      </c>
      <c r="AJ834" t="str">
        <v/>
      </c>
      <c r="AK834" s="203" t="str">
        <v/>
      </c>
      <c r="AL834" t="str">
        <f t="shared" ref="AL834:AL897" si="146">IF(AJ834="Día",AH834,"")</f>
        <v/>
      </c>
      <c r="AM834" t="str">
        <f t="shared" ref="AM834:AM897" si="147">IF(AJ834="Noche",AH834,"")</f>
        <v/>
      </c>
    </row>
    <row r="835" spans="3:39" x14ac:dyDescent="0.25">
      <c r="C835" s="179" t="str">
        <f>IF('Planilla de Perforacion'!K869="Conexión","Conexión","")</f>
        <v/>
      </c>
      <c r="D835" s="189" t="str">
        <f>'Planilla de Perforacion'!H869</f>
        <v/>
      </c>
      <c r="E835" s="190" t="str">
        <f>'Planilla de Perforacion'!E869</f>
        <v/>
      </c>
      <c r="F835" s="179">
        <f>'Planilla de Perforacion'!AF869</f>
        <v>0</v>
      </c>
      <c r="G835" s="179" t="str">
        <f>'Planilla de Perforacion'!AQ869</f>
        <v/>
      </c>
      <c r="H835" s="179" t="str">
        <f>'Planilla de Perforacion'!AS869</f>
        <v/>
      </c>
      <c r="I835" s="179" t="str">
        <f>'Planilla de Perforacion'!AR869</f>
        <v/>
      </c>
      <c r="J835" s="191" t="str">
        <v/>
      </c>
      <c r="K835" s="191" t="str">
        <f t="shared" si="145"/>
        <v/>
      </c>
      <c r="L835" s="191" t="str">
        <v/>
      </c>
      <c r="M835" s="192" t="str">
        <v/>
      </c>
      <c r="N835" s="191" t="str">
        <v/>
      </c>
      <c r="O835" s="191" t="str">
        <v/>
      </c>
      <c r="P835" s="193" t="str">
        <f t="shared" ref="P835:P898" si="148">IF(N835="Día",L835,"")</f>
        <v/>
      </c>
      <c r="Q835" s="193" t="str">
        <f t="shared" ref="Q835:Q898" si="149">IF(N835="Noche",L835,"")</f>
        <v/>
      </c>
      <c r="R835" s="179" t="str">
        <f>IF('Planilla de Perforacion'!K869="Survey","Survey","")</f>
        <v/>
      </c>
      <c r="T835" s="179" t="b">
        <f t="shared" ref="T835:T898" si="150">IF($R$2:$R$1314=$A$3,ROW())</f>
        <v>0</v>
      </c>
      <c r="U835" s="179" t="str">
        <v/>
      </c>
      <c r="V835" s="179" t="str">
        <f t="shared" ref="V835:V898" si="151">IF(U835="","",$A$3)</f>
        <v/>
      </c>
      <c r="W835" t="str">
        <v/>
      </c>
      <c r="X835" s="202" t="str">
        <v/>
      </c>
      <c r="Y835" t="str">
        <v/>
      </c>
      <c r="Z835" t="str">
        <v/>
      </c>
      <c r="AA835" t="str">
        <f t="shared" si="143"/>
        <v/>
      </c>
      <c r="AB835" t="str">
        <f t="shared" si="144"/>
        <v/>
      </c>
      <c r="AC835" s="179" t="str">
        <f>IF('Planilla de Perforacion'!K869="Repasa","Repasa","")</f>
        <v/>
      </c>
      <c r="AE835" s="179" t="b">
        <f t="shared" ref="AE835:AE898" si="152">IF($AC$2:$AC$1314=$A$4,ROW())</f>
        <v>0</v>
      </c>
      <c r="AF835" t="str">
        <v/>
      </c>
      <c r="AG835" s="179" t="str">
        <f t="shared" ref="AG835:AG898" si="153">IF(AF835="","",$A$4)</f>
        <v/>
      </c>
      <c r="AH835" t="str">
        <v/>
      </c>
      <c r="AI835" s="202" t="str">
        <v/>
      </c>
      <c r="AJ835" t="str">
        <v/>
      </c>
      <c r="AK835" s="203" t="str">
        <v/>
      </c>
      <c r="AL835" t="str">
        <f t="shared" si="146"/>
        <v/>
      </c>
      <c r="AM835" t="str">
        <f t="shared" si="147"/>
        <v/>
      </c>
    </row>
    <row r="836" spans="3:39" x14ac:dyDescent="0.25">
      <c r="C836" s="179" t="str">
        <f>IF('Planilla de Perforacion'!K870="Conexión","Conexión","")</f>
        <v/>
      </c>
      <c r="D836" s="189" t="str">
        <f>'Planilla de Perforacion'!H870</f>
        <v/>
      </c>
      <c r="E836" s="190" t="str">
        <f>'Planilla de Perforacion'!E870</f>
        <v/>
      </c>
      <c r="F836" s="179">
        <f>'Planilla de Perforacion'!AF870</f>
        <v>0</v>
      </c>
      <c r="G836" s="179" t="str">
        <f>'Planilla de Perforacion'!AQ870</f>
        <v/>
      </c>
      <c r="H836" s="179" t="str">
        <f>'Planilla de Perforacion'!AS870</f>
        <v/>
      </c>
      <c r="I836" s="179" t="str">
        <f>'Planilla de Perforacion'!AR870</f>
        <v/>
      </c>
      <c r="J836" s="191" t="str">
        <v/>
      </c>
      <c r="K836" s="191" t="str">
        <f t="shared" si="145"/>
        <v/>
      </c>
      <c r="L836" s="191" t="str">
        <v/>
      </c>
      <c r="M836" s="192" t="str">
        <v/>
      </c>
      <c r="N836" s="191" t="str">
        <v/>
      </c>
      <c r="O836" s="191" t="str">
        <v/>
      </c>
      <c r="P836" s="193" t="str">
        <f t="shared" si="148"/>
        <v/>
      </c>
      <c r="Q836" s="193" t="str">
        <f t="shared" si="149"/>
        <v/>
      </c>
      <c r="R836" s="179" t="str">
        <f>IF('Planilla de Perforacion'!K870="Survey","Survey","")</f>
        <v/>
      </c>
      <c r="T836" s="179" t="b">
        <f t="shared" si="150"/>
        <v>0</v>
      </c>
      <c r="U836" s="179" t="str">
        <v/>
      </c>
      <c r="V836" s="179" t="str">
        <f t="shared" si="151"/>
        <v/>
      </c>
      <c r="W836" t="str">
        <v/>
      </c>
      <c r="X836" s="202" t="str">
        <v/>
      </c>
      <c r="Y836" t="str">
        <v/>
      </c>
      <c r="Z836" t="str">
        <v/>
      </c>
      <c r="AA836" t="str">
        <f t="shared" si="143"/>
        <v/>
      </c>
      <c r="AB836" t="str">
        <f t="shared" si="144"/>
        <v/>
      </c>
      <c r="AC836" s="179" t="str">
        <f>IF('Planilla de Perforacion'!K870="Repasa","Repasa","")</f>
        <v/>
      </c>
      <c r="AE836" s="179" t="b">
        <f t="shared" si="152"/>
        <v>0</v>
      </c>
      <c r="AF836" t="str">
        <v/>
      </c>
      <c r="AG836" s="179" t="str">
        <f t="shared" si="153"/>
        <v/>
      </c>
      <c r="AH836" t="str">
        <v/>
      </c>
      <c r="AI836" s="202" t="str">
        <v/>
      </c>
      <c r="AJ836" t="str">
        <v/>
      </c>
      <c r="AK836" s="203" t="str">
        <v/>
      </c>
      <c r="AL836" t="str">
        <f t="shared" si="146"/>
        <v/>
      </c>
      <c r="AM836" t="str">
        <f t="shared" si="147"/>
        <v/>
      </c>
    </row>
    <row r="837" spans="3:39" x14ac:dyDescent="0.25">
      <c r="C837" s="179" t="str">
        <f>IF('Planilla de Perforacion'!K871="Conexión","Conexión","")</f>
        <v/>
      </c>
      <c r="D837" s="189" t="str">
        <f>'Planilla de Perforacion'!H871</f>
        <v/>
      </c>
      <c r="E837" s="190" t="str">
        <f>'Planilla de Perforacion'!E871</f>
        <v/>
      </c>
      <c r="F837" s="179">
        <f>'Planilla de Perforacion'!AF871</f>
        <v>0</v>
      </c>
      <c r="G837" s="179" t="str">
        <f>'Planilla de Perforacion'!AQ871</f>
        <v/>
      </c>
      <c r="H837" s="179" t="str">
        <f>'Planilla de Perforacion'!AS871</f>
        <v/>
      </c>
      <c r="I837" s="179" t="str">
        <f>'Planilla de Perforacion'!AR871</f>
        <v/>
      </c>
      <c r="J837" s="191" t="str">
        <v/>
      </c>
      <c r="K837" s="191" t="str">
        <f t="shared" si="145"/>
        <v/>
      </c>
      <c r="L837" s="191" t="str">
        <v/>
      </c>
      <c r="M837" s="192" t="str">
        <v/>
      </c>
      <c r="N837" s="191" t="str">
        <v/>
      </c>
      <c r="O837" s="191" t="str">
        <v/>
      </c>
      <c r="P837" s="193" t="str">
        <f t="shared" si="148"/>
        <v/>
      </c>
      <c r="Q837" s="193" t="str">
        <f t="shared" si="149"/>
        <v/>
      </c>
      <c r="R837" s="179" t="str">
        <f>IF('Planilla de Perforacion'!K871="Survey","Survey","")</f>
        <v/>
      </c>
      <c r="T837" s="179" t="b">
        <f t="shared" si="150"/>
        <v>0</v>
      </c>
      <c r="U837" s="179" t="str">
        <v/>
      </c>
      <c r="V837" s="179" t="str">
        <f t="shared" si="151"/>
        <v/>
      </c>
      <c r="W837" t="str">
        <v/>
      </c>
      <c r="X837" s="202" t="str">
        <v/>
      </c>
      <c r="Y837" t="str">
        <v/>
      </c>
      <c r="Z837" t="str">
        <v/>
      </c>
      <c r="AA837" t="str">
        <f t="shared" si="143"/>
        <v/>
      </c>
      <c r="AB837" t="str">
        <f t="shared" si="144"/>
        <v/>
      </c>
      <c r="AC837" s="179" t="str">
        <f>IF('Planilla de Perforacion'!K871="Repasa","Repasa","")</f>
        <v/>
      </c>
      <c r="AE837" s="179" t="b">
        <f t="shared" si="152"/>
        <v>0</v>
      </c>
      <c r="AF837" t="str">
        <v/>
      </c>
      <c r="AG837" s="179" t="str">
        <f t="shared" si="153"/>
        <v/>
      </c>
      <c r="AH837" t="str">
        <v/>
      </c>
      <c r="AI837" s="202" t="str">
        <v/>
      </c>
      <c r="AJ837" t="str">
        <v/>
      </c>
      <c r="AK837" s="203" t="str">
        <v/>
      </c>
      <c r="AL837" t="str">
        <f t="shared" si="146"/>
        <v/>
      </c>
      <c r="AM837" t="str">
        <f t="shared" si="147"/>
        <v/>
      </c>
    </row>
    <row r="838" spans="3:39" x14ac:dyDescent="0.25">
      <c r="C838" s="179" t="str">
        <f>IF('Planilla de Perforacion'!K872="Conexión","Conexión","")</f>
        <v/>
      </c>
      <c r="D838" s="189" t="str">
        <f>'Planilla de Perforacion'!H872</f>
        <v/>
      </c>
      <c r="E838" s="190" t="str">
        <f>'Planilla de Perforacion'!E872</f>
        <v/>
      </c>
      <c r="F838" s="179">
        <f>'Planilla de Perforacion'!AF872</f>
        <v>0</v>
      </c>
      <c r="G838" s="179" t="str">
        <f>'Planilla de Perforacion'!AQ872</f>
        <v/>
      </c>
      <c r="H838" s="179" t="str">
        <f>'Planilla de Perforacion'!AS872</f>
        <v/>
      </c>
      <c r="I838" s="179" t="str">
        <f>'Planilla de Perforacion'!AR872</f>
        <v/>
      </c>
      <c r="J838" s="191" t="str">
        <v/>
      </c>
      <c r="K838" s="191" t="str">
        <f t="shared" si="145"/>
        <v/>
      </c>
      <c r="L838" s="191" t="str">
        <v/>
      </c>
      <c r="M838" s="192" t="str">
        <v/>
      </c>
      <c r="N838" s="191" t="str">
        <v/>
      </c>
      <c r="O838" s="191" t="str">
        <v/>
      </c>
      <c r="P838" s="193" t="str">
        <f t="shared" si="148"/>
        <v/>
      </c>
      <c r="Q838" s="193" t="str">
        <f t="shared" si="149"/>
        <v/>
      </c>
      <c r="R838" s="179" t="str">
        <f>IF('Planilla de Perforacion'!K872="Survey","Survey","")</f>
        <v/>
      </c>
      <c r="T838" s="179" t="b">
        <f t="shared" si="150"/>
        <v>0</v>
      </c>
      <c r="U838" s="179" t="str">
        <v/>
      </c>
      <c r="V838" s="179" t="str">
        <f t="shared" si="151"/>
        <v/>
      </c>
      <c r="W838" t="str">
        <v/>
      </c>
      <c r="X838" s="202" t="str">
        <v/>
      </c>
      <c r="Y838" t="str">
        <v/>
      </c>
      <c r="Z838" t="str">
        <v/>
      </c>
      <c r="AA838" t="str">
        <f t="shared" si="143"/>
        <v/>
      </c>
      <c r="AB838" t="str">
        <f t="shared" si="144"/>
        <v/>
      </c>
      <c r="AC838" s="179" t="str">
        <f>IF('Planilla de Perforacion'!K872="Repasa","Repasa","")</f>
        <v/>
      </c>
      <c r="AE838" s="179" t="b">
        <f t="shared" si="152"/>
        <v>0</v>
      </c>
      <c r="AF838" t="str">
        <v/>
      </c>
      <c r="AG838" s="179" t="str">
        <f t="shared" si="153"/>
        <v/>
      </c>
      <c r="AH838" t="str">
        <v/>
      </c>
      <c r="AI838" s="202" t="str">
        <v/>
      </c>
      <c r="AJ838" t="str">
        <v/>
      </c>
      <c r="AK838" s="203" t="str">
        <v/>
      </c>
      <c r="AL838" t="str">
        <f t="shared" si="146"/>
        <v/>
      </c>
      <c r="AM838" t="str">
        <f t="shared" si="147"/>
        <v/>
      </c>
    </row>
    <row r="839" spans="3:39" x14ac:dyDescent="0.25">
      <c r="C839" s="179" t="str">
        <f>IF('Planilla de Perforacion'!K873="Conexión","Conexión","")</f>
        <v/>
      </c>
      <c r="D839" s="189" t="str">
        <f>'Planilla de Perforacion'!H873</f>
        <v/>
      </c>
      <c r="E839" s="190" t="str">
        <f>'Planilla de Perforacion'!E873</f>
        <v/>
      </c>
      <c r="F839" s="179">
        <f>'Planilla de Perforacion'!AF873</f>
        <v>0</v>
      </c>
      <c r="G839" s="179" t="str">
        <f>'Planilla de Perforacion'!AQ873</f>
        <v/>
      </c>
      <c r="H839" s="179" t="str">
        <f>'Planilla de Perforacion'!AS873</f>
        <v/>
      </c>
      <c r="I839" s="179" t="str">
        <f>'Planilla de Perforacion'!AR873</f>
        <v/>
      </c>
      <c r="J839" s="191" t="str">
        <v/>
      </c>
      <c r="K839" s="191" t="str">
        <f t="shared" si="145"/>
        <v/>
      </c>
      <c r="L839" s="191" t="str">
        <v/>
      </c>
      <c r="M839" s="192" t="str">
        <v/>
      </c>
      <c r="N839" s="191" t="str">
        <v/>
      </c>
      <c r="O839" s="191" t="str">
        <v/>
      </c>
      <c r="P839" s="193" t="str">
        <f t="shared" si="148"/>
        <v/>
      </c>
      <c r="Q839" s="193" t="str">
        <f t="shared" si="149"/>
        <v/>
      </c>
      <c r="R839" s="179" t="str">
        <f>IF('Planilla de Perforacion'!K873="Survey","Survey","")</f>
        <v/>
      </c>
      <c r="T839" s="179" t="b">
        <f t="shared" si="150"/>
        <v>0</v>
      </c>
      <c r="U839" s="179" t="str">
        <v/>
      </c>
      <c r="V839" s="179" t="str">
        <f t="shared" si="151"/>
        <v/>
      </c>
      <c r="W839" t="str">
        <v/>
      </c>
      <c r="X839" s="202" t="str">
        <v/>
      </c>
      <c r="Y839" t="str">
        <v/>
      </c>
      <c r="Z839" t="str">
        <v/>
      </c>
      <c r="AA839" t="str">
        <f t="shared" si="143"/>
        <v/>
      </c>
      <c r="AB839" t="str">
        <f t="shared" si="144"/>
        <v/>
      </c>
      <c r="AC839" s="179" t="str">
        <f>IF('Planilla de Perforacion'!K873="Repasa","Repasa","")</f>
        <v/>
      </c>
      <c r="AE839" s="179" t="b">
        <f t="shared" si="152"/>
        <v>0</v>
      </c>
      <c r="AF839" t="str">
        <v/>
      </c>
      <c r="AG839" s="179" t="str">
        <f t="shared" si="153"/>
        <v/>
      </c>
      <c r="AH839" t="str">
        <v/>
      </c>
      <c r="AI839" s="202" t="str">
        <v/>
      </c>
      <c r="AJ839" t="str">
        <v/>
      </c>
      <c r="AK839" s="203" t="str">
        <v/>
      </c>
      <c r="AL839" t="str">
        <f t="shared" si="146"/>
        <v/>
      </c>
      <c r="AM839" t="str">
        <f t="shared" si="147"/>
        <v/>
      </c>
    </row>
    <row r="840" spans="3:39" x14ac:dyDescent="0.25">
      <c r="C840" s="179" t="str">
        <f>IF('Planilla de Perforacion'!K874="Conexión","Conexión","")</f>
        <v/>
      </c>
      <c r="D840" s="189" t="str">
        <f>'Planilla de Perforacion'!H874</f>
        <v/>
      </c>
      <c r="E840" s="190" t="str">
        <f>'Planilla de Perforacion'!E874</f>
        <v/>
      </c>
      <c r="F840" s="179">
        <f>'Planilla de Perforacion'!AF874</f>
        <v>0</v>
      </c>
      <c r="G840" s="179" t="str">
        <f>'Planilla de Perforacion'!AQ874</f>
        <v/>
      </c>
      <c r="H840" s="179" t="str">
        <f>'Planilla de Perforacion'!AS874</f>
        <v/>
      </c>
      <c r="I840" s="179" t="str">
        <f>'Planilla de Perforacion'!AR874</f>
        <v/>
      </c>
      <c r="J840" s="191" t="str">
        <v/>
      </c>
      <c r="K840" s="191" t="str">
        <f t="shared" si="145"/>
        <v/>
      </c>
      <c r="L840" s="191" t="str">
        <v/>
      </c>
      <c r="M840" s="192" t="str">
        <v/>
      </c>
      <c r="N840" s="191" t="str">
        <v/>
      </c>
      <c r="O840" s="191" t="str">
        <v/>
      </c>
      <c r="P840" s="193" t="str">
        <f t="shared" si="148"/>
        <v/>
      </c>
      <c r="Q840" s="193" t="str">
        <f t="shared" si="149"/>
        <v/>
      </c>
      <c r="R840" s="179" t="str">
        <f>IF('Planilla de Perforacion'!K874="Survey","Survey","")</f>
        <v/>
      </c>
      <c r="T840" s="179" t="b">
        <f t="shared" si="150"/>
        <v>0</v>
      </c>
      <c r="U840" s="179" t="str">
        <v/>
      </c>
      <c r="V840" s="179" t="str">
        <f t="shared" si="151"/>
        <v/>
      </c>
      <c r="W840" t="str">
        <v/>
      </c>
      <c r="X840" s="202" t="str">
        <v/>
      </c>
      <c r="Y840" t="str">
        <v/>
      </c>
      <c r="Z840" t="str">
        <v/>
      </c>
      <c r="AA840" t="str">
        <f t="shared" ref="AA840:AA903" si="154">IF(Y840="Día",W840,"")</f>
        <v/>
      </c>
      <c r="AB840" t="str">
        <f t="shared" ref="AB840:AB903" si="155">IF(Y840="Noche",W840,"")</f>
        <v/>
      </c>
      <c r="AC840" s="179" t="str">
        <f>IF('Planilla de Perforacion'!K874="Repasa","Repasa","")</f>
        <v/>
      </c>
      <c r="AE840" s="179" t="b">
        <f t="shared" si="152"/>
        <v>0</v>
      </c>
      <c r="AF840" t="str">
        <v/>
      </c>
      <c r="AG840" s="179" t="str">
        <f t="shared" si="153"/>
        <v/>
      </c>
      <c r="AH840" t="str">
        <v/>
      </c>
      <c r="AI840" s="202" t="str">
        <v/>
      </c>
      <c r="AJ840" t="str">
        <v/>
      </c>
      <c r="AK840" s="203" t="str">
        <v/>
      </c>
      <c r="AL840" t="str">
        <f t="shared" si="146"/>
        <v/>
      </c>
      <c r="AM840" t="str">
        <f t="shared" si="147"/>
        <v/>
      </c>
    </row>
    <row r="841" spans="3:39" x14ac:dyDescent="0.25">
      <c r="C841" s="179" t="str">
        <f>IF('Planilla de Perforacion'!K875="Conexión","Conexión","")</f>
        <v/>
      </c>
      <c r="D841" s="189" t="str">
        <f>'Planilla de Perforacion'!H875</f>
        <v/>
      </c>
      <c r="E841" s="190" t="str">
        <f>'Planilla de Perforacion'!E875</f>
        <v/>
      </c>
      <c r="F841" s="179">
        <f>'Planilla de Perforacion'!AF875</f>
        <v>0</v>
      </c>
      <c r="G841" s="179" t="str">
        <f>'Planilla de Perforacion'!AQ875</f>
        <v/>
      </c>
      <c r="H841" s="179" t="str">
        <f>'Planilla de Perforacion'!AS875</f>
        <v/>
      </c>
      <c r="I841" s="179" t="str">
        <f>'Planilla de Perforacion'!AR875</f>
        <v/>
      </c>
      <c r="J841" s="191" t="str">
        <v/>
      </c>
      <c r="K841" s="191" t="str">
        <f t="shared" si="145"/>
        <v/>
      </c>
      <c r="L841" s="191" t="str">
        <v/>
      </c>
      <c r="M841" s="192" t="str">
        <v/>
      </c>
      <c r="N841" s="191" t="str">
        <v/>
      </c>
      <c r="O841" s="191" t="str">
        <v/>
      </c>
      <c r="P841" s="193" t="str">
        <f t="shared" si="148"/>
        <v/>
      </c>
      <c r="Q841" s="193" t="str">
        <f t="shared" si="149"/>
        <v/>
      </c>
      <c r="R841" s="179" t="str">
        <f>IF('Planilla de Perforacion'!K875="Survey","Survey","")</f>
        <v/>
      </c>
      <c r="T841" s="179" t="b">
        <f t="shared" si="150"/>
        <v>0</v>
      </c>
      <c r="U841" s="179" t="str">
        <v/>
      </c>
      <c r="V841" s="179" t="str">
        <f t="shared" si="151"/>
        <v/>
      </c>
      <c r="W841" t="str">
        <v/>
      </c>
      <c r="X841" s="202" t="str">
        <v/>
      </c>
      <c r="Y841" t="str">
        <v/>
      </c>
      <c r="Z841" t="str">
        <v/>
      </c>
      <c r="AA841" t="str">
        <f t="shared" si="154"/>
        <v/>
      </c>
      <c r="AB841" t="str">
        <f t="shared" si="155"/>
        <v/>
      </c>
      <c r="AC841" s="179" t="str">
        <f>IF('Planilla de Perforacion'!K875="Repasa","Repasa","")</f>
        <v/>
      </c>
      <c r="AE841" s="179" t="b">
        <f t="shared" si="152"/>
        <v>0</v>
      </c>
      <c r="AF841" t="str">
        <v/>
      </c>
      <c r="AG841" s="179" t="str">
        <f t="shared" si="153"/>
        <v/>
      </c>
      <c r="AH841" t="str">
        <v/>
      </c>
      <c r="AI841" s="202" t="str">
        <v/>
      </c>
      <c r="AJ841" t="str">
        <v/>
      </c>
      <c r="AK841" s="203" t="str">
        <v/>
      </c>
      <c r="AL841" t="str">
        <f t="shared" si="146"/>
        <v/>
      </c>
      <c r="AM841" t="str">
        <f t="shared" si="147"/>
        <v/>
      </c>
    </row>
    <row r="842" spans="3:39" x14ac:dyDescent="0.25">
      <c r="C842" s="179" t="str">
        <f>IF('Planilla de Perforacion'!K876="Conexión","Conexión","")</f>
        <v/>
      </c>
      <c r="D842" s="189" t="str">
        <f>'Planilla de Perforacion'!H876</f>
        <v/>
      </c>
      <c r="E842" s="190" t="str">
        <f>'Planilla de Perforacion'!E876</f>
        <v/>
      </c>
      <c r="F842" s="179">
        <f>'Planilla de Perforacion'!AF876</f>
        <v>0</v>
      </c>
      <c r="G842" s="179" t="str">
        <f>'Planilla de Perforacion'!AQ876</f>
        <v/>
      </c>
      <c r="H842" s="179" t="str">
        <f>'Planilla de Perforacion'!AS876</f>
        <v/>
      </c>
      <c r="I842" s="179" t="str">
        <f>'Planilla de Perforacion'!AR876</f>
        <v/>
      </c>
      <c r="J842" s="191" t="str">
        <v/>
      </c>
      <c r="K842" s="191" t="str">
        <f t="shared" si="145"/>
        <v/>
      </c>
      <c r="L842" s="191" t="str">
        <v/>
      </c>
      <c r="M842" s="192" t="str">
        <v/>
      </c>
      <c r="N842" s="191" t="str">
        <v/>
      </c>
      <c r="O842" s="191" t="str">
        <v/>
      </c>
      <c r="P842" s="193" t="str">
        <f t="shared" si="148"/>
        <v/>
      </c>
      <c r="Q842" s="193" t="str">
        <f t="shared" si="149"/>
        <v/>
      </c>
      <c r="R842" s="179" t="str">
        <f>IF('Planilla de Perforacion'!K876="Survey","Survey","")</f>
        <v/>
      </c>
      <c r="T842" s="179" t="b">
        <f t="shared" si="150"/>
        <v>0</v>
      </c>
      <c r="U842" s="179" t="str">
        <v/>
      </c>
      <c r="V842" s="179" t="str">
        <f t="shared" si="151"/>
        <v/>
      </c>
      <c r="W842" t="str">
        <v/>
      </c>
      <c r="X842" s="202" t="str">
        <v/>
      </c>
      <c r="Y842" t="str">
        <v/>
      </c>
      <c r="Z842" t="str">
        <v/>
      </c>
      <c r="AA842" t="str">
        <f t="shared" si="154"/>
        <v/>
      </c>
      <c r="AB842" t="str">
        <f t="shared" si="155"/>
        <v/>
      </c>
      <c r="AC842" s="179" t="str">
        <f>IF('Planilla de Perforacion'!K876="Repasa","Repasa","")</f>
        <v/>
      </c>
      <c r="AE842" s="179" t="b">
        <f t="shared" si="152"/>
        <v>0</v>
      </c>
      <c r="AF842" t="str">
        <v/>
      </c>
      <c r="AG842" s="179" t="str">
        <f t="shared" si="153"/>
        <v/>
      </c>
      <c r="AH842" t="str">
        <v/>
      </c>
      <c r="AI842" s="202" t="str">
        <v/>
      </c>
      <c r="AJ842" t="str">
        <v/>
      </c>
      <c r="AK842" s="203" t="str">
        <v/>
      </c>
      <c r="AL842" t="str">
        <f t="shared" si="146"/>
        <v/>
      </c>
      <c r="AM842" t="str">
        <f t="shared" si="147"/>
        <v/>
      </c>
    </row>
    <row r="843" spans="3:39" x14ac:dyDescent="0.25">
      <c r="C843" s="179" t="str">
        <f>IF('Planilla de Perforacion'!K877="Conexión","Conexión","")</f>
        <v/>
      </c>
      <c r="D843" s="189" t="str">
        <f>'Planilla de Perforacion'!H877</f>
        <v/>
      </c>
      <c r="E843" s="190" t="str">
        <f>'Planilla de Perforacion'!E877</f>
        <v/>
      </c>
      <c r="F843" s="179">
        <f>'Planilla de Perforacion'!AF877</f>
        <v>0</v>
      </c>
      <c r="G843" s="179" t="str">
        <f>'Planilla de Perforacion'!AQ877</f>
        <v/>
      </c>
      <c r="H843" s="179" t="str">
        <f>'Planilla de Perforacion'!AS877</f>
        <v/>
      </c>
      <c r="I843" s="179" t="str">
        <f>'Planilla de Perforacion'!AR877</f>
        <v/>
      </c>
      <c r="J843" s="191" t="str">
        <v/>
      </c>
      <c r="K843" s="191" t="str">
        <f t="shared" si="145"/>
        <v/>
      </c>
      <c r="L843" s="191" t="str">
        <v/>
      </c>
      <c r="M843" s="192" t="str">
        <v/>
      </c>
      <c r="N843" s="191" t="str">
        <v/>
      </c>
      <c r="O843" s="191" t="str">
        <v/>
      </c>
      <c r="P843" s="193" t="str">
        <f t="shared" si="148"/>
        <v/>
      </c>
      <c r="Q843" s="193" t="str">
        <f t="shared" si="149"/>
        <v/>
      </c>
      <c r="R843" s="179" t="str">
        <f>IF('Planilla de Perforacion'!K877="Survey","Survey","")</f>
        <v/>
      </c>
      <c r="T843" s="179" t="b">
        <f t="shared" si="150"/>
        <v>0</v>
      </c>
      <c r="U843" s="179" t="str">
        <v/>
      </c>
      <c r="V843" s="179" t="str">
        <f t="shared" si="151"/>
        <v/>
      </c>
      <c r="W843" t="str">
        <v/>
      </c>
      <c r="X843" s="202" t="str">
        <v/>
      </c>
      <c r="Y843" t="str">
        <v/>
      </c>
      <c r="Z843" t="str">
        <v/>
      </c>
      <c r="AA843" t="str">
        <f t="shared" si="154"/>
        <v/>
      </c>
      <c r="AB843" t="str">
        <f t="shared" si="155"/>
        <v/>
      </c>
      <c r="AC843" s="179" t="str">
        <f>IF('Planilla de Perforacion'!K877="Repasa","Repasa","")</f>
        <v/>
      </c>
      <c r="AE843" s="179" t="b">
        <f t="shared" si="152"/>
        <v>0</v>
      </c>
      <c r="AF843" t="str">
        <v/>
      </c>
      <c r="AG843" s="179" t="str">
        <f t="shared" si="153"/>
        <v/>
      </c>
      <c r="AH843" t="str">
        <v/>
      </c>
      <c r="AI843" s="202" t="str">
        <v/>
      </c>
      <c r="AJ843" t="str">
        <v/>
      </c>
      <c r="AK843" s="203" t="str">
        <v/>
      </c>
      <c r="AL843" t="str">
        <f t="shared" si="146"/>
        <v/>
      </c>
      <c r="AM843" t="str">
        <f t="shared" si="147"/>
        <v/>
      </c>
    </row>
    <row r="844" spans="3:39" x14ac:dyDescent="0.25">
      <c r="C844" s="179" t="str">
        <f>IF('Planilla de Perforacion'!K878="Conexión","Conexión","")</f>
        <v/>
      </c>
      <c r="D844" s="189" t="str">
        <f>'Planilla de Perforacion'!H878</f>
        <v/>
      </c>
      <c r="E844" s="190" t="str">
        <f>'Planilla de Perforacion'!E878</f>
        <v/>
      </c>
      <c r="F844" s="179">
        <f>'Planilla de Perforacion'!AF878</f>
        <v>0</v>
      </c>
      <c r="G844" s="179" t="str">
        <f>'Planilla de Perforacion'!AQ878</f>
        <v/>
      </c>
      <c r="H844" s="179" t="str">
        <f>'Planilla de Perforacion'!AS878</f>
        <v/>
      </c>
      <c r="I844" s="179" t="str">
        <f>'Planilla de Perforacion'!AR878</f>
        <v/>
      </c>
      <c r="J844" s="191" t="str">
        <v/>
      </c>
      <c r="K844" s="191" t="str">
        <f t="shared" ref="K844:K907" si="156">IF(J844="","",$A$2)</f>
        <v/>
      </c>
      <c r="L844" s="191" t="str">
        <v/>
      </c>
      <c r="M844" s="192" t="str">
        <v/>
      </c>
      <c r="N844" s="191" t="str">
        <v/>
      </c>
      <c r="O844" s="191" t="str">
        <v/>
      </c>
      <c r="P844" s="193" t="str">
        <f t="shared" si="148"/>
        <v/>
      </c>
      <c r="Q844" s="193" t="str">
        <f t="shared" si="149"/>
        <v/>
      </c>
      <c r="R844" s="179" t="str">
        <f>IF('Planilla de Perforacion'!K878="Survey","Survey","")</f>
        <v/>
      </c>
      <c r="T844" s="179" t="b">
        <f t="shared" si="150"/>
        <v>0</v>
      </c>
      <c r="U844" s="179" t="str">
        <v/>
      </c>
      <c r="V844" s="179" t="str">
        <f t="shared" si="151"/>
        <v/>
      </c>
      <c r="W844" t="str">
        <v/>
      </c>
      <c r="X844" s="202" t="str">
        <v/>
      </c>
      <c r="Y844" t="str">
        <v/>
      </c>
      <c r="Z844" t="str">
        <v/>
      </c>
      <c r="AA844" t="str">
        <f t="shared" si="154"/>
        <v/>
      </c>
      <c r="AB844" t="str">
        <f t="shared" si="155"/>
        <v/>
      </c>
      <c r="AC844" s="179" t="str">
        <f>IF('Planilla de Perforacion'!K878="Repasa","Repasa","")</f>
        <v/>
      </c>
      <c r="AE844" s="179" t="b">
        <f t="shared" si="152"/>
        <v>0</v>
      </c>
      <c r="AF844" t="str">
        <v/>
      </c>
      <c r="AG844" s="179" t="str">
        <f t="shared" si="153"/>
        <v/>
      </c>
      <c r="AH844" t="str">
        <v/>
      </c>
      <c r="AI844" s="202" t="str">
        <v/>
      </c>
      <c r="AJ844" t="str">
        <v/>
      </c>
      <c r="AK844" s="203" t="str">
        <v/>
      </c>
      <c r="AL844" t="str">
        <f t="shared" si="146"/>
        <v/>
      </c>
      <c r="AM844" t="str">
        <f t="shared" si="147"/>
        <v/>
      </c>
    </row>
    <row r="845" spans="3:39" x14ac:dyDescent="0.25">
      <c r="C845" s="179" t="str">
        <f>IF('Planilla de Perforacion'!K879="Conexión","Conexión","")</f>
        <v/>
      </c>
      <c r="D845" s="189" t="str">
        <f>'Planilla de Perforacion'!H879</f>
        <v/>
      </c>
      <c r="E845" s="190" t="str">
        <f>'Planilla de Perforacion'!E879</f>
        <v/>
      </c>
      <c r="F845" s="179">
        <f>'Planilla de Perforacion'!AF879</f>
        <v>0</v>
      </c>
      <c r="G845" s="179" t="str">
        <f>'Planilla de Perforacion'!AQ879</f>
        <v/>
      </c>
      <c r="H845" s="179" t="str">
        <f>'Planilla de Perforacion'!AS879</f>
        <v/>
      </c>
      <c r="I845" s="179" t="str">
        <f>'Planilla de Perforacion'!AR879</f>
        <v/>
      </c>
      <c r="J845" s="191" t="str">
        <v/>
      </c>
      <c r="K845" s="191" t="str">
        <f t="shared" si="156"/>
        <v/>
      </c>
      <c r="L845" s="191" t="str">
        <v/>
      </c>
      <c r="M845" s="192" t="str">
        <v/>
      </c>
      <c r="N845" s="191" t="str">
        <v/>
      </c>
      <c r="O845" s="191" t="str">
        <v/>
      </c>
      <c r="P845" s="193" t="str">
        <f t="shared" si="148"/>
        <v/>
      </c>
      <c r="Q845" s="193" t="str">
        <f t="shared" si="149"/>
        <v/>
      </c>
      <c r="R845" s="179" t="str">
        <f>IF('Planilla de Perforacion'!K879="Survey","Survey","")</f>
        <v/>
      </c>
      <c r="T845" s="179" t="b">
        <f t="shared" si="150"/>
        <v>0</v>
      </c>
      <c r="U845" s="179" t="str">
        <v/>
      </c>
      <c r="V845" s="179" t="str">
        <f t="shared" si="151"/>
        <v/>
      </c>
      <c r="W845" t="str">
        <v/>
      </c>
      <c r="X845" s="202" t="str">
        <v/>
      </c>
      <c r="Y845" t="str">
        <v/>
      </c>
      <c r="Z845" t="str">
        <v/>
      </c>
      <c r="AA845" t="str">
        <f t="shared" si="154"/>
        <v/>
      </c>
      <c r="AB845" t="str">
        <f t="shared" si="155"/>
        <v/>
      </c>
      <c r="AC845" s="179" t="str">
        <f>IF('Planilla de Perforacion'!K879="Repasa","Repasa","")</f>
        <v/>
      </c>
      <c r="AE845" s="179" t="b">
        <f t="shared" si="152"/>
        <v>0</v>
      </c>
      <c r="AF845" t="str">
        <v/>
      </c>
      <c r="AG845" s="179" t="str">
        <f t="shared" si="153"/>
        <v/>
      </c>
      <c r="AH845" t="str">
        <v/>
      </c>
      <c r="AI845" s="202" t="str">
        <v/>
      </c>
      <c r="AJ845" t="str">
        <v/>
      </c>
      <c r="AK845" s="203" t="str">
        <v/>
      </c>
      <c r="AL845" t="str">
        <f t="shared" si="146"/>
        <v/>
      </c>
      <c r="AM845" t="str">
        <f t="shared" si="147"/>
        <v/>
      </c>
    </row>
    <row r="846" spans="3:39" x14ac:dyDescent="0.25">
      <c r="C846" s="179" t="str">
        <f>IF('Planilla de Perforacion'!K880="Conexión","Conexión","")</f>
        <v/>
      </c>
      <c r="D846" s="189" t="str">
        <f>'Planilla de Perforacion'!H880</f>
        <v/>
      </c>
      <c r="E846" s="190" t="str">
        <f>'Planilla de Perforacion'!E880</f>
        <v/>
      </c>
      <c r="F846" s="179">
        <f>'Planilla de Perforacion'!AF880</f>
        <v>0</v>
      </c>
      <c r="G846" s="179" t="str">
        <f>'Planilla de Perforacion'!AQ880</f>
        <v/>
      </c>
      <c r="H846" s="179" t="str">
        <f>'Planilla de Perforacion'!AS880</f>
        <v/>
      </c>
      <c r="I846" s="179" t="str">
        <f>'Planilla de Perforacion'!AR880</f>
        <v/>
      </c>
      <c r="J846" s="191" t="str">
        <v/>
      </c>
      <c r="K846" s="191" t="str">
        <f t="shared" si="156"/>
        <v/>
      </c>
      <c r="L846" s="191" t="str">
        <v/>
      </c>
      <c r="M846" s="192" t="str">
        <v/>
      </c>
      <c r="N846" s="191" t="str">
        <v/>
      </c>
      <c r="O846" s="191" t="str">
        <v/>
      </c>
      <c r="P846" s="193" t="str">
        <f t="shared" si="148"/>
        <v/>
      </c>
      <c r="Q846" s="193" t="str">
        <f t="shared" si="149"/>
        <v/>
      </c>
      <c r="R846" s="179" t="str">
        <f>IF('Planilla de Perforacion'!K880="Survey","Survey","")</f>
        <v/>
      </c>
      <c r="T846" s="179" t="b">
        <f t="shared" si="150"/>
        <v>0</v>
      </c>
      <c r="U846" s="179" t="str">
        <v/>
      </c>
      <c r="V846" s="179" t="str">
        <f t="shared" si="151"/>
        <v/>
      </c>
      <c r="W846" t="str">
        <v/>
      </c>
      <c r="X846" s="202" t="str">
        <v/>
      </c>
      <c r="Y846" t="str">
        <v/>
      </c>
      <c r="Z846" t="str">
        <v/>
      </c>
      <c r="AA846" t="str">
        <f t="shared" si="154"/>
        <v/>
      </c>
      <c r="AB846" t="str">
        <f t="shared" si="155"/>
        <v/>
      </c>
      <c r="AC846" s="179" t="str">
        <f>IF('Planilla de Perforacion'!K880="Repasa","Repasa","")</f>
        <v/>
      </c>
      <c r="AE846" s="179" t="b">
        <f t="shared" si="152"/>
        <v>0</v>
      </c>
      <c r="AF846" t="str">
        <v/>
      </c>
      <c r="AG846" s="179" t="str">
        <f t="shared" si="153"/>
        <v/>
      </c>
      <c r="AH846" t="str">
        <v/>
      </c>
      <c r="AI846" s="202" t="str">
        <v/>
      </c>
      <c r="AJ846" t="str">
        <v/>
      </c>
      <c r="AK846" s="203" t="str">
        <v/>
      </c>
      <c r="AL846" t="str">
        <f t="shared" si="146"/>
        <v/>
      </c>
      <c r="AM846" t="str">
        <f t="shared" si="147"/>
        <v/>
      </c>
    </row>
    <row r="847" spans="3:39" x14ac:dyDescent="0.25">
      <c r="C847" s="179" t="str">
        <f>IF('Planilla de Perforacion'!K881="Conexión","Conexión","")</f>
        <v/>
      </c>
      <c r="D847" s="189" t="str">
        <f>'Planilla de Perforacion'!H881</f>
        <v/>
      </c>
      <c r="E847" s="190" t="str">
        <f>'Planilla de Perforacion'!E881</f>
        <v/>
      </c>
      <c r="F847" s="179">
        <f>'Planilla de Perforacion'!AF881</f>
        <v>0</v>
      </c>
      <c r="G847" s="179" t="str">
        <f>'Planilla de Perforacion'!AQ881</f>
        <v/>
      </c>
      <c r="H847" s="179" t="str">
        <f>'Planilla de Perforacion'!AS881</f>
        <v/>
      </c>
      <c r="I847" s="179" t="str">
        <f>'Planilla de Perforacion'!AR881</f>
        <v/>
      </c>
      <c r="J847" s="191" t="str">
        <v/>
      </c>
      <c r="K847" s="191" t="str">
        <f t="shared" si="156"/>
        <v/>
      </c>
      <c r="L847" s="191" t="str">
        <v/>
      </c>
      <c r="M847" s="192" t="str">
        <v/>
      </c>
      <c r="N847" s="191" t="str">
        <v/>
      </c>
      <c r="O847" s="191" t="str">
        <v/>
      </c>
      <c r="P847" s="193" t="str">
        <f t="shared" si="148"/>
        <v/>
      </c>
      <c r="Q847" s="193" t="str">
        <f t="shared" si="149"/>
        <v/>
      </c>
      <c r="R847" s="179" t="str">
        <f>IF('Planilla de Perforacion'!K881="Survey","Survey","")</f>
        <v/>
      </c>
      <c r="T847" s="179" t="b">
        <f t="shared" si="150"/>
        <v>0</v>
      </c>
      <c r="U847" s="179" t="str">
        <v/>
      </c>
      <c r="V847" s="179" t="str">
        <f t="shared" si="151"/>
        <v/>
      </c>
      <c r="W847" t="str">
        <v/>
      </c>
      <c r="X847" s="202" t="str">
        <v/>
      </c>
      <c r="Y847" t="str">
        <v/>
      </c>
      <c r="Z847" t="str">
        <v/>
      </c>
      <c r="AA847" t="str">
        <f t="shared" si="154"/>
        <v/>
      </c>
      <c r="AB847" t="str">
        <f t="shared" si="155"/>
        <v/>
      </c>
      <c r="AC847" s="179" t="str">
        <f>IF('Planilla de Perforacion'!K881="Repasa","Repasa","")</f>
        <v/>
      </c>
      <c r="AE847" s="179" t="b">
        <f t="shared" si="152"/>
        <v>0</v>
      </c>
      <c r="AF847" t="str">
        <v/>
      </c>
      <c r="AG847" s="179" t="str">
        <f t="shared" si="153"/>
        <v/>
      </c>
      <c r="AH847" t="str">
        <v/>
      </c>
      <c r="AI847" s="202" t="str">
        <v/>
      </c>
      <c r="AJ847" t="str">
        <v/>
      </c>
      <c r="AK847" s="203" t="str">
        <v/>
      </c>
      <c r="AL847" t="str">
        <f t="shared" si="146"/>
        <v/>
      </c>
      <c r="AM847" t="str">
        <f t="shared" si="147"/>
        <v/>
      </c>
    </row>
    <row r="848" spans="3:39" x14ac:dyDescent="0.25">
      <c r="C848" s="179" t="str">
        <f>IF('Planilla de Perforacion'!K882="Conexión","Conexión","")</f>
        <v/>
      </c>
      <c r="D848" s="189" t="str">
        <f>'Planilla de Perforacion'!H882</f>
        <v/>
      </c>
      <c r="E848" s="190" t="str">
        <f>'Planilla de Perforacion'!E882</f>
        <v/>
      </c>
      <c r="F848" s="179">
        <f>'Planilla de Perforacion'!AF882</f>
        <v>0</v>
      </c>
      <c r="G848" s="179" t="str">
        <f>'Planilla de Perforacion'!AQ882</f>
        <v/>
      </c>
      <c r="H848" s="179" t="str">
        <f>'Planilla de Perforacion'!AS882</f>
        <v/>
      </c>
      <c r="I848" s="179" t="str">
        <f>'Planilla de Perforacion'!AR882</f>
        <v/>
      </c>
      <c r="J848" s="191" t="str">
        <v/>
      </c>
      <c r="K848" s="191" t="str">
        <f t="shared" si="156"/>
        <v/>
      </c>
      <c r="L848" s="191" t="str">
        <v/>
      </c>
      <c r="M848" s="192" t="str">
        <v/>
      </c>
      <c r="N848" s="191" t="str">
        <v/>
      </c>
      <c r="O848" s="191" t="str">
        <v/>
      </c>
      <c r="P848" s="193" t="str">
        <f t="shared" si="148"/>
        <v/>
      </c>
      <c r="Q848" s="193" t="str">
        <f t="shared" si="149"/>
        <v/>
      </c>
      <c r="R848" s="179" t="str">
        <f>IF('Planilla de Perforacion'!K882="Survey","Survey","")</f>
        <v/>
      </c>
      <c r="T848" s="179" t="b">
        <f t="shared" si="150"/>
        <v>0</v>
      </c>
      <c r="U848" s="179" t="str">
        <v/>
      </c>
      <c r="V848" s="179" t="str">
        <f t="shared" si="151"/>
        <v/>
      </c>
      <c r="W848" t="str">
        <v/>
      </c>
      <c r="X848" s="202" t="str">
        <v/>
      </c>
      <c r="Y848" t="str">
        <v/>
      </c>
      <c r="Z848" t="str">
        <v/>
      </c>
      <c r="AA848" t="str">
        <f t="shared" si="154"/>
        <v/>
      </c>
      <c r="AB848" t="str">
        <f t="shared" si="155"/>
        <v/>
      </c>
      <c r="AC848" s="179" t="str">
        <f>IF('Planilla de Perforacion'!K882="Repasa","Repasa","")</f>
        <v/>
      </c>
      <c r="AE848" s="179" t="b">
        <f t="shared" si="152"/>
        <v>0</v>
      </c>
      <c r="AF848" t="str">
        <v/>
      </c>
      <c r="AG848" s="179" t="str">
        <f t="shared" si="153"/>
        <v/>
      </c>
      <c r="AH848" t="str">
        <v/>
      </c>
      <c r="AI848" s="202" t="str">
        <v/>
      </c>
      <c r="AJ848" t="str">
        <v/>
      </c>
      <c r="AK848" s="203" t="str">
        <v/>
      </c>
      <c r="AL848" t="str">
        <f t="shared" si="146"/>
        <v/>
      </c>
      <c r="AM848" t="str">
        <f t="shared" si="147"/>
        <v/>
      </c>
    </row>
    <row r="849" spans="3:39" x14ac:dyDescent="0.25">
      <c r="C849" s="179" t="str">
        <f>IF('Planilla de Perforacion'!K883="Conexión","Conexión","")</f>
        <v/>
      </c>
      <c r="D849" s="189" t="str">
        <f>'Planilla de Perforacion'!H883</f>
        <v/>
      </c>
      <c r="E849" s="190" t="str">
        <f>'Planilla de Perforacion'!E883</f>
        <v/>
      </c>
      <c r="F849" s="179">
        <f>'Planilla de Perforacion'!AF883</f>
        <v>0</v>
      </c>
      <c r="G849" s="179" t="str">
        <f>'Planilla de Perforacion'!AQ883</f>
        <v/>
      </c>
      <c r="H849" s="179" t="str">
        <f>'Planilla de Perforacion'!AS883</f>
        <v/>
      </c>
      <c r="I849" s="179" t="str">
        <f>'Planilla de Perforacion'!AR883</f>
        <v/>
      </c>
      <c r="J849" s="191" t="str">
        <v/>
      </c>
      <c r="K849" s="191" t="str">
        <f t="shared" si="156"/>
        <v/>
      </c>
      <c r="L849" s="191" t="str">
        <v/>
      </c>
      <c r="M849" s="192" t="str">
        <v/>
      </c>
      <c r="N849" s="191" t="str">
        <v/>
      </c>
      <c r="O849" s="191" t="str">
        <v/>
      </c>
      <c r="P849" s="193" t="str">
        <f t="shared" si="148"/>
        <v/>
      </c>
      <c r="Q849" s="193" t="str">
        <f t="shared" si="149"/>
        <v/>
      </c>
      <c r="R849" s="179" t="str">
        <f>IF('Planilla de Perforacion'!K883="Survey","Survey","")</f>
        <v/>
      </c>
      <c r="T849" s="179" t="b">
        <f t="shared" si="150"/>
        <v>0</v>
      </c>
      <c r="U849" s="179" t="str">
        <v/>
      </c>
      <c r="V849" s="179" t="str">
        <f t="shared" si="151"/>
        <v/>
      </c>
      <c r="W849" t="str">
        <v/>
      </c>
      <c r="X849" s="202" t="str">
        <v/>
      </c>
      <c r="Y849" t="str">
        <v/>
      </c>
      <c r="Z849" t="str">
        <v/>
      </c>
      <c r="AA849" t="str">
        <f t="shared" si="154"/>
        <v/>
      </c>
      <c r="AB849" t="str">
        <f t="shared" si="155"/>
        <v/>
      </c>
      <c r="AC849" s="179" t="str">
        <f>IF('Planilla de Perforacion'!K883="Repasa","Repasa","")</f>
        <v/>
      </c>
      <c r="AE849" s="179" t="b">
        <f t="shared" si="152"/>
        <v>0</v>
      </c>
      <c r="AF849" t="str">
        <v/>
      </c>
      <c r="AG849" s="179" t="str">
        <f t="shared" si="153"/>
        <v/>
      </c>
      <c r="AH849" t="str">
        <v/>
      </c>
      <c r="AI849" s="202" t="str">
        <v/>
      </c>
      <c r="AJ849" t="str">
        <v/>
      </c>
      <c r="AK849" s="203" t="str">
        <v/>
      </c>
      <c r="AL849" t="str">
        <f t="shared" si="146"/>
        <v/>
      </c>
      <c r="AM849" t="str">
        <f t="shared" si="147"/>
        <v/>
      </c>
    </row>
    <row r="850" spans="3:39" x14ac:dyDescent="0.25">
      <c r="C850" s="179" t="str">
        <f>IF('Planilla de Perforacion'!K884="Conexión","Conexión","")</f>
        <v/>
      </c>
      <c r="D850" s="189" t="str">
        <f>'Planilla de Perforacion'!H884</f>
        <v/>
      </c>
      <c r="E850" s="190" t="str">
        <f>'Planilla de Perforacion'!E884</f>
        <v/>
      </c>
      <c r="F850" s="179">
        <f>'Planilla de Perforacion'!AF884</f>
        <v>0</v>
      </c>
      <c r="G850" s="179" t="str">
        <f>'Planilla de Perforacion'!AQ884</f>
        <v/>
      </c>
      <c r="H850" s="179" t="str">
        <f>'Planilla de Perforacion'!AS884</f>
        <v/>
      </c>
      <c r="I850" s="179" t="str">
        <f>'Planilla de Perforacion'!AR884</f>
        <v/>
      </c>
      <c r="J850" s="191" t="str">
        <v/>
      </c>
      <c r="K850" s="191" t="str">
        <f t="shared" si="156"/>
        <v/>
      </c>
      <c r="L850" s="191" t="str">
        <v/>
      </c>
      <c r="M850" s="192" t="str">
        <v/>
      </c>
      <c r="N850" s="191" t="str">
        <v/>
      </c>
      <c r="O850" s="191" t="str">
        <v/>
      </c>
      <c r="P850" s="193" t="str">
        <f t="shared" si="148"/>
        <v/>
      </c>
      <c r="Q850" s="193" t="str">
        <f t="shared" si="149"/>
        <v/>
      </c>
      <c r="R850" s="179" t="str">
        <f>IF('Planilla de Perforacion'!K884="Survey","Survey","")</f>
        <v/>
      </c>
      <c r="T850" s="179" t="b">
        <f t="shared" si="150"/>
        <v>0</v>
      </c>
      <c r="U850" s="179" t="str">
        <v/>
      </c>
      <c r="V850" s="179" t="str">
        <f t="shared" si="151"/>
        <v/>
      </c>
      <c r="W850" t="str">
        <v/>
      </c>
      <c r="X850" s="202" t="str">
        <v/>
      </c>
      <c r="Y850" t="str">
        <v/>
      </c>
      <c r="Z850" t="str">
        <v/>
      </c>
      <c r="AA850" t="str">
        <f t="shared" si="154"/>
        <v/>
      </c>
      <c r="AB850" t="str">
        <f t="shared" si="155"/>
        <v/>
      </c>
      <c r="AC850" s="179" t="str">
        <f>IF('Planilla de Perforacion'!K884="Repasa","Repasa","")</f>
        <v/>
      </c>
      <c r="AE850" s="179" t="b">
        <f t="shared" si="152"/>
        <v>0</v>
      </c>
      <c r="AF850" t="str">
        <v/>
      </c>
      <c r="AG850" s="179" t="str">
        <f t="shared" si="153"/>
        <v/>
      </c>
      <c r="AH850" t="str">
        <v/>
      </c>
      <c r="AI850" s="202" t="str">
        <v/>
      </c>
      <c r="AJ850" t="str">
        <v/>
      </c>
      <c r="AK850" s="203" t="str">
        <v/>
      </c>
      <c r="AL850" t="str">
        <f t="shared" si="146"/>
        <v/>
      </c>
      <c r="AM850" t="str">
        <f t="shared" si="147"/>
        <v/>
      </c>
    </row>
    <row r="851" spans="3:39" x14ac:dyDescent="0.25">
      <c r="C851" s="179" t="str">
        <f>IF('Planilla de Perforacion'!K885="Conexión","Conexión","")</f>
        <v/>
      </c>
      <c r="D851" s="189" t="str">
        <f>'Planilla de Perforacion'!H885</f>
        <v/>
      </c>
      <c r="E851" s="190" t="str">
        <f>'Planilla de Perforacion'!E885</f>
        <v/>
      </c>
      <c r="F851" s="179">
        <f>'Planilla de Perforacion'!AF885</f>
        <v>0</v>
      </c>
      <c r="G851" s="179" t="str">
        <f>'Planilla de Perforacion'!AQ885</f>
        <v/>
      </c>
      <c r="H851" s="179" t="str">
        <f>'Planilla de Perforacion'!AS885</f>
        <v/>
      </c>
      <c r="I851" s="179" t="str">
        <f>'Planilla de Perforacion'!AR885</f>
        <v/>
      </c>
      <c r="J851" s="191" t="str">
        <v/>
      </c>
      <c r="K851" s="191" t="str">
        <f t="shared" si="156"/>
        <v/>
      </c>
      <c r="L851" s="191" t="str">
        <v/>
      </c>
      <c r="M851" s="192" t="str">
        <v/>
      </c>
      <c r="N851" s="191" t="str">
        <v/>
      </c>
      <c r="O851" s="191" t="str">
        <v/>
      </c>
      <c r="P851" s="193" t="str">
        <f t="shared" si="148"/>
        <v/>
      </c>
      <c r="Q851" s="193" t="str">
        <f t="shared" si="149"/>
        <v/>
      </c>
      <c r="R851" s="179" t="str">
        <f>IF('Planilla de Perforacion'!K885="Survey","Survey","")</f>
        <v/>
      </c>
      <c r="T851" s="179" t="b">
        <f t="shared" si="150"/>
        <v>0</v>
      </c>
      <c r="U851" s="179" t="str">
        <v/>
      </c>
      <c r="V851" s="179" t="str">
        <f t="shared" si="151"/>
        <v/>
      </c>
      <c r="W851" t="str">
        <v/>
      </c>
      <c r="X851" s="202" t="str">
        <v/>
      </c>
      <c r="Y851" t="str">
        <v/>
      </c>
      <c r="Z851" t="str">
        <v/>
      </c>
      <c r="AA851" t="str">
        <f t="shared" si="154"/>
        <v/>
      </c>
      <c r="AB851" t="str">
        <f t="shared" si="155"/>
        <v/>
      </c>
      <c r="AC851" s="179" t="str">
        <f>IF('Planilla de Perforacion'!K885="Repasa","Repasa","")</f>
        <v/>
      </c>
      <c r="AE851" s="179" t="b">
        <f t="shared" si="152"/>
        <v>0</v>
      </c>
      <c r="AF851" t="str">
        <v/>
      </c>
      <c r="AG851" s="179" t="str">
        <f t="shared" si="153"/>
        <v/>
      </c>
      <c r="AH851" t="str">
        <v/>
      </c>
      <c r="AI851" s="202" t="str">
        <v/>
      </c>
      <c r="AJ851" t="str">
        <v/>
      </c>
      <c r="AK851" s="203" t="str">
        <v/>
      </c>
      <c r="AL851" t="str">
        <f t="shared" si="146"/>
        <v/>
      </c>
      <c r="AM851" t="str">
        <f t="shared" si="147"/>
        <v/>
      </c>
    </row>
    <row r="852" spans="3:39" x14ac:dyDescent="0.25">
      <c r="C852" s="179" t="str">
        <f>IF('Planilla de Perforacion'!K886="Conexión","Conexión","")</f>
        <v/>
      </c>
      <c r="D852" s="189" t="str">
        <f>'Planilla de Perforacion'!H886</f>
        <v/>
      </c>
      <c r="E852" s="190" t="str">
        <f>'Planilla de Perforacion'!E886</f>
        <v/>
      </c>
      <c r="F852" s="179">
        <f>'Planilla de Perforacion'!AF886</f>
        <v>0</v>
      </c>
      <c r="G852" s="179" t="str">
        <f>'Planilla de Perforacion'!AQ886</f>
        <v/>
      </c>
      <c r="H852" s="179" t="str">
        <f>'Planilla de Perforacion'!AS886</f>
        <v/>
      </c>
      <c r="I852" s="179" t="str">
        <f>'Planilla de Perforacion'!AR886</f>
        <v/>
      </c>
      <c r="J852" s="191" t="str">
        <v/>
      </c>
      <c r="K852" s="191" t="str">
        <f t="shared" si="156"/>
        <v/>
      </c>
      <c r="L852" s="191" t="str">
        <v/>
      </c>
      <c r="M852" s="192" t="str">
        <v/>
      </c>
      <c r="N852" s="191" t="str">
        <v/>
      </c>
      <c r="O852" s="191" t="str">
        <v/>
      </c>
      <c r="P852" s="193" t="str">
        <f t="shared" si="148"/>
        <v/>
      </c>
      <c r="Q852" s="193" t="str">
        <f t="shared" si="149"/>
        <v/>
      </c>
      <c r="R852" s="179" t="str">
        <f>IF('Planilla de Perforacion'!K886="Survey","Survey","")</f>
        <v/>
      </c>
      <c r="T852" s="179" t="b">
        <f t="shared" si="150"/>
        <v>0</v>
      </c>
      <c r="U852" s="179" t="str">
        <v/>
      </c>
      <c r="V852" s="179" t="str">
        <f t="shared" si="151"/>
        <v/>
      </c>
      <c r="W852" t="str">
        <v/>
      </c>
      <c r="X852" s="202" t="str">
        <v/>
      </c>
      <c r="Y852" t="str">
        <v/>
      </c>
      <c r="Z852" t="str">
        <v/>
      </c>
      <c r="AA852" t="str">
        <f t="shared" si="154"/>
        <v/>
      </c>
      <c r="AB852" t="str">
        <f t="shared" si="155"/>
        <v/>
      </c>
      <c r="AC852" s="179" t="str">
        <f>IF('Planilla de Perforacion'!K886="Repasa","Repasa","")</f>
        <v/>
      </c>
      <c r="AE852" s="179" t="b">
        <f t="shared" si="152"/>
        <v>0</v>
      </c>
      <c r="AF852" t="str">
        <v/>
      </c>
      <c r="AG852" s="179" t="str">
        <f t="shared" si="153"/>
        <v/>
      </c>
      <c r="AH852" t="str">
        <v/>
      </c>
      <c r="AI852" s="202" t="str">
        <v/>
      </c>
      <c r="AJ852" t="str">
        <v/>
      </c>
      <c r="AK852" s="203" t="str">
        <v/>
      </c>
      <c r="AL852" t="str">
        <f t="shared" si="146"/>
        <v/>
      </c>
      <c r="AM852" t="str">
        <f t="shared" si="147"/>
        <v/>
      </c>
    </row>
    <row r="853" spans="3:39" x14ac:dyDescent="0.25">
      <c r="C853" s="179" t="str">
        <f>IF('Planilla de Perforacion'!K887="Conexión","Conexión","")</f>
        <v/>
      </c>
      <c r="D853" s="189" t="str">
        <f>'Planilla de Perforacion'!H887</f>
        <v/>
      </c>
      <c r="E853" s="190" t="str">
        <f>'Planilla de Perforacion'!E887</f>
        <v/>
      </c>
      <c r="F853" s="179">
        <f>'Planilla de Perforacion'!AF887</f>
        <v>0</v>
      </c>
      <c r="G853" s="179" t="str">
        <f>'Planilla de Perforacion'!AQ887</f>
        <v/>
      </c>
      <c r="H853" s="179" t="str">
        <f>'Planilla de Perforacion'!AS887</f>
        <v/>
      </c>
      <c r="I853" s="179" t="str">
        <f>'Planilla de Perforacion'!AR887</f>
        <v/>
      </c>
      <c r="J853" s="191" t="str">
        <v/>
      </c>
      <c r="K853" s="191" t="str">
        <f t="shared" si="156"/>
        <v/>
      </c>
      <c r="L853" s="191" t="str">
        <v/>
      </c>
      <c r="M853" s="192" t="str">
        <v/>
      </c>
      <c r="N853" s="191" t="str">
        <v/>
      </c>
      <c r="O853" s="191" t="str">
        <v/>
      </c>
      <c r="P853" s="193" t="str">
        <f t="shared" si="148"/>
        <v/>
      </c>
      <c r="Q853" s="193" t="str">
        <f t="shared" si="149"/>
        <v/>
      </c>
      <c r="R853" s="179" t="str">
        <f>IF('Planilla de Perforacion'!K887="Survey","Survey","")</f>
        <v/>
      </c>
      <c r="T853" s="179" t="b">
        <f t="shared" si="150"/>
        <v>0</v>
      </c>
      <c r="U853" s="179" t="str">
        <v/>
      </c>
      <c r="V853" s="179" t="str">
        <f t="shared" si="151"/>
        <v/>
      </c>
      <c r="W853" t="str">
        <v/>
      </c>
      <c r="X853" s="202" t="str">
        <v/>
      </c>
      <c r="Y853" t="str">
        <v/>
      </c>
      <c r="Z853" t="str">
        <v/>
      </c>
      <c r="AA853" t="str">
        <f t="shared" si="154"/>
        <v/>
      </c>
      <c r="AB853" t="str">
        <f t="shared" si="155"/>
        <v/>
      </c>
      <c r="AC853" s="179" t="str">
        <f>IF('Planilla de Perforacion'!K887="Repasa","Repasa","")</f>
        <v/>
      </c>
      <c r="AE853" s="179" t="b">
        <f t="shared" si="152"/>
        <v>0</v>
      </c>
      <c r="AF853" t="str">
        <v/>
      </c>
      <c r="AG853" s="179" t="str">
        <f t="shared" si="153"/>
        <v/>
      </c>
      <c r="AH853" t="str">
        <v/>
      </c>
      <c r="AI853" s="202" t="str">
        <v/>
      </c>
      <c r="AJ853" t="str">
        <v/>
      </c>
      <c r="AK853" s="203" t="str">
        <v/>
      </c>
      <c r="AL853" t="str">
        <f t="shared" si="146"/>
        <v/>
      </c>
      <c r="AM853" t="str">
        <f t="shared" si="147"/>
        <v/>
      </c>
    </row>
    <row r="854" spans="3:39" x14ac:dyDescent="0.25">
      <c r="C854" s="179" t="str">
        <f>IF('Planilla de Perforacion'!K888="Conexión","Conexión","")</f>
        <v/>
      </c>
      <c r="D854" s="189" t="str">
        <f>'Planilla de Perforacion'!H888</f>
        <v/>
      </c>
      <c r="E854" s="190" t="str">
        <f>'Planilla de Perforacion'!E888</f>
        <v/>
      </c>
      <c r="F854" s="179">
        <f>'Planilla de Perforacion'!AF888</f>
        <v>0</v>
      </c>
      <c r="G854" s="179" t="str">
        <f>'Planilla de Perforacion'!AQ888</f>
        <v/>
      </c>
      <c r="H854" s="179" t="str">
        <f>'Planilla de Perforacion'!AS888</f>
        <v/>
      </c>
      <c r="I854" s="179" t="str">
        <f>'Planilla de Perforacion'!AR888</f>
        <v/>
      </c>
      <c r="J854" s="191" t="str">
        <v/>
      </c>
      <c r="K854" s="191" t="str">
        <f t="shared" si="156"/>
        <v/>
      </c>
      <c r="L854" s="191" t="str">
        <v/>
      </c>
      <c r="M854" s="192" t="str">
        <v/>
      </c>
      <c r="N854" s="191" t="str">
        <v/>
      </c>
      <c r="O854" s="191" t="str">
        <v/>
      </c>
      <c r="P854" s="193" t="str">
        <f t="shared" si="148"/>
        <v/>
      </c>
      <c r="Q854" s="193" t="str">
        <f t="shared" si="149"/>
        <v/>
      </c>
      <c r="R854" s="179" t="str">
        <f>IF('Planilla de Perforacion'!K888="Survey","Survey","")</f>
        <v/>
      </c>
      <c r="T854" s="179" t="b">
        <f t="shared" si="150"/>
        <v>0</v>
      </c>
      <c r="U854" s="179" t="str">
        <v/>
      </c>
      <c r="V854" s="179" t="str">
        <f t="shared" si="151"/>
        <v/>
      </c>
      <c r="W854" t="str">
        <v/>
      </c>
      <c r="X854" s="202" t="str">
        <v/>
      </c>
      <c r="Y854" t="str">
        <v/>
      </c>
      <c r="Z854" t="str">
        <v/>
      </c>
      <c r="AA854" t="str">
        <f t="shared" si="154"/>
        <v/>
      </c>
      <c r="AB854" t="str">
        <f t="shared" si="155"/>
        <v/>
      </c>
      <c r="AC854" s="179" t="str">
        <f>IF('Planilla de Perforacion'!K888="Repasa","Repasa","")</f>
        <v/>
      </c>
      <c r="AE854" s="179" t="b">
        <f t="shared" si="152"/>
        <v>0</v>
      </c>
      <c r="AF854" t="str">
        <v/>
      </c>
      <c r="AG854" s="179" t="str">
        <f t="shared" si="153"/>
        <v/>
      </c>
      <c r="AH854" t="str">
        <v/>
      </c>
      <c r="AI854" s="202" t="str">
        <v/>
      </c>
      <c r="AJ854" t="str">
        <v/>
      </c>
      <c r="AK854" s="203" t="str">
        <v/>
      </c>
      <c r="AL854" t="str">
        <f t="shared" si="146"/>
        <v/>
      </c>
      <c r="AM854" t="str">
        <f t="shared" si="147"/>
        <v/>
      </c>
    </row>
    <row r="855" spans="3:39" x14ac:dyDescent="0.25">
      <c r="C855" s="179" t="str">
        <f>IF('Planilla de Perforacion'!K889="Conexión","Conexión","")</f>
        <v/>
      </c>
      <c r="D855" s="189" t="str">
        <f>'Planilla de Perforacion'!H889</f>
        <v/>
      </c>
      <c r="E855" s="190" t="str">
        <f>'Planilla de Perforacion'!E889</f>
        <v/>
      </c>
      <c r="F855" s="179">
        <f>'Planilla de Perforacion'!AF889</f>
        <v>0</v>
      </c>
      <c r="G855" s="179" t="str">
        <f>'Planilla de Perforacion'!AQ889</f>
        <v/>
      </c>
      <c r="H855" s="179" t="str">
        <f>'Planilla de Perforacion'!AS889</f>
        <v/>
      </c>
      <c r="I855" s="179" t="str">
        <f>'Planilla de Perforacion'!AR889</f>
        <v/>
      </c>
      <c r="J855" s="191" t="str">
        <v/>
      </c>
      <c r="K855" s="191" t="str">
        <f t="shared" si="156"/>
        <v/>
      </c>
      <c r="L855" s="191" t="str">
        <v/>
      </c>
      <c r="M855" s="192" t="str">
        <v/>
      </c>
      <c r="N855" s="191" t="str">
        <v/>
      </c>
      <c r="O855" s="191" t="str">
        <v/>
      </c>
      <c r="P855" s="193" t="str">
        <f t="shared" si="148"/>
        <v/>
      </c>
      <c r="Q855" s="193" t="str">
        <f t="shared" si="149"/>
        <v/>
      </c>
      <c r="R855" s="179" t="str">
        <f>IF('Planilla de Perforacion'!K889="Survey","Survey","")</f>
        <v/>
      </c>
      <c r="T855" s="179" t="b">
        <f t="shared" si="150"/>
        <v>0</v>
      </c>
      <c r="U855" s="179" t="str">
        <v/>
      </c>
      <c r="V855" s="179" t="str">
        <f t="shared" si="151"/>
        <v/>
      </c>
      <c r="W855" t="str">
        <v/>
      </c>
      <c r="X855" s="202" t="str">
        <v/>
      </c>
      <c r="Y855" t="str">
        <v/>
      </c>
      <c r="Z855" t="str">
        <v/>
      </c>
      <c r="AA855" t="str">
        <f t="shared" si="154"/>
        <v/>
      </c>
      <c r="AB855" t="str">
        <f t="shared" si="155"/>
        <v/>
      </c>
      <c r="AC855" s="179" t="str">
        <f>IF('Planilla de Perforacion'!K889="Repasa","Repasa","")</f>
        <v/>
      </c>
      <c r="AE855" s="179" t="b">
        <f t="shared" si="152"/>
        <v>0</v>
      </c>
      <c r="AF855" t="str">
        <v/>
      </c>
      <c r="AG855" s="179" t="str">
        <f t="shared" si="153"/>
        <v/>
      </c>
      <c r="AH855" t="str">
        <v/>
      </c>
      <c r="AI855" s="202" t="str">
        <v/>
      </c>
      <c r="AJ855" t="str">
        <v/>
      </c>
      <c r="AK855" s="203" t="str">
        <v/>
      </c>
      <c r="AL855" t="str">
        <f t="shared" si="146"/>
        <v/>
      </c>
      <c r="AM855" t="str">
        <f t="shared" si="147"/>
        <v/>
      </c>
    </row>
    <row r="856" spans="3:39" x14ac:dyDescent="0.25">
      <c r="C856" s="179" t="str">
        <f>IF('Planilla de Perforacion'!K890="Conexión","Conexión","")</f>
        <v/>
      </c>
      <c r="D856" s="189" t="str">
        <f>'Planilla de Perforacion'!H890</f>
        <v/>
      </c>
      <c r="E856" s="190" t="str">
        <f>'Planilla de Perforacion'!E890</f>
        <v/>
      </c>
      <c r="F856" s="179">
        <f>'Planilla de Perforacion'!AF890</f>
        <v>0</v>
      </c>
      <c r="G856" s="179" t="str">
        <f>'Planilla de Perforacion'!AQ890</f>
        <v/>
      </c>
      <c r="H856" s="179" t="str">
        <f>'Planilla de Perforacion'!AS890</f>
        <v/>
      </c>
      <c r="I856" s="179" t="str">
        <f>'Planilla de Perforacion'!AR890</f>
        <v/>
      </c>
      <c r="J856" s="191" t="str">
        <v/>
      </c>
      <c r="K856" s="191" t="str">
        <f t="shared" si="156"/>
        <v/>
      </c>
      <c r="L856" s="191" t="str">
        <v/>
      </c>
      <c r="M856" s="192" t="str">
        <v/>
      </c>
      <c r="N856" s="191" t="str">
        <v/>
      </c>
      <c r="O856" s="191" t="str">
        <v/>
      </c>
      <c r="P856" s="193" t="str">
        <f t="shared" si="148"/>
        <v/>
      </c>
      <c r="Q856" s="193" t="str">
        <f t="shared" si="149"/>
        <v/>
      </c>
      <c r="R856" s="179" t="str">
        <f>IF('Planilla de Perforacion'!K890="Survey","Survey","")</f>
        <v/>
      </c>
      <c r="T856" s="179" t="b">
        <f t="shared" si="150"/>
        <v>0</v>
      </c>
      <c r="U856" s="179" t="str">
        <v/>
      </c>
      <c r="V856" s="179" t="str">
        <f t="shared" si="151"/>
        <v/>
      </c>
      <c r="W856" t="str">
        <v/>
      </c>
      <c r="X856" s="202" t="str">
        <v/>
      </c>
      <c r="Y856" t="str">
        <v/>
      </c>
      <c r="Z856" t="str">
        <v/>
      </c>
      <c r="AA856" t="str">
        <f t="shared" si="154"/>
        <v/>
      </c>
      <c r="AB856" t="str">
        <f t="shared" si="155"/>
        <v/>
      </c>
      <c r="AC856" s="179" t="str">
        <f>IF('Planilla de Perforacion'!K890="Repasa","Repasa","")</f>
        <v/>
      </c>
      <c r="AE856" s="179" t="b">
        <f t="shared" si="152"/>
        <v>0</v>
      </c>
      <c r="AF856" t="str">
        <v/>
      </c>
      <c r="AG856" s="179" t="str">
        <f t="shared" si="153"/>
        <v/>
      </c>
      <c r="AH856" t="str">
        <v/>
      </c>
      <c r="AI856" s="202" t="str">
        <v/>
      </c>
      <c r="AJ856" t="str">
        <v/>
      </c>
      <c r="AK856" s="203" t="str">
        <v/>
      </c>
      <c r="AL856" t="str">
        <f t="shared" si="146"/>
        <v/>
      </c>
      <c r="AM856" t="str">
        <f t="shared" si="147"/>
        <v/>
      </c>
    </row>
    <row r="857" spans="3:39" x14ac:dyDescent="0.25">
      <c r="C857" s="179" t="str">
        <f>IF('Planilla de Perforacion'!K891="Conexión","Conexión","")</f>
        <v/>
      </c>
      <c r="D857" s="189" t="str">
        <f>'Planilla de Perforacion'!H891</f>
        <v/>
      </c>
      <c r="E857" s="190" t="str">
        <f>'Planilla de Perforacion'!E891</f>
        <v/>
      </c>
      <c r="F857" s="179">
        <f>'Planilla de Perforacion'!AF891</f>
        <v>0</v>
      </c>
      <c r="G857" s="179" t="str">
        <f>'Planilla de Perforacion'!AQ891</f>
        <v/>
      </c>
      <c r="H857" s="179" t="str">
        <f>'Planilla de Perforacion'!AS891</f>
        <v/>
      </c>
      <c r="I857" s="179" t="str">
        <f>'Planilla de Perforacion'!AR891</f>
        <v/>
      </c>
      <c r="J857" s="191" t="str">
        <v/>
      </c>
      <c r="K857" s="191" t="str">
        <f t="shared" si="156"/>
        <v/>
      </c>
      <c r="L857" s="191" t="str">
        <v/>
      </c>
      <c r="M857" s="192" t="str">
        <v/>
      </c>
      <c r="N857" s="191" t="str">
        <v/>
      </c>
      <c r="O857" s="191" t="str">
        <v/>
      </c>
      <c r="P857" s="193" t="str">
        <f t="shared" si="148"/>
        <v/>
      </c>
      <c r="Q857" s="193" t="str">
        <f t="shared" si="149"/>
        <v/>
      </c>
      <c r="R857" s="179" t="str">
        <f>IF('Planilla de Perforacion'!K891="Survey","Survey","")</f>
        <v/>
      </c>
      <c r="T857" s="179" t="b">
        <f t="shared" si="150"/>
        <v>0</v>
      </c>
      <c r="U857" s="179" t="str">
        <v/>
      </c>
      <c r="V857" s="179" t="str">
        <f t="shared" si="151"/>
        <v/>
      </c>
      <c r="W857" t="str">
        <v/>
      </c>
      <c r="X857" s="202" t="str">
        <v/>
      </c>
      <c r="Y857" t="str">
        <v/>
      </c>
      <c r="Z857" t="str">
        <v/>
      </c>
      <c r="AA857" t="str">
        <f t="shared" si="154"/>
        <v/>
      </c>
      <c r="AB857" t="str">
        <f t="shared" si="155"/>
        <v/>
      </c>
      <c r="AC857" s="179" t="str">
        <f>IF('Planilla de Perforacion'!K891="Repasa","Repasa","")</f>
        <v/>
      </c>
      <c r="AE857" s="179" t="b">
        <f t="shared" si="152"/>
        <v>0</v>
      </c>
      <c r="AF857" t="str">
        <v/>
      </c>
      <c r="AG857" s="179" t="str">
        <f t="shared" si="153"/>
        <v/>
      </c>
      <c r="AH857" t="str">
        <v/>
      </c>
      <c r="AI857" s="202" t="str">
        <v/>
      </c>
      <c r="AJ857" t="str">
        <v/>
      </c>
      <c r="AK857" s="203" t="str">
        <v/>
      </c>
      <c r="AL857" t="str">
        <f t="shared" si="146"/>
        <v/>
      </c>
      <c r="AM857" t="str">
        <f t="shared" si="147"/>
        <v/>
      </c>
    </row>
    <row r="858" spans="3:39" x14ac:dyDescent="0.25">
      <c r="C858" s="179" t="str">
        <f>IF('Planilla de Perforacion'!K892="Conexión","Conexión","")</f>
        <v/>
      </c>
      <c r="D858" s="189" t="str">
        <f>'Planilla de Perforacion'!H892</f>
        <v/>
      </c>
      <c r="E858" s="190" t="str">
        <f>'Planilla de Perforacion'!E892</f>
        <v/>
      </c>
      <c r="F858" s="179">
        <f>'Planilla de Perforacion'!AF892</f>
        <v>0</v>
      </c>
      <c r="G858" s="179" t="str">
        <f>'Planilla de Perforacion'!AQ892</f>
        <v/>
      </c>
      <c r="H858" s="179" t="str">
        <f>'Planilla de Perforacion'!AS892</f>
        <v/>
      </c>
      <c r="I858" s="179" t="str">
        <f>'Planilla de Perforacion'!AR892</f>
        <v/>
      </c>
      <c r="J858" s="191" t="str">
        <v/>
      </c>
      <c r="K858" s="191" t="str">
        <f t="shared" si="156"/>
        <v/>
      </c>
      <c r="L858" s="191" t="str">
        <v/>
      </c>
      <c r="M858" s="192" t="str">
        <v/>
      </c>
      <c r="N858" s="191" t="str">
        <v/>
      </c>
      <c r="O858" s="191" t="str">
        <v/>
      </c>
      <c r="P858" s="193" t="str">
        <f t="shared" si="148"/>
        <v/>
      </c>
      <c r="Q858" s="193" t="str">
        <f t="shared" si="149"/>
        <v/>
      </c>
      <c r="R858" s="179" t="str">
        <f>IF('Planilla de Perforacion'!K892="Survey","Survey","")</f>
        <v/>
      </c>
      <c r="T858" s="179" t="b">
        <f t="shared" si="150"/>
        <v>0</v>
      </c>
      <c r="U858" s="179" t="str">
        <v/>
      </c>
      <c r="V858" s="179" t="str">
        <f t="shared" si="151"/>
        <v/>
      </c>
      <c r="W858" t="str">
        <v/>
      </c>
      <c r="X858" s="202" t="str">
        <v/>
      </c>
      <c r="Y858" t="str">
        <v/>
      </c>
      <c r="Z858" t="str">
        <v/>
      </c>
      <c r="AA858" t="str">
        <f t="shared" si="154"/>
        <v/>
      </c>
      <c r="AB858" t="str">
        <f t="shared" si="155"/>
        <v/>
      </c>
      <c r="AC858" s="179" t="str">
        <f>IF('Planilla de Perforacion'!K892="Repasa","Repasa","")</f>
        <v/>
      </c>
      <c r="AE858" s="179" t="b">
        <f t="shared" si="152"/>
        <v>0</v>
      </c>
      <c r="AF858" t="str">
        <v/>
      </c>
      <c r="AG858" s="179" t="str">
        <f t="shared" si="153"/>
        <v/>
      </c>
      <c r="AH858" t="str">
        <v/>
      </c>
      <c r="AI858" s="202" t="str">
        <v/>
      </c>
      <c r="AJ858" t="str">
        <v/>
      </c>
      <c r="AK858" s="203" t="str">
        <v/>
      </c>
      <c r="AL858" t="str">
        <f t="shared" si="146"/>
        <v/>
      </c>
      <c r="AM858" t="str">
        <f t="shared" si="147"/>
        <v/>
      </c>
    </row>
    <row r="859" spans="3:39" x14ac:dyDescent="0.25">
      <c r="C859" s="179" t="str">
        <f>IF('Planilla de Perforacion'!K893="Conexión","Conexión","")</f>
        <v/>
      </c>
      <c r="D859" s="189" t="str">
        <f>'Planilla de Perforacion'!H893</f>
        <v/>
      </c>
      <c r="E859" s="190" t="str">
        <f>'Planilla de Perforacion'!E893</f>
        <v/>
      </c>
      <c r="F859" s="179">
        <f>'Planilla de Perforacion'!AF893</f>
        <v>0</v>
      </c>
      <c r="G859" s="179" t="str">
        <f>'Planilla de Perforacion'!AQ893</f>
        <v/>
      </c>
      <c r="H859" s="179" t="str">
        <f>'Planilla de Perforacion'!AS893</f>
        <v/>
      </c>
      <c r="I859" s="179" t="str">
        <f>'Planilla de Perforacion'!AR893</f>
        <v/>
      </c>
      <c r="J859" s="191" t="str">
        <v/>
      </c>
      <c r="K859" s="191" t="str">
        <f t="shared" si="156"/>
        <v/>
      </c>
      <c r="L859" s="191" t="str">
        <v/>
      </c>
      <c r="M859" s="192" t="str">
        <v/>
      </c>
      <c r="N859" s="191" t="str">
        <v/>
      </c>
      <c r="O859" s="191" t="str">
        <v/>
      </c>
      <c r="P859" s="193" t="str">
        <f t="shared" si="148"/>
        <v/>
      </c>
      <c r="Q859" s="193" t="str">
        <f t="shared" si="149"/>
        <v/>
      </c>
      <c r="R859" s="179" t="str">
        <f>IF('Planilla de Perforacion'!K893="Survey","Survey","")</f>
        <v/>
      </c>
      <c r="T859" s="179" t="b">
        <f t="shared" si="150"/>
        <v>0</v>
      </c>
      <c r="U859" s="179" t="str">
        <v/>
      </c>
      <c r="V859" s="179" t="str">
        <f t="shared" si="151"/>
        <v/>
      </c>
      <c r="W859" t="str">
        <v/>
      </c>
      <c r="X859" s="202" t="str">
        <v/>
      </c>
      <c r="Y859" t="str">
        <v/>
      </c>
      <c r="Z859" t="str">
        <v/>
      </c>
      <c r="AA859" t="str">
        <f t="shared" si="154"/>
        <v/>
      </c>
      <c r="AB859" t="str">
        <f t="shared" si="155"/>
        <v/>
      </c>
      <c r="AC859" s="179" t="str">
        <f>IF('Planilla de Perforacion'!K893="Repasa","Repasa","")</f>
        <v/>
      </c>
      <c r="AE859" s="179" t="b">
        <f t="shared" si="152"/>
        <v>0</v>
      </c>
      <c r="AF859" t="str">
        <v/>
      </c>
      <c r="AG859" s="179" t="str">
        <f t="shared" si="153"/>
        <v/>
      </c>
      <c r="AH859" t="str">
        <v/>
      </c>
      <c r="AI859" s="202" t="str">
        <v/>
      </c>
      <c r="AJ859" t="str">
        <v/>
      </c>
      <c r="AK859" s="203" t="str">
        <v/>
      </c>
      <c r="AL859" t="str">
        <f t="shared" si="146"/>
        <v/>
      </c>
      <c r="AM859" t="str">
        <f t="shared" si="147"/>
        <v/>
      </c>
    </row>
    <row r="860" spans="3:39" x14ac:dyDescent="0.25">
      <c r="C860" s="179" t="str">
        <f>IF('Planilla de Perforacion'!K894="Conexión","Conexión","")</f>
        <v/>
      </c>
      <c r="D860" s="189" t="str">
        <f>'Planilla de Perforacion'!H894</f>
        <v/>
      </c>
      <c r="E860" s="190" t="str">
        <f>'Planilla de Perforacion'!E894</f>
        <v/>
      </c>
      <c r="F860" s="179">
        <f>'Planilla de Perforacion'!AF894</f>
        <v>0</v>
      </c>
      <c r="G860" s="179" t="str">
        <f>'Planilla de Perforacion'!AQ894</f>
        <v/>
      </c>
      <c r="H860" s="179" t="str">
        <f>'Planilla de Perforacion'!AS894</f>
        <v/>
      </c>
      <c r="I860" s="179" t="str">
        <f>'Planilla de Perforacion'!AR894</f>
        <v/>
      </c>
      <c r="J860" s="191" t="str">
        <v/>
      </c>
      <c r="K860" s="191" t="str">
        <f t="shared" si="156"/>
        <v/>
      </c>
      <c r="L860" s="191" t="str">
        <v/>
      </c>
      <c r="M860" s="192" t="str">
        <v/>
      </c>
      <c r="N860" s="191" t="str">
        <v/>
      </c>
      <c r="O860" s="191" t="str">
        <v/>
      </c>
      <c r="P860" s="193" t="str">
        <f t="shared" si="148"/>
        <v/>
      </c>
      <c r="Q860" s="193" t="str">
        <f t="shared" si="149"/>
        <v/>
      </c>
      <c r="R860" s="179" t="str">
        <f>IF('Planilla de Perforacion'!K894="Survey","Survey","")</f>
        <v/>
      </c>
      <c r="T860" s="179" t="b">
        <f t="shared" si="150"/>
        <v>0</v>
      </c>
      <c r="U860" s="179" t="str">
        <v/>
      </c>
      <c r="V860" s="179" t="str">
        <f t="shared" si="151"/>
        <v/>
      </c>
      <c r="W860" t="str">
        <v/>
      </c>
      <c r="X860" s="202" t="str">
        <v/>
      </c>
      <c r="Y860" t="str">
        <v/>
      </c>
      <c r="Z860" t="str">
        <v/>
      </c>
      <c r="AA860" t="str">
        <f t="shared" si="154"/>
        <v/>
      </c>
      <c r="AB860" t="str">
        <f t="shared" si="155"/>
        <v/>
      </c>
      <c r="AC860" s="179" t="str">
        <f>IF('Planilla de Perforacion'!K894="Repasa","Repasa","")</f>
        <v/>
      </c>
      <c r="AE860" s="179" t="b">
        <f t="shared" si="152"/>
        <v>0</v>
      </c>
      <c r="AF860" t="str">
        <v/>
      </c>
      <c r="AG860" s="179" t="str">
        <f t="shared" si="153"/>
        <v/>
      </c>
      <c r="AH860" t="str">
        <v/>
      </c>
      <c r="AI860" s="202" t="str">
        <v/>
      </c>
      <c r="AJ860" t="str">
        <v/>
      </c>
      <c r="AK860" s="203" t="str">
        <v/>
      </c>
      <c r="AL860" t="str">
        <f t="shared" si="146"/>
        <v/>
      </c>
      <c r="AM860" t="str">
        <f t="shared" si="147"/>
        <v/>
      </c>
    </row>
    <row r="861" spans="3:39" x14ac:dyDescent="0.25">
      <c r="C861" s="179" t="str">
        <f>IF('Planilla de Perforacion'!K895="Conexión","Conexión","")</f>
        <v/>
      </c>
      <c r="D861" s="189" t="str">
        <f>'Planilla de Perforacion'!H895</f>
        <v/>
      </c>
      <c r="E861" s="190" t="str">
        <f>'Planilla de Perforacion'!E895</f>
        <v/>
      </c>
      <c r="F861" s="179">
        <f>'Planilla de Perforacion'!AF895</f>
        <v>0</v>
      </c>
      <c r="G861" s="179" t="str">
        <f>'Planilla de Perforacion'!AQ895</f>
        <v/>
      </c>
      <c r="H861" s="179" t="str">
        <f>'Planilla de Perforacion'!AS895</f>
        <v/>
      </c>
      <c r="I861" s="179" t="str">
        <f>'Planilla de Perforacion'!AR895</f>
        <v/>
      </c>
      <c r="J861" s="191" t="str">
        <v/>
      </c>
      <c r="K861" s="191" t="str">
        <f t="shared" si="156"/>
        <v/>
      </c>
      <c r="L861" s="191" t="str">
        <v/>
      </c>
      <c r="M861" s="192" t="str">
        <v/>
      </c>
      <c r="N861" s="191" t="str">
        <v/>
      </c>
      <c r="O861" s="191" t="str">
        <v/>
      </c>
      <c r="P861" s="193" t="str">
        <f t="shared" si="148"/>
        <v/>
      </c>
      <c r="Q861" s="193" t="str">
        <f t="shared" si="149"/>
        <v/>
      </c>
      <c r="R861" s="179" t="str">
        <f>IF('Planilla de Perforacion'!K895="Survey","Survey","")</f>
        <v/>
      </c>
      <c r="T861" s="179" t="b">
        <f t="shared" si="150"/>
        <v>0</v>
      </c>
      <c r="U861" s="179" t="str">
        <v/>
      </c>
      <c r="V861" s="179" t="str">
        <f t="shared" si="151"/>
        <v/>
      </c>
      <c r="W861" t="str">
        <v/>
      </c>
      <c r="X861" s="202" t="str">
        <v/>
      </c>
      <c r="Y861" t="str">
        <v/>
      </c>
      <c r="Z861" t="str">
        <v/>
      </c>
      <c r="AA861" t="str">
        <f t="shared" si="154"/>
        <v/>
      </c>
      <c r="AB861" t="str">
        <f t="shared" si="155"/>
        <v/>
      </c>
      <c r="AC861" s="179" t="str">
        <f>IF('Planilla de Perforacion'!K895="Repasa","Repasa","")</f>
        <v/>
      </c>
      <c r="AE861" s="179" t="b">
        <f t="shared" si="152"/>
        <v>0</v>
      </c>
      <c r="AF861" t="str">
        <v/>
      </c>
      <c r="AG861" s="179" t="str">
        <f t="shared" si="153"/>
        <v/>
      </c>
      <c r="AH861" t="str">
        <v/>
      </c>
      <c r="AI861" s="202" t="str">
        <v/>
      </c>
      <c r="AJ861" t="str">
        <v/>
      </c>
      <c r="AK861" s="203" t="str">
        <v/>
      </c>
      <c r="AL861" t="str">
        <f t="shared" si="146"/>
        <v/>
      </c>
      <c r="AM861" t="str">
        <f t="shared" si="147"/>
        <v/>
      </c>
    </row>
    <row r="862" spans="3:39" x14ac:dyDescent="0.25">
      <c r="C862" s="179" t="str">
        <f>IF('Planilla de Perforacion'!K896="Conexión","Conexión","")</f>
        <v/>
      </c>
      <c r="D862" s="189" t="str">
        <f>'Planilla de Perforacion'!H896</f>
        <v/>
      </c>
      <c r="E862" s="190" t="str">
        <f>'Planilla de Perforacion'!E896</f>
        <v/>
      </c>
      <c r="F862" s="179">
        <f>'Planilla de Perforacion'!AF896</f>
        <v>0</v>
      </c>
      <c r="G862" s="179" t="str">
        <f>'Planilla de Perforacion'!AQ896</f>
        <v/>
      </c>
      <c r="H862" s="179" t="str">
        <f>'Planilla de Perforacion'!AS896</f>
        <v/>
      </c>
      <c r="I862" s="179" t="str">
        <f>'Planilla de Perforacion'!AR896</f>
        <v/>
      </c>
      <c r="J862" s="191" t="str">
        <v/>
      </c>
      <c r="K862" s="191" t="str">
        <f t="shared" si="156"/>
        <v/>
      </c>
      <c r="L862" s="191" t="str">
        <v/>
      </c>
      <c r="M862" s="192" t="str">
        <v/>
      </c>
      <c r="N862" s="191" t="str">
        <v/>
      </c>
      <c r="O862" s="191" t="str">
        <v/>
      </c>
      <c r="P862" s="193" t="str">
        <f t="shared" si="148"/>
        <v/>
      </c>
      <c r="Q862" s="193" t="str">
        <f t="shared" si="149"/>
        <v/>
      </c>
      <c r="R862" s="179" t="str">
        <f>IF('Planilla de Perforacion'!K896="Survey","Survey","")</f>
        <v/>
      </c>
      <c r="T862" s="179" t="b">
        <f t="shared" si="150"/>
        <v>0</v>
      </c>
      <c r="U862" s="179" t="str">
        <v/>
      </c>
      <c r="V862" s="179" t="str">
        <f t="shared" si="151"/>
        <v/>
      </c>
      <c r="W862" t="str">
        <v/>
      </c>
      <c r="X862" s="202" t="str">
        <v/>
      </c>
      <c r="Y862" t="str">
        <v/>
      </c>
      <c r="Z862" t="str">
        <v/>
      </c>
      <c r="AA862" t="str">
        <f t="shared" si="154"/>
        <v/>
      </c>
      <c r="AB862" t="str">
        <f t="shared" si="155"/>
        <v/>
      </c>
      <c r="AC862" s="179" t="str">
        <f>IF('Planilla de Perforacion'!K896="Repasa","Repasa","")</f>
        <v/>
      </c>
      <c r="AE862" s="179" t="b">
        <f t="shared" si="152"/>
        <v>0</v>
      </c>
      <c r="AF862" t="str">
        <v/>
      </c>
      <c r="AG862" s="179" t="str">
        <f t="shared" si="153"/>
        <v/>
      </c>
      <c r="AH862" t="str">
        <v/>
      </c>
      <c r="AI862" s="202" t="str">
        <v/>
      </c>
      <c r="AJ862" t="str">
        <v/>
      </c>
      <c r="AK862" s="203" t="str">
        <v/>
      </c>
      <c r="AL862" t="str">
        <f t="shared" si="146"/>
        <v/>
      </c>
      <c r="AM862" t="str">
        <f t="shared" si="147"/>
        <v/>
      </c>
    </row>
    <row r="863" spans="3:39" x14ac:dyDescent="0.25">
      <c r="C863" s="179" t="str">
        <f>IF('Planilla de Perforacion'!K897="Conexión","Conexión","")</f>
        <v/>
      </c>
      <c r="D863" s="189" t="str">
        <f>'Planilla de Perforacion'!H897</f>
        <v/>
      </c>
      <c r="E863" s="190" t="str">
        <f>'Planilla de Perforacion'!E897</f>
        <v/>
      </c>
      <c r="F863" s="179">
        <f>'Planilla de Perforacion'!AF897</f>
        <v>0</v>
      </c>
      <c r="G863" s="179" t="str">
        <f>'Planilla de Perforacion'!AQ897</f>
        <v/>
      </c>
      <c r="H863" s="179" t="str">
        <f>'Planilla de Perforacion'!AS897</f>
        <v/>
      </c>
      <c r="I863" s="179" t="str">
        <f>'Planilla de Perforacion'!AR897</f>
        <v/>
      </c>
      <c r="J863" s="191" t="str">
        <v/>
      </c>
      <c r="K863" s="191" t="str">
        <f t="shared" si="156"/>
        <v/>
      </c>
      <c r="L863" s="191" t="str">
        <v/>
      </c>
      <c r="M863" s="192" t="str">
        <v/>
      </c>
      <c r="N863" s="191" t="str">
        <v/>
      </c>
      <c r="O863" s="191" t="str">
        <v/>
      </c>
      <c r="P863" s="193" t="str">
        <f t="shared" si="148"/>
        <v/>
      </c>
      <c r="Q863" s="193" t="str">
        <f t="shared" si="149"/>
        <v/>
      </c>
      <c r="R863" s="179" t="str">
        <f>IF('Planilla de Perforacion'!K897="Survey","Survey","")</f>
        <v/>
      </c>
      <c r="T863" s="179" t="b">
        <f t="shared" si="150"/>
        <v>0</v>
      </c>
      <c r="U863" s="179" t="str">
        <v/>
      </c>
      <c r="V863" s="179" t="str">
        <f t="shared" si="151"/>
        <v/>
      </c>
      <c r="W863" t="str">
        <v/>
      </c>
      <c r="X863" s="202" t="str">
        <v/>
      </c>
      <c r="Y863" t="str">
        <v/>
      </c>
      <c r="Z863" t="str">
        <v/>
      </c>
      <c r="AA863" t="str">
        <f t="shared" si="154"/>
        <v/>
      </c>
      <c r="AB863" t="str">
        <f t="shared" si="155"/>
        <v/>
      </c>
      <c r="AC863" s="179" t="str">
        <f>IF('Planilla de Perforacion'!K897="Repasa","Repasa","")</f>
        <v/>
      </c>
      <c r="AE863" s="179" t="b">
        <f t="shared" si="152"/>
        <v>0</v>
      </c>
      <c r="AF863" t="str">
        <v/>
      </c>
      <c r="AG863" s="179" t="str">
        <f t="shared" si="153"/>
        <v/>
      </c>
      <c r="AH863" t="str">
        <v/>
      </c>
      <c r="AI863" s="202" t="str">
        <v/>
      </c>
      <c r="AJ863" t="str">
        <v/>
      </c>
      <c r="AK863" s="203" t="str">
        <v/>
      </c>
      <c r="AL863" t="str">
        <f t="shared" si="146"/>
        <v/>
      </c>
      <c r="AM863" t="str">
        <f t="shared" si="147"/>
        <v/>
      </c>
    </row>
    <row r="864" spans="3:39" x14ac:dyDescent="0.25">
      <c r="C864" s="179" t="str">
        <f>IF('Planilla de Perforacion'!K898="Conexión","Conexión","")</f>
        <v/>
      </c>
      <c r="D864" s="189" t="str">
        <f>'Planilla de Perforacion'!H898</f>
        <v/>
      </c>
      <c r="E864" s="190" t="str">
        <f>'Planilla de Perforacion'!E898</f>
        <v/>
      </c>
      <c r="F864" s="179">
        <f>'Planilla de Perforacion'!AF898</f>
        <v>0</v>
      </c>
      <c r="G864" s="179" t="str">
        <f>'Planilla de Perforacion'!AQ898</f>
        <v/>
      </c>
      <c r="H864" s="179" t="str">
        <f>'Planilla de Perforacion'!AS898</f>
        <v/>
      </c>
      <c r="I864" s="179" t="str">
        <f>'Planilla de Perforacion'!AR898</f>
        <v/>
      </c>
      <c r="J864" s="191" t="str">
        <v/>
      </c>
      <c r="K864" s="191" t="str">
        <f t="shared" si="156"/>
        <v/>
      </c>
      <c r="L864" s="191" t="str">
        <v/>
      </c>
      <c r="M864" s="192" t="str">
        <v/>
      </c>
      <c r="N864" s="191" t="str">
        <v/>
      </c>
      <c r="O864" s="191" t="str">
        <v/>
      </c>
      <c r="P864" s="193" t="str">
        <f t="shared" si="148"/>
        <v/>
      </c>
      <c r="Q864" s="193" t="str">
        <f t="shared" si="149"/>
        <v/>
      </c>
      <c r="R864" s="179" t="str">
        <f>IF('Planilla de Perforacion'!K898="Survey","Survey","")</f>
        <v/>
      </c>
      <c r="T864" s="179" t="b">
        <f t="shared" si="150"/>
        <v>0</v>
      </c>
      <c r="U864" s="179" t="str">
        <v/>
      </c>
      <c r="V864" s="179" t="str">
        <f t="shared" si="151"/>
        <v/>
      </c>
      <c r="W864" t="str">
        <v/>
      </c>
      <c r="X864" s="202" t="str">
        <v/>
      </c>
      <c r="Y864" t="str">
        <v/>
      </c>
      <c r="Z864" t="str">
        <v/>
      </c>
      <c r="AA864" t="str">
        <f t="shared" si="154"/>
        <v/>
      </c>
      <c r="AB864" t="str">
        <f t="shared" si="155"/>
        <v/>
      </c>
      <c r="AC864" s="179" t="str">
        <f>IF('Planilla de Perforacion'!K898="Repasa","Repasa","")</f>
        <v/>
      </c>
      <c r="AE864" s="179" t="b">
        <f t="shared" si="152"/>
        <v>0</v>
      </c>
      <c r="AF864" t="str">
        <v/>
      </c>
      <c r="AG864" s="179" t="str">
        <f t="shared" si="153"/>
        <v/>
      </c>
      <c r="AH864" t="str">
        <v/>
      </c>
      <c r="AI864" s="202" t="str">
        <v/>
      </c>
      <c r="AJ864" t="str">
        <v/>
      </c>
      <c r="AK864" s="203" t="str">
        <v/>
      </c>
      <c r="AL864" t="str">
        <f t="shared" si="146"/>
        <v/>
      </c>
      <c r="AM864" t="str">
        <f t="shared" si="147"/>
        <v/>
      </c>
    </row>
    <row r="865" spans="3:39" x14ac:dyDescent="0.25">
      <c r="C865" s="179" t="str">
        <f>IF('Planilla de Perforacion'!K899="Conexión","Conexión","")</f>
        <v/>
      </c>
      <c r="D865" s="189" t="str">
        <f>'Planilla de Perforacion'!H899</f>
        <v/>
      </c>
      <c r="E865" s="190" t="str">
        <f>'Planilla de Perforacion'!E899</f>
        <v/>
      </c>
      <c r="F865" s="179">
        <f>'Planilla de Perforacion'!AF899</f>
        <v>0</v>
      </c>
      <c r="G865" s="179" t="str">
        <f>'Planilla de Perforacion'!AQ899</f>
        <v/>
      </c>
      <c r="H865" s="179" t="str">
        <f>'Planilla de Perforacion'!AS899</f>
        <v/>
      </c>
      <c r="I865" s="179" t="str">
        <f>'Planilla de Perforacion'!AR899</f>
        <v/>
      </c>
      <c r="J865" s="191" t="str">
        <v/>
      </c>
      <c r="K865" s="191" t="str">
        <f t="shared" si="156"/>
        <v/>
      </c>
      <c r="L865" s="191" t="str">
        <v/>
      </c>
      <c r="M865" s="192" t="str">
        <v/>
      </c>
      <c r="N865" s="191" t="str">
        <v/>
      </c>
      <c r="O865" s="191" t="str">
        <v/>
      </c>
      <c r="P865" s="193" t="str">
        <f t="shared" si="148"/>
        <v/>
      </c>
      <c r="Q865" s="193" t="str">
        <f t="shared" si="149"/>
        <v/>
      </c>
      <c r="R865" s="179" t="str">
        <f>IF('Planilla de Perforacion'!K899="Survey","Survey","")</f>
        <v/>
      </c>
      <c r="T865" s="179" t="b">
        <f t="shared" si="150"/>
        <v>0</v>
      </c>
      <c r="U865" s="179" t="str">
        <v/>
      </c>
      <c r="V865" s="179" t="str">
        <f t="shared" si="151"/>
        <v/>
      </c>
      <c r="W865" t="str">
        <v/>
      </c>
      <c r="X865" s="202" t="str">
        <v/>
      </c>
      <c r="Y865" t="str">
        <v/>
      </c>
      <c r="Z865" t="str">
        <v/>
      </c>
      <c r="AA865" t="str">
        <f t="shared" si="154"/>
        <v/>
      </c>
      <c r="AB865" t="str">
        <f t="shared" si="155"/>
        <v/>
      </c>
      <c r="AC865" s="179" t="str">
        <f>IF('Planilla de Perforacion'!K899="Repasa","Repasa","")</f>
        <v/>
      </c>
      <c r="AE865" s="179" t="b">
        <f t="shared" si="152"/>
        <v>0</v>
      </c>
      <c r="AF865" t="str">
        <v/>
      </c>
      <c r="AG865" s="179" t="str">
        <f t="shared" si="153"/>
        <v/>
      </c>
      <c r="AH865" t="str">
        <v/>
      </c>
      <c r="AI865" s="202" t="str">
        <v/>
      </c>
      <c r="AJ865" t="str">
        <v/>
      </c>
      <c r="AK865" s="203" t="str">
        <v/>
      </c>
      <c r="AL865" t="str">
        <f t="shared" si="146"/>
        <v/>
      </c>
      <c r="AM865" t="str">
        <f t="shared" si="147"/>
        <v/>
      </c>
    </row>
    <row r="866" spans="3:39" x14ac:dyDescent="0.25">
      <c r="C866" s="179" t="str">
        <f>IF('Planilla de Perforacion'!K900="Conexión","Conexión","")</f>
        <v/>
      </c>
      <c r="D866" s="189" t="str">
        <f>'Planilla de Perforacion'!H900</f>
        <v/>
      </c>
      <c r="E866" s="190" t="str">
        <f>'Planilla de Perforacion'!E900</f>
        <v/>
      </c>
      <c r="F866" s="179">
        <f>'Planilla de Perforacion'!AF900</f>
        <v>0</v>
      </c>
      <c r="G866" s="179" t="str">
        <f>'Planilla de Perforacion'!AQ900</f>
        <v/>
      </c>
      <c r="H866" s="179" t="str">
        <f>'Planilla de Perforacion'!AS900</f>
        <v/>
      </c>
      <c r="I866" s="179" t="str">
        <f>'Planilla de Perforacion'!AR900</f>
        <v/>
      </c>
      <c r="J866" s="191" t="str">
        <v/>
      </c>
      <c r="K866" s="191" t="str">
        <f t="shared" si="156"/>
        <v/>
      </c>
      <c r="L866" s="191" t="str">
        <v/>
      </c>
      <c r="M866" s="192" t="str">
        <v/>
      </c>
      <c r="N866" s="191" t="str">
        <v/>
      </c>
      <c r="O866" s="191" t="str">
        <v/>
      </c>
      <c r="P866" s="193" t="str">
        <f t="shared" si="148"/>
        <v/>
      </c>
      <c r="Q866" s="193" t="str">
        <f t="shared" si="149"/>
        <v/>
      </c>
      <c r="R866" s="179" t="str">
        <f>IF('Planilla de Perforacion'!K900="Survey","Survey","")</f>
        <v/>
      </c>
      <c r="T866" s="179" t="b">
        <f t="shared" si="150"/>
        <v>0</v>
      </c>
      <c r="U866" s="179" t="str">
        <v/>
      </c>
      <c r="V866" s="179" t="str">
        <f t="shared" si="151"/>
        <v/>
      </c>
      <c r="W866" t="str">
        <v/>
      </c>
      <c r="X866" s="202" t="str">
        <v/>
      </c>
      <c r="Y866" t="str">
        <v/>
      </c>
      <c r="Z866" t="str">
        <v/>
      </c>
      <c r="AA866" t="str">
        <f t="shared" si="154"/>
        <v/>
      </c>
      <c r="AB866" t="str">
        <f t="shared" si="155"/>
        <v/>
      </c>
      <c r="AC866" s="179" t="str">
        <f>IF('Planilla de Perforacion'!K900="Repasa","Repasa","")</f>
        <v/>
      </c>
      <c r="AE866" s="179" t="b">
        <f t="shared" si="152"/>
        <v>0</v>
      </c>
      <c r="AF866" t="str">
        <v/>
      </c>
      <c r="AG866" s="179" t="str">
        <f t="shared" si="153"/>
        <v/>
      </c>
      <c r="AH866" t="str">
        <v/>
      </c>
      <c r="AI866" s="202" t="str">
        <v/>
      </c>
      <c r="AJ866" t="str">
        <v/>
      </c>
      <c r="AK866" s="203" t="str">
        <v/>
      </c>
      <c r="AL866" t="str">
        <f t="shared" si="146"/>
        <v/>
      </c>
      <c r="AM866" t="str">
        <f t="shared" si="147"/>
        <v/>
      </c>
    </row>
    <row r="867" spans="3:39" x14ac:dyDescent="0.25">
      <c r="C867" s="179" t="str">
        <f>IF('Planilla de Perforacion'!K901="Conexión","Conexión","")</f>
        <v/>
      </c>
      <c r="D867" s="189" t="str">
        <f>'Planilla de Perforacion'!H901</f>
        <v/>
      </c>
      <c r="E867" s="190" t="str">
        <f>'Planilla de Perforacion'!E901</f>
        <v/>
      </c>
      <c r="F867" s="179">
        <f>'Planilla de Perforacion'!AF901</f>
        <v>0</v>
      </c>
      <c r="G867" s="179" t="str">
        <f>'Planilla de Perforacion'!AQ901</f>
        <v/>
      </c>
      <c r="H867" s="179" t="str">
        <f>'Planilla de Perforacion'!AS901</f>
        <v/>
      </c>
      <c r="I867" s="179" t="str">
        <f>'Planilla de Perforacion'!AR901</f>
        <v/>
      </c>
      <c r="J867" s="191" t="str">
        <v/>
      </c>
      <c r="K867" s="191" t="str">
        <f t="shared" si="156"/>
        <v/>
      </c>
      <c r="L867" s="191" t="str">
        <v/>
      </c>
      <c r="M867" s="192" t="str">
        <v/>
      </c>
      <c r="N867" s="191" t="str">
        <v/>
      </c>
      <c r="O867" s="191" t="str">
        <v/>
      </c>
      <c r="P867" s="193" t="str">
        <f t="shared" si="148"/>
        <v/>
      </c>
      <c r="Q867" s="193" t="str">
        <f t="shared" si="149"/>
        <v/>
      </c>
      <c r="R867" s="179" t="str">
        <f>IF('Planilla de Perforacion'!K901="Survey","Survey","")</f>
        <v/>
      </c>
      <c r="T867" s="179" t="b">
        <f t="shared" si="150"/>
        <v>0</v>
      </c>
      <c r="U867" s="179" t="str">
        <v/>
      </c>
      <c r="V867" s="179" t="str">
        <f t="shared" si="151"/>
        <v/>
      </c>
      <c r="W867" t="str">
        <v/>
      </c>
      <c r="X867" s="202" t="str">
        <v/>
      </c>
      <c r="Y867" t="str">
        <v/>
      </c>
      <c r="Z867" t="str">
        <v/>
      </c>
      <c r="AA867" t="str">
        <f t="shared" si="154"/>
        <v/>
      </c>
      <c r="AB867" t="str">
        <f t="shared" si="155"/>
        <v/>
      </c>
      <c r="AC867" s="179" t="str">
        <f>IF('Planilla de Perforacion'!K901="Repasa","Repasa","")</f>
        <v/>
      </c>
      <c r="AE867" s="179" t="b">
        <f t="shared" si="152"/>
        <v>0</v>
      </c>
      <c r="AF867" t="str">
        <v/>
      </c>
      <c r="AG867" s="179" t="str">
        <f t="shared" si="153"/>
        <v/>
      </c>
      <c r="AH867" t="str">
        <v/>
      </c>
      <c r="AI867" s="202" t="str">
        <v/>
      </c>
      <c r="AJ867" t="str">
        <v/>
      </c>
      <c r="AK867" s="203" t="str">
        <v/>
      </c>
      <c r="AL867" t="str">
        <f t="shared" si="146"/>
        <v/>
      </c>
      <c r="AM867" t="str">
        <f t="shared" si="147"/>
        <v/>
      </c>
    </row>
    <row r="868" spans="3:39" x14ac:dyDescent="0.25">
      <c r="C868" s="179" t="str">
        <f>IF('Planilla de Perforacion'!K902="Conexión","Conexión","")</f>
        <v/>
      </c>
      <c r="D868" s="189" t="str">
        <f>'Planilla de Perforacion'!H902</f>
        <v/>
      </c>
      <c r="E868" s="190" t="str">
        <f>'Planilla de Perforacion'!E902</f>
        <v/>
      </c>
      <c r="F868" s="179">
        <f>'Planilla de Perforacion'!AF902</f>
        <v>0</v>
      </c>
      <c r="G868" s="179" t="str">
        <f>'Planilla de Perforacion'!AQ902</f>
        <v/>
      </c>
      <c r="H868" s="179" t="str">
        <f>'Planilla de Perforacion'!AS902</f>
        <v/>
      </c>
      <c r="I868" s="179" t="str">
        <f>'Planilla de Perforacion'!AR902</f>
        <v/>
      </c>
      <c r="J868" s="191" t="str">
        <v/>
      </c>
      <c r="K868" s="191" t="str">
        <f t="shared" si="156"/>
        <v/>
      </c>
      <c r="L868" s="191" t="str">
        <v/>
      </c>
      <c r="M868" s="192" t="str">
        <v/>
      </c>
      <c r="N868" s="191" t="str">
        <v/>
      </c>
      <c r="O868" s="191" t="str">
        <v/>
      </c>
      <c r="P868" s="193" t="str">
        <f t="shared" si="148"/>
        <v/>
      </c>
      <c r="Q868" s="193" t="str">
        <f t="shared" si="149"/>
        <v/>
      </c>
      <c r="R868" s="179" t="str">
        <f>IF('Planilla de Perforacion'!K902="Survey","Survey","")</f>
        <v/>
      </c>
      <c r="T868" s="179" t="b">
        <f t="shared" si="150"/>
        <v>0</v>
      </c>
      <c r="U868" s="179" t="str">
        <v/>
      </c>
      <c r="V868" s="179" t="str">
        <f t="shared" si="151"/>
        <v/>
      </c>
      <c r="W868" t="str">
        <v/>
      </c>
      <c r="X868" s="202" t="str">
        <v/>
      </c>
      <c r="Y868" t="str">
        <v/>
      </c>
      <c r="Z868" t="str">
        <v/>
      </c>
      <c r="AA868" t="str">
        <f t="shared" si="154"/>
        <v/>
      </c>
      <c r="AB868" t="str">
        <f t="shared" si="155"/>
        <v/>
      </c>
      <c r="AC868" s="179" t="str">
        <f>IF('Planilla de Perforacion'!K902="Repasa","Repasa","")</f>
        <v/>
      </c>
      <c r="AE868" s="179" t="b">
        <f t="shared" si="152"/>
        <v>0</v>
      </c>
      <c r="AF868" t="str">
        <v/>
      </c>
      <c r="AG868" s="179" t="str">
        <f t="shared" si="153"/>
        <v/>
      </c>
      <c r="AH868" t="str">
        <v/>
      </c>
      <c r="AI868" s="202" t="str">
        <v/>
      </c>
      <c r="AJ868" t="str">
        <v/>
      </c>
      <c r="AK868" s="203" t="str">
        <v/>
      </c>
      <c r="AL868" t="str">
        <f t="shared" si="146"/>
        <v/>
      </c>
      <c r="AM868" t="str">
        <f t="shared" si="147"/>
        <v/>
      </c>
    </row>
    <row r="869" spans="3:39" x14ac:dyDescent="0.25">
      <c r="C869" s="179" t="str">
        <f>IF('Planilla de Perforacion'!K903="Conexión","Conexión","")</f>
        <v/>
      </c>
      <c r="D869" s="189" t="str">
        <f>'Planilla de Perforacion'!H903</f>
        <v/>
      </c>
      <c r="E869" s="190" t="str">
        <f>'Planilla de Perforacion'!E903</f>
        <v/>
      </c>
      <c r="F869" s="179">
        <f>'Planilla de Perforacion'!AF903</f>
        <v>0</v>
      </c>
      <c r="G869" s="179" t="str">
        <f>'Planilla de Perforacion'!AQ903</f>
        <v/>
      </c>
      <c r="H869" s="179" t="str">
        <f>'Planilla de Perforacion'!AS903</f>
        <v/>
      </c>
      <c r="I869" s="179" t="str">
        <f>'Planilla de Perforacion'!AR903</f>
        <v/>
      </c>
      <c r="J869" s="191" t="str">
        <v/>
      </c>
      <c r="K869" s="191" t="str">
        <f t="shared" si="156"/>
        <v/>
      </c>
      <c r="L869" s="191" t="str">
        <v/>
      </c>
      <c r="M869" s="192" t="str">
        <v/>
      </c>
      <c r="N869" s="191" t="str">
        <v/>
      </c>
      <c r="O869" s="191" t="str">
        <v/>
      </c>
      <c r="P869" s="193" t="str">
        <f t="shared" si="148"/>
        <v/>
      </c>
      <c r="Q869" s="193" t="str">
        <f t="shared" si="149"/>
        <v/>
      </c>
      <c r="R869" s="179" t="str">
        <f>IF('Planilla de Perforacion'!K903="Survey","Survey","")</f>
        <v/>
      </c>
      <c r="T869" s="179" t="b">
        <f t="shared" si="150"/>
        <v>0</v>
      </c>
      <c r="U869" s="179" t="str">
        <v/>
      </c>
      <c r="V869" s="179" t="str">
        <f t="shared" si="151"/>
        <v/>
      </c>
      <c r="W869" t="str">
        <v/>
      </c>
      <c r="X869" s="202" t="str">
        <v/>
      </c>
      <c r="Y869" t="str">
        <v/>
      </c>
      <c r="Z869" t="str">
        <v/>
      </c>
      <c r="AA869" t="str">
        <f t="shared" si="154"/>
        <v/>
      </c>
      <c r="AB869" t="str">
        <f t="shared" si="155"/>
        <v/>
      </c>
      <c r="AC869" s="179" t="str">
        <f>IF('Planilla de Perforacion'!K903="Repasa","Repasa","")</f>
        <v/>
      </c>
      <c r="AE869" s="179" t="b">
        <f t="shared" si="152"/>
        <v>0</v>
      </c>
      <c r="AF869" t="str">
        <v/>
      </c>
      <c r="AG869" s="179" t="str">
        <f t="shared" si="153"/>
        <v/>
      </c>
      <c r="AH869" t="str">
        <v/>
      </c>
      <c r="AI869" s="202" t="str">
        <v/>
      </c>
      <c r="AJ869" t="str">
        <v/>
      </c>
      <c r="AK869" s="203" t="str">
        <v/>
      </c>
      <c r="AL869" t="str">
        <f t="shared" si="146"/>
        <v/>
      </c>
      <c r="AM869" t="str">
        <f t="shared" si="147"/>
        <v/>
      </c>
    </row>
    <row r="870" spans="3:39" x14ac:dyDescent="0.25">
      <c r="C870" s="179" t="str">
        <f>IF('Planilla de Perforacion'!K904="Conexión","Conexión","")</f>
        <v/>
      </c>
      <c r="D870" s="189" t="str">
        <f>'Planilla de Perforacion'!H904</f>
        <v/>
      </c>
      <c r="E870" s="190" t="str">
        <f>'Planilla de Perforacion'!E904</f>
        <v/>
      </c>
      <c r="F870" s="179">
        <f>'Planilla de Perforacion'!AF904</f>
        <v>0</v>
      </c>
      <c r="G870" s="179" t="str">
        <f>'Planilla de Perforacion'!AQ904</f>
        <v/>
      </c>
      <c r="H870" s="179" t="str">
        <f>'Planilla de Perforacion'!AS904</f>
        <v/>
      </c>
      <c r="I870" s="179" t="str">
        <f>'Planilla de Perforacion'!AR904</f>
        <v/>
      </c>
      <c r="J870" s="191" t="str">
        <v/>
      </c>
      <c r="K870" s="191" t="str">
        <f t="shared" si="156"/>
        <v/>
      </c>
      <c r="L870" s="191" t="str">
        <v/>
      </c>
      <c r="M870" s="192" t="str">
        <v/>
      </c>
      <c r="N870" s="191" t="str">
        <v/>
      </c>
      <c r="O870" s="191" t="str">
        <v/>
      </c>
      <c r="P870" s="193" t="str">
        <f t="shared" si="148"/>
        <v/>
      </c>
      <c r="Q870" s="193" t="str">
        <f t="shared" si="149"/>
        <v/>
      </c>
      <c r="R870" s="179" t="str">
        <f>IF('Planilla de Perforacion'!K904="Survey","Survey","")</f>
        <v/>
      </c>
      <c r="T870" s="179" t="b">
        <f t="shared" si="150"/>
        <v>0</v>
      </c>
      <c r="U870" s="179" t="str">
        <v/>
      </c>
      <c r="V870" s="179" t="str">
        <f t="shared" si="151"/>
        <v/>
      </c>
      <c r="W870" t="str">
        <v/>
      </c>
      <c r="X870" s="202" t="str">
        <v/>
      </c>
      <c r="Y870" t="str">
        <v/>
      </c>
      <c r="Z870" t="str">
        <v/>
      </c>
      <c r="AA870" t="str">
        <f t="shared" si="154"/>
        <v/>
      </c>
      <c r="AB870" t="str">
        <f t="shared" si="155"/>
        <v/>
      </c>
      <c r="AC870" s="179" t="str">
        <f>IF('Planilla de Perforacion'!K904="Repasa","Repasa","")</f>
        <v/>
      </c>
      <c r="AE870" s="179" t="b">
        <f t="shared" si="152"/>
        <v>0</v>
      </c>
      <c r="AF870" t="str">
        <v/>
      </c>
      <c r="AG870" s="179" t="str">
        <f t="shared" si="153"/>
        <v/>
      </c>
      <c r="AH870" t="str">
        <v/>
      </c>
      <c r="AI870" s="202" t="str">
        <v/>
      </c>
      <c r="AJ870" t="str">
        <v/>
      </c>
      <c r="AK870" s="203" t="str">
        <v/>
      </c>
      <c r="AL870" t="str">
        <f t="shared" si="146"/>
        <v/>
      </c>
      <c r="AM870" t="str">
        <f t="shared" si="147"/>
        <v/>
      </c>
    </row>
    <row r="871" spans="3:39" x14ac:dyDescent="0.25">
      <c r="C871" s="179" t="str">
        <f>IF('Planilla de Perforacion'!K905="Conexión","Conexión","")</f>
        <v/>
      </c>
      <c r="D871" s="189" t="str">
        <f>'Planilla de Perforacion'!H905</f>
        <v/>
      </c>
      <c r="E871" s="190" t="str">
        <f>'Planilla de Perforacion'!E905</f>
        <v/>
      </c>
      <c r="F871" s="179">
        <f>'Planilla de Perforacion'!AF905</f>
        <v>0</v>
      </c>
      <c r="G871" s="179" t="str">
        <f>'Planilla de Perforacion'!AQ905</f>
        <v/>
      </c>
      <c r="H871" s="179" t="str">
        <f>'Planilla de Perforacion'!AS905</f>
        <v/>
      </c>
      <c r="I871" s="179" t="str">
        <f>'Planilla de Perforacion'!AR905</f>
        <v/>
      </c>
      <c r="J871" s="191" t="str">
        <v/>
      </c>
      <c r="K871" s="191" t="str">
        <f t="shared" si="156"/>
        <v/>
      </c>
      <c r="L871" s="191" t="str">
        <v/>
      </c>
      <c r="M871" s="192" t="str">
        <v/>
      </c>
      <c r="N871" s="191" t="str">
        <v/>
      </c>
      <c r="O871" s="191" t="str">
        <v/>
      </c>
      <c r="P871" s="193" t="str">
        <f t="shared" si="148"/>
        <v/>
      </c>
      <c r="Q871" s="193" t="str">
        <f t="shared" si="149"/>
        <v/>
      </c>
      <c r="R871" s="179" t="str">
        <f>IF('Planilla de Perforacion'!K905="Survey","Survey","")</f>
        <v/>
      </c>
      <c r="T871" s="179" t="b">
        <f t="shared" si="150"/>
        <v>0</v>
      </c>
      <c r="U871" s="179" t="str">
        <v/>
      </c>
      <c r="V871" s="179" t="str">
        <f t="shared" si="151"/>
        <v/>
      </c>
      <c r="W871" t="str">
        <v/>
      </c>
      <c r="X871" s="202" t="str">
        <v/>
      </c>
      <c r="Y871" t="str">
        <v/>
      </c>
      <c r="Z871" t="str">
        <v/>
      </c>
      <c r="AA871" t="str">
        <f t="shared" si="154"/>
        <v/>
      </c>
      <c r="AB871" t="str">
        <f t="shared" si="155"/>
        <v/>
      </c>
      <c r="AC871" s="179" t="str">
        <f>IF('Planilla de Perforacion'!K905="Repasa","Repasa","")</f>
        <v/>
      </c>
      <c r="AE871" s="179" t="b">
        <f t="shared" si="152"/>
        <v>0</v>
      </c>
      <c r="AF871" t="str">
        <v/>
      </c>
      <c r="AG871" s="179" t="str">
        <f t="shared" si="153"/>
        <v/>
      </c>
      <c r="AH871" t="str">
        <v/>
      </c>
      <c r="AI871" s="202" t="str">
        <v/>
      </c>
      <c r="AJ871" t="str">
        <v/>
      </c>
      <c r="AK871" s="203" t="str">
        <v/>
      </c>
      <c r="AL871" t="str">
        <f t="shared" si="146"/>
        <v/>
      </c>
      <c r="AM871" t="str">
        <f t="shared" si="147"/>
        <v/>
      </c>
    </row>
    <row r="872" spans="3:39" x14ac:dyDescent="0.25">
      <c r="C872" s="179" t="str">
        <f>IF('Planilla de Perforacion'!K906="Conexión","Conexión","")</f>
        <v/>
      </c>
      <c r="D872" s="189" t="str">
        <f>'Planilla de Perforacion'!H906</f>
        <v/>
      </c>
      <c r="E872" s="190" t="str">
        <f>'Planilla de Perforacion'!E906</f>
        <v/>
      </c>
      <c r="F872" s="179">
        <f>'Planilla de Perforacion'!AF906</f>
        <v>0</v>
      </c>
      <c r="G872" s="179" t="str">
        <f>'Planilla de Perforacion'!AQ906</f>
        <v/>
      </c>
      <c r="H872" s="179" t="str">
        <f>'Planilla de Perforacion'!AS906</f>
        <v/>
      </c>
      <c r="I872" s="179" t="str">
        <f>'Planilla de Perforacion'!AR906</f>
        <v/>
      </c>
      <c r="J872" s="191" t="str">
        <v/>
      </c>
      <c r="K872" s="191" t="str">
        <f t="shared" si="156"/>
        <v/>
      </c>
      <c r="L872" s="191" t="str">
        <v/>
      </c>
      <c r="M872" s="192" t="str">
        <v/>
      </c>
      <c r="N872" s="191" t="str">
        <v/>
      </c>
      <c r="O872" s="191" t="str">
        <v/>
      </c>
      <c r="P872" s="193" t="str">
        <f t="shared" si="148"/>
        <v/>
      </c>
      <c r="Q872" s="193" t="str">
        <f t="shared" si="149"/>
        <v/>
      </c>
      <c r="R872" s="179" t="str">
        <f>IF('Planilla de Perforacion'!K906="Survey","Survey","")</f>
        <v/>
      </c>
      <c r="T872" s="179" t="b">
        <f t="shared" si="150"/>
        <v>0</v>
      </c>
      <c r="U872" s="179" t="str">
        <v/>
      </c>
      <c r="V872" s="179" t="str">
        <f t="shared" si="151"/>
        <v/>
      </c>
      <c r="W872" t="str">
        <v/>
      </c>
      <c r="X872" s="202" t="str">
        <v/>
      </c>
      <c r="Y872" t="str">
        <v/>
      </c>
      <c r="Z872" t="str">
        <v/>
      </c>
      <c r="AA872" t="str">
        <f t="shared" si="154"/>
        <v/>
      </c>
      <c r="AB872" t="str">
        <f t="shared" si="155"/>
        <v/>
      </c>
      <c r="AC872" s="179" t="str">
        <f>IF('Planilla de Perforacion'!K906="Repasa","Repasa","")</f>
        <v/>
      </c>
      <c r="AE872" s="179" t="b">
        <f t="shared" si="152"/>
        <v>0</v>
      </c>
      <c r="AF872" t="str">
        <v/>
      </c>
      <c r="AG872" s="179" t="str">
        <f t="shared" si="153"/>
        <v/>
      </c>
      <c r="AH872" t="str">
        <v/>
      </c>
      <c r="AI872" s="202" t="str">
        <v/>
      </c>
      <c r="AJ872" t="str">
        <v/>
      </c>
      <c r="AK872" s="203" t="str">
        <v/>
      </c>
      <c r="AL872" t="str">
        <f t="shared" si="146"/>
        <v/>
      </c>
      <c r="AM872" t="str">
        <f t="shared" si="147"/>
        <v/>
      </c>
    </row>
    <row r="873" spans="3:39" x14ac:dyDescent="0.25">
      <c r="C873" s="179" t="str">
        <f>IF('Planilla de Perforacion'!K907="Conexión","Conexión","")</f>
        <v/>
      </c>
      <c r="D873" s="189" t="str">
        <f>'Planilla de Perforacion'!H907</f>
        <v/>
      </c>
      <c r="E873" s="190" t="str">
        <f>'Planilla de Perforacion'!E907</f>
        <v/>
      </c>
      <c r="F873" s="179">
        <f>'Planilla de Perforacion'!AF907</f>
        <v>0</v>
      </c>
      <c r="G873" s="179" t="str">
        <f>'Planilla de Perforacion'!AQ907</f>
        <v/>
      </c>
      <c r="H873" s="179" t="str">
        <f>'Planilla de Perforacion'!AS907</f>
        <v/>
      </c>
      <c r="I873" s="179" t="str">
        <f>'Planilla de Perforacion'!AR907</f>
        <v/>
      </c>
      <c r="J873" s="191" t="str">
        <v/>
      </c>
      <c r="K873" s="191" t="str">
        <f t="shared" si="156"/>
        <v/>
      </c>
      <c r="L873" s="191" t="str">
        <v/>
      </c>
      <c r="M873" s="192" t="str">
        <v/>
      </c>
      <c r="N873" s="191" t="str">
        <v/>
      </c>
      <c r="O873" s="191" t="str">
        <v/>
      </c>
      <c r="P873" s="193" t="str">
        <f t="shared" si="148"/>
        <v/>
      </c>
      <c r="Q873" s="193" t="str">
        <f t="shared" si="149"/>
        <v/>
      </c>
      <c r="R873" s="179" t="str">
        <f>IF('Planilla de Perforacion'!K907="Survey","Survey","")</f>
        <v/>
      </c>
      <c r="T873" s="179" t="b">
        <f t="shared" si="150"/>
        <v>0</v>
      </c>
      <c r="U873" s="179" t="str">
        <v/>
      </c>
      <c r="V873" s="179" t="str">
        <f t="shared" si="151"/>
        <v/>
      </c>
      <c r="W873" t="str">
        <v/>
      </c>
      <c r="X873" s="202" t="str">
        <v/>
      </c>
      <c r="Y873" t="str">
        <v/>
      </c>
      <c r="Z873" t="str">
        <v/>
      </c>
      <c r="AA873" t="str">
        <f t="shared" si="154"/>
        <v/>
      </c>
      <c r="AB873" t="str">
        <f t="shared" si="155"/>
        <v/>
      </c>
      <c r="AC873" s="179" t="str">
        <f>IF('Planilla de Perforacion'!K907="Repasa","Repasa","")</f>
        <v/>
      </c>
      <c r="AE873" s="179" t="b">
        <f t="shared" si="152"/>
        <v>0</v>
      </c>
      <c r="AF873" t="str">
        <v/>
      </c>
      <c r="AG873" s="179" t="str">
        <f t="shared" si="153"/>
        <v/>
      </c>
      <c r="AH873" t="str">
        <v/>
      </c>
      <c r="AI873" s="202" t="str">
        <v/>
      </c>
      <c r="AJ873" t="str">
        <v/>
      </c>
      <c r="AK873" s="203" t="str">
        <v/>
      </c>
      <c r="AL873" t="str">
        <f t="shared" si="146"/>
        <v/>
      </c>
      <c r="AM873" t="str">
        <f t="shared" si="147"/>
        <v/>
      </c>
    </row>
    <row r="874" spans="3:39" x14ac:dyDescent="0.25">
      <c r="C874" s="179" t="str">
        <f>IF('Planilla de Perforacion'!K908="Conexión","Conexión","")</f>
        <v/>
      </c>
      <c r="D874" s="189" t="str">
        <f>'Planilla de Perforacion'!H908</f>
        <v/>
      </c>
      <c r="E874" s="190" t="str">
        <f>'Planilla de Perforacion'!E908</f>
        <v/>
      </c>
      <c r="F874" s="179">
        <f>'Planilla de Perforacion'!AF908</f>
        <v>0</v>
      </c>
      <c r="G874" s="179" t="str">
        <f>'Planilla de Perforacion'!AQ908</f>
        <v/>
      </c>
      <c r="H874" s="179" t="str">
        <f>'Planilla de Perforacion'!AS908</f>
        <v/>
      </c>
      <c r="I874" s="179" t="str">
        <f>'Planilla de Perforacion'!AR908</f>
        <v/>
      </c>
      <c r="J874" s="191" t="str">
        <v/>
      </c>
      <c r="K874" s="191" t="str">
        <f t="shared" si="156"/>
        <v/>
      </c>
      <c r="L874" s="191" t="str">
        <v/>
      </c>
      <c r="M874" s="192" t="str">
        <v/>
      </c>
      <c r="N874" s="191" t="str">
        <v/>
      </c>
      <c r="O874" s="191" t="str">
        <v/>
      </c>
      <c r="P874" s="193" t="str">
        <f t="shared" si="148"/>
        <v/>
      </c>
      <c r="Q874" s="193" t="str">
        <f t="shared" si="149"/>
        <v/>
      </c>
      <c r="R874" s="179" t="str">
        <f>IF('Planilla de Perforacion'!K908="Survey","Survey","")</f>
        <v/>
      </c>
      <c r="T874" s="179" t="b">
        <f t="shared" si="150"/>
        <v>0</v>
      </c>
      <c r="U874" s="179" t="str">
        <v/>
      </c>
      <c r="V874" s="179" t="str">
        <f t="shared" si="151"/>
        <v/>
      </c>
      <c r="W874" t="str">
        <v/>
      </c>
      <c r="X874" s="202" t="str">
        <v/>
      </c>
      <c r="Y874" t="str">
        <v/>
      </c>
      <c r="Z874" t="str">
        <v/>
      </c>
      <c r="AA874" t="str">
        <f t="shared" si="154"/>
        <v/>
      </c>
      <c r="AB874" t="str">
        <f t="shared" si="155"/>
        <v/>
      </c>
      <c r="AC874" s="179" t="str">
        <f>IF('Planilla de Perforacion'!K908="Repasa","Repasa","")</f>
        <v/>
      </c>
      <c r="AE874" s="179" t="b">
        <f t="shared" si="152"/>
        <v>0</v>
      </c>
      <c r="AF874" t="str">
        <v/>
      </c>
      <c r="AG874" s="179" t="str">
        <f t="shared" si="153"/>
        <v/>
      </c>
      <c r="AH874" t="str">
        <v/>
      </c>
      <c r="AI874" s="202" t="str">
        <v/>
      </c>
      <c r="AJ874" t="str">
        <v/>
      </c>
      <c r="AK874" s="203" t="str">
        <v/>
      </c>
      <c r="AL874" t="str">
        <f t="shared" si="146"/>
        <v/>
      </c>
      <c r="AM874" t="str">
        <f t="shared" si="147"/>
        <v/>
      </c>
    </row>
    <row r="875" spans="3:39" x14ac:dyDescent="0.25">
      <c r="C875" s="179" t="str">
        <f>IF('Planilla de Perforacion'!K909="Conexión","Conexión","")</f>
        <v/>
      </c>
      <c r="D875" s="189" t="str">
        <f>'Planilla de Perforacion'!H909</f>
        <v/>
      </c>
      <c r="E875" s="190" t="str">
        <f>'Planilla de Perforacion'!E909</f>
        <v/>
      </c>
      <c r="F875" s="179">
        <f>'Planilla de Perforacion'!AF909</f>
        <v>0</v>
      </c>
      <c r="G875" s="179" t="str">
        <f>'Planilla de Perforacion'!AQ909</f>
        <v/>
      </c>
      <c r="H875" s="179" t="str">
        <f>'Planilla de Perforacion'!AS909</f>
        <v/>
      </c>
      <c r="I875" s="179" t="str">
        <f>'Planilla de Perforacion'!AR909</f>
        <v/>
      </c>
      <c r="J875" s="191" t="str">
        <v/>
      </c>
      <c r="K875" s="191" t="str">
        <f t="shared" si="156"/>
        <v/>
      </c>
      <c r="L875" s="191" t="str">
        <v/>
      </c>
      <c r="M875" s="192" t="str">
        <v/>
      </c>
      <c r="N875" s="191" t="str">
        <v/>
      </c>
      <c r="O875" s="191" t="str">
        <v/>
      </c>
      <c r="P875" s="193" t="str">
        <f t="shared" si="148"/>
        <v/>
      </c>
      <c r="Q875" s="193" t="str">
        <f t="shared" si="149"/>
        <v/>
      </c>
      <c r="R875" s="179" t="str">
        <f>IF('Planilla de Perforacion'!K909="Survey","Survey","")</f>
        <v/>
      </c>
      <c r="T875" s="179" t="b">
        <f t="shared" si="150"/>
        <v>0</v>
      </c>
      <c r="U875" s="179" t="str">
        <v/>
      </c>
      <c r="V875" s="179" t="str">
        <f t="shared" si="151"/>
        <v/>
      </c>
      <c r="W875" t="str">
        <v/>
      </c>
      <c r="X875" s="202" t="str">
        <v/>
      </c>
      <c r="Y875" t="str">
        <v/>
      </c>
      <c r="Z875" t="str">
        <v/>
      </c>
      <c r="AA875" t="str">
        <f t="shared" si="154"/>
        <v/>
      </c>
      <c r="AB875" t="str">
        <f t="shared" si="155"/>
        <v/>
      </c>
      <c r="AC875" s="179" t="str">
        <f>IF('Planilla de Perforacion'!K909="Repasa","Repasa","")</f>
        <v/>
      </c>
      <c r="AE875" s="179" t="b">
        <f t="shared" si="152"/>
        <v>0</v>
      </c>
      <c r="AF875" t="str">
        <v/>
      </c>
      <c r="AG875" s="179" t="str">
        <f t="shared" si="153"/>
        <v/>
      </c>
      <c r="AH875" t="str">
        <v/>
      </c>
      <c r="AI875" s="202" t="str">
        <v/>
      </c>
      <c r="AJ875" t="str">
        <v/>
      </c>
      <c r="AK875" s="203" t="str">
        <v/>
      </c>
      <c r="AL875" t="str">
        <f t="shared" si="146"/>
        <v/>
      </c>
      <c r="AM875" t="str">
        <f t="shared" si="147"/>
        <v/>
      </c>
    </row>
    <row r="876" spans="3:39" x14ac:dyDescent="0.25">
      <c r="C876" s="179" t="str">
        <f>IF('Planilla de Perforacion'!K910="Conexión","Conexión","")</f>
        <v/>
      </c>
      <c r="D876" s="189" t="str">
        <f>'Planilla de Perforacion'!H910</f>
        <v/>
      </c>
      <c r="E876" s="190" t="str">
        <f>'Planilla de Perforacion'!E910</f>
        <v/>
      </c>
      <c r="F876" s="179">
        <f>'Planilla de Perforacion'!AF910</f>
        <v>0</v>
      </c>
      <c r="G876" s="179" t="str">
        <f>'Planilla de Perforacion'!AQ910</f>
        <v/>
      </c>
      <c r="H876" s="179" t="str">
        <f>'Planilla de Perforacion'!AS910</f>
        <v/>
      </c>
      <c r="I876" s="179" t="str">
        <f>'Planilla de Perforacion'!AR910</f>
        <v/>
      </c>
      <c r="J876" s="191" t="str">
        <v/>
      </c>
      <c r="K876" s="191" t="str">
        <f t="shared" si="156"/>
        <v/>
      </c>
      <c r="L876" s="191" t="str">
        <v/>
      </c>
      <c r="M876" s="192" t="str">
        <v/>
      </c>
      <c r="N876" s="191" t="str">
        <v/>
      </c>
      <c r="O876" s="191" t="str">
        <v/>
      </c>
      <c r="P876" s="193" t="str">
        <f t="shared" si="148"/>
        <v/>
      </c>
      <c r="Q876" s="193" t="str">
        <f t="shared" si="149"/>
        <v/>
      </c>
      <c r="R876" s="179" t="str">
        <f>IF('Planilla de Perforacion'!K910="Survey","Survey","")</f>
        <v/>
      </c>
      <c r="T876" s="179" t="b">
        <f t="shared" si="150"/>
        <v>0</v>
      </c>
      <c r="U876" s="179" t="str">
        <v/>
      </c>
      <c r="V876" s="179" t="str">
        <f t="shared" si="151"/>
        <v/>
      </c>
      <c r="W876" t="str">
        <v/>
      </c>
      <c r="X876" s="202" t="str">
        <v/>
      </c>
      <c r="Y876" t="str">
        <v/>
      </c>
      <c r="Z876" t="str">
        <v/>
      </c>
      <c r="AA876" t="str">
        <f t="shared" si="154"/>
        <v/>
      </c>
      <c r="AB876" t="str">
        <f t="shared" si="155"/>
        <v/>
      </c>
      <c r="AC876" s="179" t="str">
        <f>IF('Planilla de Perforacion'!K910="Repasa","Repasa","")</f>
        <v/>
      </c>
      <c r="AE876" s="179" t="b">
        <f t="shared" si="152"/>
        <v>0</v>
      </c>
      <c r="AF876" t="str">
        <v/>
      </c>
      <c r="AG876" s="179" t="str">
        <f t="shared" si="153"/>
        <v/>
      </c>
      <c r="AH876" t="str">
        <v/>
      </c>
      <c r="AI876" s="202" t="str">
        <v/>
      </c>
      <c r="AJ876" t="str">
        <v/>
      </c>
      <c r="AK876" s="203" t="str">
        <v/>
      </c>
      <c r="AL876" t="str">
        <f t="shared" si="146"/>
        <v/>
      </c>
      <c r="AM876" t="str">
        <f t="shared" si="147"/>
        <v/>
      </c>
    </row>
    <row r="877" spans="3:39" x14ac:dyDescent="0.25">
      <c r="C877" s="179" t="str">
        <f>IF('Planilla de Perforacion'!K911="Conexión","Conexión","")</f>
        <v/>
      </c>
      <c r="D877" s="189" t="str">
        <f>'Planilla de Perforacion'!H911</f>
        <v/>
      </c>
      <c r="E877" s="190" t="str">
        <f>'Planilla de Perforacion'!E911</f>
        <v/>
      </c>
      <c r="F877" s="179">
        <f>'Planilla de Perforacion'!AF911</f>
        <v>0</v>
      </c>
      <c r="G877" s="179" t="str">
        <f>'Planilla de Perforacion'!AQ911</f>
        <v/>
      </c>
      <c r="H877" s="179" t="str">
        <f>'Planilla de Perforacion'!AS911</f>
        <v/>
      </c>
      <c r="I877" s="179" t="str">
        <f>'Planilla de Perforacion'!AR911</f>
        <v/>
      </c>
      <c r="J877" s="191" t="str">
        <v/>
      </c>
      <c r="K877" s="191" t="str">
        <f t="shared" si="156"/>
        <v/>
      </c>
      <c r="L877" s="191" t="str">
        <v/>
      </c>
      <c r="M877" s="192" t="str">
        <v/>
      </c>
      <c r="N877" s="191" t="str">
        <v/>
      </c>
      <c r="O877" s="191" t="str">
        <v/>
      </c>
      <c r="P877" s="193" t="str">
        <f t="shared" si="148"/>
        <v/>
      </c>
      <c r="Q877" s="193" t="str">
        <f t="shared" si="149"/>
        <v/>
      </c>
      <c r="R877" s="179" t="str">
        <f>IF('Planilla de Perforacion'!K911="Survey","Survey","")</f>
        <v/>
      </c>
      <c r="T877" s="179" t="b">
        <f t="shared" si="150"/>
        <v>0</v>
      </c>
      <c r="U877" s="179" t="str">
        <v/>
      </c>
      <c r="V877" s="179" t="str">
        <f t="shared" si="151"/>
        <v/>
      </c>
      <c r="W877" t="str">
        <v/>
      </c>
      <c r="X877" s="202" t="str">
        <v/>
      </c>
      <c r="Y877" t="str">
        <v/>
      </c>
      <c r="Z877" t="str">
        <v/>
      </c>
      <c r="AA877" t="str">
        <f t="shared" si="154"/>
        <v/>
      </c>
      <c r="AB877" t="str">
        <f t="shared" si="155"/>
        <v/>
      </c>
      <c r="AC877" s="179" t="str">
        <f>IF('Planilla de Perforacion'!K911="Repasa","Repasa","")</f>
        <v/>
      </c>
      <c r="AE877" s="179" t="b">
        <f t="shared" si="152"/>
        <v>0</v>
      </c>
      <c r="AF877" t="str">
        <v/>
      </c>
      <c r="AG877" s="179" t="str">
        <f t="shared" si="153"/>
        <v/>
      </c>
      <c r="AH877" t="str">
        <v/>
      </c>
      <c r="AI877" s="202" t="str">
        <v/>
      </c>
      <c r="AJ877" t="str">
        <v/>
      </c>
      <c r="AK877" s="203" t="str">
        <v/>
      </c>
      <c r="AL877" t="str">
        <f t="shared" si="146"/>
        <v/>
      </c>
      <c r="AM877" t="str">
        <f t="shared" si="147"/>
        <v/>
      </c>
    </row>
    <row r="878" spans="3:39" x14ac:dyDescent="0.25">
      <c r="C878" s="179" t="str">
        <f>IF('Planilla de Perforacion'!K912="Conexión","Conexión","")</f>
        <v/>
      </c>
      <c r="D878" s="189" t="str">
        <f>'Planilla de Perforacion'!H912</f>
        <v/>
      </c>
      <c r="E878" s="190" t="str">
        <f>'Planilla de Perforacion'!E912</f>
        <v/>
      </c>
      <c r="F878" s="179">
        <f>'Planilla de Perforacion'!AF912</f>
        <v>0</v>
      </c>
      <c r="G878" s="179" t="str">
        <f>'Planilla de Perforacion'!AQ912</f>
        <v/>
      </c>
      <c r="H878" s="179" t="str">
        <f>'Planilla de Perforacion'!AS912</f>
        <v/>
      </c>
      <c r="I878" s="179" t="str">
        <f>'Planilla de Perforacion'!AR912</f>
        <v/>
      </c>
      <c r="J878" s="191" t="str">
        <v/>
      </c>
      <c r="K878" s="191" t="str">
        <f t="shared" si="156"/>
        <v/>
      </c>
      <c r="L878" s="191" t="str">
        <v/>
      </c>
      <c r="M878" s="192" t="str">
        <v/>
      </c>
      <c r="N878" s="191" t="str">
        <v/>
      </c>
      <c r="O878" s="191" t="str">
        <v/>
      </c>
      <c r="P878" s="193" t="str">
        <f t="shared" si="148"/>
        <v/>
      </c>
      <c r="Q878" s="193" t="str">
        <f t="shared" si="149"/>
        <v/>
      </c>
      <c r="R878" s="179" t="str">
        <f>IF('Planilla de Perforacion'!K912="Survey","Survey","")</f>
        <v/>
      </c>
      <c r="T878" s="179" t="b">
        <f t="shared" si="150"/>
        <v>0</v>
      </c>
      <c r="U878" s="179" t="str">
        <v/>
      </c>
      <c r="V878" s="179" t="str">
        <f t="shared" si="151"/>
        <v/>
      </c>
      <c r="W878" t="str">
        <v/>
      </c>
      <c r="X878" s="202" t="str">
        <v/>
      </c>
      <c r="Y878" t="str">
        <v/>
      </c>
      <c r="Z878" t="str">
        <v/>
      </c>
      <c r="AA878" t="str">
        <f t="shared" si="154"/>
        <v/>
      </c>
      <c r="AB878" t="str">
        <f t="shared" si="155"/>
        <v/>
      </c>
      <c r="AC878" s="179" t="str">
        <f>IF('Planilla de Perforacion'!K912="Repasa","Repasa","")</f>
        <v/>
      </c>
      <c r="AE878" s="179" t="b">
        <f t="shared" si="152"/>
        <v>0</v>
      </c>
      <c r="AF878" t="str">
        <v/>
      </c>
      <c r="AG878" s="179" t="str">
        <f t="shared" si="153"/>
        <v/>
      </c>
      <c r="AH878" t="str">
        <v/>
      </c>
      <c r="AI878" s="202" t="str">
        <v/>
      </c>
      <c r="AJ878" t="str">
        <v/>
      </c>
      <c r="AK878" s="203" t="str">
        <v/>
      </c>
      <c r="AL878" t="str">
        <f t="shared" si="146"/>
        <v/>
      </c>
      <c r="AM878" t="str">
        <f t="shared" si="147"/>
        <v/>
      </c>
    </row>
    <row r="879" spans="3:39" x14ac:dyDescent="0.25">
      <c r="C879" s="179" t="str">
        <f>IF('Planilla de Perforacion'!K913="Conexión","Conexión","")</f>
        <v/>
      </c>
      <c r="D879" s="189" t="str">
        <f>'Planilla de Perforacion'!H913</f>
        <v/>
      </c>
      <c r="E879" s="190" t="str">
        <f>'Planilla de Perforacion'!E913</f>
        <v/>
      </c>
      <c r="F879" s="179">
        <f>'Planilla de Perforacion'!AF913</f>
        <v>0</v>
      </c>
      <c r="G879" s="179" t="str">
        <f>'Planilla de Perforacion'!AQ913</f>
        <v/>
      </c>
      <c r="H879" s="179" t="str">
        <f>'Planilla de Perforacion'!AS913</f>
        <v/>
      </c>
      <c r="I879" s="179" t="str">
        <f>'Planilla de Perforacion'!AR913</f>
        <v/>
      </c>
      <c r="J879" s="191" t="str">
        <v/>
      </c>
      <c r="K879" s="191" t="str">
        <f t="shared" si="156"/>
        <v/>
      </c>
      <c r="L879" s="191" t="str">
        <v/>
      </c>
      <c r="M879" s="192" t="str">
        <v/>
      </c>
      <c r="N879" s="191" t="str">
        <v/>
      </c>
      <c r="O879" s="191" t="str">
        <v/>
      </c>
      <c r="P879" s="193" t="str">
        <f t="shared" si="148"/>
        <v/>
      </c>
      <c r="Q879" s="193" t="str">
        <f t="shared" si="149"/>
        <v/>
      </c>
      <c r="R879" s="179" t="str">
        <f>IF('Planilla de Perforacion'!K913="Survey","Survey","")</f>
        <v/>
      </c>
      <c r="T879" s="179" t="b">
        <f t="shared" si="150"/>
        <v>0</v>
      </c>
      <c r="U879" s="179" t="str">
        <v/>
      </c>
      <c r="V879" s="179" t="str">
        <f t="shared" si="151"/>
        <v/>
      </c>
      <c r="W879" t="str">
        <v/>
      </c>
      <c r="X879" s="202" t="str">
        <v/>
      </c>
      <c r="Y879" t="str">
        <v/>
      </c>
      <c r="Z879" t="str">
        <v/>
      </c>
      <c r="AA879" t="str">
        <f t="shared" si="154"/>
        <v/>
      </c>
      <c r="AB879" t="str">
        <f t="shared" si="155"/>
        <v/>
      </c>
      <c r="AC879" s="179" t="str">
        <f>IF('Planilla de Perforacion'!K913="Repasa","Repasa","")</f>
        <v/>
      </c>
      <c r="AE879" s="179" t="b">
        <f t="shared" si="152"/>
        <v>0</v>
      </c>
      <c r="AF879" t="str">
        <v/>
      </c>
      <c r="AG879" s="179" t="str">
        <f t="shared" si="153"/>
        <v/>
      </c>
      <c r="AH879" t="str">
        <v/>
      </c>
      <c r="AI879" s="202" t="str">
        <v/>
      </c>
      <c r="AJ879" t="str">
        <v/>
      </c>
      <c r="AK879" s="203" t="str">
        <v/>
      </c>
      <c r="AL879" t="str">
        <f t="shared" si="146"/>
        <v/>
      </c>
      <c r="AM879" t="str">
        <f t="shared" si="147"/>
        <v/>
      </c>
    </row>
    <row r="880" spans="3:39" x14ac:dyDescent="0.25">
      <c r="C880" s="179" t="str">
        <f>IF('Planilla de Perforacion'!K914="Conexión","Conexión","")</f>
        <v/>
      </c>
      <c r="D880" s="189" t="str">
        <f>'Planilla de Perforacion'!H914</f>
        <v/>
      </c>
      <c r="E880" s="190" t="str">
        <f>'Planilla de Perforacion'!E914</f>
        <v/>
      </c>
      <c r="F880" s="179">
        <f>'Planilla de Perforacion'!AF914</f>
        <v>0</v>
      </c>
      <c r="G880" s="179" t="str">
        <f>'Planilla de Perforacion'!AQ914</f>
        <v/>
      </c>
      <c r="H880" s="179" t="str">
        <f>'Planilla de Perforacion'!AS914</f>
        <v/>
      </c>
      <c r="I880" s="179" t="str">
        <f>'Planilla de Perforacion'!AR914</f>
        <v/>
      </c>
      <c r="J880" s="191" t="str">
        <v/>
      </c>
      <c r="K880" s="191" t="str">
        <f t="shared" si="156"/>
        <v/>
      </c>
      <c r="L880" s="191" t="str">
        <v/>
      </c>
      <c r="M880" s="192" t="str">
        <v/>
      </c>
      <c r="N880" s="191" t="str">
        <v/>
      </c>
      <c r="O880" s="191" t="str">
        <v/>
      </c>
      <c r="P880" s="193" t="str">
        <f t="shared" si="148"/>
        <v/>
      </c>
      <c r="Q880" s="193" t="str">
        <f t="shared" si="149"/>
        <v/>
      </c>
      <c r="R880" s="179" t="str">
        <f>IF('Planilla de Perforacion'!K914="Survey","Survey","")</f>
        <v/>
      </c>
      <c r="T880" s="179" t="b">
        <f t="shared" si="150"/>
        <v>0</v>
      </c>
      <c r="U880" s="179" t="str">
        <v/>
      </c>
      <c r="V880" s="179" t="str">
        <f t="shared" si="151"/>
        <v/>
      </c>
      <c r="W880" t="str">
        <v/>
      </c>
      <c r="X880" s="202" t="str">
        <v/>
      </c>
      <c r="Y880" t="str">
        <v/>
      </c>
      <c r="Z880" t="str">
        <v/>
      </c>
      <c r="AA880" t="str">
        <f t="shared" si="154"/>
        <v/>
      </c>
      <c r="AB880" t="str">
        <f t="shared" si="155"/>
        <v/>
      </c>
      <c r="AC880" s="179" t="str">
        <f>IF('Planilla de Perforacion'!K914="Repasa","Repasa","")</f>
        <v/>
      </c>
      <c r="AE880" s="179" t="b">
        <f t="shared" si="152"/>
        <v>0</v>
      </c>
      <c r="AF880" t="str">
        <v/>
      </c>
      <c r="AG880" s="179" t="str">
        <f t="shared" si="153"/>
        <v/>
      </c>
      <c r="AH880" t="str">
        <v/>
      </c>
      <c r="AI880" s="202" t="str">
        <v/>
      </c>
      <c r="AJ880" t="str">
        <v/>
      </c>
      <c r="AK880" s="203" t="str">
        <v/>
      </c>
      <c r="AL880" t="str">
        <f t="shared" si="146"/>
        <v/>
      </c>
      <c r="AM880" t="str">
        <f t="shared" si="147"/>
        <v/>
      </c>
    </row>
    <row r="881" spans="3:39" x14ac:dyDescent="0.25">
      <c r="C881" s="179" t="str">
        <f>IF('Planilla de Perforacion'!K915="Conexión","Conexión","")</f>
        <v/>
      </c>
      <c r="D881" s="189" t="str">
        <f>'Planilla de Perforacion'!H915</f>
        <v/>
      </c>
      <c r="E881" s="190" t="str">
        <f>'Planilla de Perforacion'!E915</f>
        <v/>
      </c>
      <c r="F881" s="179">
        <f>'Planilla de Perforacion'!AF915</f>
        <v>0</v>
      </c>
      <c r="G881" s="179" t="str">
        <f>'Planilla de Perforacion'!AQ915</f>
        <v/>
      </c>
      <c r="H881" s="179" t="str">
        <f>'Planilla de Perforacion'!AS915</f>
        <v/>
      </c>
      <c r="I881" s="179" t="str">
        <f>'Planilla de Perforacion'!AR915</f>
        <v/>
      </c>
      <c r="J881" s="191" t="str">
        <v/>
      </c>
      <c r="K881" s="191" t="str">
        <f t="shared" si="156"/>
        <v/>
      </c>
      <c r="L881" s="191" t="str">
        <v/>
      </c>
      <c r="M881" s="192" t="str">
        <v/>
      </c>
      <c r="N881" s="191" t="str">
        <v/>
      </c>
      <c r="O881" s="191" t="str">
        <v/>
      </c>
      <c r="P881" s="193" t="str">
        <f t="shared" si="148"/>
        <v/>
      </c>
      <c r="Q881" s="193" t="str">
        <f t="shared" si="149"/>
        <v/>
      </c>
      <c r="R881" s="179" t="str">
        <f>IF('Planilla de Perforacion'!K915="Survey","Survey","")</f>
        <v/>
      </c>
      <c r="T881" s="179" t="b">
        <f t="shared" si="150"/>
        <v>0</v>
      </c>
      <c r="U881" s="179" t="str">
        <v/>
      </c>
      <c r="V881" s="179" t="str">
        <f t="shared" si="151"/>
        <v/>
      </c>
      <c r="W881" t="str">
        <v/>
      </c>
      <c r="X881" s="202" t="str">
        <v/>
      </c>
      <c r="Y881" t="str">
        <v/>
      </c>
      <c r="Z881" t="str">
        <v/>
      </c>
      <c r="AA881" t="str">
        <f t="shared" si="154"/>
        <v/>
      </c>
      <c r="AB881" t="str">
        <f t="shared" si="155"/>
        <v/>
      </c>
      <c r="AC881" s="179" t="str">
        <f>IF('Planilla de Perforacion'!K915="Repasa","Repasa","")</f>
        <v/>
      </c>
      <c r="AE881" s="179" t="b">
        <f t="shared" si="152"/>
        <v>0</v>
      </c>
      <c r="AF881" t="str">
        <v/>
      </c>
      <c r="AG881" s="179" t="str">
        <f t="shared" si="153"/>
        <v/>
      </c>
      <c r="AH881" t="str">
        <v/>
      </c>
      <c r="AI881" s="202" t="str">
        <v/>
      </c>
      <c r="AJ881" t="str">
        <v/>
      </c>
      <c r="AK881" s="203" t="str">
        <v/>
      </c>
      <c r="AL881" t="str">
        <f t="shared" si="146"/>
        <v/>
      </c>
      <c r="AM881" t="str">
        <f t="shared" si="147"/>
        <v/>
      </c>
    </row>
    <row r="882" spans="3:39" x14ac:dyDescent="0.25">
      <c r="C882" s="179" t="str">
        <f>IF('Planilla de Perforacion'!K916="Conexión","Conexión","")</f>
        <v/>
      </c>
      <c r="D882" s="189" t="str">
        <f>'Planilla de Perforacion'!H916</f>
        <v/>
      </c>
      <c r="E882" s="190" t="str">
        <f>'Planilla de Perforacion'!E916</f>
        <v/>
      </c>
      <c r="F882" s="179">
        <f>'Planilla de Perforacion'!AF916</f>
        <v>0</v>
      </c>
      <c r="G882" s="179" t="str">
        <f>'Planilla de Perforacion'!AQ916</f>
        <v/>
      </c>
      <c r="H882" s="179" t="str">
        <f>'Planilla de Perforacion'!AS916</f>
        <v/>
      </c>
      <c r="I882" s="179" t="str">
        <f>'Planilla de Perforacion'!AR916</f>
        <v/>
      </c>
      <c r="J882" s="191" t="str">
        <v/>
      </c>
      <c r="K882" s="191" t="str">
        <f t="shared" si="156"/>
        <v/>
      </c>
      <c r="L882" s="191" t="str">
        <v/>
      </c>
      <c r="M882" s="192" t="str">
        <v/>
      </c>
      <c r="N882" s="191" t="str">
        <v/>
      </c>
      <c r="O882" s="191" t="str">
        <v/>
      </c>
      <c r="P882" s="193" t="str">
        <f t="shared" si="148"/>
        <v/>
      </c>
      <c r="Q882" s="193" t="str">
        <f t="shared" si="149"/>
        <v/>
      </c>
      <c r="R882" s="179" t="str">
        <f>IF('Planilla de Perforacion'!K916="Survey","Survey","")</f>
        <v/>
      </c>
      <c r="T882" s="179" t="b">
        <f t="shared" si="150"/>
        <v>0</v>
      </c>
      <c r="U882" s="179" t="str">
        <v/>
      </c>
      <c r="V882" s="179" t="str">
        <f t="shared" si="151"/>
        <v/>
      </c>
      <c r="W882" t="str">
        <v/>
      </c>
      <c r="X882" s="202" t="str">
        <v/>
      </c>
      <c r="Y882" t="str">
        <v/>
      </c>
      <c r="Z882" t="str">
        <v/>
      </c>
      <c r="AA882" t="str">
        <f t="shared" si="154"/>
        <v/>
      </c>
      <c r="AB882" t="str">
        <f t="shared" si="155"/>
        <v/>
      </c>
      <c r="AC882" s="179" t="str">
        <f>IF('Planilla de Perforacion'!K916="Repasa","Repasa","")</f>
        <v/>
      </c>
      <c r="AE882" s="179" t="b">
        <f t="shared" si="152"/>
        <v>0</v>
      </c>
      <c r="AF882" t="str">
        <v/>
      </c>
      <c r="AG882" s="179" t="str">
        <f t="shared" si="153"/>
        <v/>
      </c>
      <c r="AH882" t="str">
        <v/>
      </c>
      <c r="AI882" s="202" t="str">
        <v/>
      </c>
      <c r="AJ882" t="str">
        <v/>
      </c>
      <c r="AK882" s="203" t="str">
        <v/>
      </c>
      <c r="AL882" t="str">
        <f t="shared" si="146"/>
        <v/>
      </c>
      <c r="AM882" t="str">
        <f t="shared" si="147"/>
        <v/>
      </c>
    </row>
    <row r="883" spans="3:39" x14ac:dyDescent="0.25">
      <c r="C883" s="179" t="str">
        <f>IF('Planilla de Perforacion'!K917="Conexión","Conexión","")</f>
        <v/>
      </c>
      <c r="D883" s="189" t="str">
        <f>'Planilla de Perforacion'!H917</f>
        <v/>
      </c>
      <c r="E883" s="190" t="str">
        <f>'Planilla de Perforacion'!E917</f>
        <v/>
      </c>
      <c r="F883" s="179">
        <f>'Planilla de Perforacion'!AF917</f>
        <v>0</v>
      </c>
      <c r="G883" s="179" t="str">
        <f>'Planilla de Perforacion'!AQ917</f>
        <v/>
      </c>
      <c r="H883" s="179" t="str">
        <f>'Planilla de Perforacion'!AS917</f>
        <v/>
      </c>
      <c r="I883" s="179" t="str">
        <f>'Planilla de Perforacion'!AR917</f>
        <v/>
      </c>
      <c r="J883" s="191" t="str">
        <v/>
      </c>
      <c r="K883" s="191" t="str">
        <f t="shared" si="156"/>
        <v/>
      </c>
      <c r="L883" s="191" t="str">
        <v/>
      </c>
      <c r="M883" s="192" t="str">
        <v/>
      </c>
      <c r="N883" s="191" t="str">
        <v/>
      </c>
      <c r="O883" s="191" t="str">
        <v/>
      </c>
      <c r="P883" s="193" t="str">
        <f t="shared" si="148"/>
        <v/>
      </c>
      <c r="Q883" s="193" t="str">
        <f t="shared" si="149"/>
        <v/>
      </c>
      <c r="R883" s="179" t="str">
        <f>IF('Planilla de Perforacion'!K917="Survey","Survey","")</f>
        <v/>
      </c>
      <c r="T883" s="179" t="b">
        <f t="shared" si="150"/>
        <v>0</v>
      </c>
      <c r="U883" s="179" t="str">
        <v/>
      </c>
      <c r="V883" s="179" t="str">
        <f t="shared" si="151"/>
        <v/>
      </c>
      <c r="W883" t="str">
        <v/>
      </c>
      <c r="X883" s="202" t="str">
        <v/>
      </c>
      <c r="Y883" t="str">
        <v/>
      </c>
      <c r="Z883" t="str">
        <v/>
      </c>
      <c r="AA883" t="str">
        <f t="shared" si="154"/>
        <v/>
      </c>
      <c r="AB883" t="str">
        <f t="shared" si="155"/>
        <v/>
      </c>
      <c r="AC883" s="179" t="str">
        <f>IF('Planilla de Perforacion'!K917="Repasa","Repasa","")</f>
        <v/>
      </c>
      <c r="AE883" s="179" t="b">
        <f t="shared" si="152"/>
        <v>0</v>
      </c>
      <c r="AF883" t="str">
        <v/>
      </c>
      <c r="AG883" s="179" t="str">
        <f t="shared" si="153"/>
        <v/>
      </c>
      <c r="AH883" t="str">
        <v/>
      </c>
      <c r="AI883" s="202" t="str">
        <v/>
      </c>
      <c r="AJ883" t="str">
        <v/>
      </c>
      <c r="AK883" s="203" t="str">
        <v/>
      </c>
      <c r="AL883" t="str">
        <f t="shared" si="146"/>
        <v/>
      </c>
      <c r="AM883" t="str">
        <f t="shared" si="147"/>
        <v/>
      </c>
    </row>
    <row r="884" spans="3:39" x14ac:dyDescent="0.25">
      <c r="C884" s="179" t="str">
        <f>IF('Planilla de Perforacion'!K918="Conexión","Conexión","")</f>
        <v/>
      </c>
      <c r="D884" s="189" t="str">
        <f>'Planilla de Perforacion'!H918</f>
        <v/>
      </c>
      <c r="E884" s="190" t="str">
        <f>'Planilla de Perforacion'!E918</f>
        <v/>
      </c>
      <c r="F884" s="179">
        <f>'Planilla de Perforacion'!AF918</f>
        <v>0</v>
      </c>
      <c r="G884" s="179" t="str">
        <f>'Planilla de Perforacion'!AQ918</f>
        <v/>
      </c>
      <c r="H884" s="179" t="str">
        <f>'Planilla de Perforacion'!AS918</f>
        <v/>
      </c>
      <c r="I884" s="179" t="str">
        <f>'Planilla de Perforacion'!AR918</f>
        <v/>
      </c>
      <c r="J884" s="191" t="str">
        <v/>
      </c>
      <c r="K884" s="191" t="str">
        <f t="shared" si="156"/>
        <v/>
      </c>
      <c r="L884" s="191" t="str">
        <v/>
      </c>
      <c r="M884" s="192" t="str">
        <v/>
      </c>
      <c r="N884" s="191" t="str">
        <v/>
      </c>
      <c r="O884" s="191" t="str">
        <v/>
      </c>
      <c r="P884" s="193" t="str">
        <f t="shared" si="148"/>
        <v/>
      </c>
      <c r="Q884" s="193" t="str">
        <f t="shared" si="149"/>
        <v/>
      </c>
      <c r="R884" s="179" t="str">
        <f>IF('Planilla de Perforacion'!K918="Survey","Survey","")</f>
        <v/>
      </c>
      <c r="T884" s="179" t="b">
        <f t="shared" si="150"/>
        <v>0</v>
      </c>
      <c r="U884" s="179" t="str">
        <v/>
      </c>
      <c r="V884" s="179" t="str">
        <f t="shared" si="151"/>
        <v/>
      </c>
      <c r="W884" t="str">
        <v/>
      </c>
      <c r="X884" s="202" t="str">
        <v/>
      </c>
      <c r="Y884" t="str">
        <v/>
      </c>
      <c r="Z884" t="str">
        <v/>
      </c>
      <c r="AA884" t="str">
        <f t="shared" si="154"/>
        <v/>
      </c>
      <c r="AB884" t="str">
        <f t="shared" si="155"/>
        <v/>
      </c>
      <c r="AC884" s="179" t="str">
        <f>IF('Planilla de Perforacion'!K918="Repasa","Repasa","")</f>
        <v/>
      </c>
      <c r="AE884" s="179" t="b">
        <f t="shared" si="152"/>
        <v>0</v>
      </c>
      <c r="AF884" t="str">
        <v/>
      </c>
      <c r="AG884" s="179" t="str">
        <f t="shared" si="153"/>
        <v/>
      </c>
      <c r="AH884" t="str">
        <v/>
      </c>
      <c r="AI884" s="202" t="str">
        <v/>
      </c>
      <c r="AJ884" t="str">
        <v/>
      </c>
      <c r="AK884" s="203" t="str">
        <v/>
      </c>
      <c r="AL884" t="str">
        <f t="shared" si="146"/>
        <v/>
      </c>
      <c r="AM884" t="str">
        <f t="shared" si="147"/>
        <v/>
      </c>
    </row>
    <row r="885" spans="3:39" x14ac:dyDescent="0.25">
      <c r="C885" s="179" t="str">
        <f>IF('Planilla de Perforacion'!K919="Conexión","Conexión","")</f>
        <v/>
      </c>
      <c r="D885" s="189" t="str">
        <f>'Planilla de Perforacion'!H919</f>
        <v/>
      </c>
      <c r="E885" s="190" t="str">
        <f>'Planilla de Perforacion'!E919</f>
        <v/>
      </c>
      <c r="F885" s="179">
        <f>'Planilla de Perforacion'!AF919</f>
        <v>0</v>
      </c>
      <c r="G885" s="179" t="str">
        <f>'Planilla de Perforacion'!AQ919</f>
        <v/>
      </c>
      <c r="H885" s="179" t="str">
        <f>'Planilla de Perforacion'!AS919</f>
        <v/>
      </c>
      <c r="I885" s="179" t="str">
        <f>'Planilla de Perforacion'!AR919</f>
        <v/>
      </c>
      <c r="J885" s="191" t="str">
        <v/>
      </c>
      <c r="K885" s="191" t="str">
        <f t="shared" si="156"/>
        <v/>
      </c>
      <c r="L885" s="191" t="str">
        <v/>
      </c>
      <c r="M885" s="192" t="str">
        <v/>
      </c>
      <c r="N885" s="191" t="str">
        <v/>
      </c>
      <c r="O885" s="191" t="str">
        <v/>
      </c>
      <c r="P885" s="193" t="str">
        <f t="shared" si="148"/>
        <v/>
      </c>
      <c r="Q885" s="193" t="str">
        <f t="shared" si="149"/>
        <v/>
      </c>
      <c r="R885" s="179" t="str">
        <f>IF('Planilla de Perforacion'!K919="Survey","Survey","")</f>
        <v/>
      </c>
      <c r="T885" s="179" t="b">
        <f t="shared" si="150"/>
        <v>0</v>
      </c>
      <c r="U885" s="179" t="str">
        <v/>
      </c>
      <c r="V885" s="179" t="str">
        <f t="shared" si="151"/>
        <v/>
      </c>
      <c r="W885" t="str">
        <v/>
      </c>
      <c r="X885" s="202" t="str">
        <v/>
      </c>
      <c r="Y885" t="str">
        <v/>
      </c>
      <c r="Z885" t="str">
        <v/>
      </c>
      <c r="AA885" t="str">
        <f t="shared" si="154"/>
        <v/>
      </c>
      <c r="AB885" t="str">
        <f t="shared" si="155"/>
        <v/>
      </c>
      <c r="AC885" s="179" t="str">
        <f>IF('Planilla de Perforacion'!K919="Repasa","Repasa","")</f>
        <v/>
      </c>
      <c r="AE885" s="179" t="b">
        <f t="shared" si="152"/>
        <v>0</v>
      </c>
      <c r="AF885" t="str">
        <v/>
      </c>
      <c r="AG885" s="179" t="str">
        <f t="shared" si="153"/>
        <v/>
      </c>
      <c r="AH885" t="str">
        <v/>
      </c>
      <c r="AI885" s="202" t="str">
        <v/>
      </c>
      <c r="AJ885" t="str">
        <v/>
      </c>
      <c r="AK885" s="203" t="str">
        <v/>
      </c>
      <c r="AL885" t="str">
        <f t="shared" si="146"/>
        <v/>
      </c>
      <c r="AM885" t="str">
        <f t="shared" si="147"/>
        <v/>
      </c>
    </row>
    <row r="886" spans="3:39" x14ac:dyDescent="0.25">
      <c r="C886" s="179" t="str">
        <f>IF('Planilla de Perforacion'!K920="Conexión","Conexión","")</f>
        <v/>
      </c>
      <c r="D886" s="189" t="str">
        <f>'Planilla de Perforacion'!H920</f>
        <v/>
      </c>
      <c r="E886" s="190" t="str">
        <f>'Planilla de Perforacion'!E920</f>
        <v/>
      </c>
      <c r="F886" s="179">
        <f>'Planilla de Perforacion'!AF920</f>
        <v>0</v>
      </c>
      <c r="G886" s="179" t="str">
        <f>'Planilla de Perforacion'!AQ920</f>
        <v/>
      </c>
      <c r="H886" s="179" t="str">
        <f>'Planilla de Perforacion'!AS920</f>
        <v/>
      </c>
      <c r="I886" s="179" t="str">
        <f>'Planilla de Perforacion'!AR920</f>
        <v/>
      </c>
      <c r="J886" s="191" t="str">
        <v/>
      </c>
      <c r="K886" s="191" t="str">
        <f t="shared" si="156"/>
        <v/>
      </c>
      <c r="L886" s="191" t="str">
        <v/>
      </c>
      <c r="M886" s="192" t="str">
        <v/>
      </c>
      <c r="N886" s="191" t="str">
        <v/>
      </c>
      <c r="O886" s="191" t="str">
        <v/>
      </c>
      <c r="P886" s="193" t="str">
        <f t="shared" si="148"/>
        <v/>
      </c>
      <c r="Q886" s="193" t="str">
        <f t="shared" si="149"/>
        <v/>
      </c>
      <c r="R886" s="179" t="str">
        <f>IF('Planilla de Perforacion'!K920="Survey","Survey","")</f>
        <v/>
      </c>
      <c r="T886" s="179" t="b">
        <f t="shared" si="150"/>
        <v>0</v>
      </c>
      <c r="U886" s="179" t="str">
        <v/>
      </c>
      <c r="V886" s="179" t="str">
        <f t="shared" si="151"/>
        <v/>
      </c>
      <c r="W886" t="str">
        <v/>
      </c>
      <c r="X886" s="202" t="str">
        <v/>
      </c>
      <c r="Y886" t="str">
        <v/>
      </c>
      <c r="Z886" t="str">
        <v/>
      </c>
      <c r="AA886" t="str">
        <f t="shared" si="154"/>
        <v/>
      </c>
      <c r="AB886" t="str">
        <f t="shared" si="155"/>
        <v/>
      </c>
      <c r="AC886" s="179" t="str">
        <f>IF('Planilla de Perforacion'!K920="Repasa","Repasa","")</f>
        <v/>
      </c>
      <c r="AE886" s="179" t="b">
        <f t="shared" si="152"/>
        <v>0</v>
      </c>
      <c r="AF886" t="str">
        <v/>
      </c>
      <c r="AG886" s="179" t="str">
        <f t="shared" si="153"/>
        <v/>
      </c>
      <c r="AH886" t="str">
        <v/>
      </c>
      <c r="AI886" s="202" t="str">
        <v/>
      </c>
      <c r="AJ886" t="str">
        <v/>
      </c>
      <c r="AK886" s="203" t="str">
        <v/>
      </c>
      <c r="AL886" t="str">
        <f t="shared" si="146"/>
        <v/>
      </c>
      <c r="AM886" t="str">
        <f t="shared" si="147"/>
        <v/>
      </c>
    </row>
    <row r="887" spans="3:39" x14ac:dyDescent="0.25">
      <c r="C887" s="179" t="str">
        <f>IF('Planilla de Perforacion'!K921="Conexión","Conexión","")</f>
        <v/>
      </c>
      <c r="D887" s="189" t="str">
        <f>'Planilla de Perforacion'!H921</f>
        <v/>
      </c>
      <c r="E887" s="190" t="str">
        <f>'Planilla de Perforacion'!E921</f>
        <v/>
      </c>
      <c r="F887" s="179">
        <f>'Planilla de Perforacion'!AF921</f>
        <v>0</v>
      </c>
      <c r="G887" s="179" t="str">
        <f>'Planilla de Perforacion'!AQ921</f>
        <v/>
      </c>
      <c r="H887" s="179" t="str">
        <f>'Planilla de Perforacion'!AS921</f>
        <v/>
      </c>
      <c r="I887" s="179" t="str">
        <f>'Planilla de Perforacion'!AR921</f>
        <v/>
      </c>
      <c r="J887" s="191" t="str">
        <v/>
      </c>
      <c r="K887" s="191" t="str">
        <f t="shared" si="156"/>
        <v/>
      </c>
      <c r="L887" s="191" t="str">
        <v/>
      </c>
      <c r="M887" s="192" t="str">
        <v/>
      </c>
      <c r="N887" s="191" t="str">
        <v/>
      </c>
      <c r="O887" s="191" t="str">
        <v/>
      </c>
      <c r="P887" s="193" t="str">
        <f t="shared" si="148"/>
        <v/>
      </c>
      <c r="Q887" s="193" t="str">
        <f t="shared" si="149"/>
        <v/>
      </c>
      <c r="R887" s="179" t="str">
        <f>IF('Planilla de Perforacion'!K921="Survey","Survey","")</f>
        <v/>
      </c>
      <c r="T887" s="179" t="b">
        <f t="shared" si="150"/>
        <v>0</v>
      </c>
      <c r="U887" s="179" t="str">
        <v/>
      </c>
      <c r="V887" s="179" t="str">
        <f t="shared" si="151"/>
        <v/>
      </c>
      <c r="W887" t="str">
        <v/>
      </c>
      <c r="X887" s="202" t="str">
        <v/>
      </c>
      <c r="Y887" t="str">
        <v/>
      </c>
      <c r="Z887" t="str">
        <v/>
      </c>
      <c r="AA887" t="str">
        <f t="shared" si="154"/>
        <v/>
      </c>
      <c r="AB887" t="str">
        <f t="shared" si="155"/>
        <v/>
      </c>
      <c r="AC887" s="179" t="str">
        <f>IF('Planilla de Perforacion'!K921="Repasa","Repasa","")</f>
        <v/>
      </c>
      <c r="AE887" s="179" t="b">
        <f t="shared" si="152"/>
        <v>0</v>
      </c>
      <c r="AF887" t="str">
        <v/>
      </c>
      <c r="AG887" s="179" t="str">
        <f t="shared" si="153"/>
        <v/>
      </c>
      <c r="AH887" t="str">
        <v/>
      </c>
      <c r="AI887" s="202" t="str">
        <v/>
      </c>
      <c r="AJ887" t="str">
        <v/>
      </c>
      <c r="AK887" s="203" t="str">
        <v/>
      </c>
      <c r="AL887" t="str">
        <f t="shared" si="146"/>
        <v/>
      </c>
      <c r="AM887" t="str">
        <f t="shared" si="147"/>
        <v/>
      </c>
    </row>
    <row r="888" spans="3:39" x14ac:dyDescent="0.25">
      <c r="C888" s="179" t="str">
        <f>IF('Planilla de Perforacion'!K922="Conexión","Conexión","")</f>
        <v/>
      </c>
      <c r="D888" s="189" t="str">
        <f>'Planilla de Perforacion'!H922</f>
        <v/>
      </c>
      <c r="E888" s="190" t="str">
        <f>'Planilla de Perforacion'!E922</f>
        <v/>
      </c>
      <c r="F888" s="179">
        <f>'Planilla de Perforacion'!AF922</f>
        <v>0</v>
      </c>
      <c r="G888" s="179" t="str">
        <f>'Planilla de Perforacion'!AQ922</f>
        <v/>
      </c>
      <c r="H888" s="179" t="str">
        <f>'Planilla de Perforacion'!AS922</f>
        <v/>
      </c>
      <c r="I888" s="179" t="str">
        <f>'Planilla de Perforacion'!AR922</f>
        <v/>
      </c>
      <c r="J888" s="191" t="str">
        <v/>
      </c>
      <c r="K888" s="191" t="str">
        <f t="shared" si="156"/>
        <v/>
      </c>
      <c r="L888" s="191" t="str">
        <v/>
      </c>
      <c r="M888" s="192" t="str">
        <v/>
      </c>
      <c r="N888" s="191" t="str">
        <v/>
      </c>
      <c r="O888" s="191" t="str">
        <v/>
      </c>
      <c r="P888" s="193" t="str">
        <f t="shared" si="148"/>
        <v/>
      </c>
      <c r="Q888" s="193" t="str">
        <f t="shared" si="149"/>
        <v/>
      </c>
      <c r="R888" s="179" t="str">
        <f>IF('Planilla de Perforacion'!K922="Survey","Survey","")</f>
        <v/>
      </c>
      <c r="T888" s="179" t="b">
        <f t="shared" si="150"/>
        <v>0</v>
      </c>
      <c r="U888" s="179" t="str">
        <v/>
      </c>
      <c r="V888" s="179" t="str">
        <f t="shared" si="151"/>
        <v/>
      </c>
      <c r="W888" t="str">
        <v/>
      </c>
      <c r="X888" s="202" t="str">
        <v/>
      </c>
      <c r="Y888" t="str">
        <v/>
      </c>
      <c r="Z888" t="str">
        <v/>
      </c>
      <c r="AA888" t="str">
        <f t="shared" si="154"/>
        <v/>
      </c>
      <c r="AB888" t="str">
        <f t="shared" si="155"/>
        <v/>
      </c>
      <c r="AC888" s="179" t="str">
        <f>IF('Planilla de Perforacion'!K922="Repasa","Repasa","")</f>
        <v/>
      </c>
      <c r="AE888" s="179" t="b">
        <f t="shared" si="152"/>
        <v>0</v>
      </c>
      <c r="AF888" t="str">
        <v/>
      </c>
      <c r="AG888" s="179" t="str">
        <f t="shared" si="153"/>
        <v/>
      </c>
      <c r="AH888" t="str">
        <v/>
      </c>
      <c r="AI888" s="202" t="str">
        <v/>
      </c>
      <c r="AJ888" t="str">
        <v/>
      </c>
      <c r="AK888" s="203" t="str">
        <v/>
      </c>
      <c r="AL888" t="str">
        <f t="shared" si="146"/>
        <v/>
      </c>
      <c r="AM888" t="str">
        <f t="shared" si="147"/>
        <v/>
      </c>
    </row>
    <row r="889" spans="3:39" x14ac:dyDescent="0.25">
      <c r="C889" s="179" t="str">
        <f>IF('Planilla de Perforacion'!K923="Conexión","Conexión","")</f>
        <v/>
      </c>
      <c r="D889" s="189" t="str">
        <f>'Planilla de Perforacion'!H923</f>
        <v/>
      </c>
      <c r="E889" s="190" t="str">
        <f>'Planilla de Perforacion'!E923</f>
        <v/>
      </c>
      <c r="F889" s="179">
        <f>'Planilla de Perforacion'!AF923</f>
        <v>0</v>
      </c>
      <c r="G889" s="179" t="str">
        <f>'Planilla de Perforacion'!AQ923</f>
        <v/>
      </c>
      <c r="H889" s="179" t="str">
        <f>'Planilla de Perforacion'!AS923</f>
        <v/>
      </c>
      <c r="I889" s="179" t="str">
        <f>'Planilla de Perforacion'!AR923</f>
        <v/>
      </c>
      <c r="J889" s="191" t="str">
        <v/>
      </c>
      <c r="K889" s="191" t="str">
        <f t="shared" si="156"/>
        <v/>
      </c>
      <c r="L889" s="191" t="str">
        <v/>
      </c>
      <c r="M889" s="192" t="str">
        <v/>
      </c>
      <c r="N889" s="191" t="str">
        <v/>
      </c>
      <c r="O889" s="191" t="str">
        <v/>
      </c>
      <c r="P889" s="193" t="str">
        <f t="shared" si="148"/>
        <v/>
      </c>
      <c r="Q889" s="193" t="str">
        <f t="shared" si="149"/>
        <v/>
      </c>
      <c r="R889" s="179" t="str">
        <f>IF('Planilla de Perforacion'!K923="Survey","Survey","")</f>
        <v/>
      </c>
      <c r="T889" s="179" t="b">
        <f t="shared" si="150"/>
        <v>0</v>
      </c>
      <c r="U889" s="179" t="str">
        <v/>
      </c>
      <c r="V889" s="179" t="str">
        <f t="shared" si="151"/>
        <v/>
      </c>
      <c r="W889" t="str">
        <v/>
      </c>
      <c r="X889" s="202" t="str">
        <v/>
      </c>
      <c r="Y889" t="str">
        <v/>
      </c>
      <c r="Z889" t="str">
        <v/>
      </c>
      <c r="AA889" t="str">
        <f t="shared" si="154"/>
        <v/>
      </c>
      <c r="AB889" t="str">
        <f t="shared" si="155"/>
        <v/>
      </c>
      <c r="AC889" s="179" t="str">
        <f>IF('Planilla de Perforacion'!K923="Repasa","Repasa","")</f>
        <v/>
      </c>
      <c r="AE889" s="179" t="b">
        <f t="shared" si="152"/>
        <v>0</v>
      </c>
      <c r="AF889" t="str">
        <v/>
      </c>
      <c r="AG889" s="179" t="str">
        <f t="shared" si="153"/>
        <v/>
      </c>
      <c r="AH889" t="str">
        <v/>
      </c>
      <c r="AI889" s="202" t="str">
        <v/>
      </c>
      <c r="AJ889" t="str">
        <v/>
      </c>
      <c r="AK889" s="203" t="str">
        <v/>
      </c>
      <c r="AL889" t="str">
        <f t="shared" si="146"/>
        <v/>
      </c>
      <c r="AM889" t="str">
        <f t="shared" si="147"/>
        <v/>
      </c>
    </row>
    <row r="890" spans="3:39" x14ac:dyDescent="0.25">
      <c r="C890" s="179" t="str">
        <f>IF('Planilla de Perforacion'!K924="Conexión","Conexión","")</f>
        <v/>
      </c>
      <c r="D890" s="189" t="str">
        <f>'Planilla de Perforacion'!H924</f>
        <v/>
      </c>
      <c r="E890" s="190" t="str">
        <f>'Planilla de Perforacion'!E924</f>
        <v/>
      </c>
      <c r="F890" s="179">
        <f>'Planilla de Perforacion'!AF924</f>
        <v>0</v>
      </c>
      <c r="G890" s="179" t="str">
        <f>'Planilla de Perforacion'!AQ924</f>
        <v/>
      </c>
      <c r="H890" s="179" t="str">
        <f>'Planilla de Perforacion'!AS924</f>
        <v/>
      </c>
      <c r="I890" s="179" t="str">
        <f>'Planilla de Perforacion'!AR924</f>
        <v/>
      </c>
      <c r="J890" s="191" t="str">
        <v/>
      </c>
      <c r="K890" s="191" t="str">
        <f t="shared" si="156"/>
        <v/>
      </c>
      <c r="L890" s="191" t="str">
        <v/>
      </c>
      <c r="M890" s="192" t="str">
        <v/>
      </c>
      <c r="N890" s="191" t="str">
        <v/>
      </c>
      <c r="O890" s="191" t="str">
        <v/>
      </c>
      <c r="P890" s="193" t="str">
        <f t="shared" si="148"/>
        <v/>
      </c>
      <c r="Q890" s="193" t="str">
        <f t="shared" si="149"/>
        <v/>
      </c>
      <c r="R890" s="179" t="str">
        <f>IF('Planilla de Perforacion'!K924="Survey","Survey","")</f>
        <v/>
      </c>
      <c r="T890" s="179" t="b">
        <f t="shared" si="150"/>
        <v>0</v>
      </c>
      <c r="U890" s="179" t="str">
        <v/>
      </c>
      <c r="V890" s="179" t="str">
        <f t="shared" si="151"/>
        <v/>
      </c>
      <c r="W890" t="str">
        <v/>
      </c>
      <c r="X890" s="202" t="str">
        <v/>
      </c>
      <c r="Y890" t="str">
        <v/>
      </c>
      <c r="Z890" t="str">
        <v/>
      </c>
      <c r="AA890" t="str">
        <f t="shared" si="154"/>
        <v/>
      </c>
      <c r="AB890" t="str">
        <f t="shared" si="155"/>
        <v/>
      </c>
      <c r="AC890" s="179" t="str">
        <f>IF('Planilla de Perforacion'!K924="Repasa","Repasa","")</f>
        <v/>
      </c>
      <c r="AE890" s="179" t="b">
        <f t="shared" si="152"/>
        <v>0</v>
      </c>
      <c r="AF890" t="str">
        <v/>
      </c>
      <c r="AG890" s="179" t="str">
        <f t="shared" si="153"/>
        <v/>
      </c>
      <c r="AH890" t="str">
        <v/>
      </c>
      <c r="AI890" s="202" t="str">
        <v/>
      </c>
      <c r="AJ890" t="str">
        <v/>
      </c>
      <c r="AK890" s="203" t="str">
        <v/>
      </c>
      <c r="AL890" t="str">
        <f t="shared" si="146"/>
        <v/>
      </c>
      <c r="AM890" t="str">
        <f t="shared" si="147"/>
        <v/>
      </c>
    </row>
    <row r="891" spans="3:39" x14ac:dyDescent="0.25">
      <c r="C891" s="179" t="str">
        <f>IF('Planilla de Perforacion'!K925="Conexión","Conexión","")</f>
        <v/>
      </c>
      <c r="D891" s="189" t="str">
        <f>'Planilla de Perforacion'!H925</f>
        <v/>
      </c>
      <c r="E891" s="190" t="str">
        <f>'Planilla de Perforacion'!E925</f>
        <v/>
      </c>
      <c r="F891" s="179">
        <f>'Planilla de Perforacion'!AF925</f>
        <v>0</v>
      </c>
      <c r="G891" s="179" t="str">
        <f>'Planilla de Perforacion'!AQ925</f>
        <v/>
      </c>
      <c r="H891" s="179" t="str">
        <f>'Planilla de Perforacion'!AS925</f>
        <v/>
      </c>
      <c r="I891" s="179" t="str">
        <f>'Planilla de Perforacion'!AR925</f>
        <v/>
      </c>
      <c r="J891" s="191" t="str">
        <v/>
      </c>
      <c r="K891" s="191" t="str">
        <f t="shared" si="156"/>
        <v/>
      </c>
      <c r="L891" s="191" t="str">
        <v/>
      </c>
      <c r="M891" s="192" t="str">
        <v/>
      </c>
      <c r="N891" s="191" t="str">
        <v/>
      </c>
      <c r="O891" s="191" t="str">
        <v/>
      </c>
      <c r="P891" s="193" t="str">
        <f t="shared" si="148"/>
        <v/>
      </c>
      <c r="Q891" s="193" t="str">
        <f t="shared" si="149"/>
        <v/>
      </c>
      <c r="R891" s="179" t="str">
        <f>IF('Planilla de Perforacion'!K925="Survey","Survey","")</f>
        <v/>
      </c>
      <c r="T891" s="179" t="b">
        <f t="shared" si="150"/>
        <v>0</v>
      </c>
      <c r="U891" s="179" t="str">
        <v/>
      </c>
      <c r="V891" s="179" t="str">
        <f t="shared" si="151"/>
        <v/>
      </c>
      <c r="W891" t="str">
        <v/>
      </c>
      <c r="X891" s="202" t="str">
        <v/>
      </c>
      <c r="Y891" t="str">
        <v/>
      </c>
      <c r="Z891" t="str">
        <v/>
      </c>
      <c r="AA891" t="str">
        <f t="shared" si="154"/>
        <v/>
      </c>
      <c r="AB891" t="str">
        <f t="shared" si="155"/>
        <v/>
      </c>
      <c r="AC891" s="179" t="str">
        <f>IF('Planilla de Perforacion'!K925="Repasa","Repasa","")</f>
        <v/>
      </c>
      <c r="AE891" s="179" t="b">
        <f t="shared" si="152"/>
        <v>0</v>
      </c>
      <c r="AF891" t="str">
        <v/>
      </c>
      <c r="AG891" s="179" t="str">
        <f t="shared" si="153"/>
        <v/>
      </c>
      <c r="AH891" t="str">
        <v/>
      </c>
      <c r="AI891" s="202" t="str">
        <v/>
      </c>
      <c r="AJ891" t="str">
        <v/>
      </c>
      <c r="AK891" s="203" t="str">
        <v/>
      </c>
      <c r="AL891" t="str">
        <f t="shared" si="146"/>
        <v/>
      </c>
      <c r="AM891" t="str">
        <f t="shared" si="147"/>
        <v/>
      </c>
    </row>
    <row r="892" spans="3:39" x14ac:dyDescent="0.25">
      <c r="C892" s="179" t="str">
        <f>IF('Planilla de Perforacion'!K926="Conexión","Conexión","")</f>
        <v/>
      </c>
      <c r="D892" s="189" t="str">
        <f>'Planilla de Perforacion'!H926</f>
        <v/>
      </c>
      <c r="E892" s="190" t="str">
        <f>'Planilla de Perforacion'!E926</f>
        <v/>
      </c>
      <c r="F892" s="179">
        <f>'Planilla de Perforacion'!AF926</f>
        <v>0</v>
      </c>
      <c r="G892" s="179" t="str">
        <f>'Planilla de Perforacion'!AQ926</f>
        <v/>
      </c>
      <c r="H892" s="179" t="str">
        <f>'Planilla de Perforacion'!AS926</f>
        <v/>
      </c>
      <c r="I892" s="179" t="str">
        <f>'Planilla de Perforacion'!AR926</f>
        <v/>
      </c>
      <c r="J892" s="191" t="str">
        <v/>
      </c>
      <c r="K892" s="191" t="str">
        <f t="shared" si="156"/>
        <v/>
      </c>
      <c r="L892" s="191" t="str">
        <v/>
      </c>
      <c r="M892" s="192" t="str">
        <v/>
      </c>
      <c r="N892" s="191" t="str">
        <v/>
      </c>
      <c r="O892" s="191" t="str">
        <v/>
      </c>
      <c r="P892" s="193" t="str">
        <f t="shared" si="148"/>
        <v/>
      </c>
      <c r="Q892" s="193" t="str">
        <f t="shared" si="149"/>
        <v/>
      </c>
      <c r="R892" s="179" t="str">
        <f>IF('Planilla de Perforacion'!K926="Survey","Survey","")</f>
        <v/>
      </c>
      <c r="T892" s="179" t="b">
        <f t="shared" si="150"/>
        <v>0</v>
      </c>
      <c r="U892" s="179" t="str">
        <v/>
      </c>
      <c r="V892" s="179" t="str">
        <f t="shared" si="151"/>
        <v/>
      </c>
      <c r="W892" t="str">
        <v/>
      </c>
      <c r="X892" s="202" t="str">
        <v/>
      </c>
      <c r="Y892" t="str">
        <v/>
      </c>
      <c r="Z892" t="str">
        <v/>
      </c>
      <c r="AA892" t="str">
        <f t="shared" si="154"/>
        <v/>
      </c>
      <c r="AB892" t="str">
        <f t="shared" si="155"/>
        <v/>
      </c>
      <c r="AC892" s="179" t="str">
        <f>IF('Planilla de Perforacion'!K926="Repasa","Repasa","")</f>
        <v/>
      </c>
      <c r="AE892" s="179" t="b">
        <f t="shared" si="152"/>
        <v>0</v>
      </c>
      <c r="AF892" t="str">
        <v/>
      </c>
      <c r="AG892" s="179" t="str">
        <f t="shared" si="153"/>
        <v/>
      </c>
      <c r="AH892" t="str">
        <v/>
      </c>
      <c r="AI892" s="202" t="str">
        <v/>
      </c>
      <c r="AJ892" t="str">
        <v/>
      </c>
      <c r="AK892" s="203" t="str">
        <v/>
      </c>
      <c r="AL892" t="str">
        <f t="shared" si="146"/>
        <v/>
      </c>
      <c r="AM892" t="str">
        <f t="shared" si="147"/>
        <v/>
      </c>
    </row>
    <row r="893" spans="3:39" x14ac:dyDescent="0.25">
      <c r="C893" s="179" t="str">
        <f>IF('Planilla de Perforacion'!K927="Conexión","Conexión","")</f>
        <v/>
      </c>
      <c r="D893" s="189" t="str">
        <f>'Planilla de Perforacion'!H927</f>
        <v/>
      </c>
      <c r="E893" s="190" t="str">
        <f>'Planilla de Perforacion'!E927</f>
        <v/>
      </c>
      <c r="F893" s="179">
        <f>'Planilla de Perforacion'!AF927</f>
        <v>0</v>
      </c>
      <c r="G893" s="179" t="str">
        <f>'Planilla de Perforacion'!AQ927</f>
        <v/>
      </c>
      <c r="H893" s="179" t="str">
        <f>'Planilla de Perforacion'!AS927</f>
        <v/>
      </c>
      <c r="I893" s="179" t="str">
        <f>'Planilla de Perforacion'!AR927</f>
        <v/>
      </c>
      <c r="J893" s="191" t="str">
        <v/>
      </c>
      <c r="K893" s="191" t="str">
        <f t="shared" si="156"/>
        <v/>
      </c>
      <c r="L893" s="191" t="str">
        <v/>
      </c>
      <c r="M893" s="192" t="str">
        <v/>
      </c>
      <c r="N893" s="191" t="str">
        <v/>
      </c>
      <c r="O893" s="191" t="str">
        <v/>
      </c>
      <c r="P893" s="193" t="str">
        <f t="shared" si="148"/>
        <v/>
      </c>
      <c r="Q893" s="193" t="str">
        <f t="shared" si="149"/>
        <v/>
      </c>
      <c r="R893" s="179" t="str">
        <f>IF('Planilla de Perforacion'!K927="Survey","Survey","")</f>
        <v/>
      </c>
      <c r="T893" s="179" t="b">
        <f t="shared" si="150"/>
        <v>0</v>
      </c>
      <c r="U893" s="179" t="str">
        <v/>
      </c>
      <c r="V893" s="179" t="str">
        <f t="shared" si="151"/>
        <v/>
      </c>
      <c r="W893" t="str">
        <v/>
      </c>
      <c r="X893" s="202" t="str">
        <v/>
      </c>
      <c r="Y893" t="str">
        <v/>
      </c>
      <c r="Z893" t="str">
        <v/>
      </c>
      <c r="AA893" t="str">
        <f t="shared" si="154"/>
        <v/>
      </c>
      <c r="AB893" t="str">
        <f t="shared" si="155"/>
        <v/>
      </c>
      <c r="AC893" s="179" t="str">
        <f>IF('Planilla de Perforacion'!K927="Repasa","Repasa","")</f>
        <v/>
      </c>
      <c r="AE893" s="179" t="b">
        <f t="shared" si="152"/>
        <v>0</v>
      </c>
      <c r="AF893" t="str">
        <v/>
      </c>
      <c r="AG893" s="179" t="str">
        <f t="shared" si="153"/>
        <v/>
      </c>
      <c r="AH893" t="str">
        <v/>
      </c>
      <c r="AI893" s="202" t="str">
        <v/>
      </c>
      <c r="AJ893" t="str">
        <v/>
      </c>
      <c r="AK893" s="203" t="str">
        <v/>
      </c>
      <c r="AL893" t="str">
        <f t="shared" si="146"/>
        <v/>
      </c>
      <c r="AM893" t="str">
        <f t="shared" si="147"/>
        <v/>
      </c>
    </row>
    <row r="894" spans="3:39" x14ac:dyDescent="0.25">
      <c r="C894" s="179" t="str">
        <f>IF('Planilla de Perforacion'!K928="Conexión","Conexión","")</f>
        <v/>
      </c>
      <c r="D894" s="189" t="str">
        <f>'Planilla de Perforacion'!H928</f>
        <v/>
      </c>
      <c r="E894" s="190" t="str">
        <f>'Planilla de Perforacion'!E928</f>
        <v/>
      </c>
      <c r="F894" s="179">
        <f>'Planilla de Perforacion'!AF928</f>
        <v>0</v>
      </c>
      <c r="G894" s="179" t="str">
        <f>'Planilla de Perforacion'!AQ928</f>
        <v/>
      </c>
      <c r="H894" s="179" t="str">
        <f>'Planilla de Perforacion'!AS928</f>
        <v/>
      </c>
      <c r="I894" s="179" t="str">
        <f>'Planilla de Perforacion'!AR928</f>
        <v/>
      </c>
      <c r="J894" s="191" t="str">
        <v/>
      </c>
      <c r="K894" s="191" t="str">
        <f t="shared" si="156"/>
        <v/>
      </c>
      <c r="L894" s="191" t="str">
        <v/>
      </c>
      <c r="M894" s="192" t="str">
        <v/>
      </c>
      <c r="N894" s="191" t="str">
        <v/>
      </c>
      <c r="O894" s="191" t="str">
        <v/>
      </c>
      <c r="P894" s="193" t="str">
        <f t="shared" si="148"/>
        <v/>
      </c>
      <c r="Q894" s="193" t="str">
        <f t="shared" si="149"/>
        <v/>
      </c>
      <c r="R894" s="179" t="str">
        <f>IF('Planilla de Perforacion'!K928="Survey","Survey","")</f>
        <v/>
      </c>
      <c r="T894" s="179" t="b">
        <f t="shared" si="150"/>
        <v>0</v>
      </c>
      <c r="U894" s="179" t="str">
        <v/>
      </c>
      <c r="V894" s="179" t="str">
        <f t="shared" si="151"/>
        <v/>
      </c>
      <c r="W894" t="str">
        <v/>
      </c>
      <c r="X894" s="202" t="str">
        <v/>
      </c>
      <c r="Y894" t="str">
        <v/>
      </c>
      <c r="Z894" t="str">
        <v/>
      </c>
      <c r="AA894" t="str">
        <f t="shared" si="154"/>
        <v/>
      </c>
      <c r="AB894" t="str">
        <f t="shared" si="155"/>
        <v/>
      </c>
      <c r="AC894" s="179" t="str">
        <f>IF('Planilla de Perforacion'!K928="Repasa","Repasa","")</f>
        <v/>
      </c>
      <c r="AE894" s="179" t="b">
        <f t="shared" si="152"/>
        <v>0</v>
      </c>
      <c r="AF894" t="str">
        <v/>
      </c>
      <c r="AG894" s="179" t="str">
        <f t="shared" si="153"/>
        <v/>
      </c>
      <c r="AH894" t="str">
        <v/>
      </c>
      <c r="AI894" s="202" t="str">
        <v/>
      </c>
      <c r="AJ894" t="str">
        <v/>
      </c>
      <c r="AK894" s="203" t="str">
        <v/>
      </c>
      <c r="AL894" t="str">
        <f t="shared" si="146"/>
        <v/>
      </c>
      <c r="AM894" t="str">
        <f t="shared" si="147"/>
        <v/>
      </c>
    </row>
    <row r="895" spans="3:39" x14ac:dyDescent="0.25">
      <c r="C895" s="179" t="str">
        <f>IF('Planilla de Perforacion'!K929="Conexión","Conexión","")</f>
        <v/>
      </c>
      <c r="D895" s="189" t="str">
        <f>'Planilla de Perforacion'!H929</f>
        <v/>
      </c>
      <c r="E895" s="190" t="str">
        <f>'Planilla de Perforacion'!E929</f>
        <v/>
      </c>
      <c r="F895" s="179">
        <f>'Planilla de Perforacion'!AF929</f>
        <v>0</v>
      </c>
      <c r="G895" s="179" t="str">
        <f>'Planilla de Perforacion'!AQ929</f>
        <v/>
      </c>
      <c r="H895" s="179" t="str">
        <f>'Planilla de Perforacion'!AS929</f>
        <v/>
      </c>
      <c r="I895" s="179" t="str">
        <f>'Planilla de Perforacion'!AR929</f>
        <v/>
      </c>
      <c r="J895" s="191" t="str">
        <v/>
      </c>
      <c r="K895" s="191" t="str">
        <f t="shared" si="156"/>
        <v/>
      </c>
      <c r="L895" s="191" t="str">
        <v/>
      </c>
      <c r="M895" s="192" t="str">
        <v/>
      </c>
      <c r="N895" s="191" t="str">
        <v/>
      </c>
      <c r="O895" s="191" t="str">
        <v/>
      </c>
      <c r="P895" s="193" t="str">
        <f t="shared" si="148"/>
        <v/>
      </c>
      <c r="Q895" s="193" t="str">
        <f t="shared" si="149"/>
        <v/>
      </c>
      <c r="R895" s="179" t="str">
        <f>IF('Planilla de Perforacion'!K929="Survey","Survey","")</f>
        <v/>
      </c>
      <c r="T895" s="179" t="b">
        <f t="shared" si="150"/>
        <v>0</v>
      </c>
      <c r="U895" s="179" t="str">
        <v/>
      </c>
      <c r="V895" s="179" t="str">
        <f t="shared" si="151"/>
        <v/>
      </c>
      <c r="W895" t="str">
        <v/>
      </c>
      <c r="X895" s="202" t="str">
        <v/>
      </c>
      <c r="Y895" t="str">
        <v/>
      </c>
      <c r="Z895" t="str">
        <v/>
      </c>
      <c r="AA895" t="str">
        <f t="shared" si="154"/>
        <v/>
      </c>
      <c r="AB895" t="str">
        <f t="shared" si="155"/>
        <v/>
      </c>
      <c r="AC895" s="179" t="str">
        <f>IF('Planilla de Perforacion'!K929="Repasa","Repasa","")</f>
        <v/>
      </c>
      <c r="AE895" s="179" t="b">
        <f t="shared" si="152"/>
        <v>0</v>
      </c>
      <c r="AF895" t="str">
        <v/>
      </c>
      <c r="AG895" s="179" t="str">
        <f t="shared" si="153"/>
        <v/>
      </c>
      <c r="AH895" t="str">
        <v/>
      </c>
      <c r="AI895" s="202" t="str">
        <v/>
      </c>
      <c r="AJ895" t="str">
        <v/>
      </c>
      <c r="AK895" s="203" t="str">
        <v/>
      </c>
      <c r="AL895" t="str">
        <f t="shared" si="146"/>
        <v/>
      </c>
      <c r="AM895" t="str">
        <f t="shared" si="147"/>
        <v/>
      </c>
    </row>
    <row r="896" spans="3:39" x14ac:dyDescent="0.25">
      <c r="C896" s="179" t="str">
        <f>IF('Planilla de Perforacion'!K930="Conexión","Conexión","")</f>
        <v/>
      </c>
      <c r="D896" s="189" t="str">
        <f>'Planilla de Perforacion'!H930</f>
        <v/>
      </c>
      <c r="E896" s="190" t="str">
        <f>'Planilla de Perforacion'!E930</f>
        <v/>
      </c>
      <c r="F896" s="179">
        <f>'Planilla de Perforacion'!AF930</f>
        <v>0</v>
      </c>
      <c r="G896" s="179" t="str">
        <f>'Planilla de Perforacion'!AQ930</f>
        <v/>
      </c>
      <c r="H896" s="179" t="str">
        <f>'Planilla de Perforacion'!AS930</f>
        <v/>
      </c>
      <c r="I896" s="179" t="str">
        <f>'Planilla de Perforacion'!AR930</f>
        <v/>
      </c>
      <c r="J896" s="191" t="str">
        <v/>
      </c>
      <c r="K896" s="191" t="str">
        <f t="shared" si="156"/>
        <v/>
      </c>
      <c r="L896" s="191" t="str">
        <v/>
      </c>
      <c r="M896" s="192" t="str">
        <v/>
      </c>
      <c r="N896" s="191" t="str">
        <v/>
      </c>
      <c r="O896" s="191" t="str">
        <v/>
      </c>
      <c r="P896" s="193" t="str">
        <f t="shared" si="148"/>
        <v/>
      </c>
      <c r="Q896" s="193" t="str">
        <f t="shared" si="149"/>
        <v/>
      </c>
      <c r="R896" s="179" t="str">
        <f>IF('Planilla de Perforacion'!K930="Survey","Survey","")</f>
        <v/>
      </c>
      <c r="T896" s="179" t="b">
        <f t="shared" si="150"/>
        <v>0</v>
      </c>
      <c r="U896" s="179" t="str">
        <v/>
      </c>
      <c r="V896" s="179" t="str">
        <f t="shared" si="151"/>
        <v/>
      </c>
      <c r="W896" t="str">
        <v/>
      </c>
      <c r="X896" s="202" t="str">
        <v/>
      </c>
      <c r="Y896" t="str">
        <v/>
      </c>
      <c r="Z896" t="str">
        <v/>
      </c>
      <c r="AA896" t="str">
        <f t="shared" si="154"/>
        <v/>
      </c>
      <c r="AB896" t="str">
        <f t="shared" si="155"/>
        <v/>
      </c>
      <c r="AC896" s="179" t="str">
        <f>IF('Planilla de Perforacion'!K930="Repasa","Repasa","")</f>
        <v/>
      </c>
      <c r="AE896" s="179" t="b">
        <f t="shared" si="152"/>
        <v>0</v>
      </c>
      <c r="AF896" t="str">
        <v/>
      </c>
      <c r="AG896" s="179" t="str">
        <f t="shared" si="153"/>
        <v/>
      </c>
      <c r="AH896" t="str">
        <v/>
      </c>
      <c r="AI896" s="202" t="str">
        <v/>
      </c>
      <c r="AJ896" t="str">
        <v/>
      </c>
      <c r="AK896" s="203" t="str">
        <v/>
      </c>
      <c r="AL896" t="str">
        <f t="shared" si="146"/>
        <v/>
      </c>
      <c r="AM896" t="str">
        <f t="shared" si="147"/>
        <v/>
      </c>
    </row>
    <row r="897" spans="3:39" x14ac:dyDescent="0.25">
      <c r="C897" s="179" t="str">
        <f>IF('Planilla de Perforacion'!K931="Conexión","Conexión","")</f>
        <v/>
      </c>
      <c r="D897" s="189" t="str">
        <f>'Planilla de Perforacion'!H931</f>
        <v/>
      </c>
      <c r="E897" s="190" t="str">
        <f>'Planilla de Perforacion'!E931</f>
        <v/>
      </c>
      <c r="F897" s="179">
        <f>'Planilla de Perforacion'!AF931</f>
        <v>0</v>
      </c>
      <c r="G897" s="179" t="str">
        <f>'Planilla de Perforacion'!AQ931</f>
        <v/>
      </c>
      <c r="H897" s="179" t="str">
        <f>'Planilla de Perforacion'!AS931</f>
        <v/>
      </c>
      <c r="I897" s="179" t="str">
        <f>'Planilla de Perforacion'!AR931</f>
        <v/>
      </c>
      <c r="J897" s="191" t="str">
        <v/>
      </c>
      <c r="K897" s="191" t="str">
        <f t="shared" si="156"/>
        <v/>
      </c>
      <c r="L897" s="191" t="str">
        <v/>
      </c>
      <c r="M897" s="192" t="str">
        <v/>
      </c>
      <c r="N897" s="191" t="str">
        <v/>
      </c>
      <c r="O897" s="191" t="str">
        <v/>
      </c>
      <c r="P897" s="193" t="str">
        <f t="shared" si="148"/>
        <v/>
      </c>
      <c r="Q897" s="193" t="str">
        <f t="shared" si="149"/>
        <v/>
      </c>
      <c r="R897" s="179" t="str">
        <f>IF('Planilla de Perforacion'!K931="Survey","Survey","")</f>
        <v/>
      </c>
      <c r="T897" s="179" t="b">
        <f t="shared" si="150"/>
        <v>0</v>
      </c>
      <c r="U897" s="179" t="str">
        <v/>
      </c>
      <c r="V897" s="179" t="str">
        <f t="shared" si="151"/>
        <v/>
      </c>
      <c r="W897" t="str">
        <v/>
      </c>
      <c r="X897" s="202" t="str">
        <v/>
      </c>
      <c r="Y897" t="str">
        <v/>
      </c>
      <c r="Z897" t="str">
        <v/>
      </c>
      <c r="AA897" t="str">
        <f t="shared" si="154"/>
        <v/>
      </c>
      <c r="AB897" t="str">
        <f t="shared" si="155"/>
        <v/>
      </c>
      <c r="AC897" s="179" t="str">
        <f>IF('Planilla de Perforacion'!K931="Repasa","Repasa","")</f>
        <v/>
      </c>
      <c r="AE897" s="179" t="b">
        <f t="shared" si="152"/>
        <v>0</v>
      </c>
      <c r="AF897" t="str">
        <v/>
      </c>
      <c r="AG897" s="179" t="str">
        <f t="shared" si="153"/>
        <v/>
      </c>
      <c r="AH897" t="str">
        <v/>
      </c>
      <c r="AI897" s="202" t="str">
        <v/>
      </c>
      <c r="AJ897" t="str">
        <v/>
      </c>
      <c r="AK897" s="203" t="str">
        <v/>
      </c>
      <c r="AL897" t="str">
        <f t="shared" si="146"/>
        <v/>
      </c>
      <c r="AM897" t="str">
        <f t="shared" si="147"/>
        <v/>
      </c>
    </row>
    <row r="898" spans="3:39" x14ac:dyDescent="0.25">
      <c r="C898" s="179" t="str">
        <f>IF('Planilla de Perforacion'!K932="Conexión","Conexión","")</f>
        <v/>
      </c>
      <c r="D898" s="189" t="str">
        <f>'Planilla de Perforacion'!H932</f>
        <v/>
      </c>
      <c r="E898" s="190" t="str">
        <f>'Planilla de Perforacion'!E932</f>
        <v/>
      </c>
      <c r="F898" s="179">
        <f>'Planilla de Perforacion'!AF932</f>
        <v>0</v>
      </c>
      <c r="G898" s="179" t="str">
        <f>'Planilla de Perforacion'!AQ932</f>
        <v/>
      </c>
      <c r="H898" s="179" t="str">
        <f>'Planilla de Perforacion'!AS932</f>
        <v/>
      </c>
      <c r="I898" s="179" t="str">
        <f>'Planilla de Perforacion'!AR932</f>
        <v/>
      </c>
      <c r="J898" s="191" t="str">
        <v/>
      </c>
      <c r="K898" s="191" t="str">
        <f t="shared" si="156"/>
        <v/>
      </c>
      <c r="L898" s="191" t="str">
        <v/>
      </c>
      <c r="M898" s="192" t="str">
        <v/>
      </c>
      <c r="N898" s="191" t="str">
        <v/>
      </c>
      <c r="O898" s="191" t="str">
        <v/>
      </c>
      <c r="P898" s="193" t="str">
        <f t="shared" si="148"/>
        <v/>
      </c>
      <c r="Q898" s="193" t="str">
        <f t="shared" si="149"/>
        <v/>
      </c>
      <c r="R898" s="179" t="str">
        <f>IF('Planilla de Perforacion'!K932="Survey","Survey","")</f>
        <v/>
      </c>
      <c r="T898" s="179" t="b">
        <f t="shared" si="150"/>
        <v>0</v>
      </c>
      <c r="U898" s="179" t="str">
        <v/>
      </c>
      <c r="V898" s="179" t="str">
        <f t="shared" si="151"/>
        <v/>
      </c>
      <c r="W898" t="str">
        <v/>
      </c>
      <c r="X898" s="202" t="str">
        <v/>
      </c>
      <c r="Y898" t="str">
        <v/>
      </c>
      <c r="Z898" t="str">
        <v/>
      </c>
      <c r="AA898" t="str">
        <f t="shared" si="154"/>
        <v/>
      </c>
      <c r="AB898" t="str">
        <f t="shared" si="155"/>
        <v/>
      </c>
      <c r="AC898" s="179" t="str">
        <f>IF('Planilla de Perforacion'!K932="Repasa","Repasa","")</f>
        <v/>
      </c>
      <c r="AE898" s="179" t="b">
        <f t="shared" si="152"/>
        <v>0</v>
      </c>
      <c r="AF898" t="str">
        <v/>
      </c>
      <c r="AG898" s="179" t="str">
        <f t="shared" si="153"/>
        <v/>
      </c>
      <c r="AH898" t="str">
        <v/>
      </c>
      <c r="AI898" s="202" t="str">
        <v/>
      </c>
      <c r="AJ898" t="str">
        <v/>
      </c>
      <c r="AK898" s="203" t="str">
        <v/>
      </c>
      <c r="AL898" t="str">
        <f t="shared" ref="AL898:AL961" si="157">IF(AJ898="Día",AH898,"")</f>
        <v/>
      </c>
      <c r="AM898" t="str">
        <f t="shared" ref="AM898:AM961" si="158">IF(AJ898="Noche",AH898,"")</f>
        <v/>
      </c>
    </row>
    <row r="899" spans="3:39" x14ac:dyDescent="0.25">
      <c r="C899" s="179" t="str">
        <f>IF('Planilla de Perforacion'!K933="Conexión","Conexión","")</f>
        <v/>
      </c>
      <c r="D899" s="189" t="str">
        <f>'Planilla de Perforacion'!H933</f>
        <v/>
      </c>
      <c r="E899" s="190" t="str">
        <f>'Planilla de Perforacion'!E933</f>
        <v/>
      </c>
      <c r="F899" s="179">
        <f>'Planilla de Perforacion'!AF933</f>
        <v>0</v>
      </c>
      <c r="G899" s="179" t="str">
        <f>'Planilla de Perforacion'!AQ933</f>
        <v/>
      </c>
      <c r="H899" s="179" t="str">
        <f>'Planilla de Perforacion'!AS933</f>
        <v/>
      </c>
      <c r="I899" s="179" t="str">
        <f>'Planilla de Perforacion'!AR933</f>
        <v/>
      </c>
      <c r="J899" s="191" t="str">
        <v/>
      </c>
      <c r="K899" s="191" t="str">
        <f t="shared" si="156"/>
        <v/>
      </c>
      <c r="L899" s="191" t="str">
        <v/>
      </c>
      <c r="M899" s="192" t="str">
        <v/>
      </c>
      <c r="N899" s="191" t="str">
        <v/>
      </c>
      <c r="O899" s="191" t="str">
        <v/>
      </c>
      <c r="P899" s="193" t="str">
        <f t="shared" ref="P899:P962" si="159">IF(N899="Día",L899,"")</f>
        <v/>
      </c>
      <c r="Q899" s="193" t="str">
        <f t="shared" ref="Q899:Q962" si="160">IF(N899="Noche",L899,"")</f>
        <v/>
      </c>
      <c r="R899" s="179" t="str">
        <f>IF('Planilla de Perforacion'!K933="Survey","Survey","")</f>
        <v/>
      </c>
      <c r="T899" s="179" t="b">
        <f t="shared" ref="T899:T962" si="161">IF($R$2:$R$1314=$A$3,ROW())</f>
        <v>0</v>
      </c>
      <c r="U899" s="179" t="str">
        <v/>
      </c>
      <c r="V899" s="179" t="str">
        <f t="shared" ref="V899:V962" si="162">IF(U899="","",$A$3)</f>
        <v/>
      </c>
      <c r="W899" t="str">
        <v/>
      </c>
      <c r="X899" s="202" t="str">
        <v/>
      </c>
      <c r="Y899" t="str">
        <v/>
      </c>
      <c r="Z899" t="str">
        <v/>
      </c>
      <c r="AA899" t="str">
        <f t="shared" si="154"/>
        <v/>
      </c>
      <c r="AB899" t="str">
        <f t="shared" si="155"/>
        <v/>
      </c>
      <c r="AC899" s="179" t="str">
        <f>IF('Planilla de Perforacion'!K933="Repasa","Repasa","")</f>
        <v/>
      </c>
      <c r="AE899" s="179" t="b">
        <f t="shared" ref="AE899:AE962" si="163">IF($AC$2:$AC$1314=$A$4,ROW())</f>
        <v>0</v>
      </c>
      <c r="AF899" t="str">
        <v/>
      </c>
      <c r="AG899" s="179" t="str">
        <f t="shared" ref="AG899:AG962" si="164">IF(AF899="","",$A$4)</f>
        <v/>
      </c>
      <c r="AH899" t="str">
        <v/>
      </c>
      <c r="AI899" s="202" t="str">
        <v/>
      </c>
      <c r="AJ899" t="str">
        <v/>
      </c>
      <c r="AK899" s="203" t="str">
        <v/>
      </c>
      <c r="AL899" t="str">
        <f t="shared" si="157"/>
        <v/>
      </c>
      <c r="AM899" t="str">
        <f t="shared" si="158"/>
        <v/>
      </c>
    </row>
    <row r="900" spans="3:39" x14ac:dyDescent="0.25">
      <c r="C900" s="179" t="str">
        <f>IF('Planilla de Perforacion'!K934="Conexión","Conexión","")</f>
        <v/>
      </c>
      <c r="D900" s="189" t="str">
        <f>'Planilla de Perforacion'!H934</f>
        <v/>
      </c>
      <c r="E900" s="190" t="str">
        <f>'Planilla de Perforacion'!E934</f>
        <v/>
      </c>
      <c r="F900" s="179">
        <f>'Planilla de Perforacion'!AF934</f>
        <v>0</v>
      </c>
      <c r="G900" s="179" t="str">
        <f>'Planilla de Perforacion'!AQ934</f>
        <v/>
      </c>
      <c r="H900" s="179" t="str">
        <f>'Planilla de Perforacion'!AS934</f>
        <v/>
      </c>
      <c r="I900" s="179" t="str">
        <f>'Planilla de Perforacion'!AR934</f>
        <v/>
      </c>
      <c r="J900" s="191" t="str">
        <v/>
      </c>
      <c r="K900" s="191" t="str">
        <f t="shared" si="156"/>
        <v/>
      </c>
      <c r="L900" s="191" t="str">
        <v/>
      </c>
      <c r="M900" s="192" t="str">
        <v/>
      </c>
      <c r="N900" s="191" t="str">
        <v/>
      </c>
      <c r="O900" s="191" t="str">
        <v/>
      </c>
      <c r="P900" s="193" t="str">
        <f t="shared" si="159"/>
        <v/>
      </c>
      <c r="Q900" s="193" t="str">
        <f t="shared" si="160"/>
        <v/>
      </c>
      <c r="R900" s="179" t="str">
        <f>IF('Planilla de Perforacion'!K934="Survey","Survey","")</f>
        <v/>
      </c>
      <c r="T900" s="179" t="b">
        <f t="shared" si="161"/>
        <v>0</v>
      </c>
      <c r="U900" s="179" t="str">
        <v/>
      </c>
      <c r="V900" s="179" t="str">
        <f t="shared" si="162"/>
        <v/>
      </c>
      <c r="W900" t="str">
        <v/>
      </c>
      <c r="X900" s="202" t="str">
        <v/>
      </c>
      <c r="Y900" t="str">
        <v/>
      </c>
      <c r="Z900" t="str">
        <v/>
      </c>
      <c r="AA900" t="str">
        <f t="shared" si="154"/>
        <v/>
      </c>
      <c r="AB900" t="str">
        <f t="shared" si="155"/>
        <v/>
      </c>
      <c r="AC900" s="179" t="str">
        <f>IF('Planilla de Perforacion'!K934="Repasa","Repasa","")</f>
        <v/>
      </c>
      <c r="AE900" s="179" t="b">
        <f t="shared" si="163"/>
        <v>0</v>
      </c>
      <c r="AF900" t="str">
        <v/>
      </c>
      <c r="AG900" s="179" t="str">
        <f t="shared" si="164"/>
        <v/>
      </c>
      <c r="AH900" t="str">
        <v/>
      </c>
      <c r="AI900" s="202" t="str">
        <v/>
      </c>
      <c r="AJ900" t="str">
        <v/>
      </c>
      <c r="AK900" s="203" t="str">
        <v/>
      </c>
      <c r="AL900" t="str">
        <f t="shared" si="157"/>
        <v/>
      </c>
      <c r="AM900" t="str">
        <f t="shared" si="158"/>
        <v/>
      </c>
    </row>
    <row r="901" spans="3:39" x14ac:dyDescent="0.25">
      <c r="C901" s="179" t="str">
        <f>IF('Planilla de Perforacion'!K935="Conexión","Conexión","")</f>
        <v/>
      </c>
      <c r="D901" s="189" t="str">
        <f>'Planilla de Perforacion'!H935</f>
        <v/>
      </c>
      <c r="E901" s="190" t="str">
        <f>'Planilla de Perforacion'!E935</f>
        <v/>
      </c>
      <c r="F901" s="179">
        <f>'Planilla de Perforacion'!AF935</f>
        <v>0</v>
      </c>
      <c r="G901" s="179" t="str">
        <f>'Planilla de Perforacion'!AQ935</f>
        <v/>
      </c>
      <c r="H901" s="179" t="str">
        <f>'Planilla de Perforacion'!AS935</f>
        <v/>
      </c>
      <c r="I901" s="179" t="str">
        <f>'Planilla de Perforacion'!AR935</f>
        <v/>
      </c>
      <c r="J901" s="191" t="str">
        <v/>
      </c>
      <c r="K901" s="191" t="str">
        <f t="shared" si="156"/>
        <v/>
      </c>
      <c r="L901" s="191" t="str">
        <v/>
      </c>
      <c r="M901" s="192" t="str">
        <v/>
      </c>
      <c r="N901" s="191" t="str">
        <v/>
      </c>
      <c r="O901" s="191" t="str">
        <v/>
      </c>
      <c r="P901" s="193" t="str">
        <f t="shared" si="159"/>
        <v/>
      </c>
      <c r="Q901" s="193" t="str">
        <f t="shared" si="160"/>
        <v/>
      </c>
      <c r="R901" s="179" t="str">
        <f>IF('Planilla de Perforacion'!K935="Survey","Survey","")</f>
        <v/>
      </c>
      <c r="T901" s="179" t="b">
        <f t="shared" si="161"/>
        <v>0</v>
      </c>
      <c r="U901" s="179" t="str">
        <v/>
      </c>
      <c r="V901" s="179" t="str">
        <f t="shared" si="162"/>
        <v/>
      </c>
      <c r="W901" t="str">
        <v/>
      </c>
      <c r="X901" s="202" t="str">
        <v/>
      </c>
      <c r="Y901" t="str">
        <v/>
      </c>
      <c r="Z901" t="str">
        <v/>
      </c>
      <c r="AA901" t="str">
        <f t="shared" si="154"/>
        <v/>
      </c>
      <c r="AB901" t="str">
        <f t="shared" si="155"/>
        <v/>
      </c>
      <c r="AC901" s="179" t="str">
        <f>IF('Planilla de Perforacion'!K935="Repasa","Repasa","")</f>
        <v/>
      </c>
      <c r="AE901" s="179" t="b">
        <f t="shared" si="163"/>
        <v>0</v>
      </c>
      <c r="AF901" t="str">
        <v/>
      </c>
      <c r="AG901" s="179" t="str">
        <f t="shared" si="164"/>
        <v/>
      </c>
      <c r="AH901" t="str">
        <v/>
      </c>
      <c r="AI901" s="202" t="str">
        <v/>
      </c>
      <c r="AJ901" t="str">
        <v/>
      </c>
      <c r="AK901" s="203" t="str">
        <v/>
      </c>
      <c r="AL901" t="str">
        <f t="shared" si="157"/>
        <v/>
      </c>
      <c r="AM901" t="str">
        <f t="shared" si="158"/>
        <v/>
      </c>
    </row>
    <row r="902" spans="3:39" x14ac:dyDescent="0.25">
      <c r="C902" s="179" t="str">
        <f>IF('Planilla de Perforacion'!K936="Conexión","Conexión","")</f>
        <v/>
      </c>
      <c r="D902" s="189" t="str">
        <f>'Planilla de Perforacion'!H936</f>
        <v/>
      </c>
      <c r="E902" s="190" t="str">
        <f>'Planilla de Perforacion'!E936</f>
        <v/>
      </c>
      <c r="F902" s="179">
        <f>'Planilla de Perforacion'!AF936</f>
        <v>0</v>
      </c>
      <c r="G902" s="179" t="str">
        <f>'Planilla de Perforacion'!AQ936</f>
        <v/>
      </c>
      <c r="H902" s="179" t="str">
        <f>'Planilla de Perforacion'!AS936</f>
        <v/>
      </c>
      <c r="I902" s="179" t="str">
        <f>'Planilla de Perforacion'!AR936</f>
        <v/>
      </c>
      <c r="J902" s="191" t="str">
        <v/>
      </c>
      <c r="K902" s="191" t="str">
        <f t="shared" si="156"/>
        <v/>
      </c>
      <c r="L902" s="191" t="str">
        <v/>
      </c>
      <c r="M902" s="192" t="str">
        <v/>
      </c>
      <c r="N902" s="191" t="str">
        <v/>
      </c>
      <c r="O902" s="191" t="str">
        <v/>
      </c>
      <c r="P902" s="193" t="str">
        <f t="shared" si="159"/>
        <v/>
      </c>
      <c r="Q902" s="193" t="str">
        <f t="shared" si="160"/>
        <v/>
      </c>
      <c r="R902" s="179" t="str">
        <f>IF('Planilla de Perforacion'!K936="Survey","Survey","")</f>
        <v/>
      </c>
      <c r="T902" s="179" t="b">
        <f t="shared" si="161"/>
        <v>0</v>
      </c>
      <c r="U902" s="179" t="str">
        <v/>
      </c>
      <c r="V902" s="179" t="str">
        <f t="shared" si="162"/>
        <v/>
      </c>
      <c r="W902" t="str">
        <v/>
      </c>
      <c r="X902" s="202" t="str">
        <v/>
      </c>
      <c r="Y902" t="str">
        <v/>
      </c>
      <c r="Z902" t="str">
        <v/>
      </c>
      <c r="AA902" t="str">
        <f t="shared" si="154"/>
        <v/>
      </c>
      <c r="AB902" t="str">
        <f t="shared" si="155"/>
        <v/>
      </c>
      <c r="AC902" s="179" t="str">
        <f>IF('Planilla de Perforacion'!K936="Repasa","Repasa","")</f>
        <v/>
      </c>
      <c r="AE902" s="179" t="b">
        <f t="shared" si="163"/>
        <v>0</v>
      </c>
      <c r="AF902" t="str">
        <v/>
      </c>
      <c r="AG902" s="179" t="str">
        <f t="shared" si="164"/>
        <v/>
      </c>
      <c r="AH902" t="str">
        <v/>
      </c>
      <c r="AI902" s="202" t="str">
        <v/>
      </c>
      <c r="AJ902" t="str">
        <v/>
      </c>
      <c r="AK902" s="203" t="str">
        <v/>
      </c>
      <c r="AL902" t="str">
        <f t="shared" si="157"/>
        <v/>
      </c>
      <c r="AM902" t="str">
        <f t="shared" si="158"/>
        <v/>
      </c>
    </row>
    <row r="903" spans="3:39" x14ac:dyDescent="0.25">
      <c r="C903" s="179" t="str">
        <f>IF('Planilla de Perforacion'!K937="Conexión","Conexión","")</f>
        <v/>
      </c>
      <c r="D903" s="189" t="str">
        <f>'Planilla de Perforacion'!H937</f>
        <v/>
      </c>
      <c r="E903" s="190" t="str">
        <f>'Planilla de Perforacion'!E937</f>
        <v/>
      </c>
      <c r="F903" s="179">
        <f>'Planilla de Perforacion'!AF937</f>
        <v>0</v>
      </c>
      <c r="G903" s="179" t="str">
        <f>'Planilla de Perforacion'!AQ937</f>
        <v/>
      </c>
      <c r="H903" s="179" t="str">
        <f>'Planilla de Perforacion'!AS937</f>
        <v/>
      </c>
      <c r="I903" s="179" t="str">
        <f>'Planilla de Perforacion'!AR937</f>
        <v/>
      </c>
      <c r="J903" s="191" t="str">
        <v/>
      </c>
      <c r="K903" s="191" t="str">
        <f t="shared" si="156"/>
        <v/>
      </c>
      <c r="L903" s="191" t="str">
        <v/>
      </c>
      <c r="M903" s="192" t="str">
        <v/>
      </c>
      <c r="N903" s="191" t="str">
        <v/>
      </c>
      <c r="O903" s="191" t="str">
        <v/>
      </c>
      <c r="P903" s="193" t="str">
        <f t="shared" si="159"/>
        <v/>
      </c>
      <c r="Q903" s="193" t="str">
        <f t="shared" si="160"/>
        <v/>
      </c>
      <c r="R903" s="179" t="str">
        <f>IF('Planilla de Perforacion'!K937="Survey","Survey","")</f>
        <v/>
      </c>
      <c r="T903" s="179" t="b">
        <f t="shared" si="161"/>
        <v>0</v>
      </c>
      <c r="U903" s="179" t="str">
        <v/>
      </c>
      <c r="V903" s="179" t="str">
        <f t="shared" si="162"/>
        <v/>
      </c>
      <c r="W903" t="str">
        <v/>
      </c>
      <c r="X903" s="202" t="str">
        <v/>
      </c>
      <c r="Y903" t="str">
        <v/>
      </c>
      <c r="Z903" t="str">
        <v/>
      </c>
      <c r="AA903" t="str">
        <f t="shared" si="154"/>
        <v/>
      </c>
      <c r="AB903" t="str">
        <f t="shared" si="155"/>
        <v/>
      </c>
      <c r="AC903" s="179" t="str">
        <f>IF('Planilla de Perforacion'!K937="Repasa","Repasa","")</f>
        <v/>
      </c>
      <c r="AE903" s="179" t="b">
        <f t="shared" si="163"/>
        <v>0</v>
      </c>
      <c r="AF903" t="str">
        <v/>
      </c>
      <c r="AG903" s="179" t="str">
        <f t="shared" si="164"/>
        <v/>
      </c>
      <c r="AH903" t="str">
        <v/>
      </c>
      <c r="AI903" s="202" t="str">
        <v/>
      </c>
      <c r="AJ903" t="str">
        <v/>
      </c>
      <c r="AK903" s="203" t="str">
        <v/>
      </c>
      <c r="AL903" t="str">
        <f t="shared" si="157"/>
        <v/>
      </c>
      <c r="AM903" t="str">
        <f t="shared" si="158"/>
        <v/>
      </c>
    </row>
    <row r="904" spans="3:39" x14ac:dyDescent="0.25">
      <c r="C904" s="179" t="str">
        <f>IF('Planilla de Perforacion'!K938="Conexión","Conexión","")</f>
        <v/>
      </c>
      <c r="D904" s="189" t="str">
        <f>'Planilla de Perforacion'!H938</f>
        <v/>
      </c>
      <c r="E904" s="190" t="str">
        <f>'Planilla de Perforacion'!E938</f>
        <v/>
      </c>
      <c r="F904" s="179">
        <f>'Planilla de Perforacion'!AF938</f>
        <v>0</v>
      </c>
      <c r="G904" s="179" t="str">
        <f>'Planilla de Perforacion'!AQ938</f>
        <v/>
      </c>
      <c r="H904" s="179" t="str">
        <f>'Planilla de Perforacion'!AS938</f>
        <v/>
      </c>
      <c r="I904" s="179" t="str">
        <f>'Planilla de Perforacion'!AR938</f>
        <v/>
      </c>
      <c r="J904" s="191" t="str">
        <v/>
      </c>
      <c r="K904" s="191" t="str">
        <f t="shared" si="156"/>
        <v/>
      </c>
      <c r="L904" s="191" t="str">
        <v/>
      </c>
      <c r="M904" s="192" t="str">
        <v/>
      </c>
      <c r="N904" s="191" t="str">
        <v/>
      </c>
      <c r="O904" s="191" t="str">
        <v/>
      </c>
      <c r="P904" s="193" t="str">
        <f t="shared" si="159"/>
        <v/>
      </c>
      <c r="Q904" s="193" t="str">
        <f t="shared" si="160"/>
        <v/>
      </c>
      <c r="R904" s="179" t="str">
        <f>IF('Planilla de Perforacion'!K938="Survey","Survey","")</f>
        <v/>
      </c>
      <c r="T904" s="179" t="b">
        <f t="shared" si="161"/>
        <v>0</v>
      </c>
      <c r="U904" s="179" t="str">
        <v/>
      </c>
      <c r="V904" s="179" t="str">
        <f t="shared" si="162"/>
        <v/>
      </c>
      <c r="W904" t="str">
        <v/>
      </c>
      <c r="X904" s="202" t="str">
        <v/>
      </c>
      <c r="Y904" t="str">
        <v/>
      </c>
      <c r="Z904" t="str">
        <v/>
      </c>
      <c r="AA904" t="str">
        <f t="shared" ref="AA904:AA967" si="165">IF(Y904="Día",W904,"")</f>
        <v/>
      </c>
      <c r="AB904" t="str">
        <f t="shared" ref="AB904:AB967" si="166">IF(Y904="Noche",W904,"")</f>
        <v/>
      </c>
      <c r="AC904" s="179" t="str">
        <f>IF('Planilla de Perforacion'!K938="Repasa","Repasa","")</f>
        <v/>
      </c>
      <c r="AE904" s="179" t="b">
        <f t="shared" si="163"/>
        <v>0</v>
      </c>
      <c r="AF904" t="str">
        <v/>
      </c>
      <c r="AG904" s="179" t="str">
        <f t="shared" si="164"/>
        <v/>
      </c>
      <c r="AH904" t="str">
        <v/>
      </c>
      <c r="AI904" s="202" t="str">
        <v/>
      </c>
      <c r="AJ904" t="str">
        <v/>
      </c>
      <c r="AK904" s="203" t="str">
        <v/>
      </c>
      <c r="AL904" t="str">
        <f t="shared" si="157"/>
        <v/>
      </c>
      <c r="AM904" t="str">
        <f t="shared" si="158"/>
        <v/>
      </c>
    </row>
    <row r="905" spans="3:39" x14ac:dyDescent="0.25">
      <c r="C905" s="179" t="str">
        <f>IF('Planilla de Perforacion'!K939="Conexión","Conexión","")</f>
        <v/>
      </c>
      <c r="D905" s="189" t="str">
        <f>'Planilla de Perforacion'!H939</f>
        <v/>
      </c>
      <c r="E905" s="190" t="str">
        <f>'Planilla de Perforacion'!E939</f>
        <v/>
      </c>
      <c r="F905" s="179">
        <f>'Planilla de Perforacion'!AF939</f>
        <v>0</v>
      </c>
      <c r="G905" s="179" t="str">
        <f>'Planilla de Perforacion'!AQ939</f>
        <v/>
      </c>
      <c r="H905" s="179" t="str">
        <f>'Planilla de Perforacion'!AS939</f>
        <v/>
      </c>
      <c r="I905" s="179" t="str">
        <f>'Planilla de Perforacion'!AR939</f>
        <v/>
      </c>
      <c r="J905" s="191" t="str">
        <v/>
      </c>
      <c r="K905" s="191" t="str">
        <f t="shared" si="156"/>
        <v/>
      </c>
      <c r="L905" s="191" t="str">
        <v/>
      </c>
      <c r="M905" s="192" t="str">
        <v/>
      </c>
      <c r="N905" s="191" t="str">
        <v/>
      </c>
      <c r="O905" s="191" t="str">
        <v/>
      </c>
      <c r="P905" s="193" t="str">
        <f t="shared" si="159"/>
        <v/>
      </c>
      <c r="Q905" s="193" t="str">
        <f t="shared" si="160"/>
        <v/>
      </c>
      <c r="R905" s="179" t="str">
        <f>IF('Planilla de Perforacion'!K939="Survey","Survey","")</f>
        <v/>
      </c>
      <c r="T905" s="179" t="b">
        <f t="shared" si="161"/>
        <v>0</v>
      </c>
      <c r="U905" s="179" t="str">
        <v/>
      </c>
      <c r="V905" s="179" t="str">
        <f t="shared" si="162"/>
        <v/>
      </c>
      <c r="W905" t="str">
        <v/>
      </c>
      <c r="X905" s="202" t="str">
        <v/>
      </c>
      <c r="Y905" t="str">
        <v/>
      </c>
      <c r="Z905" t="str">
        <v/>
      </c>
      <c r="AA905" t="str">
        <f t="shared" si="165"/>
        <v/>
      </c>
      <c r="AB905" t="str">
        <f t="shared" si="166"/>
        <v/>
      </c>
      <c r="AC905" s="179" t="str">
        <f>IF('Planilla de Perforacion'!K939="Repasa","Repasa","")</f>
        <v/>
      </c>
      <c r="AE905" s="179" t="b">
        <f t="shared" si="163"/>
        <v>0</v>
      </c>
      <c r="AF905" t="str">
        <v/>
      </c>
      <c r="AG905" s="179" t="str">
        <f t="shared" si="164"/>
        <v/>
      </c>
      <c r="AH905" t="str">
        <v/>
      </c>
      <c r="AI905" s="202" t="str">
        <v/>
      </c>
      <c r="AJ905" t="str">
        <v/>
      </c>
      <c r="AK905" s="203" t="str">
        <v/>
      </c>
      <c r="AL905" t="str">
        <f t="shared" si="157"/>
        <v/>
      </c>
      <c r="AM905" t="str">
        <f t="shared" si="158"/>
        <v/>
      </c>
    </row>
    <row r="906" spans="3:39" x14ac:dyDescent="0.25">
      <c r="C906" s="179" t="str">
        <f>IF('Planilla de Perforacion'!K940="Conexión","Conexión","")</f>
        <v/>
      </c>
      <c r="D906" s="189" t="str">
        <f>'Planilla de Perforacion'!H940</f>
        <v/>
      </c>
      <c r="E906" s="190" t="str">
        <f>'Planilla de Perforacion'!E940</f>
        <v/>
      </c>
      <c r="F906" s="179">
        <f>'Planilla de Perforacion'!AF940</f>
        <v>0</v>
      </c>
      <c r="G906" s="179" t="str">
        <f>'Planilla de Perforacion'!AQ940</f>
        <v/>
      </c>
      <c r="H906" s="179" t="str">
        <f>'Planilla de Perforacion'!AS940</f>
        <v/>
      </c>
      <c r="I906" s="179" t="str">
        <f>'Planilla de Perforacion'!AR940</f>
        <v/>
      </c>
      <c r="J906" s="191" t="str">
        <v/>
      </c>
      <c r="K906" s="191" t="str">
        <f t="shared" si="156"/>
        <v/>
      </c>
      <c r="L906" s="191" t="str">
        <v/>
      </c>
      <c r="M906" s="192" t="str">
        <v/>
      </c>
      <c r="N906" s="191" t="str">
        <v/>
      </c>
      <c r="O906" s="191" t="str">
        <v/>
      </c>
      <c r="P906" s="193" t="str">
        <f t="shared" si="159"/>
        <v/>
      </c>
      <c r="Q906" s="193" t="str">
        <f t="shared" si="160"/>
        <v/>
      </c>
      <c r="R906" s="179" t="str">
        <f>IF('Planilla de Perforacion'!K940="Survey","Survey","")</f>
        <v/>
      </c>
      <c r="T906" s="179" t="b">
        <f t="shared" si="161"/>
        <v>0</v>
      </c>
      <c r="U906" s="179" t="str">
        <v/>
      </c>
      <c r="V906" s="179" t="str">
        <f t="shared" si="162"/>
        <v/>
      </c>
      <c r="W906" t="str">
        <v/>
      </c>
      <c r="X906" s="202" t="str">
        <v/>
      </c>
      <c r="Y906" t="str">
        <v/>
      </c>
      <c r="Z906" t="str">
        <v/>
      </c>
      <c r="AA906" t="str">
        <f t="shared" si="165"/>
        <v/>
      </c>
      <c r="AB906" t="str">
        <f t="shared" si="166"/>
        <v/>
      </c>
      <c r="AC906" s="179" t="str">
        <f>IF('Planilla de Perforacion'!K940="Repasa","Repasa","")</f>
        <v/>
      </c>
      <c r="AE906" s="179" t="b">
        <f t="shared" si="163"/>
        <v>0</v>
      </c>
      <c r="AF906" t="str">
        <v/>
      </c>
      <c r="AG906" s="179" t="str">
        <f t="shared" si="164"/>
        <v/>
      </c>
      <c r="AH906" t="str">
        <v/>
      </c>
      <c r="AI906" s="202" t="str">
        <v/>
      </c>
      <c r="AJ906" t="str">
        <v/>
      </c>
      <c r="AK906" s="203" t="str">
        <v/>
      </c>
      <c r="AL906" t="str">
        <f t="shared" si="157"/>
        <v/>
      </c>
      <c r="AM906" t="str">
        <f t="shared" si="158"/>
        <v/>
      </c>
    </row>
    <row r="907" spans="3:39" x14ac:dyDescent="0.25">
      <c r="C907" s="179" t="str">
        <f>IF('Planilla de Perforacion'!K941="Conexión","Conexión","")</f>
        <v/>
      </c>
      <c r="D907" s="189" t="str">
        <f>'Planilla de Perforacion'!H941</f>
        <v/>
      </c>
      <c r="E907" s="190" t="str">
        <f>'Planilla de Perforacion'!E941</f>
        <v/>
      </c>
      <c r="F907" s="179">
        <f>'Planilla de Perforacion'!AF941</f>
        <v>0</v>
      </c>
      <c r="G907" s="179" t="str">
        <f>'Planilla de Perforacion'!AQ941</f>
        <v/>
      </c>
      <c r="H907" s="179" t="str">
        <f>'Planilla de Perforacion'!AS941</f>
        <v/>
      </c>
      <c r="I907" s="179" t="str">
        <f>'Planilla de Perforacion'!AR941</f>
        <v/>
      </c>
      <c r="J907" s="191" t="str">
        <v/>
      </c>
      <c r="K907" s="191" t="str">
        <f t="shared" si="156"/>
        <v/>
      </c>
      <c r="L907" s="191" t="str">
        <v/>
      </c>
      <c r="M907" s="192" t="str">
        <v/>
      </c>
      <c r="N907" s="191" t="str">
        <v/>
      </c>
      <c r="O907" s="191" t="str">
        <v/>
      </c>
      <c r="P907" s="193" t="str">
        <f t="shared" si="159"/>
        <v/>
      </c>
      <c r="Q907" s="193" t="str">
        <f t="shared" si="160"/>
        <v/>
      </c>
      <c r="R907" s="179" t="str">
        <f>IF('Planilla de Perforacion'!K941="Survey","Survey","")</f>
        <v/>
      </c>
      <c r="T907" s="179" t="b">
        <f t="shared" si="161"/>
        <v>0</v>
      </c>
      <c r="U907" s="179" t="str">
        <v/>
      </c>
      <c r="V907" s="179" t="str">
        <f t="shared" si="162"/>
        <v/>
      </c>
      <c r="W907" t="str">
        <v/>
      </c>
      <c r="X907" s="202" t="str">
        <v/>
      </c>
      <c r="Y907" t="str">
        <v/>
      </c>
      <c r="Z907" t="str">
        <v/>
      </c>
      <c r="AA907" t="str">
        <f t="shared" si="165"/>
        <v/>
      </c>
      <c r="AB907" t="str">
        <f t="shared" si="166"/>
        <v/>
      </c>
      <c r="AC907" s="179" t="str">
        <f>IF('Planilla de Perforacion'!K941="Repasa","Repasa","")</f>
        <v/>
      </c>
      <c r="AE907" s="179" t="b">
        <f t="shared" si="163"/>
        <v>0</v>
      </c>
      <c r="AF907" t="str">
        <v/>
      </c>
      <c r="AG907" s="179" t="str">
        <f t="shared" si="164"/>
        <v/>
      </c>
      <c r="AH907" t="str">
        <v/>
      </c>
      <c r="AI907" s="202" t="str">
        <v/>
      </c>
      <c r="AJ907" t="str">
        <v/>
      </c>
      <c r="AK907" s="203" t="str">
        <v/>
      </c>
      <c r="AL907" t="str">
        <f t="shared" si="157"/>
        <v/>
      </c>
      <c r="AM907" t="str">
        <f t="shared" si="158"/>
        <v/>
      </c>
    </row>
    <row r="908" spans="3:39" x14ac:dyDescent="0.25">
      <c r="C908" s="179" t="str">
        <f>IF('Planilla de Perforacion'!K942="Conexión","Conexión","")</f>
        <v/>
      </c>
      <c r="D908" s="189" t="str">
        <f>'Planilla de Perforacion'!H942</f>
        <v/>
      </c>
      <c r="E908" s="190" t="str">
        <f>'Planilla de Perforacion'!E942</f>
        <v/>
      </c>
      <c r="F908" s="179">
        <f>'Planilla de Perforacion'!AF942</f>
        <v>0</v>
      </c>
      <c r="G908" s="179" t="str">
        <f>'Planilla de Perforacion'!AQ942</f>
        <v/>
      </c>
      <c r="H908" s="179" t="str">
        <f>'Planilla de Perforacion'!AS942</f>
        <v/>
      </c>
      <c r="I908" s="179" t="str">
        <f>'Planilla de Perforacion'!AR942</f>
        <v/>
      </c>
      <c r="J908" s="191" t="str">
        <v/>
      </c>
      <c r="K908" s="191" t="str">
        <f t="shared" ref="K908:K971" si="167">IF(J908="","",$A$2)</f>
        <v/>
      </c>
      <c r="L908" s="191" t="str">
        <v/>
      </c>
      <c r="M908" s="192" t="str">
        <v/>
      </c>
      <c r="N908" s="191" t="str">
        <v/>
      </c>
      <c r="O908" s="191" t="str">
        <v/>
      </c>
      <c r="P908" s="193" t="str">
        <f t="shared" si="159"/>
        <v/>
      </c>
      <c r="Q908" s="193" t="str">
        <f t="shared" si="160"/>
        <v/>
      </c>
      <c r="R908" s="179" t="str">
        <f>IF('Planilla de Perforacion'!K942="Survey","Survey","")</f>
        <v/>
      </c>
      <c r="T908" s="179" t="b">
        <f t="shared" si="161"/>
        <v>0</v>
      </c>
      <c r="U908" s="179" t="str">
        <v/>
      </c>
      <c r="V908" s="179" t="str">
        <f t="shared" si="162"/>
        <v/>
      </c>
      <c r="W908" t="str">
        <v/>
      </c>
      <c r="X908" s="202" t="str">
        <v/>
      </c>
      <c r="Y908" t="str">
        <v/>
      </c>
      <c r="Z908" t="str">
        <v/>
      </c>
      <c r="AA908" t="str">
        <f t="shared" si="165"/>
        <v/>
      </c>
      <c r="AB908" t="str">
        <f t="shared" si="166"/>
        <v/>
      </c>
      <c r="AC908" s="179" t="str">
        <f>IF('Planilla de Perforacion'!K942="Repasa","Repasa","")</f>
        <v/>
      </c>
      <c r="AE908" s="179" t="b">
        <f t="shared" si="163"/>
        <v>0</v>
      </c>
      <c r="AF908" t="str">
        <v/>
      </c>
      <c r="AG908" s="179" t="str">
        <f t="shared" si="164"/>
        <v/>
      </c>
      <c r="AH908" t="str">
        <v/>
      </c>
      <c r="AI908" s="202" t="str">
        <v/>
      </c>
      <c r="AJ908" t="str">
        <v/>
      </c>
      <c r="AK908" s="203" t="str">
        <v/>
      </c>
      <c r="AL908" t="str">
        <f t="shared" si="157"/>
        <v/>
      </c>
      <c r="AM908" t="str">
        <f t="shared" si="158"/>
        <v/>
      </c>
    </row>
    <row r="909" spans="3:39" x14ac:dyDescent="0.25">
      <c r="C909" s="179" t="str">
        <f>IF('Planilla de Perforacion'!K943="Conexión","Conexión","")</f>
        <v/>
      </c>
      <c r="D909" s="189" t="str">
        <f>'Planilla de Perforacion'!H943</f>
        <v/>
      </c>
      <c r="E909" s="190" t="str">
        <f>'Planilla de Perforacion'!E943</f>
        <v/>
      </c>
      <c r="F909" s="179">
        <f>'Planilla de Perforacion'!AF943</f>
        <v>0</v>
      </c>
      <c r="G909" s="179" t="str">
        <f>'Planilla de Perforacion'!AQ943</f>
        <v/>
      </c>
      <c r="H909" s="179" t="str">
        <f>'Planilla de Perforacion'!AS943</f>
        <v/>
      </c>
      <c r="I909" s="179" t="str">
        <f>'Planilla de Perforacion'!AR943</f>
        <v/>
      </c>
      <c r="J909" s="191" t="str">
        <v/>
      </c>
      <c r="K909" s="191" t="str">
        <f t="shared" si="167"/>
        <v/>
      </c>
      <c r="L909" s="191" t="str">
        <v/>
      </c>
      <c r="M909" s="192" t="str">
        <v/>
      </c>
      <c r="N909" s="191" t="str">
        <v/>
      </c>
      <c r="O909" s="191" t="str">
        <v/>
      </c>
      <c r="P909" s="193" t="str">
        <f t="shared" si="159"/>
        <v/>
      </c>
      <c r="Q909" s="193" t="str">
        <f t="shared" si="160"/>
        <v/>
      </c>
      <c r="R909" s="179" t="str">
        <f>IF('Planilla de Perforacion'!K943="Survey","Survey","")</f>
        <v/>
      </c>
      <c r="T909" s="179" t="b">
        <f t="shared" si="161"/>
        <v>0</v>
      </c>
      <c r="U909" s="179" t="str">
        <v/>
      </c>
      <c r="V909" s="179" t="str">
        <f t="shared" si="162"/>
        <v/>
      </c>
      <c r="W909" t="str">
        <v/>
      </c>
      <c r="X909" s="202" t="str">
        <v/>
      </c>
      <c r="Y909" t="str">
        <v/>
      </c>
      <c r="Z909" t="str">
        <v/>
      </c>
      <c r="AA909" t="str">
        <f t="shared" si="165"/>
        <v/>
      </c>
      <c r="AB909" t="str">
        <f t="shared" si="166"/>
        <v/>
      </c>
      <c r="AC909" s="179" t="str">
        <f>IF('Planilla de Perforacion'!K943="Repasa","Repasa","")</f>
        <v/>
      </c>
      <c r="AE909" s="179" t="b">
        <f t="shared" si="163"/>
        <v>0</v>
      </c>
      <c r="AF909" t="str">
        <v/>
      </c>
      <c r="AG909" s="179" t="str">
        <f t="shared" si="164"/>
        <v/>
      </c>
      <c r="AH909" t="str">
        <v/>
      </c>
      <c r="AI909" s="202" t="str">
        <v/>
      </c>
      <c r="AJ909" t="str">
        <v/>
      </c>
      <c r="AK909" s="203" t="str">
        <v/>
      </c>
      <c r="AL909" t="str">
        <f t="shared" si="157"/>
        <v/>
      </c>
      <c r="AM909" t="str">
        <f t="shared" si="158"/>
        <v/>
      </c>
    </row>
    <row r="910" spans="3:39" x14ac:dyDescent="0.25">
      <c r="C910" s="179" t="str">
        <f>IF('Planilla de Perforacion'!K944="Conexión","Conexión","")</f>
        <v/>
      </c>
      <c r="D910" s="189" t="str">
        <f>'Planilla de Perforacion'!H944</f>
        <v/>
      </c>
      <c r="E910" s="190" t="str">
        <f>'Planilla de Perforacion'!E944</f>
        <v/>
      </c>
      <c r="F910" s="179">
        <f>'Planilla de Perforacion'!AF944</f>
        <v>0</v>
      </c>
      <c r="G910" s="179" t="str">
        <f>'Planilla de Perforacion'!AQ944</f>
        <v/>
      </c>
      <c r="H910" s="179" t="str">
        <f>'Planilla de Perforacion'!AS944</f>
        <v/>
      </c>
      <c r="I910" s="179" t="str">
        <f>'Planilla de Perforacion'!AR944</f>
        <v/>
      </c>
      <c r="J910" s="191" t="str">
        <v/>
      </c>
      <c r="K910" s="191" t="str">
        <f t="shared" si="167"/>
        <v/>
      </c>
      <c r="L910" s="191" t="str">
        <v/>
      </c>
      <c r="M910" s="192" t="str">
        <v/>
      </c>
      <c r="N910" s="191" t="str">
        <v/>
      </c>
      <c r="O910" s="191" t="str">
        <v/>
      </c>
      <c r="P910" s="193" t="str">
        <f t="shared" si="159"/>
        <v/>
      </c>
      <c r="Q910" s="193" t="str">
        <f t="shared" si="160"/>
        <v/>
      </c>
      <c r="R910" s="179" t="str">
        <f>IF('Planilla de Perforacion'!K944="Survey","Survey","")</f>
        <v/>
      </c>
      <c r="T910" s="179" t="b">
        <f t="shared" si="161"/>
        <v>0</v>
      </c>
      <c r="U910" s="179" t="str">
        <v/>
      </c>
      <c r="V910" s="179" t="str">
        <f t="shared" si="162"/>
        <v/>
      </c>
      <c r="W910" t="str">
        <v/>
      </c>
      <c r="X910" s="202" t="str">
        <v/>
      </c>
      <c r="Y910" t="str">
        <v/>
      </c>
      <c r="Z910" t="str">
        <v/>
      </c>
      <c r="AA910" t="str">
        <f t="shared" si="165"/>
        <v/>
      </c>
      <c r="AB910" t="str">
        <f t="shared" si="166"/>
        <v/>
      </c>
      <c r="AC910" s="179" t="str">
        <f>IF('Planilla de Perforacion'!K944="Repasa","Repasa","")</f>
        <v/>
      </c>
      <c r="AE910" s="179" t="b">
        <f t="shared" si="163"/>
        <v>0</v>
      </c>
      <c r="AF910" t="str">
        <v/>
      </c>
      <c r="AG910" s="179" t="str">
        <f t="shared" si="164"/>
        <v/>
      </c>
      <c r="AH910" t="str">
        <v/>
      </c>
      <c r="AI910" s="202" t="str">
        <v/>
      </c>
      <c r="AJ910" t="str">
        <v/>
      </c>
      <c r="AK910" s="203" t="str">
        <v/>
      </c>
      <c r="AL910" t="str">
        <f t="shared" si="157"/>
        <v/>
      </c>
      <c r="AM910" t="str">
        <f t="shared" si="158"/>
        <v/>
      </c>
    </row>
    <row r="911" spans="3:39" x14ac:dyDescent="0.25">
      <c r="C911" s="179" t="str">
        <f>IF('Planilla de Perforacion'!K945="Conexión","Conexión","")</f>
        <v/>
      </c>
      <c r="D911" s="189" t="str">
        <f>'Planilla de Perforacion'!H945</f>
        <v/>
      </c>
      <c r="E911" s="190" t="str">
        <f>'Planilla de Perforacion'!E945</f>
        <v/>
      </c>
      <c r="F911" s="179">
        <f>'Planilla de Perforacion'!AF945</f>
        <v>0</v>
      </c>
      <c r="G911" s="179" t="str">
        <f>'Planilla de Perforacion'!AQ945</f>
        <v/>
      </c>
      <c r="H911" s="179" t="str">
        <f>'Planilla de Perforacion'!AS945</f>
        <v/>
      </c>
      <c r="I911" s="179" t="str">
        <f>'Planilla de Perforacion'!AR945</f>
        <v/>
      </c>
      <c r="J911" s="191" t="str">
        <v/>
      </c>
      <c r="K911" s="191" t="str">
        <f t="shared" si="167"/>
        <v/>
      </c>
      <c r="L911" s="191" t="str">
        <v/>
      </c>
      <c r="M911" s="192" t="str">
        <v/>
      </c>
      <c r="N911" s="191" t="str">
        <v/>
      </c>
      <c r="O911" s="191" t="str">
        <v/>
      </c>
      <c r="P911" s="193" t="str">
        <f t="shared" si="159"/>
        <v/>
      </c>
      <c r="Q911" s="193" t="str">
        <f t="shared" si="160"/>
        <v/>
      </c>
      <c r="R911" s="179" t="str">
        <f>IF('Planilla de Perforacion'!K945="Survey","Survey","")</f>
        <v/>
      </c>
      <c r="T911" s="179" t="b">
        <f t="shared" si="161"/>
        <v>0</v>
      </c>
      <c r="U911" s="179" t="str">
        <v/>
      </c>
      <c r="V911" s="179" t="str">
        <f t="shared" si="162"/>
        <v/>
      </c>
      <c r="W911" t="str">
        <v/>
      </c>
      <c r="X911" s="202" t="str">
        <v/>
      </c>
      <c r="Y911" t="str">
        <v/>
      </c>
      <c r="Z911" t="str">
        <v/>
      </c>
      <c r="AA911" t="str">
        <f t="shared" si="165"/>
        <v/>
      </c>
      <c r="AB911" t="str">
        <f t="shared" si="166"/>
        <v/>
      </c>
      <c r="AC911" s="179" t="str">
        <f>IF('Planilla de Perforacion'!K945="Repasa","Repasa","")</f>
        <v/>
      </c>
      <c r="AE911" s="179" t="b">
        <f t="shared" si="163"/>
        <v>0</v>
      </c>
      <c r="AF911" t="str">
        <v/>
      </c>
      <c r="AG911" s="179" t="str">
        <f t="shared" si="164"/>
        <v/>
      </c>
      <c r="AH911" t="str">
        <v/>
      </c>
      <c r="AI911" s="202" t="str">
        <v/>
      </c>
      <c r="AJ911" t="str">
        <v/>
      </c>
      <c r="AK911" s="203" t="str">
        <v/>
      </c>
      <c r="AL911" t="str">
        <f t="shared" si="157"/>
        <v/>
      </c>
      <c r="AM911" t="str">
        <f t="shared" si="158"/>
        <v/>
      </c>
    </row>
    <row r="912" spans="3:39" x14ac:dyDescent="0.25">
      <c r="C912" s="179" t="str">
        <f>IF('Planilla de Perforacion'!K946="Conexión","Conexión","")</f>
        <v/>
      </c>
      <c r="D912" s="189" t="str">
        <f>'Planilla de Perforacion'!H946</f>
        <v/>
      </c>
      <c r="E912" s="190" t="str">
        <f>'Planilla de Perforacion'!E946</f>
        <v/>
      </c>
      <c r="F912" s="179">
        <f>'Planilla de Perforacion'!AF946</f>
        <v>0</v>
      </c>
      <c r="G912" s="179" t="str">
        <f>'Planilla de Perforacion'!AQ946</f>
        <v/>
      </c>
      <c r="H912" s="179" t="str">
        <f>'Planilla de Perforacion'!AS946</f>
        <v/>
      </c>
      <c r="I912" s="179" t="str">
        <f>'Planilla de Perforacion'!AR946</f>
        <v/>
      </c>
      <c r="J912" s="191" t="str">
        <v/>
      </c>
      <c r="K912" s="191" t="str">
        <f t="shared" si="167"/>
        <v/>
      </c>
      <c r="L912" s="191" t="str">
        <v/>
      </c>
      <c r="M912" s="192" t="str">
        <v/>
      </c>
      <c r="N912" s="191" t="str">
        <v/>
      </c>
      <c r="O912" s="191" t="str">
        <v/>
      </c>
      <c r="P912" s="193" t="str">
        <f t="shared" si="159"/>
        <v/>
      </c>
      <c r="Q912" s="193" t="str">
        <f t="shared" si="160"/>
        <v/>
      </c>
      <c r="R912" s="179" t="str">
        <f>IF('Planilla de Perforacion'!K946="Survey","Survey","")</f>
        <v/>
      </c>
      <c r="T912" s="179" t="b">
        <f t="shared" si="161"/>
        <v>0</v>
      </c>
      <c r="U912" s="179" t="str">
        <v/>
      </c>
      <c r="V912" s="179" t="str">
        <f t="shared" si="162"/>
        <v/>
      </c>
      <c r="W912" t="str">
        <v/>
      </c>
      <c r="X912" s="202" t="str">
        <v/>
      </c>
      <c r="Y912" t="str">
        <v/>
      </c>
      <c r="Z912" t="str">
        <v/>
      </c>
      <c r="AA912" t="str">
        <f t="shared" si="165"/>
        <v/>
      </c>
      <c r="AB912" t="str">
        <f t="shared" si="166"/>
        <v/>
      </c>
      <c r="AC912" s="179" t="str">
        <f>IF('Planilla de Perforacion'!K946="Repasa","Repasa","")</f>
        <v/>
      </c>
      <c r="AE912" s="179" t="b">
        <f t="shared" si="163"/>
        <v>0</v>
      </c>
      <c r="AF912" t="str">
        <v/>
      </c>
      <c r="AG912" s="179" t="str">
        <f t="shared" si="164"/>
        <v/>
      </c>
      <c r="AH912" t="str">
        <v/>
      </c>
      <c r="AI912" s="202" t="str">
        <v/>
      </c>
      <c r="AJ912" t="str">
        <v/>
      </c>
      <c r="AK912" s="203" t="str">
        <v/>
      </c>
      <c r="AL912" t="str">
        <f t="shared" si="157"/>
        <v/>
      </c>
      <c r="AM912" t="str">
        <f t="shared" si="158"/>
        <v/>
      </c>
    </row>
    <row r="913" spans="3:39" x14ac:dyDescent="0.25">
      <c r="C913" s="179" t="str">
        <f>IF('Planilla de Perforacion'!K947="Conexión","Conexión","")</f>
        <v/>
      </c>
      <c r="D913" s="189" t="str">
        <f>'Planilla de Perforacion'!H947</f>
        <v/>
      </c>
      <c r="E913" s="190" t="str">
        <f>'Planilla de Perforacion'!E947</f>
        <v/>
      </c>
      <c r="F913" s="179">
        <f>'Planilla de Perforacion'!AF947</f>
        <v>0</v>
      </c>
      <c r="G913" s="179" t="str">
        <f>'Planilla de Perforacion'!AQ947</f>
        <v/>
      </c>
      <c r="H913" s="179" t="str">
        <f>'Planilla de Perforacion'!AS947</f>
        <v/>
      </c>
      <c r="I913" s="179" t="str">
        <f>'Planilla de Perforacion'!AR947</f>
        <v/>
      </c>
      <c r="J913" s="191" t="str">
        <v/>
      </c>
      <c r="K913" s="191" t="str">
        <f t="shared" si="167"/>
        <v/>
      </c>
      <c r="L913" s="191" t="str">
        <v/>
      </c>
      <c r="M913" s="192" t="str">
        <v/>
      </c>
      <c r="N913" s="191" t="str">
        <v/>
      </c>
      <c r="O913" s="191" t="str">
        <v/>
      </c>
      <c r="P913" s="193" t="str">
        <f t="shared" si="159"/>
        <v/>
      </c>
      <c r="Q913" s="193" t="str">
        <f t="shared" si="160"/>
        <v/>
      </c>
      <c r="R913" s="179" t="str">
        <f>IF('Planilla de Perforacion'!K947="Survey","Survey","")</f>
        <v/>
      </c>
      <c r="T913" s="179" t="b">
        <f t="shared" si="161"/>
        <v>0</v>
      </c>
      <c r="U913" s="179" t="str">
        <v/>
      </c>
      <c r="V913" s="179" t="str">
        <f t="shared" si="162"/>
        <v/>
      </c>
      <c r="W913" t="str">
        <v/>
      </c>
      <c r="X913" s="202" t="str">
        <v/>
      </c>
      <c r="Y913" t="str">
        <v/>
      </c>
      <c r="Z913" t="str">
        <v/>
      </c>
      <c r="AA913" t="str">
        <f t="shared" si="165"/>
        <v/>
      </c>
      <c r="AB913" t="str">
        <f t="shared" si="166"/>
        <v/>
      </c>
      <c r="AC913" s="179" t="str">
        <f>IF('Planilla de Perforacion'!K947="Repasa","Repasa","")</f>
        <v/>
      </c>
      <c r="AE913" s="179" t="b">
        <f t="shared" si="163"/>
        <v>0</v>
      </c>
      <c r="AF913" t="str">
        <v/>
      </c>
      <c r="AG913" s="179" t="str">
        <f t="shared" si="164"/>
        <v/>
      </c>
      <c r="AH913" t="str">
        <v/>
      </c>
      <c r="AI913" s="202" t="str">
        <v/>
      </c>
      <c r="AJ913" t="str">
        <v/>
      </c>
      <c r="AK913" s="203" t="str">
        <v/>
      </c>
      <c r="AL913" t="str">
        <f t="shared" si="157"/>
        <v/>
      </c>
      <c r="AM913" t="str">
        <f t="shared" si="158"/>
        <v/>
      </c>
    </row>
    <row r="914" spans="3:39" x14ac:dyDescent="0.25">
      <c r="C914" s="179" t="str">
        <f>IF('Planilla de Perforacion'!K948="Conexión","Conexión","")</f>
        <v/>
      </c>
      <c r="D914" s="189" t="str">
        <f>'Planilla de Perforacion'!H948</f>
        <v/>
      </c>
      <c r="E914" s="190" t="str">
        <f>'Planilla de Perforacion'!E948</f>
        <v/>
      </c>
      <c r="F914" s="179">
        <f>'Planilla de Perforacion'!AF948</f>
        <v>0</v>
      </c>
      <c r="G914" s="179" t="str">
        <f>'Planilla de Perforacion'!AQ948</f>
        <v/>
      </c>
      <c r="H914" s="179" t="str">
        <f>'Planilla de Perforacion'!AS948</f>
        <v/>
      </c>
      <c r="I914" s="179" t="str">
        <f>'Planilla de Perforacion'!AR948</f>
        <v/>
      </c>
      <c r="J914" s="191" t="str">
        <v/>
      </c>
      <c r="K914" s="191" t="str">
        <f t="shared" si="167"/>
        <v/>
      </c>
      <c r="L914" s="191" t="str">
        <v/>
      </c>
      <c r="M914" s="192" t="str">
        <v/>
      </c>
      <c r="N914" s="191" t="str">
        <v/>
      </c>
      <c r="O914" s="191" t="str">
        <v/>
      </c>
      <c r="P914" s="193" t="str">
        <f t="shared" si="159"/>
        <v/>
      </c>
      <c r="Q914" s="193" t="str">
        <f t="shared" si="160"/>
        <v/>
      </c>
      <c r="R914" s="179" t="str">
        <f>IF('Planilla de Perforacion'!K948="Survey","Survey","")</f>
        <v/>
      </c>
      <c r="T914" s="179" t="b">
        <f t="shared" si="161"/>
        <v>0</v>
      </c>
      <c r="U914" s="179" t="str">
        <v/>
      </c>
      <c r="V914" s="179" t="str">
        <f t="shared" si="162"/>
        <v/>
      </c>
      <c r="W914" t="str">
        <v/>
      </c>
      <c r="X914" s="202" t="str">
        <v/>
      </c>
      <c r="Y914" t="str">
        <v/>
      </c>
      <c r="Z914" t="str">
        <v/>
      </c>
      <c r="AA914" t="str">
        <f t="shared" si="165"/>
        <v/>
      </c>
      <c r="AB914" t="str">
        <f t="shared" si="166"/>
        <v/>
      </c>
      <c r="AC914" s="179" t="str">
        <f>IF('Planilla de Perforacion'!K948="Repasa","Repasa","")</f>
        <v/>
      </c>
      <c r="AE914" s="179" t="b">
        <f t="shared" si="163"/>
        <v>0</v>
      </c>
      <c r="AF914" t="str">
        <v/>
      </c>
      <c r="AG914" s="179" t="str">
        <f t="shared" si="164"/>
        <v/>
      </c>
      <c r="AH914" t="str">
        <v/>
      </c>
      <c r="AI914" s="202" t="str">
        <v/>
      </c>
      <c r="AJ914" t="str">
        <v/>
      </c>
      <c r="AK914" s="203" t="str">
        <v/>
      </c>
      <c r="AL914" t="str">
        <f t="shared" si="157"/>
        <v/>
      </c>
      <c r="AM914" t="str">
        <f t="shared" si="158"/>
        <v/>
      </c>
    </row>
    <row r="915" spans="3:39" x14ac:dyDescent="0.25">
      <c r="C915" s="179" t="str">
        <f>IF('Planilla de Perforacion'!K949="Conexión","Conexión","")</f>
        <v/>
      </c>
      <c r="D915" s="189" t="str">
        <f>'Planilla de Perforacion'!H949</f>
        <v/>
      </c>
      <c r="E915" s="190" t="str">
        <f>'Planilla de Perforacion'!E949</f>
        <v/>
      </c>
      <c r="F915" s="179">
        <f>'Planilla de Perforacion'!AF949</f>
        <v>0</v>
      </c>
      <c r="G915" s="179" t="str">
        <f>'Planilla de Perforacion'!AQ949</f>
        <v/>
      </c>
      <c r="H915" s="179" t="str">
        <f>'Planilla de Perforacion'!AS949</f>
        <v/>
      </c>
      <c r="I915" s="179" t="str">
        <f>'Planilla de Perforacion'!AR949</f>
        <v/>
      </c>
      <c r="J915" s="191" t="str">
        <v/>
      </c>
      <c r="K915" s="191" t="str">
        <f t="shared" si="167"/>
        <v/>
      </c>
      <c r="L915" s="191" t="str">
        <v/>
      </c>
      <c r="M915" s="192" t="str">
        <v/>
      </c>
      <c r="N915" s="191" t="str">
        <v/>
      </c>
      <c r="O915" s="191" t="str">
        <v/>
      </c>
      <c r="P915" s="193" t="str">
        <f t="shared" si="159"/>
        <v/>
      </c>
      <c r="Q915" s="193" t="str">
        <f t="shared" si="160"/>
        <v/>
      </c>
      <c r="R915" s="179" t="str">
        <f>IF('Planilla de Perforacion'!K949="Survey","Survey","")</f>
        <v/>
      </c>
      <c r="T915" s="179" t="b">
        <f t="shared" si="161"/>
        <v>0</v>
      </c>
      <c r="U915" s="179" t="str">
        <v/>
      </c>
      <c r="V915" s="179" t="str">
        <f t="shared" si="162"/>
        <v/>
      </c>
      <c r="W915" t="str">
        <v/>
      </c>
      <c r="X915" s="202" t="str">
        <v/>
      </c>
      <c r="Y915" t="str">
        <v/>
      </c>
      <c r="Z915" t="str">
        <v/>
      </c>
      <c r="AA915" t="str">
        <f t="shared" si="165"/>
        <v/>
      </c>
      <c r="AB915" t="str">
        <f t="shared" si="166"/>
        <v/>
      </c>
      <c r="AC915" s="179" t="str">
        <f>IF('Planilla de Perforacion'!K949="Repasa","Repasa","")</f>
        <v/>
      </c>
      <c r="AE915" s="179" t="b">
        <f t="shared" si="163"/>
        <v>0</v>
      </c>
      <c r="AF915" t="str">
        <v/>
      </c>
      <c r="AG915" s="179" t="str">
        <f t="shared" si="164"/>
        <v/>
      </c>
      <c r="AH915" t="str">
        <v/>
      </c>
      <c r="AI915" s="202" t="str">
        <v/>
      </c>
      <c r="AJ915" t="str">
        <v/>
      </c>
      <c r="AK915" s="203" t="str">
        <v/>
      </c>
      <c r="AL915" t="str">
        <f t="shared" si="157"/>
        <v/>
      </c>
      <c r="AM915" t="str">
        <f t="shared" si="158"/>
        <v/>
      </c>
    </row>
    <row r="916" spans="3:39" x14ac:dyDescent="0.25">
      <c r="C916" s="179" t="str">
        <f>IF('Planilla de Perforacion'!K950="Conexión","Conexión","")</f>
        <v/>
      </c>
      <c r="D916" s="189" t="str">
        <f>'Planilla de Perforacion'!H950</f>
        <v/>
      </c>
      <c r="E916" s="190" t="str">
        <f>'Planilla de Perforacion'!E950</f>
        <v/>
      </c>
      <c r="F916" s="179">
        <f>'Planilla de Perforacion'!AF950</f>
        <v>0</v>
      </c>
      <c r="G916" s="179" t="str">
        <f>'Planilla de Perforacion'!AQ950</f>
        <v/>
      </c>
      <c r="H916" s="179" t="str">
        <f>'Planilla de Perforacion'!AS950</f>
        <v/>
      </c>
      <c r="I916" s="179" t="str">
        <f>'Planilla de Perforacion'!AR950</f>
        <v/>
      </c>
      <c r="J916" s="191" t="str">
        <v/>
      </c>
      <c r="K916" s="191" t="str">
        <f t="shared" si="167"/>
        <v/>
      </c>
      <c r="L916" s="191" t="str">
        <v/>
      </c>
      <c r="M916" s="192" t="str">
        <v/>
      </c>
      <c r="N916" s="191" t="str">
        <v/>
      </c>
      <c r="O916" s="191" t="str">
        <v/>
      </c>
      <c r="P916" s="193" t="str">
        <f t="shared" si="159"/>
        <v/>
      </c>
      <c r="Q916" s="193" t="str">
        <f t="shared" si="160"/>
        <v/>
      </c>
      <c r="R916" s="179" t="str">
        <f>IF('Planilla de Perforacion'!K950="Survey","Survey","")</f>
        <v/>
      </c>
      <c r="T916" s="179" t="b">
        <f t="shared" si="161"/>
        <v>0</v>
      </c>
      <c r="U916" s="179" t="str">
        <v/>
      </c>
      <c r="V916" s="179" t="str">
        <f t="shared" si="162"/>
        <v/>
      </c>
      <c r="W916" t="str">
        <v/>
      </c>
      <c r="X916" s="202" t="str">
        <v/>
      </c>
      <c r="Y916" t="str">
        <v/>
      </c>
      <c r="Z916" t="str">
        <v/>
      </c>
      <c r="AA916" t="str">
        <f t="shared" si="165"/>
        <v/>
      </c>
      <c r="AB916" t="str">
        <f t="shared" si="166"/>
        <v/>
      </c>
      <c r="AC916" s="179" t="str">
        <f>IF('Planilla de Perforacion'!K950="Repasa","Repasa","")</f>
        <v/>
      </c>
      <c r="AE916" s="179" t="b">
        <f t="shared" si="163"/>
        <v>0</v>
      </c>
      <c r="AF916" t="str">
        <v/>
      </c>
      <c r="AG916" s="179" t="str">
        <f t="shared" si="164"/>
        <v/>
      </c>
      <c r="AH916" t="str">
        <v/>
      </c>
      <c r="AI916" s="202" t="str">
        <v/>
      </c>
      <c r="AJ916" t="str">
        <v/>
      </c>
      <c r="AK916" s="203" t="str">
        <v/>
      </c>
      <c r="AL916" t="str">
        <f t="shared" si="157"/>
        <v/>
      </c>
      <c r="AM916" t="str">
        <f t="shared" si="158"/>
        <v/>
      </c>
    </row>
    <row r="917" spans="3:39" x14ac:dyDescent="0.25">
      <c r="C917" s="179" t="str">
        <f>IF('Planilla de Perforacion'!K951="Conexión","Conexión","")</f>
        <v/>
      </c>
      <c r="D917" s="189" t="str">
        <f>'Planilla de Perforacion'!H951</f>
        <v/>
      </c>
      <c r="E917" s="190" t="str">
        <f>'Planilla de Perforacion'!E951</f>
        <v/>
      </c>
      <c r="F917" s="179">
        <f>'Planilla de Perforacion'!AF951</f>
        <v>0</v>
      </c>
      <c r="G917" s="179" t="str">
        <f>'Planilla de Perforacion'!AQ951</f>
        <v/>
      </c>
      <c r="H917" s="179" t="str">
        <f>'Planilla de Perforacion'!AS951</f>
        <v/>
      </c>
      <c r="I917" s="179" t="str">
        <f>'Planilla de Perforacion'!AR951</f>
        <v/>
      </c>
      <c r="J917" s="191" t="str">
        <v/>
      </c>
      <c r="K917" s="191" t="str">
        <f t="shared" si="167"/>
        <v/>
      </c>
      <c r="L917" s="191" t="str">
        <v/>
      </c>
      <c r="M917" s="192" t="str">
        <v/>
      </c>
      <c r="N917" s="191" t="str">
        <v/>
      </c>
      <c r="O917" s="191" t="str">
        <v/>
      </c>
      <c r="P917" s="193" t="str">
        <f t="shared" si="159"/>
        <v/>
      </c>
      <c r="Q917" s="193" t="str">
        <f t="shared" si="160"/>
        <v/>
      </c>
      <c r="R917" s="179" t="str">
        <f>IF('Planilla de Perforacion'!K951="Survey","Survey","")</f>
        <v/>
      </c>
      <c r="T917" s="179" t="b">
        <f t="shared" si="161"/>
        <v>0</v>
      </c>
      <c r="U917" s="179" t="str">
        <v/>
      </c>
      <c r="V917" s="179" t="str">
        <f t="shared" si="162"/>
        <v/>
      </c>
      <c r="W917" t="str">
        <v/>
      </c>
      <c r="X917" s="202" t="str">
        <v/>
      </c>
      <c r="Y917" t="str">
        <v/>
      </c>
      <c r="Z917" t="str">
        <v/>
      </c>
      <c r="AA917" t="str">
        <f t="shared" si="165"/>
        <v/>
      </c>
      <c r="AB917" t="str">
        <f t="shared" si="166"/>
        <v/>
      </c>
      <c r="AC917" s="179" t="str">
        <f>IF('Planilla de Perforacion'!K951="Repasa","Repasa","")</f>
        <v/>
      </c>
      <c r="AE917" s="179" t="b">
        <f t="shared" si="163"/>
        <v>0</v>
      </c>
      <c r="AF917" t="str">
        <v/>
      </c>
      <c r="AG917" s="179" t="str">
        <f t="shared" si="164"/>
        <v/>
      </c>
      <c r="AH917" t="str">
        <v/>
      </c>
      <c r="AI917" s="202" t="str">
        <v/>
      </c>
      <c r="AJ917" t="str">
        <v/>
      </c>
      <c r="AK917" s="203" t="str">
        <v/>
      </c>
      <c r="AL917" t="str">
        <f t="shared" si="157"/>
        <v/>
      </c>
      <c r="AM917" t="str">
        <f t="shared" si="158"/>
        <v/>
      </c>
    </row>
    <row r="918" spans="3:39" x14ac:dyDescent="0.25">
      <c r="C918" s="179" t="str">
        <f>IF('Planilla de Perforacion'!K952="Conexión","Conexión","")</f>
        <v/>
      </c>
      <c r="D918" s="189" t="str">
        <f>'Planilla de Perforacion'!H952</f>
        <v/>
      </c>
      <c r="E918" s="190" t="str">
        <f>'Planilla de Perforacion'!E952</f>
        <v/>
      </c>
      <c r="F918" s="179">
        <f>'Planilla de Perforacion'!AF952</f>
        <v>0</v>
      </c>
      <c r="G918" s="179" t="str">
        <f>'Planilla de Perforacion'!AQ952</f>
        <v/>
      </c>
      <c r="H918" s="179" t="str">
        <f>'Planilla de Perforacion'!AS952</f>
        <v/>
      </c>
      <c r="I918" s="179" t="str">
        <f>'Planilla de Perforacion'!AR952</f>
        <v/>
      </c>
      <c r="J918" s="191" t="str">
        <v/>
      </c>
      <c r="K918" s="191" t="str">
        <f t="shared" si="167"/>
        <v/>
      </c>
      <c r="L918" s="191" t="str">
        <v/>
      </c>
      <c r="M918" s="192" t="str">
        <v/>
      </c>
      <c r="N918" s="191" t="str">
        <v/>
      </c>
      <c r="O918" s="191" t="str">
        <v/>
      </c>
      <c r="P918" s="193" t="str">
        <f t="shared" si="159"/>
        <v/>
      </c>
      <c r="Q918" s="193" t="str">
        <f t="shared" si="160"/>
        <v/>
      </c>
      <c r="R918" s="179" t="str">
        <f>IF('Planilla de Perforacion'!K952="Survey","Survey","")</f>
        <v/>
      </c>
      <c r="T918" s="179" t="b">
        <f t="shared" si="161"/>
        <v>0</v>
      </c>
      <c r="U918" s="179" t="str">
        <v/>
      </c>
      <c r="V918" s="179" t="str">
        <f t="shared" si="162"/>
        <v/>
      </c>
      <c r="W918" t="str">
        <v/>
      </c>
      <c r="X918" s="202" t="str">
        <v/>
      </c>
      <c r="Y918" t="str">
        <v/>
      </c>
      <c r="Z918" t="str">
        <v/>
      </c>
      <c r="AA918" t="str">
        <f t="shared" si="165"/>
        <v/>
      </c>
      <c r="AB918" t="str">
        <f t="shared" si="166"/>
        <v/>
      </c>
      <c r="AC918" s="179" t="str">
        <f>IF('Planilla de Perforacion'!K952="Repasa","Repasa","")</f>
        <v/>
      </c>
      <c r="AE918" s="179" t="b">
        <f t="shared" si="163"/>
        <v>0</v>
      </c>
      <c r="AF918" t="str">
        <v/>
      </c>
      <c r="AG918" s="179" t="str">
        <f t="shared" si="164"/>
        <v/>
      </c>
      <c r="AH918" t="str">
        <v/>
      </c>
      <c r="AI918" s="202" t="str">
        <v/>
      </c>
      <c r="AJ918" t="str">
        <v/>
      </c>
      <c r="AK918" s="203" t="str">
        <v/>
      </c>
      <c r="AL918" t="str">
        <f t="shared" si="157"/>
        <v/>
      </c>
      <c r="AM918" t="str">
        <f t="shared" si="158"/>
        <v/>
      </c>
    </row>
    <row r="919" spans="3:39" x14ac:dyDescent="0.25">
      <c r="C919" s="179" t="str">
        <f>IF('Planilla de Perforacion'!K953="Conexión","Conexión","")</f>
        <v/>
      </c>
      <c r="D919" s="189" t="str">
        <f>'Planilla de Perforacion'!H953</f>
        <v/>
      </c>
      <c r="E919" s="190" t="str">
        <f>'Planilla de Perforacion'!E953</f>
        <v/>
      </c>
      <c r="F919" s="179">
        <f>'Planilla de Perforacion'!AF953</f>
        <v>0</v>
      </c>
      <c r="G919" s="179" t="str">
        <f>'Planilla de Perforacion'!AQ953</f>
        <v/>
      </c>
      <c r="H919" s="179" t="str">
        <f>'Planilla de Perforacion'!AS953</f>
        <v/>
      </c>
      <c r="I919" s="179" t="str">
        <f>'Planilla de Perforacion'!AR953</f>
        <v/>
      </c>
      <c r="J919" s="191" t="str">
        <v/>
      </c>
      <c r="K919" s="191" t="str">
        <f t="shared" si="167"/>
        <v/>
      </c>
      <c r="L919" s="191" t="str">
        <v/>
      </c>
      <c r="M919" s="192" t="str">
        <v/>
      </c>
      <c r="N919" s="191" t="str">
        <v/>
      </c>
      <c r="O919" s="191" t="str">
        <v/>
      </c>
      <c r="P919" s="193" t="str">
        <f t="shared" si="159"/>
        <v/>
      </c>
      <c r="Q919" s="193" t="str">
        <f t="shared" si="160"/>
        <v/>
      </c>
      <c r="R919" s="179" t="str">
        <f>IF('Planilla de Perforacion'!K953="Survey","Survey","")</f>
        <v/>
      </c>
      <c r="T919" s="179" t="b">
        <f t="shared" si="161"/>
        <v>0</v>
      </c>
      <c r="U919" s="179" t="str">
        <v/>
      </c>
      <c r="V919" s="179" t="str">
        <f t="shared" si="162"/>
        <v/>
      </c>
      <c r="W919" t="str">
        <v/>
      </c>
      <c r="X919" s="202" t="str">
        <v/>
      </c>
      <c r="Y919" t="str">
        <v/>
      </c>
      <c r="Z919" t="str">
        <v/>
      </c>
      <c r="AA919" t="str">
        <f t="shared" si="165"/>
        <v/>
      </c>
      <c r="AB919" t="str">
        <f t="shared" si="166"/>
        <v/>
      </c>
      <c r="AC919" s="179" t="str">
        <f>IF('Planilla de Perforacion'!K953="Repasa","Repasa","")</f>
        <v/>
      </c>
      <c r="AE919" s="179" t="b">
        <f t="shared" si="163"/>
        <v>0</v>
      </c>
      <c r="AF919" t="str">
        <v/>
      </c>
      <c r="AG919" s="179" t="str">
        <f t="shared" si="164"/>
        <v/>
      </c>
      <c r="AH919" t="str">
        <v/>
      </c>
      <c r="AI919" s="202" t="str">
        <v/>
      </c>
      <c r="AJ919" t="str">
        <v/>
      </c>
      <c r="AK919" s="203" t="str">
        <v/>
      </c>
      <c r="AL919" t="str">
        <f t="shared" si="157"/>
        <v/>
      </c>
      <c r="AM919" t="str">
        <f t="shared" si="158"/>
        <v/>
      </c>
    </row>
    <row r="920" spans="3:39" x14ac:dyDescent="0.25">
      <c r="C920" s="179" t="str">
        <f>IF('Planilla de Perforacion'!K954="Conexión","Conexión","")</f>
        <v/>
      </c>
      <c r="D920" s="189" t="str">
        <f>'Planilla de Perforacion'!H954</f>
        <v/>
      </c>
      <c r="E920" s="190" t="str">
        <f>'Planilla de Perforacion'!E954</f>
        <v/>
      </c>
      <c r="F920" s="179">
        <f>'Planilla de Perforacion'!AF954</f>
        <v>0</v>
      </c>
      <c r="G920" s="179" t="str">
        <f>'Planilla de Perforacion'!AQ954</f>
        <v/>
      </c>
      <c r="H920" s="179" t="str">
        <f>'Planilla de Perforacion'!AS954</f>
        <v/>
      </c>
      <c r="I920" s="179" t="str">
        <f>'Planilla de Perforacion'!AR954</f>
        <v/>
      </c>
      <c r="J920" s="191" t="str">
        <v/>
      </c>
      <c r="K920" s="191" t="str">
        <f t="shared" si="167"/>
        <v/>
      </c>
      <c r="L920" s="191" t="str">
        <v/>
      </c>
      <c r="M920" s="192" t="str">
        <v/>
      </c>
      <c r="N920" s="191" t="str">
        <v/>
      </c>
      <c r="O920" s="191" t="str">
        <v/>
      </c>
      <c r="P920" s="193" t="str">
        <f t="shared" si="159"/>
        <v/>
      </c>
      <c r="Q920" s="193" t="str">
        <f t="shared" si="160"/>
        <v/>
      </c>
      <c r="R920" s="179" t="str">
        <f>IF('Planilla de Perforacion'!K954="Survey","Survey","")</f>
        <v/>
      </c>
      <c r="T920" s="179" t="b">
        <f t="shared" si="161"/>
        <v>0</v>
      </c>
      <c r="U920" s="179" t="str">
        <v/>
      </c>
      <c r="V920" s="179" t="str">
        <f t="shared" si="162"/>
        <v/>
      </c>
      <c r="W920" t="str">
        <v/>
      </c>
      <c r="X920" s="202" t="str">
        <v/>
      </c>
      <c r="Y920" t="str">
        <v/>
      </c>
      <c r="Z920" t="str">
        <v/>
      </c>
      <c r="AA920" t="str">
        <f t="shared" si="165"/>
        <v/>
      </c>
      <c r="AB920" t="str">
        <f t="shared" si="166"/>
        <v/>
      </c>
      <c r="AC920" s="179" t="str">
        <f>IF('Planilla de Perforacion'!K954="Repasa","Repasa","")</f>
        <v/>
      </c>
      <c r="AE920" s="179" t="b">
        <f t="shared" si="163"/>
        <v>0</v>
      </c>
      <c r="AF920" t="str">
        <v/>
      </c>
      <c r="AG920" s="179" t="str">
        <f t="shared" si="164"/>
        <v/>
      </c>
      <c r="AH920" t="str">
        <v/>
      </c>
      <c r="AI920" s="202" t="str">
        <v/>
      </c>
      <c r="AJ920" t="str">
        <v/>
      </c>
      <c r="AK920" s="203" t="str">
        <v/>
      </c>
      <c r="AL920" t="str">
        <f t="shared" si="157"/>
        <v/>
      </c>
      <c r="AM920" t="str">
        <f t="shared" si="158"/>
        <v/>
      </c>
    </row>
    <row r="921" spans="3:39" x14ac:dyDescent="0.25">
      <c r="C921" s="179" t="str">
        <f>IF('Planilla de Perforacion'!K955="Conexión","Conexión","")</f>
        <v/>
      </c>
      <c r="D921" s="189" t="str">
        <f>'Planilla de Perforacion'!H955</f>
        <v/>
      </c>
      <c r="E921" s="190" t="str">
        <f>'Planilla de Perforacion'!E955</f>
        <v/>
      </c>
      <c r="F921" s="179">
        <f>'Planilla de Perforacion'!AF955</f>
        <v>0</v>
      </c>
      <c r="G921" s="179" t="str">
        <f>'Planilla de Perforacion'!AQ955</f>
        <v/>
      </c>
      <c r="H921" s="179" t="str">
        <f>'Planilla de Perforacion'!AS955</f>
        <v/>
      </c>
      <c r="I921" s="179" t="str">
        <f>'Planilla de Perforacion'!AR955</f>
        <v/>
      </c>
      <c r="J921" s="191" t="str">
        <v/>
      </c>
      <c r="K921" s="191" t="str">
        <f t="shared" si="167"/>
        <v/>
      </c>
      <c r="L921" s="191" t="str">
        <v/>
      </c>
      <c r="M921" s="192" t="str">
        <v/>
      </c>
      <c r="N921" s="191" t="str">
        <v/>
      </c>
      <c r="O921" s="191" t="str">
        <v/>
      </c>
      <c r="P921" s="193" t="str">
        <f t="shared" si="159"/>
        <v/>
      </c>
      <c r="Q921" s="193" t="str">
        <f t="shared" si="160"/>
        <v/>
      </c>
      <c r="R921" s="179" t="str">
        <f>IF('Planilla de Perforacion'!K955="Survey","Survey","")</f>
        <v/>
      </c>
      <c r="T921" s="179" t="b">
        <f t="shared" si="161"/>
        <v>0</v>
      </c>
      <c r="U921" s="179" t="str">
        <v/>
      </c>
      <c r="V921" s="179" t="str">
        <f t="shared" si="162"/>
        <v/>
      </c>
      <c r="W921" t="str">
        <v/>
      </c>
      <c r="X921" s="202" t="str">
        <v/>
      </c>
      <c r="Y921" t="str">
        <v/>
      </c>
      <c r="Z921" t="str">
        <v/>
      </c>
      <c r="AA921" t="str">
        <f t="shared" si="165"/>
        <v/>
      </c>
      <c r="AB921" t="str">
        <f t="shared" si="166"/>
        <v/>
      </c>
      <c r="AC921" s="179" t="str">
        <f>IF('Planilla de Perforacion'!K955="Repasa","Repasa","")</f>
        <v/>
      </c>
      <c r="AE921" s="179" t="b">
        <f t="shared" si="163"/>
        <v>0</v>
      </c>
      <c r="AF921" t="str">
        <v/>
      </c>
      <c r="AG921" s="179" t="str">
        <f t="shared" si="164"/>
        <v/>
      </c>
      <c r="AH921" t="str">
        <v/>
      </c>
      <c r="AI921" s="202" t="str">
        <v/>
      </c>
      <c r="AJ921" t="str">
        <v/>
      </c>
      <c r="AK921" s="203" t="str">
        <v/>
      </c>
      <c r="AL921" t="str">
        <f t="shared" si="157"/>
        <v/>
      </c>
      <c r="AM921" t="str">
        <f t="shared" si="158"/>
        <v/>
      </c>
    </row>
    <row r="922" spans="3:39" x14ac:dyDescent="0.25">
      <c r="C922" s="179" t="str">
        <f>IF('Planilla de Perforacion'!K956="Conexión","Conexión","")</f>
        <v/>
      </c>
      <c r="D922" s="189" t="str">
        <f>'Planilla de Perforacion'!H956</f>
        <v/>
      </c>
      <c r="E922" s="190" t="str">
        <f>'Planilla de Perforacion'!E956</f>
        <v/>
      </c>
      <c r="F922" s="179">
        <f>'Planilla de Perforacion'!AF956</f>
        <v>0</v>
      </c>
      <c r="G922" s="179" t="str">
        <f>'Planilla de Perforacion'!AQ956</f>
        <v/>
      </c>
      <c r="H922" s="179" t="str">
        <f>'Planilla de Perforacion'!AS956</f>
        <v/>
      </c>
      <c r="I922" s="179" t="str">
        <f>'Planilla de Perforacion'!AR956</f>
        <v/>
      </c>
      <c r="J922" s="191" t="str">
        <v/>
      </c>
      <c r="K922" s="191" t="str">
        <f t="shared" si="167"/>
        <v/>
      </c>
      <c r="L922" s="191" t="str">
        <v/>
      </c>
      <c r="M922" s="192" t="str">
        <v/>
      </c>
      <c r="N922" s="191" t="str">
        <v/>
      </c>
      <c r="O922" s="191" t="str">
        <v/>
      </c>
      <c r="P922" s="193" t="str">
        <f t="shared" si="159"/>
        <v/>
      </c>
      <c r="Q922" s="193" t="str">
        <f t="shared" si="160"/>
        <v/>
      </c>
      <c r="R922" s="179" t="str">
        <f>IF('Planilla de Perforacion'!K956="Survey","Survey","")</f>
        <v/>
      </c>
      <c r="T922" s="179" t="b">
        <f t="shared" si="161"/>
        <v>0</v>
      </c>
      <c r="U922" s="179" t="str">
        <v/>
      </c>
      <c r="V922" s="179" t="str">
        <f t="shared" si="162"/>
        <v/>
      </c>
      <c r="W922" t="str">
        <v/>
      </c>
      <c r="X922" s="202" t="str">
        <v/>
      </c>
      <c r="Y922" t="str">
        <v/>
      </c>
      <c r="Z922" t="str">
        <v/>
      </c>
      <c r="AA922" t="str">
        <f t="shared" si="165"/>
        <v/>
      </c>
      <c r="AB922" t="str">
        <f t="shared" si="166"/>
        <v/>
      </c>
      <c r="AC922" s="179" t="str">
        <f>IF('Planilla de Perforacion'!K956="Repasa","Repasa","")</f>
        <v/>
      </c>
      <c r="AE922" s="179" t="b">
        <f t="shared" si="163"/>
        <v>0</v>
      </c>
      <c r="AF922" t="str">
        <v/>
      </c>
      <c r="AG922" s="179" t="str">
        <f t="shared" si="164"/>
        <v/>
      </c>
      <c r="AH922" t="str">
        <v/>
      </c>
      <c r="AI922" s="202" t="str">
        <v/>
      </c>
      <c r="AJ922" t="str">
        <v/>
      </c>
      <c r="AK922" s="203" t="str">
        <v/>
      </c>
      <c r="AL922" t="str">
        <f t="shared" si="157"/>
        <v/>
      </c>
      <c r="AM922" t="str">
        <f t="shared" si="158"/>
        <v/>
      </c>
    </row>
    <row r="923" spans="3:39" x14ac:dyDescent="0.25">
      <c r="C923" s="179" t="str">
        <f>IF('Planilla de Perforacion'!K957="Conexión","Conexión","")</f>
        <v/>
      </c>
      <c r="D923" s="189" t="str">
        <f>'Planilla de Perforacion'!H957</f>
        <v/>
      </c>
      <c r="E923" s="190" t="str">
        <f>'Planilla de Perforacion'!E957</f>
        <v/>
      </c>
      <c r="F923" s="179">
        <f>'Planilla de Perforacion'!AF957</f>
        <v>0</v>
      </c>
      <c r="G923" s="179" t="str">
        <f>'Planilla de Perforacion'!AQ957</f>
        <v/>
      </c>
      <c r="H923" s="179" t="str">
        <f>'Planilla de Perforacion'!AS957</f>
        <v/>
      </c>
      <c r="I923" s="179" t="str">
        <f>'Planilla de Perforacion'!AR957</f>
        <v/>
      </c>
      <c r="J923" s="191" t="str">
        <v/>
      </c>
      <c r="K923" s="191" t="str">
        <f t="shared" si="167"/>
        <v/>
      </c>
      <c r="L923" s="191" t="str">
        <v/>
      </c>
      <c r="M923" s="192" t="str">
        <v/>
      </c>
      <c r="N923" s="191" t="str">
        <v/>
      </c>
      <c r="O923" s="191" t="str">
        <v/>
      </c>
      <c r="P923" s="193" t="str">
        <f t="shared" si="159"/>
        <v/>
      </c>
      <c r="Q923" s="193" t="str">
        <f t="shared" si="160"/>
        <v/>
      </c>
      <c r="R923" s="179" t="str">
        <f>IF('Planilla de Perforacion'!K957="Survey","Survey","")</f>
        <v/>
      </c>
      <c r="T923" s="179" t="b">
        <f t="shared" si="161"/>
        <v>0</v>
      </c>
      <c r="U923" s="179" t="str">
        <v/>
      </c>
      <c r="V923" s="179" t="str">
        <f t="shared" si="162"/>
        <v/>
      </c>
      <c r="W923" t="str">
        <v/>
      </c>
      <c r="X923" s="202" t="str">
        <v/>
      </c>
      <c r="Y923" t="str">
        <v/>
      </c>
      <c r="Z923" t="str">
        <v/>
      </c>
      <c r="AA923" t="str">
        <f t="shared" si="165"/>
        <v/>
      </c>
      <c r="AB923" t="str">
        <f t="shared" si="166"/>
        <v/>
      </c>
      <c r="AC923" s="179" t="str">
        <f>IF('Planilla de Perforacion'!K957="Repasa","Repasa","")</f>
        <v/>
      </c>
      <c r="AE923" s="179" t="b">
        <f t="shared" si="163"/>
        <v>0</v>
      </c>
      <c r="AF923" t="str">
        <v/>
      </c>
      <c r="AG923" s="179" t="str">
        <f t="shared" si="164"/>
        <v/>
      </c>
      <c r="AH923" t="str">
        <v/>
      </c>
      <c r="AI923" s="202" t="str">
        <v/>
      </c>
      <c r="AJ923" t="str">
        <v/>
      </c>
      <c r="AK923" s="203" t="str">
        <v/>
      </c>
      <c r="AL923" t="str">
        <f t="shared" si="157"/>
        <v/>
      </c>
      <c r="AM923" t="str">
        <f t="shared" si="158"/>
        <v/>
      </c>
    </row>
    <row r="924" spans="3:39" x14ac:dyDescent="0.25">
      <c r="C924" s="179" t="str">
        <f>IF('Planilla de Perforacion'!K958="Conexión","Conexión","")</f>
        <v/>
      </c>
      <c r="D924" s="189" t="str">
        <f>'Planilla de Perforacion'!H958</f>
        <v/>
      </c>
      <c r="E924" s="190" t="str">
        <f>'Planilla de Perforacion'!E958</f>
        <v/>
      </c>
      <c r="F924" s="179">
        <f>'Planilla de Perforacion'!AF958</f>
        <v>0</v>
      </c>
      <c r="G924" s="179" t="str">
        <f>'Planilla de Perforacion'!AQ958</f>
        <v/>
      </c>
      <c r="H924" s="179" t="str">
        <f>'Planilla de Perforacion'!AS958</f>
        <v/>
      </c>
      <c r="I924" s="179" t="str">
        <f>'Planilla de Perforacion'!AR958</f>
        <v/>
      </c>
      <c r="J924" s="191" t="str">
        <v/>
      </c>
      <c r="K924" s="191" t="str">
        <f t="shared" si="167"/>
        <v/>
      </c>
      <c r="L924" s="191" t="str">
        <v/>
      </c>
      <c r="M924" s="192" t="str">
        <v/>
      </c>
      <c r="N924" s="191" t="str">
        <v/>
      </c>
      <c r="O924" s="191" t="str">
        <v/>
      </c>
      <c r="P924" s="193" t="str">
        <f t="shared" si="159"/>
        <v/>
      </c>
      <c r="Q924" s="193" t="str">
        <f t="shared" si="160"/>
        <v/>
      </c>
      <c r="R924" s="179" t="str">
        <f>IF('Planilla de Perforacion'!K958="Survey","Survey","")</f>
        <v/>
      </c>
      <c r="T924" s="179" t="b">
        <f t="shared" si="161"/>
        <v>0</v>
      </c>
      <c r="U924" s="179" t="str">
        <v/>
      </c>
      <c r="V924" s="179" t="str">
        <f t="shared" si="162"/>
        <v/>
      </c>
      <c r="W924" t="str">
        <v/>
      </c>
      <c r="X924" s="202" t="str">
        <v/>
      </c>
      <c r="Y924" t="str">
        <v/>
      </c>
      <c r="Z924" t="str">
        <v/>
      </c>
      <c r="AA924" t="str">
        <f t="shared" si="165"/>
        <v/>
      </c>
      <c r="AB924" t="str">
        <f t="shared" si="166"/>
        <v/>
      </c>
      <c r="AC924" s="179" t="str">
        <f>IF('Planilla de Perforacion'!K958="Repasa","Repasa","")</f>
        <v/>
      </c>
      <c r="AE924" s="179" t="b">
        <f t="shared" si="163"/>
        <v>0</v>
      </c>
      <c r="AF924" t="str">
        <v/>
      </c>
      <c r="AG924" s="179" t="str">
        <f t="shared" si="164"/>
        <v/>
      </c>
      <c r="AH924" t="str">
        <v/>
      </c>
      <c r="AI924" s="202" t="str">
        <v/>
      </c>
      <c r="AJ924" t="str">
        <v/>
      </c>
      <c r="AK924" s="203" t="str">
        <v/>
      </c>
      <c r="AL924" t="str">
        <f t="shared" si="157"/>
        <v/>
      </c>
      <c r="AM924" t="str">
        <f t="shared" si="158"/>
        <v/>
      </c>
    </row>
    <row r="925" spans="3:39" x14ac:dyDescent="0.25">
      <c r="C925" s="179" t="str">
        <f>IF('Planilla de Perforacion'!K959="Conexión","Conexión","")</f>
        <v/>
      </c>
      <c r="D925" s="189" t="str">
        <f>'Planilla de Perforacion'!H959</f>
        <v/>
      </c>
      <c r="E925" s="190" t="str">
        <f>'Planilla de Perforacion'!E959</f>
        <v/>
      </c>
      <c r="F925" s="179">
        <f>'Planilla de Perforacion'!AF959</f>
        <v>0</v>
      </c>
      <c r="G925" s="179" t="str">
        <f>'Planilla de Perforacion'!AQ959</f>
        <v/>
      </c>
      <c r="H925" s="179" t="str">
        <f>'Planilla de Perforacion'!AS959</f>
        <v/>
      </c>
      <c r="I925" s="179" t="str">
        <f>'Planilla de Perforacion'!AR959</f>
        <v/>
      </c>
      <c r="J925" s="191" t="str">
        <v/>
      </c>
      <c r="K925" s="191" t="str">
        <f t="shared" si="167"/>
        <v/>
      </c>
      <c r="L925" s="191" t="str">
        <v/>
      </c>
      <c r="M925" s="192" t="str">
        <v/>
      </c>
      <c r="N925" s="191" t="str">
        <v/>
      </c>
      <c r="O925" s="191" t="str">
        <v/>
      </c>
      <c r="P925" s="193" t="str">
        <f t="shared" si="159"/>
        <v/>
      </c>
      <c r="Q925" s="193" t="str">
        <f t="shared" si="160"/>
        <v/>
      </c>
      <c r="R925" s="179" t="str">
        <f>IF('Planilla de Perforacion'!K959="Survey","Survey","")</f>
        <v/>
      </c>
      <c r="T925" s="179" t="b">
        <f t="shared" si="161"/>
        <v>0</v>
      </c>
      <c r="U925" s="179" t="str">
        <v/>
      </c>
      <c r="V925" s="179" t="str">
        <f t="shared" si="162"/>
        <v/>
      </c>
      <c r="W925" t="str">
        <v/>
      </c>
      <c r="X925" s="202" t="str">
        <v/>
      </c>
      <c r="Y925" t="str">
        <v/>
      </c>
      <c r="Z925" t="str">
        <v/>
      </c>
      <c r="AA925" t="str">
        <f t="shared" si="165"/>
        <v/>
      </c>
      <c r="AB925" t="str">
        <f t="shared" si="166"/>
        <v/>
      </c>
      <c r="AC925" s="179" t="str">
        <f>IF('Planilla de Perforacion'!K959="Repasa","Repasa","")</f>
        <v/>
      </c>
      <c r="AE925" s="179" t="b">
        <f t="shared" si="163"/>
        <v>0</v>
      </c>
      <c r="AF925" t="str">
        <v/>
      </c>
      <c r="AG925" s="179" t="str">
        <f t="shared" si="164"/>
        <v/>
      </c>
      <c r="AH925" t="str">
        <v/>
      </c>
      <c r="AI925" s="202" t="str">
        <v/>
      </c>
      <c r="AJ925" t="str">
        <v/>
      </c>
      <c r="AK925" s="203" t="str">
        <v/>
      </c>
      <c r="AL925" t="str">
        <f t="shared" si="157"/>
        <v/>
      </c>
      <c r="AM925" t="str">
        <f t="shared" si="158"/>
        <v/>
      </c>
    </row>
    <row r="926" spans="3:39" x14ac:dyDescent="0.25">
      <c r="C926" s="179" t="str">
        <f>IF('Planilla de Perforacion'!K960="Conexión","Conexión","")</f>
        <v/>
      </c>
      <c r="D926" s="189" t="str">
        <f>'Planilla de Perforacion'!H960</f>
        <v/>
      </c>
      <c r="E926" s="190" t="str">
        <f>'Planilla de Perforacion'!E960</f>
        <v/>
      </c>
      <c r="F926" s="179">
        <f>'Planilla de Perforacion'!AF960</f>
        <v>0</v>
      </c>
      <c r="G926" s="179" t="str">
        <f>'Planilla de Perforacion'!AQ960</f>
        <v/>
      </c>
      <c r="H926" s="179" t="str">
        <f>'Planilla de Perforacion'!AS960</f>
        <v/>
      </c>
      <c r="I926" s="179" t="str">
        <f>'Planilla de Perforacion'!AR960</f>
        <v/>
      </c>
      <c r="J926" s="191" t="str">
        <v/>
      </c>
      <c r="K926" s="191" t="str">
        <f t="shared" si="167"/>
        <v/>
      </c>
      <c r="L926" s="191" t="str">
        <v/>
      </c>
      <c r="M926" s="192" t="str">
        <v/>
      </c>
      <c r="N926" s="191" t="str">
        <v/>
      </c>
      <c r="O926" s="191" t="str">
        <v/>
      </c>
      <c r="P926" s="193" t="str">
        <f t="shared" si="159"/>
        <v/>
      </c>
      <c r="Q926" s="193" t="str">
        <f t="shared" si="160"/>
        <v/>
      </c>
      <c r="R926" s="179" t="str">
        <f>IF('Planilla de Perforacion'!K960="Survey","Survey","")</f>
        <v/>
      </c>
      <c r="T926" s="179" t="b">
        <f t="shared" si="161"/>
        <v>0</v>
      </c>
      <c r="U926" s="179" t="str">
        <v/>
      </c>
      <c r="V926" s="179" t="str">
        <f t="shared" si="162"/>
        <v/>
      </c>
      <c r="W926" t="str">
        <v/>
      </c>
      <c r="X926" s="202" t="str">
        <v/>
      </c>
      <c r="Y926" t="str">
        <v/>
      </c>
      <c r="Z926" t="str">
        <v/>
      </c>
      <c r="AA926" t="str">
        <f t="shared" si="165"/>
        <v/>
      </c>
      <c r="AB926" t="str">
        <f t="shared" si="166"/>
        <v/>
      </c>
      <c r="AC926" s="179" t="str">
        <f>IF('Planilla de Perforacion'!K960="Repasa","Repasa","")</f>
        <v/>
      </c>
      <c r="AE926" s="179" t="b">
        <f t="shared" si="163"/>
        <v>0</v>
      </c>
      <c r="AF926" t="str">
        <v/>
      </c>
      <c r="AG926" s="179" t="str">
        <f t="shared" si="164"/>
        <v/>
      </c>
      <c r="AH926" t="str">
        <v/>
      </c>
      <c r="AI926" s="202" t="str">
        <v/>
      </c>
      <c r="AJ926" t="str">
        <v/>
      </c>
      <c r="AK926" s="203" t="str">
        <v/>
      </c>
      <c r="AL926" t="str">
        <f t="shared" si="157"/>
        <v/>
      </c>
      <c r="AM926" t="str">
        <f t="shared" si="158"/>
        <v/>
      </c>
    </row>
    <row r="927" spans="3:39" x14ac:dyDescent="0.25">
      <c r="C927" s="179" t="str">
        <f>IF('Planilla de Perforacion'!K961="Conexión","Conexión","")</f>
        <v/>
      </c>
      <c r="D927" s="189" t="str">
        <f>'Planilla de Perforacion'!H961</f>
        <v/>
      </c>
      <c r="E927" s="190" t="str">
        <f>'Planilla de Perforacion'!E961</f>
        <v/>
      </c>
      <c r="F927" s="179">
        <f>'Planilla de Perforacion'!AF961</f>
        <v>0</v>
      </c>
      <c r="G927" s="179" t="str">
        <f>'Planilla de Perforacion'!AQ961</f>
        <v/>
      </c>
      <c r="H927" s="179" t="str">
        <f>'Planilla de Perforacion'!AS961</f>
        <v/>
      </c>
      <c r="I927" s="179" t="str">
        <f>'Planilla de Perforacion'!AR961</f>
        <v/>
      </c>
      <c r="J927" s="191" t="str">
        <v/>
      </c>
      <c r="K927" s="191" t="str">
        <f t="shared" si="167"/>
        <v/>
      </c>
      <c r="L927" s="191" t="str">
        <v/>
      </c>
      <c r="M927" s="192" t="str">
        <v/>
      </c>
      <c r="N927" s="191" t="str">
        <v/>
      </c>
      <c r="O927" s="191" t="str">
        <v/>
      </c>
      <c r="P927" s="193" t="str">
        <f t="shared" si="159"/>
        <v/>
      </c>
      <c r="Q927" s="193" t="str">
        <f t="shared" si="160"/>
        <v/>
      </c>
      <c r="R927" s="179" t="str">
        <f>IF('Planilla de Perforacion'!K961="Survey","Survey","")</f>
        <v/>
      </c>
      <c r="T927" s="179" t="b">
        <f t="shared" si="161"/>
        <v>0</v>
      </c>
      <c r="U927" s="179" t="str">
        <v/>
      </c>
      <c r="V927" s="179" t="str">
        <f t="shared" si="162"/>
        <v/>
      </c>
      <c r="W927" t="str">
        <v/>
      </c>
      <c r="X927" s="202" t="str">
        <v/>
      </c>
      <c r="Y927" t="str">
        <v/>
      </c>
      <c r="Z927" t="str">
        <v/>
      </c>
      <c r="AA927" t="str">
        <f t="shared" si="165"/>
        <v/>
      </c>
      <c r="AB927" t="str">
        <f t="shared" si="166"/>
        <v/>
      </c>
      <c r="AC927" s="179" t="str">
        <f>IF('Planilla de Perforacion'!K961="Repasa","Repasa","")</f>
        <v/>
      </c>
      <c r="AE927" s="179" t="b">
        <f t="shared" si="163"/>
        <v>0</v>
      </c>
      <c r="AF927" t="str">
        <v/>
      </c>
      <c r="AG927" s="179" t="str">
        <f t="shared" si="164"/>
        <v/>
      </c>
      <c r="AH927" t="str">
        <v/>
      </c>
      <c r="AI927" s="202" t="str">
        <v/>
      </c>
      <c r="AJ927" t="str">
        <v/>
      </c>
      <c r="AK927" s="203" t="str">
        <v/>
      </c>
      <c r="AL927" t="str">
        <f t="shared" si="157"/>
        <v/>
      </c>
      <c r="AM927" t="str">
        <f t="shared" si="158"/>
        <v/>
      </c>
    </row>
    <row r="928" spans="3:39" x14ac:dyDescent="0.25">
      <c r="C928" s="179" t="str">
        <f>IF('Planilla de Perforacion'!K962="Conexión","Conexión","")</f>
        <v/>
      </c>
      <c r="D928" s="189" t="str">
        <f>'Planilla de Perforacion'!H962</f>
        <v/>
      </c>
      <c r="E928" s="190" t="str">
        <f>'Planilla de Perforacion'!E962</f>
        <v/>
      </c>
      <c r="F928" s="179">
        <f>'Planilla de Perforacion'!AF962</f>
        <v>0</v>
      </c>
      <c r="G928" s="179" t="str">
        <f>'Planilla de Perforacion'!AQ962</f>
        <v/>
      </c>
      <c r="H928" s="179" t="str">
        <f>'Planilla de Perforacion'!AS962</f>
        <v/>
      </c>
      <c r="I928" s="179" t="str">
        <f>'Planilla de Perforacion'!AR962</f>
        <v/>
      </c>
      <c r="J928" s="191" t="str">
        <v/>
      </c>
      <c r="K928" s="191" t="str">
        <f t="shared" si="167"/>
        <v/>
      </c>
      <c r="L928" s="191" t="str">
        <v/>
      </c>
      <c r="M928" s="192" t="str">
        <v/>
      </c>
      <c r="N928" s="191" t="str">
        <v/>
      </c>
      <c r="O928" s="191" t="str">
        <v/>
      </c>
      <c r="P928" s="193" t="str">
        <f t="shared" si="159"/>
        <v/>
      </c>
      <c r="Q928" s="193" t="str">
        <f t="shared" si="160"/>
        <v/>
      </c>
      <c r="R928" s="179" t="str">
        <f>IF('Planilla de Perforacion'!K962="Survey","Survey","")</f>
        <v/>
      </c>
      <c r="T928" s="179" t="b">
        <f t="shared" si="161"/>
        <v>0</v>
      </c>
      <c r="U928" s="179" t="str">
        <v/>
      </c>
      <c r="V928" s="179" t="str">
        <f t="shared" si="162"/>
        <v/>
      </c>
      <c r="W928" t="str">
        <v/>
      </c>
      <c r="X928" s="202" t="str">
        <v/>
      </c>
      <c r="Y928" t="str">
        <v/>
      </c>
      <c r="Z928" t="str">
        <v/>
      </c>
      <c r="AA928" t="str">
        <f t="shared" si="165"/>
        <v/>
      </c>
      <c r="AB928" t="str">
        <f t="shared" si="166"/>
        <v/>
      </c>
      <c r="AC928" s="179" t="str">
        <f>IF('Planilla de Perforacion'!K962="Repasa","Repasa","")</f>
        <v/>
      </c>
      <c r="AE928" s="179" t="b">
        <f t="shared" si="163"/>
        <v>0</v>
      </c>
      <c r="AF928" t="str">
        <v/>
      </c>
      <c r="AG928" s="179" t="str">
        <f t="shared" si="164"/>
        <v/>
      </c>
      <c r="AH928" t="str">
        <v/>
      </c>
      <c r="AI928" s="202" t="str">
        <v/>
      </c>
      <c r="AJ928" t="str">
        <v/>
      </c>
      <c r="AK928" s="203" t="str">
        <v/>
      </c>
      <c r="AL928" t="str">
        <f t="shared" si="157"/>
        <v/>
      </c>
      <c r="AM928" t="str">
        <f t="shared" si="158"/>
        <v/>
      </c>
    </row>
    <row r="929" spans="3:39" x14ac:dyDescent="0.25">
      <c r="C929" s="179" t="str">
        <f>IF('Planilla de Perforacion'!K963="Conexión","Conexión","")</f>
        <v/>
      </c>
      <c r="D929" s="189" t="str">
        <f>'Planilla de Perforacion'!H963</f>
        <v/>
      </c>
      <c r="E929" s="190" t="str">
        <f>'Planilla de Perforacion'!E963</f>
        <v/>
      </c>
      <c r="F929" s="179">
        <f>'Planilla de Perforacion'!AF963</f>
        <v>0</v>
      </c>
      <c r="G929" s="179" t="str">
        <f>'Planilla de Perforacion'!AQ963</f>
        <v/>
      </c>
      <c r="H929" s="179" t="str">
        <f>'Planilla de Perforacion'!AS963</f>
        <v/>
      </c>
      <c r="I929" s="179" t="str">
        <f>'Planilla de Perforacion'!AR963</f>
        <v/>
      </c>
      <c r="J929" s="191" t="str">
        <v/>
      </c>
      <c r="K929" s="191" t="str">
        <f t="shared" si="167"/>
        <v/>
      </c>
      <c r="L929" s="191" t="str">
        <v/>
      </c>
      <c r="M929" s="192" t="str">
        <v/>
      </c>
      <c r="N929" s="191" t="str">
        <v/>
      </c>
      <c r="O929" s="191" t="str">
        <v/>
      </c>
      <c r="P929" s="193" t="str">
        <f t="shared" si="159"/>
        <v/>
      </c>
      <c r="Q929" s="193" t="str">
        <f t="shared" si="160"/>
        <v/>
      </c>
      <c r="R929" s="179" t="str">
        <f>IF('Planilla de Perforacion'!K963="Survey","Survey","")</f>
        <v/>
      </c>
      <c r="T929" s="179" t="b">
        <f t="shared" si="161"/>
        <v>0</v>
      </c>
      <c r="U929" s="179" t="str">
        <v/>
      </c>
      <c r="V929" s="179" t="str">
        <f t="shared" si="162"/>
        <v/>
      </c>
      <c r="W929" t="str">
        <v/>
      </c>
      <c r="X929" s="202" t="str">
        <v/>
      </c>
      <c r="Y929" t="str">
        <v/>
      </c>
      <c r="Z929" t="str">
        <v/>
      </c>
      <c r="AA929" t="str">
        <f t="shared" si="165"/>
        <v/>
      </c>
      <c r="AB929" t="str">
        <f t="shared" si="166"/>
        <v/>
      </c>
      <c r="AC929" s="179" t="str">
        <f>IF('Planilla de Perforacion'!K963="Repasa","Repasa","")</f>
        <v/>
      </c>
      <c r="AE929" s="179" t="b">
        <f t="shared" si="163"/>
        <v>0</v>
      </c>
      <c r="AF929" t="str">
        <v/>
      </c>
      <c r="AG929" s="179" t="str">
        <f t="shared" si="164"/>
        <v/>
      </c>
      <c r="AH929" t="str">
        <v/>
      </c>
      <c r="AI929" s="202" t="str">
        <v/>
      </c>
      <c r="AJ929" t="str">
        <v/>
      </c>
      <c r="AK929" s="203" t="str">
        <v/>
      </c>
      <c r="AL929" t="str">
        <f t="shared" si="157"/>
        <v/>
      </c>
      <c r="AM929" t="str">
        <f t="shared" si="158"/>
        <v/>
      </c>
    </row>
    <row r="930" spans="3:39" x14ac:dyDescent="0.25">
      <c r="C930" s="179" t="str">
        <f>IF('Planilla de Perforacion'!K964="Conexión","Conexión","")</f>
        <v/>
      </c>
      <c r="D930" s="189" t="str">
        <f>'Planilla de Perforacion'!H964</f>
        <v/>
      </c>
      <c r="E930" s="190" t="str">
        <f>'Planilla de Perforacion'!E964</f>
        <v/>
      </c>
      <c r="F930" s="179">
        <f>'Planilla de Perforacion'!AF964</f>
        <v>0</v>
      </c>
      <c r="G930" s="179" t="str">
        <f>'Planilla de Perforacion'!AQ964</f>
        <v/>
      </c>
      <c r="H930" s="179" t="str">
        <f>'Planilla de Perforacion'!AS964</f>
        <v/>
      </c>
      <c r="I930" s="179" t="str">
        <f>'Planilla de Perforacion'!AR964</f>
        <v/>
      </c>
      <c r="J930" s="191" t="str">
        <v/>
      </c>
      <c r="K930" s="191" t="str">
        <f t="shared" si="167"/>
        <v/>
      </c>
      <c r="L930" s="191" t="str">
        <v/>
      </c>
      <c r="M930" s="192" t="str">
        <v/>
      </c>
      <c r="N930" s="191" t="str">
        <v/>
      </c>
      <c r="O930" s="191" t="str">
        <v/>
      </c>
      <c r="P930" s="193" t="str">
        <f t="shared" si="159"/>
        <v/>
      </c>
      <c r="Q930" s="193" t="str">
        <f t="shared" si="160"/>
        <v/>
      </c>
      <c r="R930" s="179" t="str">
        <f>IF('Planilla de Perforacion'!K964="Survey","Survey","")</f>
        <v/>
      </c>
      <c r="T930" s="179" t="b">
        <f t="shared" si="161"/>
        <v>0</v>
      </c>
      <c r="U930" s="179" t="str">
        <v/>
      </c>
      <c r="V930" s="179" t="str">
        <f t="shared" si="162"/>
        <v/>
      </c>
      <c r="W930" t="str">
        <v/>
      </c>
      <c r="X930" s="202" t="str">
        <v/>
      </c>
      <c r="Y930" t="str">
        <v/>
      </c>
      <c r="Z930" t="str">
        <v/>
      </c>
      <c r="AA930" t="str">
        <f t="shared" si="165"/>
        <v/>
      </c>
      <c r="AB930" t="str">
        <f t="shared" si="166"/>
        <v/>
      </c>
      <c r="AC930" s="179" t="str">
        <f>IF('Planilla de Perforacion'!K964="Repasa","Repasa","")</f>
        <v/>
      </c>
      <c r="AE930" s="179" t="b">
        <f t="shared" si="163"/>
        <v>0</v>
      </c>
      <c r="AF930" t="str">
        <v/>
      </c>
      <c r="AG930" s="179" t="str">
        <f t="shared" si="164"/>
        <v/>
      </c>
      <c r="AH930" t="str">
        <v/>
      </c>
      <c r="AI930" s="202" t="str">
        <v/>
      </c>
      <c r="AJ930" t="str">
        <v/>
      </c>
      <c r="AK930" s="203" t="str">
        <v/>
      </c>
      <c r="AL930" t="str">
        <f t="shared" si="157"/>
        <v/>
      </c>
      <c r="AM930" t="str">
        <f t="shared" si="158"/>
        <v/>
      </c>
    </row>
    <row r="931" spans="3:39" x14ac:dyDescent="0.25">
      <c r="C931" s="179" t="str">
        <f>IF('Planilla de Perforacion'!K965="Conexión","Conexión","")</f>
        <v/>
      </c>
      <c r="D931" s="189" t="str">
        <f>'Planilla de Perforacion'!H965</f>
        <v/>
      </c>
      <c r="E931" s="190" t="str">
        <f>'Planilla de Perforacion'!E965</f>
        <v/>
      </c>
      <c r="F931" s="179">
        <f>'Planilla de Perforacion'!AF965</f>
        <v>0</v>
      </c>
      <c r="G931" s="179" t="str">
        <f>'Planilla de Perforacion'!AQ965</f>
        <v/>
      </c>
      <c r="H931" s="179" t="str">
        <f>'Planilla de Perforacion'!AS965</f>
        <v/>
      </c>
      <c r="I931" s="179" t="str">
        <f>'Planilla de Perforacion'!AR965</f>
        <v/>
      </c>
      <c r="J931" s="191" t="str">
        <v/>
      </c>
      <c r="K931" s="191" t="str">
        <f t="shared" si="167"/>
        <v/>
      </c>
      <c r="L931" s="191" t="str">
        <v/>
      </c>
      <c r="M931" s="192" t="str">
        <v/>
      </c>
      <c r="N931" s="191" t="str">
        <v/>
      </c>
      <c r="O931" s="191" t="str">
        <v/>
      </c>
      <c r="P931" s="193" t="str">
        <f t="shared" si="159"/>
        <v/>
      </c>
      <c r="Q931" s="193" t="str">
        <f t="shared" si="160"/>
        <v/>
      </c>
      <c r="R931" s="179" t="str">
        <f>IF('Planilla de Perforacion'!K965="Survey","Survey","")</f>
        <v/>
      </c>
      <c r="T931" s="179" t="b">
        <f t="shared" si="161"/>
        <v>0</v>
      </c>
      <c r="U931" s="179" t="str">
        <v/>
      </c>
      <c r="V931" s="179" t="str">
        <f t="shared" si="162"/>
        <v/>
      </c>
      <c r="W931" t="str">
        <v/>
      </c>
      <c r="X931" s="202" t="str">
        <v/>
      </c>
      <c r="Y931" t="str">
        <v/>
      </c>
      <c r="Z931" t="str">
        <v/>
      </c>
      <c r="AA931" t="str">
        <f t="shared" si="165"/>
        <v/>
      </c>
      <c r="AB931" t="str">
        <f t="shared" si="166"/>
        <v/>
      </c>
      <c r="AC931" s="179" t="str">
        <f>IF('Planilla de Perforacion'!K965="Repasa","Repasa","")</f>
        <v/>
      </c>
      <c r="AE931" s="179" t="b">
        <f t="shared" si="163"/>
        <v>0</v>
      </c>
      <c r="AF931" t="str">
        <v/>
      </c>
      <c r="AG931" s="179" t="str">
        <f t="shared" si="164"/>
        <v/>
      </c>
      <c r="AH931" t="str">
        <v/>
      </c>
      <c r="AI931" s="202" t="str">
        <v/>
      </c>
      <c r="AJ931" t="str">
        <v/>
      </c>
      <c r="AK931" s="203" t="str">
        <v/>
      </c>
      <c r="AL931" t="str">
        <f t="shared" si="157"/>
        <v/>
      </c>
      <c r="AM931" t="str">
        <f t="shared" si="158"/>
        <v/>
      </c>
    </row>
    <row r="932" spans="3:39" x14ac:dyDescent="0.25">
      <c r="C932" s="179" t="str">
        <f>IF('Planilla de Perforacion'!K966="Conexión","Conexión","")</f>
        <v/>
      </c>
      <c r="D932" s="189" t="str">
        <f>'Planilla de Perforacion'!H966</f>
        <v/>
      </c>
      <c r="E932" s="190" t="str">
        <f>'Planilla de Perforacion'!E966</f>
        <v/>
      </c>
      <c r="F932" s="179">
        <f>'Planilla de Perforacion'!AF966</f>
        <v>0</v>
      </c>
      <c r="G932" s="179" t="str">
        <f>'Planilla de Perforacion'!AQ966</f>
        <v/>
      </c>
      <c r="H932" s="179" t="str">
        <f>'Planilla de Perforacion'!AS966</f>
        <v/>
      </c>
      <c r="I932" s="179" t="str">
        <f>'Planilla de Perforacion'!AR966</f>
        <v/>
      </c>
      <c r="J932" s="191" t="str">
        <v/>
      </c>
      <c r="K932" s="191" t="str">
        <f t="shared" si="167"/>
        <v/>
      </c>
      <c r="L932" s="191" t="str">
        <v/>
      </c>
      <c r="M932" s="192" t="str">
        <v/>
      </c>
      <c r="N932" s="191" t="str">
        <v/>
      </c>
      <c r="O932" s="191" t="str">
        <v/>
      </c>
      <c r="P932" s="193" t="str">
        <f t="shared" si="159"/>
        <v/>
      </c>
      <c r="Q932" s="193" t="str">
        <f t="shared" si="160"/>
        <v/>
      </c>
      <c r="R932" s="179" t="str">
        <f>IF('Planilla de Perforacion'!K966="Survey","Survey","")</f>
        <v/>
      </c>
      <c r="T932" s="179" t="b">
        <f t="shared" si="161"/>
        <v>0</v>
      </c>
      <c r="U932" s="179" t="str">
        <v/>
      </c>
      <c r="V932" s="179" t="str">
        <f t="shared" si="162"/>
        <v/>
      </c>
      <c r="W932" t="str">
        <v/>
      </c>
      <c r="X932" s="202" t="str">
        <v/>
      </c>
      <c r="Y932" t="str">
        <v/>
      </c>
      <c r="Z932" t="str">
        <v/>
      </c>
      <c r="AA932" t="str">
        <f t="shared" si="165"/>
        <v/>
      </c>
      <c r="AB932" t="str">
        <f t="shared" si="166"/>
        <v/>
      </c>
      <c r="AC932" s="179" t="str">
        <f>IF('Planilla de Perforacion'!K966="Repasa","Repasa","")</f>
        <v/>
      </c>
      <c r="AE932" s="179" t="b">
        <f t="shared" si="163"/>
        <v>0</v>
      </c>
      <c r="AF932" t="str">
        <v/>
      </c>
      <c r="AG932" s="179" t="str">
        <f t="shared" si="164"/>
        <v/>
      </c>
      <c r="AH932" t="str">
        <v/>
      </c>
      <c r="AI932" s="202" t="str">
        <v/>
      </c>
      <c r="AJ932" t="str">
        <v/>
      </c>
      <c r="AK932" s="203" t="str">
        <v/>
      </c>
      <c r="AL932" t="str">
        <f t="shared" si="157"/>
        <v/>
      </c>
      <c r="AM932" t="str">
        <f t="shared" si="158"/>
        <v/>
      </c>
    </row>
    <row r="933" spans="3:39" x14ac:dyDescent="0.25">
      <c r="C933" s="179" t="str">
        <f>IF('Planilla de Perforacion'!K967="Conexión","Conexión","")</f>
        <v/>
      </c>
      <c r="D933" s="189" t="str">
        <f>'Planilla de Perforacion'!H967</f>
        <v/>
      </c>
      <c r="E933" s="190" t="str">
        <f>'Planilla de Perforacion'!E967</f>
        <v/>
      </c>
      <c r="F933" s="179">
        <f>'Planilla de Perforacion'!AF967</f>
        <v>0</v>
      </c>
      <c r="G933" s="179" t="str">
        <f>'Planilla de Perforacion'!AQ967</f>
        <v/>
      </c>
      <c r="H933" s="179" t="str">
        <f>'Planilla de Perforacion'!AS967</f>
        <v/>
      </c>
      <c r="I933" s="179" t="str">
        <f>'Planilla de Perforacion'!AR967</f>
        <v/>
      </c>
      <c r="J933" s="191" t="str">
        <v/>
      </c>
      <c r="K933" s="191" t="str">
        <f t="shared" si="167"/>
        <v/>
      </c>
      <c r="L933" s="191" t="str">
        <v/>
      </c>
      <c r="M933" s="192" t="str">
        <v/>
      </c>
      <c r="N933" s="191" t="str">
        <v/>
      </c>
      <c r="O933" s="191" t="str">
        <v/>
      </c>
      <c r="P933" s="193" t="str">
        <f t="shared" si="159"/>
        <v/>
      </c>
      <c r="Q933" s="193" t="str">
        <f t="shared" si="160"/>
        <v/>
      </c>
      <c r="R933" s="179" t="str">
        <f>IF('Planilla de Perforacion'!K967="Survey","Survey","")</f>
        <v/>
      </c>
      <c r="T933" s="179" t="b">
        <f t="shared" si="161"/>
        <v>0</v>
      </c>
      <c r="U933" s="179" t="str">
        <v/>
      </c>
      <c r="V933" s="179" t="str">
        <f t="shared" si="162"/>
        <v/>
      </c>
      <c r="W933" t="str">
        <v/>
      </c>
      <c r="X933" s="202" t="str">
        <v/>
      </c>
      <c r="Y933" t="str">
        <v/>
      </c>
      <c r="Z933" t="str">
        <v/>
      </c>
      <c r="AA933" t="str">
        <f t="shared" si="165"/>
        <v/>
      </c>
      <c r="AB933" t="str">
        <f t="shared" si="166"/>
        <v/>
      </c>
      <c r="AC933" s="179" t="str">
        <f>IF('Planilla de Perforacion'!K967="Repasa","Repasa","")</f>
        <v/>
      </c>
      <c r="AE933" s="179" t="b">
        <f t="shared" si="163"/>
        <v>0</v>
      </c>
      <c r="AF933" t="str">
        <v/>
      </c>
      <c r="AG933" s="179" t="str">
        <f t="shared" si="164"/>
        <v/>
      </c>
      <c r="AH933" t="str">
        <v/>
      </c>
      <c r="AI933" s="202" t="str">
        <v/>
      </c>
      <c r="AJ933" t="str">
        <v/>
      </c>
      <c r="AK933" s="203" t="str">
        <v/>
      </c>
      <c r="AL933" t="str">
        <f t="shared" si="157"/>
        <v/>
      </c>
      <c r="AM933" t="str">
        <f t="shared" si="158"/>
        <v/>
      </c>
    </row>
    <row r="934" spans="3:39" x14ac:dyDescent="0.25">
      <c r="C934" s="179" t="str">
        <f>IF('Planilla de Perforacion'!K968="Conexión","Conexión","")</f>
        <v/>
      </c>
      <c r="D934" s="189" t="str">
        <f>'Planilla de Perforacion'!H968</f>
        <v/>
      </c>
      <c r="E934" s="190" t="str">
        <f>'Planilla de Perforacion'!E968</f>
        <v/>
      </c>
      <c r="F934" s="179">
        <f>'Planilla de Perforacion'!AF968</f>
        <v>0</v>
      </c>
      <c r="G934" s="179" t="str">
        <f>'Planilla de Perforacion'!AQ968</f>
        <v/>
      </c>
      <c r="H934" s="179" t="str">
        <f>'Planilla de Perforacion'!AS968</f>
        <v/>
      </c>
      <c r="I934" s="179" t="str">
        <f>'Planilla de Perforacion'!AR968</f>
        <v/>
      </c>
      <c r="J934" s="191" t="str">
        <v/>
      </c>
      <c r="K934" s="191" t="str">
        <f t="shared" si="167"/>
        <v/>
      </c>
      <c r="L934" s="191" t="str">
        <v/>
      </c>
      <c r="M934" s="192" t="str">
        <v/>
      </c>
      <c r="N934" s="191" t="str">
        <v/>
      </c>
      <c r="O934" s="191" t="str">
        <v/>
      </c>
      <c r="P934" s="193" t="str">
        <f t="shared" si="159"/>
        <v/>
      </c>
      <c r="Q934" s="193" t="str">
        <f t="shared" si="160"/>
        <v/>
      </c>
      <c r="R934" s="179" t="str">
        <f>IF('Planilla de Perforacion'!K968="Survey","Survey","")</f>
        <v/>
      </c>
      <c r="T934" s="179" t="b">
        <f t="shared" si="161"/>
        <v>0</v>
      </c>
      <c r="U934" s="179" t="str">
        <v/>
      </c>
      <c r="V934" s="179" t="str">
        <f t="shared" si="162"/>
        <v/>
      </c>
      <c r="W934" t="str">
        <v/>
      </c>
      <c r="X934" s="202" t="str">
        <v/>
      </c>
      <c r="Y934" t="str">
        <v/>
      </c>
      <c r="Z934" t="str">
        <v/>
      </c>
      <c r="AA934" t="str">
        <f t="shared" si="165"/>
        <v/>
      </c>
      <c r="AB934" t="str">
        <f t="shared" si="166"/>
        <v/>
      </c>
      <c r="AC934" s="179" t="str">
        <f>IF('Planilla de Perforacion'!K968="Repasa","Repasa","")</f>
        <v/>
      </c>
      <c r="AE934" s="179" t="b">
        <f t="shared" si="163"/>
        <v>0</v>
      </c>
      <c r="AF934" t="str">
        <v/>
      </c>
      <c r="AG934" s="179" t="str">
        <f t="shared" si="164"/>
        <v/>
      </c>
      <c r="AH934" t="str">
        <v/>
      </c>
      <c r="AI934" s="202" t="str">
        <v/>
      </c>
      <c r="AJ934" t="str">
        <v/>
      </c>
      <c r="AK934" s="203" t="str">
        <v/>
      </c>
      <c r="AL934" t="str">
        <f t="shared" si="157"/>
        <v/>
      </c>
      <c r="AM934" t="str">
        <f t="shared" si="158"/>
        <v/>
      </c>
    </row>
    <row r="935" spans="3:39" x14ac:dyDescent="0.25">
      <c r="C935" s="179" t="str">
        <f>IF('Planilla de Perforacion'!K969="Conexión","Conexión","")</f>
        <v/>
      </c>
      <c r="D935" s="189" t="str">
        <f>'Planilla de Perforacion'!H969</f>
        <v/>
      </c>
      <c r="E935" s="190" t="str">
        <f>'Planilla de Perforacion'!E969</f>
        <v/>
      </c>
      <c r="F935" s="179">
        <f>'Planilla de Perforacion'!AF969</f>
        <v>0</v>
      </c>
      <c r="G935" s="179" t="str">
        <f>'Planilla de Perforacion'!AQ969</f>
        <v/>
      </c>
      <c r="H935" s="179" t="str">
        <f>'Planilla de Perforacion'!AS969</f>
        <v/>
      </c>
      <c r="I935" s="179" t="str">
        <f>'Planilla de Perforacion'!AR969</f>
        <v/>
      </c>
      <c r="J935" s="191" t="str">
        <v/>
      </c>
      <c r="K935" s="191" t="str">
        <f t="shared" si="167"/>
        <v/>
      </c>
      <c r="L935" s="191" t="str">
        <v/>
      </c>
      <c r="M935" s="192" t="str">
        <v/>
      </c>
      <c r="N935" s="191" t="str">
        <v/>
      </c>
      <c r="O935" s="191" t="str">
        <v/>
      </c>
      <c r="P935" s="193" t="str">
        <f t="shared" si="159"/>
        <v/>
      </c>
      <c r="Q935" s="193" t="str">
        <f t="shared" si="160"/>
        <v/>
      </c>
      <c r="R935" s="179" t="str">
        <f>IF('Planilla de Perforacion'!K969="Survey","Survey","")</f>
        <v/>
      </c>
      <c r="T935" s="179" t="b">
        <f t="shared" si="161"/>
        <v>0</v>
      </c>
      <c r="U935" s="179" t="str">
        <v/>
      </c>
      <c r="V935" s="179" t="str">
        <f t="shared" si="162"/>
        <v/>
      </c>
      <c r="W935" t="str">
        <v/>
      </c>
      <c r="X935" s="202" t="str">
        <v/>
      </c>
      <c r="Y935" t="str">
        <v/>
      </c>
      <c r="Z935" t="str">
        <v/>
      </c>
      <c r="AA935" t="str">
        <f t="shared" si="165"/>
        <v/>
      </c>
      <c r="AB935" t="str">
        <f t="shared" si="166"/>
        <v/>
      </c>
      <c r="AC935" s="179" t="str">
        <f>IF('Planilla de Perforacion'!K969="Repasa","Repasa","")</f>
        <v/>
      </c>
      <c r="AE935" s="179" t="b">
        <f t="shared" si="163"/>
        <v>0</v>
      </c>
      <c r="AF935" t="str">
        <v/>
      </c>
      <c r="AG935" s="179" t="str">
        <f t="shared" si="164"/>
        <v/>
      </c>
      <c r="AH935" t="str">
        <v/>
      </c>
      <c r="AI935" s="202" t="str">
        <v/>
      </c>
      <c r="AJ935" t="str">
        <v/>
      </c>
      <c r="AK935" s="203" t="str">
        <v/>
      </c>
      <c r="AL935" t="str">
        <f t="shared" si="157"/>
        <v/>
      </c>
      <c r="AM935" t="str">
        <f t="shared" si="158"/>
        <v/>
      </c>
    </row>
    <row r="936" spans="3:39" x14ac:dyDescent="0.25">
      <c r="C936" s="179" t="str">
        <f>IF('Planilla de Perforacion'!K970="Conexión","Conexión","")</f>
        <v/>
      </c>
      <c r="D936" s="189" t="str">
        <f>'Planilla de Perforacion'!H970</f>
        <v/>
      </c>
      <c r="E936" s="190" t="str">
        <f>'Planilla de Perforacion'!E970</f>
        <v/>
      </c>
      <c r="F936" s="179">
        <f>'Planilla de Perforacion'!AF970</f>
        <v>0</v>
      </c>
      <c r="G936" s="179" t="str">
        <f>'Planilla de Perforacion'!AQ970</f>
        <v/>
      </c>
      <c r="H936" s="179" t="str">
        <f>'Planilla de Perforacion'!AS970</f>
        <v/>
      </c>
      <c r="I936" s="179" t="str">
        <f>'Planilla de Perforacion'!AR970</f>
        <v/>
      </c>
      <c r="J936" s="191" t="str">
        <v/>
      </c>
      <c r="K936" s="191" t="str">
        <f t="shared" si="167"/>
        <v/>
      </c>
      <c r="L936" s="191" t="str">
        <v/>
      </c>
      <c r="M936" s="192" t="str">
        <v/>
      </c>
      <c r="N936" s="191" t="str">
        <v/>
      </c>
      <c r="O936" s="191" t="str">
        <v/>
      </c>
      <c r="P936" s="193" t="str">
        <f t="shared" si="159"/>
        <v/>
      </c>
      <c r="Q936" s="193" t="str">
        <f t="shared" si="160"/>
        <v/>
      </c>
      <c r="R936" s="179" t="str">
        <f>IF('Planilla de Perforacion'!K970="Survey","Survey","")</f>
        <v/>
      </c>
      <c r="T936" s="179" t="b">
        <f t="shared" si="161"/>
        <v>0</v>
      </c>
      <c r="U936" s="179" t="str">
        <v/>
      </c>
      <c r="V936" s="179" t="str">
        <f t="shared" si="162"/>
        <v/>
      </c>
      <c r="W936" t="str">
        <v/>
      </c>
      <c r="X936" s="202" t="str">
        <v/>
      </c>
      <c r="Y936" t="str">
        <v/>
      </c>
      <c r="Z936" t="str">
        <v/>
      </c>
      <c r="AA936" t="str">
        <f t="shared" si="165"/>
        <v/>
      </c>
      <c r="AB936" t="str">
        <f t="shared" si="166"/>
        <v/>
      </c>
      <c r="AC936" s="179" t="str">
        <f>IF('Planilla de Perforacion'!K970="Repasa","Repasa","")</f>
        <v/>
      </c>
      <c r="AE936" s="179" t="b">
        <f t="shared" si="163"/>
        <v>0</v>
      </c>
      <c r="AF936" t="str">
        <v/>
      </c>
      <c r="AG936" s="179" t="str">
        <f t="shared" si="164"/>
        <v/>
      </c>
      <c r="AH936" t="str">
        <v/>
      </c>
      <c r="AI936" s="202" t="str">
        <v/>
      </c>
      <c r="AJ936" t="str">
        <v/>
      </c>
      <c r="AK936" s="203" t="str">
        <v/>
      </c>
      <c r="AL936" t="str">
        <f t="shared" si="157"/>
        <v/>
      </c>
      <c r="AM936" t="str">
        <f t="shared" si="158"/>
        <v/>
      </c>
    </row>
    <row r="937" spans="3:39" x14ac:dyDescent="0.25">
      <c r="C937" s="179" t="str">
        <f>IF('Planilla de Perforacion'!K971="Conexión","Conexión","")</f>
        <v/>
      </c>
      <c r="D937" s="189" t="str">
        <f>'Planilla de Perforacion'!H971</f>
        <v/>
      </c>
      <c r="E937" s="190" t="str">
        <f>'Planilla de Perforacion'!E971</f>
        <v/>
      </c>
      <c r="F937" s="179">
        <f>'Planilla de Perforacion'!AF971</f>
        <v>0</v>
      </c>
      <c r="G937" s="179" t="str">
        <f>'Planilla de Perforacion'!AQ971</f>
        <v/>
      </c>
      <c r="H937" s="179" t="str">
        <f>'Planilla de Perforacion'!AS971</f>
        <v/>
      </c>
      <c r="I937" s="179" t="str">
        <f>'Planilla de Perforacion'!AR971</f>
        <v/>
      </c>
      <c r="J937" s="191" t="str">
        <v/>
      </c>
      <c r="K937" s="191" t="str">
        <f t="shared" si="167"/>
        <v/>
      </c>
      <c r="L937" s="191" t="str">
        <v/>
      </c>
      <c r="M937" s="192" t="str">
        <v/>
      </c>
      <c r="N937" s="191" t="str">
        <v/>
      </c>
      <c r="O937" s="191" t="str">
        <v/>
      </c>
      <c r="P937" s="193" t="str">
        <f t="shared" si="159"/>
        <v/>
      </c>
      <c r="Q937" s="193" t="str">
        <f t="shared" si="160"/>
        <v/>
      </c>
      <c r="R937" s="179" t="str">
        <f>IF('Planilla de Perforacion'!K971="Survey","Survey","")</f>
        <v/>
      </c>
      <c r="T937" s="179" t="b">
        <f t="shared" si="161"/>
        <v>0</v>
      </c>
      <c r="U937" s="179" t="str">
        <v/>
      </c>
      <c r="V937" s="179" t="str">
        <f t="shared" si="162"/>
        <v/>
      </c>
      <c r="W937" t="str">
        <v/>
      </c>
      <c r="X937" s="202" t="str">
        <v/>
      </c>
      <c r="Y937" t="str">
        <v/>
      </c>
      <c r="Z937" t="str">
        <v/>
      </c>
      <c r="AA937" t="str">
        <f t="shared" si="165"/>
        <v/>
      </c>
      <c r="AB937" t="str">
        <f t="shared" si="166"/>
        <v/>
      </c>
      <c r="AC937" s="179" t="str">
        <f>IF('Planilla de Perforacion'!K971="Repasa","Repasa","")</f>
        <v/>
      </c>
      <c r="AE937" s="179" t="b">
        <f t="shared" si="163"/>
        <v>0</v>
      </c>
      <c r="AF937" t="str">
        <v/>
      </c>
      <c r="AG937" s="179" t="str">
        <f t="shared" si="164"/>
        <v/>
      </c>
      <c r="AH937" t="str">
        <v/>
      </c>
      <c r="AI937" s="202" t="str">
        <v/>
      </c>
      <c r="AJ937" t="str">
        <v/>
      </c>
      <c r="AK937" s="203" t="str">
        <v/>
      </c>
      <c r="AL937" t="str">
        <f t="shared" si="157"/>
        <v/>
      </c>
      <c r="AM937" t="str">
        <f t="shared" si="158"/>
        <v/>
      </c>
    </row>
    <row r="938" spans="3:39" x14ac:dyDescent="0.25">
      <c r="C938" s="179" t="str">
        <f>IF('Planilla de Perforacion'!K972="Conexión","Conexión","")</f>
        <v/>
      </c>
      <c r="D938" s="189" t="str">
        <f>'Planilla de Perforacion'!H972</f>
        <v/>
      </c>
      <c r="E938" s="190" t="str">
        <f>'Planilla de Perforacion'!E972</f>
        <v/>
      </c>
      <c r="F938" s="179">
        <f>'Planilla de Perforacion'!AF972</f>
        <v>0</v>
      </c>
      <c r="G938" s="179" t="str">
        <f>'Planilla de Perforacion'!AQ972</f>
        <v/>
      </c>
      <c r="H938" s="179" t="str">
        <f>'Planilla de Perforacion'!AS972</f>
        <v/>
      </c>
      <c r="I938" s="179" t="str">
        <f>'Planilla de Perforacion'!AR972</f>
        <v/>
      </c>
      <c r="J938" s="191" t="str">
        <v/>
      </c>
      <c r="K938" s="191" t="str">
        <f t="shared" si="167"/>
        <v/>
      </c>
      <c r="L938" s="191" t="str">
        <v/>
      </c>
      <c r="M938" s="192" t="str">
        <v/>
      </c>
      <c r="N938" s="191" t="str">
        <v/>
      </c>
      <c r="O938" s="191" t="str">
        <v/>
      </c>
      <c r="P938" s="193" t="str">
        <f t="shared" si="159"/>
        <v/>
      </c>
      <c r="Q938" s="193" t="str">
        <f t="shared" si="160"/>
        <v/>
      </c>
      <c r="R938" s="179" t="str">
        <f>IF('Planilla de Perforacion'!K972="Survey","Survey","")</f>
        <v/>
      </c>
      <c r="T938" s="179" t="b">
        <f t="shared" si="161"/>
        <v>0</v>
      </c>
      <c r="U938" s="179" t="str">
        <v/>
      </c>
      <c r="V938" s="179" t="str">
        <f t="shared" si="162"/>
        <v/>
      </c>
      <c r="W938" t="str">
        <v/>
      </c>
      <c r="X938" s="202" t="str">
        <v/>
      </c>
      <c r="Y938" t="str">
        <v/>
      </c>
      <c r="Z938" t="str">
        <v/>
      </c>
      <c r="AA938" t="str">
        <f t="shared" si="165"/>
        <v/>
      </c>
      <c r="AB938" t="str">
        <f t="shared" si="166"/>
        <v/>
      </c>
      <c r="AC938" s="179" t="str">
        <f>IF('Planilla de Perforacion'!K972="Repasa","Repasa","")</f>
        <v/>
      </c>
      <c r="AE938" s="179" t="b">
        <f t="shared" si="163"/>
        <v>0</v>
      </c>
      <c r="AF938" t="str">
        <v/>
      </c>
      <c r="AG938" s="179" t="str">
        <f t="shared" si="164"/>
        <v/>
      </c>
      <c r="AH938" t="str">
        <v/>
      </c>
      <c r="AI938" s="202" t="str">
        <v/>
      </c>
      <c r="AJ938" t="str">
        <v/>
      </c>
      <c r="AK938" s="203" t="str">
        <v/>
      </c>
      <c r="AL938" t="str">
        <f t="shared" si="157"/>
        <v/>
      </c>
      <c r="AM938" t="str">
        <f t="shared" si="158"/>
        <v/>
      </c>
    </row>
    <row r="939" spans="3:39" x14ac:dyDescent="0.25">
      <c r="C939" s="179" t="str">
        <f>IF('Planilla de Perforacion'!K973="Conexión","Conexión","")</f>
        <v/>
      </c>
      <c r="D939" s="189" t="str">
        <f>'Planilla de Perforacion'!H973</f>
        <v/>
      </c>
      <c r="E939" s="190" t="str">
        <f>'Planilla de Perforacion'!E973</f>
        <v/>
      </c>
      <c r="F939" s="179">
        <f>'Planilla de Perforacion'!AF973</f>
        <v>0</v>
      </c>
      <c r="G939" s="179" t="str">
        <f>'Planilla de Perforacion'!AQ973</f>
        <v/>
      </c>
      <c r="H939" s="179" t="str">
        <f>'Planilla de Perforacion'!AS973</f>
        <v/>
      </c>
      <c r="I939" s="179" t="str">
        <f>'Planilla de Perforacion'!AR973</f>
        <v/>
      </c>
      <c r="J939" s="191" t="str">
        <v/>
      </c>
      <c r="K939" s="191" t="str">
        <f t="shared" si="167"/>
        <v/>
      </c>
      <c r="L939" s="191" t="str">
        <v/>
      </c>
      <c r="M939" s="192" t="str">
        <v/>
      </c>
      <c r="N939" s="191" t="str">
        <v/>
      </c>
      <c r="O939" s="191" t="str">
        <v/>
      </c>
      <c r="P939" s="193" t="str">
        <f t="shared" si="159"/>
        <v/>
      </c>
      <c r="Q939" s="193" t="str">
        <f t="shared" si="160"/>
        <v/>
      </c>
      <c r="R939" s="179" t="str">
        <f>IF('Planilla de Perforacion'!K973="Survey","Survey","")</f>
        <v/>
      </c>
      <c r="T939" s="179" t="b">
        <f t="shared" si="161"/>
        <v>0</v>
      </c>
      <c r="U939" s="179" t="str">
        <v/>
      </c>
      <c r="V939" s="179" t="str">
        <f t="shared" si="162"/>
        <v/>
      </c>
      <c r="W939" t="str">
        <v/>
      </c>
      <c r="X939" s="202" t="str">
        <v/>
      </c>
      <c r="Y939" t="str">
        <v/>
      </c>
      <c r="Z939" t="str">
        <v/>
      </c>
      <c r="AA939" t="str">
        <f t="shared" si="165"/>
        <v/>
      </c>
      <c r="AB939" t="str">
        <f t="shared" si="166"/>
        <v/>
      </c>
      <c r="AC939" s="179" t="str">
        <f>IF('Planilla de Perforacion'!K973="Repasa","Repasa","")</f>
        <v/>
      </c>
      <c r="AE939" s="179" t="b">
        <f t="shared" si="163"/>
        <v>0</v>
      </c>
      <c r="AF939" t="str">
        <v/>
      </c>
      <c r="AG939" s="179" t="str">
        <f t="shared" si="164"/>
        <v/>
      </c>
      <c r="AH939" t="str">
        <v/>
      </c>
      <c r="AI939" s="202" t="str">
        <v/>
      </c>
      <c r="AJ939" t="str">
        <v/>
      </c>
      <c r="AK939" s="203" t="str">
        <v/>
      </c>
      <c r="AL939" t="str">
        <f t="shared" si="157"/>
        <v/>
      </c>
      <c r="AM939" t="str">
        <f t="shared" si="158"/>
        <v/>
      </c>
    </row>
    <row r="940" spans="3:39" x14ac:dyDescent="0.25">
      <c r="C940" s="179" t="str">
        <f>IF('Planilla de Perforacion'!K974="Conexión","Conexión","")</f>
        <v/>
      </c>
      <c r="D940" s="189" t="str">
        <f>'Planilla de Perforacion'!H974</f>
        <v/>
      </c>
      <c r="E940" s="190" t="str">
        <f>'Planilla de Perforacion'!E974</f>
        <v/>
      </c>
      <c r="F940" s="179">
        <f>'Planilla de Perforacion'!AF974</f>
        <v>0</v>
      </c>
      <c r="G940" s="179" t="str">
        <f>'Planilla de Perforacion'!AQ974</f>
        <v/>
      </c>
      <c r="H940" s="179" t="str">
        <f>'Planilla de Perforacion'!AS974</f>
        <v/>
      </c>
      <c r="I940" s="179" t="str">
        <f>'Planilla de Perforacion'!AR974</f>
        <v/>
      </c>
      <c r="J940" s="191" t="str">
        <v/>
      </c>
      <c r="K940" s="191" t="str">
        <f t="shared" si="167"/>
        <v/>
      </c>
      <c r="L940" s="191" t="str">
        <v/>
      </c>
      <c r="M940" s="192" t="str">
        <v/>
      </c>
      <c r="N940" s="191" t="str">
        <v/>
      </c>
      <c r="O940" s="191" t="str">
        <v/>
      </c>
      <c r="P940" s="193" t="str">
        <f t="shared" si="159"/>
        <v/>
      </c>
      <c r="Q940" s="193" t="str">
        <f t="shared" si="160"/>
        <v/>
      </c>
      <c r="R940" s="179" t="str">
        <f>IF('Planilla de Perforacion'!K974="Survey","Survey","")</f>
        <v/>
      </c>
      <c r="T940" s="179" t="b">
        <f t="shared" si="161"/>
        <v>0</v>
      </c>
      <c r="U940" s="179" t="str">
        <v/>
      </c>
      <c r="V940" s="179" t="str">
        <f t="shared" si="162"/>
        <v/>
      </c>
      <c r="W940" t="str">
        <v/>
      </c>
      <c r="X940" s="202" t="str">
        <v/>
      </c>
      <c r="Y940" t="str">
        <v/>
      </c>
      <c r="Z940" t="str">
        <v/>
      </c>
      <c r="AA940" t="str">
        <f t="shared" si="165"/>
        <v/>
      </c>
      <c r="AB940" t="str">
        <f t="shared" si="166"/>
        <v/>
      </c>
      <c r="AC940" s="179" t="str">
        <f>IF('Planilla de Perforacion'!K974="Repasa","Repasa","")</f>
        <v/>
      </c>
      <c r="AE940" s="179" t="b">
        <f t="shared" si="163"/>
        <v>0</v>
      </c>
      <c r="AF940" t="str">
        <v/>
      </c>
      <c r="AG940" s="179" t="str">
        <f t="shared" si="164"/>
        <v/>
      </c>
      <c r="AH940" t="str">
        <v/>
      </c>
      <c r="AI940" s="202" t="str">
        <v/>
      </c>
      <c r="AJ940" t="str">
        <v/>
      </c>
      <c r="AK940" s="203" t="str">
        <v/>
      </c>
      <c r="AL940" t="str">
        <f t="shared" si="157"/>
        <v/>
      </c>
      <c r="AM940" t="str">
        <f t="shared" si="158"/>
        <v/>
      </c>
    </row>
    <row r="941" spans="3:39" x14ac:dyDescent="0.25">
      <c r="C941" s="179" t="str">
        <f>IF('Planilla de Perforacion'!K975="Conexión","Conexión","")</f>
        <v/>
      </c>
      <c r="D941" s="189" t="str">
        <f>'Planilla de Perforacion'!H975</f>
        <v/>
      </c>
      <c r="E941" s="190" t="str">
        <f>'Planilla de Perforacion'!E975</f>
        <v/>
      </c>
      <c r="F941" s="179">
        <f>'Planilla de Perforacion'!AF975</f>
        <v>0</v>
      </c>
      <c r="G941" s="179" t="str">
        <f>'Planilla de Perforacion'!AQ975</f>
        <v/>
      </c>
      <c r="H941" s="179" t="str">
        <f>'Planilla de Perforacion'!AS975</f>
        <v/>
      </c>
      <c r="I941" s="179" t="str">
        <f>'Planilla de Perforacion'!AR975</f>
        <v/>
      </c>
      <c r="J941" s="191" t="str">
        <v/>
      </c>
      <c r="K941" s="191" t="str">
        <f t="shared" si="167"/>
        <v/>
      </c>
      <c r="L941" s="191" t="str">
        <v/>
      </c>
      <c r="M941" s="192" t="str">
        <v/>
      </c>
      <c r="N941" s="191" t="str">
        <v/>
      </c>
      <c r="O941" s="191" t="str">
        <v/>
      </c>
      <c r="P941" s="193" t="str">
        <f t="shared" si="159"/>
        <v/>
      </c>
      <c r="Q941" s="193" t="str">
        <f t="shared" si="160"/>
        <v/>
      </c>
      <c r="R941" s="179" t="str">
        <f>IF('Planilla de Perforacion'!K975="Survey","Survey","")</f>
        <v/>
      </c>
      <c r="T941" s="179" t="b">
        <f t="shared" si="161"/>
        <v>0</v>
      </c>
      <c r="U941" s="179" t="str">
        <v/>
      </c>
      <c r="V941" s="179" t="str">
        <f t="shared" si="162"/>
        <v/>
      </c>
      <c r="W941" t="str">
        <v/>
      </c>
      <c r="X941" s="202" t="str">
        <v/>
      </c>
      <c r="Y941" t="str">
        <v/>
      </c>
      <c r="Z941" t="str">
        <v/>
      </c>
      <c r="AA941" t="str">
        <f t="shared" si="165"/>
        <v/>
      </c>
      <c r="AB941" t="str">
        <f t="shared" si="166"/>
        <v/>
      </c>
      <c r="AC941" s="179" t="str">
        <f>IF('Planilla de Perforacion'!K975="Repasa","Repasa","")</f>
        <v/>
      </c>
      <c r="AE941" s="179" t="b">
        <f t="shared" si="163"/>
        <v>0</v>
      </c>
      <c r="AF941" t="str">
        <v/>
      </c>
      <c r="AG941" s="179" t="str">
        <f t="shared" si="164"/>
        <v/>
      </c>
      <c r="AH941" t="str">
        <v/>
      </c>
      <c r="AI941" s="202" t="str">
        <v/>
      </c>
      <c r="AJ941" t="str">
        <v/>
      </c>
      <c r="AK941" s="203" t="str">
        <v/>
      </c>
      <c r="AL941" t="str">
        <f t="shared" si="157"/>
        <v/>
      </c>
      <c r="AM941" t="str">
        <f t="shared" si="158"/>
        <v/>
      </c>
    </row>
    <row r="942" spans="3:39" x14ac:dyDescent="0.25">
      <c r="C942" s="179" t="str">
        <f>IF('Planilla de Perforacion'!K976="Conexión","Conexión","")</f>
        <v/>
      </c>
      <c r="D942" s="189" t="str">
        <f>'Planilla de Perforacion'!H976</f>
        <v/>
      </c>
      <c r="E942" s="190" t="str">
        <f>'Planilla de Perforacion'!E976</f>
        <v/>
      </c>
      <c r="F942" s="179">
        <f>'Planilla de Perforacion'!AF976</f>
        <v>0</v>
      </c>
      <c r="G942" s="179" t="str">
        <f>'Planilla de Perforacion'!AQ976</f>
        <v/>
      </c>
      <c r="H942" s="179" t="str">
        <f>'Planilla de Perforacion'!AS976</f>
        <v/>
      </c>
      <c r="I942" s="179" t="str">
        <f>'Planilla de Perforacion'!AR976</f>
        <v/>
      </c>
      <c r="J942" s="191" t="str">
        <v/>
      </c>
      <c r="K942" s="191" t="str">
        <f t="shared" si="167"/>
        <v/>
      </c>
      <c r="L942" s="191" t="str">
        <v/>
      </c>
      <c r="M942" s="192" t="str">
        <v/>
      </c>
      <c r="N942" s="191" t="str">
        <v/>
      </c>
      <c r="O942" s="191" t="str">
        <v/>
      </c>
      <c r="P942" s="193" t="str">
        <f t="shared" si="159"/>
        <v/>
      </c>
      <c r="Q942" s="193" t="str">
        <f t="shared" si="160"/>
        <v/>
      </c>
      <c r="R942" s="179" t="str">
        <f>IF('Planilla de Perforacion'!K976="Survey","Survey","")</f>
        <v/>
      </c>
      <c r="T942" s="179" t="b">
        <f t="shared" si="161"/>
        <v>0</v>
      </c>
      <c r="U942" s="179" t="str">
        <v/>
      </c>
      <c r="V942" s="179" t="str">
        <f t="shared" si="162"/>
        <v/>
      </c>
      <c r="W942" t="str">
        <v/>
      </c>
      <c r="X942" s="202" t="str">
        <v/>
      </c>
      <c r="Y942" t="str">
        <v/>
      </c>
      <c r="Z942" t="str">
        <v/>
      </c>
      <c r="AA942" t="str">
        <f t="shared" si="165"/>
        <v/>
      </c>
      <c r="AB942" t="str">
        <f t="shared" si="166"/>
        <v/>
      </c>
      <c r="AC942" s="179" t="str">
        <f>IF('Planilla de Perforacion'!K976="Repasa","Repasa","")</f>
        <v/>
      </c>
      <c r="AE942" s="179" t="b">
        <f t="shared" si="163"/>
        <v>0</v>
      </c>
      <c r="AF942" t="str">
        <v/>
      </c>
      <c r="AG942" s="179" t="str">
        <f t="shared" si="164"/>
        <v/>
      </c>
      <c r="AH942" t="str">
        <v/>
      </c>
      <c r="AI942" s="202" t="str">
        <v/>
      </c>
      <c r="AJ942" t="str">
        <v/>
      </c>
      <c r="AK942" s="203" t="str">
        <v/>
      </c>
      <c r="AL942" t="str">
        <f t="shared" si="157"/>
        <v/>
      </c>
      <c r="AM942" t="str">
        <f t="shared" si="158"/>
        <v/>
      </c>
    </row>
    <row r="943" spans="3:39" x14ac:dyDescent="0.25">
      <c r="C943" s="179" t="str">
        <f>IF('Planilla de Perforacion'!K977="Conexión","Conexión","")</f>
        <v/>
      </c>
      <c r="D943" s="189" t="str">
        <f>'Planilla de Perforacion'!H977</f>
        <v/>
      </c>
      <c r="E943" s="190" t="str">
        <f>'Planilla de Perforacion'!E977</f>
        <v/>
      </c>
      <c r="F943" s="179">
        <f>'Planilla de Perforacion'!AF977</f>
        <v>0</v>
      </c>
      <c r="G943" s="179" t="str">
        <f>'Planilla de Perforacion'!AQ977</f>
        <v/>
      </c>
      <c r="H943" s="179" t="str">
        <f>'Planilla de Perforacion'!AS977</f>
        <v/>
      </c>
      <c r="I943" s="179" t="str">
        <f>'Planilla de Perforacion'!AR977</f>
        <v/>
      </c>
      <c r="J943" s="191" t="str">
        <v/>
      </c>
      <c r="K943" s="191" t="str">
        <f t="shared" si="167"/>
        <v/>
      </c>
      <c r="L943" s="191" t="str">
        <v/>
      </c>
      <c r="M943" s="192" t="str">
        <v/>
      </c>
      <c r="N943" s="191" t="str">
        <v/>
      </c>
      <c r="O943" s="191" t="str">
        <v/>
      </c>
      <c r="P943" s="193" t="str">
        <f t="shared" si="159"/>
        <v/>
      </c>
      <c r="Q943" s="193" t="str">
        <f t="shared" si="160"/>
        <v/>
      </c>
      <c r="R943" s="179" t="str">
        <f>IF('Planilla de Perforacion'!K977="Survey","Survey","")</f>
        <v/>
      </c>
      <c r="T943" s="179" t="b">
        <f t="shared" si="161"/>
        <v>0</v>
      </c>
      <c r="U943" s="179" t="str">
        <v/>
      </c>
      <c r="V943" s="179" t="str">
        <f t="shared" si="162"/>
        <v/>
      </c>
      <c r="W943" t="str">
        <v/>
      </c>
      <c r="X943" s="202" t="str">
        <v/>
      </c>
      <c r="Y943" t="str">
        <v/>
      </c>
      <c r="Z943" t="str">
        <v/>
      </c>
      <c r="AA943" t="str">
        <f t="shared" si="165"/>
        <v/>
      </c>
      <c r="AB943" t="str">
        <f t="shared" si="166"/>
        <v/>
      </c>
      <c r="AC943" s="179" t="str">
        <f>IF('Planilla de Perforacion'!K977="Repasa","Repasa","")</f>
        <v/>
      </c>
      <c r="AE943" s="179" t="b">
        <f t="shared" si="163"/>
        <v>0</v>
      </c>
      <c r="AF943" t="str">
        <v/>
      </c>
      <c r="AG943" s="179" t="str">
        <f t="shared" si="164"/>
        <v/>
      </c>
      <c r="AH943" t="str">
        <v/>
      </c>
      <c r="AI943" s="202" t="str">
        <v/>
      </c>
      <c r="AJ943" t="str">
        <v/>
      </c>
      <c r="AK943" s="203" t="str">
        <v/>
      </c>
      <c r="AL943" t="str">
        <f t="shared" si="157"/>
        <v/>
      </c>
      <c r="AM943" t="str">
        <f t="shared" si="158"/>
        <v/>
      </c>
    </row>
    <row r="944" spans="3:39" x14ac:dyDescent="0.25">
      <c r="C944" s="179" t="str">
        <f>IF('Planilla de Perforacion'!K978="Conexión","Conexión","")</f>
        <v/>
      </c>
      <c r="D944" s="189" t="str">
        <f>'Planilla de Perforacion'!H978</f>
        <v/>
      </c>
      <c r="E944" s="190" t="str">
        <f>'Planilla de Perforacion'!E978</f>
        <v/>
      </c>
      <c r="F944" s="179">
        <f>'Planilla de Perforacion'!AF978</f>
        <v>0</v>
      </c>
      <c r="G944" s="179" t="str">
        <f>'Planilla de Perforacion'!AQ978</f>
        <v/>
      </c>
      <c r="H944" s="179" t="str">
        <f>'Planilla de Perforacion'!AS978</f>
        <v/>
      </c>
      <c r="I944" s="179" t="str">
        <f>'Planilla de Perforacion'!AR978</f>
        <v/>
      </c>
      <c r="J944" s="191" t="str">
        <v/>
      </c>
      <c r="K944" s="191" t="str">
        <f t="shared" si="167"/>
        <v/>
      </c>
      <c r="L944" s="191" t="str">
        <v/>
      </c>
      <c r="M944" s="192" t="str">
        <v/>
      </c>
      <c r="N944" s="191" t="str">
        <v/>
      </c>
      <c r="O944" s="191" t="str">
        <v/>
      </c>
      <c r="P944" s="193" t="str">
        <f t="shared" si="159"/>
        <v/>
      </c>
      <c r="Q944" s="193" t="str">
        <f t="shared" si="160"/>
        <v/>
      </c>
      <c r="R944" s="179" t="str">
        <f>IF('Planilla de Perforacion'!K978="Survey","Survey","")</f>
        <v/>
      </c>
      <c r="T944" s="179" t="b">
        <f t="shared" si="161"/>
        <v>0</v>
      </c>
      <c r="U944" s="179" t="str">
        <v/>
      </c>
      <c r="V944" s="179" t="str">
        <f t="shared" si="162"/>
        <v/>
      </c>
      <c r="W944" t="str">
        <v/>
      </c>
      <c r="X944" s="202" t="str">
        <v/>
      </c>
      <c r="Y944" t="str">
        <v/>
      </c>
      <c r="Z944" t="str">
        <v/>
      </c>
      <c r="AA944" t="str">
        <f t="shared" si="165"/>
        <v/>
      </c>
      <c r="AB944" t="str">
        <f t="shared" si="166"/>
        <v/>
      </c>
      <c r="AC944" s="179" t="str">
        <f>IF('Planilla de Perforacion'!K978="Repasa","Repasa","")</f>
        <v/>
      </c>
      <c r="AE944" s="179" t="b">
        <f t="shared" si="163"/>
        <v>0</v>
      </c>
      <c r="AF944" t="str">
        <v/>
      </c>
      <c r="AG944" s="179" t="str">
        <f t="shared" si="164"/>
        <v/>
      </c>
      <c r="AH944" t="str">
        <v/>
      </c>
      <c r="AI944" s="202" t="str">
        <v/>
      </c>
      <c r="AJ944" t="str">
        <v/>
      </c>
      <c r="AK944" s="203" t="str">
        <v/>
      </c>
      <c r="AL944" t="str">
        <f t="shared" si="157"/>
        <v/>
      </c>
      <c r="AM944" t="str">
        <f t="shared" si="158"/>
        <v/>
      </c>
    </row>
    <row r="945" spans="3:39" x14ac:dyDescent="0.25">
      <c r="C945" s="179" t="str">
        <f>IF('Planilla de Perforacion'!K979="Conexión","Conexión","")</f>
        <v/>
      </c>
      <c r="D945" s="189" t="str">
        <f>'Planilla de Perforacion'!H979</f>
        <v/>
      </c>
      <c r="E945" s="190" t="str">
        <f>'Planilla de Perforacion'!E979</f>
        <v/>
      </c>
      <c r="F945" s="179">
        <f>'Planilla de Perforacion'!AF979</f>
        <v>0</v>
      </c>
      <c r="G945" s="179" t="str">
        <f>'Planilla de Perforacion'!AQ979</f>
        <v/>
      </c>
      <c r="H945" s="179" t="str">
        <f>'Planilla de Perforacion'!AS979</f>
        <v/>
      </c>
      <c r="I945" s="179" t="str">
        <f>'Planilla de Perforacion'!AR979</f>
        <v/>
      </c>
      <c r="J945" s="191" t="str">
        <v/>
      </c>
      <c r="K945" s="191" t="str">
        <f t="shared" si="167"/>
        <v/>
      </c>
      <c r="L945" s="191" t="str">
        <v/>
      </c>
      <c r="M945" s="192" t="str">
        <v/>
      </c>
      <c r="N945" s="191" t="str">
        <v/>
      </c>
      <c r="O945" s="191" t="str">
        <v/>
      </c>
      <c r="P945" s="193" t="str">
        <f t="shared" si="159"/>
        <v/>
      </c>
      <c r="Q945" s="193" t="str">
        <f t="shared" si="160"/>
        <v/>
      </c>
      <c r="R945" s="179" t="str">
        <f>IF('Planilla de Perforacion'!K979="Survey","Survey","")</f>
        <v/>
      </c>
      <c r="T945" s="179" t="b">
        <f t="shared" si="161"/>
        <v>0</v>
      </c>
      <c r="U945" s="179" t="str">
        <v/>
      </c>
      <c r="V945" s="179" t="str">
        <f t="shared" si="162"/>
        <v/>
      </c>
      <c r="W945" t="str">
        <v/>
      </c>
      <c r="X945" s="202" t="str">
        <v/>
      </c>
      <c r="Y945" t="str">
        <v/>
      </c>
      <c r="Z945" t="str">
        <v/>
      </c>
      <c r="AA945" t="str">
        <f t="shared" si="165"/>
        <v/>
      </c>
      <c r="AB945" t="str">
        <f t="shared" si="166"/>
        <v/>
      </c>
      <c r="AC945" s="179" t="str">
        <f>IF('Planilla de Perforacion'!K979="Repasa","Repasa","")</f>
        <v/>
      </c>
      <c r="AE945" s="179" t="b">
        <f t="shared" si="163"/>
        <v>0</v>
      </c>
      <c r="AF945" t="str">
        <v/>
      </c>
      <c r="AG945" s="179" t="str">
        <f t="shared" si="164"/>
        <v/>
      </c>
      <c r="AH945" t="str">
        <v/>
      </c>
      <c r="AI945" s="202" t="str">
        <v/>
      </c>
      <c r="AJ945" t="str">
        <v/>
      </c>
      <c r="AK945" s="203" t="str">
        <v/>
      </c>
      <c r="AL945" t="str">
        <f t="shared" si="157"/>
        <v/>
      </c>
      <c r="AM945" t="str">
        <f t="shared" si="158"/>
        <v/>
      </c>
    </row>
    <row r="946" spans="3:39" x14ac:dyDescent="0.25">
      <c r="C946" s="179" t="str">
        <f>IF('Planilla de Perforacion'!K980="Conexión","Conexión","")</f>
        <v/>
      </c>
      <c r="D946" s="189" t="str">
        <f>'Planilla de Perforacion'!H980</f>
        <v/>
      </c>
      <c r="E946" s="190" t="str">
        <f>'Planilla de Perforacion'!E980</f>
        <v/>
      </c>
      <c r="F946" s="179">
        <f>'Planilla de Perforacion'!AF980</f>
        <v>0</v>
      </c>
      <c r="G946" s="179" t="str">
        <f>'Planilla de Perforacion'!AQ980</f>
        <v/>
      </c>
      <c r="H946" s="179" t="str">
        <f>'Planilla de Perforacion'!AS980</f>
        <v/>
      </c>
      <c r="I946" s="179" t="str">
        <f>'Planilla de Perforacion'!AR980</f>
        <v/>
      </c>
      <c r="J946" s="191" t="str">
        <v/>
      </c>
      <c r="K946" s="191" t="str">
        <f t="shared" si="167"/>
        <v/>
      </c>
      <c r="L946" s="191" t="str">
        <v/>
      </c>
      <c r="M946" s="192" t="str">
        <v/>
      </c>
      <c r="N946" s="191" t="str">
        <v/>
      </c>
      <c r="O946" s="191" t="str">
        <v/>
      </c>
      <c r="P946" s="193" t="str">
        <f t="shared" si="159"/>
        <v/>
      </c>
      <c r="Q946" s="193" t="str">
        <f t="shared" si="160"/>
        <v/>
      </c>
      <c r="R946" s="179" t="str">
        <f>IF('Planilla de Perforacion'!K980="Survey","Survey","")</f>
        <v/>
      </c>
      <c r="T946" s="179" t="b">
        <f t="shared" si="161"/>
        <v>0</v>
      </c>
      <c r="U946" s="179" t="str">
        <v/>
      </c>
      <c r="V946" s="179" t="str">
        <f t="shared" si="162"/>
        <v/>
      </c>
      <c r="W946" t="str">
        <v/>
      </c>
      <c r="X946" s="202" t="str">
        <v/>
      </c>
      <c r="Y946" t="str">
        <v/>
      </c>
      <c r="Z946" t="str">
        <v/>
      </c>
      <c r="AA946" t="str">
        <f t="shared" si="165"/>
        <v/>
      </c>
      <c r="AB946" t="str">
        <f t="shared" si="166"/>
        <v/>
      </c>
      <c r="AC946" s="179" t="str">
        <f>IF('Planilla de Perforacion'!K980="Repasa","Repasa","")</f>
        <v/>
      </c>
      <c r="AE946" s="179" t="b">
        <f t="shared" si="163"/>
        <v>0</v>
      </c>
      <c r="AF946" t="str">
        <v/>
      </c>
      <c r="AG946" s="179" t="str">
        <f t="shared" si="164"/>
        <v/>
      </c>
      <c r="AH946" t="str">
        <v/>
      </c>
      <c r="AI946" s="202" t="str">
        <v/>
      </c>
      <c r="AJ946" t="str">
        <v/>
      </c>
      <c r="AK946" s="203" t="str">
        <v/>
      </c>
      <c r="AL946" t="str">
        <f t="shared" si="157"/>
        <v/>
      </c>
      <c r="AM946" t="str">
        <f t="shared" si="158"/>
        <v/>
      </c>
    </row>
    <row r="947" spans="3:39" x14ac:dyDescent="0.25">
      <c r="C947" s="179" t="str">
        <f>IF('Planilla de Perforacion'!K981="Conexión","Conexión","")</f>
        <v/>
      </c>
      <c r="D947" s="189" t="str">
        <f>'Planilla de Perforacion'!H981</f>
        <v/>
      </c>
      <c r="E947" s="190" t="str">
        <f>'Planilla de Perforacion'!E981</f>
        <v/>
      </c>
      <c r="F947" s="179">
        <f>'Planilla de Perforacion'!AF981</f>
        <v>0</v>
      </c>
      <c r="G947" s="179" t="str">
        <f>'Planilla de Perforacion'!AQ981</f>
        <v/>
      </c>
      <c r="H947" s="179" t="str">
        <f>'Planilla de Perforacion'!AS981</f>
        <v/>
      </c>
      <c r="I947" s="179" t="str">
        <f>'Planilla de Perforacion'!AR981</f>
        <v/>
      </c>
      <c r="J947" s="191" t="str">
        <v/>
      </c>
      <c r="K947" s="191" t="str">
        <f t="shared" si="167"/>
        <v/>
      </c>
      <c r="L947" s="191" t="str">
        <v/>
      </c>
      <c r="M947" s="192" t="str">
        <v/>
      </c>
      <c r="N947" s="191" t="str">
        <v/>
      </c>
      <c r="O947" s="191" t="str">
        <v/>
      </c>
      <c r="P947" s="193" t="str">
        <f t="shared" si="159"/>
        <v/>
      </c>
      <c r="Q947" s="193" t="str">
        <f t="shared" si="160"/>
        <v/>
      </c>
      <c r="R947" s="179" t="str">
        <f>IF('Planilla de Perforacion'!K981="Survey","Survey","")</f>
        <v/>
      </c>
      <c r="T947" s="179" t="b">
        <f t="shared" si="161"/>
        <v>0</v>
      </c>
      <c r="U947" s="179" t="str">
        <v/>
      </c>
      <c r="V947" s="179" t="str">
        <f t="shared" si="162"/>
        <v/>
      </c>
      <c r="W947" t="str">
        <v/>
      </c>
      <c r="X947" s="202" t="str">
        <v/>
      </c>
      <c r="Y947" t="str">
        <v/>
      </c>
      <c r="Z947" t="str">
        <v/>
      </c>
      <c r="AA947" t="str">
        <f t="shared" si="165"/>
        <v/>
      </c>
      <c r="AB947" t="str">
        <f t="shared" si="166"/>
        <v/>
      </c>
      <c r="AC947" s="179" t="str">
        <f>IF('Planilla de Perforacion'!K981="Repasa","Repasa","")</f>
        <v/>
      </c>
      <c r="AE947" s="179" t="b">
        <f t="shared" si="163"/>
        <v>0</v>
      </c>
      <c r="AF947" t="str">
        <v/>
      </c>
      <c r="AG947" s="179" t="str">
        <f t="shared" si="164"/>
        <v/>
      </c>
      <c r="AH947" t="str">
        <v/>
      </c>
      <c r="AI947" s="202" t="str">
        <v/>
      </c>
      <c r="AJ947" t="str">
        <v/>
      </c>
      <c r="AK947" s="203" t="str">
        <v/>
      </c>
      <c r="AL947" t="str">
        <f t="shared" si="157"/>
        <v/>
      </c>
      <c r="AM947" t="str">
        <f t="shared" si="158"/>
        <v/>
      </c>
    </row>
    <row r="948" spans="3:39" x14ac:dyDescent="0.25">
      <c r="C948" s="179" t="str">
        <f>IF('Planilla de Perforacion'!K982="Conexión","Conexión","")</f>
        <v/>
      </c>
      <c r="D948" s="189" t="str">
        <f>'Planilla de Perforacion'!H982</f>
        <v/>
      </c>
      <c r="E948" s="190" t="str">
        <f>'Planilla de Perforacion'!E982</f>
        <v/>
      </c>
      <c r="F948" s="179">
        <f>'Planilla de Perforacion'!AF982</f>
        <v>0</v>
      </c>
      <c r="G948" s="179" t="str">
        <f>'Planilla de Perforacion'!AQ982</f>
        <v/>
      </c>
      <c r="H948" s="179" t="str">
        <f>'Planilla de Perforacion'!AS982</f>
        <v/>
      </c>
      <c r="I948" s="179" t="str">
        <f>'Planilla de Perforacion'!AR982</f>
        <v/>
      </c>
      <c r="J948" s="191" t="str">
        <v/>
      </c>
      <c r="K948" s="191" t="str">
        <f t="shared" si="167"/>
        <v/>
      </c>
      <c r="L948" s="191" t="str">
        <v/>
      </c>
      <c r="M948" s="192" t="str">
        <v/>
      </c>
      <c r="N948" s="191" t="str">
        <v/>
      </c>
      <c r="O948" s="191" t="str">
        <v/>
      </c>
      <c r="P948" s="193" t="str">
        <f t="shared" si="159"/>
        <v/>
      </c>
      <c r="Q948" s="193" t="str">
        <f t="shared" si="160"/>
        <v/>
      </c>
      <c r="R948" s="179" t="str">
        <f>IF('Planilla de Perforacion'!K982="Survey","Survey","")</f>
        <v/>
      </c>
      <c r="T948" s="179" t="b">
        <f t="shared" si="161"/>
        <v>0</v>
      </c>
      <c r="U948" s="179" t="str">
        <v/>
      </c>
      <c r="V948" s="179" t="str">
        <f t="shared" si="162"/>
        <v/>
      </c>
      <c r="W948" t="str">
        <v/>
      </c>
      <c r="X948" s="202" t="str">
        <v/>
      </c>
      <c r="Y948" t="str">
        <v/>
      </c>
      <c r="Z948" t="str">
        <v/>
      </c>
      <c r="AA948" t="str">
        <f t="shared" si="165"/>
        <v/>
      </c>
      <c r="AB948" t="str">
        <f t="shared" si="166"/>
        <v/>
      </c>
      <c r="AC948" s="179" t="str">
        <f>IF('Planilla de Perforacion'!K982="Repasa","Repasa","")</f>
        <v/>
      </c>
      <c r="AE948" s="179" t="b">
        <f t="shared" si="163"/>
        <v>0</v>
      </c>
      <c r="AF948" t="str">
        <v/>
      </c>
      <c r="AG948" s="179" t="str">
        <f t="shared" si="164"/>
        <v/>
      </c>
      <c r="AH948" t="str">
        <v/>
      </c>
      <c r="AI948" s="202" t="str">
        <v/>
      </c>
      <c r="AJ948" t="str">
        <v/>
      </c>
      <c r="AK948" s="203" t="str">
        <v/>
      </c>
      <c r="AL948" t="str">
        <f t="shared" si="157"/>
        <v/>
      </c>
      <c r="AM948" t="str">
        <f t="shared" si="158"/>
        <v/>
      </c>
    </row>
    <row r="949" spans="3:39" x14ac:dyDescent="0.25">
      <c r="C949" s="179" t="str">
        <f>IF('Planilla de Perforacion'!K983="Conexión","Conexión","")</f>
        <v/>
      </c>
      <c r="D949" s="189" t="str">
        <f>'Planilla de Perforacion'!H983</f>
        <v/>
      </c>
      <c r="E949" s="190" t="str">
        <f>'Planilla de Perforacion'!E983</f>
        <v/>
      </c>
      <c r="F949" s="179">
        <f>'Planilla de Perforacion'!AF983</f>
        <v>0</v>
      </c>
      <c r="G949" s="179" t="str">
        <f>'Planilla de Perforacion'!AQ983</f>
        <v/>
      </c>
      <c r="H949" s="179" t="str">
        <f>'Planilla de Perforacion'!AS983</f>
        <v/>
      </c>
      <c r="I949" s="179" t="str">
        <f>'Planilla de Perforacion'!AR983</f>
        <v/>
      </c>
      <c r="J949" s="191" t="str">
        <v/>
      </c>
      <c r="K949" s="191" t="str">
        <f t="shared" si="167"/>
        <v/>
      </c>
      <c r="L949" s="191" t="str">
        <v/>
      </c>
      <c r="M949" s="192" t="str">
        <v/>
      </c>
      <c r="N949" s="191" t="str">
        <v/>
      </c>
      <c r="O949" s="191" t="str">
        <v/>
      </c>
      <c r="P949" s="193" t="str">
        <f t="shared" si="159"/>
        <v/>
      </c>
      <c r="Q949" s="193" t="str">
        <f t="shared" si="160"/>
        <v/>
      </c>
      <c r="R949" s="179" t="str">
        <f>IF('Planilla de Perforacion'!K983="Survey","Survey","")</f>
        <v/>
      </c>
      <c r="T949" s="179" t="b">
        <f t="shared" si="161"/>
        <v>0</v>
      </c>
      <c r="U949" s="179" t="str">
        <v/>
      </c>
      <c r="V949" s="179" t="str">
        <f t="shared" si="162"/>
        <v/>
      </c>
      <c r="W949" t="str">
        <v/>
      </c>
      <c r="X949" s="202" t="str">
        <v/>
      </c>
      <c r="Y949" t="str">
        <v/>
      </c>
      <c r="Z949" t="str">
        <v/>
      </c>
      <c r="AA949" t="str">
        <f t="shared" si="165"/>
        <v/>
      </c>
      <c r="AB949" t="str">
        <f t="shared" si="166"/>
        <v/>
      </c>
      <c r="AC949" s="179" t="str">
        <f>IF('Planilla de Perforacion'!K983="Repasa","Repasa","")</f>
        <v/>
      </c>
      <c r="AE949" s="179" t="b">
        <f t="shared" si="163"/>
        <v>0</v>
      </c>
      <c r="AF949" t="str">
        <v/>
      </c>
      <c r="AG949" s="179" t="str">
        <f t="shared" si="164"/>
        <v/>
      </c>
      <c r="AH949" t="str">
        <v/>
      </c>
      <c r="AI949" s="202" t="str">
        <v/>
      </c>
      <c r="AJ949" t="str">
        <v/>
      </c>
      <c r="AK949" s="203" t="str">
        <v/>
      </c>
      <c r="AL949" t="str">
        <f t="shared" si="157"/>
        <v/>
      </c>
      <c r="AM949" t="str">
        <f t="shared" si="158"/>
        <v/>
      </c>
    </row>
    <row r="950" spans="3:39" x14ac:dyDescent="0.25">
      <c r="C950" s="179" t="str">
        <f>IF('Planilla de Perforacion'!K984="Conexión","Conexión","")</f>
        <v/>
      </c>
      <c r="D950" s="189" t="str">
        <f>'Planilla de Perforacion'!H984</f>
        <v/>
      </c>
      <c r="E950" s="190" t="str">
        <f>'Planilla de Perforacion'!E984</f>
        <v/>
      </c>
      <c r="F950" s="179">
        <f>'Planilla de Perforacion'!AF984</f>
        <v>0</v>
      </c>
      <c r="G950" s="179" t="str">
        <f>'Planilla de Perforacion'!AQ984</f>
        <v/>
      </c>
      <c r="H950" s="179" t="str">
        <f>'Planilla de Perforacion'!AS984</f>
        <v/>
      </c>
      <c r="I950" s="179" t="str">
        <f>'Planilla de Perforacion'!AR984</f>
        <v/>
      </c>
      <c r="J950" s="191" t="str">
        <v/>
      </c>
      <c r="K950" s="191" t="str">
        <f t="shared" si="167"/>
        <v/>
      </c>
      <c r="L950" s="191" t="str">
        <v/>
      </c>
      <c r="M950" s="192" t="str">
        <v/>
      </c>
      <c r="N950" s="191" t="str">
        <v/>
      </c>
      <c r="O950" s="191" t="str">
        <v/>
      </c>
      <c r="P950" s="193" t="str">
        <f t="shared" si="159"/>
        <v/>
      </c>
      <c r="Q950" s="193" t="str">
        <f t="shared" si="160"/>
        <v/>
      </c>
      <c r="R950" s="179" t="str">
        <f>IF('Planilla de Perforacion'!K984="Survey","Survey","")</f>
        <v/>
      </c>
      <c r="T950" s="179" t="b">
        <f t="shared" si="161"/>
        <v>0</v>
      </c>
      <c r="U950" s="179" t="str">
        <v/>
      </c>
      <c r="V950" s="179" t="str">
        <f t="shared" si="162"/>
        <v/>
      </c>
      <c r="W950" t="str">
        <v/>
      </c>
      <c r="X950" s="202" t="str">
        <v/>
      </c>
      <c r="Y950" t="str">
        <v/>
      </c>
      <c r="Z950" t="str">
        <v/>
      </c>
      <c r="AA950" t="str">
        <f t="shared" si="165"/>
        <v/>
      </c>
      <c r="AB950" t="str">
        <f t="shared" si="166"/>
        <v/>
      </c>
      <c r="AC950" s="179" t="str">
        <f>IF('Planilla de Perforacion'!K984="Repasa","Repasa","")</f>
        <v/>
      </c>
      <c r="AE950" s="179" t="b">
        <f t="shared" si="163"/>
        <v>0</v>
      </c>
      <c r="AF950" t="str">
        <v/>
      </c>
      <c r="AG950" s="179" t="str">
        <f t="shared" si="164"/>
        <v/>
      </c>
      <c r="AH950" t="str">
        <v/>
      </c>
      <c r="AI950" s="202" t="str">
        <v/>
      </c>
      <c r="AJ950" t="str">
        <v/>
      </c>
      <c r="AK950" s="203" t="str">
        <v/>
      </c>
      <c r="AL950" t="str">
        <f t="shared" si="157"/>
        <v/>
      </c>
      <c r="AM950" t="str">
        <f t="shared" si="158"/>
        <v/>
      </c>
    </row>
    <row r="951" spans="3:39" x14ac:dyDescent="0.25">
      <c r="C951" s="179" t="str">
        <f>IF('Planilla de Perforacion'!K985="Conexión","Conexión","")</f>
        <v/>
      </c>
      <c r="D951" s="189" t="str">
        <f>'Planilla de Perforacion'!H985</f>
        <v/>
      </c>
      <c r="E951" s="190" t="str">
        <f>'Planilla de Perforacion'!E985</f>
        <v/>
      </c>
      <c r="F951" s="179">
        <f>'Planilla de Perforacion'!AF985</f>
        <v>0</v>
      </c>
      <c r="G951" s="179" t="str">
        <f>'Planilla de Perforacion'!AQ985</f>
        <v/>
      </c>
      <c r="H951" s="179" t="str">
        <f>'Planilla de Perforacion'!AS985</f>
        <v/>
      </c>
      <c r="I951" s="179" t="str">
        <f>'Planilla de Perforacion'!AR985</f>
        <v/>
      </c>
      <c r="J951" s="191" t="str">
        <v/>
      </c>
      <c r="K951" s="191" t="str">
        <f t="shared" si="167"/>
        <v/>
      </c>
      <c r="L951" s="191" t="str">
        <v/>
      </c>
      <c r="M951" s="192" t="str">
        <v/>
      </c>
      <c r="N951" s="191" t="str">
        <v/>
      </c>
      <c r="O951" s="191" t="str">
        <v/>
      </c>
      <c r="P951" s="193" t="str">
        <f t="shared" si="159"/>
        <v/>
      </c>
      <c r="Q951" s="193" t="str">
        <f t="shared" si="160"/>
        <v/>
      </c>
      <c r="R951" s="179" t="str">
        <f>IF('Planilla de Perforacion'!K985="Survey","Survey","")</f>
        <v/>
      </c>
      <c r="T951" s="179" t="b">
        <f t="shared" si="161"/>
        <v>0</v>
      </c>
      <c r="U951" s="179" t="str">
        <v/>
      </c>
      <c r="V951" s="179" t="str">
        <f t="shared" si="162"/>
        <v/>
      </c>
      <c r="W951" t="str">
        <v/>
      </c>
      <c r="X951" s="202" t="str">
        <v/>
      </c>
      <c r="Y951" t="str">
        <v/>
      </c>
      <c r="Z951" t="str">
        <v/>
      </c>
      <c r="AA951" t="str">
        <f t="shared" si="165"/>
        <v/>
      </c>
      <c r="AB951" t="str">
        <f t="shared" si="166"/>
        <v/>
      </c>
      <c r="AC951" s="179" t="str">
        <f>IF('Planilla de Perforacion'!K985="Repasa","Repasa","")</f>
        <v/>
      </c>
      <c r="AE951" s="179" t="b">
        <f t="shared" si="163"/>
        <v>0</v>
      </c>
      <c r="AF951" t="str">
        <v/>
      </c>
      <c r="AG951" s="179" t="str">
        <f t="shared" si="164"/>
        <v/>
      </c>
      <c r="AH951" t="str">
        <v/>
      </c>
      <c r="AI951" s="202" t="str">
        <v/>
      </c>
      <c r="AJ951" t="str">
        <v/>
      </c>
      <c r="AK951" s="203" t="str">
        <v/>
      </c>
      <c r="AL951" t="str">
        <f t="shared" si="157"/>
        <v/>
      </c>
      <c r="AM951" t="str">
        <f t="shared" si="158"/>
        <v/>
      </c>
    </row>
    <row r="952" spans="3:39" x14ac:dyDescent="0.25">
      <c r="C952" s="179" t="str">
        <f>IF('Planilla de Perforacion'!K986="Conexión","Conexión","")</f>
        <v/>
      </c>
      <c r="D952" s="189" t="str">
        <f>'Planilla de Perforacion'!H986</f>
        <v/>
      </c>
      <c r="E952" s="190" t="str">
        <f>'Planilla de Perforacion'!E986</f>
        <v/>
      </c>
      <c r="F952" s="179">
        <f>'Planilla de Perforacion'!AF986</f>
        <v>0</v>
      </c>
      <c r="G952" s="179" t="str">
        <f>'Planilla de Perforacion'!AQ986</f>
        <v/>
      </c>
      <c r="H952" s="179" t="str">
        <f>'Planilla de Perforacion'!AS986</f>
        <v/>
      </c>
      <c r="I952" s="179" t="str">
        <f>'Planilla de Perforacion'!AR986</f>
        <v/>
      </c>
      <c r="J952" s="191" t="str">
        <v/>
      </c>
      <c r="K952" s="191" t="str">
        <f t="shared" si="167"/>
        <v/>
      </c>
      <c r="L952" s="191" t="str">
        <v/>
      </c>
      <c r="M952" s="192" t="str">
        <v/>
      </c>
      <c r="N952" s="191" t="str">
        <v/>
      </c>
      <c r="O952" s="191" t="str">
        <v/>
      </c>
      <c r="P952" s="193" t="str">
        <f t="shared" si="159"/>
        <v/>
      </c>
      <c r="Q952" s="193" t="str">
        <f t="shared" si="160"/>
        <v/>
      </c>
      <c r="R952" s="179" t="str">
        <f>IF('Planilla de Perforacion'!K986="Survey","Survey","")</f>
        <v/>
      </c>
      <c r="T952" s="179" t="b">
        <f t="shared" si="161"/>
        <v>0</v>
      </c>
      <c r="U952" s="179" t="str">
        <v/>
      </c>
      <c r="V952" s="179" t="str">
        <f t="shared" si="162"/>
        <v/>
      </c>
      <c r="W952" t="str">
        <v/>
      </c>
      <c r="X952" s="202" t="str">
        <v/>
      </c>
      <c r="Y952" t="str">
        <v/>
      </c>
      <c r="Z952" t="str">
        <v/>
      </c>
      <c r="AA952" t="str">
        <f t="shared" si="165"/>
        <v/>
      </c>
      <c r="AB952" t="str">
        <f t="shared" si="166"/>
        <v/>
      </c>
      <c r="AC952" s="179" t="str">
        <f>IF('Planilla de Perforacion'!K986="Repasa","Repasa","")</f>
        <v/>
      </c>
      <c r="AE952" s="179" t="b">
        <f t="shared" si="163"/>
        <v>0</v>
      </c>
      <c r="AF952" t="str">
        <v/>
      </c>
      <c r="AG952" s="179" t="str">
        <f t="shared" si="164"/>
        <v/>
      </c>
      <c r="AH952" t="str">
        <v/>
      </c>
      <c r="AI952" s="202" t="str">
        <v/>
      </c>
      <c r="AJ952" t="str">
        <v/>
      </c>
      <c r="AK952" s="203" t="str">
        <v/>
      </c>
      <c r="AL952" t="str">
        <f t="shared" si="157"/>
        <v/>
      </c>
      <c r="AM952" t="str">
        <f t="shared" si="158"/>
        <v/>
      </c>
    </row>
    <row r="953" spans="3:39" x14ac:dyDescent="0.25">
      <c r="C953" s="179" t="str">
        <f>IF('Planilla de Perforacion'!K987="Conexión","Conexión","")</f>
        <v/>
      </c>
      <c r="D953" s="189" t="str">
        <f>'Planilla de Perforacion'!H987</f>
        <v/>
      </c>
      <c r="E953" s="190" t="str">
        <f>'Planilla de Perforacion'!E987</f>
        <v/>
      </c>
      <c r="F953" s="179">
        <f>'Planilla de Perforacion'!AF987</f>
        <v>0</v>
      </c>
      <c r="G953" s="179" t="str">
        <f>'Planilla de Perforacion'!AQ987</f>
        <v/>
      </c>
      <c r="H953" s="179" t="str">
        <f>'Planilla de Perforacion'!AS987</f>
        <v/>
      </c>
      <c r="I953" s="179" t="str">
        <f>'Planilla de Perforacion'!AR987</f>
        <v/>
      </c>
      <c r="J953" s="191" t="str">
        <v/>
      </c>
      <c r="K953" s="191" t="str">
        <f t="shared" si="167"/>
        <v/>
      </c>
      <c r="L953" s="191" t="str">
        <v/>
      </c>
      <c r="M953" s="192" t="str">
        <v/>
      </c>
      <c r="N953" s="191" t="str">
        <v/>
      </c>
      <c r="O953" s="191" t="str">
        <v/>
      </c>
      <c r="P953" s="193" t="str">
        <f t="shared" si="159"/>
        <v/>
      </c>
      <c r="Q953" s="193" t="str">
        <f t="shared" si="160"/>
        <v/>
      </c>
      <c r="R953" s="179" t="str">
        <f>IF('Planilla de Perforacion'!K987="Survey","Survey","")</f>
        <v/>
      </c>
      <c r="T953" s="179" t="b">
        <f t="shared" si="161"/>
        <v>0</v>
      </c>
      <c r="U953" s="179" t="str">
        <v/>
      </c>
      <c r="V953" s="179" t="str">
        <f t="shared" si="162"/>
        <v/>
      </c>
      <c r="W953" t="str">
        <v/>
      </c>
      <c r="X953" s="202" t="str">
        <v/>
      </c>
      <c r="Y953" t="str">
        <v/>
      </c>
      <c r="Z953" t="str">
        <v/>
      </c>
      <c r="AA953" t="str">
        <f t="shared" si="165"/>
        <v/>
      </c>
      <c r="AB953" t="str">
        <f t="shared" si="166"/>
        <v/>
      </c>
      <c r="AC953" s="179" t="str">
        <f>IF('Planilla de Perforacion'!K987="Repasa","Repasa","")</f>
        <v/>
      </c>
      <c r="AE953" s="179" t="b">
        <f t="shared" si="163"/>
        <v>0</v>
      </c>
      <c r="AF953" t="str">
        <v/>
      </c>
      <c r="AG953" s="179" t="str">
        <f t="shared" si="164"/>
        <v/>
      </c>
      <c r="AH953" t="str">
        <v/>
      </c>
      <c r="AI953" s="202" t="str">
        <v/>
      </c>
      <c r="AJ953" t="str">
        <v/>
      </c>
      <c r="AK953" s="203" t="str">
        <v/>
      </c>
      <c r="AL953" t="str">
        <f t="shared" si="157"/>
        <v/>
      </c>
      <c r="AM953" t="str">
        <f t="shared" si="158"/>
        <v/>
      </c>
    </row>
    <row r="954" spans="3:39" x14ac:dyDescent="0.25">
      <c r="C954" s="179" t="str">
        <f>IF('Planilla de Perforacion'!K988="Conexión","Conexión","")</f>
        <v/>
      </c>
      <c r="D954" s="189" t="str">
        <f>'Planilla de Perforacion'!H988</f>
        <v/>
      </c>
      <c r="E954" s="190" t="str">
        <f>'Planilla de Perforacion'!E988</f>
        <v/>
      </c>
      <c r="F954" s="179">
        <f>'Planilla de Perforacion'!AF988</f>
        <v>0</v>
      </c>
      <c r="G954" s="179" t="str">
        <f>'Planilla de Perforacion'!AQ988</f>
        <v/>
      </c>
      <c r="H954" s="179" t="str">
        <f>'Planilla de Perforacion'!AS988</f>
        <v/>
      </c>
      <c r="I954" s="179" t="str">
        <f>'Planilla de Perforacion'!AR988</f>
        <v/>
      </c>
      <c r="J954" s="191" t="str">
        <v/>
      </c>
      <c r="K954" s="191" t="str">
        <f t="shared" si="167"/>
        <v/>
      </c>
      <c r="L954" s="191" t="str">
        <v/>
      </c>
      <c r="M954" s="192" t="str">
        <v/>
      </c>
      <c r="N954" s="191" t="str">
        <v/>
      </c>
      <c r="O954" s="191" t="str">
        <v/>
      </c>
      <c r="P954" s="193" t="str">
        <f t="shared" si="159"/>
        <v/>
      </c>
      <c r="Q954" s="193" t="str">
        <f t="shared" si="160"/>
        <v/>
      </c>
      <c r="R954" s="179" t="str">
        <f>IF('Planilla de Perforacion'!K988="Survey","Survey","")</f>
        <v/>
      </c>
      <c r="T954" s="179" t="b">
        <f t="shared" si="161"/>
        <v>0</v>
      </c>
      <c r="U954" s="179" t="str">
        <v/>
      </c>
      <c r="V954" s="179" t="str">
        <f t="shared" si="162"/>
        <v/>
      </c>
      <c r="W954" t="str">
        <v/>
      </c>
      <c r="X954" s="202" t="str">
        <v/>
      </c>
      <c r="Y954" t="str">
        <v/>
      </c>
      <c r="Z954" t="str">
        <v/>
      </c>
      <c r="AA954" t="str">
        <f t="shared" si="165"/>
        <v/>
      </c>
      <c r="AB954" t="str">
        <f t="shared" si="166"/>
        <v/>
      </c>
      <c r="AC954" s="179" t="str">
        <f>IF('Planilla de Perforacion'!K988="Repasa","Repasa","")</f>
        <v/>
      </c>
      <c r="AE954" s="179" t="b">
        <f t="shared" si="163"/>
        <v>0</v>
      </c>
      <c r="AF954" t="str">
        <v/>
      </c>
      <c r="AG954" s="179" t="str">
        <f t="shared" si="164"/>
        <v/>
      </c>
      <c r="AH954" t="str">
        <v/>
      </c>
      <c r="AI954" s="202" t="str">
        <v/>
      </c>
      <c r="AJ954" t="str">
        <v/>
      </c>
      <c r="AK954" s="203" t="str">
        <v/>
      </c>
      <c r="AL954" t="str">
        <f t="shared" si="157"/>
        <v/>
      </c>
      <c r="AM954" t="str">
        <f t="shared" si="158"/>
        <v/>
      </c>
    </row>
    <row r="955" spans="3:39" x14ac:dyDescent="0.25">
      <c r="C955" s="179" t="str">
        <f>IF('Planilla de Perforacion'!K989="Conexión","Conexión","")</f>
        <v/>
      </c>
      <c r="D955" s="189" t="str">
        <f>'Planilla de Perforacion'!H989</f>
        <v/>
      </c>
      <c r="E955" s="190" t="str">
        <f>'Planilla de Perforacion'!E989</f>
        <v/>
      </c>
      <c r="F955" s="179">
        <f>'Planilla de Perforacion'!AF989</f>
        <v>0</v>
      </c>
      <c r="G955" s="179" t="str">
        <f>'Planilla de Perforacion'!AQ989</f>
        <v/>
      </c>
      <c r="H955" s="179" t="str">
        <f>'Planilla de Perforacion'!AS989</f>
        <v/>
      </c>
      <c r="I955" s="179" t="str">
        <f>'Planilla de Perforacion'!AR989</f>
        <v/>
      </c>
      <c r="J955" s="191" t="str">
        <v/>
      </c>
      <c r="K955" s="191" t="str">
        <f t="shared" si="167"/>
        <v/>
      </c>
      <c r="L955" s="191" t="str">
        <v/>
      </c>
      <c r="M955" s="192" t="str">
        <v/>
      </c>
      <c r="N955" s="191" t="str">
        <v/>
      </c>
      <c r="O955" s="191" t="str">
        <v/>
      </c>
      <c r="P955" s="193" t="str">
        <f t="shared" si="159"/>
        <v/>
      </c>
      <c r="Q955" s="193" t="str">
        <f t="shared" si="160"/>
        <v/>
      </c>
      <c r="R955" s="179" t="str">
        <f>IF('Planilla de Perforacion'!K989="Survey","Survey","")</f>
        <v/>
      </c>
      <c r="T955" s="179" t="b">
        <f t="shared" si="161"/>
        <v>0</v>
      </c>
      <c r="U955" s="179" t="str">
        <v/>
      </c>
      <c r="V955" s="179" t="str">
        <f t="shared" si="162"/>
        <v/>
      </c>
      <c r="W955" t="str">
        <v/>
      </c>
      <c r="X955" s="202" t="str">
        <v/>
      </c>
      <c r="Y955" t="str">
        <v/>
      </c>
      <c r="Z955" t="str">
        <v/>
      </c>
      <c r="AA955" t="str">
        <f t="shared" si="165"/>
        <v/>
      </c>
      <c r="AB955" t="str">
        <f t="shared" si="166"/>
        <v/>
      </c>
      <c r="AC955" s="179" t="str">
        <f>IF('Planilla de Perforacion'!K989="Repasa","Repasa","")</f>
        <v/>
      </c>
      <c r="AE955" s="179" t="b">
        <f t="shared" si="163"/>
        <v>0</v>
      </c>
      <c r="AF955" t="str">
        <v/>
      </c>
      <c r="AG955" s="179" t="str">
        <f t="shared" si="164"/>
        <v/>
      </c>
      <c r="AH955" t="str">
        <v/>
      </c>
      <c r="AI955" s="202" t="str">
        <v/>
      </c>
      <c r="AJ955" t="str">
        <v/>
      </c>
      <c r="AK955" s="203" t="str">
        <v/>
      </c>
      <c r="AL955" t="str">
        <f t="shared" si="157"/>
        <v/>
      </c>
      <c r="AM955" t="str">
        <f t="shared" si="158"/>
        <v/>
      </c>
    </row>
    <row r="956" spans="3:39" x14ac:dyDescent="0.25">
      <c r="C956" s="179" t="str">
        <f>IF('Planilla de Perforacion'!K990="Conexión","Conexión","")</f>
        <v/>
      </c>
      <c r="D956" s="189" t="str">
        <f>'Planilla de Perforacion'!H990</f>
        <v/>
      </c>
      <c r="E956" s="190" t="str">
        <f>'Planilla de Perforacion'!E990</f>
        <v/>
      </c>
      <c r="F956" s="179">
        <f>'Planilla de Perforacion'!AF990</f>
        <v>0</v>
      </c>
      <c r="G956" s="179" t="str">
        <f>'Planilla de Perforacion'!AQ990</f>
        <v/>
      </c>
      <c r="H956" s="179" t="str">
        <f>'Planilla de Perforacion'!AS990</f>
        <v/>
      </c>
      <c r="I956" s="179" t="str">
        <f>'Planilla de Perforacion'!AR990</f>
        <v/>
      </c>
      <c r="J956" s="191" t="str">
        <v/>
      </c>
      <c r="K956" s="191" t="str">
        <f t="shared" si="167"/>
        <v/>
      </c>
      <c r="L956" s="191" t="str">
        <v/>
      </c>
      <c r="M956" s="192" t="str">
        <v/>
      </c>
      <c r="N956" s="191" t="str">
        <v/>
      </c>
      <c r="O956" s="191" t="str">
        <v/>
      </c>
      <c r="P956" s="193" t="str">
        <f t="shared" si="159"/>
        <v/>
      </c>
      <c r="Q956" s="193" t="str">
        <f t="shared" si="160"/>
        <v/>
      </c>
      <c r="R956" s="179" t="str">
        <f>IF('Planilla de Perforacion'!K990="Survey","Survey","")</f>
        <v/>
      </c>
      <c r="T956" s="179" t="b">
        <f t="shared" si="161"/>
        <v>0</v>
      </c>
      <c r="U956" s="179" t="str">
        <v/>
      </c>
      <c r="V956" s="179" t="str">
        <f t="shared" si="162"/>
        <v/>
      </c>
      <c r="W956" t="str">
        <v/>
      </c>
      <c r="X956" s="202" t="str">
        <v/>
      </c>
      <c r="Y956" t="str">
        <v/>
      </c>
      <c r="Z956" t="str">
        <v/>
      </c>
      <c r="AA956" t="str">
        <f t="shared" si="165"/>
        <v/>
      </c>
      <c r="AB956" t="str">
        <f t="shared" si="166"/>
        <v/>
      </c>
      <c r="AC956" s="179" t="str">
        <f>IF('Planilla de Perforacion'!K990="Repasa","Repasa","")</f>
        <v/>
      </c>
      <c r="AE956" s="179" t="b">
        <f t="shared" si="163"/>
        <v>0</v>
      </c>
      <c r="AF956" t="str">
        <v/>
      </c>
      <c r="AG956" s="179" t="str">
        <f t="shared" si="164"/>
        <v/>
      </c>
      <c r="AH956" t="str">
        <v/>
      </c>
      <c r="AI956" s="202" t="str">
        <v/>
      </c>
      <c r="AJ956" t="str">
        <v/>
      </c>
      <c r="AK956" s="203" t="str">
        <v/>
      </c>
      <c r="AL956" t="str">
        <f t="shared" si="157"/>
        <v/>
      </c>
      <c r="AM956" t="str">
        <f t="shared" si="158"/>
        <v/>
      </c>
    </row>
    <row r="957" spans="3:39" x14ac:dyDescent="0.25">
      <c r="C957" s="179" t="str">
        <f>IF('Planilla de Perforacion'!K991="Conexión","Conexión","")</f>
        <v/>
      </c>
      <c r="D957" s="189" t="str">
        <f>'Planilla de Perforacion'!H991</f>
        <v/>
      </c>
      <c r="E957" s="190" t="str">
        <f>'Planilla de Perforacion'!E991</f>
        <v/>
      </c>
      <c r="F957" s="179">
        <f>'Planilla de Perforacion'!AF991</f>
        <v>0</v>
      </c>
      <c r="G957" s="179" t="str">
        <f>'Planilla de Perforacion'!AQ991</f>
        <v/>
      </c>
      <c r="H957" s="179" t="str">
        <f>'Planilla de Perforacion'!AS991</f>
        <v/>
      </c>
      <c r="I957" s="179" t="str">
        <f>'Planilla de Perforacion'!AR991</f>
        <v/>
      </c>
      <c r="J957" s="191" t="str">
        <v/>
      </c>
      <c r="K957" s="191" t="str">
        <f t="shared" si="167"/>
        <v/>
      </c>
      <c r="L957" s="191" t="str">
        <v/>
      </c>
      <c r="M957" s="192" t="str">
        <v/>
      </c>
      <c r="N957" s="191" t="str">
        <v/>
      </c>
      <c r="O957" s="191" t="str">
        <v/>
      </c>
      <c r="P957" s="193" t="str">
        <f t="shared" si="159"/>
        <v/>
      </c>
      <c r="Q957" s="193" t="str">
        <f t="shared" si="160"/>
        <v/>
      </c>
      <c r="R957" s="179" t="str">
        <f>IF('Planilla de Perforacion'!K991="Survey","Survey","")</f>
        <v/>
      </c>
      <c r="T957" s="179" t="b">
        <f t="shared" si="161"/>
        <v>0</v>
      </c>
      <c r="U957" s="179" t="str">
        <v/>
      </c>
      <c r="V957" s="179" t="str">
        <f t="shared" si="162"/>
        <v/>
      </c>
      <c r="W957" t="str">
        <v/>
      </c>
      <c r="X957" s="202" t="str">
        <v/>
      </c>
      <c r="Y957" t="str">
        <v/>
      </c>
      <c r="Z957" t="str">
        <v/>
      </c>
      <c r="AA957" t="str">
        <f t="shared" si="165"/>
        <v/>
      </c>
      <c r="AB957" t="str">
        <f t="shared" si="166"/>
        <v/>
      </c>
      <c r="AC957" s="179" t="str">
        <f>IF('Planilla de Perforacion'!K991="Repasa","Repasa","")</f>
        <v/>
      </c>
      <c r="AE957" s="179" t="b">
        <f t="shared" si="163"/>
        <v>0</v>
      </c>
      <c r="AF957" t="str">
        <v/>
      </c>
      <c r="AG957" s="179" t="str">
        <f t="shared" si="164"/>
        <v/>
      </c>
      <c r="AH957" t="str">
        <v/>
      </c>
      <c r="AI957" s="202" t="str">
        <v/>
      </c>
      <c r="AJ957" t="str">
        <v/>
      </c>
      <c r="AK957" s="203" t="str">
        <v/>
      </c>
      <c r="AL957" t="str">
        <f t="shared" si="157"/>
        <v/>
      </c>
      <c r="AM957" t="str">
        <f t="shared" si="158"/>
        <v/>
      </c>
    </row>
    <row r="958" spans="3:39" x14ac:dyDescent="0.25">
      <c r="C958" s="179" t="str">
        <f>IF('Planilla de Perforacion'!K992="Conexión","Conexión","")</f>
        <v/>
      </c>
      <c r="D958" s="189" t="str">
        <f>'Planilla de Perforacion'!H992</f>
        <v/>
      </c>
      <c r="E958" s="190" t="str">
        <f>'Planilla de Perforacion'!E992</f>
        <v/>
      </c>
      <c r="F958" s="179">
        <f>'Planilla de Perforacion'!AF992</f>
        <v>0</v>
      </c>
      <c r="G958" s="179" t="str">
        <f>'Planilla de Perforacion'!AQ992</f>
        <v/>
      </c>
      <c r="H958" s="179" t="str">
        <f>'Planilla de Perforacion'!AS992</f>
        <v/>
      </c>
      <c r="I958" s="179" t="str">
        <f>'Planilla de Perforacion'!AR992</f>
        <v/>
      </c>
      <c r="J958" s="191" t="str">
        <v/>
      </c>
      <c r="K958" s="191" t="str">
        <f t="shared" si="167"/>
        <v/>
      </c>
      <c r="L958" s="191" t="str">
        <v/>
      </c>
      <c r="M958" s="192" t="str">
        <v/>
      </c>
      <c r="N958" s="191" t="str">
        <v/>
      </c>
      <c r="O958" s="191" t="str">
        <v/>
      </c>
      <c r="P958" s="193" t="str">
        <f t="shared" si="159"/>
        <v/>
      </c>
      <c r="Q958" s="193" t="str">
        <f t="shared" si="160"/>
        <v/>
      </c>
      <c r="R958" s="179" t="str">
        <f>IF('Planilla de Perforacion'!K992="Survey","Survey","")</f>
        <v/>
      </c>
      <c r="T958" s="179" t="b">
        <f t="shared" si="161"/>
        <v>0</v>
      </c>
      <c r="U958" s="179" t="str">
        <v/>
      </c>
      <c r="V958" s="179" t="str">
        <f t="shared" si="162"/>
        <v/>
      </c>
      <c r="W958" t="str">
        <v/>
      </c>
      <c r="X958" s="202" t="str">
        <v/>
      </c>
      <c r="Y958" t="str">
        <v/>
      </c>
      <c r="Z958" t="str">
        <v/>
      </c>
      <c r="AA958" t="str">
        <f t="shared" si="165"/>
        <v/>
      </c>
      <c r="AB958" t="str">
        <f t="shared" si="166"/>
        <v/>
      </c>
      <c r="AC958" s="179" t="str">
        <f>IF('Planilla de Perforacion'!K992="Repasa","Repasa","")</f>
        <v/>
      </c>
      <c r="AE958" s="179" t="b">
        <f t="shared" si="163"/>
        <v>0</v>
      </c>
      <c r="AF958" t="str">
        <v/>
      </c>
      <c r="AG958" s="179" t="str">
        <f t="shared" si="164"/>
        <v/>
      </c>
      <c r="AH958" t="str">
        <v/>
      </c>
      <c r="AI958" s="202" t="str">
        <v/>
      </c>
      <c r="AJ958" t="str">
        <v/>
      </c>
      <c r="AK958" s="203" t="str">
        <v/>
      </c>
      <c r="AL958" t="str">
        <f t="shared" si="157"/>
        <v/>
      </c>
      <c r="AM958" t="str">
        <f t="shared" si="158"/>
        <v/>
      </c>
    </row>
    <row r="959" spans="3:39" x14ac:dyDescent="0.25">
      <c r="C959" s="179" t="str">
        <f>IF('Planilla de Perforacion'!K993="Conexión","Conexión","")</f>
        <v/>
      </c>
      <c r="D959" s="189" t="str">
        <f>'Planilla de Perforacion'!H993</f>
        <v/>
      </c>
      <c r="E959" s="190" t="str">
        <f>'Planilla de Perforacion'!E993</f>
        <v/>
      </c>
      <c r="F959" s="179">
        <f>'Planilla de Perforacion'!AF993</f>
        <v>0</v>
      </c>
      <c r="G959" s="179" t="str">
        <f>'Planilla de Perforacion'!AQ993</f>
        <v/>
      </c>
      <c r="H959" s="179" t="str">
        <f>'Planilla de Perforacion'!AS993</f>
        <v/>
      </c>
      <c r="I959" s="179" t="str">
        <f>'Planilla de Perforacion'!AR993</f>
        <v/>
      </c>
      <c r="J959" s="191" t="str">
        <v/>
      </c>
      <c r="K959" s="191" t="str">
        <f t="shared" si="167"/>
        <v/>
      </c>
      <c r="L959" s="191" t="str">
        <v/>
      </c>
      <c r="M959" s="192" t="str">
        <v/>
      </c>
      <c r="N959" s="191" t="str">
        <v/>
      </c>
      <c r="O959" s="191" t="str">
        <v/>
      </c>
      <c r="P959" s="193" t="str">
        <f t="shared" si="159"/>
        <v/>
      </c>
      <c r="Q959" s="193" t="str">
        <f t="shared" si="160"/>
        <v/>
      </c>
      <c r="R959" s="179" t="str">
        <f>IF('Planilla de Perforacion'!K993="Survey","Survey","")</f>
        <v/>
      </c>
      <c r="T959" s="179" t="b">
        <f t="shared" si="161"/>
        <v>0</v>
      </c>
      <c r="U959" s="179" t="str">
        <v/>
      </c>
      <c r="V959" s="179" t="str">
        <f t="shared" si="162"/>
        <v/>
      </c>
      <c r="W959" t="str">
        <v/>
      </c>
      <c r="X959" s="202" t="str">
        <v/>
      </c>
      <c r="Y959" t="str">
        <v/>
      </c>
      <c r="Z959" t="str">
        <v/>
      </c>
      <c r="AA959" t="str">
        <f t="shared" si="165"/>
        <v/>
      </c>
      <c r="AB959" t="str">
        <f t="shared" si="166"/>
        <v/>
      </c>
      <c r="AC959" s="179" t="str">
        <f>IF('Planilla de Perforacion'!K993="Repasa","Repasa","")</f>
        <v/>
      </c>
      <c r="AE959" s="179" t="b">
        <f t="shared" si="163"/>
        <v>0</v>
      </c>
      <c r="AF959" t="str">
        <v/>
      </c>
      <c r="AG959" s="179" t="str">
        <f t="shared" si="164"/>
        <v/>
      </c>
      <c r="AH959" t="str">
        <v/>
      </c>
      <c r="AI959" s="202" t="str">
        <v/>
      </c>
      <c r="AJ959" t="str">
        <v/>
      </c>
      <c r="AK959" s="203" t="str">
        <v/>
      </c>
      <c r="AL959" t="str">
        <f t="shared" si="157"/>
        <v/>
      </c>
      <c r="AM959" t="str">
        <f t="shared" si="158"/>
        <v/>
      </c>
    </row>
    <row r="960" spans="3:39" x14ac:dyDescent="0.25">
      <c r="C960" s="179" t="str">
        <f>IF('Planilla de Perforacion'!K994="Conexión","Conexión","")</f>
        <v/>
      </c>
      <c r="D960" s="189" t="str">
        <f>'Planilla de Perforacion'!H994</f>
        <v/>
      </c>
      <c r="E960" s="190" t="str">
        <f>'Planilla de Perforacion'!E994</f>
        <v/>
      </c>
      <c r="F960" s="179">
        <f>'Planilla de Perforacion'!AF994</f>
        <v>0</v>
      </c>
      <c r="G960" s="179" t="str">
        <f>'Planilla de Perforacion'!AQ994</f>
        <v/>
      </c>
      <c r="H960" s="179" t="str">
        <f>'Planilla de Perforacion'!AS994</f>
        <v/>
      </c>
      <c r="I960" s="179" t="str">
        <f>'Planilla de Perforacion'!AR994</f>
        <v/>
      </c>
      <c r="J960" s="191" t="str">
        <v/>
      </c>
      <c r="K960" s="191" t="str">
        <f t="shared" si="167"/>
        <v/>
      </c>
      <c r="L960" s="191" t="str">
        <v/>
      </c>
      <c r="M960" s="192" t="str">
        <v/>
      </c>
      <c r="N960" s="191" t="str">
        <v/>
      </c>
      <c r="O960" s="191" t="str">
        <v/>
      </c>
      <c r="P960" s="193" t="str">
        <f t="shared" si="159"/>
        <v/>
      </c>
      <c r="Q960" s="193" t="str">
        <f t="shared" si="160"/>
        <v/>
      </c>
      <c r="R960" s="179" t="str">
        <f>IF('Planilla de Perforacion'!K994="Survey","Survey","")</f>
        <v/>
      </c>
      <c r="T960" s="179" t="b">
        <f t="shared" si="161"/>
        <v>0</v>
      </c>
      <c r="U960" s="179" t="str">
        <v/>
      </c>
      <c r="V960" s="179" t="str">
        <f t="shared" si="162"/>
        <v/>
      </c>
      <c r="W960" t="str">
        <v/>
      </c>
      <c r="X960" s="202" t="str">
        <v/>
      </c>
      <c r="Y960" t="str">
        <v/>
      </c>
      <c r="Z960" t="str">
        <v/>
      </c>
      <c r="AA960" t="str">
        <f t="shared" si="165"/>
        <v/>
      </c>
      <c r="AB960" t="str">
        <f t="shared" si="166"/>
        <v/>
      </c>
      <c r="AC960" s="179" t="str">
        <f>IF('Planilla de Perforacion'!K994="Repasa","Repasa","")</f>
        <v/>
      </c>
      <c r="AE960" s="179" t="b">
        <f t="shared" si="163"/>
        <v>0</v>
      </c>
      <c r="AF960" t="str">
        <v/>
      </c>
      <c r="AG960" s="179" t="str">
        <f t="shared" si="164"/>
        <v/>
      </c>
      <c r="AH960" t="str">
        <v/>
      </c>
      <c r="AI960" s="202" t="str">
        <v/>
      </c>
      <c r="AJ960" t="str">
        <v/>
      </c>
      <c r="AK960" s="203" t="str">
        <v/>
      </c>
      <c r="AL960" t="str">
        <f t="shared" si="157"/>
        <v/>
      </c>
      <c r="AM960" t="str">
        <f t="shared" si="158"/>
        <v/>
      </c>
    </row>
    <row r="961" spans="3:39" x14ac:dyDescent="0.25">
      <c r="C961" s="179" t="str">
        <f>IF('Planilla de Perforacion'!K995="Conexión","Conexión","")</f>
        <v/>
      </c>
      <c r="D961" s="189" t="str">
        <f>'Planilla de Perforacion'!H995</f>
        <v/>
      </c>
      <c r="E961" s="190" t="str">
        <f>'Planilla de Perforacion'!E995</f>
        <v/>
      </c>
      <c r="F961" s="179">
        <f>'Planilla de Perforacion'!AF995</f>
        <v>0</v>
      </c>
      <c r="G961" s="179" t="str">
        <f>'Planilla de Perforacion'!AQ995</f>
        <v/>
      </c>
      <c r="H961" s="179" t="str">
        <f>'Planilla de Perforacion'!AS995</f>
        <v/>
      </c>
      <c r="I961" s="179" t="str">
        <f>'Planilla de Perforacion'!AR995</f>
        <v/>
      </c>
      <c r="J961" s="191" t="str">
        <v/>
      </c>
      <c r="K961" s="191" t="str">
        <f t="shared" si="167"/>
        <v/>
      </c>
      <c r="L961" s="191" t="str">
        <v/>
      </c>
      <c r="M961" s="192" t="str">
        <v/>
      </c>
      <c r="N961" s="191" t="str">
        <v/>
      </c>
      <c r="O961" s="191" t="str">
        <v/>
      </c>
      <c r="P961" s="193" t="str">
        <f t="shared" si="159"/>
        <v/>
      </c>
      <c r="Q961" s="193" t="str">
        <f t="shared" si="160"/>
        <v/>
      </c>
      <c r="R961" s="179" t="str">
        <f>IF('Planilla de Perforacion'!K995="Survey","Survey","")</f>
        <v/>
      </c>
      <c r="T961" s="179" t="b">
        <f t="shared" si="161"/>
        <v>0</v>
      </c>
      <c r="U961" s="179" t="str">
        <v/>
      </c>
      <c r="V961" s="179" t="str">
        <f t="shared" si="162"/>
        <v/>
      </c>
      <c r="W961" t="str">
        <v/>
      </c>
      <c r="X961" s="202" t="str">
        <v/>
      </c>
      <c r="Y961" t="str">
        <v/>
      </c>
      <c r="Z961" t="str">
        <v/>
      </c>
      <c r="AA961" t="str">
        <f t="shared" si="165"/>
        <v/>
      </c>
      <c r="AB961" t="str">
        <f t="shared" si="166"/>
        <v/>
      </c>
      <c r="AC961" s="179" t="str">
        <f>IF('Planilla de Perforacion'!K995="Repasa","Repasa","")</f>
        <v/>
      </c>
      <c r="AE961" s="179" t="b">
        <f t="shared" si="163"/>
        <v>0</v>
      </c>
      <c r="AF961" t="str">
        <v/>
      </c>
      <c r="AG961" s="179" t="str">
        <f t="shared" si="164"/>
        <v/>
      </c>
      <c r="AH961" t="str">
        <v/>
      </c>
      <c r="AI961" s="202" t="str">
        <v/>
      </c>
      <c r="AJ961" t="str">
        <v/>
      </c>
      <c r="AK961" s="203" t="str">
        <v/>
      </c>
      <c r="AL961" t="str">
        <f t="shared" si="157"/>
        <v/>
      </c>
      <c r="AM961" t="str">
        <f t="shared" si="158"/>
        <v/>
      </c>
    </row>
    <row r="962" spans="3:39" x14ac:dyDescent="0.25">
      <c r="C962" s="179" t="str">
        <f>IF('Planilla de Perforacion'!K996="Conexión","Conexión","")</f>
        <v/>
      </c>
      <c r="D962" s="189" t="str">
        <f>'Planilla de Perforacion'!H996</f>
        <v/>
      </c>
      <c r="E962" s="190" t="str">
        <f>'Planilla de Perforacion'!E996</f>
        <v/>
      </c>
      <c r="F962" s="179">
        <f>'Planilla de Perforacion'!AF996</f>
        <v>0</v>
      </c>
      <c r="G962" s="179" t="str">
        <f>'Planilla de Perforacion'!AQ996</f>
        <v/>
      </c>
      <c r="H962" s="179" t="str">
        <f>'Planilla de Perforacion'!AS996</f>
        <v/>
      </c>
      <c r="I962" s="179" t="str">
        <f>'Planilla de Perforacion'!AR996</f>
        <v/>
      </c>
      <c r="J962" s="191" t="str">
        <v/>
      </c>
      <c r="K962" s="191" t="str">
        <f t="shared" si="167"/>
        <v/>
      </c>
      <c r="L962" s="191" t="str">
        <v/>
      </c>
      <c r="M962" s="192" t="str">
        <v/>
      </c>
      <c r="N962" s="191" t="str">
        <v/>
      </c>
      <c r="O962" s="191" t="str">
        <v/>
      </c>
      <c r="P962" s="193" t="str">
        <f t="shared" si="159"/>
        <v/>
      </c>
      <c r="Q962" s="193" t="str">
        <f t="shared" si="160"/>
        <v/>
      </c>
      <c r="R962" s="179" t="str">
        <f>IF('Planilla de Perforacion'!K996="Survey","Survey","")</f>
        <v/>
      </c>
      <c r="T962" s="179" t="b">
        <f t="shared" si="161"/>
        <v>0</v>
      </c>
      <c r="U962" s="179" t="str">
        <v/>
      </c>
      <c r="V962" s="179" t="str">
        <f t="shared" si="162"/>
        <v/>
      </c>
      <c r="W962" t="str">
        <v/>
      </c>
      <c r="X962" s="202" t="str">
        <v/>
      </c>
      <c r="Y962" t="str">
        <v/>
      </c>
      <c r="Z962" t="str">
        <v/>
      </c>
      <c r="AA962" t="str">
        <f t="shared" si="165"/>
        <v/>
      </c>
      <c r="AB962" t="str">
        <f t="shared" si="166"/>
        <v/>
      </c>
      <c r="AC962" s="179" t="str">
        <f>IF('Planilla de Perforacion'!K996="Repasa","Repasa","")</f>
        <v/>
      </c>
      <c r="AE962" s="179" t="b">
        <f t="shared" si="163"/>
        <v>0</v>
      </c>
      <c r="AF962" t="str">
        <v/>
      </c>
      <c r="AG962" s="179" t="str">
        <f t="shared" si="164"/>
        <v/>
      </c>
      <c r="AH962" t="str">
        <v/>
      </c>
      <c r="AI962" s="202" t="str">
        <v/>
      </c>
      <c r="AJ962" t="str">
        <v/>
      </c>
      <c r="AK962" s="203" t="str">
        <v/>
      </c>
      <c r="AL962" t="str">
        <f t="shared" ref="AL962:AL1025" si="168">IF(AJ962="Día",AH962,"")</f>
        <v/>
      </c>
      <c r="AM962" t="str">
        <f t="shared" ref="AM962:AM1025" si="169">IF(AJ962="Noche",AH962,"")</f>
        <v/>
      </c>
    </row>
    <row r="963" spans="3:39" x14ac:dyDescent="0.25">
      <c r="C963" s="179" t="str">
        <f>IF('Planilla de Perforacion'!K997="Conexión","Conexión","")</f>
        <v/>
      </c>
      <c r="D963" s="189" t="str">
        <f>'Planilla de Perforacion'!H997</f>
        <v/>
      </c>
      <c r="E963" s="190" t="str">
        <f>'Planilla de Perforacion'!E997</f>
        <v/>
      </c>
      <c r="F963" s="179">
        <f>'Planilla de Perforacion'!AF997</f>
        <v>0</v>
      </c>
      <c r="G963" s="179" t="str">
        <f>'Planilla de Perforacion'!AQ997</f>
        <v/>
      </c>
      <c r="H963" s="179" t="str">
        <f>'Planilla de Perforacion'!AS997</f>
        <v/>
      </c>
      <c r="I963" s="179" t="str">
        <f>'Planilla de Perforacion'!AR997</f>
        <v/>
      </c>
      <c r="J963" s="191" t="str">
        <v/>
      </c>
      <c r="K963" s="191" t="str">
        <f t="shared" si="167"/>
        <v/>
      </c>
      <c r="L963" s="191" t="str">
        <v/>
      </c>
      <c r="M963" s="192" t="str">
        <v/>
      </c>
      <c r="N963" s="191" t="str">
        <v/>
      </c>
      <c r="O963" s="191" t="str">
        <v/>
      </c>
      <c r="P963" s="193" t="str">
        <f t="shared" ref="P963:P1026" si="170">IF(N963="Día",L963,"")</f>
        <v/>
      </c>
      <c r="Q963" s="193" t="str">
        <f t="shared" ref="Q963:Q1026" si="171">IF(N963="Noche",L963,"")</f>
        <v/>
      </c>
      <c r="R963" s="179" t="str">
        <f>IF('Planilla de Perforacion'!K997="Survey","Survey","")</f>
        <v/>
      </c>
      <c r="T963" s="179" t="b">
        <f t="shared" ref="T963:T1026" si="172">IF($R$2:$R$1314=$A$3,ROW())</f>
        <v>0</v>
      </c>
      <c r="U963" s="179" t="str">
        <v/>
      </c>
      <c r="V963" s="179" t="str">
        <f t="shared" ref="V963:V1026" si="173">IF(U963="","",$A$3)</f>
        <v/>
      </c>
      <c r="W963" t="str">
        <v/>
      </c>
      <c r="X963" s="202" t="str">
        <v/>
      </c>
      <c r="Y963" t="str">
        <v/>
      </c>
      <c r="Z963" t="str">
        <v/>
      </c>
      <c r="AA963" t="str">
        <f t="shared" si="165"/>
        <v/>
      </c>
      <c r="AB963" t="str">
        <f t="shared" si="166"/>
        <v/>
      </c>
      <c r="AC963" s="179" t="str">
        <f>IF('Planilla de Perforacion'!K997="Repasa","Repasa","")</f>
        <v/>
      </c>
      <c r="AE963" s="179" t="b">
        <f t="shared" ref="AE963:AE1026" si="174">IF($AC$2:$AC$1314=$A$4,ROW())</f>
        <v>0</v>
      </c>
      <c r="AF963" t="str">
        <v/>
      </c>
      <c r="AG963" s="179" t="str">
        <f t="shared" ref="AG963:AG1026" si="175">IF(AF963="","",$A$4)</f>
        <v/>
      </c>
      <c r="AH963" t="str">
        <v/>
      </c>
      <c r="AI963" s="202" t="str">
        <v/>
      </c>
      <c r="AJ963" t="str">
        <v/>
      </c>
      <c r="AK963" s="203" t="str">
        <v/>
      </c>
      <c r="AL963" t="str">
        <f t="shared" si="168"/>
        <v/>
      </c>
      <c r="AM963" t="str">
        <f t="shared" si="169"/>
        <v/>
      </c>
    </row>
    <row r="964" spans="3:39" x14ac:dyDescent="0.25">
      <c r="C964" s="179" t="str">
        <f>IF('Planilla de Perforacion'!K998="Conexión","Conexión","")</f>
        <v/>
      </c>
      <c r="D964" s="189" t="str">
        <f>'Planilla de Perforacion'!H998</f>
        <v/>
      </c>
      <c r="E964" s="190" t="str">
        <f>'Planilla de Perforacion'!E998</f>
        <v/>
      </c>
      <c r="F964" s="179">
        <f>'Planilla de Perforacion'!AF998</f>
        <v>0</v>
      </c>
      <c r="G964" s="179" t="str">
        <f>'Planilla de Perforacion'!AQ998</f>
        <v/>
      </c>
      <c r="H964" s="179" t="str">
        <f>'Planilla de Perforacion'!AS998</f>
        <v/>
      </c>
      <c r="I964" s="179" t="str">
        <f>'Planilla de Perforacion'!AR998</f>
        <v/>
      </c>
      <c r="J964" s="191" t="str">
        <v/>
      </c>
      <c r="K964" s="191" t="str">
        <f t="shared" si="167"/>
        <v/>
      </c>
      <c r="L964" s="191" t="str">
        <v/>
      </c>
      <c r="M964" s="192" t="str">
        <v/>
      </c>
      <c r="N964" s="191" t="str">
        <v/>
      </c>
      <c r="O964" s="191" t="str">
        <v/>
      </c>
      <c r="P964" s="193" t="str">
        <f t="shared" si="170"/>
        <v/>
      </c>
      <c r="Q964" s="193" t="str">
        <f t="shared" si="171"/>
        <v/>
      </c>
      <c r="R964" s="179" t="str">
        <f>IF('Planilla de Perforacion'!K998="Survey","Survey","")</f>
        <v/>
      </c>
      <c r="T964" s="179" t="b">
        <f t="shared" si="172"/>
        <v>0</v>
      </c>
      <c r="U964" s="179" t="str">
        <v/>
      </c>
      <c r="V964" s="179" t="str">
        <f t="shared" si="173"/>
        <v/>
      </c>
      <c r="W964" t="str">
        <v/>
      </c>
      <c r="X964" s="202" t="str">
        <v/>
      </c>
      <c r="Y964" t="str">
        <v/>
      </c>
      <c r="Z964" t="str">
        <v/>
      </c>
      <c r="AA964" t="str">
        <f t="shared" si="165"/>
        <v/>
      </c>
      <c r="AB964" t="str">
        <f t="shared" si="166"/>
        <v/>
      </c>
      <c r="AC964" s="179" t="str">
        <f>IF('Planilla de Perforacion'!K998="Repasa","Repasa","")</f>
        <v/>
      </c>
      <c r="AE964" s="179" t="b">
        <f t="shared" si="174"/>
        <v>0</v>
      </c>
      <c r="AF964" t="str">
        <v/>
      </c>
      <c r="AG964" s="179" t="str">
        <f t="shared" si="175"/>
        <v/>
      </c>
      <c r="AH964" t="str">
        <v/>
      </c>
      <c r="AI964" s="202" t="str">
        <v/>
      </c>
      <c r="AJ964" t="str">
        <v/>
      </c>
      <c r="AK964" s="203" t="str">
        <v/>
      </c>
      <c r="AL964" t="str">
        <f t="shared" si="168"/>
        <v/>
      </c>
      <c r="AM964" t="str">
        <f t="shared" si="169"/>
        <v/>
      </c>
    </row>
    <row r="965" spans="3:39" x14ac:dyDescent="0.25">
      <c r="C965" s="179" t="str">
        <f>IF('Planilla de Perforacion'!K999="Conexión","Conexión","")</f>
        <v/>
      </c>
      <c r="D965" s="189" t="str">
        <f>'Planilla de Perforacion'!H999</f>
        <v/>
      </c>
      <c r="E965" s="190" t="str">
        <f>'Planilla de Perforacion'!E999</f>
        <v/>
      </c>
      <c r="F965" s="179">
        <f>'Planilla de Perforacion'!AF999</f>
        <v>0</v>
      </c>
      <c r="G965" s="179" t="str">
        <f>'Planilla de Perforacion'!AQ999</f>
        <v/>
      </c>
      <c r="H965" s="179" t="str">
        <f>'Planilla de Perforacion'!AS999</f>
        <v/>
      </c>
      <c r="I965" s="179" t="str">
        <f>'Planilla de Perforacion'!AR999</f>
        <v/>
      </c>
      <c r="J965" s="191" t="str">
        <v/>
      </c>
      <c r="K965" s="191" t="str">
        <f t="shared" si="167"/>
        <v/>
      </c>
      <c r="L965" s="191" t="str">
        <v/>
      </c>
      <c r="M965" s="192" t="str">
        <v/>
      </c>
      <c r="N965" s="191" t="str">
        <v/>
      </c>
      <c r="O965" s="191" t="str">
        <v/>
      </c>
      <c r="P965" s="193" t="str">
        <f t="shared" si="170"/>
        <v/>
      </c>
      <c r="Q965" s="193" t="str">
        <f t="shared" si="171"/>
        <v/>
      </c>
      <c r="R965" s="179" t="str">
        <f>IF('Planilla de Perforacion'!K999="Survey","Survey","")</f>
        <v/>
      </c>
      <c r="T965" s="179" t="b">
        <f t="shared" si="172"/>
        <v>0</v>
      </c>
      <c r="U965" s="179" t="str">
        <v/>
      </c>
      <c r="V965" s="179" t="str">
        <f t="shared" si="173"/>
        <v/>
      </c>
      <c r="W965" t="str">
        <v/>
      </c>
      <c r="X965" s="202" t="str">
        <v/>
      </c>
      <c r="Y965" t="str">
        <v/>
      </c>
      <c r="Z965" t="str">
        <v/>
      </c>
      <c r="AA965" t="str">
        <f t="shared" si="165"/>
        <v/>
      </c>
      <c r="AB965" t="str">
        <f t="shared" si="166"/>
        <v/>
      </c>
      <c r="AC965" s="179" t="str">
        <f>IF('Planilla de Perforacion'!K999="Repasa","Repasa","")</f>
        <v/>
      </c>
      <c r="AE965" s="179" t="b">
        <f t="shared" si="174"/>
        <v>0</v>
      </c>
      <c r="AF965" t="str">
        <v/>
      </c>
      <c r="AG965" s="179" t="str">
        <f t="shared" si="175"/>
        <v/>
      </c>
      <c r="AH965" t="str">
        <v/>
      </c>
      <c r="AI965" s="202" t="str">
        <v/>
      </c>
      <c r="AJ965" t="str">
        <v/>
      </c>
      <c r="AK965" s="203" t="str">
        <v/>
      </c>
      <c r="AL965" t="str">
        <f t="shared" si="168"/>
        <v/>
      </c>
      <c r="AM965" t="str">
        <f t="shared" si="169"/>
        <v/>
      </c>
    </row>
    <row r="966" spans="3:39" x14ac:dyDescent="0.25">
      <c r="C966" s="179" t="str">
        <f>IF('Planilla de Perforacion'!K1000="Conexión","Conexión","")</f>
        <v/>
      </c>
      <c r="D966" s="189" t="str">
        <f>'Planilla de Perforacion'!H1000</f>
        <v/>
      </c>
      <c r="E966" s="190" t="str">
        <f>'Planilla de Perforacion'!E1000</f>
        <v/>
      </c>
      <c r="F966" s="179">
        <f>'Planilla de Perforacion'!AF1000</f>
        <v>0</v>
      </c>
      <c r="G966" s="179" t="str">
        <f>'Planilla de Perforacion'!AQ1000</f>
        <v/>
      </c>
      <c r="H966" s="179" t="str">
        <f>'Planilla de Perforacion'!AS1000</f>
        <v/>
      </c>
      <c r="I966" s="179" t="str">
        <f>'Planilla de Perforacion'!AR1000</f>
        <v/>
      </c>
      <c r="J966" s="191" t="str">
        <v/>
      </c>
      <c r="K966" s="191" t="str">
        <f t="shared" si="167"/>
        <v/>
      </c>
      <c r="L966" s="191" t="str">
        <v/>
      </c>
      <c r="M966" s="192" t="str">
        <v/>
      </c>
      <c r="N966" s="191" t="str">
        <v/>
      </c>
      <c r="O966" s="191" t="str">
        <v/>
      </c>
      <c r="P966" s="193" t="str">
        <f t="shared" si="170"/>
        <v/>
      </c>
      <c r="Q966" s="193" t="str">
        <f t="shared" si="171"/>
        <v/>
      </c>
      <c r="R966" s="179" t="str">
        <f>IF('Planilla de Perforacion'!K1000="Survey","Survey","")</f>
        <v/>
      </c>
      <c r="T966" s="179" t="b">
        <f t="shared" si="172"/>
        <v>0</v>
      </c>
      <c r="U966" s="179" t="str">
        <v/>
      </c>
      <c r="V966" s="179" t="str">
        <f t="shared" si="173"/>
        <v/>
      </c>
      <c r="W966" t="str">
        <v/>
      </c>
      <c r="X966" s="202" t="str">
        <v/>
      </c>
      <c r="Y966" t="str">
        <v/>
      </c>
      <c r="Z966" t="str">
        <v/>
      </c>
      <c r="AA966" t="str">
        <f t="shared" si="165"/>
        <v/>
      </c>
      <c r="AB966" t="str">
        <f t="shared" si="166"/>
        <v/>
      </c>
      <c r="AC966" s="179" t="str">
        <f>IF('Planilla de Perforacion'!K1000="Repasa","Repasa","")</f>
        <v/>
      </c>
      <c r="AE966" s="179" t="b">
        <f t="shared" si="174"/>
        <v>0</v>
      </c>
      <c r="AF966" t="str">
        <v/>
      </c>
      <c r="AG966" s="179" t="str">
        <f t="shared" si="175"/>
        <v/>
      </c>
      <c r="AH966" t="str">
        <v/>
      </c>
      <c r="AI966" s="202" t="str">
        <v/>
      </c>
      <c r="AJ966" t="str">
        <v/>
      </c>
      <c r="AK966" s="203" t="str">
        <v/>
      </c>
      <c r="AL966" t="str">
        <f t="shared" si="168"/>
        <v/>
      </c>
      <c r="AM966" t="str">
        <f t="shared" si="169"/>
        <v/>
      </c>
    </row>
    <row r="967" spans="3:39" x14ac:dyDescent="0.25">
      <c r="C967" s="179" t="str">
        <f>IF('Planilla de Perforacion'!K1001="Conexión","Conexión","")</f>
        <v/>
      </c>
      <c r="D967" s="189" t="str">
        <f>'Planilla de Perforacion'!H1001</f>
        <v/>
      </c>
      <c r="E967" s="190" t="str">
        <f>'Planilla de Perforacion'!E1001</f>
        <v/>
      </c>
      <c r="F967" s="179">
        <f>'Planilla de Perforacion'!AF1001</f>
        <v>0</v>
      </c>
      <c r="G967" s="179" t="str">
        <f>'Planilla de Perforacion'!AQ1001</f>
        <v/>
      </c>
      <c r="H967" s="179" t="str">
        <f>'Planilla de Perforacion'!AS1001</f>
        <v/>
      </c>
      <c r="I967" s="179" t="str">
        <f>'Planilla de Perforacion'!AR1001</f>
        <v/>
      </c>
      <c r="J967" s="191" t="str">
        <v/>
      </c>
      <c r="K967" s="191" t="str">
        <f t="shared" si="167"/>
        <v/>
      </c>
      <c r="L967" s="191" t="str">
        <v/>
      </c>
      <c r="M967" s="192" t="str">
        <v/>
      </c>
      <c r="N967" s="191" t="str">
        <v/>
      </c>
      <c r="O967" s="191" t="str">
        <v/>
      </c>
      <c r="P967" s="193" t="str">
        <f t="shared" si="170"/>
        <v/>
      </c>
      <c r="Q967" s="193" t="str">
        <f t="shared" si="171"/>
        <v/>
      </c>
      <c r="R967" s="179" t="str">
        <f>IF('Planilla de Perforacion'!K1001="Survey","Survey","")</f>
        <v/>
      </c>
      <c r="T967" s="179" t="b">
        <f t="shared" si="172"/>
        <v>0</v>
      </c>
      <c r="U967" s="179" t="str">
        <v/>
      </c>
      <c r="V967" s="179" t="str">
        <f t="shared" si="173"/>
        <v/>
      </c>
      <c r="W967" t="str">
        <v/>
      </c>
      <c r="X967" s="202" t="str">
        <v/>
      </c>
      <c r="Y967" t="str">
        <v/>
      </c>
      <c r="Z967" t="str">
        <v/>
      </c>
      <c r="AA967" t="str">
        <f t="shared" si="165"/>
        <v/>
      </c>
      <c r="AB967" t="str">
        <f t="shared" si="166"/>
        <v/>
      </c>
      <c r="AC967" s="179" t="str">
        <f>IF('Planilla de Perforacion'!K1001="Repasa","Repasa","")</f>
        <v/>
      </c>
      <c r="AE967" s="179" t="b">
        <f t="shared" si="174"/>
        <v>0</v>
      </c>
      <c r="AF967" t="str">
        <v/>
      </c>
      <c r="AG967" s="179" t="str">
        <f t="shared" si="175"/>
        <v/>
      </c>
      <c r="AH967" t="str">
        <v/>
      </c>
      <c r="AI967" s="202" t="str">
        <v/>
      </c>
      <c r="AJ967" t="str">
        <v/>
      </c>
      <c r="AK967" s="203" t="str">
        <v/>
      </c>
      <c r="AL967" t="str">
        <f t="shared" si="168"/>
        <v/>
      </c>
      <c r="AM967" t="str">
        <f t="shared" si="169"/>
        <v/>
      </c>
    </row>
    <row r="968" spans="3:39" x14ac:dyDescent="0.25">
      <c r="C968" s="179" t="str">
        <f>IF('Planilla de Perforacion'!K1002="Conexión","Conexión","")</f>
        <v/>
      </c>
      <c r="D968" s="189" t="str">
        <f>'Planilla de Perforacion'!H1002</f>
        <v/>
      </c>
      <c r="E968" s="190" t="str">
        <f>'Planilla de Perforacion'!E1002</f>
        <v/>
      </c>
      <c r="F968" s="179">
        <f>'Planilla de Perforacion'!AF1002</f>
        <v>0</v>
      </c>
      <c r="G968" s="179" t="str">
        <f>'Planilla de Perforacion'!AQ1002</f>
        <v/>
      </c>
      <c r="H968" s="179" t="str">
        <f>'Planilla de Perforacion'!AS1002</f>
        <v/>
      </c>
      <c r="I968" s="179" t="str">
        <f>'Planilla de Perforacion'!AR1002</f>
        <v/>
      </c>
      <c r="J968" s="191" t="str">
        <v/>
      </c>
      <c r="K968" s="191" t="str">
        <f t="shared" si="167"/>
        <v/>
      </c>
      <c r="L968" s="191" t="str">
        <v/>
      </c>
      <c r="M968" s="192" t="str">
        <v/>
      </c>
      <c r="N968" s="191" t="str">
        <v/>
      </c>
      <c r="O968" s="191" t="str">
        <v/>
      </c>
      <c r="P968" s="193" t="str">
        <f t="shared" si="170"/>
        <v/>
      </c>
      <c r="Q968" s="193" t="str">
        <f t="shared" si="171"/>
        <v/>
      </c>
      <c r="R968" s="179" t="str">
        <f>IF('Planilla de Perforacion'!K1002="Survey","Survey","")</f>
        <v/>
      </c>
      <c r="T968" s="179" t="b">
        <f t="shared" si="172"/>
        <v>0</v>
      </c>
      <c r="U968" s="179" t="str">
        <v/>
      </c>
      <c r="V968" s="179" t="str">
        <f t="shared" si="173"/>
        <v/>
      </c>
      <c r="W968" t="str">
        <v/>
      </c>
      <c r="X968" s="202" t="str">
        <v/>
      </c>
      <c r="Y968" t="str">
        <v/>
      </c>
      <c r="Z968" t="str">
        <v/>
      </c>
      <c r="AA968" t="str">
        <f t="shared" ref="AA968:AA1031" si="176">IF(Y968="Día",W968,"")</f>
        <v/>
      </c>
      <c r="AB968" t="str">
        <f t="shared" ref="AB968:AB1031" si="177">IF(Y968="Noche",W968,"")</f>
        <v/>
      </c>
      <c r="AC968" s="179" t="str">
        <f>IF('Planilla de Perforacion'!K1002="Repasa","Repasa","")</f>
        <v/>
      </c>
      <c r="AE968" s="179" t="b">
        <f t="shared" si="174"/>
        <v>0</v>
      </c>
      <c r="AF968" t="str">
        <v/>
      </c>
      <c r="AG968" s="179" t="str">
        <f t="shared" si="175"/>
        <v/>
      </c>
      <c r="AH968" t="str">
        <v/>
      </c>
      <c r="AI968" s="202" t="str">
        <v/>
      </c>
      <c r="AJ968" t="str">
        <v/>
      </c>
      <c r="AK968" s="203" t="str">
        <v/>
      </c>
      <c r="AL968" t="str">
        <f t="shared" si="168"/>
        <v/>
      </c>
      <c r="AM968" t="str">
        <f t="shared" si="169"/>
        <v/>
      </c>
    </row>
    <row r="969" spans="3:39" x14ac:dyDescent="0.25">
      <c r="C969" s="179" t="str">
        <f>IF('Planilla de Perforacion'!K1003="Conexión","Conexión","")</f>
        <v/>
      </c>
      <c r="D969" s="189" t="str">
        <f>'Planilla de Perforacion'!H1003</f>
        <v/>
      </c>
      <c r="E969" s="190" t="str">
        <f>'Planilla de Perforacion'!E1003</f>
        <v/>
      </c>
      <c r="F969" s="179">
        <f>'Planilla de Perforacion'!AF1003</f>
        <v>0</v>
      </c>
      <c r="G969" s="179" t="str">
        <f>'Planilla de Perforacion'!AQ1003</f>
        <v/>
      </c>
      <c r="H969" s="179" t="str">
        <f>'Planilla de Perforacion'!AS1003</f>
        <v/>
      </c>
      <c r="I969" s="179" t="str">
        <f>'Planilla de Perforacion'!AR1003</f>
        <v/>
      </c>
      <c r="J969" s="191" t="str">
        <v/>
      </c>
      <c r="K969" s="191" t="str">
        <f t="shared" si="167"/>
        <v/>
      </c>
      <c r="L969" s="191" t="str">
        <v/>
      </c>
      <c r="M969" s="192" t="str">
        <v/>
      </c>
      <c r="N969" s="191" t="str">
        <v/>
      </c>
      <c r="O969" s="191" t="str">
        <v/>
      </c>
      <c r="P969" s="193" t="str">
        <f t="shared" si="170"/>
        <v/>
      </c>
      <c r="Q969" s="193" t="str">
        <f t="shared" si="171"/>
        <v/>
      </c>
      <c r="R969" s="179" t="str">
        <f>IF('Planilla de Perforacion'!K1003="Survey","Survey","")</f>
        <v/>
      </c>
      <c r="T969" s="179" t="b">
        <f t="shared" si="172"/>
        <v>0</v>
      </c>
      <c r="U969" s="179" t="str">
        <v/>
      </c>
      <c r="V969" s="179" t="str">
        <f t="shared" si="173"/>
        <v/>
      </c>
      <c r="W969" t="str">
        <v/>
      </c>
      <c r="X969" s="202" t="str">
        <v/>
      </c>
      <c r="Y969" t="str">
        <v/>
      </c>
      <c r="Z969" t="str">
        <v/>
      </c>
      <c r="AA969" t="str">
        <f t="shared" si="176"/>
        <v/>
      </c>
      <c r="AB969" t="str">
        <f t="shared" si="177"/>
        <v/>
      </c>
      <c r="AC969" s="179" t="str">
        <f>IF('Planilla de Perforacion'!K1003="Repasa","Repasa","")</f>
        <v/>
      </c>
      <c r="AE969" s="179" t="b">
        <f t="shared" si="174"/>
        <v>0</v>
      </c>
      <c r="AF969" t="str">
        <v/>
      </c>
      <c r="AG969" s="179" t="str">
        <f t="shared" si="175"/>
        <v/>
      </c>
      <c r="AH969" t="str">
        <v/>
      </c>
      <c r="AI969" s="202" t="str">
        <v/>
      </c>
      <c r="AJ969" t="str">
        <v/>
      </c>
      <c r="AK969" s="203" t="str">
        <v/>
      </c>
      <c r="AL969" t="str">
        <f t="shared" si="168"/>
        <v/>
      </c>
      <c r="AM969" t="str">
        <f t="shared" si="169"/>
        <v/>
      </c>
    </row>
    <row r="970" spans="3:39" x14ac:dyDescent="0.25">
      <c r="C970" s="179" t="str">
        <f>IF('Planilla de Perforacion'!K1004="Conexión","Conexión","")</f>
        <v/>
      </c>
      <c r="D970" s="189" t="str">
        <f>'Planilla de Perforacion'!H1004</f>
        <v/>
      </c>
      <c r="E970" s="190" t="str">
        <f>'Planilla de Perforacion'!E1004</f>
        <v/>
      </c>
      <c r="F970" s="179">
        <f>'Planilla de Perforacion'!AF1004</f>
        <v>0</v>
      </c>
      <c r="G970" s="179" t="str">
        <f>'Planilla de Perforacion'!AQ1004</f>
        <v/>
      </c>
      <c r="H970" s="179" t="str">
        <f>'Planilla de Perforacion'!AS1004</f>
        <v/>
      </c>
      <c r="I970" s="179" t="str">
        <f>'Planilla de Perforacion'!AR1004</f>
        <v/>
      </c>
      <c r="J970" s="191" t="str">
        <v/>
      </c>
      <c r="K970" s="191" t="str">
        <f t="shared" si="167"/>
        <v/>
      </c>
      <c r="L970" s="191" t="str">
        <v/>
      </c>
      <c r="M970" s="192" t="str">
        <v/>
      </c>
      <c r="N970" s="191" t="str">
        <v/>
      </c>
      <c r="O970" s="191" t="str">
        <v/>
      </c>
      <c r="P970" s="193" t="str">
        <f t="shared" si="170"/>
        <v/>
      </c>
      <c r="Q970" s="193" t="str">
        <f t="shared" si="171"/>
        <v/>
      </c>
      <c r="R970" s="179" t="str">
        <f>IF('Planilla de Perforacion'!K1004="Survey","Survey","")</f>
        <v/>
      </c>
      <c r="T970" s="179" t="b">
        <f t="shared" si="172"/>
        <v>0</v>
      </c>
      <c r="U970" s="179" t="str">
        <v/>
      </c>
      <c r="V970" s="179" t="str">
        <f t="shared" si="173"/>
        <v/>
      </c>
      <c r="W970" t="str">
        <v/>
      </c>
      <c r="X970" s="202" t="str">
        <v/>
      </c>
      <c r="Y970" t="str">
        <v/>
      </c>
      <c r="Z970" t="str">
        <v/>
      </c>
      <c r="AA970" t="str">
        <f t="shared" si="176"/>
        <v/>
      </c>
      <c r="AB970" t="str">
        <f t="shared" si="177"/>
        <v/>
      </c>
      <c r="AC970" s="179" t="str">
        <f>IF('Planilla de Perforacion'!K1004="Repasa","Repasa","")</f>
        <v/>
      </c>
      <c r="AE970" s="179" t="b">
        <f t="shared" si="174"/>
        <v>0</v>
      </c>
      <c r="AF970" t="str">
        <v/>
      </c>
      <c r="AG970" s="179" t="str">
        <f t="shared" si="175"/>
        <v/>
      </c>
      <c r="AH970" t="str">
        <v/>
      </c>
      <c r="AI970" s="202" t="str">
        <v/>
      </c>
      <c r="AJ970" t="str">
        <v/>
      </c>
      <c r="AK970" s="203" t="str">
        <v/>
      </c>
      <c r="AL970" t="str">
        <f t="shared" si="168"/>
        <v/>
      </c>
      <c r="AM970" t="str">
        <f t="shared" si="169"/>
        <v/>
      </c>
    </row>
    <row r="971" spans="3:39" x14ac:dyDescent="0.25">
      <c r="C971" s="179" t="str">
        <f>IF('Planilla de Perforacion'!K1005="Conexión","Conexión","")</f>
        <v/>
      </c>
      <c r="D971" s="189" t="str">
        <f>'Planilla de Perforacion'!H1005</f>
        <v/>
      </c>
      <c r="E971" s="190" t="str">
        <f>'Planilla de Perforacion'!E1005</f>
        <v/>
      </c>
      <c r="F971" s="179">
        <f>'Planilla de Perforacion'!AF1005</f>
        <v>0</v>
      </c>
      <c r="G971" s="179" t="str">
        <f>'Planilla de Perforacion'!AQ1005</f>
        <v/>
      </c>
      <c r="H971" s="179" t="str">
        <f>'Planilla de Perforacion'!AS1005</f>
        <v/>
      </c>
      <c r="I971" s="179" t="str">
        <f>'Planilla de Perforacion'!AR1005</f>
        <v/>
      </c>
      <c r="J971" s="191" t="str">
        <v/>
      </c>
      <c r="K971" s="191" t="str">
        <f t="shared" si="167"/>
        <v/>
      </c>
      <c r="L971" s="191" t="str">
        <v/>
      </c>
      <c r="M971" s="192" t="str">
        <v/>
      </c>
      <c r="N971" s="191" t="str">
        <v/>
      </c>
      <c r="O971" s="191" t="str">
        <v/>
      </c>
      <c r="P971" s="193" t="str">
        <f t="shared" si="170"/>
        <v/>
      </c>
      <c r="Q971" s="193" t="str">
        <f t="shared" si="171"/>
        <v/>
      </c>
      <c r="R971" s="179" t="str">
        <f>IF('Planilla de Perforacion'!K1005="Survey","Survey","")</f>
        <v/>
      </c>
      <c r="T971" s="179" t="b">
        <f t="shared" si="172"/>
        <v>0</v>
      </c>
      <c r="U971" s="179" t="str">
        <v/>
      </c>
      <c r="V971" s="179" t="str">
        <f t="shared" si="173"/>
        <v/>
      </c>
      <c r="W971" t="str">
        <v/>
      </c>
      <c r="X971" s="202" t="str">
        <v/>
      </c>
      <c r="Y971" t="str">
        <v/>
      </c>
      <c r="Z971" t="str">
        <v/>
      </c>
      <c r="AA971" t="str">
        <f t="shared" si="176"/>
        <v/>
      </c>
      <c r="AB971" t="str">
        <f t="shared" si="177"/>
        <v/>
      </c>
      <c r="AC971" s="179" t="str">
        <f>IF('Planilla de Perforacion'!K1005="Repasa","Repasa","")</f>
        <v/>
      </c>
      <c r="AE971" s="179" t="b">
        <f t="shared" si="174"/>
        <v>0</v>
      </c>
      <c r="AF971" t="str">
        <v/>
      </c>
      <c r="AG971" s="179" t="str">
        <f t="shared" si="175"/>
        <v/>
      </c>
      <c r="AH971" t="str">
        <v/>
      </c>
      <c r="AI971" s="202" t="str">
        <v/>
      </c>
      <c r="AJ971" t="str">
        <v/>
      </c>
      <c r="AK971" s="203" t="str">
        <v/>
      </c>
      <c r="AL971" t="str">
        <f t="shared" si="168"/>
        <v/>
      </c>
      <c r="AM971" t="str">
        <f t="shared" si="169"/>
        <v/>
      </c>
    </row>
    <row r="972" spans="3:39" x14ac:dyDescent="0.25">
      <c r="C972" s="179" t="str">
        <f>IF('Planilla de Perforacion'!K1006="Conexión","Conexión","")</f>
        <v/>
      </c>
      <c r="D972" s="189" t="str">
        <f>'Planilla de Perforacion'!H1006</f>
        <v/>
      </c>
      <c r="E972" s="190" t="str">
        <f>'Planilla de Perforacion'!E1006</f>
        <v/>
      </c>
      <c r="F972" s="179">
        <f>'Planilla de Perforacion'!AF1006</f>
        <v>0</v>
      </c>
      <c r="G972" s="179" t="str">
        <f>'Planilla de Perforacion'!AQ1006</f>
        <v/>
      </c>
      <c r="H972" s="179" t="str">
        <f>'Planilla de Perforacion'!AS1006</f>
        <v/>
      </c>
      <c r="I972" s="179" t="str">
        <f>'Planilla de Perforacion'!AR1006</f>
        <v/>
      </c>
      <c r="J972" s="191" t="str">
        <v/>
      </c>
      <c r="K972" s="191" t="str">
        <f t="shared" ref="K972:K1035" si="178">IF(J972="","",$A$2)</f>
        <v/>
      </c>
      <c r="L972" s="191" t="str">
        <v/>
      </c>
      <c r="M972" s="192" t="str">
        <v/>
      </c>
      <c r="N972" s="191" t="str">
        <v/>
      </c>
      <c r="O972" s="191" t="str">
        <v/>
      </c>
      <c r="P972" s="193" t="str">
        <f t="shared" si="170"/>
        <v/>
      </c>
      <c r="Q972" s="193" t="str">
        <f t="shared" si="171"/>
        <v/>
      </c>
      <c r="R972" s="179" t="str">
        <f>IF('Planilla de Perforacion'!K1006="Survey","Survey","")</f>
        <v/>
      </c>
      <c r="T972" s="179" t="b">
        <f t="shared" si="172"/>
        <v>0</v>
      </c>
      <c r="U972" s="179" t="str">
        <v/>
      </c>
      <c r="V972" s="179" t="str">
        <f t="shared" si="173"/>
        <v/>
      </c>
      <c r="W972" t="str">
        <v/>
      </c>
      <c r="X972" s="202" t="str">
        <v/>
      </c>
      <c r="Y972" t="str">
        <v/>
      </c>
      <c r="Z972" t="str">
        <v/>
      </c>
      <c r="AA972" t="str">
        <f t="shared" si="176"/>
        <v/>
      </c>
      <c r="AB972" t="str">
        <f t="shared" si="177"/>
        <v/>
      </c>
      <c r="AC972" s="179" t="str">
        <f>IF('Planilla de Perforacion'!K1006="Repasa","Repasa","")</f>
        <v/>
      </c>
      <c r="AE972" s="179" t="b">
        <f t="shared" si="174"/>
        <v>0</v>
      </c>
      <c r="AF972" t="str">
        <v/>
      </c>
      <c r="AG972" s="179" t="str">
        <f t="shared" si="175"/>
        <v/>
      </c>
      <c r="AH972" t="str">
        <v/>
      </c>
      <c r="AI972" s="202" t="str">
        <v/>
      </c>
      <c r="AJ972" t="str">
        <v/>
      </c>
      <c r="AK972" s="203" t="str">
        <v/>
      </c>
      <c r="AL972" t="str">
        <f t="shared" si="168"/>
        <v/>
      </c>
      <c r="AM972" t="str">
        <f t="shared" si="169"/>
        <v/>
      </c>
    </row>
    <row r="973" spans="3:39" x14ac:dyDescent="0.25">
      <c r="C973" s="179" t="str">
        <f>IF('Planilla de Perforacion'!K1007="Conexión","Conexión","")</f>
        <v/>
      </c>
      <c r="D973" s="189" t="str">
        <f>'Planilla de Perforacion'!H1007</f>
        <v/>
      </c>
      <c r="E973" s="190" t="str">
        <f>'Planilla de Perforacion'!E1007</f>
        <v/>
      </c>
      <c r="F973" s="179">
        <f>'Planilla de Perforacion'!AF1007</f>
        <v>0</v>
      </c>
      <c r="G973" s="179" t="str">
        <f>'Planilla de Perforacion'!AQ1007</f>
        <v/>
      </c>
      <c r="H973" s="179" t="str">
        <f>'Planilla de Perforacion'!AS1007</f>
        <v/>
      </c>
      <c r="I973" s="179" t="str">
        <f>'Planilla de Perforacion'!AR1007</f>
        <v/>
      </c>
      <c r="J973" s="191" t="str">
        <v/>
      </c>
      <c r="K973" s="191" t="str">
        <f t="shared" si="178"/>
        <v/>
      </c>
      <c r="L973" s="191" t="str">
        <v/>
      </c>
      <c r="M973" s="192" t="str">
        <v/>
      </c>
      <c r="N973" s="191" t="str">
        <v/>
      </c>
      <c r="O973" s="191" t="str">
        <v/>
      </c>
      <c r="P973" s="193" t="str">
        <f t="shared" si="170"/>
        <v/>
      </c>
      <c r="Q973" s="193" t="str">
        <f t="shared" si="171"/>
        <v/>
      </c>
      <c r="R973" s="179" t="str">
        <f>IF('Planilla de Perforacion'!K1007="Survey","Survey","")</f>
        <v/>
      </c>
      <c r="T973" s="179" t="b">
        <f t="shared" si="172"/>
        <v>0</v>
      </c>
      <c r="U973" s="179" t="str">
        <v/>
      </c>
      <c r="V973" s="179" t="str">
        <f t="shared" si="173"/>
        <v/>
      </c>
      <c r="W973" t="str">
        <v/>
      </c>
      <c r="X973" s="202" t="str">
        <v/>
      </c>
      <c r="Y973" t="str">
        <v/>
      </c>
      <c r="Z973" t="str">
        <v/>
      </c>
      <c r="AA973" t="str">
        <f t="shared" si="176"/>
        <v/>
      </c>
      <c r="AB973" t="str">
        <f t="shared" si="177"/>
        <v/>
      </c>
      <c r="AC973" s="179" t="str">
        <f>IF('Planilla de Perforacion'!K1007="Repasa","Repasa","")</f>
        <v/>
      </c>
      <c r="AE973" s="179" t="b">
        <f t="shared" si="174"/>
        <v>0</v>
      </c>
      <c r="AF973" t="str">
        <v/>
      </c>
      <c r="AG973" s="179" t="str">
        <f t="shared" si="175"/>
        <v/>
      </c>
      <c r="AH973" t="str">
        <v/>
      </c>
      <c r="AI973" s="202" t="str">
        <v/>
      </c>
      <c r="AJ973" t="str">
        <v/>
      </c>
      <c r="AK973" s="203" t="str">
        <v/>
      </c>
      <c r="AL973" t="str">
        <f t="shared" si="168"/>
        <v/>
      </c>
      <c r="AM973" t="str">
        <f t="shared" si="169"/>
        <v/>
      </c>
    </row>
    <row r="974" spans="3:39" x14ac:dyDescent="0.25">
      <c r="C974" s="179" t="str">
        <f>IF('Planilla de Perforacion'!K1008="Conexión","Conexión","")</f>
        <v/>
      </c>
      <c r="D974" s="189" t="str">
        <f>'Planilla de Perforacion'!H1008</f>
        <v/>
      </c>
      <c r="E974" s="190" t="str">
        <f>'Planilla de Perforacion'!E1008</f>
        <v/>
      </c>
      <c r="F974" s="179">
        <f>'Planilla de Perforacion'!AF1008</f>
        <v>0</v>
      </c>
      <c r="G974" s="179" t="str">
        <f>'Planilla de Perforacion'!AQ1008</f>
        <v/>
      </c>
      <c r="H974" s="179" t="str">
        <f>'Planilla de Perforacion'!AS1008</f>
        <v/>
      </c>
      <c r="I974" s="179" t="str">
        <f>'Planilla de Perforacion'!AR1008</f>
        <v/>
      </c>
      <c r="J974" s="191" t="str">
        <v/>
      </c>
      <c r="K974" s="191" t="str">
        <f t="shared" si="178"/>
        <v/>
      </c>
      <c r="L974" s="191" t="str">
        <v/>
      </c>
      <c r="M974" s="192" t="str">
        <v/>
      </c>
      <c r="N974" s="191" t="str">
        <v/>
      </c>
      <c r="O974" s="191" t="str">
        <v/>
      </c>
      <c r="P974" s="193" t="str">
        <f t="shared" si="170"/>
        <v/>
      </c>
      <c r="Q974" s="193" t="str">
        <f t="shared" si="171"/>
        <v/>
      </c>
      <c r="R974" s="179" t="str">
        <f>IF('Planilla de Perforacion'!K1008="Survey","Survey","")</f>
        <v/>
      </c>
      <c r="T974" s="179" t="b">
        <f t="shared" si="172"/>
        <v>0</v>
      </c>
      <c r="U974" s="179" t="str">
        <v/>
      </c>
      <c r="V974" s="179" t="str">
        <f t="shared" si="173"/>
        <v/>
      </c>
      <c r="W974" t="str">
        <v/>
      </c>
      <c r="X974" s="202" t="str">
        <v/>
      </c>
      <c r="Y974" t="str">
        <v/>
      </c>
      <c r="Z974" t="str">
        <v/>
      </c>
      <c r="AA974" t="str">
        <f t="shared" si="176"/>
        <v/>
      </c>
      <c r="AB974" t="str">
        <f t="shared" si="177"/>
        <v/>
      </c>
      <c r="AC974" s="179" t="str">
        <f>IF('Planilla de Perforacion'!K1008="Repasa","Repasa","")</f>
        <v/>
      </c>
      <c r="AE974" s="179" t="b">
        <f t="shared" si="174"/>
        <v>0</v>
      </c>
      <c r="AF974" t="str">
        <v/>
      </c>
      <c r="AG974" s="179" t="str">
        <f t="shared" si="175"/>
        <v/>
      </c>
      <c r="AH974" t="str">
        <v/>
      </c>
      <c r="AI974" s="202" t="str">
        <v/>
      </c>
      <c r="AJ974" t="str">
        <v/>
      </c>
      <c r="AK974" s="203" t="str">
        <v/>
      </c>
      <c r="AL974" t="str">
        <f t="shared" si="168"/>
        <v/>
      </c>
      <c r="AM974" t="str">
        <f t="shared" si="169"/>
        <v/>
      </c>
    </row>
    <row r="975" spans="3:39" x14ac:dyDescent="0.25">
      <c r="C975" s="179" t="str">
        <f>IF('Planilla de Perforacion'!K1009="Conexión","Conexión","")</f>
        <v/>
      </c>
      <c r="D975" s="189" t="str">
        <f>'Planilla de Perforacion'!H1009</f>
        <v/>
      </c>
      <c r="E975" s="190" t="str">
        <f>'Planilla de Perforacion'!E1009</f>
        <v/>
      </c>
      <c r="F975" s="179">
        <f>'Planilla de Perforacion'!AF1009</f>
        <v>0</v>
      </c>
      <c r="G975" s="179" t="str">
        <f>'Planilla de Perforacion'!AQ1009</f>
        <v/>
      </c>
      <c r="H975" s="179" t="str">
        <f>'Planilla de Perforacion'!AS1009</f>
        <v/>
      </c>
      <c r="I975" s="179" t="str">
        <f>'Planilla de Perforacion'!AR1009</f>
        <v/>
      </c>
      <c r="J975" s="191" t="str">
        <v/>
      </c>
      <c r="K975" s="191" t="str">
        <f t="shared" si="178"/>
        <v/>
      </c>
      <c r="L975" s="191" t="str">
        <v/>
      </c>
      <c r="M975" s="192" t="str">
        <v/>
      </c>
      <c r="N975" s="191" t="str">
        <v/>
      </c>
      <c r="O975" s="191" t="str">
        <v/>
      </c>
      <c r="P975" s="193" t="str">
        <f t="shared" si="170"/>
        <v/>
      </c>
      <c r="Q975" s="193" t="str">
        <f t="shared" si="171"/>
        <v/>
      </c>
      <c r="R975" s="179" t="str">
        <f>IF('Planilla de Perforacion'!K1009="Survey","Survey","")</f>
        <v/>
      </c>
      <c r="T975" s="179" t="b">
        <f t="shared" si="172"/>
        <v>0</v>
      </c>
      <c r="U975" s="179" t="str">
        <v/>
      </c>
      <c r="V975" s="179" t="str">
        <f t="shared" si="173"/>
        <v/>
      </c>
      <c r="W975" t="str">
        <v/>
      </c>
      <c r="X975" s="202" t="str">
        <v/>
      </c>
      <c r="Y975" t="str">
        <v/>
      </c>
      <c r="Z975" t="str">
        <v/>
      </c>
      <c r="AA975" t="str">
        <f t="shared" si="176"/>
        <v/>
      </c>
      <c r="AB975" t="str">
        <f t="shared" si="177"/>
        <v/>
      </c>
      <c r="AC975" s="179" t="str">
        <f>IF('Planilla de Perforacion'!K1009="Repasa","Repasa","")</f>
        <v/>
      </c>
      <c r="AE975" s="179" t="b">
        <f t="shared" si="174"/>
        <v>0</v>
      </c>
      <c r="AF975" t="str">
        <v/>
      </c>
      <c r="AG975" s="179" t="str">
        <f t="shared" si="175"/>
        <v/>
      </c>
      <c r="AH975" t="str">
        <v/>
      </c>
      <c r="AI975" s="202" t="str">
        <v/>
      </c>
      <c r="AJ975" t="str">
        <v/>
      </c>
      <c r="AK975" s="203" t="str">
        <v/>
      </c>
      <c r="AL975" t="str">
        <f t="shared" si="168"/>
        <v/>
      </c>
      <c r="AM975" t="str">
        <f t="shared" si="169"/>
        <v/>
      </c>
    </row>
    <row r="976" spans="3:39" x14ac:dyDescent="0.25">
      <c r="C976" s="179" t="str">
        <f>IF('Planilla de Perforacion'!K1010="Conexión","Conexión","")</f>
        <v/>
      </c>
      <c r="D976" s="189" t="str">
        <f>'Planilla de Perforacion'!H1010</f>
        <v/>
      </c>
      <c r="E976" s="190" t="str">
        <f>'Planilla de Perforacion'!E1010</f>
        <v/>
      </c>
      <c r="F976" s="179">
        <f>'Planilla de Perforacion'!AF1010</f>
        <v>0</v>
      </c>
      <c r="G976" s="179" t="str">
        <f>'Planilla de Perforacion'!AQ1010</f>
        <v/>
      </c>
      <c r="H976" s="179" t="str">
        <f>'Planilla de Perforacion'!AS1010</f>
        <v/>
      </c>
      <c r="I976" s="179" t="str">
        <f>'Planilla de Perforacion'!AR1010</f>
        <v/>
      </c>
      <c r="J976" s="191" t="str">
        <v/>
      </c>
      <c r="K976" s="191" t="str">
        <f t="shared" si="178"/>
        <v/>
      </c>
      <c r="L976" s="191" t="str">
        <v/>
      </c>
      <c r="M976" s="192" t="str">
        <v/>
      </c>
      <c r="N976" s="191" t="str">
        <v/>
      </c>
      <c r="O976" s="191" t="str">
        <v/>
      </c>
      <c r="P976" s="193" t="str">
        <f t="shared" si="170"/>
        <v/>
      </c>
      <c r="Q976" s="193" t="str">
        <f t="shared" si="171"/>
        <v/>
      </c>
      <c r="R976" s="179" t="str">
        <f>IF('Planilla de Perforacion'!K1010="Survey","Survey","")</f>
        <v/>
      </c>
      <c r="T976" s="179" t="b">
        <f t="shared" si="172"/>
        <v>0</v>
      </c>
      <c r="U976" s="179" t="str">
        <v/>
      </c>
      <c r="V976" s="179" t="str">
        <f t="shared" si="173"/>
        <v/>
      </c>
      <c r="W976" t="str">
        <v/>
      </c>
      <c r="X976" s="202" t="str">
        <v/>
      </c>
      <c r="Y976" t="str">
        <v/>
      </c>
      <c r="Z976" t="str">
        <v/>
      </c>
      <c r="AA976" t="str">
        <f t="shared" si="176"/>
        <v/>
      </c>
      <c r="AB976" t="str">
        <f t="shared" si="177"/>
        <v/>
      </c>
      <c r="AC976" s="179" t="str">
        <f>IF('Planilla de Perforacion'!K1010="Repasa","Repasa","")</f>
        <v/>
      </c>
      <c r="AE976" s="179" t="b">
        <f t="shared" si="174"/>
        <v>0</v>
      </c>
      <c r="AF976" t="str">
        <v/>
      </c>
      <c r="AG976" s="179" t="str">
        <f t="shared" si="175"/>
        <v/>
      </c>
      <c r="AH976" t="str">
        <v/>
      </c>
      <c r="AI976" s="202" t="str">
        <v/>
      </c>
      <c r="AJ976" t="str">
        <v/>
      </c>
      <c r="AK976" s="203" t="str">
        <v/>
      </c>
      <c r="AL976" t="str">
        <f t="shared" si="168"/>
        <v/>
      </c>
      <c r="AM976" t="str">
        <f t="shared" si="169"/>
        <v/>
      </c>
    </row>
    <row r="977" spans="3:39" x14ac:dyDescent="0.25">
      <c r="C977" s="179" t="str">
        <f>IF('Planilla de Perforacion'!K1011="Conexión","Conexión","")</f>
        <v/>
      </c>
      <c r="D977" s="189" t="str">
        <f>'Planilla de Perforacion'!H1011</f>
        <v/>
      </c>
      <c r="E977" s="190" t="str">
        <f>'Planilla de Perforacion'!E1011</f>
        <v/>
      </c>
      <c r="F977" s="179">
        <f>'Planilla de Perforacion'!AF1011</f>
        <v>0</v>
      </c>
      <c r="G977" s="179" t="str">
        <f>'Planilla de Perforacion'!AQ1011</f>
        <v/>
      </c>
      <c r="H977" s="179" t="str">
        <f>'Planilla de Perforacion'!AS1011</f>
        <v/>
      </c>
      <c r="I977" s="179" t="str">
        <f>'Planilla de Perforacion'!AR1011</f>
        <v/>
      </c>
      <c r="J977" s="191" t="str">
        <v/>
      </c>
      <c r="K977" s="191" t="str">
        <f t="shared" si="178"/>
        <v/>
      </c>
      <c r="L977" s="191" t="str">
        <v/>
      </c>
      <c r="M977" s="192" t="str">
        <v/>
      </c>
      <c r="N977" s="191" t="str">
        <v/>
      </c>
      <c r="O977" s="191" t="str">
        <v/>
      </c>
      <c r="P977" s="193" t="str">
        <f t="shared" si="170"/>
        <v/>
      </c>
      <c r="Q977" s="193" t="str">
        <f t="shared" si="171"/>
        <v/>
      </c>
      <c r="R977" s="179" t="str">
        <f>IF('Planilla de Perforacion'!K1011="Survey","Survey","")</f>
        <v/>
      </c>
      <c r="T977" s="179" t="b">
        <f t="shared" si="172"/>
        <v>0</v>
      </c>
      <c r="U977" s="179" t="str">
        <v/>
      </c>
      <c r="V977" s="179" t="str">
        <f t="shared" si="173"/>
        <v/>
      </c>
      <c r="W977" t="str">
        <v/>
      </c>
      <c r="X977" s="202" t="str">
        <v/>
      </c>
      <c r="Y977" t="str">
        <v/>
      </c>
      <c r="Z977" t="str">
        <v/>
      </c>
      <c r="AA977" t="str">
        <f t="shared" si="176"/>
        <v/>
      </c>
      <c r="AB977" t="str">
        <f t="shared" si="177"/>
        <v/>
      </c>
      <c r="AC977" s="179" t="str">
        <f>IF('Planilla de Perforacion'!K1011="Repasa","Repasa","")</f>
        <v/>
      </c>
      <c r="AE977" s="179" t="b">
        <f t="shared" si="174"/>
        <v>0</v>
      </c>
      <c r="AF977" t="str">
        <v/>
      </c>
      <c r="AG977" s="179" t="str">
        <f t="shared" si="175"/>
        <v/>
      </c>
      <c r="AH977" t="str">
        <v/>
      </c>
      <c r="AI977" s="202" t="str">
        <v/>
      </c>
      <c r="AJ977" t="str">
        <v/>
      </c>
      <c r="AK977" s="203" t="str">
        <v/>
      </c>
      <c r="AL977" t="str">
        <f t="shared" si="168"/>
        <v/>
      </c>
      <c r="AM977" t="str">
        <f t="shared" si="169"/>
        <v/>
      </c>
    </row>
    <row r="978" spans="3:39" x14ac:dyDescent="0.25">
      <c r="C978" s="179" t="str">
        <f>IF('Planilla de Perforacion'!K1012="Conexión","Conexión","")</f>
        <v/>
      </c>
      <c r="D978" s="189" t="str">
        <f>'Planilla de Perforacion'!H1012</f>
        <v/>
      </c>
      <c r="E978" s="190" t="str">
        <f>'Planilla de Perforacion'!E1012</f>
        <v/>
      </c>
      <c r="F978" s="179">
        <f>'Planilla de Perforacion'!AF1012</f>
        <v>0</v>
      </c>
      <c r="G978" s="179" t="str">
        <f>'Planilla de Perforacion'!AQ1012</f>
        <v/>
      </c>
      <c r="H978" s="179" t="str">
        <f>'Planilla de Perforacion'!AS1012</f>
        <v/>
      </c>
      <c r="I978" s="179" t="str">
        <f>'Planilla de Perforacion'!AR1012</f>
        <v/>
      </c>
      <c r="J978" s="191" t="str">
        <v/>
      </c>
      <c r="K978" s="191" t="str">
        <f t="shared" si="178"/>
        <v/>
      </c>
      <c r="L978" s="191" t="str">
        <v/>
      </c>
      <c r="M978" s="192" t="str">
        <v/>
      </c>
      <c r="N978" s="191" t="str">
        <v/>
      </c>
      <c r="O978" s="191" t="str">
        <v/>
      </c>
      <c r="P978" s="193" t="str">
        <f t="shared" si="170"/>
        <v/>
      </c>
      <c r="Q978" s="193" t="str">
        <f t="shared" si="171"/>
        <v/>
      </c>
      <c r="R978" s="179" t="str">
        <f>IF('Planilla de Perforacion'!K1012="Survey","Survey","")</f>
        <v/>
      </c>
      <c r="T978" s="179" t="b">
        <f t="shared" si="172"/>
        <v>0</v>
      </c>
      <c r="U978" s="179" t="str">
        <v/>
      </c>
      <c r="V978" s="179" t="str">
        <f t="shared" si="173"/>
        <v/>
      </c>
      <c r="W978" t="str">
        <v/>
      </c>
      <c r="X978" s="202" t="str">
        <v/>
      </c>
      <c r="Y978" t="str">
        <v/>
      </c>
      <c r="Z978" t="str">
        <v/>
      </c>
      <c r="AA978" t="str">
        <f t="shared" si="176"/>
        <v/>
      </c>
      <c r="AB978" t="str">
        <f t="shared" si="177"/>
        <v/>
      </c>
      <c r="AC978" s="179" t="str">
        <f>IF('Planilla de Perforacion'!K1012="Repasa","Repasa","")</f>
        <v/>
      </c>
      <c r="AE978" s="179" t="b">
        <f t="shared" si="174"/>
        <v>0</v>
      </c>
      <c r="AF978" t="str">
        <v/>
      </c>
      <c r="AG978" s="179" t="str">
        <f t="shared" si="175"/>
        <v/>
      </c>
      <c r="AH978" t="str">
        <v/>
      </c>
      <c r="AI978" s="202" t="str">
        <v/>
      </c>
      <c r="AJ978" t="str">
        <v/>
      </c>
      <c r="AK978" s="203" t="str">
        <v/>
      </c>
      <c r="AL978" t="str">
        <f t="shared" si="168"/>
        <v/>
      </c>
      <c r="AM978" t="str">
        <f t="shared" si="169"/>
        <v/>
      </c>
    </row>
    <row r="979" spans="3:39" x14ac:dyDescent="0.25">
      <c r="C979" s="179" t="str">
        <f>IF('Planilla de Perforacion'!K1013="Conexión","Conexión","")</f>
        <v/>
      </c>
      <c r="D979" s="189" t="str">
        <f>'Planilla de Perforacion'!H1013</f>
        <v/>
      </c>
      <c r="E979" s="190" t="str">
        <f>'Planilla de Perforacion'!E1013</f>
        <v/>
      </c>
      <c r="F979" s="179">
        <f>'Planilla de Perforacion'!AF1013</f>
        <v>0</v>
      </c>
      <c r="G979" s="179" t="str">
        <f>'Planilla de Perforacion'!AQ1013</f>
        <v/>
      </c>
      <c r="H979" s="179" t="str">
        <f>'Planilla de Perforacion'!AS1013</f>
        <v/>
      </c>
      <c r="I979" s="179" t="str">
        <f>'Planilla de Perforacion'!AR1013</f>
        <v/>
      </c>
      <c r="J979" s="191" t="str">
        <v/>
      </c>
      <c r="K979" s="191" t="str">
        <f t="shared" si="178"/>
        <v/>
      </c>
      <c r="L979" s="191" t="str">
        <v/>
      </c>
      <c r="M979" s="192" t="str">
        <v/>
      </c>
      <c r="N979" s="191" t="str">
        <v/>
      </c>
      <c r="O979" s="191" t="str">
        <v/>
      </c>
      <c r="P979" s="193" t="str">
        <f t="shared" si="170"/>
        <v/>
      </c>
      <c r="Q979" s="193" t="str">
        <f t="shared" si="171"/>
        <v/>
      </c>
      <c r="R979" s="179" t="str">
        <f>IF('Planilla de Perforacion'!K1013="Survey","Survey","")</f>
        <v/>
      </c>
      <c r="T979" s="179" t="b">
        <f t="shared" si="172"/>
        <v>0</v>
      </c>
      <c r="U979" s="179" t="str">
        <v/>
      </c>
      <c r="V979" s="179" t="str">
        <f t="shared" si="173"/>
        <v/>
      </c>
      <c r="W979" t="str">
        <v/>
      </c>
      <c r="X979" s="202" t="str">
        <v/>
      </c>
      <c r="Y979" t="str">
        <v/>
      </c>
      <c r="Z979" t="str">
        <v/>
      </c>
      <c r="AA979" t="str">
        <f t="shared" si="176"/>
        <v/>
      </c>
      <c r="AB979" t="str">
        <f t="shared" si="177"/>
        <v/>
      </c>
      <c r="AC979" s="179" t="str">
        <f>IF('Planilla de Perforacion'!K1013="Repasa","Repasa","")</f>
        <v/>
      </c>
      <c r="AE979" s="179" t="b">
        <f t="shared" si="174"/>
        <v>0</v>
      </c>
      <c r="AF979" t="str">
        <v/>
      </c>
      <c r="AG979" s="179" t="str">
        <f t="shared" si="175"/>
        <v/>
      </c>
      <c r="AH979" t="str">
        <v/>
      </c>
      <c r="AI979" s="202" t="str">
        <v/>
      </c>
      <c r="AJ979" t="str">
        <v/>
      </c>
      <c r="AK979" s="203" t="str">
        <v/>
      </c>
      <c r="AL979" t="str">
        <f t="shared" si="168"/>
        <v/>
      </c>
      <c r="AM979" t="str">
        <f t="shared" si="169"/>
        <v/>
      </c>
    </row>
    <row r="980" spans="3:39" x14ac:dyDescent="0.25">
      <c r="C980" s="179" t="str">
        <f>IF('Planilla de Perforacion'!K1014="Conexión","Conexión","")</f>
        <v/>
      </c>
      <c r="D980" s="189" t="str">
        <f>'Planilla de Perforacion'!H1014</f>
        <v/>
      </c>
      <c r="E980" s="190" t="str">
        <f>'Planilla de Perforacion'!E1014</f>
        <v/>
      </c>
      <c r="F980" s="179">
        <f>'Planilla de Perforacion'!AF1014</f>
        <v>0</v>
      </c>
      <c r="G980" s="179" t="str">
        <f>'Planilla de Perforacion'!AQ1014</f>
        <v/>
      </c>
      <c r="H980" s="179" t="str">
        <f>'Planilla de Perforacion'!AS1014</f>
        <v/>
      </c>
      <c r="I980" s="179" t="str">
        <f>'Planilla de Perforacion'!AR1014</f>
        <v/>
      </c>
      <c r="J980" s="191" t="str">
        <v/>
      </c>
      <c r="K980" s="191" t="str">
        <f t="shared" si="178"/>
        <v/>
      </c>
      <c r="L980" s="191" t="str">
        <v/>
      </c>
      <c r="M980" s="192" t="str">
        <v/>
      </c>
      <c r="N980" s="191" t="str">
        <v/>
      </c>
      <c r="O980" s="191" t="str">
        <v/>
      </c>
      <c r="P980" s="193" t="str">
        <f t="shared" si="170"/>
        <v/>
      </c>
      <c r="Q980" s="193" t="str">
        <f t="shared" si="171"/>
        <v/>
      </c>
      <c r="R980" s="179" t="str">
        <f>IF('Planilla de Perforacion'!K1014="Survey","Survey","")</f>
        <v/>
      </c>
      <c r="T980" s="179" t="b">
        <f t="shared" si="172"/>
        <v>0</v>
      </c>
      <c r="U980" s="179" t="str">
        <v/>
      </c>
      <c r="V980" s="179" t="str">
        <f t="shared" si="173"/>
        <v/>
      </c>
      <c r="W980" t="str">
        <v/>
      </c>
      <c r="X980" s="202" t="str">
        <v/>
      </c>
      <c r="Y980" t="str">
        <v/>
      </c>
      <c r="Z980" t="str">
        <v/>
      </c>
      <c r="AA980" t="str">
        <f t="shared" si="176"/>
        <v/>
      </c>
      <c r="AB980" t="str">
        <f t="shared" si="177"/>
        <v/>
      </c>
      <c r="AC980" s="179" t="str">
        <f>IF('Planilla de Perforacion'!K1014="Repasa","Repasa","")</f>
        <v/>
      </c>
      <c r="AE980" s="179" t="b">
        <f t="shared" si="174"/>
        <v>0</v>
      </c>
      <c r="AF980" t="str">
        <v/>
      </c>
      <c r="AG980" s="179" t="str">
        <f t="shared" si="175"/>
        <v/>
      </c>
      <c r="AH980" t="str">
        <v/>
      </c>
      <c r="AI980" s="202" t="str">
        <v/>
      </c>
      <c r="AJ980" t="str">
        <v/>
      </c>
      <c r="AK980" s="203" t="str">
        <v/>
      </c>
      <c r="AL980" t="str">
        <f t="shared" si="168"/>
        <v/>
      </c>
      <c r="AM980" t="str">
        <f t="shared" si="169"/>
        <v/>
      </c>
    </row>
    <row r="981" spans="3:39" x14ac:dyDescent="0.25">
      <c r="C981" s="179" t="str">
        <f>IF('Planilla de Perforacion'!K1015="Conexión","Conexión","")</f>
        <v/>
      </c>
      <c r="D981" s="189" t="str">
        <f>'Planilla de Perforacion'!H1015</f>
        <v/>
      </c>
      <c r="E981" s="190" t="str">
        <f>'Planilla de Perforacion'!E1015</f>
        <v/>
      </c>
      <c r="F981" s="179">
        <f>'Planilla de Perforacion'!AF1015</f>
        <v>0</v>
      </c>
      <c r="G981" s="179" t="str">
        <f>'Planilla de Perforacion'!AQ1015</f>
        <v/>
      </c>
      <c r="H981" s="179" t="str">
        <f>'Planilla de Perforacion'!AS1015</f>
        <v/>
      </c>
      <c r="I981" s="179" t="str">
        <f>'Planilla de Perforacion'!AR1015</f>
        <v/>
      </c>
      <c r="J981" s="191" t="str">
        <v/>
      </c>
      <c r="K981" s="191" t="str">
        <f t="shared" si="178"/>
        <v/>
      </c>
      <c r="L981" s="191" t="str">
        <v/>
      </c>
      <c r="M981" s="192" t="str">
        <v/>
      </c>
      <c r="N981" s="191" t="str">
        <v/>
      </c>
      <c r="O981" s="191" t="str">
        <v/>
      </c>
      <c r="P981" s="193" t="str">
        <f t="shared" si="170"/>
        <v/>
      </c>
      <c r="Q981" s="193" t="str">
        <f t="shared" si="171"/>
        <v/>
      </c>
      <c r="R981" s="179" t="str">
        <f>IF('Planilla de Perforacion'!K1015="Survey","Survey","")</f>
        <v/>
      </c>
      <c r="T981" s="179" t="b">
        <f t="shared" si="172"/>
        <v>0</v>
      </c>
      <c r="U981" s="179" t="str">
        <v/>
      </c>
      <c r="V981" s="179" t="str">
        <f t="shared" si="173"/>
        <v/>
      </c>
      <c r="W981" t="str">
        <v/>
      </c>
      <c r="X981" s="202" t="str">
        <v/>
      </c>
      <c r="Y981" t="str">
        <v/>
      </c>
      <c r="Z981" t="str">
        <v/>
      </c>
      <c r="AA981" t="str">
        <f t="shared" si="176"/>
        <v/>
      </c>
      <c r="AB981" t="str">
        <f t="shared" si="177"/>
        <v/>
      </c>
      <c r="AC981" s="179" t="str">
        <f>IF('Planilla de Perforacion'!K1015="Repasa","Repasa","")</f>
        <v/>
      </c>
      <c r="AE981" s="179" t="b">
        <f t="shared" si="174"/>
        <v>0</v>
      </c>
      <c r="AF981" t="str">
        <v/>
      </c>
      <c r="AG981" s="179" t="str">
        <f t="shared" si="175"/>
        <v/>
      </c>
      <c r="AH981" t="str">
        <v/>
      </c>
      <c r="AI981" s="202" t="str">
        <v/>
      </c>
      <c r="AJ981" t="str">
        <v/>
      </c>
      <c r="AK981" s="203" t="str">
        <v/>
      </c>
      <c r="AL981" t="str">
        <f t="shared" si="168"/>
        <v/>
      </c>
      <c r="AM981" t="str">
        <f t="shared" si="169"/>
        <v/>
      </c>
    </row>
    <row r="982" spans="3:39" x14ac:dyDescent="0.25">
      <c r="C982" s="179" t="str">
        <f>IF('Planilla de Perforacion'!K1016="Conexión","Conexión","")</f>
        <v/>
      </c>
      <c r="D982" s="189" t="str">
        <f>'Planilla de Perforacion'!H1016</f>
        <v/>
      </c>
      <c r="E982" s="190" t="str">
        <f>'Planilla de Perforacion'!E1016</f>
        <v/>
      </c>
      <c r="F982" s="179">
        <f>'Planilla de Perforacion'!AF1016</f>
        <v>0</v>
      </c>
      <c r="G982" s="179" t="str">
        <f>'Planilla de Perforacion'!AQ1016</f>
        <v/>
      </c>
      <c r="H982" s="179" t="str">
        <f>'Planilla de Perforacion'!AS1016</f>
        <v/>
      </c>
      <c r="I982" s="179" t="str">
        <f>'Planilla de Perforacion'!AR1016</f>
        <v/>
      </c>
      <c r="J982" s="191" t="str">
        <v/>
      </c>
      <c r="K982" s="191" t="str">
        <f t="shared" si="178"/>
        <v/>
      </c>
      <c r="L982" s="191" t="str">
        <v/>
      </c>
      <c r="M982" s="192" t="str">
        <v/>
      </c>
      <c r="N982" s="191" t="str">
        <v/>
      </c>
      <c r="O982" s="191" t="str">
        <v/>
      </c>
      <c r="P982" s="193" t="str">
        <f t="shared" si="170"/>
        <v/>
      </c>
      <c r="Q982" s="193" t="str">
        <f t="shared" si="171"/>
        <v/>
      </c>
      <c r="R982" s="179" t="str">
        <f>IF('Planilla de Perforacion'!K1016="Survey","Survey","")</f>
        <v/>
      </c>
      <c r="T982" s="179" t="b">
        <f t="shared" si="172"/>
        <v>0</v>
      </c>
      <c r="U982" s="179" t="str">
        <v/>
      </c>
      <c r="V982" s="179" t="str">
        <f t="shared" si="173"/>
        <v/>
      </c>
      <c r="W982" t="str">
        <v/>
      </c>
      <c r="X982" s="202" t="str">
        <v/>
      </c>
      <c r="Y982" t="str">
        <v/>
      </c>
      <c r="Z982" t="str">
        <v/>
      </c>
      <c r="AA982" t="str">
        <f t="shared" si="176"/>
        <v/>
      </c>
      <c r="AB982" t="str">
        <f t="shared" si="177"/>
        <v/>
      </c>
      <c r="AC982" s="179" t="str">
        <f>IF('Planilla de Perforacion'!K1016="Repasa","Repasa","")</f>
        <v/>
      </c>
      <c r="AE982" s="179" t="b">
        <f t="shared" si="174"/>
        <v>0</v>
      </c>
      <c r="AF982" t="str">
        <v/>
      </c>
      <c r="AG982" s="179" t="str">
        <f t="shared" si="175"/>
        <v/>
      </c>
      <c r="AH982" t="str">
        <v/>
      </c>
      <c r="AI982" s="202" t="str">
        <v/>
      </c>
      <c r="AJ982" t="str">
        <v/>
      </c>
      <c r="AK982" s="203" t="str">
        <v/>
      </c>
      <c r="AL982" t="str">
        <f t="shared" si="168"/>
        <v/>
      </c>
      <c r="AM982" t="str">
        <f t="shared" si="169"/>
        <v/>
      </c>
    </row>
    <row r="983" spans="3:39" x14ac:dyDescent="0.25">
      <c r="C983" s="179" t="str">
        <f>IF('Planilla de Perforacion'!K1017="Conexión","Conexión","")</f>
        <v/>
      </c>
      <c r="D983" s="189" t="str">
        <f>'Planilla de Perforacion'!H1017</f>
        <v/>
      </c>
      <c r="E983" s="190" t="str">
        <f>'Planilla de Perforacion'!E1017</f>
        <v/>
      </c>
      <c r="F983" s="179">
        <f>'Planilla de Perforacion'!AF1017</f>
        <v>0</v>
      </c>
      <c r="G983" s="179" t="str">
        <f>'Planilla de Perforacion'!AQ1017</f>
        <v/>
      </c>
      <c r="H983" s="179" t="str">
        <f>'Planilla de Perforacion'!AS1017</f>
        <v/>
      </c>
      <c r="I983" s="179" t="str">
        <f>'Planilla de Perforacion'!AR1017</f>
        <v/>
      </c>
      <c r="J983" s="191" t="str">
        <v/>
      </c>
      <c r="K983" s="191" t="str">
        <f t="shared" si="178"/>
        <v/>
      </c>
      <c r="L983" s="191" t="str">
        <v/>
      </c>
      <c r="M983" s="192" t="str">
        <v/>
      </c>
      <c r="N983" s="191" t="str">
        <v/>
      </c>
      <c r="O983" s="191" t="str">
        <v/>
      </c>
      <c r="P983" s="193" t="str">
        <f t="shared" si="170"/>
        <v/>
      </c>
      <c r="Q983" s="193" t="str">
        <f t="shared" si="171"/>
        <v/>
      </c>
      <c r="R983" s="179" t="str">
        <f>IF('Planilla de Perforacion'!K1017="Survey","Survey","")</f>
        <v/>
      </c>
      <c r="T983" s="179" t="b">
        <f t="shared" si="172"/>
        <v>0</v>
      </c>
      <c r="U983" s="179" t="str">
        <v/>
      </c>
      <c r="V983" s="179" t="str">
        <f t="shared" si="173"/>
        <v/>
      </c>
      <c r="W983" t="str">
        <v/>
      </c>
      <c r="X983" s="202" t="str">
        <v/>
      </c>
      <c r="Y983" t="str">
        <v/>
      </c>
      <c r="Z983" t="str">
        <v/>
      </c>
      <c r="AA983" t="str">
        <f t="shared" si="176"/>
        <v/>
      </c>
      <c r="AB983" t="str">
        <f t="shared" si="177"/>
        <v/>
      </c>
      <c r="AC983" s="179" t="str">
        <f>IF('Planilla de Perforacion'!K1017="Repasa","Repasa","")</f>
        <v/>
      </c>
      <c r="AE983" s="179" t="b">
        <f t="shared" si="174"/>
        <v>0</v>
      </c>
      <c r="AF983" t="str">
        <v/>
      </c>
      <c r="AG983" s="179" t="str">
        <f t="shared" si="175"/>
        <v/>
      </c>
      <c r="AH983" t="str">
        <v/>
      </c>
      <c r="AI983" s="202" t="str">
        <v/>
      </c>
      <c r="AJ983" t="str">
        <v/>
      </c>
      <c r="AK983" s="203" t="str">
        <v/>
      </c>
      <c r="AL983" t="str">
        <f t="shared" si="168"/>
        <v/>
      </c>
      <c r="AM983" t="str">
        <f t="shared" si="169"/>
        <v/>
      </c>
    </row>
    <row r="984" spans="3:39" x14ac:dyDescent="0.25">
      <c r="C984" s="179" t="str">
        <f>IF('Planilla de Perforacion'!K1018="Conexión","Conexión","")</f>
        <v/>
      </c>
      <c r="D984" s="189" t="str">
        <f>'Planilla de Perforacion'!H1018</f>
        <v/>
      </c>
      <c r="E984" s="190" t="str">
        <f>'Planilla de Perforacion'!E1018</f>
        <v/>
      </c>
      <c r="F984" s="179">
        <f>'Planilla de Perforacion'!AF1018</f>
        <v>0</v>
      </c>
      <c r="G984" s="179" t="str">
        <f>'Planilla de Perforacion'!AQ1018</f>
        <v/>
      </c>
      <c r="H984" s="179" t="str">
        <f>'Planilla de Perforacion'!AS1018</f>
        <v/>
      </c>
      <c r="I984" s="179" t="str">
        <f>'Planilla de Perforacion'!AR1018</f>
        <v/>
      </c>
      <c r="J984" s="191" t="str">
        <v/>
      </c>
      <c r="K984" s="191" t="str">
        <f t="shared" si="178"/>
        <v/>
      </c>
      <c r="L984" s="191" t="str">
        <v/>
      </c>
      <c r="M984" s="192" t="str">
        <v/>
      </c>
      <c r="N984" s="191" t="str">
        <v/>
      </c>
      <c r="O984" s="191" t="str">
        <v/>
      </c>
      <c r="P984" s="193" t="str">
        <f t="shared" si="170"/>
        <v/>
      </c>
      <c r="Q984" s="193" t="str">
        <f t="shared" si="171"/>
        <v/>
      </c>
      <c r="R984" s="179" t="str">
        <f>IF('Planilla de Perforacion'!K1018="Survey","Survey","")</f>
        <v/>
      </c>
      <c r="T984" s="179" t="b">
        <f t="shared" si="172"/>
        <v>0</v>
      </c>
      <c r="U984" s="179" t="str">
        <v/>
      </c>
      <c r="V984" s="179" t="str">
        <f t="shared" si="173"/>
        <v/>
      </c>
      <c r="W984" t="str">
        <v/>
      </c>
      <c r="X984" s="202" t="str">
        <v/>
      </c>
      <c r="Y984" t="str">
        <v/>
      </c>
      <c r="Z984" t="str">
        <v/>
      </c>
      <c r="AA984" t="str">
        <f t="shared" si="176"/>
        <v/>
      </c>
      <c r="AB984" t="str">
        <f t="shared" si="177"/>
        <v/>
      </c>
      <c r="AC984" s="179" t="str">
        <f>IF('Planilla de Perforacion'!K1018="Repasa","Repasa","")</f>
        <v/>
      </c>
      <c r="AE984" s="179" t="b">
        <f t="shared" si="174"/>
        <v>0</v>
      </c>
      <c r="AF984" t="str">
        <v/>
      </c>
      <c r="AG984" s="179" t="str">
        <f t="shared" si="175"/>
        <v/>
      </c>
      <c r="AH984" t="str">
        <v/>
      </c>
      <c r="AI984" s="202" t="str">
        <v/>
      </c>
      <c r="AJ984" t="str">
        <v/>
      </c>
      <c r="AK984" s="203" t="str">
        <v/>
      </c>
      <c r="AL984" t="str">
        <f t="shared" si="168"/>
        <v/>
      </c>
      <c r="AM984" t="str">
        <f t="shared" si="169"/>
        <v/>
      </c>
    </row>
    <row r="985" spans="3:39" x14ac:dyDescent="0.25">
      <c r="C985" s="179" t="str">
        <f>IF('Planilla de Perforacion'!K1019="Conexión","Conexión","")</f>
        <v/>
      </c>
      <c r="D985" s="189" t="str">
        <f>'Planilla de Perforacion'!H1019</f>
        <v/>
      </c>
      <c r="E985" s="190" t="str">
        <f>'Planilla de Perforacion'!E1019</f>
        <v/>
      </c>
      <c r="F985" s="179">
        <f>'Planilla de Perforacion'!AF1019</f>
        <v>0</v>
      </c>
      <c r="G985" s="179" t="str">
        <f>'Planilla de Perforacion'!AQ1019</f>
        <v/>
      </c>
      <c r="H985" s="179" t="str">
        <f>'Planilla de Perforacion'!AS1019</f>
        <v/>
      </c>
      <c r="I985" s="179" t="str">
        <f>'Planilla de Perforacion'!AR1019</f>
        <v/>
      </c>
      <c r="J985" s="191" t="str">
        <v/>
      </c>
      <c r="K985" s="191" t="str">
        <f t="shared" si="178"/>
        <v/>
      </c>
      <c r="L985" s="191" t="str">
        <v/>
      </c>
      <c r="M985" s="192" t="str">
        <v/>
      </c>
      <c r="N985" s="191" t="str">
        <v/>
      </c>
      <c r="O985" s="191" t="str">
        <v/>
      </c>
      <c r="P985" s="193" t="str">
        <f t="shared" si="170"/>
        <v/>
      </c>
      <c r="Q985" s="193" t="str">
        <f t="shared" si="171"/>
        <v/>
      </c>
      <c r="R985" s="179" t="str">
        <f>IF('Planilla de Perforacion'!K1019="Survey","Survey","")</f>
        <v/>
      </c>
      <c r="T985" s="179" t="b">
        <f t="shared" si="172"/>
        <v>0</v>
      </c>
      <c r="U985" s="179" t="str">
        <v/>
      </c>
      <c r="V985" s="179" t="str">
        <f t="shared" si="173"/>
        <v/>
      </c>
      <c r="W985" t="str">
        <v/>
      </c>
      <c r="X985" s="202" t="str">
        <v/>
      </c>
      <c r="Y985" t="str">
        <v/>
      </c>
      <c r="Z985" t="str">
        <v/>
      </c>
      <c r="AA985" t="str">
        <f t="shared" si="176"/>
        <v/>
      </c>
      <c r="AB985" t="str">
        <f t="shared" si="177"/>
        <v/>
      </c>
      <c r="AC985" s="179" t="str">
        <f>IF('Planilla de Perforacion'!K1019="Repasa","Repasa","")</f>
        <v/>
      </c>
      <c r="AE985" s="179" t="b">
        <f t="shared" si="174"/>
        <v>0</v>
      </c>
      <c r="AF985" t="str">
        <v/>
      </c>
      <c r="AG985" s="179" t="str">
        <f t="shared" si="175"/>
        <v/>
      </c>
      <c r="AH985" t="str">
        <v/>
      </c>
      <c r="AI985" s="202" t="str">
        <v/>
      </c>
      <c r="AJ985" t="str">
        <v/>
      </c>
      <c r="AK985" s="203" t="str">
        <v/>
      </c>
      <c r="AL985" t="str">
        <f t="shared" si="168"/>
        <v/>
      </c>
      <c r="AM985" t="str">
        <f t="shared" si="169"/>
        <v/>
      </c>
    </row>
    <row r="986" spans="3:39" x14ac:dyDescent="0.25">
      <c r="C986" s="179" t="str">
        <f>IF('Planilla de Perforacion'!K1020="Conexión","Conexión","")</f>
        <v/>
      </c>
      <c r="D986" s="189" t="str">
        <f>'Planilla de Perforacion'!H1020</f>
        <v/>
      </c>
      <c r="E986" s="190" t="str">
        <f>'Planilla de Perforacion'!E1020</f>
        <v/>
      </c>
      <c r="F986" s="179">
        <f>'Planilla de Perforacion'!AF1020</f>
        <v>0</v>
      </c>
      <c r="G986" s="179" t="str">
        <f>'Planilla de Perforacion'!AQ1020</f>
        <v/>
      </c>
      <c r="H986" s="179" t="str">
        <f>'Planilla de Perforacion'!AS1020</f>
        <v/>
      </c>
      <c r="I986" s="179" t="str">
        <f>'Planilla de Perforacion'!AR1020</f>
        <v/>
      </c>
      <c r="J986" s="191" t="str">
        <v/>
      </c>
      <c r="K986" s="191" t="str">
        <f t="shared" si="178"/>
        <v/>
      </c>
      <c r="L986" s="191" t="str">
        <v/>
      </c>
      <c r="M986" s="192" t="str">
        <v/>
      </c>
      <c r="N986" s="191" t="str">
        <v/>
      </c>
      <c r="O986" s="191" t="str">
        <v/>
      </c>
      <c r="P986" s="193" t="str">
        <f t="shared" si="170"/>
        <v/>
      </c>
      <c r="Q986" s="193" t="str">
        <f t="shared" si="171"/>
        <v/>
      </c>
      <c r="R986" s="179" t="str">
        <f>IF('Planilla de Perforacion'!K1020="Survey","Survey","")</f>
        <v/>
      </c>
      <c r="T986" s="179" t="b">
        <f t="shared" si="172"/>
        <v>0</v>
      </c>
      <c r="U986" s="179" t="str">
        <v/>
      </c>
      <c r="V986" s="179" t="str">
        <f t="shared" si="173"/>
        <v/>
      </c>
      <c r="W986" t="str">
        <v/>
      </c>
      <c r="X986" s="202" t="str">
        <v/>
      </c>
      <c r="Y986" t="str">
        <v/>
      </c>
      <c r="Z986" t="str">
        <v/>
      </c>
      <c r="AA986" t="str">
        <f t="shared" si="176"/>
        <v/>
      </c>
      <c r="AB986" t="str">
        <f t="shared" si="177"/>
        <v/>
      </c>
      <c r="AC986" s="179" t="str">
        <f>IF('Planilla de Perforacion'!K1020="Repasa","Repasa","")</f>
        <v/>
      </c>
      <c r="AE986" s="179" t="b">
        <f t="shared" si="174"/>
        <v>0</v>
      </c>
      <c r="AF986" t="str">
        <v/>
      </c>
      <c r="AG986" s="179" t="str">
        <f t="shared" si="175"/>
        <v/>
      </c>
      <c r="AH986" t="str">
        <v/>
      </c>
      <c r="AI986" s="202" t="str">
        <v/>
      </c>
      <c r="AJ986" t="str">
        <v/>
      </c>
      <c r="AK986" s="203" t="str">
        <v/>
      </c>
      <c r="AL986" t="str">
        <f t="shared" si="168"/>
        <v/>
      </c>
      <c r="AM986" t="str">
        <f t="shared" si="169"/>
        <v/>
      </c>
    </row>
    <row r="987" spans="3:39" x14ac:dyDescent="0.25">
      <c r="C987" s="179" t="str">
        <f>IF('Planilla de Perforacion'!K1021="Conexión","Conexión","")</f>
        <v/>
      </c>
      <c r="D987" s="189" t="str">
        <f>'Planilla de Perforacion'!H1021</f>
        <v/>
      </c>
      <c r="E987" s="190" t="str">
        <f>'Planilla de Perforacion'!E1021</f>
        <v/>
      </c>
      <c r="F987" s="179">
        <f>'Planilla de Perforacion'!AF1021</f>
        <v>0</v>
      </c>
      <c r="G987" s="179" t="str">
        <f>'Planilla de Perforacion'!AQ1021</f>
        <v/>
      </c>
      <c r="H987" s="179" t="str">
        <f>'Planilla de Perforacion'!AS1021</f>
        <v/>
      </c>
      <c r="I987" s="179" t="str">
        <f>'Planilla de Perforacion'!AR1021</f>
        <v/>
      </c>
      <c r="J987" s="191" t="str">
        <v/>
      </c>
      <c r="K987" s="191" t="str">
        <f t="shared" si="178"/>
        <v/>
      </c>
      <c r="L987" s="191" t="str">
        <v/>
      </c>
      <c r="M987" s="192" t="str">
        <v/>
      </c>
      <c r="N987" s="191" t="str">
        <v/>
      </c>
      <c r="O987" s="191" t="str">
        <v/>
      </c>
      <c r="P987" s="193" t="str">
        <f t="shared" si="170"/>
        <v/>
      </c>
      <c r="Q987" s="193" t="str">
        <f t="shared" si="171"/>
        <v/>
      </c>
      <c r="R987" s="179" t="str">
        <f>IF('Planilla de Perforacion'!K1021="Survey","Survey","")</f>
        <v/>
      </c>
      <c r="T987" s="179" t="b">
        <f t="shared" si="172"/>
        <v>0</v>
      </c>
      <c r="U987" s="179" t="str">
        <v/>
      </c>
      <c r="V987" s="179" t="str">
        <f t="shared" si="173"/>
        <v/>
      </c>
      <c r="W987" t="str">
        <v/>
      </c>
      <c r="X987" s="202" t="str">
        <v/>
      </c>
      <c r="Y987" t="str">
        <v/>
      </c>
      <c r="Z987" t="str">
        <v/>
      </c>
      <c r="AA987" t="str">
        <f t="shared" si="176"/>
        <v/>
      </c>
      <c r="AB987" t="str">
        <f t="shared" si="177"/>
        <v/>
      </c>
      <c r="AC987" s="179" t="str">
        <f>IF('Planilla de Perforacion'!K1021="Repasa","Repasa","")</f>
        <v/>
      </c>
      <c r="AE987" s="179" t="b">
        <f t="shared" si="174"/>
        <v>0</v>
      </c>
      <c r="AF987" t="str">
        <v/>
      </c>
      <c r="AG987" s="179" t="str">
        <f t="shared" si="175"/>
        <v/>
      </c>
      <c r="AH987" t="str">
        <v/>
      </c>
      <c r="AI987" s="202" t="str">
        <v/>
      </c>
      <c r="AJ987" t="str">
        <v/>
      </c>
      <c r="AK987" s="203" t="str">
        <v/>
      </c>
      <c r="AL987" t="str">
        <f t="shared" si="168"/>
        <v/>
      </c>
      <c r="AM987" t="str">
        <f t="shared" si="169"/>
        <v/>
      </c>
    </row>
    <row r="988" spans="3:39" x14ac:dyDescent="0.25">
      <c r="C988" s="179" t="str">
        <f>IF('Planilla de Perforacion'!K1022="Conexión","Conexión","")</f>
        <v/>
      </c>
      <c r="D988" s="189" t="str">
        <f>'Planilla de Perforacion'!H1022</f>
        <v/>
      </c>
      <c r="E988" s="190" t="str">
        <f>'Planilla de Perforacion'!E1022</f>
        <v/>
      </c>
      <c r="F988" s="179">
        <f>'Planilla de Perforacion'!AF1022</f>
        <v>0</v>
      </c>
      <c r="G988" s="179" t="str">
        <f>'Planilla de Perforacion'!AQ1022</f>
        <v/>
      </c>
      <c r="H988" s="179" t="str">
        <f>'Planilla de Perforacion'!AS1022</f>
        <v/>
      </c>
      <c r="I988" s="179" t="str">
        <f>'Planilla de Perforacion'!AR1022</f>
        <v/>
      </c>
      <c r="J988" s="191" t="str">
        <v/>
      </c>
      <c r="K988" s="191" t="str">
        <f t="shared" si="178"/>
        <v/>
      </c>
      <c r="L988" s="191" t="str">
        <v/>
      </c>
      <c r="M988" s="192" t="str">
        <v/>
      </c>
      <c r="N988" s="191" t="str">
        <v/>
      </c>
      <c r="O988" s="191" t="str">
        <v/>
      </c>
      <c r="P988" s="193" t="str">
        <f t="shared" si="170"/>
        <v/>
      </c>
      <c r="Q988" s="193" t="str">
        <f t="shared" si="171"/>
        <v/>
      </c>
      <c r="R988" s="179" t="str">
        <f>IF('Planilla de Perforacion'!K1022="Survey","Survey","")</f>
        <v/>
      </c>
      <c r="T988" s="179" t="b">
        <f t="shared" si="172"/>
        <v>0</v>
      </c>
      <c r="U988" s="179" t="str">
        <v/>
      </c>
      <c r="V988" s="179" t="str">
        <f t="shared" si="173"/>
        <v/>
      </c>
      <c r="W988" t="str">
        <v/>
      </c>
      <c r="X988" s="202" t="str">
        <v/>
      </c>
      <c r="Y988" t="str">
        <v/>
      </c>
      <c r="Z988" t="str">
        <v/>
      </c>
      <c r="AA988" t="str">
        <f t="shared" si="176"/>
        <v/>
      </c>
      <c r="AB988" t="str">
        <f t="shared" si="177"/>
        <v/>
      </c>
      <c r="AC988" s="179" t="str">
        <f>IF('Planilla de Perforacion'!K1022="Repasa","Repasa","")</f>
        <v/>
      </c>
      <c r="AE988" s="179" t="b">
        <f t="shared" si="174"/>
        <v>0</v>
      </c>
      <c r="AF988" t="str">
        <v/>
      </c>
      <c r="AG988" s="179" t="str">
        <f t="shared" si="175"/>
        <v/>
      </c>
      <c r="AH988" t="str">
        <v/>
      </c>
      <c r="AI988" s="202" t="str">
        <v/>
      </c>
      <c r="AJ988" t="str">
        <v/>
      </c>
      <c r="AK988" s="203" t="str">
        <v/>
      </c>
      <c r="AL988" t="str">
        <f t="shared" si="168"/>
        <v/>
      </c>
      <c r="AM988" t="str">
        <f t="shared" si="169"/>
        <v/>
      </c>
    </row>
    <row r="989" spans="3:39" x14ac:dyDescent="0.25">
      <c r="C989" s="179" t="str">
        <f>IF('Planilla de Perforacion'!K1023="Conexión","Conexión","")</f>
        <v/>
      </c>
      <c r="D989" s="189" t="str">
        <f>'Planilla de Perforacion'!H1023</f>
        <v/>
      </c>
      <c r="E989" s="190" t="str">
        <f>'Planilla de Perforacion'!E1023</f>
        <v/>
      </c>
      <c r="F989" s="179">
        <f>'Planilla de Perforacion'!AF1023</f>
        <v>0</v>
      </c>
      <c r="G989" s="179" t="str">
        <f>'Planilla de Perforacion'!AQ1023</f>
        <v/>
      </c>
      <c r="H989" s="179" t="str">
        <f>'Planilla de Perforacion'!AS1023</f>
        <v/>
      </c>
      <c r="I989" s="179" t="str">
        <f>'Planilla de Perforacion'!AR1023</f>
        <v/>
      </c>
      <c r="J989" s="191" t="str">
        <v/>
      </c>
      <c r="K989" s="191" t="str">
        <f t="shared" si="178"/>
        <v/>
      </c>
      <c r="L989" s="191" t="str">
        <v/>
      </c>
      <c r="M989" s="192" t="str">
        <v/>
      </c>
      <c r="N989" s="191" t="str">
        <v/>
      </c>
      <c r="O989" s="191" t="str">
        <v/>
      </c>
      <c r="P989" s="193" t="str">
        <f t="shared" si="170"/>
        <v/>
      </c>
      <c r="Q989" s="193" t="str">
        <f t="shared" si="171"/>
        <v/>
      </c>
      <c r="R989" s="179" t="str">
        <f>IF('Planilla de Perforacion'!K1023="Survey","Survey","")</f>
        <v/>
      </c>
      <c r="T989" s="179" t="b">
        <f t="shared" si="172"/>
        <v>0</v>
      </c>
      <c r="U989" s="179" t="str">
        <v/>
      </c>
      <c r="V989" s="179" t="str">
        <f t="shared" si="173"/>
        <v/>
      </c>
      <c r="W989" t="str">
        <v/>
      </c>
      <c r="X989" s="202" t="str">
        <v/>
      </c>
      <c r="Y989" t="str">
        <v/>
      </c>
      <c r="Z989" t="str">
        <v/>
      </c>
      <c r="AA989" t="str">
        <f t="shared" si="176"/>
        <v/>
      </c>
      <c r="AB989" t="str">
        <f t="shared" si="177"/>
        <v/>
      </c>
      <c r="AC989" s="179" t="str">
        <f>IF('Planilla de Perforacion'!K1023="Repasa","Repasa","")</f>
        <v/>
      </c>
      <c r="AE989" s="179" t="b">
        <f t="shared" si="174"/>
        <v>0</v>
      </c>
      <c r="AF989" t="str">
        <v/>
      </c>
      <c r="AG989" s="179" t="str">
        <f t="shared" si="175"/>
        <v/>
      </c>
      <c r="AH989" t="str">
        <v/>
      </c>
      <c r="AI989" s="202" t="str">
        <v/>
      </c>
      <c r="AJ989" t="str">
        <v/>
      </c>
      <c r="AK989" s="203" t="str">
        <v/>
      </c>
      <c r="AL989" t="str">
        <f t="shared" si="168"/>
        <v/>
      </c>
      <c r="AM989" t="str">
        <f t="shared" si="169"/>
        <v/>
      </c>
    </row>
    <row r="990" spans="3:39" x14ac:dyDescent="0.25">
      <c r="C990" s="179" t="str">
        <f>IF('Planilla de Perforacion'!K1024="Conexión","Conexión","")</f>
        <v/>
      </c>
      <c r="D990" s="189" t="str">
        <f>'Planilla de Perforacion'!H1024</f>
        <v/>
      </c>
      <c r="E990" s="190" t="str">
        <f>'Planilla de Perforacion'!E1024</f>
        <v/>
      </c>
      <c r="F990" s="179">
        <f>'Planilla de Perforacion'!AF1024</f>
        <v>0</v>
      </c>
      <c r="G990" s="179" t="str">
        <f>'Planilla de Perforacion'!AQ1024</f>
        <v/>
      </c>
      <c r="H990" s="179" t="str">
        <f>'Planilla de Perforacion'!AS1024</f>
        <v/>
      </c>
      <c r="I990" s="179" t="str">
        <f>'Planilla de Perforacion'!AR1024</f>
        <v/>
      </c>
      <c r="J990" s="191" t="str">
        <v/>
      </c>
      <c r="K990" s="191" t="str">
        <f t="shared" si="178"/>
        <v/>
      </c>
      <c r="L990" s="191" t="str">
        <v/>
      </c>
      <c r="M990" s="192" t="str">
        <v/>
      </c>
      <c r="N990" s="191" t="str">
        <v/>
      </c>
      <c r="O990" s="191" t="str">
        <v/>
      </c>
      <c r="P990" s="193" t="str">
        <f t="shared" si="170"/>
        <v/>
      </c>
      <c r="Q990" s="193" t="str">
        <f t="shared" si="171"/>
        <v/>
      </c>
      <c r="R990" s="179" t="str">
        <f>IF('Planilla de Perforacion'!K1024="Survey","Survey","")</f>
        <v/>
      </c>
      <c r="T990" s="179" t="b">
        <f t="shared" si="172"/>
        <v>0</v>
      </c>
      <c r="U990" s="179" t="str">
        <v/>
      </c>
      <c r="V990" s="179" t="str">
        <f t="shared" si="173"/>
        <v/>
      </c>
      <c r="W990" t="str">
        <v/>
      </c>
      <c r="X990" s="202" t="str">
        <v/>
      </c>
      <c r="Y990" t="str">
        <v/>
      </c>
      <c r="Z990" t="str">
        <v/>
      </c>
      <c r="AA990" t="str">
        <f t="shared" si="176"/>
        <v/>
      </c>
      <c r="AB990" t="str">
        <f t="shared" si="177"/>
        <v/>
      </c>
      <c r="AC990" s="179" t="str">
        <f>IF('Planilla de Perforacion'!K1024="Repasa","Repasa","")</f>
        <v/>
      </c>
      <c r="AE990" s="179" t="b">
        <f t="shared" si="174"/>
        <v>0</v>
      </c>
      <c r="AF990" t="str">
        <v/>
      </c>
      <c r="AG990" s="179" t="str">
        <f t="shared" si="175"/>
        <v/>
      </c>
      <c r="AH990" t="str">
        <v/>
      </c>
      <c r="AI990" s="202" t="str">
        <v/>
      </c>
      <c r="AJ990" t="str">
        <v/>
      </c>
      <c r="AK990" s="203" t="str">
        <v/>
      </c>
      <c r="AL990" t="str">
        <f t="shared" si="168"/>
        <v/>
      </c>
      <c r="AM990" t="str">
        <f t="shared" si="169"/>
        <v/>
      </c>
    </row>
    <row r="991" spans="3:39" x14ac:dyDescent="0.25">
      <c r="C991" s="179" t="str">
        <f>IF('Planilla de Perforacion'!K1025="Conexión","Conexión","")</f>
        <v/>
      </c>
      <c r="D991" s="189" t="str">
        <f>'Planilla de Perforacion'!H1025</f>
        <v/>
      </c>
      <c r="E991" s="190" t="str">
        <f>'Planilla de Perforacion'!E1025</f>
        <v/>
      </c>
      <c r="F991" s="179">
        <f>'Planilla de Perforacion'!AF1025</f>
        <v>0</v>
      </c>
      <c r="G991" s="179" t="str">
        <f>'Planilla de Perforacion'!AQ1025</f>
        <v/>
      </c>
      <c r="H991" s="179" t="str">
        <f>'Planilla de Perforacion'!AS1025</f>
        <v/>
      </c>
      <c r="I991" s="179" t="str">
        <f>'Planilla de Perforacion'!AR1025</f>
        <v/>
      </c>
      <c r="J991" s="191" t="str">
        <v/>
      </c>
      <c r="K991" s="191" t="str">
        <f t="shared" si="178"/>
        <v/>
      </c>
      <c r="L991" s="191" t="str">
        <v/>
      </c>
      <c r="M991" s="192" t="str">
        <v/>
      </c>
      <c r="N991" s="191" t="str">
        <v/>
      </c>
      <c r="O991" s="191" t="str">
        <v/>
      </c>
      <c r="P991" s="193" t="str">
        <f t="shared" si="170"/>
        <v/>
      </c>
      <c r="Q991" s="193" t="str">
        <f t="shared" si="171"/>
        <v/>
      </c>
      <c r="R991" s="179" t="str">
        <f>IF('Planilla de Perforacion'!K1025="Survey","Survey","")</f>
        <v/>
      </c>
      <c r="T991" s="179" t="b">
        <f t="shared" si="172"/>
        <v>0</v>
      </c>
      <c r="U991" s="179" t="str">
        <v/>
      </c>
      <c r="V991" s="179" t="str">
        <f t="shared" si="173"/>
        <v/>
      </c>
      <c r="W991" t="str">
        <v/>
      </c>
      <c r="X991" s="202" t="str">
        <v/>
      </c>
      <c r="Y991" t="str">
        <v/>
      </c>
      <c r="Z991" t="str">
        <v/>
      </c>
      <c r="AA991" t="str">
        <f t="shared" si="176"/>
        <v/>
      </c>
      <c r="AB991" t="str">
        <f t="shared" si="177"/>
        <v/>
      </c>
      <c r="AC991" s="179" t="str">
        <f>IF('Planilla de Perforacion'!K1025="Repasa","Repasa","")</f>
        <v/>
      </c>
      <c r="AE991" s="179" t="b">
        <f t="shared" si="174"/>
        <v>0</v>
      </c>
      <c r="AF991" t="str">
        <v/>
      </c>
      <c r="AG991" s="179" t="str">
        <f t="shared" si="175"/>
        <v/>
      </c>
      <c r="AH991" t="str">
        <v/>
      </c>
      <c r="AI991" s="202" t="str">
        <v/>
      </c>
      <c r="AJ991" t="str">
        <v/>
      </c>
      <c r="AK991" s="203" t="str">
        <v/>
      </c>
      <c r="AL991" t="str">
        <f t="shared" si="168"/>
        <v/>
      </c>
      <c r="AM991" t="str">
        <f t="shared" si="169"/>
        <v/>
      </c>
    </row>
    <row r="992" spans="3:39" x14ac:dyDescent="0.25">
      <c r="C992" s="179" t="str">
        <f>IF('Planilla de Perforacion'!K1026="Conexión","Conexión","")</f>
        <v/>
      </c>
      <c r="D992" s="189" t="str">
        <f>'Planilla de Perforacion'!H1026</f>
        <v/>
      </c>
      <c r="E992" s="190" t="str">
        <f>'Planilla de Perforacion'!E1026</f>
        <v/>
      </c>
      <c r="F992" s="179">
        <f>'Planilla de Perforacion'!AF1026</f>
        <v>0</v>
      </c>
      <c r="G992" s="179" t="str">
        <f>'Planilla de Perforacion'!AQ1026</f>
        <v/>
      </c>
      <c r="H992" s="179" t="str">
        <f>'Planilla de Perforacion'!AS1026</f>
        <v/>
      </c>
      <c r="I992" s="179" t="str">
        <f>'Planilla de Perforacion'!AR1026</f>
        <v/>
      </c>
      <c r="J992" s="191" t="str">
        <v/>
      </c>
      <c r="K992" s="191" t="str">
        <f t="shared" si="178"/>
        <v/>
      </c>
      <c r="L992" s="191" t="str">
        <v/>
      </c>
      <c r="M992" s="192" t="str">
        <v/>
      </c>
      <c r="N992" s="191" t="str">
        <v/>
      </c>
      <c r="O992" s="191" t="str">
        <v/>
      </c>
      <c r="P992" s="193" t="str">
        <f t="shared" si="170"/>
        <v/>
      </c>
      <c r="Q992" s="193" t="str">
        <f t="shared" si="171"/>
        <v/>
      </c>
      <c r="R992" s="179" t="str">
        <f>IF('Planilla de Perforacion'!K1026="Survey","Survey","")</f>
        <v/>
      </c>
      <c r="T992" s="179" t="b">
        <f t="shared" si="172"/>
        <v>0</v>
      </c>
      <c r="U992" s="179" t="str">
        <v/>
      </c>
      <c r="V992" s="179" t="str">
        <f t="shared" si="173"/>
        <v/>
      </c>
      <c r="W992" t="str">
        <v/>
      </c>
      <c r="X992" s="202" t="str">
        <v/>
      </c>
      <c r="Y992" t="str">
        <v/>
      </c>
      <c r="Z992" t="str">
        <v/>
      </c>
      <c r="AA992" t="str">
        <f t="shared" si="176"/>
        <v/>
      </c>
      <c r="AB992" t="str">
        <f t="shared" si="177"/>
        <v/>
      </c>
      <c r="AC992" s="179" t="str">
        <f>IF('Planilla de Perforacion'!K1026="Repasa","Repasa","")</f>
        <v/>
      </c>
      <c r="AE992" s="179" t="b">
        <f t="shared" si="174"/>
        <v>0</v>
      </c>
      <c r="AF992" t="str">
        <v/>
      </c>
      <c r="AG992" s="179" t="str">
        <f t="shared" si="175"/>
        <v/>
      </c>
      <c r="AH992" t="str">
        <v/>
      </c>
      <c r="AI992" s="202" t="str">
        <v/>
      </c>
      <c r="AJ992" t="str">
        <v/>
      </c>
      <c r="AK992" s="203" t="str">
        <v/>
      </c>
      <c r="AL992" t="str">
        <f t="shared" si="168"/>
        <v/>
      </c>
      <c r="AM992" t="str">
        <f t="shared" si="169"/>
        <v/>
      </c>
    </row>
    <row r="993" spans="3:39" x14ac:dyDescent="0.25">
      <c r="C993" s="179" t="str">
        <f>IF('Planilla de Perforacion'!K1027="Conexión","Conexión","")</f>
        <v/>
      </c>
      <c r="D993" s="189" t="str">
        <f>'Planilla de Perforacion'!H1027</f>
        <v/>
      </c>
      <c r="E993" s="190" t="str">
        <f>'Planilla de Perforacion'!E1027</f>
        <v/>
      </c>
      <c r="F993" s="179">
        <f>'Planilla de Perforacion'!AF1027</f>
        <v>0</v>
      </c>
      <c r="G993" s="179" t="str">
        <f>'Planilla de Perforacion'!AQ1027</f>
        <v/>
      </c>
      <c r="H993" s="179" t="str">
        <f>'Planilla de Perforacion'!AS1027</f>
        <v/>
      </c>
      <c r="I993" s="179" t="str">
        <f>'Planilla de Perforacion'!AR1027</f>
        <v/>
      </c>
      <c r="J993" s="191" t="str">
        <v/>
      </c>
      <c r="K993" s="191" t="str">
        <f t="shared" si="178"/>
        <v/>
      </c>
      <c r="L993" s="191" t="str">
        <v/>
      </c>
      <c r="M993" s="192" t="str">
        <v/>
      </c>
      <c r="N993" s="191" t="str">
        <v/>
      </c>
      <c r="O993" s="191" t="str">
        <v/>
      </c>
      <c r="P993" s="193" t="str">
        <f t="shared" si="170"/>
        <v/>
      </c>
      <c r="Q993" s="193" t="str">
        <f t="shared" si="171"/>
        <v/>
      </c>
      <c r="R993" s="179" t="str">
        <f>IF('Planilla de Perforacion'!K1027="Survey","Survey","")</f>
        <v/>
      </c>
      <c r="T993" s="179" t="b">
        <f t="shared" si="172"/>
        <v>0</v>
      </c>
      <c r="U993" s="179" t="str">
        <v/>
      </c>
      <c r="V993" s="179" t="str">
        <f t="shared" si="173"/>
        <v/>
      </c>
      <c r="W993" t="str">
        <v/>
      </c>
      <c r="X993" s="202" t="str">
        <v/>
      </c>
      <c r="Y993" t="str">
        <v/>
      </c>
      <c r="Z993" t="str">
        <v/>
      </c>
      <c r="AA993" t="str">
        <f t="shared" si="176"/>
        <v/>
      </c>
      <c r="AB993" t="str">
        <f t="shared" si="177"/>
        <v/>
      </c>
      <c r="AC993" s="179" t="str">
        <f>IF('Planilla de Perforacion'!K1027="Repasa","Repasa","")</f>
        <v/>
      </c>
      <c r="AE993" s="179" t="b">
        <f t="shared" si="174"/>
        <v>0</v>
      </c>
      <c r="AF993" t="str">
        <v/>
      </c>
      <c r="AG993" s="179" t="str">
        <f t="shared" si="175"/>
        <v/>
      </c>
      <c r="AH993" t="str">
        <v/>
      </c>
      <c r="AI993" s="202" t="str">
        <v/>
      </c>
      <c r="AJ993" t="str">
        <v/>
      </c>
      <c r="AK993" s="203" t="str">
        <v/>
      </c>
      <c r="AL993" t="str">
        <f t="shared" si="168"/>
        <v/>
      </c>
      <c r="AM993" t="str">
        <f t="shared" si="169"/>
        <v/>
      </c>
    </row>
    <row r="994" spans="3:39" x14ac:dyDescent="0.25">
      <c r="C994" s="179" t="str">
        <f>IF('Planilla de Perforacion'!K1028="Conexión","Conexión","")</f>
        <v/>
      </c>
      <c r="D994" s="189" t="str">
        <f>'Planilla de Perforacion'!H1028</f>
        <v/>
      </c>
      <c r="E994" s="190" t="str">
        <f>'Planilla de Perforacion'!E1028</f>
        <v/>
      </c>
      <c r="F994" s="179">
        <f>'Planilla de Perforacion'!AF1028</f>
        <v>0</v>
      </c>
      <c r="G994" s="179" t="str">
        <f>'Planilla de Perforacion'!AQ1028</f>
        <v/>
      </c>
      <c r="H994" s="179" t="str">
        <f>'Planilla de Perforacion'!AS1028</f>
        <v/>
      </c>
      <c r="I994" s="179" t="str">
        <f>'Planilla de Perforacion'!AR1028</f>
        <v/>
      </c>
      <c r="J994" s="191" t="str">
        <v/>
      </c>
      <c r="K994" s="191" t="str">
        <f t="shared" si="178"/>
        <v/>
      </c>
      <c r="L994" s="191" t="str">
        <v/>
      </c>
      <c r="M994" s="192" t="str">
        <v/>
      </c>
      <c r="N994" s="191" t="str">
        <v/>
      </c>
      <c r="O994" s="191" t="str">
        <v/>
      </c>
      <c r="P994" s="193" t="str">
        <f t="shared" si="170"/>
        <v/>
      </c>
      <c r="Q994" s="193" t="str">
        <f t="shared" si="171"/>
        <v/>
      </c>
      <c r="R994" s="179" t="str">
        <f>IF('Planilla de Perforacion'!K1028="Survey","Survey","")</f>
        <v/>
      </c>
      <c r="T994" s="179" t="b">
        <f t="shared" si="172"/>
        <v>0</v>
      </c>
      <c r="U994" s="179" t="str">
        <v/>
      </c>
      <c r="V994" s="179" t="str">
        <f t="shared" si="173"/>
        <v/>
      </c>
      <c r="W994" t="str">
        <v/>
      </c>
      <c r="X994" s="202" t="str">
        <v/>
      </c>
      <c r="Y994" t="str">
        <v/>
      </c>
      <c r="Z994" t="str">
        <v/>
      </c>
      <c r="AA994" t="str">
        <f t="shared" si="176"/>
        <v/>
      </c>
      <c r="AB994" t="str">
        <f t="shared" si="177"/>
        <v/>
      </c>
      <c r="AC994" s="179" t="str">
        <f>IF('Planilla de Perforacion'!K1028="Repasa","Repasa","")</f>
        <v/>
      </c>
      <c r="AE994" s="179" t="b">
        <f t="shared" si="174"/>
        <v>0</v>
      </c>
      <c r="AF994" t="str">
        <v/>
      </c>
      <c r="AG994" s="179" t="str">
        <f t="shared" si="175"/>
        <v/>
      </c>
      <c r="AH994" t="str">
        <v/>
      </c>
      <c r="AI994" s="202" t="str">
        <v/>
      </c>
      <c r="AJ994" t="str">
        <v/>
      </c>
      <c r="AK994" s="203" t="str">
        <v/>
      </c>
      <c r="AL994" t="str">
        <f t="shared" si="168"/>
        <v/>
      </c>
      <c r="AM994" t="str">
        <f t="shared" si="169"/>
        <v/>
      </c>
    </row>
    <row r="995" spans="3:39" x14ac:dyDescent="0.25">
      <c r="C995" s="179" t="str">
        <f>IF('Planilla de Perforacion'!K1029="Conexión","Conexión","")</f>
        <v/>
      </c>
      <c r="D995" s="189" t="str">
        <f>'Planilla de Perforacion'!H1029</f>
        <v/>
      </c>
      <c r="E995" s="190" t="str">
        <f>'Planilla de Perforacion'!E1029</f>
        <v/>
      </c>
      <c r="F995" s="179">
        <f>'Planilla de Perforacion'!AF1029</f>
        <v>0</v>
      </c>
      <c r="G995" s="179" t="str">
        <f>'Planilla de Perforacion'!AQ1029</f>
        <v/>
      </c>
      <c r="H995" s="179" t="str">
        <f>'Planilla de Perforacion'!AS1029</f>
        <v/>
      </c>
      <c r="I995" s="179" t="str">
        <f>'Planilla de Perforacion'!AR1029</f>
        <v/>
      </c>
      <c r="J995" s="191" t="str">
        <v/>
      </c>
      <c r="K995" s="191" t="str">
        <f t="shared" si="178"/>
        <v/>
      </c>
      <c r="L995" s="191" t="str">
        <v/>
      </c>
      <c r="M995" s="192" t="str">
        <v/>
      </c>
      <c r="N995" s="191" t="str">
        <v/>
      </c>
      <c r="O995" s="191" t="str">
        <v/>
      </c>
      <c r="P995" s="193" t="str">
        <f t="shared" si="170"/>
        <v/>
      </c>
      <c r="Q995" s="193" t="str">
        <f t="shared" si="171"/>
        <v/>
      </c>
      <c r="R995" s="179" t="str">
        <f>IF('Planilla de Perforacion'!K1029="Survey","Survey","")</f>
        <v/>
      </c>
      <c r="T995" s="179" t="b">
        <f t="shared" si="172"/>
        <v>0</v>
      </c>
      <c r="U995" s="179" t="str">
        <v/>
      </c>
      <c r="V995" s="179" t="str">
        <f t="shared" si="173"/>
        <v/>
      </c>
      <c r="W995" t="str">
        <v/>
      </c>
      <c r="X995" s="202" t="str">
        <v/>
      </c>
      <c r="Y995" t="str">
        <v/>
      </c>
      <c r="Z995" t="str">
        <v/>
      </c>
      <c r="AA995" t="str">
        <f t="shared" si="176"/>
        <v/>
      </c>
      <c r="AB995" t="str">
        <f t="shared" si="177"/>
        <v/>
      </c>
      <c r="AC995" s="179" t="str">
        <f>IF('Planilla de Perforacion'!K1029="Repasa","Repasa","")</f>
        <v/>
      </c>
      <c r="AE995" s="179" t="b">
        <f t="shared" si="174"/>
        <v>0</v>
      </c>
      <c r="AF995" t="str">
        <v/>
      </c>
      <c r="AG995" s="179" t="str">
        <f t="shared" si="175"/>
        <v/>
      </c>
      <c r="AH995" t="str">
        <v/>
      </c>
      <c r="AI995" s="202" t="str">
        <v/>
      </c>
      <c r="AJ995" t="str">
        <v/>
      </c>
      <c r="AK995" s="203" t="str">
        <v/>
      </c>
      <c r="AL995" t="str">
        <f t="shared" si="168"/>
        <v/>
      </c>
      <c r="AM995" t="str">
        <f t="shared" si="169"/>
        <v/>
      </c>
    </row>
    <row r="996" spans="3:39" x14ac:dyDescent="0.25">
      <c r="C996" s="179" t="str">
        <f>IF('Planilla de Perforacion'!K1030="Conexión","Conexión","")</f>
        <v/>
      </c>
      <c r="D996" s="189" t="str">
        <f>'Planilla de Perforacion'!H1030</f>
        <v/>
      </c>
      <c r="E996" s="190" t="str">
        <f>'Planilla de Perforacion'!E1030</f>
        <v/>
      </c>
      <c r="F996" s="179">
        <f>'Planilla de Perforacion'!AF1030</f>
        <v>0</v>
      </c>
      <c r="G996" s="179" t="str">
        <f>'Planilla de Perforacion'!AQ1030</f>
        <v/>
      </c>
      <c r="H996" s="179" t="str">
        <f>'Planilla de Perforacion'!AS1030</f>
        <v/>
      </c>
      <c r="I996" s="179" t="str">
        <f>'Planilla de Perforacion'!AR1030</f>
        <v/>
      </c>
      <c r="J996" s="191" t="str">
        <v/>
      </c>
      <c r="K996" s="191" t="str">
        <f t="shared" si="178"/>
        <v/>
      </c>
      <c r="L996" s="191" t="str">
        <v/>
      </c>
      <c r="M996" s="192" t="str">
        <v/>
      </c>
      <c r="N996" s="191" t="str">
        <v/>
      </c>
      <c r="O996" s="191" t="str">
        <v/>
      </c>
      <c r="P996" s="193" t="str">
        <f t="shared" si="170"/>
        <v/>
      </c>
      <c r="Q996" s="193" t="str">
        <f t="shared" si="171"/>
        <v/>
      </c>
      <c r="R996" s="179" t="str">
        <f>IF('Planilla de Perforacion'!K1030="Survey","Survey","")</f>
        <v/>
      </c>
      <c r="T996" s="179" t="b">
        <f t="shared" si="172"/>
        <v>0</v>
      </c>
      <c r="U996" s="179" t="str">
        <v/>
      </c>
      <c r="V996" s="179" t="str">
        <f t="shared" si="173"/>
        <v/>
      </c>
      <c r="W996" t="str">
        <v/>
      </c>
      <c r="X996" s="202" t="str">
        <v/>
      </c>
      <c r="Y996" t="str">
        <v/>
      </c>
      <c r="Z996" t="str">
        <v/>
      </c>
      <c r="AA996" t="str">
        <f t="shared" si="176"/>
        <v/>
      </c>
      <c r="AB996" t="str">
        <f t="shared" si="177"/>
        <v/>
      </c>
      <c r="AC996" s="179" t="str">
        <f>IF('Planilla de Perforacion'!K1030="Repasa","Repasa","")</f>
        <v/>
      </c>
      <c r="AE996" s="179" t="b">
        <f t="shared" si="174"/>
        <v>0</v>
      </c>
      <c r="AF996" t="str">
        <v/>
      </c>
      <c r="AG996" s="179" t="str">
        <f t="shared" si="175"/>
        <v/>
      </c>
      <c r="AH996" t="str">
        <v/>
      </c>
      <c r="AI996" s="202" t="str">
        <v/>
      </c>
      <c r="AJ996" t="str">
        <v/>
      </c>
      <c r="AK996" s="203" t="str">
        <v/>
      </c>
      <c r="AL996" t="str">
        <f t="shared" si="168"/>
        <v/>
      </c>
      <c r="AM996" t="str">
        <f t="shared" si="169"/>
        <v/>
      </c>
    </row>
    <row r="997" spans="3:39" x14ac:dyDescent="0.25">
      <c r="C997" s="179" t="str">
        <f>IF('Planilla de Perforacion'!K1031="Conexión","Conexión","")</f>
        <v/>
      </c>
      <c r="D997" s="189" t="str">
        <f>'Planilla de Perforacion'!H1031</f>
        <v/>
      </c>
      <c r="E997" s="190" t="str">
        <f>'Planilla de Perforacion'!E1031</f>
        <v/>
      </c>
      <c r="F997" s="179">
        <f>'Planilla de Perforacion'!AF1031</f>
        <v>0</v>
      </c>
      <c r="G997" s="179" t="str">
        <f>'Planilla de Perforacion'!AQ1031</f>
        <v/>
      </c>
      <c r="H997" s="179" t="str">
        <f>'Planilla de Perforacion'!AS1031</f>
        <v/>
      </c>
      <c r="I997" s="179" t="str">
        <f>'Planilla de Perforacion'!AR1031</f>
        <v/>
      </c>
      <c r="J997" s="191" t="str">
        <v/>
      </c>
      <c r="K997" s="191" t="str">
        <f t="shared" si="178"/>
        <v/>
      </c>
      <c r="L997" s="191" t="str">
        <v/>
      </c>
      <c r="M997" s="192" t="str">
        <v/>
      </c>
      <c r="N997" s="191" t="str">
        <v/>
      </c>
      <c r="O997" s="191" t="str">
        <v/>
      </c>
      <c r="P997" s="193" t="str">
        <f t="shared" si="170"/>
        <v/>
      </c>
      <c r="Q997" s="193" t="str">
        <f t="shared" si="171"/>
        <v/>
      </c>
      <c r="R997" s="179" t="str">
        <f>IF('Planilla de Perforacion'!K1031="Survey","Survey","")</f>
        <v/>
      </c>
      <c r="T997" s="179" t="b">
        <f t="shared" si="172"/>
        <v>0</v>
      </c>
      <c r="U997" s="179" t="str">
        <v/>
      </c>
      <c r="V997" s="179" t="str">
        <f t="shared" si="173"/>
        <v/>
      </c>
      <c r="W997" t="str">
        <v/>
      </c>
      <c r="X997" s="202" t="str">
        <v/>
      </c>
      <c r="Y997" t="str">
        <v/>
      </c>
      <c r="Z997" t="str">
        <v/>
      </c>
      <c r="AA997" t="str">
        <f t="shared" si="176"/>
        <v/>
      </c>
      <c r="AB997" t="str">
        <f t="shared" si="177"/>
        <v/>
      </c>
      <c r="AC997" s="179" t="str">
        <f>IF('Planilla de Perforacion'!K1031="Repasa","Repasa","")</f>
        <v/>
      </c>
      <c r="AE997" s="179" t="b">
        <f t="shared" si="174"/>
        <v>0</v>
      </c>
      <c r="AF997" t="str">
        <v/>
      </c>
      <c r="AG997" s="179" t="str">
        <f t="shared" si="175"/>
        <v/>
      </c>
      <c r="AH997" t="str">
        <v/>
      </c>
      <c r="AI997" s="202" t="str">
        <v/>
      </c>
      <c r="AJ997" t="str">
        <v/>
      </c>
      <c r="AK997" s="203" t="str">
        <v/>
      </c>
      <c r="AL997" t="str">
        <f t="shared" si="168"/>
        <v/>
      </c>
      <c r="AM997" t="str">
        <f t="shared" si="169"/>
        <v/>
      </c>
    </row>
    <row r="998" spans="3:39" x14ac:dyDescent="0.25">
      <c r="C998" s="179" t="str">
        <f>IF('Planilla de Perforacion'!K1032="Conexión","Conexión","")</f>
        <v/>
      </c>
      <c r="D998" s="189" t="str">
        <f>'Planilla de Perforacion'!H1032</f>
        <v/>
      </c>
      <c r="E998" s="190" t="str">
        <f>'Planilla de Perforacion'!E1032</f>
        <v/>
      </c>
      <c r="F998" s="179">
        <f>'Planilla de Perforacion'!AF1032</f>
        <v>0</v>
      </c>
      <c r="G998" s="179" t="str">
        <f>'Planilla de Perforacion'!AQ1032</f>
        <v/>
      </c>
      <c r="H998" s="179" t="str">
        <f>'Planilla de Perforacion'!AS1032</f>
        <v/>
      </c>
      <c r="I998" s="179" t="str">
        <f>'Planilla de Perforacion'!AR1032</f>
        <v/>
      </c>
      <c r="J998" s="191" t="str">
        <v/>
      </c>
      <c r="K998" s="191" t="str">
        <f t="shared" si="178"/>
        <v/>
      </c>
      <c r="L998" s="191" t="str">
        <v/>
      </c>
      <c r="M998" s="192" t="str">
        <v/>
      </c>
      <c r="N998" s="191" t="str">
        <v/>
      </c>
      <c r="O998" s="191" t="str">
        <v/>
      </c>
      <c r="P998" s="193" t="str">
        <f t="shared" si="170"/>
        <v/>
      </c>
      <c r="Q998" s="193" t="str">
        <f t="shared" si="171"/>
        <v/>
      </c>
      <c r="R998" s="179" t="str">
        <f>IF('Planilla de Perforacion'!K1032="Survey","Survey","")</f>
        <v/>
      </c>
      <c r="T998" s="179" t="b">
        <f t="shared" si="172"/>
        <v>0</v>
      </c>
      <c r="U998" s="179" t="str">
        <v/>
      </c>
      <c r="V998" s="179" t="str">
        <f t="shared" si="173"/>
        <v/>
      </c>
      <c r="W998" t="str">
        <v/>
      </c>
      <c r="X998" s="202" t="str">
        <v/>
      </c>
      <c r="Y998" t="str">
        <v/>
      </c>
      <c r="Z998" t="str">
        <v/>
      </c>
      <c r="AA998" t="str">
        <f t="shared" si="176"/>
        <v/>
      </c>
      <c r="AB998" t="str">
        <f t="shared" si="177"/>
        <v/>
      </c>
      <c r="AC998" s="179" t="str">
        <f>IF('Planilla de Perforacion'!K1032="Repasa","Repasa","")</f>
        <v/>
      </c>
      <c r="AE998" s="179" t="b">
        <f t="shared" si="174"/>
        <v>0</v>
      </c>
      <c r="AF998" t="str">
        <v/>
      </c>
      <c r="AG998" s="179" t="str">
        <f t="shared" si="175"/>
        <v/>
      </c>
      <c r="AH998" t="str">
        <v/>
      </c>
      <c r="AI998" s="202" t="str">
        <v/>
      </c>
      <c r="AJ998" t="str">
        <v/>
      </c>
      <c r="AK998" s="203" t="str">
        <v/>
      </c>
      <c r="AL998" t="str">
        <f t="shared" si="168"/>
        <v/>
      </c>
      <c r="AM998" t="str">
        <f t="shared" si="169"/>
        <v/>
      </c>
    </row>
    <row r="999" spans="3:39" x14ac:dyDescent="0.25">
      <c r="C999" s="179" t="str">
        <f>IF('Planilla de Perforacion'!K1033="Conexión","Conexión","")</f>
        <v/>
      </c>
      <c r="D999" s="189" t="str">
        <f>'Planilla de Perforacion'!H1033</f>
        <v/>
      </c>
      <c r="E999" s="190" t="str">
        <f>'Planilla de Perforacion'!E1033</f>
        <v/>
      </c>
      <c r="F999" s="179">
        <f>'Planilla de Perforacion'!AF1033</f>
        <v>0</v>
      </c>
      <c r="G999" s="179" t="str">
        <f>'Planilla de Perforacion'!AQ1033</f>
        <v/>
      </c>
      <c r="H999" s="179" t="str">
        <f>'Planilla de Perforacion'!AS1033</f>
        <v/>
      </c>
      <c r="I999" s="179" t="str">
        <f>'Planilla de Perforacion'!AR1033</f>
        <v/>
      </c>
      <c r="J999" s="191" t="str">
        <v/>
      </c>
      <c r="K999" s="191" t="str">
        <f t="shared" si="178"/>
        <v/>
      </c>
      <c r="L999" s="191" t="str">
        <v/>
      </c>
      <c r="M999" s="192" t="str">
        <v/>
      </c>
      <c r="N999" s="191" t="str">
        <v/>
      </c>
      <c r="O999" s="191" t="str">
        <v/>
      </c>
      <c r="P999" s="193" t="str">
        <f t="shared" si="170"/>
        <v/>
      </c>
      <c r="Q999" s="193" t="str">
        <f t="shared" si="171"/>
        <v/>
      </c>
      <c r="R999" s="179" t="str">
        <f>IF('Planilla de Perforacion'!K1033="Survey","Survey","")</f>
        <v/>
      </c>
      <c r="T999" s="179" t="b">
        <f t="shared" si="172"/>
        <v>0</v>
      </c>
      <c r="U999" s="179" t="str">
        <v/>
      </c>
      <c r="V999" s="179" t="str">
        <f t="shared" si="173"/>
        <v/>
      </c>
      <c r="W999" t="str">
        <v/>
      </c>
      <c r="X999" s="202" t="str">
        <v/>
      </c>
      <c r="Y999" t="str">
        <v/>
      </c>
      <c r="Z999" t="str">
        <v/>
      </c>
      <c r="AA999" t="str">
        <f t="shared" si="176"/>
        <v/>
      </c>
      <c r="AB999" t="str">
        <f t="shared" si="177"/>
        <v/>
      </c>
      <c r="AC999" s="179" t="str">
        <f>IF('Planilla de Perforacion'!K1033="Repasa","Repasa","")</f>
        <v/>
      </c>
      <c r="AE999" s="179" t="b">
        <f t="shared" si="174"/>
        <v>0</v>
      </c>
      <c r="AF999" t="str">
        <v/>
      </c>
      <c r="AG999" s="179" t="str">
        <f t="shared" si="175"/>
        <v/>
      </c>
      <c r="AH999" t="str">
        <v/>
      </c>
      <c r="AI999" s="202" t="str">
        <v/>
      </c>
      <c r="AJ999" t="str">
        <v/>
      </c>
      <c r="AK999" s="203" t="str">
        <v/>
      </c>
      <c r="AL999" t="str">
        <f t="shared" si="168"/>
        <v/>
      </c>
      <c r="AM999" t="str">
        <f t="shared" si="169"/>
        <v/>
      </c>
    </row>
    <row r="1000" spans="3:39" x14ac:dyDescent="0.25">
      <c r="C1000" s="179" t="str">
        <f>IF('Planilla de Perforacion'!K1034="Conexión","Conexión","")</f>
        <v/>
      </c>
      <c r="D1000" s="189" t="str">
        <f>'Planilla de Perforacion'!H1034</f>
        <v/>
      </c>
      <c r="E1000" s="190" t="str">
        <f>'Planilla de Perforacion'!E1034</f>
        <v/>
      </c>
      <c r="F1000" s="179">
        <f>'Planilla de Perforacion'!AF1034</f>
        <v>0</v>
      </c>
      <c r="G1000" s="179" t="str">
        <f>'Planilla de Perforacion'!AQ1034</f>
        <v/>
      </c>
      <c r="H1000" s="179" t="str">
        <f>'Planilla de Perforacion'!AS1034</f>
        <v/>
      </c>
      <c r="I1000" s="179" t="str">
        <f>'Planilla de Perforacion'!AR1034</f>
        <v/>
      </c>
      <c r="J1000" s="191" t="str">
        <v/>
      </c>
      <c r="K1000" s="191" t="str">
        <f t="shared" si="178"/>
        <v/>
      </c>
      <c r="L1000" s="191" t="str">
        <v/>
      </c>
      <c r="M1000" s="192" t="str">
        <v/>
      </c>
      <c r="N1000" s="191" t="str">
        <v/>
      </c>
      <c r="O1000" s="191" t="str">
        <v/>
      </c>
      <c r="P1000" s="193" t="str">
        <f t="shared" si="170"/>
        <v/>
      </c>
      <c r="Q1000" s="193" t="str">
        <f t="shared" si="171"/>
        <v/>
      </c>
      <c r="R1000" s="179" t="str">
        <f>IF('Planilla de Perforacion'!K1034="Survey","Survey","")</f>
        <v/>
      </c>
      <c r="T1000" s="179" t="b">
        <f t="shared" si="172"/>
        <v>0</v>
      </c>
      <c r="U1000" s="179" t="str">
        <v/>
      </c>
      <c r="V1000" s="179" t="str">
        <f t="shared" si="173"/>
        <v/>
      </c>
      <c r="W1000" t="str">
        <v/>
      </c>
      <c r="X1000" s="202" t="str">
        <v/>
      </c>
      <c r="Y1000" t="str">
        <v/>
      </c>
      <c r="Z1000" t="str">
        <v/>
      </c>
      <c r="AA1000" t="str">
        <f t="shared" si="176"/>
        <v/>
      </c>
      <c r="AB1000" t="str">
        <f t="shared" si="177"/>
        <v/>
      </c>
      <c r="AC1000" s="179" t="str">
        <f>IF('Planilla de Perforacion'!K1034="Repasa","Repasa","")</f>
        <v/>
      </c>
      <c r="AE1000" s="179" t="b">
        <f t="shared" si="174"/>
        <v>0</v>
      </c>
      <c r="AF1000" t="str">
        <v/>
      </c>
      <c r="AG1000" s="179" t="str">
        <f t="shared" si="175"/>
        <v/>
      </c>
      <c r="AH1000" t="str">
        <v/>
      </c>
      <c r="AI1000" s="202" t="str">
        <v/>
      </c>
      <c r="AJ1000" t="str">
        <v/>
      </c>
      <c r="AK1000" s="203" t="str">
        <v/>
      </c>
      <c r="AL1000" t="str">
        <f t="shared" si="168"/>
        <v/>
      </c>
      <c r="AM1000" t="str">
        <f t="shared" si="169"/>
        <v/>
      </c>
    </row>
    <row r="1001" spans="3:39" x14ac:dyDescent="0.25">
      <c r="C1001" s="179" t="str">
        <f>IF('Planilla de Perforacion'!K1035="Conexión","Conexión","")</f>
        <v/>
      </c>
      <c r="D1001" s="189" t="str">
        <f>'Planilla de Perforacion'!H1035</f>
        <v/>
      </c>
      <c r="E1001" s="190" t="str">
        <f>'Planilla de Perforacion'!E1035</f>
        <v/>
      </c>
      <c r="F1001" s="179">
        <f>'Planilla de Perforacion'!AF1035</f>
        <v>0</v>
      </c>
      <c r="G1001" s="179" t="str">
        <f>'Planilla de Perforacion'!AQ1035</f>
        <v/>
      </c>
      <c r="H1001" s="179" t="str">
        <f>'Planilla de Perforacion'!AS1035</f>
        <v/>
      </c>
      <c r="I1001" s="179" t="str">
        <f>'Planilla de Perforacion'!AR1035</f>
        <v/>
      </c>
      <c r="J1001" s="191" t="str">
        <v/>
      </c>
      <c r="K1001" s="191" t="str">
        <f t="shared" si="178"/>
        <v/>
      </c>
      <c r="L1001" s="191" t="str">
        <v/>
      </c>
      <c r="M1001" s="192" t="str">
        <v/>
      </c>
      <c r="N1001" s="191" t="str">
        <v/>
      </c>
      <c r="O1001" s="191" t="str">
        <v/>
      </c>
      <c r="P1001" s="193" t="str">
        <f t="shared" si="170"/>
        <v/>
      </c>
      <c r="Q1001" s="193" t="str">
        <f t="shared" si="171"/>
        <v/>
      </c>
      <c r="R1001" s="179" t="str">
        <f>IF('Planilla de Perforacion'!K1035="Survey","Survey","")</f>
        <v/>
      </c>
      <c r="T1001" s="179" t="b">
        <f t="shared" si="172"/>
        <v>0</v>
      </c>
      <c r="U1001" s="179" t="str">
        <v/>
      </c>
      <c r="V1001" s="179" t="str">
        <f t="shared" si="173"/>
        <v/>
      </c>
      <c r="W1001" t="str">
        <v/>
      </c>
      <c r="X1001" s="202" t="str">
        <v/>
      </c>
      <c r="Y1001" t="str">
        <v/>
      </c>
      <c r="Z1001" t="str">
        <v/>
      </c>
      <c r="AA1001" t="str">
        <f t="shared" si="176"/>
        <v/>
      </c>
      <c r="AB1001" t="str">
        <f t="shared" si="177"/>
        <v/>
      </c>
      <c r="AC1001" s="179" t="str">
        <f>IF('Planilla de Perforacion'!K1035="Repasa","Repasa","")</f>
        <v/>
      </c>
      <c r="AE1001" s="179" t="b">
        <f t="shared" si="174"/>
        <v>0</v>
      </c>
      <c r="AF1001" t="str">
        <v/>
      </c>
      <c r="AG1001" s="179" t="str">
        <f t="shared" si="175"/>
        <v/>
      </c>
      <c r="AH1001" t="str">
        <v/>
      </c>
      <c r="AI1001" s="202" t="str">
        <v/>
      </c>
      <c r="AJ1001" t="str">
        <v/>
      </c>
      <c r="AK1001" s="203" t="str">
        <v/>
      </c>
      <c r="AL1001" t="str">
        <f t="shared" si="168"/>
        <v/>
      </c>
      <c r="AM1001" t="str">
        <f t="shared" si="169"/>
        <v/>
      </c>
    </row>
    <row r="1002" spans="3:39" x14ac:dyDescent="0.25">
      <c r="C1002" s="179" t="str">
        <f>IF('Planilla de Perforacion'!K1036="Conexión","Conexión","")</f>
        <v/>
      </c>
      <c r="D1002" s="189" t="str">
        <f>'Planilla de Perforacion'!H1036</f>
        <v/>
      </c>
      <c r="E1002" s="190" t="str">
        <f>'Planilla de Perforacion'!E1036</f>
        <v/>
      </c>
      <c r="F1002" s="179">
        <f>'Planilla de Perforacion'!AF1036</f>
        <v>0</v>
      </c>
      <c r="G1002" s="179" t="str">
        <f>'Planilla de Perforacion'!AQ1036</f>
        <v/>
      </c>
      <c r="H1002" s="179" t="str">
        <f>'Planilla de Perforacion'!AS1036</f>
        <v/>
      </c>
      <c r="I1002" s="179" t="str">
        <f>'Planilla de Perforacion'!AR1036</f>
        <v/>
      </c>
      <c r="J1002" s="191" t="str">
        <v/>
      </c>
      <c r="K1002" s="191" t="str">
        <f t="shared" si="178"/>
        <v/>
      </c>
      <c r="L1002" s="191" t="str">
        <v/>
      </c>
      <c r="M1002" s="192" t="str">
        <v/>
      </c>
      <c r="N1002" s="191" t="str">
        <v/>
      </c>
      <c r="O1002" s="191" t="str">
        <v/>
      </c>
      <c r="P1002" s="193" t="str">
        <f t="shared" si="170"/>
        <v/>
      </c>
      <c r="Q1002" s="193" t="str">
        <f t="shared" si="171"/>
        <v/>
      </c>
      <c r="R1002" s="179" t="str">
        <f>IF('Planilla de Perforacion'!K1036="Survey","Survey","")</f>
        <v/>
      </c>
      <c r="T1002" s="179" t="b">
        <f t="shared" si="172"/>
        <v>0</v>
      </c>
      <c r="U1002" s="179" t="str">
        <v/>
      </c>
      <c r="V1002" s="179" t="str">
        <f t="shared" si="173"/>
        <v/>
      </c>
      <c r="W1002" t="str">
        <v/>
      </c>
      <c r="X1002" s="202" t="str">
        <v/>
      </c>
      <c r="Y1002" t="str">
        <v/>
      </c>
      <c r="Z1002" t="str">
        <v/>
      </c>
      <c r="AA1002" t="str">
        <f t="shared" si="176"/>
        <v/>
      </c>
      <c r="AB1002" t="str">
        <f t="shared" si="177"/>
        <v/>
      </c>
      <c r="AC1002" s="179" t="str">
        <f>IF('Planilla de Perforacion'!K1036="Repasa","Repasa","")</f>
        <v/>
      </c>
      <c r="AE1002" s="179" t="b">
        <f t="shared" si="174"/>
        <v>0</v>
      </c>
      <c r="AF1002" t="str">
        <v/>
      </c>
      <c r="AG1002" s="179" t="str">
        <f t="shared" si="175"/>
        <v/>
      </c>
      <c r="AH1002" t="str">
        <v/>
      </c>
      <c r="AI1002" s="202" t="str">
        <v/>
      </c>
      <c r="AJ1002" t="str">
        <v/>
      </c>
      <c r="AK1002" s="203" t="str">
        <v/>
      </c>
      <c r="AL1002" t="str">
        <f t="shared" si="168"/>
        <v/>
      </c>
      <c r="AM1002" t="str">
        <f t="shared" si="169"/>
        <v/>
      </c>
    </row>
    <row r="1003" spans="3:39" x14ac:dyDescent="0.25">
      <c r="C1003" s="179" t="str">
        <f>IF('Planilla de Perforacion'!K1037="Conexión","Conexión","")</f>
        <v/>
      </c>
      <c r="D1003" s="189" t="str">
        <f>'Planilla de Perforacion'!H1037</f>
        <v/>
      </c>
      <c r="E1003" s="190" t="str">
        <f>'Planilla de Perforacion'!E1037</f>
        <v/>
      </c>
      <c r="F1003" s="179">
        <f>'Planilla de Perforacion'!AF1037</f>
        <v>0</v>
      </c>
      <c r="G1003" s="179" t="str">
        <f>'Planilla de Perforacion'!AQ1037</f>
        <v/>
      </c>
      <c r="H1003" s="179" t="str">
        <f>'Planilla de Perforacion'!AS1037</f>
        <v/>
      </c>
      <c r="I1003" s="179" t="str">
        <f>'Planilla de Perforacion'!AR1037</f>
        <v/>
      </c>
      <c r="J1003" s="191" t="str">
        <v/>
      </c>
      <c r="K1003" s="191" t="str">
        <f t="shared" si="178"/>
        <v/>
      </c>
      <c r="L1003" s="191" t="str">
        <v/>
      </c>
      <c r="M1003" s="192" t="str">
        <v/>
      </c>
      <c r="N1003" s="191" t="str">
        <v/>
      </c>
      <c r="O1003" s="191" t="str">
        <v/>
      </c>
      <c r="P1003" s="193" t="str">
        <f t="shared" si="170"/>
        <v/>
      </c>
      <c r="Q1003" s="193" t="str">
        <f t="shared" si="171"/>
        <v/>
      </c>
      <c r="R1003" s="179" t="str">
        <f>IF('Planilla de Perforacion'!K1037="Survey","Survey","")</f>
        <v/>
      </c>
      <c r="T1003" s="179" t="b">
        <f t="shared" si="172"/>
        <v>0</v>
      </c>
      <c r="U1003" s="179" t="str">
        <v/>
      </c>
      <c r="V1003" s="179" t="str">
        <f t="shared" si="173"/>
        <v/>
      </c>
      <c r="W1003" t="str">
        <v/>
      </c>
      <c r="X1003" s="202" t="str">
        <v/>
      </c>
      <c r="Y1003" t="str">
        <v/>
      </c>
      <c r="Z1003" t="str">
        <v/>
      </c>
      <c r="AA1003" t="str">
        <f t="shared" si="176"/>
        <v/>
      </c>
      <c r="AB1003" t="str">
        <f t="shared" si="177"/>
        <v/>
      </c>
      <c r="AC1003" s="179" t="str">
        <f>IF('Planilla de Perforacion'!K1037="Repasa","Repasa","")</f>
        <v/>
      </c>
      <c r="AE1003" s="179" t="b">
        <f t="shared" si="174"/>
        <v>0</v>
      </c>
      <c r="AF1003" t="str">
        <v/>
      </c>
      <c r="AG1003" s="179" t="str">
        <f t="shared" si="175"/>
        <v/>
      </c>
      <c r="AH1003" t="str">
        <v/>
      </c>
      <c r="AI1003" s="202" t="str">
        <v/>
      </c>
      <c r="AJ1003" t="str">
        <v/>
      </c>
      <c r="AK1003" s="203" t="str">
        <v/>
      </c>
      <c r="AL1003" t="str">
        <f t="shared" si="168"/>
        <v/>
      </c>
      <c r="AM1003" t="str">
        <f t="shared" si="169"/>
        <v/>
      </c>
    </row>
    <row r="1004" spans="3:39" x14ac:dyDescent="0.25">
      <c r="C1004" s="179" t="str">
        <f>IF('Planilla de Perforacion'!K1038="Conexión","Conexión","")</f>
        <v/>
      </c>
      <c r="D1004" s="189" t="str">
        <f>'Planilla de Perforacion'!H1038</f>
        <v/>
      </c>
      <c r="E1004" s="190" t="str">
        <f>'Planilla de Perforacion'!E1038</f>
        <v/>
      </c>
      <c r="F1004" s="179">
        <f>'Planilla de Perforacion'!AF1038</f>
        <v>0</v>
      </c>
      <c r="G1004" s="179" t="str">
        <f>'Planilla de Perforacion'!AQ1038</f>
        <v/>
      </c>
      <c r="H1004" s="179" t="str">
        <f>'Planilla de Perforacion'!AS1038</f>
        <v/>
      </c>
      <c r="I1004" s="179" t="str">
        <f>'Planilla de Perforacion'!AR1038</f>
        <v/>
      </c>
      <c r="J1004" s="191" t="str">
        <v/>
      </c>
      <c r="K1004" s="191" t="str">
        <f t="shared" si="178"/>
        <v/>
      </c>
      <c r="L1004" s="191" t="str">
        <v/>
      </c>
      <c r="M1004" s="192" t="str">
        <v/>
      </c>
      <c r="N1004" s="191" t="str">
        <v/>
      </c>
      <c r="O1004" s="191" t="str">
        <v/>
      </c>
      <c r="P1004" s="193" t="str">
        <f t="shared" si="170"/>
        <v/>
      </c>
      <c r="Q1004" s="193" t="str">
        <f t="shared" si="171"/>
        <v/>
      </c>
      <c r="R1004" s="179" t="str">
        <f>IF('Planilla de Perforacion'!K1038="Survey","Survey","")</f>
        <v/>
      </c>
      <c r="T1004" s="179" t="b">
        <f t="shared" si="172"/>
        <v>0</v>
      </c>
      <c r="U1004" s="179" t="str">
        <v/>
      </c>
      <c r="V1004" s="179" t="str">
        <f t="shared" si="173"/>
        <v/>
      </c>
      <c r="W1004" t="str">
        <v/>
      </c>
      <c r="X1004" s="202" t="str">
        <v/>
      </c>
      <c r="Y1004" t="str">
        <v/>
      </c>
      <c r="Z1004" t="str">
        <v/>
      </c>
      <c r="AA1004" t="str">
        <f t="shared" si="176"/>
        <v/>
      </c>
      <c r="AB1004" t="str">
        <f t="shared" si="177"/>
        <v/>
      </c>
      <c r="AC1004" s="179" t="str">
        <f>IF('Planilla de Perforacion'!K1038="Repasa","Repasa","")</f>
        <v/>
      </c>
      <c r="AE1004" s="179" t="b">
        <f t="shared" si="174"/>
        <v>0</v>
      </c>
      <c r="AF1004" t="str">
        <v/>
      </c>
      <c r="AG1004" s="179" t="str">
        <f t="shared" si="175"/>
        <v/>
      </c>
      <c r="AH1004" t="str">
        <v/>
      </c>
      <c r="AI1004" s="202" t="str">
        <v/>
      </c>
      <c r="AJ1004" t="str">
        <v/>
      </c>
      <c r="AK1004" s="203" t="str">
        <v/>
      </c>
      <c r="AL1004" t="str">
        <f t="shared" si="168"/>
        <v/>
      </c>
      <c r="AM1004" t="str">
        <f t="shared" si="169"/>
        <v/>
      </c>
    </row>
    <row r="1005" spans="3:39" x14ac:dyDescent="0.25">
      <c r="C1005" s="179" t="str">
        <f>IF('Planilla de Perforacion'!K1039="Conexión","Conexión","")</f>
        <v/>
      </c>
      <c r="D1005" s="189" t="str">
        <f>'Planilla de Perforacion'!H1039</f>
        <v/>
      </c>
      <c r="E1005" s="190" t="str">
        <f>'Planilla de Perforacion'!E1039</f>
        <v/>
      </c>
      <c r="F1005" s="179">
        <f>'Planilla de Perforacion'!AF1039</f>
        <v>0</v>
      </c>
      <c r="G1005" s="179" t="str">
        <f>'Planilla de Perforacion'!AQ1039</f>
        <v/>
      </c>
      <c r="H1005" s="179" t="str">
        <f>'Planilla de Perforacion'!AS1039</f>
        <v/>
      </c>
      <c r="I1005" s="179" t="str">
        <f>'Planilla de Perforacion'!AR1039</f>
        <v/>
      </c>
      <c r="J1005" s="191" t="str">
        <v/>
      </c>
      <c r="K1005" s="191" t="str">
        <f t="shared" si="178"/>
        <v/>
      </c>
      <c r="L1005" s="191" t="str">
        <v/>
      </c>
      <c r="M1005" s="192" t="str">
        <v/>
      </c>
      <c r="N1005" s="191" t="str">
        <v/>
      </c>
      <c r="O1005" s="191" t="str">
        <v/>
      </c>
      <c r="P1005" s="193" t="str">
        <f t="shared" si="170"/>
        <v/>
      </c>
      <c r="Q1005" s="193" t="str">
        <f t="shared" si="171"/>
        <v/>
      </c>
      <c r="R1005" s="179" t="str">
        <f>IF('Planilla de Perforacion'!K1039="Survey","Survey","")</f>
        <v/>
      </c>
      <c r="T1005" s="179" t="b">
        <f t="shared" si="172"/>
        <v>0</v>
      </c>
      <c r="U1005" s="179" t="str">
        <v/>
      </c>
      <c r="V1005" s="179" t="str">
        <f t="shared" si="173"/>
        <v/>
      </c>
      <c r="W1005" t="str">
        <v/>
      </c>
      <c r="X1005" s="202" t="str">
        <v/>
      </c>
      <c r="Y1005" t="str">
        <v/>
      </c>
      <c r="Z1005" t="str">
        <v/>
      </c>
      <c r="AA1005" t="str">
        <f t="shared" si="176"/>
        <v/>
      </c>
      <c r="AB1005" t="str">
        <f t="shared" si="177"/>
        <v/>
      </c>
      <c r="AC1005" s="179" t="str">
        <f>IF('Planilla de Perforacion'!K1039="Repasa","Repasa","")</f>
        <v/>
      </c>
      <c r="AE1005" s="179" t="b">
        <f t="shared" si="174"/>
        <v>0</v>
      </c>
      <c r="AF1005" t="str">
        <v/>
      </c>
      <c r="AG1005" s="179" t="str">
        <f t="shared" si="175"/>
        <v/>
      </c>
      <c r="AH1005" t="str">
        <v/>
      </c>
      <c r="AI1005" s="202" t="str">
        <v/>
      </c>
      <c r="AJ1005" t="str">
        <v/>
      </c>
      <c r="AK1005" s="203" t="str">
        <v/>
      </c>
      <c r="AL1005" t="str">
        <f t="shared" si="168"/>
        <v/>
      </c>
      <c r="AM1005" t="str">
        <f t="shared" si="169"/>
        <v/>
      </c>
    </row>
    <row r="1006" spans="3:39" x14ac:dyDescent="0.25">
      <c r="C1006" s="179" t="str">
        <f>IF('Planilla de Perforacion'!K1040="Conexión","Conexión","")</f>
        <v/>
      </c>
      <c r="D1006" s="189" t="str">
        <f>'Planilla de Perforacion'!H1040</f>
        <v/>
      </c>
      <c r="E1006" s="190" t="str">
        <f>'Planilla de Perforacion'!E1040</f>
        <v/>
      </c>
      <c r="F1006" s="179">
        <f>'Planilla de Perforacion'!AF1040</f>
        <v>0</v>
      </c>
      <c r="G1006" s="179" t="str">
        <f>'Planilla de Perforacion'!AQ1040</f>
        <v/>
      </c>
      <c r="H1006" s="179" t="str">
        <f>'Planilla de Perforacion'!AS1040</f>
        <v/>
      </c>
      <c r="I1006" s="179" t="str">
        <f>'Planilla de Perforacion'!AR1040</f>
        <v/>
      </c>
      <c r="J1006" s="191" t="str">
        <v/>
      </c>
      <c r="K1006" s="191" t="str">
        <f t="shared" si="178"/>
        <v/>
      </c>
      <c r="L1006" s="191" t="str">
        <v/>
      </c>
      <c r="M1006" s="192" t="str">
        <v/>
      </c>
      <c r="N1006" s="191" t="str">
        <v/>
      </c>
      <c r="O1006" s="191" t="str">
        <v/>
      </c>
      <c r="P1006" s="193" t="str">
        <f t="shared" si="170"/>
        <v/>
      </c>
      <c r="Q1006" s="193" t="str">
        <f t="shared" si="171"/>
        <v/>
      </c>
      <c r="R1006" s="179" t="str">
        <f>IF('Planilla de Perforacion'!K1040="Survey","Survey","")</f>
        <v/>
      </c>
      <c r="T1006" s="179" t="b">
        <f t="shared" si="172"/>
        <v>0</v>
      </c>
      <c r="U1006" s="179" t="str">
        <v/>
      </c>
      <c r="V1006" s="179" t="str">
        <f t="shared" si="173"/>
        <v/>
      </c>
      <c r="W1006" t="str">
        <v/>
      </c>
      <c r="X1006" s="202" t="str">
        <v/>
      </c>
      <c r="Y1006" t="str">
        <v/>
      </c>
      <c r="Z1006" t="str">
        <v/>
      </c>
      <c r="AA1006" t="str">
        <f t="shared" si="176"/>
        <v/>
      </c>
      <c r="AB1006" t="str">
        <f t="shared" si="177"/>
        <v/>
      </c>
      <c r="AC1006" s="179" t="str">
        <f>IF('Planilla de Perforacion'!K1040="Repasa","Repasa","")</f>
        <v/>
      </c>
      <c r="AE1006" s="179" t="b">
        <f t="shared" si="174"/>
        <v>0</v>
      </c>
      <c r="AF1006" t="str">
        <v/>
      </c>
      <c r="AG1006" s="179" t="str">
        <f t="shared" si="175"/>
        <v/>
      </c>
      <c r="AH1006" t="str">
        <v/>
      </c>
      <c r="AI1006" s="202" t="str">
        <v/>
      </c>
      <c r="AJ1006" t="str">
        <v/>
      </c>
      <c r="AK1006" s="203" t="str">
        <v/>
      </c>
      <c r="AL1006" t="str">
        <f t="shared" si="168"/>
        <v/>
      </c>
      <c r="AM1006" t="str">
        <f t="shared" si="169"/>
        <v/>
      </c>
    </row>
    <row r="1007" spans="3:39" x14ac:dyDescent="0.25">
      <c r="C1007" s="179" t="str">
        <f>IF('Planilla de Perforacion'!K1041="Conexión","Conexión","")</f>
        <v/>
      </c>
      <c r="D1007" s="189" t="str">
        <f>'Planilla de Perforacion'!H1041</f>
        <v/>
      </c>
      <c r="E1007" s="190" t="str">
        <f>'Planilla de Perforacion'!E1041</f>
        <v/>
      </c>
      <c r="F1007" s="179">
        <f>'Planilla de Perforacion'!AF1041</f>
        <v>0</v>
      </c>
      <c r="G1007" s="179" t="str">
        <f>'Planilla de Perforacion'!AQ1041</f>
        <v/>
      </c>
      <c r="H1007" s="179" t="str">
        <f>'Planilla de Perforacion'!AS1041</f>
        <v/>
      </c>
      <c r="I1007" s="179" t="str">
        <f>'Planilla de Perforacion'!AR1041</f>
        <v/>
      </c>
      <c r="J1007" s="191" t="str">
        <v/>
      </c>
      <c r="K1007" s="191" t="str">
        <f t="shared" si="178"/>
        <v/>
      </c>
      <c r="L1007" s="191" t="str">
        <v/>
      </c>
      <c r="M1007" s="192" t="str">
        <v/>
      </c>
      <c r="N1007" s="191" t="str">
        <v/>
      </c>
      <c r="O1007" s="191" t="str">
        <v/>
      </c>
      <c r="P1007" s="193" t="str">
        <f t="shared" si="170"/>
        <v/>
      </c>
      <c r="Q1007" s="193" t="str">
        <f t="shared" si="171"/>
        <v/>
      </c>
      <c r="R1007" s="179" t="str">
        <f>IF('Planilla de Perforacion'!K1041="Survey","Survey","")</f>
        <v/>
      </c>
      <c r="T1007" s="179" t="b">
        <f t="shared" si="172"/>
        <v>0</v>
      </c>
      <c r="U1007" s="179" t="str">
        <v/>
      </c>
      <c r="V1007" s="179" t="str">
        <f t="shared" si="173"/>
        <v/>
      </c>
      <c r="W1007" t="str">
        <v/>
      </c>
      <c r="X1007" s="202" t="str">
        <v/>
      </c>
      <c r="Y1007" t="str">
        <v/>
      </c>
      <c r="Z1007" t="str">
        <v/>
      </c>
      <c r="AA1007" t="str">
        <f t="shared" si="176"/>
        <v/>
      </c>
      <c r="AB1007" t="str">
        <f t="shared" si="177"/>
        <v/>
      </c>
      <c r="AC1007" s="179" t="str">
        <f>IF('Planilla de Perforacion'!K1041="Repasa","Repasa","")</f>
        <v/>
      </c>
      <c r="AE1007" s="179" t="b">
        <f t="shared" si="174"/>
        <v>0</v>
      </c>
      <c r="AF1007" t="str">
        <v/>
      </c>
      <c r="AG1007" s="179" t="str">
        <f t="shared" si="175"/>
        <v/>
      </c>
      <c r="AH1007" t="str">
        <v/>
      </c>
      <c r="AI1007" s="202" t="str">
        <v/>
      </c>
      <c r="AJ1007" t="str">
        <v/>
      </c>
      <c r="AK1007" s="203" t="str">
        <v/>
      </c>
      <c r="AL1007" t="str">
        <f t="shared" si="168"/>
        <v/>
      </c>
      <c r="AM1007" t="str">
        <f t="shared" si="169"/>
        <v/>
      </c>
    </row>
    <row r="1008" spans="3:39" x14ac:dyDescent="0.25">
      <c r="C1008" s="179" t="str">
        <f>IF('Planilla de Perforacion'!K1042="Conexión","Conexión","")</f>
        <v/>
      </c>
      <c r="D1008" s="189" t="str">
        <f>'Planilla de Perforacion'!H1042</f>
        <v/>
      </c>
      <c r="E1008" s="190" t="str">
        <f>'Planilla de Perforacion'!E1042</f>
        <v/>
      </c>
      <c r="F1008" s="179">
        <f>'Planilla de Perforacion'!AF1042</f>
        <v>0</v>
      </c>
      <c r="G1008" s="179" t="str">
        <f>'Planilla de Perforacion'!AQ1042</f>
        <v/>
      </c>
      <c r="H1008" s="179" t="str">
        <f>'Planilla de Perforacion'!AS1042</f>
        <v/>
      </c>
      <c r="I1008" s="179" t="str">
        <f>'Planilla de Perforacion'!AR1042</f>
        <v/>
      </c>
      <c r="J1008" s="191" t="str">
        <v/>
      </c>
      <c r="K1008" s="191" t="str">
        <f t="shared" si="178"/>
        <v/>
      </c>
      <c r="L1008" s="191" t="str">
        <v/>
      </c>
      <c r="M1008" s="192" t="str">
        <v/>
      </c>
      <c r="N1008" s="191" t="str">
        <v/>
      </c>
      <c r="O1008" s="191" t="str">
        <v/>
      </c>
      <c r="P1008" s="193" t="str">
        <f t="shared" si="170"/>
        <v/>
      </c>
      <c r="Q1008" s="193" t="str">
        <f t="shared" si="171"/>
        <v/>
      </c>
      <c r="R1008" s="179" t="str">
        <f>IF('Planilla de Perforacion'!K1042="Survey","Survey","")</f>
        <v/>
      </c>
      <c r="T1008" s="179" t="b">
        <f t="shared" si="172"/>
        <v>0</v>
      </c>
      <c r="U1008" s="179" t="str">
        <v/>
      </c>
      <c r="V1008" s="179" t="str">
        <f t="shared" si="173"/>
        <v/>
      </c>
      <c r="W1008" t="str">
        <v/>
      </c>
      <c r="X1008" s="202" t="str">
        <v/>
      </c>
      <c r="Y1008" t="str">
        <v/>
      </c>
      <c r="Z1008" t="str">
        <v/>
      </c>
      <c r="AA1008" t="str">
        <f t="shared" si="176"/>
        <v/>
      </c>
      <c r="AB1008" t="str">
        <f t="shared" si="177"/>
        <v/>
      </c>
      <c r="AC1008" s="179" t="str">
        <f>IF('Planilla de Perforacion'!K1042="Repasa","Repasa","")</f>
        <v/>
      </c>
      <c r="AE1008" s="179" t="b">
        <f t="shared" si="174"/>
        <v>0</v>
      </c>
      <c r="AF1008" t="str">
        <v/>
      </c>
      <c r="AG1008" s="179" t="str">
        <f t="shared" si="175"/>
        <v/>
      </c>
      <c r="AH1008" t="str">
        <v/>
      </c>
      <c r="AI1008" s="202" t="str">
        <v/>
      </c>
      <c r="AJ1008" t="str">
        <v/>
      </c>
      <c r="AK1008" s="203" t="str">
        <v/>
      </c>
      <c r="AL1008" t="str">
        <f t="shared" si="168"/>
        <v/>
      </c>
      <c r="AM1008" t="str">
        <f t="shared" si="169"/>
        <v/>
      </c>
    </row>
    <row r="1009" spans="3:39" x14ac:dyDescent="0.25">
      <c r="C1009" s="179" t="str">
        <f>IF('Planilla de Perforacion'!K1043="Conexión","Conexión","")</f>
        <v/>
      </c>
      <c r="D1009" s="189" t="str">
        <f>'Planilla de Perforacion'!H1043</f>
        <v/>
      </c>
      <c r="E1009" s="190" t="str">
        <f>'Planilla de Perforacion'!E1043</f>
        <v/>
      </c>
      <c r="F1009" s="179">
        <f>'Planilla de Perforacion'!AF1043</f>
        <v>0</v>
      </c>
      <c r="G1009" s="179" t="str">
        <f>'Planilla de Perforacion'!AQ1043</f>
        <v/>
      </c>
      <c r="H1009" s="179" t="str">
        <f>'Planilla de Perforacion'!AS1043</f>
        <v/>
      </c>
      <c r="I1009" s="179" t="str">
        <f>'Planilla de Perforacion'!AR1043</f>
        <v/>
      </c>
      <c r="J1009" s="191" t="str">
        <v/>
      </c>
      <c r="K1009" s="191" t="str">
        <f t="shared" si="178"/>
        <v/>
      </c>
      <c r="L1009" s="191" t="str">
        <v/>
      </c>
      <c r="M1009" s="192" t="str">
        <v/>
      </c>
      <c r="N1009" s="191" t="str">
        <v/>
      </c>
      <c r="O1009" s="191" t="str">
        <v/>
      </c>
      <c r="P1009" s="193" t="str">
        <f t="shared" si="170"/>
        <v/>
      </c>
      <c r="Q1009" s="193" t="str">
        <f t="shared" si="171"/>
        <v/>
      </c>
      <c r="R1009" s="179" t="str">
        <f>IF('Planilla de Perforacion'!K1043="Survey","Survey","")</f>
        <v/>
      </c>
      <c r="T1009" s="179" t="b">
        <f t="shared" si="172"/>
        <v>0</v>
      </c>
      <c r="U1009" s="179" t="str">
        <v/>
      </c>
      <c r="V1009" s="179" t="str">
        <f t="shared" si="173"/>
        <v/>
      </c>
      <c r="W1009" t="str">
        <v/>
      </c>
      <c r="X1009" s="202" t="str">
        <v/>
      </c>
      <c r="Y1009" t="str">
        <v/>
      </c>
      <c r="Z1009" t="str">
        <v/>
      </c>
      <c r="AA1009" t="str">
        <f t="shared" si="176"/>
        <v/>
      </c>
      <c r="AB1009" t="str">
        <f t="shared" si="177"/>
        <v/>
      </c>
      <c r="AC1009" s="179" t="str">
        <f>IF('Planilla de Perforacion'!K1043="Repasa","Repasa","")</f>
        <v/>
      </c>
      <c r="AE1009" s="179" t="b">
        <f t="shared" si="174"/>
        <v>0</v>
      </c>
      <c r="AF1009" t="str">
        <v/>
      </c>
      <c r="AG1009" s="179" t="str">
        <f t="shared" si="175"/>
        <v/>
      </c>
      <c r="AH1009" t="str">
        <v/>
      </c>
      <c r="AI1009" s="202" t="str">
        <v/>
      </c>
      <c r="AJ1009" t="str">
        <v/>
      </c>
      <c r="AK1009" s="203" t="str">
        <v/>
      </c>
      <c r="AL1009" t="str">
        <f t="shared" si="168"/>
        <v/>
      </c>
      <c r="AM1009" t="str">
        <f t="shared" si="169"/>
        <v/>
      </c>
    </row>
    <row r="1010" spans="3:39" x14ac:dyDescent="0.25">
      <c r="C1010" s="179" t="str">
        <f>IF('Planilla de Perforacion'!K1044="Conexión","Conexión","")</f>
        <v/>
      </c>
      <c r="D1010" s="189" t="str">
        <f>'Planilla de Perforacion'!H1044</f>
        <v/>
      </c>
      <c r="E1010" s="190" t="str">
        <f>'Planilla de Perforacion'!E1044</f>
        <v/>
      </c>
      <c r="F1010" s="179">
        <f>'Planilla de Perforacion'!AF1044</f>
        <v>0</v>
      </c>
      <c r="G1010" s="179" t="str">
        <f>'Planilla de Perforacion'!AQ1044</f>
        <v/>
      </c>
      <c r="H1010" s="179" t="str">
        <f>'Planilla de Perforacion'!AS1044</f>
        <v/>
      </c>
      <c r="I1010" s="179" t="str">
        <f>'Planilla de Perforacion'!AR1044</f>
        <v/>
      </c>
      <c r="J1010" s="191" t="str">
        <v/>
      </c>
      <c r="K1010" s="191" t="str">
        <f t="shared" si="178"/>
        <v/>
      </c>
      <c r="L1010" s="191" t="str">
        <v/>
      </c>
      <c r="M1010" s="192" t="str">
        <v/>
      </c>
      <c r="N1010" s="191" t="str">
        <v/>
      </c>
      <c r="O1010" s="191" t="str">
        <v/>
      </c>
      <c r="P1010" s="193" t="str">
        <f t="shared" si="170"/>
        <v/>
      </c>
      <c r="Q1010" s="193" t="str">
        <f t="shared" si="171"/>
        <v/>
      </c>
      <c r="R1010" s="179" t="str">
        <f>IF('Planilla de Perforacion'!K1044="Survey","Survey","")</f>
        <v/>
      </c>
      <c r="T1010" s="179" t="b">
        <f t="shared" si="172"/>
        <v>0</v>
      </c>
      <c r="U1010" s="179" t="str">
        <v/>
      </c>
      <c r="V1010" s="179" t="str">
        <f t="shared" si="173"/>
        <v/>
      </c>
      <c r="W1010" t="str">
        <v/>
      </c>
      <c r="X1010" s="202" t="str">
        <v/>
      </c>
      <c r="Y1010" t="str">
        <v/>
      </c>
      <c r="Z1010" t="str">
        <v/>
      </c>
      <c r="AA1010" t="str">
        <f t="shared" si="176"/>
        <v/>
      </c>
      <c r="AB1010" t="str">
        <f t="shared" si="177"/>
        <v/>
      </c>
      <c r="AC1010" s="179" t="str">
        <f>IF('Planilla de Perforacion'!K1044="Repasa","Repasa","")</f>
        <v/>
      </c>
      <c r="AE1010" s="179" t="b">
        <f t="shared" si="174"/>
        <v>0</v>
      </c>
      <c r="AF1010" t="str">
        <v/>
      </c>
      <c r="AG1010" s="179" t="str">
        <f t="shared" si="175"/>
        <v/>
      </c>
      <c r="AH1010" t="str">
        <v/>
      </c>
      <c r="AI1010" s="202" t="str">
        <v/>
      </c>
      <c r="AJ1010" t="str">
        <v/>
      </c>
      <c r="AK1010" s="203" t="str">
        <v/>
      </c>
      <c r="AL1010" t="str">
        <f t="shared" si="168"/>
        <v/>
      </c>
      <c r="AM1010" t="str">
        <f t="shared" si="169"/>
        <v/>
      </c>
    </row>
    <row r="1011" spans="3:39" x14ac:dyDescent="0.25">
      <c r="C1011" s="179" t="str">
        <f>IF('Planilla de Perforacion'!K1045="Conexión","Conexión","")</f>
        <v/>
      </c>
      <c r="D1011" s="189" t="str">
        <f>'Planilla de Perforacion'!H1045</f>
        <v/>
      </c>
      <c r="E1011" s="190" t="str">
        <f>'Planilla de Perforacion'!E1045</f>
        <v/>
      </c>
      <c r="F1011" s="179">
        <f>'Planilla de Perforacion'!AF1045</f>
        <v>0</v>
      </c>
      <c r="G1011" s="179" t="str">
        <f>'Planilla de Perforacion'!AQ1045</f>
        <v/>
      </c>
      <c r="H1011" s="179" t="str">
        <f>'Planilla de Perforacion'!AS1045</f>
        <v/>
      </c>
      <c r="I1011" s="179" t="str">
        <f>'Planilla de Perforacion'!AR1045</f>
        <v/>
      </c>
      <c r="J1011" s="191" t="str">
        <v/>
      </c>
      <c r="K1011" s="191" t="str">
        <f t="shared" si="178"/>
        <v/>
      </c>
      <c r="L1011" s="191" t="str">
        <v/>
      </c>
      <c r="M1011" s="192" t="str">
        <v/>
      </c>
      <c r="N1011" s="191" t="str">
        <v/>
      </c>
      <c r="O1011" s="191" t="str">
        <v/>
      </c>
      <c r="P1011" s="193" t="str">
        <f t="shared" si="170"/>
        <v/>
      </c>
      <c r="Q1011" s="193" t="str">
        <f t="shared" si="171"/>
        <v/>
      </c>
      <c r="R1011" s="179" t="str">
        <f>IF('Planilla de Perforacion'!K1045="Survey","Survey","")</f>
        <v/>
      </c>
      <c r="T1011" s="179" t="b">
        <f t="shared" si="172"/>
        <v>0</v>
      </c>
      <c r="U1011" s="179" t="str">
        <v/>
      </c>
      <c r="V1011" s="179" t="str">
        <f t="shared" si="173"/>
        <v/>
      </c>
      <c r="W1011" t="str">
        <v/>
      </c>
      <c r="X1011" s="202" t="str">
        <v/>
      </c>
      <c r="Y1011" t="str">
        <v/>
      </c>
      <c r="Z1011" t="str">
        <v/>
      </c>
      <c r="AA1011" t="str">
        <f t="shared" si="176"/>
        <v/>
      </c>
      <c r="AB1011" t="str">
        <f t="shared" si="177"/>
        <v/>
      </c>
      <c r="AC1011" s="179" t="str">
        <f>IF('Planilla de Perforacion'!K1045="Repasa","Repasa","")</f>
        <v/>
      </c>
      <c r="AE1011" s="179" t="b">
        <f t="shared" si="174"/>
        <v>0</v>
      </c>
      <c r="AF1011" t="str">
        <v/>
      </c>
      <c r="AG1011" s="179" t="str">
        <f t="shared" si="175"/>
        <v/>
      </c>
      <c r="AH1011" t="str">
        <v/>
      </c>
      <c r="AI1011" s="202" t="str">
        <v/>
      </c>
      <c r="AJ1011" t="str">
        <v/>
      </c>
      <c r="AK1011" s="203" t="str">
        <v/>
      </c>
      <c r="AL1011" t="str">
        <f t="shared" si="168"/>
        <v/>
      </c>
      <c r="AM1011" t="str">
        <f t="shared" si="169"/>
        <v/>
      </c>
    </row>
    <row r="1012" spans="3:39" x14ac:dyDescent="0.25">
      <c r="C1012" s="179" t="str">
        <f>IF('Planilla de Perforacion'!K1046="Conexión","Conexión","")</f>
        <v/>
      </c>
      <c r="D1012" s="189" t="str">
        <f>'Planilla de Perforacion'!H1046</f>
        <v/>
      </c>
      <c r="E1012" s="190" t="str">
        <f>'Planilla de Perforacion'!E1046</f>
        <v/>
      </c>
      <c r="F1012" s="179">
        <f>'Planilla de Perforacion'!AF1046</f>
        <v>0</v>
      </c>
      <c r="G1012" s="179" t="str">
        <f>'Planilla de Perforacion'!AQ1046</f>
        <v/>
      </c>
      <c r="H1012" s="179" t="str">
        <f>'Planilla de Perforacion'!AS1046</f>
        <v/>
      </c>
      <c r="I1012" s="179" t="str">
        <f>'Planilla de Perforacion'!AR1046</f>
        <v/>
      </c>
      <c r="J1012" s="191" t="str">
        <v/>
      </c>
      <c r="K1012" s="191" t="str">
        <f t="shared" si="178"/>
        <v/>
      </c>
      <c r="L1012" s="191" t="str">
        <v/>
      </c>
      <c r="M1012" s="192" t="str">
        <v/>
      </c>
      <c r="N1012" s="191" t="str">
        <v/>
      </c>
      <c r="O1012" s="191" t="str">
        <v/>
      </c>
      <c r="P1012" s="193" t="str">
        <f t="shared" si="170"/>
        <v/>
      </c>
      <c r="Q1012" s="193" t="str">
        <f t="shared" si="171"/>
        <v/>
      </c>
      <c r="R1012" s="179" t="str">
        <f>IF('Planilla de Perforacion'!K1046="Survey","Survey","")</f>
        <v/>
      </c>
      <c r="T1012" s="179" t="b">
        <f t="shared" si="172"/>
        <v>0</v>
      </c>
      <c r="U1012" s="179" t="str">
        <v/>
      </c>
      <c r="V1012" s="179" t="str">
        <f t="shared" si="173"/>
        <v/>
      </c>
      <c r="W1012" t="str">
        <v/>
      </c>
      <c r="X1012" s="202" t="str">
        <v/>
      </c>
      <c r="Y1012" t="str">
        <v/>
      </c>
      <c r="Z1012" t="str">
        <v/>
      </c>
      <c r="AA1012" t="str">
        <f t="shared" si="176"/>
        <v/>
      </c>
      <c r="AB1012" t="str">
        <f t="shared" si="177"/>
        <v/>
      </c>
      <c r="AC1012" s="179" t="str">
        <f>IF('Planilla de Perforacion'!K1046="Repasa","Repasa","")</f>
        <v/>
      </c>
      <c r="AE1012" s="179" t="b">
        <f t="shared" si="174"/>
        <v>0</v>
      </c>
      <c r="AF1012" t="str">
        <v/>
      </c>
      <c r="AG1012" s="179" t="str">
        <f t="shared" si="175"/>
        <v/>
      </c>
      <c r="AH1012" t="str">
        <v/>
      </c>
      <c r="AI1012" s="202" t="str">
        <v/>
      </c>
      <c r="AJ1012" t="str">
        <v/>
      </c>
      <c r="AK1012" s="203" t="str">
        <v/>
      </c>
      <c r="AL1012" t="str">
        <f t="shared" si="168"/>
        <v/>
      </c>
      <c r="AM1012" t="str">
        <f t="shared" si="169"/>
        <v/>
      </c>
    </row>
    <row r="1013" spans="3:39" x14ac:dyDescent="0.25">
      <c r="C1013" s="179" t="str">
        <f>IF('Planilla de Perforacion'!K1047="Conexión","Conexión","")</f>
        <v/>
      </c>
      <c r="D1013" s="189" t="str">
        <f>'Planilla de Perforacion'!H1047</f>
        <v/>
      </c>
      <c r="E1013" s="190" t="str">
        <f>'Planilla de Perforacion'!E1047</f>
        <v/>
      </c>
      <c r="F1013" s="179">
        <f>'Planilla de Perforacion'!AF1047</f>
        <v>0</v>
      </c>
      <c r="G1013" s="179" t="str">
        <f>'Planilla de Perforacion'!AQ1047</f>
        <v/>
      </c>
      <c r="H1013" s="179" t="str">
        <f>'Planilla de Perforacion'!AS1047</f>
        <v/>
      </c>
      <c r="I1013" s="179" t="str">
        <f>'Planilla de Perforacion'!AR1047</f>
        <v/>
      </c>
      <c r="J1013" s="191" t="str">
        <v/>
      </c>
      <c r="K1013" s="191" t="str">
        <f t="shared" si="178"/>
        <v/>
      </c>
      <c r="L1013" s="191" t="str">
        <v/>
      </c>
      <c r="M1013" s="192" t="str">
        <v/>
      </c>
      <c r="N1013" s="191" t="str">
        <v/>
      </c>
      <c r="O1013" s="191" t="str">
        <v/>
      </c>
      <c r="P1013" s="193" t="str">
        <f t="shared" si="170"/>
        <v/>
      </c>
      <c r="Q1013" s="193" t="str">
        <f t="shared" si="171"/>
        <v/>
      </c>
      <c r="R1013" s="179" t="str">
        <f>IF('Planilla de Perforacion'!K1047="Survey","Survey","")</f>
        <v/>
      </c>
      <c r="T1013" s="179" t="b">
        <f t="shared" si="172"/>
        <v>0</v>
      </c>
      <c r="U1013" s="179" t="str">
        <v/>
      </c>
      <c r="V1013" s="179" t="str">
        <f t="shared" si="173"/>
        <v/>
      </c>
      <c r="W1013" t="str">
        <v/>
      </c>
      <c r="X1013" s="202" t="str">
        <v/>
      </c>
      <c r="Y1013" t="str">
        <v/>
      </c>
      <c r="Z1013" t="str">
        <v/>
      </c>
      <c r="AA1013" t="str">
        <f t="shared" si="176"/>
        <v/>
      </c>
      <c r="AB1013" t="str">
        <f t="shared" si="177"/>
        <v/>
      </c>
      <c r="AC1013" s="179" t="str">
        <f>IF('Planilla de Perforacion'!K1047="Repasa","Repasa","")</f>
        <v/>
      </c>
      <c r="AE1013" s="179" t="b">
        <f t="shared" si="174"/>
        <v>0</v>
      </c>
      <c r="AF1013" t="str">
        <v/>
      </c>
      <c r="AG1013" s="179" t="str">
        <f t="shared" si="175"/>
        <v/>
      </c>
      <c r="AH1013" t="str">
        <v/>
      </c>
      <c r="AI1013" s="202" t="str">
        <v/>
      </c>
      <c r="AJ1013" t="str">
        <v/>
      </c>
      <c r="AK1013" s="203" t="str">
        <v/>
      </c>
      <c r="AL1013" t="str">
        <f t="shared" si="168"/>
        <v/>
      </c>
      <c r="AM1013" t="str">
        <f t="shared" si="169"/>
        <v/>
      </c>
    </row>
    <row r="1014" spans="3:39" x14ac:dyDescent="0.25">
      <c r="C1014" s="179" t="str">
        <f>IF('Planilla de Perforacion'!K1048="Conexión","Conexión","")</f>
        <v/>
      </c>
      <c r="D1014" s="189" t="str">
        <f>'Planilla de Perforacion'!H1048</f>
        <v/>
      </c>
      <c r="E1014" s="190" t="str">
        <f>'Planilla de Perforacion'!E1048</f>
        <v/>
      </c>
      <c r="F1014" s="179">
        <f>'Planilla de Perforacion'!AF1048</f>
        <v>0</v>
      </c>
      <c r="G1014" s="179" t="str">
        <f>'Planilla de Perforacion'!AQ1048</f>
        <v/>
      </c>
      <c r="H1014" s="179" t="str">
        <f>'Planilla de Perforacion'!AS1048</f>
        <v/>
      </c>
      <c r="I1014" s="179" t="str">
        <f>'Planilla de Perforacion'!AR1048</f>
        <v/>
      </c>
      <c r="J1014" s="191" t="str">
        <v/>
      </c>
      <c r="K1014" s="191" t="str">
        <f t="shared" si="178"/>
        <v/>
      </c>
      <c r="L1014" s="191" t="str">
        <v/>
      </c>
      <c r="M1014" s="192" t="str">
        <v/>
      </c>
      <c r="N1014" s="191" t="str">
        <v/>
      </c>
      <c r="O1014" s="191" t="str">
        <v/>
      </c>
      <c r="P1014" s="193" t="str">
        <f t="shared" si="170"/>
        <v/>
      </c>
      <c r="Q1014" s="193" t="str">
        <f t="shared" si="171"/>
        <v/>
      </c>
      <c r="R1014" s="179" t="str">
        <f>IF('Planilla de Perforacion'!K1048="Survey","Survey","")</f>
        <v/>
      </c>
      <c r="T1014" s="179" t="b">
        <f t="shared" si="172"/>
        <v>0</v>
      </c>
      <c r="U1014" s="179" t="str">
        <v/>
      </c>
      <c r="V1014" s="179" t="str">
        <f t="shared" si="173"/>
        <v/>
      </c>
      <c r="W1014" t="str">
        <v/>
      </c>
      <c r="X1014" s="202" t="str">
        <v/>
      </c>
      <c r="Y1014" t="str">
        <v/>
      </c>
      <c r="Z1014" t="str">
        <v/>
      </c>
      <c r="AA1014" t="str">
        <f t="shared" si="176"/>
        <v/>
      </c>
      <c r="AB1014" t="str">
        <f t="shared" si="177"/>
        <v/>
      </c>
      <c r="AC1014" s="179" t="str">
        <f>IF('Planilla de Perforacion'!K1048="Repasa","Repasa","")</f>
        <v/>
      </c>
      <c r="AE1014" s="179" t="b">
        <f t="shared" si="174"/>
        <v>0</v>
      </c>
      <c r="AF1014" t="str">
        <v/>
      </c>
      <c r="AG1014" s="179" t="str">
        <f t="shared" si="175"/>
        <v/>
      </c>
      <c r="AH1014" t="str">
        <v/>
      </c>
      <c r="AI1014" s="202" t="str">
        <v/>
      </c>
      <c r="AJ1014" t="str">
        <v/>
      </c>
      <c r="AK1014" s="203" t="str">
        <v/>
      </c>
      <c r="AL1014" t="str">
        <f t="shared" si="168"/>
        <v/>
      </c>
      <c r="AM1014" t="str">
        <f t="shared" si="169"/>
        <v/>
      </c>
    </row>
    <row r="1015" spans="3:39" x14ac:dyDescent="0.25">
      <c r="C1015" s="179" t="str">
        <f>IF('Planilla de Perforacion'!K1049="Conexión","Conexión","")</f>
        <v/>
      </c>
      <c r="D1015" s="189" t="str">
        <f>'Planilla de Perforacion'!H1049</f>
        <v/>
      </c>
      <c r="E1015" s="190" t="str">
        <f>'Planilla de Perforacion'!E1049</f>
        <v/>
      </c>
      <c r="F1015" s="179">
        <f>'Planilla de Perforacion'!AF1049</f>
        <v>0</v>
      </c>
      <c r="G1015" s="179" t="str">
        <f>'Planilla de Perforacion'!AQ1049</f>
        <v/>
      </c>
      <c r="H1015" s="179" t="str">
        <f>'Planilla de Perforacion'!AS1049</f>
        <v/>
      </c>
      <c r="I1015" s="179" t="str">
        <f>'Planilla de Perforacion'!AR1049</f>
        <v/>
      </c>
      <c r="J1015" s="191" t="str">
        <v/>
      </c>
      <c r="K1015" s="191" t="str">
        <f t="shared" si="178"/>
        <v/>
      </c>
      <c r="L1015" s="191" t="str">
        <v/>
      </c>
      <c r="M1015" s="192" t="str">
        <v/>
      </c>
      <c r="N1015" s="191" t="str">
        <v/>
      </c>
      <c r="O1015" s="191" t="str">
        <v/>
      </c>
      <c r="P1015" s="193" t="str">
        <f t="shared" si="170"/>
        <v/>
      </c>
      <c r="Q1015" s="193" t="str">
        <f t="shared" si="171"/>
        <v/>
      </c>
      <c r="R1015" s="179" t="str">
        <f>IF('Planilla de Perforacion'!K1049="Survey","Survey","")</f>
        <v/>
      </c>
      <c r="T1015" s="179" t="b">
        <f t="shared" si="172"/>
        <v>0</v>
      </c>
      <c r="U1015" s="179" t="str">
        <v/>
      </c>
      <c r="V1015" s="179" t="str">
        <f t="shared" si="173"/>
        <v/>
      </c>
      <c r="W1015" t="str">
        <v/>
      </c>
      <c r="X1015" s="202" t="str">
        <v/>
      </c>
      <c r="Y1015" t="str">
        <v/>
      </c>
      <c r="Z1015" t="str">
        <v/>
      </c>
      <c r="AA1015" t="str">
        <f t="shared" si="176"/>
        <v/>
      </c>
      <c r="AB1015" t="str">
        <f t="shared" si="177"/>
        <v/>
      </c>
      <c r="AC1015" s="179" t="str">
        <f>IF('Planilla de Perforacion'!K1049="Repasa","Repasa","")</f>
        <v/>
      </c>
      <c r="AE1015" s="179" t="b">
        <f t="shared" si="174"/>
        <v>0</v>
      </c>
      <c r="AF1015" t="str">
        <v/>
      </c>
      <c r="AG1015" s="179" t="str">
        <f t="shared" si="175"/>
        <v/>
      </c>
      <c r="AH1015" t="str">
        <v/>
      </c>
      <c r="AI1015" s="202" t="str">
        <v/>
      </c>
      <c r="AJ1015" t="str">
        <v/>
      </c>
      <c r="AK1015" s="203" t="str">
        <v/>
      </c>
      <c r="AL1015" t="str">
        <f t="shared" si="168"/>
        <v/>
      </c>
      <c r="AM1015" t="str">
        <f t="shared" si="169"/>
        <v/>
      </c>
    </row>
    <row r="1016" spans="3:39" x14ac:dyDescent="0.25">
      <c r="C1016" s="179" t="str">
        <f>IF('Planilla de Perforacion'!K1050="Conexión","Conexión","")</f>
        <v/>
      </c>
      <c r="D1016" s="189" t="str">
        <f>'Planilla de Perforacion'!H1050</f>
        <v/>
      </c>
      <c r="E1016" s="190" t="str">
        <f>'Planilla de Perforacion'!E1050</f>
        <v/>
      </c>
      <c r="F1016" s="179">
        <f>'Planilla de Perforacion'!AF1050</f>
        <v>0</v>
      </c>
      <c r="G1016" s="179" t="str">
        <f>'Planilla de Perforacion'!AQ1050</f>
        <v/>
      </c>
      <c r="H1016" s="179" t="str">
        <f>'Planilla de Perforacion'!AS1050</f>
        <v/>
      </c>
      <c r="I1016" s="179" t="str">
        <f>'Planilla de Perforacion'!AR1050</f>
        <v/>
      </c>
      <c r="J1016" s="191" t="str">
        <v/>
      </c>
      <c r="K1016" s="191" t="str">
        <f t="shared" si="178"/>
        <v/>
      </c>
      <c r="L1016" s="191" t="str">
        <v/>
      </c>
      <c r="M1016" s="192" t="str">
        <v/>
      </c>
      <c r="N1016" s="191" t="str">
        <v/>
      </c>
      <c r="O1016" s="191" t="str">
        <v/>
      </c>
      <c r="P1016" s="193" t="str">
        <f t="shared" si="170"/>
        <v/>
      </c>
      <c r="Q1016" s="193" t="str">
        <f t="shared" si="171"/>
        <v/>
      </c>
      <c r="R1016" s="179" t="str">
        <f>IF('Planilla de Perforacion'!K1050="Survey","Survey","")</f>
        <v/>
      </c>
      <c r="T1016" s="179" t="b">
        <f t="shared" si="172"/>
        <v>0</v>
      </c>
      <c r="U1016" s="179" t="str">
        <v/>
      </c>
      <c r="V1016" s="179" t="str">
        <f t="shared" si="173"/>
        <v/>
      </c>
      <c r="W1016" t="str">
        <v/>
      </c>
      <c r="X1016" s="202" t="str">
        <v/>
      </c>
      <c r="Y1016" t="str">
        <v/>
      </c>
      <c r="Z1016" t="str">
        <v/>
      </c>
      <c r="AA1016" t="str">
        <f t="shared" si="176"/>
        <v/>
      </c>
      <c r="AB1016" t="str">
        <f t="shared" si="177"/>
        <v/>
      </c>
      <c r="AC1016" s="179" t="str">
        <f>IF('Planilla de Perforacion'!K1050="Repasa","Repasa","")</f>
        <v/>
      </c>
      <c r="AE1016" s="179" t="b">
        <f t="shared" si="174"/>
        <v>0</v>
      </c>
      <c r="AF1016" t="str">
        <v/>
      </c>
      <c r="AG1016" s="179" t="str">
        <f t="shared" si="175"/>
        <v/>
      </c>
      <c r="AH1016" t="str">
        <v/>
      </c>
      <c r="AI1016" s="202" t="str">
        <v/>
      </c>
      <c r="AJ1016" t="str">
        <v/>
      </c>
      <c r="AK1016" s="203" t="str">
        <v/>
      </c>
      <c r="AL1016" t="str">
        <f t="shared" si="168"/>
        <v/>
      </c>
      <c r="AM1016" t="str">
        <f t="shared" si="169"/>
        <v/>
      </c>
    </row>
    <row r="1017" spans="3:39" x14ac:dyDescent="0.25">
      <c r="C1017" s="179" t="str">
        <f>IF('Planilla de Perforacion'!K1051="Conexión","Conexión","")</f>
        <v/>
      </c>
      <c r="D1017" s="189" t="str">
        <f>'Planilla de Perforacion'!H1051</f>
        <v/>
      </c>
      <c r="E1017" s="190" t="str">
        <f>'Planilla de Perforacion'!E1051</f>
        <v/>
      </c>
      <c r="F1017" s="179">
        <f>'Planilla de Perforacion'!AF1051</f>
        <v>0</v>
      </c>
      <c r="G1017" s="179" t="str">
        <f>'Planilla de Perforacion'!AQ1051</f>
        <v/>
      </c>
      <c r="H1017" s="179" t="str">
        <f>'Planilla de Perforacion'!AS1051</f>
        <v/>
      </c>
      <c r="I1017" s="179" t="str">
        <f>'Planilla de Perforacion'!AR1051</f>
        <v/>
      </c>
      <c r="J1017" s="191" t="str">
        <v/>
      </c>
      <c r="K1017" s="191" t="str">
        <f t="shared" si="178"/>
        <v/>
      </c>
      <c r="L1017" s="191" t="str">
        <v/>
      </c>
      <c r="M1017" s="192" t="str">
        <v/>
      </c>
      <c r="N1017" s="191" t="str">
        <v/>
      </c>
      <c r="O1017" s="191" t="str">
        <v/>
      </c>
      <c r="P1017" s="193" t="str">
        <f t="shared" si="170"/>
        <v/>
      </c>
      <c r="Q1017" s="193" t="str">
        <f t="shared" si="171"/>
        <v/>
      </c>
      <c r="R1017" s="179" t="str">
        <f>IF('Planilla de Perforacion'!K1051="Survey","Survey","")</f>
        <v/>
      </c>
      <c r="T1017" s="179" t="b">
        <f t="shared" si="172"/>
        <v>0</v>
      </c>
      <c r="U1017" s="179" t="str">
        <v/>
      </c>
      <c r="V1017" s="179" t="str">
        <f t="shared" si="173"/>
        <v/>
      </c>
      <c r="W1017" t="str">
        <v/>
      </c>
      <c r="X1017" s="202" t="str">
        <v/>
      </c>
      <c r="Y1017" t="str">
        <v/>
      </c>
      <c r="Z1017" t="str">
        <v/>
      </c>
      <c r="AA1017" t="str">
        <f t="shared" si="176"/>
        <v/>
      </c>
      <c r="AB1017" t="str">
        <f t="shared" si="177"/>
        <v/>
      </c>
      <c r="AC1017" s="179" t="str">
        <f>IF('Planilla de Perforacion'!K1051="Repasa","Repasa","")</f>
        <v/>
      </c>
      <c r="AE1017" s="179" t="b">
        <f t="shared" si="174"/>
        <v>0</v>
      </c>
      <c r="AF1017" t="str">
        <v/>
      </c>
      <c r="AG1017" s="179" t="str">
        <f t="shared" si="175"/>
        <v/>
      </c>
      <c r="AH1017" t="str">
        <v/>
      </c>
      <c r="AI1017" s="202" t="str">
        <v/>
      </c>
      <c r="AJ1017" t="str">
        <v/>
      </c>
      <c r="AK1017" s="203" t="str">
        <v/>
      </c>
      <c r="AL1017" t="str">
        <f t="shared" si="168"/>
        <v/>
      </c>
      <c r="AM1017" t="str">
        <f t="shared" si="169"/>
        <v/>
      </c>
    </row>
    <row r="1018" spans="3:39" x14ac:dyDescent="0.25">
      <c r="C1018" s="179" t="str">
        <f>IF('Planilla de Perforacion'!K1052="Conexión","Conexión","")</f>
        <v/>
      </c>
      <c r="D1018" s="189" t="str">
        <f>'Planilla de Perforacion'!H1052</f>
        <v/>
      </c>
      <c r="E1018" s="190" t="str">
        <f>'Planilla de Perforacion'!E1052</f>
        <v/>
      </c>
      <c r="F1018" s="179">
        <f>'Planilla de Perforacion'!AF1052</f>
        <v>0</v>
      </c>
      <c r="G1018" s="179" t="str">
        <f>'Planilla de Perforacion'!AQ1052</f>
        <v/>
      </c>
      <c r="H1018" s="179" t="str">
        <f>'Planilla de Perforacion'!AS1052</f>
        <v/>
      </c>
      <c r="I1018" s="179" t="str">
        <f>'Planilla de Perforacion'!AR1052</f>
        <v/>
      </c>
      <c r="J1018" s="191" t="str">
        <v/>
      </c>
      <c r="K1018" s="191" t="str">
        <f t="shared" si="178"/>
        <v/>
      </c>
      <c r="L1018" s="191" t="str">
        <v/>
      </c>
      <c r="M1018" s="192" t="str">
        <v/>
      </c>
      <c r="N1018" s="191" t="str">
        <v/>
      </c>
      <c r="O1018" s="191" t="str">
        <v/>
      </c>
      <c r="P1018" s="193" t="str">
        <f t="shared" si="170"/>
        <v/>
      </c>
      <c r="Q1018" s="193" t="str">
        <f t="shared" si="171"/>
        <v/>
      </c>
      <c r="R1018" s="179" t="str">
        <f>IF('Planilla de Perforacion'!K1052="Survey","Survey","")</f>
        <v/>
      </c>
      <c r="T1018" s="179" t="b">
        <f t="shared" si="172"/>
        <v>0</v>
      </c>
      <c r="U1018" s="179" t="str">
        <v/>
      </c>
      <c r="V1018" s="179" t="str">
        <f t="shared" si="173"/>
        <v/>
      </c>
      <c r="W1018" t="str">
        <v/>
      </c>
      <c r="X1018" s="202" t="str">
        <v/>
      </c>
      <c r="Y1018" t="str">
        <v/>
      </c>
      <c r="Z1018" t="str">
        <v/>
      </c>
      <c r="AA1018" t="str">
        <f t="shared" si="176"/>
        <v/>
      </c>
      <c r="AB1018" t="str">
        <f t="shared" si="177"/>
        <v/>
      </c>
      <c r="AC1018" s="179" t="str">
        <f>IF('Planilla de Perforacion'!K1052="Repasa","Repasa","")</f>
        <v/>
      </c>
      <c r="AE1018" s="179" t="b">
        <f t="shared" si="174"/>
        <v>0</v>
      </c>
      <c r="AF1018" t="str">
        <v/>
      </c>
      <c r="AG1018" s="179" t="str">
        <f t="shared" si="175"/>
        <v/>
      </c>
      <c r="AH1018" t="str">
        <v/>
      </c>
      <c r="AI1018" s="202" t="str">
        <v/>
      </c>
      <c r="AJ1018" t="str">
        <v/>
      </c>
      <c r="AK1018" s="203" t="str">
        <v/>
      </c>
      <c r="AL1018" t="str">
        <f t="shared" si="168"/>
        <v/>
      </c>
      <c r="AM1018" t="str">
        <f t="shared" si="169"/>
        <v/>
      </c>
    </row>
    <row r="1019" spans="3:39" x14ac:dyDescent="0.25">
      <c r="C1019" s="179" t="str">
        <f>IF('Planilla de Perforacion'!K1053="Conexión","Conexión","")</f>
        <v/>
      </c>
      <c r="D1019" s="189" t="str">
        <f>'Planilla de Perforacion'!H1053</f>
        <v/>
      </c>
      <c r="E1019" s="190" t="str">
        <f>'Planilla de Perforacion'!E1053</f>
        <v/>
      </c>
      <c r="F1019" s="179">
        <f>'Planilla de Perforacion'!AF1053</f>
        <v>0</v>
      </c>
      <c r="G1019" s="179" t="str">
        <f>'Planilla de Perforacion'!AQ1053</f>
        <v/>
      </c>
      <c r="H1019" s="179" t="str">
        <f>'Planilla de Perforacion'!AS1053</f>
        <v/>
      </c>
      <c r="I1019" s="179" t="str">
        <f>'Planilla de Perforacion'!AR1053</f>
        <v/>
      </c>
      <c r="J1019" s="191" t="str">
        <v/>
      </c>
      <c r="K1019" s="191" t="str">
        <f t="shared" si="178"/>
        <v/>
      </c>
      <c r="L1019" s="191" t="str">
        <v/>
      </c>
      <c r="M1019" s="192" t="str">
        <v/>
      </c>
      <c r="N1019" s="191" t="str">
        <v/>
      </c>
      <c r="O1019" s="191" t="str">
        <v/>
      </c>
      <c r="P1019" s="193" t="str">
        <f t="shared" si="170"/>
        <v/>
      </c>
      <c r="Q1019" s="193" t="str">
        <f t="shared" si="171"/>
        <v/>
      </c>
      <c r="R1019" s="179" t="str">
        <f>IF('Planilla de Perforacion'!K1053="Survey","Survey","")</f>
        <v/>
      </c>
      <c r="T1019" s="179" t="b">
        <f t="shared" si="172"/>
        <v>0</v>
      </c>
      <c r="U1019" s="179" t="str">
        <v/>
      </c>
      <c r="V1019" s="179" t="str">
        <f t="shared" si="173"/>
        <v/>
      </c>
      <c r="W1019" t="str">
        <v/>
      </c>
      <c r="X1019" s="202" t="str">
        <v/>
      </c>
      <c r="Y1019" t="str">
        <v/>
      </c>
      <c r="Z1019" t="str">
        <v/>
      </c>
      <c r="AA1019" t="str">
        <f t="shared" si="176"/>
        <v/>
      </c>
      <c r="AB1019" t="str">
        <f t="shared" si="177"/>
        <v/>
      </c>
      <c r="AC1019" s="179" t="str">
        <f>IF('Planilla de Perforacion'!K1053="Repasa","Repasa","")</f>
        <v/>
      </c>
      <c r="AE1019" s="179" t="b">
        <f t="shared" si="174"/>
        <v>0</v>
      </c>
      <c r="AF1019" t="str">
        <v/>
      </c>
      <c r="AG1019" s="179" t="str">
        <f t="shared" si="175"/>
        <v/>
      </c>
      <c r="AH1019" t="str">
        <v/>
      </c>
      <c r="AI1019" s="202" t="str">
        <v/>
      </c>
      <c r="AJ1019" t="str">
        <v/>
      </c>
      <c r="AK1019" s="203" t="str">
        <v/>
      </c>
      <c r="AL1019" t="str">
        <f t="shared" si="168"/>
        <v/>
      </c>
      <c r="AM1019" t="str">
        <f t="shared" si="169"/>
        <v/>
      </c>
    </row>
    <row r="1020" spans="3:39" x14ac:dyDescent="0.25">
      <c r="C1020" s="179" t="str">
        <f>IF('Planilla de Perforacion'!K1054="Conexión","Conexión","")</f>
        <v/>
      </c>
      <c r="D1020" s="189" t="str">
        <f>'Planilla de Perforacion'!H1054</f>
        <v/>
      </c>
      <c r="E1020" s="190" t="str">
        <f>'Planilla de Perforacion'!E1054</f>
        <v/>
      </c>
      <c r="F1020" s="179">
        <f>'Planilla de Perforacion'!AF1054</f>
        <v>0</v>
      </c>
      <c r="G1020" s="179" t="str">
        <f>'Planilla de Perforacion'!AQ1054</f>
        <v/>
      </c>
      <c r="H1020" s="179" t="str">
        <f>'Planilla de Perforacion'!AS1054</f>
        <v/>
      </c>
      <c r="I1020" s="179" t="str">
        <f>'Planilla de Perforacion'!AR1054</f>
        <v/>
      </c>
      <c r="J1020" s="191" t="str">
        <v/>
      </c>
      <c r="K1020" s="191" t="str">
        <f t="shared" si="178"/>
        <v/>
      </c>
      <c r="L1020" s="191" t="str">
        <v/>
      </c>
      <c r="M1020" s="192" t="str">
        <v/>
      </c>
      <c r="N1020" s="191" t="str">
        <v/>
      </c>
      <c r="O1020" s="191" t="str">
        <v/>
      </c>
      <c r="P1020" s="193" t="str">
        <f t="shared" si="170"/>
        <v/>
      </c>
      <c r="Q1020" s="193" t="str">
        <f t="shared" si="171"/>
        <v/>
      </c>
      <c r="R1020" s="179" t="str">
        <f>IF('Planilla de Perforacion'!K1054="Survey","Survey","")</f>
        <v/>
      </c>
      <c r="T1020" s="179" t="b">
        <f t="shared" si="172"/>
        <v>0</v>
      </c>
      <c r="U1020" s="179" t="str">
        <v/>
      </c>
      <c r="V1020" s="179" t="str">
        <f t="shared" si="173"/>
        <v/>
      </c>
      <c r="W1020" t="str">
        <v/>
      </c>
      <c r="X1020" s="202" t="str">
        <v/>
      </c>
      <c r="Y1020" t="str">
        <v/>
      </c>
      <c r="Z1020" t="str">
        <v/>
      </c>
      <c r="AA1020" t="str">
        <f t="shared" si="176"/>
        <v/>
      </c>
      <c r="AB1020" t="str">
        <f t="shared" si="177"/>
        <v/>
      </c>
      <c r="AC1020" s="179" t="str">
        <f>IF('Planilla de Perforacion'!K1054="Repasa","Repasa","")</f>
        <v/>
      </c>
      <c r="AE1020" s="179" t="b">
        <f t="shared" si="174"/>
        <v>0</v>
      </c>
      <c r="AF1020" t="str">
        <v/>
      </c>
      <c r="AG1020" s="179" t="str">
        <f t="shared" si="175"/>
        <v/>
      </c>
      <c r="AH1020" t="str">
        <v/>
      </c>
      <c r="AI1020" s="202" t="str">
        <v/>
      </c>
      <c r="AJ1020" t="str">
        <v/>
      </c>
      <c r="AK1020" s="203" t="str">
        <v/>
      </c>
      <c r="AL1020" t="str">
        <f t="shared" si="168"/>
        <v/>
      </c>
      <c r="AM1020" t="str">
        <f t="shared" si="169"/>
        <v/>
      </c>
    </row>
    <row r="1021" spans="3:39" x14ac:dyDescent="0.25">
      <c r="C1021" s="179" t="str">
        <f>IF('Planilla de Perforacion'!K1055="Conexión","Conexión","")</f>
        <v/>
      </c>
      <c r="D1021" s="189" t="str">
        <f>'Planilla de Perforacion'!H1055</f>
        <v/>
      </c>
      <c r="E1021" s="190" t="str">
        <f>'Planilla de Perforacion'!E1055</f>
        <v/>
      </c>
      <c r="F1021" s="179">
        <f>'Planilla de Perforacion'!AF1055</f>
        <v>0</v>
      </c>
      <c r="G1021" s="179" t="str">
        <f>'Planilla de Perforacion'!AQ1055</f>
        <v/>
      </c>
      <c r="H1021" s="179" t="str">
        <f>'Planilla de Perforacion'!AS1055</f>
        <v/>
      </c>
      <c r="I1021" s="179" t="str">
        <f>'Planilla de Perforacion'!AR1055</f>
        <v/>
      </c>
      <c r="J1021" s="191" t="str">
        <v/>
      </c>
      <c r="K1021" s="191" t="str">
        <f t="shared" si="178"/>
        <v/>
      </c>
      <c r="L1021" s="191" t="str">
        <v/>
      </c>
      <c r="M1021" s="192" t="str">
        <v/>
      </c>
      <c r="N1021" s="191" t="str">
        <v/>
      </c>
      <c r="O1021" s="191" t="str">
        <v/>
      </c>
      <c r="P1021" s="193" t="str">
        <f t="shared" si="170"/>
        <v/>
      </c>
      <c r="Q1021" s="193" t="str">
        <f t="shared" si="171"/>
        <v/>
      </c>
      <c r="R1021" s="179" t="str">
        <f>IF('Planilla de Perforacion'!K1055="Survey","Survey","")</f>
        <v/>
      </c>
      <c r="T1021" s="179" t="b">
        <f t="shared" si="172"/>
        <v>0</v>
      </c>
      <c r="U1021" s="179" t="str">
        <v/>
      </c>
      <c r="V1021" s="179" t="str">
        <f t="shared" si="173"/>
        <v/>
      </c>
      <c r="W1021" t="str">
        <v/>
      </c>
      <c r="X1021" s="202" t="str">
        <v/>
      </c>
      <c r="Y1021" t="str">
        <v/>
      </c>
      <c r="Z1021" t="str">
        <v/>
      </c>
      <c r="AA1021" t="str">
        <f t="shared" si="176"/>
        <v/>
      </c>
      <c r="AB1021" t="str">
        <f t="shared" si="177"/>
        <v/>
      </c>
      <c r="AC1021" s="179" t="str">
        <f>IF('Planilla de Perforacion'!K1055="Repasa","Repasa","")</f>
        <v/>
      </c>
      <c r="AE1021" s="179" t="b">
        <f t="shared" si="174"/>
        <v>0</v>
      </c>
      <c r="AF1021" t="str">
        <v/>
      </c>
      <c r="AG1021" s="179" t="str">
        <f t="shared" si="175"/>
        <v/>
      </c>
      <c r="AH1021" t="str">
        <v/>
      </c>
      <c r="AI1021" s="202" t="str">
        <v/>
      </c>
      <c r="AJ1021" t="str">
        <v/>
      </c>
      <c r="AK1021" s="203" t="str">
        <v/>
      </c>
      <c r="AL1021" t="str">
        <f t="shared" si="168"/>
        <v/>
      </c>
      <c r="AM1021" t="str">
        <f t="shared" si="169"/>
        <v/>
      </c>
    </row>
    <row r="1022" spans="3:39" x14ac:dyDescent="0.25">
      <c r="C1022" s="179" t="str">
        <f>IF('Planilla de Perforacion'!K1056="Conexión","Conexión","")</f>
        <v/>
      </c>
      <c r="D1022" s="189" t="str">
        <f>'Planilla de Perforacion'!H1056</f>
        <v/>
      </c>
      <c r="E1022" s="190" t="str">
        <f>'Planilla de Perforacion'!E1056</f>
        <v/>
      </c>
      <c r="F1022" s="179">
        <f>'Planilla de Perforacion'!AF1056</f>
        <v>0</v>
      </c>
      <c r="G1022" s="179" t="str">
        <f>'Planilla de Perforacion'!AQ1056</f>
        <v/>
      </c>
      <c r="H1022" s="179" t="str">
        <f>'Planilla de Perforacion'!AS1056</f>
        <v/>
      </c>
      <c r="I1022" s="179" t="str">
        <f>'Planilla de Perforacion'!AR1056</f>
        <v/>
      </c>
      <c r="J1022" s="191" t="str">
        <v/>
      </c>
      <c r="K1022" s="191" t="str">
        <f t="shared" si="178"/>
        <v/>
      </c>
      <c r="L1022" s="191" t="str">
        <v/>
      </c>
      <c r="M1022" s="192" t="str">
        <v/>
      </c>
      <c r="N1022" s="191" t="str">
        <v/>
      </c>
      <c r="O1022" s="191" t="str">
        <v/>
      </c>
      <c r="P1022" s="193" t="str">
        <f t="shared" si="170"/>
        <v/>
      </c>
      <c r="Q1022" s="193" t="str">
        <f t="shared" si="171"/>
        <v/>
      </c>
      <c r="R1022" s="179" t="str">
        <f>IF('Planilla de Perforacion'!K1056="Survey","Survey","")</f>
        <v/>
      </c>
      <c r="T1022" s="179" t="b">
        <f t="shared" si="172"/>
        <v>0</v>
      </c>
      <c r="U1022" s="179" t="str">
        <v/>
      </c>
      <c r="V1022" s="179" t="str">
        <f t="shared" si="173"/>
        <v/>
      </c>
      <c r="W1022" t="str">
        <v/>
      </c>
      <c r="X1022" s="202" t="str">
        <v/>
      </c>
      <c r="Y1022" t="str">
        <v/>
      </c>
      <c r="Z1022" t="str">
        <v/>
      </c>
      <c r="AA1022" t="str">
        <f t="shared" si="176"/>
        <v/>
      </c>
      <c r="AB1022" t="str">
        <f t="shared" si="177"/>
        <v/>
      </c>
      <c r="AC1022" s="179" t="str">
        <f>IF('Planilla de Perforacion'!K1056="Repasa","Repasa","")</f>
        <v/>
      </c>
      <c r="AE1022" s="179" t="b">
        <f t="shared" si="174"/>
        <v>0</v>
      </c>
      <c r="AF1022" t="str">
        <v/>
      </c>
      <c r="AG1022" s="179" t="str">
        <f t="shared" si="175"/>
        <v/>
      </c>
      <c r="AH1022" t="str">
        <v/>
      </c>
      <c r="AI1022" s="202" t="str">
        <v/>
      </c>
      <c r="AJ1022" t="str">
        <v/>
      </c>
      <c r="AK1022" s="203" t="str">
        <v/>
      </c>
      <c r="AL1022" t="str">
        <f t="shared" si="168"/>
        <v/>
      </c>
      <c r="AM1022" t="str">
        <f t="shared" si="169"/>
        <v/>
      </c>
    </row>
    <row r="1023" spans="3:39" x14ac:dyDescent="0.25">
      <c r="C1023" s="179" t="str">
        <f>IF('Planilla de Perforacion'!K1057="Conexión","Conexión","")</f>
        <v/>
      </c>
      <c r="D1023" s="189" t="str">
        <f>'Planilla de Perforacion'!H1057</f>
        <v/>
      </c>
      <c r="E1023" s="190" t="str">
        <f>'Planilla de Perforacion'!E1057</f>
        <v/>
      </c>
      <c r="F1023" s="179">
        <f>'Planilla de Perforacion'!AF1057</f>
        <v>0</v>
      </c>
      <c r="G1023" s="179" t="str">
        <f>'Planilla de Perforacion'!AQ1057</f>
        <v/>
      </c>
      <c r="H1023" s="179" t="str">
        <f>'Planilla de Perforacion'!AS1057</f>
        <v/>
      </c>
      <c r="I1023" s="179" t="str">
        <f>'Planilla de Perforacion'!AR1057</f>
        <v/>
      </c>
      <c r="J1023" s="191" t="str">
        <v/>
      </c>
      <c r="K1023" s="191" t="str">
        <f t="shared" si="178"/>
        <v/>
      </c>
      <c r="L1023" s="191" t="str">
        <v/>
      </c>
      <c r="M1023" s="192" t="str">
        <v/>
      </c>
      <c r="N1023" s="191" t="str">
        <v/>
      </c>
      <c r="O1023" s="191" t="str">
        <v/>
      </c>
      <c r="P1023" s="193" t="str">
        <f t="shared" si="170"/>
        <v/>
      </c>
      <c r="Q1023" s="193" t="str">
        <f t="shared" si="171"/>
        <v/>
      </c>
      <c r="R1023" s="179" t="str">
        <f>IF('Planilla de Perforacion'!K1057="Survey","Survey","")</f>
        <v/>
      </c>
      <c r="T1023" s="179" t="b">
        <f t="shared" si="172"/>
        <v>0</v>
      </c>
      <c r="U1023" s="179" t="str">
        <v/>
      </c>
      <c r="V1023" s="179" t="str">
        <f t="shared" si="173"/>
        <v/>
      </c>
      <c r="W1023" t="str">
        <v/>
      </c>
      <c r="X1023" s="202" t="str">
        <v/>
      </c>
      <c r="Y1023" t="str">
        <v/>
      </c>
      <c r="Z1023" t="str">
        <v/>
      </c>
      <c r="AA1023" t="str">
        <f t="shared" si="176"/>
        <v/>
      </c>
      <c r="AB1023" t="str">
        <f t="shared" si="177"/>
        <v/>
      </c>
      <c r="AC1023" s="179" t="str">
        <f>IF('Planilla de Perforacion'!K1057="Repasa","Repasa","")</f>
        <v/>
      </c>
      <c r="AE1023" s="179" t="b">
        <f t="shared" si="174"/>
        <v>0</v>
      </c>
      <c r="AF1023" t="str">
        <v/>
      </c>
      <c r="AG1023" s="179" t="str">
        <f t="shared" si="175"/>
        <v/>
      </c>
      <c r="AH1023" t="str">
        <v/>
      </c>
      <c r="AI1023" s="202" t="str">
        <v/>
      </c>
      <c r="AJ1023" t="str">
        <v/>
      </c>
      <c r="AK1023" s="203" t="str">
        <v/>
      </c>
      <c r="AL1023" t="str">
        <f t="shared" si="168"/>
        <v/>
      </c>
      <c r="AM1023" t="str">
        <f t="shared" si="169"/>
        <v/>
      </c>
    </row>
    <row r="1024" spans="3:39" x14ac:dyDescent="0.25">
      <c r="C1024" s="179" t="str">
        <f>IF('Planilla de Perforacion'!K1058="Conexión","Conexión","")</f>
        <v/>
      </c>
      <c r="D1024" s="189" t="str">
        <f>'Planilla de Perforacion'!H1058</f>
        <v/>
      </c>
      <c r="E1024" s="190" t="str">
        <f>'Planilla de Perforacion'!E1058</f>
        <v/>
      </c>
      <c r="F1024" s="179">
        <f>'Planilla de Perforacion'!AF1058</f>
        <v>0</v>
      </c>
      <c r="G1024" s="179" t="str">
        <f>'Planilla de Perforacion'!AQ1058</f>
        <v/>
      </c>
      <c r="H1024" s="179" t="str">
        <f>'Planilla de Perforacion'!AS1058</f>
        <v/>
      </c>
      <c r="I1024" s="179" t="str">
        <f>'Planilla de Perforacion'!AR1058</f>
        <v/>
      </c>
      <c r="J1024" s="191" t="str">
        <v/>
      </c>
      <c r="K1024" s="191" t="str">
        <f t="shared" si="178"/>
        <v/>
      </c>
      <c r="L1024" s="191" t="str">
        <v/>
      </c>
      <c r="M1024" s="192" t="str">
        <v/>
      </c>
      <c r="N1024" s="191" t="str">
        <v/>
      </c>
      <c r="O1024" s="191" t="str">
        <v/>
      </c>
      <c r="P1024" s="193" t="str">
        <f t="shared" si="170"/>
        <v/>
      </c>
      <c r="Q1024" s="193" t="str">
        <f t="shared" si="171"/>
        <v/>
      </c>
      <c r="R1024" s="179" t="str">
        <f>IF('Planilla de Perforacion'!K1058="Survey","Survey","")</f>
        <v/>
      </c>
      <c r="T1024" s="179" t="b">
        <f t="shared" si="172"/>
        <v>0</v>
      </c>
      <c r="U1024" s="179" t="str">
        <v/>
      </c>
      <c r="V1024" s="179" t="str">
        <f t="shared" si="173"/>
        <v/>
      </c>
      <c r="W1024" t="str">
        <v/>
      </c>
      <c r="X1024" s="202" t="str">
        <v/>
      </c>
      <c r="Y1024" t="str">
        <v/>
      </c>
      <c r="Z1024" t="str">
        <v/>
      </c>
      <c r="AA1024" t="str">
        <f t="shared" si="176"/>
        <v/>
      </c>
      <c r="AB1024" t="str">
        <f t="shared" si="177"/>
        <v/>
      </c>
      <c r="AC1024" s="179" t="str">
        <f>IF('Planilla de Perforacion'!K1058="Repasa","Repasa","")</f>
        <v/>
      </c>
      <c r="AE1024" s="179" t="b">
        <f t="shared" si="174"/>
        <v>0</v>
      </c>
      <c r="AF1024" t="str">
        <v/>
      </c>
      <c r="AG1024" s="179" t="str">
        <f t="shared" si="175"/>
        <v/>
      </c>
      <c r="AH1024" t="str">
        <v/>
      </c>
      <c r="AI1024" s="202" t="str">
        <v/>
      </c>
      <c r="AJ1024" t="str">
        <v/>
      </c>
      <c r="AK1024" s="203" t="str">
        <v/>
      </c>
      <c r="AL1024" t="str">
        <f t="shared" si="168"/>
        <v/>
      </c>
      <c r="AM1024" t="str">
        <f t="shared" si="169"/>
        <v/>
      </c>
    </row>
    <row r="1025" spans="3:39" x14ac:dyDescent="0.25">
      <c r="C1025" s="179" t="str">
        <f>IF('Planilla de Perforacion'!K1059="Conexión","Conexión","")</f>
        <v/>
      </c>
      <c r="D1025" s="189" t="str">
        <f>'Planilla de Perforacion'!H1059</f>
        <v/>
      </c>
      <c r="E1025" s="190" t="str">
        <f>'Planilla de Perforacion'!E1059</f>
        <v/>
      </c>
      <c r="F1025" s="179">
        <f>'Planilla de Perforacion'!AF1059</f>
        <v>0</v>
      </c>
      <c r="G1025" s="179" t="str">
        <f>'Planilla de Perforacion'!AQ1059</f>
        <v/>
      </c>
      <c r="H1025" s="179" t="str">
        <f>'Planilla de Perforacion'!AS1059</f>
        <v/>
      </c>
      <c r="I1025" s="179" t="str">
        <f>'Planilla de Perforacion'!AR1059</f>
        <v/>
      </c>
      <c r="J1025" s="191" t="str">
        <v/>
      </c>
      <c r="K1025" s="191" t="str">
        <f t="shared" si="178"/>
        <v/>
      </c>
      <c r="L1025" s="191" t="str">
        <v/>
      </c>
      <c r="M1025" s="192" t="str">
        <v/>
      </c>
      <c r="N1025" s="191" t="str">
        <v/>
      </c>
      <c r="O1025" s="191" t="str">
        <v/>
      </c>
      <c r="P1025" s="193" t="str">
        <f t="shared" si="170"/>
        <v/>
      </c>
      <c r="Q1025" s="193" t="str">
        <f t="shared" si="171"/>
        <v/>
      </c>
      <c r="R1025" s="179" t="str">
        <f>IF('Planilla de Perforacion'!K1059="Survey","Survey","")</f>
        <v/>
      </c>
      <c r="T1025" s="179" t="b">
        <f t="shared" si="172"/>
        <v>0</v>
      </c>
      <c r="U1025" s="179" t="str">
        <v/>
      </c>
      <c r="V1025" s="179" t="str">
        <f t="shared" si="173"/>
        <v/>
      </c>
      <c r="W1025" t="str">
        <v/>
      </c>
      <c r="X1025" s="202" t="str">
        <v/>
      </c>
      <c r="Y1025" t="str">
        <v/>
      </c>
      <c r="Z1025" t="str">
        <v/>
      </c>
      <c r="AA1025" t="str">
        <f t="shared" si="176"/>
        <v/>
      </c>
      <c r="AB1025" t="str">
        <f t="shared" si="177"/>
        <v/>
      </c>
      <c r="AC1025" s="179" t="str">
        <f>IF('Planilla de Perforacion'!K1059="Repasa","Repasa","")</f>
        <v/>
      </c>
      <c r="AE1025" s="179" t="b">
        <f t="shared" si="174"/>
        <v>0</v>
      </c>
      <c r="AF1025" t="str">
        <v/>
      </c>
      <c r="AG1025" s="179" t="str">
        <f t="shared" si="175"/>
        <v/>
      </c>
      <c r="AH1025" t="str">
        <v/>
      </c>
      <c r="AI1025" s="202" t="str">
        <v/>
      </c>
      <c r="AJ1025" t="str">
        <v/>
      </c>
      <c r="AK1025" s="203" t="str">
        <v/>
      </c>
      <c r="AL1025" t="str">
        <f t="shared" si="168"/>
        <v/>
      </c>
      <c r="AM1025" t="str">
        <f t="shared" si="169"/>
        <v/>
      </c>
    </row>
    <row r="1026" spans="3:39" x14ac:dyDescent="0.25">
      <c r="C1026" s="179" t="str">
        <f>IF('Planilla de Perforacion'!K1060="Conexión","Conexión","")</f>
        <v/>
      </c>
      <c r="D1026" s="189" t="str">
        <f>'Planilla de Perforacion'!H1060</f>
        <v/>
      </c>
      <c r="E1026" s="190" t="str">
        <f>'Planilla de Perforacion'!E1060</f>
        <v/>
      </c>
      <c r="F1026" s="179">
        <f>'Planilla de Perforacion'!AF1060</f>
        <v>0</v>
      </c>
      <c r="G1026" s="179" t="str">
        <f>'Planilla de Perforacion'!AQ1060</f>
        <v/>
      </c>
      <c r="H1026" s="179" t="str">
        <f>'Planilla de Perforacion'!AS1060</f>
        <v/>
      </c>
      <c r="I1026" s="179" t="str">
        <f>'Planilla de Perforacion'!AR1060</f>
        <v/>
      </c>
      <c r="J1026" s="191" t="str">
        <v/>
      </c>
      <c r="K1026" s="191" t="str">
        <f t="shared" si="178"/>
        <v/>
      </c>
      <c r="L1026" s="191" t="str">
        <v/>
      </c>
      <c r="M1026" s="192" t="str">
        <v/>
      </c>
      <c r="N1026" s="191" t="str">
        <v/>
      </c>
      <c r="O1026" s="191" t="str">
        <v/>
      </c>
      <c r="P1026" s="193" t="str">
        <f t="shared" si="170"/>
        <v/>
      </c>
      <c r="Q1026" s="193" t="str">
        <f t="shared" si="171"/>
        <v/>
      </c>
      <c r="R1026" s="179" t="str">
        <f>IF('Planilla de Perforacion'!K1060="Survey","Survey","")</f>
        <v/>
      </c>
      <c r="T1026" s="179" t="b">
        <f t="shared" si="172"/>
        <v>0</v>
      </c>
      <c r="U1026" s="179" t="str">
        <v/>
      </c>
      <c r="V1026" s="179" t="str">
        <f t="shared" si="173"/>
        <v/>
      </c>
      <c r="W1026" t="str">
        <v/>
      </c>
      <c r="X1026" s="202" t="str">
        <v/>
      </c>
      <c r="Y1026" t="str">
        <v/>
      </c>
      <c r="Z1026" t="str">
        <v/>
      </c>
      <c r="AA1026" t="str">
        <f t="shared" si="176"/>
        <v/>
      </c>
      <c r="AB1026" t="str">
        <f t="shared" si="177"/>
        <v/>
      </c>
      <c r="AC1026" s="179" t="str">
        <f>IF('Planilla de Perforacion'!K1060="Repasa","Repasa","")</f>
        <v/>
      </c>
      <c r="AE1026" s="179" t="b">
        <f t="shared" si="174"/>
        <v>0</v>
      </c>
      <c r="AF1026" t="str">
        <v/>
      </c>
      <c r="AG1026" s="179" t="str">
        <f t="shared" si="175"/>
        <v/>
      </c>
      <c r="AH1026" t="str">
        <v/>
      </c>
      <c r="AI1026" s="202" t="str">
        <v/>
      </c>
      <c r="AJ1026" t="str">
        <v/>
      </c>
      <c r="AK1026" s="203" t="str">
        <v/>
      </c>
      <c r="AL1026" t="str">
        <f t="shared" ref="AL1026:AL1089" si="179">IF(AJ1026="Día",AH1026,"")</f>
        <v/>
      </c>
      <c r="AM1026" t="str">
        <f t="shared" ref="AM1026:AM1089" si="180">IF(AJ1026="Noche",AH1026,"")</f>
        <v/>
      </c>
    </row>
    <row r="1027" spans="3:39" x14ac:dyDescent="0.25">
      <c r="C1027" s="179" t="str">
        <f>IF('Planilla de Perforacion'!K1061="Conexión","Conexión","")</f>
        <v/>
      </c>
      <c r="D1027" s="189" t="str">
        <f>'Planilla de Perforacion'!H1061</f>
        <v/>
      </c>
      <c r="E1027" s="190" t="str">
        <f>'Planilla de Perforacion'!E1061</f>
        <v/>
      </c>
      <c r="F1027" s="179">
        <f>'Planilla de Perforacion'!AF1061</f>
        <v>0</v>
      </c>
      <c r="G1027" s="179" t="str">
        <f>'Planilla de Perforacion'!AQ1061</f>
        <v/>
      </c>
      <c r="H1027" s="179" t="str">
        <f>'Planilla de Perforacion'!AS1061</f>
        <v/>
      </c>
      <c r="I1027" s="179" t="str">
        <f>'Planilla de Perforacion'!AR1061</f>
        <v/>
      </c>
      <c r="J1027" s="191" t="str">
        <v/>
      </c>
      <c r="K1027" s="191" t="str">
        <f t="shared" si="178"/>
        <v/>
      </c>
      <c r="L1027" s="191" t="str">
        <v/>
      </c>
      <c r="M1027" s="192" t="str">
        <v/>
      </c>
      <c r="N1027" s="191" t="str">
        <v/>
      </c>
      <c r="O1027" s="191" t="str">
        <v/>
      </c>
      <c r="P1027" s="193" t="str">
        <f t="shared" ref="P1027:P1090" si="181">IF(N1027="Día",L1027,"")</f>
        <v/>
      </c>
      <c r="Q1027" s="193" t="str">
        <f t="shared" ref="Q1027:Q1090" si="182">IF(N1027="Noche",L1027,"")</f>
        <v/>
      </c>
      <c r="R1027" s="179" t="str">
        <f>IF('Planilla de Perforacion'!K1061="Survey","Survey","")</f>
        <v/>
      </c>
      <c r="T1027" s="179" t="b">
        <f t="shared" ref="T1027:T1090" si="183">IF($R$2:$R$1314=$A$3,ROW())</f>
        <v>0</v>
      </c>
      <c r="U1027" s="179" t="str">
        <v/>
      </c>
      <c r="V1027" s="179" t="str">
        <f t="shared" ref="V1027:V1090" si="184">IF(U1027="","",$A$3)</f>
        <v/>
      </c>
      <c r="W1027" t="str">
        <v/>
      </c>
      <c r="X1027" s="202" t="str">
        <v/>
      </c>
      <c r="Y1027" t="str">
        <v/>
      </c>
      <c r="Z1027" t="str">
        <v/>
      </c>
      <c r="AA1027" t="str">
        <f t="shared" si="176"/>
        <v/>
      </c>
      <c r="AB1027" t="str">
        <f t="shared" si="177"/>
        <v/>
      </c>
      <c r="AC1027" s="179" t="str">
        <f>IF('Planilla de Perforacion'!K1061="Repasa","Repasa","")</f>
        <v/>
      </c>
      <c r="AE1027" s="179" t="b">
        <f t="shared" ref="AE1027:AE1090" si="185">IF($AC$2:$AC$1314=$A$4,ROW())</f>
        <v>0</v>
      </c>
      <c r="AF1027" t="str">
        <v/>
      </c>
      <c r="AG1027" s="179" t="str">
        <f t="shared" ref="AG1027:AG1090" si="186">IF(AF1027="","",$A$4)</f>
        <v/>
      </c>
      <c r="AH1027" t="str">
        <v/>
      </c>
      <c r="AI1027" s="202" t="str">
        <v/>
      </c>
      <c r="AJ1027" t="str">
        <v/>
      </c>
      <c r="AK1027" s="203" t="str">
        <v/>
      </c>
      <c r="AL1027" t="str">
        <f t="shared" si="179"/>
        <v/>
      </c>
      <c r="AM1027" t="str">
        <f t="shared" si="180"/>
        <v/>
      </c>
    </row>
    <row r="1028" spans="3:39" x14ac:dyDescent="0.25">
      <c r="C1028" s="179" t="str">
        <f>IF('Planilla de Perforacion'!K1062="Conexión","Conexión","")</f>
        <v/>
      </c>
      <c r="D1028" s="189" t="str">
        <f>'Planilla de Perforacion'!H1062</f>
        <v/>
      </c>
      <c r="E1028" s="190" t="str">
        <f>'Planilla de Perforacion'!E1062</f>
        <v/>
      </c>
      <c r="F1028" s="179">
        <f>'Planilla de Perforacion'!AF1062</f>
        <v>0</v>
      </c>
      <c r="G1028" s="179" t="str">
        <f>'Planilla de Perforacion'!AQ1062</f>
        <v/>
      </c>
      <c r="H1028" s="179" t="str">
        <f>'Planilla de Perforacion'!AS1062</f>
        <v/>
      </c>
      <c r="I1028" s="179" t="str">
        <f>'Planilla de Perforacion'!AR1062</f>
        <v/>
      </c>
      <c r="J1028" s="191" t="str">
        <v/>
      </c>
      <c r="K1028" s="191" t="str">
        <f t="shared" si="178"/>
        <v/>
      </c>
      <c r="L1028" s="191" t="str">
        <v/>
      </c>
      <c r="M1028" s="192" t="str">
        <v/>
      </c>
      <c r="N1028" s="191" t="str">
        <v/>
      </c>
      <c r="O1028" s="191" t="str">
        <v/>
      </c>
      <c r="P1028" s="193" t="str">
        <f t="shared" si="181"/>
        <v/>
      </c>
      <c r="Q1028" s="193" t="str">
        <f t="shared" si="182"/>
        <v/>
      </c>
      <c r="R1028" s="179" t="str">
        <f>IF('Planilla de Perforacion'!K1062="Survey","Survey","")</f>
        <v/>
      </c>
      <c r="T1028" s="179" t="b">
        <f t="shared" si="183"/>
        <v>0</v>
      </c>
      <c r="U1028" s="179" t="str">
        <v/>
      </c>
      <c r="V1028" s="179" t="str">
        <f t="shared" si="184"/>
        <v/>
      </c>
      <c r="W1028" t="str">
        <v/>
      </c>
      <c r="X1028" s="202" t="str">
        <v/>
      </c>
      <c r="Y1028" t="str">
        <v/>
      </c>
      <c r="Z1028" t="str">
        <v/>
      </c>
      <c r="AA1028" t="str">
        <f t="shared" si="176"/>
        <v/>
      </c>
      <c r="AB1028" t="str">
        <f t="shared" si="177"/>
        <v/>
      </c>
      <c r="AC1028" s="179" t="str">
        <f>IF('Planilla de Perforacion'!K1062="Repasa","Repasa","")</f>
        <v/>
      </c>
      <c r="AE1028" s="179" t="b">
        <f t="shared" si="185"/>
        <v>0</v>
      </c>
      <c r="AF1028" t="str">
        <v/>
      </c>
      <c r="AG1028" s="179" t="str">
        <f t="shared" si="186"/>
        <v/>
      </c>
      <c r="AH1028" t="str">
        <v/>
      </c>
      <c r="AI1028" s="202" t="str">
        <v/>
      </c>
      <c r="AJ1028" t="str">
        <v/>
      </c>
      <c r="AK1028" s="203" t="str">
        <v/>
      </c>
      <c r="AL1028" t="str">
        <f t="shared" si="179"/>
        <v/>
      </c>
      <c r="AM1028" t="str">
        <f t="shared" si="180"/>
        <v/>
      </c>
    </row>
    <row r="1029" spans="3:39" x14ac:dyDescent="0.25">
      <c r="C1029" s="179" t="str">
        <f>IF('Planilla de Perforacion'!K1063="Conexión","Conexión","")</f>
        <v/>
      </c>
      <c r="D1029" s="189" t="str">
        <f>'Planilla de Perforacion'!H1063</f>
        <v/>
      </c>
      <c r="E1029" s="190" t="str">
        <f>'Planilla de Perforacion'!E1063</f>
        <v/>
      </c>
      <c r="F1029" s="179">
        <f>'Planilla de Perforacion'!AF1063</f>
        <v>0</v>
      </c>
      <c r="G1029" s="179" t="str">
        <f>'Planilla de Perforacion'!AQ1063</f>
        <v/>
      </c>
      <c r="H1029" s="179" t="str">
        <f>'Planilla de Perforacion'!AS1063</f>
        <v/>
      </c>
      <c r="I1029" s="179" t="str">
        <f>'Planilla de Perforacion'!AR1063</f>
        <v/>
      </c>
      <c r="J1029" s="191" t="str">
        <v/>
      </c>
      <c r="K1029" s="191" t="str">
        <f t="shared" si="178"/>
        <v/>
      </c>
      <c r="L1029" s="191" t="str">
        <v/>
      </c>
      <c r="M1029" s="192" t="str">
        <v/>
      </c>
      <c r="N1029" s="191" t="str">
        <v/>
      </c>
      <c r="O1029" s="191" t="str">
        <v/>
      </c>
      <c r="P1029" s="193" t="str">
        <f t="shared" si="181"/>
        <v/>
      </c>
      <c r="Q1029" s="193" t="str">
        <f t="shared" si="182"/>
        <v/>
      </c>
      <c r="R1029" s="179" t="str">
        <f>IF('Planilla de Perforacion'!K1063="Survey","Survey","")</f>
        <v/>
      </c>
      <c r="T1029" s="179" t="b">
        <f t="shared" si="183"/>
        <v>0</v>
      </c>
      <c r="U1029" s="179" t="str">
        <v/>
      </c>
      <c r="V1029" s="179" t="str">
        <f t="shared" si="184"/>
        <v/>
      </c>
      <c r="W1029" t="str">
        <v/>
      </c>
      <c r="X1029" s="202" t="str">
        <v/>
      </c>
      <c r="Y1029" t="str">
        <v/>
      </c>
      <c r="Z1029" t="str">
        <v/>
      </c>
      <c r="AA1029" t="str">
        <f t="shared" si="176"/>
        <v/>
      </c>
      <c r="AB1029" t="str">
        <f t="shared" si="177"/>
        <v/>
      </c>
      <c r="AC1029" s="179" t="str">
        <f>IF('Planilla de Perforacion'!K1063="Repasa","Repasa","")</f>
        <v/>
      </c>
      <c r="AE1029" s="179" t="b">
        <f t="shared" si="185"/>
        <v>0</v>
      </c>
      <c r="AF1029" t="str">
        <v/>
      </c>
      <c r="AG1029" s="179" t="str">
        <f t="shared" si="186"/>
        <v/>
      </c>
      <c r="AH1029" t="str">
        <v/>
      </c>
      <c r="AI1029" s="202" t="str">
        <v/>
      </c>
      <c r="AJ1029" t="str">
        <v/>
      </c>
      <c r="AK1029" s="203" t="str">
        <v/>
      </c>
      <c r="AL1029" t="str">
        <f t="shared" si="179"/>
        <v/>
      </c>
      <c r="AM1029" t="str">
        <f t="shared" si="180"/>
        <v/>
      </c>
    </row>
    <row r="1030" spans="3:39" x14ac:dyDescent="0.25">
      <c r="C1030" s="179" t="str">
        <f>IF('Planilla de Perforacion'!K1064="Conexión","Conexión","")</f>
        <v/>
      </c>
      <c r="D1030" s="189" t="str">
        <f>'Planilla de Perforacion'!H1064</f>
        <v/>
      </c>
      <c r="E1030" s="190" t="str">
        <f>'Planilla de Perforacion'!E1064</f>
        <v/>
      </c>
      <c r="F1030" s="179">
        <f>'Planilla de Perforacion'!AF1064</f>
        <v>0</v>
      </c>
      <c r="G1030" s="179" t="str">
        <f>'Planilla de Perforacion'!AQ1064</f>
        <v/>
      </c>
      <c r="H1030" s="179" t="str">
        <f>'Planilla de Perforacion'!AS1064</f>
        <v/>
      </c>
      <c r="I1030" s="179" t="str">
        <f>'Planilla de Perforacion'!AR1064</f>
        <v/>
      </c>
      <c r="J1030" s="191" t="str">
        <v/>
      </c>
      <c r="K1030" s="191" t="str">
        <f t="shared" si="178"/>
        <v/>
      </c>
      <c r="L1030" s="191" t="str">
        <v/>
      </c>
      <c r="M1030" s="192" t="str">
        <v/>
      </c>
      <c r="N1030" s="191" t="str">
        <v/>
      </c>
      <c r="O1030" s="191" t="str">
        <v/>
      </c>
      <c r="P1030" s="193" t="str">
        <f t="shared" si="181"/>
        <v/>
      </c>
      <c r="Q1030" s="193" t="str">
        <f t="shared" si="182"/>
        <v/>
      </c>
      <c r="R1030" s="179" t="str">
        <f>IF('Planilla de Perforacion'!K1064="Survey","Survey","")</f>
        <v/>
      </c>
      <c r="T1030" s="179" t="b">
        <f t="shared" si="183"/>
        <v>0</v>
      </c>
      <c r="U1030" s="179" t="str">
        <v/>
      </c>
      <c r="V1030" s="179" t="str">
        <f t="shared" si="184"/>
        <v/>
      </c>
      <c r="W1030" t="str">
        <v/>
      </c>
      <c r="X1030" s="202" t="str">
        <v/>
      </c>
      <c r="Y1030" t="str">
        <v/>
      </c>
      <c r="Z1030" t="str">
        <v/>
      </c>
      <c r="AA1030" t="str">
        <f t="shared" si="176"/>
        <v/>
      </c>
      <c r="AB1030" t="str">
        <f t="shared" si="177"/>
        <v/>
      </c>
      <c r="AC1030" s="179" t="str">
        <f>IF('Planilla de Perforacion'!K1064="Repasa","Repasa","")</f>
        <v/>
      </c>
      <c r="AE1030" s="179" t="b">
        <f t="shared" si="185"/>
        <v>0</v>
      </c>
      <c r="AF1030" t="str">
        <v/>
      </c>
      <c r="AG1030" s="179" t="str">
        <f t="shared" si="186"/>
        <v/>
      </c>
      <c r="AH1030" t="str">
        <v/>
      </c>
      <c r="AI1030" s="202" t="str">
        <v/>
      </c>
      <c r="AJ1030" t="str">
        <v/>
      </c>
      <c r="AK1030" s="203" t="str">
        <v/>
      </c>
      <c r="AL1030" t="str">
        <f t="shared" si="179"/>
        <v/>
      </c>
      <c r="AM1030" t="str">
        <f t="shared" si="180"/>
        <v/>
      </c>
    </row>
    <row r="1031" spans="3:39" x14ac:dyDescent="0.25">
      <c r="C1031" s="179" t="str">
        <f>IF('Planilla de Perforacion'!K1065="Conexión","Conexión","")</f>
        <v/>
      </c>
      <c r="D1031" s="189" t="str">
        <f>'Planilla de Perforacion'!H1065</f>
        <v/>
      </c>
      <c r="E1031" s="190" t="str">
        <f>'Planilla de Perforacion'!E1065</f>
        <v/>
      </c>
      <c r="F1031" s="179">
        <f>'Planilla de Perforacion'!AF1065</f>
        <v>0</v>
      </c>
      <c r="G1031" s="179" t="str">
        <f>'Planilla de Perforacion'!AQ1065</f>
        <v/>
      </c>
      <c r="H1031" s="179" t="str">
        <f>'Planilla de Perforacion'!AS1065</f>
        <v/>
      </c>
      <c r="I1031" s="179" t="str">
        <f>'Planilla de Perforacion'!AR1065</f>
        <v/>
      </c>
      <c r="J1031" s="191" t="str">
        <v/>
      </c>
      <c r="K1031" s="191" t="str">
        <f t="shared" si="178"/>
        <v/>
      </c>
      <c r="L1031" s="191" t="str">
        <v/>
      </c>
      <c r="M1031" s="192" t="str">
        <v/>
      </c>
      <c r="N1031" s="191" t="str">
        <v/>
      </c>
      <c r="O1031" s="191" t="str">
        <v/>
      </c>
      <c r="P1031" s="193" t="str">
        <f t="shared" si="181"/>
        <v/>
      </c>
      <c r="Q1031" s="193" t="str">
        <f t="shared" si="182"/>
        <v/>
      </c>
      <c r="R1031" s="179" t="str">
        <f>IF('Planilla de Perforacion'!K1065="Survey","Survey","")</f>
        <v/>
      </c>
      <c r="T1031" s="179" t="b">
        <f t="shared" si="183"/>
        <v>0</v>
      </c>
      <c r="U1031" s="179" t="str">
        <v/>
      </c>
      <c r="V1031" s="179" t="str">
        <f t="shared" si="184"/>
        <v/>
      </c>
      <c r="W1031" t="str">
        <v/>
      </c>
      <c r="X1031" s="202" t="str">
        <v/>
      </c>
      <c r="Y1031" t="str">
        <v/>
      </c>
      <c r="Z1031" t="str">
        <v/>
      </c>
      <c r="AA1031" t="str">
        <f t="shared" si="176"/>
        <v/>
      </c>
      <c r="AB1031" t="str">
        <f t="shared" si="177"/>
        <v/>
      </c>
      <c r="AC1031" s="179" t="str">
        <f>IF('Planilla de Perforacion'!K1065="Repasa","Repasa","")</f>
        <v/>
      </c>
      <c r="AE1031" s="179" t="b">
        <f t="shared" si="185"/>
        <v>0</v>
      </c>
      <c r="AF1031" t="str">
        <v/>
      </c>
      <c r="AG1031" s="179" t="str">
        <f t="shared" si="186"/>
        <v/>
      </c>
      <c r="AH1031" t="str">
        <v/>
      </c>
      <c r="AI1031" s="202" t="str">
        <v/>
      </c>
      <c r="AJ1031" t="str">
        <v/>
      </c>
      <c r="AK1031" s="203" t="str">
        <v/>
      </c>
      <c r="AL1031" t="str">
        <f t="shared" si="179"/>
        <v/>
      </c>
      <c r="AM1031" t="str">
        <f t="shared" si="180"/>
        <v/>
      </c>
    </row>
    <row r="1032" spans="3:39" x14ac:dyDescent="0.25">
      <c r="C1032" s="179" t="str">
        <f>IF('Planilla de Perforacion'!K1066="Conexión","Conexión","")</f>
        <v/>
      </c>
      <c r="D1032" s="189" t="str">
        <f>'Planilla de Perforacion'!H1066</f>
        <v/>
      </c>
      <c r="E1032" s="190" t="str">
        <f>'Planilla de Perforacion'!E1066</f>
        <v/>
      </c>
      <c r="F1032" s="179">
        <f>'Planilla de Perforacion'!AF1066</f>
        <v>0</v>
      </c>
      <c r="G1032" s="179" t="str">
        <f>'Planilla de Perforacion'!AQ1066</f>
        <v/>
      </c>
      <c r="H1032" s="179" t="str">
        <f>'Planilla de Perforacion'!AS1066</f>
        <v/>
      </c>
      <c r="I1032" s="179" t="str">
        <f>'Planilla de Perforacion'!AR1066</f>
        <v/>
      </c>
      <c r="J1032" s="191" t="str">
        <v/>
      </c>
      <c r="K1032" s="191" t="str">
        <f t="shared" si="178"/>
        <v/>
      </c>
      <c r="L1032" s="191" t="str">
        <v/>
      </c>
      <c r="M1032" s="192" t="str">
        <v/>
      </c>
      <c r="N1032" s="191" t="str">
        <v/>
      </c>
      <c r="O1032" s="191" t="str">
        <v/>
      </c>
      <c r="P1032" s="193" t="str">
        <f t="shared" si="181"/>
        <v/>
      </c>
      <c r="Q1032" s="193" t="str">
        <f t="shared" si="182"/>
        <v/>
      </c>
      <c r="R1032" s="179" t="str">
        <f>IF('Planilla de Perforacion'!K1066="Survey","Survey","")</f>
        <v/>
      </c>
      <c r="T1032" s="179" t="b">
        <f t="shared" si="183"/>
        <v>0</v>
      </c>
      <c r="U1032" s="179" t="str">
        <v/>
      </c>
      <c r="V1032" s="179" t="str">
        <f t="shared" si="184"/>
        <v/>
      </c>
      <c r="W1032" t="str">
        <v/>
      </c>
      <c r="X1032" s="202" t="str">
        <v/>
      </c>
      <c r="Y1032" t="str">
        <v/>
      </c>
      <c r="Z1032" t="str">
        <v/>
      </c>
      <c r="AA1032" t="str">
        <f t="shared" ref="AA1032:AA1095" si="187">IF(Y1032="Día",W1032,"")</f>
        <v/>
      </c>
      <c r="AB1032" t="str">
        <f t="shared" ref="AB1032:AB1095" si="188">IF(Y1032="Noche",W1032,"")</f>
        <v/>
      </c>
      <c r="AC1032" s="179" t="str">
        <f>IF('Planilla de Perforacion'!K1066="Repasa","Repasa","")</f>
        <v/>
      </c>
      <c r="AE1032" s="179" t="b">
        <f t="shared" si="185"/>
        <v>0</v>
      </c>
      <c r="AF1032" t="str">
        <v/>
      </c>
      <c r="AG1032" s="179" t="str">
        <f t="shared" si="186"/>
        <v/>
      </c>
      <c r="AH1032" t="str">
        <v/>
      </c>
      <c r="AI1032" s="202" t="str">
        <v/>
      </c>
      <c r="AJ1032" t="str">
        <v/>
      </c>
      <c r="AK1032" s="203" t="str">
        <v/>
      </c>
      <c r="AL1032" t="str">
        <f t="shared" si="179"/>
        <v/>
      </c>
      <c r="AM1032" t="str">
        <f t="shared" si="180"/>
        <v/>
      </c>
    </row>
    <row r="1033" spans="3:39" x14ac:dyDescent="0.25">
      <c r="C1033" s="179" t="str">
        <f>IF('Planilla de Perforacion'!K1067="Conexión","Conexión","")</f>
        <v/>
      </c>
      <c r="D1033" s="189" t="str">
        <f>'Planilla de Perforacion'!H1067</f>
        <v/>
      </c>
      <c r="E1033" s="190" t="str">
        <f>'Planilla de Perforacion'!E1067</f>
        <v/>
      </c>
      <c r="F1033" s="179">
        <f>'Planilla de Perforacion'!AF1067</f>
        <v>0</v>
      </c>
      <c r="G1033" s="179" t="str">
        <f>'Planilla de Perforacion'!AQ1067</f>
        <v/>
      </c>
      <c r="H1033" s="179" t="str">
        <f>'Planilla de Perforacion'!AS1067</f>
        <v/>
      </c>
      <c r="I1033" s="179" t="str">
        <f>'Planilla de Perforacion'!AR1067</f>
        <v/>
      </c>
      <c r="J1033" s="191" t="str">
        <v/>
      </c>
      <c r="K1033" s="191" t="str">
        <f t="shared" si="178"/>
        <v/>
      </c>
      <c r="L1033" s="191" t="str">
        <v/>
      </c>
      <c r="M1033" s="192" t="str">
        <v/>
      </c>
      <c r="N1033" s="191" t="str">
        <v/>
      </c>
      <c r="O1033" s="191" t="str">
        <v/>
      </c>
      <c r="P1033" s="193" t="str">
        <f t="shared" si="181"/>
        <v/>
      </c>
      <c r="Q1033" s="193" t="str">
        <f t="shared" si="182"/>
        <v/>
      </c>
      <c r="R1033" s="179" t="str">
        <f>IF('Planilla de Perforacion'!K1067="Survey","Survey","")</f>
        <v/>
      </c>
      <c r="T1033" s="179" t="b">
        <f t="shared" si="183"/>
        <v>0</v>
      </c>
      <c r="U1033" s="179" t="str">
        <v/>
      </c>
      <c r="V1033" s="179" t="str">
        <f t="shared" si="184"/>
        <v/>
      </c>
      <c r="W1033" t="str">
        <v/>
      </c>
      <c r="X1033" s="202" t="str">
        <v/>
      </c>
      <c r="Y1033" t="str">
        <v/>
      </c>
      <c r="Z1033" t="str">
        <v/>
      </c>
      <c r="AA1033" t="str">
        <f t="shared" si="187"/>
        <v/>
      </c>
      <c r="AB1033" t="str">
        <f t="shared" si="188"/>
        <v/>
      </c>
      <c r="AC1033" s="179" t="str">
        <f>IF('Planilla de Perforacion'!K1067="Repasa","Repasa","")</f>
        <v/>
      </c>
      <c r="AE1033" s="179" t="b">
        <f t="shared" si="185"/>
        <v>0</v>
      </c>
      <c r="AF1033" t="str">
        <v/>
      </c>
      <c r="AG1033" s="179" t="str">
        <f t="shared" si="186"/>
        <v/>
      </c>
      <c r="AH1033" t="str">
        <v/>
      </c>
      <c r="AI1033" s="202" t="str">
        <v/>
      </c>
      <c r="AJ1033" t="str">
        <v/>
      </c>
      <c r="AK1033" s="203" t="str">
        <v/>
      </c>
      <c r="AL1033" t="str">
        <f t="shared" si="179"/>
        <v/>
      </c>
      <c r="AM1033" t="str">
        <f t="shared" si="180"/>
        <v/>
      </c>
    </row>
    <row r="1034" spans="3:39" x14ac:dyDescent="0.25">
      <c r="C1034" s="179" t="str">
        <f>IF('Planilla de Perforacion'!K1068="Conexión","Conexión","")</f>
        <v/>
      </c>
      <c r="D1034" s="189" t="str">
        <f>'Planilla de Perforacion'!H1068</f>
        <v/>
      </c>
      <c r="E1034" s="190" t="str">
        <f>'Planilla de Perforacion'!E1068</f>
        <v/>
      </c>
      <c r="F1034" s="179">
        <f>'Planilla de Perforacion'!AF1068</f>
        <v>0</v>
      </c>
      <c r="G1034" s="179" t="str">
        <f>'Planilla de Perforacion'!AQ1068</f>
        <v/>
      </c>
      <c r="H1034" s="179" t="str">
        <f>'Planilla de Perforacion'!AS1068</f>
        <v/>
      </c>
      <c r="I1034" s="179" t="str">
        <f>'Planilla de Perforacion'!AR1068</f>
        <v/>
      </c>
      <c r="J1034" s="191" t="str">
        <v/>
      </c>
      <c r="K1034" s="191" t="str">
        <f t="shared" si="178"/>
        <v/>
      </c>
      <c r="L1034" s="191" t="str">
        <v/>
      </c>
      <c r="M1034" s="192" t="str">
        <v/>
      </c>
      <c r="N1034" s="191" t="str">
        <v/>
      </c>
      <c r="O1034" s="191" t="str">
        <v/>
      </c>
      <c r="P1034" s="193" t="str">
        <f t="shared" si="181"/>
        <v/>
      </c>
      <c r="Q1034" s="193" t="str">
        <f t="shared" si="182"/>
        <v/>
      </c>
      <c r="R1034" s="179" t="str">
        <f>IF('Planilla de Perforacion'!K1068="Survey","Survey","")</f>
        <v/>
      </c>
      <c r="T1034" s="179" t="b">
        <f t="shared" si="183"/>
        <v>0</v>
      </c>
      <c r="U1034" s="179" t="str">
        <v/>
      </c>
      <c r="V1034" s="179" t="str">
        <f t="shared" si="184"/>
        <v/>
      </c>
      <c r="W1034" t="str">
        <v/>
      </c>
      <c r="X1034" s="202" t="str">
        <v/>
      </c>
      <c r="Y1034" t="str">
        <v/>
      </c>
      <c r="Z1034" t="str">
        <v/>
      </c>
      <c r="AA1034" t="str">
        <f t="shared" si="187"/>
        <v/>
      </c>
      <c r="AB1034" t="str">
        <f t="shared" si="188"/>
        <v/>
      </c>
      <c r="AC1034" s="179" t="str">
        <f>IF('Planilla de Perforacion'!K1068="Repasa","Repasa","")</f>
        <v/>
      </c>
      <c r="AE1034" s="179" t="b">
        <f t="shared" si="185"/>
        <v>0</v>
      </c>
      <c r="AF1034" t="str">
        <v/>
      </c>
      <c r="AG1034" s="179" t="str">
        <f t="shared" si="186"/>
        <v/>
      </c>
      <c r="AH1034" t="str">
        <v/>
      </c>
      <c r="AI1034" s="202" t="str">
        <v/>
      </c>
      <c r="AJ1034" t="str">
        <v/>
      </c>
      <c r="AK1034" s="203" t="str">
        <v/>
      </c>
      <c r="AL1034" t="str">
        <f t="shared" si="179"/>
        <v/>
      </c>
      <c r="AM1034" t="str">
        <f t="shared" si="180"/>
        <v/>
      </c>
    </row>
    <row r="1035" spans="3:39" x14ac:dyDescent="0.25">
      <c r="C1035" s="179" t="str">
        <f>IF('Planilla de Perforacion'!K1069="Conexión","Conexión","")</f>
        <v/>
      </c>
      <c r="D1035" s="189" t="str">
        <f>'Planilla de Perforacion'!H1069</f>
        <v/>
      </c>
      <c r="E1035" s="190" t="str">
        <f>'Planilla de Perforacion'!E1069</f>
        <v/>
      </c>
      <c r="F1035" s="179">
        <f>'Planilla de Perforacion'!AF1069</f>
        <v>0</v>
      </c>
      <c r="G1035" s="179" t="str">
        <f>'Planilla de Perforacion'!AQ1069</f>
        <v/>
      </c>
      <c r="H1035" s="179" t="str">
        <f>'Planilla de Perforacion'!AS1069</f>
        <v/>
      </c>
      <c r="I1035" s="179" t="str">
        <f>'Planilla de Perforacion'!AR1069</f>
        <v/>
      </c>
      <c r="J1035" s="191" t="str">
        <v/>
      </c>
      <c r="K1035" s="191" t="str">
        <f t="shared" si="178"/>
        <v/>
      </c>
      <c r="L1035" s="191" t="str">
        <v/>
      </c>
      <c r="M1035" s="192" t="str">
        <v/>
      </c>
      <c r="N1035" s="191" t="str">
        <v/>
      </c>
      <c r="O1035" s="191" t="str">
        <v/>
      </c>
      <c r="P1035" s="193" t="str">
        <f t="shared" si="181"/>
        <v/>
      </c>
      <c r="Q1035" s="193" t="str">
        <f t="shared" si="182"/>
        <v/>
      </c>
      <c r="R1035" s="179" t="str">
        <f>IF('Planilla de Perforacion'!K1069="Survey","Survey","")</f>
        <v/>
      </c>
      <c r="T1035" s="179" t="b">
        <f t="shared" si="183"/>
        <v>0</v>
      </c>
      <c r="U1035" s="179" t="str">
        <v/>
      </c>
      <c r="V1035" s="179" t="str">
        <f t="shared" si="184"/>
        <v/>
      </c>
      <c r="W1035" t="str">
        <v/>
      </c>
      <c r="X1035" s="202" t="str">
        <v/>
      </c>
      <c r="Y1035" t="str">
        <v/>
      </c>
      <c r="Z1035" t="str">
        <v/>
      </c>
      <c r="AA1035" t="str">
        <f t="shared" si="187"/>
        <v/>
      </c>
      <c r="AB1035" t="str">
        <f t="shared" si="188"/>
        <v/>
      </c>
      <c r="AC1035" s="179" t="str">
        <f>IF('Planilla de Perforacion'!K1069="Repasa","Repasa","")</f>
        <v/>
      </c>
      <c r="AE1035" s="179" t="b">
        <f t="shared" si="185"/>
        <v>0</v>
      </c>
      <c r="AF1035" t="str">
        <v/>
      </c>
      <c r="AG1035" s="179" t="str">
        <f t="shared" si="186"/>
        <v/>
      </c>
      <c r="AH1035" t="str">
        <v/>
      </c>
      <c r="AI1035" s="202" t="str">
        <v/>
      </c>
      <c r="AJ1035" t="str">
        <v/>
      </c>
      <c r="AK1035" s="203" t="str">
        <v/>
      </c>
      <c r="AL1035" t="str">
        <f t="shared" si="179"/>
        <v/>
      </c>
      <c r="AM1035" t="str">
        <f t="shared" si="180"/>
        <v/>
      </c>
    </row>
    <row r="1036" spans="3:39" x14ac:dyDescent="0.25">
      <c r="C1036" s="179" t="str">
        <f>IF('Planilla de Perforacion'!K1070="Conexión","Conexión","")</f>
        <v/>
      </c>
      <c r="D1036" s="189" t="str">
        <f>'Planilla de Perforacion'!H1070</f>
        <v/>
      </c>
      <c r="E1036" s="190" t="str">
        <f>'Planilla de Perforacion'!E1070</f>
        <v/>
      </c>
      <c r="F1036" s="179">
        <f>'Planilla de Perforacion'!AF1070</f>
        <v>0</v>
      </c>
      <c r="G1036" s="179" t="str">
        <f>'Planilla de Perforacion'!AQ1070</f>
        <v/>
      </c>
      <c r="H1036" s="179" t="str">
        <f>'Planilla de Perforacion'!AS1070</f>
        <v/>
      </c>
      <c r="I1036" s="179" t="str">
        <f>'Planilla de Perforacion'!AR1070</f>
        <v/>
      </c>
      <c r="J1036" s="191" t="str">
        <v/>
      </c>
      <c r="K1036" s="191" t="str">
        <f t="shared" ref="K1036:K1099" si="189">IF(J1036="","",$A$2)</f>
        <v/>
      </c>
      <c r="L1036" s="191" t="str">
        <v/>
      </c>
      <c r="M1036" s="192" t="str">
        <v/>
      </c>
      <c r="N1036" s="191" t="str">
        <v/>
      </c>
      <c r="O1036" s="191" t="str">
        <v/>
      </c>
      <c r="P1036" s="193" t="str">
        <f t="shared" si="181"/>
        <v/>
      </c>
      <c r="Q1036" s="193" t="str">
        <f t="shared" si="182"/>
        <v/>
      </c>
      <c r="R1036" s="179" t="str">
        <f>IF('Planilla de Perforacion'!K1070="Survey","Survey","")</f>
        <v/>
      </c>
      <c r="T1036" s="179" t="b">
        <f t="shared" si="183"/>
        <v>0</v>
      </c>
      <c r="U1036" s="179" t="str">
        <v/>
      </c>
      <c r="V1036" s="179" t="str">
        <f t="shared" si="184"/>
        <v/>
      </c>
      <c r="W1036" t="str">
        <v/>
      </c>
      <c r="X1036" s="202" t="str">
        <v/>
      </c>
      <c r="Y1036" t="str">
        <v/>
      </c>
      <c r="Z1036" t="str">
        <v/>
      </c>
      <c r="AA1036" t="str">
        <f t="shared" si="187"/>
        <v/>
      </c>
      <c r="AB1036" t="str">
        <f t="shared" si="188"/>
        <v/>
      </c>
      <c r="AC1036" s="179" t="str">
        <f>IF('Planilla de Perforacion'!K1070="Repasa","Repasa","")</f>
        <v/>
      </c>
      <c r="AE1036" s="179" t="b">
        <f t="shared" si="185"/>
        <v>0</v>
      </c>
      <c r="AF1036" t="str">
        <v/>
      </c>
      <c r="AG1036" s="179" t="str">
        <f t="shared" si="186"/>
        <v/>
      </c>
      <c r="AH1036" t="str">
        <v/>
      </c>
      <c r="AI1036" s="202" t="str">
        <v/>
      </c>
      <c r="AJ1036" t="str">
        <v/>
      </c>
      <c r="AK1036" s="203" t="str">
        <v/>
      </c>
      <c r="AL1036" t="str">
        <f t="shared" si="179"/>
        <v/>
      </c>
      <c r="AM1036" t="str">
        <f t="shared" si="180"/>
        <v/>
      </c>
    </row>
    <row r="1037" spans="3:39" x14ac:dyDescent="0.25">
      <c r="C1037" s="179" t="str">
        <f>IF('Planilla de Perforacion'!K1071="Conexión","Conexión","")</f>
        <v/>
      </c>
      <c r="D1037" s="189" t="str">
        <f>'Planilla de Perforacion'!H1071</f>
        <v/>
      </c>
      <c r="E1037" s="190" t="str">
        <f>'Planilla de Perforacion'!E1071</f>
        <v/>
      </c>
      <c r="F1037" s="179">
        <f>'Planilla de Perforacion'!AF1071</f>
        <v>0</v>
      </c>
      <c r="G1037" s="179" t="str">
        <f>'Planilla de Perforacion'!AQ1071</f>
        <v/>
      </c>
      <c r="H1037" s="179" t="str">
        <f>'Planilla de Perforacion'!AS1071</f>
        <v/>
      </c>
      <c r="I1037" s="179" t="str">
        <f>'Planilla de Perforacion'!AR1071</f>
        <v/>
      </c>
      <c r="J1037" s="191" t="str">
        <v/>
      </c>
      <c r="K1037" s="191" t="str">
        <f t="shared" si="189"/>
        <v/>
      </c>
      <c r="L1037" s="191" t="str">
        <v/>
      </c>
      <c r="M1037" s="192" t="str">
        <v/>
      </c>
      <c r="N1037" s="191" t="str">
        <v/>
      </c>
      <c r="O1037" s="191" t="str">
        <v/>
      </c>
      <c r="P1037" s="193" t="str">
        <f t="shared" si="181"/>
        <v/>
      </c>
      <c r="Q1037" s="193" t="str">
        <f t="shared" si="182"/>
        <v/>
      </c>
      <c r="R1037" s="179" t="str">
        <f>IF('Planilla de Perforacion'!K1071="Survey","Survey","")</f>
        <v/>
      </c>
      <c r="T1037" s="179" t="b">
        <f t="shared" si="183"/>
        <v>0</v>
      </c>
      <c r="U1037" s="179" t="str">
        <v/>
      </c>
      <c r="V1037" s="179" t="str">
        <f t="shared" si="184"/>
        <v/>
      </c>
      <c r="W1037" t="str">
        <v/>
      </c>
      <c r="X1037" s="202" t="str">
        <v/>
      </c>
      <c r="Y1037" t="str">
        <v/>
      </c>
      <c r="Z1037" t="str">
        <v/>
      </c>
      <c r="AA1037" t="str">
        <f t="shared" si="187"/>
        <v/>
      </c>
      <c r="AB1037" t="str">
        <f t="shared" si="188"/>
        <v/>
      </c>
      <c r="AC1037" s="179" t="str">
        <f>IF('Planilla de Perforacion'!K1071="Repasa","Repasa","")</f>
        <v/>
      </c>
      <c r="AE1037" s="179" t="b">
        <f t="shared" si="185"/>
        <v>0</v>
      </c>
      <c r="AF1037" t="str">
        <v/>
      </c>
      <c r="AG1037" s="179" t="str">
        <f t="shared" si="186"/>
        <v/>
      </c>
      <c r="AH1037" t="str">
        <v/>
      </c>
      <c r="AI1037" s="202" t="str">
        <v/>
      </c>
      <c r="AJ1037" t="str">
        <v/>
      </c>
      <c r="AK1037" s="203" t="str">
        <v/>
      </c>
      <c r="AL1037" t="str">
        <f t="shared" si="179"/>
        <v/>
      </c>
      <c r="AM1037" t="str">
        <f t="shared" si="180"/>
        <v/>
      </c>
    </row>
    <row r="1038" spans="3:39" x14ac:dyDescent="0.25">
      <c r="C1038" s="179" t="str">
        <f>IF('Planilla de Perforacion'!K1072="Conexión","Conexión","")</f>
        <v/>
      </c>
      <c r="D1038" s="189" t="str">
        <f>'Planilla de Perforacion'!H1072</f>
        <v/>
      </c>
      <c r="E1038" s="190" t="str">
        <f>'Planilla de Perforacion'!E1072</f>
        <v/>
      </c>
      <c r="F1038" s="179">
        <f>'Planilla de Perforacion'!AF1072</f>
        <v>0</v>
      </c>
      <c r="G1038" s="179" t="str">
        <f>'Planilla de Perforacion'!AQ1072</f>
        <v/>
      </c>
      <c r="H1038" s="179" t="str">
        <f>'Planilla de Perforacion'!AS1072</f>
        <v/>
      </c>
      <c r="I1038" s="179" t="str">
        <f>'Planilla de Perforacion'!AR1072</f>
        <v/>
      </c>
      <c r="J1038" s="191" t="str">
        <v/>
      </c>
      <c r="K1038" s="191" t="str">
        <f t="shared" si="189"/>
        <v/>
      </c>
      <c r="L1038" s="191" t="str">
        <v/>
      </c>
      <c r="M1038" s="192" t="str">
        <v/>
      </c>
      <c r="N1038" s="191" t="str">
        <v/>
      </c>
      <c r="O1038" s="191" t="str">
        <v/>
      </c>
      <c r="P1038" s="193" t="str">
        <f t="shared" si="181"/>
        <v/>
      </c>
      <c r="Q1038" s="193" t="str">
        <f t="shared" si="182"/>
        <v/>
      </c>
      <c r="R1038" s="179" t="str">
        <f>IF('Planilla de Perforacion'!K1072="Survey","Survey","")</f>
        <v/>
      </c>
      <c r="T1038" s="179" t="b">
        <f t="shared" si="183"/>
        <v>0</v>
      </c>
      <c r="U1038" s="179" t="str">
        <v/>
      </c>
      <c r="V1038" s="179" t="str">
        <f t="shared" si="184"/>
        <v/>
      </c>
      <c r="W1038" t="str">
        <v/>
      </c>
      <c r="X1038" s="202" t="str">
        <v/>
      </c>
      <c r="Y1038" t="str">
        <v/>
      </c>
      <c r="Z1038" t="str">
        <v/>
      </c>
      <c r="AA1038" t="str">
        <f t="shared" si="187"/>
        <v/>
      </c>
      <c r="AB1038" t="str">
        <f t="shared" si="188"/>
        <v/>
      </c>
      <c r="AC1038" s="179" t="str">
        <f>IF('Planilla de Perforacion'!K1072="Repasa","Repasa","")</f>
        <v/>
      </c>
      <c r="AE1038" s="179" t="b">
        <f t="shared" si="185"/>
        <v>0</v>
      </c>
      <c r="AF1038" t="str">
        <v/>
      </c>
      <c r="AG1038" s="179" t="str">
        <f t="shared" si="186"/>
        <v/>
      </c>
      <c r="AH1038" t="str">
        <v/>
      </c>
      <c r="AI1038" s="202" t="str">
        <v/>
      </c>
      <c r="AJ1038" t="str">
        <v/>
      </c>
      <c r="AK1038" s="203" t="str">
        <v/>
      </c>
      <c r="AL1038" t="str">
        <f t="shared" si="179"/>
        <v/>
      </c>
      <c r="AM1038" t="str">
        <f t="shared" si="180"/>
        <v/>
      </c>
    </row>
    <row r="1039" spans="3:39" x14ac:dyDescent="0.25">
      <c r="C1039" s="179" t="str">
        <f>IF('Planilla de Perforacion'!K1073="Conexión","Conexión","")</f>
        <v/>
      </c>
      <c r="D1039" s="189" t="str">
        <f>'Planilla de Perforacion'!H1073</f>
        <v/>
      </c>
      <c r="E1039" s="190" t="str">
        <f>'Planilla de Perforacion'!E1073</f>
        <v/>
      </c>
      <c r="F1039" s="179">
        <f>'Planilla de Perforacion'!AF1073</f>
        <v>0</v>
      </c>
      <c r="G1039" s="179" t="str">
        <f>'Planilla de Perforacion'!AQ1073</f>
        <v/>
      </c>
      <c r="H1039" s="179" t="str">
        <f>'Planilla de Perforacion'!AS1073</f>
        <v/>
      </c>
      <c r="I1039" s="179" t="str">
        <f>'Planilla de Perforacion'!AR1073</f>
        <v/>
      </c>
      <c r="J1039" s="191" t="str">
        <v/>
      </c>
      <c r="K1039" s="191" t="str">
        <f t="shared" si="189"/>
        <v/>
      </c>
      <c r="L1039" s="191" t="str">
        <v/>
      </c>
      <c r="M1039" s="192" t="str">
        <v/>
      </c>
      <c r="N1039" s="191" t="str">
        <v/>
      </c>
      <c r="O1039" s="191" t="str">
        <v/>
      </c>
      <c r="P1039" s="193" t="str">
        <f t="shared" si="181"/>
        <v/>
      </c>
      <c r="Q1039" s="193" t="str">
        <f t="shared" si="182"/>
        <v/>
      </c>
      <c r="R1039" s="179" t="str">
        <f>IF('Planilla de Perforacion'!K1073="Survey","Survey","")</f>
        <v/>
      </c>
      <c r="T1039" s="179" t="b">
        <f t="shared" si="183"/>
        <v>0</v>
      </c>
      <c r="U1039" s="179" t="str">
        <v/>
      </c>
      <c r="V1039" s="179" t="str">
        <f t="shared" si="184"/>
        <v/>
      </c>
      <c r="W1039" t="str">
        <v/>
      </c>
      <c r="X1039" s="202" t="str">
        <v/>
      </c>
      <c r="Y1039" t="str">
        <v/>
      </c>
      <c r="Z1039" t="str">
        <v/>
      </c>
      <c r="AA1039" t="str">
        <f t="shared" si="187"/>
        <v/>
      </c>
      <c r="AB1039" t="str">
        <f t="shared" si="188"/>
        <v/>
      </c>
      <c r="AC1039" s="179" t="str">
        <f>IF('Planilla de Perforacion'!K1073="Repasa","Repasa","")</f>
        <v/>
      </c>
      <c r="AE1039" s="179" t="b">
        <f t="shared" si="185"/>
        <v>0</v>
      </c>
      <c r="AF1039" t="str">
        <v/>
      </c>
      <c r="AG1039" s="179" t="str">
        <f t="shared" si="186"/>
        <v/>
      </c>
      <c r="AH1039" t="str">
        <v/>
      </c>
      <c r="AI1039" s="202" t="str">
        <v/>
      </c>
      <c r="AJ1039" t="str">
        <v/>
      </c>
      <c r="AK1039" s="203" t="str">
        <v/>
      </c>
      <c r="AL1039" t="str">
        <f t="shared" si="179"/>
        <v/>
      </c>
      <c r="AM1039" t="str">
        <f t="shared" si="180"/>
        <v/>
      </c>
    </row>
    <row r="1040" spans="3:39" x14ac:dyDescent="0.25">
      <c r="C1040" s="179" t="str">
        <f>IF('Planilla de Perforacion'!K1074="Conexión","Conexión","")</f>
        <v/>
      </c>
      <c r="D1040" s="189" t="str">
        <f>'Planilla de Perforacion'!H1074</f>
        <v/>
      </c>
      <c r="E1040" s="190" t="str">
        <f>'Planilla de Perforacion'!E1074</f>
        <v/>
      </c>
      <c r="F1040" s="179">
        <f>'Planilla de Perforacion'!AF1074</f>
        <v>0</v>
      </c>
      <c r="G1040" s="179" t="str">
        <f>'Planilla de Perforacion'!AQ1074</f>
        <v/>
      </c>
      <c r="H1040" s="179" t="str">
        <f>'Planilla de Perforacion'!AS1074</f>
        <v/>
      </c>
      <c r="I1040" s="179" t="str">
        <f>'Planilla de Perforacion'!AR1074</f>
        <v/>
      </c>
      <c r="J1040" s="191" t="str">
        <v/>
      </c>
      <c r="K1040" s="191" t="str">
        <f t="shared" si="189"/>
        <v/>
      </c>
      <c r="L1040" s="191" t="str">
        <v/>
      </c>
      <c r="M1040" s="192" t="str">
        <v/>
      </c>
      <c r="N1040" s="191" t="str">
        <v/>
      </c>
      <c r="O1040" s="191" t="str">
        <v/>
      </c>
      <c r="P1040" s="193" t="str">
        <f t="shared" si="181"/>
        <v/>
      </c>
      <c r="Q1040" s="193" t="str">
        <f t="shared" si="182"/>
        <v/>
      </c>
      <c r="R1040" s="179" t="str">
        <f>IF('Planilla de Perforacion'!K1074="Survey","Survey","")</f>
        <v/>
      </c>
      <c r="T1040" s="179" t="b">
        <f t="shared" si="183"/>
        <v>0</v>
      </c>
      <c r="U1040" s="179" t="str">
        <v/>
      </c>
      <c r="V1040" s="179" t="str">
        <f t="shared" si="184"/>
        <v/>
      </c>
      <c r="W1040" t="str">
        <v/>
      </c>
      <c r="X1040" s="202" t="str">
        <v/>
      </c>
      <c r="Y1040" t="str">
        <v/>
      </c>
      <c r="Z1040" t="str">
        <v/>
      </c>
      <c r="AA1040" t="str">
        <f t="shared" si="187"/>
        <v/>
      </c>
      <c r="AB1040" t="str">
        <f t="shared" si="188"/>
        <v/>
      </c>
      <c r="AC1040" s="179" t="str">
        <f>IF('Planilla de Perforacion'!K1074="Repasa","Repasa","")</f>
        <v/>
      </c>
      <c r="AE1040" s="179" t="b">
        <f t="shared" si="185"/>
        <v>0</v>
      </c>
      <c r="AF1040" t="str">
        <v/>
      </c>
      <c r="AG1040" s="179" t="str">
        <f t="shared" si="186"/>
        <v/>
      </c>
      <c r="AH1040" t="str">
        <v/>
      </c>
      <c r="AI1040" s="202" t="str">
        <v/>
      </c>
      <c r="AJ1040" t="str">
        <v/>
      </c>
      <c r="AK1040" s="203" t="str">
        <v/>
      </c>
      <c r="AL1040" t="str">
        <f t="shared" si="179"/>
        <v/>
      </c>
      <c r="AM1040" t="str">
        <f t="shared" si="180"/>
        <v/>
      </c>
    </row>
    <row r="1041" spans="3:39" x14ac:dyDescent="0.25">
      <c r="C1041" s="179" t="str">
        <f>IF('Planilla de Perforacion'!K1075="Conexión","Conexión","")</f>
        <v/>
      </c>
      <c r="D1041" s="189" t="str">
        <f>'Planilla de Perforacion'!H1075</f>
        <v/>
      </c>
      <c r="E1041" s="190" t="str">
        <f>'Planilla de Perforacion'!E1075</f>
        <v/>
      </c>
      <c r="F1041" s="179">
        <f>'Planilla de Perforacion'!AF1075</f>
        <v>0</v>
      </c>
      <c r="G1041" s="179" t="str">
        <f>'Planilla de Perforacion'!AQ1075</f>
        <v/>
      </c>
      <c r="H1041" s="179" t="str">
        <f>'Planilla de Perforacion'!AS1075</f>
        <v/>
      </c>
      <c r="I1041" s="179" t="str">
        <f>'Planilla de Perforacion'!AR1075</f>
        <v/>
      </c>
      <c r="J1041" s="191" t="str">
        <v/>
      </c>
      <c r="K1041" s="191" t="str">
        <f t="shared" si="189"/>
        <v/>
      </c>
      <c r="L1041" s="191" t="str">
        <v/>
      </c>
      <c r="M1041" s="192" t="str">
        <v/>
      </c>
      <c r="N1041" s="191" t="str">
        <v/>
      </c>
      <c r="O1041" s="191" t="str">
        <v/>
      </c>
      <c r="P1041" s="193" t="str">
        <f t="shared" si="181"/>
        <v/>
      </c>
      <c r="Q1041" s="193" t="str">
        <f t="shared" si="182"/>
        <v/>
      </c>
      <c r="R1041" s="179" t="str">
        <f>IF('Planilla de Perforacion'!K1075="Survey","Survey","")</f>
        <v/>
      </c>
      <c r="T1041" s="179" t="b">
        <f t="shared" si="183"/>
        <v>0</v>
      </c>
      <c r="U1041" s="179" t="str">
        <v/>
      </c>
      <c r="V1041" s="179" t="str">
        <f t="shared" si="184"/>
        <v/>
      </c>
      <c r="W1041" t="str">
        <v/>
      </c>
      <c r="X1041" s="202" t="str">
        <v/>
      </c>
      <c r="Y1041" t="str">
        <v/>
      </c>
      <c r="Z1041" t="str">
        <v/>
      </c>
      <c r="AA1041" t="str">
        <f t="shared" si="187"/>
        <v/>
      </c>
      <c r="AB1041" t="str">
        <f t="shared" si="188"/>
        <v/>
      </c>
      <c r="AC1041" s="179" t="str">
        <f>IF('Planilla de Perforacion'!K1075="Repasa","Repasa","")</f>
        <v/>
      </c>
      <c r="AE1041" s="179" t="b">
        <f t="shared" si="185"/>
        <v>0</v>
      </c>
      <c r="AF1041" t="str">
        <v/>
      </c>
      <c r="AG1041" s="179" t="str">
        <f t="shared" si="186"/>
        <v/>
      </c>
      <c r="AH1041" t="str">
        <v/>
      </c>
      <c r="AI1041" s="202" t="str">
        <v/>
      </c>
      <c r="AJ1041" t="str">
        <v/>
      </c>
      <c r="AK1041" s="203" t="str">
        <v/>
      </c>
      <c r="AL1041" t="str">
        <f t="shared" si="179"/>
        <v/>
      </c>
      <c r="AM1041" t="str">
        <f t="shared" si="180"/>
        <v/>
      </c>
    </row>
    <row r="1042" spans="3:39" x14ac:dyDescent="0.25">
      <c r="C1042" s="179" t="str">
        <f>IF('Planilla de Perforacion'!K1076="Conexión","Conexión","")</f>
        <v/>
      </c>
      <c r="D1042" s="189" t="str">
        <f>'Planilla de Perforacion'!H1076</f>
        <v/>
      </c>
      <c r="E1042" s="190" t="str">
        <f>'Planilla de Perforacion'!E1076</f>
        <v/>
      </c>
      <c r="F1042" s="179">
        <f>'Planilla de Perforacion'!AF1076</f>
        <v>0</v>
      </c>
      <c r="G1042" s="179" t="str">
        <f>'Planilla de Perforacion'!AQ1076</f>
        <v/>
      </c>
      <c r="H1042" s="179" t="str">
        <f>'Planilla de Perforacion'!AS1076</f>
        <v/>
      </c>
      <c r="I1042" s="179" t="str">
        <f>'Planilla de Perforacion'!AR1076</f>
        <v/>
      </c>
      <c r="J1042" s="191" t="str">
        <v/>
      </c>
      <c r="K1042" s="191" t="str">
        <f t="shared" si="189"/>
        <v/>
      </c>
      <c r="L1042" s="191" t="str">
        <v/>
      </c>
      <c r="M1042" s="192" t="str">
        <v/>
      </c>
      <c r="N1042" s="191" t="str">
        <v/>
      </c>
      <c r="O1042" s="191" t="str">
        <v/>
      </c>
      <c r="P1042" s="193" t="str">
        <f t="shared" si="181"/>
        <v/>
      </c>
      <c r="Q1042" s="193" t="str">
        <f t="shared" si="182"/>
        <v/>
      </c>
      <c r="R1042" s="179" t="str">
        <f>IF('Planilla de Perforacion'!K1076="Survey","Survey","")</f>
        <v/>
      </c>
      <c r="T1042" s="179" t="b">
        <f t="shared" si="183"/>
        <v>0</v>
      </c>
      <c r="U1042" s="179" t="str">
        <v/>
      </c>
      <c r="V1042" s="179" t="str">
        <f t="shared" si="184"/>
        <v/>
      </c>
      <c r="W1042" t="str">
        <v/>
      </c>
      <c r="X1042" s="202" t="str">
        <v/>
      </c>
      <c r="Y1042" t="str">
        <v/>
      </c>
      <c r="Z1042" t="str">
        <v/>
      </c>
      <c r="AA1042" t="str">
        <f t="shared" si="187"/>
        <v/>
      </c>
      <c r="AB1042" t="str">
        <f t="shared" si="188"/>
        <v/>
      </c>
      <c r="AC1042" s="179" t="str">
        <f>IF('Planilla de Perforacion'!K1076="Repasa","Repasa","")</f>
        <v/>
      </c>
      <c r="AE1042" s="179" t="b">
        <f t="shared" si="185"/>
        <v>0</v>
      </c>
      <c r="AF1042" t="str">
        <v/>
      </c>
      <c r="AG1042" s="179" t="str">
        <f t="shared" si="186"/>
        <v/>
      </c>
      <c r="AH1042" t="str">
        <v/>
      </c>
      <c r="AI1042" s="202" t="str">
        <v/>
      </c>
      <c r="AJ1042" t="str">
        <v/>
      </c>
      <c r="AK1042" s="203" t="str">
        <v/>
      </c>
      <c r="AL1042" t="str">
        <f t="shared" si="179"/>
        <v/>
      </c>
      <c r="AM1042" t="str">
        <f t="shared" si="180"/>
        <v/>
      </c>
    </row>
    <row r="1043" spans="3:39" x14ac:dyDescent="0.25">
      <c r="C1043" s="179" t="str">
        <f>IF('Planilla de Perforacion'!K1077="Conexión","Conexión","")</f>
        <v/>
      </c>
      <c r="D1043" s="189" t="str">
        <f>'Planilla de Perforacion'!H1077</f>
        <v/>
      </c>
      <c r="E1043" s="190" t="str">
        <f>'Planilla de Perforacion'!E1077</f>
        <v/>
      </c>
      <c r="F1043" s="179">
        <f>'Planilla de Perforacion'!AF1077</f>
        <v>0</v>
      </c>
      <c r="G1043" s="179" t="str">
        <f>'Planilla de Perforacion'!AQ1077</f>
        <v/>
      </c>
      <c r="H1043" s="179" t="str">
        <f>'Planilla de Perforacion'!AS1077</f>
        <v/>
      </c>
      <c r="I1043" s="179" t="str">
        <f>'Planilla de Perforacion'!AR1077</f>
        <v/>
      </c>
      <c r="J1043" s="191" t="str">
        <v/>
      </c>
      <c r="K1043" s="191" t="str">
        <f t="shared" si="189"/>
        <v/>
      </c>
      <c r="L1043" s="191" t="str">
        <v/>
      </c>
      <c r="M1043" s="192" t="str">
        <v/>
      </c>
      <c r="N1043" s="191" t="str">
        <v/>
      </c>
      <c r="O1043" s="191" t="str">
        <v/>
      </c>
      <c r="P1043" s="193" t="str">
        <f t="shared" si="181"/>
        <v/>
      </c>
      <c r="Q1043" s="193" t="str">
        <f t="shared" si="182"/>
        <v/>
      </c>
      <c r="R1043" s="179" t="str">
        <f>IF('Planilla de Perforacion'!K1077="Survey","Survey","")</f>
        <v/>
      </c>
      <c r="T1043" s="179" t="b">
        <f t="shared" si="183"/>
        <v>0</v>
      </c>
      <c r="U1043" s="179" t="str">
        <v/>
      </c>
      <c r="V1043" s="179" t="str">
        <f t="shared" si="184"/>
        <v/>
      </c>
      <c r="W1043" t="str">
        <v/>
      </c>
      <c r="X1043" s="202" t="str">
        <v/>
      </c>
      <c r="Y1043" t="str">
        <v/>
      </c>
      <c r="Z1043" t="str">
        <v/>
      </c>
      <c r="AA1043" t="str">
        <f t="shared" si="187"/>
        <v/>
      </c>
      <c r="AB1043" t="str">
        <f t="shared" si="188"/>
        <v/>
      </c>
      <c r="AC1043" s="179" t="str">
        <f>IF('Planilla de Perforacion'!K1077="Repasa","Repasa","")</f>
        <v/>
      </c>
      <c r="AE1043" s="179" t="b">
        <f t="shared" si="185"/>
        <v>0</v>
      </c>
      <c r="AF1043" t="str">
        <v/>
      </c>
      <c r="AG1043" s="179" t="str">
        <f t="shared" si="186"/>
        <v/>
      </c>
      <c r="AH1043" t="str">
        <v/>
      </c>
      <c r="AI1043" s="202" t="str">
        <v/>
      </c>
      <c r="AJ1043" t="str">
        <v/>
      </c>
      <c r="AK1043" s="203" t="str">
        <v/>
      </c>
      <c r="AL1043" t="str">
        <f t="shared" si="179"/>
        <v/>
      </c>
      <c r="AM1043" t="str">
        <f t="shared" si="180"/>
        <v/>
      </c>
    </row>
    <row r="1044" spans="3:39" x14ac:dyDescent="0.25">
      <c r="C1044" s="179" t="str">
        <f>IF('Planilla de Perforacion'!K1078="Conexión","Conexión","")</f>
        <v/>
      </c>
      <c r="D1044" s="189" t="str">
        <f>'Planilla de Perforacion'!H1078</f>
        <v/>
      </c>
      <c r="E1044" s="190" t="str">
        <f>'Planilla de Perforacion'!E1078</f>
        <v/>
      </c>
      <c r="F1044" s="179">
        <f>'Planilla de Perforacion'!AF1078</f>
        <v>0</v>
      </c>
      <c r="G1044" s="179" t="str">
        <f>'Planilla de Perforacion'!AQ1078</f>
        <v/>
      </c>
      <c r="H1044" s="179" t="str">
        <f>'Planilla de Perforacion'!AS1078</f>
        <v/>
      </c>
      <c r="I1044" s="179" t="str">
        <f>'Planilla de Perforacion'!AR1078</f>
        <v/>
      </c>
      <c r="J1044" s="191" t="str">
        <v/>
      </c>
      <c r="K1044" s="191" t="str">
        <f t="shared" si="189"/>
        <v/>
      </c>
      <c r="L1044" s="191" t="str">
        <v/>
      </c>
      <c r="M1044" s="192" t="str">
        <v/>
      </c>
      <c r="N1044" s="191" t="str">
        <v/>
      </c>
      <c r="O1044" s="191" t="str">
        <v/>
      </c>
      <c r="P1044" s="193" t="str">
        <f t="shared" si="181"/>
        <v/>
      </c>
      <c r="Q1044" s="193" t="str">
        <f t="shared" si="182"/>
        <v/>
      </c>
      <c r="R1044" s="179" t="str">
        <f>IF('Planilla de Perforacion'!K1078="Survey","Survey","")</f>
        <v/>
      </c>
      <c r="T1044" s="179" t="b">
        <f t="shared" si="183"/>
        <v>0</v>
      </c>
      <c r="U1044" s="179" t="str">
        <v/>
      </c>
      <c r="V1044" s="179" t="str">
        <f t="shared" si="184"/>
        <v/>
      </c>
      <c r="W1044" t="str">
        <v/>
      </c>
      <c r="X1044" s="202" t="str">
        <v/>
      </c>
      <c r="Y1044" t="str">
        <v/>
      </c>
      <c r="Z1044" t="str">
        <v/>
      </c>
      <c r="AA1044" t="str">
        <f t="shared" si="187"/>
        <v/>
      </c>
      <c r="AB1044" t="str">
        <f t="shared" si="188"/>
        <v/>
      </c>
      <c r="AC1044" s="179" t="str">
        <f>IF('Planilla de Perforacion'!K1078="Repasa","Repasa","")</f>
        <v/>
      </c>
      <c r="AE1044" s="179" t="b">
        <f t="shared" si="185"/>
        <v>0</v>
      </c>
      <c r="AF1044" t="str">
        <v/>
      </c>
      <c r="AG1044" s="179" t="str">
        <f t="shared" si="186"/>
        <v/>
      </c>
      <c r="AH1044" t="str">
        <v/>
      </c>
      <c r="AI1044" s="202" t="str">
        <v/>
      </c>
      <c r="AJ1044" t="str">
        <v/>
      </c>
      <c r="AK1044" s="203" t="str">
        <v/>
      </c>
      <c r="AL1044" t="str">
        <f t="shared" si="179"/>
        <v/>
      </c>
      <c r="AM1044" t="str">
        <f t="shared" si="180"/>
        <v/>
      </c>
    </row>
    <row r="1045" spans="3:39" x14ac:dyDescent="0.25">
      <c r="C1045" s="179" t="str">
        <f>IF('Planilla de Perforacion'!K1079="Conexión","Conexión","")</f>
        <v/>
      </c>
      <c r="D1045" s="189" t="str">
        <f>'Planilla de Perforacion'!H1079</f>
        <v/>
      </c>
      <c r="E1045" s="190" t="str">
        <f>'Planilla de Perforacion'!E1079</f>
        <v/>
      </c>
      <c r="F1045" s="179">
        <f>'Planilla de Perforacion'!AF1079</f>
        <v>0</v>
      </c>
      <c r="G1045" s="179" t="str">
        <f>'Planilla de Perforacion'!AQ1079</f>
        <v/>
      </c>
      <c r="H1045" s="179" t="str">
        <f>'Planilla de Perforacion'!AS1079</f>
        <v/>
      </c>
      <c r="I1045" s="179" t="str">
        <f>'Planilla de Perforacion'!AR1079</f>
        <v/>
      </c>
      <c r="J1045" s="191" t="str">
        <v/>
      </c>
      <c r="K1045" s="191" t="str">
        <f t="shared" si="189"/>
        <v/>
      </c>
      <c r="L1045" s="191" t="str">
        <v/>
      </c>
      <c r="M1045" s="192" t="str">
        <v/>
      </c>
      <c r="N1045" s="191" t="str">
        <v/>
      </c>
      <c r="O1045" s="191" t="str">
        <v/>
      </c>
      <c r="P1045" s="193" t="str">
        <f t="shared" si="181"/>
        <v/>
      </c>
      <c r="Q1045" s="193" t="str">
        <f t="shared" si="182"/>
        <v/>
      </c>
      <c r="R1045" s="179" t="str">
        <f>IF('Planilla de Perforacion'!K1079="Survey","Survey","")</f>
        <v/>
      </c>
      <c r="T1045" s="179" t="b">
        <f t="shared" si="183"/>
        <v>0</v>
      </c>
      <c r="U1045" s="179" t="str">
        <v/>
      </c>
      <c r="V1045" s="179" t="str">
        <f t="shared" si="184"/>
        <v/>
      </c>
      <c r="W1045" t="str">
        <v/>
      </c>
      <c r="X1045" s="202" t="str">
        <v/>
      </c>
      <c r="Y1045" t="str">
        <v/>
      </c>
      <c r="Z1045" t="str">
        <v/>
      </c>
      <c r="AA1045" t="str">
        <f t="shared" si="187"/>
        <v/>
      </c>
      <c r="AB1045" t="str">
        <f t="shared" si="188"/>
        <v/>
      </c>
      <c r="AC1045" s="179" t="str">
        <f>IF('Planilla de Perforacion'!K1079="Repasa","Repasa","")</f>
        <v/>
      </c>
      <c r="AE1045" s="179" t="b">
        <f t="shared" si="185"/>
        <v>0</v>
      </c>
      <c r="AF1045" t="str">
        <v/>
      </c>
      <c r="AG1045" s="179" t="str">
        <f t="shared" si="186"/>
        <v/>
      </c>
      <c r="AH1045" t="str">
        <v/>
      </c>
      <c r="AI1045" s="202" t="str">
        <v/>
      </c>
      <c r="AJ1045" t="str">
        <v/>
      </c>
      <c r="AK1045" s="203" t="str">
        <v/>
      </c>
      <c r="AL1045" t="str">
        <f t="shared" si="179"/>
        <v/>
      </c>
      <c r="AM1045" t="str">
        <f t="shared" si="180"/>
        <v/>
      </c>
    </row>
    <row r="1046" spans="3:39" x14ac:dyDescent="0.25">
      <c r="C1046" s="179" t="str">
        <f>IF('Planilla de Perforacion'!K1080="Conexión","Conexión","")</f>
        <v/>
      </c>
      <c r="D1046" s="189" t="str">
        <f>'Planilla de Perforacion'!H1080</f>
        <v/>
      </c>
      <c r="E1046" s="190" t="str">
        <f>'Planilla de Perforacion'!E1080</f>
        <v/>
      </c>
      <c r="F1046" s="179">
        <f>'Planilla de Perforacion'!AF1080</f>
        <v>0</v>
      </c>
      <c r="G1046" s="179" t="str">
        <f>'Planilla de Perforacion'!AQ1080</f>
        <v/>
      </c>
      <c r="H1046" s="179" t="str">
        <f>'Planilla de Perforacion'!AS1080</f>
        <v/>
      </c>
      <c r="I1046" s="179" t="str">
        <f>'Planilla de Perforacion'!AR1080</f>
        <v/>
      </c>
      <c r="J1046" s="191" t="str">
        <v/>
      </c>
      <c r="K1046" s="191" t="str">
        <f t="shared" si="189"/>
        <v/>
      </c>
      <c r="L1046" s="191" t="str">
        <v/>
      </c>
      <c r="M1046" s="192" t="str">
        <v/>
      </c>
      <c r="N1046" s="191" t="str">
        <v/>
      </c>
      <c r="O1046" s="191" t="str">
        <v/>
      </c>
      <c r="P1046" s="193" t="str">
        <f t="shared" si="181"/>
        <v/>
      </c>
      <c r="Q1046" s="193" t="str">
        <f t="shared" si="182"/>
        <v/>
      </c>
      <c r="R1046" s="179" t="str">
        <f>IF('Planilla de Perforacion'!K1080="Survey","Survey","")</f>
        <v/>
      </c>
      <c r="T1046" s="179" t="b">
        <f t="shared" si="183"/>
        <v>0</v>
      </c>
      <c r="U1046" s="179" t="str">
        <v/>
      </c>
      <c r="V1046" s="179" t="str">
        <f t="shared" si="184"/>
        <v/>
      </c>
      <c r="W1046" t="str">
        <v/>
      </c>
      <c r="X1046" s="202" t="str">
        <v/>
      </c>
      <c r="Y1046" t="str">
        <v/>
      </c>
      <c r="Z1046" t="str">
        <v/>
      </c>
      <c r="AA1046" t="str">
        <f t="shared" si="187"/>
        <v/>
      </c>
      <c r="AB1046" t="str">
        <f t="shared" si="188"/>
        <v/>
      </c>
      <c r="AC1046" s="179" t="str">
        <f>IF('Planilla de Perforacion'!K1080="Repasa","Repasa","")</f>
        <v/>
      </c>
      <c r="AE1046" s="179" t="b">
        <f t="shared" si="185"/>
        <v>0</v>
      </c>
      <c r="AF1046" t="str">
        <v/>
      </c>
      <c r="AG1046" s="179" t="str">
        <f t="shared" si="186"/>
        <v/>
      </c>
      <c r="AH1046" t="str">
        <v/>
      </c>
      <c r="AI1046" s="202" t="str">
        <v/>
      </c>
      <c r="AJ1046" t="str">
        <v/>
      </c>
      <c r="AK1046" s="203" t="str">
        <v/>
      </c>
      <c r="AL1046" t="str">
        <f t="shared" si="179"/>
        <v/>
      </c>
      <c r="AM1046" t="str">
        <f t="shared" si="180"/>
        <v/>
      </c>
    </row>
    <row r="1047" spans="3:39" x14ac:dyDescent="0.25">
      <c r="C1047" s="179" t="str">
        <f>IF('Planilla de Perforacion'!K1081="Conexión","Conexión","")</f>
        <v/>
      </c>
      <c r="D1047" s="189" t="str">
        <f>'Planilla de Perforacion'!H1081</f>
        <v/>
      </c>
      <c r="E1047" s="190" t="str">
        <f>'Planilla de Perforacion'!E1081</f>
        <v/>
      </c>
      <c r="F1047" s="179">
        <f>'Planilla de Perforacion'!AF1081</f>
        <v>0</v>
      </c>
      <c r="G1047" s="179" t="str">
        <f>'Planilla de Perforacion'!AQ1081</f>
        <v/>
      </c>
      <c r="H1047" s="179" t="str">
        <f>'Planilla de Perforacion'!AS1081</f>
        <v/>
      </c>
      <c r="I1047" s="179" t="str">
        <f>'Planilla de Perforacion'!AR1081</f>
        <v/>
      </c>
      <c r="J1047" s="191" t="str">
        <v/>
      </c>
      <c r="K1047" s="191" t="str">
        <f t="shared" si="189"/>
        <v/>
      </c>
      <c r="L1047" s="191" t="str">
        <v/>
      </c>
      <c r="M1047" s="192" t="str">
        <v/>
      </c>
      <c r="N1047" s="191" t="str">
        <v/>
      </c>
      <c r="O1047" s="191" t="str">
        <v/>
      </c>
      <c r="P1047" s="193" t="str">
        <f t="shared" si="181"/>
        <v/>
      </c>
      <c r="Q1047" s="193" t="str">
        <f t="shared" si="182"/>
        <v/>
      </c>
      <c r="R1047" s="179" t="str">
        <f>IF('Planilla de Perforacion'!K1081="Survey","Survey","")</f>
        <v/>
      </c>
      <c r="T1047" s="179" t="b">
        <f t="shared" si="183"/>
        <v>0</v>
      </c>
      <c r="U1047" s="179" t="str">
        <v/>
      </c>
      <c r="V1047" s="179" t="str">
        <f t="shared" si="184"/>
        <v/>
      </c>
      <c r="W1047" t="str">
        <v/>
      </c>
      <c r="X1047" s="202" t="str">
        <v/>
      </c>
      <c r="Y1047" t="str">
        <v/>
      </c>
      <c r="Z1047" t="str">
        <v/>
      </c>
      <c r="AA1047" t="str">
        <f t="shared" si="187"/>
        <v/>
      </c>
      <c r="AB1047" t="str">
        <f t="shared" si="188"/>
        <v/>
      </c>
      <c r="AC1047" s="179" t="str">
        <f>IF('Planilla de Perforacion'!K1081="Repasa","Repasa","")</f>
        <v/>
      </c>
      <c r="AE1047" s="179" t="b">
        <f t="shared" si="185"/>
        <v>0</v>
      </c>
      <c r="AF1047" t="str">
        <v/>
      </c>
      <c r="AG1047" s="179" t="str">
        <f t="shared" si="186"/>
        <v/>
      </c>
      <c r="AH1047" t="str">
        <v/>
      </c>
      <c r="AI1047" s="202" t="str">
        <v/>
      </c>
      <c r="AJ1047" t="str">
        <v/>
      </c>
      <c r="AK1047" s="203" t="str">
        <v/>
      </c>
      <c r="AL1047" t="str">
        <f t="shared" si="179"/>
        <v/>
      </c>
      <c r="AM1047" t="str">
        <f t="shared" si="180"/>
        <v/>
      </c>
    </row>
    <row r="1048" spans="3:39" x14ac:dyDescent="0.25">
      <c r="C1048" s="179" t="str">
        <f>IF('Planilla de Perforacion'!K1082="Conexión","Conexión","")</f>
        <v/>
      </c>
      <c r="D1048" s="189" t="str">
        <f>'Planilla de Perforacion'!H1082</f>
        <v/>
      </c>
      <c r="E1048" s="190" t="str">
        <f>'Planilla de Perforacion'!E1082</f>
        <v/>
      </c>
      <c r="F1048" s="179">
        <f>'Planilla de Perforacion'!AF1082</f>
        <v>0</v>
      </c>
      <c r="G1048" s="179" t="str">
        <f>'Planilla de Perforacion'!AQ1082</f>
        <v/>
      </c>
      <c r="H1048" s="179" t="str">
        <f>'Planilla de Perforacion'!AS1082</f>
        <v/>
      </c>
      <c r="I1048" s="179" t="str">
        <f>'Planilla de Perforacion'!AR1082</f>
        <v/>
      </c>
      <c r="J1048" s="191" t="str">
        <v/>
      </c>
      <c r="K1048" s="191" t="str">
        <f t="shared" si="189"/>
        <v/>
      </c>
      <c r="L1048" s="191" t="str">
        <v/>
      </c>
      <c r="M1048" s="192" t="str">
        <v/>
      </c>
      <c r="N1048" s="191" t="str">
        <v/>
      </c>
      <c r="O1048" s="191" t="str">
        <v/>
      </c>
      <c r="P1048" s="193" t="str">
        <f t="shared" si="181"/>
        <v/>
      </c>
      <c r="Q1048" s="193" t="str">
        <f t="shared" si="182"/>
        <v/>
      </c>
      <c r="R1048" s="179" t="str">
        <f>IF('Planilla de Perforacion'!K1082="Survey","Survey","")</f>
        <v/>
      </c>
      <c r="T1048" s="179" t="b">
        <f t="shared" si="183"/>
        <v>0</v>
      </c>
      <c r="U1048" s="179" t="str">
        <v/>
      </c>
      <c r="V1048" s="179" t="str">
        <f t="shared" si="184"/>
        <v/>
      </c>
      <c r="W1048" t="str">
        <v/>
      </c>
      <c r="X1048" s="202" t="str">
        <v/>
      </c>
      <c r="Y1048" t="str">
        <v/>
      </c>
      <c r="Z1048" t="str">
        <v/>
      </c>
      <c r="AA1048" t="str">
        <f t="shared" si="187"/>
        <v/>
      </c>
      <c r="AB1048" t="str">
        <f t="shared" si="188"/>
        <v/>
      </c>
      <c r="AC1048" s="179" t="str">
        <f>IF('Planilla de Perforacion'!K1082="Repasa","Repasa","")</f>
        <v/>
      </c>
      <c r="AE1048" s="179" t="b">
        <f t="shared" si="185"/>
        <v>0</v>
      </c>
      <c r="AF1048" t="str">
        <v/>
      </c>
      <c r="AG1048" s="179" t="str">
        <f t="shared" si="186"/>
        <v/>
      </c>
      <c r="AH1048" t="str">
        <v/>
      </c>
      <c r="AI1048" s="202" t="str">
        <v/>
      </c>
      <c r="AJ1048" t="str">
        <v/>
      </c>
      <c r="AK1048" s="203" t="str">
        <v/>
      </c>
      <c r="AL1048" t="str">
        <f t="shared" si="179"/>
        <v/>
      </c>
      <c r="AM1048" t="str">
        <f t="shared" si="180"/>
        <v/>
      </c>
    </row>
    <row r="1049" spans="3:39" x14ac:dyDescent="0.25">
      <c r="C1049" s="179" t="str">
        <f>IF('Planilla de Perforacion'!K1083="Conexión","Conexión","")</f>
        <v/>
      </c>
      <c r="D1049" s="189" t="str">
        <f>'Planilla de Perforacion'!H1083</f>
        <v/>
      </c>
      <c r="E1049" s="190" t="str">
        <f>'Planilla de Perforacion'!E1083</f>
        <v/>
      </c>
      <c r="F1049" s="179">
        <f>'Planilla de Perforacion'!AF1083</f>
        <v>0</v>
      </c>
      <c r="G1049" s="179" t="str">
        <f>'Planilla de Perforacion'!AQ1083</f>
        <v/>
      </c>
      <c r="H1049" s="179" t="str">
        <f>'Planilla de Perforacion'!AS1083</f>
        <v/>
      </c>
      <c r="I1049" s="179" t="str">
        <f>'Planilla de Perforacion'!AR1083</f>
        <v/>
      </c>
      <c r="J1049" s="191" t="str">
        <v/>
      </c>
      <c r="K1049" s="191" t="str">
        <f t="shared" si="189"/>
        <v/>
      </c>
      <c r="L1049" s="191" t="str">
        <v/>
      </c>
      <c r="M1049" s="192" t="str">
        <v/>
      </c>
      <c r="N1049" s="191" t="str">
        <v/>
      </c>
      <c r="O1049" s="191" t="str">
        <v/>
      </c>
      <c r="P1049" s="193" t="str">
        <f t="shared" si="181"/>
        <v/>
      </c>
      <c r="Q1049" s="193" t="str">
        <f t="shared" si="182"/>
        <v/>
      </c>
      <c r="R1049" s="179" t="str">
        <f>IF('Planilla de Perforacion'!K1083="Survey","Survey","")</f>
        <v/>
      </c>
      <c r="T1049" s="179" t="b">
        <f t="shared" si="183"/>
        <v>0</v>
      </c>
      <c r="U1049" s="179" t="str">
        <v/>
      </c>
      <c r="V1049" s="179" t="str">
        <f t="shared" si="184"/>
        <v/>
      </c>
      <c r="W1049" t="str">
        <v/>
      </c>
      <c r="X1049" s="202" t="str">
        <v/>
      </c>
      <c r="Y1049" t="str">
        <v/>
      </c>
      <c r="Z1049" t="str">
        <v/>
      </c>
      <c r="AA1049" t="str">
        <f t="shared" si="187"/>
        <v/>
      </c>
      <c r="AB1049" t="str">
        <f t="shared" si="188"/>
        <v/>
      </c>
      <c r="AC1049" s="179" t="str">
        <f>IF('Planilla de Perforacion'!K1083="Repasa","Repasa","")</f>
        <v/>
      </c>
      <c r="AE1049" s="179" t="b">
        <f t="shared" si="185"/>
        <v>0</v>
      </c>
      <c r="AF1049" t="str">
        <v/>
      </c>
      <c r="AG1049" s="179" t="str">
        <f t="shared" si="186"/>
        <v/>
      </c>
      <c r="AH1049" t="str">
        <v/>
      </c>
      <c r="AI1049" s="202" t="str">
        <v/>
      </c>
      <c r="AJ1049" t="str">
        <v/>
      </c>
      <c r="AK1049" s="203" t="str">
        <v/>
      </c>
      <c r="AL1049" t="str">
        <f t="shared" si="179"/>
        <v/>
      </c>
      <c r="AM1049" t="str">
        <f t="shared" si="180"/>
        <v/>
      </c>
    </row>
    <row r="1050" spans="3:39" x14ac:dyDescent="0.25">
      <c r="C1050" s="179" t="str">
        <f>IF('Planilla de Perforacion'!K1084="Conexión","Conexión","")</f>
        <v/>
      </c>
      <c r="D1050" s="189" t="str">
        <f>'Planilla de Perforacion'!H1084</f>
        <v/>
      </c>
      <c r="E1050" s="190" t="str">
        <f>'Planilla de Perforacion'!E1084</f>
        <v/>
      </c>
      <c r="F1050" s="179">
        <f>'Planilla de Perforacion'!AF1084</f>
        <v>0</v>
      </c>
      <c r="G1050" s="179" t="str">
        <f>'Planilla de Perforacion'!AQ1084</f>
        <v/>
      </c>
      <c r="H1050" s="179" t="str">
        <f>'Planilla de Perforacion'!AS1084</f>
        <v/>
      </c>
      <c r="I1050" s="179" t="str">
        <f>'Planilla de Perforacion'!AR1084</f>
        <v/>
      </c>
      <c r="J1050" s="191" t="str">
        <v/>
      </c>
      <c r="K1050" s="191" t="str">
        <f t="shared" si="189"/>
        <v/>
      </c>
      <c r="L1050" s="191" t="str">
        <v/>
      </c>
      <c r="M1050" s="192" t="str">
        <v/>
      </c>
      <c r="N1050" s="191" t="str">
        <v/>
      </c>
      <c r="O1050" s="191" t="str">
        <v/>
      </c>
      <c r="P1050" s="193" t="str">
        <f t="shared" si="181"/>
        <v/>
      </c>
      <c r="Q1050" s="193" t="str">
        <f t="shared" si="182"/>
        <v/>
      </c>
      <c r="R1050" s="179" t="str">
        <f>IF('Planilla de Perforacion'!K1084="Survey","Survey","")</f>
        <v/>
      </c>
      <c r="T1050" s="179" t="b">
        <f t="shared" si="183"/>
        <v>0</v>
      </c>
      <c r="U1050" s="179" t="str">
        <v/>
      </c>
      <c r="V1050" s="179" t="str">
        <f t="shared" si="184"/>
        <v/>
      </c>
      <c r="W1050" t="str">
        <v/>
      </c>
      <c r="X1050" s="202" t="str">
        <v/>
      </c>
      <c r="Y1050" t="str">
        <v/>
      </c>
      <c r="Z1050" t="str">
        <v/>
      </c>
      <c r="AA1050" t="str">
        <f t="shared" si="187"/>
        <v/>
      </c>
      <c r="AB1050" t="str">
        <f t="shared" si="188"/>
        <v/>
      </c>
      <c r="AC1050" s="179" t="str">
        <f>IF('Planilla de Perforacion'!K1084="Repasa","Repasa","")</f>
        <v/>
      </c>
      <c r="AE1050" s="179" t="b">
        <f t="shared" si="185"/>
        <v>0</v>
      </c>
      <c r="AF1050" t="str">
        <v/>
      </c>
      <c r="AG1050" s="179" t="str">
        <f t="shared" si="186"/>
        <v/>
      </c>
      <c r="AH1050" t="str">
        <v/>
      </c>
      <c r="AI1050" s="202" t="str">
        <v/>
      </c>
      <c r="AJ1050" t="str">
        <v/>
      </c>
      <c r="AK1050" s="203" t="str">
        <v/>
      </c>
      <c r="AL1050" t="str">
        <f t="shared" si="179"/>
        <v/>
      </c>
      <c r="AM1050" t="str">
        <f t="shared" si="180"/>
        <v/>
      </c>
    </row>
    <row r="1051" spans="3:39" x14ac:dyDescent="0.25">
      <c r="C1051" s="179" t="str">
        <f>IF('Planilla de Perforacion'!K1085="Conexión","Conexión","")</f>
        <v/>
      </c>
      <c r="D1051" s="189" t="str">
        <f>'Planilla de Perforacion'!H1085</f>
        <v/>
      </c>
      <c r="E1051" s="190" t="str">
        <f>'Planilla de Perforacion'!E1085</f>
        <v/>
      </c>
      <c r="F1051" s="179">
        <f>'Planilla de Perforacion'!AF1085</f>
        <v>0</v>
      </c>
      <c r="G1051" s="179" t="str">
        <f>'Planilla de Perforacion'!AQ1085</f>
        <v/>
      </c>
      <c r="H1051" s="179" t="str">
        <f>'Planilla de Perforacion'!AS1085</f>
        <v/>
      </c>
      <c r="I1051" s="179" t="str">
        <f>'Planilla de Perforacion'!AR1085</f>
        <v/>
      </c>
      <c r="J1051" s="191" t="str">
        <v/>
      </c>
      <c r="K1051" s="191" t="str">
        <f t="shared" si="189"/>
        <v/>
      </c>
      <c r="L1051" s="191" t="str">
        <v/>
      </c>
      <c r="M1051" s="192" t="str">
        <v/>
      </c>
      <c r="N1051" s="191" t="str">
        <v/>
      </c>
      <c r="O1051" s="191" t="str">
        <v/>
      </c>
      <c r="P1051" s="193" t="str">
        <f t="shared" si="181"/>
        <v/>
      </c>
      <c r="Q1051" s="193" t="str">
        <f t="shared" si="182"/>
        <v/>
      </c>
      <c r="R1051" s="179" t="str">
        <f>IF('Planilla de Perforacion'!K1085="Survey","Survey","")</f>
        <v/>
      </c>
      <c r="T1051" s="179" t="b">
        <f t="shared" si="183"/>
        <v>0</v>
      </c>
      <c r="U1051" s="179" t="str">
        <v/>
      </c>
      <c r="V1051" s="179" t="str">
        <f t="shared" si="184"/>
        <v/>
      </c>
      <c r="W1051" t="str">
        <v/>
      </c>
      <c r="X1051" s="202" t="str">
        <v/>
      </c>
      <c r="Y1051" t="str">
        <v/>
      </c>
      <c r="Z1051" t="str">
        <v/>
      </c>
      <c r="AA1051" t="str">
        <f t="shared" si="187"/>
        <v/>
      </c>
      <c r="AB1051" t="str">
        <f t="shared" si="188"/>
        <v/>
      </c>
      <c r="AC1051" s="179" t="str">
        <f>IF('Planilla de Perforacion'!K1085="Repasa","Repasa","")</f>
        <v/>
      </c>
      <c r="AE1051" s="179" t="b">
        <f t="shared" si="185"/>
        <v>0</v>
      </c>
      <c r="AF1051" t="str">
        <v/>
      </c>
      <c r="AG1051" s="179" t="str">
        <f t="shared" si="186"/>
        <v/>
      </c>
      <c r="AH1051" t="str">
        <v/>
      </c>
      <c r="AI1051" s="202" t="str">
        <v/>
      </c>
      <c r="AJ1051" t="str">
        <v/>
      </c>
      <c r="AK1051" s="203" t="str">
        <v/>
      </c>
      <c r="AL1051" t="str">
        <f t="shared" si="179"/>
        <v/>
      </c>
      <c r="AM1051" t="str">
        <f t="shared" si="180"/>
        <v/>
      </c>
    </row>
    <row r="1052" spans="3:39" x14ac:dyDescent="0.25">
      <c r="C1052" s="179" t="str">
        <f>IF('Planilla de Perforacion'!K1086="Conexión","Conexión","")</f>
        <v/>
      </c>
      <c r="D1052" s="189" t="str">
        <f>'Planilla de Perforacion'!H1086</f>
        <v/>
      </c>
      <c r="E1052" s="190" t="str">
        <f>'Planilla de Perforacion'!E1086</f>
        <v/>
      </c>
      <c r="F1052" s="179">
        <f>'Planilla de Perforacion'!AF1086</f>
        <v>0</v>
      </c>
      <c r="G1052" s="179" t="str">
        <f>'Planilla de Perforacion'!AQ1086</f>
        <v/>
      </c>
      <c r="H1052" s="179" t="str">
        <f>'Planilla de Perforacion'!AS1086</f>
        <v/>
      </c>
      <c r="I1052" s="179" t="str">
        <f>'Planilla de Perforacion'!AR1086</f>
        <v/>
      </c>
      <c r="J1052" s="191" t="str">
        <v/>
      </c>
      <c r="K1052" s="191" t="str">
        <f t="shared" si="189"/>
        <v/>
      </c>
      <c r="L1052" s="191" t="str">
        <v/>
      </c>
      <c r="M1052" s="192" t="str">
        <v/>
      </c>
      <c r="N1052" s="191" t="str">
        <v/>
      </c>
      <c r="O1052" s="191" t="str">
        <v/>
      </c>
      <c r="P1052" s="193" t="str">
        <f t="shared" si="181"/>
        <v/>
      </c>
      <c r="Q1052" s="193" t="str">
        <f t="shared" si="182"/>
        <v/>
      </c>
      <c r="R1052" s="179" t="str">
        <f>IF('Planilla de Perforacion'!K1086="Survey","Survey","")</f>
        <v/>
      </c>
      <c r="T1052" s="179" t="b">
        <f t="shared" si="183"/>
        <v>0</v>
      </c>
      <c r="U1052" s="179" t="str">
        <v/>
      </c>
      <c r="V1052" s="179" t="str">
        <f t="shared" si="184"/>
        <v/>
      </c>
      <c r="W1052" t="str">
        <v/>
      </c>
      <c r="X1052" s="202" t="str">
        <v/>
      </c>
      <c r="Y1052" t="str">
        <v/>
      </c>
      <c r="Z1052" t="str">
        <v/>
      </c>
      <c r="AA1052" t="str">
        <f t="shared" si="187"/>
        <v/>
      </c>
      <c r="AB1052" t="str">
        <f t="shared" si="188"/>
        <v/>
      </c>
      <c r="AC1052" s="179" t="str">
        <f>IF('Planilla de Perforacion'!K1086="Repasa","Repasa","")</f>
        <v/>
      </c>
      <c r="AE1052" s="179" t="b">
        <f t="shared" si="185"/>
        <v>0</v>
      </c>
      <c r="AF1052" t="str">
        <v/>
      </c>
      <c r="AG1052" s="179" t="str">
        <f t="shared" si="186"/>
        <v/>
      </c>
      <c r="AH1052" t="str">
        <v/>
      </c>
      <c r="AI1052" s="202" t="str">
        <v/>
      </c>
      <c r="AJ1052" t="str">
        <v/>
      </c>
      <c r="AK1052" s="203" t="str">
        <v/>
      </c>
      <c r="AL1052" t="str">
        <f t="shared" si="179"/>
        <v/>
      </c>
      <c r="AM1052" t="str">
        <f t="shared" si="180"/>
        <v/>
      </c>
    </row>
    <row r="1053" spans="3:39" x14ac:dyDescent="0.25">
      <c r="C1053" s="179" t="str">
        <f>IF('Planilla de Perforacion'!K1087="Conexión","Conexión","")</f>
        <v/>
      </c>
      <c r="D1053" s="189" t="str">
        <f>'Planilla de Perforacion'!H1087</f>
        <v/>
      </c>
      <c r="E1053" s="190" t="str">
        <f>'Planilla de Perforacion'!E1087</f>
        <v/>
      </c>
      <c r="F1053" s="179">
        <f>'Planilla de Perforacion'!AF1087</f>
        <v>0</v>
      </c>
      <c r="G1053" s="179" t="str">
        <f>'Planilla de Perforacion'!AQ1087</f>
        <v/>
      </c>
      <c r="H1053" s="179" t="str">
        <f>'Planilla de Perforacion'!AS1087</f>
        <v/>
      </c>
      <c r="I1053" s="179" t="str">
        <f>'Planilla de Perforacion'!AR1087</f>
        <v/>
      </c>
      <c r="J1053" s="191" t="str">
        <v/>
      </c>
      <c r="K1053" s="191" t="str">
        <f t="shared" si="189"/>
        <v/>
      </c>
      <c r="L1053" s="191" t="str">
        <v/>
      </c>
      <c r="M1053" s="192" t="str">
        <v/>
      </c>
      <c r="N1053" s="191" t="str">
        <v/>
      </c>
      <c r="O1053" s="191" t="str">
        <v/>
      </c>
      <c r="P1053" s="193" t="str">
        <f t="shared" si="181"/>
        <v/>
      </c>
      <c r="Q1053" s="193" t="str">
        <f t="shared" si="182"/>
        <v/>
      </c>
      <c r="R1053" s="179" t="str">
        <f>IF('Planilla de Perforacion'!K1087="Survey","Survey","")</f>
        <v/>
      </c>
      <c r="T1053" s="179" t="b">
        <f t="shared" si="183"/>
        <v>0</v>
      </c>
      <c r="U1053" s="179" t="str">
        <v/>
      </c>
      <c r="V1053" s="179" t="str">
        <f t="shared" si="184"/>
        <v/>
      </c>
      <c r="W1053" t="str">
        <v/>
      </c>
      <c r="X1053" s="202" t="str">
        <v/>
      </c>
      <c r="Y1053" t="str">
        <v/>
      </c>
      <c r="Z1053" t="str">
        <v/>
      </c>
      <c r="AA1053" t="str">
        <f t="shared" si="187"/>
        <v/>
      </c>
      <c r="AB1053" t="str">
        <f t="shared" si="188"/>
        <v/>
      </c>
      <c r="AC1053" s="179" t="str">
        <f>IF('Planilla de Perforacion'!K1087="Repasa","Repasa","")</f>
        <v/>
      </c>
      <c r="AE1053" s="179" t="b">
        <f t="shared" si="185"/>
        <v>0</v>
      </c>
      <c r="AF1053" t="str">
        <v/>
      </c>
      <c r="AG1053" s="179" t="str">
        <f t="shared" si="186"/>
        <v/>
      </c>
      <c r="AH1053" t="str">
        <v/>
      </c>
      <c r="AI1053" s="202" t="str">
        <v/>
      </c>
      <c r="AJ1053" t="str">
        <v/>
      </c>
      <c r="AK1053" s="203" t="str">
        <v/>
      </c>
      <c r="AL1053" t="str">
        <f t="shared" si="179"/>
        <v/>
      </c>
      <c r="AM1053" t="str">
        <f t="shared" si="180"/>
        <v/>
      </c>
    </row>
    <row r="1054" spans="3:39" x14ac:dyDescent="0.25">
      <c r="C1054" s="179" t="str">
        <f>IF('Planilla de Perforacion'!K1088="Conexión","Conexión","")</f>
        <v/>
      </c>
      <c r="D1054" s="189" t="str">
        <f>'Planilla de Perforacion'!H1088</f>
        <v/>
      </c>
      <c r="E1054" s="190" t="str">
        <f>'Planilla de Perforacion'!E1088</f>
        <v/>
      </c>
      <c r="F1054" s="179">
        <f>'Planilla de Perforacion'!AF1088</f>
        <v>0</v>
      </c>
      <c r="G1054" s="179" t="str">
        <f>'Planilla de Perforacion'!AQ1088</f>
        <v/>
      </c>
      <c r="H1054" s="179" t="str">
        <f>'Planilla de Perforacion'!AS1088</f>
        <v/>
      </c>
      <c r="I1054" s="179" t="str">
        <f>'Planilla de Perforacion'!AR1088</f>
        <v/>
      </c>
      <c r="J1054" s="191" t="str">
        <v/>
      </c>
      <c r="K1054" s="191" t="str">
        <f t="shared" si="189"/>
        <v/>
      </c>
      <c r="L1054" s="191" t="str">
        <v/>
      </c>
      <c r="M1054" s="192" t="str">
        <v/>
      </c>
      <c r="N1054" s="191" t="str">
        <v/>
      </c>
      <c r="O1054" s="191" t="str">
        <v/>
      </c>
      <c r="P1054" s="193" t="str">
        <f t="shared" si="181"/>
        <v/>
      </c>
      <c r="Q1054" s="193" t="str">
        <f t="shared" si="182"/>
        <v/>
      </c>
      <c r="R1054" s="179" t="str">
        <f>IF('Planilla de Perforacion'!K1088="Survey","Survey","")</f>
        <v/>
      </c>
      <c r="T1054" s="179" t="b">
        <f t="shared" si="183"/>
        <v>0</v>
      </c>
      <c r="U1054" s="179" t="str">
        <v/>
      </c>
      <c r="V1054" s="179" t="str">
        <f t="shared" si="184"/>
        <v/>
      </c>
      <c r="W1054" t="str">
        <v/>
      </c>
      <c r="X1054" s="202" t="str">
        <v/>
      </c>
      <c r="Y1054" t="str">
        <v/>
      </c>
      <c r="Z1054" t="str">
        <v/>
      </c>
      <c r="AA1054" t="str">
        <f t="shared" si="187"/>
        <v/>
      </c>
      <c r="AB1054" t="str">
        <f t="shared" si="188"/>
        <v/>
      </c>
      <c r="AC1054" s="179" t="str">
        <f>IF('Planilla de Perforacion'!K1088="Repasa","Repasa","")</f>
        <v/>
      </c>
      <c r="AE1054" s="179" t="b">
        <f t="shared" si="185"/>
        <v>0</v>
      </c>
      <c r="AF1054" t="str">
        <v/>
      </c>
      <c r="AG1054" s="179" t="str">
        <f t="shared" si="186"/>
        <v/>
      </c>
      <c r="AH1054" t="str">
        <v/>
      </c>
      <c r="AI1054" s="202" t="str">
        <v/>
      </c>
      <c r="AJ1054" t="str">
        <v/>
      </c>
      <c r="AK1054" s="203" t="str">
        <v/>
      </c>
      <c r="AL1054" t="str">
        <f t="shared" si="179"/>
        <v/>
      </c>
      <c r="AM1054" t="str">
        <f t="shared" si="180"/>
        <v/>
      </c>
    </row>
    <row r="1055" spans="3:39" x14ac:dyDescent="0.25">
      <c r="C1055" s="179" t="str">
        <f>IF('Planilla de Perforacion'!K1089="Conexión","Conexión","")</f>
        <v/>
      </c>
      <c r="D1055" s="189" t="str">
        <f>'Planilla de Perforacion'!H1089</f>
        <v/>
      </c>
      <c r="E1055" s="190" t="str">
        <f>'Planilla de Perforacion'!E1089</f>
        <v/>
      </c>
      <c r="F1055" s="179">
        <f>'Planilla de Perforacion'!AF1089</f>
        <v>0</v>
      </c>
      <c r="G1055" s="179" t="str">
        <f>'Planilla de Perforacion'!AQ1089</f>
        <v/>
      </c>
      <c r="H1055" s="179" t="str">
        <f>'Planilla de Perforacion'!AS1089</f>
        <v/>
      </c>
      <c r="I1055" s="179" t="str">
        <f>'Planilla de Perforacion'!AR1089</f>
        <v/>
      </c>
      <c r="J1055" s="191" t="str">
        <v/>
      </c>
      <c r="K1055" s="191" t="str">
        <f t="shared" si="189"/>
        <v/>
      </c>
      <c r="L1055" s="191" t="str">
        <v/>
      </c>
      <c r="M1055" s="192" t="str">
        <v/>
      </c>
      <c r="N1055" s="191" t="str">
        <v/>
      </c>
      <c r="O1055" s="191" t="str">
        <v/>
      </c>
      <c r="P1055" s="193" t="str">
        <f t="shared" si="181"/>
        <v/>
      </c>
      <c r="Q1055" s="193" t="str">
        <f t="shared" si="182"/>
        <v/>
      </c>
      <c r="R1055" s="179" t="str">
        <f>IF('Planilla de Perforacion'!K1089="Survey","Survey","")</f>
        <v/>
      </c>
      <c r="T1055" s="179" t="b">
        <f t="shared" si="183"/>
        <v>0</v>
      </c>
      <c r="U1055" s="179" t="str">
        <v/>
      </c>
      <c r="V1055" s="179" t="str">
        <f t="shared" si="184"/>
        <v/>
      </c>
      <c r="W1055" t="str">
        <v/>
      </c>
      <c r="X1055" s="202" t="str">
        <v/>
      </c>
      <c r="Y1055" t="str">
        <v/>
      </c>
      <c r="Z1055" t="str">
        <v/>
      </c>
      <c r="AA1055" t="str">
        <f t="shared" si="187"/>
        <v/>
      </c>
      <c r="AB1055" t="str">
        <f t="shared" si="188"/>
        <v/>
      </c>
      <c r="AC1055" s="179" t="str">
        <f>IF('Planilla de Perforacion'!K1089="Repasa","Repasa","")</f>
        <v/>
      </c>
      <c r="AE1055" s="179" t="b">
        <f t="shared" si="185"/>
        <v>0</v>
      </c>
      <c r="AF1055" t="str">
        <v/>
      </c>
      <c r="AG1055" s="179" t="str">
        <f t="shared" si="186"/>
        <v/>
      </c>
      <c r="AH1055" t="str">
        <v/>
      </c>
      <c r="AI1055" s="202" t="str">
        <v/>
      </c>
      <c r="AJ1055" t="str">
        <v/>
      </c>
      <c r="AK1055" s="203" t="str">
        <v/>
      </c>
      <c r="AL1055" t="str">
        <f t="shared" si="179"/>
        <v/>
      </c>
      <c r="AM1055" t="str">
        <f t="shared" si="180"/>
        <v/>
      </c>
    </row>
    <row r="1056" spans="3:39" x14ac:dyDescent="0.25">
      <c r="C1056" s="179" t="str">
        <f>IF('Planilla de Perforacion'!K1090="Conexión","Conexión","")</f>
        <v/>
      </c>
      <c r="D1056" s="189" t="str">
        <f>'Planilla de Perforacion'!H1090</f>
        <v/>
      </c>
      <c r="E1056" s="190" t="str">
        <f>'Planilla de Perforacion'!E1090</f>
        <v/>
      </c>
      <c r="F1056" s="179">
        <f>'Planilla de Perforacion'!AF1090</f>
        <v>0</v>
      </c>
      <c r="G1056" s="179" t="str">
        <f>'Planilla de Perforacion'!AQ1090</f>
        <v/>
      </c>
      <c r="H1056" s="179" t="str">
        <f>'Planilla de Perforacion'!AS1090</f>
        <v/>
      </c>
      <c r="I1056" s="179" t="str">
        <f>'Planilla de Perforacion'!AR1090</f>
        <v/>
      </c>
      <c r="J1056" s="191" t="str">
        <v/>
      </c>
      <c r="K1056" s="191" t="str">
        <f t="shared" si="189"/>
        <v/>
      </c>
      <c r="L1056" s="191" t="str">
        <v/>
      </c>
      <c r="M1056" s="192" t="str">
        <v/>
      </c>
      <c r="N1056" s="191" t="str">
        <v/>
      </c>
      <c r="O1056" s="191" t="str">
        <v/>
      </c>
      <c r="P1056" s="193" t="str">
        <f t="shared" si="181"/>
        <v/>
      </c>
      <c r="Q1056" s="193" t="str">
        <f t="shared" si="182"/>
        <v/>
      </c>
      <c r="R1056" s="179" t="str">
        <f>IF('Planilla de Perforacion'!K1090="Survey","Survey","")</f>
        <v/>
      </c>
      <c r="T1056" s="179" t="b">
        <f t="shared" si="183"/>
        <v>0</v>
      </c>
      <c r="U1056" s="179" t="str">
        <v/>
      </c>
      <c r="V1056" s="179" t="str">
        <f t="shared" si="184"/>
        <v/>
      </c>
      <c r="W1056" t="str">
        <v/>
      </c>
      <c r="X1056" s="202" t="str">
        <v/>
      </c>
      <c r="Y1056" t="str">
        <v/>
      </c>
      <c r="Z1056" t="str">
        <v/>
      </c>
      <c r="AA1056" t="str">
        <f t="shared" si="187"/>
        <v/>
      </c>
      <c r="AB1056" t="str">
        <f t="shared" si="188"/>
        <v/>
      </c>
      <c r="AC1056" s="179" t="str">
        <f>IF('Planilla de Perforacion'!K1090="Repasa","Repasa","")</f>
        <v/>
      </c>
      <c r="AE1056" s="179" t="b">
        <f t="shared" si="185"/>
        <v>0</v>
      </c>
      <c r="AF1056" t="str">
        <v/>
      </c>
      <c r="AG1056" s="179" t="str">
        <f t="shared" si="186"/>
        <v/>
      </c>
      <c r="AH1056" t="str">
        <v/>
      </c>
      <c r="AI1056" s="202" t="str">
        <v/>
      </c>
      <c r="AJ1056" t="str">
        <v/>
      </c>
      <c r="AK1056" s="203" t="str">
        <v/>
      </c>
      <c r="AL1056" t="str">
        <f t="shared" si="179"/>
        <v/>
      </c>
      <c r="AM1056" t="str">
        <f t="shared" si="180"/>
        <v/>
      </c>
    </row>
    <row r="1057" spans="3:39" x14ac:dyDescent="0.25">
      <c r="C1057" s="179" t="str">
        <f>IF('Planilla de Perforacion'!K1091="Conexión","Conexión","")</f>
        <v/>
      </c>
      <c r="D1057" s="189" t="str">
        <f>'Planilla de Perforacion'!H1091</f>
        <v/>
      </c>
      <c r="E1057" s="190" t="str">
        <f>'Planilla de Perforacion'!E1091</f>
        <v/>
      </c>
      <c r="F1057" s="179">
        <f>'Planilla de Perforacion'!AF1091</f>
        <v>0</v>
      </c>
      <c r="G1057" s="179" t="str">
        <f>'Planilla de Perforacion'!AQ1091</f>
        <v/>
      </c>
      <c r="H1057" s="179" t="str">
        <f>'Planilla de Perforacion'!AS1091</f>
        <v/>
      </c>
      <c r="I1057" s="179" t="str">
        <f>'Planilla de Perforacion'!AR1091</f>
        <v/>
      </c>
      <c r="J1057" s="191" t="str">
        <v/>
      </c>
      <c r="K1057" s="191" t="str">
        <f t="shared" si="189"/>
        <v/>
      </c>
      <c r="L1057" s="191" t="str">
        <v/>
      </c>
      <c r="M1057" s="192" t="str">
        <v/>
      </c>
      <c r="N1057" s="191" t="str">
        <v/>
      </c>
      <c r="O1057" s="191" t="str">
        <v/>
      </c>
      <c r="P1057" s="193" t="str">
        <f t="shared" si="181"/>
        <v/>
      </c>
      <c r="Q1057" s="193" t="str">
        <f t="shared" si="182"/>
        <v/>
      </c>
      <c r="R1057" s="179" t="str">
        <f>IF('Planilla de Perforacion'!K1091="Survey","Survey","")</f>
        <v/>
      </c>
      <c r="T1057" s="179" t="b">
        <f t="shared" si="183"/>
        <v>0</v>
      </c>
      <c r="U1057" s="179" t="str">
        <v/>
      </c>
      <c r="V1057" s="179" t="str">
        <f t="shared" si="184"/>
        <v/>
      </c>
      <c r="W1057" t="str">
        <v/>
      </c>
      <c r="X1057" s="202" t="str">
        <v/>
      </c>
      <c r="Y1057" t="str">
        <v/>
      </c>
      <c r="Z1057" t="str">
        <v/>
      </c>
      <c r="AA1057" t="str">
        <f t="shared" si="187"/>
        <v/>
      </c>
      <c r="AB1057" t="str">
        <f t="shared" si="188"/>
        <v/>
      </c>
      <c r="AC1057" s="179" t="str">
        <f>IF('Planilla de Perforacion'!K1091="Repasa","Repasa","")</f>
        <v/>
      </c>
      <c r="AE1057" s="179" t="b">
        <f t="shared" si="185"/>
        <v>0</v>
      </c>
      <c r="AF1057" t="str">
        <v/>
      </c>
      <c r="AG1057" s="179" t="str">
        <f t="shared" si="186"/>
        <v/>
      </c>
      <c r="AH1057" t="str">
        <v/>
      </c>
      <c r="AI1057" s="202" t="str">
        <v/>
      </c>
      <c r="AJ1057" t="str">
        <v/>
      </c>
      <c r="AK1057" s="203" t="str">
        <v/>
      </c>
      <c r="AL1057" t="str">
        <f t="shared" si="179"/>
        <v/>
      </c>
      <c r="AM1057" t="str">
        <f t="shared" si="180"/>
        <v/>
      </c>
    </row>
    <row r="1058" spans="3:39" x14ac:dyDescent="0.25">
      <c r="C1058" s="179" t="str">
        <f>IF('Planilla de Perforacion'!K1092="Conexión","Conexión","")</f>
        <v/>
      </c>
      <c r="D1058" s="189" t="str">
        <f>'Planilla de Perforacion'!H1092</f>
        <v/>
      </c>
      <c r="E1058" s="190" t="str">
        <f>'Planilla de Perforacion'!E1092</f>
        <v/>
      </c>
      <c r="F1058" s="179">
        <f>'Planilla de Perforacion'!AF1092</f>
        <v>0</v>
      </c>
      <c r="G1058" s="179" t="str">
        <f>'Planilla de Perforacion'!AQ1092</f>
        <v/>
      </c>
      <c r="H1058" s="179" t="str">
        <f>'Planilla de Perforacion'!AS1092</f>
        <v/>
      </c>
      <c r="I1058" s="179" t="str">
        <f>'Planilla de Perforacion'!AR1092</f>
        <v/>
      </c>
      <c r="J1058" s="191" t="str">
        <v/>
      </c>
      <c r="K1058" s="191" t="str">
        <f t="shared" si="189"/>
        <v/>
      </c>
      <c r="L1058" s="191" t="str">
        <v/>
      </c>
      <c r="M1058" s="192" t="str">
        <v/>
      </c>
      <c r="N1058" s="191" t="str">
        <v/>
      </c>
      <c r="O1058" s="191" t="str">
        <v/>
      </c>
      <c r="P1058" s="193" t="str">
        <f t="shared" si="181"/>
        <v/>
      </c>
      <c r="Q1058" s="193" t="str">
        <f t="shared" si="182"/>
        <v/>
      </c>
      <c r="R1058" s="179" t="str">
        <f>IF('Planilla de Perforacion'!K1092="Survey","Survey","")</f>
        <v/>
      </c>
      <c r="T1058" s="179" t="b">
        <f t="shared" si="183"/>
        <v>0</v>
      </c>
      <c r="U1058" s="179" t="str">
        <v/>
      </c>
      <c r="V1058" s="179" t="str">
        <f t="shared" si="184"/>
        <v/>
      </c>
      <c r="W1058" t="str">
        <v/>
      </c>
      <c r="X1058" s="202" t="str">
        <v/>
      </c>
      <c r="Y1058" t="str">
        <v/>
      </c>
      <c r="Z1058" t="str">
        <v/>
      </c>
      <c r="AA1058" t="str">
        <f t="shared" si="187"/>
        <v/>
      </c>
      <c r="AB1058" t="str">
        <f t="shared" si="188"/>
        <v/>
      </c>
      <c r="AC1058" s="179" t="str">
        <f>IF('Planilla de Perforacion'!K1092="Repasa","Repasa","")</f>
        <v/>
      </c>
      <c r="AE1058" s="179" t="b">
        <f t="shared" si="185"/>
        <v>0</v>
      </c>
      <c r="AF1058" t="str">
        <v/>
      </c>
      <c r="AG1058" s="179" t="str">
        <f t="shared" si="186"/>
        <v/>
      </c>
      <c r="AH1058" t="str">
        <v/>
      </c>
      <c r="AI1058" s="202" t="str">
        <v/>
      </c>
      <c r="AJ1058" t="str">
        <v/>
      </c>
      <c r="AK1058" s="203" t="str">
        <v/>
      </c>
      <c r="AL1058" t="str">
        <f t="shared" si="179"/>
        <v/>
      </c>
      <c r="AM1058" t="str">
        <f t="shared" si="180"/>
        <v/>
      </c>
    </row>
    <row r="1059" spans="3:39" x14ac:dyDescent="0.25">
      <c r="C1059" s="179" t="str">
        <f>IF('Planilla de Perforacion'!K1093="Conexión","Conexión","")</f>
        <v/>
      </c>
      <c r="D1059" s="189" t="str">
        <f>'Planilla de Perforacion'!H1093</f>
        <v/>
      </c>
      <c r="E1059" s="190" t="str">
        <f>'Planilla de Perforacion'!E1093</f>
        <v/>
      </c>
      <c r="F1059" s="179">
        <f>'Planilla de Perforacion'!AF1093</f>
        <v>0</v>
      </c>
      <c r="G1059" s="179" t="str">
        <f>'Planilla de Perforacion'!AQ1093</f>
        <v/>
      </c>
      <c r="H1059" s="179" t="str">
        <f>'Planilla de Perforacion'!AS1093</f>
        <v/>
      </c>
      <c r="I1059" s="179" t="str">
        <f>'Planilla de Perforacion'!AR1093</f>
        <v/>
      </c>
      <c r="J1059" s="191" t="str">
        <v/>
      </c>
      <c r="K1059" s="191" t="str">
        <f t="shared" si="189"/>
        <v/>
      </c>
      <c r="L1059" s="191" t="str">
        <v/>
      </c>
      <c r="M1059" s="192" t="str">
        <v/>
      </c>
      <c r="N1059" s="191" t="str">
        <v/>
      </c>
      <c r="O1059" s="191" t="str">
        <v/>
      </c>
      <c r="P1059" s="193" t="str">
        <f t="shared" si="181"/>
        <v/>
      </c>
      <c r="Q1059" s="193" t="str">
        <f t="shared" si="182"/>
        <v/>
      </c>
      <c r="R1059" s="179" t="str">
        <f>IF('Planilla de Perforacion'!K1093="Survey","Survey","")</f>
        <v/>
      </c>
      <c r="T1059" s="179" t="b">
        <f t="shared" si="183"/>
        <v>0</v>
      </c>
      <c r="U1059" s="179" t="str">
        <v/>
      </c>
      <c r="V1059" s="179" t="str">
        <f t="shared" si="184"/>
        <v/>
      </c>
      <c r="W1059" t="str">
        <v/>
      </c>
      <c r="X1059" s="202" t="str">
        <v/>
      </c>
      <c r="Y1059" t="str">
        <v/>
      </c>
      <c r="Z1059" t="str">
        <v/>
      </c>
      <c r="AA1059" t="str">
        <f t="shared" si="187"/>
        <v/>
      </c>
      <c r="AB1059" t="str">
        <f t="shared" si="188"/>
        <v/>
      </c>
      <c r="AC1059" s="179" t="str">
        <f>IF('Planilla de Perforacion'!K1093="Repasa","Repasa","")</f>
        <v/>
      </c>
      <c r="AE1059" s="179" t="b">
        <f t="shared" si="185"/>
        <v>0</v>
      </c>
      <c r="AF1059" t="str">
        <v/>
      </c>
      <c r="AG1059" s="179" t="str">
        <f t="shared" si="186"/>
        <v/>
      </c>
      <c r="AH1059" t="str">
        <v/>
      </c>
      <c r="AI1059" s="202" t="str">
        <v/>
      </c>
      <c r="AJ1059" t="str">
        <v/>
      </c>
      <c r="AK1059" s="203" t="str">
        <v/>
      </c>
      <c r="AL1059" t="str">
        <f t="shared" si="179"/>
        <v/>
      </c>
      <c r="AM1059" t="str">
        <f t="shared" si="180"/>
        <v/>
      </c>
    </row>
    <row r="1060" spans="3:39" x14ac:dyDescent="0.25">
      <c r="C1060" s="179" t="str">
        <f>IF('Planilla de Perforacion'!K1094="Conexión","Conexión","")</f>
        <v/>
      </c>
      <c r="D1060" s="189" t="str">
        <f>'Planilla de Perforacion'!H1094</f>
        <v/>
      </c>
      <c r="E1060" s="190" t="str">
        <f>'Planilla de Perforacion'!E1094</f>
        <v/>
      </c>
      <c r="F1060" s="179">
        <f>'Planilla de Perforacion'!AF1094</f>
        <v>0</v>
      </c>
      <c r="G1060" s="179" t="str">
        <f>'Planilla de Perforacion'!AQ1094</f>
        <v/>
      </c>
      <c r="H1060" s="179" t="str">
        <f>'Planilla de Perforacion'!AS1094</f>
        <v/>
      </c>
      <c r="I1060" s="179" t="str">
        <f>'Planilla de Perforacion'!AR1094</f>
        <v/>
      </c>
      <c r="J1060" s="191" t="str">
        <v/>
      </c>
      <c r="K1060" s="191" t="str">
        <f t="shared" si="189"/>
        <v/>
      </c>
      <c r="L1060" s="191" t="str">
        <v/>
      </c>
      <c r="M1060" s="192" t="str">
        <v/>
      </c>
      <c r="N1060" s="191" t="str">
        <v/>
      </c>
      <c r="O1060" s="191" t="str">
        <v/>
      </c>
      <c r="P1060" s="193" t="str">
        <f t="shared" si="181"/>
        <v/>
      </c>
      <c r="Q1060" s="193" t="str">
        <f t="shared" si="182"/>
        <v/>
      </c>
      <c r="R1060" s="179" t="str">
        <f>IF('Planilla de Perforacion'!K1094="Survey","Survey","")</f>
        <v/>
      </c>
      <c r="T1060" s="179" t="b">
        <f t="shared" si="183"/>
        <v>0</v>
      </c>
      <c r="U1060" s="179" t="str">
        <v/>
      </c>
      <c r="V1060" s="179" t="str">
        <f t="shared" si="184"/>
        <v/>
      </c>
      <c r="W1060" t="str">
        <v/>
      </c>
      <c r="X1060" s="202" t="str">
        <v/>
      </c>
      <c r="Y1060" t="str">
        <v/>
      </c>
      <c r="Z1060" t="str">
        <v/>
      </c>
      <c r="AA1060" t="str">
        <f t="shared" si="187"/>
        <v/>
      </c>
      <c r="AB1060" t="str">
        <f t="shared" si="188"/>
        <v/>
      </c>
      <c r="AC1060" s="179" t="str">
        <f>IF('Planilla de Perforacion'!K1094="Repasa","Repasa","")</f>
        <v/>
      </c>
      <c r="AE1060" s="179" t="b">
        <f t="shared" si="185"/>
        <v>0</v>
      </c>
      <c r="AF1060" t="str">
        <v/>
      </c>
      <c r="AG1060" s="179" t="str">
        <f t="shared" si="186"/>
        <v/>
      </c>
      <c r="AH1060" t="str">
        <v/>
      </c>
      <c r="AI1060" s="202" t="str">
        <v/>
      </c>
      <c r="AJ1060" t="str">
        <v/>
      </c>
      <c r="AK1060" s="203" t="str">
        <v/>
      </c>
      <c r="AL1060" t="str">
        <f t="shared" si="179"/>
        <v/>
      </c>
      <c r="AM1060" t="str">
        <f t="shared" si="180"/>
        <v/>
      </c>
    </row>
    <row r="1061" spans="3:39" x14ac:dyDescent="0.25">
      <c r="C1061" s="179" t="str">
        <f>IF('Planilla de Perforacion'!K1095="Conexión","Conexión","")</f>
        <v/>
      </c>
      <c r="D1061" s="189" t="str">
        <f>'Planilla de Perforacion'!H1095</f>
        <v/>
      </c>
      <c r="E1061" s="190" t="str">
        <f>'Planilla de Perforacion'!E1095</f>
        <v/>
      </c>
      <c r="F1061" s="179">
        <f>'Planilla de Perforacion'!AF1095</f>
        <v>0</v>
      </c>
      <c r="G1061" s="179" t="str">
        <f>'Planilla de Perforacion'!AQ1095</f>
        <v/>
      </c>
      <c r="H1061" s="179" t="str">
        <f>'Planilla de Perforacion'!AS1095</f>
        <v/>
      </c>
      <c r="I1061" s="179" t="str">
        <f>'Planilla de Perforacion'!AR1095</f>
        <v/>
      </c>
      <c r="J1061" s="191" t="str">
        <v/>
      </c>
      <c r="K1061" s="191" t="str">
        <f t="shared" si="189"/>
        <v/>
      </c>
      <c r="L1061" s="191" t="str">
        <v/>
      </c>
      <c r="M1061" s="192" t="str">
        <v/>
      </c>
      <c r="N1061" s="191" t="str">
        <v/>
      </c>
      <c r="O1061" s="191" t="str">
        <v/>
      </c>
      <c r="P1061" s="193" t="str">
        <f t="shared" si="181"/>
        <v/>
      </c>
      <c r="Q1061" s="193" t="str">
        <f t="shared" si="182"/>
        <v/>
      </c>
      <c r="R1061" s="179" t="str">
        <f>IF('Planilla de Perforacion'!K1095="Survey","Survey","")</f>
        <v/>
      </c>
      <c r="T1061" s="179" t="b">
        <f t="shared" si="183"/>
        <v>0</v>
      </c>
      <c r="U1061" s="179" t="str">
        <v/>
      </c>
      <c r="V1061" s="179" t="str">
        <f t="shared" si="184"/>
        <v/>
      </c>
      <c r="W1061" t="str">
        <v/>
      </c>
      <c r="X1061" s="202" t="str">
        <v/>
      </c>
      <c r="Y1061" t="str">
        <v/>
      </c>
      <c r="Z1061" t="str">
        <v/>
      </c>
      <c r="AA1061" t="str">
        <f t="shared" si="187"/>
        <v/>
      </c>
      <c r="AB1061" t="str">
        <f t="shared" si="188"/>
        <v/>
      </c>
      <c r="AC1061" s="179" t="str">
        <f>IF('Planilla de Perforacion'!K1095="Repasa","Repasa","")</f>
        <v/>
      </c>
      <c r="AE1061" s="179" t="b">
        <f t="shared" si="185"/>
        <v>0</v>
      </c>
      <c r="AF1061" t="str">
        <v/>
      </c>
      <c r="AG1061" s="179" t="str">
        <f t="shared" si="186"/>
        <v/>
      </c>
      <c r="AH1061" t="str">
        <v/>
      </c>
      <c r="AI1061" s="202" t="str">
        <v/>
      </c>
      <c r="AJ1061" t="str">
        <v/>
      </c>
      <c r="AK1061" s="203" t="str">
        <v/>
      </c>
      <c r="AL1061" t="str">
        <f t="shared" si="179"/>
        <v/>
      </c>
      <c r="AM1061" t="str">
        <f t="shared" si="180"/>
        <v/>
      </c>
    </row>
    <row r="1062" spans="3:39" x14ac:dyDescent="0.25">
      <c r="C1062" s="179" t="str">
        <f>IF('Planilla de Perforacion'!K1096="Conexión","Conexión","")</f>
        <v/>
      </c>
      <c r="D1062" s="189" t="str">
        <f>'Planilla de Perforacion'!H1096</f>
        <v/>
      </c>
      <c r="E1062" s="190" t="str">
        <f>'Planilla de Perforacion'!E1096</f>
        <v/>
      </c>
      <c r="F1062" s="179">
        <f>'Planilla de Perforacion'!AF1096</f>
        <v>0</v>
      </c>
      <c r="G1062" s="179" t="str">
        <f>'Planilla de Perforacion'!AQ1096</f>
        <v/>
      </c>
      <c r="H1062" s="179" t="str">
        <f>'Planilla de Perforacion'!AS1096</f>
        <v/>
      </c>
      <c r="I1062" s="179" t="str">
        <f>'Planilla de Perforacion'!AR1096</f>
        <v/>
      </c>
      <c r="J1062" s="191" t="str">
        <v/>
      </c>
      <c r="K1062" s="191" t="str">
        <f t="shared" si="189"/>
        <v/>
      </c>
      <c r="L1062" s="191" t="str">
        <v/>
      </c>
      <c r="M1062" s="192" t="str">
        <v/>
      </c>
      <c r="N1062" s="191" t="str">
        <v/>
      </c>
      <c r="O1062" s="191" t="str">
        <v/>
      </c>
      <c r="P1062" s="193" t="str">
        <f t="shared" si="181"/>
        <v/>
      </c>
      <c r="Q1062" s="193" t="str">
        <f t="shared" si="182"/>
        <v/>
      </c>
      <c r="R1062" s="179" t="str">
        <f>IF('Planilla de Perforacion'!K1096="Survey","Survey","")</f>
        <v/>
      </c>
      <c r="T1062" s="179" t="b">
        <f t="shared" si="183"/>
        <v>0</v>
      </c>
      <c r="U1062" s="179" t="str">
        <v/>
      </c>
      <c r="V1062" s="179" t="str">
        <f t="shared" si="184"/>
        <v/>
      </c>
      <c r="W1062" t="str">
        <v/>
      </c>
      <c r="X1062" s="202" t="str">
        <v/>
      </c>
      <c r="Y1062" t="str">
        <v/>
      </c>
      <c r="Z1062" t="str">
        <v/>
      </c>
      <c r="AA1062" t="str">
        <f t="shared" si="187"/>
        <v/>
      </c>
      <c r="AB1062" t="str">
        <f t="shared" si="188"/>
        <v/>
      </c>
      <c r="AC1062" s="179" t="str">
        <f>IF('Planilla de Perforacion'!K1096="Repasa","Repasa","")</f>
        <v/>
      </c>
      <c r="AE1062" s="179" t="b">
        <f t="shared" si="185"/>
        <v>0</v>
      </c>
      <c r="AF1062" t="str">
        <v/>
      </c>
      <c r="AG1062" s="179" t="str">
        <f t="shared" si="186"/>
        <v/>
      </c>
      <c r="AH1062" t="str">
        <v/>
      </c>
      <c r="AI1062" s="202" t="str">
        <v/>
      </c>
      <c r="AJ1062" t="str">
        <v/>
      </c>
      <c r="AK1062" s="203" t="str">
        <v/>
      </c>
      <c r="AL1062" t="str">
        <f t="shared" si="179"/>
        <v/>
      </c>
      <c r="AM1062" t="str">
        <f t="shared" si="180"/>
        <v/>
      </c>
    </row>
    <row r="1063" spans="3:39" x14ac:dyDescent="0.25">
      <c r="C1063" s="179" t="str">
        <f>IF('Planilla de Perforacion'!K1097="Conexión","Conexión","")</f>
        <v/>
      </c>
      <c r="D1063" s="189" t="str">
        <f>'Planilla de Perforacion'!H1097</f>
        <v/>
      </c>
      <c r="E1063" s="190" t="str">
        <f>'Planilla de Perforacion'!E1097</f>
        <v/>
      </c>
      <c r="F1063" s="179">
        <f>'Planilla de Perforacion'!AF1097</f>
        <v>0</v>
      </c>
      <c r="G1063" s="179" t="str">
        <f>'Planilla de Perforacion'!AQ1097</f>
        <v/>
      </c>
      <c r="H1063" s="179" t="str">
        <f>'Planilla de Perforacion'!AS1097</f>
        <v/>
      </c>
      <c r="I1063" s="179" t="str">
        <f>'Planilla de Perforacion'!AR1097</f>
        <v/>
      </c>
      <c r="J1063" s="191" t="str">
        <v/>
      </c>
      <c r="K1063" s="191" t="str">
        <f t="shared" si="189"/>
        <v/>
      </c>
      <c r="L1063" s="191" t="str">
        <v/>
      </c>
      <c r="M1063" s="192" t="str">
        <v/>
      </c>
      <c r="N1063" s="191" t="str">
        <v/>
      </c>
      <c r="O1063" s="191" t="str">
        <v/>
      </c>
      <c r="P1063" s="193" t="str">
        <f t="shared" si="181"/>
        <v/>
      </c>
      <c r="Q1063" s="193" t="str">
        <f t="shared" si="182"/>
        <v/>
      </c>
      <c r="R1063" s="179" t="str">
        <f>IF('Planilla de Perforacion'!K1097="Survey","Survey","")</f>
        <v/>
      </c>
      <c r="T1063" s="179" t="b">
        <f t="shared" si="183"/>
        <v>0</v>
      </c>
      <c r="U1063" s="179" t="str">
        <v/>
      </c>
      <c r="V1063" s="179" t="str">
        <f t="shared" si="184"/>
        <v/>
      </c>
      <c r="W1063" t="str">
        <v/>
      </c>
      <c r="X1063" s="202" t="str">
        <v/>
      </c>
      <c r="Y1063" t="str">
        <v/>
      </c>
      <c r="Z1063" t="str">
        <v/>
      </c>
      <c r="AA1063" t="str">
        <f t="shared" si="187"/>
        <v/>
      </c>
      <c r="AB1063" t="str">
        <f t="shared" si="188"/>
        <v/>
      </c>
      <c r="AC1063" s="179" t="str">
        <f>IF('Planilla de Perforacion'!K1097="Repasa","Repasa","")</f>
        <v/>
      </c>
      <c r="AE1063" s="179" t="b">
        <f t="shared" si="185"/>
        <v>0</v>
      </c>
      <c r="AF1063" t="str">
        <v/>
      </c>
      <c r="AG1063" s="179" t="str">
        <f t="shared" si="186"/>
        <v/>
      </c>
      <c r="AH1063" t="str">
        <v/>
      </c>
      <c r="AI1063" s="202" t="str">
        <v/>
      </c>
      <c r="AJ1063" t="str">
        <v/>
      </c>
      <c r="AK1063" s="203" t="str">
        <v/>
      </c>
      <c r="AL1063" t="str">
        <f t="shared" si="179"/>
        <v/>
      </c>
      <c r="AM1063" t="str">
        <f t="shared" si="180"/>
        <v/>
      </c>
    </row>
    <row r="1064" spans="3:39" x14ac:dyDescent="0.25">
      <c r="C1064" s="179" t="str">
        <f>IF('Planilla de Perforacion'!K1098="Conexión","Conexión","")</f>
        <v/>
      </c>
      <c r="D1064" s="189" t="str">
        <f>'Planilla de Perforacion'!H1098</f>
        <v/>
      </c>
      <c r="E1064" s="190" t="str">
        <f>'Planilla de Perforacion'!E1098</f>
        <v/>
      </c>
      <c r="F1064" s="179">
        <f>'Planilla de Perforacion'!AF1098</f>
        <v>0</v>
      </c>
      <c r="G1064" s="179" t="str">
        <f>'Planilla de Perforacion'!AQ1098</f>
        <v/>
      </c>
      <c r="H1064" s="179" t="str">
        <f>'Planilla de Perforacion'!AS1098</f>
        <v/>
      </c>
      <c r="I1064" s="179" t="str">
        <f>'Planilla de Perforacion'!AR1098</f>
        <v/>
      </c>
      <c r="J1064" s="191" t="str">
        <v/>
      </c>
      <c r="K1064" s="191" t="str">
        <f t="shared" si="189"/>
        <v/>
      </c>
      <c r="L1064" s="191" t="str">
        <v/>
      </c>
      <c r="M1064" s="192" t="str">
        <v/>
      </c>
      <c r="N1064" s="191" t="str">
        <v/>
      </c>
      <c r="O1064" s="191" t="str">
        <v/>
      </c>
      <c r="P1064" s="193" t="str">
        <f t="shared" si="181"/>
        <v/>
      </c>
      <c r="Q1064" s="193" t="str">
        <f t="shared" si="182"/>
        <v/>
      </c>
      <c r="R1064" s="179" t="str">
        <f>IF('Planilla de Perforacion'!K1098="Survey","Survey","")</f>
        <v/>
      </c>
      <c r="T1064" s="179" t="b">
        <f t="shared" si="183"/>
        <v>0</v>
      </c>
      <c r="U1064" s="179" t="str">
        <v/>
      </c>
      <c r="V1064" s="179" t="str">
        <f t="shared" si="184"/>
        <v/>
      </c>
      <c r="W1064" t="str">
        <v/>
      </c>
      <c r="X1064" s="202" t="str">
        <v/>
      </c>
      <c r="Y1064" t="str">
        <v/>
      </c>
      <c r="Z1064" t="str">
        <v/>
      </c>
      <c r="AA1064" t="str">
        <f t="shared" si="187"/>
        <v/>
      </c>
      <c r="AB1064" t="str">
        <f t="shared" si="188"/>
        <v/>
      </c>
      <c r="AC1064" s="179" t="str">
        <f>IF('Planilla de Perforacion'!K1098="Repasa","Repasa","")</f>
        <v/>
      </c>
      <c r="AE1064" s="179" t="b">
        <f t="shared" si="185"/>
        <v>0</v>
      </c>
      <c r="AF1064" t="str">
        <v/>
      </c>
      <c r="AG1064" s="179" t="str">
        <f t="shared" si="186"/>
        <v/>
      </c>
      <c r="AH1064" t="str">
        <v/>
      </c>
      <c r="AI1064" s="202" t="str">
        <v/>
      </c>
      <c r="AJ1064" t="str">
        <v/>
      </c>
      <c r="AK1064" s="203" t="str">
        <v/>
      </c>
      <c r="AL1064" t="str">
        <f t="shared" si="179"/>
        <v/>
      </c>
      <c r="AM1064" t="str">
        <f t="shared" si="180"/>
        <v/>
      </c>
    </row>
    <row r="1065" spans="3:39" x14ac:dyDescent="0.25">
      <c r="C1065" s="179" t="str">
        <f>IF('Planilla de Perforacion'!K1099="Conexión","Conexión","")</f>
        <v/>
      </c>
      <c r="D1065" s="189" t="str">
        <f>'Planilla de Perforacion'!H1099</f>
        <v/>
      </c>
      <c r="E1065" s="190" t="str">
        <f>'Planilla de Perforacion'!E1099</f>
        <v/>
      </c>
      <c r="F1065" s="179">
        <f>'Planilla de Perforacion'!AF1099</f>
        <v>0</v>
      </c>
      <c r="G1065" s="179" t="str">
        <f>'Planilla de Perforacion'!AQ1099</f>
        <v/>
      </c>
      <c r="H1065" s="179" t="str">
        <f>'Planilla de Perforacion'!AS1099</f>
        <v/>
      </c>
      <c r="I1065" s="179" t="str">
        <f>'Planilla de Perforacion'!AR1099</f>
        <v/>
      </c>
      <c r="J1065" s="191" t="str">
        <v/>
      </c>
      <c r="K1065" s="191" t="str">
        <f t="shared" si="189"/>
        <v/>
      </c>
      <c r="L1065" s="191" t="str">
        <v/>
      </c>
      <c r="M1065" s="192" t="str">
        <v/>
      </c>
      <c r="N1065" s="191" t="str">
        <v/>
      </c>
      <c r="O1065" s="191" t="str">
        <v/>
      </c>
      <c r="P1065" s="193" t="str">
        <f t="shared" si="181"/>
        <v/>
      </c>
      <c r="Q1065" s="193" t="str">
        <f t="shared" si="182"/>
        <v/>
      </c>
      <c r="R1065" s="179" t="str">
        <f>IF('Planilla de Perforacion'!K1099="Survey","Survey","")</f>
        <v/>
      </c>
      <c r="T1065" s="179" t="b">
        <f t="shared" si="183"/>
        <v>0</v>
      </c>
      <c r="U1065" s="179" t="str">
        <v/>
      </c>
      <c r="V1065" s="179" t="str">
        <f t="shared" si="184"/>
        <v/>
      </c>
      <c r="W1065" t="str">
        <v/>
      </c>
      <c r="X1065" s="202" t="str">
        <v/>
      </c>
      <c r="Y1065" t="str">
        <v/>
      </c>
      <c r="Z1065" t="str">
        <v/>
      </c>
      <c r="AA1065" t="str">
        <f t="shared" si="187"/>
        <v/>
      </c>
      <c r="AB1065" t="str">
        <f t="shared" si="188"/>
        <v/>
      </c>
      <c r="AC1065" s="179" t="str">
        <f>IF('Planilla de Perforacion'!K1099="Repasa","Repasa","")</f>
        <v/>
      </c>
      <c r="AE1065" s="179" t="b">
        <f t="shared" si="185"/>
        <v>0</v>
      </c>
      <c r="AF1065" t="str">
        <v/>
      </c>
      <c r="AG1065" s="179" t="str">
        <f t="shared" si="186"/>
        <v/>
      </c>
      <c r="AH1065" t="str">
        <v/>
      </c>
      <c r="AI1065" s="202" t="str">
        <v/>
      </c>
      <c r="AJ1065" t="str">
        <v/>
      </c>
      <c r="AK1065" s="203" t="str">
        <v/>
      </c>
      <c r="AL1065" t="str">
        <f t="shared" si="179"/>
        <v/>
      </c>
      <c r="AM1065" t="str">
        <f t="shared" si="180"/>
        <v/>
      </c>
    </row>
    <row r="1066" spans="3:39" x14ac:dyDescent="0.25">
      <c r="C1066" s="179" t="str">
        <f>IF('Planilla de Perforacion'!K1100="Conexión","Conexión","")</f>
        <v/>
      </c>
      <c r="D1066" s="189" t="str">
        <f>'Planilla de Perforacion'!H1100</f>
        <v/>
      </c>
      <c r="E1066" s="190" t="str">
        <f>'Planilla de Perforacion'!E1100</f>
        <v/>
      </c>
      <c r="F1066" s="179">
        <f>'Planilla de Perforacion'!AF1100</f>
        <v>0</v>
      </c>
      <c r="G1066" s="179" t="str">
        <f>'Planilla de Perforacion'!AQ1100</f>
        <v/>
      </c>
      <c r="H1066" s="179" t="str">
        <f>'Planilla de Perforacion'!AS1100</f>
        <v/>
      </c>
      <c r="I1066" s="179" t="str">
        <f>'Planilla de Perforacion'!AR1100</f>
        <v/>
      </c>
      <c r="J1066" s="191" t="str">
        <v/>
      </c>
      <c r="K1066" s="191" t="str">
        <f t="shared" si="189"/>
        <v/>
      </c>
      <c r="L1066" s="191" t="str">
        <v/>
      </c>
      <c r="M1066" s="192" t="str">
        <v/>
      </c>
      <c r="N1066" s="191" t="str">
        <v/>
      </c>
      <c r="O1066" s="191" t="str">
        <v/>
      </c>
      <c r="P1066" s="193" t="str">
        <f t="shared" si="181"/>
        <v/>
      </c>
      <c r="Q1066" s="193" t="str">
        <f t="shared" si="182"/>
        <v/>
      </c>
      <c r="R1066" s="179" t="str">
        <f>IF('Planilla de Perforacion'!K1100="Survey","Survey","")</f>
        <v/>
      </c>
      <c r="T1066" s="179" t="b">
        <f t="shared" si="183"/>
        <v>0</v>
      </c>
      <c r="U1066" s="179" t="str">
        <v/>
      </c>
      <c r="V1066" s="179" t="str">
        <f t="shared" si="184"/>
        <v/>
      </c>
      <c r="W1066" t="str">
        <v/>
      </c>
      <c r="X1066" s="202" t="str">
        <v/>
      </c>
      <c r="Y1066" t="str">
        <v/>
      </c>
      <c r="Z1066" t="str">
        <v/>
      </c>
      <c r="AA1066" t="str">
        <f t="shared" si="187"/>
        <v/>
      </c>
      <c r="AB1066" t="str">
        <f t="shared" si="188"/>
        <v/>
      </c>
      <c r="AC1066" s="179" t="str">
        <f>IF('Planilla de Perforacion'!K1100="Repasa","Repasa","")</f>
        <v/>
      </c>
      <c r="AE1066" s="179" t="b">
        <f t="shared" si="185"/>
        <v>0</v>
      </c>
      <c r="AF1066" t="str">
        <v/>
      </c>
      <c r="AG1066" s="179" t="str">
        <f t="shared" si="186"/>
        <v/>
      </c>
      <c r="AH1066" t="str">
        <v/>
      </c>
      <c r="AI1066" s="202" t="str">
        <v/>
      </c>
      <c r="AJ1066" t="str">
        <v/>
      </c>
      <c r="AK1066" s="203" t="str">
        <v/>
      </c>
      <c r="AL1066" t="str">
        <f t="shared" si="179"/>
        <v/>
      </c>
      <c r="AM1066" t="str">
        <f t="shared" si="180"/>
        <v/>
      </c>
    </row>
    <row r="1067" spans="3:39" x14ac:dyDescent="0.25">
      <c r="C1067" s="179" t="str">
        <f>IF('Planilla de Perforacion'!K1101="Conexión","Conexión","")</f>
        <v/>
      </c>
      <c r="D1067" s="189" t="str">
        <f>'Planilla de Perforacion'!H1101</f>
        <v/>
      </c>
      <c r="E1067" s="190" t="str">
        <f>'Planilla de Perforacion'!E1101</f>
        <v/>
      </c>
      <c r="F1067" s="179">
        <f>'Planilla de Perforacion'!AF1101</f>
        <v>0</v>
      </c>
      <c r="G1067" s="179" t="str">
        <f>'Planilla de Perforacion'!AQ1101</f>
        <v/>
      </c>
      <c r="H1067" s="179" t="str">
        <f>'Planilla de Perforacion'!AS1101</f>
        <v/>
      </c>
      <c r="I1067" s="179" t="str">
        <f>'Planilla de Perforacion'!AR1101</f>
        <v/>
      </c>
      <c r="J1067" s="191" t="str">
        <v/>
      </c>
      <c r="K1067" s="191" t="str">
        <f t="shared" si="189"/>
        <v/>
      </c>
      <c r="L1067" s="191" t="str">
        <v/>
      </c>
      <c r="M1067" s="192" t="str">
        <v/>
      </c>
      <c r="N1067" s="191" t="str">
        <v/>
      </c>
      <c r="O1067" s="191" t="str">
        <v/>
      </c>
      <c r="P1067" s="193" t="str">
        <f t="shared" si="181"/>
        <v/>
      </c>
      <c r="Q1067" s="193" t="str">
        <f t="shared" si="182"/>
        <v/>
      </c>
      <c r="R1067" s="179" t="str">
        <f>IF('Planilla de Perforacion'!K1101="Survey","Survey","")</f>
        <v/>
      </c>
      <c r="T1067" s="179" t="b">
        <f t="shared" si="183"/>
        <v>0</v>
      </c>
      <c r="U1067" s="179" t="str">
        <v/>
      </c>
      <c r="V1067" s="179" t="str">
        <f t="shared" si="184"/>
        <v/>
      </c>
      <c r="W1067" t="str">
        <v/>
      </c>
      <c r="X1067" s="202" t="str">
        <v/>
      </c>
      <c r="Y1067" t="str">
        <v/>
      </c>
      <c r="Z1067" t="str">
        <v/>
      </c>
      <c r="AA1067" t="str">
        <f t="shared" si="187"/>
        <v/>
      </c>
      <c r="AB1067" t="str">
        <f t="shared" si="188"/>
        <v/>
      </c>
      <c r="AC1067" s="179" t="str">
        <f>IF('Planilla de Perforacion'!K1101="Repasa","Repasa","")</f>
        <v/>
      </c>
      <c r="AE1067" s="179" t="b">
        <f t="shared" si="185"/>
        <v>0</v>
      </c>
      <c r="AF1067" t="str">
        <v/>
      </c>
      <c r="AG1067" s="179" t="str">
        <f t="shared" si="186"/>
        <v/>
      </c>
      <c r="AH1067" t="str">
        <v/>
      </c>
      <c r="AI1067" s="202" t="str">
        <v/>
      </c>
      <c r="AJ1067" t="str">
        <v/>
      </c>
      <c r="AK1067" s="203" t="str">
        <v/>
      </c>
      <c r="AL1067" t="str">
        <f t="shared" si="179"/>
        <v/>
      </c>
      <c r="AM1067" t="str">
        <f t="shared" si="180"/>
        <v/>
      </c>
    </row>
    <row r="1068" spans="3:39" x14ac:dyDescent="0.25">
      <c r="C1068" s="179" t="str">
        <f>IF('Planilla de Perforacion'!K1102="Conexión","Conexión","")</f>
        <v/>
      </c>
      <c r="D1068" s="189" t="str">
        <f>'Planilla de Perforacion'!H1102</f>
        <v/>
      </c>
      <c r="E1068" s="190" t="str">
        <f>'Planilla de Perforacion'!E1102</f>
        <v/>
      </c>
      <c r="F1068" s="179">
        <f>'Planilla de Perforacion'!AF1102</f>
        <v>0</v>
      </c>
      <c r="G1068" s="179" t="str">
        <f>'Planilla de Perforacion'!AQ1102</f>
        <v/>
      </c>
      <c r="H1068" s="179" t="str">
        <f>'Planilla de Perforacion'!AS1102</f>
        <v/>
      </c>
      <c r="I1068" s="179" t="str">
        <f>'Planilla de Perforacion'!AR1102</f>
        <v/>
      </c>
      <c r="J1068" s="191" t="str">
        <v/>
      </c>
      <c r="K1068" s="191" t="str">
        <f t="shared" si="189"/>
        <v/>
      </c>
      <c r="L1068" s="191" t="str">
        <v/>
      </c>
      <c r="M1068" s="192" t="str">
        <v/>
      </c>
      <c r="N1068" s="191" t="str">
        <v/>
      </c>
      <c r="O1068" s="191" t="str">
        <v/>
      </c>
      <c r="P1068" s="193" t="str">
        <f t="shared" si="181"/>
        <v/>
      </c>
      <c r="Q1068" s="193" t="str">
        <f t="shared" si="182"/>
        <v/>
      </c>
      <c r="R1068" s="179" t="str">
        <f>IF('Planilla de Perforacion'!K1102="Survey","Survey","")</f>
        <v/>
      </c>
      <c r="T1068" s="179" t="b">
        <f t="shared" si="183"/>
        <v>0</v>
      </c>
      <c r="U1068" s="179" t="str">
        <v/>
      </c>
      <c r="V1068" s="179" t="str">
        <f t="shared" si="184"/>
        <v/>
      </c>
      <c r="W1068" t="str">
        <v/>
      </c>
      <c r="X1068" s="202" t="str">
        <v/>
      </c>
      <c r="Y1068" t="str">
        <v/>
      </c>
      <c r="Z1068" t="str">
        <v/>
      </c>
      <c r="AA1068" t="str">
        <f t="shared" si="187"/>
        <v/>
      </c>
      <c r="AB1068" t="str">
        <f t="shared" si="188"/>
        <v/>
      </c>
      <c r="AC1068" s="179" t="str">
        <f>IF('Planilla de Perforacion'!K1102="Repasa","Repasa","")</f>
        <v/>
      </c>
      <c r="AE1068" s="179" t="b">
        <f t="shared" si="185"/>
        <v>0</v>
      </c>
      <c r="AF1068" t="str">
        <v/>
      </c>
      <c r="AG1068" s="179" t="str">
        <f t="shared" si="186"/>
        <v/>
      </c>
      <c r="AH1068" t="str">
        <v/>
      </c>
      <c r="AI1068" s="202" t="str">
        <v/>
      </c>
      <c r="AJ1068" t="str">
        <v/>
      </c>
      <c r="AK1068" s="203" t="str">
        <v/>
      </c>
      <c r="AL1068" t="str">
        <f t="shared" si="179"/>
        <v/>
      </c>
      <c r="AM1068" t="str">
        <f t="shared" si="180"/>
        <v/>
      </c>
    </row>
    <row r="1069" spans="3:39" x14ac:dyDescent="0.25">
      <c r="C1069" s="179" t="str">
        <f>IF('Planilla de Perforacion'!K1103="Conexión","Conexión","")</f>
        <v/>
      </c>
      <c r="D1069" s="189" t="str">
        <f>'Planilla de Perforacion'!H1103</f>
        <v/>
      </c>
      <c r="E1069" s="190" t="str">
        <f>'Planilla de Perforacion'!E1103</f>
        <v/>
      </c>
      <c r="F1069" s="179">
        <f>'Planilla de Perforacion'!AF1103</f>
        <v>0</v>
      </c>
      <c r="G1069" s="179" t="str">
        <f>'Planilla de Perforacion'!AQ1103</f>
        <v/>
      </c>
      <c r="H1069" s="179" t="str">
        <f>'Planilla de Perforacion'!AS1103</f>
        <v/>
      </c>
      <c r="I1069" s="179" t="str">
        <f>'Planilla de Perforacion'!AR1103</f>
        <v/>
      </c>
      <c r="J1069" s="191" t="str">
        <v/>
      </c>
      <c r="K1069" s="191" t="str">
        <f t="shared" si="189"/>
        <v/>
      </c>
      <c r="L1069" s="191" t="str">
        <v/>
      </c>
      <c r="M1069" s="192" t="str">
        <v/>
      </c>
      <c r="N1069" s="191" t="str">
        <v/>
      </c>
      <c r="O1069" s="191" t="str">
        <v/>
      </c>
      <c r="P1069" s="193" t="str">
        <f t="shared" si="181"/>
        <v/>
      </c>
      <c r="Q1069" s="193" t="str">
        <f t="shared" si="182"/>
        <v/>
      </c>
      <c r="R1069" s="179" t="str">
        <f>IF('Planilla de Perforacion'!K1103="Survey","Survey","")</f>
        <v/>
      </c>
      <c r="T1069" s="179" t="b">
        <f t="shared" si="183"/>
        <v>0</v>
      </c>
      <c r="U1069" s="179" t="str">
        <v/>
      </c>
      <c r="V1069" s="179" t="str">
        <f t="shared" si="184"/>
        <v/>
      </c>
      <c r="W1069" t="str">
        <v/>
      </c>
      <c r="X1069" s="202" t="str">
        <v/>
      </c>
      <c r="Y1069" t="str">
        <v/>
      </c>
      <c r="Z1069" t="str">
        <v/>
      </c>
      <c r="AA1069" t="str">
        <f t="shared" si="187"/>
        <v/>
      </c>
      <c r="AB1069" t="str">
        <f t="shared" si="188"/>
        <v/>
      </c>
      <c r="AC1069" s="179" t="str">
        <f>IF('Planilla de Perforacion'!K1103="Repasa","Repasa","")</f>
        <v/>
      </c>
      <c r="AE1069" s="179" t="b">
        <f t="shared" si="185"/>
        <v>0</v>
      </c>
      <c r="AF1069" t="str">
        <v/>
      </c>
      <c r="AG1069" s="179" t="str">
        <f t="shared" si="186"/>
        <v/>
      </c>
      <c r="AH1069" t="str">
        <v/>
      </c>
      <c r="AI1069" s="202" t="str">
        <v/>
      </c>
      <c r="AJ1069" t="str">
        <v/>
      </c>
      <c r="AK1069" s="203" t="str">
        <v/>
      </c>
      <c r="AL1069" t="str">
        <f t="shared" si="179"/>
        <v/>
      </c>
      <c r="AM1069" t="str">
        <f t="shared" si="180"/>
        <v/>
      </c>
    </row>
    <row r="1070" spans="3:39" x14ac:dyDescent="0.25">
      <c r="C1070" s="179" t="str">
        <f>IF('Planilla de Perforacion'!K1104="Conexión","Conexión","")</f>
        <v/>
      </c>
      <c r="D1070" s="189" t="str">
        <f>'Planilla de Perforacion'!H1104</f>
        <v/>
      </c>
      <c r="E1070" s="190" t="str">
        <f>'Planilla de Perforacion'!E1104</f>
        <v/>
      </c>
      <c r="F1070" s="179">
        <f>'Planilla de Perforacion'!AF1104</f>
        <v>0</v>
      </c>
      <c r="G1070" s="179" t="str">
        <f>'Planilla de Perforacion'!AQ1104</f>
        <v/>
      </c>
      <c r="H1070" s="179" t="str">
        <f>'Planilla de Perforacion'!AS1104</f>
        <v/>
      </c>
      <c r="I1070" s="179" t="str">
        <f>'Planilla de Perforacion'!AR1104</f>
        <v/>
      </c>
      <c r="J1070" s="191" t="str">
        <v/>
      </c>
      <c r="K1070" s="191" t="str">
        <f t="shared" si="189"/>
        <v/>
      </c>
      <c r="L1070" s="191" t="str">
        <v/>
      </c>
      <c r="M1070" s="192" t="str">
        <v/>
      </c>
      <c r="N1070" s="191" t="str">
        <v/>
      </c>
      <c r="O1070" s="191" t="str">
        <v/>
      </c>
      <c r="P1070" s="193" t="str">
        <f t="shared" si="181"/>
        <v/>
      </c>
      <c r="Q1070" s="193" t="str">
        <f t="shared" si="182"/>
        <v/>
      </c>
      <c r="R1070" s="179" t="str">
        <f>IF('Planilla de Perforacion'!K1104="Survey","Survey","")</f>
        <v/>
      </c>
      <c r="T1070" s="179" t="b">
        <f t="shared" si="183"/>
        <v>0</v>
      </c>
      <c r="U1070" s="179" t="str">
        <v/>
      </c>
      <c r="V1070" s="179" t="str">
        <f t="shared" si="184"/>
        <v/>
      </c>
      <c r="W1070" t="str">
        <v/>
      </c>
      <c r="X1070" s="202" t="str">
        <v/>
      </c>
      <c r="Y1070" t="str">
        <v/>
      </c>
      <c r="Z1070" t="str">
        <v/>
      </c>
      <c r="AA1070" t="str">
        <f t="shared" si="187"/>
        <v/>
      </c>
      <c r="AB1070" t="str">
        <f t="shared" si="188"/>
        <v/>
      </c>
      <c r="AC1070" s="179" t="str">
        <f>IF('Planilla de Perforacion'!K1104="Repasa","Repasa","")</f>
        <v/>
      </c>
      <c r="AE1070" s="179" t="b">
        <f t="shared" si="185"/>
        <v>0</v>
      </c>
      <c r="AF1070" t="str">
        <v/>
      </c>
      <c r="AG1070" s="179" t="str">
        <f t="shared" si="186"/>
        <v/>
      </c>
      <c r="AH1070" t="str">
        <v/>
      </c>
      <c r="AI1070" s="202" t="str">
        <v/>
      </c>
      <c r="AJ1070" t="str">
        <v/>
      </c>
      <c r="AK1070" s="203" t="str">
        <v/>
      </c>
      <c r="AL1070" t="str">
        <f t="shared" si="179"/>
        <v/>
      </c>
      <c r="AM1070" t="str">
        <f t="shared" si="180"/>
        <v/>
      </c>
    </row>
    <row r="1071" spans="3:39" x14ac:dyDescent="0.25">
      <c r="C1071" s="179" t="str">
        <f>IF('Planilla de Perforacion'!K1105="Conexión","Conexión","")</f>
        <v/>
      </c>
      <c r="D1071" s="189" t="str">
        <f>'Planilla de Perforacion'!H1105</f>
        <v/>
      </c>
      <c r="E1071" s="190" t="str">
        <f>'Planilla de Perforacion'!E1105</f>
        <v/>
      </c>
      <c r="F1071" s="179">
        <f>'Planilla de Perforacion'!AF1105</f>
        <v>0</v>
      </c>
      <c r="G1071" s="179" t="str">
        <f>'Planilla de Perforacion'!AQ1105</f>
        <v/>
      </c>
      <c r="H1071" s="179" t="str">
        <f>'Planilla de Perforacion'!AS1105</f>
        <v/>
      </c>
      <c r="I1071" s="179" t="str">
        <f>'Planilla de Perforacion'!AR1105</f>
        <v/>
      </c>
      <c r="J1071" s="191" t="str">
        <v/>
      </c>
      <c r="K1071" s="191" t="str">
        <f t="shared" si="189"/>
        <v/>
      </c>
      <c r="L1071" s="191" t="str">
        <v/>
      </c>
      <c r="M1071" s="192" t="str">
        <v/>
      </c>
      <c r="N1071" s="191" t="str">
        <v/>
      </c>
      <c r="O1071" s="191" t="str">
        <v/>
      </c>
      <c r="P1071" s="193" t="str">
        <f t="shared" si="181"/>
        <v/>
      </c>
      <c r="Q1071" s="193" t="str">
        <f t="shared" si="182"/>
        <v/>
      </c>
      <c r="R1071" s="179" t="str">
        <f>IF('Planilla de Perforacion'!K1105="Survey","Survey","")</f>
        <v/>
      </c>
      <c r="T1071" s="179" t="b">
        <f t="shared" si="183"/>
        <v>0</v>
      </c>
      <c r="U1071" s="179" t="str">
        <v/>
      </c>
      <c r="V1071" s="179" t="str">
        <f t="shared" si="184"/>
        <v/>
      </c>
      <c r="W1071" t="str">
        <v/>
      </c>
      <c r="X1071" s="202" t="str">
        <v/>
      </c>
      <c r="Y1071" t="str">
        <v/>
      </c>
      <c r="Z1071" t="str">
        <v/>
      </c>
      <c r="AA1071" t="str">
        <f t="shared" si="187"/>
        <v/>
      </c>
      <c r="AB1071" t="str">
        <f t="shared" si="188"/>
        <v/>
      </c>
      <c r="AC1071" s="179" t="str">
        <f>IF('Planilla de Perforacion'!K1105="Repasa","Repasa","")</f>
        <v/>
      </c>
      <c r="AE1071" s="179" t="b">
        <f t="shared" si="185"/>
        <v>0</v>
      </c>
      <c r="AF1071" t="str">
        <v/>
      </c>
      <c r="AG1071" s="179" t="str">
        <f t="shared" si="186"/>
        <v/>
      </c>
      <c r="AH1071" t="str">
        <v/>
      </c>
      <c r="AI1071" s="202" t="str">
        <v/>
      </c>
      <c r="AJ1071" t="str">
        <v/>
      </c>
      <c r="AK1071" s="203" t="str">
        <v/>
      </c>
      <c r="AL1071" t="str">
        <f t="shared" si="179"/>
        <v/>
      </c>
      <c r="AM1071" t="str">
        <f t="shared" si="180"/>
        <v/>
      </c>
    </row>
    <row r="1072" spans="3:39" x14ac:dyDescent="0.25">
      <c r="C1072" s="179" t="str">
        <f>IF('Planilla de Perforacion'!K1106="Conexión","Conexión","")</f>
        <v/>
      </c>
      <c r="D1072" s="189" t="str">
        <f>'Planilla de Perforacion'!H1106</f>
        <v/>
      </c>
      <c r="E1072" s="190" t="str">
        <f>'Planilla de Perforacion'!E1106</f>
        <v/>
      </c>
      <c r="F1072" s="179">
        <f>'Planilla de Perforacion'!AF1106</f>
        <v>0</v>
      </c>
      <c r="G1072" s="179" t="str">
        <f>'Planilla de Perforacion'!AQ1106</f>
        <v/>
      </c>
      <c r="H1072" s="179" t="str">
        <f>'Planilla de Perforacion'!AS1106</f>
        <v/>
      </c>
      <c r="I1072" s="179" t="str">
        <f>'Planilla de Perforacion'!AR1106</f>
        <v/>
      </c>
      <c r="J1072" s="191" t="str">
        <v/>
      </c>
      <c r="K1072" s="191" t="str">
        <f t="shared" si="189"/>
        <v/>
      </c>
      <c r="L1072" s="191" t="str">
        <v/>
      </c>
      <c r="M1072" s="192" t="str">
        <v/>
      </c>
      <c r="N1072" s="191" t="str">
        <v/>
      </c>
      <c r="O1072" s="191" t="str">
        <v/>
      </c>
      <c r="P1072" s="193" t="str">
        <f t="shared" si="181"/>
        <v/>
      </c>
      <c r="Q1072" s="193" t="str">
        <f t="shared" si="182"/>
        <v/>
      </c>
      <c r="R1072" s="179" t="str">
        <f>IF('Planilla de Perforacion'!K1106="Survey","Survey","")</f>
        <v/>
      </c>
      <c r="T1072" s="179" t="b">
        <f t="shared" si="183"/>
        <v>0</v>
      </c>
      <c r="U1072" s="179" t="str">
        <v/>
      </c>
      <c r="V1072" s="179" t="str">
        <f t="shared" si="184"/>
        <v/>
      </c>
      <c r="W1072" t="str">
        <v/>
      </c>
      <c r="X1072" s="202" t="str">
        <v/>
      </c>
      <c r="Y1072" t="str">
        <v/>
      </c>
      <c r="Z1072" t="str">
        <v/>
      </c>
      <c r="AA1072" t="str">
        <f t="shared" si="187"/>
        <v/>
      </c>
      <c r="AB1072" t="str">
        <f t="shared" si="188"/>
        <v/>
      </c>
      <c r="AC1072" s="179" t="str">
        <f>IF('Planilla de Perforacion'!K1106="Repasa","Repasa","")</f>
        <v/>
      </c>
      <c r="AE1072" s="179" t="b">
        <f t="shared" si="185"/>
        <v>0</v>
      </c>
      <c r="AF1072" t="str">
        <v/>
      </c>
      <c r="AG1072" s="179" t="str">
        <f t="shared" si="186"/>
        <v/>
      </c>
      <c r="AH1072" t="str">
        <v/>
      </c>
      <c r="AI1072" s="202" t="str">
        <v/>
      </c>
      <c r="AJ1072" t="str">
        <v/>
      </c>
      <c r="AK1072" s="203" t="str">
        <v/>
      </c>
      <c r="AL1072" t="str">
        <f t="shared" si="179"/>
        <v/>
      </c>
      <c r="AM1072" t="str">
        <f t="shared" si="180"/>
        <v/>
      </c>
    </row>
    <row r="1073" spans="3:39" x14ac:dyDescent="0.25">
      <c r="C1073" s="179" t="str">
        <f>IF('Planilla de Perforacion'!K1107="Conexión","Conexión","")</f>
        <v/>
      </c>
      <c r="D1073" s="189" t="str">
        <f>'Planilla de Perforacion'!H1107</f>
        <v/>
      </c>
      <c r="E1073" s="190" t="str">
        <f>'Planilla de Perforacion'!E1107</f>
        <v/>
      </c>
      <c r="F1073" s="179">
        <f>'Planilla de Perforacion'!AF1107</f>
        <v>0</v>
      </c>
      <c r="G1073" s="179" t="str">
        <f>'Planilla de Perforacion'!AQ1107</f>
        <v/>
      </c>
      <c r="H1073" s="179" t="str">
        <f>'Planilla de Perforacion'!AS1107</f>
        <v/>
      </c>
      <c r="I1073" s="179" t="str">
        <f>'Planilla de Perforacion'!AR1107</f>
        <v/>
      </c>
      <c r="J1073" s="191" t="str">
        <v/>
      </c>
      <c r="K1073" s="191" t="str">
        <f t="shared" si="189"/>
        <v/>
      </c>
      <c r="L1073" s="191" t="str">
        <v/>
      </c>
      <c r="M1073" s="192" t="str">
        <v/>
      </c>
      <c r="N1073" s="191" t="str">
        <v/>
      </c>
      <c r="O1073" s="191" t="str">
        <v/>
      </c>
      <c r="P1073" s="193" t="str">
        <f t="shared" si="181"/>
        <v/>
      </c>
      <c r="Q1073" s="193" t="str">
        <f t="shared" si="182"/>
        <v/>
      </c>
      <c r="R1073" s="179" t="str">
        <f>IF('Planilla de Perforacion'!K1107="Survey","Survey","")</f>
        <v/>
      </c>
      <c r="T1073" s="179" t="b">
        <f t="shared" si="183"/>
        <v>0</v>
      </c>
      <c r="U1073" s="179" t="str">
        <v/>
      </c>
      <c r="V1073" s="179" t="str">
        <f t="shared" si="184"/>
        <v/>
      </c>
      <c r="W1073" t="str">
        <v/>
      </c>
      <c r="X1073" s="202" t="str">
        <v/>
      </c>
      <c r="Y1073" t="str">
        <v/>
      </c>
      <c r="Z1073" t="str">
        <v/>
      </c>
      <c r="AA1073" t="str">
        <f t="shared" si="187"/>
        <v/>
      </c>
      <c r="AB1073" t="str">
        <f t="shared" si="188"/>
        <v/>
      </c>
      <c r="AC1073" s="179" t="str">
        <f>IF('Planilla de Perforacion'!K1107="Repasa","Repasa","")</f>
        <v/>
      </c>
      <c r="AE1073" s="179" t="b">
        <f t="shared" si="185"/>
        <v>0</v>
      </c>
      <c r="AF1073" t="str">
        <v/>
      </c>
      <c r="AG1073" s="179" t="str">
        <f t="shared" si="186"/>
        <v/>
      </c>
      <c r="AH1073" t="str">
        <v/>
      </c>
      <c r="AI1073" s="202" t="str">
        <v/>
      </c>
      <c r="AJ1073" t="str">
        <v/>
      </c>
      <c r="AK1073" s="203" t="str">
        <v/>
      </c>
      <c r="AL1073" t="str">
        <f t="shared" si="179"/>
        <v/>
      </c>
      <c r="AM1073" t="str">
        <f t="shared" si="180"/>
        <v/>
      </c>
    </row>
    <row r="1074" spans="3:39" x14ac:dyDescent="0.25">
      <c r="C1074" s="179" t="str">
        <f>IF('Planilla de Perforacion'!K1108="Conexión","Conexión","")</f>
        <v/>
      </c>
      <c r="D1074" s="189" t="str">
        <f>'Planilla de Perforacion'!H1108</f>
        <v/>
      </c>
      <c r="E1074" s="190" t="str">
        <f>'Planilla de Perforacion'!E1108</f>
        <v/>
      </c>
      <c r="F1074" s="179">
        <f>'Planilla de Perforacion'!AF1108</f>
        <v>0</v>
      </c>
      <c r="G1074" s="179" t="str">
        <f>'Planilla de Perforacion'!AQ1108</f>
        <v/>
      </c>
      <c r="H1074" s="179" t="str">
        <f>'Planilla de Perforacion'!AS1108</f>
        <v/>
      </c>
      <c r="I1074" s="179" t="str">
        <f>'Planilla de Perforacion'!AR1108</f>
        <v/>
      </c>
      <c r="J1074" s="191" t="str">
        <v/>
      </c>
      <c r="K1074" s="191" t="str">
        <f t="shared" si="189"/>
        <v/>
      </c>
      <c r="L1074" s="191" t="str">
        <v/>
      </c>
      <c r="M1074" s="192" t="str">
        <v/>
      </c>
      <c r="N1074" s="191" t="str">
        <v/>
      </c>
      <c r="O1074" s="191" t="str">
        <v/>
      </c>
      <c r="P1074" s="193" t="str">
        <f t="shared" si="181"/>
        <v/>
      </c>
      <c r="Q1074" s="193" t="str">
        <f t="shared" si="182"/>
        <v/>
      </c>
      <c r="R1074" s="179" t="str">
        <f>IF('Planilla de Perforacion'!K1108="Survey","Survey","")</f>
        <v/>
      </c>
      <c r="T1074" s="179" t="b">
        <f t="shared" si="183"/>
        <v>0</v>
      </c>
      <c r="U1074" s="179" t="str">
        <v/>
      </c>
      <c r="V1074" s="179" t="str">
        <f t="shared" si="184"/>
        <v/>
      </c>
      <c r="W1074" t="str">
        <v/>
      </c>
      <c r="X1074" s="202" t="str">
        <v/>
      </c>
      <c r="Y1074" t="str">
        <v/>
      </c>
      <c r="Z1074" t="str">
        <v/>
      </c>
      <c r="AA1074" t="str">
        <f t="shared" si="187"/>
        <v/>
      </c>
      <c r="AB1074" t="str">
        <f t="shared" si="188"/>
        <v/>
      </c>
      <c r="AC1074" s="179" t="str">
        <f>IF('Planilla de Perforacion'!K1108="Repasa","Repasa","")</f>
        <v/>
      </c>
      <c r="AE1074" s="179" t="b">
        <f t="shared" si="185"/>
        <v>0</v>
      </c>
      <c r="AF1074" t="str">
        <v/>
      </c>
      <c r="AG1074" s="179" t="str">
        <f t="shared" si="186"/>
        <v/>
      </c>
      <c r="AH1074" t="str">
        <v/>
      </c>
      <c r="AI1074" s="202" t="str">
        <v/>
      </c>
      <c r="AJ1074" t="str">
        <v/>
      </c>
      <c r="AK1074" s="203" t="str">
        <v/>
      </c>
      <c r="AL1074" t="str">
        <f t="shared" si="179"/>
        <v/>
      </c>
      <c r="AM1074" t="str">
        <f t="shared" si="180"/>
        <v/>
      </c>
    </row>
    <row r="1075" spans="3:39" x14ac:dyDescent="0.25">
      <c r="C1075" s="179" t="str">
        <f>IF('Planilla de Perforacion'!K1109="Conexión","Conexión","")</f>
        <v/>
      </c>
      <c r="D1075" s="189" t="str">
        <f>'Planilla de Perforacion'!H1109</f>
        <v/>
      </c>
      <c r="E1075" s="190" t="str">
        <f>'Planilla de Perforacion'!E1109</f>
        <v/>
      </c>
      <c r="F1075" s="179">
        <f>'Planilla de Perforacion'!AF1109</f>
        <v>0</v>
      </c>
      <c r="G1075" s="179" t="str">
        <f>'Planilla de Perforacion'!AQ1109</f>
        <v/>
      </c>
      <c r="H1075" s="179" t="str">
        <f>'Planilla de Perforacion'!AS1109</f>
        <v/>
      </c>
      <c r="I1075" s="179" t="str">
        <f>'Planilla de Perforacion'!AR1109</f>
        <v/>
      </c>
      <c r="J1075" s="191" t="str">
        <v/>
      </c>
      <c r="K1075" s="191" t="str">
        <f t="shared" si="189"/>
        <v/>
      </c>
      <c r="L1075" s="191" t="str">
        <v/>
      </c>
      <c r="M1075" s="192" t="str">
        <v/>
      </c>
      <c r="N1075" s="191" t="str">
        <v/>
      </c>
      <c r="O1075" s="191" t="str">
        <v/>
      </c>
      <c r="P1075" s="193" t="str">
        <f t="shared" si="181"/>
        <v/>
      </c>
      <c r="Q1075" s="193" t="str">
        <f t="shared" si="182"/>
        <v/>
      </c>
      <c r="R1075" s="179" t="str">
        <f>IF('Planilla de Perforacion'!K1109="Survey","Survey","")</f>
        <v/>
      </c>
      <c r="T1075" s="179" t="b">
        <f t="shared" si="183"/>
        <v>0</v>
      </c>
      <c r="U1075" s="179" t="str">
        <v/>
      </c>
      <c r="V1075" s="179" t="str">
        <f t="shared" si="184"/>
        <v/>
      </c>
      <c r="W1075" t="str">
        <v/>
      </c>
      <c r="X1075" s="202" t="str">
        <v/>
      </c>
      <c r="Y1075" t="str">
        <v/>
      </c>
      <c r="Z1075" t="str">
        <v/>
      </c>
      <c r="AA1075" t="str">
        <f t="shared" si="187"/>
        <v/>
      </c>
      <c r="AB1075" t="str">
        <f t="shared" si="188"/>
        <v/>
      </c>
      <c r="AC1075" s="179" t="str">
        <f>IF('Planilla de Perforacion'!K1109="Repasa","Repasa","")</f>
        <v/>
      </c>
      <c r="AE1075" s="179" t="b">
        <f t="shared" si="185"/>
        <v>0</v>
      </c>
      <c r="AF1075" t="str">
        <v/>
      </c>
      <c r="AG1075" s="179" t="str">
        <f t="shared" si="186"/>
        <v/>
      </c>
      <c r="AH1075" t="str">
        <v/>
      </c>
      <c r="AI1075" s="202" t="str">
        <v/>
      </c>
      <c r="AJ1075" t="str">
        <v/>
      </c>
      <c r="AK1075" s="203" t="str">
        <v/>
      </c>
      <c r="AL1075" t="str">
        <f t="shared" si="179"/>
        <v/>
      </c>
      <c r="AM1075" t="str">
        <f t="shared" si="180"/>
        <v/>
      </c>
    </row>
    <row r="1076" spans="3:39" x14ac:dyDescent="0.25">
      <c r="C1076" s="179" t="str">
        <f>IF('Planilla de Perforacion'!K1110="Conexión","Conexión","")</f>
        <v/>
      </c>
      <c r="D1076" s="189" t="str">
        <f>'Planilla de Perforacion'!H1110</f>
        <v/>
      </c>
      <c r="E1076" s="190" t="str">
        <f>'Planilla de Perforacion'!E1110</f>
        <v/>
      </c>
      <c r="F1076" s="179">
        <f>'Planilla de Perforacion'!AF1110</f>
        <v>0</v>
      </c>
      <c r="G1076" s="179" t="str">
        <f>'Planilla de Perforacion'!AQ1110</f>
        <v/>
      </c>
      <c r="H1076" s="179" t="str">
        <f>'Planilla de Perforacion'!AS1110</f>
        <v/>
      </c>
      <c r="I1076" s="179" t="str">
        <f>'Planilla de Perforacion'!AR1110</f>
        <v/>
      </c>
      <c r="J1076" s="191" t="str">
        <v/>
      </c>
      <c r="K1076" s="191" t="str">
        <f t="shared" si="189"/>
        <v/>
      </c>
      <c r="L1076" s="191" t="str">
        <v/>
      </c>
      <c r="M1076" s="192" t="str">
        <v/>
      </c>
      <c r="N1076" s="191" t="str">
        <v/>
      </c>
      <c r="O1076" s="191" t="str">
        <v/>
      </c>
      <c r="P1076" s="193" t="str">
        <f t="shared" si="181"/>
        <v/>
      </c>
      <c r="Q1076" s="193" t="str">
        <f t="shared" si="182"/>
        <v/>
      </c>
      <c r="R1076" s="179" t="str">
        <f>IF('Planilla de Perforacion'!K1110="Survey","Survey","")</f>
        <v/>
      </c>
      <c r="T1076" s="179" t="b">
        <f t="shared" si="183"/>
        <v>0</v>
      </c>
      <c r="U1076" s="179" t="str">
        <v/>
      </c>
      <c r="V1076" s="179" t="str">
        <f t="shared" si="184"/>
        <v/>
      </c>
      <c r="W1076" t="str">
        <v/>
      </c>
      <c r="X1076" s="202" t="str">
        <v/>
      </c>
      <c r="Y1076" t="str">
        <v/>
      </c>
      <c r="Z1076" t="str">
        <v/>
      </c>
      <c r="AA1076" t="str">
        <f t="shared" si="187"/>
        <v/>
      </c>
      <c r="AB1076" t="str">
        <f t="shared" si="188"/>
        <v/>
      </c>
      <c r="AC1076" s="179" t="str">
        <f>IF('Planilla de Perforacion'!K1110="Repasa","Repasa","")</f>
        <v/>
      </c>
      <c r="AE1076" s="179" t="b">
        <f t="shared" si="185"/>
        <v>0</v>
      </c>
      <c r="AF1076" t="str">
        <v/>
      </c>
      <c r="AG1076" s="179" t="str">
        <f t="shared" si="186"/>
        <v/>
      </c>
      <c r="AH1076" t="str">
        <v/>
      </c>
      <c r="AI1076" s="202" t="str">
        <v/>
      </c>
      <c r="AJ1076" t="str">
        <v/>
      </c>
      <c r="AK1076" s="203" t="str">
        <v/>
      </c>
      <c r="AL1076" t="str">
        <f t="shared" si="179"/>
        <v/>
      </c>
      <c r="AM1076" t="str">
        <f t="shared" si="180"/>
        <v/>
      </c>
    </row>
    <row r="1077" spans="3:39" x14ac:dyDescent="0.25">
      <c r="C1077" s="179" t="str">
        <f>IF('Planilla de Perforacion'!K1111="Conexión","Conexión","")</f>
        <v/>
      </c>
      <c r="D1077" s="189" t="str">
        <f>'Planilla de Perforacion'!H1111</f>
        <v/>
      </c>
      <c r="E1077" s="190" t="str">
        <f>'Planilla de Perforacion'!E1111</f>
        <v/>
      </c>
      <c r="F1077" s="179">
        <f>'Planilla de Perforacion'!AF1111</f>
        <v>0</v>
      </c>
      <c r="G1077" s="179" t="str">
        <f>'Planilla de Perforacion'!AQ1111</f>
        <v/>
      </c>
      <c r="H1077" s="179" t="str">
        <f>'Planilla de Perforacion'!AS1111</f>
        <v/>
      </c>
      <c r="I1077" s="179" t="str">
        <f>'Planilla de Perforacion'!AR1111</f>
        <v/>
      </c>
      <c r="J1077" s="191" t="str">
        <v/>
      </c>
      <c r="K1077" s="191" t="str">
        <f t="shared" si="189"/>
        <v/>
      </c>
      <c r="L1077" s="191" t="str">
        <v/>
      </c>
      <c r="M1077" s="192" t="str">
        <v/>
      </c>
      <c r="N1077" s="191" t="str">
        <v/>
      </c>
      <c r="O1077" s="191" t="str">
        <v/>
      </c>
      <c r="P1077" s="193" t="str">
        <f t="shared" si="181"/>
        <v/>
      </c>
      <c r="Q1077" s="193" t="str">
        <f t="shared" si="182"/>
        <v/>
      </c>
      <c r="R1077" s="179" t="str">
        <f>IF('Planilla de Perforacion'!K1111="Survey","Survey","")</f>
        <v/>
      </c>
      <c r="T1077" s="179" t="b">
        <f t="shared" si="183"/>
        <v>0</v>
      </c>
      <c r="U1077" s="179" t="str">
        <v/>
      </c>
      <c r="V1077" s="179" t="str">
        <f t="shared" si="184"/>
        <v/>
      </c>
      <c r="W1077" t="str">
        <v/>
      </c>
      <c r="X1077" s="202" t="str">
        <v/>
      </c>
      <c r="Y1077" t="str">
        <v/>
      </c>
      <c r="Z1077" t="str">
        <v/>
      </c>
      <c r="AA1077" t="str">
        <f t="shared" si="187"/>
        <v/>
      </c>
      <c r="AB1077" t="str">
        <f t="shared" si="188"/>
        <v/>
      </c>
      <c r="AC1077" s="179" t="str">
        <f>IF('Planilla de Perforacion'!K1111="Repasa","Repasa","")</f>
        <v/>
      </c>
      <c r="AE1077" s="179" t="b">
        <f t="shared" si="185"/>
        <v>0</v>
      </c>
      <c r="AF1077" t="str">
        <v/>
      </c>
      <c r="AG1077" s="179" t="str">
        <f t="shared" si="186"/>
        <v/>
      </c>
      <c r="AH1077" t="str">
        <v/>
      </c>
      <c r="AI1077" s="202" t="str">
        <v/>
      </c>
      <c r="AJ1077" t="str">
        <v/>
      </c>
      <c r="AK1077" s="203" t="str">
        <v/>
      </c>
      <c r="AL1077" t="str">
        <f t="shared" si="179"/>
        <v/>
      </c>
      <c r="AM1077" t="str">
        <f t="shared" si="180"/>
        <v/>
      </c>
    </row>
    <row r="1078" spans="3:39" x14ac:dyDescent="0.25">
      <c r="C1078" s="179" t="str">
        <f>IF('Planilla de Perforacion'!K1112="Conexión","Conexión","")</f>
        <v/>
      </c>
      <c r="D1078" s="189" t="str">
        <f>'Planilla de Perforacion'!H1112</f>
        <v/>
      </c>
      <c r="E1078" s="190" t="str">
        <f>'Planilla de Perforacion'!E1112</f>
        <v/>
      </c>
      <c r="F1078" s="179">
        <f>'Planilla de Perforacion'!AF1112</f>
        <v>0</v>
      </c>
      <c r="G1078" s="179" t="str">
        <f>'Planilla de Perforacion'!AQ1112</f>
        <v/>
      </c>
      <c r="H1078" s="179" t="str">
        <f>'Planilla de Perforacion'!AS1112</f>
        <v/>
      </c>
      <c r="I1078" s="179" t="str">
        <f>'Planilla de Perforacion'!AR1112</f>
        <v/>
      </c>
      <c r="J1078" s="191" t="str">
        <v/>
      </c>
      <c r="K1078" s="191" t="str">
        <f t="shared" si="189"/>
        <v/>
      </c>
      <c r="L1078" s="191" t="str">
        <v/>
      </c>
      <c r="M1078" s="192" t="str">
        <v/>
      </c>
      <c r="N1078" s="191" t="str">
        <v/>
      </c>
      <c r="O1078" s="191" t="str">
        <v/>
      </c>
      <c r="P1078" s="193" t="str">
        <f t="shared" si="181"/>
        <v/>
      </c>
      <c r="Q1078" s="193" t="str">
        <f t="shared" si="182"/>
        <v/>
      </c>
      <c r="R1078" s="179" t="str">
        <f>IF('Planilla de Perforacion'!K1112="Survey","Survey","")</f>
        <v/>
      </c>
      <c r="T1078" s="179" t="b">
        <f t="shared" si="183"/>
        <v>0</v>
      </c>
      <c r="U1078" s="179" t="str">
        <v/>
      </c>
      <c r="V1078" s="179" t="str">
        <f t="shared" si="184"/>
        <v/>
      </c>
      <c r="W1078" t="str">
        <v/>
      </c>
      <c r="X1078" s="202" t="str">
        <v/>
      </c>
      <c r="Y1078" t="str">
        <v/>
      </c>
      <c r="Z1078" t="str">
        <v/>
      </c>
      <c r="AA1078" t="str">
        <f t="shared" si="187"/>
        <v/>
      </c>
      <c r="AB1078" t="str">
        <f t="shared" si="188"/>
        <v/>
      </c>
      <c r="AC1078" s="179" t="str">
        <f>IF('Planilla de Perforacion'!K1112="Repasa","Repasa","")</f>
        <v/>
      </c>
      <c r="AE1078" s="179" t="b">
        <f t="shared" si="185"/>
        <v>0</v>
      </c>
      <c r="AF1078" t="str">
        <v/>
      </c>
      <c r="AG1078" s="179" t="str">
        <f t="shared" si="186"/>
        <v/>
      </c>
      <c r="AH1078" t="str">
        <v/>
      </c>
      <c r="AI1078" s="202" t="str">
        <v/>
      </c>
      <c r="AJ1078" t="str">
        <v/>
      </c>
      <c r="AK1078" s="203" t="str">
        <v/>
      </c>
      <c r="AL1078" t="str">
        <f t="shared" si="179"/>
        <v/>
      </c>
      <c r="AM1078" t="str">
        <f t="shared" si="180"/>
        <v/>
      </c>
    </row>
    <row r="1079" spans="3:39" x14ac:dyDescent="0.25">
      <c r="C1079" s="179" t="str">
        <f>IF('Planilla de Perforacion'!K1113="Conexión","Conexión","")</f>
        <v/>
      </c>
      <c r="D1079" s="189" t="str">
        <f>'Planilla de Perforacion'!H1113</f>
        <v/>
      </c>
      <c r="E1079" s="190" t="str">
        <f>'Planilla de Perforacion'!E1113</f>
        <v/>
      </c>
      <c r="F1079" s="179">
        <f>'Planilla de Perforacion'!AF1113</f>
        <v>0</v>
      </c>
      <c r="G1079" s="179" t="str">
        <f>'Planilla de Perforacion'!AQ1113</f>
        <v/>
      </c>
      <c r="H1079" s="179" t="str">
        <f>'Planilla de Perforacion'!AS1113</f>
        <v/>
      </c>
      <c r="I1079" s="179" t="str">
        <f>'Planilla de Perforacion'!AR1113</f>
        <v/>
      </c>
      <c r="J1079" s="191" t="str">
        <v/>
      </c>
      <c r="K1079" s="191" t="str">
        <f t="shared" si="189"/>
        <v/>
      </c>
      <c r="L1079" s="191" t="str">
        <v/>
      </c>
      <c r="M1079" s="192" t="str">
        <v/>
      </c>
      <c r="N1079" s="191" t="str">
        <v/>
      </c>
      <c r="O1079" s="191" t="str">
        <v/>
      </c>
      <c r="P1079" s="193" t="str">
        <f t="shared" si="181"/>
        <v/>
      </c>
      <c r="Q1079" s="193" t="str">
        <f t="shared" si="182"/>
        <v/>
      </c>
      <c r="R1079" s="179" t="str">
        <f>IF('Planilla de Perforacion'!K1113="Survey","Survey","")</f>
        <v/>
      </c>
      <c r="T1079" s="179" t="b">
        <f t="shared" si="183"/>
        <v>0</v>
      </c>
      <c r="U1079" s="179" t="str">
        <v/>
      </c>
      <c r="V1079" s="179" t="str">
        <f t="shared" si="184"/>
        <v/>
      </c>
      <c r="W1079" t="str">
        <v/>
      </c>
      <c r="X1079" s="202" t="str">
        <v/>
      </c>
      <c r="Y1079" t="str">
        <v/>
      </c>
      <c r="Z1079" t="str">
        <v/>
      </c>
      <c r="AA1079" t="str">
        <f t="shared" si="187"/>
        <v/>
      </c>
      <c r="AB1079" t="str">
        <f t="shared" si="188"/>
        <v/>
      </c>
      <c r="AC1079" s="179" t="str">
        <f>IF('Planilla de Perforacion'!K1113="Repasa","Repasa","")</f>
        <v/>
      </c>
      <c r="AE1079" s="179" t="b">
        <f t="shared" si="185"/>
        <v>0</v>
      </c>
      <c r="AF1079" t="str">
        <v/>
      </c>
      <c r="AG1079" s="179" t="str">
        <f t="shared" si="186"/>
        <v/>
      </c>
      <c r="AH1079" t="str">
        <v/>
      </c>
      <c r="AI1079" s="202" t="str">
        <v/>
      </c>
      <c r="AJ1079" t="str">
        <v/>
      </c>
      <c r="AK1079" s="203" t="str">
        <v/>
      </c>
      <c r="AL1079" t="str">
        <f t="shared" si="179"/>
        <v/>
      </c>
      <c r="AM1079" t="str">
        <f t="shared" si="180"/>
        <v/>
      </c>
    </row>
    <row r="1080" spans="3:39" x14ac:dyDescent="0.25">
      <c r="C1080" s="179" t="str">
        <f>IF('Planilla de Perforacion'!K1114="Conexión","Conexión","")</f>
        <v/>
      </c>
      <c r="D1080" s="189" t="str">
        <f>'Planilla de Perforacion'!H1114</f>
        <v/>
      </c>
      <c r="E1080" s="190" t="str">
        <f>'Planilla de Perforacion'!E1114</f>
        <v/>
      </c>
      <c r="F1080" s="179">
        <f>'Planilla de Perforacion'!AF1114</f>
        <v>0</v>
      </c>
      <c r="G1080" s="179" t="str">
        <f>'Planilla de Perforacion'!AQ1114</f>
        <v/>
      </c>
      <c r="H1080" s="179" t="str">
        <f>'Planilla de Perforacion'!AS1114</f>
        <v/>
      </c>
      <c r="I1080" s="179" t="str">
        <f>'Planilla de Perforacion'!AR1114</f>
        <v/>
      </c>
      <c r="J1080" s="191" t="str">
        <v/>
      </c>
      <c r="K1080" s="191" t="str">
        <f t="shared" si="189"/>
        <v/>
      </c>
      <c r="L1080" s="191" t="str">
        <v/>
      </c>
      <c r="M1080" s="192" t="str">
        <v/>
      </c>
      <c r="N1080" s="191" t="str">
        <v/>
      </c>
      <c r="O1080" s="191" t="str">
        <v/>
      </c>
      <c r="P1080" s="193" t="str">
        <f t="shared" si="181"/>
        <v/>
      </c>
      <c r="Q1080" s="193" t="str">
        <f t="shared" si="182"/>
        <v/>
      </c>
      <c r="R1080" s="179" t="str">
        <f>IF('Planilla de Perforacion'!K1114="Survey","Survey","")</f>
        <v/>
      </c>
      <c r="T1080" s="179" t="b">
        <f t="shared" si="183"/>
        <v>0</v>
      </c>
      <c r="U1080" s="179" t="str">
        <v/>
      </c>
      <c r="V1080" s="179" t="str">
        <f t="shared" si="184"/>
        <v/>
      </c>
      <c r="W1080" t="str">
        <v/>
      </c>
      <c r="X1080" s="202" t="str">
        <v/>
      </c>
      <c r="Y1080" t="str">
        <v/>
      </c>
      <c r="Z1080" t="str">
        <v/>
      </c>
      <c r="AA1080" t="str">
        <f t="shared" si="187"/>
        <v/>
      </c>
      <c r="AB1080" t="str">
        <f t="shared" si="188"/>
        <v/>
      </c>
      <c r="AC1080" s="179" t="str">
        <f>IF('Planilla de Perforacion'!K1114="Repasa","Repasa","")</f>
        <v/>
      </c>
      <c r="AE1080" s="179" t="b">
        <f t="shared" si="185"/>
        <v>0</v>
      </c>
      <c r="AF1080" t="str">
        <v/>
      </c>
      <c r="AG1080" s="179" t="str">
        <f t="shared" si="186"/>
        <v/>
      </c>
      <c r="AH1080" t="str">
        <v/>
      </c>
      <c r="AI1080" s="202" t="str">
        <v/>
      </c>
      <c r="AJ1080" t="str">
        <v/>
      </c>
      <c r="AK1080" s="203" t="str">
        <v/>
      </c>
      <c r="AL1080" t="str">
        <f t="shared" si="179"/>
        <v/>
      </c>
      <c r="AM1080" t="str">
        <f t="shared" si="180"/>
        <v/>
      </c>
    </row>
    <row r="1081" spans="3:39" x14ac:dyDescent="0.25">
      <c r="C1081" s="179" t="str">
        <f>IF('Planilla de Perforacion'!K1115="Conexión","Conexión","")</f>
        <v/>
      </c>
      <c r="D1081" s="189" t="str">
        <f>'Planilla de Perforacion'!H1115</f>
        <v/>
      </c>
      <c r="E1081" s="190" t="str">
        <f>'Planilla de Perforacion'!E1115</f>
        <v/>
      </c>
      <c r="F1081" s="179">
        <f>'Planilla de Perforacion'!AF1115</f>
        <v>0</v>
      </c>
      <c r="G1081" s="179" t="str">
        <f>'Planilla de Perforacion'!AQ1115</f>
        <v/>
      </c>
      <c r="H1081" s="179" t="str">
        <f>'Planilla de Perforacion'!AS1115</f>
        <v/>
      </c>
      <c r="I1081" s="179" t="str">
        <f>'Planilla de Perforacion'!AR1115</f>
        <v/>
      </c>
      <c r="J1081" s="191" t="str">
        <v/>
      </c>
      <c r="K1081" s="191" t="str">
        <f t="shared" si="189"/>
        <v/>
      </c>
      <c r="L1081" s="191" t="str">
        <v/>
      </c>
      <c r="M1081" s="192" t="str">
        <v/>
      </c>
      <c r="N1081" s="191" t="str">
        <v/>
      </c>
      <c r="O1081" s="191" t="str">
        <v/>
      </c>
      <c r="P1081" s="193" t="str">
        <f t="shared" si="181"/>
        <v/>
      </c>
      <c r="Q1081" s="193" t="str">
        <f t="shared" si="182"/>
        <v/>
      </c>
      <c r="R1081" s="179" t="str">
        <f>IF('Planilla de Perforacion'!K1115="Survey","Survey","")</f>
        <v/>
      </c>
      <c r="T1081" s="179" t="b">
        <f t="shared" si="183"/>
        <v>0</v>
      </c>
      <c r="U1081" s="179" t="str">
        <v/>
      </c>
      <c r="V1081" s="179" t="str">
        <f t="shared" si="184"/>
        <v/>
      </c>
      <c r="W1081" t="str">
        <v/>
      </c>
      <c r="X1081" s="202" t="str">
        <v/>
      </c>
      <c r="Y1081" t="str">
        <v/>
      </c>
      <c r="Z1081" t="str">
        <v/>
      </c>
      <c r="AA1081" t="str">
        <f t="shared" si="187"/>
        <v/>
      </c>
      <c r="AB1081" t="str">
        <f t="shared" si="188"/>
        <v/>
      </c>
      <c r="AC1081" s="179" t="str">
        <f>IF('Planilla de Perforacion'!K1115="Repasa","Repasa","")</f>
        <v/>
      </c>
      <c r="AE1081" s="179" t="b">
        <f t="shared" si="185"/>
        <v>0</v>
      </c>
      <c r="AF1081" t="str">
        <v/>
      </c>
      <c r="AG1081" s="179" t="str">
        <f t="shared" si="186"/>
        <v/>
      </c>
      <c r="AH1081" t="str">
        <v/>
      </c>
      <c r="AI1081" s="202" t="str">
        <v/>
      </c>
      <c r="AJ1081" t="str">
        <v/>
      </c>
      <c r="AK1081" s="203" t="str">
        <v/>
      </c>
      <c r="AL1081" t="str">
        <f t="shared" si="179"/>
        <v/>
      </c>
      <c r="AM1081" t="str">
        <f t="shared" si="180"/>
        <v/>
      </c>
    </row>
    <row r="1082" spans="3:39" x14ac:dyDescent="0.25">
      <c r="C1082" s="179" t="str">
        <f>IF('Planilla de Perforacion'!K1116="Conexión","Conexión","")</f>
        <v/>
      </c>
      <c r="D1082" s="189" t="str">
        <f>'Planilla de Perforacion'!H1116</f>
        <v/>
      </c>
      <c r="E1082" s="190" t="str">
        <f>'Planilla de Perforacion'!E1116</f>
        <v/>
      </c>
      <c r="F1082" s="179">
        <f>'Planilla de Perforacion'!AF1116</f>
        <v>0</v>
      </c>
      <c r="G1082" s="179" t="str">
        <f>'Planilla de Perforacion'!AQ1116</f>
        <v/>
      </c>
      <c r="H1082" s="179" t="str">
        <f>'Planilla de Perforacion'!AS1116</f>
        <v/>
      </c>
      <c r="I1082" s="179" t="str">
        <f>'Planilla de Perforacion'!AR1116</f>
        <v/>
      </c>
      <c r="J1082" s="191" t="str">
        <v/>
      </c>
      <c r="K1082" s="191" t="str">
        <f t="shared" si="189"/>
        <v/>
      </c>
      <c r="L1082" s="191" t="str">
        <v/>
      </c>
      <c r="M1082" s="192" t="str">
        <v/>
      </c>
      <c r="N1082" s="191" t="str">
        <v/>
      </c>
      <c r="O1082" s="191" t="str">
        <v/>
      </c>
      <c r="P1082" s="193" t="str">
        <f t="shared" si="181"/>
        <v/>
      </c>
      <c r="Q1082" s="193" t="str">
        <f t="shared" si="182"/>
        <v/>
      </c>
      <c r="R1082" s="179" t="str">
        <f>IF('Planilla de Perforacion'!K1116="Survey","Survey","")</f>
        <v/>
      </c>
      <c r="T1082" s="179" t="b">
        <f t="shared" si="183"/>
        <v>0</v>
      </c>
      <c r="U1082" s="179" t="str">
        <v/>
      </c>
      <c r="V1082" s="179" t="str">
        <f t="shared" si="184"/>
        <v/>
      </c>
      <c r="W1082" t="str">
        <v/>
      </c>
      <c r="X1082" s="202" t="str">
        <v/>
      </c>
      <c r="Y1082" t="str">
        <v/>
      </c>
      <c r="Z1082" t="str">
        <v/>
      </c>
      <c r="AA1082" t="str">
        <f t="shared" si="187"/>
        <v/>
      </c>
      <c r="AB1082" t="str">
        <f t="shared" si="188"/>
        <v/>
      </c>
      <c r="AC1082" s="179" t="str">
        <f>IF('Planilla de Perforacion'!K1116="Repasa","Repasa","")</f>
        <v/>
      </c>
      <c r="AE1082" s="179" t="b">
        <f t="shared" si="185"/>
        <v>0</v>
      </c>
      <c r="AF1082" t="str">
        <v/>
      </c>
      <c r="AG1082" s="179" t="str">
        <f t="shared" si="186"/>
        <v/>
      </c>
      <c r="AH1082" t="str">
        <v/>
      </c>
      <c r="AI1082" s="202" t="str">
        <v/>
      </c>
      <c r="AJ1082" t="str">
        <v/>
      </c>
      <c r="AK1082" s="203" t="str">
        <v/>
      </c>
      <c r="AL1082" t="str">
        <f t="shared" si="179"/>
        <v/>
      </c>
      <c r="AM1082" t="str">
        <f t="shared" si="180"/>
        <v/>
      </c>
    </row>
    <row r="1083" spans="3:39" x14ac:dyDescent="0.25">
      <c r="C1083" s="179" t="str">
        <f>IF('Planilla de Perforacion'!K1117="Conexión","Conexión","")</f>
        <v/>
      </c>
      <c r="D1083" s="189" t="str">
        <f>'Planilla de Perforacion'!H1117</f>
        <v/>
      </c>
      <c r="E1083" s="190" t="str">
        <f>'Planilla de Perforacion'!E1117</f>
        <v/>
      </c>
      <c r="F1083" s="179">
        <f>'Planilla de Perforacion'!AF1117</f>
        <v>0</v>
      </c>
      <c r="G1083" s="179" t="str">
        <f>'Planilla de Perforacion'!AQ1117</f>
        <v/>
      </c>
      <c r="H1083" s="179" t="str">
        <f>'Planilla de Perforacion'!AS1117</f>
        <v/>
      </c>
      <c r="I1083" s="179" t="str">
        <f>'Planilla de Perforacion'!AR1117</f>
        <v/>
      </c>
      <c r="J1083" s="191" t="str">
        <v/>
      </c>
      <c r="K1083" s="191" t="str">
        <f t="shared" si="189"/>
        <v/>
      </c>
      <c r="L1083" s="191" t="str">
        <v/>
      </c>
      <c r="M1083" s="192" t="str">
        <v/>
      </c>
      <c r="N1083" s="191" t="str">
        <v/>
      </c>
      <c r="O1083" s="191" t="str">
        <v/>
      </c>
      <c r="P1083" s="193" t="str">
        <f t="shared" si="181"/>
        <v/>
      </c>
      <c r="Q1083" s="193" t="str">
        <f t="shared" si="182"/>
        <v/>
      </c>
      <c r="R1083" s="179" t="str">
        <f>IF('Planilla de Perforacion'!K1117="Survey","Survey","")</f>
        <v/>
      </c>
      <c r="T1083" s="179" t="b">
        <f t="shared" si="183"/>
        <v>0</v>
      </c>
      <c r="U1083" s="179" t="str">
        <v/>
      </c>
      <c r="V1083" s="179" t="str">
        <f t="shared" si="184"/>
        <v/>
      </c>
      <c r="W1083" t="str">
        <v/>
      </c>
      <c r="X1083" s="202" t="str">
        <v/>
      </c>
      <c r="Y1083" t="str">
        <v/>
      </c>
      <c r="Z1083" t="str">
        <v/>
      </c>
      <c r="AA1083" t="str">
        <f t="shared" si="187"/>
        <v/>
      </c>
      <c r="AB1083" t="str">
        <f t="shared" si="188"/>
        <v/>
      </c>
      <c r="AC1083" s="179" t="str">
        <f>IF('Planilla de Perforacion'!K1117="Repasa","Repasa","")</f>
        <v/>
      </c>
      <c r="AE1083" s="179" t="b">
        <f t="shared" si="185"/>
        <v>0</v>
      </c>
      <c r="AF1083" t="str">
        <v/>
      </c>
      <c r="AG1083" s="179" t="str">
        <f t="shared" si="186"/>
        <v/>
      </c>
      <c r="AH1083" t="str">
        <v/>
      </c>
      <c r="AI1083" s="202" t="str">
        <v/>
      </c>
      <c r="AJ1083" t="str">
        <v/>
      </c>
      <c r="AK1083" s="203" t="str">
        <v/>
      </c>
      <c r="AL1083" t="str">
        <f t="shared" si="179"/>
        <v/>
      </c>
      <c r="AM1083" t="str">
        <f t="shared" si="180"/>
        <v/>
      </c>
    </row>
    <row r="1084" spans="3:39" x14ac:dyDescent="0.25">
      <c r="C1084" s="179" t="str">
        <f>IF('Planilla de Perforacion'!K1118="Conexión","Conexión","")</f>
        <v/>
      </c>
      <c r="D1084" s="189" t="str">
        <f>'Planilla de Perforacion'!H1118</f>
        <v/>
      </c>
      <c r="E1084" s="190" t="str">
        <f>'Planilla de Perforacion'!E1118</f>
        <v/>
      </c>
      <c r="F1084" s="179">
        <f>'Planilla de Perforacion'!AF1118</f>
        <v>0</v>
      </c>
      <c r="G1084" s="179" t="str">
        <f>'Planilla de Perforacion'!AQ1118</f>
        <v/>
      </c>
      <c r="H1084" s="179" t="str">
        <f>'Planilla de Perforacion'!AS1118</f>
        <v/>
      </c>
      <c r="I1084" s="179" t="str">
        <f>'Planilla de Perforacion'!AR1118</f>
        <v/>
      </c>
      <c r="J1084" s="191" t="str">
        <v/>
      </c>
      <c r="K1084" s="191" t="str">
        <f t="shared" si="189"/>
        <v/>
      </c>
      <c r="L1084" s="191" t="str">
        <v/>
      </c>
      <c r="M1084" s="192" t="str">
        <v/>
      </c>
      <c r="N1084" s="191" t="str">
        <v/>
      </c>
      <c r="O1084" s="191" t="str">
        <v/>
      </c>
      <c r="P1084" s="193" t="str">
        <f t="shared" si="181"/>
        <v/>
      </c>
      <c r="Q1084" s="193" t="str">
        <f t="shared" si="182"/>
        <v/>
      </c>
      <c r="R1084" s="179" t="str">
        <f>IF('Planilla de Perforacion'!K1118="Survey","Survey","")</f>
        <v/>
      </c>
      <c r="T1084" s="179" t="b">
        <f t="shared" si="183"/>
        <v>0</v>
      </c>
      <c r="U1084" s="179" t="str">
        <v/>
      </c>
      <c r="V1084" s="179" t="str">
        <f t="shared" si="184"/>
        <v/>
      </c>
      <c r="W1084" t="str">
        <v/>
      </c>
      <c r="X1084" s="202" t="str">
        <v/>
      </c>
      <c r="Y1084" t="str">
        <v/>
      </c>
      <c r="Z1084" t="str">
        <v/>
      </c>
      <c r="AA1084" t="str">
        <f t="shared" si="187"/>
        <v/>
      </c>
      <c r="AB1084" t="str">
        <f t="shared" si="188"/>
        <v/>
      </c>
      <c r="AC1084" s="179" t="str">
        <f>IF('Planilla de Perforacion'!K1118="Repasa","Repasa","")</f>
        <v/>
      </c>
      <c r="AE1084" s="179" t="b">
        <f t="shared" si="185"/>
        <v>0</v>
      </c>
      <c r="AF1084" t="str">
        <v/>
      </c>
      <c r="AG1084" s="179" t="str">
        <f t="shared" si="186"/>
        <v/>
      </c>
      <c r="AH1084" t="str">
        <v/>
      </c>
      <c r="AI1084" s="202" t="str">
        <v/>
      </c>
      <c r="AJ1084" t="str">
        <v/>
      </c>
      <c r="AK1084" s="203" t="str">
        <v/>
      </c>
      <c r="AL1084" t="str">
        <f t="shared" si="179"/>
        <v/>
      </c>
      <c r="AM1084" t="str">
        <f t="shared" si="180"/>
        <v/>
      </c>
    </row>
    <row r="1085" spans="3:39" x14ac:dyDescent="0.25">
      <c r="C1085" s="179" t="str">
        <f>IF('Planilla de Perforacion'!K1119="Conexión","Conexión","")</f>
        <v/>
      </c>
      <c r="D1085" s="189" t="str">
        <f>'Planilla de Perforacion'!H1119</f>
        <v/>
      </c>
      <c r="E1085" s="190" t="str">
        <f>'Planilla de Perforacion'!E1119</f>
        <v/>
      </c>
      <c r="F1085" s="179">
        <f>'Planilla de Perforacion'!AF1119</f>
        <v>0</v>
      </c>
      <c r="G1085" s="179" t="str">
        <f>'Planilla de Perforacion'!AQ1119</f>
        <v/>
      </c>
      <c r="H1085" s="179" t="str">
        <f>'Planilla de Perforacion'!AS1119</f>
        <v/>
      </c>
      <c r="I1085" s="179" t="str">
        <f>'Planilla de Perforacion'!AR1119</f>
        <v/>
      </c>
      <c r="J1085" s="191" t="str">
        <v/>
      </c>
      <c r="K1085" s="191" t="str">
        <f t="shared" si="189"/>
        <v/>
      </c>
      <c r="L1085" s="191" t="str">
        <v/>
      </c>
      <c r="M1085" s="192" t="str">
        <v/>
      </c>
      <c r="N1085" s="191" t="str">
        <v/>
      </c>
      <c r="O1085" s="191" t="str">
        <v/>
      </c>
      <c r="P1085" s="193" t="str">
        <f t="shared" si="181"/>
        <v/>
      </c>
      <c r="Q1085" s="193" t="str">
        <f t="shared" si="182"/>
        <v/>
      </c>
      <c r="R1085" s="179" t="str">
        <f>IF('Planilla de Perforacion'!K1119="Survey","Survey","")</f>
        <v/>
      </c>
      <c r="T1085" s="179" t="b">
        <f t="shared" si="183"/>
        <v>0</v>
      </c>
      <c r="U1085" s="179" t="str">
        <v/>
      </c>
      <c r="V1085" s="179" t="str">
        <f t="shared" si="184"/>
        <v/>
      </c>
      <c r="W1085" t="str">
        <v/>
      </c>
      <c r="X1085" s="202" t="str">
        <v/>
      </c>
      <c r="Y1085" t="str">
        <v/>
      </c>
      <c r="Z1085" t="str">
        <v/>
      </c>
      <c r="AA1085" t="str">
        <f t="shared" si="187"/>
        <v/>
      </c>
      <c r="AB1085" t="str">
        <f t="shared" si="188"/>
        <v/>
      </c>
      <c r="AC1085" s="179" t="str">
        <f>IF('Planilla de Perforacion'!K1119="Repasa","Repasa","")</f>
        <v/>
      </c>
      <c r="AE1085" s="179" t="b">
        <f t="shared" si="185"/>
        <v>0</v>
      </c>
      <c r="AF1085" t="str">
        <v/>
      </c>
      <c r="AG1085" s="179" t="str">
        <f t="shared" si="186"/>
        <v/>
      </c>
      <c r="AH1085" t="str">
        <v/>
      </c>
      <c r="AI1085" s="202" t="str">
        <v/>
      </c>
      <c r="AJ1085" t="str">
        <v/>
      </c>
      <c r="AK1085" s="203" t="str">
        <v/>
      </c>
      <c r="AL1085" t="str">
        <f t="shared" si="179"/>
        <v/>
      </c>
      <c r="AM1085" t="str">
        <f t="shared" si="180"/>
        <v/>
      </c>
    </row>
    <row r="1086" spans="3:39" x14ac:dyDescent="0.25">
      <c r="C1086" s="179" t="str">
        <f>IF('Planilla de Perforacion'!K1120="Conexión","Conexión","")</f>
        <v/>
      </c>
      <c r="D1086" s="189" t="str">
        <f>'Planilla de Perforacion'!H1120</f>
        <v/>
      </c>
      <c r="E1086" s="190" t="str">
        <f>'Planilla de Perforacion'!E1120</f>
        <v/>
      </c>
      <c r="F1086" s="179">
        <f>'Planilla de Perforacion'!AF1120</f>
        <v>0</v>
      </c>
      <c r="G1086" s="179" t="str">
        <f>'Planilla de Perforacion'!AQ1120</f>
        <v/>
      </c>
      <c r="H1086" s="179" t="str">
        <f>'Planilla de Perforacion'!AS1120</f>
        <v/>
      </c>
      <c r="I1086" s="179" t="str">
        <f>'Planilla de Perforacion'!AR1120</f>
        <v/>
      </c>
      <c r="J1086" s="191" t="str">
        <v/>
      </c>
      <c r="K1086" s="191" t="str">
        <f t="shared" si="189"/>
        <v/>
      </c>
      <c r="L1086" s="191" t="str">
        <v/>
      </c>
      <c r="M1086" s="192" t="str">
        <v/>
      </c>
      <c r="N1086" s="191" t="str">
        <v/>
      </c>
      <c r="O1086" s="191" t="str">
        <v/>
      </c>
      <c r="P1086" s="193" t="str">
        <f t="shared" si="181"/>
        <v/>
      </c>
      <c r="Q1086" s="193" t="str">
        <f t="shared" si="182"/>
        <v/>
      </c>
      <c r="R1086" s="179" t="str">
        <f>IF('Planilla de Perforacion'!K1120="Survey","Survey","")</f>
        <v/>
      </c>
      <c r="T1086" s="179" t="b">
        <f t="shared" si="183"/>
        <v>0</v>
      </c>
      <c r="U1086" s="179" t="str">
        <v/>
      </c>
      <c r="V1086" s="179" t="str">
        <f t="shared" si="184"/>
        <v/>
      </c>
      <c r="W1086" t="str">
        <v/>
      </c>
      <c r="X1086" s="202" t="str">
        <v/>
      </c>
      <c r="Y1086" t="str">
        <v/>
      </c>
      <c r="Z1086" t="str">
        <v/>
      </c>
      <c r="AA1086" t="str">
        <f t="shared" si="187"/>
        <v/>
      </c>
      <c r="AB1086" t="str">
        <f t="shared" si="188"/>
        <v/>
      </c>
      <c r="AC1086" s="179" t="str">
        <f>IF('Planilla de Perforacion'!K1120="Repasa","Repasa","")</f>
        <v/>
      </c>
      <c r="AE1086" s="179" t="b">
        <f t="shared" si="185"/>
        <v>0</v>
      </c>
      <c r="AF1086" t="str">
        <v/>
      </c>
      <c r="AG1086" s="179" t="str">
        <f t="shared" si="186"/>
        <v/>
      </c>
      <c r="AH1086" t="str">
        <v/>
      </c>
      <c r="AI1086" s="202" t="str">
        <v/>
      </c>
      <c r="AJ1086" t="str">
        <v/>
      </c>
      <c r="AK1086" s="203" t="str">
        <v/>
      </c>
      <c r="AL1086" t="str">
        <f t="shared" si="179"/>
        <v/>
      </c>
      <c r="AM1086" t="str">
        <f t="shared" si="180"/>
        <v/>
      </c>
    </row>
    <row r="1087" spans="3:39" x14ac:dyDescent="0.25">
      <c r="C1087" s="179" t="str">
        <f>IF('Planilla de Perforacion'!K1121="Conexión","Conexión","")</f>
        <v/>
      </c>
      <c r="D1087" s="189" t="str">
        <f>'Planilla de Perforacion'!H1121</f>
        <v/>
      </c>
      <c r="E1087" s="190" t="str">
        <f>'Planilla de Perforacion'!E1121</f>
        <v/>
      </c>
      <c r="F1087" s="179">
        <f>'Planilla de Perforacion'!AF1121</f>
        <v>0</v>
      </c>
      <c r="G1087" s="179" t="str">
        <f>'Planilla de Perforacion'!AQ1121</f>
        <v/>
      </c>
      <c r="H1087" s="179" t="str">
        <f>'Planilla de Perforacion'!AS1121</f>
        <v/>
      </c>
      <c r="I1087" s="179" t="str">
        <f>'Planilla de Perforacion'!AR1121</f>
        <v/>
      </c>
      <c r="J1087" s="191" t="str">
        <v/>
      </c>
      <c r="K1087" s="191" t="str">
        <f t="shared" si="189"/>
        <v/>
      </c>
      <c r="L1087" s="191" t="str">
        <v/>
      </c>
      <c r="M1087" s="192" t="str">
        <v/>
      </c>
      <c r="N1087" s="191" t="str">
        <v/>
      </c>
      <c r="O1087" s="191" t="str">
        <v/>
      </c>
      <c r="P1087" s="193" t="str">
        <f t="shared" si="181"/>
        <v/>
      </c>
      <c r="Q1087" s="193" t="str">
        <f t="shared" si="182"/>
        <v/>
      </c>
      <c r="R1087" s="179" t="str">
        <f>IF('Planilla de Perforacion'!K1121="Survey","Survey","")</f>
        <v/>
      </c>
      <c r="T1087" s="179" t="b">
        <f t="shared" si="183"/>
        <v>0</v>
      </c>
      <c r="U1087" s="179" t="str">
        <v/>
      </c>
      <c r="V1087" s="179" t="str">
        <f t="shared" si="184"/>
        <v/>
      </c>
      <c r="W1087" t="str">
        <v/>
      </c>
      <c r="X1087" s="202" t="str">
        <v/>
      </c>
      <c r="Y1087" t="str">
        <v/>
      </c>
      <c r="Z1087" t="str">
        <v/>
      </c>
      <c r="AA1087" t="str">
        <f t="shared" si="187"/>
        <v/>
      </c>
      <c r="AB1087" t="str">
        <f t="shared" si="188"/>
        <v/>
      </c>
      <c r="AC1087" s="179" t="str">
        <f>IF('Planilla de Perforacion'!K1121="Repasa","Repasa","")</f>
        <v/>
      </c>
      <c r="AE1087" s="179" t="b">
        <f t="shared" si="185"/>
        <v>0</v>
      </c>
      <c r="AF1087" t="str">
        <v/>
      </c>
      <c r="AG1087" s="179" t="str">
        <f t="shared" si="186"/>
        <v/>
      </c>
      <c r="AH1087" t="str">
        <v/>
      </c>
      <c r="AI1087" s="202" t="str">
        <v/>
      </c>
      <c r="AJ1087" t="str">
        <v/>
      </c>
      <c r="AK1087" s="203" t="str">
        <v/>
      </c>
      <c r="AL1087" t="str">
        <f t="shared" si="179"/>
        <v/>
      </c>
      <c r="AM1087" t="str">
        <f t="shared" si="180"/>
        <v/>
      </c>
    </row>
    <row r="1088" spans="3:39" x14ac:dyDescent="0.25">
      <c r="C1088" s="179" t="str">
        <f>IF('Planilla de Perforacion'!K1122="Conexión","Conexión","")</f>
        <v/>
      </c>
      <c r="D1088" s="189" t="str">
        <f>'Planilla de Perforacion'!H1122</f>
        <v/>
      </c>
      <c r="E1088" s="190" t="str">
        <f>'Planilla de Perforacion'!E1122</f>
        <v/>
      </c>
      <c r="F1088" s="179">
        <f>'Planilla de Perforacion'!AF1122</f>
        <v>0</v>
      </c>
      <c r="G1088" s="179" t="str">
        <f>'Planilla de Perforacion'!AQ1122</f>
        <v/>
      </c>
      <c r="H1088" s="179" t="str">
        <f>'Planilla de Perforacion'!AS1122</f>
        <v/>
      </c>
      <c r="I1088" s="179" t="str">
        <f>'Planilla de Perforacion'!AR1122</f>
        <v/>
      </c>
      <c r="J1088" s="191" t="str">
        <v/>
      </c>
      <c r="K1088" s="191" t="str">
        <f t="shared" si="189"/>
        <v/>
      </c>
      <c r="L1088" s="191" t="str">
        <v/>
      </c>
      <c r="M1088" s="192" t="str">
        <v/>
      </c>
      <c r="N1088" s="191" t="str">
        <v/>
      </c>
      <c r="O1088" s="191" t="str">
        <v/>
      </c>
      <c r="P1088" s="193" t="str">
        <f t="shared" si="181"/>
        <v/>
      </c>
      <c r="Q1088" s="193" t="str">
        <f t="shared" si="182"/>
        <v/>
      </c>
      <c r="R1088" s="179" t="str">
        <f>IF('Planilla de Perforacion'!K1122="Survey","Survey","")</f>
        <v/>
      </c>
      <c r="T1088" s="179" t="b">
        <f t="shared" si="183"/>
        <v>0</v>
      </c>
      <c r="U1088" s="179" t="str">
        <v/>
      </c>
      <c r="V1088" s="179" t="str">
        <f t="shared" si="184"/>
        <v/>
      </c>
      <c r="W1088" t="str">
        <v/>
      </c>
      <c r="X1088" s="202" t="str">
        <v/>
      </c>
      <c r="Y1088" t="str">
        <v/>
      </c>
      <c r="Z1088" t="str">
        <v/>
      </c>
      <c r="AA1088" t="str">
        <f t="shared" si="187"/>
        <v/>
      </c>
      <c r="AB1088" t="str">
        <f t="shared" si="188"/>
        <v/>
      </c>
      <c r="AC1088" s="179" t="str">
        <f>IF('Planilla de Perforacion'!K1122="Repasa","Repasa","")</f>
        <v/>
      </c>
      <c r="AE1088" s="179" t="b">
        <f t="shared" si="185"/>
        <v>0</v>
      </c>
      <c r="AF1088" t="str">
        <v/>
      </c>
      <c r="AG1088" s="179" t="str">
        <f t="shared" si="186"/>
        <v/>
      </c>
      <c r="AH1088" t="str">
        <v/>
      </c>
      <c r="AI1088" s="202" t="str">
        <v/>
      </c>
      <c r="AJ1088" t="str">
        <v/>
      </c>
      <c r="AK1088" s="203" t="str">
        <v/>
      </c>
      <c r="AL1088" t="str">
        <f t="shared" si="179"/>
        <v/>
      </c>
      <c r="AM1088" t="str">
        <f t="shared" si="180"/>
        <v/>
      </c>
    </row>
    <row r="1089" spans="3:39" x14ac:dyDescent="0.25">
      <c r="C1089" s="179" t="str">
        <f>IF('Planilla de Perforacion'!K1123="Conexión","Conexión","")</f>
        <v/>
      </c>
      <c r="D1089" s="189" t="str">
        <f>'Planilla de Perforacion'!H1123</f>
        <v/>
      </c>
      <c r="E1089" s="190" t="str">
        <f>'Planilla de Perforacion'!E1123</f>
        <v/>
      </c>
      <c r="F1089" s="179">
        <f>'Planilla de Perforacion'!AF1123</f>
        <v>0</v>
      </c>
      <c r="G1089" s="179" t="str">
        <f>'Planilla de Perforacion'!AQ1123</f>
        <v/>
      </c>
      <c r="H1089" s="179" t="str">
        <f>'Planilla de Perforacion'!AS1123</f>
        <v/>
      </c>
      <c r="I1089" s="179" t="str">
        <f>'Planilla de Perforacion'!AR1123</f>
        <v/>
      </c>
      <c r="J1089" s="191" t="str">
        <v/>
      </c>
      <c r="K1089" s="191" t="str">
        <f t="shared" si="189"/>
        <v/>
      </c>
      <c r="L1089" s="191" t="str">
        <v/>
      </c>
      <c r="M1089" s="192" t="str">
        <v/>
      </c>
      <c r="N1089" s="191" t="str">
        <v/>
      </c>
      <c r="O1089" s="191" t="str">
        <v/>
      </c>
      <c r="P1089" s="193" t="str">
        <f t="shared" si="181"/>
        <v/>
      </c>
      <c r="Q1089" s="193" t="str">
        <f t="shared" si="182"/>
        <v/>
      </c>
      <c r="R1089" s="179" t="str">
        <f>IF('Planilla de Perforacion'!K1123="Survey","Survey","")</f>
        <v/>
      </c>
      <c r="T1089" s="179" t="b">
        <f t="shared" si="183"/>
        <v>0</v>
      </c>
      <c r="U1089" s="179" t="str">
        <v/>
      </c>
      <c r="V1089" s="179" t="str">
        <f t="shared" si="184"/>
        <v/>
      </c>
      <c r="W1089" t="str">
        <v/>
      </c>
      <c r="X1089" s="202" t="str">
        <v/>
      </c>
      <c r="Y1089" t="str">
        <v/>
      </c>
      <c r="Z1089" t="str">
        <v/>
      </c>
      <c r="AA1089" t="str">
        <f t="shared" si="187"/>
        <v/>
      </c>
      <c r="AB1089" t="str">
        <f t="shared" si="188"/>
        <v/>
      </c>
      <c r="AC1089" s="179" t="str">
        <f>IF('Planilla de Perforacion'!K1123="Repasa","Repasa","")</f>
        <v/>
      </c>
      <c r="AE1089" s="179" t="b">
        <f t="shared" si="185"/>
        <v>0</v>
      </c>
      <c r="AF1089" t="str">
        <v/>
      </c>
      <c r="AG1089" s="179" t="str">
        <f t="shared" si="186"/>
        <v/>
      </c>
      <c r="AH1089" t="str">
        <v/>
      </c>
      <c r="AI1089" s="202" t="str">
        <v/>
      </c>
      <c r="AJ1089" t="str">
        <v/>
      </c>
      <c r="AK1089" s="203" t="str">
        <v/>
      </c>
      <c r="AL1089" t="str">
        <f t="shared" si="179"/>
        <v/>
      </c>
      <c r="AM1089" t="str">
        <f t="shared" si="180"/>
        <v/>
      </c>
    </row>
    <row r="1090" spans="3:39" x14ac:dyDescent="0.25">
      <c r="C1090" s="179" t="str">
        <f>IF('Planilla de Perforacion'!K1124="Conexión","Conexión","")</f>
        <v/>
      </c>
      <c r="D1090" s="189" t="str">
        <f>'Planilla de Perforacion'!H1124</f>
        <v/>
      </c>
      <c r="E1090" s="190" t="str">
        <f>'Planilla de Perforacion'!E1124</f>
        <v/>
      </c>
      <c r="F1090" s="179">
        <f>'Planilla de Perforacion'!AF1124</f>
        <v>0</v>
      </c>
      <c r="G1090" s="179" t="str">
        <f>'Planilla de Perforacion'!AQ1124</f>
        <v/>
      </c>
      <c r="H1090" s="179" t="str">
        <f>'Planilla de Perforacion'!AS1124</f>
        <v/>
      </c>
      <c r="I1090" s="179" t="str">
        <f>'Planilla de Perforacion'!AR1124</f>
        <v/>
      </c>
      <c r="J1090" s="191" t="str">
        <v/>
      </c>
      <c r="K1090" s="191" t="str">
        <f t="shared" si="189"/>
        <v/>
      </c>
      <c r="L1090" s="191" t="str">
        <v/>
      </c>
      <c r="M1090" s="192" t="str">
        <v/>
      </c>
      <c r="N1090" s="191" t="str">
        <v/>
      </c>
      <c r="O1090" s="191" t="str">
        <v/>
      </c>
      <c r="P1090" s="193" t="str">
        <f t="shared" si="181"/>
        <v/>
      </c>
      <c r="Q1090" s="193" t="str">
        <f t="shared" si="182"/>
        <v/>
      </c>
      <c r="R1090" s="179" t="str">
        <f>IF('Planilla de Perforacion'!K1124="Survey","Survey","")</f>
        <v/>
      </c>
      <c r="T1090" s="179" t="b">
        <f t="shared" si="183"/>
        <v>0</v>
      </c>
      <c r="U1090" s="179" t="str">
        <v/>
      </c>
      <c r="V1090" s="179" t="str">
        <f t="shared" si="184"/>
        <v/>
      </c>
      <c r="W1090" t="str">
        <v/>
      </c>
      <c r="X1090" s="202" t="str">
        <v/>
      </c>
      <c r="Y1090" t="str">
        <v/>
      </c>
      <c r="Z1090" t="str">
        <v/>
      </c>
      <c r="AA1090" t="str">
        <f t="shared" si="187"/>
        <v/>
      </c>
      <c r="AB1090" t="str">
        <f t="shared" si="188"/>
        <v/>
      </c>
      <c r="AC1090" s="179" t="str">
        <f>IF('Planilla de Perforacion'!K1124="Repasa","Repasa","")</f>
        <v/>
      </c>
      <c r="AE1090" s="179" t="b">
        <f t="shared" si="185"/>
        <v>0</v>
      </c>
      <c r="AF1090" t="str">
        <v/>
      </c>
      <c r="AG1090" s="179" t="str">
        <f t="shared" si="186"/>
        <v/>
      </c>
      <c r="AH1090" t="str">
        <v/>
      </c>
      <c r="AI1090" s="202" t="str">
        <v/>
      </c>
      <c r="AJ1090" t="str">
        <v/>
      </c>
      <c r="AK1090" s="203" t="str">
        <v/>
      </c>
      <c r="AL1090" t="str">
        <f t="shared" ref="AL1090:AL1153" si="190">IF(AJ1090="Día",AH1090,"")</f>
        <v/>
      </c>
      <c r="AM1090" t="str">
        <f t="shared" ref="AM1090:AM1153" si="191">IF(AJ1090="Noche",AH1090,"")</f>
        <v/>
      </c>
    </row>
    <row r="1091" spans="3:39" x14ac:dyDescent="0.25">
      <c r="C1091" s="179" t="str">
        <f>IF('Planilla de Perforacion'!K1125="Conexión","Conexión","")</f>
        <v/>
      </c>
      <c r="D1091" s="189" t="str">
        <f>'Planilla de Perforacion'!H1125</f>
        <v/>
      </c>
      <c r="E1091" s="190" t="str">
        <f>'Planilla de Perforacion'!E1125</f>
        <v/>
      </c>
      <c r="F1091" s="179">
        <f>'Planilla de Perforacion'!AF1125</f>
        <v>0</v>
      </c>
      <c r="G1091" s="179" t="str">
        <f>'Planilla de Perforacion'!AQ1125</f>
        <v/>
      </c>
      <c r="H1091" s="179" t="str">
        <f>'Planilla de Perforacion'!AS1125</f>
        <v/>
      </c>
      <c r="I1091" s="179" t="str">
        <f>'Planilla de Perforacion'!AR1125</f>
        <v/>
      </c>
      <c r="J1091" s="191" t="str">
        <v/>
      </c>
      <c r="K1091" s="191" t="str">
        <f t="shared" si="189"/>
        <v/>
      </c>
      <c r="L1091" s="191" t="str">
        <v/>
      </c>
      <c r="M1091" s="192" t="str">
        <v/>
      </c>
      <c r="N1091" s="191" t="str">
        <v/>
      </c>
      <c r="O1091" s="191" t="str">
        <v/>
      </c>
      <c r="P1091" s="193" t="str">
        <f t="shared" ref="P1091:P1154" si="192">IF(N1091="Día",L1091,"")</f>
        <v/>
      </c>
      <c r="Q1091" s="193" t="str">
        <f t="shared" ref="Q1091:Q1154" si="193">IF(N1091="Noche",L1091,"")</f>
        <v/>
      </c>
      <c r="R1091" s="179" t="str">
        <f>IF('Planilla de Perforacion'!K1125="Survey","Survey","")</f>
        <v/>
      </c>
      <c r="T1091" s="179" t="b">
        <f t="shared" ref="T1091:T1154" si="194">IF($R$2:$R$1314=$A$3,ROW())</f>
        <v>0</v>
      </c>
      <c r="U1091" s="179" t="str">
        <v/>
      </c>
      <c r="V1091" s="179" t="str">
        <f t="shared" ref="V1091:V1154" si="195">IF(U1091="","",$A$3)</f>
        <v/>
      </c>
      <c r="W1091" t="str">
        <v/>
      </c>
      <c r="X1091" s="202" t="str">
        <v/>
      </c>
      <c r="Y1091" t="str">
        <v/>
      </c>
      <c r="Z1091" t="str">
        <v/>
      </c>
      <c r="AA1091" t="str">
        <f t="shared" si="187"/>
        <v/>
      </c>
      <c r="AB1091" t="str">
        <f t="shared" si="188"/>
        <v/>
      </c>
      <c r="AC1091" s="179" t="str">
        <f>IF('Planilla de Perforacion'!K1125="Repasa","Repasa","")</f>
        <v/>
      </c>
      <c r="AE1091" s="179" t="b">
        <f t="shared" ref="AE1091:AE1154" si="196">IF($AC$2:$AC$1314=$A$4,ROW())</f>
        <v>0</v>
      </c>
      <c r="AF1091" t="str">
        <v/>
      </c>
      <c r="AG1091" s="179" t="str">
        <f t="shared" ref="AG1091:AG1154" si="197">IF(AF1091="","",$A$4)</f>
        <v/>
      </c>
      <c r="AH1091" t="str">
        <v/>
      </c>
      <c r="AI1091" s="202" t="str">
        <v/>
      </c>
      <c r="AJ1091" t="str">
        <v/>
      </c>
      <c r="AK1091" s="203" t="str">
        <v/>
      </c>
      <c r="AL1091" t="str">
        <f t="shared" si="190"/>
        <v/>
      </c>
      <c r="AM1091" t="str">
        <f t="shared" si="191"/>
        <v/>
      </c>
    </row>
    <row r="1092" spans="3:39" x14ac:dyDescent="0.25">
      <c r="C1092" s="179" t="str">
        <f>IF('Planilla de Perforacion'!K1126="Conexión","Conexión","")</f>
        <v/>
      </c>
      <c r="D1092" s="189" t="str">
        <f>'Planilla de Perforacion'!H1126</f>
        <v/>
      </c>
      <c r="E1092" s="190" t="str">
        <f>'Planilla de Perforacion'!E1126</f>
        <v/>
      </c>
      <c r="F1092" s="179">
        <f>'Planilla de Perforacion'!AF1126</f>
        <v>0</v>
      </c>
      <c r="G1092" s="179" t="str">
        <f>'Planilla de Perforacion'!AQ1126</f>
        <v/>
      </c>
      <c r="H1092" s="179" t="str">
        <f>'Planilla de Perforacion'!AS1126</f>
        <v/>
      </c>
      <c r="I1092" s="179" t="str">
        <f>'Planilla de Perforacion'!AR1126</f>
        <v/>
      </c>
      <c r="J1092" s="191" t="str">
        <v/>
      </c>
      <c r="K1092" s="191" t="str">
        <f t="shared" si="189"/>
        <v/>
      </c>
      <c r="L1092" s="191" t="str">
        <v/>
      </c>
      <c r="M1092" s="192" t="str">
        <v/>
      </c>
      <c r="N1092" s="191" t="str">
        <v/>
      </c>
      <c r="O1092" s="191" t="str">
        <v/>
      </c>
      <c r="P1092" s="193" t="str">
        <f t="shared" si="192"/>
        <v/>
      </c>
      <c r="Q1092" s="193" t="str">
        <f t="shared" si="193"/>
        <v/>
      </c>
      <c r="R1092" s="179" t="str">
        <f>IF('Planilla de Perforacion'!K1126="Survey","Survey","")</f>
        <v/>
      </c>
      <c r="T1092" s="179" t="b">
        <f t="shared" si="194"/>
        <v>0</v>
      </c>
      <c r="U1092" s="179" t="str">
        <v/>
      </c>
      <c r="V1092" s="179" t="str">
        <f t="shared" si="195"/>
        <v/>
      </c>
      <c r="W1092" t="str">
        <v/>
      </c>
      <c r="X1092" s="202" t="str">
        <v/>
      </c>
      <c r="Y1092" t="str">
        <v/>
      </c>
      <c r="Z1092" t="str">
        <v/>
      </c>
      <c r="AA1092" t="str">
        <f t="shared" si="187"/>
        <v/>
      </c>
      <c r="AB1092" t="str">
        <f t="shared" si="188"/>
        <v/>
      </c>
      <c r="AC1092" s="179" t="str">
        <f>IF('Planilla de Perforacion'!K1126="Repasa","Repasa","")</f>
        <v/>
      </c>
      <c r="AE1092" s="179" t="b">
        <f t="shared" si="196"/>
        <v>0</v>
      </c>
      <c r="AF1092" t="str">
        <v/>
      </c>
      <c r="AG1092" s="179" t="str">
        <f t="shared" si="197"/>
        <v/>
      </c>
      <c r="AH1092" t="str">
        <v/>
      </c>
      <c r="AI1092" s="202" t="str">
        <v/>
      </c>
      <c r="AJ1092" t="str">
        <v/>
      </c>
      <c r="AK1092" s="203" t="str">
        <v/>
      </c>
      <c r="AL1092" t="str">
        <f t="shared" si="190"/>
        <v/>
      </c>
      <c r="AM1092" t="str">
        <f t="shared" si="191"/>
        <v/>
      </c>
    </row>
    <row r="1093" spans="3:39" x14ac:dyDescent="0.25">
      <c r="C1093" s="179" t="str">
        <f>IF('Planilla de Perforacion'!K1127="Conexión","Conexión","")</f>
        <v/>
      </c>
      <c r="D1093" s="189" t="str">
        <f>'Planilla de Perforacion'!H1127</f>
        <v/>
      </c>
      <c r="E1093" s="190" t="str">
        <f>'Planilla de Perforacion'!E1127</f>
        <v/>
      </c>
      <c r="F1093" s="179">
        <f>'Planilla de Perforacion'!AF1127</f>
        <v>0</v>
      </c>
      <c r="G1093" s="179" t="str">
        <f>'Planilla de Perforacion'!AQ1127</f>
        <v/>
      </c>
      <c r="H1093" s="179" t="str">
        <f>'Planilla de Perforacion'!AS1127</f>
        <v/>
      </c>
      <c r="I1093" s="179" t="str">
        <f>'Planilla de Perforacion'!AR1127</f>
        <v/>
      </c>
      <c r="J1093" s="191" t="str">
        <v/>
      </c>
      <c r="K1093" s="191" t="str">
        <f t="shared" si="189"/>
        <v/>
      </c>
      <c r="L1093" s="191" t="str">
        <v/>
      </c>
      <c r="M1093" s="192" t="str">
        <v/>
      </c>
      <c r="N1093" s="191" t="str">
        <v/>
      </c>
      <c r="O1093" s="191" t="str">
        <v/>
      </c>
      <c r="P1093" s="193" t="str">
        <f t="shared" si="192"/>
        <v/>
      </c>
      <c r="Q1093" s="193" t="str">
        <f t="shared" si="193"/>
        <v/>
      </c>
      <c r="R1093" s="179" t="str">
        <f>IF('Planilla de Perforacion'!K1127="Survey","Survey","")</f>
        <v/>
      </c>
      <c r="T1093" s="179" t="b">
        <f t="shared" si="194"/>
        <v>0</v>
      </c>
      <c r="U1093" s="179" t="str">
        <v/>
      </c>
      <c r="V1093" s="179" t="str">
        <f t="shared" si="195"/>
        <v/>
      </c>
      <c r="W1093" t="str">
        <v/>
      </c>
      <c r="X1093" s="202" t="str">
        <v/>
      </c>
      <c r="Y1093" t="str">
        <v/>
      </c>
      <c r="Z1093" t="str">
        <v/>
      </c>
      <c r="AA1093" t="str">
        <f t="shared" si="187"/>
        <v/>
      </c>
      <c r="AB1093" t="str">
        <f t="shared" si="188"/>
        <v/>
      </c>
      <c r="AC1093" s="179" t="str">
        <f>IF('Planilla de Perforacion'!K1127="Repasa","Repasa","")</f>
        <v/>
      </c>
      <c r="AE1093" s="179" t="b">
        <f t="shared" si="196"/>
        <v>0</v>
      </c>
      <c r="AF1093" t="str">
        <v/>
      </c>
      <c r="AG1093" s="179" t="str">
        <f t="shared" si="197"/>
        <v/>
      </c>
      <c r="AH1093" t="str">
        <v/>
      </c>
      <c r="AI1093" s="202" t="str">
        <v/>
      </c>
      <c r="AJ1093" t="str">
        <v/>
      </c>
      <c r="AK1093" s="203" t="str">
        <v/>
      </c>
      <c r="AL1093" t="str">
        <f t="shared" si="190"/>
        <v/>
      </c>
      <c r="AM1093" t="str">
        <f t="shared" si="191"/>
        <v/>
      </c>
    </row>
    <row r="1094" spans="3:39" x14ac:dyDescent="0.25">
      <c r="C1094" s="179" t="str">
        <f>IF('Planilla de Perforacion'!K1128="Conexión","Conexión","")</f>
        <v/>
      </c>
      <c r="D1094" s="189" t="str">
        <f>'Planilla de Perforacion'!H1128</f>
        <v/>
      </c>
      <c r="E1094" s="190" t="str">
        <f>'Planilla de Perforacion'!E1128</f>
        <v/>
      </c>
      <c r="F1094" s="179">
        <f>'Planilla de Perforacion'!AF1128</f>
        <v>0</v>
      </c>
      <c r="G1094" s="179" t="str">
        <f>'Planilla de Perforacion'!AQ1128</f>
        <v/>
      </c>
      <c r="H1094" s="179" t="str">
        <f>'Planilla de Perforacion'!AS1128</f>
        <v/>
      </c>
      <c r="I1094" s="179" t="str">
        <f>'Planilla de Perforacion'!AR1128</f>
        <v/>
      </c>
      <c r="J1094" s="191" t="str">
        <v/>
      </c>
      <c r="K1094" s="191" t="str">
        <f t="shared" si="189"/>
        <v/>
      </c>
      <c r="L1094" s="191" t="str">
        <v/>
      </c>
      <c r="M1094" s="192" t="str">
        <v/>
      </c>
      <c r="N1094" s="191" t="str">
        <v/>
      </c>
      <c r="O1094" s="191" t="str">
        <v/>
      </c>
      <c r="P1094" s="193" t="str">
        <f t="shared" si="192"/>
        <v/>
      </c>
      <c r="Q1094" s="193" t="str">
        <f t="shared" si="193"/>
        <v/>
      </c>
      <c r="R1094" s="179" t="str">
        <f>IF('Planilla de Perforacion'!K1128="Survey","Survey","")</f>
        <v/>
      </c>
      <c r="T1094" s="179" t="b">
        <f t="shared" si="194"/>
        <v>0</v>
      </c>
      <c r="U1094" s="179" t="str">
        <v/>
      </c>
      <c r="V1094" s="179" t="str">
        <f t="shared" si="195"/>
        <v/>
      </c>
      <c r="W1094" t="str">
        <v/>
      </c>
      <c r="X1094" s="202" t="str">
        <v/>
      </c>
      <c r="Y1094" t="str">
        <v/>
      </c>
      <c r="Z1094" t="str">
        <v/>
      </c>
      <c r="AA1094" t="str">
        <f t="shared" si="187"/>
        <v/>
      </c>
      <c r="AB1094" t="str">
        <f t="shared" si="188"/>
        <v/>
      </c>
      <c r="AC1094" s="179" t="str">
        <f>IF('Planilla de Perforacion'!K1128="Repasa","Repasa","")</f>
        <v/>
      </c>
      <c r="AE1094" s="179" t="b">
        <f t="shared" si="196"/>
        <v>0</v>
      </c>
      <c r="AF1094" t="str">
        <v/>
      </c>
      <c r="AG1094" s="179" t="str">
        <f t="shared" si="197"/>
        <v/>
      </c>
      <c r="AH1094" t="str">
        <v/>
      </c>
      <c r="AI1094" s="202" t="str">
        <v/>
      </c>
      <c r="AJ1094" t="str">
        <v/>
      </c>
      <c r="AK1094" s="203" t="str">
        <v/>
      </c>
      <c r="AL1094" t="str">
        <f t="shared" si="190"/>
        <v/>
      </c>
      <c r="AM1094" t="str">
        <f t="shared" si="191"/>
        <v/>
      </c>
    </row>
    <row r="1095" spans="3:39" x14ac:dyDescent="0.25">
      <c r="C1095" s="179" t="str">
        <f>IF('Planilla de Perforacion'!K1129="Conexión","Conexión","")</f>
        <v/>
      </c>
      <c r="D1095" s="189" t="str">
        <f>'Planilla de Perforacion'!H1129</f>
        <v/>
      </c>
      <c r="E1095" s="190" t="str">
        <f>'Planilla de Perforacion'!E1129</f>
        <v/>
      </c>
      <c r="F1095" s="179">
        <f>'Planilla de Perforacion'!AF1129</f>
        <v>0</v>
      </c>
      <c r="G1095" s="179" t="str">
        <f>'Planilla de Perforacion'!AQ1129</f>
        <v/>
      </c>
      <c r="H1095" s="179" t="str">
        <f>'Planilla de Perforacion'!AS1129</f>
        <v/>
      </c>
      <c r="I1095" s="179" t="str">
        <f>'Planilla de Perforacion'!AR1129</f>
        <v/>
      </c>
      <c r="J1095" s="191" t="str">
        <v/>
      </c>
      <c r="K1095" s="191" t="str">
        <f t="shared" si="189"/>
        <v/>
      </c>
      <c r="L1095" s="191" t="str">
        <v/>
      </c>
      <c r="M1095" s="192" t="str">
        <v/>
      </c>
      <c r="N1095" s="191" t="str">
        <v/>
      </c>
      <c r="O1095" s="191" t="str">
        <v/>
      </c>
      <c r="P1095" s="193" t="str">
        <f t="shared" si="192"/>
        <v/>
      </c>
      <c r="Q1095" s="193" t="str">
        <f t="shared" si="193"/>
        <v/>
      </c>
      <c r="R1095" s="179" t="str">
        <f>IF('Planilla de Perforacion'!K1129="Survey","Survey","")</f>
        <v/>
      </c>
      <c r="T1095" s="179" t="b">
        <f t="shared" si="194"/>
        <v>0</v>
      </c>
      <c r="U1095" s="179" t="str">
        <v/>
      </c>
      <c r="V1095" s="179" t="str">
        <f t="shared" si="195"/>
        <v/>
      </c>
      <c r="W1095" t="str">
        <v/>
      </c>
      <c r="X1095" s="202" t="str">
        <v/>
      </c>
      <c r="Y1095" t="str">
        <v/>
      </c>
      <c r="Z1095" t="str">
        <v/>
      </c>
      <c r="AA1095" t="str">
        <f t="shared" si="187"/>
        <v/>
      </c>
      <c r="AB1095" t="str">
        <f t="shared" si="188"/>
        <v/>
      </c>
      <c r="AC1095" s="179" t="str">
        <f>IF('Planilla de Perforacion'!K1129="Repasa","Repasa","")</f>
        <v/>
      </c>
      <c r="AE1095" s="179" t="b">
        <f t="shared" si="196"/>
        <v>0</v>
      </c>
      <c r="AF1095" t="str">
        <v/>
      </c>
      <c r="AG1095" s="179" t="str">
        <f t="shared" si="197"/>
        <v/>
      </c>
      <c r="AH1095" t="str">
        <v/>
      </c>
      <c r="AI1095" s="202" t="str">
        <v/>
      </c>
      <c r="AJ1095" t="str">
        <v/>
      </c>
      <c r="AK1095" s="203" t="str">
        <v/>
      </c>
      <c r="AL1095" t="str">
        <f t="shared" si="190"/>
        <v/>
      </c>
      <c r="AM1095" t="str">
        <f t="shared" si="191"/>
        <v/>
      </c>
    </row>
    <row r="1096" spans="3:39" x14ac:dyDescent="0.25">
      <c r="C1096" s="179" t="str">
        <f>IF('Planilla de Perforacion'!K1130="Conexión","Conexión","")</f>
        <v/>
      </c>
      <c r="D1096" s="189" t="str">
        <f>'Planilla de Perforacion'!H1130</f>
        <v/>
      </c>
      <c r="E1096" s="190" t="str">
        <f>'Planilla de Perforacion'!E1130</f>
        <v/>
      </c>
      <c r="F1096" s="179">
        <f>'Planilla de Perforacion'!AF1130</f>
        <v>0</v>
      </c>
      <c r="G1096" s="179" t="str">
        <f>'Planilla de Perforacion'!AQ1130</f>
        <v/>
      </c>
      <c r="H1096" s="179" t="str">
        <f>'Planilla de Perforacion'!AS1130</f>
        <v/>
      </c>
      <c r="I1096" s="179" t="str">
        <f>'Planilla de Perforacion'!AR1130</f>
        <v/>
      </c>
      <c r="J1096" s="191" t="str">
        <v/>
      </c>
      <c r="K1096" s="191" t="str">
        <f t="shared" si="189"/>
        <v/>
      </c>
      <c r="L1096" s="191" t="str">
        <v/>
      </c>
      <c r="M1096" s="192" t="str">
        <v/>
      </c>
      <c r="N1096" s="191" t="str">
        <v/>
      </c>
      <c r="O1096" s="191" t="str">
        <v/>
      </c>
      <c r="P1096" s="193" t="str">
        <f t="shared" si="192"/>
        <v/>
      </c>
      <c r="Q1096" s="193" t="str">
        <f t="shared" si="193"/>
        <v/>
      </c>
      <c r="R1096" s="179" t="str">
        <f>IF('Planilla de Perforacion'!K1130="Survey","Survey","")</f>
        <v/>
      </c>
      <c r="T1096" s="179" t="b">
        <f t="shared" si="194"/>
        <v>0</v>
      </c>
      <c r="U1096" s="179" t="str">
        <v/>
      </c>
      <c r="V1096" s="179" t="str">
        <f t="shared" si="195"/>
        <v/>
      </c>
      <c r="W1096" t="str">
        <v/>
      </c>
      <c r="X1096" s="202" t="str">
        <v/>
      </c>
      <c r="Y1096" t="str">
        <v/>
      </c>
      <c r="Z1096" t="str">
        <v/>
      </c>
      <c r="AA1096" t="str">
        <f t="shared" ref="AA1096:AA1159" si="198">IF(Y1096="Día",W1096,"")</f>
        <v/>
      </c>
      <c r="AB1096" t="str">
        <f t="shared" ref="AB1096:AB1159" si="199">IF(Y1096="Noche",W1096,"")</f>
        <v/>
      </c>
      <c r="AC1096" s="179" t="str">
        <f>IF('Planilla de Perforacion'!K1130="Repasa","Repasa","")</f>
        <v/>
      </c>
      <c r="AE1096" s="179" t="b">
        <f t="shared" si="196"/>
        <v>0</v>
      </c>
      <c r="AF1096" t="str">
        <v/>
      </c>
      <c r="AG1096" s="179" t="str">
        <f t="shared" si="197"/>
        <v/>
      </c>
      <c r="AH1096" t="str">
        <v/>
      </c>
      <c r="AI1096" s="202" t="str">
        <v/>
      </c>
      <c r="AJ1096" t="str">
        <v/>
      </c>
      <c r="AK1096" s="203" t="str">
        <v/>
      </c>
      <c r="AL1096" t="str">
        <f t="shared" si="190"/>
        <v/>
      </c>
      <c r="AM1096" t="str">
        <f t="shared" si="191"/>
        <v/>
      </c>
    </row>
    <row r="1097" spans="3:39" x14ac:dyDescent="0.25">
      <c r="C1097" s="179" t="str">
        <f>IF('Planilla de Perforacion'!K1131="Conexión","Conexión","")</f>
        <v/>
      </c>
      <c r="D1097" s="189" t="str">
        <f>'Planilla de Perforacion'!H1131</f>
        <v/>
      </c>
      <c r="E1097" s="190" t="str">
        <f>'Planilla de Perforacion'!E1131</f>
        <v/>
      </c>
      <c r="F1097" s="179">
        <f>'Planilla de Perforacion'!AF1131</f>
        <v>0</v>
      </c>
      <c r="G1097" s="179" t="str">
        <f>'Planilla de Perforacion'!AQ1131</f>
        <v/>
      </c>
      <c r="H1097" s="179" t="str">
        <f>'Planilla de Perforacion'!AS1131</f>
        <v/>
      </c>
      <c r="I1097" s="179" t="str">
        <f>'Planilla de Perforacion'!AR1131</f>
        <v/>
      </c>
      <c r="J1097" s="191" t="str">
        <v/>
      </c>
      <c r="K1097" s="191" t="str">
        <f t="shared" si="189"/>
        <v/>
      </c>
      <c r="L1097" s="191" t="str">
        <v/>
      </c>
      <c r="M1097" s="192" t="str">
        <v/>
      </c>
      <c r="N1097" s="191" t="str">
        <v/>
      </c>
      <c r="O1097" s="191" t="str">
        <v/>
      </c>
      <c r="P1097" s="193" t="str">
        <f t="shared" si="192"/>
        <v/>
      </c>
      <c r="Q1097" s="193" t="str">
        <f t="shared" si="193"/>
        <v/>
      </c>
      <c r="R1097" s="179" t="str">
        <f>IF('Planilla de Perforacion'!K1131="Survey","Survey","")</f>
        <v/>
      </c>
      <c r="T1097" s="179" t="b">
        <f t="shared" si="194"/>
        <v>0</v>
      </c>
      <c r="U1097" s="179" t="str">
        <v/>
      </c>
      <c r="V1097" s="179" t="str">
        <f t="shared" si="195"/>
        <v/>
      </c>
      <c r="W1097" t="str">
        <v/>
      </c>
      <c r="X1097" s="202" t="str">
        <v/>
      </c>
      <c r="Y1097" t="str">
        <v/>
      </c>
      <c r="Z1097" t="str">
        <v/>
      </c>
      <c r="AA1097" t="str">
        <f t="shared" si="198"/>
        <v/>
      </c>
      <c r="AB1097" t="str">
        <f t="shared" si="199"/>
        <v/>
      </c>
      <c r="AC1097" s="179" t="str">
        <f>IF('Planilla de Perforacion'!K1131="Repasa","Repasa","")</f>
        <v/>
      </c>
      <c r="AE1097" s="179" t="b">
        <f t="shared" si="196"/>
        <v>0</v>
      </c>
      <c r="AF1097" t="str">
        <v/>
      </c>
      <c r="AG1097" s="179" t="str">
        <f t="shared" si="197"/>
        <v/>
      </c>
      <c r="AH1097" t="str">
        <v/>
      </c>
      <c r="AI1097" s="202" t="str">
        <v/>
      </c>
      <c r="AJ1097" t="str">
        <v/>
      </c>
      <c r="AK1097" s="203" t="str">
        <v/>
      </c>
      <c r="AL1097" t="str">
        <f t="shared" si="190"/>
        <v/>
      </c>
      <c r="AM1097" t="str">
        <f t="shared" si="191"/>
        <v/>
      </c>
    </row>
    <row r="1098" spans="3:39" x14ac:dyDescent="0.25">
      <c r="C1098" s="179" t="str">
        <f>IF('Planilla de Perforacion'!K1132="Conexión","Conexión","")</f>
        <v/>
      </c>
      <c r="D1098" s="189" t="str">
        <f>'Planilla de Perforacion'!H1132</f>
        <v/>
      </c>
      <c r="E1098" s="190" t="str">
        <f>'Planilla de Perforacion'!E1132</f>
        <v/>
      </c>
      <c r="F1098" s="179">
        <f>'Planilla de Perforacion'!AF1132</f>
        <v>0</v>
      </c>
      <c r="G1098" s="179" t="str">
        <f>'Planilla de Perforacion'!AQ1132</f>
        <v/>
      </c>
      <c r="H1098" s="179" t="str">
        <f>'Planilla de Perforacion'!AS1132</f>
        <v/>
      </c>
      <c r="I1098" s="179" t="str">
        <f>'Planilla de Perforacion'!AR1132</f>
        <v/>
      </c>
      <c r="J1098" s="191" t="str">
        <v/>
      </c>
      <c r="K1098" s="191" t="str">
        <f t="shared" si="189"/>
        <v/>
      </c>
      <c r="L1098" s="191" t="str">
        <v/>
      </c>
      <c r="M1098" s="192" t="str">
        <v/>
      </c>
      <c r="N1098" s="191" t="str">
        <v/>
      </c>
      <c r="O1098" s="191" t="str">
        <v/>
      </c>
      <c r="P1098" s="193" t="str">
        <f t="shared" si="192"/>
        <v/>
      </c>
      <c r="Q1098" s="193" t="str">
        <f t="shared" si="193"/>
        <v/>
      </c>
      <c r="R1098" s="179" t="str">
        <f>IF('Planilla de Perforacion'!K1132="Survey","Survey","")</f>
        <v/>
      </c>
      <c r="T1098" s="179" t="b">
        <f t="shared" si="194"/>
        <v>0</v>
      </c>
      <c r="U1098" s="179" t="str">
        <v/>
      </c>
      <c r="V1098" s="179" t="str">
        <f t="shared" si="195"/>
        <v/>
      </c>
      <c r="W1098" t="str">
        <v/>
      </c>
      <c r="X1098" s="202" t="str">
        <v/>
      </c>
      <c r="Y1098" t="str">
        <v/>
      </c>
      <c r="Z1098" t="str">
        <v/>
      </c>
      <c r="AA1098" t="str">
        <f t="shared" si="198"/>
        <v/>
      </c>
      <c r="AB1098" t="str">
        <f t="shared" si="199"/>
        <v/>
      </c>
      <c r="AC1098" s="179" t="str">
        <f>IF('Planilla de Perforacion'!K1132="Repasa","Repasa","")</f>
        <v/>
      </c>
      <c r="AE1098" s="179" t="b">
        <f t="shared" si="196"/>
        <v>0</v>
      </c>
      <c r="AF1098" t="str">
        <v/>
      </c>
      <c r="AG1098" s="179" t="str">
        <f t="shared" si="197"/>
        <v/>
      </c>
      <c r="AH1098" t="str">
        <v/>
      </c>
      <c r="AI1098" s="202" t="str">
        <v/>
      </c>
      <c r="AJ1098" t="str">
        <v/>
      </c>
      <c r="AK1098" s="203" t="str">
        <v/>
      </c>
      <c r="AL1098" t="str">
        <f t="shared" si="190"/>
        <v/>
      </c>
      <c r="AM1098" t="str">
        <f t="shared" si="191"/>
        <v/>
      </c>
    </row>
    <row r="1099" spans="3:39" x14ac:dyDescent="0.25">
      <c r="C1099" s="179" t="str">
        <f>IF('Planilla de Perforacion'!K1133="Conexión","Conexión","")</f>
        <v/>
      </c>
      <c r="D1099" s="189" t="str">
        <f>'Planilla de Perforacion'!H1133</f>
        <v/>
      </c>
      <c r="E1099" s="190" t="str">
        <f>'Planilla de Perforacion'!E1133</f>
        <v/>
      </c>
      <c r="F1099" s="179">
        <f>'Planilla de Perforacion'!AF1133</f>
        <v>0</v>
      </c>
      <c r="G1099" s="179" t="str">
        <f>'Planilla de Perforacion'!AQ1133</f>
        <v/>
      </c>
      <c r="H1099" s="179" t="str">
        <f>'Planilla de Perforacion'!AS1133</f>
        <v/>
      </c>
      <c r="I1099" s="179" t="str">
        <f>'Planilla de Perforacion'!AR1133</f>
        <v/>
      </c>
      <c r="J1099" s="191" t="str">
        <v/>
      </c>
      <c r="K1099" s="191" t="str">
        <f t="shared" si="189"/>
        <v/>
      </c>
      <c r="L1099" s="191" t="str">
        <v/>
      </c>
      <c r="M1099" s="192" t="str">
        <v/>
      </c>
      <c r="N1099" s="191" t="str">
        <v/>
      </c>
      <c r="O1099" s="191" t="str">
        <v/>
      </c>
      <c r="P1099" s="193" t="str">
        <f t="shared" si="192"/>
        <v/>
      </c>
      <c r="Q1099" s="193" t="str">
        <f t="shared" si="193"/>
        <v/>
      </c>
      <c r="R1099" s="179" t="str">
        <f>IF('Planilla de Perforacion'!K1133="Survey","Survey","")</f>
        <v/>
      </c>
      <c r="T1099" s="179" t="b">
        <f t="shared" si="194"/>
        <v>0</v>
      </c>
      <c r="U1099" s="179" t="str">
        <v/>
      </c>
      <c r="V1099" s="179" t="str">
        <f t="shared" si="195"/>
        <v/>
      </c>
      <c r="W1099" t="str">
        <v/>
      </c>
      <c r="X1099" s="202" t="str">
        <v/>
      </c>
      <c r="Y1099" t="str">
        <v/>
      </c>
      <c r="Z1099" t="str">
        <v/>
      </c>
      <c r="AA1099" t="str">
        <f t="shared" si="198"/>
        <v/>
      </c>
      <c r="AB1099" t="str">
        <f t="shared" si="199"/>
        <v/>
      </c>
      <c r="AC1099" s="179" t="str">
        <f>IF('Planilla de Perforacion'!K1133="Repasa","Repasa","")</f>
        <v/>
      </c>
      <c r="AE1099" s="179" t="b">
        <f t="shared" si="196"/>
        <v>0</v>
      </c>
      <c r="AF1099" t="str">
        <v/>
      </c>
      <c r="AG1099" s="179" t="str">
        <f t="shared" si="197"/>
        <v/>
      </c>
      <c r="AH1099" t="str">
        <v/>
      </c>
      <c r="AI1099" s="202" t="str">
        <v/>
      </c>
      <c r="AJ1099" t="str">
        <v/>
      </c>
      <c r="AK1099" s="203" t="str">
        <v/>
      </c>
      <c r="AL1099" t="str">
        <f t="shared" si="190"/>
        <v/>
      </c>
      <c r="AM1099" t="str">
        <f t="shared" si="191"/>
        <v/>
      </c>
    </row>
    <row r="1100" spans="3:39" x14ac:dyDescent="0.25">
      <c r="C1100" s="179" t="str">
        <f>IF('Planilla de Perforacion'!K1134="Conexión","Conexión","")</f>
        <v/>
      </c>
      <c r="D1100" s="189" t="str">
        <f>'Planilla de Perforacion'!H1134</f>
        <v/>
      </c>
      <c r="E1100" s="190" t="str">
        <f>'Planilla de Perforacion'!E1134</f>
        <v/>
      </c>
      <c r="F1100" s="179">
        <f>'Planilla de Perforacion'!AF1134</f>
        <v>0</v>
      </c>
      <c r="G1100" s="179" t="str">
        <f>'Planilla de Perforacion'!AQ1134</f>
        <v/>
      </c>
      <c r="H1100" s="179" t="str">
        <f>'Planilla de Perforacion'!AS1134</f>
        <v/>
      </c>
      <c r="I1100" s="179" t="str">
        <f>'Planilla de Perforacion'!AR1134</f>
        <v/>
      </c>
      <c r="J1100" s="191" t="str">
        <v/>
      </c>
      <c r="K1100" s="191" t="str">
        <f t="shared" ref="K1100:K1163" si="200">IF(J1100="","",$A$2)</f>
        <v/>
      </c>
      <c r="L1100" s="191" t="str">
        <v/>
      </c>
      <c r="M1100" s="192" t="str">
        <v/>
      </c>
      <c r="N1100" s="191" t="str">
        <v/>
      </c>
      <c r="O1100" s="191" t="str">
        <v/>
      </c>
      <c r="P1100" s="193" t="str">
        <f t="shared" si="192"/>
        <v/>
      </c>
      <c r="Q1100" s="193" t="str">
        <f t="shared" si="193"/>
        <v/>
      </c>
      <c r="R1100" s="179" t="str">
        <f>IF('Planilla de Perforacion'!K1134="Survey","Survey","")</f>
        <v/>
      </c>
      <c r="T1100" s="179" t="b">
        <f t="shared" si="194"/>
        <v>0</v>
      </c>
      <c r="U1100" s="179" t="str">
        <v/>
      </c>
      <c r="V1100" s="179" t="str">
        <f t="shared" si="195"/>
        <v/>
      </c>
      <c r="W1100" t="str">
        <v/>
      </c>
      <c r="X1100" s="202" t="str">
        <v/>
      </c>
      <c r="Y1100" t="str">
        <v/>
      </c>
      <c r="Z1100" t="str">
        <v/>
      </c>
      <c r="AA1100" t="str">
        <f t="shared" si="198"/>
        <v/>
      </c>
      <c r="AB1100" t="str">
        <f t="shared" si="199"/>
        <v/>
      </c>
      <c r="AC1100" s="179" t="str">
        <f>IF('Planilla de Perforacion'!K1134="Repasa","Repasa","")</f>
        <v/>
      </c>
      <c r="AE1100" s="179" t="b">
        <f t="shared" si="196"/>
        <v>0</v>
      </c>
      <c r="AF1100" t="str">
        <v/>
      </c>
      <c r="AG1100" s="179" t="str">
        <f t="shared" si="197"/>
        <v/>
      </c>
      <c r="AH1100" t="str">
        <v/>
      </c>
      <c r="AI1100" s="202" t="str">
        <v/>
      </c>
      <c r="AJ1100" t="str">
        <v/>
      </c>
      <c r="AK1100" s="203" t="str">
        <v/>
      </c>
      <c r="AL1100" t="str">
        <f t="shared" si="190"/>
        <v/>
      </c>
      <c r="AM1100" t="str">
        <f t="shared" si="191"/>
        <v/>
      </c>
    </row>
    <row r="1101" spans="3:39" x14ac:dyDescent="0.25">
      <c r="C1101" s="179" t="str">
        <f>IF('Planilla de Perforacion'!K1135="Conexión","Conexión","")</f>
        <v/>
      </c>
      <c r="D1101" s="189" t="str">
        <f>'Planilla de Perforacion'!H1135</f>
        <v/>
      </c>
      <c r="E1101" s="190" t="str">
        <f>'Planilla de Perforacion'!E1135</f>
        <v/>
      </c>
      <c r="F1101" s="179">
        <f>'Planilla de Perforacion'!AF1135</f>
        <v>0</v>
      </c>
      <c r="G1101" s="179" t="str">
        <f>'Planilla de Perforacion'!AQ1135</f>
        <v/>
      </c>
      <c r="H1101" s="179" t="str">
        <f>'Planilla de Perforacion'!AS1135</f>
        <v/>
      </c>
      <c r="I1101" s="179" t="str">
        <f>'Planilla de Perforacion'!AR1135</f>
        <v/>
      </c>
      <c r="J1101" s="191" t="str">
        <v/>
      </c>
      <c r="K1101" s="191" t="str">
        <f t="shared" si="200"/>
        <v/>
      </c>
      <c r="L1101" s="191" t="str">
        <v/>
      </c>
      <c r="M1101" s="192" t="str">
        <v/>
      </c>
      <c r="N1101" s="191" t="str">
        <v/>
      </c>
      <c r="O1101" s="191" t="str">
        <v/>
      </c>
      <c r="P1101" s="193" t="str">
        <f t="shared" si="192"/>
        <v/>
      </c>
      <c r="Q1101" s="193" t="str">
        <f t="shared" si="193"/>
        <v/>
      </c>
      <c r="R1101" s="179" t="str">
        <f>IF('Planilla de Perforacion'!K1135="Survey","Survey","")</f>
        <v/>
      </c>
      <c r="T1101" s="179" t="b">
        <f t="shared" si="194"/>
        <v>0</v>
      </c>
      <c r="U1101" s="179" t="str">
        <v/>
      </c>
      <c r="V1101" s="179" t="str">
        <f t="shared" si="195"/>
        <v/>
      </c>
      <c r="W1101" t="str">
        <v/>
      </c>
      <c r="X1101" s="202" t="str">
        <v/>
      </c>
      <c r="Y1101" t="str">
        <v/>
      </c>
      <c r="Z1101" t="str">
        <v/>
      </c>
      <c r="AA1101" t="str">
        <f t="shared" si="198"/>
        <v/>
      </c>
      <c r="AB1101" t="str">
        <f t="shared" si="199"/>
        <v/>
      </c>
      <c r="AC1101" s="179" t="str">
        <f>IF('Planilla de Perforacion'!K1135="Repasa","Repasa","")</f>
        <v/>
      </c>
      <c r="AE1101" s="179" t="b">
        <f t="shared" si="196"/>
        <v>0</v>
      </c>
      <c r="AF1101" t="str">
        <v/>
      </c>
      <c r="AG1101" s="179" t="str">
        <f t="shared" si="197"/>
        <v/>
      </c>
      <c r="AH1101" t="str">
        <v/>
      </c>
      <c r="AI1101" s="202" t="str">
        <v/>
      </c>
      <c r="AJ1101" t="str">
        <v/>
      </c>
      <c r="AK1101" s="203" t="str">
        <v/>
      </c>
      <c r="AL1101" t="str">
        <f t="shared" si="190"/>
        <v/>
      </c>
      <c r="AM1101" t="str">
        <f t="shared" si="191"/>
        <v/>
      </c>
    </row>
    <row r="1102" spans="3:39" x14ac:dyDescent="0.25">
      <c r="C1102" s="179" t="str">
        <f>IF('Planilla de Perforacion'!K1136="Conexión","Conexión","")</f>
        <v/>
      </c>
      <c r="D1102" s="189" t="str">
        <f>'Planilla de Perforacion'!H1136</f>
        <v/>
      </c>
      <c r="E1102" s="190" t="str">
        <f>'Planilla de Perforacion'!E1136</f>
        <v/>
      </c>
      <c r="F1102" s="179">
        <f>'Planilla de Perforacion'!AF1136</f>
        <v>0</v>
      </c>
      <c r="G1102" s="179" t="str">
        <f>'Planilla de Perforacion'!AQ1136</f>
        <v/>
      </c>
      <c r="H1102" s="179" t="str">
        <f>'Planilla de Perforacion'!AS1136</f>
        <v/>
      </c>
      <c r="I1102" s="179" t="str">
        <f>'Planilla de Perforacion'!AR1136</f>
        <v/>
      </c>
      <c r="J1102" s="191" t="str">
        <v/>
      </c>
      <c r="K1102" s="191" t="str">
        <f t="shared" si="200"/>
        <v/>
      </c>
      <c r="L1102" s="191" t="str">
        <v/>
      </c>
      <c r="M1102" s="192" t="str">
        <v/>
      </c>
      <c r="N1102" s="191" t="str">
        <v/>
      </c>
      <c r="O1102" s="191" t="str">
        <v/>
      </c>
      <c r="P1102" s="193" t="str">
        <f t="shared" si="192"/>
        <v/>
      </c>
      <c r="Q1102" s="193" t="str">
        <f t="shared" si="193"/>
        <v/>
      </c>
      <c r="R1102" s="179" t="str">
        <f>IF('Planilla de Perforacion'!K1136="Survey","Survey","")</f>
        <v/>
      </c>
      <c r="T1102" s="179" t="b">
        <f t="shared" si="194"/>
        <v>0</v>
      </c>
      <c r="U1102" s="179" t="str">
        <v/>
      </c>
      <c r="V1102" s="179" t="str">
        <f t="shared" si="195"/>
        <v/>
      </c>
      <c r="W1102" t="str">
        <v/>
      </c>
      <c r="X1102" s="202" t="str">
        <v/>
      </c>
      <c r="Y1102" t="str">
        <v/>
      </c>
      <c r="Z1102" t="str">
        <v/>
      </c>
      <c r="AA1102" t="str">
        <f t="shared" si="198"/>
        <v/>
      </c>
      <c r="AB1102" t="str">
        <f t="shared" si="199"/>
        <v/>
      </c>
      <c r="AC1102" s="179" t="str">
        <f>IF('Planilla de Perforacion'!K1136="Repasa","Repasa","")</f>
        <v/>
      </c>
      <c r="AE1102" s="179" t="b">
        <f t="shared" si="196"/>
        <v>0</v>
      </c>
      <c r="AF1102" t="str">
        <v/>
      </c>
      <c r="AG1102" s="179" t="str">
        <f t="shared" si="197"/>
        <v/>
      </c>
      <c r="AH1102" t="str">
        <v/>
      </c>
      <c r="AI1102" s="202" t="str">
        <v/>
      </c>
      <c r="AJ1102" t="str">
        <v/>
      </c>
      <c r="AK1102" s="203" t="str">
        <v/>
      </c>
      <c r="AL1102" t="str">
        <f t="shared" si="190"/>
        <v/>
      </c>
      <c r="AM1102" t="str">
        <f t="shared" si="191"/>
        <v/>
      </c>
    </row>
    <row r="1103" spans="3:39" x14ac:dyDescent="0.25">
      <c r="C1103" s="179" t="str">
        <f>IF('Planilla de Perforacion'!K1137="Conexión","Conexión","")</f>
        <v/>
      </c>
      <c r="D1103" s="189" t="str">
        <f>'Planilla de Perforacion'!H1137</f>
        <v/>
      </c>
      <c r="E1103" s="190" t="str">
        <f>'Planilla de Perforacion'!E1137</f>
        <v/>
      </c>
      <c r="F1103" s="179">
        <f>'Planilla de Perforacion'!AF1137</f>
        <v>0</v>
      </c>
      <c r="G1103" s="179" t="str">
        <f>'Planilla de Perforacion'!AQ1137</f>
        <v/>
      </c>
      <c r="H1103" s="179" t="str">
        <f>'Planilla de Perforacion'!AS1137</f>
        <v/>
      </c>
      <c r="I1103" s="179" t="str">
        <f>'Planilla de Perforacion'!AR1137</f>
        <v/>
      </c>
      <c r="J1103" s="191" t="str">
        <v/>
      </c>
      <c r="K1103" s="191" t="str">
        <f t="shared" si="200"/>
        <v/>
      </c>
      <c r="L1103" s="191" t="str">
        <v/>
      </c>
      <c r="M1103" s="192" t="str">
        <v/>
      </c>
      <c r="N1103" s="191" t="str">
        <v/>
      </c>
      <c r="O1103" s="191" t="str">
        <v/>
      </c>
      <c r="P1103" s="193" t="str">
        <f t="shared" si="192"/>
        <v/>
      </c>
      <c r="Q1103" s="193" t="str">
        <f t="shared" si="193"/>
        <v/>
      </c>
      <c r="R1103" s="179" t="str">
        <f>IF('Planilla de Perforacion'!K1137="Survey","Survey","")</f>
        <v/>
      </c>
      <c r="T1103" s="179" t="b">
        <f t="shared" si="194"/>
        <v>0</v>
      </c>
      <c r="U1103" s="179" t="str">
        <v/>
      </c>
      <c r="V1103" s="179" t="str">
        <f t="shared" si="195"/>
        <v/>
      </c>
      <c r="W1103" t="str">
        <v/>
      </c>
      <c r="X1103" s="202" t="str">
        <v/>
      </c>
      <c r="Y1103" t="str">
        <v/>
      </c>
      <c r="Z1103" t="str">
        <v/>
      </c>
      <c r="AA1103" t="str">
        <f t="shared" si="198"/>
        <v/>
      </c>
      <c r="AB1103" t="str">
        <f t="shared" si="199"/>
        <v/>
      </c>
      <c r="AC1103" s="179" t="str">
        <f>IF('Planilla de Perforacion'!K1137="Repasa","Repasa","")</f>
        <v/>
      </c>
      <c r="AE1103" s="179" t="b">
        <f t="shared" si="196"/>
        <v>0</v>
      </c>
      <c r="AF1103" t="str">
        <v/>
      </c>
      <c r="AG1103" s="179" t="str">
        <f t="shared" si="197"/>
        <v/>
      </c>
      <c r="AH1103" t="str">
        <v/>
      </c>
      <c r="AI1103" s="202" t="str">
        <v/>
      </c>
      <c r="AJ1103" t="str">
        <v/>
      </c>
      <c r="AK1103" s="203" t="str">
        <v/>
      </c>
      <c r="AL1103" t="str">
        <f t="shared" si="190"/>
        <v/>
      </c>
      <c r="AM1103" t="str">
        <f t="shared" si="191"/>
        <v/>
      </c>
    </row>
    <row r="1104" spans="3:39" x14ac:dyDescent="0.25">
      <c r="C1104" s="179" t="str">
        <f>IF('Planilla de Perforacion'!K1138="Conexión","Conexión","")</f>
        <v/>
      </c>
      <c r="D1104" s="189" t="str">
        <f>'Planilla de Perforacion'!H1138</f>
        <v/>
      </c>
      <c r="E1104" s="190" t="str">
        <f>'Planilla de Perforacion'!E1138</f>
        <v/>
      </c>
      <c r="F1104" s="179">
        <f>'Planilla de Perforacion'!AF1138</f>
        <v>0</v>
      </c>
      <c r="G1104" s="179" t="str">
        <f>'Planilla de Perforacion'!AQ1138</f>
        <v/>
      </c>
      <c r="H1104" s="179" t="str">
        <f>'Planilla de Perforacion'!AS1138</f>
        <v/>
      </c>
      <c r="I1104" s="179" t="str">
        <f>'Planilla de Perforacion'!AR1138</f>
        <v/>
      </c>
      <c r="J1104" s="191" t="str">
        <v/>
      </c>
      <c r="K1104" s="191" t="str">
        <f t="shared" si="200"/>
        <v/>
      </c>
      <c r="L1104" s="191" t="str">
        <v/>
      </c>
      <c r="M1104" s="192" t="str">
        <v/>
      </c>
      <c r="N1104" s="191" t="str">
        <v/>
      </c>
      <c r="O1104" s="191" t="str">
        <v/>
      </c>
      <c r="P1104" s="193" t="str">
        <f t="shared" si="192"/>
        <v/>
      </c>
      <c r="Q1104" s="193" t="str">
        <f t="shared" si="193"/>
        <v/>
      </c>
      <c r="R1104" s="179" t="str">
        <f>IF('Planilla de Perforacion'!K1138="Survey","Survey","")</f>
        <v/>
      </c>
      <c r="T1104" s="179" t="b">
        <f t="shared" si="194"/>
        <v>0</v>
      </c>
      <c r="U1104" s="179" t="str">
        <v/>
      </c>
      <c r="V1104" s="179" t="str">
        <f t="shared" si="195"/>
        <v/>
      </c>
      <c r="W1104" t="str">
        <v/>
      </c>
      <c r="X1104" s="202" t="str">
        <v/>
      </c>
      <c r="Y1104" t="str">
        <v/>
      </c>
      <c r="Z1104" t="str">
        <v/>
      </c>
      <c r="AA1104" t="str">
        <f t="shared" si="198"/>
        <v/>
      </c>
      <c r="AB1104" t="str">
        <f t="shared" si="199"/>
        <v/>
      </c>
      <c r="AC1104" s="179" t="str">
        <f>IF('Planilla de Perforacion'!K1138="Repasa","Repasa","")</f>
        <v/>
      </c>
      <c r="AE1104" s="179" t="b">
        <f t="shared" si="196"/>
        <v>0</v>
      </c>
      <c r="AF1104" t="str">
        <v/>
      </c>
      <c r="AG1104" s="179" t="str">
        <f t="shared" si="197"/>
        <v/>
      </c>
      <c r="AH1104" t="str">
        <v/>
      </c>
      <c r="AI1104" s="202" t="str">
        <v/>
      </c>
      <c r="AJ1104" t="str">
        <v/>
      </c>
      <c r="AK1104" s="203" t="str">
        <v/>
      </c>
      <c r="AL1104" t="str">
        <f t="shared" si="190"/>
        <v/>
      </c>
      <c r="AM1104" t="str">
        <f t="shared" si="191"/>
        <v/>
      </c>
    </row>
    <row r="1105" spans="3:39" x14ac:dyDescent="0.25">
      <c r="C1105" s="179" t="str">
        <f>IF('Planilla de Perforacion'!K1139="Conexión","Conexión","")</f>
        <v/>
      </c>
      <c r="D1105" s="189" t="str">
        <f>'Planilla de Perforacion'!H1139</f>
        <v/>
      </c>
      <c r="E1105" s="190" t="str">
        <f>'Planilla de Perforacion'!E1139</f>
        <v/>
      </c>
      <c r="F1105" s="179">
        <f>'Planilla de Perforacion'!AF1139</f>
        <v>0</v>
      </c>
      <c r="G1105" s="179" t="str">
        <f>'Planilla de Perforacion'!AQ1139</f>
        <v/>
      </c>
      <c r="H1105" s="179" t="str">
        <f>'Planilla de Perforacion'!AS1139</f>
        <v/>
      </c>
      <c r="I1105" s="179" t="str">
        <f>'Planilla de Perforacion'!AR1139</f>
        <v/>
      </c>
      <c r="J1105" s="191" t="str">
        <v/>
      </c>
      <c r="K1105" s="191" t="str">
        <f t="shared" si="200"/>
        <v/>
      </c>
      <c r="L1105" s="191" t="str">
        <v/>
      </c>
      <c r="M1105" s="192" t="str">
        <v/>
      </c>
      <c r="N1105" s="191" t="str">
        <v/>
      </c>
      <c r="O1105" s="191" t="str">
        <v/>
      </c>
      <c r="P1105" s="193" t="str">
        <f t="shared" si="192"/>
        <v/>
      </c>
      <c r="Q1105" s="193" t="str">
        <f t="shared" si="193"/>
        <v/>
      </c>
      <c r="R1105" s="179" t="str">
        <f>IF('Planilla de Perforacion'!K1139="Survey","Survey","")</f>
        <v/>
      </c>
      <c r="T1105" s="179" t="b">
        <f t="shared" si="194"/>
        <v>0</v>
      </c>
      <c r="U1105" s="179" t="str">
        <v/>
      </c>
      <c r="V1105" s="179" t="str">
        <f t="shared" si="195"/>
        <v/>
      </c>
      <c r="W1105" t="str">
        <v/>
      </c>
      <c r="X1105" s="202" t="str">
        <v/>
      </c>
      <c r="Y1105" t="str">
        <v/>
      </c>
      <c r="Z1105" t="str">
        <v/>
      </c>
      <c r="AA1105" t="str">
        <f t="shared" si="198"/>
        <v/>
      </c>
      <c r="AB1105" t="str">
        <f t="shared" si="199"/>
        <v/>
      </c>
      <c r="AC1105" s="179" t="str">
        <f>IF('Planilla de Perforacion'!K1139="Repasa","Repasa","")</f>
        <v/>
      </c>
      <c r="AE1105" s="179" t="b">
        <f t="shared" si="196"/>
        <v>0</v>
      </c>
      <c r="AF1105" t="str">
        <v/>
      </c>
      <c r="AG1105" s="179" t="str">
        <f t="shared" si="197"/>
        <v/>
      </c>
      <c r="AH1105" t="str">
        <v/>
      </c>
      <c r="AI1105" s="202" t="str">
        <v/>
      </c>
      <c r="AJ1105" t="str">
        <v/>
      </c>
      <c r="AK1105" s="203" t="str">
        <v/>
      </c>
      <c r="AL1105" t="str">
        <f t="shared" si="190"/>
        <v/>
      </c>
      <c r="AM1105" t="str">
        <f t="shared" si="191"/>
        <v/>
      </c>
    </row>
    <row r="1106" spans="3:39" x14ac:dyDescent="0.25">
      <c r="C1106" s="179" t="str">
        <f>IF('Planilla de Perforacion'!K1140="Conexión","Conexión","")</f>
        <v/>
      </c>
      <c r="D1106" s="189" t="str">
        <f>'Planilla de Perforacion'!H1140</f>
        <v/>
      </c>
      <c r="E1106" s="190" t="str">
        <f>'Planilla de Perforacion'!E1140</f>
        <v/>
      </c>
      <c r="F1106" s="179">
        <f>'Planilla de Perforacion'!AF1140</f>
        <v>0</v>
      </c>
      <c r="G1106" s="179" t="str">
        <f>'Planilla de Perforacion'!AQ1140</f>
        <v/>
      </c>
      <c r="H1106" s="179" t="str">
        <f>'Planilla de Perforacion'!AS1140</f>
        <v/>
      </c>
      <c r="I1106" s="179" t="str">
        <f>'Planilla de Perforacion'!AR1140</f>
        <v/>
      </c>
      <c r="J1106" s="191" t="str">
        <v/>
      </c>
      <c r="K1106" s="191" t="str">
        <f t="shared" si="200"/>
        <v/>
      </c>
      <c r="L1106" s="191" t="str">
        <v/>
      </c>
      <c r="M1106" s="192" t="str">
        <v/>
      </c>
      <c r="N1106" s="191" t="str">
        <v/>
      </c>
      <c r="O1106" s="191" t="str">
        <v/>
      </c>
      <c r="P1106" s="193" t="str">
        <f t="shared" si="192"/>
        <v/>
      </c>
      <c r="Q1106" s="193" t="str">
        <f t="shared" si="193"/>
        <v/>
      </c>
      <c r="R1106" s="179" t="str">
        <f>IF('Planilla de Perforacion'!K1140="Survey","Survey","")</f>
        <v/>
      </c>
      <c r="T1106" s="179" t="b">
        <f t="shared" si="194"/>
        <v>0</v>
      </c>
      <c r="U1106" s="179" t="str">
        <v/>
      </c>
      <c r="V1106" s="179" t="str">
        <f t="shared" si="195"/>
        <v/>
      </c>
      <c r="W1106" t="str">
        <v/>
      </c>
      <c r="X1106" s="202" t="str">
        <v/>
      </c>
      <c r="Y1106" t="str">
        <v/>
      </c>
      <c r="Z1106" t="str">
        <v/>
      </c>
      <c r="AA1106" t="str">
        <f t="shared" si="198"/>
        <v/>
      </c>
      <c r="AB1106" t="str">
        <f t="shared" si="199"/>
        <v/>
      </c>
      <c r="AC1106" s="179" t="str">
        <f>IF('Planilla de Perforacion'!K1140="Repasa","Repasa","")</f>
        <v/>
      </c>
      <c r="AE1106" s="179" t="b">
        <f t="shared" si="196"/>
        <v>0</v>
      </c>
      <c r="AF1106" t="str">
        <v/>
      </c>
      <c r="AG1106" s="179" t="str">
        <f t="shared" si="197"/>
        <v/>
      </c>
      <c r="AH1106" t="str">
        <v/>
      </c>
      <c r="AI1106" s="202" t="str">
        <v/>
      </c>
      <c r="AJ1106" t="str">
        <v/>
      </c>
      <c r="AK1106" s="203" t="str">
        <v/>
      </c>
      <c r="AL1106" t="str">
        <f t="shared" si="190"/>
        <v/>
      </c>
      <c r="AM1106" t="str">
        <f t="shared" si="191"/>
        <v/>
      </c>
    </row>
    <row r="1107" spans="3:39" x14ac:dyDescent="0.25">
      <c r="C1107" s="179" t="str">
        <f>IF('Planilla de Perforacion'!K1141="Conexión","Conexión","")</f>
        <v/>
      </c>
      <c r="D1107" s="189" t="str">
        <f>'Planilla de Perforacion'!H1141</f>
        <v/>
      </c>
      <c r="E1107" s="190" t="str">
        <f>'Planilla de Perforacion'!E1141</f>
        <v/>
      </c>
      <c r="F1107" s="179">
        <f>'Planilla de Perforacion'!AF1141</f>
        <v>0</v>
      </c>
      <c r="G1107" s="179" t="str">
        <f>'Planilla de Perforacion'!AQ1141</f>
        <v/>
      </c>
      <c r="H1107" s="179" t="str">
        <f>'Planilla de Perforacion'!AS1141</f>
        <v/>
      </c>
      <c r="I1107" s="179" t="str">
        <f>'Planilla de Perforacion'!AR1141</f>
        <v/>
      </c>
      <c r="J1107" s="191" t="str">
        <v/>
      </c>
      <c r="K1107" s="191" t="str">
        <f t="shared" si="200"/>
        <v/>
      </c>
      <c r="L1107" s="191" t="str">
        <v/>
      </c>
      <c r="M1107" s="192" t="str">
        <v/>
      </c>
      <c r="N1107" s="191" t="str">
        <v/>
      </c>
      <c r="O1107" s="191" t="str">
        <v/>
      </c>
      <c r="P1107" s="193" t="str">
        <f t="shared" si="192"/>
        <v/>
      </c>
      <c r="Q1107" s="193" t="str">
        <f t="shared" si="193"/>
        <v/>
      </c>
      <c r="R1107" s="179" t="str">
        <f>IF('Planilla de Perforacion'!K1141="Survey","Survey","")</f>
        <v/>
      </c>
      <c r="T1107" s="179" t="b">
        <f t="shared" si="194"/>
        <v>0</v>
      </c>
      <c r="U1107" s="179" t="str">
        <v/>
      </c>
      <c r="V1107" s="179" t="str">
        <f t="shared" si="195"/>
        <v/>
      </c>
      <c r="W1107" t="str">
        <v/>
      </c>
      <c r="X1107" s="202" t="str">
        <v/>
      </c>
      <c r="Y1107" t="str">
        <v/>
      </c>
      <c r="Z1107" t="str">
        <v/>
      </c>
      <c r="AA1107" t="str">
        <f t="shared" si="198"/>
        <v/>
      </c>
      <c r="AB1107" t="str">
        <f t="shared" si="199"/>
        <v/>
      </c>
      <c r="AC1107" s="179" t="str">
        <f>IF('Planilla de Perforacion'!K1141="Repasa","Repasa","")</f>
        <v/>
      </c>
      <c r="AE1107" s="179" t="b">
        <f t="shared" si="196"/>
        <v>0</v>
      </c>
      <c r="AF1107" t="str">
        <v/>
      </c>
      <c r="AG1107" s="179" t="str">
        <f t="shared" si="197"/>
        <v/>
      </c>
      <c r="AH1107" t="str">
        <v/>
      </c>
      <c r="AI1107" s="202" t="str">
        <v/>
      </c>
      <c r="AJ1107" t="str">
        <v/>
      </c>
      <c r="AK1107" s="203" t="str">
        <v/>
      </c>
      <c r="AL1107" t="str">
        <f t="shared" si="190"/>
        <v/>
      </c>
      <c r="AM1107" t="str">
        <f t="shared" si="191"/>
        <v/>
      </c>
    </row>
    <row r="1108" spans="3:39" x14ac:dyDescent="0.25">
      <c r="C1108" s="179" t="str">
        <f>IF('Planilla de Perforacion'!K1142="Conexión","Conexión","")</f>
        <v/>
      </c>
      <c r="D1108" s="189" t="str">
        <f>'Planilla de Perforacion'!H1142</f>
        <v/>
      </c>
      <c r="E1108" s="190" t="str">
        <f>'Planilla de Perforacion'!E1142</f>
        <v/>
      </c>
      <c r="F1108" s="179">
        <f>'Planilla de Perforacion'!AF1142</f>
        <v>0</v>
      </c>
      <c r="G1108" s="179" t="str">
        <f>'Planilla de Perforacion'!AQ1142</f>
        <v/>
      </c>
      <c r="H1108" s="179" t="str">
        <f>'Planilla de Perforacion'!AS1142</f>
        <v/>
      </c>
      <c r="I1108" s="179" t="str">
        <f>'Planilla de Perforacion'!AR1142</f>
        <v/>
      </c>
      <c r="J1108" s="191" t="str">
        <v/>
      </c>
      <c r="K1108" s="191" t="str">
        <f t="shared" si="200"/>
        <v/>
      </c>
      <c r="L1108" s="191" t="str">
        <v/>
      </c>
      <c r="M1108" s="192" t="str">
        <v/>
      </c>
      <c r="N1108" s="191" t="str">
        <v/>
      </c>
      <c r="O1108" s="191" t="str">
        <v/>
      </c>
      <c r="P1108" s="193" t="str">
        <f t="shared" si="192"/>
        <v/>
      </c>
      <c r="Q1108" s="193" t="str">
        <f t="shared" si="193"/>
        <v/>
      </c>
      <c r="R1108" s="179" t="str">
        <f>IF('Planilla de Perforacion'!K1142="Survey","Survey","")</f>
        <v/>
      </c>
      <c r="T1108" s="179" t="b">
        <f t="shared" si="194"/>
        <v>0</v>
      </c>
      <c r="U1108" s="179" t="str">
        <v/>
      </c>
      <c r="V1108" s="179" t="str">
        <f t="shared" si="195"/>
        <v/>
      </c>
      <c r="W1108" t="str">
        <v/>
      </c>
      <c r="X1108" s="202" t="str">
        <v/>
      </c>
      <c r="Y1108" t="str">
        <v/>
      </c>
      <c r="Z1108" t="str">
        <v/>
      </c>
      <c r="AA1108" t="str">
        <f t="shared" si="198"/>
        <v/>
      </c>
      <c r="AB1108" t="str">
        <f t="shared" si="199"/>
        <v/>
      </c>
      <c r="AC1108" s="179" t="str">
        <f>IF('Planilla de Perforacion'!K1142="Repasa","Repasa","")</f>
        <v/>
      </c>
      <c r="AE1108" s="179" t="b">
        <f t="shared" si="196"/>
        <v>0</v>
      </c>
      <c r="AF1108" t="str">
        <v/>
      </c>
      <c r="AG1108" s="179" t="str">
        <f t="shared" si="197"/>
        <v/>
      </c>
      <c r="AH1108" t="str">
        <v/>
      </c>
      <c r="AI1108" s="202" t="str">
        <v/>
      </c>
      <c r="AJ1108" t="str">
        <v/>
      </c>
      <c r="AK1108" s="203" t="str">
        <v/>
      </c>
      <c r="AL1108" t="str">
        <f t="shared" si="190"/>
        <v/>
      </c>
      <c r="AM1108" t="str">
        <f t="shared" si="191"/>
        <v/>
      </c>
    </row>
    <row r="1109" spans="3:39" x14ac:dyDescent="0.25">
      <c r="C1109" s="179" t="str">
        <f>IF('Planilla de Perforacion'!K1143="Conexión","Conexión","")</f>
        <v/>
      </c>
      <c r="D1109" s="189" t="str">
        <f>'Planilla de Perforacion'!H1143</f>
        <v/>
      </c>
      <c r="E1109" s="190" t="str">
        <f>'Planilla de Perforacion'!E1143</f>
        <v/>
      </c>
      <c r="F1109" s="179">
        <f>'Planilla de Perforacion'!AF1143</f>
        <v>0</v>
      </c>
      <c r="G1109" s="179" t="str">
        <f>'Planilla de Perforacion'!AQ1143</f>
        <v/>
      </c>
      <c r="H1109" s="179" t="str">
        <f>'Planilla de Perforacion'!AS1143</f>
        <v/>
      </c>
      <c r="I1109" s="179" t="str">
        <f>'Planilla de Perforacion'!AR1143</f>
        <v/>
      </c>
      <c r="J1109" s="191" t="str">
        <v/>
      </c>
      <c r="K1109" s="191" t="str">
        <f t="shared" si="200"/>
        <v/>
      </c>
      <c r="L1109" s="191" t="str">
        <v/>
      </c>
      <c r="M1109" s="192" t="str">
        <v/>
      </c>
      <c r="N1109" s="191" t="str">
        <v/>
      </c>
      <c r="O1109" s="191" t="str">
        <v/>
      </c>
      <c r="P1109" s="193" t="str">
        <f t="shared" si="192"/>
        <v/>
      </c>
      <c r="Q1109" s="193" t="str">
        <f t="shared" si="193"/>
        <v/>
      </c>
      <c r="R1109" s="179" t="str">
        <f>IF('Planilla de Perforacion'!K1143="Survey","Survey","")</f>
        <v/>
      </c>
      <c r="T1109" s="179" t="b">
        <f t="shared" si="194"/>
        <v>0</v>
      </c>
      <c r="U1109" s="179" t="str">
        <v/>
      </c>
      <c r="V1109" s="179" t="str">
        <f t="shared" si="195"/>
        <v/>
      </c>
      <c r="W1109" t="str">
        <v/>
      </c>
      <c r="X1109" s="202" t="str">
        <v/>
      </c>
      <c r="Y1109" t="str">
        <v/>
      </c>
      <c r="Z1109" t="str">
        <v/>
      </c>
      <c r="AA1109" t="str">
        <f t="shared" si="198"/>
        <v/>
      </c>
      <c r="AB1109" t="str">
        <f t="shared" si="199"/>
        <v/>
      </c>
      <c r="AC1109" s="179" t="str">
        <f>IF('Planilla de Perforacion'!K1143="Repasa","Repasa","")</f>
        <v/>
      </c>
      <c r="AE1109" s="179" t="b">
        <f t="shared" si="196"/>
        <v>0</v>
      </c>
      <c r="AF1109" t="str">
        <v/>
      </c>
      <c r="AG1109" s="179" t="str">
        <f t="shared" si="197"/>
        <v/>
      </c>
      <c r="AH1109" t="str">
        <v/>
      </c>
      <c r="AI1109" s="202" t="str">
        <v/>
      </c>
      <c r="AJ1109" t="str">
        <v/>
      </c>
      <c r="AK1109" s="203" t="str">
        <v/>
      </c>
      <c r="AL1109" t="str">
        <f t="shared" si="190"/>
        <v/>
      </c>
      <c r="AM1109" t="str">
        <f t="shared" si="191"/>
        <v/>
      </c>
    </row>
    <row r="1110" spans="3:39" x14ac:dyDescent="0.25">
      <c r="C1110" s="179" t="str">
        <f>IF('Planilla de Perforacion'!K1144="Conexión","Conexión","")</f>
        <v/>
      </c>
      <c r="D1110" s="189" t="str">
        <f>'Planilla de Perforacion'!H1144</f>
        <v/>
      </c>
      <c r="E1110" s="190" t="str">
        <f>'Planilla de Perforacion'!E1144</f>
        <v/>
      </c>
      <c r="F1110" s="179">
        <f>'Planilla de Perforacion'!AF1144</f>
        <v>0</v>
      </c>
      <c r="G1110" s="179" t="str">
        <f>'Planilla de Perforacion'!AQ1144</f>
        <v/>
      </c>
      <c r="H1110" s="179" t="str">
        <f>'Planilla de Perforacion'!AS1144</f>
        <v/>
      </c>
      <c r="I1110" s="179" t="str">
        <f>'Planilla de Perforacion'!AR1144</f>
        <v/>
      </c>
      <c r="J1110" s="191" t="str">
        <v/>
      </c>
      <c r="K1110" s="191" t="str">
        <f t="shared" si="200"/>
        <v/>
      </c>
      <c r="L1110" s="191" t="str">
        <v/>
      </c>
      <c r="M1110" s="192" t="str">
        <v/>
      </c>
      <c r="N1110" s="191" t="str">
        <v/>
      </c>
      <c r="O1110" s="191" t="str">
        <v/>
      </c>
      <c r="P1110" s="193" t="str">
        <f t="shared" si="192"/>
        <v/>
      </c>
      <c r="Q1110" s="193" t="str">
        <f t="shared" si="193"/>
        <v/>
      </c>
      <c r="R1110" s="179" t="str">
        <f>IF('Planilla de Perforacion'!K1144="Survey","Survey","")</f>
        <v/>
      </c>
      <c r="T1110" s="179" t="b">
        <f t="shared" si="194"/>
        <v>0</v>
      </c>
      <c r="U1110" s="179" t="str">
        <v/>
      </c>
      <c r="V1110" s="179" t="str">
        <f t="shared" si="195"/>
        <v/>
      </c>
      <c r="W1110" t="str">
        <v/>
      </c>
      <c r="X1110" s="202" t="str">
        <v/>
      </c>
      <c r="Y1110" t="str">
        <v/>
      </c>
      <c r="Z1110" t="str">
        <v/>
      </c>
      <c r="AA1110" t="str">
        <f t="shared" si="198"/>
        <v/>
      </c>
      <c r="AB1110" t="str">
        <f t="shared" si="199"/>
        <v/>
      </c>
      <c r="AC1110" s="179" t="str">
        <f>IF('Planilla de Perforacion'!K1144="Repasa","Repasa","")</f>
        <v/>
      </c>
      <c r="AE1110" s="179" t="b">
        <f t="shared" si="196"/>
        <v>0</v>
      </c>
      <c r="AF1110" t="str">
        <v/>
      </c>
      <c r="AG1110" s="179" t="str">
        <f t="shared" si="197"/>
        <v/>
      </c>
      <c r="AH1110" t="str">
        <v/>
      </c>
      <c r="AI1110" s="202" t="str">
        <v/>
      </c>
      <c r="AJ1110" t="str">
        <v/>
      </c>
      <c r="AK1110" s="203" t="str">
        <v/>
      </c>
      <c r="AL1110" t="str">
        <f t="shared" si="190"/>
        <v/>
      </c>
      <c r="AM1110" t="str">
        <f t="shared" si="191"/>
        <v/>
      </c>
    </row>
    <row r="1111" spans="3:39" x14ac:dyDescent="0.25">
      <c r="C1111" s="179" t="str">
        <f>IF('Planilla de Perforacion'!K1145="Conexión","Conexión","")</f>
        <v/>
      </c>
      <c r="D1111" s="189" t="str">
        <f>'Planilla de Perforacion'!H1145</f>
        <v/>
      </c>
      <c r="E1111" s="190" t="str">
        <f>'Planilla de Perforacion'!E1145</f>
        <v/>
      </c>
      <c r="F1111" s="179">
        <f>'Planilla de Perforacion'!AF1145</f>
        <v>0</v>
      </c>
      <c r="G1111" s="179" t="str">
        <f>'Planilla de Perforacion'!AQ1145</f>
        <v/>
      </c>
      <c r="H1111" s="179" t="str">
        <f>'Planilla de Perforacion'!AS1145</f>
        <v/>
      </c>
      <c r="I1111" s="179" t="str">
        <f>'Planilla de Perforacion'!AR1145</f>
        <v/>
      </c>
      <c r="J1111" s="191" t="str">
        <v/>
      </c>
      <c r="K1111" s="191" t="str">
        <f t="shared" si="200"/>
        <v/>
      </c>
      <c r="L1111" s="191" t="str">
        <v/>
      </c>
      <c r="M1111" s="192" t="str">
        <v/>
      </c>
      <c r="N1111" s="191" t="str">
        <v/>
      </c>
      <c r="O1111" s="191" t="str">
        <v/>
      </c>
      <c r="P1111" s="193" t="str">
        <f t="shared" si="192"/>
        <v/>
      </c>
      <c r="Q1111" s="193" t="str">
        <f t="shared" si="193"/>
        <v/>
      </c>
      <c r="R1111" s="179" t="str">
        <f>IF('Planilla de Perforacion'!K1145="Survey","Survey","")</f>
        <v/>
      </c>
      <c r="T1111" s="179" t="b">
        <f t="shared" si="194"/>
        <v>0</v>
      </c>
      <c r="U1111" s="179" t="str">
        <v/>
      </c>
      <c r="V1111" s="179" t="str">
        <f t="shared" si="195"/>
        <v/>
      </c>
      <c r="W1111" t="str">
        <v/>
      </c>
      <c r="X1111" s="202" t="str">
        <v/>
      </c>
      <c r="Y1111" t="str">
        <v/>
      </c>
      <c r="Z1111" t="str">
        <v/>
      </c>
      <c r="AA1111" t="str">
        <f t="shared" si="198"/>
        <v/>
      </c>
      <c r="AB1111" t="str">
        <f t="shared" si="199"/>
        <v/>
      </c>
      <c r="AC1111" s="179" t="str">
        <f>IF('Planilla de Perforacion'!K1145="Repasa","Repasa","")</f>
        <v/>
      </c>
      <c r="AE1111" s="179" t="b">
        <f t="shared" si="196"/>
        <v>0</v>
      </c>
      <c r="AF1111" t="str">
        <v/>
      </c>
      <c r="AG1111" s="179" t="str">
        <f t="shared" si="197"/>
        <v/>
      </c>
      <c r="AH1111" t="str">
        <v/>
      </c>
      <c r="AI1111" s="202" t="str">
        <v/>
      </c>
      <c r="AJ1111" t="str">
        <v/>
      </c>
      <c r="AK1111" s="203" t="str">
        <v/>
      </c>
      <c r="AL1111" t="str">
        <f t="shared" si="190"/>
        <v/>
      </c>
      <c r="AM1111" t="str">
        <f t="shared" si="191"/>
        <v/>
      </c>
    </row>
    <row r="1112" spans="3:39" x14ac:dyDescent="0.25">
      <c r="C1112" s="179" t="str">
        <f>IF('Planilla de Perforacion'!K1146="Conexión","Conexión","")</f>
        <v/>
      </c>
      <c r="D1112" s="189" t="str">
        <f>'Planilla de Perforacion'!H1146</f>
        <v/>
      </c>
      <c r="E1112" s="190" t="str">
        <f>'Planilla de Perforacion'!E1146</f>
        <v/>
      </c>
      <c r="F1112" s="179">
        <f>'Planilla de Perforacion'!AF1146</f>
        <v>0</v>
      </c>
      <c r="G1112" s="179" t="str">
        <f>'Planilla de Perforacion'!AQ1146</f>
        <v/>
      </c>
      <c r="H1112" s="179" t="str">
        <f>'Planilla de Perforacion'!AS1146</f>
        <v/>
      </c>
      <c r="I1112" s="179" t="str">
        <f>'Planilla de Perforacion'!AR1146</f>
        <v/>
      </c>
      <c r="J1112" s="191" t="str">
        <v/>
      </c>
      <c r="K1112" s="191" t="str">
        <f t="shared" si="200"/>
        <v/>
      </c>
      <c r="L1112" s="191" t="str">
        <v/>
      </c>
      <c r="M1112" s="192" t="str">
        <v/>
      </c>
      <c r="N1112" s="191" t="str">
        <v/>
      </c>
      <c r="O1112" s="191" t="str">
        <v/>
      </c>
      <c r="P1112" s="193" t="str">
        <f t="shared" si="192"/>
        <v/>
      </c>
      <c r="Q1112" s="193" t="str">
        <f t="shared" si="193"/>
        <v/>
      </c>
      <c r="R1112" s="179" t="str">
        <f>IF('Planilla de Perforacion'!K1146="Survey","Survey","")</f>
        <v/>
      </c>
      <c r="T1112" s="179" t="b">
        <f t="shared" si="194"/>
        <v>0</v>
      </c>
      <c r="U1112" s="179" t="str">
        <v/>
      </c>
      <c r="V1112" s="179" t="str">
        <f t="shared" si="195"/>
        <v/>
      </c>
      <c r="W1112" t="str">
        <v/>
      </c>
      <c r="X1112" s="202" t="str">
        <v/>
      </c>
      <c r="Y1112" t="str">
        <v/>
      </c>
      <c r="Z1112" t="str">
        <v/>
      </c>
      <c r="AA1112" t="str">
        <f t="shared" si="198"/>
        <v/>
      </c>
      <c r="AB1112" t="str">
        <f t="shared" si="199"/>
        <v/>
      </c>
      <c r="AC1112" s="179" t="str">
        <f>IF('Planilla de Perforacion'!K1146="Repasa","Repasa","")</f>
        <v/>
      </c>
      <c r="AE1112" s="179" t="b">
        <f t="shared" si="196"/>
        <v>0</v>
      </c>
      <c r="AF1112" t="str">
        <v/>
      </c>
      <c r="AG1112" s="179" t="str">
        <f t="shared" si="197"/>
        <v/>
      </c>
      <c r="AH1112" t="str">
        <v/>
      </c>
      <c r="AI1112" s="202" t="str">
        <v/>
      </c>
      <c r="AJ1112" t="str">
        <v/>
      </c>
      <c r="AK1112" s="203" t="str">
        <v/>
      </c>
      <c r="AL1112" t="str">
        <f t="shared" si="190"/>
        <v/>
      </c>
      <c r="AM1112" t="str">
        <f t="shared" si="191"/>
        <v/>
      </c>
    </row>
    <row r="1113" spans="3:39" x14ac:dyDescent="0.25">
      <c r="C1113" s="179" t="str">
        <f>IF('Planilla de Perforacion'!K1147="Conexión","Conexión","")</f>
        <v/>
      </c>
      <c r="D1113" s="189" t="str">
        <f>'Planilla de Perforacion'!H1147</f>
        <v/>
      </c>
      <c r="E1113" s="190" t="str">
        <f>'Planilla de Perforacion'!E1147</f>
        <v/>
      </c>
      <c r="F1113" s="179">
        <f>'Planilla de Perforacion'!AF1147</f>
        <v>0</v>
      </c>
      <c r="G1113" s="179" t="str">
        <f>'Planilla de Perforacion'!AQ1147</f>
        <v/>
      </c>
      <c r="H1113" s="179" t="str">
        <f>'Planilla de Perforacion'!AS1147</f>
        <v/>
      </c>
      <c r="I1113" s="179" t="str">
        <f>'Planilla de Perforacion'!AR1147</f>
        <v/>
      </c>
      <c r="J1113" s="191" t="str">
        <v/>
      </c>
      <c r="K1113" s="191" t="str">
        <f t="shared" si="200"/>
        <v/>
      </c>
      <c r="L1113" s="191" t="str">
        <v/>
      </c>
      <c r="M1113" s="192" t="str">
        <v/>
      </c>
      <c r="N1113" s="191" t="str">
        <v/>
      </c>
      <c r="O1113" s="191" t="str">
        <v/>
      </c>
      <c r="P1113" s="193" t="str">
        <f t="shared" si="192"/>
        <v/>
      </c>
      <c r="Q1113" s="193" t="str">
        <f t="shared" si="193"/>
        <v/>
      </c>
      <c r="R1113" s="179" t="str">
        <f>IF('Planilla de Perforacion'!K1147="Survey","Survey","")</f>
        <v/>
      </c>
      <c r="T1113" s="179" t="b">
        <f t="shared" si="194"/>
        <v>0</v>
      </c>
      <c r="U1113" s="179" t="str">
        <v/>
      </c>
      <c r="V1113" s="179" t="str">
        <f t="shared" si="195"/>
        <v/>
      </c>
      <c r="W1113" t="str">
        <v/>
      </c>
      <c r="X1113" s="202" t="str">
        <v/>
      </c>
      <c r="Y1113" t="str">
        <v/>
      </c>
      <c r="Z1113" t="str">
        <v/>
      </c>
      <c r="AA1113" t="str">
        <f t="shared" si="198"/>
        <v/>
      </c>
      <c r="AB1113" t="str">
        <f t="shared" si="199"/>
        <v/>
      </c>
      <c r="AC1113" s="179" t="str">
        <f>IF('Planilla de Perforacion'!K1147="Repasa","Repasa","")</f>
        <v/>
      </c>
      <c r="AE1113" s="179" t="b">
        <f t="shared" si="196"/>
        <v>0</v>
      </c>
      <c r="AF1113" t="str">
        <v/>
      </c>
      <c r="AG1113" s="179" t="str">
        <f t="shared" si="197"/>
        <v/>
      </c>
      <c r="AH1113" t="str">
        <v/>
      </c>
      <c r="AI1113" s="202" t="str">
        <v/>
      </c>
      <c r="AJ1113" t="str">
        <v/>
      </c>
      <c r="AK1113" s="203" t="str">
        <v/>
      </c>
      <c r="AL1113" t="str">
        <f t="shared" si="190"/>
        <v/>
      </c>
      <c r="AM1113" t="str">
        <f t="shared" si="191"/>
        <v/>
      </c>
    </row>
    <row r="1114" spans="3:39" x14ac:dyDescent="0.25">
      <c r="C1114" s="179" t="str">
        <f>IF('Planilla de Perforacion'!K1148="Conexión","Conexión","")</f>
        <v/>
      </c>
      <c r="D1114" s="189" t="str">
        <f>'Planilla de Perforacion'!H1148</f>
        <v/>
      </c>
      <c r="E1114" s="190" t="str">
        <f>'Planilla de Perforacion'!E1148</f>
        <v/>
      </c>
      <c r="F1114" s="179">
        <f>'Planilla de Perforacion'!AF1148</f>
        <v>0</v>
      </c>
      <c r="G1114" s="179" t="str">
        <f>'Planilla de Perforacion'!AQ1148</f>
        <v/>
      </c>
      <c r="H1114" s="179" t="str">
        <f>'Planilla de Perforacion'!AS1148</f>
        <v/>
      </c>
      <c r="I1114" s="179" t="str">
        <f>'Planilla de Perforacion'!AR1148</f>
        <v/>
      </c>
      <c r="J1114" s="191" t="str">
        <v/>
      </c>
      <c r="K1114" s="191" t="str">
        <f t="shared" si="200"/>
        <v/>
      </c>
      <c r="L1114" s="191" t="str">
        <v/>
      </c>
      <c r="M1114" s="192" t="str">
        <v/>
      </c>
      <c r="N1114" s="191" t="str">
        <v/>
      </c>
      <c r="O1114" s="191" t="str">
        <v/>
      </c>
      <c r="P1114" s="193" t="str">
        <f t="shared" si="192"/>
        <v/>
      </c>
      <c r="Q1114" s="193" t="str">
        <f t="shared" si="193"/>
        <v/>
      </c>
      <c r="R1114" s="179" t="str">
        <f>IF('Planilla de Perforacion'!K1148="Survey","Survey","")</f>
        <v/>
      </c>
      <c r="T1114" s="179" t="b">
        <f t="shared" si="194"/>
        <v>0</v>
      </c>
      <c r="U1114" s="179" t="str">
        <v/>
      </c>
      <c r="V1114" s="179" t="str">
        <f t="shared" si="195"/>
        <v/>
      </c>
      <c r="W1114" t="str">
        <v/>
      </c>
      <c r="X1114" s="202" t="str">
        <v/>
      </c>
      <c r="Y1114" t="str">
        <v/>
      </c>
      <c r="Z1114" t="str">
        <v/>
      </c>
      <c r="AA1114" t="str">
        <f t="shared" si="198"/>
        <v/>
      </c>
      <c r="AB1114" t="str">
        <f t="shared" si="199"/>
        <v/>
      </c>
      <c r="AC1114" s="179" t="str">
        <f>IF('Planilla de Perforacion'!K1148="Repasa","Repasa","")</f>
        <v/>
      </c>
      <c r="AE1114" s="179" t="b">
        <f t="shared" si="196"/>
        <v>0</v>
      </c>
      <c r="AF1114" t="str">
        <v/>
      </c>
      <c r="AG1114" s="179" t="str">
        <f t="shared" si="197"/>
        <v/>
      </c>
      <c r="AH1114" t="str">
        <v/>
      </c>
      <c r="AI1114" s="202" t="str">
        <v/>
      </c>
      <c r="AJ1114" t="str">
        <v/>
      </c>
      <c r="AK1114" s="203" t="str">
        <v/>
      </c>
      <c r="AL1114" t="str">
        <f t="shared" si="190"/>
        <v/>
      </c>
      <c r="AM1114" t="str">
        <f t="shared" si="191"/>
        <v/>
      </c>
    </row>
    <row r="1115" spans="3:39" x14ac:dyDescent="0.25">
      <c r="C1115" s="179" t="str">
        <f>IF('Planilla de Perforacion'!K1149="Conexión","Conexión","")</f>
        <v/>
      </c>
      <c r="D1115" s="189" t="str">
        <f>'Planilla de Perforacion'!H1149</f>
        <v/>
      </c>
      <c r="E1115" s="190" t="str">
        <f>'Planilla de Perforacion'!E1149</f>
        <v/>
      </c>
      <c r="F1115" s="179">
        <f>'Planilla de Perforacion'!AF1149</f>
        <v>0</v>
      </c>
      <c r="G1115" s="179" t="str">
        <f>'Planilla de Perforacion'!AQ1149</f>
        <v/>
      </c>
      <c r="H1115" s="179" t="str">
        <f>'Planilla de Perforacion'!AS1149</f>
        <v/>
      </c>
      <c r="I1115" s="179" t="str">
        <f>'Planilla de Perforacion'!AR1149</f>
        <v/>
      </c>
      <c r="J1115" s="191" t="str">
        <v/>
      </c>
      <c r="K1115" s="191" t="str">
        <f t="shared" si="200"/>
        <v/>
      </c>
      <c r="L1115" s="191" t="str">
        <v/>
      </c>
      <c r="M1115" s="192" t="str">
        <v/>
      </c>
      <c r="N1115" s="191" t="str">
        <v/>
      </c>
      <c r="O1115" s="191" t="str">
        <v/>
      </c>
      <c r="P1115" s="193" t="str">
        <f t="shared" si="192"/>
        <v/>
      </c>
      <c r="Q1115" s="193" t="str">
        <f t="shared" si="193"/>
        <v/>
      </c>
      <c r="R1115" s="179" t="str">
        <f>IF('Planilla de Perforacion'!K1149="Survey","Survey","")</f>
        <v/>
      </c>
      <c r="T1115" s="179" t="b">
        <f t="shared" si="194"/>
        <v>0</v>
      </c>
      <c r="U1115" s="179" t="str">
        <v/>
      </c>
      <c r="V1115" s="179" t="str">
        <f t="shared" si="195"/>
        <v/>
      </c>
      <c r="W1115" t="str">
        <v/>
      </c>
      <c r="X1115" s="202" t="str">
        <v/>
      </c>
      <c r="Y1115" t="str">
        <v/>
      </c>
      <c r="Z1115" t="str">
        <v/>
      </c>
      <c r="AA1115" t="str">
        <f t="shared" si="198"/>
        <v/>
      </c>
      <c r="AB1115" t="str">
        <f t="shared" si="199"/>
        <v/>
      </c>
      <c r="AC1115" s="179" t="str">
        <f>IF('Planilla de Perforacion'!K1149="Repasa","Repasa","")</f>
        <v/>
      </c>
      <c r="AE1115" s="179" t="b">
        <f t="shared" si="196"/>
        <v>0</v>
      </c>
      <c r="AF1115" t="str">
        <v/>
      </c>
      <c r="AG1115" s="179" t="str">
        <f t="shared" si="197"/>
        <v/>
      </c>
      <c r="AH1115" t="str">
        <v/>
      </c>
      <c r="AI1115" s="202" t="str">
        <v/>
      </c>
      <c r="AJ1115" t="str">
        <v/>
      </c>
      <c r="AK1115" s="203" t="str">
        <v/>
      </c>
      <c r="AL1115" t="str">
        <f t="shared" si="190"/>
        <v/>
      </c>
      <c r="AM1115" t="str">
        <f t="shared" si="191"/>
        <v/>
      </c>
    </row>
    <row r="1116" spans="3:39" x14ac:dyDescent="0.25">
      <c r="C1116" s="179" t="str">
        <f>IF('Planilla de Perforacion'!K1150="Conexión","Conexión","")</f>
        <v/>
      </c>
      <c r="D1116" s="189" t="str">
        <f>'Planilla de Perforacion'!H1150</f>
        <v/>
      </c>
      <c r="E1116" s="190" t="str">
        <f>'Planilla de Perforacion'!E1150</f>
        <v/>
      </c>
      <c r="F1116" s="179">
        <f>'Planilla de Perforacion'!AF1150</f>
        <v>0</v>
      </c>
      <c r="G1116" s="179" t="str">
        <f>'Planilla de Perforacion'!AQ1150</f>
        <v/>
      </c>
      <c r="H1116" s="179" t="str">
        <f>'Planilla de Perforacion'!AS1150</f>
        <v/>
      </c>
      <c r="I1116" s="179" t="str">
        <f>'Planilla de Perforacion'!AR1150</f>
        <v/>
      </c>
      <c r="J1116" s="191" t="str">
        <v/>
      </c>
      <c r="K1116" s="191" t="str">
        <f t="shared" si="200"/>
        <v/>
      </c>
      <c r="L1116" s="191" t="str">
        <v/>
      </c>
      <c r="M1116" s="192" t="str">
        <v/>
      </c>
      <c r="N1116" s="191" t="str">
        <v/>
      </c>
      <c r="O1116" s="191" t="str">
        <v/>
      </c>
      <c r="P1116" s="193" t="str">
        <f t="shared" si="192"/>
        <v/>
      </c>
      <c r="Q1116" s="193" t="str">
        <f t="shared" si="193"/>
        <v/>
      </c>
      <c r="R1116" s="179" t="str">
        <f>IF('Planilla de Perforacion'!K1150="Survey","Survey","")</f>
        <v/>
      </c>
      <c r="T1116" s="179" t="b">
        <f t="shared" si="194"/>
        <v>0</v>
      </c>
      <c r="U1116" s="179" t="str">
        <v/>
      </c>
      <c r="V1116" s="179" t="str">
        <f t="shared" si="195"/>
        <v/>
      </c>
      <c r="W1116" t="str">
        <v/>
      </c>
      <c r="X1116" s="202" t="str">
        <v/>
      </c>
      <c r="Y1116" t="str">
        <v/>
      </c>
      <c r="Z1116" t="str">
        <v/>
      </c>
      <c r="AA1116" t="str">
        <f t="shared" si="198"/>
        <v/>
      </c>
      <c r="AB1116" t="str">
        <f t="shared" si="199"/>
        <v/>
      </c>
      <c r="AC1116" s="179" t="str">
        <f>IF('Planilla de Perforacion'!K1150="Repasa","Repasa","")</f>
        <v/>
      </c>
      <c r="AE1116" s="179" t="b">
        <f t="shared" si="196"/>
        <v>0</v>
      </c>
      <c r="AF1116" t="str">
        <v/>
      </c>
      <c r="AG1116" s="179" t="str">
        <f t="shared" si="197"/>
        <v/>
      </c>
      <c r="AH1116" t="str">
        <v/>
      </c>
      <c r="AI1116" s="202" t="str">
        <v/>
      </c>
      <c r="AJ1116" t="str">
        <v/>
      </c>
      <c r="AK1116" s="203" t="str">
        <v/>
      </c>
      <c r="AL1116" t="str">
        <f t="shared" si="190"/>
        <v/>
      </c>
      <c r="AM1116" t="str">
        <f t="shared" si="191"/>
        <v/>
      </c>
    </row>
    <row r="1117" spans="3:39" x14ac:dyDescent="0.25">
      <c r="C1117" s="179" t="str">
        <f>IF('Planilla de Perforacion'!K1151="Conexión","Conexión","")</f>
        <v/>
      </c>
      <c r="D1117" s="189" t="str">
        <f>'Planilla de Perforacion'!H1151</f>
        <v/>
      </c>
      <c r="E1117" s="190" t="str">
        <f>'Planilla de Perforacion'!E1151</f>
        <v/>
      </c>
      <c r="F1117" s="179">
        <f>'Planilla de Perforacion'!AF1151</f>
        <v>0</v>
      </c>
      <c r="G1117" s="179" t="str">
        <f>'Planilla de Perforacion'!AQ1151</f>
        <v/>
      </c>
      <c r="H1117" s="179" t="str">
        <f>'Planilla de Perforacion'!AS1151</f>
        <v/>
      </c>
      <c r="I1117" s="179" t="str">
        <f>'Planilla de Perforacion'!AR1151</f>
        <v/>
      </c>
      <c r="J1117" s="191" t="str">
        <v/>
      </c>
      <c r="K1117" s="191" t="str">
        <f t="shared" si="200"/>
        <v/>
      </c>
      <c r="L1117" s="191" t="str">
        <v/>
      </c>
      <c r="M1117" s="192" t="str">
        <v/>
      </c>
      <c r="N1117" s="191" t="str">
        <v/>
      </c>
      <c r="O1117" s="191" t="str">
        <v/>
      </c>
      <c r="P1117" s="193" t="str">
        <f t="shared" si="192"/>
        <v/>
      </c>
      <c r="Q1117" s="193" t="str">
        <f t="shared" si="193"/>
        <v/>
      </c>
      <c r="R1117" s="179" t="str">
        <f>IF('Planilla de Perforacion'!K1151="Survey","Survey","")</f>
        <v/>
      </c>
      <c r="T1117" s="179" t="b">
        <f t="shared" si="194"/>
        <v>0</v>
      </c>
      <c r="U1117" s="179" t="str">
        <v/>
      </c>
      <c r="V1117" s="179" t="str">
        <f t="shared" si="195"/>
        <v/>
      </c>
      <c r="W1117" t="str">
        <v/>
      </c>
      <c r="X1117" s="202" t="str">
        <v/>
      </c>
      <c r="Y1117" t="str">
        <v/>
      </c>
      <c r="Z1117" t="str">
        <v/>
      </c>
      <c r="AA1117" t="str">
        <f t="shared" si="198"/>
        <v/>
      </c>
      <c r="AB1117" t="str">
        <f t="shared" si="199"/>
        <v/>
      </c>
      <c r="AC1117" s="179" t="str">
        <f>IF('Planilla de Perforacion'!K1151="Repasa","Repasa","")</f>
        <v/>
      </c>
      <c r="AE1117" s="179" t="b">
        <f t="shared" si="196"/>
        <v>0</v>
      </c>
      <c r="AF1117" t="str">
        <v/>
      </c>
      <c r="AG1117" s="179" t="str">
        <f t="shared" si="197"/>
        <v/>
      </c>
      <c r="AH1117" t="str">
        <v/>
      </c>
      <c r="AI1117" s="202" t="str">
        <v/>
      </c>
      <c r="AJ1117" t="str">
        <v/>
      </c>
      <c r="AK1117" s="203" t="str">
        <v/>
      </c>
      <c r="AL1117" t="str">
        <f t="shared" si="190"/>
        <v/>
      </c>
      <c r="AM1117" t="str">
        <f t="shared" si="191"/>
        <v/>
      </c>
    </row>
    <row r="1118" spans="3:39" x14ac:dyDescent="0.25">
      <c r="C1118" s="179" t="str">
        <f>IF('Planilla de Perforacion'!K1152="Conexión","Conexión","")</f>
        <v/>
      </c>
      <c r="D1118" s="189" t="str">
        <f>'Planilla de Perforacion'!H1152</f>
        <v/>
      </c>
      <c r="E1118" s="190" t="str">
        <f>'Planilla de Perforacion'!E1152</f>
        <v/>
      </c>
      <c r="F1118" s="179">
        <f>'Planilla de Perforacion'!AF1152</f>
        <v>0</v>
      </c>
      <c r="G1118" s="179" t="str">
        <f>'Planilla de Perforacion'!AQ1152</f>
        <v/>
      </c>
      <c r="H1118" s="179" t="str">
        <f>'Planilla de Perforacion'!AS1152</f>
        <v/>
      </c>
      <c r="I1118" s="179" t="str">
        <f>'Planilla de Perforacion'!AR1152</f>
        <v/>
      </c>
      <c r="J1118" s="191" t="str">
        <v/>
      </c>
      <c r="K1118" s="191" t="str">
        <f t="shared" si="200"/>
        <v/>
      </c>
      <c r="L1118" s="191" t="str">
        <v/>
      </c>
      <c r="M1118" s="192" t="str">
        <v/>
      </c>
      <c r="N1118" s="191" t="str">
        <v/>
      </c>
      <c r="O1118" s="191" t="str">
        <v/>
      </c>
      <c r="P1118" s="193" t="str">
        <f t="shared" si="192"/>
        <v/>
      </c>
      <c r="Q1118" s="193" t="str">
        <f t="shared" si="193"/>
        <v/>
      </c>
      <c r="R1118" s="179" t="str">
        <f>IF('Planilla de Perforacion'!K1152="Survey","Survey","")</f>
        <v/>
      </c>
      <c r="T1118" s="179" t="b">
        <f t="shared" si="194"/>
        <v>0</v>
      </c>
      <c r="U1118" s="179" t="str">
        <v/>
      </c>
      <c r="V1118" s="179" t="str">
        <f t="shared" si="195"/>
        <v/>
      </c>
      <c r="W1118" t="str">
        <v/>
      </c>
      <c r="X1118" s="202" t="str">
        <v/>
      </c>
      <c r="Y1118" t="str">
        <v/>
      </c>
      <c r="Z1118" t="str">
        <v/>
      </c>
      <c r="AA1118" t="str">
        <f t="shared" si="198"/>
        <v/>
      </c>
      <c r="AB1118" t="str">
        <f t="shared" si="199"/>
        <v/>
      </c>
      <c r="AC1118" s="179" t="str">
        <f>IF('Planilla de Perforacion'!K1152="Repasa","Repasa","")</f>
        <v/>
      </c>
      <c r="AE1118" s="179" t="b">
        <f t="shared" si="196"/>
        <v>0</v>
      </c>
      <c r="AF1118" t="str">
        <v/>
      </c>
      <c r="AG1118" s="179" t="str">
        <f t="shared" si="197"/>
        <v/>
      </c>
      <c r="AH1118" t="str">
        <v/>
      </c>
      <c r="AI1118" s="202" t="str">
        <v/>
      </c>
      <c r="AJ1118" t="str">
        <v/>
      </c>
      <c r="AK1118" s="203" t="str">
        <v/>
      </c>
      <c r="AL1118" t="str">
        <f t="shared" si="190"/>
        <v/>
      </c>
      <c r="AM1118" t="str">
        <f t="shared" si="191"/>
        <v/>
      </c>
    </row>
    <row r="1119" spans="3:39" x14ac:dyDescent="0.25">
      <c r="C1119" s="179" t="str">
        <f>IF('Planilla de Perforacion'!K1153="Conexión","Conexión","")</f>
        <v/>
      </c>
      <c r="D1119" s="189" t="str">
        <f>'Planilla de Perforacion'!H1153</f>
        <v/>
      </c>
      <c r="E1119" s="190" t="str">
        <f>'Planilla de Perforacion'!E1153</f>
        <v/>
      </c>
      <c r="F1119" s="179">
        <f>'Planilla de Perforacion'!AF1153</f>
        <v>0</v>
      </c>
      <c r="G1119" s="179" t="str">
        <f>'Planilla de Perforacion'!AQ1153</f>
        <v/>
      </c>
      <c r="H1119" s="179" t="str">
        <f>'Planilla de Perforacion'!AS1153</f>
        <v/>
      </c>
      <c r="I1119" s="179" t="str">
        <f>'Planilla de Perforacion'!AR1153</f>
        <v/>
      </c>
      <c r="J1119" s="191" t="str">
        <v/>
      </c>
      <c r="K1119" s="191" t="str">
        <f t="shared" si="200"/>
        <v/>
      </c>
      <c r="L1119" s="191" t="str">
        <v/>
      </c>
      <c r="M1119" s="192" t="str">
        <v/>
      </c>
      <c r="N1119" s="191" t="str">
        <v/>
      </c>
      <c r="O1119" s="191" t="str">
        <v/>
      </c>
      <c r="P1119" s="193" t="str">
        <f t="shared" si="192"/>
        <v/>
      </c>
      <c r="Q1119" s="193" t="str">
        <f t="shared" si="193"/>
        <v/>
      </c>
      <c r="R1119" s="179" t="str">
        <f>IF('Planilla de Perforacion'!K1153="Survey","Survey","")</f>
        <v/>
      </c>
      <c r="T1119" s="179" t="b">
        <f t="shared" si="194"/>
        <v>0</v>
      </c>
      <c r="U1119" s="179" t="str">
        <v/>
      </c>
      <c r="V1119" s="179" t="str">
        <f t="shared" si="195"/>
        <v/>
      </c>
      <c r="W1119" t="str">
        <v/>
      </c>
      <c r="X1119" s="202" t="str">
        <v/>
      </c>
      <c r="Y1119" t="str">
        <v/>
      </c>
      <c r="Z1119" t="str">
        <v/>
      </c>
      <c r="AA1119" t="str">
        <f t="shared" si="198"/>
        <v/>
      </c>
      <c r="AB1119" t="str">
        <f t="shared" si="199"/>
        <v/>
      </c>
      <c r="AC1119" s="179" t="str">
        <f>IF('Planilla de Perforacion'!K1153="Repasa","Repasa","")</f>
        <v/>
      </c>
      <c r="AE1119" s="179" t="b">
        <f t="shared" si="196"/>
        <v>0</v>
      </c>
      <c r="AF1119" t="str">
        <v/>
      </c>
      <c r="AG1119" s="179" t="str">
        <f t="shared" si="197"/>
        <v/>
      </c>
      <c r="AH1119" t="str">
        <v/>
      </c>
      <c r="AI1119" s="202" t="str">
        <v/>
      </c>
      <c r="AJ1119" t="str">
        <v/>
      </c>
      <c r="AK1119" s="203" t="str">
        <v/>
      </c>
      <c r="AL1119" t="str">
        <f t="shared" si="190"/>
        <v/>
      </c>
      <c r="AM1119" t="str">
        <f t="shared" si="191"/>
        <v/>
      </c>
    </row>
    <row r="1120" spans="3:39" x14ac:dyDescent="0.25">
      <c r="C1120" s="179" t="str">
        <f>IF('Planilla de Perforacion'!K1154="Conexión","Conexión","")</f>
        <v/>
      </c>
      <c r="D1120" s="189" t="str">
        <f>'Planilla de Perforacion'!H1154</f>
        <v/>
      </c>
      <c r="E1120" s="190" t="str">
        <f>'Planilla de Perforacion'!E1154</f>
        <v/>
      </c>
      <c r="F1120" s="179">
        <f>'Planilla de Perforacion'!AF1154</f>
        <v>0</v>
      </c>
      <c r="G1120" s="179" t="str">
        <f>'Planilla de Perforacion'!AQ1154</f>
        <v/>
      </c>
      <c r="H1120" s="179" t="str">
        <f>'Planilla de Perforacion'!AS1154</f>
        <v/>
      </c>
      <c r="I1120" s="179" t="str">
        <f>'Planilla de Perforacion'!AR1154</f>
        <v/>
      </c>
      <c r="J1120" s="191" t="str">
        <v/>
      </c>
      <c r="K1120" s="191" t="str">
        <f t="shared" si="200"/>
        <v/>
      </c>
      <c r="L1120" s="191" t="str">
        <v/>
      </c>
      <c r="M1120" s="192" t="str">
        <v/>
      </c>
      <c r="N1120" s="191" t="str">
        <v/>
      </c>
      <c r="O1120" s="191" t="str">
        <v/>
      </c>
      <c r="P1120" s="193" t="str">
        <f t="shared" si="192"/>
        <v/>
      </c>
      <c r="Q1120" s="193" t="str">
        <f t="shared" si="193"/>
        <v/>
      </c>
      <c r="R1120" s="179" t="str">
        <f>IF('Planilla de Perforacion'!K1154="Survey","Survey","")</f>
        <v/>
      </c>
      <c r="T1120" s="179" t="b">
        <f t="shared" si="194"/>
        <v>0</v>
      </c>
      <c r="U1120" s="179" t="str">
        <v/>
      </c>
      <c r="V1120" s="179" t="str">
        <f t="shared" si="195"/>
        <v/>
      </c>
      <c r="W1120" t="str">
        <v/>
      </c>
      <c r="X1120" s="202" t="str">
        <v/>
      </c>
      <c r="Y1120" t="str">
        <v/>
      </c>
      <c r="Z1120" t="str">
        <v/>
      </c>
      <c r="AA1120" t="str">
        <f t="shared" si="198"/>
        <v/>
      </c>
      <c r="AB1120" t="str">
        <f t="shared" si="199"/>
        <v/>
      </c>
      <c r="AC1120" s="179" t="str">
        <f>IF('Planilla de Perforacion'!K1154="Repasa","Repasa","")</f>
        <v/>
      </c>
      <c r="AE1120" s="179" t="b">
        <f t="shared" si="196"/>
        <v>0</v>
      </c>
      <c r="AF1120" t="str">
        <v/>
      </c>
      <c r="AG1120" s="179" t="str">
        <f t="shared" si="197"/>
        <v/>
      </c>
      <c r="AH1120" t="str">
        <v/>
      </c>
      <c r="AI1120" s="202" t="str">
        <v/>
      </c>
      <c r="AJ1120" t="str">
        <v/>
      </c>
      <c r="AK1120" s="203" t="str">
        <v/>
      </c>
      <c r="AL1120" t="str">
        <f t="shared" si="190"/>
        <v/>
      </c>
      <c r="AM1120" t="str">
        <f t="shared" si="191"/>
        <v/>
      </c>
    </row>
    <row r="1121" spans="3:39" x14ac:dyDescent="0.25">
      <c r="C1121" s="179" t="str">
        <f>IF('Planilla de Perforacion'!K1155="Conexión","Conexión","")</f>
        <v/>
      </c>
      <c r="D1121" s="189" t="str">
        <f>'Planilla de Perforacion'!H1155</f>
        <v/>
      </c>
      <c r="E1121" s="190" t="str">
        <f>'Planilla de Perforacion'!E1155</f>
        <v/>
      </c>
      <c r="F1121" s="179">
        <f>'Planilla de Perforacion'!AF1155</f>
        <v>0</v>
      </c>
      <c r="G1121" s="179" t="str">
        <f>'Planilla de Perforacion'!AQ1155</f>
        <v/>
      </c>
      <c r="H1121" s="179" t="str">
        <f>'Planilla de Perforacion'!AS1155</f>
        <v/>
      </c>
      <c r="I1121" s="179" t="str">
        <f>'Planilla de Perforacion'!AR1155</f>
        <v/>
      </c>
      <c r="J1121" s="191" t="str">
        <v/>
      </c>
      <c r="K1121" s="191" t="str">
        <f t="shared" si="200"/>
        <v/>
      </c>
      <c r="L1121" s="191" t="str">
        <v/>
      </c>
      <c r="M1121" s="192" t="str">
        <v/>
      </c>
      <c r="N1121" s="191" t="str">
        <v/>
      </c>
      <c r="O1121" s="191" t="str">
        <v/>
      </c>
      <c r="P1121" s="193" t="str">
        <f t="shared" si="192"/>
        <v/>
      </c>
      <c r="Q1121" s="193" t="str">
        <f t="shared" si="193"/>
        <v/>
      </c>
      <c r="R1121" s="179" t="str">
        <f>IF('Planilla de Perforacion'!K1155="Survey","Survey","")</f>
        <v/>
      </c>
      <c r="T1121" s="179" t="b">
        <f t="shared" si="194"/>
        <v>0</v>
      </c>
      <c r="U1121" s="179" t="str">
        <v/>
      </c>
      <c r="V1121" s="179" t="str">
        <f t="shared" si="195"/>
        <v/>
      </c>
      <c r="W1121" t="str">
        <v/>
      </c>
      <c r="X1121" s="202" t="str">
        <v/>
      </c>
      <c r="Y1121" t="str">
        <v/>
      </c>
      <c r="Z1121" t="str">
        <v/>
      </c>
      <c r="AA1121" t="str">
        <f t="shared" si="198"/>
        <v/>
      </c>
      <c r="AB1121" t="str">
        <f t="shared" si="199"/>
        <v/>
      </c>
      <c r="AC1121" s="179" t="str">
        <f>IF('Planilla de Perforacion'!K1155="Repasa","Repasa","")</f>
        <v/>
      </c>
      <c r="AE1121" s="179" t="b">
        <f t="shared" si="196"/>
        <v>0</v>
      </c>
      <c r="AF1121" t="str">
        <v/>
      </c>
      <c r="AG1121" s="179" t="str">
        <f t="shared" si="197"/>
        <v/>
      </c>
      <c r="AH1121" t="str">
        <v/>
      </c>
      <c r="AI1121" s="202" t="str">
        <v/>
      </c>
      <c r="AJ1121" t="str">
        <v/>
      </c>
      <c r="AK1121" s="203" t="str">
        <v/>
      </c>
      <c r="AL1121" t="str">
        <f t="shared" si="190"/>
        <v/>
      </c>
      <c r="AM1121" t="str">
        <f t="shared" si="191"/>
        <v/>
      </c>
    </row>
    <row r="1122" spans="3:39" x14ac:dyDescent="0.25">
      <c r="C1122" s="179" t="str">
        <f>IF('Planilla de Perforacion'!K1156="Conexión","Conexión","")</f>
        <v/>
      </c>
      <c r="D1122" s="189" t="str">
        <f>'Planilla de Perforacion'!H1156</f>
        <v/>
      </c>
      <c r="E1122" s="190" t="str">
        <f>'Planilla de Perforacion'!E1156</f>
        <v/>
      </c>
      <c r="F1122" s="179">
        <f>'Planilla de Perforacion'!AF1156</f>
        <v>0</v>
      </c>
      <c r="G1122" s="179" t="str">
        <f>'Planilla de Perforacion'!AQ1156</f>
        <v/>
      </c>
      <c r="H1122" s="179" t="str">
        <f>'Planilla de Perforacion'!AS1156</f>
        <v/>
      </c>
      <c r="I1122" s="179" t="str">
        <f>'Planilla de Perforacion'!AR1156</f>
        <v/>
      </c>
      <c r="J1122" s="191" t="str">
        <v/>
      </c>
      <c r="K1122" s="191" t="str">
        <f t="shared" si="200"/>
        <v/>
      </c>
      <c r="L1122" s="191" t="str">
        <v/>
      </c>
      <c r="M1122" s="192" t="str">
        <v/>
      </c>
      <c r="N1122" s="191" t="str">
        <v/>
      </c>
      <c r="O1122" s="191" t="str">
        <v/>
      </c>
      <c r="P1122" s="193" t="str">
        <f t="shared" si="192"/>
        <v/>
      </c>
      <c r="Q1122" s="193" t="str">
        <f t="shared" si="193"/>
        <v/>
      </c>
      <c r="R1122" s="179" t="str">
        <f>IF('Planilla de Perforacion'!K1156="Survey","Survey","")</f>
        <v/>
      </c>
      <c r="T1122" s="179" t="b">
        <f t="shared" si="194"/>
        <v>0</v>
      </c>
      <c r="U1122" s="179" t="str">
        <v/>
      </c>
      <c r="V1122" s="179" t="str">
        <f t="shared" si="195"/>
        <v/>
      </c>
      <c r="W1122" t="str">
        <v/>
      </c>
      <c r="X1122" s="202" t="str">
        <v/>
      </c>
      <c r="Y1122" t="str">
        <v/>
      </c>
      <c r="Z1122" t="str">
        <v/>
      </c>
      <c r="AA1122" t="str">
        <f t="shared" si="198"/>
        <v/>
      </c>
      <c r="AB1122" t="str">
        <f t="shared" si="199"/>
        <v/>
      </c>
      <c r="AC1122" s="179" t="str">
        <f>IF('Planilla de Perforacion'!K1156="Repasa","Repasa","")</f>
        <v/>
      </c>
      <c r="AE1122" s="179" t="b">
        <f t="shared" si="196"/>
        <v>0</v>
      </c>
      <c r="AF1122" t="str">
        <v/>
      </c>
      <c r="AG1122" s="179" t="str">
        <f t="shared" si="197"/>
        <v/>
      </c>
      <c r="AH1122" t="str">
        <v/>
      </c>
      <c r="AI1122" s="202" t="str">
        <v/>
      </c>
      <c r="AJ1122" t="str">
        <v/>
      </c>
      <c r="AK1122" s="203" t="str">
        <v/>
      </c>
      <c r="AL1122" t="str">
        <f t="shared" si="190"/>
        <v/>
      </c>
      <c r="AM1122" t="str">
        <f t="shared" si="191"/>
        <v/>
      </c>
    </row>
    <row r="1123" spans="3:39" x14ac:dyDescent="0.25">
      <c r="C1123" s="179" t="str">
        <f>IF('Planilla de Perforacion'!K1157="Conexión","Conexión","")</f>
        <v/>
      </c>
      <c r="D1123" s="189" t="str">
        <f>'Planilla de Perforacion'!H1157</f>
        <v/>
      </c>
      <c r="E1123" s="190" t="str">
        <f>'Planilla de Perforacion'!E1157</f>
        <v/>
      </c>
      <c r="F1123" s="179">
        <f>'Planilla de Perforacion'!AF1157</f>
        <v>0</v>
      </c>
      <c r="G1123" s="179" t="str">
        <f>'Planilla de Perforacion'!AQ1157</f>
        <v/>
      </c>
      <c r="H1123" s="179" t="str">
        <f>'Planilla de Perforacion'!AS1157</f>
        <v/>
      </c>
      <c r="I1123" s="179" t="str">
        <f>'Planilla de Perforacion'!AR1157</f>
        <v/>
      </c>
      <c r="J1123" s="191" t="str">
        <v/>
      </c>
      <c r="K1123" s="191" t="str">
        <f t="shared" si="200"/>
        <v/>
      </c>
      <c r="L1123" s="191" t="str">
        <v/>
      </c>
      <c r="M1123" s="192" t="str">
        <v/>
      </c>
      <c r="N1123" s="191" t="str">
        <v/>
      </c>
      <c r="O1123" s="191" t="str">
        <v/>
      </c>
      <c r="P1123" s="193" t="str">
        <f t="shared" si="192"/>
        <v/>
      </c>
      <c r="Q1123" s="193" t="str">
        <f t="shared" si="193"/>
        <v/>
      </c>
      <c r="R1123" s="179" t="str">
        <f>IF('Planilla de Perforacion'!K1157="Survey","Survey","")</f>
        <v/>
      </c>
      <c r="T1123" s="179" t="b">
        <f t="shared" si="194"/>
        <v>0</v>
      </c>
      <c r="U1123" s="179" t="str">
        <v/>
      </c>
      <c r="V1123" s="179" t="str">
        <f t="shared" si="195"/>
        <v/>
      </c>
      <c r="W1123" t="str">
        <v/>
      </c>
      <c r="X1123" s="202" t="str">
        <v/>
      </c>
      <c r="Y1123" t="str">
        <v/>
      </c>
      <c r="Z1123" t="str">
        <v/>
      </c>
      <c r="AA1123" t="str">
        <f t="shared" si="198"/>
        <v/>
      </c>
      <c r="AB1123" t="str">
        <f t="shared" si="199"/>
        <v/>
      </c>
      <c r="AC1123" s="179" t="str">
        <f>IF('Planilla de Perforacion'!K1157="Repasa","Repasa","")</f>
        <v/>
      </c>
      <c r="AE1123" s="179" t="b">
        <f t="shared" si="196"/>
        <v>0</v>
      </c>
      <c r="AF1123" t="str">
        <v/>
      </c>
      <c r="AG1123" s="179" t="str">
        <f t="shared" si="197"/>
        <v/>
      </c>
      <c r="AH1123" t="str">
        <v/>
      </c>
      <c r="AI1123" s="202" t="str">
        <v/>
      </c>
      <c r="AJ1123" t="str">
        <v/>
      </c>
      <c r="AK1123" s="203" t="str">
        <v/>
      </c>
      <c r="AL1123" t="str">
        <f t="shared" si="190"/>
        <v/>
      </c>
      <c r="AM1123" t="str">
        <f t="shared" si="191"/>
        <v/>
      </c>
    </row>
    <row r="1124" spans="3:39" x14ac:dyDescent="0.25">
      <c r="C1124" s="179" t="str">
        <f>IF('Planilla de Perforacion'!K1158="Conexión","Conexión","")</f>
        <v/>
      </c>
      <c r="D1124" s="189" t="str">
        <f>'Planilla de Perforacion'!H1158</f>
        <v/>
      </c>
      <c r="E1124" s="190" t="str">
        <f>'Planilla de Perforacion'!E1158</f>
        <v/>
      </c>
      <c r="F1124" s="179">
        <f>'Planilla de Perforacion'!AF1158</f>
        <v>0</v>
      </c>
      <c r="G1124" s="179" t="str">
        <f>'Planilla de Perforacion'!AQ1158</f>
        <v/>
      </c>
      <c r="H1124" s="179" t="str">
        <f>'Planilla de Perforacion'!AS1158</f>
        <v/>
      </c>
      <c r="I1124" s="179" t="str">
        <f>'Planilla de Perforacion'!AR1158</f>
        <v/>
      </c>
      <c r="J1124" s="191" t="str">
        <v/>
      </c>
      <c r="K1124" s="191" t="str">
        <f t="shared" si="200"/>
        <v/>
      </c>
      <c r="L1124" s="191" t="str">
        <v/>
      </c>
      <c r="M1124" s="192" t="str">
        <v/>
      </c>
      <c r="N1124" s="191" t="str">
        <v/>
      </c>
      <c r="O1124" s="191" t="str">
        <v/>
      </c>
      <c r="P1124" s="193" t="str">
        <f t="shared" si="192"/>
        <v/>
      </c>
      <c r="Q1124" s="193" t="str">
        <f t="shared" si="193"/>
        <v/>
      </c>
      <c r="R1124" s="179" t="str">
        <f>IF('Planilla de Perforacion'!K1158="Survey","Survey","")</f>
        <v/>
      </c>
      <c r="T1124" s="179" t="b">
        <f t="shared" si="194"/>
        <v>0</v>
      </c>
      <c r="U1124" s="179" t="str">
        <v/>
      </c>
      <c r="V1124" s="179" t="str">
        <f t="shared" si="195"/>
        <v/>
      </c>
      <c r="W1124" t="str">
        <v/>
      </c>
      <c r="X1124" s="202" t="str">
        <v/>
      </c>
      <c r="Y1124" t="str">
        <v/>
      </c>
      <c r="Z1124" t="str">
        <v/>
      </c>
      <c r="AA1124" t="str">
        <f t="shared" si="198"/>
        <v/>
      </c>
      <c r="AB1124" t="str">
        <f t="shared" si="199"/>
        <v/>
      </c>
      <c r="AC1124" s="179" t="str">
        <f>IF('Planilla de Perforacion'!K1158="Repasa","Repasa","")</f>
        <v/>
      </c>
      <c r="AE1124" s="179" t="b">
        <f t="shared" si="196"/>
        <v>0</v>
      </c>
      <c r="AF1124" t="str">
        <v/>
      </c>
      <c r="AG1124" s="179" t="str">
        <f t="shared" si="197"/>
        <v/>
      </c>
      <c r="AH1124" t="str">
        <v/>
      </c>
      <c r="AI1124" s="202" t="str">
        <v/>
      </c>
      <c r="AJ1124" t="str">
        <v/>
      </c>
      <c r="AK1124" s="203" t="str">
        <v/>
      </c>
      <c r="AL1124" t="str">
        <f t="shared" si="190"/>
        <v/>
      </c>
      <c r="AM1124" t="str">
        <f t="shared" si="191"/>
        <v/>
      </c>
    </row>
    <row r="1125" spans="3:39" x14ac:dyDescent="0.25">
      <c r="C1125" s="179" t="str">
        <f>IF('Planilla de Perforacion'!K1159="Conexión","Conexión","")</f>
        <v/>
      </c>
      <c r="D1125" s="189" t="str">
        <f>'Planilla de Perforacion'!H1159</f>
        <v/>
      </c>
      <c r="E1125" s="190" t="str">
        <f>'Planilla de Perforacion'!E1159</f>
        <v/>
      </c>
      <c r="F1125" s="179">
        <f>'Planilla de Perforacion'!AF1159</f>
        <v>0</v>
      </c>
      <c r="G1125" s="179" t="str">
        <f>'Planilla de Perforacion'!AQ1159</f>
        <v/>
      </c>
      <c r="H1125" s="179" t="str">
        <f>'Planilla de Perforacion'!AS1159</f>
        <v/>
      </c>
      <c r="I1125" s="179" t="str">
        <f>'Planilla de Perforacion'!AR1159</f>
        <v/>
      </c>
      <c r="J1125" s="191" t="str">
        <v/>
      </c>
      <c r="K1125" s="191" t="str">
        <f t="shared" si="200"/>
        <v/>
      </c>
      <c r="L1125" s="191" t="str">
        <v/>
      </c>
      <c r="M1125" s="192" t="str">
        <v/>
      </c>
      <c r="N1125" s="191" t="str">
        <v/>
      </c>
      <c r="O1125" s="191" t="str">
        <v/>
      </c>
      <c r="P1125" s="193" t="str">
        <f t="shared" si="192"/>
        <v/>
      </c>
      <c r="Q1125" s="193" t="str">
        <f t="shared" si="193"/>
        <v/>
      </c>
      <c r="R1125" s="179" t="str">
        <f>IF('Planilla de Perforacion'!K1159="Survey","Survey","")</f>
        <v/>
      </c>
      <c r="T1125" s="179" t="b">
        <f t="shared" si="194"/>
        <v>0</v>
      </c>
      <c r="U1125" s="179" t="str">
        <v/>
      </c>
      <c r="V1125" s="179" t="str">
        <f t="shared" si="195"/>
        <v/>
      </c>
      <c r="W1125" t="str">
        <v/>
      </c>
      <c r="X1125" s="202" t="str">
        <v/>
      </c>
      <c r="Y1125" t="str">
        <v/>
      </c>
      <c r="Z1125" t="str">
        <v/>
      </c>
      <c r="AA1125" t="str">
        <f t="shared" si="198"/>
        <v/>
      </c>
      <c r="AB1125" t="str">
        <f t="shared" si="199"/>
        <v/>
      </c>
      <c r="AC1125" s="179" t="str">
        <f>IF('Planilla de Perforacion'!K1159="Repasa","Repasa","")</f>
        <v/>
      </c>
      <c r="AE1125" s="179" t="b">
        <f t="shared" si="196"/>
        <v>0</v>
      </c>
      <c r="AF1125" t="str">
        <v/>
      </c>
      <c r="AG1125" s="179" t="str">
        <f t="shared" si="197"/>
        <v/>
      </c>
      <c r="AH1125" t="str">
        <v/>
      </c>
      <c r="AI1125" s="202" t="str">
        <v/>
      </c>
      <c r="AJ1125" t="str">
        <v/>
      </c>
      <c r="AK1125" s="203" t="str">
        <v/>
      </c>
      <c r="AL1125" t="str">
        <f t="shared" si="190"/>
        <v/>
      </c>
      <c r="AM1125" t="str">
        <f t="shared" si="191"/>
        <v/>
      </c>
    </row>
    <row r="1126" spans="3:39" x14ac:dyDescent="0.25">
      <c r="C1126" s="179" t="str">
        <f>IF('Planilla de Perforacion'!K1160="Conexión","Conexión","")</f>
        <v/>
      </c>
      <c r="D1126" s="189" t="str">
        <f>'Planilla de Perforacion'!H1160</f>
        <v/>
      </c>
      <c r="E1126" s="190" t="str">
        <f>'Planilla de Perforacion'!E1160</f>
        <v/>
      </c>
      <c r="F1126" s="179">
        <f>'Planilla de Perforacion'!AF1160</f>
        <v>0</v>
      </c>
      <c r="G1126" s="179" t="str">
        <f>'Planilla de Perforacion'!AQ1160</f>
        <v/>
      </c>
      <c r="H1126" s="179" t="str">
        <f>'Planilla de Perforacion'!AS1160</f>
        <v/>
      </c>
      <c r="I1126" s="179" t="str">
        <f>'Planilla de Perforacion'!AR1160</f>
        <v/>
      </c>
      <c r="J1126" s="191" t="str">
        <v/>
      </c>
      <c r="K1126" s="191" t="str">
        <f t="shared" si="200"/>
        <v/>
      </c>
      <c r="L1126" s="191" t="str">
        <v/>
      </c>
      <c r="M1126" s="192" t="str">
        <v/>
      </c>
      <c r="N1126" s="191" t="str">
        <v/>
      </c>
      <c r="O1126" s="191" t="str">
        <v/>
      </c>
      <c r="P1126" s="193" t="str">
        <f t="shared" si="192"/>
        <v/>
      </c>
      <c r="Q1126" s="193" t="str">
        <f t="shared" si="193"/>
        <v/>
      </c>
      <c r="R1126" s="179" t="str">
        <f>IF('Planilla de Perforacion'!K1160="Survey","Survey","")</f>
        <v/>
      </c>
      <c r="T1126" s="179" t="b">
        <f t="shared" si="194"/>
        <v>0</v>
      </c>
      <c r="U1126" s="179" t="str">
        <v/>
      </c>
      <c r="V1126" s="179" t="str">
        <f t="shared" si="195"/>
        <v/>
      </c>
      <c r="W1126" t="str">
        <v/>
      </c>
      <c r="X1126" s="202" t="str">
        <v/>
      </c>
      <c r="Y1126" t="str">
        <v/>
      </c>
      <c r="Z1126" t="str">
        <v/>
      </c>
      <c r="AA1126" t="str">
        <f t="shared" si="198"/>
        <v/>
      </c>
      <c r="AB1126" t="str">
        <f t="shared" si="199"/>
        <v/>
      </c>
      <c r="AC1126" s="179" t="str">
        <f>IF('Planilla de Perforacion'!K1160="Repasa","Repasa","")</f>
        <v/>
      </c>
      <c r="AE1126" s="179" t="b">
        <f t="shared" si="196"/>
        <v>0</v>
      </c>
      <c r="AF1126" t="str">
        <v/>
      </c>
      <c r="AG1126" s="179" t="str">
        <f t="shared" si="197"/>
        <v/>
      </c>
      <c r="AH1126" t="str">
        <v/>
      </c>
      <c r="AI1126" s="202" t="str">
        <v/>
      </c>
      <c r="AJ1126" t="str">
        <v/>
      </c>
      <c r="AK1126" s="203" t="str">
        <v/>
      </c>
      <c r="AL1126" t="str">
        <f t="shared" si="190"/>
        <v/>
      </c>
      <c r="AM1126" t="str">
        <f t="shared" si="191"/>
        <v/>
      </c>
    </row>
    <row r="1127" spans="3:39" x14ac:dyDescent="0.25">
      <c r="C1127" s="179" t="str">
        <f>IF('Planilla de Perforacion'!K1161="Conexión","Conexión","")</f>
        <v/>
      </c>
      <c r="D1127" s="189" t="str">
        <f>'Planilla de Perforacion'!H1161</f>
        <v/>
      </c>
      <c r="E1127" s="190" t="str">
        <f>'Planilla de Perforacion'!E1161</f>
        <v/>
      </c>
      <c r="F1127" s="179">
        <f>'Planilla de Perforacion'!AF1161</f>
        <v>0</v>
      </c>
      <c r="G1127" s="179" t="str">
        <f>'Planilla de Perforacion'!AQ1161</f>
        <v/>
      </c>
      <c r="H1127" s="179" t="str">
        <f>'Planilla de Perforacion'!AS1161</f>
        <v/>
      </c>
      <c r="I1127" s="179" t="str">
        <f>'Planilla de Perforacion'!AR1161</f>
        <v/>
      </c>
      <c r="J1127" s="191" t="str">
        <v/>
      </c>
      <c r="K1127" s="191" t="str">
        <f t="shared" si="200"/>
        <v/>
      </c>
      <c r="L1127" s="191" t="str">
        <v/>
      </c>
      <c r="M1127" s="192" t="str">
        <v/>
      </c>
      <c r="N1127" s="191" t="str">
        <v/>
      </c>
      <c r="O1127" s="191" t="str">
        <v/>
      </c>
      <c r="P1127" s="193" t="str">
        <f t="shared" si="192"/>
        <v/>
      </c>
      <c r="Q1127" s="193" t="str">
        <f t="shared" si="193"/>
        <v/>
      </c>
      <c r="R1127" s="179" t="str">
        <f>IF('Planilla de Perforacion'!K1161="Survey","Survey","")</f>
        <v/>
      </c>
      <c r="T1127" s="179" t="b">
        <f t="shared" si="194"/>
        <v>0</v>
      </c>
      <c r="U1127" s="179" t="str">
        <v/>
      </c>
      <c r="V1127" s="179" t="str">
        <f t="shared" si="195"/>
        <v/>
      </c>
      <c r="W1127" t="str">
        <v/>
      </c>
      <c r="X1127" s="202" t="str">
        <v/>
      </c>
      <c r="Y1127" t="str">
        <v/>
      </c>
      <c r="Z1127" t="str">
        <v/>
      </c>
      <c r="AA1127" t="str">
        <f t="shared" si="198"/>
        <v/>
      </c>
      <c r="AB1127" t="str">
        <f t="shared" si="199"/>
        <v/>
      </c>
      <c r="AC1127" s="179" t="str">
        <f>IF('Planilla de Perforacion'!K1161="Repasa","Repasa","")</f>
        <v/>
      </c>
      <c r="AE1127" s="179" t="b">
        <f t="shared" si="196"/>
        <v>0</v>
      </c>
      <c r="AF1127" t="str">
        <v/>
      </c>
      <c r="AG1127" s="179" t="str">
        <f t="shared" si="197"/>
        <v/>
      </c>
      <c r="AH1127" t="str">
        <v/>
      </c>
      <c r="AI1127" s="202" t="str">
        <v/>
      </c>
      <c r="AJ1127" t="str">
        <v/>
      </c>
      <c r="AK1127" s="203" t="str">
        <v/>
      </c>
      <c r="AL1127" t="str">
        <f t="shared" si="190"/>
        <v/>
      </c>
      <c r="AM1127" t="str">
        <f t="shared" si="191"/>
        <v/>
      </c>
    </row>
    <row r="1128" spans="3:39" x14ac:dyDescent="0.25">
      <c r="C1128" s="179" t="str">
        <f>IF('Planilla de Perforacion'!K1162="Conexión","Conexión","")</f>
        <v/>
      </c>
      <c r="D1128" s="189" t="str">
        <f>'Planilla de Perforacion'!H1162</f>
        <v/>
      </c>
      <c r="E1128" s="190" t="str">
        <f>'Planilla de Perforacion'!E1162</f>
        <v/>
      </c>
      <c r="F1128" s="179">
        <f>'Planilla de Perforacion'!AF1162</f>
        <v>0</v>
      </c>
      <c r="G1128" s="179" t="str">
        <f>'Planilla de Perforacion'!AQ1162</f>
        <v/>
      </c>
      <c r="H1128" s="179" t="str">
        <f>'Planilla de Perforacion'!AS1162</f>
        <v/>
      </c>
      <c r="I1128" s="179" t="str">
        <f>'Planilla de Perforacion'!AR1162</f>
        <v/>
      </c>
      <c r="J1128" s="191" t="str">
        <v/>
      </c>
      <c r="K1128" s="191" t="str">
        <f t="shared" si="200"/>
        <v/>
      </c>
      <c r="L1128" s="191" t="str">
        <v/>
      </c>
      <c r="M1128" s="192" t="str">
        <v/>
      </c>
      <c r="N1128" s="191" t="str">
        <v/>
      </c>
      <c r="O1128" s="191" t="str">
        <v/>
      </c>
      <c r="P1128" s="193" t="str">
        <f t="shared" si="192"/>
        <v/>
      </c>
      <c r="Q1128" s="193" t="str">
        <f t="shared" si="193"/>
        <v/>
      </c>
      <c r="R1128" s="179" t="str">
        <f>IF('Planilla de Perforacion'!K1162="Survey","Survey","")</f>
        <v/>
      </c>
      <c r="T1128" s="179" t="b">
        <f t="shared" si="194"/>
        <v>0</v>
      </c>
      <c r="U1128" s="179" t="str">
        <v/>
      </c>
      <c r="V1128" s="179" t="str">
        <f t="shared" si="195"/>
        <v/>
      </c>
      <c r="W1128" t="str">
        <v/>
      </c>
      <c r="X1128" s="202" t="str">
        <v/>
      </c>
      <c r="Y1128" t="str">
        <v/>
      </c>
      <c r="Z1128" t="str">
        <v/>
      </c>
      <c r="AA1128" t="str">
        <f t="shared" si="198"/>
        <v/>
      </c>
      <c r="AB1128" t="str">
        <f t="shared" si="199"/>
        <v/>
      </c>
      <c r="AC1128" s="179" t="str">
        <f>IF('Planilla de Perforacion'!K1162="Repasa","Repasa","")</f>
        <v/>
      </c>
      <c r="AE1128" s="179" t="b">
        <f t="shared" si="196"/>
        <v>0</v>
      </c>
      <c r="AF1128" t="str">
        <v/>
      </c>
      <c r="AG1128" s="179" t="str">
        <f t="shared" si="197"/>
        <v/>
      </c>
      <c r="AH1128" t="str">
        <v/>
      </c>
      <c r="AI1128" s="202" t="str">
        <v/>
      </c>
      <c r="AJ1128" t="str">
        <v/>
      </c>
      <c r="AK1128" s="203" t="str">
        <v/>
      </c>
      <c r="AL1128" t="str">
        <f t="shared" si="190"/>
        <v/>
      </c>
      <c r="AM1128" t="str">
        <f t="shared" si="191"/>
        <v/>
      </c>
    </row>
    <row r="1129" spans="3:39" x14ac:dyDescent="0.25">
      <c r="C1129" s="179" t="str">
        <f>IF('Planilla de Perforacion'!K1163="Conexión","Conexión","")</f>
        <v/>
      </c>
      <c r="D1129" s="189" t="str">
        <f>'Planilla de Perforacion'!H1163</f>
        <v/>
      </c>
      <c r="E1129" s="190" t="str">
        <f>'Planilla de Perforacion'!E1163</f>
        <v/>
      </c>
      <c r="F1129" s="179">
        <f>'Planilla de Perforacion'!AF1163</f>
        <v>0</v>
      </c>
      <c r="G1129" s="179" t="str">
        <f>'Planilla de Perforacion'!AQ1163</f>
        <v/>
      </c>
      <c r="H1129" s="179" t="str">
        <f>'Planilla de Perforacion'!AS1163</f>
        <v/>
      </c>
      <c r="I1129" s="179" t="str">
        <f>'Planilla de Perforacion'!AR1163</f>
        <v/>
      </c>
      <c r="J1129" s="191" t="str">
        <v/>
      </c>
      <c r="K1129" s="191" t="str">
        <f t="shared" si="200"/>
        <v/>
      </c>
      <c r="L1129" s="191" t="str">
        <v/>
      </c>
      <c r="M1129" s="192" t="str">
        <v/>
      </c>
      <c r="N1129" s="191" t="str">
        <v/>
      </c>
      <c r="O1129" s="191" t="str">
        <v/>
      </c>
      <c r="P1129" s="193" t="str">
        <f t="shared" si="192"/>
        <v/>
      </c>
      <c r="Q1129" s="193" t="str">
        <f t="shared" si="193"/>
        <v/>
      </c>
      <c r="R1129" s="179" t="str">
        <f>IF('Planilla de Perforacion'!K1163="Survey","Survey","")</f>
        <v/>
      </c>
      <c r="T1129" s="179" t="b">
        <f t="shared" si="194"/>
        <v>0</v>
      </c>
      <c r="U1129" s="179" t="str">
        <v/>
      </c>
      <c r="V1129" s="179" t="str">
        <f t="shared" si="195"/>
        <v/>
      </c>
      <c r="W1129" t="str">
        <v/>
      </c>
      <c r="X1129" s="202" t="str">
        <v/>
      </c>
      <c r="Y1129" t="str">
        <v/>
      </c>
      <c r="Z1129" t="str">
        <v/>
      </c>
      <c r="AA1129" t="str">
        <f t="shared" si="198"/>
        <v/>
      </c>
      <c r="AB1129" t="str">
        <f t="shared" si="199"/>
        <v/>
      </c>
      <c r="AC1129" s="179" t="str">
        <f>IF('Planilla de Perforacion'!K1163="Repasa","Repasa","")</f>
        <v/>
      </c>
      <c r="AE1129" s="179" t="b">
        <f t="shared" si="196"/>
        <v>0</v>
      </c>
      <c r="AF1129" t="str">
        <v/>
      </c>
      <c r="AG1129" s="179" t="str">
        <f t="shared" si="197"/>
        <v/>
      </c>
      <c r="AH1129" t="str">
        <v/>
      </c>
      <c r="AI1129" s="202" t="str">
        <v/>
      </c>
      <c r="AJ1129" t="str">
        <v/>
      </c>
      <c r="AK1129" s="203" t="str">
        <v/>
      </c>
      <c r="AL1129" t="str">
        <f t="shared" si="190"/>
        <v/>
      </c>
      <c r="AM1129" t="str">
        <f t="shared" si="191"/>
        <v/>
      </c>
    </row>
    <row r="1130" spans="3:39" x14ac:dyDescent="0.25">
      <c r="C1130" s="179" t="str">
        <f>IF('Planilla de Perforacion'!K1164="Conexión","Conexión","")</f>
        <v/>
      </c>
      <c r="D1130" s="189" t="str">
        <f>'Planilla de Perforacion'!H1164</f>
        <v/>
      </c>
      <c r="E1130" s="190" t="str">
        <f>'Planilla de Perforacion'!E1164</f>
        <v/>
      </c>
      <c r="F1130" s="179">
        <f>'Planilla de Perforacion'!AF1164</f>
        <v>0</v>
      </c>
      <c r="G1130" s="179" t="str">
        <f>'Planilla de Perforacion'!AQ1164</f>
        <v/>
      </c>
      <c r="H1130" s="179" t="str">
        <f>'Planilla de Perforacion'!AS1164</f>
        <v/>
      </c>
      <c r="I1130" s="179" t="str">
        <f>'Planilla de Perforacion'!AR1164</f>
        <v/>
      </c>
      <c r="J1130" s="191" t="str">
        <v/>
      </c>
      <c r="K1130" s="191" t="str">
        <f t="shared" si="200"/>
        <v/>
      </c>
      <c r="L1130" s="191" t="str">
        <v/>
      </c>
      <c r="M1130" s="192" t="str">
        <v/>
      </c>
      <c r="N1130" s="191" t="str">
        <v/>
      </c>
      <c r="O1130" s="191" t="str">
        <v/>
      </c>
      <c r="P1130" s="193" t="str">
        <f t="shared" si="192"/>
        <v/>
      </c>
      <c r="Q1130" s="193" t="str">
        <f t="shared" si="193"/>
        <v/>
      </c>
      <c r="R1130" s="179" t="str">
        <f>IF('Planilla de Perforacion'!K1164="Survey","Survey","")</f>
        <v/>
      </c>
      <c r="T1130" s="179" t="b">
        <f t="shared" si="194"/>
        <v>0</v>
      </c>
      <c r="U1130" s="179" t="str">
        <v/>
      </c>
      <c r="V1130" s="179" t="str">
        <f t="shared" si="195"/>
        <v/>
      </c>
      <c r="W1130" t="str">
        <v/>
      </c>
      <c r="X1130" s="202" t="str">
        <v/>
      </c>
      <c r="Y1130" t="str">
        <v/>
      </c>
      <c r="Z1130" t="str">
        <v/>
      </c>
      <c r="AA1130" t="str">
        <f t="shared" si="198"/>
        <v/>
      </c>
      <c r="AB1130" t="str">
        <f t="shared" si="199"/>
        <v/>
      </c>
      <c r="AC1130" s="179" t="str">
        <f>IF('Planilla de Perforacion'!K1164="Repasa","Repasa","")</f>
        <v/>
      </c>
      <c r="AE1130" s="179" t="b">
        <f t="shared" si="196"/>
        <v>0</v>
      </c>
      <c r="AF1130" t="str">
        <v/>
      </c>
      <c r="AG1130" s="179" t="str">
        <f t="shared" si="197"/>
        <v/>
      </c>
      <c r="AH1130" t="str">
        <v/>
      </c>
      <c r="AI1130" s="202" t="str">
        <v/>
      </c>
      <c r="AJ1130" t="str">
        <v/>
      </c>
      <c r="AK1130" s="203" t="str">
        <v/>
      </c>
      <c r="AL1130" t="str">
        <f t="shared" si="190"/>
        <v/>
      </c>
      <c r="AM1130" t="str">
        <f t="shared" si="191"/>
        <v/>
      </c>
    </row>
    <row r="1131" spans="3:39" x14ac:dyDescent="0.25">
      <c r="C1131" s="179" t="str">
        <f>IF('Planilla de Perforacion'!K1165="Conexión","Conexión","")</f>
        <v/>
      </c>
      <c r="D1131" s="189" t="str">
        <f>'Planilla de Perforacion'!H1165</f>
        <v/>
      </c>
      <c r="E1131" s="190" t="str">
        <f>'Planilla de Perforacion'!E1165</f>
        <v/>
      </c>
      <c r="F1131" s="179">
        <f>'Planilla de Perforacion'!AF1165</f>
        <v>0</v>
      </c>
      <c r="G1131" s="179" t="str">
        <f>'Planilla de Perforacion'!AQ1165</f>
        <v/>
      </c>
      <c r="H1131" s="179" t="str">
        <f>'Planilla de Perforacion'!AS1165</f>
        <v/>
      </c>
      <c r="I1131" s="179" t="str">
        <f>'Planilla de Perforacion'!AR1165</f>
        <v/>
      </c>
      <c r="J1131" s="191" t="str">
        <v/>
      </c>
      <c r="K1131" s="191" t="str">
        <f t="shared" si="200"/>
        <v/>
      </c>
      <c r="L1131" s="191" t="str">
        <v/>
      </c>
      <c r="M1131" s="192" t="str">
        <v/>
      </c>
      <c r="N1131" s="191" t="str">
        <v/>
      </c>
      <c r="O1131" s="191" t="str">
        <v/>
      </c>
      <c r="P1131" s="193" t="str">
        <f t="shared" si="192"/>
        <v/>
      </c>
      <c r="Q1131" s="193" t="str">
        <f t="shared" si="193"/>
        <v/>
      </c>
      <c r="R1131" s="179" t="str">
        <f>IF('Planilla de Perforacion'!K1165="Survey","Survey","")</f>
        <v/>
      </c>
      <c r="T1131" s="179" t="b">
        <f t="shared" si="194"/>
        <v>0</v>
      </c>
      <c r="U1131" s="179" t="str">
        <v/>
      </c>
      <c r="V1131" s="179" t="str">
        <f t="shared" si="195"/>
        <v/>
      </c>
      <c r="W1131" t="str">
        <v/>
      </c>
      <c r="X1131" s="202" t="str">
        <v/>
      </c>
      <c r="Y1131" t="str">
        <v/>
      </c>
      <c r="Z1131" t="str">
        <v/>
      </c>
      <c r="AA1131" t="str">
        <f t="shared" si="198"/>
        <v/>
      </c>
      <c r="AB1131" t="str">
        <f t="shared" si="199"/>
        <v/>
      </c>
      <c r="AC1131" s="179" t="str">
        <f>IF('Planilla de Perforacion'!K1165="Repasa","Repasa","")</f>
        <v/>
      </c>
      <c r="AE1131" s="179" t="b">
        <f t="shared" si="196"/>
        <v>0</v>
      </c>
      <c r="AF1131" t="str">
        <v/>
      </c>
      <c r="AG1131" s="179" t="str">
        <f t="shared" si="197"/>
        <v/>
      </c>
      <c r="AH1131" t="str">
        <v/>
      </c>
      <c r="AI1131" s="202" t="str">
        <v/>
      </c>
      <c r="AJ1131" t="str">
        <v/>
      </c>
      <c r="AK1131" s="203" t="str">
        <v/>
      </c>
      <c r="AL1131" t="str">
        <f t="shared" si="190"/>
        <v/>
      </c>
      <c r="AM1131" t="str">
        <f t="shared" si="191"/>
        <v/>
      </c>
    </row>
    <row r="1132" spans="3:39" x14ac:dyDescent="0.25">
      <c r="C1132" s="179" t="str">
        <f>IF('Planilla de Perforacion'!K1166="Conexión","Conexión","")</f>
        <v/>
      </c>
      <c r="D1132" s="189" t="str">
        <f>'Planilla de Perforacion'!H1166</f>
        <v/>
      </c>
      <c r="E1132" s="190" t="str">
        <f>'Planilla de Perforacion'!E1166</f>
        <v/>
      </c>
      <c r="F1132" s="179">
        <f>'Planilla de Perforacion'!AF1166</f>
        <v>0</v>
      </c>
      <c r="G1132" s="179" t="str">
        <f>'Planilla de Perforacion'!AQ1166</f>
        <v/>
      </c>
      <c r="H1132" s="179" t="str">
        <f>'Planilla de Perforacion'!AS1166</f>
        <v/>
      </c>
      <c r="I1132" s="179" t="str">
        <f>'Planilla de Perforacion'!AR1166</f>
        <v/>
      </c>
      <c r="J1132" s="191" t="str">
        <v/>
      </c>
      <c r="K1132" s="191" t="str">
        <f t="shared" si="200"/>
        <v/>
      </c>
      <c r="L1132" s="191" t="str">
        <v/>
      </c>
      <c r="M1132" s="192" t="str">
        <v/>
      </c>
      <c r="N1132" s="191" t="str">
        <v/>
      </c>
      <c r="O1132" s="191" t="str">
        <v/>
      </c>
      <c r="P1132" s="193" t="str">
        <f t="shared" si="192"/>
        <v/>
      </c>
      <c r="Q1132" s="193" t="str">
        <f t="shared" si="193"/>
        <v/>
      </c>
      <c r="R1132" s="179" t="str">
        <f>IF('Planilla de Perforacion'!K1166="Survey","Survey","")</f>
        <v/>
      </c>
      <c r="T1132" s="179" t="b">
        <f t="shared" si="194"/>
        <v>0</v>
      </c>
      <c r="U1132" s="179" t="str">
        <v/>
      </c>
      <c r="V1132" s="179" t="str">
        <f t="shared" si="195"/>
        <v/>
      </c>
      <c r="W1132" t="str">
        <v/>
      </c>
      <c r="X1132" s="202" t="str">
        <v/>
      </c>
      <c r="Y1132" t="str">
        <v/>
      </c>
      <c r="Z1132" t="str">
        <v/>
      </c>
      <c r="AA1132" t="str">
        <f t="shared" si="198"/>
        <v/>
      </c>
      <c r="AB1132" t="str">
        <f t="shared" si="199"/>
        <v/>
      </c>
      <c r="AC1132" s="179" t="str">
        <f>IF('Planilla de Perforacion'!K1166="Repasa","Repasa","")</f>
        <v/>
      </c>
      <c r="AE1132" s="179" t="b">
        <f t="shared" si="196"/>
        <v>0</v>
      </c>
      <c r="AF1132" t="str">
        <v/>
      </c>
      <c r="AG1132" s="179" t="str">
        <f t="shared" si="197"/>
        <v/>
      </c>
      <c r="AH1132" t="str">
        <v/>
      </c>
      <c r="AI1132" s="202" t="str">
        <v/>
      </c>
      <c r="AJ1132" t="str">
        <v/>
      </c>
      <c r="AK1132" s="203" t="str">
        <v/>
      </c>
      <c r="AL1132" t="str">
        <f t="shared" si="190"/>
        <v/>
      </c>
      <c r="AM1132" t="str">
        <f t="shared" si="191"/>
        <v/>
      </c>
    </row>
    <row r="1133" spans="3:39" x14ac:dyDescent="0.25">
      <c r="C1133" s="179" t="str">
        <f>IF('Planilla de Perforacion'!K1167="Conexión","Conexión","")</f>
        <v/>
      </c>
      <c r="D1133" s="189" t="str">
        <f>'Planilla de Perforacion'!H1167</f>
        <v/>
      </c>
      <c r="E1133" s="190" t="str">
        <f>'Planilla de Perforacion'!E1167</f>
        <v/>
      </c>
      <c r="F1133" s="179">
        <f>'Planilla de Perforacion'!AF1167</f>
        <v>0</v>
      </c>
      <c r="G1133" s="179" t="str">
        <f>'Planilla de Perforacion'!AQ1167</f>
        <v/>
      </c>
      <c r="H1133" s="179" t="str">
        <f>'Planilla de Perforacion'!AS1167</f>
        <v/>
      </c>
      <c r="I1133" s="179" t="str">
        <f>'Planilla de Perforacion'!AR1167</f>
        <v/>
      </c>
      <c r="J1133" s="191" t="str">
        <v/>
      </c>
      <c r="K1133" s="191" t="str">
        <f t="shared" si="200"/>
        <v/>
      </c>
      <c r="L1133" s="191" t="str">
        <v/>
      </c>
      <c r="M1133" s="192" t="str">
        <v/>
      </c>
      <c r="N1133" s="191" t="str">
        <v/>
      </c>
      <c r="O1133" s="191" t="str">
        <v/>
      </c>
      <c r="P1133" s="193" t="str">
        <f t="shared" si="192"/>
        <v/>
      </c>
      <c r="Q1133" s="193" t="str">
        <f t="shared" si="193"/>
        <v/>
      </c>
      <c r="R1133" s="179" t="str">
        <f>IF('Planilla de Perforacion'!K1167="Survey","Survey","")</f>
        <v/>
      </c>
      <c r="T1133" s="179" t="b">
        <f t="shared" si="194"/>
        <v>0</v>
      </c>
      <c r="U1133" s="179" t="str">
        <v/>
      </c>
      <c r="V1133" s="179" t="str">
        <f t="shared" si="195"/>
        <v/>
      </c>
      <c r="W1133" t="str">
        <v/>
      </c>
      <c r="X1133" s="202" t="str">
        <v/>
      </c>
      <c r="Y1133" t="str">
        <v/>
      </c>
      <c r="Z1133" t="str">
        <v/>
      </c>
      <c r="AA1133" t="str">
        <f t="shared" si="198"/>
        <v/>
      </c>
      <c r="AB1133" t="str">
        <f t="shared" si="199"/>
        <v/>
      </c>
      <c r="AC1133" s="179" t="str">
        <f>IF('Planilla de Perforacion'!K1167="Repasa","Repasa","")</f>
        <v/>
      </c>
      <c r="AE1133" s="179" t="b">
        <f t="shared" si="196"/>
        <v>0</v>
      </c>
      <c r="AF1133" t="str">
        <v/>
      </c>
      <c r="AG1133" s="179" t="str">
        <f t="shared" si="197"/>
        <v/>
      </c>
      <c r="AH1133" t="str">
        <v/>
      </c>
      <c r="AI1133" s="202" t="str">
        <v/>
      </c>
      <c r="AJ1133" t="str">
        <v/>
      </c>
      <c r="AK1133" s="203" t="str">
        <v/>
      </c>
      <c r="AL1133" t="str">
        <f t="shared" si="190"/>
        <v/>
      </c>
      <c r="AM1133" t="str">
        <f t="shared" si="191"/>
        <v/>
      </c>
    </row>
    <row r="1134" spans="3:39" x14ac:dyDescent="0.25">
      <c r="C1134" s="179" t="str">
        <f>IF('Planilla de Perforacion'!K1168="Conexión","Conexión","")</f>
        <v/>
      </c>
      <c r="D1134" s="189" t="str">
        <f>'Planilla de Perforacion'!H1168</f>
        <v/>
      </c>
      <c r="E1134" s="190" t="str">
        <f>'Planilla de Perforacion'!E1168</f>
        <v/>
      </c>
      <c r="F1134" s="179">
        <f>'Planilla de Perforacion'!AF1168</f>
        <v>0</v>
      </c>
      <c r="G1134" s="179" t="str">
        <f>'Planilla de Perforacion'!AQ1168</f>
        <v/>
      </c>
      <c r="H1134" s="179" t="str">
        <f>'Planilla de Perforacion'!AS1168</f>
        <v/>
      </c>
      <c r="I1134" s="179" t="str">
        <f>'Planilla de Perforacion'!AR1168</f>
        <v/>
      </c>
      <c r="J1134" s="191" t="str">
        <v/>
      </c>
      <c r="K1134" s="191" t="str">
        <f t="shared" si="200"/>
        <v/>
      </c>
      <c r="L1134" s="191" t="str">
        <v/>
      </c>
      <c r="M1134" s="192" t="str">
        <v/>
      </c>
      <c r="N1134" s="191" t="str">
        <v/>
      </c>
      <c r="O1134" s="191" t="str">
        <v/>
      </c>
      <c r="P1134" s="193" t="str">
        <f t="shared" si="192"/>
        <v/>
      </c>
      <c r="Q1134" s="193" t="str">
        <f t="shared" si="193"/>
        <v/>
      </c>
      <c r="R1134" s="179" t="str">
        <f>IF('Planilla de Perforacion'!K1168="Survey","Survey","")</f>
        <v/>
      </c>
      <c r="T1134" s="179" t="b">
        <f t="shared" si="194"/>
        <v>0</v>
      </c>
      <c r="U1134" s="179" t="str">
        <v/>
      </c>
      <c r="V1134" s="179" t="str">
        <f t="shared" si="195"/>
        <v/>
      </c>
      <c r="W1134" t="str">
        <v/>
      </c>
      <c r="X1134" s="202" t="str">
        <v/>
      </c>
      <c r="Y1134" t="str">
        <v/>
      </c>
      <c r="Z1134" t="str">
        <v/>
      </c>
      <c r="AA1134" t="str">
        <f t="shared" si="198"/>
        <v/>
      </c>
      <c r="AB1134" t="str">
        <f t="shared" si="199"/>
        <v/>
      </c>
      <c r="AC1134" s="179" t="str">
        <f>IF('Planilla de Perforacion'!K1168="Repasa","Repasa","")</f>
        <v/>
      </c>
      <c r="AE1134" s="179" t="b">
        <f t="shared" si="196"/>
        <v>0</v>
      </c>
      <c r="AF1134" t="str">
        <v/>
      </c>
      <c r="AG1134" s="179" t="str">
        <f t="shared" si="197"/>
        <v/>
      </c>
      <c r="AH1134" t="str">
        <v/>
      </c>
      <c r="AI1134" s="202" t="str">
        <v/>
      </c>
      <c r="AJ1134" t="str">
        <v/>
      </c>
      <c r="AK1134" s="203" t="str">
        <v/>
      </c>
      <c r="AL1134" t="str">
        <f t="shared" si="190"/>
        <v/>
      </c>
      <c r="AM1134" t="str">
        <f t="shared" si="191"/>
        <v/>
      </c>
    </row>
    <row r="1135" spans="3:39" x14ac:dyDescent="0.25">
      <c r="C1135" s="179" t="str">
        <f>IF('Planilla de Perforacion'!K1169="Conexión","Conexión","")</f>
        <v/>
      </c>
      <c r="D1135" s="189" t="str">
        <f>'Planilla de Perforacion'!H1169</f>
        <v/>
      </c>
      <c r="E1135" s="190" t="str">
        <f>'Planilla de Perforacion'!E1169</f>
        <v/>
      </c>
      <c r="F1135" s="179">
        <f>'Planilla de Perforacion'!AF1169</f>
        <v>0</v>
      </c>
      <c r="G1135" s="179" t="str">
        <f>'Planilla de Perforacion'!AQ1169</f>
        <v/>
      </c>
      <c r="H1135" s="179" t="str">
        <f>'Planilla de Perforacion'!AS1169</f>
        <v/>
      </c>
      <c r="I1135" s="179" t="str">
        <f>'Planilla de Perforacion'!AR1169</f>
        <v/>
      </c>
      <c r="J1135" s="191" t="str">
        <v/>
      </c>
      <c r="K1135" s="191" t="str">
        <f t="shared" si="200"/>
        <v/>
      </c>
      <c r="L1135" s="191" t="str">
        <v/>
      </c>
      <c r="M1135" s="192" t="str">
        <v/>
      </c>
      <c r="N1135" s="191" t="str">
        <v/>
      </c>
      <c r="O1135" s="191" t="str">
        <v/>
      </c>
      <c r="P1135" s="193" t="str">
        <f t="shared" si="192"/>
        <v/>
      </c>
      <c r="Q1135" s="193" t="str">
        <f t="shared" si="193"/>
        <v/>
      </c>
      <c r="R1135" s="179" t="str">
        <f>IF('Planilla de Perforacion'!K1169="Survey","Survey","")</f>
        <v/>
      </c>
      <c r="T1135" s="179" t="b">
        <f t="shared" si="194"/>
        <v>0</v>
      </c>
      <c r="U1135" s="179" t="str">
        <v/>
      </c>
      <c r="V1135" s="179" t="str">
        <f t="shared" si="195"/>
        <v/>
      </c>
      <c r="W1135" t="str">
        <v/>
      </c>
      <c r="X1135" s="202" t="str">
        <v/>
      </c>
      <c r="Y1135" t="str">
        <v/>
      </c>
      <c r="Z1135" t="str">
        <v/>
      </c>
      <c r="AA1135" t="str">
        <f t="shared" si="198"/>
        <v/>
      </c>
      <c r="AB1135" t="str">
        <f t="shared" si="199"/>
        <v/>
      </c>
      <c r="AC1135" s="179" t="str">
        <f>IF('Planilla de Perforacion'!K1169="Repasa","Repasa","")</f>
        <v/>
      </c>
      <c r="AE1135" s="179" t="b">
        <f t="shared" si="196"/>
        <v>0</v>
      </c>
      <c r="AF1135" t="str">
        <v/>
      </c>
      <c r="AG1135" s="179" t="str">
        <f t="shared" si="197"/>
        <v/>
      </c>
      <c r="AH1135" t="str">
        <v/>
      </c>
      <c r="AI1135" s="202" t="str">
        <v/>
      </c>
      <c r="AJ1135" t="str">
        <v/>
      </c>
      <c r="AK1135" s="203" t="str">
        <v/>
      </c>
      <c r="AL1135" t="str">
        <f t="shared" si="190"/>
        <v/>
      </c>
      <c r="AM1135" t="str">
        <f t="shared" si="191"/>
        <v/>
      </c>
    </row>
    <row r="1136" spans="3:39" x14ac:dyDescent="0.25">
      <c r="C1136" s="179" t="str">
        <f>IF('Planilla de Perforacion'!K1170="Conexión","Conexión","")</f>
        <v/>
      </c>
      <c r="D1136" s="189" t="str">
        <f>'Planilla de Perforacion'!H1170</f>
        <v/>
      </c>
      <c r="E1136" s="190" t="str">
        <f>'Planilla de Perforacion'!E1170</f>
        <v/>
      </c>
      <c r="F1136" s="179">
        <f>'Planilla de Perforacion'!AF1170</f>
        <v>0</v>
      </c>
      <c r="G1136" s="179" t="str">
        <f>'Planilla de Perforacion'!AQ1170</f>
        <v/>
      </c>
      <c r="H1136" s="179" t="str">
        <f>'Planilla de Perforacion'!AS1170</f>
        <v/>
      </c>
      <c r="I1136" s="179" t="str">
        <f>'Planilla de Perforacion'!AR1170</f>
        <v/>
      </c>
      <c r="J1136" s="191" t="str">
        <v/>
      </c>
      <c r="K1136" s="191" t="str">
        <f t="shared" si="200"/>
        <v/>
      </c>
      <c r="L1136" s="191" t="str">
        <v/>
      </c>
      <c r="M1136" s="192" t="str">
        <v/>
      </c>
      <c r="N1136" s="191" t="str">
        <v/>
      </c>
      <c r="O1136" s="191" t="str">
        <v/>
      </c>
      <c r="P1136" s="193" t="str">
        <f t="shared" si="192"/>
        <v/>
      </c>
      <c r="Q1136" s="193" t="str">
        <f t="shared" si="193"/>
        <v/>
      </c>
      <c r="R1136" s="179" t="str">
        <f>IF('Planilla de Perforacion'!K1170="Survey","Survey","")</f>
        <v/>
      </c>
      <c r="T1136" s="179" t="b">
        <f t="shared" si="194"/>
        <v>0</v>
      </c>
      <c r="U1136" s="179" t="str">
        <v/>
      </c>
      <c r="V1136" s="179" t="str">
        <f t="shared" si="195"/>
        <v/>
      </c>
      <c r="W1136" t="str">
        <v/>
      </c>
      <c r="X1136" s="202" t="str">
        <v/>
      </c>
      <c r="Y1136" t="str">
        <v/>
      </c>
      <c r="Z1136" t="str">
        <v/>
      </c>
      <c r="AA1136" t="str">
        <f t="shared" si="198"/>
        <v/>
      </c>
      <c r="AB1136" t="str">
        <f t="shared" si="199"/>
        <v/>
      </c>
      <c r="AC1136" s="179" t="str">
        <f>IF('Planilla de Perforacion'!K1170="Repasa","Repasa","")</f>
        <v/>
      </c>
      <c r="AE1136" s="179" t="b">
        <f t="shared" si="196"/>
        <v>0</v>
      </c>
      <c r="AF1136" t="str">
        <v/>
      </c>
      <c r="AG1136" s="179" t="str">
        <f t="shared" si="197"/>
        <v/>
      </c>
      <c r="AH1136" t="str">
        <v/>
      </c>
      <c r="AI1136" s="202" t="str">
        <v/>
      </c>
      <c r="AJ1136" t="str">
        <v/>
      </c>
      <c r="AK1136" s="203" t="str">
        <v/>
      </c>
      <c r="AL1136" t="str">
        <f t="shared" si="190"/>
        <v/>
      </c>
      <c r="AM1136" t="str">
        <f t="shared" si="191"/>
        <v/>
      </c>
    </row>
    <row r="1137" spans="3:39" x14ac:dyDescent="0.25">
      <c r="C1137" s="179" t="str">
        <f>IF('Planilla de Perforacion'!K1171="Conexión","Conexión","")</f>
        <v/>
      </c>
      <c r="D1137" s="189" t="str">
        <f>'Planilla de Perforacion'!H1171</f>
        <v/>
      </c>
      <c r="E1137" s="190" t="str">
        <f>'Planilla de Perforacion'!E1171</f>
        <v/>
      </c>
      <c r="F1137" s="179">
        <f>'Planilla de Perforacion'!AF1171</f>
        <v>0</v>
      </c>
      <c r="G1137" s="179" t="str">
        <f>'Planilla de Perforacion'!AQ1171</f>
        <v/>
      </c>
      <c r="H1137" s="179" t="str">
        <f>'Planilla de Perforacion'!AS1171</f>
        <v/>
      </c>
      <c r="I1137" s="179" t="str">
        <f>'Planilla de Perforacion'!AR1171</f>
        <v/>
      </c>
      <c r="J1137" s="191" t="str">
        <v/>
      </c>
      <c r="K1137" s="191" t="str">
        <f t="shared" si="200"/>
        <v/>
      </c>
      <c r="L1137" s="191" t="str">
        <v/>
      </c>
      <c r="M1137" s="192" t="str">
        <v/>
      </c>
      <c r="N1137" s="191" t="str">
        <v/>
      </c>
      <c r="O1137" s="191" t="str">
        <v/>
      </c>
      <c r="P1137" s="193" t="str">
        <f t="shared" si="192"/>
        <v/>
      </c>
      <c r="Q1137" s="193" t="str">
        <f t="shared" si="193"/>
        <v/>
      </c>
      <c r="R1137" s="179" t="str">
        <f>IF('Planilla de Perforacion'!K1171="Survey","Survey","")</f>
        <v/>
      </c>
      <c r="T1137" s="179" t="b">
        <f t="shared" si="194"/>
        <v>0</v>
      </c>
      <c r="U1137" s="179" t="str">
        <v/>
      </c>
      <c r="V1137" s="179" t="str">
        <f t="shared" si="195"/>
        <v/>
      </c>
      <c r="W1137" t="str">
        <v/>
      </c>
      <c r="X1137" s="202" t="str">
        <v/>
      </c>
      <c r="Y1137" t="str">
        <v/>
      </c>
      <c r="Z1137" t="str">
        <v/>
      </c>
      <c r="AA1137" t="str">
        <f t="shared" si="198"/>
        <v/>
      </c>
      <c r="AB1137" t="str">
        <f t="shared" si="199"/>
        <v/>
      </c>
      <c r="AC1137" s="179" t="str">
        <f>IF('Planilla de Perforacion'!K1171="Repasa","Repasa","")</f>
        <v/>
      </c>
      <c r="AE1137" s="179" t="b">
        <f t="shared" si="196"/>
        <v>0</v>
      </c>
      <c r="AF1137" t="str">
        <v/>
      </c>
      <c r="AG1137" s="179" t="str">
        <f t="shared" si="197"/>
        <v/>
      </c>
      <c r="AH1137" t="str">
        <v/>
      </c>
      <c r="AI1137" s="202" t="str">
        <v/>
      </c>
      <c r="AJ1137" t="str">
        <v/>
      </c>
      <c r="AK1137" s="203" t="str">
        <v/>
      </c>
      <c r="AL1137" t="str">
        <f t="shared" si="190"/>
        <v/>
      </c>
      <c r="AM1137" t="str">
        <f t="shared" si="191"/>
        <v/>
      </c>
    </row>
    <row r="1138" spans="3:39" x14ac:dyDescent="0.25">
      <c r="C1138" s="179" t="str">
        <f>IF('Planilla de Perforacion'!K1172="Conexión","Conexión","")</f>
        <v/>
      </c>
      <c r="D1138" s="189" t="str">
        <f>'Planilla de Perforacion'!H1172</f>
        <v/>
      </c>
      <c r="E1138" s="190" t="str">
        <f>'Planilla de Perforacion'!E1172</f>
        <v/>
      </c>
      <c r="F1138" s="179">
        <f>'Planilla de Perforacion'!AF1172</f>
        <v>0</v>
      </c>
      <c r="G1138" s="179" t="str">
        <f>'Planilla de Perforacion'!AQ1172</f>
        <v/>
      </c>
      <c r="H1138" s="179" t="str">
        <f>'Planilla de Perforacion'!AS1172</f>
        <v/>
      </c>
      <c r="I1138" s="179" t="str">
        <f>'Planilla de Perforacion'!AR1172</f>
        <v/>
      </c>
      <c r="J1138" s="191" t="str">
        <v/>
      </c>
      <c r="K1138" s="191" t="str">
        <f t="shared" si="200"/>
        <v/>
      </c>
      <c r="L1138" s="191" t="str">
        <v/>
      </c>
      <c r="M1138" s="192" t="str">
        <v/>
      </c>
      <c r="N1138" s="191" t="str">
        <v/>
      </c>
      <c r="O1138" s="191" t="str">
        <v/>
      </c>
      <c r="P1138" s="193" t="str">
        <f t="shared" si="192"/>
        <v/>
      </c>
      <c r="Q1138" s="193" t="str">
        <f t="shared" si="193"/>
        <v/>
      </c>
      <c r="R1138" s="179" t="str">
        <f>IF('Planilla de Perforacion'!K1172="Survey","Survey","")</f>
        <v/>
      </c>
      <c r="T1138" s="179" t="b">
        <f t="shared" si="194"/>
        <v>0</v>
      </c>
      <c r="U1138" s="179" t="str">
        <v/>
      </c>
      <c r="V1138" s="179" t="str">
        <f t="shared" si="195"/>
        <v/>
      </c>
      <c r="W1138" t="str">
        <v/>
      </c>
      <c r="X1138" s="202" t="str">
        <v/>
      </c>
      <c r="Y1138" t="str">
        <v/>
      </c>
      <c r="Z1138" t="str">
        <v/>
      </c>
      <c r="AA1138" t="str">
        <f t="shared" si="198"/>
        <v/>
      </c>
      <c r="AB1138" t="str">
        <f t="shared" si="199"/>
        <v/>
      </c>
      <c r="AC1138" s="179" t="str">
        <f>IF('Planilla de Perforacion'!K1172="Repasa","Repasa","")</f>
        <v/>
      </c>
      <c r="AE1138" s="179" t="b">
        <f t="shared" si="196"/>
        <v>0</v>
      </c>
      <c r="AF1138" t="str">
        <v/>
      </c>
      <c r="AG1138" s="179" t="str">
        <f t="shared" si="197"/>
        <v/>
      </c>
      <c r="AH1138" t="str">
        <v/>
      </c>
      <c r="AI1138" s="202" t="str">
        <v/>
      </c>
      <c r="AJ1138" t="str">
        <v/>
      </c>
      <c r="AK1138" s="203" t="str">
        <v/>
      </c>
      <c r="AL1138" t="str">
        <f t="shared" si="190"/>
        <v/>
      </c>
      <c r="AM1138" t="str">
        <f t="shared" si="191"/>
        <v/>
      </c>
    </row>
    <row r="1139" spans="3:39" x14ac:dyDescent="0.25">
      <c r="C1139" s="179" t="str">
        <f>IF('Planilla de Perforacion'!K1173="Conexión","Conexión","")</f>
        <v/>
      </c>
      <c r="D1139" s="189" t="str">
        <f>'Planilla de Perforacion'!H1173</f>
        <v/>
      </c>
      <c r="E1139" s="190" t="str">
        <f>'Planilla de Perforacion'!E1173</f>
        <v/>
      </c>
      <c r="F1139" s="179">
        <f>'Planilla de Perforacion'!AF1173</f>
        <v>0</v>
      </c>
      <c r="G1139" s="179" t="str">
        <f>'Planilla de Perforacion'!AQ1173</f>
        <v/>
      </c>
      <c r="H1139" s="179" t="str">
        <f>'Planilla de Perforacion'!AS1173</f>
        <v/>
      </c>
      <c r="I1139" s="179" t="str">
        <f>'Planilla de Perforacion'!AR1173</f>
        <v/>
      </c>
      <c r="J1139" s="191" t="str">
        <v/>
      </c>
      <c r="K1139" s="191" t="str">
        <f t="shared" si="200"/>
        <v/>
      </c>
      <c r="L1139" s="191" t="str">
        <v/>
      </c>
      <c r="M1139" s="192" t="str">
        <v/>
      </c>
      <c r="N1139" s="191" t="str">
        <v/>
      </c>
      <c r="O1139" s="191" t="str">
        <v/>
      </c>
      <c r="P1139" s="193" t="str">
        <f t="shared" si="192"/>
        <v/>
      </c>
      <c r="Q1139" s="193" t="str">
        <f t="shared" si="193"/>
        <v/>
      </c>
      <c r="R1139" s="179" t="str">
        <f>IF('Planilla de Perforacion'!K1173="Survey","Survey","")</f>
        <v/>
      </c>
      <c r="T1139" s="179" t="b">
        <f t="shared" si="194"/>
        <v>0</v>
      </c>
      <c r="U1139" s="179" t="str">
        <v/>
      </c>
      <c r="V1139" s="179" t="str">
        <f t="shared" si="195"/>
        <v/>
      </c>
      <c r="W1139" t="str">
        <v/>
      </c>
      <c r="X1139" s="202" t="str">
        <v/>
      </c>
      <c r="Y1139" t="str">
        <v/>
      </c>
      <c r="Z1139" t="str">
        <v/>
      </c>
      <c r="AA1139" t="str">
        <f t="shared" si="198"/>
        <v/>
      </c>
      <c r="AB1139" t="str">
        <f t="shared" si="199"/>
        <v/>
      </c>
      <c r="AC1139" s="179" t="str">
        <f>IF('Planilla de Perforacion'!K1173="Repasa","Repasa","")</f>
        <v/>
      </c>
      <c r="AE1139" s="179" t="b">
        <f t="shared" si="196"/>
        <v>0</v>
      </c>
      <c r="AF1139" t="str">
        <v/>
      </c>
      <c r="AG1139" s="179" t="str">
        <f t="shared" si="197"/>
        <v/>
      </c>
      <c r="AH1139" t="str">
        <v/>
      </c>
      <c r="AI1139" s="202" t="str">
        <v/>
      </c>
      <c r="AJ1139" t="str">
        <v/>
      </c>
      <c r="AK1139" s="203" t="str">
        <v/>
      </c>
      <c r="AL1139" t="str">
        <f t="shared" si="190"/>
        <v/>
      </c>
      <c r="AM1139" t="str">
        <f t="shared" si="191"/>
        <v/>
      </c>
    </row>
    <row r="1140" spans="3:39" x14ac:dyDescent="0.25">
      <c r="C1140" s="179" t="str">
        <f>IF('Planilla de Perforacion'!K1174="Conexión","Conexión","")</f>
        <v/>
      </c>
      <c r="D1140" s="189" t="str">
        <f>'Planilla de Perforacion'!H1174</f>
        <v/>
      </c>
      <c r="E1140" s="190" t="str">
        <f>'Planilla de Perforacion'!E1174</f>
        <v/>
      </c>
      <c r="F1140" s="179">
        <f>'Planilla de Perforacion'!AF1174</f>
        <v>0</v>
      </c>
      <c r="G1140" s="179" t="str">
        <f>'Planilla de Perforacion'!AQ1174</f>
        <v/>
      </c>
      <c r="H1140" s="179" t="str">
        <f>'Planilla de Perforacion'!AS1174</f>
        <v/>
      </c>
      <c r="I1140" s="179" t="str">
        <f>'Planilla de Perforacion'!AR1174</f>
        <v/>
      </c>
      <c r="J1140" s="191" t="str">
        <v/>
      </c>
      <c r="K1140" s="191" t="str">
        <f t="shared" si="200"/>
        <v/>
      </c>
      <c r="L1140" s="191" t="str">
        <v/>
      </c>
      <c r="M1140" s="192" t="str">
        <v/>
      </c>
      <c r="N1140" s="191" t="str">
        <v/>
      </c>
      <c r="O1140" s="191" t="str">
        <v/>
      </c>
      <c r="P1140" s="193" t="str">
        <f t="shared" si="192"/>
        <v/>
      </c>
      <c r="Q1140" s="193" t="str">
        <f t="shared" si="193"/>
        <v/>
      </c>
      <c r="R1140" s="179" t="str">
        <f>IF('Planilla de Perforacion'!K1174="Survey","Survey","")</f>
        <v/>
      </c>
      <c r="T1140" s="179" t="b">
        <f t="shared" si="194"/>
        <v>0</v>
      </c>
      <c r="U1140" s="179" t="str">
        <v/>
      </c>
      <c r="V1140" s="179" t="str">
        <f t="shared" si="195"/>
        <v/>
      </c>
      <c r="W1140" t="str">
        <v/>
      </c>
      <c r="X1140" s="202" t="str">
        <v/>
      </c>
      <c r="Y1140" t="str">
        <v/>
      </c>
      <c r="Z1140" t="str">
        <v/>
      </c>
      <c r="AA1140" t="str">
        <f t="shared" si="198"/>
        <v/>
      </c>
      <c r="AB1140" t="str">
        <f t="shared" si="199"/>
        <v/>
      </c>
      <c r="AC1140" s="179" t="str">
        <f>IF('Planilla de Perforacion'!K1174="Repasa","Repasa","")</f>
        <v/>
      </c>
      <c r="AE1140" s="179" t="b">
        <f t="shared" si="196"/>
        <v>0</v>
      </c>
      <c r="AF1140" t="str">
        <v/>
      </c>
      <c r="AG1140" s="179" t="str">
        <f t="shared" si="197"/>
        <v/>
      </c>
      <c r="AH1140" t="str">
        <v/>
      </c>
      <c r="AI1140" s="202" t="str">
        <v/>
      </c>
      <c r="AJ1140" t="str">
        <v/>
      </c>
      <c r="AK1140" s="203" t="str">
        <v/>
      </c>
      <c r="AL1140" t="str">
        <f t="shared" si="190"/>
        <v/>
      </c>
      <c r="AM1140" t="str">
        <f t="shared" si="191"/>
        <v/>
      </c>
    </row>
    <row r="1141" spans="3:39" x14ac:dyDescent="0.25">
      <c r="C1141" s="179" t="str">
        <f>IF('Planilla de Perforacion'!K1175="Conexión","Conexión","")</f>
        <v/>
      </c>
      <c r="D1141" s="189" t="str">
        <f>'Planilla de Perforacion'!H1175</f>
        <v/>
      </c>
      <c r="E1141" s="190" t="str">
        <f>'Planilla de Perforacion'!E1175</f>
        <v/>
      </c>
      <c r="F1141" s="179">
        <f>'Planilla de Perforacion'!AF1175</f>
        <v>0</v>
      </c>
      <c r="G1141" s="179" t="str">
        <f>'Planilla de Perforacion'!AQ1175</f>
        <v/>
      </c>
      <c r="H1141" s="179" t="str">
        <f>'Planilla de Perforacion'!AS1175</f>
        <v/>
      </c>
      <c r="I1141" s="179" t="str">
        <f>'Planilla de Perforacion'!AR1175</f>
        <v/>
      </c>
      <c r="J1141" s="191" t="str">
        <v/>
      </c>
      <c r="K1141" s="191" t="str">
        <f t="shared" si="200"/>
        <v/>
      </c>
      <c r="L1141" s="191" t="str">
        <v/>
      </c>
      <c r="M1141" s="192" t="str">
        <v/>
      </c>
      <c r="N1141" s="191" t="str">
        <v/>
      </c>
      <c r="O1141" s="191" t="str">
        <v/>
      </c>
      <c r="P1141" s="193" t="str">
        <f t="shared" si="192"/>
        <v/>
      </c>
      <c r="Q1141" s="193" t="str">
        <f t="shared" si="193"/>
        <v/>
      </c>
      <c r="R1141" s="179" t="str">
        <f>IF('Planilla de Perforacion'!K1175="Survey","Survey","")</f>
        <v/>
      </c>
      <c r="T1141" s="179" t="b">
        <f t="shared" si="194"/>
        <v>0</v>
      </c>
      <c r="U1141" s="179" t="str">
        <v/>
      </c>
      <c r="V1141" s="179" t="str">
        <f t="shared" si="195"/>
        <v/>
      </c>
      <c r="W1141" t="str">
        <v/>
      </c>
      <c r="X1141" s="202" t="str">
        <v/>
      </c>
      <c r="Y1141" t="str">
        <v/>
      </c>
      <c r="Z1141" t="str">
        <v/>
      </c>
      <c r="AA1141" t="str">
        <f t="shared" si="198"/>
        <v/>
      </c>
      <c r="AB1141" t="str">
        <f t="shared" si="199"/>
        <v/>
      </c>
      <c r="AC1141" s="179" t="str">
        <f>IF('Planilla de Perforacion'!K1175="Repasa","Repasa","")</f>
        <v/>
      </c>
      <c r="AE1141" s="179" t="b">
        <f t="shared" si="196"/>
        <v>0</v>
      </c>
      <c r="AF1141" t="str">
        <v/>
      </c>
      <c r="AG1141" s="179" t="str">
        <f t="shared" si="197"/>
        <v/>
      </c>
      <c r="AH1141" t="str">
        <v/>
      </c>
      <c r="AI1141" s="202" t="str">
        <v/>
      </c>
      <c r="AJ1141" t="str">
        <v/>
      </c>
      <c r="AK1141" s="203" t="str">
        <v/>
      </c>
      <c r="AL1141" t="str">
        <f t="shared" si="190"/>
        <v/>
      </c>
      <c r="AM1141" t="str">
        <f t="shared" si="191"/>
        <v/>
      </c>
    </row>
    <row r="1142" spans="3:39" x14ac:dyDescent="0.25">
      <c r="C1142" s="179" t="str">
        <f>IF('Planilla de Perforacion'!K1176="Conexión","Conexión","")</f>
        <v/>
      </c>
      <c r="D1142" s="189" t="str">
        <f>'Planilla de Perforacion'!H1176</f>
        <v/>
      </c>
      <c r="E1142" s="190" t="str">
        <f>'Planilla de Perforacion'!E1176</f>
        <v/>
      </c>
      <c r="F1142" s="179">
        <f>'Planilla de Perforacion'!AF1176</f>
        <v>0</v>
      </c>
      <c r="G1142" s="179" t="str">
        <f>'Planilla de Perforacion'!AQ1176</f>
        <v/>
      </c>
      <c r="H1142" s="179" t="str">
        <f>'Planilla de Perforacion'!AS1176</f>
        <v/>
      </c>
      <c r="I1142" s="179" t="str">
        <f>'Planilla de Perforacion'!AR1176</f>
        <v/>
      </c>
      <c r="J1142" s="191" t="str">
        <v/>
      </c>
      <c r="K1142" s="191" t="str">
        <f t="shared" si="200"/>
        <v/>
      </c>
      <c r="L1142" s="191" t="str">
        <v/>
      </c>
      <c r="M1142" s="192" t="str">
        <v/>
      </c>
      <c r="N1142" s="191" t="str">
        <v/>
      </c>
      <c r="O1142" s="191" t="str">
        <v/>
      </c>
      <c r="P1142" s="193" t="str">
        <f t="shared" si="192"/>
        <v/>
      </c>
      <c r="Q1142" s="193" t="str">
        <f t="shared" si="193"/>
        <v/>
      </c>
      <c r="R1142" s="179" t="str">
        <f>IF('Planilla de Perforacion'!K1176="Survey","Survey","")</f>
        <v/>
      </c>
      <c r="T1142" s="179" t="b">
        <f t="shared" si="194"/>
        <v>0</v>
      </c>
      <c r="U1142" s="179" t="str">
        <v/>
      </c>
      <c r="V1142" s="179" t="str">
        <f t="shared" si="195"/>
        <v/>
      </c>
      <c r="W1142" t="str">
        <v/>
      </c>
      <c r="X1142" s="202" t="str">
        <v/>
      </c>
      <c r="Y1142" t="str">
        <v/>
      </c>
      <c r="Z1142" t="str">
        <v/>
      </c>
      <c r="AA1142" t="str">
        <f t="shared" si="198"/>
        <v/>
      </c>
      <c r="AB1142" t="str">
        <f t="shared" si="199"/>
        <v/>
      </c>
      <c r="AC1142" s="179" t="str">
        <f>IF('Planilla de Perforacion'!K1176="Repasa","Repasa","")</f>
        <v/>
      </c>
      <c r="AE1142" s="179" t="b">
        <f t="shared" si="196"/>
        <v>0</v>
      </c>
      <c r="AF1142" t="str">
        <v/>
      </c>
      <c r="AG1142" s="179" t="str">
        <f t="shared" si="197"/>
        <v/>
      </c>
      <c r="AH1142" t="str">
        <v/>
      </c>
      <c r="AI1142" s="202" t="str">
        <v/>
      </c>
      <c r="AJ1142" t="str">
        <v/>
      </c>
      <c r="AK1142" s="203" t="str">
        <v/>
      </c>
      <c r="AL1142" t="str">
        <f t="shared" si="190"/>
        <v/>
      </c>
      <c r="AM1142" t="str">
        <f t="shared" si="191"/>
        <v/>
      </c>
    </row>
    <row r="1143" spans="3:39" x14ac:dyDescent="0.25">
      <c r="C1143" s="179" t="str">
        <f>IF('Planilla de Perforacion'!K1177="Conexión","Conexión","")</f>
        <v/>
      </c>
      <c r="D1143" s="189" t="str">
        <f>'Planilla de Perforacion'!H1177</f>
        <v/>
      </c>
      <c r="E1143" s="190" t="str">
        <f>'Planilla de Perforacion'!E1177</f>
        <v/>
      </c>
      <c r="F1143" s="179">
        <f>'Planilla de Perforacion'!AF1177</f>
        <v>0</v>
      </c>
      <c r="G1143" s="179" t="str">
        <f>'Planilla de Perforacion'!AQ1177</f>
        <v/>
      </c>
      <c r="H1143" s="179" t="str">
        <f>'Planilla de Perforacion'!AS1177</f>
        <v/>
      </c>
      <c r="I1143" s="179" t="str">
        <f>'Planilla de Perforacion'!AR1177</f>
        <v/>
      </c>
      <c r="J1143" s="191" t="str">
        <v/>
      </c>
      <c r="K1143" s="191" t="str">
        <f t="shared" si="200"/>
        <v/>
      </c>
      <c r="L1143" s="191" t="str">
        <v/>
      </c>
      <c r="M1143" s="192" t="str">
        <v/>
      </c>
      <c r="N1143" s="191" t="str">
        <v/>
      </c>
      <c r="O1143" s="191" t="str">
        <v/>
      </c>
      <c r="P1143" s="193" t="str">
        <f t="shared" si="192"/>
        <v/>
      </c>
      <c r="Q1143" s="193" t="str">
        <f t="shared" si="193"/>
        <v/>
      </c>
      <c r="R1143" s="179" t="str">
        <f>IF('Planilla de Perforacion'!K1177="Survey","Survey","")</f>
        <v/>
      </c>
      <c r="T1143" s="179" t="b">
        <f t="shared" si="194"/>
        <v>0</v>
      </c>
      <c r="U1143" s="179" t="str">
        <v/>
      </c>
      <c r="V1143" s="179" t="str">
        <f t="shared" si="195"/>
        <v/>
      </c>
      <c r="W1143" t="str">
        <v/>
      </c>
      <c r="X1143" s="202" t="str">
        <v/>
      </c>
      <c r="Y1143" t="str">
        <v/>
      </c>
      <c r="Z1143" t="str">
        <v/>
      </c>
      <c r="AA1143" t="str">
        <f t="shared" si="198"/>
        <v/>
      </c>
      <c r="AB1143" t="str">
        <f t="shared" si="199"/>
        <v/>
      </c>
      <c r="AC1143" s="179" t="str">
        <f>IF('Planilla de Perforacion'!K1177="Repasa","Repasa","")</f>
        <v/>
      </c>
      <c r="AE1143" s="179" t="b">
        <f t="shared" si="196"/>
        <v>0</v>
      </c>
      <c r="AF1143" t="str">
        <v/>
      </c>
      <c r="AG1143" s="179" t="str">
        <f t="shared" si="197"/>
        <v/>
      </c>
      <c r="AH1143" t="str">
        <v/>
      </c>
      <c r="AI1143" s="202" t="str">
        <v/>
      </c>
      <c r="AJ1143" t="str">
        <v/>
      </c>
      <c r="AK1143" s="203" t="str">
        <v/>
      </c>
      <c r="AL1143" t="str">
        <f t="shared" si="190"/>
        <v/>
      </c>
      <c r="AM1143" t="str">
        <f t="shared" si="191"/>
        <v/>
      </c>
    </row>
    <row r="1144" spans="3:39" x14ac:dyDescent="0.25">
      <c r="C1144" s="179" t="str">
        <f>IF('Planilla de Perforacion'!K1178="Conexión","Conexión","")</f>
        <v/>
      </c>
      <c r="D1144" s="189" t="str">
        <f>'Planilla de Perforacion'!H1178</f>
        <v/>
      </c>
      <c r="E1144" s="190" t="str">
        <f>'Planilla de Perforacion'!E1178</f>
        <v/>
      </c>
      <c r="F1144" s="179">
        <f>'Planilla de Perforacion'!AF1178</f>
        <v>0</v>
      </c>
      <c r="G1144" s="179" t="str">
        <f>'Planilla de Perforacion'!AQ1178</f>
        <v/>
      </c>
      <c r="H1144" s="179" t="str">
        <f>'Planilla de Perforacion'!AS1178</f>
        <v/>
      </c>
      <c r="I1144" s="179" t="str">
        <f>'Planilla de Perforacion'!AR1178</f>
        <v/>
      </c>
      <c r="J1144" s="191" t="str">
        <v/>
      </c>
      <c r="K1144" s="191" t="str">
        <f t="shared" si="200"/>
        <v/>
      </c>
      <c r="L1144" s="191" t="str">
        <v/>
      </c>
      <c r="M1144" s="192" t="str">
        <v/>
      </c>
      <c r="N1144" s="191" t="str">
        <v/>
      </c>
      <c r="O1144" s="191" t="str">
        <v/>
      </c>
      <c r="P1144" s="193" t="str">
        <f t="shared" si="192"/>
        <v/>
      </c>
      <c r="Q1144" s="193" t="str">
        <f t="shared" si="193"/>
        <v/>
      </c>
      <c r="R1144" s="179" t="str">
        <f>IF('Planilla de Perforacion'!K1178="Survey","Survey","")</f>
        <v/>
      </c>
      <c r="T1144" s="179" t="b">
        <f t="shared" si="194"/>
        <v>0</v>
      </c>
      <c r="U1144" s="179" t="str">
        <v/>
      </c>
      <c r="V1144" s="179" t="str">
        <f t="shared" si="195"/>
        <v/>
      </c>
      <c r="W1144" t="str">
        <v/>
      </c>
      <c r="X1144" s="202" t="str">
        <v/>
      </c>
      <c r="Y1144" t="str">
        <v/>
      </c>
      <c r="Z1144" t="str">
        <v/>
      </c>
      <c r="AA1144" t="str">
        <f t="shared" si="198"/>
        <v/>
      </c>
      <c r="AB1144" t="str">
        <f t="shared" si="199"/>
        <v/>
      </c>
      <c r="AC1144" s="179" t="str">
        <f>IF('Planilla de Perforacion'!K1178="Repasa","Repasa","")</f>
        <v/>
      </c>
      <c r="AE1144" s="179" t="b">
        <f t="shared" si="196"/>
        <v>0</v>
      </c>
      <c r="AF1144" t="str">
        <v/>
      </c>
      <c r="AG1144" s="179" t="str">
        <f t="shared" si="197"/>
        <v/>
      </c>
      <c r="AH1144" t="str">
        <v/>
      </c>
      <c r="AI1144" s="202" t="str">
        <v/>
      </c>
      <c r="AJ1144" t="str">
        <v/>
      </c>
      <c r="AK1144" s="203" t="str">
        <v/>
      </c>
      <c r="AL1144" t="str">
        <f t="shared" si="190"/>
        <v/>
      </c>
      <c r="AM1144" t="str">
        <f t="shared" si="191"/>
        <v/>
      </c>
    </row>
    <row r="1145" spans="3:39" x14ac:dyDescent="0.25">
      <c r="C1145" s="179" t="str">
        <f>IF('Planilla de Perforacion'!K1179="Conexión","Conexión","")</f>
        <v/>
      </c>
      <c r="D1145" s="189" t="str">
        <f>'Planilla de Perforacion'!H1179</f>
        <v/>
      </c>
      <c r="E1145" s="190" t="str">
        <f>'Planilla de Perforacion'!E1179</f>
        <v/>
      </c>
      <c r="F1145" s="179">
        <f>'Planilla de Perforacion'!AF1179</f>
        <v>0</v>
      </c>
      <c r="G1145" s="179" t="str">
        <f>'Planilla de Perforacion'!AQ1179</f>
        <v/>
      </c>
      <c r="H1145" s="179" t="str">
        <f>'Planilla de Perforacion'!AS1179</f>
        <v/>
      </c>
      <c r="I1145" s="179" t="str">
        <f>'Planilla de Perforacion'!AR1179</f>
        <v/>
      </c>
      <c r="J1145" s="191" t="str">
        <v/>
      </c>
      <c r="K1145" s="191" t="str">
        <f t="shared" si="200"/>
        <v/>
      </c>
      <c r="L1145" s="191" t="str">
        <v/>
      </c>
      <c r="M1145" s="192" t="str">
        <v/>
      </c>
      <c r="N1145" s="191" t="str">
        <v/>
      </c>
      <c r="O1145" s="191" t="str">
        <v/>
      </c>
      <c r="P1145" s="193" t="str">
        <f t="shared" si="192"/>
        <v/>
      </c>
      <c r="Q1145" s="193" t="str">
        <f t="shared" si="193"/>
        <v/>
      </c>
      <c r="R1145" s="179" t="str">
        <f>IF('Planilla de Perforacion'!K1179="Survey","Survey","")</f>
        <v/>
      </c>
      <c r="T1145" s="179" t="b">
        <f t="shared" si="194"/>
        <v>0</v>
      </c>
      <c r="U1145" s="179" t="str">
        <v/>
      </c>
      <c r="V1145" s="179" t="str">
        <f t="shared" si="195"/>
        <v/>
      </c>
      <c r="W1145" t="str">
        <v/>
      </c>
      <c r="X1145" s="202" t="str">
        <v/>
      </c>
      <c r="Y1145" t="str">
        <v/>
      </c>
      <c r="Z1145" t="str">
        <v/>
      </c>
      <c r="AA1145" t="str">
        <f t="shared" si="198"/>
        <v/>
      </c>
      <c r="AB1145" t="str">
        <f t="shared" si="199"/>
        <v/>
      </c>
      <c r="AC1145" s="179" t="str">
        <f>IF('Planilla de Perforacion'!K1179="Repasa","Repasa","")</f>
        <v/>
      </c>
      <c r="AE1145" s="179" t="b">
        <f t="shared" si="196"/>
        <v>0</v>
      </c>
      <c r="AF1145" t="str">
        <v/>
      </c>
      <c r="AG1145" s="179" t="str">
        <f t="shared" si="197"/>
        <v/>
      </c>
      <c r="AH1145" t="str">
        <v/>
      </c>
      <c r="AI1145" s="202" t="str">
        <v/>
      </c>
      <c r="AJ1145" t="str">
        <v/>
      </c>
      <c r="AK1145" s="203" t="str">
        <v/>
      </c>
      <c r="AL1145" t="str">
        <f t="shared" si="190"/>
        <v/>
      </c>
      <c r="AM1145" t="str">
        <f t="shared" si="191"/>
        <v/>
      </c>
    </row>
    <row r="1146" spans="3:39" x14ac:dyDescent="0.25">
      <c r="C1146" s="179" t="str">
        <f>IF('Planilla de Perforacion'!K1180="Conexión","Conexión","")</f>
        <v/>
      </c>
      <c r="D1146" s="189" t="str">
        <f>'Planilla de Perforacion'!H1180</f>
        <v/>
      </c>
      <c r="E1146" s="190" t="str">
        <f>'Planilla de Perforacion'!E1180</f>
        <v/>
      </c>
      <c r="F1146" s="179">
        <f>'Planilla de Perforacion'!AF1180</f>
        <v>0</v>
      </c>
      <c r="G1146" s="179" t="str">
        <f>'Planilla de Perforacion'!AQ1180</f>
        <v/>
      </c>
      <c r="H1146" s="179" t="str">
        <f>'Planilla de Perforacion'!AS1180</f>
        <v/>
      </c>
      <c r="I1146" s="179" t="str">
        <f>'Planilla de Perforacion'!AR1180</f>
        <v/>
      </c>
      <c r="J1146" s="191" t="str">
        <v/>
      </c>
      <c r="K1146" s="191" t="str">
        <f t="shared" si="200"/>
        <v/>
      </c>
      <c r="L1146" s="191" t="str">
        <v/>
      </c>
      <c r="M1146" s="192" t="str">
        <v/>
      </c>
      <c r="N1146" s="191" t="str">
        <v/>
      </c>
      <c r="O1146" s="191" t="str">
        <v/>
      </c>
      <c r="P1146" s="193" t="str">
        <f t="shared" si="192"/>
        <v/>
      </c>
      <c r="Q1146" s="193" t="str">
        <f t="shared" si="193"/>
        <v/>
      </c>
      <c r="R1146" s="179" t="str">
        <f>IF('Planilla de Perforacion'!K1180="Survey","Survey","")</f>
        <v/>
      </c>
      <c r="T1146" s="179" t="b">
        <f t="shared" si="194"/>
        <v>0</v>
      </c>
      <c r="U1146" s="179" t="str">
        <v/>
      </c>
      <c r="V1146" s="179" t="str">
        <f t="shared" si="195"/>
        <v/>
      </c>
      <c r="W1146" t="str">
        <v/>
      </c>
      <c r="X1146" s="202" t="str">
        <v/>
      </c>
      <c r="Y1146" t="str">
        <v/>
      </c>
      <c r="Z1146" t="str">
        <v/>
      </c>
      <c r="AA1146" t="str">
        <f t="shared" si="198"/>
        <v/>
      </c>
      <c r="AB1146" t="str">
        <f t="shared" si="199"/>
        <v/>
      </c>
      <c r="AC1146" s="179" t="str">
        <f>IF('Planilla de Perforacion'!K1180="Repasa","Repasa","")</f>
        <v/>
      </c>
      <c r="AE1146" s="179" t="b">
        <f t="shared" si="196"/>
        <v>0</v>
      </c>
      <c r="AF1146" t="str">
        <v/>
      </c>
      <c r="AG1146" s="179" t="str">
        <f t="shared" si="197"/>
        <v/>
      </c>
      <c r="AH1146" t="str">
        <v/>
      </c>
      <c r="AI1146" s="202" t="str">
        <v/>
      </c>
      <c r="AJ1146" t="str">
        <v/>
      </c>
      <c r="AK1146" s="203" t="str">
        <v/>
      </c>
      <c r="AL1146" t="str">
        <f t="shared" si="190"/>
        <v/>
      </c>
      <c r="AM1146" t="str">
        <f t="shared" si="191"/>
        <v/>
      </c>
    </row>
    <row r="1147" spans="3:39" x14ac:dyDescent="0.25">
      <c r="C1147" s="179" t="str">
        <f>IF('Planilla de Perforacion'!K1181="Conexión","Conexión","")</f>
        <v/>
      </c>
      <c r="D1147" s="189" t="str">
        <f>'Planilla de Perforacion'!H1181</f>
        <v/>
      </c>
      <c r="E1147" s="190" t="str">
        <f>'Planilla de Perforacion'!E1181</f>
        <v/>
      </c>
      <c r="F1147" s="179">
        <f>'Planilla de Perforacion'!AF1181</f>
        <v>0</v>
      </c>
      <c r="G1147" s="179" t="str">
        <f>'Planilla de Perforacion'!AQ1181</f>
        <v/>
      </c>
      <c r="H1147" s="179" t="str">
        <f>'Planilla de Perforacion'!AS1181</f>
        <v/>
      </c>
      <c r="I1147" s="179" t="str">
        <f>'Planilla de Perforacion'!AR1181</f>
        <v/>
      </c>
      <c r="J1147" s="191" t="str">
        <v/>
      </c>
      <c r="K1147" s="191" t="str">
        <f t="shared" si="200"/>
        <v/>
      </c>
      <c r="L1147" s="191" t="str">
        <v/>
      </c>
      <c r="M1147" s="192" t="str">
        <v/>
      </c>
      <c r="N1147" s="191" t="str">
        <v/>
      </c>
      <c r="O1147" s="191" t="str">
        <v/>
      </c>
      <c r="P1147" s="193" t="str">
        <f t="shared" si="192"/>
        <v/>
      </c>
      <c r="Q1147" s="193" t="str">
        <f t="shared" si="193"/>
        <v/>
      </c>
      <c r="R1147" s="179" t="str">
        <f>IF('Planilla de Perforacion'!K1181="Survey","Survey","")</f>
        <v/>
      </c>
      <c r="T1147" s="179" t="b">
        <f t="shared" si="194"/>
        <v>0</v>
      </c>
      <c r="U1147" s="179" t="str">
        <v/>
      </c>
      <c r="V1147" s="179" t="str">
        <f t="shared" si="195"/>
        <v/>
      </c>
      <c r="W1147" t="str">
        <v/>
      </c>
      <c r="X1147" s="202" t="str">
        <v/>
      </c>
      <c r="Y1147" t="str">
        <v/>
      </c>
      <c r="Z1147" t="str">
        <v/>
      </c>
      <c r="AA1147" t="str">
        <f t="shared" si="198"/>
        <v/>
      </c>
      <c r="AB1147" t="str">
        <f t="shared" si="199"/>
        <v/>
      </c>
      <c r="AC1147" s="179" t="str">
        <f>IF('Planilla de Perforacion'!K1181="Repasa","Repasa","")</f>
        <v/>
      </c>
      <c r="AE1147" s="179" t="b">
        <f t="shared" si="196"/>
        <v>0</v>
      </c>
      <c r="AF1147" t="str">
        <v/>
      </c>
      <c r="AG1147" s="179" t="str">
        <f t="shared" si="197"/>
        <v/>
      </c>
      <c r="AH1147" t="str">
        <v/>
      </c>
      <c r="AI1147" s="202" t="str">
        <v/>
      </c>
      <c r="AJ1147" t="str">
        <v/>
      </c>
      <c r="AK1147" s="203" t="str">
        <v/>
      </c>
      <c r="AL1147" t="str">
        <f t="shared" si="190"/>
        <v/>
      </c>
      <c r="AM1147" t="str">
        <f t="shared" si="191"/>
        <v/>
      </c>
    </row>
    <row r="1148" spans="3:39" x14ac:dyDescent="0.25">
      <c r="C1148" s="179" t="str">
        <f>IF('Planilla de Perforacion'!K1182="Conexión","Conexión","")</f>
        <v/>
      </c>
      <c r="D1148" s="189" t="str">
        <f>'Planilla de Perforacion'!H1182</f>
        <v/>
      </c>
      <c r="E1148" s="190" t="str">
        <f>'Planilla de Perforacion'!E1182</f>
        <v/>
      </c>
      <c r="F1148" s="179">
        <f>'Planilla de Perforacion'!AF1182</f>
        <v>0</v>
      </c>
      <c r="G1148" s="179" t="str">
        <f>'Planilla de Perforacion'!AQ1182</f>
        <v/>
      </c>
      <c r="H1148" s="179" t="str">
        <f>'Planilla de Perforacion'!AS1182</f>
        <v/>
      </c>
      <c r="I1148" s="179" t="str">
        <f>'Planilla de Perforacion'!AR1182</f>
        <v/>
      </c>
      <c r="J1148" s="191" t="str">
        <v/>
      </c>
      <c r="K1148" s="191" t="str">
        <f t="shared" si="200"/>
        <v/>
      </c>
      <c r="L1148" s="191" t="str">
        <v/>
      </c>
      <c r="M1148" s="192" t="str">
        <v/>
      </c>
      <c r="N1148" s="191" t="str">
        <v/>
      </c>
      <c r="O1148" s="191" t="str">
        <v/>
      </c>
      <c r="P1148" s="193" t="str">
        <f t="shared" si="192"/>
        <v/>
      </c>
      <c r="Q1148" s="193" t="str">
        <f t="shared" si="193"/>
        <v/>
      </c>
      <c r="R1148" s="179" t="str">
        <f>IF('Planilla de Perforacion'!K1182="Survey","Survey","")</f>
        <v/>
      </c>
      <c r="T1148" s="179" t="b">
        <f t="shared" si="194"/>
        <v>0</v>
      </c>
      <c r="U1148" s="179" t="str">
        <v/>
      </c>
      <c r="V1148" s="179" t="str">
        <f t="shared" si="195"/>
        <v/>
      </c>
      <c r="W1148" t="str">
        <v/>
      </c>
      <c r="X1148" s="202" t="str">
        <v/>
      </c>
      <c r="Y1148" t="str">
        <v/>
      </c>
      <c r="Z1148" t="str">
        <v/>
      </c>
      <c r="AA1148" t="str">
        <f t="shared" si="198"/>
        <v/>
      </c>
      <c r="AB1148" t="str">
        <f t="shared" si="199"/>
        <v/>
      </c>
      <c r="AC1148" s="179" t="str">
        <f>IF('Planilla de Perforacion'!K1182="Repasa","Repasa","")</f>
        <v/>
      </c>
      <c r="AE1148" s="179" t="b">
        <f t="shared" si="196"/>
        <v>0</v>
      </c>
      <c r="AF1148" t="str">
        <v/>
      </c>
      <c r="AG1148" s="179" t="str">
        <f t="shared" si="197"/>
        <v/>
      </c>
      <c r="AH1148" t="str">
        <v/>
      </c>
      <c r="AI1148" s="202" t="str">
        <v/>
      </c>
      <c r="AJ1148" t="str">
        <v/>
      </c>
      <c r="AK1148" s="203" t="str">
        <v/>
      </c>
      <c r="AL1148" t="str">
        <f t="shared" si="190"/>
        <v/>
      </c>
      <c r="AM1148" t="str">
        <f t="shared" si="191"/>
        <v/>
      </c>
    </row>
    <row r="1149" spans="3:39" x14ac:dyDescent="0.25">
      <c r="C1149" s="179" t="str">
        <f>IF('Planilla de Perforacion'!K1183="Conexión","Conexión","")</f>
        <v/>
      </c>
      <c r="D1149" s="189" t="str">
        <f>'Planilla de Perforacion'!H1183</f>
        <v/>
      </c>
      <c r="E1149" s="190" t="str">
        <f>'Planilla de Perforacion'!E1183</f>
        <v/>
      </c>
      <c r="F1149" s="179">
        <f>'Planilla de Perforacion'!AF1183</f>
        <v>0</v>
      </c>
      <c r="G1149" s="179" t="str">
        <f>'Planilla de Perforacion'!AQ1183</f>
        <v/>
      </c>
      <c r="H1149" s="179" t="str">
        <f>'Planilla de Perforacion'!AS1183</f>
        <v/>
      </c>
      <c r="I1149" s="179" t="str">
        <f>'Planilla de Perforacion'!AR1183</f>
        <v/>
      </c>
      <c r="J1149" s="191" t="str">
        <v/>
      </c>
      <c r="K1149" s="191" t="str">
        <f t="shared" si="200"/>
        <v/>
      </c>
      <c r="L1149" s="191" t="str">
        <v/>
      </c>
      <c r="M1149" s="192" t="str">
        <v/>
      </c>
      <c r="N1149" s="191" t="str">
        <v/>
      </c>
      <c r="O1149" s="191" t="str">
        <v/>
      </c>
      <c r="P1149" s="193" t="str">
        <f t="shared" si="192"/>
        <v/>
      </c>
      <c r="Q1149" s="193" t="str">
        <f t="shared" si="193"/>
        <v/>
      </c>
      <c r="R1149" s="179" t="str">
        <f>IF('Planilla de Perforacion'!K1183="Survey","Survey","")</f>
        <v/>
      </c>
      <c r="T1149" s="179" t="b">
        <f t="shared" si="194"/>
        <v>0</v>
      </c>
      <c r="U1149" s="179" t="str">
        <v/>
      </c>
      <c r="V1149" s="179" t="str">
        <f t="shared" si="195"/>
        <v/>
      </c>
      <c r="W1149" t="str">
        <v/>
      </c>
      <c r="X1149" s="202" t="str">
        <v/>
      </c>
      <c r="Y1149" t="str">
        <v/>
      </c>
      <c r="Z1149" t="str">
        <v/>
      </c>
      <c r="AA1149" t="str">
        <f t="shared" si="198"/>
        <v/>
      </c>
      <c r="AB1149" t="str">
        <f t="shared" si="199"/>
        <v/>
      </c>
      <c r="AC1149" s="179" t="str">
        <f>IF('Planilla de Perforacion'!K1183="Repasa","Repasa","")</f>
        <v/>
      </c>
      <c r="AE1149" s="179" t="b">
        <f t="shared" si="196"/>
        <v>0</v>
      </c>
      <c r="AF1149" t="str">
        <v/>
      </c>
      <c r="AG1149" s="179" t="str">
        <f t="shared" si="197"/>
        <v/>
      </c>
      <c r="AH1149" t="str">
        <v/>
      </c>
      <c r="AI1149" s="202" t="str">
        <v/>
      </c>
      <c r="AJ1149" t="str">
        <v/>
      </c>
      <c r="AK1149" s="203" t="str">
        <v/>
      </c>
      <c r="AL1149" t="str">
        <f t="shared" si="190"/>
        <v/>
      </c>
      <c r="AM1149" t="str">
        <f t="shared" si="191"/>
        <v/>
      </c>
    </row>
    <row r="1150" spans="3:39" x14ac:dyDescent="0.25">
      <c r="C1150" s="179" t="str">
        <f>IF('Planilla de Perforacion'!K1184="Conexión","Conexión","")</f>
        <v/>
      </c>
      <c r="D1150" s="189" t="str">
        <f>'Planilla de Perforacion'!H1184</f>
        <v/>
      </c>
      <c r="E1150" s="190" t="str">
        <f>'Planilla de Perforacion'!E1184</f>
        <v/>
      </c>
      <c r="F1150" s="179">
        <f>'Planilla de Perforacion'!AF1184</f>
        <v>0</v>
      </c>
      <c r="G1150" s="179" t="str">
        <f>'Planilla de Perforacion'!AQ1184</f>
        <v/>
      </c>
      <c r="H1150" s="179" t="str">
        <f>'Planilla de Perforacion'!AS1184</f>
        <v/>
      </c>
      <c r="I1150" s="179" t="str">
        <f>'Planilla de Perforacion'!AR1184</f>
        <v/>
      </c>
      <c r="J1150" s="191" t="str">
        <v/>
      </c>
      <c r="K1150" s="191" t="str">
        <f t="shared" si="200"/>
        <v/>
      </c>
      <c r="L1150" s="191" t="str">
        <v/>
      </c>
      <c r="M1150" s="192" t="str">
        <v/>
      </c>
      <c r="N1150" s="191" t="str">
        <v/>
      </c>
      <c r="O1150" s="191" t="str">
        <v/>
      </c>
      <c r="P1150" s="193" t="str">
        <f t="shared" si="192"/>
        <v/>
      </c>
      <c r="Q1150" s="193" t="str">
        <f t="shared" si="193"/>
        <v/>
      </c>
      <c r="R1150" s="179" t="str">
        <f>IF('Planilla de Perforacion'!K1184="Survey","Survey","")</f>
        <v/>
      </c>
      <c r="T1150" s="179" t="b">
        <f t="shared" si="194"/>
        <v>0</v>
      </c>
      <c r="U1150" s="179" t="str">
        <v/>
      </c>
      <c r="V1150" s="179" t="str">
        <f t="shared" si="195"/>
        <v/>
      </c>
      <c r="W1150" t="str">
        <v/>
      </c>
      <c r="X1150" s="202" t="str">
        <v/>
      </c>
      <c r="Y1150" t="str">
        <v/>
      </c>
      <c r="Z1150" t="str">
        <v/>
      </c>
      <c r="AA1150" t="str">
        <f t="shared" si="198"/>
        <v/>
      </c>
      <c r="AB1150" t="str">
        <f t="shared" si="199"/>
        <v/>
      </c>
      <c r="AC1150" s="179" t="str">
        <f>IF('Planilla de Perforacion'!K1184="Repasa","Repasa","")</f>
        <v/>
      </c>
      <c r="AE1150" s="179" t="b">
        <f t="shared" si="196"/>
        <v>0</v>
      </c>
      <c r="AF1150" t="str">
        <v/>
      </c>
      <c r="AG1150" s="179" t="str">
        <f t="shared" si="197"/>
        <v/>
      </c>
      <c r="AH1150" t="str">
        <v/>
      </c>
      <c r="AI1150" s="202" t="str">
        <v/>
      </c>
      <c r="AJ1150" t="str">
        <v/>
      </c>
      <c r="AK1150" s="203" t="str">
        <v/>
      </c>
      <c r="AL1150" t="str">
        <f t="shared" si="190"/>
        <v/>
      </c>
      <c r="AM1150" t="str">
        <f t="shared" si="191"/>
        <v/>
      </c>
    </row>
    <row r="1151" spans="3:39" x14ac:dyDescent="0.25">
      <c r="C1151" s="179" t="str">
        <f>IF('Planilla de Perforacion'!K1185="Conexión","Conexión","")</f>
        <v/>
      </c>
      <c r="D1151" s="189" t="str">
        <f>'Planilla de Perforacion'!H1185</f>
        <v/>
      </c>
      <c r="E1151" s="190" t="str">
        <f>'Planilla de Perforacion'!E1185</f>
        <v/>
      </c>
      <c r="F1151" s="179">
        <f>'Planilla de Perforacion'!AF1185</f>
        <v>0</v>
      </c>
      <c r="G1151" s="179" t="str">
        <f>'Planilla de Perforacion'!AQ1185</f>
        <v/>
      </c>
      <c r="H1151" s="179" t="str">
        <f>'Planilla de Perforacion'!AS1185</f>
        <v/>
      </c>
      <c r="I1151" s="179" t="str">
        <f>'Planilla de Perforacion'!AR1185</f>
        <v/>
      </c>
      <c r="J1151" s="191" t="str">
        <v/>
      </c>
      <c r="K1151" s="191" t="str">
        <f t="shared" si="200"/>
        <v/>
      </c>
      <c r="L1151" s="191" t="str">
        <v/>
      </c>
      <c r="M1151" s="192" t="str">
        <v/>
      </c>
      <c r="N1151" s="191" t="str">
        <v/>
      </c>
      <c r="O1151" s="191" t="str">
        <v/>
      </c>
      <c r="P1151" s="193" t="str">
        <f t="shared" si="192"/>
        <v/>
      </c>
      <c r="Q1151" s="193" t="str">
        <f t="shared" si="193"/>
        <v/>
      </c>
      <c r="R1151" s="179" t="str">
        <f>IF('Planilla de Perforacion'!K1185="Survey","Survey","")</f>
        <v/>
      </c>
      <c r="T1151" s="179" t="b">
        <f t="shared" si="194"/>
        <v>0</v>
      </c>
      <c r="U1151" s="179" t="str">
        <v/>
      </c>
      <c r="V1151" s="179" t="str">
        <f t="shared" si="195"/>
        <v/>
      </c>
      <c r="W1151" t="str">
        <v/>
      </c>
      <c r="X1151" s="202" t="str">
        <v/>
      </c>
      <c r="Y1151" t="str">
        <v/>
      </c>
      <c r="Z1151" t="str">
        <v/>
      </c>
      <c r="AA1151" t="str">
        <f t="shared" si="198"/>
        <v/>
      </c>
      <c r="AB1151" t="str">
        <f t="shared" si="199"/>
        <v/>
      </c>
      <c r="AC1151" s="179" t="str">
        <f>IF('Planilla de Perforacion'!K1185="Repasa","Repasa","")</f>
        <v/>
      </c>
      <c r="AE1151" s="179" t="b">
        <f t="shared" si="196"/>
        <v>0</v>
      </c>
      <c r="AF1151" t="str">
        <v/>
      </c>
      <c r="AG1151" s="179" t="str">
        <f t="shared" si="197"/>
        <v/>
      </c>
      <c r="AH1151" t="str">
        <v/>
      </c>
      <c r="AI1151" s="202" t="str">
        <v/>
      </c>
      <c r="AJ1151" t="str">
        <v/>
      </c>
      <c r="AK1151" s="203" t="str">
        <v/>
      </c>
      <c r="AL1151" t="str">
        <f t="shared" si="190"/>
        <v/>
      </c>
      <c r="AM1151" t="str">
        <f t="shared" si="191"/>
        <v/>
      </c>
    </row>
    <row r="1152" spans="3:39" x14ac:dyDescent="0.25">
      <c r="C1152" s="179" t="str">
        <f>IF('Planilla de Perforacion'!K1186="Conexión","Conexión","")</f>
        <v/>
      </c>
      <c r="D1152" s="189" t="str">
        <f>'Planilla de Perforacion'!H1186</f>
        <v/>
      </c>
      <c r="E1152" s="190" t="str">
        <f>'Planilla de Perforacion'!E1186</f>
        <v/>
      </c>
      <c r="F1152" s="179">
        <f>'Planilla de Perforacion'!AF1186</f>
        <v>0</v>
      </c>
      <c r="G1152" s="179" t="str">
        <f>'Planilla de Perforacion'!AQ1186</f>
        <v/>
      </c>
      <c r="H1152" s="179" t="str">
        <f>'Planilla de Perforacion'!AS1186</f>
        <v/>
      </c>
      <c r="I1152" s="179" t="str">
        <f>'Planilla de Perforacion'!AR1186</f>
        <v/>
      </c>
      <c r="J1152" s="191" t="str">
        <v/>
      </c>
      <c r="K1152" s="191" t="str">
        <f t="shared" si="200"/>
        <v/>
      </c>
      <c r="L1152" s="191" t="str">
        <v/>
      </c>
      <c r="M1152" s="192" t="str">
        <v/>
      </c>
      <c r="N1152" s="191" t="str">
        <v/>
      </c>
      <c r="O1152" s="191" t="str">
        <v/>
      </c>
      <c r="P1152" s="193" t="str">
        <f t="shared" si="192"/>
        <v/>
      </c>
      <c r="Q1152" s="193" t="str">
        <f t="shared" si="193"/>
        <v/>
      </c>
      <c r="R1152" s="179" t="str">
        <f>IF('Planilla de Perforacion'!K1186="Survey","Survey","")</f>
        <v/>
      </c>
      <c r="T1152" s="179" t="b">
        <f t="shared" si="194"/>
        <v>0</v>
      </c>
      <c r="U1152" s="179" t="str">
        <v/>
      </c>
      <c r="V1152" s="179" t="str">
        <f t="shared" si="195"/>
        <v/>
      </c>
      <c r="W1152" t="str">
        <v/>
      </c>
      <c r="X1152" s="202" t="str">
        <v/>
      </c>
      <c r="Y1152" t="str">
        <v/>
      </c>
      <c r="Z1152" t="str">
        <v/>
      </c>
      <c r="AA1152" t="str">
        <f t="shared" si="198"/>
        <v/>
      </c>
      <c r="AB1152" t="str">
        <f t="shared" si="199"/>
        <v/>
      </c>
      <c r="AC1152" s="179" t="str">
        <f>IF('Planilla de Perforacion'!K1186="Repasa","Repasa","")</f>
        <v/>
      </c>
      <c r="AE1152" s="179" t="b">
        <f t="shared" si="196"/>
        <v>0</v>
      </c>
      <c r="AF1152" t="str">
        <v/>
      </c>
      <c r="AG1152" s="179" t="str">
        <f t="shared" si="197"/>
        <v/>
      </c>
      <c r="AH1152" t="str">
        <v/>
      </c>
      <c r="AI1152" s="202" t="str">
        <v/>
      </c>
      <c r="AJ1152" t="str">
        <v/>
      </c>
      <c r="AK1152" s="203" t="str">
        <v/>
      </c>
      <c r="AL1152" t="str">
        <f t="shared" si="190"/>
        <v/>
      </c>
      <c r="AM1152" t="str">
        <f t="shared" si="191"/>
        <v/>
      </c>
    </row>
    <row r="1153" spans="3:39" x14ac:dyDescent="0.25">
      <c r="C1153" s="179" t="str">
        <f>IF('Planilla de Perforacion'!K1187="Conexión","Conexión","")</f>
        <v/>
      </c>
      <c r="D1153" s="189" t="str">
        <f>'Planilla de Perforacion'!H1187</f>
        <v/>
      </c>
      <c r="E1153" s="190" t="str">
        <f>'Planilla de Perforacion'!E1187</f>
        <v/>
      </c>
      <c r="F1153" s="179">
        <f>'Planilla de Perforacion'!AF1187</f>
        <v>0</v>
      </c>
      <c r="G1153" s="179" t="str">
        <f>'Planilla de Perforacion'!AQ1187</f>
        <v/>
      </c>
      <c r="H1153" s="179" t="str">
        <f>'Planilla de Perforacion'!AS1187</f>
        <v/>
      </c>
      <c r="I1153" s="179" t="str">
        <f>'Planilla de Perforacion'!AR1187</f>
        <v/>
      </c>
      <c r="J1153" s="191" t="str">
        <v/>
      </c>
      <c r="K1153" s="191" t="str">
        <f t="shared" si="200"/>
        <v/>
      </c>
      <c r="L1153" s="191" t="str">
        <v/>
      </c>
      <c r="M1153" s="192" t="str">
        <v/>
      </c>
      <c r="N1153" s="191" t="str">
        <v/>
      </c>
      <c r="O1153" s="191" t="str">
        <v/>
      </c>
      <c r="P1153" s="193" t="str">
        <f t="shared" si="192"/>
        <v/>
      </c>
      <c r="Q1153" s="193" t="str">
        <f t="shared" si="193"/>
        <v/>
      </c>
      <c r="R1153" s="179" t="str">
        <f>IF('Planilla de Perforacion'!K1187="Survey","Survey","")</f>
        <v/>
      </c>
      <c r="T1153" s="179" t="b">
        <f t="shared" si="194"/>
        <v>0</v>
      </c>
      <c r="U1153" s="179" t="str">
        <v/>
      </c>
      <c r="V1153" s="179" t="str">
        <f t="shared" si="195"/>
        <v/>
      </c>
      <c r="W1153" t="str">
        <v/>
      </c>
      <c r="X1153" s="202" t="str">
        <v/>
      </c>
      <c r="Y1153" t="str">
        <v/>
      </c>
      <c r="Z1153" t="str">
        <v/>
      </c>
      <c r="AA1153" t="str">
        <f t="shared" si="198"/>
        <v/>
      </c>
      <c r="AB1153" t="str">
        <f t="shared" si="199"/>
        <v/>
      </c>
      <c r="AC1153" s="179" t="str">
        <f>IF('Planilla de Perforacion'!K1187="Repasa","Repasa","")</f>
        <v/>
      </c>
      <c r="AE1153" s="179" t="b">
        <f t="shared" si="196"/>
        <v>0</v>
      </c>
      <c r="AF1153" t="str">
        <v/>
      </c>
      <c r="AG1153" s="179" t="str">
        <f t="shared" si="197"/>
        <v/>
      </c>
      <c r="AH1153" t="str">
        <v/>
      </c>
      <c r="AI1153" s="202" t="str">
        <v/>
      </c>
      <c r="AJ1153" t="str">
        <v/>
      </c>
      <c r="AK1153" s="203" t="str">
        <v/>
      </c>
      <c r="AL1153" t="str">
        <f t="shared" si="190"/>
        <v/>
      </c>
      <c r="AM1153" t="str">
        <f t="shared" si="191"/>
        <v/>
      </c>
    </row>
    <row r="1154" spans="3:39" x14ac:dyDescent="0.25">
      <c r="C1154" s="179" t="str">
        <f>IF('Planilla de Perforacion'!K1188="Conexión","Conexión","")</f>
        <v/>
      </c>
      <c r="D1154" s="189" t="str">
        <f>'Planilla de Perforacion'!H1188</f>
        <v/>
      </c>
      <c r="E1154" s="190" t="str">
        <f>'Planilla de Perforacion'!E1188</f>
        <v/>
      </c>
      <c r="F1154" s="179">
        <f>'Planilla de Perforacion'!AF1188</f>
        <v>0</v>
      </c>
      <c r="G1154" s="179" t="str">
        <f>'Planilla de Perforacion'!AQ1188</f>
        <v/>
      </c>
      <c r="H1154" s="179" t="str">
        <f>'Planilla de Perforacion'!AS1188</f>
        <v/>
      </c>
      <c r="I1154" s="179" t="str">
        <f>'Planilla de Perforacion'!AR1188</f>
        <v/>
      </c>
      <c r="J1154" s="191" t="str">
        <v/>
      </c>
      <c r="K1154" s="191" t="str">
        <f t="shared" si="200"/>
        <v/>
      </c>
      <c r="L1154" s="191" t="str">
        <v/>
      </c>
      <c r="M1154" s="192" t="str">
        <v/>
      </c>
      <c r="N1154" s="191" t="str">
        <v/>
      </c>
      <c r="O1154" s="191" t="str">
        <v/>
      </c>
      <c r="P1154" s="193" t="str">
        <f t="shared" si="192"/>
        <v/>
      </c>
      <c r="Q1154" s="193" t="str">
        <f t="shared" si="193"/>
        <v/>
      </c>
      <c r="R1154" s="179" t="str">
        <f>IF('Planilla de Perforacion'!K1188="Survey","Survey","")</f>
        <v/>
      </c>
      <c r="T1154" s="179" t="b">
        <f t="shared" si="194"/>
        <v>0</v>
      </c>
      <c r="U1154" s="179" t="str">
        <v/>
      </c>
      <c r="V1154" s="179" t="str">
        <f t="shared" si="195"/>
        <v/>
      </c>
      <c r="W1154" t="str">
        <v/>
      </c>
      <c r="X1154" s="202" t="str">
        <v/>
      </c>
      <c r="Y1154" t="str">
        <v/>
      </c>
      <c r="Z1154" t="str">
        <v/>
      </c>
      <c r="AA1154" t="str">
        <f t="shared" si="198"/>
        <v/>
      </c>
      <c r="AB1154" t="str">
        <f t="shared" si="199"/>
        <v/>
      </c>
      <c r="AC1154" s="179" t="str">
        <f>IF('Planilla de Perforacion'!K1188="Repasa","Repasa","")</f>
        <v/>
      </c>
      <c r="AE1154" s="179" t="b">
        <f t="shared" si="196"/>
        <v>0</v>
      </c>
      <c r="AF1154" t="str">
        <v/>
      </c>
      <c r="AG1154" s="179" t="str">
        <f t="shared" si="197"/>
        <v/>
      </c>
      <c r="AH1154" t="str">
        <v/>
      </c>
      <c r="AI1154" s="202" t="str">
        <v/>
      </c>
      <c r="AJ1154" t="str">
        <v/>
      </c>
      <c r="AK1154" s="203" t="str">
        <v/>
      </c>
      <c r="AL1154" t="str">
        <f t="shared" ref="AL1154:AL1217" si="201">IF(AJ1154="Día",AH1154,"")</f>
        <v/>
      </c>
      <c r="AM1154" t="str">
        <f t="shared" ref="AM1154:AM1217" si="202">IF(AJ1154="Noche",AH1154,"")</f>
        <v/>
      </c>
    </row>
    <row r="1155" spans="3:39" x14ac:dyDescent="0.25">
      <c r="C1155" s="179" t="str">
        <f>IF('Planilla de Perforacion'!K1189="Conexión","Conexión","")</f>
        <v/>
      </c>
      <c r="D1155" s="189" t="str">
        <f>'Planilla de Perforacion'!H1189</f>
        <v/>
      </c>
      <c r="E1155" s="190" t="str">
        <f>'Planilla de Perforacion'!E1189</f>
        <v/>
      </c>
      <c r="F1155" s="179">
        <f>'Planilla de Perforacion'!AF1189</f>
        <v>0</v>
      </c>
      <c r="G1155" s="179" t="str">
        <f>'Planilla de Perforacion'!AQ1189</f>
        <v/>
      </c>
      <c r="H1155" s="179" t="str">
        <f>'Planilla de Perforacion'!AS1189</f>
        <v/>
      </c>
      <c r="I1155" s="179" t="str">
        <f>'Planilla de Perforacion'!AR1189</f>
        <v/>
      </c>
      <c r="J1155" s="191" t="str">
        <v/>
      </c>
      <c r="K1155" s="191" t="str">
        <f t="shared" si="200"/>
        <v/>
      </c>
      <c r="L1155" s="191" t="str">
        <v/>
      </c>
      <c r="M1155" s="192" t="str">
        <v/>
      </c>
      <c r="N1155" s="191" t="str">
        <v/>
      </c>
      <c r="O1155" s="191" t="str">
        <v/>
      </c>
      <c r="P1155" s="193" t="str">
        <f t="shared" ref="P1155:P1218" si="203">IF(N1155="Día",L1155,"")</f>
        <v/>
      </c>
      <c r="Q1155" s="193" t="str">
        <f t="shared" ref="Q1155:Q1218" si="204">IF(N1155="Noche",L1155,"")</f>
        <v/>
      </c>
      <c r="R1155" s="179" t="str">
        <f>IF('Planilla de Perforacion'!K1189="Survey","Survey","")</f>
        <v/>
      </c>
      <c r="T1155" s="179" t="b">
        <f t="shared" ref="T1155:T1218" si="205">IF($R$2:$R$1314=$A$3,ROW())</f>
        <v>0</v>
      </c>
      <c r="U1155" s="179" t="str">
        <v/>
      </c>
      <c r="V1155" s="179" t="str">
        <f t="shared" ref="V1155:V1218" si="206">IF(U1155="","",$A$3)</f>
        <v/>
      </c>
      <c r="W1155" t="str">
        <v/>
      </c>
      <c r="X1155" s="202" t="str">
        <v/>
      </c>
      <c r="Y1155" t="str">
        <v/>
      </c>
      <c r="Z1155" t="str">
        <v/>
      </c>
      <c r="AA1155" t="str">
        <f t="shared" si="198"/>
        <v/>
      </c>
      <c r="AB1155" t="str">
        <f t="shared" si="199"/>
        <v/>
      </c>
      <c r="AC1155" s="179" t="str">
        <f>IF('Planilla de Perforacion'!K1189="Repasa","Repasa","")</f>
        <v/>
      </c>
      <c r="AE1155" s="179" t="b">
        <f t="shared" ref="AE1155:AE1218" si="207">IF($AC$2:$AC$1314=$A$4,ROW())</f>
        <v>0</v>
      </c>
      <c r="AF1155" t="str">
        <v/>
      </c>
      <c r="AG1155" s="179" t="str">
        <f t="shared" ref="AG1155:AG1218" si="208">IF(AF1155="","",$A$4)</f>
        <v/>
      </c>
      <c r="AH1155" t="str">
        <v/>
      </c>
      <c r="AI1155" s="202" t="str">
        <v/>
      </c>
      <c r="AJ1155" t="str">
        <v/>
      </c>
      <c r="AK1155" s="203" t="str">
        <v/>
      </c>
      <c r="AL1155" t="str">
        <f t="shared" si="201"/>
        <v/>
      </c>
      <c r="AM1155" t="str">
        <f t="shared" si="202"/>
        <v/>
      </c>
    </row>
    <row r="1156" spans="3:39" x14ac:dyDescent="0.25">
      <c r="C1156" s="179" t="str">
        <f>IF('Planilla de Perforacion'!K1190="Conexión","Conexión","")</f>
        <v/>
      </c>
      <c r="D1156" s="189" t="str">
        <f>'Planilla de Perforacion'!H1190</f>
        <v/>
      </c>
      <c r="E1156" s="190" t="str">
        <f>'Planilla de Perforacion'!E1190</f>
        <v/>
      </c>
      <c r="F1156" s="179">
        <f>'Planilla de Perforacion'!AF1190</f>
        <v>0</v>
      </c>
      <c r="G1156" s="179" t="str">
        <f>'Planilla de Perforacion'!AQ1190</f>
        <v/>
      </c>
      <c r="H1156" s="179" t="str">
        <f>'Planilla de Perforacion'!AS1190</f>
        <v/>
      </c>
      <c r="I1156" s="179" t="str">
        <f>'Planilla de Perforacion'!AR1190</f>
        <v/>
      </c>
      <c r="J1156" s="191" t="str">
        <v/>
      </c>
      <c r="K1156" s="191" t="str">
        <f t="shared" si="200"/>
        <v/>
      </c>
      <c r="L1156" s="191" t="str">
        <v/>
      </c>
      <c r="M1156" s="192" t="str">
        <v/>
      </c>
      <c r="N1156" s="191" t="str">
        <v/>
      </c>
      <c r="O1156" s="191" t="str">
        <v/>
      </c>
      <c r="P1156" s="193" t="str">
        <f t="shared" si="203"/>
        <v/>
      </c>
      <c r="Q1156" s="193" t="str">
        <f t="shared" si="204"/>
        <v/>
      </c>
      <c r="R1156" s="179" t="str">
        <f>IF('Planilla de Perforacion'!K1190="Survey","Survey","")</f>
        <v/>
      </c>
      <c r="T1156" s="179" t="b">
        <f t="shared" si="205"/>
        <v>0</v>
      </c>
      <c r="U1156" s="179" t="str">
        <v/>
      </c>
      <c r="V1156" s="179" t="str">
        <f t="shared" si="206"/>
        <v/>
      </c>
      <c r="W1156" t="str">
        <v/>
      </c>
      <c r="X1156" s="202" t="str">
        <v/>
      </c>
      <c r="Y1156" t="str">
        <v/>
      </c>
      <c r="Z1156" t="str">
        <v/>
      </c>
      <c r="AA1156" t="str">
        <f t="shared" si="198"/>
        <v/>
      </c>
      <c r="AB1156" t="str">
        <f t="shared" si="199"/>
        <v/>
      </c>
      <c r="AC1156" s="179" t="str">
        <f>IF('Planilla de Perforacion'!K1190="Repasa","Repasa","")</f>
        <v/>
      </c>
      <c r="AE1156" s="179" t="b">
        <f t="shared" si="207"/>
        <v>0</v>
      </c>
      <c r="AF1156" t="str">
        <v/>
      </c>
      <c r="AG1156" s="179" t="str">
        <f t="shared" si="208"/>
        <v/>
      </c>
      <c r="AH1156" t="str">
        <v/>
      </c>
      <c r="AI1156" s="202" t="str">
        <v/>
      </c>
      <c r="AJ1156" t="str">
        <v/>
      </c>
      <c r="AK1156" s="203" t="str">
        <v/>
      </c>
      <c r="AL1156" t="str">
        <f t="shared" si="201"/>
        <v/>
      </c>
      <c r="AM1156" t="str">
        <f t="shared" si="202"/>
        <v/>
      </c>
    </row>
    <row r="1157" spans="3:39" x14ac:dyDescent="0.25">
      <c r="C1157" s="179" t="str">
        <f>IF('Planilla de Perforacion'!K1191="Conexión","Conexión","")</f>
        <v/>
      </c>
      <c r="D1157" s="189" t="str">
        <f>'Planilla de Perforacion'!H1191</f>
        <v/>
      </c>
      <c r="E1157" s="190" t="str">
        <f>'Planilla de Perforacion'!E1191</f>
        <v/>
      </c>
      <c r="F1157" s="179">
        <f>'Planilla de Perforacion'!AF1191</f>
        <v>0</v>
      </c>
      <c r="G1157" s="179" t="str">
        <f>'Planilla de Perforacion'!AQ1191</f>
        <v/>
      </c>
      <c r="H1157" s="179" t="str">
        <f>'Planilla de Perforacion'!AS1191</f>
        <v/>
      </c>
      <c r="I1157" s="179" t="str">
        <f>'Planilla de Perforacion'!AR1191</f>
        <v/>
      </c>
      <c r="J1157" s="191" t="str">
        <v/>
      </c>
      <c r="K1157" s="191" t="str">
        <f t="shared" si="200"/>
        <v/>
      </c>
      <c r="L1157" s="191" t="str">
        <v/>
      </c>
      <c r="M1157" s="192" t="str">
        <v/>
      </c>
      <c r="N1157" s="191" t="str">
        <v/>
      </c>
      <c r="O1157" s="191" t="str">
        <v/>
      </c>
      <c r="P1157" s="193" t="str">
        <f t="shared" si="203"/>
        <v/>
      </c>
      <c r="Q1157" s="193" t="str">
        <f t="shared" si="204"/>
        <v/>
      </c>
      <c r="R1157" s="179" t="str">
        <f>IF('Planilla de Perforacion'!K1191="Survey","Survey","")</f>
        <v/>
      </c>
      <c r="T1157" s="179" t="b">
        <f t="shared" si="205"/>
        <v>0</v>
      </c>
      <c r="U1157" s="179" t="str">
        <v/>
      </c>
      <c r="V1157" s="179" t="str">
        <f t="shared" si="206"/>
        <v/>
      </c>
      <c r="W1157" t="str">
        <v/>
      </c>
      <c r="X1157" s="202" t="str">
        <v/>
      </c>
      <c r="Y1157" t="str">
        <v/>
      </c>
      <c r="Z1157" t="str">
        <v/>
      </c>
      <c r="AA1157" t="str">
        <f t="shared" si="198"/>
        <v/>
      </c>
      <c r="AB1157" t="str">
        <f t="shared" si="199"/>
        <v/>
      </c>
      <c r="AC1157" s="179" t="str">
        <f>IF('Planilla de Perforacion'!K1191="Repasa","Repasa","")</f>
        <v/>
      </c>
      <c r="AE1157" s="179" t="b">
        <f t="shared" si="207"/>
        <v>0</v>
      </c>
      <c r="AF1157" t="str">
        <v/>
      </c>
      <c r="AG1157" s="179" t="str">
        <f t="shared" si="208"/>
        <v/>
      </c>
      <c r="AH1157" t="str">
        <v/>
      </c>
      <c r="AI1157" s="202" t="str">
        <v/>
      </c>
      <c r="AJ1157" t="str">
        <v/>
      </c>
      <c r="AK1157" s="203" t="str">
        <v/>
      </c>
      <c r="AL1157" t="str">
        <f t="shared" si="201"/>
        <v/>
      </c>
      <c r="AM1157" t="str">
        <f t="shared" si="202"/>
        <v/>
      </c>
    </row>
    <row r="1158" spans="3:39" x14ac:dyDescent="0.25">
      <c r="C1158" s="179" t="str">
        <f>IF('Planilla de Perforacion'!K1192="Conexión","Conexión","")</f>
        <v/>
      </c>
      <c r="D1158" s="189" t="str">
        <f>'Planilla de Perforacion'!H1192</f>
        <v/>
      </c>
      <c r="E1158" s="190" t="str">
        <f>'Planilla de Perforacion'!E1192</f>
        <v/>
      </c>
      <c r="F1158" s="179">
        <f>'Planilla de Perforacion'!AF1192</f>
        <v>0</v>
      </c>
      <c r="G1158" s="179" t="str">
        <f>'Planilla de Perforacion'!AQ1192</f>
        <v/>
      </c>
      <c r="H1158" s="179" t="str">
        <f>'Planilla de Perforacion'!AS1192</f>
        <v/>
      </c>
      <c r="I1158" s="179" t="str">
        <f>'Planilla de Perforacion'!AR1192</f>
        <v/>
      </c>
      <c r="J1158" s="191" t="str">
        <v/>
      </c>
      <c r="K1158" s="191" t="str">
        <f t="shared" si="200"/>
        <v/>
      </c>
      <c r="L1158" s="191" t="str">
        <v/>
      </c>
      <c r="M1158" s="192" t="str">
        <v/>
      </c>
      <c r="N1158" s="191" t="str">
        <v/>
      </c>
      <c r="O1158" s="191" t="str">
        <v/>
      </c>
      <c r="P1158" s="193" t="str">
        <f t="shared" si="203"/>
        <v/>
      </c>
      <c r="Q1158" s="193" t="str">
        <f t="shared" si="204"/>
        <v/>
      </c>
      <c r="R1158" s="179" t="str">
        <f>IF('Planilla de Perforacion'!K1192="Survey","Survey","")</f>
        <v/>
      </c>
      <c r="T1158" s="179" t="b">
        <f t="shared" si="205"/>
        <v>0</v>
      </c>
      <c r="U1158" s="179" t="str">
        <v/>
      </c>
      <c r="V1158" s="179" t="str">
        <f t="shared" si="206"/>
        <v/>
      </c>
      <c r="W1158" t="str">
        <v/>
      </c>
      <c r="X1158" s="202" t="str">
        <v/>
      </c>
      <c r="Y1158" t="str">
        <v/>
      </c>
      <c r="Z1158" t="str">
        <v/>
      </c>
      <c r="AA1158" t="str">
        <f t="shared" si="198"/>
        <v/>
      </c>
      <c r="AB1158" t="str">
        <f t="shared" si="199"/>
        <v/>
      </c>
      <c r="AC1158" s="179" t="str">
        <f>IF('Planilla de Perforacion'!K1192="Repasa","Repasa","")</f>
        <v/>
      </c>
      <c r="AE1158" s="179" t="b">
        <f t="shared" si="207"/>
        <v>0</v>
      </c>
      <c r="AF1158" t="str">
        <v/>
      </c>
      <c r="AG1158" s="179" t="str">
        <f t="shared" si="208"/>
        <v/>
      </c>
      <c r="AH1158" t="str">
        <v/>
      </c>
      <c r="AI1158" s="202" t="str">
        <v/>
      </c>
      <c r="AJ1158" t="str">
        <v/>
      </c>
      <c r="AK1158" s="203" t="str">
        <v/>
      </c>
      <c r="AL1158" t="str">
        <f t="shared" si="201"/>
        <v/>
      </c>
      <c r="AM1158" t="str">
        <f t="shared" si="202"/>
        <v/>
      </c>
    </row>
    <row r="1159" spans="3:39" x14ac:dyDescent="0.25">
      <c r="C1159" s="179" t="str">
        <f>IF('Planilla de Perforacion'!K1193="Conexión","Conexión","")</f>
        <v/>
      </c>
      <c r="D1159" s="189" t="str">
        <f>'Planilla de Perforacion'!H1193</f>
        <v/>
      </c>
      <c r="E1159" s="190" t="str">
        <f>'Planilla de Perforacion'!E1193</f>
        <v/>
      </c>
      <c r="F1159" s="179">
        <f>'Planilla de Perforacion'!AF1193</f>
        <v>0</v>
      </c>
      <c r="G1159" s="179" t="str">
        <f>'Planilla de Perforacion'!AQ1193</f>
        <v/>
      </c>
      <c r="H1159" s="179" t="str">
        <f>'Planilla de Perforacion'!AS1193</f>
        <v/>
      </c>
      <c r="I1159" s="179" t="str">
        <f>'Planilla de Perforacion'!AR1193</f>
        <v/>
      </c>
      <c r="J1159" s="191" t="str">
        <v/>
      </c>
      <c r="K1159" s="191" t="str">
        <f t="shared" si="200"/>
        <v/>
      </c>
      <c r="L1159" s="191" t="str">
        <v/>
      </c>
      <c r="M1159" s="192" t="str">
        <v/>
      </c>
      <c r="N1159" s="191" t="str">
        <v/>
      </c>
      <c r="O1159" s="191" t="str">
        <v/>
      </c>
      <c r="P1159" s="193" t="str">
        <f t="shared" si="203"/>
        <v/>
      </c>
      <c r="Q1159" s="193" t="str">
        <f t="shared" si="204"/>
        <v/>
      </c>
      <c r="R1159" s="179" t="str">
        <f>IF('Planilla de Perforacion'!K1193="Survey","Survey","")</f>
        <v/>
      </c>
      <c r="T1159" s="179" t="b">
        <f t="shared" si="205"/>
        <v>0</v>
      </c>
      <c r="U1159" s="179" t="str">
        <v/>
      </c>
      <c r="V1159" s="179" t="str">
        <f t="shared" si="206"/>
        <v/>
      </c>
      <c r="W1159" t="str">
        <v/>
      </c>
      <c r="X1159" s="202" t="str">
        <v/>
      </c>
      <c r="Y1159" t="str">
        <v/>
      </c>
      <c r="Z1159" t="str">
        <v/>
      </c>
      <c r="AA1159" t="str">
        <f t="shared" si="198"/>
        <v/>
      </c>
      <c r="AB1159" t="str">
        <f t="shared" si="199"/>
        <v/>
      </c>
      <c r="AC1159" s="179" t="str">
        <f>IF('Planilla de Perforacion'!K1193="Repasa","Repasa","")</f>
        <v/>
      </c>
      <c r="AE1159" s="179" t="b">
        <f t="shared" si="207"/>
        <v>0</v>
      </c>
      <c r="AF1159" t="str">
        <v/>
      </c>
      <c r="AG1159" s="179" t="str">
        <f t="shared" si="208"/>
        <v/>
      </c>
      <c r="AH1159" t="str">
        <v/>
      </c>
      <c r="AI1159" s="202" t="str">
        <v/>
      </c>
      <c r="AJ1159" t="str">
        <v/>
      </c>
      <c r="AK1159" s="203" t="str">
        <v/>
      </c>
      <c r="AL1159" t="str">
        <f t="shared" si="201"/>
        <v/>
      </c>
      <c r="AM1159" t="str">
        <f t="shared" si="202"/>
        <v/>
      </c>
    </row>
    <row r="1160" spans="3:39" x14ac:dyDescent="0.25">
      <c r="C1160" s="179" t="str">
        <f>IF('Planilla de Perforacion'!K1194="Conexión","Conexión","")</f>
        <v/>
      </c>
      <c r="D1160" s="189" t="str">
        <f>'Planilla de Perforacion'!H1194</f>
        <v/>
      </c>
      <c r="E1160" s="190" t="str">
        <f>'Planilla de Perforacion'!E1194</f>
        <v/>
      </c>
      <c r="F1160" s="179">
        <f>'Planilla de Perforacion'!AF1194</f>
        <v>0</v>
      </c>
      <c r="G1160" s="179" t="str">
        <f>'Planilla de Perforacion'!AQ1194</f>
        <v/>
      </c>
      <c r="H1160" s="179" t="str">
        <f>'Planilla de Perforacion'!AS1194</f>
        <v/>
      </c>
      <c r="I1160" s="179" t="str">
        <f>'Planilla de Perforacion'!AR1194</f>
        <v/>
      </c>
      <c r="J1160" s="191" t="str">
        <v/>
      </c>
      <c r="K1160" s="191" t="str">
        <f t="shared" si="200"/>
        <v/>
      </c>
      <c r="L1160" s="191" t="str">
        <v/>
      </c>
      <c r="M1160" s="192" t="str">
        <v/>
      </c>
      <c r="N1160" s="191" t="str">
        <v/>
      </c>
      <c r="O1160" s="191" t="str">
        <v/>
      </c>
      <c r="P1160" s="193" t="str">
        <f t="shared" si="203"/>
        <v/>
      </c>
      <c r="Q1160" s="193" t="str">
        <f t="shared" si="204"/>
        <v/>
      </c>
      <c r="R1160" s="179" t="str">
        <f>IF('Planilla de Perforacion'!K1194="Survey","Survey","")</f>
        <v/>
      </c>
      <c r="T1160" s="179" t="b">
        <f t="shared" si="205"/>
        <v>0</v>
      </c>
      <c r="U1160" s="179" t="str">
        <v/>
      </c>
      <c r="V1160" s="179" t="str">
        <f t="shared" si="206"/>
        <v/>
      </c>
      <c r="W1160" t="str">
        <v/>
      </c>
      <c r="X1160" s="202" t="str">
        <v/>
      </c>
      <c r="Y1160" t="str">
        <v/>
      </c>
      <c r="Z1160" t="str">
        <v/>
      </c>
      <c r="AA1160" t="str">
        <f t="shared" ref="AA1160:AA1223" si="209">IF(Y1160="Día",W1160,"")</f>
        <v/>
      </c>
      <c r="AB1160" t="str">
        <f t="shared" ref="AB1160:AB1223" si="210">IF(Y1160="Noche",W1160,"")</f>
        <v/>
      </c>
      <c r="AC1160" s="179" t="str">
        <f>IF('Planilla de Perforacion'!K1194="Repasa","Repasa","")</f>
        <v/>
      </c>
      <c r="AE1160" s="179" t="b">
        <f t="shared" si="207"/>
        <v>0</v>
      </c>
      <c r="AF1160" t="str">
        <v/>
      </c>
      <c r="AG1160" s="179" t="str">
        <f t="shared" si="208"/>
        <v/>
      </c>
      <c r="AH1160" t="str">
        <v/>
      </c>
      <c r="AI1160" s="202" t="str">
        <v/>
      </c>
      <c r="AJ1160" t="str">
        <v/>
      </c>
      <c r="AK1160" s="203" t="str">
        <v/>
      </c>
      <c r="AL1160" t="str">
        <f t="shared" si="201"/>
        <v/>
      </c>
      <c r="AM1160" t="str">
        <f t="shared" si="202"/>
        <v/>
      </c>
    </row>
    <row r="1161" spans="3:39" x14ac:dyDescent="0.25">
      <c r="C1161" s="179" t="str">
        <f>IF('Planilla de Perforacion'!K1195="Conexión","Conexión","")</f>
        <v/>
      </c>
      <c r="D1161" s="189" t="str">
        <f>'Planilla de Perforacion'!H1195</f>
        <v/>
      </c>
      <c r="E1161" s="190" t="str">
        <f>'Planilla de Perforacion'!E1195</f>
        <v/>
      </c>
      <c r="F1161" s="179">
        <f>'Planilla de Perforacion'!AF1195</f>
        <v>0</v>
      </c>
      <c r="G1161" s="179" t="str">
        <f>'Planilla de Perforacion'!AQ1195</f>
        <v/>
      </c>
      <c r="H1161" s="179" t="str">
        <f>'Planilla de Perforacion'!AS1195</f>
        <v/>
      </c>
      <c r="I1161" s="179" t="str">
        <f>'Planilla de Perforacion'!AR1195</f>
        <v/>
      </c>
      <c r="J1161" s="191" t="str">
        <v/>
      </c>
      <c r="K1161" s="191" t="str">
        <f t="shared" si="200"/>
        <v/>
      </c>
      <c r="L1161" s="191" t="str">
        <v/>
      </c>
      <c r="M1161" s="192" t="str">
        <v/>
      </c>
      <c r="N1161" s="191" t="str">
        <v/>
      </c>
      <c r="O1161" s="191" t="str">
        <v/>
      </c>
      <c r="P1161" s="193" t="str">
        <f t="shared" si="203"/>
        <v/>
      </c>
      <c r="Q1161" s="193" t="str">
        <f t="shared" si="204"/>
        <v/>
      </c>
      <c r="R1161" s="179" t="str">
        <f>IF('Planilla de Perforacion'!K1195="Survey","Survey","")</f>
        <v/>
      </c>
      <c r="T1161" s="179" t="b">
        <f t="shared" si="205"/>
        <v>0</v>
      </c>
      <c r="U1161" s="179" t="str">
        <v/>
      </c>
      <c r="V1161" s="179" t="str">
        <f t="shared" si="206"/>
        <v/>
      </c>
      <c r="W1161" t="str">
        <v/>
      </c>
      <c r="X1161" s="202" t="str">
        <v/>
      </c>
      <c r="Y1161" t="str">
        <v/>
      </c>
      <c r="Z1161" t="str">
        <v/>
      </c>
      <c r="AA1161" t="str">
        <f t="shared" si="209"/>
        <v/>
      </c>
      <c r="AB1161" t="str">
        <f t="shared" si="210"/>
        <v/>
      </c>
      <c r="AC1161" s="179" t="str">
        <f>IF('Planilla de Perforacion'!K1195="Repasa","Repasa","")</f>
        <v/>
      </c>
      <c r="AE1161" s="179" t="b">
        <f t="shared" si="207"/>
        <v>0</v>
      </c>
      <c r="AF1161" t="str">
        <v/>
      </c>
      <c r="AG1161" s="179" t="str">
        <f t="shared" si="208"/>
        <v/>
      </c>
      <c r="AH1161" t="str">
        <v/>
      </c>
      <c r="AI1161" s="202" t="str">
        <v/>
      </c>
      <c r="AJ1161" t="str">
        <v/>
      </c>
      <c r="AK1161" s="203" t="str">
        <v/>
      </c>
      <c r="AL1161" t="str">
        <f t="shared" si="201"/>
        <v/>
      </c>
      <c r="AM1161" t="str">
        <f t="shared" si="202"/>
        <v/>
      </c>
    </row>
    <row r="1162" spans="3:39" x14ac:dyDescent="0.25">
      <c r="C1162" s="179" t="str">
        <f>IF('Planilla de Perforacion'!K1196="Conexión","Conexión","")</f>
        <v/>
      </c>
      <c r="D1162" s="189" t="str">
        <f>'Planilla de Perforacion'!H1196</f>
        <v/>
      </c>
      <c r="E1162" s="190" t="str">
        <f>'Planilla de Perforacion'!E1196</f>
        <v/>
      </c>
      <c r="F1162" s="179">
        <f>'Planilla de Perforacion'!AF1196</f>
        <v>0</v>
      </c>
      <c r="G1162" s="179" t="str">
        <f>'Planilla de Perforacion'!AQ1196</f>
        <v/>
      </c>
      <c r="H1162" s="179" t="str">
        <f>'Planilla de Perforacion'!AS1196</f>
        <v/>
      </c>
      <c r="I1162" s="179" t="str">
        <f>'Planilla de Perforacion'!AR1196</f>
        <v/>
      </c>
      <c r="J1162" s="191" t="str">
        <v/>
      </c>
      <c r="K1162" s="191" t="str">
        <f t="shared" si="200"/>
        <v/>
      </c>
      <c r="L1162" s="191" t="str">
        <v/>
      </c>
      <c r="M1162" s="192" t="str">
        <v/>
      </c>
      <c r="N1162" s="191" t="str">
        <v/>
      </c>
      <c r="O1162" s="191" t="str">
        <v/>
      </c>
      <c r="P1162" s="193" t="str">
        <f t="shared" si="203"/>
        <v/>
      </c>
      <c r="Q1162" s="193" t="str">
        <f t="shared" si="204"/>
        <v/>
      </c>
      <c r="R1162" s="179" t="str">
        <f>IF('Planilla de Perforacion'!K1196="Survey","Survey","")</f>
        <v/>
      </c>
      <c r="T1162" s="179" t="b">
        <f t="shared" si="205"/>
        <v>0</v>
      </c>
      <c r="U1162" s="179" t="str">
        <v/>
      </c>
      <c r="V1162" s="179" t="str">
        <f t="shared" si="206"/>
        <v/>
      </c>
      <c r="W1162" t="str">
        <v/>
      </c>
      <c r="X1162" s="202" t="str">
        <v/>
      </c>
      <c r="Y1162" t="str">
        <v/>
      </c>
      <c r="Z1162" t="str">
        <v/>
      </c>
      <c r="AA1162" t="str">
        <f t="shared" si="209"/>
        <v/>
      </c>
      <c r="AB1162" t="str">
        <f t="shared" si="210"/>
        <v/>
      </c>
      <c r="AC1162" s="179" t="str">
        <f>IF('Planilla de Perforacion'!K1196="Repasa","Repasa","")</f>
        <v/>
      </c>
      <c r="AE1162" s="179" t="b">
        <f t="shared" si="207"/>
        <v>0</v>
      </c>
      <c r="AF1162" t="str">
        <v/>
      </c>
      <c r="AG1162" s="179" t="str">
        <f t="shared" si="208"/>
        <v/>
      </c>
      <c r="AH1162" t="str">
        <v/>
      </c>
      <c r="AI1162" s="202" t="str">
        <v/>
      </c>
      <c r="AJ1162" t="str">
        <v/>
      </c>
      <c r="AK1162" s="203" t="str">
        <v/>
      </c>
      <c r="AL1162" t="str">
        <f t="shared" si="201"/>
        <v/>
      </c>
      <c r="AM1162" t="str">
        <f t="shared" si="202"/>
        <v/>
      </c>
    </row>
    <row r="1163" spans="3:39" x14ac:dyDescent="0.25">
      <c r="C1163" s="179" t="str">
        <f>IF('Planilla de Perforacion'!K1197="Conexión","Conexión","")</f>
        <v/>
      </c>
      <c r="D1163" s="189" t="str">
        <f>'Planilla de Perforacion'!H1197</f>
        <v/>
      </c>
      <c r="E1163" s="190" t="str">
        <f>'Planilla de Perforacion'!E1197</f>
        <v/>
      </c>
      <c r="F1163" s="179">
        <f>'Planilla de Perforacion'!AF1197</f>
        <v>0</v>
      </c>
      <c r="G1163" s="179" t="str">
        <f>'Planilla de Perforacion'!AQ1197</f>
        <v/>
      </c>
      <c r="H1163" s="179" t="str">
        <f>'Planilla de Perforacion'!AS1197</f>
        <v/>
      </c>
      <c r="I1163" s="179" t="str">
        <f>'Planilla de Perforacion'!AR1197</f>
        <v/>
      </c>
      <c r="J1163" s="191" t="str">
        <v/>
      </c>
      <c r="K1163" s="191" t="str">
        <f t="shared" si="200"/>
        <v/>
      </c>
      <c r="L1163" s="191" t="str">
        <v/>
      </c>
      <c r="M1163" s="192" t="str">
        <v/>
      </c>
      <c r="N1163" s="191" t="str">
        <v/>
      </c>
      <c r="O1163" s="191" t="str">
        <v/>
      </c>
      <c r="P1163" s="193" t="str">
        <f t="shared" si="203"/>
        <v/>
      </c>
      <c r="Q1163" s="193" t="str">
        <f t="shared" si="204"/>
        <v/>
      </c>
      <c r="R1163" s="179" t="str">
        <f>IF('Planilla de Perforacion'!K1197="Survey","Survey","")</f>
        <v/>
      </c>
      <c r="T1163" s="179" t="b">
        <f t="shared" si="205"/>
        <v>0</v>
      </c>
      <c r="U1163" s="179" t="str">
        <v/>
      </c>
      <c r="V1163" s="179" t="str">
        <f t="shared" si="206"/>
        <v/>
      </c>
      <c r="W1163" t="str">
        <v/>
      </c>
      <c r="X1163" s="202" t="str">
        <v/>
      </c>
      <c r="Y1163" t="str">
        <v/>
      </c>
      <c r="Z1163" t="str">
        <v/>
      </c>
      <c r="AA1163" t="str">
        <f t="shared" si="209"/>
        <v/>
      </c>
      <c r="AB1163" t="str">
        <f t="shared" si="210"/>
        <v/>
      </c>
      <c r="AC1163" s="179" t="str">
        <f>IF('Planilla de Perforacion'!K1197="Repasa","Repasa","")</f>
        <v/>
      </c>
      <c r="AE1163" s="179" t="b">
        <f t="shared" si="207"/>
        <v>0</v>
      </c>
      <c r="AF1163" t="str">
        <v/>
      </c>
      <c r="AG1163" s="179" t="str">
        <f t="shared" si="208"/>
        <v/>
      </c>
      <c r="AH1163" t="str">
        <v/>
      </c>
      <c r="AI1163" s="202" t="str">
        <v/>
      </c>
      <c r="AJ1163" t="str">
        <v/>
      </c>
      <c r="AK1163" s="203" t="str">
        <v/>
      </c>
      <c r="AL1163" t="str">
        <f t="shared" si="201"/>
        <v/>
      </c>
      <c r="AM1163" t="str">
        <f t="shared" si="202"/>
        <v/>
      </c>
    </row>
    <row r="1164" spans="3:39" x14ac:dyDescent="0.25">
      <c r="C1164" s="179" t="str">
        <f>IF('Planilla de Perforacion'!K1198="Conexión","Conexión","")</f>
        <v/>
      </c>
      <c r="D1164" s="189" t="str">
        <f>'Planilla de Perforacion'!H1198</f>
        <v/>
      </c>
      <c r="E1164" s="190" t="str">
        <f>'Planilla de Perforacion'!E1198</f>
        <v/>
      </c>
      <c r="F1164" s="179">
        <f>'Planilla de Perforacion'!AF1198</f>
        <v>0</v>
      </c>
      <c r="G1164" s="179" t="str">
        <f>'Planilla de Perforacion'!AQ1198</f>
        <v/>
      </c>
      <c r="H1164" s="179" t="str">
        <f>'Planilla de Perforacion'!AS1198</f>
        <v/>
      </c>
      <c r="I1164" s="179" t="str">
        <f>'Planilla de Perforacion'!AR1198</f>
        <v/>
      </c>
      <c r="J1164" s="191" t="str">
        <v/>
      </c>
      <c r="K1164" s="191" t="str">
        <f t="shared" ref="K1164:K1227" si="211">IF(J1164="","",$A$2)</f>
        <v/>
      </c>
      <c r="L1164" s="191" t="str">
        <v/>
      </c>
      <c r="M1164" s="192" t="str">
        <v/>
      </c>
      <c r="N1164" s="191" t="str">
        <v/>
      </c>
      <c r="O1164" s="191" t="str">
        <v/>
      </c>
      <c r="P1164" s="193" t="str">
        <f t="shared" si="203"/>
        <v/>
      </c>
      <c r="Q1164" s="193" t="str">
        <f t="shared" si="204"/>
        <v/>
      </c>
      <c r="R1164" s="179" t="str">
        <f>IF('Planilla de Perforacion'!K1198="Survey","Survey","")</f>
        <v/>
      </c>
      <c r="T1164" s="179" t="b">
        <f t="shared" si="205"/>
        <v>0</v>
      </c>
      <c r="U1164" s="179" t="str">
        <v/>
      </c>
      <c r="V1164" s="179" t="str">
        <f t="shared" si="206"/>
        <v/>
      </c>
      <c r="W1164" t="str">
        <v/>
      </c>
      <c r="X1164" s="202" t="str">
        <v/>
      </c>
      <c r="Y1164" t="str">
        <v/>
      </c>
      <c r="Z1164" t="str">
        <v/>
      </c>
      <c r="AA1164" t="str">
        <f t="shared" si="209"/>
        <v/>
      </c>
      <c r="AB1164" t="str">
        <f t="shared" si="210"/>
        <v/>
      </c>
      <c r="AC1164" s="179" t="str">
        <f>IF('Planilla de Perforacion'!K1198="Repasa","Repasa","")</f>
        <v/>
      </c>
      <c r="AE1164" s="179" t="b">
        <f t="shared" si="207"/>
        <v>0</v>
      </c>
      <c r="AF1164" t="str">
        <v/>
      </c>
      <c r="AG1164" s="179" t="str">
        <f t="shared" si="208"/>
        <v/>
      </c>
      <c r="AH1164" t="str">
        <v/>
      </c>
      <c r="AI1164" s="202" t="str">
        <v/>
      </c>
      <c r="AJ1164" t="str">
        <v/>
      </c>
      <c r="AK1164" s="203" t="str">
        <v/>
      </c>
      <c r="AL1164" t="str">
        <f t="shared" si="201"/>
        <v/>
      </c>
      <c r="AM1164" t="str">
        <f t="shared" si="202"/>
        <v/>
      </c>
    </row>
    <row r="1165" spans="3:39" x14ac:dyDescent="0.25">
      <c r="C1165" s="179" t="str">
        <f>IF('Planilla de Perforacion'!K1199="Conexión","Conexión","")</f>
        <v/>
      </c>
      <c r="D1165" s="189" t="str">
        <f>'Planilla de Perforacion'!H1199</f>
        <v/>
      </c>
      <c r="E1165" s="190" t="str">
        <f>'Planilla de Perforacion'!E1199</f>
        <v/>
      </c>
      <c r="F1165" s="179">
        <f>'Planilla de Perforacion'!AF1199</f>
        <v>0</v>
      </c>
      <c r="G1165" s="179" t="str">
        <f>'Planilla de Perforacion'!AQ1199</f>
        <v/>
      </c>
      <c r="H1165" s="179" t="str">
        <f>'Planilla de Perforacion'!AS1199</f>
        <v/>
      </c>
      <c r="I1165" s="179" t="str">
        <f>'Planilla de Perforacion'!AR1199</f>
        <v/>
      </c>
      <c r="J1165" s="191" t="str">
        <v/>
      </c>
      <c r="K1165" s="191" t="str">
        <f t="shared" si="211"/>
        <v/>
      </c>
      <c r="L1165" s="191" t="str">
        <v/>
      </c>
      <c r="M1165" s="192" t="str">
        <v/>
      </c>
      <c r="N1165" s="191" t="str">
        <v/>
      </c>
      <c r="O1165" s="191" t="str">
        <v/>
      </c>
      <c r="P1165" s="193" t="str">
        <f t="shared" si="203"/>
        <v/>
      </c>
      <c r="Q1165" s="193" t="str">
        <f t="shared" si="204"/>
        <v/>
      </c>
      <c r="R1165" s="179" t="str">
        <f>IF('Planilla de Perforacion'!K1199="Survey","Survey","")</f>
        <v/>
      </c>
      <c r="T1165" s="179" t="b">
        <f t="shared" si="205"/>
        <v>0</v>
      </c>
      <c r="U1165" s="179" t="str">
        <v/>
      </c>
      <c r="V1165" s="179" t="str">
        <f t="shared" si="206"/>
        <v/>
      </c>
      <c r="W1165" t="str">
        <v/>
      </c>
      <c r="X1165" s="202" t="str">
        <v/>
      </c>
      <c r="Y1165" t="str">
        <v/>
      </c>
      <c r="Z1165" t="str">
        <v/>
      </c>
      <c r="AA1165" t="str">
        <f t="shared" si="209"/>
        <v/>
      </c>
      <c r="AB1165" t="str">
        <f t="shared" si="210"/>
        <v/>
      </c>
      <c r="AC1165" s="179" t="str">
        <f>IF('Planilla de Perforacion'!K1199="Repasa","Repasa","")</f>
        <v/>
      </c>
      <c r="AE1165" s="179" t="b">
        <f t="shared" si="207"/>
        <v>0</v>
      </c>
      <c r="AF1165" t="str">
        <v/>
      </c>
      <c r="AG1165" s="179" t="str">
        <f t="shared" si="208"/>
        <v/>
      </c>
      <c r="AH1165" t="str">
        <v/>
      </c>
      <c r="AI1165" s="202" t="str">
        <v/>
      </c>
      <c r="AJ1165" t="str">
        <v/>
      </c>
      <c r="AK1165" s="203" t="str">
        <v/>
      </c>
      <c r="AL1165" t="str">
        <f t="shared" si="201"/>
        <v/>
      </c>
      <c r="AM1165" t="str">
        <f t="shared" si="202"/>
        <v/>
      </c>
    </row>
    <row r="1166" spans="3:39" x14ac:dyDescent="0.25">
      <c r="C1166" s="179" t="str">
        <f>IF('Planilla de Perforacion'!K1200="Conexión","Conexión","")</f>
        <v/>
      </c>
      <c r="D1166" s="189" t="str">
        <f>'Planilla de Perforacion'!H1200</f>
        <v/>
      </c>
      <c r="E1166" s="190" t="str">
        <f>'Planilla de Perforacion'!E1200</f>
        <v/>
      </c>
      <c r="F1166" s="179">
        <f>'Planilla de Perforacion'!AF1200</f>
        <v>0</v>
      </c>
      <c r="G1166" s="179" t="str">
        <f>'Planilla de Perforacion'!AQ1200</f>
        <v/>
      </c>
      <c r="H1166" s="179" t="str">
        <f>'Planilla de Perforacion'!AS1200</f>
        <v/>
      </c>
      <c r="I1166" s="179" t="str">
        <f>'Planilla de Perforacion'!AR1200</f>
        <v/>
      </c>
      <c r="J1166" s="191" t="str">
        <v/>
      </c>
      <c r="K1166" s="191" t="str">
        <f t="shared" si="211"/>
        <v/>
      </c>
      <c r="L1166" s="191" t="str">
        <v/>
      </c>
      <c r="M1166" s="192" t="str">
        <v/>
      </c>
      <c r="N1166" s="191" t="str">
        <v/>
      </c>
      <c r="O1166" s="191" t="str">
        <v/>
      </c>
      <c r="P1166" s="193" t="str">
        <f t="shared" si="203"/>
        <v/>
      </c>
      <c r="Q1166" s="193" t="str">
        <f t="shared" si="204"/>
        <v/>
      </c>
      <c r="R1166" s="179" t="str">
        <f>IF('Planilla de Perforacion'!K1200="Survey","Survey","")</f>
        <v/>
      </c>
      <c r="T1166" s="179" t="b">
        <f t="shared" si="205"/>
        <v>0</v>
      </c>
      <c r="U1166" s="179" t="str">
        <v/>
      </c>
      <c r="V1166" s="179" t="str">
        <f t="shared" si="206"/>
        <v/>
      </c>
      <c r="W1166" t="str">
        <v/>
      </c>
      <c r="X1166" s="202" t="str">
        <v/>
      </c>
      <c r="Y1166" t="str">
        <v/>
      </c>
      <c r="Z1166" t="str">
        <v/>
      </c>
      <c r="AA1166" t="str">
        <f t="shared" si="209"/>
        <v/>
      </c>
      <c r="AB1166" t="str">
        <f t="shared" si="210"/>
        <v/>
      </c>
      <c r="AC1166" s="179" t="str">
        <f>IF('Planilla de Perforacion'!K1200="Repasa","Repasa","")</f>
        <v/>
      </c>
      <c r="AE1166" s="179" t="b">
        <f t="shared" si="207"/>
        <v>0</v>
      </c>
      <c r="AF1166" t="str">
        <v/>
      </c>
      <c r="AG1166" s="179" t="str">
        <f t="shared" si="208"/>
        <v/>
      </c>
      <c r="AH1166" t="str">
        <v/>
      </c>
      <c r="AI1166" s="202" t="str">
        <v/>
      </c>
      <c r="AJ1166" t="str">
        <v/>
      </c>
      <c r="AK1166" s="203" t="str">
        <v/>
      </c>
      <c r="AL1166" t="str">
        <f t="shared" si="201"/>
        <v/>
      </c>
      <c r="AM1166" t="str">
        <f t="shared" si="202"/>
        <v/>
      </c>
    </row>
    <row r="1167" spans="3:39" x14ac:dyDescent="0.25">
      <c r="C1167" s="179" t="str">
        <f>IF('Planilla de Perforacion'!K1201="Conexión","Conexión","")</f>
        <v/>
      </c>
      <c r="D1167" s="189" t="str">
        <f>'Planilla de Perforacion'!H1201</f>
        <v/>
      </c>
      <c r="E1167" s="190" t="str">
        <f>'Planilla de Perforacion'!E1201</f>
        <v/>
      </c>
      <c r="F1167" s="179">
        <f>'Planilla de Perforacion'!AF1201</f>
        <v>0</v>
      </c>
      <c r="G1167" s="179" t="str">
        <f>'Planilla de Perforacion'!AQ1201</f>
        <v/>
      </c>
      <c r="H1167" s="179" t="str">
        <f>'Planilla de Perforacion'!AS1201</f>
        <v/>
      </c>
      <c r="I1167" s="179" t="str">
        <f>'Planilla de Perforacion'!AR1201</f>
        <v/>
      </c>
      <c r="J1167" s="191" t="str">
        <v/>
      </c>
      <c r="K1167" s="191" t="str">
        <f t="shared" si="211"/>
        <v/>
      </c>
      <c r="L1167" s="191" t="str">
        <v/>
      </c>
      <c r="M1167" s="192" t="str">
        <v/>
      </c>
      <c r="N1167" s="191" t="str">
        <v/>
      </c>
      <c r="O1167" s="191" t="str">
        <v/>
      </c>
      <c r="P1167" s="193" t="str">
        <f t="shared" si="203"/>
        <v/>
      </c>
      <c r="Q1167" s="193" t="str">
        <f t="shared" si="204"/>
        <v/>
      </c>
      <c r="R1167" s="179" t="str">
        <f>IF('Planilla de Perforacion'!K1201="Survey","Survey","")</f>
        <v/>
      </c>
      <c r="T1167" s="179" t="b">
        <f t="shared" si="205"/>
        <v>0</v>
      </c>
      <c r="U1167" s="179" t="str">
        <v/>
      </c>
      <c r="V1167" s="179" t="str">
        <f t="shared" si="206"/>
        <v/>
      </c>
      <c r="W1167" t="str">
        <v/>
      </c>
      <c r="X1167" s="202" t="str">
        <v/>
      </c>
      <c r="Y1167" t="str">
        <v/>
      </c>
      <c r="Z1167" t="str">
        <v/>
      </c>
      <c r="AA1167" t="str">
        <f t="shared" si="209"/>
        <v/>
      </c>
      <c r="AB1167" t="str">
        <f t="shared" si="210"/>
        <v/>
      </c>
      <c r="AC1167" s="179" t="str">
        <f>IF('Planilla de Perforacion'!K1201="Repasa","Repasa","")</f>
        <v/>
      </c>
      <c r="AE1167" s="179" t="b">
        <f t="shared" si="207"/>
        <v>0</v>
      </c>
      <c r="AF1167" t="str">
        <v/>
      </c>
      <c r="AG1167" s="179" t="str">
        <f t="shared" si="208"/>
        <v/>
      </c>
      <c r="AH1167" t="str">
        <v/>
      </c>
      <c r="AI1167" s="202" t="str">
        <v/>
      </c>
      <c r="AJ1167" t="str">
        <v/>
      </c>
      <c r="AK1167" s="203" t="str">
        <v/>
      </c>
      <c r="AL1167" t="str">
        <f t="shared" si="201"/>
        <v/>
      </c>
      <c r="AM1167" t="str">
        <f t="shared" si="202"/>
        <v/>
      </c>
    </row>
    <row r="1168" spans="3:39" x14ac:dyDescent="0.25">
      <c r="C1168" s="179" t="str">
        <f>IF('Planilla de Perforacion'!K1202="Conexión","Conexión","")</f>
        <v/>
      </c>
      <c r="D1168" s="189" t="str">
        <f>'Planilla de Perforacion'!H1202</f>
        <v/>
      </c>
      <c r="E1168" s="190" t="str">
        <f>'Planilla de Perforacion'!E1202</f>
        <v/>
      </c>
      <c r="F1168" s="179">
        <f>'Planilla de Perforacion'!AF1202</f>
        <v>0</v>
      </c>
      <c r="G1168" s="179" t="str">
        <f>'Planilla de Perforacion'!AQ1202</f>
        <v/>
      </c>
      <c r="H1168" s="179" t="str">
        <f>'Planilla de Perforacion'!AS1202</f>
        <v/>
      </c>
      <c r="I1168" s="179" t="str">
        <f>'Planilla de Perforacion'!AR1202</f>
        <v/>
      </c>
      <c r="J1168" s="191" t="str">
        <v/>
      </c>
      <c r="K1168" s="191" t="str">
        <f t="shared" si="211"/>
        <v/>
      </c>
      <c r="L1168" s="191" t="str">
        <v/>
      </c>
      <c r="M1168" s="192" t="str">
        <v/>
      </c>
      <c r="N1168" s="191" t="str">
        <v/>
      </c>
      <c r="O1168" s="191" t="str">
        <v/>
      </c>
      <c r="P1168" s="193" t="str">
        <f t="shared" si="203"/>
        <v/>
      </c>
      <c r="Q1168" s="193" t="str">
        <f t="shared" si="204"/>
        <v/>
      </c>
      <c r="R1168" s="179" t="str">
        <f>IF('Planilla de Perforacion'!K1202="Survey","Survey","")</f>
        <v/>
      </c>
      <c r="T1168" s="179" t="b">
        <f t="shared" si="205"/>
        <v>0</v>
      </c>
      <c r="U1168" s="179" t="str">
        <v/>
      </c>
      <c r="V1168" s="179" t="str">
        <f t="shared" si="206"/>
        <v/>
      </c>
      <c r="W1168" t="str">
        <v/>
      </c>
      <c r="X1168" s="202" t="str">
        <v/>
      </c>
      <c r="Y1168" t="str">
        <v/>
      </c>
      <c r="Z1168" t="str">
        <v/>
      </c>
      <c r="AA1168" t="str">
        <f t="shared" si="209"/>
        <v/>
      </c>
      <c r="AB1168" t="str">
        <f t="shared" si="210"/>
        <v/>
      </c>
      <c r="AC1168" s="179" t="str">
        <f>IF('Planilla de Perforacion'!K1202="Repasa","Repasa","")</f>
        <v/>
      </c>
      <c r="AE1168" s="179" t="b">
        <f t="shared" si="207"/>
        <v>0</v>
      </c>
      <c r="AF1168" t="str">
        <v/>
      </c>
      <c r="AG1168" s="179" t="str">
        <f t="shared" si="208"/>
        <v/>
      </c>
      <c r="AH1168" t="str">
        <v/>
      </c>
      <c r="AI1168" s="202" t="str">
        <v/>
      </c>
      <c r="AJ1168" t="str">
        <v/>
      </c>
      <c r="AK1168" s="203" t="str">
        <v/>
      </c>
      <c r="AL1168" t="str">
        <f t="shared" si="201"/>
        <v/>
      </c>
      <c r="AM1168" t="str">
        <f t="shared" si="202"/>
        <v/>
      </c>
    </row>
    <row r="1169" spans="3:39" x14ac:dyDescent="0.25">
      <c r="C1169" s="179" t="str">
        <f>IF('Planilla de Perforacion'!K1203="Conexión","Conexión","")</f>
        <v/>
      </c>
      <c r="D1169" s="189" t="str">
        <f>'Planilla de Perforacion'!H1203</f>
        <v/>
      </c>
      <c r="E1169" s="190" t="str">
        <f>'Planilla de Perforacion'!E1203</f>
        <v/>
      </c>
      <c r="F1169" s="179">
        <f>'Planilla de Perforacion'!AF1203</f>
        <v>0</v>
      </c>
      <c r="G1169" s="179" t="str">
        <f>'Planilla de Perforacion'!AQ1203</f>
        <v/>
      </c>
      <c r="H1169" s="179" t="str">
        <f>'Planilla de Perforacion'!AS1203</f>
        <v/>
      </c>
      <c r="I1169" s="179" t="str">
        <f>'Planilla de Perforacion'!AR1203</f>
        <v/>
      </c>
      <c r="J1169" s="191" t="str">
        <v/>
      </c>
      <c r="K1169" s="191" t="str">
        <f t="shared" si="211"/>
        <v/>
      </c>
      <c r="L1169" s="191" t="str">
        <v/>
      </c>
      <c r="M1169" s="192" t="str">
        <v/>
      </c>
      <c r="N1169" s="191" t="str">
        <v/>
      </c>
      <c r="O1169" s="191" t="str">
        <v/>
      </c>
      <c r="P1169" s="193" t="str">
        <f t="shared" si="203"/>
        <v/>
      </c>
      <c r="Q1169" s="193" t="str">
        <f t="shared" si="204"/>
        <v/>
      </c>
      <c r="R1169" s="179" t="str">
        <f>IF('Planilla de Perforacion'!K1203="Survey","Survey","")</f>
        <v/>
      </c>
      <c r="T1169" s="179" t="b">
        <f t="shared" si="205"/>
        <v>0</v>
      </c>
      <c r="U1169" s="179" t="str">
        <v/>
      </c>
      <c r="V1169" s="179" t="str">
        <f t="shared" si="206"/>
        <v/>
      </c>
      <c r="W1169" t="str">
        <v/>
      </c>
      <c r="X1169" s="202" t="str">
        <v/>
      </c>
      <c r="Y1169" t="str">
        <v/>
      </c>
      <c r="Z1169" t="str">
        <v/>
      </c>
      <c r="AA1169" t="str">
        <f t="shared" si="209"/>
        <v/>
      </c>
      <c r="AB1169" t="str">
        <f t="shared" si="210"/>
        <v/>
      </c>
      <c r="AC1169" s="179" t="str">
        <f>IF('Planilla de Perforacion'!K1203="Repasa","Repasa","")</f>
        <v/>
      </c>
      <c r="AE1169" s="179" t="b">
        <f t="shared" si="207"/>
        <v>0</v>
      </c>
      <c r="AF1169" t="str">
        <v/>
      </c>
      <c r="AG1169" s="179" t="str">
        <f t="shared" si="208"/>
        <v/>
      </c>
      <c r="AH1169" t="str">
        <v/>
      </c>
      <c r="AI1169" s="202" t="str">
        <v/>
      </c>
      <c r="AJ1169" t="str">
        <v/>
      </c>
      <c r="AK1169" s="203" t="str">
        <v/>
      </c>
      <c r="AL1169" t="str">
        <f t="shared" si="201"/>
        <v/>
      </c>
      <c r="AM1169" t="str">
        <f t="shared" si="202"/>
        <v/>
      </c>
    </row>
    <row r="1170" spans="3:39" x14ac:dyDescent="0.25">
      <c r="C1170" s="179" t="str">
        <f>IF('Planilla de Perforacion'!K1204="Conexión","Conexión","")</f>
        <v/>
      </c>
      <c r="D1170" s="189" t="str">
        <f>'Planilla de Perforacion'!H1204</f>
        <v/>
      </c>
      <c r="E1170" s="190" t="str">
        <f>'Planilla de Perforacion'!E1204</f>
        <v/>
      </c>
      <c r="F1170" s="179">
        <f>'Planilla de Perforacion'!AF1204</f>
        <v>0</v>
      </c>
      <c r="G1170" s="179" t="str">
        <f>'Planilla de Perforacion'!AQ1204</f>
        <v/>
      </c>
      <c r="H1170" s="179" t="str">
        <f>'Planilla de Perforacion'!AS1204</f>
        <v/>
      </c>
      <c r="I1170" s="179" t="str">
        <f>'Planilla de Perforacion'!AR1204</f>
        <v/>
      </c>
      <c r="J1170" s="191" t="str">
        <v/>
      </c>
      <c r="K1170" s="191" t="str">
        <f t="shared" si="211"/>
        <v/>
      </c>
      <c r="L1170" s="191" t="str">
        <v/>
      </c>
      <c r="M1170" s="192" t="str">
        <v/>
      </c>
      <c r="N1170" s="191" t="str">
        <v/>
      </c>
      <c r="O1170" s="191" t="str">
        <v/>
      </c>
      <c r="P1170" s="193" t="str">
        <f t="shared" si="203"/>
        <v/>
      </c>
      <c r="Q1170" s="193" t="str">
        <f t="shared" si="204"/>
        <v/>
      </c>
      <c r="R1170" s="179" t="str">
        <f>IF('Planilla de Perforacion'!K1204="Survey","Survey","")</f>
        <v/>
      </c>
      <c r="T1170" s="179" t="b">
        <f t="shared" si="205"/>
        <v>0</v>
      </c>
      <c r="U1170" s="179" t="str">
        <v/>
      </c>
      <c r="V1170" s="179" t="str">
        <f t="shared" si="206"/>
        <v/>
      </c>
      <c r="W1170" t="str">
        <v/>
      </c>
      <c r="X1170" s="202" t="str">
        <v/>
      </c>
      <c r="Y1170" t="str">
        <v/>
      </c>
      <c r="Z1170" t="str">
        <v/>
      </c>
      <c r="AA1170" t="str">
        <f t="shared" si="209"/>
        <v/>
      </c>
      <c r="AB1170" t="str">
        <f t="shared" si="210"/>
        <v/>
      </c>
      <c r="AC1170" s="179" t="str">
        <f>IF('Planilla de Perforacion'!K1204="Repasa","Repasa","")</f>
        <v/>
      </c>
      <c r="AE1170" s="179" t="b">
        <f t="shared" si="207"/>
        <v>0</v>
      </c>
      <c r="AF1170" t="str">
        <v/>
      </c>
      <c r="AG1170" s="179" t="str">
        <f t="shared" si="208"/>
        <v/>
      </c>
      <c r="AH1170" t="str">
        <v/>
      </c>
      <c r="AI1170" s="202" t="str">
        <v/>
      </c>
      <c r="AJ1170" t="str">
        <v/>
      </c>
      <c r="AK1170" s="203" t="str">
        <v/>
      </c>
      <c r="AL1170" t="str">
        <f t="shared" si="201"/>
        <v/>
      </c>
      <c r="AM1170" t="str">
        <f t="shared" si="202"/>
        <v/>
      </c>
    </row>
    <row r="1171" spans="3:39" x14ac:dyDescent="0.25">
      <c r="C1171" s="179" t="str">
        <f>IF('Planilla de Perforacion'!K1205="Conexión","Conexión","")</f>
        <v/>
      </c>
      <c r="D1171" s="189" t="str">
        <f>'Planilla de Perforacion'!H1205</f>
        <v/>
      </c>
      <c r="E1171" s="190" t="str">
        <f>'Planilla de Perforacion'!E1205</f>
        <v/>
      </c>
      <c r="F1171" s="179">
        <f>'Planilla de Perforacion'!AF1205</f>
        <v>0</v>
      </c>
      <c r="G1171" s="179" t="str">
        <f>'Planilla de Perforacion'!AQ1205</f>
        <v/>
      </c>
      <c r="H1171" s="179" t="str">
        <f>'Planilla de Perforacion'!AS1205</f>
        <v/>
      </c>
      <c r="I1171" s="179" t="str">
        <f>'Planilla de Perforacion'!AR1205</f>
        <v/>
      </c>
      <c r="J1171" s="191" t="str">
        <v/>
      </c>
      <c r="K1171" s="191" t="str">
        <f t="shared" si="211"/>
        <v/>
      </c>
      <c r="L1171" s="191" t="str">
        <v/>
      </c>
      <c r="M1171" s="192" t="str">
        <v/>
      </c>
      <c r="N1171" s="191" t="str">
        <v/>
      </c>
      <c r="O1171" s="191" t="str">
        <v/>
      </c>
      <c r="P1171" s="193" t="str">
        <f t="shared" si="203"/>
        <v/>
      </c>
      <c r="Q1171" s="193" t="str">
        <f t="shared" si="204"/>
        <v/>
      </c>
      <c r="R1171" s="179" t="str">
        <f>IF('Planilla de Perforacion'!K1205="Survey","Survey","")</f>
        <v/>
      </c>
      <c r="T1171" s="179" t="b">
        <f t="shared" si="205"/>
        <v>0</v>
      </c>
      <c r="U1171" s="179" t="str">
        <v/>
      </c>
      <c r="V1171" s="179" t="str">
        <f t="shared" si="206"/>
        <v/>
      </c>
      <c r="W1171" t="str">
        <v/>
      </c>
      <c r="X1171" s="202" t="str">
        <v/>
      </c>
      <c r="Y1171" t="str">
        <v/>
      </c>
      <c r="Z1171" t="str">
        <v/>
      </c>
      <c r="AA1171" t="str">
        <f t="shared" si="209"/>
        <v/>
      </c>
      <c r="AB1171" t="str">
        <f t="shared" si="210"/>
        <v/>
      </c>
      <c r="AC1171" s="179" t="str">
        <f>IF('Planilla de Perforacion'!K1205="Repasa","Repasa","")</f>
        <v/>
      </c>
      <c r="AE1171" s="179" t="b">
        <f t="shared" si="207"/>
        <v>0</v>
      </c>
      <c r="AF1171" t="str">
        <v/>
      </c>
      <c r="AG1171" s="179" t="str">
        <f t="shared" si="208"/>
        <v/>
      </c>
      <c r="AH1171" t="str">
        <v/>
      </c>
      <c r="AI1171" s="202" t="str">
        <v/>
      </c>
      <c r="AJ1171" t="str">
        <v/>
      </c>
      <c r="AK1171" s="203" t="str">
        <v/>
      </c>
      <c r="AL1171" t="str">
        <f t="shared" si="201"/>
        <v/>
      </c>
      <c r="AM1171" t="str">
        <f t="shared" si="202"/>
        <v/>
      </c>
    </row>
    <row r="1172" spans="3:39" x14ac:dyDescent="0.25">
      <c r="C1172" s="179" t="str">
        <f>IF('Planilla de Perforacion'!K1206="Conexión","Conexión","")</f>
        <v/>
      </c>
      <c r="D1172" s="189" t="str">
        <f>'Planilla de Perforacion'!H1206</f>
        <v/>
      </c>
      <c r="E1172" s="190" t="str">
        <f>'Planilla de Perforacion'!E1206</f>
        <v/>
      </c>
      <c r="F1172" s="179">
        <f>'Planilla de Perforacion'!AF1206</f>
        <v>0</v>
      </c>
      <c r="G1172" s="179" t="str">
        <f>'Planilla de Perforacion'!AQ1206</f>
        <v/>
      </c>
      <c r="H1172" s="179" t="str">
        <f>'Planilla de Perforacion'!AS1206</f>
        <v/>
      </c>
      <c r="I1172" s="179" t="str">
        <f>'Planilla de Perforacion'!AR1206</f>
        <v/>
      </c>
      <c r="J1172" s="191" t="str">
        <v/>
      </c>
      <c r="K1172" s="191" t="str">
        <f t="shared" si="211"/>
        <v/>
      </c>
      <c r="L1172" s="191" t="str">
        <v/>
      </c>
      <c r="M1172" s="192" t="str">
        <v/>
      </c>
      <c r="N1172" s="191" t="str">
        <v/>
      </c>
      <c r="O1172" s="191" t="str">
        <v/>
      </c>
      <c r="P1172" s="193" t="str">
        <f t="shared" si="203"/>
        <v/>
      </c>
      <c r="Q1172" s="193" t="str">
        <f t="shared" si="204"/>
        <v/>
      </c>
      <c r="R1172" s="179" t="str">
        <f>IF('Planilla de Perforacion'!K1206="Survey","Survey","")</f>
        <v/>
      </c>
      <c r="T1172" s="179" t="b">
        <f t="shared" si="205"/>
        <v>0</v>
      </c>
      <c r="U1172" s="179" t="str">
        <v/>
      </c>
      <c r="V1172" s="179" t="str">
        <f t="shared" si="206"/>
        <v/>
      </c>
      <c r="W1172" t="str">
        <v/>
      </c>
      <c r="X1172" s="202" t="str">
        <v/>
      </c>
      <c r="Y1172" t="str">
        <v/>
      </c>
      <c r="Z1172" t="str">
        <v/>
      </c>
      <c r="AA1172" t="str">
        <f t="shared" si="209"/>
        <v/>
      </c>
      <c r="AB1172" t="str">
        <f t="shared" si="210"/>
        <v/>
      </c>
      <c r="AC1172" s="179" t="str">
        <f>IF('Planilla de Perforacion'!K1206="Repasa","Repasa","")</f>
        <v/>
      </c>
      <c r="AE1172" s="179" t="b">
        <f t="shared" si="207"/>
        <v>0</v>
      </c>
      <c r="AF1172" t="str">
        <v/>
      </c>
      <c r="AG1172" s="179" t="str">
        <f t="shared" si="208"/>
        <v/>
      </c>
      <c r="AH1172" t="str">
        <v/>
      </c>
      <c r="AI1172" s="202" t="str">
        <v/>
      </c>
      <c r="AJ1172" t="str">
        <v/>
      </c>
      <c r="AK1172" s="203" t="str">
        <v/>
      </c>
      <c r="AL1172" t="str">
        <f t="shared" si="201"/>
        <v/>
      </c>
      <c r="AM1172" t="str">
        <f t="shared" si="202"/>
        <v/>
      </c>
    </row>
    <row r="1173" spans="3:39" x14ac:dyDescent="0.25">
      <c r="C1173" s="179" t="str">
        <f>IF('Planilla de Perforacion'!K1207="Conexión","Conexión","")</f>
        <v/>
      </c>
      <c r="D1173" s="189" t="str">
        <f>'Planilla de Perforacion'!H1207</f>
        <v/>
      </c>
      <c r="E1173" s="190" t="str">
        <f>'Planilla de Perforacion'!E1207</f>
        <v/>
      </c>
      <c r="F1173" s="179">
        <f>'Planilla de Perforacion'!AF1207</f>
        <v>0</v>
      </c>
      <c r="G1173" s="179" t="str">
        <f>'Planilla de Perforacion'!AQ1207</f>
        <v/>
      </c>
      <c r="H1173" s="179" t="str">
        <f>'Planilla de Perforacion'!AS1207</f>
        <v/>
      </c>
      <c r="I1173" s="179" t="str">
        <f>'Planilla de Perforacion'!AR1207</f>
        <v/>
      </c>
      <c r="J1173" s="191" t="str">
        <v/>
      </c>
      <c r="K1173" s="191" t="str">
        <f t="shared" si="211"/>
        <v/>
      </c>
      <c r="L1173" s="191" t="str">
        <v/>
      </c>
      <c r="M1173" s="192" t="str">
        <v/>
      </c>
      <c r="N1173" s="191" t="str">
        <v/>
      </c>
      <c r="O1173" s="191" t="str">
        <v/>
      </c>
      <c r="P1173" s="193" t="str">
        <f t="shared" si="203"/>
        <v/>
      </c>
      <c r="Q1173" s="193" t="str">
        <f t="shared" si="204"/>
        <v/>
      </c>
      <c r="R1173" s="179" t="str">
        <f>IF('Planilla de Perforacion'!K1207="Survey","Survey","")</f>
        <v/>
      </c>
      <c r="T1173" s="179" t="b">
        <f t="shared" si="205"/>
        <v>0</v>
      </c>
      <c r="U1173" s="179" t="str">
        <v/>
      </c>
      <c r="V1173" s="179" t="str">
        <f t="shared" si="206"/>
        <v/>
      </c>
      <c r="W1173" t="str">
        <v/>
      </c>
      <c r="X1173" s="202" t="str">
        <v/>
      </c>
      <c r="Y1173" t="str">
        <v/>
      </c>
      <c r="Z1173" t="str">
        <v/>
      </c>
      <c r="AA1173" t="str">
        <f t="shared" si="209"/>
        <v/>
      </c>
      <c r="AB1173" t="str">
        <f t="shared" si="210"/>
        <v/>
      </c>
      <c r="AC1173" s="179" t="str">
        <f>IF('Planilla de Perforacion'!K1207="Repasa","Repasa","")</f>
        <v/>
      </c>
      <c r="AE1173" s="179" t="b">
        <f t="shared" si="207"/>
        <v>0</v>
      </c>
      <c r="AF1173" t="str">
        <v/>
      </c>
      <c r="AG1173" s="179" t="str">
        <f t="shared" si="208"/>
        <v/>
      </c>
      <c r="AH1173" t="str">
        <v/>
      </c>
      <c r="AI1173" s="202" t="str">
        <v/>
      </c>
      <c r="AJ1173" t="str">
        <v/>
      </c>
      <c r="AK1173" s="203" t="str">
        <v/>
      </c>
      <c r="AL1173" t="str">
        <f t="shared" si="201"/>
        <v/>
      </c>
      <c r="AM1173" t="str">
        <f t="shared" si="202"/>
        <v/>
      </c>
    </row>
    <row r="1174" spans="3:39" x14ac:dyDescent="0.25">
      <c r="C1174" s="179" t="str">
        <f>IF('Planilla de Perforacion'!K1208="Conexión","Conexión","")</f>
        <v/>
      </c>
      <c r="D1174" s="189" t="str">
        <f>'Planilla de Perforacion'!H1208</f>
        <v/>
      </c>
      <c r="E1174" s="190" t="str">
        <f>'Planilla de Perforacion'!E1208</f>
        <v/>
      </c>
      <c r="F1174" s="179">
        <f>'Planilla de Perforacion'!AF1208</f>
        <v>0</v>
      </c>
      <c r="G1174" s="179" t="str">
        <f>'Planilla de Perforacion'!AQ1208</f>
        <v/>
      </c>
      <c r="H1174" s="179" t="str">
        <f>'Planilla de Perforacion'!AS1208</f>
        <v/>
      </c>
      <c r="I1174" s="179" t="str">
        <f>'Planilla de Perforacion'!AR1208</f>
        <v/>
      </c>
      <c r="J1174" s="191" t="str">
        <v/>
      </c>
      <c r="K1174" s="191" t="str">
        <f t="shared" si="211"/>
        <v/>
      </c>
      <c r="L1174" s="191" t="str">
        <v/>
      </c>
      <c r="M1174" s="192" t="str">
        <v/>
      </c>
      <c r="N1174" s="191" t="str">
        <v/>
      </c>
      <c r="O1174" s="191" t="str">
        <v/>
      </c>
      <c r="P1174" s="193" t="str">
        <f t="shared" si="203"/>
        <v/>
      </c>
      <c r="Q1174" s="193" t="str">
        <f t="shared" si="204"/>
        <v/>
      </c>
      <c r="R1174" s="179" t="str">
        <f>IF('Planilla de Perforacion'!K1208="Survey","Survey","")</f>
        <v/>
      </c>
      <c r="T1174" s="179" t="b">
        <f t="shared" si="205"/>
        <v>0</v>
      </c>
      <c r="U1174" s="179" t="str">
        <v/>
      </c>
      <c r="V1174" s="179" t="str">
        <f t="shared" si="206"/>
        <v/>
      </c>
      <c r="W1174" t="str">
        <v/>
      </c>
      <c r="X1174" s="202" t="str">
        <v/>
      </c>
      <c r="Y1174" t="str">
        <v/>
      </c>
      <c r="Z1174" t="str">
        <v/>
      </c>
      <c r="AA1174" t="str">
        <f t="shared" si="209"/>
        <v/>
      </c>
      <c r="AB1174" t="str">
        <f t="shared" si="210"/>
        <v/>
      </c>
      <c r="AC1174" s="179" t="str">
        <f>IF('Planilla de Perforacion'!K1208="Repasa","Repasa","")</f>
        <v/>
      </c>
      <c r="AE1174" s="179" t="b">
        <f t="shared" si="207"/>
        <v>0</v>
      </c>
      <c r="AF1174" t="str">
        <v/>
      </c>
      <c r="AG1174" s="179" t="str">
        <f t="shared" si="208"/>
        <v/>
      </c>
      <c r="AH1174" t="str">
        <v/>
      </c>
      <c r="AI1174" s="202" t="str">
        <v/>
      </c>
      <c r="AJ1174" t="str">
        <v/>
      </c>
      <c r="AK1174" s="203" t="str">
        <v/>
      </c>
      <c r="AL1174" t="str">
        <f t="shared" si="201"/>
        <v/>
      </c>
      <c r="AM1174" t="str">
        <f t="shared" si="202"/>
        <v/>
      </c>
    </row>
    <row r="1175" spans="3:39" x14ac:dyDescent="0.25">
      <c r="C1175" s="179" t="str">
        <f>IF('Planilla de Perforacion'!K1209="Conexión","Conexión","")</f>
        <v/>
      </c>
      <c r="D1175" s="189" t="str">
        <f>'Planilla de Perforacion'!H1209</f>
        <v/>
      </c>
      <c r="E1175" s="190" t="str">
        <f>'Planilla de Perforacion'!E1209</f>
        <v/>
      </c>
      <c r="F1175" s="179">
        <f>'Planilla de Perforacion'!AF1209</f>
        <v>0</v>
      </c>
      <c r="G1175" s="179" t="str">
        <f>'Planilla de Perforacion'!AQ1209</f>
        <v/>
      </c>
      <c r="H1175" s="179" t="str">
        <f>'Planilla de Perforacion'!AS1209</f>
        <v/>
      </c>
      <c r="I1175" s="179" t="str">
        <f>'Planilla de Perforacion'!AR1209</f>
        <v/>
      </c>
      <c r="J1175" s="191" t="str">
        <v/>
      </c>
      <c r="K1175" s="191" t="str">
        <f t="shared" si="211"/>
        <v/>
      </c>
      <c r="L1175" s="191" t="str">
        <v/>
      </c>
      <c r="M1175" s="192" t="str">
        <v/>
      </c>
      <c r="N1175" s="191" t="str">
        <v/>
      </c>
      <c r="O1175" s="191" t="str">
        <v/>
      </c>
      <c r="P1175" s="193" t="str">
        <f t="shared" si="203"/>
        <v/>
      </c>
      <c r="Q1175" s="193" t="str">
        <f t="shared" si="204"/>
        <v/>
      </c>
      <c r="R1175" s="179" t="str">
        <f>IF('Planilla de Perforacion'!K1209="Survey","Survey","")</f>
        <v/>
      </c>
      <c r="T1175" s="179" t="b">
        <f t="shared" si="205"/>
        <v>0</v>
      </c>
      <c r="U1175" s="179" t="str">
        <v/>
      </c>
      <c r="V1175" s="179" t="str">
        <f t="shared" si="206"/>
        <v/>
      </c>
      <c r="W1175" t="str">
        <v/>
      </c>
      <c r="X1175" s="202" t="str">
        <v/>
      </c>
      <c r="Y1175" t="str">
        <v/>
      </c>
      <c r="Z1175" t="str">
        <v/>
      </c>
      <c r="AA1175" t="str">
        <f t="shared" si="209"/>
        <v/>
      </c>
      <c r="AB1175" t="str">
        <f t="shared" si="210"/>
        <v/>
      </c>
      <c r="AC1175" s="179" t="str">
        <f>IF('Planilla de Perforacion'!K1209="Repasa","Repasa","")</f>
        <v/>
      </c>
      <c r="AE1175" s="179" t="b">
        <f t="shared" si="207"/>
        <v>0</v>
      </c>
      <c r="AF1175" t="str">
        <v/>
      </c>
      <c r="AG1175" s="179" t="str">
        <f t="shared" si="208"/>
        <v/>
      </c>
      <c r="AH1175" t="str">
        <v/>
      </c>
      <c r="AI1175" s="202" t="str">
        <v/>
      </c>
      <c r="AJ1175" t="str">
        <v/>
      </c>
      <c r="AK1175" s="203" t="str">
        <v/>
      </c>
      <c r="AL1175" t="str">
        <f t="shared" si="201"/>
        <v/>
      </c>
      <c r="AM1175" t="str">
        <f t="shared" si="202"/>
        <v/>
      </c>
    </row>
    <row r="1176" spans="3:39" x14ac:dyDescent="0.25">
      <c r="C1176" s="179" t="str">
        <f>IF('Planilla de Perforacion'!K1210="Conexión","Conexión","")</f>
        <v/>
      </c>
      <c r="D1176" s="189" t="str">
        <f>'Planilla de Perforacion'!H1210</f>
        <v/>
      </c>
      <c r="E1176" s="190" t="str">
        <f>'Planilla de Perforacion'!E1210</f>
        <v/>
      </c>
      <c r="F1176" s="179">
        <f>'Planilla de Perforacion'!AF1210</f>
        <v>0</v>
      </c>
      <c r="G1176" s="179" t="str">
        <f>'Planilla de Perforacion'!AQ1210</f>
        <v/>
      </c>
      <c r="H1176" s="179" t="str">
        <f>'Planilla de Perforacion'!AS1210</f>
        <v/>
      </c>
      <c r="I1176" s="179" t="str">
        <f>'Planilla de Perforacion'!AR1210</f>
        <v/>
      </c>
      <c r="J1176" s="191" t="str">
        <v/>
      </c>
      <c r="K1176" s="191" t="str">
        <f t="shared" si="211"/>
        <v/>
      </c>
      <c r="L1176" s="191" t="str">
        <v/>
      </c>
      <c r="M1176" s="192" t="str">
        <v/>
      </c>
      <c r="N1176" s="191" t="str">
        <v/>
      </c>
      <c r="O1176" s="191" t="str">
        <v/>
      </c>
      <c r="P1176" s="193" t="str">
        <f t="shared" si="203"/>
        <v/>
      </c>
      <c r="Q1176" s="193" t="str">
        <f t="shared" si="204"/>
        <v/>
      </c>
      <c r="R1176" s="179" t="str">
        <f>IF('Planilla de Perforacion'!K1210="Survey","Survey","")</f>
        <v/>
      </c>
      <c r="T1176" s="179" t="b">
        <f t="shared" si="205"/>
        <v>0</v>
      </c>
      <c r="U1176" s="179" t="str">
        <v/>
      </c>
      <c r="V1176" s="179" t="str">
        <f t="shared" si="206"/>
        <v/>
      </c>
      <c r="W1176" t="str">
        <v/>
      </c>
      <c r="X1176" s="202" t="str">
        <v/>
      </c>
      <c r="Y1176" t="str">
        <v/>
      </c>
      <c r="Z1176" t="str">
        <v/>
      </c>
      <c r="AA1176" t="str">
        <f t="shared" si="209"/>
        <v/>
      </c>
      <c r="AB1176" t="str">
        <f t="shared" si="210"/>
        <v/>
      </c>
      <c r="AC1176" s="179" t="str">
        <f>IF('Planilla de Perforacion'!K1210="Repasa","Repasa","")</f>
        <v/>
      </c>
      <c r="AE1176" s="179" t="b">
        <f t="shared" si="207"/>
        <v>0</v>
      </c>
      <c r="AF1176" t="str">
        <v/>
      </c>
      <c r="AG1176" s="179" t="str">
        <f t="shared" si="208"/>
        <v/>
      </c>
      <c r="AH1176" t="str">
        <v/>
      </c>
      <c r="AI1176" s="202" t="str">
        <v/>
      </c>
      <c r="AJ1176" t="str">
        <v/>
      </c>
      <c r="AK1176" s="203" t="str">
        <v/>
      </c>
      <c r="AL1176" t="str">
        <f t="shared" si="201"/>
        <v/>
      </c>
      <c r="AM1176" t="str">
        <f t="shared" si="202"/>
        <v/>
      </c>
    </row>
    <row r="1177" spans="3:39" x14ac:dyDescent="0.25">
      <c r="C1177" s="179" t="str">
        <f>IF('Planilla de Perforacion'!K1211="Conexión","Conexión","")</f>
        <v/>
      </c>
      <c r="D1177" s="189" t="str">
        <f>'Planilla de Perforacion'!H1211</f>
        <v/>
      </c>
      <c r="E1177" s="190" t="str">
        <f>'Planilla de Perforacion'!E1211</f>
        <v/>
      </c>
      <c r="F1177" s="179">
        <f>'Planilla de Perforacion'!AF1211</f>
        <v>0</v>
      </c>
      <c r="G1177" s="179" t="str">
        <f>'Planilla de Perforacion'!AQ1211</f>
        <v/>
      </c>
      <c r="H1177" s="179" t="str">
        <f>'Planilla de Perforacion'!AS1211</f>
        <v/>
      </c>
      <c r="I1177" s="179" t="str">
        <f>'Planilla de Perforacion'!AR1211</f>
        <v/>
      </c>
      <c r="J1177" s="191" t="str">
        <v/>
      </c>
      <c r="K1177" s="191" t="str">
        <f t="shared" si="211"/>
        <v/>
      </c>
      <c r="L1177" s="191" t="str">
        <v/>
      </c>
      <c r="M1177" s="192" t="str">
        <v/>
      </c>
      <c r="N1177" s="191" t="str">
        <v/>
      </c>
      <c r="O1177" s="191" t="str">
        <v/>
      </c>
      <c r="P1177" s="193" t="str">
        <f t="shared" si="203"/>
        <v/>
      </c>
      <c r="Q1177" s="193" t="str">
        <f t="shared" si="204"/>
        <v/>
      </c>
      <c r="R1177" s="179" t="str">
        <f>IF('Planilla de Perforacion'!K1211="Survey","Survey","")</f>
        <v/>
      </c>
      <c r="T1177" s="179" t="b">
        <f t="shared" si="205"/>
        <v>0</v>
      </c>
      <c r="U1177" s="179" t="str">
        <v/>
      </c>
      <c r="V1177" s="179" t="str">
        <f t="shared" si="206"/>
        <v/>
      </c>
      <c r="W1177" t="str">
        <v/>
      </c>
      <c r="X1177" s="202" t="str">
        <v/>
      </c>
      <c r="Y1177" t="str">
        <v/>
      </c>
      <c r="Z1177" t="str">
        <v/>
      </c>
      <c r="AA1177" t="str">
        <f t="shared" si="209"/>
        <v/>
      </c>
      <c r="AB1177" t="str">
        <f t="shared" si="210"/>
        <v/>
      </c>
      <c r="AC1177" s="179" t="str">
        <f>IF('Planilla de Perforacion'!K1211="Repasa","Repasa","")</f>
        <v/>
      </c>
      <c r="AE1177" s="179" t="b">
        <f t="shared" si="207"/>
        <v>0</v>
      </c>
      <c r="AF1177" t="str">
        <v/>
      </c>
      <c r="AG1177" s="179" t="str">
        <f t="shared" si="208"/>
        <v/>
      </c>
      <c r="AH1177" t="str">
        <v/>
      </c>
      <c r="AI1177" s="202" t="str">
        <v/>
      </c>
      <c r="AJ1177" t="str">
        <v/>
      </c>
      <c r="AK1177" s="203" t="str">
        <v/>
      </c>
      <c r="AL1177" t="str">
        <f t="shared" si="201"/>
        <v/>
      </c>
      <c r="AM1177" t="str">
        <f t="shared" si="202"/>
        <v/>
      </c>
    </row>
    <row r="1178" spans="3:39" x14ac:dyDescent="0.25">
      <c r="C1178" s="179" t="str">
        <f>IF('Planilla de Perforacion'!K1212="Conexión","Conexión","")</f>
        <v/>
      </c>
      <c r="D1178" s="189" t="str">
        <f>'Planilla de Perforacion'!H1212</f>
        <v/>
      </c>
      <c r="E1178" s="190" t="str">
        <f>'Planilla de Perforacion'!E1212</f>
        <v/>
      </c>
      <c r="F1178" s="179">
        <f>'Planilla de Perforacion'!AF1212</f>
        <v>0</v>
      </c>
      <c r="G1178" s="179" t="str">
        <f>'Planilla de Perforacion'!AQ1212</f>
        <v/>
      </c>
      <c r="H1178" s="179" t="str">
        <f>'Planilla de Perforacion'!AS1212</f>
        <v/>
      </c>
      <c r="I1178" s="179" t="str">
        <f>'Planilla de Perforacion'!AR1212</f>
        <v/>
      </c>
      <c r="J1178" s="191" t="str">
        <v/>
      </c>
      <c r="K1178" s="191" t="str">
        <f t="shared" si="211"/>
        <v/>
      </c>
      <c r="L1178" s="191" t="str">
        <v/>
      </c>
      <c r="M1178" s="192" t="str">
        <v/>
      </c>
      <c r="N1178" s="191" t="str">
        <v/>
      </c>
      <c r="O1178" s="191" t="str">
        <v/>
      </c>
      <c r="P1178" s="193" t="str">
        <f t="shared" si="203"/>
        <v/>
      </c>
      <c r="Q1178" s="193" t="str">
        <f t="shared" si="204"/>
        <v/>
      </c>
      <c r="R1178" s="179" t="str">
        <f>IF('Planilla de Perforacion'!K1212="Survey","Survey","")</f>
        <v/>
      </c>
      <c r="T1178" s="179" t="b">
        <f t="shared" si="205"/>
        <v>0</v>
      </c>
      <c r="U1178" s="179" t="str">
        <v/>
      </c>
      <c r="V1178" s="179" t="str">
        <f t="shared" si="206"/>
        <v/>
      </c>
      <c r="W1178" t="str">
        <v/>
      </c>
      <c r="X1178" s="202" t="str">
        <v/>
      </c>
      <c r="Y1178" t="str">
        <v/>
      </c>
      <c r="Z1178" t="str">
        <v/>
      </c>
      <c r="AA1178" t="str">
        <f t="shared" si="209"/>
        <v/>
      </c>
      <c r="AB1178" t="str">
        <f t="shared" si="210"/>
        <v/>
      </c>
      <c r="AC1178" s="179" t="str">
        <f>IF('Planilla de Perforacion'!K1212="Repasa","Repasa","")</f>
        <v/>
      </c>
      <c r="AE1178" s="179" t="b">
        <f t="shared" si="207"/>
        <v>0</v>
      </c>
      <c r="AF1178" t="str">
        <v/>
      </c>
      <c r="AG1178" s="179" t="str">
        <f t="shared" si="208"/>
        <v/>
      </c>
      <c r="AH1178" t="str">
        <v/>
      </c>
      <c r="AI1178" s="202" t="str">
        <v/>
      </c>
      <c r="AJ1178" t="str">
        <v/>
      </c>
      <c r="AK1178" s="203" t="str">
        <v/>
      </c>
      <c r="AL1178" t="str">
        <f t="shared" si="201"/>
        <v/>
      </c>
      <c r="AM1178" t="str">
        <f t="shared" si="202"/>
        <v/>
      </c>
    </row>
    <row r="1179" spans="3:39" x14ac:dyDescent="0.25">
      <c r="C1179" s="179" t="str">
        <f>IF('Planilla de Perforacion'!K1213="Conexión","Conexión","")</f>
        <v/>
      </c>
      <c r="D1179" s="189" t="str">
        <f>'Planilla de Perforacion'!H1213</f>
        <v/>
      </c>
      <c r="E1179" s="190" t="str">
        <f>'Planilla de Perforacion'!E1213</f>
        <v/>
      </c>
      <c r="F1179" s="179">
        <f>'Planilla de Perforacion'!AF1213</f>
        <v>0</v>
      </c>
      <c r="G1179" s="179" t="str">
        <f>'Planilla de Perforacion'!AQ1213</f>
        <v/>
      </c>
      <c r="H1179" s="179" t="str">
        <f>'Planilla de Perforacion'!AS1213</f>
        <v/>
      </c>
      <c r="I1179" s="179" t="str">
        <f>'Planilla de Perforacion'!AR1213</f>
        <v/>
      </c>
      <c r="J1179" s="191" t="str">
        <v/>
      </c>
      <c r="K1179" s="191" t="str">
        <f t="shared" si="211"/>
        <v/>
      </c>
      <c r="L1179" s="191" t="str">
        <v/>
      </c>
      <c r="M1179" s="192" t="str">
        <v/>
      </c>
      <c r="N1179" s="191" t="str">
        <v/>
      </c>
      <c r="O1179" s="191" t="str">
        <v/>
      </c>
      <c r="P1179" s="193" t="str">
        <f t="shared" si="203"/>
        <v/>
      </c>
      <c r="Q1179" s="193" t="str">
        <f t="shared" si="204"/>
        <v/>
      </c>
      <c r="R1179" s="179" t="str">
        <f>IF('Planilla de Perforacion'!K1213="Survey","Survey","")</f>
        <v/>
      </c>
      <c r="T1179" s="179" t="b">
        <f t="shared" si="205"/>
        <v>0</v>
      </c>
      <c r="U1179" s="179" t="str">
        <v/>
      </c>
      <c r="V1179" s="179" t="str">
        <f t="shared" si="206"/>
        <v/>
      </c>
      <c r="W1179" t="str">
        <v/>
      </c>
      <c r="X1179" s="202" t="str">
        <v/>
      </c>
      <c r="Y1179" t="str">
        <v/>
      </c>
      <c r="Z1179" t="str">
        <v/>
      </c>
      <c r="AA1179" t="str">
        <f t="shared" si="209"/>
        <v/>
      </c>
      <c r="AB1179" t="str">
        <f t="shared" si="210"/>
        <v/>
      </c>
      <c r="AC1179" s="179" t="str">
        <f>IF('Planilla de Perforacion'!K1213="Repasa","Repasa","")</f>
        <v/>
      </c>
      <c r="AE1179" s="179" t="b">
        <f t="shared" si="207"/>
        <v>0</v>
      </c>
      <c r="AF1179" t="str">
        <v/>
      </c>
      <c r="AG1179" s="179" t="str">
        <f t="shared" si="208"/>
        <v/>
      </c>
      <c r="AH1179" t="str">
        <v/>
      </c>
      <c r="AI1179" s="202" t="str">
        <v/>
      </c>
      <c r="AJ1179" t="str">
        <v/>
      </c>
      <c r="AK1179" s="203" t="str">
        <v/>
      </c>
      <c r="AL1179" t="str">
        <f t="shared" si="201"/>
        <v/>
      </c>
      <c r="AM1179" t="str">
        <f t="shared" si="202"/>
        <v/>
      </c>
    </row>
    <row r="1180" spans="3:39" x14ac:dyDescent="0.25">
      <c r="C1180" s="179" t="str">
        <f>IF('Planilla de Perforacion'!K1214="Conexión","Conexión","")</f>
        <v/>
      </c>
      <c r="D1180" s="189" t="str">
        <f>'Planilla de Perforacion'!H1214</f>
        <v/>
      </c>
      <c r="E1180" s="190" t="str">
        <f>'Planilla de Perforacion'!E1214</f>
        <v/>
      </c>
      <c r="F1180" s="179">
        <f>'Planilla de Perforacion'!AF1214</f>
        <v>0</v>
      </c>
      <c r="G1180" s="179" t="str">
        <f>'Planilla de Perforacion'!AQ1214</f>
        <v/>
      </c>
      <c r="H1180" s="179" t="str">
        <f>'Planilla de Perforacion'!AS1214</f>
        <v/>
      </c>
      <c r="I1180" s="179" t="str">
        <f>'Planilla de Perforacion'!AR1214</f>
        <v/>
      </c>
      <c r="J1180" s="191" t="str">
        <v/>
      </c>
      <c r="K1180" s="191" t="str">
        <f t="shared" si="211"/>
        <v/>
      </c>
      <c r="L1180" s="191" t="str">
        <v/>
      </c>
      <c r="M1180" s="192" t="str">
        <v/>
      </c>
      <c r="N1180" s="191" t="str">
        <v/>
      </c>
      <c r="O1180" s="191" t="str">
        <v/>
      </c>
      <c r="P1180" s="193" t="str">
        <f t="shared" si="203"/>
        <v/>
      </c>
      <c r="Q1180" s="193" t="str">
        <f t="shared" si="204"/>
        <v/>
      </c>
      <c r="R1180" s="179" t="str">
        <f>IF('Planilla de Perforacion'!K1214="Survey","Survey","")</f>
        <v/>
      </c>
      <c r="T1180" s="179" t="b">
        <f t="shared" si="205"/>
        <v>0</v>
      </c>
      <c r="U1180" s="179" t="str">
        <v/>
      </c>
      <c r="V1180" s="179" t="str">
        <f t="shared" si="206"/>
        <v/>
      </c>
      <c r="W1180" t="str">
        <v/>
      </c>
      <c r="X1180" s="202" t="str">
        <v/>
      </c>
      <c r="Y1180" t="str">
        <v/>
      </c>
      <c r="Z1180" t="str">
        <v/>
      </c>
      <c r="AA1180" t="str">
        <f t="shared" si="209"/>
        <v/>
      </c>
      <c r="AB1180" t="str">
        <f t="shared" si="210"/>
        <v/>
      </c>
      <c r="AC1180" s="179" t="str">
        <f>IF('Planilla de Perforacion'!K1214="Repasa","Repasa","")</f>
        <v/>
      </c>
      <c r="AE1180" s="179" t="b">
        <f t="shared" si="207"/>
        <v>0</v>
      </c>
      <c r="AF1180" t="str">
        <v/>
      </c>
      <c r="AG1180" s="179" t="str">
        <f t="shared" si="208"/>
        <v/>
      </c>
      <c r="AH1180" t="str">
        <v/>
      </c>
      <c r="AI1180" s="202" t="str">
        <v/>
      </c>
      <c r="AJ1180" t="str">
        <v/>
      </c>
      <c r="AK1180" s="203" t="str">
        <v/>
      </c>
      <c r="AL1180" t="str">
        <f t="shared" si="201"/>
        <v/>
      </c>
      <c r="AM1180" t="str">
        <f t="shared" si="202"/>
        <v/>
      </c>
    </row>
    <row r="1181" spans="3:39" x14ac:dyDescent="0.25">
      <c r="C1181" s="179" t="str">
        <f>IF('Planilla de Perforacion'!K1215="Conexión","Conexión","")</f>
        <v/>
      </c>
      <c r="D1181" s="189" t="str">
        <f>'Planilla de Perforacion'!H1215</f>
        <v/>
      </c>
      <c r="E1181" s="190" t="str">
        <f>'Planilla de Perforacion'!E1215</f>
        <v/>
      </c>
      <c r="F1181" s="179">
        <f>'Planilla de Perforacion'!AF1215</f>
        <v>0</v>
      </c>
      <c r="G1181" s="179" t="str">
        <f>'Planilla de Perforacion'!AQ1215</f>
        <v/>
      </c>
      <c r="H1181" s="179" t="str">
        <f>'Planilla de Perforacion'!AS1215</f>
        <v/>
      </c>
      <c r="I1181" s="179" t="str">
        <f>'Planilla de Perforacion'!AR1215</f>
        <v/>
      </c>
      <c r="J1181" s="191" t="str">
        <v/>
      </c>
      <c r="K1181" s="191" t="str">
        <f t="shared" si="211"/>
        <v/>
      </c>
      <c r="L1181" s="191" t="str">
        <v/>
      </c>
      <c r="M1181" s="192" t="str">
        <v/>
      </c>
      <c r="N1181" s="191" t="str">
        <v/>
      </c>
      <c r="O1181" s="191" t="str">
        <v/>
      </c>
      <c r="P1181" s="193" t="str">
        <f t="shared" si="203"/>
        <v/>
      </c>
      <c r="Q1181" s="193" t="str">
        <f t="shared" si="204"/>
        <v/>
      </c>
      <c r="R1181" s="179" t="str">
        <f>IF('Planilla de Perforacion'!K1215="Survey","Survey","")</f>
        <v/>
      </c>
      <c r="T1181" s="179" t="b">
        <f t="shared" si="205"/>
        <v>0</v>
      </c>
      <c r="U1181" s="179" t="str">
        <v/>
      </c>
      <c r="V1181" s="179" t="str">
        <f t="shared" si="206"/>
        <v/>
      </c>
      <c r="W1181" t="str">
        <v/>
      </c>
      <c r="X1181" s="202" t="str">
        <v/>
      </c>
      <c r="Y1181" t="str">
        <v/>
      </c>
      <c r="Z1181" t="str">
        <v/>
      </c>
      <c r="AA1181" t="str">
        <f t="shared" si="209"/>
        <v/>
      </c>
      <c r="AB1181" t="str">
        <f t="shared" si="210"/>
        <v/>
      </c>
      <c r="AC1181" s="179" t="str">
        <f>IF('Planilla de Perforacion'!K1215="Repasa","Repasa","")</f>
        <v/>
      </c>
      <c r="AE1181" s="179" t="b">
        <f t="shared" si="207"/>
        <v>0</v>
      </c>
      <c r="AF1181" t="str">
        <v/>
      </c>
      <c r="AG1181" s="179" t="str">
        <f t="shared" si="208"/>
        <v/>
      </c>
      <c r="AH1181" t="str">
        <v/>
      </c>
      <c r="AI1181" s="202" t="str">
        <v/>
      </c>
      <c r="AJ1181" t="str">
        <v/>
      </c>
      <c r="AK1181" s="203" t="str">
        <v/>
      </c>
      <c r="AL1181" t="str">
        <f t="shared" si="201"/>
        <v/>
      </c>
      <c r="AM1181" t="str">
        <f t="shared" si="202"/>
        <v/>
      </c>
    </row>
    <row r="1182" spans="3:39" x14ac:dyDescent="0.25">
      <c r="C1182" s="179" t="str">
        <f>IF('Planilla de Perforacion'!K1216="Conexión","Conexión","")</f>
        <v/>
      </c>
      <c r="D1182" s="189" t="str">
        <f>'Planilla de Perforacion'!H1216</f>
        <v/>
      </c>
      <c r="E1182" s="190" t="str">
        <f>'Planilla de Perforacion'!E1216</f>
        <v/>
      </c>
      <c r="F1182" s="179">
        <f>'Planilla de Perforacion'!AF1216</f>
        <v>0</v>
      </c>
      <c r="G1182" s="179" t="str">
        <f>'Planilla de Perforacion'!AQ1216</f>
        <v/>
      </c>
      <c r="H1182" s="179" t="str">
        <f>'Planilla de Perforacion'!AS1216</f>
        <v/>
      </c>
      <c r="I1182" s="179" t="str">
        <f>'Planilla de Perforacion'!AR1216</f>
        <v/>
      </c>
      <c r="J1182" s="191" t="str">
        <v/>
      </c>
      <c r="K1182" s="191" t="str">
        <f t="shared" si="211"/>
        <v/>
      </c>
      <c r="L1182" s="191" t="str">
        <v/>
      </c>
      <c r="M1182" s="192" t="str">
        <v/>
      </c>
      <c r="N1182" s="191" t="str">
        <v/>
      </c>
      <c r="O1182" s="191" t="str">
        <v/>
      </c>
      <c r="P1182" s="193" t="str">
        <f t="shared" si="203"/>
        <v/>
      </c>
      <c r="Q1182" s="193" t="str">
        <f t="shared" si="204"/>
        <v/>
      </c>
      <c r="R1182" s="179" t="str">
        <f>IF('Planilla de Perforacion'!K1216="Survey","Survey","")</f>
        <v/>
      </c>
      <c r="T1182" s="179" t="b">
        <f t="shared" si="205"/>
        <v>0</v>
      </c>
      <c r="U1182" s="179" t="str">
        <v/>
      </c>
      <c r="V1182" s="179" t="str">
        <f t="shared" si="206"/>
        <v/>
      </c>
      <c r="W1182" t="str">
        <v/>
      </c>
      <c r="X1182" s="202" t="str">
        <v/>
      </c>
      <c r="Y1182" t="str">
        <v/>
      </c>
      <c r="Z1182" t="str">
        <v/>
      </c>
      <c r="AA1182" t="str">
        <f t="shared" si="209"/>
        <v/>
      </c>
      <c r="AB1182" t="str">
        <f t="shared" si="210"/>
        <v/>
      </c>
      <c r="AC1182" s="179" t="str">
        <f>IF('Planilla de Perforacion'!K1216="Repasa","Repasa","")</f>
        <v/>
      </c>
      <c r="AE1182" s="179" t="b">
        <f t="shared" si="207"/>
        <v>0</v>
      </c>
      <c r="AF1182" t="str">
        <v/>
      </c>
      <c r="AG1182" s="179" t="str">
        <f t="shared" si="208"/>
        <v/>
      </c>
      <c r="AH1182" t="str">
        <v/>
      </c>
      <c r="AI1182" s="202" t="str">
        <v/>
      </c>
      <c r="AJ1182" t="str">
        <v/>
      </c>
      <c r="AK1182" s="203" t="str">
        <v/>
      </c>
      <c r="AL1182" t="str">
        <f t="shared" si="201"/>
        <v/>
      </c>
      <c r="AM1182" t="str">
        <f t="shared" si="202"/>
        <v/>
      </c>
    </row>
    <row r="1183" spans="3:39" x14ac:dyDescent="0.25">
      <c r="C1183" s="179" t="str">
        <f>IF('Planilla de Perforacion'!K1217="Conexión","Conexión","")</f>
        <v/>
      </c>
      <c r="D1183" s="189" t="str">
        <f>'Planilla de Perforacion'!H1217</f>
        <v/>
      </c>
      <c r="E1183" s="190" t="str">
        <f>'Planilla de Perforacion'!E1217</f>
        <v/>
      </c>
      <c r="F1183" s="179">
        <f>'Planilla de Perforacion'!AF1217</f>
        <v>0</v>
      </c>
      <c r="G1183" s="179" t="str">
        <f>'Planilla de Perforacion'!AQ1217</f>
        <v/>
      </c>
      <c r="H1183" s="179" t="str">
        <f>'Planilla de Perforacion'!AS1217</f>
        <v/>
      </c>
      <c r="I1183" s="179" t="str">
        <f>'Planilla de Perforacion'!AR1217</f>
        <v/>
      </c>
      <c r="J1183" s="191" t="str">
        <v/>
      </c>
      <c r="K1183" s="191" t="str">
        <f t="shared" si="211"/>
        <v/>
      </c>
      <c r="L1183" s="191" t="str">
        <v/>
      </c>
      <c r="M1183" s="192" t="str">
        <v/>
      </c>
      <c r="N1183" s="191" t="str">
        <v/>
      </c>
      <c r="O1183" s="191" t="str">
        <v/>
      </c>
      <c r="P1183" s="193" t="str">
        <f t="shared" si="203"/>
        <v/>
      </c>
      <c r="Q1183" s="193" t="str">
        <f t="shared" si="204"/>
        <v/>
      </c>
      <c r="R1183" s="179" t="str">
        <f>IF('Planilla de Perforacion'!K1217="Survey","Survey","")</f>
        <v/>
      </c>
      <c r="T1183" s="179" t="b">
        <f t="shared" si="205"/>
        <v>0</v>
      </c>
      <c r="U1183" s="179" t="str">
        <v/>
      </c>
      <c r="V1183" s="179" t="str">
        <f t="shared" si="206"/>
        <v/>
      </c>
      <c r="W1183" t="str">
        <v/>
      </c>
      <c r="X1183" s="202" t="str">
        <v/>
      </c>
      <c r="Y1183" t="str">
        <v/>
      </c>
      <c r="Z1183" t="str">
        <v/>
      </c>
      <c r="AA1183" t="str">
        <f t="shared" si="209"/>
        <v/>
      </c>
      <c r="AB1183" t="str">
        <f t="shared" si="210"/>
        <v/>
      </c>
      <c r="AC1183" s="179" t="str">
        <f>IF('Planilla de Perforacion'!K1217="Repasa","Repasa","")</f>
        <v/>
      </c>
      <c r="AE1183" s="179" t="b">
        <f t="shared" si="207"/>
        <v>0</v>
      </c>
      <c r="AF1183" t="str">
        <v/>
      </c>
      <c r="AG1183" s="179" t="str">
        <f t="shared" si="208"/>
        <v/>
      </c>
      <c r="AH1183" t="str">
        <v/>
      </c>
      <c r="AI1183" s="202" t="str">
        <v/>
      </c>
      <c r="AJ1183" t="str">
        <v/>
      </c>
      <c r="AK1183" s="203" t="str">
        <v/>
      </c>
      <c r="AL1183" t="str">
        <f t="shared" si="201"/>
        <v/>
      </c>
      <c r="AM1183" t="str">
        <f t="shared" si="202"/>
        <v/>
      </c>
    </row>
    <row r="1184" spans="3:39" x14ac:dyDescent="0.25">
      <c r="C1184" s="179" t="str">
        <f>IF('Planilla de Perforacion'!K1218="Conexión","Conexión","")</f>
        <v/>
      </c>
      <c r="D1184" s="189" t="str">
        <f>'Planilla de Perforacion'!H1218</f>
        <v/>
      </c>
      <c r="E1184" s="190" t="str">
        <f>'Planilla de Perforacion'!E1218</f>
        <v/>
      </c>
      <c r="F1184" s="179">
        <f>'Planilla de Perforacion'!AF1218</f>
        <v>0</v>
      </c>
      <c r="G1184" s="179" t="str">
        <f>'Planilla de Perforacion'!AQ1218</f>
        <v/>
      </c>
      <c r="H1184" s="179" t="str">
        <f>'Planilla de Perforacion'!AS1218</f>
        <v/>
      </c>
      <c r="I1184" s="179" t="str">
        <f>'Planilla de Perforacion'!AR1218</f>
        <v/>
      </c>
      <c r="J1184" s="191" t="str">
        <v/>
      </c>
      <c r="K1184" s="191" t="str">
        <f t="shared" si="211"/>
        <v/>
      </c>
      <c r="L1184" s="191" t="str">
        <v/>
      </c>
      <c r="M1184" s="192" t="str">
        <v/>
      </c>
      <c r="N1184" s="191" t="str">
        <v/>
      </c>
      <c r="O1184" s="191" t="str">
        <v/>
      </c>
      <c r="P1184" s="193" t="str">
        <f t="shared" si="203"/>
        <v/>
      </c>
      <c r="Q1184" s="193" t="str">
        <f t="shared" si="204"/>
        <v/>
      </c>
      <c r="R1184" s="179" t="str">
        <f>IF('Planilla de Perforacion'!K1218="Survey","Survey","")</f>
        <v/>
      </c>
      <c r="T1184" s="179" t="b">
        <f t="shared" si="205"/>
        <v>0</v>
      </c>
      <c r="U1184" s="179" t="str">
        <v/>
      </c>
      <c r="V1184" s="179" t="str">
        <f t="shared" si="206"/>
        <v/>
      </c>
      <c r="W1184" t="str">
        <v/>
      </c>
      <c r="X1184" s="202" t="str">
        <v/>
      </c>
      <c r="Y1184" t="str">
        <v/>
      </c>
      <c r="Z1184" t="str">
        <v/>
      </c>
      <c r="AA1184" t="str">
        <f t="shared" si="209"/>
        <v/>
      </c>
      <c r="AB1184" t="str">
        <f t="shared" si="210"/>
        <v/>
      </c>
      <c r="AC1184" s="179" t="str">
        <f>IF('Planilla de Perforacion'!K1218="Repasa","Repasa","")</f>
        <v/>
      </c>
      <c r="AE1184" s="179" t="b">
        <f t="shared" si="207"/>
        <v>0</v>
      </c>
      <c r="AF1184" t="str">
        <v/>
      </c>
      <c r="AG1184" s="179" t="str">
        <f t="shared" si="208"/>
        <v/>
      </c>
      <c r="AH1184" t="str">
        <v/>
      </c>
      <c r="AI1184" s="202" t="str">
        <v/>
      </c>
      <c r="AJ1184" t="str">
        <v/>
      </c>
      <c r="AK1184" s="203" t="str">
        <v/>
      </c>
      <c r="AL1184" t="str">
        <f t="shared" si="201"/>
        <v/>
      </c>
      <c r="AM1184" t="str">
        <f t="shared" si="202"/>
        <v/>
      </c>
    </row>
    <row r="1185" spans="3:39" x14ac:dyDescent="0.25">
      <c r="C1185" s="179" t="str">
        <f>IF('Planilla de Perforacion'!K1219="Conexión","Conexión","")</f>
        <v/>
      </c>
      <c r="D1185" s="189" t="str">
        <f>'Planilla de Perforacion'!H1219</f>
        <v/>
      </c>
      <c r="E1185" s="190" t="str">
        <f>'Planilla de Perforacion'!E1219</f>
        <v/>
      </c>
      <c r="F1185" s="179">
        <f>'Planilla de Perforacion'!AF1219</f>
        <v>0</v>
      </c>
      <c r="G1185" s="179" t="str">
        <f>'Planilla de Perforacion'!AQ1219</f>
        <v/>
      </c>
      <c r="H1185" s="179" t="str">
        <f>'Planilla de Perforacion'!AS1219</f>
        <v/>
      </c>
      <c r="I1185" s="179" t="str">
        <f>'Planilla de Perforacion'!AR1219</f>
        <v/>
      </c>
      <c r="J1185" s="191" t="str">
        <v/>
      </c>
      <c r="K1185" s="191" t="str">
        <f t="shared" si="211"/>
        <v/>
      </c>
      <c r="L1185" s="191" t="str">
        <v/>
      </c>
      <c r="M1185" s="192" t="str">
        <v/>
      </c>
      <c r="N1185" s="191" t="str">
        <v/>
      </c>
      <c r="O1185" s="191" t="str">
        <v/>
      </c>
      <c r="P1185" s="193" t="str">
        <f t="shared" si="203"/>
        <v/>
      </c>
      <c r="Q1185" s="193" t="str">
        <f t="shared" si="204"/>
        <v/>
      </c>
      <c r="R1185" s="179" t="str">
        <f>IF('Planilla de Perforacion'!K1219="Survey","Survey","")</f>
        <v/>
      </c>
      <c r="T1185" s="179" t="b">
        <f t="shared" si="205"/>
        <v>0</v>
      </c>
      <c r="U1185" s="179" t="str">
        <v/>
      </c>
      <c r="V1185" s="179" t="str">
        <f t="shared" si="206"/>
        <v/>
      </c>
      <c r="W1185" t="str">
        <v/>
      </c>
      <c r="X1185" s="202" t="str">
        <v/>
      </c>
      <c r="Y1185" t="str">
        <v/>
      </c>
      <c r="Z1185" t="str">
        <v/>
      </c>
      <c r="AA1185" t="str">
        <f t="shared" si="209"/>
        <v/>
      </c>
      <c r="AB1185" t="str">
        <f t="shared" si="210"/>
        <v/>
      </c>
      <c r="AC1185" s="179" t="str">
        <f>IF('Planilla de Perforacion'!K1219="Repasa","Repasa","")</f>
        <v/>
      </c>
      <c r="AE1185" s="179" t="b">
        <f t="shared" si="207"/>
        <v>0</v>
      </c>
      <c r="AF1185" t="str">
        <v/>
      </c>
      <c r="AG1185" s="179" t="str">
        <f t="shared" si="208"/>
        <v/>
      </c>
      <c r="AH1185" t="str">
        <v/>
      </c>
      <c r="AI1185" s="202" t="str">
        <v/>
      </c>
      <c r="AJ1185" t="str">
        <v/>
      </c>
      <c r="AK1185" s="203" t="str">
        <v/>
      </c>
      <c r="AL1185" t="str">
        <f t="shared" si="201"/>
        <v/>
      </c>
      <c r="AM1185" t="str">
        <f t="shared" si="202"/>
        <v/>
      </c>
    </row>
    <row r="1186" spans="3:39" x14ac:dyDescent="0.25">
      <c r="C1186" s="179" t="str">
        <f>IF('Planilla de Perforacion'!K1220="Conexión","Conexión","")</f>
        <v/>
      </c>
      <c r="D1186" s="189" t="str">
        <f>'Planilla de Perforacion'!H1220</f>
        <v/>
      </c>
      <c r="E1186" s="190" t="str">
        <f>'Planilla de Perforacion'!E1220</f>
        <v/>
      </c>
      <c r="F1186" s="179">
        <f>'Planilla de Perforacion'!AF1220</f>
        <v>0</v>
      </c>
      <c r="G1186" s="179" t="str">
        <f>'Planilla de Perforacion'!AQ1220</f>
        <v/>
      </c>
      <c r="H1186" s="179" t="str">
        <f>'Planilla de Perforacion'!AS1220</f>
        <v/>
      </c>
      <c r="I1186" s="179" t="str">
        <f>'Planilla de Perforacion'!AR1220</f>
        <v/>
      </c>
      <c r="J1186" s="191" t="str">
        <v/>
      </c>
      <c r="K1186" s="191" t="str">
        <f t="shared" si="211"/>
        <v/>
      </c>
      <c r="L1186" s="191" t="str">
        <v/>
      </c>
      <c r="M1186" s="192" t="str">
        <v/>
      </c>
      <c r="N1186" s="191" t="str">
        <v/>
      </c>
      <c r="O1186" s="191" t="str">
        <v/>
      </c>
      <c r="P1186" s="193" t="str">
        <f t="shared" si="203"/>
        <v/>
      </c>
      <c r="Q1186" s="193" t="str">
        <f t="shared" si="204"/>
        <v/>
      </c>
      <c r="R1186" s="179" t="str">
        <f>IF('Planilla de Perforacion'!K1220="Survey","Survey","")</f>
        <v/>
      </c>
      <c r="T1186" s="179" t="b">
        <f t="shared" si="205"/>
        <v>0</v>
      </c>
      <c r="U1186" s="179" t="str">
        <v/>
      </c>
      <c r="V1186" s="179" t="str">
        <f t="shared" si="206"/>
        <v/>
      </c>
      <c r="W1186" t="str">
        <v/>
      </c>
      <c r="X1186" s="202" t="str">
        <v/>
      </c>
      <c r="Y1186" t="str">
        <v/>
      </c>
      <c r="Z1186" t="str">
        <v/>
      </c>
      <c r="AA1186" t="str">
        <f t="shared" si="209"/>
        <v/>
      </c>
      <c r="AB1186" t="str">
        <f t="shared" si="210"/>
        <v/>
      </c>
      <c r="AC1186" s="179" t="str">
        <f>IF('Planilla de Perforacion'!K1220="Repasa","Repasa","")</f>
        <v/>
      </c>
      <c r="AE1186" s="179" t="b">
        <f t="shared" si="207"/>
        <v>0</v>
      </c>
      <c r="AF1186" t="str">
        <v/>
      </c>
      <c r="AG1186" s="179" t="str">
        <f t="shared" si="208"/>
        <v/>
      </c>
      <c r="AH1186" t="str">
        <v/>
      </c>
      <c r="AI1186" s="202" t="str">
        <v/>
      </c>
      <c r="AJ1186" t="str">
        <v/>
      </c>
      <c r="AK1186" s="203" t="str">
        <v/>
      </c>
      <c r="AL1186" t="str">
        <f t="shared" si="201"/>
        <v/>
      </c>
      <c r="AM1186" t="str">
        <f t="shared" si="202"/>
        <v/>
      </c>
    </row>
    <row r="1187" spans="3:39" x14ac:dyDescent="0.25">
      <c r="C1187" s="179" t="str">
        <f>IF('Planilla de Perforacion'!K1221="Conexión","Conexión","")</f>
        <v/>
      </c>
      <c r="D1187" s="189" t="str">
        <f>'Planilla de Perforacion'!H1221</f>
        <v/>
      </c>
      <c r="E1187" s="190" t="str">
        <f>'Planilla de Perforacion'!E1221</f>
        <v/>
      </c>
      <c r="F1187" s="179">
        <f>'Planilla de Perforacion'!AF1221</f>
        <v>0</v>
      </c>
      <c r="G1187" s="179" t="str">
        <f>'Planilla de Perforacion'!AQ1221</f>
        <v/>
      </c>
      <c r="H1187" s="179" t="str">
        <f>'Planilla de Perforacion'!AS1221</f>
        <v/>
      </c>
      <c r="I1187" s="179" t="str">
        <f>'Planilla de Perforacion'!AR1221</f>
        <v/>
      </c>
      <c r="J1187" s="191" t="str">
        <v/>
      </c>
      <c r="K1187" s="191" t="str">
        <f t="shared" si="211"/>
        <v/>
      </c>
      <c r="L1187" s="191" t="str">
        <v/>
      </c>
      <c r="M1187" s="192" t="str">
        <v/>
      </c>
      <c r="N1187" s="191" t="str">
        <v/>
      </c>
      <c r="O1187" s="191" t="str">
        <v/>
      </c>
      <c r="P1187" s="193" t="str">
        <f t="shared" si="203"/>
        <v/>
      </c>
      <c r="Q1187" s="193" t="str">
        <f t="shared" si="204"/>
        <v/>
      </c>
      <c r="R1187" s="179" t="str">
        <f>IF('Planilla de Perforacion'!K1221="Survey","Survey","")</f>
        <v/>
      </c>
      <c r="T1187" s="179" t="b">
        <f t="shared" si="205"/>
        <v>0</v>
      </c>
      <c r="U1187" s="179" t="str">
        <v/>
      </c>
      <c r="V1187" s="179" t="str">
        <f t="shared" si="206"/>
        <v/>
      </c>
      <c r="W1187" t="str">
        <v/>
      </c>
      <c r="X1187" s="202" t="str">
        <v/>
      </c>
      <c r="Y1187" t="str">
        <v/>
      </c>
      <c r="Z1187" t="str">
        <v/>
      </c>
      <c r="AA1187" t="str">
        <f t="shared" si="209"/>
        <v/>
      </c>
      <c r="AB1187" t="str">
        <f t="shared" si="210"/>
        <v/>
      </c>
      <c r="AC1187" s="179" t="str">
        <f>IF('Planilla de Perforacion'!K1221="Repasa","Repasa","")</f>
        <v/>
      </c>
      <c r="AE1187" s="179" t="b">
        <f t="shared" si="207"/>
        <v>0</v>
      </c>
      <c r="AF1187" t="str">
        <v/>
      </c>
      <c r="AG1187" s="179" t="str">
        <f t="shared" si="208"/>
        <v/>
      </c>
      <c r="AH1187" t="str">
        <v/>
      </c>
      <c r="AI1187" s="202" t="str">
        <v/>
      </c>
      <c r="AJ1187" t="str">
        <v/>
      </c>
      <c r="AK1187" s="203" t="str">
        <v/>
      </c>
      <c r="AL1187" t="str">
        <f t="shared" si="201"/>
        <v/>
      </c>
      <c r="AM1187" t="str">
        <f t="shared" si="202"/>
        <v/>
      </c>
    </row>
    <row r="1188" spans="3:39" x14ac:dyDescent="0.25">
      <c r="C1188" s="179" t="str">
        <f>IF('Planilla de Perforacion'!K1222="Conexión","Conexión","")</f>
        <v/>
      </c>
      <c r="D1188" s="189" t="str">
        <f>'Planilla de Perforacion'!H1222</f>
        <v/>
      </c>
      <c r="E1188" s="190" t="str">
        <f>'Planilla de Perforacion'!E1222</f>
        <v/>
      </c>
      <c r="F1188" s="179">
        <f>'Planilla de Perforacion'!AF1222</f>
        <v>0</v>
      </c>
      <c r="G1188" s="179" t="str">
        <f>'Planilla de Perforacion'!AQ1222</f>
        <v/>
      </c>
      <c r="H1188" s="179" t="str">
        <f>'Planilla de Perforacion'!AS1222</f>
        <v/>
      </c>
      <c r="I1188" s="179" t="str">
        <f>'Planilla de Perforacion'!AR1222</f>
        <v/>
      </c>
      <c r="J1188" s="191" t="str">
        <v/>
      </c>
      <c r="K1188" s="191" t="str">
        <f t="shared" si="211"/>
        <v/>
      </c>
      <c r="L1188" s="191" t="str">
        <v/>
      </c>
      <c r="M1188" s="192" t="str">
        <v/>
      </c>
      <c r="N1188" s="191" t="str">
        <v/>
      </c>
      <c r="O1188" s="191" t="str">
        <v/>
      </c>
      <c r="P1188" s="193" t="str">
        <f t="shared" si="203"/>
        <v/>
      </c>
      <c r="Q1188" s="193" t="str">
        <f t="shared" si="204"/>
        <v/>
      </c>
      <c r="R1188" s="179" t="str">
        <f>IF('Planilla de Perforacion'!K1222="Survey","Survey","")</f>
        <v/>
      </c>
      <c r="T1188" s="179" t="b">
        <f t="shared" si="205"/>
        <v>0</v>
      </c>
      <c r="U1188" s="179" t="str">
        <v/>
      </c>
      <c r="V1188" s="179" t="str">
        <f t="shared" si="206"/>
        <v/>
      </c>
      <c r="W1188" t="str">
        <v/>
      </c>
      <c r="X1188" s="202" t="str">
        <v/>
      </c>
      <c r="Y1188" t="str">
        <v/>
      </c>
      <c r="Z1188" t="str">
        <v/>
      </c>
      <c r="AA1188" t="str">
        <f t="shared" si="209"/>
        <v/>
      </c>
      <c r="AB1188" t="str">
        <f t="shared" si="210"/>
        <v/>
      </c>
      <c r="AC1188" s="179" t="str">
        <f>IF('Planilla de Perforacion'!K1222="Repasa","Repasa","")</f>
        <v/>
      </c>
      <c r="AE1188" s="179" t="b">
        <f t="shared" si="207"/>
        <v>0</v>
      </c>
      <c r="AF1188" t="str">
        <v/>
      </c>
      <c r="AG1188" s="179" t="str">
        <f t="shared" si="208"/>
        <v/>
      </c>
      <c r="AH1188" t="str">
        <v/>
      </c>
      <c r="AI1188" s="202" t="str">
        <v/>
      </c>
      <c r="AJ1188" t="str">
        <v/>
      </c>
      <c r="AK1188" s="203" t="str">
        <v/>
      </c>
      <c r="AL1188" t="str">
        <f t="shared" si="201"/>
        <v/>
      </c>
      <c r="AM1188" t="str">
        <f t="shared" si="202"/>
        <v/>
      </c>
    </row>
    <row r="1189" spans="3:39" x14ac:dyDescent="0.25">
      <c r="C1189" s="179" t="str">
        <f>IF('Planilla de Perforacion'!K1223="Conexión","Conexión","")</f>
        <v/>
      </c>
      <c r="D1189" s="189" t="str">
        <f>'Planilla de Perforacion'!H1223</f>
        <v/>
      </c>
      <c r="E1189" s="190" t="str">
        <f>'Planilla de Perforacion'!E1223</f>
        <v/>
      </c>
      <c r="F1189" s="179">
        <f>'Planilla de Perforacion'!AF1223</f>
        <v>0</v>
      </c>
      <c r="G1189" s="179" t="str">
        <f>'Planilla de Perforacion'!AQ1223</f>
        <v/>
      </c>
      <c r="H1189" s="179" t="str">
        <f>'Planilla de Perforacion'!AS1223</f>
        <v/>
      </c>
      <c r="I1189" s="179" t="str">
        <f>'Planilla de Perforacion'!AR1223</f>
        <v/>
      </c>
      <c r="J1189" s="191" t="str">
        <v/>
      </c>
      <c r="K1189" s="191" t="str">
        <f t="shared" si="211"/>
        <v/>
      </c>
      <c r="L1189" s="191" t="str">
        <v/>
      </c>
      <c r="M1189" s="192" t="str">
        <v/>
      </c>
      <c r="N1189" s="191" t="str">
        <v/>
      </c>
      <c r="O1189" s="191" t="str">
        <v/>
      </c>
      <c r="P1189" s="193" t="str">
        <f t="shared" si="203"/>
        <v/>
      </c>
      <c r="Q1189" s="193" t="str">
        <f t="shared" si="204"/>
        <v/>
      </c>
      <c r="R1189" s="179" t="str">
        <f>IF('Planilla de Perforacion'!K1223="Survey","Survey","")</f>
        <v/>
      </c>
      <c r="T1189" s="179" t="b">
        <f t="shared" si="205"/>
        <v>0</v>
      </c>
      <c r="U1189" s="179" t="str">
        <v/>
      </c>
      <c r="V1189" s="179" t="str">
        <f t="shared" si="206"/>
        <v/>
      </c>
      <c r="W1189" t="str">
        <v/>
      </c>
      <c r="X1189" s="202" t="str">
        <v/>
      </c>
      <c r="Y1189" t="str">
        <v/>
      </c>
      <c r="Z1189" t="str">
        <v/>
      </c>
      <c r="AA1189" t="str">
        <f t="shared" si="209"/>
        <v/>
      </c>
      <c r="AB1189" t="str">
        <f t="shared" si="210"/>
        <v/>
      </c>
      <c r="AC1189" s="179" t="str">
        <f>IF('Planilla de Perforacion'!K1223="Repasa","Repasa","")</f>
        <v/>
      </c>
      <c r="AE1189" s="179" t="b">
        <f t="shared" si="207"/>
        <v>0</v>
      </c>
      <c r="AF1189" t="str">
        <v/>
      </c>
      <c r="AG1189" s="179" t="str">
        <f t="shared" si="208"/>
        <v/>
      </c>
      <c r="AH1189" t="str">
        <v/>
      </c>
      <c r="AI1189" s="202" t="str">
        <v/>
      </c>
      <c r="AJ1189" t="str">
        <v/>
      </c>
      <c r="AK1189" s="203" t="str">
        <v/>
      </c>
      <c r="AL1189" t="str">
        <f t="shared" si="201"/>
        <v/>
      </c>
      <c r="AM1189" t="str">
        <f t="shared" si="202"/>
        <v/>
      </c>
    </row>
    <row r="1190" spans="3:39" x14ac:dyDescent="0.25">
      <c r="C1190" s="179" t="str">
        <f>IF('Planilla de Perforacion'!K1224="Conexión","Conexión","")</f>
        <v/>
      </c>
      <c r="D1190" s="189" t="str">
        <f>'Planilla de Perforacion'!H1224</f>
        <v/>
      </c>
      <c r="E1190" s="190" t="str">
        <f>'Planilla de Perforacion'!E1224</f>
        <v/>
      </c>
      <c r="F1190" s="179">
        <f>'Planilla de Perforacion'!AF1224</f>
        <v>0</v>
      </c>
      <c r="G1190" s="179" t="str">
        <f>'Planilla de Perforacion'!AQ1224</f>
        <v/>
      </c>
      <c r="H1190" s="179" t="str">
        <f>'Planilla de Perforacion'!AS1224</f>
        <v/>
      </c>
      <c r="I1190" s="179" t="str">
        <f>'Planilla de Perforacion'!AR1224</f>
        <v/>
      </c>
      <c r="J1190" s="191" t="str">
        <v/>
      </c>
      <c r="K1190" s="191" t="str">
        <f t="shared" si="211"/>
        <v/>
      </c>
      <c r="L1190" s="191" t="str">
        <v/>
      </c>
      <c r="M1190" s="192" t="str">
        <v/>
      </c>
      <c r="N1190" s="191" t="str">
        <v/>
      </c>
      <c r="O1190" s="191" t="str">
        <v/>
      </c>
      <c r="P1190" s="193" t="str">
        <f t="shared" si="203"/>
        <v/>
      </c>
      <c r="Q1190" s="193" t="str">
        <f t="shared" si="204"/>
        <v/>
      </c>
      <c r="R1190" s="179" t="str">
        <f>IF('Planilla de Perforacion'!K1224="Survey","Survey","")</f>
        <v/>
      </c>
      <c r="T1190" s="179" t="b">
        <f t="shared" si="205"/>
        <v>0</v>
      </c>
      <c r="U1190" s="179" t="str">
        <v/>
      </c>
      <c r="V1190" s="179" t="str">
        <f t="shared" si="206"/>
        <v/>
      </c>
      <c r="W1190" t="str">
        <v/>
      </c>
      <c r="X1190" s="202" t="str">
        <v/>
      </c>
      <c r="Y1190" t="str">
        <v/>
      </c>
      <c r="Z1190" t="str">
        <v/>
      </c>
      <c r="AA1190" t="str">
        <f t="shared" si="209"/>
        <v/>
      </c>
      <c r="AB1190" t="str">
        <f t="shared" si="210"/>
        <v/>
      </c>
      <c r="AC1190" s="179" t="str">
        <f>IF('Planilla de Perforacion'!K1224="Repasa","Repasa","")</f>
        <v/>
      </c>
      <c r="AE1190" s="179" t="b">
        <f t="shared" si="207"/>
        <v>0</v>
      </c>
      <c r="AF1190" t="str">
        <v/>
      </c>
      <c r="AG1190" s="179" t="str">
        <f t="shared" si="208"/>
        <v/>
      </c>
      <c r="AH1190" t="str">
        <v/>
      </c>
      <c r="AI1190" s="202" t="str">
        <v/>
      </c>
      <c r="AJ1190" t="str">
        <v/>
      </c>
      <c r="AK1190" s="203" t="str">
        <v/>
      </c>
      <c r="AL1190" t="str">
        <f t="shared" si="201"/>
        <v/>
      </c>
      <c r="AM1190" t="str">
        <f t="shared" si="202"/>
        <v/>
      </c>
    </row>
    <row r="1191" spans="3:39" x14ac:dyDescent="0.25">
      <c r="C1191" s="179" t="str">
        <f>IF('Planilla de Perforacion'!K1225="Conexión","Conexión","")</f>
        <v/>
      </c>
      <c r="D1191" s="189" t="str">
        <f>'Planilla de Perforacion'!H1225</f>
        <v/>
      </c>
      <c r="E1191" s="190" t="str">
        <f>'Planilla de Perforacion'!E1225</f>
        <v/>
      </c>
      <c r="F1191" s="179">
        <f>'Planilla de Perforacion'!AF1225</f>
        <v>0</v>
      </c>
      <c r="G1191" s="179" t="str">
        <f>'Planilla de Perforacion'!AQ1225</f>
        <v/>
      </c>
      <c r="H1191" s="179" t="str">
        <f>'Planilla de Perforacion'!AS1225</f>
        <v/>
      </c>
      <c r="I1191" s="179" t="str">
        <f>'Planilla de Perforacion'!AR1225</f>
        <v/>
      </c>
      <c r="J1191" s="191" t="str">
        <v/>
      </c>
      <c r="K1191" s="191" t="str">
        <f t="shared" si="211"/>
        <v/>
      </c>
      <c r="L1191" s="191" t="str">
        <v/>
      </c>
      <c r="M1191" s="192" t="str">
        <v/>
      </c>
      <c r="N1191" s="191" t="str">
        <v/>
      </c>
      <c r="O1191" s="191" t="str">
        <v/>
      </c>
      <c r="P1191" s="193" t="str">
        <f t="shared" si="203"/>
        <v/>
      </c>
      <c r="Q1191" s="193" t="str">
        <f t="shared" si="204"/>
        <v/>
      </c>
      <c r="R1191" s="179" t="str">
        <f>IF('Planilla de Perforacion'!K1225="Survey","Survey","")</f>
        <v/>
      </c>
      <c r="T1191" s="179" t="b">
        <f t="shared" si="205"/>
        <v>0</v>
      </c>
      <c r="U1191" s="179" t="str">
        <v/>
      </c>
      <c r="V1191" s="179" t="str">
        <f t="shared" si="206"/>
        <v/>
      </c>
      <c r="W1191" t="str">
        <v/>
      </c>
      <c r="X1191" s="202" t="str">
        <v/>
      </c>
      <c r="Y1191" t="str">
        <v/>
      </c>
      <c r="Z1191" t="str">
        <v/>
      </c>
      <c r="AA1191" t="str">
        <f t="shared" si="209"/>
        <v/>
      </c>
      <c r="AB1191" t="str">
        <f t="shared" si="210"/>
        <v/>
      </c>
      <c r="AC1191" s="179" t="str">
        <f>IF('Planilla de Perforacion'!K1225="Repasa","Repasa","")</f>
        <v/>
      </c>
      <c r="AE1191" s="179" t="b">
        <f t="shared" si="207"/>
        <v>0</v>
      </c>
      <c r="AF1191" t="str">
        <v/>
      </c>
      <c r="AG1191" s="179" t="str">
        <f t="shared" si="208"/>
        <v/>
      </c>
      <c r="AH1191" t="str">
        <v/>
      </c>
      <c r="AI1191" s="202" t="str">
        <v/>
      </c>
      <c r="AJ1191" t="str">
        <v/>
      </c>
      <c r="AK1191" s="203" t="str">
        <v/>
      </c>
      <c r="AL1191" t="str">
        <f t="shared" si="201"/>
        <v/>
      </c>
      <c r="AM1191" t="str">
        <f t="shared" si="202"/>
        <v/>
      </c>
    </row>
    <row r="1192" spans="3:39" x14ac:dyDescent="0.25">
      <c r="C1192" s="179" t="str">
        <f>IF('Planilla de Perforacion'!K1226="Conexión","Conexión","")</f>
        <v/>
      </c>
      <c r="D1192" s="189" t="str">
        <f>'Planilla de Perforacion'!H1226</f>
        <v/>
      </c>
      <c r="E1192" s="190" t="str">
        <f>'Planilla de Perforacion'!E1226</f>
        <v/>
      </c>
      <c r="F1192" s="179">
        <f>'Planilla de Perforacion'!AF1226</f>
        <v>0</v>
      </c>
      <c r="G1192" s="179" t="str">
        <f>'Planilla de Perforacion'!AQ1226</f>
        <v/>
      </c>
      <c r="H1192" s="179" t="str">
        <f>'Planilla de Perforacion'!AS1226</f>
        <v/>
      </c>
      <c r="I1192" s="179" t="str">
        <f>'Planilla de Perforacion'!AR1226</f>
        <v/>
      </c>
      <c r="J1192" s="191" t="str">
        <v/>
      </c>
      <c r="K1192" s="191" t="str">
        <f t="shared" si="211"/>
        <v/>
      </c>
      <c r="L1192" s="191" t="str">
        <v/>
      </c>
      <c r="M1192" s="192" t="str">
        <v/>
      </c>
      <c r="N1192" s="191" t="str">
        <v/>
      </c>
      <c r="O1192" s="191" t="str">
        <v/>
      </c>
      <c r="P1192" s="193" t="str">
        <f t="shared" si="203"/>
        <v/>
      </c>
      <c r="Q1192" s="193" t="str">
        <f t="shared" si="204"/>
        <v/>
      </c>
      <c r="R1192" s="179" t="str">
        <f>IF('Planilla de Perforacion'!K1226="Survey","Survey","")</f>
        <v/>
      </c>
      <c r="T1192" s="179" t="b">
        <f t="shared" si="205"/>
        <v>0</v>
      </c>
      <c r="U1192" s="179" t="str">
        <v/>
      </c>
      <c r="V1192" s="179" t="str">
        <f t="shared" si="206"/>
        <v/>
      </c>
      <c r="W1192" t="str">
        <v/>
      </c>
      <c r="X1192" s="202" t="str">
        <v/>
      </c>
      <c r="Y1192" t="str">
        <v/>
      </c>
      <c r="Z1192" t="str">
        <v/>
      </c>
      <c r="AA1192" t="str">
        <f t="shared" si="209"/>
        <v/>
      </c>
      <c r="AB1192" t="str">
        <f t="shared" si="210"/>
        <v/>
      </c>
      <c r="AC1192" s="179" t="str">
        <f>IF('Planilla de Perforacion'!K1226="Repasa","Repasa","")</f>
        <v/>
      </c>
      <c r="AE1192" s="179" t="b">
        <f t="shared" si="207"/>
        <v>0</v>
      </c>
      <c r="AF1192" t="str">
        <v/>
      </c>
      <c r="AG1192" s="179" t="str">
        <f t="shared" si="208"/>
        <v/>
      </c>
      <c r="AH1192" t="str">
        <v/>
      </c>
      <c r="AI1192" s="202" t="str">
        <v/>
      </c>
      <c r="AJ1192" t="str">
        <v/>
      </c>
      <c r="AK1192" s="203" t="str">
        <v/>
      </c>
      <c r="AL1192" t="str">
        <f t="shared" si="201"/>
        <v/>
      </c>
      <c r="AM1192" t="str">
        <f t="shared" si="202"/>
        <v/>
      </c>
    </row>
    <row r="1193" spans="3:39" x14ac:dyDescent="0.25">
      <c r="C1193" s="179" t="str">
        <f>IF('Planilla de Perforacion'!K1227="Conexión","Conexión","")</f>
        <v/>
      </c>
      <c r="D1193" s="189" t="str">
        <f>'Planilla de Perforacion'!H1227</f>
        <v/>
      </c>
      <c r="E1193" s="190" t="str">
        <f>'Planilla de Perforacion'!E1227</f>
        <v/>
      </c>
      <c r="F1193" s="179">
        <f>'Planilla de Perforacion'!AF1227</f>
        <v>0</v>
      </c>
      <c r="G1193" s="179" t="str">
        <f>'Planilla de Perforacion'!AQ1227</f>
        <v/>
      </c>
      <c r="H1193" s="179" t="str">
        <f>'Planilla de Perforacion'!AS1227</f>
        <v/>
      </c>
      <c r="I1193" s="179" t="str">
        <f>'Planilla de Perforacion'!AR1227</f>
        <v/>
      </c>
      <c r="J1193" s="191" t="str">
        <v/>
      </c>
      <c r="K1193" s="191" t="str">
        <f t="shared" si="211"/>
        <v/>
      </c>
      <c r="L1193" s="191" t="str">
        <v/>
      </c>
      <c r="M1193" s="192" t="str">
        <v/>
      </c>
      <c r="N1193" s="191" t="str">
        <v/>
      </c>
      <c r="O1193" s="191" t="str">
        <v/>
      </c>
      <c r="P1193" s="193" t="str">
        <f t="shared" si="203"/>
        <v/>
      </c>
      <c r="Q1193" s="193" t="str">
        <f t="shared" si="204"/>
        <v/>
      </c>
      <c r="R1193" s="179" t="str">
        <f>IF('Planilla de Perforacion'!K1227="Survey","Survey","")</f>
        <v/>
      </c>
      <c r="T1193" s="179" t="b">
        <f t="shared" si="205"/>
        <v>0</v>
      </c>
      <c r="U1193" s="179" t="str">
        <v/>
      </c>
      <c r="V1193" s="179" t="str">
        <f t="shared" si="206"/>
        <v/>
      </c>
      <c r="W1193" t="str">
        <v/>
      </c>
      <c r="X1193" s="202" t="str">
        <v/>
      </c>
      <c r="Y1193" t="str">
        <v/>
      </c>
      <c r="Z1193" t="str">
        <v/>
      </c>
      <c r="AA1193" t="str">
        <f t="shared" si="209"/>
        <v/>
      </c>
      <c r="AB1193" t="str">
        <f t="shared" si="210"/>
        <v/>
      </c>
      <c r="AC1193" s="179" t="str">
        <f>IF('Planilla de Perforacion'!K1227="Repasa","Repasa","")</f>
        <v/>
      </c>
      <c r="AE1193" s="179" t="b">
        <f t="shared" si="207"/>
        <v>0</v>
      </c>
      <c r="AF1193" t="str">
        <v/>
      </c>
      <c r="AG1193" s="179" t="str">
        <f t="shared" si="208"/>
        <v/>
      </c>
      <c r="AH1193" t="str">
        <v/>
      </c>
      <c r="AI1193" s="202" t="str">
        <v/>
      </c>
      <c r="AJ1193" t="str">
        <v/>
      </c>
      <c r="AK1193" s="203" t="str">
        <v/>
      </c>
      <c r="AL1193" t="str">
        <f t="shared" si="201"/>
        <v/>
      </c>
      <c r="AM1193" t="str">
        <f t="shared" si="202"/>
        <v/>
      </c>
    </row>
    <row r="1194" spans="3:39" x14ac:dyDescent="0.25">
      <c r="C1194" s="179" t="str">
        <f>IF('Planilla de Perforacion'!K1228="Conexión","Conexión","")</f>
        <v/>
      </c>
      <c r="D1194" s="189" t="str">
        <f>'Planilla de Perforacion'!H1228</f>
        <v/>
      </c>
      <c r="E1194" s="190" t="str">
        <f>'Planilla de Perforacion'!E1228</f>
        <v/>
      </c>
      <c r="F1194" s="179">
        <f>'Planilla de Perforacion'!AF1228</f>
        <v>0</v>
      </c>
      <c r="G1194" s="179" t="str">
        <f>'Planilla de Perforacion'!AQ1228</f>
        <v/>
      </c>
      <c r="H1194" s="179" t="str">
        <f>'Planilla de Perforacion'!AS1228</f>
        <v/>
      </c>
      <c r="I1194" s="179" t="str">
        <f>'Planilla de Perforacion'!AR1228</f>
        <v/>
      </c>
      <c r="J1194" s="191" t="str">
        <v/>
      </c>
      <c r="K1194" s="191" t="str">
        <f t="shared" si="211"/>
        <v/>
      </c>
      <c r="L1194" s="191" t="str">
        <v/>
      </c>
      <c r="M1194" s="192" t="str">
        <v/>
      </c>
      <c r="N1194" s="191" t="str">
        <v/>
      </c>
      <c r="O1194" s="191" t="str">
        <v/>
      </c>
      <c r="P1194" s="193" t="str">
        <f t="shared" si="203"/>
        <v/>
      </c>
      <c r="Q1194" s="193" t="str">
        <f t="shared" si="204"/>
        <v/>
      </c>
      <c r="R1194" s="179" t="str">
        <f>IF('Planilla de Perforacion'!K1228="Survey","Survey","")</f>
        <v/>
      </c>
      <c r="T1194" s="179" t="b">
        <f t="shared" si="205"/>
        <v>0</v>
      </c>
      <c r="U1194" s="179" t="str">
        <v/>
      </c>
      <c r="V1194" s="179" t="str">
        <f t="shared" si="206"/>
        <v/>
      </c>
      <c r="W1194" t="str">
        <v/>
      </c>
      <c r="X1194" s="202" t="str">
        <v/>
      </c>
      <c r="Y1194" t="str">
        <v/>
      </c>
      <c r="Z1194" t="str">
        <v/>
      </c>
      <c r="AA1194" t="str">
        <f t="shared" si="209"/>
        <v/>
      </c>
      <c r="AB1194" t="str">
        <f t="shared" si="210"/>
        <v/>
      </c>
      <c r="AC1194" s="179" t="str">
        <f>IF('Planilla de Perforacion'!K1228="Repasa","Repasa","")</f>
        <v/>
      </c>
      <c r="AE1194" s="179" t="b">
        <f t="shared" si="207"/>
        <v>0</v>
      </c>
      <c r="AF1194" t="str">
        <v/>
      </c>
      <c r="AG1194" s="179" t="str">
        <f t="shared" si="208"/>
        <v/>
      </c>
      <c r="AH1194" t="str">
        <v/>
      </c>
      <c r="AI1194" s="202" t="str">
        <v/>
      </c>
      <c r="AJ1194" t="str">
        <v/>
      </c>
      <c r="AK1194" s="203" t="str">
        <v/>
      </c>
      <c r="AL1194" t="str">
        <f t="shared" si="201"/>
        <v/>
      </c>
      <c r="AM1194" t="str">
        <f t="shared" si="202"/>
        <v/>
      </c>
    </row>
    <row r="1195" spans="3:39" x14ac:dyDescent="0.25">
      <c r="C1195" s="179" t="str">
        <f>IF('Planilla de Perforacion'!K1229="Conexión","Conexión","")</f>
        <v/>
      </c>
      <c r="D1195" s="189" t="str">
        <f>'Planilla de Perforacion'!H1229</f>
        <v/>
      </c>
      <c r="E1195" s="190" t="str">
        <f>'Planilla de Perforacion'!E1229</f>
        <v/>
      </c>
      <c r="F1195" s="179">
        <f>'Planilla de Perforacion'!AF1229</f>
        <v>0</v>
      </c>
      <c r="G1195" s="179" t="str">
        <f>'Planilla de Perforacion'!AQ1229</f>
        <v/>
      </c>
      <c r="H1195" s="179" t="str">
        <f>'Planilla de Perforacion'!AS1229</f>
        <v/>
      </c>
      <c r="I1195" s="179" t="str">
        <f>'Planilla de Perforacion'!AR1229</f>
        <v/>
      </c>
      <c r="J1195" s="191" t="str">
        <v/>
      </c>
      <c r="K1195" s="191" t="str">
        <f t="shared" si="211"/>
        <v/>
      </c>
      <c r="L1195" s="191" t="str">
        <v/>
      </c>
      <c r="M1195" s="192" t="str">
        <v/>
      </c>
      <c r="N1195" s="191" t="str">
        <v/>
      </c>
      <c r="O1195" s="191" t="str">
        <v/>
      </c>
      <c r="P1195" s="193" t="str">
        <f t="shared" si="203"/>
        <v/>
      </c>
      <c r="Q1195" s="193" t="str">
        <f t="shared" si="204"/>
        <v/>
      </c>
      <c r="R1195" s="179" t="str">
        <f>IF('Planilla de Perforacion'!K1229="Survey","Survey","")</f>
        <v/>
      </c>
      <c r="T1195" s="179" t="b">
        <f t="shared" si="205"/>
        <v>0</v>
      </c>
      <c r="U1195" s="179" t="str">
        <v/>
      </c>
      <c r="V1195" s="179" t="str">
        <f t="shared" si="206"/>
        <v/>
      </c>
      <c r="W1195" t="str">
        <v/>
      </c>
      <c r="X1195" s="202" t="str">
        <v/>
      </c>
      <c r="Y1195" t="str">
        <v/>
      </c>
      <c r="Z1195" t="str">
        <v/>
      </c>
      <c r="AA1195" t="str">
        <f t="shared" si="209"/>
        <v/>
      </c>
      <c r="AB1195" t="str">
        <f t="shared" si="210"/>
        <v/>
      </c>
      <c r="AC1195" s="179" t="str">
        <f>IF('Planilla de Perforacion'!K1229="Repasa","Repasa","")</f>
        <v/>
      </c>
      <c r="AE1195" s="179" t="b">
        <f t="shared" si="207"/>
        <v>0</v>
      </c>
      <c r="AF1195" t="str">
        <v/>
      </c>
      <c r="AG1195" s="179" t="str">
        <f t="shared" si="208"/>
        <v/>
      </c>
      <c r="AH1195" t="str">
        <v/>
      </c>
      <c r="AI1195" s="202" t="str">
        <v/>
      </c>
      <c r="AJ1195" t="str">
        <v/>
      </c>
      <c r="AK1195" s="203" t="str">
        <v/>
      </c>
      <c r="AL1195" t="str">
        <f t="shared" si="201"/>
        <v/>
      </c>
      <c r="AM1195" t="str">
        <f t="shared" si="202"/>
        <v/>
      </c>
    </row>
    <row r="1196" spans="3:39" x14ac:dyDescent="0.25">
      <c r="C1196" s="179" t="str">
        <f>IF('Planilla de Perforacion'!K1230="Conexión","Conexión","")</f>
        <v/>
      </c>
      <c r="D1196" s="189" t="str">
        <f>'Planilla de Perforacion'!H1230</f>
        <v/>
      </c>
      <c r="E1196" s="190" t="str">
        <f>'Planilla de Perforacion'!E1230</f>
        <v/>
      </c>
      <c r="F1196" s="179">
        <f>'Planilla de Perforacion'!AF1230</f>
        <v>0</v>
      </c>
      <c r="G1196" s="179" t="str">
        <f>'Planilla de Perforacion'!AQ1230</f>
        <v/>
      </c>
      <c r="H1196" s="179" t="str">
        <f>'Planilla de Perforacion'!AS1230</f>
        <v/>
      </c>
      <c r="I1196" s="179" t="str">
        <f>'Planilla de Perforacion'!AR1230</f>
        <v/>
      </c>
      <c r="J1196" s="191" t="str">
        <v/>
      </c>
      <c r="K1196" s="191" t="str">
        <f t="shared" si="211"/>
        <v/>
      </c>
      <c r="L1196" s="191" t="str">
        <v/>
      </c>
      <c r="M1196" s="192" t="str">
        <v/>
      </c>
      <c r="N1196" s="191" t="str">
        <v/>
      </c>
      <c r="O1196" s="191" t="str">
        <v/>
      </c>
      <c r="P1196" s="193" t="str">
        <f t="shared" si="203"/>
        <v/>
      </c>
      <c r="Q1196" s="193" t="str">
        <f t="shared" si="204"/>
        <v/>
      </c>
      <c r="R1196" s="179" t="str">
        <f>IF('Planilla de Perforacion'!K1230="Survey","Survey","")</f>
        <v/>
      </c>
      <c r="T1196" s="179" t="b">
        <f t="shared" si="205"/>
        <v>0</v>
      </c>
      <c r="U1196" s="179" t="str">
        <v/>
      </c>
      <c r="V1196" s="179" t="str">
        <f t="shared" si="206"/>
        <v/>
      </c>
      <c r="W1196" t="str">
        <v/>
      </c>
      <c r="X1196" s="202" t="str">
        <v/>
      </c>
      <c r="Y1196" t="str">
        <v/>
      </c>
      <c r="Z1196" t="str">
        <v/>
      </c>
      <c r="AA1196" t="str">
        <f t="shared" si="209"/>
        <v/>
      </c>
      <c r="AB1196" t="str">
        <f t="shared" si="210"/>
        <v/>
      </c>
      <c r="AC1196" s="179" t="str">
        <f>IF('Planilla de Perforacion'!K1230="Repasa","Repasa","")</f>
        <v/>
      </c>
      <c r="AE1196" s="179" t="b">
        <f t="shared" si="207"/>
        <v>0</v>
      </c>
      <c r="AF1196" t="str">
        <v/>
      </c>
      <c r="AG1196" s="179" t="str">
        <f t="shared" si="208"/>
        <v/>
      </c>
      <c r="AH1196" t="str">
        <v/>
      </c>
      <c r="AI1196" s="202" t="str">
        <v/>
      </c>
      <c r="AJ1196" t="str">
        <v/>
      </c>
      <c r="AK1196" s="203" t="str">
        <v/>
      </c>
      <c r="AL1196" t="str">
        <f t="shared" si="201"/>
        <v/>
      </c>
      <c r="AM1196" t="str">
        <f t="shared" si="202"/>
        <v/>
      </c>
    </row>
    <row r="1197" spans="3:39" x14ac:dyDescent="0.25">
      <c r="C1197" s="179" t="str">
        <f>IF('Planilla de Perforacion'!K1231="Conexión","Conexión","")</f>
        <v/>
      </c>
      <c r="D1197" s="189" t="str">
        <f>'Planilla de Perforacion'!H1231</f>
        <v/>
      </c>
      <c r="E1197" s="190" t="str">
        <f>'Planilla de Perforacion'!E1231</f>
        <v/>
      </c>
      <c r="F1197" s="179">
        <f>'Planilla de Perforacion'!AF1231</f>
        <v>0</v>
      </c>
      <c r="G1197" s="179" t="str">
        <f>'Planilla de Perforacion'!AQ1231</f>
        <v/>
      </c>
      <c r="H1197" s="179" t="str">
        <f>'Planilla de Perforacion'!AS1231</f>
        <v/>
      </c>
      <c r="I1197" s="179" t="str">
        <f>'Planilla de Perforacion'!AR1231</f>
        <v/>
      </c>
      <c r="J1197" s="191" t="str">
        <v/>
      </c>
      <c r="K1197" s="191" t="str">
        <f t="shared" si="211"/>
        <v/>
      </c>
      <c r="L1197" s="191" t="str">
        <v/>
      </c>
      <c r="M1197" s="192" t="str">
        <v/>
      </c>
      <c r="N1197" s="191" t="str">
        <v/>
      </c>
      <c r="O1197" s="191" t="str">
        <v/>
      </c>
      <c r="P1197" s="193" t="str">
        <f t="shared" si="203"/>
        <v/>
      </c>
      <c r="Q1197" s="193" t="str">
        <f t="shared" si="204"/>
        <v/>
      </c>
      <c r="R1197" s="179" t="str">
        <f>IF('Planilla de Perforacion'!K1231="Survey","Survey","")</f>
        <v/>
      </c>
      <c r="T1197" s="179" t="b">
        <f t="shared" si="205"/>
        <v>0</v>
      </c>
      <c r="U1197" s="179" t="str">
        <v/>
      </c>
      <c r="V1197" s="179" t="str">
        <f t="shared" si="206"/>
        <v/>
      </c>
      <c r="W1197" t="str">
        <v/>
      </c>
      <c r="X1197" s="202" t="str">
        <v/>
      </c>
      <c r="Y1197" t="str">
        <v/>
      </c>
      <c r="Z1197" t="str">
        <v/>
      </c>
      <c r="AA1197" t="str">
        <f t="shared" si="209"/>
        <v/>
      </c>
      <c r="AB1197" t="str">
        <f t="shared" si="210"/>
        <v/>
      </c>
      <c r="AC1197" s="179" t="str">
        <f>IF('Planilla de Perforacion'!K1231="Repasa","Repasa","")</f>
        <v/>
      </c>
      <c r="AE1197" s="179" t="b">
        <f t="shared" si="207"/>
        <v>0</v>
      </c>
      <c r="AF1197" t="str">
        <v/>
      </c>
      <c r="AG1197" s="179" t="str">
        <f t="shared" si="208"/>
        <v/>
      </c>
      <c r="AH1197" t="str">
        <v/>
      </c>
      <c r="AI1197" s="202" t="str">
        <v/>
      </c>
      <c r="AJ1197" t="str">
        <v/>
      </c>
      <c r="AK1197" s="203" t="str">
        <v/>
      </c>
      <c r="AL1197" t="str">
        <f t="shared" si="201"/>
        <v/>
      </c>
      <c r="AM1197" t="str">
        <f t="shared" si="202"/>
        <v/>
      </c>
    </row>
    <row r="1198" spans="3:39" x14ac:dyDescent="0.25">
      <c r="C1198" s="179" t="str">
        <f>IF('Planilla de Perforacion'!K1232="Conexión","Conexión","")</f>
        <v/>
      </c>
      <c r="D1198" s="189" t="str">
        <f>'Planilla de Perforacion'!H1232</f>
        <v/>
      </c>
      <c r="E1198" s="190" t="str">
        <f>'Planilla de Perforacion'!E1232</f>
        <v/>
      </c>
      <c r="F1198" s="179">
        <f>'Planilla de Perforacion'!AF1232</f>
        <v>0</v>
      </c>
      <c r="G1198" s="179" t="str">
        <f>'Planilla de Perforacion'!AQ1232</f>
        <v/>
      </c>
      <c r="H1198" s="179" t="str">
        <f>'Planilla de Perforacion'!AS1232</f>
        <v/>
      </c>
      <c r="I1198" s="179" t="str">
        <f>'Planilla de Perforacion'!AR1232</f>
        <v/>
      </c>
      <c r="J1198" s="191" t="str">
        <v/>
      </c>
      <c r="K1198" s="191" t="str">
        <f t="shared" si="211"/>
        <v/>
      </c>
      <c r="L1198" s="191" t="str">
        <v/>
      </c>
      <c r="M1198" s="192" t="str">
        <v/>
      </c>
      <c r="N1198" s="191" t="str">
        <v/>
      </c>
      <c r="O1198" s="191" t="str">
        <v/>
      </c>
      <c r="P1198" s="193" t="str">
        <f t="shared" si="203"/>
        <v/>
      </c>
      <c r="Q1198" s="193" t="str">
        <f t="shared" si="204"/>
        <v/>
      </c>
      <c r="R1198" s="179" t="str">
        <f>IF('Planilla de Perforacion'!K1232="Survey","Survey","")</f>
        <v/>
      </c>
      <c r="T1198" s="179" t="b">
        <f t="shared" si="205"/>
        <v>0</v>
      </c>
      <c r="U1198" s="179" t="str">
        <v/>
      </c>
      <c r="V1198" s="179" t="str">
        <f t="shared" si="206"/>
        <v/>
      </c>
      <c r="W1198" t="str">
        <v/>
      </c>
      <c r="X1198" s="202" t="str">
        <v/>
      </c>
      <c r="Y1198" t="str">
        <v/>
      </c>
      <c r="Z1198" t="str">
        <v/>
      </c>
      <c r="AA1198" t="str">
        <f t="shared" si="209"/>
        <v/>
      </c>
      <c r="AB1198" t="str">
        <f t="shared" si="210"/>
        <v/>
      </c>
      <c r="AC1198" s="179" t="str">
        <f>IF('Planilla de Perforacion'!K1232="Repasa","Repasa","")</f>
        <v/>
      </c>
      <c r="AE1198" s="179" t="b">
        <f t="shared" si="207"/>
        <v>0</v>
      </c>
      <c r="AF1198" t="str">
        <v/>
      </c>
      <c r="AG1198" s="179" t="str">
        <f t="shared" si="208"/>
        <v/>
      </c>
      <c r="AH1198" t="str">
        <v/>
      </c>
      <c r="AI1198" s="202" t="str">
        <v/>
      </c>
      <c r="AJ1198" t="str">
        <v/>
      </c>
      <c r="AK1198" s="203" t="str">
        <v/>
      </c>
      <c r="AL1198" t="str">
        <f t="shared" si="201"/>
        <v/>
      </c>
      <c r="AM1198" t="str">
        <f t="shared" si="202"/>
        <v/>
      </c>
    </row>
    <row r="1199" spans="3:39" x14ac:dyDescent="0.25">
      <c r="C1199" s="179" t="str">
        <f>IF('Planilla de Perforacion'!K1233="Conexión","Conexión","")</f>
        <v/>
      </c>
      <c r="D1199" s="189" t="str">
        <f>'Planilla de Perforacion'!H1233</f>
        <v/>
      </c>
      <c r="E1199" s="190" t="str">
        <f>'Planilla de Perforacion'!E1233</f>
        <v/>
      </c>
      <c r="F1199" s="179">
        <f>'Planilla de Perforacion'!AF1233</f>
        <v>0</v>
      </c>
      <c r="G1199" s="179" t="str">
        <f>'Planilla de Perforacion'!AQ1233</f>
        <v/>
      </c>
      <c r="H1199" s="179" t="str">
        <f>'Planilla de Perforacion'!AS1233</f>
        <v/>
      </c>
      <c r="I1199" s="179" t="str">
        <f>'Planilla de Perforacion'!AR1233</f>
        <v/>
      </c>
      <c r="J1199" s="191" t="str">
        <v/>
      </c>
      <c r="K1199" s="191" t="str">
        <f t="shared" si="211"/>
        <v/>
      </c>
      <c r="L1199" s="191" t="str">
        <v/>
      </c>
      <c r="M1199" s="192" t="str">
        <v/>
      </c>
      <c r="N1199" s="191" t="str">
        <v/>
      </c>
      <c r="O1199" s="191" t="str">
        <v/>
      </c>
      <c r="P1199" s="193" t="str">
        <f t="shared" si="203"/>
        <v/>
      </c>
      <c r="Q1199" s="193" t="str">
        <f t="shared" si="204"/>
        <v/>
      </c>
      <c r="R1199" s="179" t="str">
        <f>IF('Planilla de Perforacion'!K1233="Survey","Survey","")</f>
        <v/>
      </c>
      <c r="T1199" s="179" t="b">
        <f t="shared" si="205"/>
        <v>0</v>
      </c>
      <c r="U1199" s="179" t="str">
        <v/>
      </c>
      <c r="V1199" s="179" t="str">
        <f t="shared" si="206"/>
        <v/>
      </c>
      <c r="W1199" t="str">
        <v/>
      </c>
      <c r="X1199" s="202" t="str">
        <v/>
      </c>
      <c r="Y1199" t="str">
        <v/>
      </c>
      <c r="Z1199" t="str">
        <v/>
      </c>
      <c r="AA1199" t="str">
        <f t="shared" si="209"/>
        <v/>
      </c>
      <c r="AB1199" t="str">
        <f t="shared" si="210"/>
        <v/>
      </c>
      <c r="AC1199" s="179" t="str">
        <f>IF('Planilla de Perforacion'!K1233="Repasa","Repasa","")</f>
        <v/>
      </c>
      <c r="AE1199" s="179" t="b">
        <f t="shared" si="207"/>
        <v>0</v>
      </c>
      <c r="AF1199" t="str">
        <v/>
      </c>
      <c r="AG1199" s="179" t="str">
        <f t="shared" si="208"/>
        <v/>
      </c>
      <c r="AH1199" t="str">
        <v/>
      </c>
      <c r="AI1199" s="202" t="str">
        <v/>
      </c>
      <c r="AJ1199" t="str">
        <v/>
      </c>
      <c r="AK1199" s="203" t="str">
        <v/>
      </c>
      <c r="AL1199" t="str">
        <f t="shared" si="201"/>
        <v/>
      </c>
      <c r="AM1199" t="str">
        <f t="shared" si="202"/>
        <v/>
      </c>
    </row>
    <row r="1200" spans="3:39" x14ac:dyDescent="0.25">
      <c r="C1200" s="179" t="str">
        <f>IF('Planilla de Perforacion'!K1234="Conexión","Conexión","")</f>
        <v/>
      </c>
      <c r="D1200" s="189" t="str">
        <f>'Planilla de Perforacion'!H1234</f>
        <v/>
      </c>
      <c r="E1200" s="190" t="str">
        <f>'Planilla de Perforacion'!E1234</f>
        <v/>
      </c>
      <c r="F1200" s="179">
        <f>'Planilla de Perforacion'!AF1234</f>
        <v>0</v>
      </c>
      <c r="G1200" s="179" t="str">
        <f>'Planilla de Perforacion'!AQ1234</f>
        <v/>
      </c>
      <c r="H1200" s="179" t="str">
        <f>'Planilla de Perforacion'!AS1234</f>
        <v/>
      </c>
      <c r="I1200" s="179" t="str">
        <f>'Planilla de Perforacion'!AR1234</f>
        <v/>
      </c>
      <c r="J1200" s="191" t="str">
        <v/>
      </c>
      <c r="K1200" s="191" t="str">
        <f t="shared" si="211"/>
        <v/>
      </c>
      <c r="L1200" s="191" t="str">
        <v/>
      </c>
      <c r="M1200" s="192" t="str">
        <v/>
      </c>
      <c r="N1200" s="191" t="str">
        <v/>
      </c>
      <c r="O1200" s="191" t="str">
        <v/>
      </c>
      <c r="P1200" s="193" t="str">
        <f t="shared" si="203"/>
        <v/>
      </c>
      <c r="Q1200" s="193" t="str">
        <f t="shared" si="204"/>
        <v/>
      </c>
      <c r="R1200" s="179" t="str">
        <f>IF('Planilla de Perforacion'!K1234="Survey","Survey","")</f>
        <v/>
      </c>
      <c r="T1200" s="179" t="b">
        <f t="shared" si="205"/>
        <v>0</v>
      </c>
      <c r="U1200" s="179" t="str">
        <v/>
      </c>
      <c r="V1200" s="179" t="str">
        <f t="shared" si="206"/>
        <v/>
      </c>
      <c r="W1200" t="str">
        <v/>
      </c>
      <c r="X1200" s="202" t="str">
        <v/>
      </c>
      <c r="Y1200" t="str">
        <v/>
      </c>
      <c r="Z1200" t="str">
        <v/>
      </c>
      <c r="AA1200" t="str">
        <f t="shared" si="209"/>
        <v/>
      </c>
      <c r="AB1200" t="str">
        <f t="shared" si="210"/>
        <v/>
      </c>
      <c r="AC1200" s="179" t="str">
        <f>IF('Planilla de Perforacion'!K1234="Repasa","Repasa","")</f>
        <v/>
      </c>
      <c r="AE1200" s="179" t="b">
        <f t="shared" si="207"/>
        <v>0</v>
      </c>
      <c r="AF1200" t="str">
        <v/>
      </c>
      <c r="AG1200" s="179" t="str">
        <f t="shared" si="208"/>
        <v/>
      </c>
      <c r="AH1200" t="str">
        <v/>
      </c>
      <c r="AI1200" s="202" t="str">
        <v/>
      </c>
      <c r="AJ1200" t="str">
        <v/>
      </c>
      <c r="AK1200" s="203" t="str">
        <v/>
      </c>
      <c r="AL1200" t="str">
        <f t="shared" si="201"/>
        <v/>
      </c>
      <c r="AM1200" t="str">
        <f t="shared" si="202"/>
        <v/>
      </c>
    </row>
    <row r="1201" spans="3:39" x14ac:dyDescent="0.25">
      <c r="C1201" s="179" t="str">
        <f>IF('Planilla de Perforacion'!K1235="Conexión","Conexión","")</f>
        <v/>
      </c>
      <c r="D1201" s="189" t="str">
        <f>'Planilla de Perforacion'!H1235</f>
        <v/>
      </c>
      <c r="E1201" s="190" t="str">
        <f>'Planilla de Perforacion'!E1235</f>
        <v/>
      </c>
      <c r="F1201" s="179">
        <f>'Planilla de Perforacion'!AF1235</f>
        <v>0</v>
      </c>
      <c r="G1201" s="179" t="str">
        <f>'Planilla de Perforacion'!AQ1235</f>
        <v/>
      </c>
      <c r="H1201" s="179" t="str">
        <f>'Planilla de Perforacion'!AS1235</f>
        <v/>
      </c>
      <c r="I1201" s="179" t="str">
        <f>'Planilla de Perforacion'!AR1235</f>
        <v/>
      </c>
      <c r="J1201" s="191" t="str">
        <v/>
      </c>
      <c r="K1201" s="191" t="str">
        <f t="shared" si="211"/>
        <v/>
      </c>
      <c r="L1201" s="191" t="str">
        <v/>
      </c>
      <c r="M1201" s="192" t="str">
        <v/>
      </c>
      <c r="N1201" s="191" t="str">
        <v/>
      </c>
      <c r="O1201" s="191" t="str">
        <v/>
      </c>
      <c r="P1201" s="193" t="str">
        <f t="shared" si="203"/>
        <v/>
      </c>
      <c r="Q1201" s="193" t="str">
        <f t="shared" si="204"/>
        <v/>
      </c>
      <c r="R1201" s="179" t="str">
        <f>IF('Planilla de Perforacion'!K1235="Survey","Survey","")</f>
        <v/>
      </c>
      <c r="T1201" s="179" t="b">
        <f t="shared" si="205"/>
        <v>0</v>
      </c>
      <c r="U1201" s="179" t="str">
        <v/>
      </c>
      <c r="V1201" s="179" t="str">
        <f t="shared" si="206"/>
        <v/>
      </c>
      <c r="W1201" t="str">
        <v/>
      </c>
      <c r="X1201" s="202" t="str">
        <v/>
      </c>
      <c r="Y1201" t="str">
        <v/>
      </c>
      <c r="Z1201" t="str">
        <v/>
      </c>
      <c r="AA1201" t="str">
        <f t="shared" si="209"/>
        <v/>
      </c>
      <c r="AB1201" t="str">
        <f t="shared" si="210"/>
        <v/>
      </c>
      <c r="AC1201" s="179" t="str">
        <f>IF('Planilla de Perforacion'!K1235="Repasa","Repasa","")</f>
        <v/>
      </c>
      <c r="AE1201" s="179" t="b">
        <f t="shared" si="207"/>
        <v>0</v>
      </c>
      <c r="AF1201" t="str">
        <v/>
      </c>
      <c r="AG1201" s="179" t="str">
        <f t="shared" si="208"/>
        <v/>
      </c>
      <c r="AH1201" t="str">
        <v/>
      </c>
      <c r="AI1201" s="202" t="str">
        <v/>
      </c>
      <c r="AJ1201" t="str">
        <v/>
      </c>
      <c r="AK1201" s="203" t="str">
        <v/>
      </c>
      <c r="AL1201" t="str">
        <f t="shared" si="201"/>
        <v/>
      </c>
      <c r="AM1201" t="str">
        <f t="shared" si="202"/>
        <v/>
      </c>
    </row>
    <row r="1202" spans="3:39" x14ac:dyDescent="0.25">
      <c r="C1202" s="179" t="str">
        <f>IF('Planilla de Perforacion'!K1236="Conexión","Conexión","")</f>
        <v/>
      </c>
      <c r="D1202" s="189" t="str">
        <f>'Planilla de Perforacion'!H1236</f>
        <v/>
      </c>
      <c r="E1202" s="190" t="str">
        <f>'Planilla de Perforacion'!E1236</f>
        <v/>
      </c>
      <c r="F1202" s="179">
        <f>'Planilla de Perforacion'!AF1236</f>
        <v>0</v>
      </c>
      <c r="G1202" s="179" t="str">
        <f>'Planilla de Perforacion'!AQ1236</f>
        <v/>
      </c>
      <c r="H1202" s="179" t="str">
        <f>'Planilla de Perforacion'!AS1236</f>
        <v/>
      </c>
      <c r="I1202" s="179" t="str">
        <f>'Planilla de Perforacion'!AR1236</f>
        <v/>
      </c>
      <c r="J1202" s="191" t="str">
        <v/>
      </c>
      <c r="K1202" s="191" t="str">
        <f t="shared" si="211"/>
        <v/>
      </c>
      <c r="L1202" s="191" t="str">
        <v/>
      </c>
      <c r="M1202" s="192" t="str">
        <v/>
      </c>
      <c r="N1202" s="191" t="str">
        <v/>
      </c>
      <c r="O1202" s="191" t="str">
        <v/>
      </c>
      <c r="P1202" s="193" t="str">
        <f t="shared" si="203"/>
        <v/>
      </c>
      <c r="Q1202" s="193" t="str">
        <f t="shared" si="204"/>
        <v/>
      </c>
      <c r="R1202" s="179" t="str">
        <f>IF('Planilla de Perforacion'!K1236="Survey","Survey","")</f>
        <v/>
      </c>
      <c r="T1202" s="179" t="b">
        <f t="shared" si="205"/>
        <v>0</v>
      </c>
      <c r="U1202" s="179" t="str">
        <v/>
      </c>
      <c r="V1202" s="179" t="str">
        <f t="shared" si="206"/>
        <v/>
      </c>
      <c r="W1202" t="str">
        <v/>
      </c>
      <c r="X1202" s="202" t="str">
        <v/>
      </c>
      <c r="Y1202" t="str">
        <v/>
      </c>
      <c r="Z1202" t="str">
        <v/>
      </c>
      <c r="AA1202" t="str">
        <f t="shared" si="209"/>
        <v/>
      </c>
      <c r="AB1202" t="str">
        <f t="shared" si="210"/>
        <v/>
      </c>
      <c r="AC1202" s="179" t="str">
        <f>IF('Planilla de Perforacion'!K1236="Repasa","Repasa","")</f>
        <v/>
      </c>
      <c r="AE1202" s="179" t="b">
        <f t="shared" si="207"/>
        <v>0</v>
      </c>
      <c r="AF1202" t="str">
        <v/>
      </c>
      <c r="AG1202" s="179" t="str">
        <f t="shared" si="208"/>
        <v/>
      </c>
      <c r="AH1202" t="str">
        <v/>
      </c>
      <c r="AI1202" s="202" t="str">
        <v/>
      </c>
      <c r="AJ1202" t="str">
        <v/>
      </c>
      <c r="AK1202" s="203" t="str">
        <v/>
      </c>
      <c r="AL1202" t="str">
        <f t="shared" si="201"/>
        <v/>
      </c>
      <c r="AM1202" t="str">
        <f t="shared" si="202"/>
        <v/>
      </c>
    </row>
    <row r="1203" spans="3:39" x14ac:dyDescent="0.25">
      <c r="C1203" s="179" t="str">
        <f>IF('Planilla de Perforacion'!K1237="Conexión","Conexión","")</f>
        <v/>
      </c>
      <c r="D1203" s="189" t="str">
        <f>'Planilla de Perforacion'!H1237</f>
        <v/>
      </c>
      <c r="E1203" s="190" t="str">
        <f>'Planilla de Perforacion'!E1237</f>
        <v/>
      </c>
      <c r="F1203" s="179">
        <f>'Planilla de Perforacion'!AF1237</f>
        <v>0</v>
      </c>
      <c r="G1203" s="179" t="str">
        <f>'Planilla de Perforacion'!AQ1237</f>
        <v/>
      </c>
      <c r="H1203" s="179" t="str">
        <f>'Planilla de Perforacion'!AS1237</f>
        <v/>
      </c>
      <c r="I1203" s="179" t="str">
        <f>'Planilla de Perforacion'!AR1237</f>
        <v/>
      </c>
      <c r="J1203" s="191" t="str">
        <v/>
      </c>
      <c r="K1203" s="191" t="str">
        <f t="shared" si="211"/>
        <v/>
      </c>
      <c r="L1203" s="191" t="str">
        <v/>
      </c>
      <c r="M1203" s="192" t="str">
        <v/>
      </c>
      <c r="N1203" s="191" t="str">
        <v/>
      </c>
      <c r="O1203" s="191" t="str">
        <v/>
      </c>
      <c r="P1203" s="193" t="str">
        <f t="shared" si="203"/>
        <v/>
      </c>
      <c r="Q1203" s="193" t="str">
        <f t="shared" si="204"/>
        <v/>
      </c>
      <c r="R1203" s="179" t="str">
        <f>IF('Planilla de Perforacion'!K1237="Survey","Survey","")</f>
        <v/>
      </c>
      <c r="T1203" s="179" t="b">
        <f t="shared" si="205"/>
        <v>0</v>
      </c>
      <c r="U1203" s="179" t="str">
        <v/>
      </c>
      <c r="V1203" s="179" t="str">
        <f t="shared" si="206"/>
        <v/>
      </c>
      <c r="W1203" t="str">
        <v/>
      </c>
      <c r="X1203" s="202" t="str">
        <v/>
      </c>
      <c r="Y1203" t="str">
        <v/>
      </c>
      <c r="Z1203" t="str">
        <v/>
      </c>
      <c r="AA1203" t="str">
        <f t="shared" si="209"/>
        <v/>
      </c>
      <c r="AB1203" t="str">
        <f t="shared" si="210"/>
        <v/>
      </c>
      <c r="AC1203" s="179" t="str">
        <f>IF('Planilla de Perforacion'!K1237="Repasa","Repasa","")</f>
        <v/>
      </c>
      <c r="AE1203" s="179" t="b">
        <f t="shared" si="207"/>
        <v>0</v>
      </c>
      <c r="AF1203" t="str">
        <v/>
      </c>
      <c r="AG1203" s="179" t="str">
        <f t="shared" si="208"/>
        <v/>
      </c>
      <c r="AH1203" t="str">
        <v/>
      </c>
      <c r="AI1203" s="202" t="str">
        <v/>
      </c>
      <c r="AJ1203" t="str">
        <v/>
      </c>
      <c r="AK1203" s="203" t="str">
        <v/>
      </c>
      <c r="AL1203" t="str">
        <f t="shared" si="201"/>
        <v/>
      </c>
      <c r="AM1203" t="str">
        <f t="shared" si="202"/>
        <v/>
      </c>
    </row>
    <row r="1204" spans="3:39" x14ac:dyDescent="0.25">
      <c r="C1204" s="179" t="str">
        <f>IF('Planilla de Perforacion'!K1238="Conexión","Conexión","")</f>
        <v/>
      </c>
      <c r="D1204" s="189" t="str">
        <f>'Planilla de Perforacion'!H1238</f>
        <v/>
      </c>
      <c r="E1204" s="190" t="str">
        <f>'Planilla de Perforacion'!E1238</f>
        <v/>
      </c>
      <c r="F1204" s="179">
        <f>'Planilla de Perforacion'!AF1238</f>
        <v>0</v>
      </c>
      <c r="G1204" s="179" t="str">
        <f>'Planilla de Perforacion'!AQ1238</f>
        <v/>
      </c>
      <c r="H1204" s="179" t="str">
        <f>'Planilla de Perforacion'!AS1238</f>
        <v/>
      </c>
      <c r="I1204" s="179" t="str">
        <f>'Planilla de Perforacion'!AR1238</f>
        <v/>
      </c>
      <c r="J1204" s="191" t="str">
        <v/>
      </c>
      <c r="K1204" s="191" t="str">
        <f t="shared" si="211"/>
        <v/>
      </c>
      <c r="L1204" s="191" t="str">
        <v/>
      </c>
      <c r="M1204" s="192" t="str">
        <v/>
      </c>
      <c r="N1204" s="191" t="str">
        <v/>
      </c>
      <c r="O1204" s="191" t="str">
        <v/>
      </c>
      <c r="P1204" s="193" t="str">
        <f t="shared" si="203"/>
        <v/>
      </c>
      <c r="Q1204" s="193" t="str">
        <f t="shared" si="204"/>
        <v/>
      </c>
      <c r="R1204" s="179" t="str">
        <f>IF('Planilla de Perforacion'!K1238="Survey","Survey","")</f>
        <v/>
      </c>
      <c r="T1204" s="179" t="b">
        <f t="shared" si="205"/>
        <v>0</v>
      </c>
      <c r="U1204" s="179" t="str">
        <v/>
      </c>
      <c r="V1204" s="179" t="str">
        <f t="shared" si="206"/>
        <v/>
      </c>
      <c r="W1204" t="str">
        <v/>
      </c>
      <c r="X1204" s="202" t="str">
        <v/>
      </c>
      <c r="Y1204" t="str">
        <v/>
      </c>
      <c r="Z1204" t="str">
        <v/>
      </c>
      <c r="AA1204" t="str">
        <f t="shared" si="209"/>
        <v/>
      </c>
      <c r="AB1204" t="str">
        <f t="shared" si="210"/>
        <v/>
      </c>
      <c r="AC1204" s="179" t="str">
        <f>IF('Planilla de Perforacion'!K1238="Repasa","Repasa","")</f>
        <v/>
      </c>
      <c r="AE1204" s="179" t="b">
        <f t="shared" si="207"/>
        <v>0</v>
      </c>
      <c r="AF1204" t="str">
        <v/>
      </c>
      <c r="AG1204" s="179" t="str">
        <f t="shared" si="208"/>
        <v/>
      </c>
      <c r="AH1204" t="str">
        <v/>
      </c>
      <c r="AI1204" s="202" t="str">
        <v/>
      </c>
      <c r="AJ1204" t="str">
        <v/>
      </c>
      <c r="AK1204" s="203" t="str">
        <v/>
      </c>
      <c r="AL1204" t="str">
        <f t="shared" si="201"/>
        <v/>
      </c>
      <c r="AM1204" t="str">
        <f t="shared" si="202"/>
        <v/>
      </c>
    </row>
    <row r="1205" spans="3:39" x14ac:dyDescent="0.25">
      <c r="C1205" s="179" t="str">
        <f>IF('Planilla de Perforacion'!K1239="Conexión","Conexión","")</f>
        <v/>
      </c>
      <c r="D1205" s="189" t="str">
        <f>'Planilla de Perforacion'!H1239</f>
        <v/>
      </c>
      <c r="E1205" s="190" t="str">
        <f>'Planilla de Perforacion'!E1239</f>
        <v/>
      </c>
      <c r="F1205" s="179">
        <f>'Planilla de Perforacion'!AF1239</f>
        <v>0</v>
      </c>
      <c r="G1205" s="179" t="str">
        <f>'Planilla de Perforacion'!AQ1239</f>
        <v/>
      </c>
      <c r="H1205" s="179" t="str">
        <f>'Planilla de Perforacion'!AS1239</f>
        <v/>
      </c>
      <c r="I1205" s="179" t="str">
        <f>'Planilla de Perforacion'!AR1239</f>
        <v/>
      </c>
      <c r="J1205" s="191" t="str">
        <v/>
      </c>
      <c r="K1205" s="191" t="str">
        <f t="shared" si="211"/>
        <v/>
      </c>
      <c r="L1205" s="191" t="str">
        <v/>
      </c>
      <c r="M1205" s="192" t="str">
        <v/>
      </c>
      <c r="N1205" s="191" t="str">
        <v/>
      </c>
      <c r="O1205" s="191" t="str">
        <v/>
      </c>
      <c r="P1205" s="193" t="str">
        <f t="shared" si="203"/>
        <v/>
      </c>
      <c r="Q1205" s="193" t="str">
        <f t="shared" si="204"/>
        <v/>
      </c>
      <c r="R1205" s="179" t="str">
        <f>IF('Planilla de Perforacion'!K1239="Survey","Survey","")</f>
        <v/>
      </c>
      <c r="T1205" s="179" t="b">
        <f t="shared" si="205"/>
        <v>0</v>
      </c>
      <c r="U1205" s="179" t="str">
        <v/>
      </c>
      <c r="V1205" s="179" t="str">
        <f t="shared" si="206"/>
        <v/>
      </c>
      <c r="W1205" t="str">
        <v/>
      </c>
      <c r="X1205" s="202" t="str">
        <v/>
      </c>
      <c r="Y1205" t="str">
        <v/>
      </c>
      <c r="Z1205" t="str">
        <v/>
      </c>
      <c r="AA1205" t="str">
        <f t="shared" si="209"/>
        <v/>
      </c>
      <c r="AB1205" t="str">
        <f t="shared" si="210"/>
        <v/>
      </c>
      <c r="AC1205" s="179" t="str">
        <f>IF('Planilla de Perforacion'!K1239="Repasa","Repasa","")</f>
        <v/>
      </c>
      <c r="AE1205" s="179" t="b">
        <f t="shared" si="207"/>
        <v>0</v>
      </c>
      <c r="AF1205" t="str">
        <v/>
      </c>
      <c r="AG1205" s="179" t="str">
        <f t="shared" si="208"/>
        <v/>
      </c>
      <c r="AH1205" t="str">
        <v/>
      </c>
      <c r="AI1205" s="202" t="str">
        <v/>
      </c>
      <c r="AJ1205" t="str">
        <v/>
      </c>
      <c r="AK1205" s="203" t="str">
        <v/>
      </c>
      <c r="AL1205" t="str">
        <f t="shared" si="201"/>
        <v/>
      </c>
      <c r="AM1205" t="str">
        <f t="shared" si="202"/>
        <v/>
      </c>
    </row>
    <row r="1206" spans="3:39" x14ac:dyDescent="0.25">
      <c r="C1206" s="179" t="str">
        <f>IF('Planilla de Perforacion'!K1240="Conexión","Conexión","")</f>
        <v/>
      </c>
      <c r="D1206" s="189" t="str">
        <f>'Planilla de Perforacion'!H1240</f>
        <v/>
      </c>
      <c r="E1206" s="190" t="str">
        <f>'Planilla de Perforacion'!E1240</f>
        <v/>
      </c>
      <c r="F1206" s="179">
        <f>'Planilla de Perforacion'!AF1240</f>
        <v>0</v>
      </c>
      <c r="G1206" s="179" t="str">
        <f>'Planilla de Perforacion'!AQ1240</f>
        <v/>
      </c>
      <c r="H1206" s="179" t="str">
        <f>'Planilla de Perforacion'!AS1240</f>
        <v/>
      </c>
      <c r="I1206" s="179" t="str">
        <f>'Planilla de Perforacion'!AR1240</f>
        <v/>
      </c>
      <c r="J1206" s="191" t="str">
        <v/>
      </c>
      <c r="K1206" s="191" t="str">
        <f t="shared" si="211"/>
        <v/>
      </c>
      <c r="L1206" s="191" t="str">
        <v/>
      </c>
      <c r="M1206" s="192" t="str">
        <v/>
      </c>
      <c r="N1206" s="191" t="str">
        <v/>
      </c>
      <c r="O1206" s="191" t="str">
        <v/>
      </c>
      <c r="P1206" s="193" t="str">
        <f t="shared" si="203"/>
        <v/>
      </c>
      <c r="Q1206" s="193" t="str">
        <f t="shared" si="204"/>
        <v/>
      </c>
      <c r="R1206" s="179" t="str">
        <f>IF('Planilla de Perforacion'!K1240="Survey","Survey","")</f>
        <v/>
      </c>
      <c r="T1206" s="179" t="b">
        <f t="shared" si="205"/>
        <v>0</v>
      </c>
      <c r="U1206" s="179" t="str">
        <v/>
      </c>
      <c r="V1206" s="179" t="str">
        <f t="shared" si="206"/>
        <v/>
      </c>
      <c r="W1206" t="str">
        <v/>
      </c>
      <c r="X1206" s="202" t="str">
        <v/>
      </c>
      <c r="Y1206" t="str">
        <v/>
      </c>
      <c r="Z1206" t="str">
        <v/>
      </c>
      <c r="AA1206" t="str">
        <f t="shared" si="209"/>
        <v/>
      </c>
      <c r="AB1206" t="str">
        <f t="shared" si="210"/>
        <v/>
      </c>
      <c r="AC1206" s="179" t="str">
        <f>IF('Planilla de Perforacion'!K1240="Repasa","Repasa","")</f>
        <v/>
      </c>
      <c r="AE1206" s="179" t="b">
        <f t="shared" si="207"/>
        <v>0</v>
      </c>
      <c r="AF1206" t="str">
        <v/>
      </c>
      <c r="AG1206" s="179" t="str">
        <f t="shared" si="208"/>
        <v/>
      </c>
      <c r="AH1206" t="str">
        <v/>
      </c>
      <c r="AI1206" s="202" t="str">
        <v/>
      </c>
      <c r="AJ1206" t="str">
        <v/>
      </c>
      <c r="AK1206" s="203" t="str">
        <v/>
      </c>
      <c r="AL1206" t="str">
        <f t="shared" si="201"/>
        <v/>
      </c>
      <c r="AM1206" t="str">
        <f t="shared" si="202"/>
        <v/>
      </c>
    </row>
    <row r="1207" spans="3:39" x14ac:dyDescent="0.25">
      <c r="C1207" s="179" t="str">
        <f>IF('Planilla de Perforacion'!K1241="Conexión","Conexión","")</f>
        <v/>
      </c>
      <c r="D1207" s="189" t="str">
        <f>'Planilla de Perforacion'!H1241</f>
        <v/>
      </c>
      <c r="E1207" s="190" t="str">
        <f>'Planilla de Perforacion'!E1241</f>
        <v/>
      </c>
      <c r="F1207" s="179">
        <f>'Planilla de Perforacion'!AF1241</f>
        <v>0</v>
      </c>
      <c r="G1207" s="179" t="str">
        <f>'Planilla de Perforacion'!AQ1241</f>
        <v/>
      </c>
      <c r="H1207" s="179" t="str">
        <f>'Planilla de Perforacion'!AS1241</f>
        <v/>
      </c>
      <c r="I1207" s="179" t="str">
        <f>'Planilla de Perforacion'!AR1241</f>
        <v/>
      </c>
      <c r="J1207" s="191" t="str">
        <v/>
      </c>
      <c r="K1207" s="191" t="str">
        <f t="shared" si="211"/>
        <v/>
      </c>
      <c r="L1207" s="191" t="str">
        <v/>
      </c>
      <c r="M1207" s="192" t="str">
        <v/>
      </c>
      <c r="N1207" s="191" t="str">
        <v/>
      </c>
      <c r="O1207" s="191" t="str">
        <v/>
      </c>
      <c r="P1207" s="193" t="str">
        <f t="shared" si="203"/>
        <v/>
      </c>
      <c r="Q1207" s="193" t="str">
        <f t="shared" si="204"/>
        <v/>
      </c>
      <c r="R1207" s="179" t="str">
        <f>IF('Planilla de Perforacion'!K1241="Survey","Survey","")</f>
        <v/>
      </c>
      <c r="T1207" s="179" t="b">
        <f t="shared" si="205"/>
        <v>0</v>
      </c>
      <c r="U1207" s="179" t="str">
        <v/>
      </c>
      <c r="V1207" s="179" t="str">
        <f t="shared" si="206"/>
        <v/>
      </c>
      <c r="W1207" t="str">
        <v/>
      </c>
      <c r="X1207" s="202" t="str">
        <v/>
      </c>
      <c r="Y1207" t="str">
        <v/>
      </c>
      <c r="Z1207" t="str">
        <v/>
      </c>
      <c r="AA1207" t="str">
        <f t="shared" si="209"/>
        <v/>
      </c>
      <c r="AB1207" t="str">
        <f t="shared" si="210"/>
        <v/>
      </c>
      <c r="AC1207" s="179" t="str">
        <f>IF('Planilla de Perforacion'!K1241="Repasa","Repasa","")</f>
        <v/>
      </c>
      <c r="AE1207" s="179" t="b">
        <f t="shared" si="207"/>
        <v>0</v>
      </c>
      <c r="AF1207" t="str">
        <v/>
      </c>
      <c r="AG1207" s="179" t="str">
        <f t="shared" si="208"/>
        <v/>
      </c>
      <c r="AH1207" t="str">
        <v/>
      </c>
      <c r="AI1207" s="202" t="str">
        <v/>
      </c>
      <c r="AJ1207" t="str">
        <v/>
      </c>
      <c r="AK1207" s="203" t="str">
        <v/>
      </c>
      <c r="AL1207" t="str">
        <f t="shared" si="201"/>
        <v/>
      </c>
      <c r="AM1207" t="str">
        <f t="shared" si="202"/>
        <v/>
      </c>
    </row>
    <row r="1208" spans="3:39" x14ac:dyDescent="0.25">
      <c r="C1208" s="179" t="str">
        <f>IF('Planilla de Perforacion'!K1242="Conexión","Conexión","")</f>
        <v/>
      </c>
      <c r="D1208" s="189" t="str">
        <f>'Planilla de Perforacion'!H1242</f>
        <v/>
      </c>
      <c r="E1208" s="190" t="str">
        <f>'Planilla de Perforacion'!E1242</f>
        <v/>
      </c>
      <c r="F1208" s="179">
        <f>'Planilla de Perforacion'!AF1242</f>
        <v>0</v>
      </c>
      <c r="G1208" s="179" t="str">
        <f>'Planilla de Perforacion'!AQ1242</f>
        <v/>
      </c>
      <c r="H1208" s="179" t="str">
        <f>'Planilla de Perforacion'!AS1242</f>
        <v/>
      </c>
      <c r="I1208" s="179" t="str">
        <f>'Planilla de Perforacion'!AR1242</f>
        <v/>
      </c>
      <c r="J1208" s="191" t="str">
        <v/>
      </c>
      <c r="K1208" s="191" t="str">
        <f t="shared" si="211"/>
        <v/>
      </c>
      <c r="L1208" s="191" t="str">
        <v/>
      </c>
      <c r="M1208" s="192" t="str">
        <v/>
      </c>
      <c r="N1208" s="191" t="str">
        <v/>
      </c>
      <c r="O1208" s="191" t="str">
        <v/>
      </c>
      <c r="P1208" s="193" t="str">
        <f t="shared" si="203"/>
        <v/>
      </c>
      <c r="Q1208" s="193" t="str">
        <f t="shared" si="204"/>
        <v/>
      </c>
      <c r="R1208" s="179" t="str">
        <f>IF('Planilla de Perforacion'!K1242="Survey","Survey","")</f>
        <v/>
      </c>
      <c r="T1208" s="179" t="b">
        <f t="shared" si="205"/>
        <v>0</v>
      </c>
      <c r="U1208" s="179" t="str">
        <v/>
      </c>
      <c r="V1208" s="179" t="str">
        <f t="shared" si="206"/>
        <v/>
      </c>
      <c r="W1208" t="str">
        <v/>
      </c>
      <c r="X1208" s="202" t="str">
        <v/>
      </c>
      <c r="Y1208" t="str">
        <v/>
      </c>
      <c r="Z1208" t="str">
        <v/>
      </c>
      <c r="AA1208" t="str">
        <f t="shared" si="209"/>
        <v/>
      </c>
      <c r="AB1208" t="str">
        <f t="shared" si="210"/>
        <v/>
      </c>
      <c r="AC1208" s="179" t="str">
        <f>IF('Planilla de Perforacion'!K1242="Repasa","Repasa","")</f>
        <v/>
      </c>
      <c r="AE1208" s="179" t="b">
        <f t="shared" si="207"/>
        <v>0</v>
      </c>
      <c r="AF1208" t="str">
        <v/>
      </c>
      <c r="AG1208" s="179" t="str">
        <f t="shared" si="208"/>
        <v/>
      </c>
      <c r="AH1208" t="str">
        <v/>
      </c>
      <c r="AI1208" s="202" t="str">
        <v/>
      </c>
      <c r="AJ1208" t="str">
        <v/>
      </c>
      <c r="AK1208" s="203" t="str">
        <v/>
      </c>
      <c r="AL1208" t="str">
        <f t="shared" si="201"/>
        <v/>
      </c>
      <c r="AM1208" t="str">
        <f t="shared" si="202"/>
        <v/>
      </c>
    </row>
    <row r="1209" spans="3:39" x14ac:dyDescent="0.25">
      <c r="C1209" s="179" t="str">
        <f>IF('Planilla de Perforacion'!K1243="Conexión","Conexión","")</f>
        <v/>
      </c>
      <c r="D1209" s="189" t="str">
        <f>'Planilla de Perforacion'!H1243</f>
        <v/>
      </c>
      <c r="E1209" s="190" t="str">
        <f>'Planilla de Perforacion'!E1243</f>
        <v/>
      </c>
      <c r="F1209" s="179">
        <f>'Planilla de Perforacion'!AF1243</f>
        <v>0</v>
      </c>
      <c r="G1209" s="179" t="str">
        <f>'Planilla de Perforacion'!AQ1243</f>
        <v/>
      </c>
      <c r="H1209" s="179" t="str">
        <f>'Planilla de Perforacion'!AS1243</f>
        <v/>
      </c>
      <c r="I1209" s="179" t="str">
        <f>'Planilla de Perforacion'!AR1243</f>
        <v/>
      </c>
      <c r="J1209" s="191" t="str">
        <v/>
      </c>
      <c r="K1209" s="191" t="str">
        <f t="shared" si="211"/>
        <v/>
      </c>
      <c r="L1209" s="191" t="str">
        <v/>
      </c>
      <c r="M1209" s="192" t="str">
        <v/>
      </c>
      <c r="N1209" s="191" t="str">
        <v/>
      </c>
      <c r="O1209" s="191" t="str">
        <v/>
      </c>
      <c r="P1209" s="193" t="str">
        <f t="shared" si="203"/>
        <v/>
      </c>
      <c r="Q1209" s="193" t="str">
        <f t="shared" si="204"/>
        <v/>
      </c>
      <c r="R1209" s="179" t="str">
        <f>IF('Planilla de Perforacion'!K1243="Survey","Survey","")</f>
        <v/>
      </c>
      <c r="T1209" s="179" t="b">
        <f t="shared" si="205"/>
        <v>0</v>
      </c>
      <c r="U1209" s="179" t="str">
        <v/>
      </c>
      <c r="V1209" s="179" t="str">
        <f t="shared" si="206"/>
        <v/>
      </c>
      <c r="W1209" t="str">
        <v/>
      </c>
      <c r="X1209" s="202" t="str">
        <v/>
      </c>
      <c r="Y1209" t="str">
        <v/>
      </c>
      <c r="Z1209" t="str">
        <v/>
      </c>
      <c r="AA1209" t="str">
        <f t="shared" si="209"/>
        <v/>
      </c>
      <c r="AB1209" t="str">
        <f t="shared" si="210"/>
        <v/>
      </c>
      <c r="AC1209" s="179" t="str">
        <f>IF('Planilla de Perforacion'!K1243="Repasa","Repasa","")</f>
        <v/>
      </c>
      <c r="AE1209" s="179" t="b">
        <f t="shared" si="207"/>
        <v>0</v>
      </c>
      <c r="AF1209" t="str">
        <v/>
      </c>
      <c r="AG1209" s="179" t="str">
        <f t="shared" si="208"/>
        <v/>
      </c>
      <c r="AH1209" t="str">
        <v/>
      </c>
      <c r="AI1209" s="202" t="str">
        <v/>
      </c>
      <c r="AJ1209" t="str">
        <v/>
      </c>
      <c r="AK1209" s="203" t="str">
        <v/>
      </c>
      <c r="AL1209" t="str">
        <f t="shared" si="201"/>
        <v/>
      </c>
      <c r="AM1209" t="str">
        <f t="shared" si="202"/>
        <v/>
      </c>
    </row>
    <row r="1210" spans="3:39" x14ac:dyDescent="0.25">
      <c r="C1210" s="179" t="str">
        <f>IF('Planilla de Perforacion'!K1244="Conexión","Conexión","")</f>
        <v/>
      </c>
      <c r="D1210" s="189" t="str">
        <f>'Planilla de Perforacion'!H1244</f>
        <v/>
      </c>
      <c r="E1210" s="190" t="str">
        <f>'Planilla de Perforacion'!E1244</f>
        <v/>
      </c>
      <c r="F1210" s="179">
        <f>'Planilla de Perforacion'!AF1244</f>
        <v>0</v>
      </c>
      <c r="G1210" s="179" t="str">
        <f>'Planilla de Perforacion'!AQ1244</f>
        <v/>
      </c>
      <c r="H1210" s="179" t="str">
        <f>'Planilla de Perforacion'!AS1244</f>
        <v/>
      </c>
      <c r="I1210" s="179" t="str">
        <f>'Planilla de Perforacion'!AR1244</f>
        <v/>
      </c>
      <c r="J1210" s="191" t="str">
        <v/>
      </c>
      <c r="K1210" s="191" t="str">
        <f t="shared" si="211"/>
        <v/>
      </c>
      <c r="L1210" s="191" t="str">
        <v/>
      </c>
      <c r="M1210" s="192" t="str">
        <v/>
      </c>
      <c r="N1210" s="191" t="str">
        <v/>
      </c>
      <c r="O1210" s="191" t="str">
        <v/>
      </c>
      <c r="P1210" s="193" t="str">
        <f t="shared" si="203"/>
        <v/>
      </c>
      <c r="Q1210" s="193" t="str">
        <f t="shared" si="204"/>
        <v/>
      </c>
      <c r="R1210" s="179" t="str">
        <f>IF('Planilla de Perforacion'!K1244="Survey","Survey","")</f>
        <v/>
      </c>
      <c r="T1210" s="179" t="b">
        <f t="shared" si="205"/>
        <v>0</v>
      </c>
      <c r="U1210" s="179" t="str">
        <v/>
      </c>
      <c r="V1210" s="179" t="str">
        <f t="shared" si="206"/>
        <v/>
      </c>
      <c r="W1210" t="str">
        <v/>
      </c>
      <c r="X1210" s="202" t="str">
        <v/>
      </c>
      <c r="Y1210" t="str">
        <v/>
      </c>
      <c r="Z1210" t="str">
        <v/>
      </c>
      <c r="AA1210" t="str">
        <f t="shared" si="209"/>
        <v/>
      </c>
      <c r="AB1210" t="str">
        <f t="shared" si="210"/>
        <v/>
      </c>
      <c r="AC1210" s="179" t="str">
        <f>IF('Planilla de Perforacion'!K1244="Repasa","Repasa","")</f>
        <v/>
      </c>
      <c r="AE1210" s="179" t="b">
        <f t="shared" si="207"/>
        <v>0</v>
      </c>
      <c r="AF1210" t="str">
        <v/>
      </c>
      <c r="AG1210" s="179" t="str">
        <f t="shared" si="208"/>
        <v/>
      </c>
      <c r="AH1210" t="str">
        <v/>
      </c>
      <c r="AI1210" s="202" t="str">
        <v/>
      </c>
      <c r="AJ1210" t="str">
        <v/>
      </c>
      <c r="AK1210" s="203" t="str">
        <v/>
      </c>
      <c r="AL1210" t="str">
        <f t="shared" si="201"/>
        <v/>
      </c>
      <c r="AM1210" t="str">
        <f t="shared" si="202"/>
        <v/>
      </c>
    </row>
    <row r="1211" spans="3:39" x14ac:dyDescent="0.25">
      <c r="C1211" s="179" t="str">
        <f>IF('Planilla de Perforacion'!K1245="Conexión","Conexión","")</f>
        <v/>
      </c>
      <c r="D1211" s="189" t="str">
        <f>'Planilla de Perforacion'!H1245</f>
        <v/>
      </c>
      <c r="E1211" s="190" t="str">
        <f>'Planilla de Perforacion'!E1245</f>
        <v/>
      </c>
      <c r="F1211" s="179">
        <f>'Planilla de Perforacion'!AF1245</f>
        <v>0</v>
      </c>
      <c r="G1211" s="179" t="str">
        <f>'Planilla de Perforacion'!AQ1245</f>
        <v/>
      </c>
      <c r="H1211" s="179" t="str">
        <f>'Planilla de Perforacion'!AS1245</f>
        <v/>
      </c>
      <c r="I1211" s="179" t="str">
        <f>'Planilla de Perforacion'!AR1245</f>
        <v/>
      </c>
      <c r="J1211" s="191" t="str">
        <v/>
      </c>
      <c r="K1211" s="191" t="str">
        <f t="shared" si="211"/>
        <v/>
      </c>
      <c r="L1211" s="191" t="str">
        <v/>
      </c>
      <c r="M1211" s="192" t="str">
        <v/>
      </c>
      <c r="N1211" s="191" t="str">
        <v/>
      </c>
      <c r="O1211" s="191" t="str">
        <v/>
      </c>
      <c r="P1211" s="193" t="str">
        <f t="shared" si="203"/>
        <v/>
      </c>
      <c r="Q1211" s="193" t="str">
        <f t="shared" si="204"/>
        <v/>
      </c>
      <c r="R1211" s="179" t="str">
        <f>IF('Planilla de Perforacion'!K1245="Survey","Survey","")</f>
        <v/>
      </c>
      <c r="T1211" s="179" t="b">
        <f t="shared" si="205"/>
        <v>0</v>
      </c>
      <c r="U1211" s="179" t="str">
        <v/>
      </c>
      <c r="V1211" s="179" t="str">
        <f t="shared" si="206"/>
        <v/>
      </c>
      <c r="W1211" t="str">
        <v/>
      </c>
      <c r="X1211" s="202" t="str">
        <v/>
      </c>
      <c r="Y1211" t="str">
        <v/>
      </c>
      <c r="Z1211" t="str">
        <v/>
      </c>
      <c r="AA1211" t="str">
        <f t="shared" si="209"/>
        <v/>
      </c>
      <c r="AB1211" t="str">
        <f t="shared" si="210"/>
        <v/>
      </c>
      <c r="AC1211" s="179" t="str">
        <f>IF('Planilla de Perforacion'!K1245="Repasa","Repasa","")</f>
        <v/>
      </c>
      <c r="AE1211" s="179" t="b">
        <f t="shared" si="207"/>
        <v>0</v>
      </c>
      <c r="AF1211" t="str">
        <v/>
      </c>
      <c r="AG1211" s="179" t="str">
        <f t="shared" si="208"/>
        <v/>
      </c>
      <c r="AH1211" t="str">
        <v/>
      </c>
      <c r="AI1211" s="202" t="str">
        <v/>
      </c>
      <c r="AJ1211" t="str">
        <v/>
      </c>
      <c r="AK1211" s="203" t="str">
        <v/>
      </c>
      <c r="AL1211" t="str">
        <f t="shared" si="201"/>
        <v/>
      </c>
      <c r="AM1211" t="str">
        <f t="shared" si="202"/>
        <v/>
      </c>
    </row>
    <row r="1212" spans="3:39" x14ac:dyDescent="0.25">
      <c r="C1212" s="179" t="str">
        <f>IF('Planilla de Perforacion'!K1246="Conexión","Conexión","")</f>
        <v/>
      </c>
      <c r="D1212" s="189" t="str">
        <f>'Planilla de Perforacion'!H1246</f>
        <v/>
      </c>
      <c r="E1212" s="190" t="str">
        <f>'Planilla de Perforacion'!E1246</f>
        <v/>
      </c>
      <c r="F1212" s="179">
        <f>'Planilla de Perforacion'!AF1246</f>
        <v>0</v>
      </c>
      <c r="G1212" s="179" t="str">
        <f>'Planilla de Perforacion'!AQ1246</f>
        <v/>
      </c>
      <c r="H1212" s="179" t="str">
        <f>'Planilla de Perforacion'!AS1246</f>
        <v/>
      </c>
      <c r="I1212" s="179" t="str">
        <f>'Planilla de Perforacion'!AR1246</f>
        <v/>
      </c>
      <c r="J1212" s="191" t="str">
        <v/>
      </c>
      <c r="K1212" s="191" t="str">
        <f t="shared" si="211"/>
        <v/>
      </c>
      <c r="L1212" s="191" t="str">
        <v/>
      </c>
      <c r="M1212" s="192" t="str">
        <v/>
      </c>
      <c r="N1212" s="191" t="str">
        <v/>
      </c>
      <c r="O1212" s="191" t="str">
        <v/>
      </c>
      <c r="P1212" s="193" t="str">
        <f t="shared" si="203"/>
        <v/>
      </c>
      <c r="Q1212" s="193" t="str">
        <f t="shared" si="204"/>
        <v/>
      </c>
      <c r="R1212" s="179" t="str">
        <f>IF('Planilla de Perforacion'!K1246="Survey","Survey","")</f>
        <v/>
      </c>
      <c r="T1212" s="179" t="b">
        <f t="shared" si="205"/>
        <v>0</v>
      </c>
      <c r="U1212" s="179" t="str">
        <v/>
      </c>
      <c r="V1212" s="179" t="str">
        <f t="shared" si="206"/>
        <v/>
      </c>
      <c r="W1212" t="str">
        <v/>
      </c>
      <c r="X1212" s="202" t="str">
        <v/>
      </c>
      <c r="Y1212" t="str">
        <v/>
      </c>
      <c r="Z1212" t="str">
        <v/>
      </c>
      <c r="AA1212" t="str">
        <f t="shared" si="209"/>
        <v/>
      </c>
      <c r="AB1212" t="str">
        <f t="shared" si="210"/>
        <v/>
      </c>
      <c r="AC1212" s="179" t="str">
        <f>IF('Planilla de Perforacion'!K1246="Repasa","Repasa","")</f>
        <v/>
      </c>
      <c r="AE1212" s="179" t="b">
        <f t="shared" si="207"/>
        <v>0</v>
      </c>
      <c r="AF1212" t="str">
        <v/>
      </c>
      <c r="AG1212" s="179" t="str">
        <f t="shared" si="208"/>
        <v/>
      </c>
      <c r="AH1212" t="str">
        <v/>
      </c>
      <c r="AI1212" s="202" t="str">
        <v/>
      </c>
      <c r="AJ1212" t="str">
        <v/>
      </c>
      <c r="AK1212" s="203" t="str">
        <v/>
      </c>
      <c r="AL1212" t="str">
        <f t="shared" si="201"/>
        <v/>
      </c>
      <c r="AM1212" t="str">
        <f t="shared" si="202"/>
        <v/>
      </c>
    </row>
    <row r="1213" spans="3:39" x14ac:dyDescent="0.25">
      <c r="C1213" s="179" t="str">
        <f>IF('Planilla de Perforacion'!K1247="Conexión","Conexión","")</f>
        <v/>
      </c>
      <c r="D1213" s="189" t="str">
        <f>'Planilla de Perforacion'!H1247</f>
        <v/>
      </c>
      <c r="E1213" s="190" t="str">
        <f>'Planilla de Perforacion'!E1247</f>
        <v/>
      </c>
      <c r="F1213" s="179">
        <f>'Planilla de Perforacion'!AF1247</f>
        <v>0</v>
      </c>
      <c r="G1213" s="179" t="str">
        <f>'Planilla de Perforacion'!AQ1247</f>
        <v/>
      </c>
      <c r="H1213" s="179" t="str">
        <f>'Planilla de Perforacion'!AS1247</f>
        <v/>
      </c>
      <c r="I1213" s="179" t="str">
        <f>'Planilla de Perforacion'!AR1247</f>
        <v/>
      </c>
      <c r="J1213" s="191" t="str">
        <v/>
      </c>
      <c r="K1213" s="191" t="str">
        <f t="shared" si="211"/>
        <v/>
      </c>
      <c r="L1213" s="191" t="str">
        <v/>
      </c>
      <c r="M1213" s="192" t="str">
        <v/>
      </c>
      <c r="N1213" s="191" t="str">
        <v/>
      </c>
      <c r="O1213" s="191" t="str">
        <v/>
      </c>
      <c r="P1213" s="193" t="str">
        <f t="shared" si="203"/>
        <v/>
      </c>
      <c r="Q1213" s="193" t="str">
        <f t="shared" si="204"/>
        <v/>
      </c>
      <c r="R1213" s="179" t="str">
        <f>IF('Planilla de Perforacion'!K1247="Survey","Survey","")</f>
        <v/>
      </c>
      <c r="T1213" s="179" t="b">
        <f t="shared" si="205"/>
        <v>0</v>
      </c>
      <c r="U1213" s="179" t="str">
        <v/>
      </c>
      <c r="V1213" s="179" t="str">
        <f t="shared" si="206"/>
        <v/>
      </c>
      <c r="W1213" t="str">
        <v/>
      </c>
      <c r="X1213" s="202" t="str">
        <v/>
      </c>
      <c r="Y1213" t="str">
        <v/>
      </c>
      <c r="Z1213" t="str">
        <v/>
      </c>
      <c r="AA1213" t="str">
        <f t="shared" si="209"/>
        <v/>
      </c>
      <c r="AB1213" t="str">
        <f t="shared" si="210"/>
        <v/>
      </c>
      <c r="AC1213" s="179" t="str">
        <f>IF('Planilla de Perforacion'!K1247="Repasa","Repasa","")</f>
        <v/>
      </c>
      <c r="AE1213" s="179" t="b">
        <f t="shared" si="207"/>
        <v>0</v>
      </c>
      <c r="AF1213" t="str">
        <v/>
      </c>
      <c r="AG1213" s="179" t="str">
        <f t="shared" si="208"/>
        <v/>
      </c>
      <c r="AH1213" t="str">
        <v/>
      </c>
      <c r="AI1213" s="202" t="str">
        <v/>
      </c>
      <c r="AJ1213" t="str">
        <v/>
      </c>
      <c r="AK1213" s="203" t="str">
        <v/>
      </c>
      <c r="AL1213" t="str">
        <f t="shared" si="201"/>
        <v/>
      </c>
      <c r="AM1213" t="str">
        <f t="shared" si="202"/>
        <v/>
      </c>
    </row>
    <row r="1214" spans="3:39" x14ac:dyDescent="0.25">
      <c r="C1214" s="179" t="str">
        <f>IF('Planilla de Perforacion'!K1248="Conexión","Conexión","")</f>
        <v/>
      </c>
      <c r="D1214" s="189" t="str">
        <f>'Planilla de Perforacion'!H1248</f>
        <v/>
      </c>
      <c r="E1214" s="190" t="str">
        <f>'Planilla de Perforacion'!E1248</f>
        <v/>
      </c>
      <c r="F1214" s="179">
        <f>'Planilla de Perforacion'!AF1248</f>
        <v>0</v>
      </c>
      <c r="G1214" s="179" t="str">
        <f>'Planilla de Perforacion'!AQ1248</f>
        <v/>
      </c>
      <c r="H1214" s="179" t="str">
        <f>'Planilla de Perforacion'!AS1248</f>
        <v/>
      </c>
      <c r="I1214" s="179" t="str">
        <f>'Planilla de Perforacion'!AR1248</f>
        <v/>
      </c>
      <c r="J1214" s="191" t="str">
        <v/>
      </c>
      <c r="K1214" s="191" t="str">
        <f t="shared" si="211"/>
        <v/>
      </c>
      <c r="L1214" s="191" t="str">
        <v/>
      </c>
      <c r="M1214" s="192" t="str">
        <v/>
      </c>
      <c r="N1214" s="191" t="str">
        <v/>
      </c>
      <c r="O1214" s="191" t="str">
        <v/>
      </c>
      <c r="P1214" s="193" t="str">
        <f t="shared" si="203"/>
        <v/>
      </c>
      <c r="Q1214" s="193" t="str">
        <f t="shared" si="204"/>
        <v/>
      </c>
      <c r="R1214" s="179" t="str">
        <f>IF('Planilla de Perforacion'!K1248="Survey","Survey","")</f>
        <v/>
      </c>
      <c r="T1214" s="179" t="b">
        <f t="shared" si="205"/>
        <v>0</v>
      </c>
      <c r="U1214" s="179" t="str">
        <v/>
      </c>
      <c r="V1214" s="179" t="str">
        <f t="shared" si="206"/>
        <v/>
      </c>
      <c r="W1214" t="str">
        <v/>
      </c>
      <c r="X1214" s="202" t="str">
        <v/>
      </c>
      <c r="Y1214" t="str">
        <v/>
      </c>
      <c r="Z1214" t="str">
        <v/>
      </c>
      <c r="AA1214" t="str">
        <f t="shared" si="209"/>
        <v/>
      </c>
      <c r="AB1214" t="str">
        <f t="shared" si="210"/>
        <v/>
      </c>
      <c r="AC1214" s="179" t="str">
        <f>IF('Planilla de Perforacion'!K1248="Repasa","Repasa","")</f>
        <v/>
      </c>
      <c r="AE1214" s="179" t="b">
        <f t="shared" si="207"/>
        <v>0</v>
      </c>
      <c r="AF1214" t="str">
        <v/>
      </c>
      <c r="AG1214" s="179" t="str">
        <f t="shared" si="208"/>
        <v/>
      </c>
      <c r="AH1214" t="str">
        <v/>
      </c>
      <c r="AI1214" s="202" t="str">
        <v/>
      </c>
      <c r="AJ1214" t="str">
        <v/>
      </c>
      <c r="AK1214" s="203" t="str">
        <v/>
      </c>
      <c r="AL1214" t="str">
        <f t="shared" si="201"/>
        <v/>
      </c>
      <c r="AM1214" t="str">
        <f t="shared" si="202"/>
        <v/>
      </c>
    </row>
    <row r="1215" spans="3:39" x14ac:dyDescent="0.25">
      <c r="C1215" s="179" t="str">
        <f>IF('Planilla de Perforacion'!K1249="Conexión","Conexión","")</f>
        <v/>
      </c>
      <c r="D1215" s="189" t="str">
        <f>'Planilla de Perforacion'!H1249</f>
        <v/>
      </c>
      <c r="E1215" s="190" t="str">
        <f>'Planilla de Perforacion'!E1249</f>
        <v/>
      </c>
      <c r="F1215" s="179">
        <f>'Planilla de Perforacion'!AF1249</f>
        <v>0</v>
      </c>
      <c r="G1215" s="179" t="str">
        <f>'Planilla de Perforacion'!AQ1249</f>
        <v/>
      </c>
      <c r="H1215" s="179" t="str">
        <f>'Planilla de Perforacion'!AS1249</f>
        <v/>
      </c>
      <c r="I1215" s="179" t="str">
        <f>'Planilla de Perforacion'!AR1249</f>
        <v/>
      </c>
      <c r="J1215" s="191" t="str">
        <v/>
      </c>
      <c r="K1215" s="191" t="str">
        <f t="shared" si="211"/>
        <v/>
      </c>
      <c r="L1215" s="191" t="str">
        <v/>
      </c>
      <c r="M1215" s="192" t="str">
        <v/>
      </c>
      <c r="N1215" s="191" t="str">
        <v/>
      </c>
      <c r="O1215" s="191" t="str">
        <v/>
      </c>
      <c r="P1215" s="193" t="str">
        <f t="shared" si="203"/>
        <v/>
      </c>
      <c r="Q1215" s="193" t="str">
        <f t="shared" si="204"/>
        <v/>
      </c>
      <c r="R1215" s="179" t="str">
        <f>IF('Planilla de Perforacion'!K1249="Survey","Survey","")</f>
        <v/>
      </c>
      <c r="T1215" s="179" t="b">
        <f t="shared" si="205"/>
        <v>0</v>
      </c>
      <c r="U1215" s="179" t="str">
        <v/>
      </c>
      <c r="V1215" s="179" t="str">
        <f t="shared" si="206"/>
        <v/>
      </c>
      <c r="W1215" t="str">
        <v/>
      </c>
      <c r="X1215" s="202" t="str">
        <v/>
      </c>
      <c r="Y1215" t="str">
        <v/>
      </c>
      <c r="Z1215" t="str">
        <v/>
      </c>
      <c r="AA1215" t="str">
        <f t="shared" si="209"/>
        <v/>
      </c>
      <c r="AB1215" t="str">
        <f t="shared" si="210"/>
        <v/>
      </c>
      <c r="AC1215" s="179" t="str">
        <f>IF('Planilla de Perforacion'!K1249="Repasa","Repasa","")</f>
        <v/>
      </c>
      <c r="AE1215" s="179" t="b">
        <f t="shared" si="207"/>
        <v>0</v>
      </c>
      <c r="AF1215" t="str">
        <v/>
      </c>
      <c r="AG1215" s="179" t="str">
        <f t="shared" si="208"/>
        <v/>
      </c>
      <c r="AH1215" t="str">
        <v/>
      </c>
      <c r="AI1215" s="202" t="str">
        <v/>
      </c>
      <c r="AJ1215" t="str">
        <v/>
      </c>
      <c r="AK1215" s="203" t="str">
        <v/>
      </c>
      <c r="AL1215" t="str">
        <f t="shared" si="201"/>
        <v/>
      </c>
      <c r="AM1215" t="str">
        <f t="shared" si="202"/>
        <v/>
      </c>
    </row>
    <row r="1216" spans="3:39" x14ac:dyDescent="0.25">
      <c r="C1216" s="179" t="str">
        <f>IF('Planilla de Perforacion'!K1250="Conexión","Conexión","")</f>
        <v/>
      </c>
      <c r="D1216" s="189" t="str">
        <f>'Planilla de Perforacion'!H1250</f>
        <v/>
      </c>
      <c r="E1216" s="190" t="str">
        <f>'Planilla de Perforacion'!E1250</f>
        <v/>
      </c>
      <c r="F1216" s="179">
        <f>'Planilla de Perforacion'!AF1250</f>
        <v>0</v>
      </c>
      <c r="G1216" s="179" t="str">
        <f>'Planilla de Perforacion'!AQ1250</f>
        <v/>
      </c>
      <c r="H1216" s="179" t="str">
        <f>'Planilla de Perforacion'!AS1250</f>
        <v/>
      </c>
      <c r="I1216" s="179" t="str">
        <f>'Planilla de Perforacion'!AR1250</f>
        <v/>
      </c>
      <c r="J1216" s="191" t="str">
        <v/>
      </c>
      <c r="K1216" s="191" t="str">
        <f t="shared" si="211"/>
        <v/>
      </c>
      <c r="L1216" s="191" t="str">
        <v/>
      </c>
      <c r="M1216" s="192" t="str">
        <v/>
      </c>
      <c r="N1216" s="191" t="str">
        <v/>
      </c>
      <c r="O1216" s="191" t="str">
        <v/>
      </c>
      <c r="P1216" s="193" t="str">
        <f t="shared" si="203"/>
        <v/>
      </c>
      <c r="Q1216" s="193" t="str">
        <f t="shared" si="204"/>
        <v/>
      </c>
      <c r="R1216" s="179" t="str">
        <f>IF('Planilla de Perforacion'!K1250="Survey","Survey","")</f>
        <v/>
      </c>
      <c r="T1216" s="179" t="b">
        <f t="shared" si="205"/>
        <v>0</v>
      </c>
      <c r="U1216" s="179" t="str">
        <v/>
      </c>
      <c r="V1216" s="179" t="str">
        <f t="shared" si="206"/>
        <v/>
      </c>
      <c r="W1216" t="str">
        <v/>
      </c>
      <c r="X1216" s="202" t="str">
        <v/>
      </c>
      <c r="Y1216" t="str">
        <v/>
      </c>
      <c r="Z1216" t="str">
        <v/>
      </c>
      <c r="AA1216" t="str">
        <f t="shared" si="209"/>
        <v/>
      </c>
      <c r="AB1216" t="str">
        <f t="shared" si="210"/>
        <v/>
      </c>
      <c r="AC1216" s="179" t="str">
        <f>IF('Planilla de Perforacion'!K1250="Repasa","Repasa","")</f>
        <v/>
      </c>
      <c r="AE1216" s="179" t="b">
        <f t="shared" si="207"/>
        <v>0</v>
      </c>
      <c r="AF1216" t="str">
        <v/>
      </c>
      <c r="AG1216" s="179" t="str">
        <f t="shared" si="208"/>
        <v/>
      </c>
      <c r="AH1216" t="str">
        <v/>
      </c>
      <c r="AI1216" s="202" t="str">
        <v/>
      </c>
      <c r="AJ1216" t="str">
        <v/>
      </c>
      <c r="AK1216" s="203" t="str">
        <v/>
      </c>
      <c r="AL1216" t="str">
        <f t="shared" si="201"/>
        <v/>
      </c>
      <c r="AM1216" t="str">
        <f t="shared" si="202"/>
        <v/>
      </c>
    </row>
    <row r="1217" spans="3:39" x14ac:dyDescent="0.25">
      <c r="C1217" s="179" t="str">
        <f>IF('Planilla de Perforacion'!K1251="Conexión","Conexión","")</f>
        <v/>
      </c>
      <c r="D1217" s="189" t="str">
        <f>'Planilla de Perforacion'!H1251</f>
        <v/>
      </c>
      <c r="E1217" s="190" t="str">
        <f>'Planilla de Perforacion'!E1251</f>
        <v/>
      </c>
      <c r="F1217" s="179">
        <f>'Planilla de Perforacion'!AF1251</f>
        <v>0</v>
      </c>
      <c r="G1217" s="179" t="str">
        <f>'Planilla de Perforacion'!AQ1251</f>
        <v/>
      </c>
      <c r="H1217" s="179" t="str">
        <f>'Planilla de Perforacion'!AS1251</f>
        <v/>
      </c>
      <c r="I1217" s="179" t="str">
        <f>'Planilla de Perforacion'!AR1251</f>
        <v/>
      </c>
      <c r="J1217" s="191" t="str">
        <v/>
      </c>
      <c r="K1217" s="191" t="str">
        <f t="shared" si="211"/>
        <v/>
      </c>
      <c r="L1217" s="191" t="str">
        <v/>
      </c>
      <c r="M1217" s="192" t="str">
        <v/>
      </c>
      <c r="N1217" s="191" t="str">
        <v/>
      </c>
      <c r="O1217" s="191" t="str">
        <v/>
      </c>
      <c r="P1217" s="193" t="str">
        <f t="shared" si="203"/>
        <v/>
      </c>
      <c r="Q1217" s="193" t="str">
        <f t="shared" si="204"/>
        <v/>
      </c>
      <c r="R1217" s="179" t="str">
        <f>IF('Planilla de Perforacion'!K1251="Survey","Survey","")</f>
        <v/>
      </c>
      <c r="T1217" s="179" t="b">
        <f t="shared" si="205"/>
        <v>0</v>
      </c>
      <c r="U1217" s="179" t="str">
        <v/>
      </c>
      <c r="V1217" s="179" t="str">
        <f t="shared" si="206"/>
        <v/>
      </c>
      <c r="W1217" t="str">
        <v/>
      </c>
      <c r="X1217" s="202" t="str">
        <v/>
      </c>
      <c r="Y1217" t="str">
        <v/>
      </c>
      <c r="Z1217" t="str">
        <v/>
      </c>
      <c r="AA1217" t="str">
        <f t="shared" si="209"/>
        <v/>
      </c>
      <c r="AB1217" t="str">
        <f t="shared" si="210"/>
        <v/>
      </c>
      <c r="AC1217" s="179" t="str">
        <f>IF('Planilla de Perforacion'!K1251="Repasa","Repasa","")</f>
        <v/>
      </c>
      <c r="AE1217" s="179" t="b">
        <f t="shared" si="207"/>
        <v>0</v>
      </c>
      <c r="AF1217" t="str">
        <v/>
      </c>
      <c r="AG1217" s="179" t="str">
        <f t="shared" si="208"/>
        <v/>
      </c>
      <c r="AH1217" t="str">
        <v/>
      </c>
      <c r="AI1217" s="202" t="str">
        <v/>
      </c>
      <c r="AJ1217" t="str">
        <v/>
      </c>
      <c r="AK1217" s="203" t="str">
        <v/>
      </c>
      <c r="AL1217" t="str">
        <f t="shared" si="201"/>
        <v/>
      </c>
      <c r="AM1217" t="str">
        <f t="shared" si="202"/>
        <v/>
      </c>
    </row>
    <row r="1218" spans="3:39" x14ac:dyDescent="0.25">
      <c r="C1218" s="179" t="str">
        <f>IF('Planilla de Perforacion'!K1252="Conexión","Conexión","")</f>
        <v/>
      </c>
      <c r="D1218" s="189" t="str">
        <f>'Planilla de Perforacion'!H1252</f>
        <v/>
      </c>
      <c r="E1218" s="190" t="str">
        <f>'Planilla de Perforacion'!E1252</f>
        <v/>
      </c>
      <c r="F1218" s="179">
        <f>'Planilla de Perforacion'!AF1252</f>
        <v>0</v>
      </c>
      <c r="G1218" s="179" t="str">
        <f>'Planilla de Perforacion'!AQ1252</f>
        <v/>
      </c>
      <c r="H1218" s="179" t="str">
        <f>'Planilla de Perforacion'!AS1252</f>
        <v/>
      </c>
      <c r="I1218" s="179" t="str">
        <f>'Planilla de Perforacion'!AR1252</f>
        <v/>
      </c>
      <c r="J1218" s="191" t="str">
        <v/>
      </c>
      <c r="K1218" s="191" t="str">
        <f t="shared" si="211"/>
        <v/>
      </c>
      <c r="L1218" s="191" t="str">
        <v/>
      </c>
      <c r="M1218" s="192" t="str">
        <v/>
      </c>
      <c r="N1218" s="191" t="str">
        <v/>
      </c>
      <c r="O1218" s="191" t="str">
        <v/>
      </c>
      <c r="P1218" s="193" t="str">
        <f t="shared" si="203"/>
        <v/>
      </c>
      <c r="Q1218" s="193" t="str">
        <f t="shared" si="204"/>
        <v/>
      </c>
      <c r="R1218" s="179" t="str">
        <f>IF('Planilla de Perforacion'!K1252="Survey","Survey","")</f>
        <v/>
      </c>
      <c r="T1218" s="179" t="b">
        <f t="shared" si="205"/>
        <v>0</v>
      </c>
      <c r="U1218" s="179" t="str">
        <v/>
      </c>
      <c r="V1218" s="179" t="str">
        <f t="shared" si="206"/>
        <v/>
      </c>
      <c r="W1218" t="str">
        <v/>
      </c>
      <c r="X1218" s="202" t="str">
        <v/>
      </c>
      <c r="Y1218" t="str">
        <v/>
      </c>
      <c r="Z1218" t="str">
        <v/>
      </c>
      <c r="AA1218" t="str">
        <f t="shared" si="209"/>
        <v/>
      </c>
      <c r="AB1218" t="str">
        <f t="shared" si="210"/>
        <v/>
      </c>
      <c r="AC1218" s="179" t="str">
        <f>IF('Planilla de Perforacion'!K1252="Repasa","Repasa","")</f>
        <v/>
      </c>
      <c r="AE1218" s="179" t="b">
        <f t="shared" si="207"/>
        <v>0</v>
      </c>
      <c r="AF1218" t="str">
        <v/>
      </c>
      <c r="AG1218" s="179" t="str">
        <f t="shared" si="208"/>
        <v/>
      </c>
      <c r="AH1218" t="str">
        <v/>
      </c>
      <c r="AI1218" s="202" t="str">
        <v/>
      </c>
      <c r="AJ1218" t="str">
        <v/>
      </c>
      <c r="AK1218" s="203" t="str">
        <v/>
      </c>
      <c r="AL1218" t="str">
        <f t="shared" ref="AL1218:AL1281" si="212">IF(AJ1218="Día",AH1218,"")</f>
        <v/>
      </c>
      <c r="AM1218" t="str">
        <f t="shared" ref="AM1218:AM1281" si="213">IF(AJ1218="Noche",AH1218,"")</f>
        <v/>
      </c>
    </row>
    <row r="1219" spans="3:39" x14ac:dyDescent="0.25">
      <c r="C1219" s="179" t="str">
        <f>IF('Planilla de Perforacion'!K1253="Conexión","Conexión","")</f>
        <v/>
      </c>
      <c r="D1219" s="189" t="str">
        <f>'Planilla de Perforacion'!H1253</f>
        <v/>
      </c>
      <c r="E1219" s="190" t="str">
        <f>'Planilla de Perforacion'!E1253</f>
        <v/>
      </c>
      <c r="F1219" s="179">
        <f>'Planilla de Perforacion'!AF1253</f>
        <v>0</v>
      </c>
      <c r="G1219" s="179" t="str">
        <f>'Planilla de Perforacion'!AQ1253</f>
        <v/>
      </c>
      <c r="H1219" s="179" t="str">
        <f>'Planilla de Perforacion'!AS1253</f>
        <v/>
      </c>
      <c r="I1219" s="179" t="str">
        <f>'Planilla de Perforacion'!AR1253</f>
        <v/>
      </c>
      <c r="J1219" s="191" t="str">
        <v/>
      </c>
      <c r="K1219" s="191" t="str">
        <f t="shared" si="211"/>
        <v/>
      </c>
      <c r="L1219" s="191" t="str">
        <v/>
      </c>
      <c r="M1219" s="192" t="str">
        <v/>
      </c>
      <c r="N1219" s="191" t="str">
        <v/>
      </c>
      <c r="O1219" s="191" t="str">
        <v/>
      </c>
      <c r="P1219" s="193" t="str">
        <f t="shared" ref="P1219:P1282" si="214">IF(N1219="Día",L1219,"")</f>
        <v/>
      </c>
      <c r="Q1219" s="193" t="str">
        <f t="shared" ref="Q1219:Q1282" si="215">IF(N1219="Noche",L1219,"")</f>
        <v/>
      </c>
      <c r="R1219" s="179" t="str">
        <f>IF('Planilla de Perforacion'!K1253="Survey","Survey","")</f>
        <v/>
      </c>
      <c r="T1219" s="179" t="b">
        <f t="shared" ref="T1219:T1282" si="216">IF($R$2:$R$1314=$A$3,ROW())</f>
        <v>0</v>
      </c>
      <c r="U1219" s="179" t="str">
        <v/>
      </c>
      <c r="V1219" s="179" t="str">
        <f t="shared" ref="V1219:V1282" si="217">IF(U1219="","",$A$3)</f>
        <v/>
      </c>
      <c r="W1219" t="str">
        <v/>
      </c>
      <c r="X1219" s="202" t="str">
        <v/>
      </c>
      <c r="Y1219" t="str">
        <v/>
      </c>
      <c r="Z1219" t="str">
        <v/>
      </c>
      <c r="AA1219" t="str">
        <f t="shared" si="209"/>
        <v/>
      </c>
      <c r="AB1219" t="str">
        <f t="shared" si="210"/>
        <v/>
      </c>
      <c r="AC1219" s="179" t="str">
        <f>IF('Planilla de Perforacion'!K1253="Repasa","Repasa","")</f>
        <v/>
      </c>
      <c r="AE1219" s="179" t="b">
        <f t="shared" ref="AE1219:AE1282" si="218">IF($AC$2:$AC$1314=$A$4,ROW())</f>
        <v>0</v>
      </c>
      <c r="AF1219" t="str">
        <v/>
      </c>
      <c r="AG1219" s="179" t="str">
        <f t="shared" ref="AG1219:AG1282" si="219">IF(AF1219="","",$A$4)</f>
        <v/>
      </c>
      <c r="AH1219" t="str">
        <v/>
      </c>
      <c r="AI1219" s="202" t="str">
        <v/>
      </c>
      <c r="AJ1219" t="str">
        <v/>
      </c>
      <c r="AK1219" s="203" t="str">
        <v/>
      </c>
      <c r="AL1219" t="str">
        <f t="shared" si="212"/>
        <v/>
      </c>
      <c r="AM1219" t="str">
        <f t="shared" si="213"/>
        <v/>
      </c>
    </row>
    <row r="1220" spans="3:39" x14ac:dyDescent="0.25">
      <c r="C1220" s="179" t="str">
        <f>IF('Planilla de Perforacion'!K1254="Conexión","Conexión","")</f>
        <v/>
      </c>
      <c r="D1220" s="189" t="str">
        <f>'Planilla de Perforacion'!H1254</f>
        <v/>
      </c>
      <c r="E1220" s="190" t="str">
        <f>'Planilla de Perforacion'!E1254</f>
        <v/>
      </c>
      <c r="F1220" s="179">
        <f>'Planilla de Perforacion'!AF1254</f>
        <v>0</v>
      </c>
      <c r="G1220" s="179" t="str">
        <f>'Planilla de Perforacion'!AQ1254</f>
        <v/>
      </c>
      <c r="H1220" s="179" t="str">
        <f>'Planilla de Perforacion'!AS1254</f>
        <v/>
      </c>
      <c r="I1220" s="179" t="str">
        <f>'Planilla de Perforacion'!AR1254</f>
        <v/>
      </c>
      <c r="J1220" s="191" t="str">
        <v/>
      </c>
      <c r="K1220" s="191" t="str">
        <f t="shared" si="211"/>
        <v/>
      </c>
      <c r="L1220" s="191" t="str">
        <v/>
      </c>
      <c r="M1220" s="192" t="str">
        <v/>
      </c>
      <c r="N1220" s="191" t="str">
        <v/>
      </c>
      <c r="O1220" s="191" t="str">
        <v/>
      </c>
      <c r="P1220" s="193" t="str">
        <f t="shared" si="214"/>
        <v/>
      </c>
      <c r="Q1220" s="193" t="str">
        <f t="shared" si="215"/>
        <v/>
      </c>
      <c r="R1220" s="179" t="str">
        <f>IF('Planilla de Perforacion'!K1254="Survey","Survey","")</f>
        <v/>
      </c>
      <c r="T1220" s="179" t="b">
        <f t="shared" si="216"/>
        <v>0</v>
      </c>
      <c r="U1220" s="179" t="str">
        <v/>
      </c>
      <c r="V1220" s="179" t="str">
        <f t="shared" si="217"/>
        <v/>
      </c>
      <c r="W1220" t="str">
        <v/>
      </c>
      <c r="X1220" s="202" t="str">
        <v/>
      </c>
      <c r="Y1220" t="str">
        <v/>
      </c>
      <c r="Z1220" t="str">
        <v/>
      </c>
      <c r="AA1220" t="str">
        <f t="shared" si="209"/>
        <v/>
      </c>
      <c r="AB1220" t="str">
        <f t="shared" si="210"/>
        <v/>
      </c>
      <c r="AC1220" s="179" t="str">
        <f>IF('Planilla de Perforacion'!K1254="Repasa","Repasa","")</f>
        <v/>
      </c>
      <c r="AE1220" s="179" t="b">
        <f t="shared" si="218"/>
        <v>0</v>
      </c>
      <c r="AF1220" t="str">
        <v/>
      </c>
      <c r="AG1220" s="179" t="str">
        <f t="shared" si="219"/>
        <v/>
      </c>
      <c r="AH1220" t="str">
        <v/>
      </c>
      <c r="AI1220" s="202" t="str">
        <v/>
      </c>
      <c r="AJ1220" t="str">
        <v/>
      </c>
      <c r="AK1220" s="203" t="str">
        <v/>
      </c>
      <c r="AL1220" t="str">
        <f t="shared" si="212"/>
        <v/>
      </c>
      <c r="AM1220" t="str">
        <f t="shared" si="213"/>
        <v/>
      </c>
    </row>
    <row r="1221" spans="3:39" x14ac:dyDescent="0.25">
      <c r="C1221" s="179" t="str">
        <f>IF('Planilla de Perforacion'!K1255="Conexión","Conexión","")</f>
        <v/>
      </c>
      <c r="D1221" s="189" t="str">
        <f>'Planilla de Perforacion'!H1255</f>
        <v/>
      </c>
      <c r="E1221" s="190" t="str">
        <f>'Planilla de Perforacion'!E1255</f>
        <v/>
      </c>
      <c r="F1221" s="179">
        <f>'Planilla de Perforacion'!AF1255</f>
        <v>0</v>
      </c>
      <c r="G1221" s="179" t="str">
        <f>'Planilla de Perforacion'!AQ1255</f>
        <v/>
      </c>
      <c r="H1221" s="179" t="str">
        <f>'Planilla de Perforacion'!AS1255</f>
        <v/>
      </c>
      <c r="I1221" s="179" t="str">
        <f>'Planilla de Perforacion'!AR1255</f>
        <v/>
      </c>
      <c r="J1221" s="191" t="str">
        <v/>
      </c>
      <c r="K1221" s="191" t="str">
        <f t="shared" si="211"/>
        <v/>
      </c>
      <c r="L1221" s="191" t="str">
        <v/>
      </c>
      <c r="M1221" s="192" t="str">
        <v/>
      </c>
      <c r="N1221" s="191" t="str">
        <v/>
      </c>
      <c r="O1221" s="191" t="str">
        <v/>
      </c>
      <c r="P1221" s="193" t="str">
        <f t="shared" si="214"/>
        <v/>
      </c>
      <c r="Q1221" s="193" t="str">
        <f t="shared" si="215"/>
        <v/>
      </c>
      <c r="R1221" s="179" t="str">
        <f>IF('Planilla de Perforacion'!K1255="Survey","Survey","")</f>
        <v/>
      </c>
      <c r="T1221" s="179" t="b">
        <f t="shared" si="216"/>
        <v>0</v>
      </c>
      <c r="U1221" s="179" t="str">
        <v/>
      </c>
      <c r="V1221" s="179" t="str">
        <f t="shared" si="217"/>
        <v/>
      </c>
      <c r="W1221" t="str">
        <v/>
      </c>
      <c r="X1221" s="202" t="str">
        <v/>
      </c>
      <c r="Y1221" t="str">
        <v/>
      </c>
      <c r="Z1221" t="str">
        <v/>
      </c>
      <c r="AA1221" t="str">
        <f t="shared" si="209"/>
        <v/>
      </c>
      <c r="AB1221" t="str">
        <f t="shared" si="210"/>
        <v/>
      </c>
      <c r="AC1221" s="179" t="str">
        <f>IF('Planilla de Perforacion'!K1255="Repasa","Repasa","")</f>
        <v/>
      </c>
      <c r="AE1221" s="179" t="b">
        <f t="shared" si="218"/>
        <v>0</v>
      </c>
      <c r="AF1221" t="str">
        <v/>
      </c>
      <c r="AG1221" s="179" t="str">
        <f t="shared" si="219"/>
        <v/>
      </c>
      <c r="AH1221" t="str">
        <v/>
      </c>
      <c r="AI1221" s="202" t="str">
        <v/>
      </c>
      <c r="AJ1221" t="str">
        <v/>
      </c>
      <c r="AK1221" s="203" t="str">
        <v/>
      </c>
      <c r="AL1221" t="str">
        <f t="shared" si="212"/>
        <v/>
      </c>
      <c r="AM1221" t="str">
        <f t="shared" si="213"/>
        <v/>
      </c>
    </row>
    <row r="1222" spans="3:39" x14ac:dyDescent="0.25">
      <c r="C1222" s="179" t="str">
        <f>IF('Planilla de Perforacion'!K1256="Conexión","Conexión","")</f>
        <v/>
      </c>
      <c r="D1222" s="189" t="str">
        <f>'Planilla de Perforacion'!H1256</f>
        <v/>
      </c>
      <c r="E1222" s="190" t="str">
        <f>'Planilla de Perforacion'!E1256</f>
        <v/>
      </c>
      <c r="F1222" s="179">
        <f>'Planilla de Perforacion'!AF1256</f>
        <v>0</v>
      </c>
      <c r="G1222" s="179" t="str">
        <f>'Planilla de Perforacion'!AQ1256</f>
        <v/>
      </c>
      <c r="H1222" s="179" t="str">
        <f>'Planilla de Perforacion'!AS1256</f>
        <v/>
      </c>
      <c r="I1222" s="179" t="str">
        <f>'Planilla de Perforacion'!AR1256</f>
        <v/>
      </c>
      <c r="J1222" s="191" t="str">
        <v/>
      </c>
      <c r="K1222" s="191" t="str">
        <f t="shared" si="211"/>
        <v/>
      </c>
      <c r="L1222" s="191" t="str">
        <v/>
      </c>
      <c r="M1222" s="192" t="str">
        <v/>
      </c>
      <c r="N1222" s="191" t="str">
        <v/>
      </c>
      <c r="O1222" s="191" t="str">
        <v/>
      </c>
      <c r="P1222" s="193" t="str">
        <f t="shared" si="214"/>
        <v/>
      </c>
      <c r="Q1222" s="193" t="str">
        <f t="shared" si="215"/>
        <v/>
      </c>
      <c r="R1222" s="179" t="str">
        <f>IF('Planilla de Perforacion'!K1256="Survey","Survey","")</f>
        <v/>
      </c>
      <c r="T1222" s="179" t="b">
        <f t="shared" si="216"/>
        <v>0</v>
      </c>
      <c r="U1222" s="179" t="str">
        <v/>
      </c>
      <c r="V1222" s="179" t="str">
        <f t="shared" si="217"/>
        <v/>
      </c>
      <c r="W1222" t="str">
        <v/>
      </c>
      <c r="X1222" s="202" t="str">
        <v/>
      </c>
      <c r="Y1222" t="str">
        <v/>
      </c>
      <c r="Z1222" t="str">
        <v/>
      </c>
      <c r="AA1222" t="str">
        <f t="shared" si="209"/>
        <v/>
      </c>
      <c r="AB1222" t="str">
        <f t="shared" si="210"/>
        <v/>
      </c>
      <c r="AC1222" s="179" t="str">
        <f>IF('Planilla de Perforacion'!K1256="Repasa","Repasa","")</f>
        <v/>
      </c>
      <c r="AE1222" s="179" t="b">
        <f t="shared" si="218"/>
        <v>0</v>
      </c>
      <c r="AF1222" t="str">
        <v/>
      </c>
      <c r="AG1222" s="179" t="str">
        <f t="shared" si="219"/>
        <v/>
      </c>
      <c r="AH1222" t="str">
        <v/>
      </c>
      <c r="AI1222" s="202" t="str">
        <v/>
      </c>
      <c r="AJ1222" t="str">
        <v/>
      </c>
      <c r="AK1222" s="203" t="str">
        <v/>
      </c>
      <c r="AL1222" t="str">
        <f t="shared" si="212"/>
        <v/>
      </c>
      <c r="AM1222" t="str">
        <f t="shared" si="213"/>
        <v/>
      </c>
    </row>
    <row r="1223" spans="3:39" x14ac:dyDescent="0.25">
      <c r="C1223" s="179" t="str">
        <f>IF('Planilla de Perforacion'!K1257="Conexión","Conexión","")</f>
        <v/>
      </c>
      <c r="D1223" s="189" t="str">
        <f>'Planilla de Perforacion'!H1257</f>
        <v/>
      </c>
      <c r="E1223" s="190" t="str">
        <f>'Planilla de Perforacion'!E1257</f>
        <v/>
      </c>
      <c r="F1223" s="179">
        <f>'Planilla de Perforacion'!AF1257</f>
        <v>0</v>
      </c>
      <c r="G1223" s="179" t="str">
        <f>'Planilla de Perforacion'!AQ1257</f>
        <v/>
      </c>
      <c r="H1223" s="179" t="str">
        <f>'Planilla de Perforacion'!AS1257</f>
        <v/>
      </c>
      <c r="I1223" s="179" t="str">
        <f>'Planilla de Perforacion'!AR1257</f>
        <v/>
      </c>
      <c r="J1223" s="191" t="str">
        <v/>
      </c>
      <c r="K1223" s="191" t="str">
        <f t="shared" si="211"/>
        <v/>
      </c>
      <c r="L1223" s="191" t="str">
        <v/>
      </c>
      <c r="M1223" s="192" t="str">
        <v/>
      </c>
      <c r="N1223" s="191" t="str">
        <v/>
      </c>
      <c r="O1223" s="191" t="str">
        <v/>
      </c>
      <c r="P1223" s="193" t="str">
        <f t="shared" si="214"/>
        <v/>
      </c>
      <c r="Q1223" s="193" t="str">
        <f t="shared" si="215"/>
        <v/>
      </c>
      <c r="R1223" s="179" t="str">
        <f>IF('Planilla de Perforacion'!K1257="Survey","Survey","")</f>
        <v/>
      </c>
      <c r="T1223" s="179" t="b">
        <f t="shared" si="216"/>
        <v>0</v>
      </c>
      <c r="U1223" s="179" t="str">
        <v/>
      </c>
      <c r="V1223" s="179" t="str">
        <f t="shared" si="217"/>
        <v/>
      </c>
      <c r="W1223" t="str">
        <v/>
      </c>
      <c r="X1223" s="202" t="str">
        <v/>
      </c>
      <c r="Y1223" t="str">
        <v/>
      </c>
      <c r="Z1223" t="str">
        <v/>
      </c>
      <c r="AA1223" t="str">
        <f t="shared" si="209"/>
        <v/>
      </c>
      <c r="AB1223" t="str">
        <f t="shared" si="210"/>
        <v/>
      </c>
      <c r="AC1223" s="179" t="str">
        <f>IF('Planilla de Perforacion'!K1257="Repasa","Repasa","")</f>
        <v/>
      </c>
      <c r="AE1223" s="179" t="b">
        <f t="shared" si="218"/>
        <v>0</v>
      </c>
      <c r="AF1223" t="str">
        <v/>
      </c>
      <c r="AG1223" s="179" t="str">
        <f t="shared" si="219"/>
        <v/>
      </c>
      <c r="AH1223" t="str">
        <v/>
      </c>
      <c r="AI1223" s="202" t="str">
        <v/>
      </c>
      <c r="AJ1223" t="str">
        <v/>
      </c>
      <c r="AK1223" s="203" t="str">
        <v/>
      </c>
      <c r="AL1223" t="str">
        <f t="shared" si="212"/>
        <v/>
      </c>
      <c r="AM1223" t="str">
        <f t="shared" si="213"/>
        <v/>
      </c>
    </row>
    <row r="1224" spans="3:39" x14ac:dyDescent="0.25">
      <c r="C1224" s="179" t="str">
        <f>IF('Planilla de Perforacion'!K1258="Conexión","Conexión","")</f>
        <v/>
      </c>
      <c r="D1224" s="189" t="str">
        <f>'Planilla de Perforacion'!H1258</f>
        <v/>
      </c>
      <c r="E1224" s="190" t="str">
        <f>'Planilla de Perforacion'!E1258</f>
        <v/>
      </c>
      <c r="F1224" s="179">
        <f>'Planilla de Perforacion'!AF1258</f>
        <v>0</v>
      </c>
      <c r="G1224" s="179" t="str">
        <f>'Planilla de Perforacion'!AQ1258</f>
        <v/>
      </c>
      <c r="H1224" s="179" t="str">
        <f>'Planilla de Perforacion'!AS1258</f>
        <v/>
      </c>
      <c r="I1224" s="179" t="str">
        <f>'Planilla de Perforacion'!AR1258</f>
        <v/>
      </c>
      <c r="J1224" s="191" t="str">
        <v/>
      </c>
      <c r="K1224" s="191" t="str">
        <f t="shared" si="211"/>
        <v/>
      </c>
      <c r="L1224" s="191" t="str">
        <v/>
      </c>
      <c r="M1224" s="192" t="str">
        <v/>
      </c>
      <c r="N1224" s="191" t="str">
        <v/>
      </c>
      <c r="O1224" s="191" t="str">
        <v/>
      </c>
      <c r="P1224" s="193" t="str">
        <f t="shared" si="214"/>
        <v/>
      </c>
      <c r="Q1224" s="193" t="str">
        <f t="shared" si="215"/>
        <v/>
      </c>
      <c r="R1224" s="179" t="str">
        <f>IF('Planilla de Perforacion'!K1258="Survey","Survey","")</f>
        <v/>
      </c>
      <c r="T1224" s="179" t="b">
        <f t="shared" si="216"/>
        <v>0</v>
      </c>
      <c r="U1224" s="179" t="str">
        <v/>
      </c>
      <c r="V1224" s="179" t="str">
        <f t="shared" si="217"/>
        <v/>
      </c>
      <c r="W1224" t="str">
        <v/>
      </c>
      <c r="X1224" s="202" t="str">
        <v/>
      </c>
      <c r="Y1224" t="str">
        <v/>
      </c>
      <c r="Z1224" t="str">
        <v/>
      </c>
      <c r="AA1224" t="str">
        <f t="shared" ref="AA1224:AA1287" si="220">IF(Y1224="Día",W1224,"")</f>
        <v/>
      </c>
      <c r="AB1224" t="str">
        <f t="shared" ref="AB1224:AB1287" si="221">IF(Y1224="Noche",W1224,"")</f>
        <v/>
      </c>
      <c r="AC1224" s="179" t="str">
        <f>IF('Planilla de Perforacion'!K1258="Repasa","Repasa","")</f>
        <v/>
      </c>
      <c r="AE1224" s="179" t="b">
        <f t="shared" si="218"/>
        <v>0</v>
      </c>
      <c r="AF1224" t="str">
        <v/>
      </c>
      <c r="AG1224" s="179" t="str">
        <f t="shared" si="219"/>
        <v/>
      </c>
      <c r="AH1224" t="str">
        <v/>
      </c>
      <c r="AI1224" s="202" t="str">
        <v/>
      </c>
      <c r="AJ1224" t="str">
        <v/>
      </c>
      <c r="AK1224" s="203" t="str">
        <v/>
      </c>
      <c r="AL1224" t="str">
        <f t="shared" si="212"/>
        <v/>
      </c>
      <c r="AM1224" t="str">
        <f t="shared" si="213"/>
        <v/>
      </c>
    </row>
    <row r="1225" spans="3:39" x14ac:dyDescent="0.25">
      <c r="C1225" s="179" t="str">
        <f>IF('Planilla de Perforacion'!K1259="Conexión","Conexión","")</f>
        <v/>
      </c>
      <c r="D1225" s="189" t="str">
        <f>'Planilla de Perforacion'!H1259</f>
        <v/>
      </c>
      <c r="E1225" s="190" t="str">
        <f>'Planilla de Perforacion'!E1259</f>
        <v/>
      </c>
      <c r="F1225" s="179">
        <f>'Planilla de Perforacion'!AF1259</f>
        <v>0</v>
      </c>
      <c r="G1225" s="179" t="str">
        <f>'Planilla de Perforacion'!AQ1259</f>
        <v/>
      </c>
      <c r="H1225" s="179" t="str">
        <f>'Planilla de Perforacion'!AS1259</f>
        <v/>
      </c>
      <c r="I1225" s="179" t="str">
        <f>'Planilla de Perforacion'!AR1259</f>
        <v/>
      </c>
      <c r="J1225" s="191" t="str">
        <v/>
      </c>
      <c r="K1225" s="191" t="str">
        <f t="shared" si="211"/>
        <v/>
      </c>
      <c r="L1225" s="191" t="str">
        <v/>
      </c>
      <c r="M1225" s="192" t="str">
        <v/>
      </c>
      <c r="N1225" s="191" t="str">
        <v/>
      </c>
      <c r="O1225" s="191" t="str">
        <v/>
      </c>
      <c r="P1225" s="193" t="str">
        <f t="shared" si="214"/>
        <v/>
      </c>
      <c r="Q1225" s="193" t="str">
        <f t="shared" si="215"/>
        <v/>
      </c>
      <c r="R1225" s="179" t="str">
        <f>IF('Planilla de Perforacion'!K1259="Survey","Survey","")</f>
        <v/>
      </c>
      <c r="T1225" s="179" t="b">
        <f t="shared" si="216"/>
        <v>0</v>
      </c>
      <c r="U1225" s="179" t="str">
        <v/>
      </c>
      <c r="V1225" s="179" t="str">
        <f t="shared" si="217"/>
        <v/>
      </c>
      <c r="W1225" t="str">
        <v/>
      </c>
      <c r="X1225" s="202" t="str">
        <v/>
      </c>
      <c r="Y1225" t="str">
        <v/>
      </c>
      <c r="Z1225" t="str">
        <v/>
      </c>
      <c r="AA1225" t="str">
        <f t="shared" si="220"/>
        <v/>
      </c>
      <c r="AB1225" t="str">
        <f t="shared" si="221"/>
        <v/>
      </c>
      <c r="AC1225" s="179" t="str">
        <f>IF('Planilla de Perforacion'!K1259="Repasa","Repasa","")</f>
        <v/>
      </c>
      <c r="AE1225" s="179" t="b">
        <f t="shared" si="218"/>
        <v>0</v>
      </c>
      <c r="AF1225" t="str">
        <v/>
      </c>
      <c r="AG1225" s="179" t="str">
        <f t="shared" si="219"/>
        <v/>
      </c>
      <c r="AH1225" t="str">
        <v/>
      </c>
      <c r="AI1225" s="202" t="str">
        <v/>
      </c>
      <c r="AJ1225" t="str">
        <v/>
      </c>
      <c r="AK1225" s="203" t="str">
        <v/>
      </c>
      <c r="AL1225" t="str">
        <f t="shared" si="212"/>
        <v/>
      </c>
      <c r="AM1225" t="str">
        <f t="shared" si="213"/>
        <v/>
      </c>
    </row>
    <row r="1226" spans="3:39" x14ac:dyDescent="0.25">
      <c r="C1226" s="179" t="str">
        <f>IF('Planilla de Perforacion'!K1260="Conexión","Conexión","")</f>
        <v/>
      </c>
      <c r="D1226" s="189" t="str">
        <f>'Planilla de Perforacion'!H1260</f>
        <v/>
      </c>
      <c r="E1226" s="190" t="str">
        <f>'Planilla de Perforacion'!E1260</f>
        <v/>
      </c>
      <c r="F1226" s="179">
        <f>'Planilla de Perforacion'!AF1260</f>
        <v>0</v>
      </c>
      <c r="G1226" s="179" t="str">
        <f>'Planilla de Perforacion'!AQ1260</f>
        <v/>
      </c>
      <c r="H1226" s="179" t="str">
        <f>'Planilla de Perforacion'!AS1260</f>
        <v/>
      </c>
      <c r="I1226" s="179" t="str">
        <f>'Planilla de Perforacion'!AR1260</f>
        <v/>
      </c>
      <c r="J1226" s="191" t="str">
        <v/>
      </c>
      <c r="K1226" s="191" t="str">
        <f t="shared" si="211"/>
        <v/>
      </c>
      <c r="L1226" s="191" t="str">
        <v/>
      </c>
      <c r="M1226" s="192" t="str">
        <v/>
      </c>
      <c r="N1226" s="191" t="str">
        <v/>
      </c>
      <c r="O1226" s="191" t="str">
        <v/>
      </c>
      <c r="P1226" s="193" t="str">
        <f t="shared" si="214"/>
        <v/>
      </c>
      <c r="Q1226" s="193" t="str">
        <f t="shared" si="215"/>
        <v/>
      </c>
      <c r="R1226" s="179" t="str">
        <f>IF('Planilla de Perforacion'!K1260="Survey","Survey","")</f>
        <v/>
      </c>
      <c r="T1226" s="179" t="b">
        <f t="shared" si="216"/>
        <v>0</v>
      </c>
      <c r="U1226" s="179" t="str">
        <v/>
      </c>
      <c r="V1226" s="179" t="str">
        <f t="shared" si="217"/>
        <v/>
      </c>
      <c r="W1226" t="str">
        <v/>
      </c>
      <c r="X1226" s="202" t="str">
        <v/>
      </c>
      <c r="Y1226" t="str">
        <v/>
      </c>
      <c r="Z1226" t="str">
        <v/>
      </c>
      <c r="AA1226" t="str">
        <f t="shared" si="220"/>
        <v/>
      </c>
      <c r="AB1226" t="str">
        <f t="shared" si="221"/>
        <v/>
      </c>
      <c r="AC1226" s="179" t="str">
        <f>IF('Planilla de Perforacion'!K1260="Repasa","Repasa","")</f>
        <v/>
      </c>
      <c r="AE1226" s="179" t="b">
        <f t="shared" si="218"/>
        <v>0</v>
      </c>
      <c r="AF1226" t="str">
        <v/>
      </c>
      <c r="AG1226" s="179" t="str">
        <f t="shared" si="219"/>
        <v/>
      </c>
      <c r="AH1226" t="str">
        <v/>
      </c>
      <c r="AI1226" s="202" t="str">
        <v/>
      </c>
      <c r="AJ1226" t="str">
        <v/>
      </c>
      <c r="AK1226" s="203" t="str">
        <v/>
      </c>
      <c r="AL1226" t="str">
        <f t="shared" si="212"/>
        <v/>
      </c>
      <c r="AM1226" t="str">
        <f t="shared" si="213"/>
        <v/>
      </c>
    </row>
    <row r="1227" spans="3:39" x14ac:dyDescent="0.25">
      <c r="C1227" s="179" t="str">
        <f>IF('Planilla de Perforacion'!K1261="Conexión","Conexión","")</f>
        <v/>
      </c>
      <c r="D1227" s="189" t="str">
        <f>'Planilla de Perforacion'!H1261</f>
        <v/>
      </c>
      <c r="E1227" s="190" t="str">
        <f>'Planilla de Perforacion'!E1261</f>
        <v/>
      </c>
      <c r="F1227" s="179">
        <f>'Planilla de Perforacion'!AF1261</f>
        <v>0</v>
      </c>
      <c r="G1227" s="179" t="str">
        <f>'Planilla de Perforacion'!AQ1261</f>
        <v/>
      </c>
      <c r="H1227" s="179" t="str">
        <f>'Planilla de Perforacion'!AS1261</f>
        <v/>
      </c>
      <c r="I1227" s="179" t="str">
        <f>'Planilla de Perforacion'!AR1261</f>
        <v/>
      </c>
      <c r="J1227" s="191" t="str">
        <v/>
      </c>
      <c r="K1227" s="191" t="str">
        <f t="shared" si="211"/>
        <v/>
      </c>
      <c r="L1227" s="191" t="str">
        <v/>
      </c>
      <c r="M1227" s="192" t="str">
        <v/>
      </c>
      <c r="N1227" s="191" t="str">
        <v/>
      </c>
      <c r="O1227" s="191" t="str">
        <v/>
      </c>
      <c r="P1227" s="193" t="str">
        <f t="shared" si="214"/>
        <v/>
      </c>
      <c r="Q1227" s="193" t="str">
        <f t="shared" si="215"/>
        <v/>
      </c>
      <c r="R1227" s="179" t="str">
        <f>IF('Planilla de Perforacion'!K1261="Survey","Survey","")</f>
        <v/>
      </c>
      <c r="T1227" s="179" t="b">
        <f t="shared" si="216"/>
        <v>0</v>
      </c>
      <c r="U1227" s="179" t="str">
        <v/>
      </c>
      <c r="V1227" s="179" t="str">
        <f t="shared" si="217"/>
        <v/>
      </c>
      <c r="W1227" t="str">
        <v/>
      </c>
      <c r="X1227" s="202" t="str">
        <v/>
      </c>
      <c r="Y1227" t="str">
        <v/>
      </c>
      <c r="Z1227" t="str">
        <v/>
      </c>
      <c r="AA1227" t="str">
        <f t="shared" si="220"/>
        <v/>
      </c>
      <c r="AB1227" t="str">
        <f t="shared" si="221"/>
        <v/>
      </c>
      <c r="AC1227" s="179" t="str">
        <f>IF('Planilla de Perforacion'!K1261="Repasa","Repasa","")</f>
        <v/>
      </c>
      <c r="AE1227" s="179" t="b">
        <f t="shared" si="218"/>
        <v>0</v>
      </c>
      <c r="AF1227" t="str">
        <v/>
      </c>
      <c r="AG1227" s="179" t="str">
        <f t="shared" si="219"/>
        <v/>
      </c>
      <c r="AH1227" t="str">
        <v/>
      </c>
      <c r="AI1227" s="202" t="str">
        <v/>
      </c>
      <c r="AJ1227" t="str">
        <v/>
      </c>
      <c r="AK1227" s="203" t="str">
        <v/>
      </c>
      <c r="AL1227" t="str">
        <f t="shared" si="212"/>
        <v/>
      </c>
      <c r="AM1227" t="str">
        <f t="shared" si="213"/>
        <v/>
      </c>
    </row>
    <row r="1228" spans="3:39" x14ac:dyDescent="0.25">
      <c r="C1228" s="179" t="str">
        <f>IF('Planilla de Perforacion'!K1262="Conexión","Conexión","")</f>
        <v/>
      </c>
      <c r="D1228" s="189" t="str">
        <f>'Planilla de Perforacion'!H1262</f>
        <v/>
      </c>
      <c r="E1228" s="190" t="str">
        <f>'Planilla de Perforacion'!E1262</f>
        <v/>
      </c>
      <c r="F1228" s="179">
        <f>'Planilla de Perforacion'!AF1262</f>
        <v>0</v>
      </c>
      <c r="G1228" s="179" t="str">
        <f>'Planilla de Perforacion'!AQ1262</f>
        <v/>
      </c>
      <c r="H1228" s="179" t="str">
        <f>'Planilla de Perforacion'!AS1262</f>
        <v/>
      </c>
      <c r="I1228" s="179" t="str">
        <f>'Planilla de Perforacion'!AR1262</f>
        <v/>
      </c>
      <c r="J1228" s="191" t="str">
        <v/>
      </c>
      <c r="K1228" s="191" t="str">
        <f t="shared" ref="K1228:K1291" si="222">IF(J1228="","",$A$2)</f>
        <v/>
      </c>
      <c r="L1228" s="191" t="str">
        <v/>
      </c>
      <c r="M1228" s="192" t="str">
        <v/>
      </c>
      <c r="N1228" s="191" t="str">
        <v/>
      </c>
      <c r="O1228" s="191" t="str">
        <v/>
      </c>
      <c r="P1228" s="193" t="str">
        <f t="shared" si="214"/>
        <v/>
      </c>
      <c r="Q1228" s="193" t="str">
        <f t="shared" si="215"/>
        <v/>
      </c>
      <c r="R1228" s="179" t="str">
        <f>IF('Planilla de Perforacion'!K1262="Survey","Survey","")</f>
        <v/>
      </c>
      <c r="T1228" s="179" t="b">
        <f t="shared" si="216"/>
        <v>0</v>
      </c>
      <c r="U1228" s="179" t="str">
        <v/>
      </c>
      <c r="V1228" s="179" t="str">
        <f t="shared" si="217"/>
        <v/>
      </c>
      <c r="W1228" t="str">
        <v/>
      </c>
      <c r="X1228" s="202" t="str">
        <v/>
      </c>
      <c r="Y1228" t="str">
        <v/>
      </c>
      <c r="Z1228" t="str">
        <v/>
      </c>
      <c r="AA1228" t="str">
        <f t="shared" si="220"/>
        <v/>
      </c>
      <c r="AB1228" t="str">
        <f t="shared" si="221"/>
        <v/>
      </c>
      <c r="AC1228" s="179" t="str">
        <f>IF('Planilla de Perforacion'!K1262="Repasa","Repasa","")</f>
        <v/>
      </c>
      <c r="AE1228" s="179" t="b">
        <f t="shared" si="218"/>
        <v>0</v>
      </c>
      <c r="AF1228" t="str">
        <v/>
      </c>
      <c r="AG1228" s="179" t="str">
        <f t="shared" si="219"/>
        <v/>
      </c>
      <c r="AH1228" t="str">
        <v/>
      </c>
      <c r="AI1228" s="202" t="str">
        <v/>
      </c>
      <c r="AJ1228" t="str">
        <v/>
      </c>
      <c r="AK1228" s="203" t="str">
        <v/>
      </c>
      <c r="AL1228" t="str">
        <f t="shared" si="212"/>
        <v/>
      </c>
      <c r="AM1228" t="str">
        <f t="shared" si="213"/>
        <v/>
      </c>
    </row>
    <row r="1229" spans="3:39" x14ac:dyDescent="0.25">
      <c r="C1229" s="179" t="str">
        <f>IF('Planilla de Perforacion'!K1263="Conexión","Conexión","")</f>
        <v/>
      </c>
      <c r="D1229" s="189" t="str">
        <f>'Planilla de Perforacion'!H1263</f>
        <v/>
      </c>
      <c r="E1229" s="190" t="str">
        <f>'Planilla de Perforacion'!E1263</f>
        <v/>
      </c>
      <c r="F1229" s="179">
        <f>'Planilla de Perforacion'!AF1263</f>
        <v>0</v>
      </c>
      <c r="G1229" s="179" t="str">
        <f>'Planilla de Perforacion'!AQ1263</f>
        <v/>
      </c>
      <c r="H1229" s="179" t="str">
        <f>'Planilla de Perforacion'!AS1263</f>
        <v/>
      </c>
      <c r="I1229" s="179" t="str">
        <f>'Planilla de Perforacion'!AR1263</f>
        <v/>
      </c>
      <c r="J1229" s="191" t="str">
        <v/>
      </c>
      <c r="K1229" s="191" t="str">
        <f t="shared" si="222"/>
        <v/>
      </c>
      <c r="L1229" s="191" t="str">
        <v/>
      </c>
      <c r="M1229" s="192" t="str">
        <v/>
      </c>
      <c r="N1229" s="191" t="str">
        <v/>
      </c>
      <c r="O1229" s="191" t="str">
        <v/>
      </c>
      <c r="P1229" s="193" t="str">
        <f t="shared" si="214"/>
        <v/>
      </c>
      <c r="Q1229" s="193" t="str">
        <f t="shared" si="215"/>
        <v/>
      </c>
      <c r="R1229" s="179" t="str">
        <f>IF('Planilla de Perforacion'!K1263="Survey","Survey","")</f>
        <v/>
      </c>
      <c r="T1229" s="179" t="b">
        <f t="shared" si="216"/>
        <v>0</v>
      </c>
      <c r="U1229" s="179" t="str">
        <v/>
      </c>
      <c r="V1229" s="179" t="str">
        <f t="shared" si="217"/>
        <v/>
      </c>
      <c r="W1229" t="str">
        <v/>
      </c>
      <c r="X1229" s="202" t="str">
        <v/>
      </c>
      <c r="Y1229" t="str">
        <v/>
      </c>
      <c r="Z1229" t="str">
        <v/>
      </c>
      <c r="AA1229" t="str">
        <f t="shared" si="220"/>
        <v/>
      </c>
      <c r="AB1229" t="str">
        <f t="shared" si="221"/>
        <v/>
      </c>
      <c r="AC1229" s="179" t="str">
        <f>IF('Planilla de Perforacion'!K1263="Repasa","Repasa","")</f>
        <v/>
      </c>
      <c r="AE1229" s="179" t="b">
        <f t="shared" si="218"/>
        <v>0</v>
      </c>
      <c r="AF1229" t="str">
        <v/>
      </c>
      <c r="AG1229" s="179" t="str">
        <f t="shared" si="219"/>
        <v/>
      </c>
      <c r="AH1229" t="str">
        <v/>
      </c>
      <c r="AI1229" s="202" t="str">
        <v/>
      </c>
      <c r="AJ1229" t="str">
        <v/>
      </c>
      <c r="AK1229" s="203" t="str">
        <v/>
      </c>
      <c r="AL1229" t="str">
        <f t="shared" si="212"/>
        <v/>
      </c>
      <c r="AM1229" t="str">
        <f t="shared" si="213"/>
        <v/>
      </c>
    </row>
    <row r="1230" spans="3:39" x14ac:dyDescent="0.25">
      <c r="C1230" s="179" t="str">
        <f>IF('Planilla de Perforacion'!K1264="Conexión","Conexión","")</f>
        <v/>
      </c>
      <c r="D1230" s="189" t="str">
        <f>'Planilla de Perforacion'!H1264</f>
        <v/>
      </c>
      <c r="E1230" s="190" t="str">
        <f>'Planilla de Perforacion'!E1264</f>
        <v/>
      </c>
      <c r="F1230" s="179">
        <f>'Planilla de Perforacion'!AF1264</f>
        <v>0</v>
      </c>
      <c r="G1230" s="179" t="str">
        <f>'Planilla de Perforacion'!AQ1264</f>
        <v/>
      </c>
      <c r="H1230" s="179" t="str">
        <f>'Planilla de Perforacion'!AS1264</f>
        <v/>
      </c>
      <c r="I1230" s="179" t="str">
        <f>'Planilla de Perforacion'!AR1264</f>
        <v/>
      </c>
      <c r="J1230" s="191" t="str">
        <v/>
      </c>
      <c r="K1230" s="191" t="str">
        <f t="shared" si="222"/>
        <v/>
      </c>
      <c r="L1230" s="191" t="str">
        <v/>
      </c>
      <c r="M1230" s="192" t="str">
        <v/>
      </c>
      <c r="N1230" s="191" t="str">
        <v/>
      </c>
      <c r="O1230" s="191" t="str">
        <v/>
      </c>
      <c r="P1230" s="193" t="str">
        <f t="shared" si="214"/>
        <v/>
      </c>
      <c r="Q1230" s="193" t="str">
        <f t="shared" si="215"/>
        <v/>
      </c>
      <c r="R1230" s="179" t="str">
        <f>IF('Planilla de Perforacion'!K1264="Survey","Survey","")</f>
        <v/>
      </c>
      <c r="T1230" s="179" t="b">
        <f t="shared" si="216"/>
        <v>0</v>
      </c>
      <c r="U1230" s="179" t="str">
        <v/>
      </c>
      <c r="V1230" s="179" t="str">
        <f t="shared" si="217"/>
        <v/>
      </c>
      <c r="W1230" t="str">
        <v/>
      </c>
      <c r="X1230" s="202" t="str">
        <v/>
      </c>
      <c r="Y1230" t="str">
        <v/>
      </c>
      <c r="Z1230" t="str">
        <v/>
      </c>
      <c r="AA1230" t="str">
        <f t="shared" si="220"/>
        <v/>
      </c>
      <c r="AB1230" t="str">
        <f t="shared" si="221"/>
        <v/>
      </c>
      <c r="AC1230" s="179" t="str">
        <f>IF('Planilla de Perforacion'!K1264="Repasa","Repasa","")</f>
        <v/>
      </c>
      <c r="AE1230" s="179" t="b">
        <f t="shared" si="218"/>
        <v>0</v>
      </c>
      <c r="AF1230" t="str">
        <v/>
      </c>
      <c r="AG1230" s="179" t="str">
        <f t="shared" si="219"/>
        <v/>
      </c>
      <c r="AH1230" t="str">
        <v/>
      </c>
      <c r="AI1230" s="202" t="str">
        <v/>
      </c>
      <c r="AJ1230" t="str">
        <v/>
      </c>
      <c r="AK1230" s="203" t="str">
        <v/>
      </c>
      <c r="AL1230" t="str">
        <f t="shared" si="212"/>
        <v/>
      </c>
      <c r="AM1230" t="str">
        <f t="shared" si="213"/>
        <v/>
      </c>
    </row>
    <row r="1231" spans="3:39" x14ac:dyDescent="0.25">
      <c r="C1231" s="179" t="str">
        <f>IF('Planilla de Perforacion'!K1265="Conexión","Conexión","")</f>
        <v/>
      </c>
      <c r="D1231" s="189" t="str">
        <f>'Planilla de Perforacion'!H1265</f>
        <v/>
      </c>
      <c r="E1231" s="190" t="str">
        <f>'Planilla de Perforacion'!E1265</f>
        <v/>
      </c>
      <c r="F1231" s="179">
        <f>'Planilla de Perforacion'!AF1265</f>
        <v>0</v>
      </c>
      <c r="G1231" s="179" t="str">
        <f>'Planilla de Perforacion'!AQ1265</f>
        <v/>
      </c>
      <c r="H1231" s="179" t="str">
        <f>'Planilla de Perforacion'!AS1265</f>
        <v/>
      </c>
      <c r="I1231" s="179" t="str">
        <f>'Planilla de Perforacion'!AR1265</f>
        <v/>
      </c>
      <c r="J1231" s="191" t="str">
        <v/>
      </c>
      <c r="K1231" s="191" t="str">
        <f t="shared" si="222"/>
        <v/>
      </c>
      <c r="L1231" s="191" t="str">
        <v/>
      </c>
      <c r="M1231" s="192" t="str">
        <v/>
      </c>
      <c r="N1231" s="191" t="str">
        <v/>
      </c>
      <c r="O1231" s="191" t="str">
        <v/>
      </c>
      <c r="P1231" s="193" t="str">
        <f t="shared" si="214"/>
        <v/>
      </c>
      <c r="Q1231" s="193" t="str">
        <f t="shared" si="215"/>
        <v/>
      </c>
      <c r="R1231" s="179" t="str">
        <f>IF('Planilla de Perforacion'!K1265="Survey","Survey","")</f>
        <v/>
      </c>
      <c r="T1231" s="179" t="b">
        <f t="shared" si="216"/>
        <v>0</v>
      </c>
      <c r="U1231" s="179" t="str">
        <v/>
      </c>
      <c r="V1231" s="179" t="str">
        <f t="shared" si="217"/>
        <v/>
      </c>
      <c r="W1231" t="str">
        <v/>
      </c>
      <c r="X1231" s="202" t="str">
        <v/>
      </c>
      <c r="Y1231" t="str">
        <v/>
      </c>
      <c r="Z1231" t="str">
        <v/>
      </c>
      <c r="AA1231" t="str">
        <f t="shared" si="220"/>
        <v/>
      </c>
      <c r="AB1231" t="str">
        <f t="shared" si="221"/>
        <v/>
      </c>
      <c r="AC1231" s="179" t="str">
        <f>IF('Planilla de Perforacion'!K1265="Repasa","Repasa","")</f>
        <v/>
      </c>
      <c r="AE1231" s="179" t="b">
        <f t="shared" si="218"/>
        <v>0</v>
      </c>
      <c r="AF1231" t="str">
        <v/>
      </c>
      <c r="AG1231" s="179" t="str">
        <f t="shared" si="219"/>
        <v/>
      </c>
      <c r="AH1231" t="str">
        <v/>
      </c>
      <c r="AI1231" s="202" t="str">
        <v/>
      </c>
      <c r="AJ1231" t="str">
        <v/>
      </c>
      <c r="AK1231" s="203" t="str">
        <v/>
      </c>
      <c r="AL1231" t="str">
        <f t="shared" si="212"/>
        <v/>
      </c>
      <c r="AM1231" t="str">
        <f t="shared" si="213"/>
        <v/>
      </c>
    </row>
    <row r="1232" spans="3:39" x14ac:dyDescent="0.25">
      <c r="C1232" s="179" t="str">
        <f>IF('Planilla de Perforacion'!K1266="Conexión","Conexión","")</f>
        <v/>
      </c>
      <c r="D1232" s="189" t="str">
        <f>'Planilla de Perforacion'!H1266</f>
        <v/>
      </c>
      <c r="E1232" s="190" t="str">
        <f>'Planilla de Perforacion'!E1266</f>
        <v/>
      </c>
      <c r="F1232" s="179">
        <f>'Planilla de Perforacion'!AF1266</f>
        <v>0</v>
      </c>
      <c r="G1232" s="179" t="str">
        <f>'Planilla de Perforacion'!AQ1266</f>
        <v/>
      </c>
      <c r="H1232" s="179" t="str">
        <f>'Planilla de Perforacion'!AS1266</f>
        <v/>
      </c>
      <c r="I1232" s="179" t="str">
        <f>'Planilla de Perforacion'!AR1266</f>
        <v/>
      </c>
      <c r="J1232" s="191" t="str">
        <v/>
      </c>
      <c r="K1232" s="191" t="str">
        <f t="shared" si="222"/>
        <v/>
      </c>
      <c r="L1232" s="191" t="str">
        <v/>
      </c>
      <c r="M1232" s="192" t="str">
        <v/>
      </c>
      <c r="N1232" s="191" t="str">
        <v/>
      </c>
      <c r="O1232" s="191" t="str">
        <v/>
      </c>
      <c r="P1232" s="193" t="str">
        <f t="shared" si="214"/>
        <v/>
      </c>
      <c r="Q1232" s="193" t="str">
        <f t="shared" si="215"/>
        <v/>
      </c>
      <c r="R1232" s="179" t="str">
        <f>IF('Planilla de Perforacion'!K1266="Survey","Survey","")</f>
        <v/>
      </c>
      <c r="T1232" s="179" t="b">
        <f t="shared" si="216"/>
        <v>0</v>
      </c>
      <c r="U1232" s="179" t="str">
        <v/>
      </c>
      <c r="V1232" s="179" t="str">
        <f t="shared" si="217"/>
        <v/>
      </c>
      <c r="W1232" t="str">
        <v/>
      </c>
      <c r="X1232" s="202" t="str">
        <v/>
      </c>
      <c r="Y1232" t="str">
        <v/>
      </c>
      <c r="Z1232" t="str">
        <v/>
      </c>
      <c r="AA1232" t="str">
        <f t="shared" si="220"/>
        <v/>
      </c>
      <c r="AB1232" t="str">
        <f t="shared" si="221"/>
        <v/>
      </c>
      <c r="AC1232" s="179" t="str">
        <f>IF('Planilla de Perforacion'!K1266="Repasa","Repasa","")</f>
        <v/>
      </c>
      <c r="AE1232" s="179" t="b">
        <f t="shared" si="218"/>
        <v>0</v>
      </c>
      <c r="AF1232" t="str">
        <v/>
      </c>
      <c r="AG1232" s="179" t="str">
        <f t="shared" si="219"/>
        <v/>
      </c>
      <c r="AH1232" t="str">
        <v/>
      </c>
      <c r="AI1232" s="202" t="str">
        <v/>
      </c>
      <c r="AJ1232" t="str">
        <v/>
      </c>
      <c r="AK1232" s="203" t="str">
        <v/>
      </c>
      <c r="AL1232" t="str">
        <f t="shared" si="212"/>
        <v/>
      </c>
      <c r="AM1232" t="str">
        <f t="shared" si="213"/>
        <v/>
      </c>
    </row>
    <row r="1233" spans="3:39" x14ac:dyDescent="0.25">
      <c r="C1233" s="179" t="str">
        <f>IF('Planilla de Perforacion'!K1267="Conexión","Conexión","")</f>
        <v/>
      </c>
      <c r="D1233" s="189" t="str">
        <f>'Planilla de Perforacion'!H1267</f>
        <v/>
      </c>
      <c r="E1233" s="190" t="str">
        <f>'Planilla de Perforacion'!E1267</f>
        <v/>
      </c>
      <c r="F1233" s="179">
        <f>'Planilla de Perforacion'!AF1267</f>
        <v>0</v>
      </c>
      <c r="G1233" s="179" t="str">
        <f>'Planilla de Perforacion'!AQ1267</f>
        <v/>
      </c>
      <c r="H1233" s="179" t="str">
        <f>'Planilla de Perforacion'!AS1267</f>
        <v/>
      </c>
      <c r="I1233" s="179" t="str">
        <f>'Planilla de Perforacion'!AR1267</f>
        <v/>
      </c>
      <c r="J1233" s="191" t="str">
        <v/>
      </c>
      <c r="K1233" s="191" t="str">
        <f t="shared" si="222"/>
        <v/>
      </c>
      <c r="L1233" s="191" t="str">
        <v/>
      </c>
      <c r="M1233" s="192" t="str">
        <v/>
      </c>
      <c r="N1233" s="191" t="str">
        <v/>
      </c>
      <c r="O1233" s="191" t="str">
        <v/>
      </c>
      <c r="P1233" s="193" t="str">
        <f t="shared" si="214"/>
        <v/>
      </c>
      <c r="Q1233" s="193" t="str">
        <f t="shared" si="215"/>
        <v/>
      </c>
      <c r="R1233" s="179" t="str">
        <f>IF('Planilla de Perforacion'!K1267="Survey","Survey","")</f>
        <v/>
      </c>
      <c r="T1233" s="179" t="b">
        <f t="shared" si="216"/>
        <v>0</v>
      </c>
      <c r="U1233" s="179" t="str">
        <v/>
      </c>
      <c r="V1233" s="179" t="str">
        <f t="shared" si="217"/>
        <v/>
      </c>
      <c r="W1233" t="str">
        <v/>
      </c>
      <c r="X1233" s="202" t="str">
        <v/>
      </c>
      <c r="Y1233" t="str">
        <v/>
      </c>
      <c r="Z1233" t="str">
        <v/>
      </c>
      <c r="AA1233" t="str">
        <f t="shared" si="220"/>
        <v/>
      </c>
      <c r="AB1233" t="str">
        <f t="shared" si="221"/>
        <v/>
      </c>
      <c r="AC1233" s="179" t="str">
        <f>IF('Planilla de Perforacion'!K1267="Repasa","Repasa","")</f>
        <v/>
      </c>
      <c r="AE1233" s="179" t="b">
        <f t="shared" si="218"/>
        <v>0</v>
      </c>
      <c r="AF1233" t="str">
        <v/>
      </c>
      <c r="AG1233" s="179" t="str">
        <f t="shared" si="219"/>
        <v/>
      </c>
      <c r="AH1233" t="str">
        <v/>
      </c>
      <c r="AI1233" s="202" t="str">
        <v/>
      </c>
      <c r="AJ1233" t="str">
        <v/>
      </c>
      <c r="AK1233" s="203" t="str">
        <v/>
      </c>
      <c r="AL1233" t="str">
        <f t="shared" si="212"/>
        <v/>
      </c>
      <c r="AM1233" t="str">
        <f t="shared" si="213"/>
        <v/>
      </c>
    </row>
    <row r="1234" spans="3:39" x14ac:dyDescent="0.25">
      <c r="C1234" s="179" t="str">
        <f>IF('Planilla de Perforacion'!K1268="Conexión","Conexión","")</f>
        <v/>
      </c>
      <c r="D1234" s="189" t="str">
        <f>'Planilla de Perforacion'!H1268</f>
        <v/>
      </c>
      <c r="E1234" s="190" t="str">
        <f>'Planilla de Perforacion'!E1268</f>
        <v/>
      </c>
      <c r="F1234" s="179">
        <f>'Planilla de Perforacion'!AF1268</f>
        <v>0</v>
      </c>
      <c r="G1234" s="179" t="str">
        <f>'Planilla de Perforacion'!AQ1268</f>
        <v/>
      </c>
      <c r="H1234" s="179" t="str">
        <f>'Planilla de Perforacion'!AS1268</f>
        <v/>
      </c>
      <c r="I1234" s="179" t="str">
        <f>'Planilla de Perforacion'!AR1268</f>
        <v/>
      </c>
      <c r="J1234" s="191" t="str">
        <v/>
      </c>
      <c r="K1234" s="191" t="str">
        <f t="shared" si="222"/>
        <v/>
      </c>
      <c r="L1234" s="191" t="str">
        <v/>
      </c>
      <c r="M1234" s="192" t="str">
        <v/>
      </c>
      <c r="N1234" s="191" t="str">
        <v/>
      </c>
      <c r="O1234" s="191" t="str">
        <v/>
      </c>
      <c r="P1234" s="193" t="str">
        <f t="shared" si="214"/>
        <v/>
      </c>
      <c r="Q1234" s="193" t="str">
        <f t="shared" si="215"/>
        <v/>
      </c>
      <c r="R1234" s="179" t="str">
        <f>IF('Planilla de Perforacion'!K1268="Survey","Survey","")</f>
        <v/>
      </c>
      <c r="T1234" s="179" t="b">
        <f t="shared" si="216"/>
        <v>0</v>
      </c>
      <c r="U1234" s="179" t="str">
        <v/>
      </c>
      <c r="V1234" s="179" t="str">
        <f t="shared" si="217"/>
        <v/>
      </c>
      <c r="W1234" t="str">
        <v/>
      </c>
      <c r="X1234" s="202" t="str">
        <v/>
      </c>
      <c r="Y1234" t="str">
        <v/>
      </c>
      <c r="Z1234" t="str">
        <v/>
      </c>
      <c r="AA1234" t="str">
        <f t="shared" si="220"/>
        <v/>
      </c>
      <c r="AB1234" t="str">
        <f t="shared" si="221"/>
        <v/>
      </c>
      <c r="AC1234" s="179" t="str">
        <f>IF('Planilla de Perforacion'!K1268="Repasa","Repasa","")</f>
        <v/>
      </c>
      <c r="AE1234" s="179" t="b">
        <f t="shared" si="218"/>
        <v>0</v>
      </c>
      <c r="AF1234" t="str">
        <v/>
      </c>
      <c r="AG1234" s="179" t="str">
        <f t="shared" si="219"/>
        <v/>
      </c>
      <c r="AH1234" t="str">
        <v/>
      </c>
      <c r="AI1234" s="202" t="str">
        <v/>
      </c>
      <c r="AJ1234" t="str">
        <v/>
      </c>
      <c r="AK1234" s="203" t="str">
        <v/>
      </c>
      <c r="AL1234" t="str">
        <f t="shared" si="212"/>
        <v/>
      </c>
      <c r="AM1234" t="str">
        <f t="shared" si="213"/>
        <v/>
      </c>
    </row>
    <row r="1235" spans="3:39" x14ac:dyDescent="0.25">
      <c r="C1235" s="179" t="str">
        <f>IF('Planilla de Perforacion'!K1269="Conexión","Conexión","")</f>
        <v/>
      </c>
      <c r="D1235" s="189" t="str">
        <f>'Planilla de Perforacion'!H1269</f>
        <v/>
      </c>
      <c r="E1235" s="190" t="str">
        <f>'Planilla de Perforacion'!E1269</f>
        <v/>
      </c>
      <c r="F1235" s="179">
        <f>'Planilla de Perforacion'!AF1269</f>
        <v>0</v>
      </c>
      <c r="G1235" s="179" t="str">
        <f>'Planilla de Perforacion'!AQ1269</f>
        <v/>
      </c>
      <c r="H1235" s="179" t="str">
        <f>'Planilla de Perforacion'!AS1269</f>
        <v/>
      </c>
      <c r="I1235" s="179" t="str">
        <f>'Planilla de Perforacion'!AR1269</f>
        <v/>
      </c>
      <c r="J1235" s="191" t="str">
        <v/>
      </c>
      <c r="K1235" s="191" t="str">
        <f t="shared" si="222"/>
        <v/>
      </c>
      <c r="L1235" s="191" t="str">
        <v/>
      </c>
      <c r="M1235" s="192" t="str">
        <v/>
      </c>
      <c r="N1235" s="191" t="str">
        <v/>
      </c>
      <c r="O1235" s="191" t="str">
        <v/>
      </c>
      <c r="P1235" s="193" t="str">
        <f t="shared" si="214"/>
        <v/>
      </c>
      <c r="Q1235" s="193" t="str">
        <f t="shared" si="215"/>
        <v/>
      </c>
      <c r="R1235" s="179" t="str">
        <f>IF('Planilla de Perforacion'!K1269="Survey","Survey","")</f>
        <v/>
      </c>
      <c r="T1235" s="179" t="b">
        <f t="shared" si="216"/>
        <v>0</v>
      </c>
      <c r="U1235" s="179" t="str">
        <v/>
      </c>
      <c r="V1235" s="179" t="str">
        <f t="shared" si="217"/>
        <v/>
      </c>
      <c r="W1235" t="str">
        <v/>
      </c>
      <c r="X1235" s="202" t="str">
        <v/>
      </c>
      <c r="Y1235" t="str">
        <v/>
      </c>
      <c r="Z1235" t="str">
        <v/>
      </c>
      <c r="AA1235" t="str">
        <f t="shared" si="220"/>
        <v/>
      </c>
      <c r="AB1235" t="str">
        <f t="shared" si="221"/>
        <v/>
      </c>
      <c r="AC1235" s="179" t="str">
        <f>IF('Planilla de Perforacion'!K1269="Repasa","Repasa","")</f>
        <v/>
      </c>
      <c r="AE1235" s="179" t="b">
        <f t="shared" si="218"/>
        <v>0</v>
      </c>
      <c r="AF1235" t="str">
        <v/>
      </c>
      <c r="AG1235" s="179" t="str">
        <f t="shared" si="219"/>
        <v/>
      </c>
      <c r="AH1235" t="str">
        <v/>
      </c>
      <c r="AI1235" s="202" t="str">
        <v/>
      </c>
      <c r="AJ1235" t="str">
        <v/>
      </c>
      <c r="AK1235" s="203" t="str">
        <v/>
      </c>
      <c r="AL1235" t="str">
        <f t="shared" si="212"/>
        <v/>
      </c>
      <c r="AM1235" t="str">
        <f t="shared" si="213"/>
        <v/>
      </c>
    </row>
    <row r="1236" spans="3:39" x14ac:dyDescent="0.25">
      <c r="C1236" s="179" t="str">
        <f>IF('Planilla de Perforacion'!K1270="Conexión","Conexión","")</f>
        <v/>
      </c>
      <c r="D1236" s="189" t="str">
        <f>'Planilla de Perforacion'!H1270</f>
        <v/>
      </c>
      <c r="E1236" s="190" t="str">
        <f>'Planilla de Perforacion'!E1270</f>
        <v/>
      </c>
      <c r="F1236" s="179">
        <f>'Planilla de Perforacion'!AF1270</f>
        <v>0</v>
      </c>
      <c r="G1236" s="179" t="str">
        <f>'Planilla de Perforacion'!AQ1270</f>
        <v/>
      </c>
      <c r="H1236" s="179" t="str">
        <f>'Planilla de Perforacion'!AS1270</f>
        <v/>
      </c>
      <c r="I1236" s="179" t="str">
        <f>'Planilla de Perforacion'!AR1270</f>
        <v/>
      </c>
      <c r="J1236" s="191" t="str">
        <v/>
      </c>
      <c r="K1236" s="191" t="str">
        <f t="shared" si="222"/>
        <v/>
      </c>
      <c r="L1236" s="191" t="str">
        <v/>
      </c>
      <c r="M1236" s="192" t="str">
        <v/>
      </c>
      <c r="N1236" s="191" t="str">
        <v/>
      </c>
      <c r="O1236" s="191" t="str">
        <v/>
      </c>
      <c r="P1236" s="193" t="str">
        <f t="shared" si="214"/>
        <v/>
      </c>
      <c r="Q1236" s="193" t="str">
        <f t="shared" si="215"/>
        <v/>
      </c>
      <c r="R1236" s="179" t="str">
        <f>IF('Planilla de Perforacion'!K1270="Survey","Survey","")</f>
        <v/>
      </c>
      <c r="T1236" s="179" t="b">
        <f t="shared" si="216"/>
        <v>0</v>
      </c>
      <c r="U1236" s="179" t="str">
        <v/>
      </c>
      <c r="V1236" s="179" t="str">
        <f t="shared" si="217"/>
        <v/>
      </c>
      <c r="W1236" t="str">
        <v/>
      </c>
      <c r="X1236" s="202" t="str">
        <v/>
      </c>
      <c r="Y1236" t="str">
        <v/>
      </c>
      <c r="Z1236" t="str">
        <v/>
      </c>
      <c r="AA1236" t="str">
        <f t="shared" si="220"/>
        <v/>
      </c>
      <c r="AB1236" t="str">
        <f t="shared" si="221"/>
        <v/>
      </c>
      <c r="AC1236" s="179" t="str">
        <f>IF('Planilla de Perforacion'!K1270="Repasa","Repasa","")</f>
        <v/>
      </c>
      <c r="AE1236" s="179" t="b">
        <f t="shared" si="218"/>
        <v>0</v>
      </c>
      <c r="AF1236" t="str">
        <v/>
      </c>
      <c r="AG1236" s="179" t="str">
        <f t="shared" si="219"/>
        <v/>
      </c>
      <c r="AH1236" t="str">
        <v/>
      </c>
      <c r="AI1236" s="202" t="str">
        <v/>
      </c>
      <c r="AJ1236" t="str">
        <v/>
      </c>
      <c r="AK1236" s="203" t="str">
        <v/>
      </c>
      <c r="AL1236" t="str">
        <f t="shared" si="212"/>
        <v/>
      </c>
      <c r="AM1236" t="str">
        <f t="shared" si="213"/>
        <v/>
      </c>
    </row>
    <row r="1237" spans="3:39" x14ac:dyDescent="0.25">
      <c r="C1237" s="179" t="str">
        <f>IF('Planilla de Perforacion'!K1271="Conexión","Conexión","")</f>
        <v/>
      </c>
      <c r="D1237" s="189" t="str">
        <f>'Planilla de Perforacion'!H1271</f>
        <v/>
      </c>
      <c r="E1237" s="190" t="str">
        <f>'Planilla de Perforacion'!E1271</f>
        <v/>
      </c>
      <c r="F1237" s="179">
        <f>'Planilla de Perforacion'!AF1271</f>
        <v>0</v>
      </c>
      <c r="G1237" s="179" t="str">
        <f>'Planilla de Perforacion'!AQ1271</f>
        <v/>
      </c>
      <c r="H1237" s="179" t="str">
        <f>'Planilla de Perforacion'!AS1271</f>
        <v/>
      </c>
      <c r="I1237" s="179" t="str">
        <f>'Planilla de Perforacion'!AR1271</f>
        <v/>
      </c>
      <c r="J1237" s="191" t="str">
        <v/>
      </c>
      <c r="K1237" s="191" t="str">
        <f t="shared" si="222"/>
        <v/>
      </c>
      <c r="L1237" s="191" t="str">
        <v/>
      </c>
      <c r="M1237" s="192" t="str">
        <v/>
      </c>
      <c r="N1237" s="191" t="str">
        <v/>
      </c>
      <c r="O1237" s="191" t="str">
        <v/>
      </c>
      <c r="P1237" s="193" t="str">
        <f t="shared" si="214"/>
        <v/>
      </c>
      <c r="Q1237" s="193" t="str">
        <f t="shared" si="215"/>
        <v/>
      </c>
      <c r="R1237" s="179" t="str">
        <f>IF('Planilla de Perforacion'!K1271="Survey","Survey","")</f>
        <v/>
      </c>
      <c r="T1237" s="179" t="b">
        <f t="shared" si="216"/>
        <v>0</v>
      </c>
      <c r="U1237" s="179" t="str">
        <v/>
      </c>
      <c r="V1237" s="179" t="str">
        <f t="shared" si="217"/>
        <v/>
      </c>
      <c r="W1237" t="str">
        <v/>
      </c>
      <c r="X1237" s="202" t="str">
        <v/>
      </c>
      <c r="Y1237" t="str">
        <v/>
      </c>
      <c r="Z1237" t="str">
        <v/>
      </c>
      <c r="AA1237" t="str">
        <f t="shared" si="220"/>
        <v/>
      </c>
      <c r="AB1237" t="str">
        <f t="shared" si="221"/>
        <v/>
      </c>
      <c r="AC1237" s="179" t="str">
        <f>IF('Planilla de Perforacion'!K1271="Repasa","Repasa","")</f>
        <v/>
      </c>
      <c r="AE1237" s="179" t="b">
        <f t="shared" si="218"/>
        <v>0</v>
      </c>
      <c r="AF1237" t="str">
        <v/>
      </c>
      <c r="AG1237" s="179" t="str">
        <f t="shared" si="219"/>
        <v/>
      </c>
      <c r="AH1237" t="str">
        <v/>
      </c>
      <c r="AI1237" s="202" t="str">
        <v/>
      </c>
      <c r="AJ1237" t="str">
        <v/>
      </c>
      <c r="AK1237" s="203" t="str">
        <v/>
      </c>
      <c r="AL1237" t="str">
        <f t="shared" si="212"/>
        <v/>
      </c>
      <c r="AM1237" t="str">
        <f t="shared" si="213"/>
        <v/>
      </c>
    </row>
    <row r="1238" spans="3:39" x14ac:dyDescent="0.25">
      <c r="C1238" s="179" t="str">
        <f>IF('Planilla de Perforacion'!K1272="Conexión","Conexión","")</f>
        <v/>
      </c>
      <c r="D1238" s="189" t="str">
        <f>'Planilla de Perforacion'!H1272</f>
        <v/>
      </c>
      <c r="E1238" s="190" t="str">
        <f>'Planilla de Perforacion'!E1272</f>
        <v/>
      </c>
      <c r="F1238" s="179">
        <f>'Planilla de Perforacion'!AF1272</f>
        <v>0</v>
      </c>
      <c r="G1238" s="179" t="str">
        <f>'Planilla de Perforacion'!AQ1272</f>
        <v/>
      </c>
      <c r="H1238" s="179" t="str">
        <f>'Planilla de Perforacion'!AS1272</f>
        <v/>
      </c>
      <c r="I1238" s="179" t="str">
        <f>'Planilla de Perforacion'!AR1272</f>
        <v/>
      </c>
      <c r="J1238" s="191" t="str">
        <v/>
      </c>
      <c r="K1238" s="191" t="str">
        <f t="shared" si="222"/>
        <v/>
      </c>
      <c r="L1238" s="191" t="str">
        <v/>
      </c>
      <c r="M1238" s="192" t="str">
        <v/>
      </c>
      <c r="N1238" s="191" t="str">
        <v/>
      </c>
      <c r="O1238" s="191" t="str">
        <v/>
      </c>
      <c r="P1238" s="193" t="str">
        <f t="shared" si="214"/>
        <v/>
      </c>
      <c r="Q1238" s="193" t="str">
        <f t="shared" si="215"/>
        <v/>
      </c>
      <c r="R1238" s="179" t="str">
        <f>IF('Planilla de Perforacion'!K1272="Survey","Survey","")</f>
        <v/>
      </c>
      <c r="T1238" s="179" t="b">
        <f t="shared" si="216"/>
        <v>0</v>
      </c>
      <c r="U1238" s="179" t="str">
        <v/>
      </c>
      <c r="V1238" s="179" t="str">
        <f t="shared" si="217"/>
        <v/>
      </c>
      <c r="W1238" t="str">
        <v/>
      </c>
      <c r="X1238" s="202" t="str">
        <v/>
      </c>
      <c r="Y1238" t="str">
        <v/>
      </c>
      <c r="Z1238" t="str">
        <v/>
      </c>
      <c r="AA1238" t="str">
        <f t="shared" si="220"/>
        <v/>
      </c>
      <c r="AB1238" t="str">
        <f t="shared" si="221"/>
        <v/>
      </c>
      <c r="AC1238" s="179" t="str">
        <f>IF('Planilla de Perforacion'!K1272="Repasa","Repasa","")</f>
        <v/>
      </c>
      <c r="AE1238" s="179" t="b">
        <f t="shared" si="218"/>
        <v>0</v>
      </c>
      <c r="AF1238" t="str">
        <v/>
      </c>
      <c r="AG1238" s="179" t="str">
        <f t="shared" si="219"/>
        <v/>
      </c>
      <c r="AH1238" t="str">
        <v/>
      </c>
      <c r="AI1238" s="202" t="str">
        <v/>
      </c>
      <c r="AJ1238" t="str">
        <v/>
      </c>
      <c r="AK1238" s="203" t="str">
        <v/>
      </c>
      <c r="AL1238" t="str">
        <f t="shared" si="212"/>
        <v/>
      </c>
      <c r="AM1238" t="str">
        <f t="shared" si="213"/>
        <v/>
      </c>
    </row>
    <row r="1239" spans="3:39" x14ac:dyDescent="0.25">
      <c r="C1239" s="179" t="str">
        <f>IF('Planilla de Perforacion'!K1273="Conexión","Conexión","")</f>
        <v/>
      </c>
      <c r="D1239" s="189" t="str">
        <f>'Planilla de Perforacion'!H1273</f>
        <v/>
      </c>
      <c r="E1239" s="190" t="str">
        <f>'Planilla de Perforacion'!E1273</f>
        <v/>
      </c>
      <c r="F1239" s="179">
        <f>'Planilla de Perforacion'!AF1273</f>
        <v>0</v>
      </c>
      <c r="G1239" s="179" t="str">
        <f>'Planilla de Perforacion'!AQ1273</f>
        <v/>
      </c>
      <c r="H1239" s="179" t="str">
        <f>'Planilla de Perforacion'!AS1273</f>
        <v/>
      </c>
      <c r="I1239" s="179" t="str">
        <f>'Planilla de Perforacion'!AR1273</f>
        <v/>
      </c>
      <c r="J1239" s="191" t="str">
        <v/>
      </c>
      <c r="K1239" s="191" t="str">
        <f t="shared" si="222"/>
        <v/>
      </c>
      <c r="L1239" s="191" t="str">
        <v/>
      </c>
      <c r="M1239" s="192" t="str">
        <v/>
      </c>
      <c r="N1239" s="191" t="str">
        <v/>
      </c>
      <c r="O1239" s="191" t="str">
        <v/>
      </c>
      <c r="P1239" s="193" t="str">
        <f t="shared" si="214"/>
        <v/>
      </c>
      <c r="Q1239" s="193" t="str">
        <f t="shared" si="215"/>
        <v/>
      </c>
      <c r="R1239" s="179" t="str">
        <f>IF('Planilla de Perforacion'!K1273="Survey","Survey","")</f>
        <v/>
      </c>
      <c r="T1239" s="179" t="b">
        <f t="shared" si="216"/>
        <v>0</v>
      </c>
      <c r="U1239" s="179" t="str">
        <v/>
      </c>
      <c r="V1239" s="179" t="str">
        <f t="shared" si="217"/>
        <v/>
      </c>
      <c r="W1239" t="str">
        <v/>
      </c>
      <c r="X1239" s="202" t="str">
        <v/>
      </c>
      <c r="Y1239" t="str">
        <v/>
      </c>
      <c r="Z1239" t="str">
        <v/>
      </c>
      <c r="AA1239" t="str">
        <f t="shared" si="220"/>
        <v/>
      </c>
      <c r="AB1239" t="str">
        <f t="shared" si="221"/>
        <v/>
      </c>
      <c r="AC1239" s="179" t="str">
        <f>IF('Planilla de Perforacion'!K1273="Repasa","Repasa","")</f>
        <v/>
      </c>
      <c r="AE1239" s="179" t="b">
        <f t="shared" si="218"/>
        <v>0</v>
      </c>
      <c r="AF1239" t="str">
        <v/>
      </c>
      <c r="AG1239" s="179" t="str">
        <f t="shared" si="219"/>
        <v/>
      </c>
      <c r="AH1239" t="str">
        <v/>
      </c>
      <c r="AI1239" s="202" t="str">
        <v/>
      </c>
      <c r="AJ1239" t="str">
        <v/>
      </c>
      <c r="AK1239" s="203" t="str">
        <v/>
      </c>
      <c r="AL1239" t="str">
        <f t="shared" si="212"/>
        <v/>
      </c>
      <c r="AM1239" t="str">
        <f t="shared" si="213"/>
        <v/>
      </c>
    </row>
    <row r="1240" spans="3:39" x14ac:dyDescent="0.25">
      <c r="C1240" s="179" t="str">
        <f>IF('Planilla de Perforacion'!K1274="Conexión","Conexión","")</f>
        <v/>
      </c>
      <c r="D1240" s="189" t="str">
        <f>'Planilla de Perforacion'!H1274</f>
        <v/>
      </c>
      <c r="E1240" s="190" t="str">
        <f>'Planilla de Perforacion'!E1274</f>
        <v/>
      </c>
      <c r="F1240" s="179">
        <f>'Planilla de Perforacion'!AF1274</f>
        <v>0</v>
      </c>
      <c r="G1240" s="179" t="str">
        <f>'Planilla de Perforacion'!AQ1274</f>
        <v/>
      </c>
      <c r="H1240" s="179" t="str">
        <f>'Planilla de Perforacion'!AS1274</f>
        <v/>
      </c>
      <c r="I1240" s="179" t="str">
        <f>'Planilla de Perforacion'!AR1274</f>
        <v/>
      </c>
      <c r="J1240" s="191" t="str">
        <v/>
      </c>
      <c r="K1240" s="191" t="str">
        <f t="shared" si="222"/>
        <v/>
      </c>
      <c r="L1240" s="191" t="str">
        <v/>
      </c>
      <c r="M1240" s="192" t="str">
        <v/>
      </c>
      <c r="N1240" s="191" t="str">
        <v/>
      </c>
      <c r="O1240" s="191" t="str">
        <v/>
      </c>
      <c r="P1240" s="193" t="str">
        <f t="shared" si="214"/>
        <v/>
      </c>
      <c r="Q1240" s="193" t="str">
        <f t="shared" si="215"/>
        <v/>
      </c>
      <c r="R1240" s="179" t="str">
        <f>IF('Planilla de Perforacion'!K1274="Survey","Survey","")</f>
        <v/>
      </c>
      <c r="T1240" s="179" t="b">
        <f t="shared" si="216"/>
        <v>0</v>
      </c>
      <c r="U1240" s="179" t="str">
        <v/>
      </c>
      <c r="V1240" s="179" t="str">
        <f t="shared" si="217"/>
        <v/>
      </c>
      <c r="W1240" t="str">
        <v/>
      </c>
      <c r="X1240" s="202" t="str">
        <v/>
      </c>
      <c r="Y1240" t="str">
        <v/>
      </c>
      <c r="Z1240" t="str">
        <v/>
      </c>
      <c r="AA1240" t="str">
        <f t="shared" si="220"/>
        <v/>
      </c>
      <c r="AB1240" t="str">
        <f t="shared" si="221"/>
        <v/>
      </c>
      <c r="AC1240" s="179" t="str">
        <f>IF('Planilla de Perforacion'!K1274="Repasa","Repasa","")</f>
        <v/>
      </c>
      <c r="AE1240" s="179" t="b">
        <f t="shared" si="218"/>
        <v>0</v>
      </c>
      <c r="AF1240" t="str">
        <v/>
      </c>
      <c r="AG1240" s="179" t="str">
        <f t="shared" si="219"/>
        <v/>
      </c>
      <c r="AH1240" t="str">
        <v/>
      </c>
      <c r="AI1240" s="202" t="str">
        <v/>
      </c>
      <c r="AJ1240" t="str">
        <v/>
      </c>
      <c r="AK1240" s="203" t="str">
        <v/>
      </c>
      <c r="AL1240" t="str">
        <f t="shared" si="212"/>
        <v/>
      </c>
      <c r="AM1240" t="str">
        <f t="shared" si="213"/>
        <v/>
      </c>
    </row>
    <row r="1241" spans="3:39" x14ac:dyDescent="0.25">
      <c r="C1241" s="179" t="str">
        <f>IF('Planilla de Perforacion'!K1275="Conexión","Conexión","")</f>
        <v/>
      </c>
      <c r="D1241" s="189" t="str">
        <f>'Planilla de Perforacion'!H1275</f>
        <v/>
      </c>
      <c r="E1241" s="190" t="str">
        <f>'Planilla de Perforacion'!E1275</f>
        <v/>
      </c>
      <c r="F1241" s="179">
        <f>'Planilla de Perforacion'!AF1275</f>
        <v>0</v>
      </c>
      <c r="G1241" s="179" t="str">
        <f>'Planilla de Perforacion'!AQ1275</f>
        <v/>
      </c>
      <c r="H1241" s="179" t="str">
        <f>'Planilla de Perforacion'!AS1275</f>
        <v/>
      </c>
      <c r="I1241" s="179" t="str">
        <f>'Planilla de Perforacion'!AR1275</f>
        <v/>
      </c>
      <c r="J1241" s="191" t="str">
        <v/>
      </c>
      <c r="K1241" s="191" t="str">
        <f t="shared" si="222"/>
        <v/>
      </c>
      <c r="L1241" s="191" t="str">
        <v/>
      </c>
      <c r="M1241" s="192" t="str">
        <v/>
      </c>
      <c r="N1241" s="191" t="str">
        <v/>
      </c>
      <c r="O1241" s="191" t="str">
        <v/>
      </c>
      <c r="P1241" s="193" t="str">
        <f t="shared" si="214"/>
        <v/>
      </c>
      <c r="Q1241" s="193" t="str">
        <f t="shared" si="215"/>
        <v/>
      </c>
      <c r="R1241" s="179" t="str">
        <f>IF('Planilla de Perforacion'!K1275="Survey","Survey","")</f>
        <v/>
      </c>
      <c r="T1241" s="179" t="b">
        <f t="shared" si="216"/>
        <v>0</v>
      </c>
      <c r="U1241" s="179" t="str">
        <v/>
      </c>
      <c r="V1241" s="179" t="str">
        <f t="shared" si="217"/>
        <v/>
      </c>
      <c r="W1241" t="str">
        <v/>
      </c>
      <c r="X1241" s="202" t="str">
        <v/>
      </c>
      <c r="Y1241" t="str">
        <v/>
      </c>
      <c r="Z1241" t="str">
        <v/>
      </c>
      <c r="AA1241" t="str">
        <f t="shared" si="220"/>
        <v/>
      </c>
      <c r="AB1241" t="str">
        <f t="shared" si="221"/>
        <v/>
      </c>
      <c r="AC1241" s="179" t="str">
        <f>IF('Planilla de Perforacion'!K1275="Repasa","Repasa","")</f>
        <v/>
      </c>
      <c r="AE1241" s="179" t="b">
        <f t="shared" si="218"/>
        <v>0</v>
      </c>
      <c r="AF1241" t="str">
        <v/>
      </c>
      <c r="AG1241" s="179" t="str">
        <f t="shared" si="219"/>
        <v/>
      </c>
      <c r="AH1241" t="str">
        <v/>
      </c>
      <c r="AI1241" s="202" t="str">
        <v/>
      </c>
      <c r="AJ1241" t="str">
        <v/>
      </c>
      <c r="AK1241" s="203" t="str">
        <v/>
      </c>
      <c r="AL1241" t="str">
        <f t="shared" si="212"/>
        <v/>
      </c>
      <c r="AM1241" t="str">
        <f t="shared" si="213"/>
        <v/>
      </c>
    </row>
    <row r="1242" spans="3:39" x14ac:dyDescent="0.25">
      <c r="C1242" s="179" t="str">
        <f>IF('Planilla de Perforacion'!K1276="Conexión","Conexión","")</f>
        <v/>
      </c>
      <c r="D1242" s="189" t="str">
        <f>'Planilla de Perforacion'!H1276</f>
        <v/>
      </c>
      <c r="E1242" s="190" t="str">
        <f>'Planilla de Perforacion'!E1276</f>
        <v/>
      </c>
      <c r="F1242" s="179">
        <f>'Planilla de Perforacion'!AF1276</f>
        <v>0</v>
      </c>
      <c r="G1242" s="179" t="str">
        <f>'Planilla de Perforacion'!AQ1276</f>
        <v/>
      </c>
      <c r="H1242" s="179" t="str">
        <f>'Planilla de Perforacion'!AS1276</f>
        <v/>
      </c>
      <c r="I1242" s="179" t="str">
        <f>'Planilla de Perforacion'!AR1276</f>
        <v/>
      </c>
      <c r="J1242" s="191" t="str">
        <v/>
      </c>
      <c r="K1242" s="191" t="str">
        <f t="shared" si="222"/>
        <v/>
      </c>
      <c r="L1242" s="191" t="str">
        <v/>
      </c>
      <c r="M1242" s="192" t="str">
        <v/>
      </c>
      <c r="N1242" s="191" t="str">
        <v/>
      </c>
      <c r="O1242" s="191" t="str">
        <v/>
      </c>
      <c r="P1242" s="193" t="str">
        <f t="shared" si="214"/>
        <v/>
      </c>
      <c r="Q1242" s="193" t="str">
        <f t="shared" si="215"/>
        <v/>
      </c>
      <c r="R1242" s="179" t="str">
        <f>IF('Planilla de Perforacion'!K1276="Survey","Survey","")</f>
        <v/>
      </c>
      <c r="T1242" s="179" t="b">
        <f t="shared" si="216"/>
        <v>0</v>
      </c>
      <c r="U1242" s="179" t="str">
        <v/>
      </c>
      <c r="V1242" s="179" t="str">
        <f t="shared" si="217"/>
        <v/>
      </c>
      <c r="W1242" t="str">
        <v/>
      </c>
      <c r="X1242" s="202" t="str">
        <v/>
      </c>
      <c r="Y1242" t="str">
        <v/>
      </c>
      <c r="Z1242" t="str">
        <v/>
      </c>
      <c r="AA1242" t="str">
        <f t="shared" si="220"/>
        <v/>
      </c>
      <c r="AB1242" t="str">
        <f t="shared" si="221"/>
        <v/>
      </c>
      <c r="AC1242" s="179" t="str">
        <f>IF('Planilla de Perforacion'!K1276="Repasa","Repasa","")</f>
        <v/>
      </c>
      <c r="AE1242" s="179" t="b">
        <f t="shared" si="218"/>
        <v>0</v>
      </c>
      <c r="AF1242" t="str">
        <v/>
      </c>
      <c r="AG1242" s="179" t="str">
        <f t="shared" si="219"/>
        <v/>
      </c>
      <c r="AH1242" t="str">
        <v/>
      </c>
      <c r="AI1242" s="202" t="str">
        <v/>
      </c>
      <c r="AJ1242" t="str">
        <v/>
      </c>
      <c r="AK1242" s="203" t="str">
        <v/>
      </c>
      <c r="AL1242" t="str">
        <f t="shared" si="212"/>
        <v/>
      </c>
      <c r="AM1242" t="str">
        <f t="shared" si="213"/>
        <v/>
      </c>
    </row>
    <row r="1243" spans="3:39" x14ac:dyDescent="0.25">
      <c r="C1243" s="179" t="str">
        <f>IF('Planilla de Perforacion'!K1277="Conexión","Conexión","")</f>
        <v/>
      </c>
      <c r="D1243" s="189" t="str">
        <f>'Planilla de Perforacion'!H1277</f>
        <v/>
      </c>
      <c r="E1243" s="190" t="str">
        <f>'Planilla de Perforacion'!E1277</f>
        <v/>
      </c>
      <c r="F1243" s="179">
        <f>'Planilla de Perforacion'!AF1277</f>
        <v>0</v>
      </c>
      <c r="G1243" s="179" t="str">
        <f>'Planilla de Perforacion'!AQ1277</f>
        <v/>
      </c>
      <c r="H1243" s="179" t="str">
        <f>'Planilla de Perforacion'!AS1277</f>
        <v/>
      </c>
      <c r="I1243" s="179" t="str">
        <f>'Planilla de Perforacion'!AR1277</f>
        <v/>
      </c>
      <c r="J1243" s="191" t="str">
        <v/>
      </c>
      <c r="K1243" s="191" t="str">
        <f t="shared" si="222"/>
        <v/>
      </c>
      <c r="L1243" s="191" t="str">
        <v/>
      </c>
      <c r="M1243" s="192" t="str">
        <v/>
      </c>
      <c r="N1243" s="191" t="str">
        <v/>
      </c>
      <c r="O1243" s="191" t="str">
        <v/>
      </c>
      <c r="P1243" s="193" t="str">
        <f t="shared" si="214"/>
        <v/>
      </c>
      <c r="Q1243" s="193" t="str">
        <f t="shared" si="215"/>
        <v/>
      </c>
      <c r="R1243" s="179" t="str">
        <f>IF('Planilla de Perforacion'!K1277="Survey","Survey","")</f>
        <v/>
      </c>
      <c r="T1243" s="179" t="b">
        <f t="shared" si="216"/>
        <v>0</v>
      </c>
      <c r="U1243" s="179" t="str">
        <v/>
      </c>
      <c r="V1243" s="179" t="str">
        <f t="shared" si="217"/>
        <v/>
      </c>
      <c r="W1243" t="str">
        <v/>
      </c>
      <c r="X1243" s="202" t="str">
        <v/>
      </c>
      <c r="Y1243" t="str">
        <v/>
      </c>
      <c r="Z1243" t="str">
        <v/>
      </c>
      <c r="AA1243" t="str">
        <f t="shared" si="220"/>
        <v/>
      </c>
      <c r="AB1243" t="str">
        <f t="shared" si="221"/>
        <v/>
      </c>
      <c r="AC1243" s="179" t="str">
        <f>IF('Planilla de Perforacion'!K1277="Repasa","Repasa","")</f>
        <v/>
      </c>
      <c r="AE1243" s="179" t="b">
        <f t="shared" si="218"/>
        <v>0</v>
      </c>
      <c r="AF1243" t="str">
        <v/>
      </c>
      <c r="AG1243" s="179" t="str">
        <f t="shared" si="219"/>
        <v/>
      </c>
      <c r="AH1243" t="str">
        <v/>
      </c>
      <c r="AI1243" s="202" t="str">
        <v/>
      </c>
      <c r="AJ1243" t="str">
        <v/>
      </c>
      <c r="AK1243" s="203" t="str">
        <v/>
      </c>
      <c r="AL1243" t="str">
        <f t="shared" si="212"/>
        <v/>
      </c>
      <c r="AM1243" t="str">
        <f t="shared" si="213"/>
        <v/>
      </c>
    </row>
    <row r="1244" spans="3:39" x14ac:dyDescent="0.25">
      <c r="C1244" s="179" t="str">
        <f>IF('Planilla de Perforacion'!K1278="Conexión","Conexión","")</f>
        <v/>
      </c>
      <c r="D1244" s="189" t="str">
        <f>'Planilla de Perforacion'!H1278</f>
        <v/>
      </c>
      <c r="E1244" s="190" t="str">
        <f>'Planilla de Perforacion'!E1278</f>
        <v/>
      </c>
      <c r="F1244" s="179">
        <f>'Planilla de Perforacion'!AF1278</f>
        <v>0</v>
      </c>
      <c r="G1244" s="179" t="str">
        <f>'Planilla de Perforacion'!AQ1278</f>
        <v/>
      </c>
      <c r="H1244" s="179" t="str">
        <f>'Planilla de Perforacion'!AS1278</f>
        <v/>
      </c>
      <c r="I1244" s="179" t="str">
        <f>'Planilla de Perforacion'!AR1278</f>
        <v/>
      </c>
      <c r="J1244" s="191" t="str">
        <v/>
      </c>
      <c r="K1244" s="191" t="str">
        <f t="shared" si="222"/>
        <v/>
      </c>
      <c r="L1244" s="191" t="str">
        <v/>
      </c>
      <c r="M1244" s="192" t="str">
        <v/>
      </c>
      <c r="N1244" s="191" t="str">
        <v/>
      </c>
      <c r="O1244" s="191" t="str">
        <v/>
      </c>
      <c r="P1244" s="193" t="str">
        <f t="shared" si="214"/>
        <v/>
      </c>
      <c r="Q1244" s="193" t="str">
        <f t="shared" si="215"/>
        <v/>
      </c>
      <c r="R1244" s="179" t="str">
        <f>IF('Planilla de Perforacion'!K1278="Survey","Survey","")</f>
        <v/>
      </c>
      <c r="T1244" s="179" t="b">
        <f t="shared" si="216"/>
        <v>0</v>
      </c>
      <c r="U1244" s="179" t="str">
        <v/>
      </c>
      <c r="V1244" s="179" t="str">
        <f t="shared" si="217"/>
        <v/>
      </c>
      <c r="W1244" t="str">
        <v/>
      </c>
      <c r="X1244" s="202" t="str">
        <v/>
      </c>
      <c r="Y1244" t="str">
        <v/>
      </c>
      <c r="Z1244" t="str">
        <v/>
      </c>
      <c r="AA1244" t="str">
        <f t="shared" si="220"/>
        <v/>
      </c>
      <c r="AB1244" t="str">
        <f t="shared" si="221"/>
        <v/>
      </c>
      <c r="AC1244" s="179" t="str">
        <f>IF('Planilla de Perforacion'!K1278="Repasa","Repasa","")</f>
        <v/>
      </c>
      <c r="AE1244" s="179" t="b">
        <f t="shared" si="218"/>
        <v>0</v>
      </c>
      <c r="AF1244" t="str">
        <v/>
      </c>
      <c r="AG1244" s="179" t="str">
        <f t="shared" si="219"/>
        <v/>
      </c>
      <c r="AH1244" t="str">
        <v/>
      </c>
      <c r="AI1244" s="202" t="str">
        <v/>
      </c>
      <c r="AJ1244" t="str">
        <v/>
      </c>
      <c r="AK1244" s="203" t="str">
        <v/>
      </c>
      <c r="AL1244" t="str">
        <f t="shared" si="212"/>
        <v/>
      </c>
      <c r="AM1244" t="str">
        <f t="shared" si="213"/>
        <v/>
      </c>
    </row>
    <row r="1245" spans="3:39" x14ac:dyDescent="0.25">
      <c r="C1245" s="179" t="str">
        <f>IF('Planilla de Perforacion'!K1279="Conexión","Conexión","")</f>
        <v/>
      </c>
      <c r="D1245" s="189" t="str">
        <f>'Planilla de Perforacion'!H1279</f>
        <v/>
      </c>
      <c r="E1245" s="190" t="str">
        <f>'Planilla de Perforacion'!E1279</f>
        <v/>
      </c>
      <c r="F1245" s="179">
        <f>'Planilla de Perforacion'!AF1279</f>
        <v>0</v>
      </c>
      <c r="G1245" s="179" t="str">
        <f>'Planilla de Perforacion'!AQ1279</f>
        <v/>
      </c>
      <c r="H1245" s="179" t="str">
        <f>'Planilla de Perforacion'!AS1279</f>
        <v/>
      </c>
      <c r="I1245" s="179" t="str">
        <f>'Planilla de Perforacion'!AR1279</f>
        <v/>
      </c>
      <c r="J1245" s="191" t="str">
        <v/>
      </c>
      <c r="K1245" s="191" t="str">
        <f t="shared" si="222"/>
        <v/>
      </c>
      <c r="L1245" s="191" t="str">
        <v/>
      </c>
      <c r="M1245" s="192" t="str">
        <v/>
      </c>
      <c r="N1245" s="191" t="str">
        <v/>
      </c>
      <c r="O1245" s="191" t="str">
        <v/>
      </c>
      <c r="P1245" s="193" t="str">
        <f t="shared" si="214"/>
        <v/>
      </c>
      <c r="Q1245" s="193" t="str">
        <f t="shared" si="215"/>
        <v/>
      </c>
      <c r="R1245" s="179" t="str">
        <f>IF('Planilla de Perforacion'!K1279="Survey","Survey","")</f>
        <v/>
      </c>
      <c r="T1245" s="179" t="b">
        <f t="shared" si="216"/>
        <v>0</v>
      </c>
      <c r="U1245" s="179" t="str">
        <v/>
      </c>
      <c r="V1245" s="179" t="str">
        <f t="shared" si="217"/>
        <v/>
      </c>
      <c r="W1245" t="str">
        <v/>
      </c>
      <c r="X1245" s="202" t="str">
        <v/>
      </c>
      <c r="Y1245" t="str">
        <v/>
      </c>
      <c r="Z1245" t="str">
        <v/>
      </c>
      <c r="AA1245" t="str">
        <f t="shared" si="220"/>
        <v/>
      </c>
      <c r="AB1245" t="str">
        <f t="shared" si="221"/>
        <v/>
      </c>
      <c r="AC1245" s="179" t="str">
        <f>IF('Planilla de Perforacion'!K1279="Repasa","Repasa","")</f>
        <v/>
      </c>
      <c r="AE1245" s="179" t="b">
        <f t="shared" si="218"/>
        <v>0</v>
      </c>
      <c r="AF1245" t="str">
        <v/>
      </c>
      <c r="AG1245" s="179" t="str">
        <f t="shared" si="219"/>
        <v/>
      </c>
      <c r="AH1245" t="str">
        <v/>
      </c>
      <c r="AI1245" s="202" t="str">
        <v/>
      </c>
      <c r="AJ1245" t="str">
        <v/>
      </c>
      <c r="AK1245" s="203" t="str">
        <v/>
      </c>
      <c r="AL1245" t="str">
        <f t="shared" si="212"/>
        <v/>
      </c>
      <c r="AM1245" t="str">
        <f t="shared" si="213"/>
        <v/>
      </c>
    </row>
    <row r="1246" spans="3:39" x14ac:dyDescent="0.25">
      <c r="C1246" s="179" t="str">
        <f>IF('Planilla de Perforacion'!K1280="Conexión","Conexión","")</f>
        <v/>
      </c>
      <c r="D1246" s="189" t="str">
        <f>'Planilla de Perforacion'!H1280</f>
        <v/>
      </c>
      <c r="E1246" s="190" t="str">
        <f>'Planilla de Perforacion'!E1280</f>
        <v/>
      </c>
      <c r="F1246" s="179">
        <f>'Planilla de Perforacion'!AF1280</f>
        <v>0</v>
      </c>
      <c r="G1246" s="179" t="str">
        <f>'Planilla de Perforacion'!AQ1280</f>
        <v/>
      </c>
      <c r="H1246" s="179" t="str">
        <f>'Planilla de Perforacion'!AS1280</f>
        <v/>
      </c>
      <c r="I1246" s="179" t="str">
        <f>'Planilla de Perforacion'!AR1280</f>
        <v/>
      </c>
      <c r="J1246" s="191" t="str">
        <v/>
      </c>
      <c r="K1246" s="191" t="str">
        <f t="shared" si="222"/>
        <v/>
      </c>
      <c r="L1246" s="191" t="str">
        <v/>
      </c>
      <c r="M1246" s="192" t="str">
        <v/>
      </c>
      <c r="N1246" s="191" t="str">
        <v/>
      </c>
      <c r="O1246" s="191" t="str">
        <v/>
      </c>
      <c r="P1246" s="193" t="str">
        <f t="shared" si="214"/>
        <v/>
      </c>
      <c r="Q1246" s="193" t="str">
        <f t="shared" si="215"/>
        <v/>
      </c>
      <c r="R1246" s="179" t="str">
        <f>IF('Planilla de Perforacion'!K1280="Survey","Survey","")</f>
        <v/>
      </c>
      <c r="T1246" s="179" t="b">
        <f t="shared" si="216"/>
        <v>0</v>
      </c>
      <c r="U1246" s="179" t="str">
        <v/>
      </c>
      <c r="V1246" s="179" t="str">
        <f t="shared" si="217"/>
        <v/>
      </c>
      <c r="W1246" t="str">
        <v/>
      </c>
      <c r="X1246" s="202" t="str">
        <v/>
      </c>
      <c r="Y1246" t="str">
        <v/>
      </c>
      <c r="Z1246" t="str">
        <v/>
      </c>
      <c r="AA1246" t="str">
        <f t="shared" si="220"/>
        <v/>
      </c>
      <c r="AB1246" t="str">
        <f t="shared" si="221"/>
        <v/>
      </c>
      <c r="AC1246" s="179" t="str">
        <f>IF('Planilla de Perforacion'!K1280="Repasa","Repasa","")</f>
        <v/>
      </c>
      <c r="AE1246" s="179" t="b">
        <f t="shared" si="218"/>
        <v>0</v>
      </c>
      <c r="AF1246" t="str">
        <v/>
      </c>
      <c r="AG1246" s="179" t="str">
        <f t="shared" si="219"/>
        <v/>
      </c>
      <c r="AH1246" t="str">
        <v/>
      </c>
      <c r="AI1246" s="202" t="str">
        <v/>
      </c>
      <c r="AJ1246" t="str">
        <v/>
      </c>
      <c r="AK1246" s="203" t="str">
        <v/>
      </c>
      <c r="AL1246" t="str">
        <f t="shared" si="212"/>
        <v/>
      </c>
      <c r="AM1246" t="str">
        <f t="shared" si="213"/>
        <v/>
      </c>
    </row>
    <row r="1247" spans="3:39" x14ac:dyDescent="0.25">
      <c r="C1247" s="179" t="str">
        <f>IF('Planilla de Perforacion'!K1281="Conexión","Conexión","")</f>
        <v/>
      </c>
      <c r="D1247" s="189" t="str">
        <f>'Planilla de Perforacion'!H1281</f>
        <v/>
      </c>
      <c r="E1247" s="190" t="str">
        <f>'Planilla de Perforacion'!E1281</f>
        <v/>
      </c>
      <c r="F1247" s="179">
        <f>'Planilla de Perforacion'!AF1281</f>
        <v>0</v>
      </c>
      <c r="G1247" s="179" t="str">
        <f>'Planilla de Perforacion'!AQ1281</f>
        <v/>
      </c>
      <c r="H1247" s="179" t="str">
        <f>'Planilla de Perforacion'!AS1281</f>
        <v/>
      </c>
      <c r="I1247" s="179" t="str">
        <f>'Planilla de Perforacion'!AR1281</f>
        <v/>
      </c>
      <c r="J1247" s="191" t="str">
        <v/>
      </c>
      <c r="K1247" s="191" t="str">
        <f t="shared" si="222"/>
        <v/>
      </c>
      <c r="L1247" s="191" t="str">
        <v/>
      </c>
      <c r="M1247" s="192" t="str">
        <v/>
      </c>
      <c r="N1247" s="191" t="str">
        <v/>
      </c>
      <c r="O1247" s="191" t="str">
        <v/>
      </c>
      <c r="P1247" s="193" t="str">
        <f t="shared" si="214"/>
        <v/>
      </c>
      <c r="Q1247" s="193" t="str">
        <f t="shared" si="215"/>
        <v/>
      </c>
      <c r="R1247" s="179" t="str">
        <f>IF('Planilla de Perforacion'!K1281="Survey","Survey","")</f>
        <v/>
      </c>
      <c r="T1247" s="179" t="b">
        <f t="shared" si="216"/>
        <v>0</v>
      </c>
      <c r="U1247" s="179" t="str">
        <v/>
      </c>
      <c r="V1247" s="179" t="str">
        <f t="shared" si="217"/>
        <v/>
      </c>
      <c r="W1247" t="str">
        <v/>
      </c>
      <c r="X1247" s="202" t="str">
        <v/>
      </c>
      <c r="Y1247" t="str">
        <v/>
      </c>
      <c r="Z1247" t="str">
        <v/>
      </c>
      <c r="AA1247" t="str">
        <f t="shared" si="220"/>
        <v/>
      </c>
      <c r="AB1247" t="str">
        <f t="shared" si="221"/>
        <v/>
      </c>
      <c r="AC1247" s="179" t="str">
        <f>IF('Planilla de Perforacion'!K1281="Repasa","Repasa","")</f>
        <v/>
      </c>
      <c r="AE1247" s="179" t="b">
        <f t="shared" si="218"/>
        <v>0</v>
      </c>
      <c r="AF1247" t="str">
        <v/>
      </c>
      <c r="AG1247" s="179" t="str">
        <f t="shared" si="219"/>
        <v/>
      </c>
      <c r="AH1247" t="str">
        <v/>
      </c>
      <c r="AI1247" s="202" t="str">
        <v/>
      </c>
      <c r="AJ1247" t="str">
        <v/>
      </c>
      <c r="AK1247" s="203" t="str">
        <v/>
      </c>
      <c r="AL1247" t="str">
        <f t="shared" si="212"/>
        <v/>
      </c>
      <c r="AM1247" t="str">
        <f t="shared" si="213"/>
        <v/>
      </c>
    </row>
    <row r="1248" spans="3:39" x14ac:dyDescent="0.25">
      <c r="C1248" s="179" t="str">
        <f>IF('Planilla de Perforacion'!K1282="Conexión","Conexión","")</f>
        <v/>
      </c>
      <c r="D1248" s="189" t="str">
        <f>'Planilla de Perforacion'!H1282</f>
        <v/>
      </c>
      <c r="E1248" s="190" t="str">
        <f>'Planilla de Perforacion'!E1282</f>
        <v/>
      </c>
      <c r="F1248" s="179">
        <f>'Planilla de Perforacion'!AF1282</f>
        <v>0</v>
      </c>
      <c r="G1248" s="179" t="str">
        <f>'Planilla de Perforacion'!AQ1282</f>
        <v/>
      </c>
      <c r="H1248" s="179" t="str">
        <f>'Planilla de Perforacion'!AS1282</f>
        <v/>
      </c>
      <c r="I1248" s="179" t="str">
        <f>'Planilla de Perforacion'!AR1282</f>
        <v/>
      </c>
      <c r="J1248" s="191" t="str">
        <v/>
      </c>
      <c r="K1248" s="191" t="str">
        <f t="shared" si="222"/>
        <v/>
      </c>
      <c r="L1248" s="191" t="str">
        <v/>
      </c>
      <c r="M1248" s="192" t="str">
        <v/>
      </c>
      <c r="N1248" s="191" t="str">
        <v/>
      </c>
      <c r="O1248" s="191" t="str">
        <v/>
      </c>
      <c r="P1248" s="193" t="str">
        <f t="shared" si="214"/>
        <v/>
      </c>
      <c r="Q1248" s="193" t="str">
        <f t="shared" si="215"/>
        <v/>
      </c>
      <c r="R1248" s="179" t="str">
        <f>IF('Planilla de Perforacion'!K1282="Survey","Survey","")</f>
        <v/>
      </c>
      <c r="T1248" s="179" t="b">
        <f t="shared" si="216"/>
        <v>0</v>
      </c>
      <c r="U1248" s="179" t="str">
        <v/>
      </c>
      <c r="V1248" s="179" t="str">
        <f t="shared" si="217"/>
        <v/>
      </c>
      <c r="W1248" t="str">
        <v/>
      </c>
      <c r="X1248" s="202" t="str">
        <v/>
      </c>
      <c r="Y1248" t="str">
        <v/>
      </c>
      <c r="Z1248" t="str">
        <v/>
      </c>
      <c r="AA1248" t="str">
        <f t="shared" si="220"/>
        <v/>
      </c>
      <c r="AB1248" t="str">
        <f t="shared" si="221"/>
        <v/>
      </c>
      <c r="AC1248" s="179" t="str">
        <f>IF('Planilla de Perforacion'!K1282="Repasa","Repasa","")</f>
        <v/>
      </c>
      <c r="AE1248" s="179" t="b">
        <f t="shared" si="218"/>
        <v>0</v>
      </c>
      <c r="AF1248" t="str">
        <v/>
      </c>
      <c r="AG1248" s="179" t="str">
        <f t="shared" si="219"/>
        <v/>
      </c>
      <c r="AH1248" t="str">
        <v/>
      </c>
      <c r="AI1248" s="202" t="str">
        <v/>
      </c>
      <c r="AJ1248" t="str">
        <v/>
      </c>
      <c r="AK1248" s="203" t="str">
        <v/>
      </c>
      <c r="AL1248" t="str">
        <f t="shared" si="212"/>
        <v/>
      </c>
      <c r="AM1248" t="str">
        <f t="shared" si="213"/>
        <v/>
      </c>
    </row>
    <row r="1249" spans="3:39" x14ac:dyDescent="0.25">
      <c r="C1249" s="179" t="str">
        <f>IF('Planilla de Perforacion'!K1283="Conexión","Conexión","")</f>
        <v/>
      </c>
      <c r="D1249" s="189" t="str">
        <f>'Planilla de Perforacion'!H1283</f>
        <v/>
      </c>
      <c r="E1249" s="190" t="str">
        <f>'Planilla de Perforacion'!E1283</f>
        <v/>
      </c>
      <c r="F1249" s="179">
        <f>'Planilla de Perforacion'!AF1283</f>
        <v>0</v>
      </c>
      <c r="G1249" s="179" t="str">
        <f>'Planilla de Perforacion'!AQ1283</f>
        <v/>
      </c>
      <c r="H1249" s="179" t="str">
        <f>'Planilla de Perforacion'!AS1283</f>
        <v/>
      </c>
      <c r="I1249" s="179" t="str">
        <f>'Planilla de Perforacion'!AR1283</f>
        <v/>
      </c>
      <c r="J1249" s="191" t="str">
        <v/>
      </c>
      <c r="K1249" s="191" t="str">
        <f t="shared" si="222"/>
        <v/>
      </c>
      <c r="L1249" s="191" t="str">
        <v/>
      </c>
      <c r="M1249" s="192" t="str">
        <v/>
      </c>
      <c r="N1249" s="191" t="str">
        <v/>
      </c>
      <c r="O1249" s="191" t="str">
        <v/>
      </c>
      <c r="P1249" s="193" t="str">
        <f t="shared" si="214"/>
        <v/>
      </c>
      <c r="Q1249" s="193" t="str">
        <f t="shared" si="215"/>
        <v/>
      </c>
      <c r="R1249" s="179" t="str">
        <f>IF('Planilla de Perforacion'!K1283="Survey","Survey","")</f>
        <v/>
      </c>
      <c r="T1249" s="179" t="b">
        <f t="shared" si="216"/>
        <v>0</v>
      </c>
      <c r="U1249" s="179" t="str">
        <v/>
      </c>
      <c r="V1249" s="179" t="str">
        <f t="shared" si="217"/>
        <v/>
      </c>
      <c r="W1249" t="str">
        <v/>
      </c>
      <c r="X1249" s="202" t="str">
        <v/>
      </c>
      <c r="Y1249" t="str">
        <v/>
      </c>
      <c r="Z1249" t="str">
        <v/>
      </c>
      <c r="AA1249" t="str">
        <f t="shared" si="220"/>
        <v/>
      </c>
      <c r="AB1249" t="str">
        <f t="shared" si="221"/>
        <v/>
      </c>
      <c r="AC1249" s="179" t="str">
        <f>IF('Planilla de Perforacion'!K1283="Repasa","Repasa","")</f>
        <v/>
      </c>
      <c r="AE1249" s="179" t="b">
        <f t="shared" si="218"/>
        <v>0</v>
      </c>
      <c r="AF1249" t="str">
        <v/>
      </c>
      <c r="AG1249" s="179" t="str">
        <f t="shared" si="219"/>
        <v/>
      </c>
      <c r="AH1249" t="str">
        <v/>
      </c>
      <c r="AI1249" s="202" t="str">
        <v/>
      </c>
      <c r="AJ1249" t="str">
        <v/>
      </c>
      <c r="AK1249" s="203" t="str">
        <v/>
      </c>
      <c r="AL1249" t="str">
        <f t="shared" si="212"/>
        <v/>
      </c>
      <c r="AM1249" t="str">
        <f t="shared" si="213"/>
        <v/>
      </c>
    </row>
    <row r="1250" spans="3:39" x14ac:dyDescent="0.25">
      <c r="C1250" s="179" t="str">
        <f>IF('Planilla de Perforacion'!K1284="Conexión","Conexión","")</f>
        <v/>
      </c>
      <c r="D1250" s="189" t="str">
        <f>'Planilla de Perforacion'!H1284</f>
        <v/>
      </c>
      <c r="E1250" s="190" t="str">
        <f>'Planilla de Perforacion'!E1284</f>
        <v/>
      </c>
      <c r="F1250" s="179">
        <f>'Planilla de Perforacion'!AF1284</f>
        <v>0</v>
      </c>
      <c r="G1250" s="179" t="str">
        <f>'Planilla de Perforacion'!AQ1284</f>
        <v/>
      </c>
      <c r="H1250" s="179" t="str">
        <f>'Planilla de Perforacion'!AS1284</f>
        <v/>
      </c>
      <c r="I1250" s="179" t="str">
        <f>'Planilla de Perforacion'!AR1284</f>
        <v/>
      </c>
      <c r="J1250" s="191" t="str">
        <v/>
      </c>
      <c r="K1250" s="191" t="str">
        <f t="shared" si="222"/>
        <v/>
      </c>
      <c r="L1250" s="191" t="str">
        <v/>
      </c>
      <c r="M1250" s="192" t="str">
        <v/>
      </c>
      <c r="N1250" s="191" t="str">
        <v/>
      </c>
      <c r="O1250" s="191" t="str">
        <v/>
      </c>
      <c r="P1250" s="193" t="str">
        <f t="shared" si="214"/>
        <v/>
      </c>
      <c r="Q1250" s="193" t="str">
        <f t="shared" si="215"/>
        <v/>
      </c>
      <c r="R1250" s="179" t="str">
        <f>IF('Planilla de Perforacion'!K1284="Survey","Survey","")</f>
        <v/>
      </c>
      <c r="T1250" s="179" t="b">
        <f t="shared" si="216"/>
        <v>0</v>
      </c>
      <c r="U1250" s="179" t="str">
        <v/>
      </c>
      <c r="V1250" s="179" t="str">
        <f t="shared" si="217"/>
        <v/>
      </c>
      <c r="W1250" t="str">
        <v/>
      </c>
      <c r="X1250" s="202" t="str">
        <v/>
      </c>
      <c r="Y1250" t="str">
        <v/>
      </c>
      <c r="Z1250" t="str">
        <v/>
      </c>
      <c r="AA1250" t="str">
        <f t="shared" si="220"/>
        <v/>
      </c>
      <c r="AB1250" t="str">
        <f t="shared" si="221"/>
        <v/>
      </c>
      <c r="AC1250" s="179" t="str">
        <f>IF('Planilla de Perforacion'!K1284="Repasa","Repasa","")</f>
        <v/>
      </c>
      <c r="AE1250" s="179" t="b">
        <f t="shared" si="218"/>
        <v>0</v>
      </c>
      <c r="AF1250" t="str">
        <v/>
      </c>
      <c r="AG1250" s="179" t="str">
        <f t="shared" si="219"/>
        <v/>
      </c>
      <c r="AH1250" t="str">
        <v/>
      </c>
      <c r="AI1250" s="202" t="str">
        <v/>
      </c>
      <c r="AJ1250" t="str">
        <v/>
      </c>
      <c r="AK1250" s="203" t="str">
        <v/>
      </c>
      <c r="AL1250" t="str">
        <f t="shared" si="212"/>
        <v/>
      </c>
      <c r="AM1250" t="str">
        <f t="shared" si="213"/>
        <v/>
      </c>
    </row>
    <row r="1251" spans="3:39" x14ac:dyDescent="0.25">
      <c r="C1251" s="179" t="str">
        <f>IF('Planilla de Perforacion'!K1285="Conexión","Conexión","")</f>
        <v/>
      </c>
      <c r="D1251" s="189" t="str">
        <f>'Planilla de Perforacion'!H1285</f>
        <v/>
      </c>
      <c r="E1251" s="190" t="str">
        <f>'Planilla de Perforacion'!E1285</f>
        <v/>
      </c>
      <c r="F1251" s="179">
        <f>'Planilla de Perforacion'!AF1285</f>
        <v>0</v>
      </c>
      <c r="G1251" s="179" t="str">
        <f>'Planilla de Perforacion'!AQ1285</f>
        <v/>
      </c>
      <c r="H1251" s="179" t="str">
        <f>'Planilla de Perforacion'!AS1285</f>
        <v/>
      </c>
      <c r="I1251" s="179" t="str">
        <f>'Planilla de Perforacion'!AR1285</f>
        <v/>
      </c>
      <c r="J1251" s="191" t="str">
        <v/>
      </c>
      <c r="K1251" s="191" t="str">
        <f t="shared" si="222"/>
        <v/>
      </c>
      <c r="L1251" s="191" t="str">
        <v/>
      </c>
      <c r="M1251" s="192" t="str">
        <v/>
      </c>
      <c r="N1251" s="191" t="str">
        <v/>
      </c>
      <c r="O1251" s="191" t="str">
        <v/>
      </c>
      <c r="P1251" s="193" t="str">
        <f t="shared" si="214"/>
        <v/>
      </c>
      <c r="Q1251" s="193" t="str">
        <f t="shared" si="215"/>
        <v/>
      </c>
      <c r="R1251" s="179" t="str">
        <f>IF('Planilla de Perforacion'!K1285="Survey","Survey","")</f>
        <v/>
      </c>
      <c r="T1251" s="179" t="b">
        <f t="shared" si="216"/>
        <v>0</v>
      </c>
      <c r="U1251" s="179" t="str">
        <v/>
      </c>
      <c r="V1251" s="179" t="str">
        <f t="shared" si="217"/>
        <v/>
      </c>
      <c r="W1251" t="str">
        <v/>
      </c>
      <c r="X1251" s="202" t="str">
        <v/>
      </c>
      <c r="Y1251" t="str">
        <v/>
      </c>
      <c r="Z1251" t="str">
        <v/>
      </c>
      <c r="AA1251" t="str">
        <f t="shared" si="220"/>
        <v/>
      </c>
      <c r="AB1251" t="str">
        <f t="shared" si="221"/>
        <v/>
      </c>
      <c r="AC1251" s="179" t="str">
        <f>IF('Planilla de Perforacion'!K1285="Repasa","Repasa","")</f>
        <v/>
      </c>
      <c r="AE1251" s="179" t="b">
        <f t="shared" si="218"/>
        <v>0</v>
      </c>
      <c r="AF1251" t="str">
        <v/>
      </c>
      <c r="AG1251" s="179" t="str">
        <f t="shared" si="219"/>
        <v/>
      </c>
      <c r="AH1251" t="str">
        <v/>
      </c>
      <c r="AI1251" s="202" t="str">
        <v/>
      </c>
      <c r="AJ1251" t="str">
        <v/>
      </c>
      <c r="AK1251" s="203" t="str">
        <v/>
      </c>
      <c r="AL1251" t="str">
        <f t="shared" si="212"/>
        <v/>
      </c>
      <c r="AM1251" t="str">
        <f t="shared" si="213"/>
        <v/>
      </c>
    </row>
    <row r="1252" spans="3:39" x14ac:dyDescent="0.25">
      <c r="C1252" s="179" t="str">
        <f>IF('Planilla de Perforacion'!K1286="Conexión","Conexión","")</f>
        <v/>
      </c>
      <c r="D1252" s="189" t="str">
        <f>'Planilla de Perforacion'!H1286</f>
        <v/>
      </c>
      <c r="E1252" s="190" t="str">
        <f>'Planilla de Perforacion'!E1286</f>
        <v/>
      </c>
      <c r="F1252" s="179">
        <f>'Planilla de Perforacion'!AF1286</f>
        <v>0</v>
      </c>
      <c r="G1252" s="179" t="str">
        <f>'Planilla de Perforacion'!AQ1286</f>
        <v/>
      </c>
      <c r="H1252" s="179" t="str">
        <f>'Planilla de Perforacion'!AS1286</f>
        <v/>
      </c>
      <c r="I1252" s="179" t="str">
        <f>'Planilla de Perforacion'!AR1286</f>
        <v/>
      </c>
      <c r="J1252" s="191" t="str">
        <v/>
      </c>
      <c r="K1252" s="191" t="str">
        <f t="shared" si="222"/>
        <v/>
      </c>
      <c r="L1252" s="191" t="str">
        <v/>
      </c>
      <c r="M1252" s="192" t="str">
        <v/>
      </c>
      <c r="N1252" s="191" t="str">
        <v/>
      </c>
      <c r="O1252" s="191" t="str">
        <v/>
      </c>
      <c r="P1252" s="193" t="str">
        <f t="shared" si="214"/>
        <v/>
      </c>
      <c r="Q1252" s="193" t="str">
        <f t="shared" si="215"/>
        <v/>
      </c>
      <c r="R1252" s="179" t="str">
        <f>IF('Planilla de Perforacion'!K1286="Survey","Survey","")</f>
        <v/>
      </c>
      <c r="T1252" s="179" t="b">
        <f t="shared" si="216"/>
        <v>0</v>
      </c>
      <c r="U1252" s="179" t="str">
        <v/>
      </c>
      <c r="V1252" s="179" t="str">
        <f t="shared" si="217"/>
        <v/>
      </c>
      <c r="W1252" t="str">
        <v/>
      </c>
      <c r="X1252" s="202" t="str">
        <v/>
      </c>
      <c r="Y1252" t="str">
        <v/>
      </c>
      <c r="Z1252" t="str">
        <v/>
      </c>
      <c r="AA1252" t="str">
        <f t="shared" si="220"/>
        <v/>
      </c>
      <c r="AB1252" t="str">
        <f t="shared" si="221"/>
        <v/>
      </c>
      <c r="AC1252" s="179" t="str">
        <f>IF('Planilla de Perforacion'!K1286="Repasa","Repasa","")</f>
        <v/>
      </c>
      <c r="AE1252" s="179" t="b">
        <f t="shared" si="218"/>
        <v>0</v>
      </c>
      <c r="AF1252" t="str">
        <v/>
      </c>
      <c r="AG1252" s="179" t="str">
        <f t="shared" si="219"/>
        <v/>
      </c>
      <c r="AH1252" t="str">
        <v/>
      </c>
      <c r="AI1252" s="202" t="str">
        <v/>
      </c>
      <c r="AJ1252" t="str">
        <v/>
      </c>
      <c r="AK1252" s="203" t="str">
        <v/>
      </c>
      <c r="AL1252" t="str">
        <f t="shared" si="212"/>
        <v/>
      </c>
      <c r="AM1252" t="str">
        <f t="shared" si="213"/>
        <v/>
      </c>
    </row>
    <row r="1253" spans="3:39" x14ac:dyDescent="0.25">
      <c r="C1253" s="179" t="str">
        <f>IF('Planilla de Perforacion'!K1287="Conexión","Conexión","")</f>
        <v/>
      </c>
      <c r="D1253" s="189" t="str">
        <f>'Planilla de Perforacion'!H1287</f>
        <v/>
      </c>
      <c r="E1253" s="190" t="str">
        <f>'Planilla de Perforacion'!E1287</f>
        <v/>
      </c>
      <c r="F1253" s="179">
        <f>'Planilla de Perforacion'!AF1287</f>
        <v>0</v>
      </c>
      <c r="G1253" s="179" t="str">
        <f>'Planilla de Perforacion'!AQ1287</f>
        <v/>
      </c>
      <c r="H1253" s="179" t="str">
        <f>'Planilla de Perforacion'!AS1287</f>
        <v/>
      </c>
      <c r="I1253" s="179" t="str">
        <f>'Planilla de Perforacion'!AR1287</f>
        <v/>
      </c>
      <c r="J1253" s="191" t="str">
        <v/>
      </c>
      <c r="K1253" s="191" t="str">
        <f t="shared" si="222"/>
        <v/>
      </c>
      <c r="L1253" s="191" t="str">
        <v/>
      </c>
      <c r="M1253" s="192" t="str">
        <v/>
      </c>
      <c r="N1253" s="191" t="str">
        <v/>
      </c>
      <c r="O1253" s="191" t="str">
        <v/>
      </c>
      <c r="P1253" s="193" t="str">
        <f t="shared" si="214"/>
        <v/>
      </c>
      <c r="Q1253" s="193" t="str">
        <f t="shared" si="215"/>
        <v/>
      </c>
      <c r="R1253" s="179" t="str">
        <f>IF('Planilla de Perforacion'!K1287="Survey","Survey","")</f>
        <v/>
      </c>
      <c r="T1253" s="179" t="b">
        <f t="shared" si="216"/>
        <v>0</v>
      </c>
      <c r="U1253" s="179" t="str">
        <v/>
      </c>
      <c r="V1253" s="179" t="str">
        <f t="shared" si="217"/>
        <v/>
      </c>
      <c r="W1253" t="str">
        <v/>
      </c>
      <c r="X1253" s="202" t="str">
        <v/>
      </c>
      <c r="Y1253" t="str">
        <v/>
      </c>
      <c r="Z1253" t="str">
        <v/>
      </c>
      <c r="AA1253" t="str">
        <f t="shared" si="220"/>
        <v/>
      </c>
      <c r="AB1253" t="str">
        <f t="shared" si="221"/>
        <v/>
      </c>
      <c r="AC1253" s="179" t="str">
        <f>IF('Planilla de Perforacion'!K1287="Repasa","Repasa","")</f>
        <v/>
      </c>
      <c r="AE1253" s="179" t="b">
        <f t="shared" si="218"/>
        <v>0</v>
      </c>
      <c r="AF1253" t="str">
        <v/>
      </c>
      <c r="AG1253" s="179" t="str">
        <f t="shared" si="219"/>
        <v/>
      </c>
      <c r="AH1253" t="str">
        <v/>
      </c>
      <c r="AI1253" s="202" t="str">
        <v/>
      </c>
      <c r="AJ1253" t="str">
        <v/>
      </c>
      <c r="AK1253" s="203" t="str">
        <v/>
      </c>
      <c r="AL1253" t="str">
        <f t="shared" si="212"/>
        <v/>
      </c>
      <c r="AM1253" t="str">
        <f t="shared" si="213"/>
        <v/>
      </c>
    </row>
    <row r="1254" spans="3:39" x14ac:dyDescent="0.25">
      <c r="C1254" s="179" t="str">
        <f>IF('Planilla de Perforacion'!K1288="Conexión","Conexión","")</f>
        <v/>
      </c>
      <c r="D1254" s="189" t="str">
        <f>'Planilla de Perforacion'!H1288</f>
        <v/>
      </c>
      <c r="E1254" s="190" t="str">
        <f>'Planilla de Perforacion'!E1288</f>
        <v/>
      </c>
      <c r="F1254" s="179">
        <f>'Planilla de Perforacion'!AF1288</f>
        <v>0</v>
      </c>
      <c r="G1254" s="179" t="str">
        <f>'Planilla de Perforacion'!AQ1288</f>
        <v/>
      </c>
      <c r="H1254" s="179" t="str">
        <f>'Planilla de Perforacion'!AS1288</f>
        <v/>
      </c>
      <c r="I1254" s="179" t="str">
        <f>'Planilla de Perforacion'!AR1288</f>
        <v/>
      </c>
      <c r="J1254" s="191" t="str">
        <v/>
      </c>
      <c r="K1254" s="191" t="str">
        <f t="shared" si="222"/>
        <v/>
      </c>
      <c r="L1254" s="191" t="str">
        <v/>
      </c>
      <c r="M1254" s="192" t="str">
        <v/>
      </c>
      <c r="N1254" s="191" t="str">
        <v/>
      </c>
      <c r="O1254" s="191" t="str">
        <v/>
      </c>
      <c r="P1254" s="193" t="str">
        <f t="shared" si="214"/>
        <v/>
      </c>
      <c r="Q1254" s="193" t="str">
        <f t="shared" si="215"/>
        <v/>
      </c>
      <c r="R1254" s="179" t="str">
        <f>IF('Planilla de Perforacion'!K1288="Survey","Survey","")</f>
        <v/>
      </c>
      <c r="T1254" s="179" t="b">
        <f t="shared" si="216"/>
        <v>0</v>
      </c>
      <c r="U1254" s="179" t="str">
        <v/>
      </c>
      <c r="V1254" s="179" t="str">
        <f t="shared" si="217"/>
        <v/>
      </c>
      <c r="W1254" t="str">
        <v/>
      </c>
      <c r="X1254" s="202" t="str">
        <v/>
      </c>
      <c r="Y1254" t="str">
        <v/>
      </c>
      <c r="Z1254" t="str">
        <v/>
      </c>
      <c r="AA1254" t="str">
        <f t="shared" si="220"/>
        <v/>
      </c>
      <c r="AB1254" t="str">
        <f t="shared" si="221"/>
        <v/>
      </c>
      <c r="AC1254" s="179" t="str">
        <f>IF('Planilla de Perforacion'!K1288="Repasa","Repasa","")</f>
        <v/>
      </c>
      <c r="AE1254" s="179" t="b">
        <f t="shared" si="218"/>
        <v>0</v>
      </c>
      <c r="AF1254" t="str">
        <v/>
      </c>
      <c r="AG1254" s="179" t="str">
        <f t="shared" si="219"/>
        <v/>
      </c>
      <c r="AH1254" t="str">
        <v/>
      </c>
      <c r="AI1254" s="202" t="str">
        <v/>
      </c>
      <c r="AJ1254" t="str">
        <v/>
      </c>
      <c r="AK1254" s="203" t="str">
        <v/>
      </c>
      <c r="AL1254" t="str">
        <f t="shared" si="212"/>
        <v/>
      </c>
      <c r="AM1254" t="str">
        <f t="shared" si="213"/>
        <v/>
      </c>
    </row>
    <row r="1255" spans="3:39" x14ac:dyDescent="0.25">
      <c r="C1255" s="179" t="str">
        <f>IF('Planilla de Perforacion'!K1289="Conexión","Conexión","")</f>
        <v/>
      </c>
      <c r="D1255" s="189" t="str">
        <f>'Planilla de Perforacion'!H1289</f>
        <v/>
      </c>
      <c r="E1255" s="190" t="str">
        <f>'Planilla de Perforacion'!E1289</f>
        <v/>
      </c>
      <c r="F1255" s="179">
        <f>'Planilla de Perforacion'!AF1289</f>
        <v>0</v>
      </c>
      <c r="G1255" s="179" t="str">
        <f>'Planilla de Perforacion'!AQ1289</f>
        <v/>
      </c>
      <c r="H1255" s="179" t="str">
        <f>'Planilla de Perforacion'!AS1289</f>
        <v/>
      </c>
      <c r="I1255" s="179" t="str">
        <f>'Planilla de Perforacion'!AR1289</f>
        <v/>
      </c>
      <c r="J1255" s="191" t="str">
        <v/>
      </c>
      <c r="K1255" s="191" t="str">
        <f t="shared" si="222"/>
        <v/>
      </c>
      <c r="L1255" s="191" t="str">
        <v/>
      </c>
      <c r="M1255" s="192" t="str">
        <v/>
      </c>
      <c r="N1255" s="191" t="str">
        <v/>
      </c>
      <c r="O1255" s="191" t="str">
        <v/>
      </c>
      <c r="P1255" s="193" t="str">
        <f t="shared" si="214"/>
        <v/>
      </c>
      <c r="Q1255" s="193" t="str">
        <f t="shared" si="215"/>
        <v/>
      </c>
      <c r="R1255" s="179" t="str">
        <f>IF('Planilla de Perforacion'!K1289="Survey","Survey","")</f>
        <v/>
      </c>
      <c r="T1255" s="179" t="b">
        <f t="shared" si="216"/>
        <v>0</v>
      </c>
      <c r="U1255" s="179" t="str">
        <v/>
      </c>
      <c r="V1255" s="179" t="str">
        <f t="shared" si="217"/>
        <v/>
      </c>
      <c r="W1255" t="str">
        <v/>
      </c>
      <c r="X1255" s="202" t="str">
        <v/>
      </c>
      <c r="Y1255" t="str">
        <v/>
      </c>
      <c r="Z1255" t="str">
        <v/>
      </c>
      <c r="AA1255" t="str">
        <f t="shared" si="220"/>
        <v/>
      </c>
      <c r="AB1255" t="str">
        <f t="shared" si="221"/>
        <v/>
      </c>
      <c r="AC1255" s="179" t="str">
        <f>IF('Planilla de Perforacion'!K1289="Repasa","Repasa","")</f>
        <v/>
      </c>
      <c r="AE1255" s="179" t="b">
        <f t="shared" si="218"/>
        <v>0</v>
      </c>
      <c r="AF1255" t="str">
        <v/>
      </c>
      <c r="AG1255" s="179" t="str">
        <f t="shared" si="219"/>
        <v/>
      </c>
      <c r="AH1255" t="str">
        <v/>
      </c>
      <c r="AI1255" s="202" t="str">
        <v/>
      </c>
      <c r="AJ1255" t="str">
        <v/>
      </c>
      <c r="AK1255" s="203" t="str">
        <v/>
      </c>
      <c r="AL1255" t="str">
        <f t="shared" si="212"/>
        <v/>
      </c>
      <c r="AM1255" t="str">
        <f t="shared" si="213"/>
        <v/>
      </c>
    </row>
    <row r="1256" spans="3:39" x14ac:dyDescent="0.25">
      <c r="C1256" s="179" t="str">
        <f>IF('Planilla de Perforacion'!K1290="Conexión","Conexión","")</f>
        <v/>
      </c>
      <c r="D1256" s="189" t="str">
        <f>'Planilla de Perforacion'!H1290</f>
        <v/>
      </c>
      <c r="E1256" s="190" t="str">
        <f>'Planilla de Perforacion'!E1290</f>
        <v/>
      </c>
      <c r="F1256" s="179">
        <f>'Planilla de Perforacion'!AF1290</f>
        <v>0</v>
      </c>
      <c r="G1256" s="179" t="str">
        <f>'Planilla de Perforacion'!AQ1290</f>
        <v/>
      </c>
      <c r="H1256" s="179" t="str">
        <f>'Planilla de Perforacion'!AS1290</f>
        <v/>
      </c>
      <c r="I1256" s="179" t="str">
        <f>'Planilla de Perforacion'!AR1290</f>
        <v/>
      </c>
      <c r="J1256" s="191" t="str">
        <v/>
      </c>
      <c r="K1256" s="191" t="str">
        <f t="shared" si="222"/>
        <v/>
      </c>
      <c r="L1256" s="191" t="str">
        <v/>
      </c>
      <c r="M1256" s="192" t="str">
        <v/>
      </c>
      <c r="N1256" s="191" t="str">
        <v/>
      </c>
      <c r="O1256" s="191" t="str">
        <v/>
      </c>
      <c r="P1256" s="193" t="str">
        <f t="shared" si="214"/>
        <v/>
      </c>
      <c r="Q1256" s="193" t="str">
        <f t="shared" si="215"/>
        <v/>
      </c>
      <c r="R1256" s="179" t="str">
        <f>IF('Planilla de Perforacion'!K1290="Survey","Survey","")</f>
        <v/>
      </c>
      <c r="T1256" s="179" t="b">
        <f t="shared" si="216"/>
        <v>0</v>
      </c>
      <c r="U1256" s="179" t="str">
        <v/>
      </c>
      <c r="V1256" s="179" t="str">
        <f t="shared" si="217"/>
        <v/>
      </c>
      <c r="W1256" t="str">
        <v/>
      </c>
      <c r="X1256" s="202" t="str">
        <v/>
      </c>
      <c r="Y1256" t="str">
        <v/>
      </c>
      <c r="Z1256" t="str">
        <v/>
      </c>
      <c r="AA1256" t="str">
        <f t="shared" si="220"/>
        <v/>
      </c>
      <c r="AB1256" t="str">
        <f t="shared" si="221"/>
        <v/>
      </c>
      <c r="AC1256" s="179" t="str">
        <f>IF('Planilla de Perforacion'!K1290="Repasa","Repasa","")</f>
        <v/>
      </c>
      <c r="AE1256" s="179" t="b">
        <f t="shared" si="218"/>
        <v>0</v>
      </c>
      <c r="AF1256" t="str">
        <v/>
      </c>
      <c r="AG1256" s="179" t="str">
        <f t="shared" si="219"/>
        <v/>
      </c>
      <c r="AH1256" t="str">
        <v/>
      </c>
      <c r="AI1256" s="202" t="str">
        <v/>
      </c>
      <c r="AJ1256" t="str">
        <v/>
      </c>
      <c r="AK1256" s="203" t="str">
        <v/>
      </c>
      <c r="AL1256" t="str">
        <f t="shared" si="212"/>
        <v/>
      </c>
      <c r="AM1256" t="str">
        <f t="shared" si="213"/>
        <v/>
      </c>
    </row>
    <row r="1257" spans="3:39" x14ac:dyDescent="0.25">
      <c r="C1257" s="179" t="str">
        <f>IF('Planilla de Perforacion'!K1291="Conexión","Conexión","")</f>
        <v/>
      </c>
      <c r="D1257" s="189" t="str">
        <f>'Planilla de Perforacion'!H1291</f>
        <v/>
      </c>
      <c r="E1257" s="190" t="str">
        <f>'Planilla de Perforacion'!E1291</f>
        <v/>
      </c>
      <c r="F1257" s="179">
        <f>'Planilla de Perforacion'!AF1291</f>
        <v>0</v>
      </c>
      <c r="G1257" s="179" t="str">
        <f>'Planilla de Perforacion'!AQ1291</f>
        <v/>
      </c>
      <c r="H1257" s="179" t="str">
        <f>'Planilla de Perforacion'!AS1291</f>
        <v/>
      </c>
      <c r="I1257" s="179" t="str">
        <f>'Planilla de Perforacion'!AR1291</f>
        <v/>
      </c>
      <c r="J1257" s="191" t="str">
        <v/>
      </c>
      <c r="K1257" s="191" t="str">
        <f t="shared" si="222"/>
        <v/>
      </c>
      <c r="L1257" s="191" t="str">
        <v/>
      </c>
      <c r="M1257" s="192" t="str">
        <v/>
      </c>
      <c r="N1257" s="191" t="str">
        <v/>
      </c>
      <c r="O1257" s="191" t="str">
        <v/>
      </c>
      <c r="P1257" s="193" t="str">
        <f t="shared" si="214"/>
        <v/>
      </c>
      <c r="Q1257" s="193" t="str">
        <f t="shared" si="215"/>
        <v/>
      </c>
      <c r="R1257" s="179" t="str">
        <f>IF('Planilla de Perforacion'!K1291="Survey","Survey","")</f>
        <v/>
      </c>
      <c r="T1257" s="179" t="b">
        <f t="shared" si="216"/>
        <v>0</v>
      </c>
      <c r="U1257" s="179" t="str">
        <v/>
      </c>
      <c r="V1257" s="179" t="str">
        <f t="shared" si="217"/>
        <v/>
      </c>
      <c r="W1257" t="str">
        <v/>
      </c>
      <c r="X1257" s="202" t="str">
        <v/>
      </c>
      <c r="Y1257" t="str">
        <v/>
      </c>
      <c r="Z1257" t="str">
        <v/>
      </c>
      <c r="AA1257" t="str">
        <f t="shared" si="220"/>
        <v/>
      </c>
      <c r="AB1257" t="str">
        <f t="shared" si="221"/>
        <v/>
      </c>
      <c r="AC1257" s="179" t="str">
        <f>IF('Planilla de Perforacion'!K1291="Repasa","Repasa","")</f>
        <v/>
      </c>
      <c r="AE1257" s="179" t="b">
        <f t="shared" si="218"/>
        <v>0</v>
      </c>
      <c r="AF1257" t="str">
        <v/>
      </c>
      <c r="AG1257" s="179" t="str">
        <f t="shared" si="219"/>
        <v/>
      </c>
      <c r="AH1257" t="str">
        <v/>
      </c>
      <c r="AI1257" s="202" t="str">
        <v/>
      </c>
      <c r="AJ1257" t="str">
        <v/>
      </c>
      <c r="AK1257" s="203" t="str">
        <v/>
      </c>
      <c r="AL1257" t="str">
        <f t="shared" si="212"/>
        <v/>
      </c>
      <c r="AM1257" t="str">
        <f t="shared" si="213"/>
        <v/>
      </c>
    </row>
    <row r="1258" spans="3:39" x14ac:dyDescent="0.25">
      <c r="C1258" s="179" t="str">
        <f>IF('Planilla de Perforacion'!K1292="Conexión","Conexión","")</f>
        <v/>
      </c>
      <c r="D1258" s="189" t="str">
        <f>'Planilla de Perforacion'!H1292</f>
        <v/>
      </c>
      <c r="E1258" s="190" t="str">
        <f>'Planilla de Perforacion'!E1292</f>
        <v/>
      </c>
      <c r="F1258" s="179">
        <f>'Planilla de Perforacion'!AF1292</f>
        <v>0</v>
      </c>
      <c r="G1258" s="179" t="str">
        <f>'Planilla de Perforacion'!AQ1292</f>
        <v/>
      </c>
      <c r="H1258" s="179" t="str">
        <f>'Planilla de Perforacion'!AS1292</f>
        <v/>
      </c>
      <c r="I1258" s="179" t="str">
        <f>'Planilla de Perforacion'!AR1292</f>
        <v/>
      </c>
      <c r="J1258" s="191" t="str">
        <v/>
      </c>
      <c r="K1258" s="191" t="str">
        <f t="shared" si="222"/>
        <v/>
      </c>
      <c r="L1258" s="191" t="str">
        <v/>
      </c>
      <c r="M1258" s="192" t="str">
        <v/>
      </c>
      <c r="N1258" s="191" t="str">
        <v/>
      </c>
      <c r="O1258" s="191" t="str">
        <v/>
      </c>
      <c r="P1258" s="193" t="str">
        <f t="shared" si="214"/>
        <v/>
      </c>
      <c r="Q1258" s="193" t="str">
        <f t="shared" si="215"/>
        <v/>
      </c>
      <c r="R1258" s="179" t="str">
        <f>IF('Planilla de Perforacion'!K1292="Survey","Survey","")</f>
        <v/>
      </c>
      <c r="T1258" s="179" t="b">
        <f t="shared" si="216"/>
        <v>0</v>
      </c>
      <c r="U1258" s="179" t="str">
        <v/>
      </c>
      <c r="V1258" s="179" t="str">
        <f t="shared" si="217"/>
        <v/>
      </c>
      <c r="W1258" t="str">
        <v/>
      </c>
      <c r="X1258" s="202" t="str">
        <v/>
      </c>
      <c r="Y1258" t="str">
        <v/>
      </c>
      <c r="Z1258" t="str">
        <v/>
      </c>
      <c r="AA1258" t="str">
        <f t="shared" si="220"/>
        <v/>
      </c>
      <c r="AB1258" t="str">
        <f t="shared" si="221"/>
        <v/>
      </c>
      <c r="AC1258" s="179" t="str">
        <f>IF('Planilla de Perforacion'!K1292="Repasa","Repasa","")</f>
        <v/>
      </c>
      <c r="AE1258" s="179" t="b">
        <f t="shared" si="218"/>
        <v>0</v>
      </c>
      <c r="AF1258" t="str">
        <v/>
      </c>
      <c r="AG1258" s="179" t="str">
        <f t="shared" si="219"/>
        <v/>
      </c>
      <c r="AH1258" t="str">
        <v/>
      </c>
      <c r="AI1258" s="202" t="str">
        <v/>
      </c>
      <c r="AJ1258" t="str">
        <v/>
      </c>
      <c r="AK1258" s="203" t="str">
        <v/>
      </c>
      <c r="AL1258" t="str">
        <f t="shared" si="212"/>
        <v/>
      </c>
      <c r="AM1258" t="str">
        <f t="shared" si="213"/>
        <v/>
      </c>
    </row>
    <row r="1259" spans="3:39" x14ac:dyDescent="0.25">
      <c r="C1259" s="179" t="str">
        <f>IF('Planilla de Perforacion'!K1293="Conexión","Conexión","")</f>
        <v/>
      </c>
      <c r="D1259" s="189" t="str">
        <f>'Planilla de Perforacion'!H1293</f>
        <v/>
      </c>
      <c r="E1259" s="190" t="str">
        <f>'Planilla de Perforacion'!E1293</f>
        <v/>
      </c>
      <c r="F1259" s="179">
        <f>'Planilla de Perforacion'!AF1293</f>
        <v>0</v>
      </c>
      <c r="G1259" s="179" t="str">
        <f>'Planilla de Perforacion'!AQ1293</f>
        <v/>
      </c>
      <c r="H1259" s="179" t="str">
        <f>'Planilla de Perforacion'!AS1293</f>
        <v/>
      </c>
      <c r="I1259" s="179" t="str">
        <f>'Planilla de Perforacion'!AR1293</f>
        <v/>
      </c>
      <c r="J1259" s="191" t="str">
        <v/>
      </c>
      <c r="K1259" s="191" t="str">
        <f t="shared" si="222"/>
        <v/>
      </c>
      <c r="L1259" s="191" t="str">
        <v/>
      </c>
      <c r="M1259" s="192" t="str">
        <v/>
      </c>
      <c r="N1259" s="191" t="str">
        <v/>
      </c>
      <c r="O1259" s="191" t="str">
        <v/>
      </c>
      <c r="P1259" s="193" t="str">
        <f t="shared" si="214"/>
        <v/>
      </c>
      <c r="Q1259" s="193" t="str">
        <f t="shared" si="215"/>
        <v/>
      </c>
      <c r="R1259" s="179" t="str">
        <f>IF('Planilla de Perforacion'!K1293="Survey","Survey","")</f>
        <v/>
      </c>
      <c r="T1259" s="179" t="b">
        <f t="shared" si="216"/>
        <v>0</v>
      </c>
      <c r="U1259" s="179" t="str">
        <v/>
      </c>
      <c r="V1259" s="179" t="str">
        <f t="shared" si="217"/>
        <v/>
      </c>
      <c r="W1259" t="str">
        <v/>
      </c>
      <c r="X1259" s="202" t="str">
        <v/>
      </c>
      <c r="Y1259" t="str">
        <v/>
      </c>
      <c r="Z1259" t="str">
        <v/>
      </c>
      <c r="AA1259" t="str">
        <f t="shared" si="220"/>
        <v/>
      </c>
      <c r="AB1259" t="str">
        <f t="shared" si="221"/>
        <v/>
      </c>
      <c r="AC1259" s="179" t="str">
        <f>IF('Planilla de Perforacion'!K1293="Repasa","Repasa","")</f>
        <v/>
      </c>
      <c r="AE1259" s="179" t="b">
        <f t="shared" si="218"/>
        <v>0</v>
      </c>
      <c r="AF1259" t="str">
        <v/>
      </c>
      <c r="AG1259" s="179" t="str">
        <f t="shared" si="219"/>
        <v/>
      </c>
      <c r="AH1259" t="str">
        <v/>
      </c>
      <c r="AI1259" s="202" t="str">
        <v/>
      </c>
      <c r="AJ1259" t="str">
        <v/>
      </c>
      <c r="AK1259" s="203" t="str">
        <v/>
      </c>
      <c r="AL1259" t="str">
        <f t="shared" si="212"/>
        <v/>
      </c>
      <c r="AM1259" t="str">
        <f t="shared" si="213"/>
        <v/>
      </c>
    </row>
    <row r="1260" spans="3:39" x14ac:dyDescent="0.25">
      <c r="C1260" s="179" t="str">
        <f>IF('Planilla de Perforacion'!K1294="Conexión","Conexión","")</f>
        <v/>
      </c>
      <c r="D1260" s="189" t="str">
        <f>'Planilla de Perforacion'!H1294</f>
        <v/>
      </c>
      <c r="E1260" s="190" t="str">
        <f>'Planilla de Perforacion'!E1294</f>
        <v/>
      </c>
      <c r="F1260" s="179">
        <f>'Planilla de Perforacion'!AF1294</f>
        <v>0</v>
      </c>
      <c r="G1260" s="179" t="str">
        <f>'Planilla de Perforacion'!AQ1294</f>
        <v/>
      </c>
      <c r="H1260" s="179" t="str">
        <f>'Planilla de Perforacion'!AS1294</f>
        <v/>
      </c>
      <c r="I1260" s="179" t="str">
        <f>'Planilla de Perforacion'!AR1294</f>
        <v/>
      </c>
      <c r="J1260" s="191" t="str">
        <v/>
      </c>
      <c r="K1260" s="191" t="str">
        <f t="shared" si="222"/>
        <v/>
      </c>
      <c r="L1260" s="191" t="str">
        <v/>
      </c>
      <c r="M1260" s="192" t="str">
        <v/>
      </c>
      <c r="N1260" s="191" t="str">
        <v/>
      </c>
      <c r="O1260" s="191" t="str">
        <v/>
      </c>
      <c r="P1260" s="193" t="str">
        <f t="shared" si="214"/>
        <v/>
      </c>
      <c r="Q1260" s="193" t="str">
        <f t="shared" si="215"/>
        <v/>
      </c>
      <c r="R1260" s="179" t="str">
        <f>IF('Planilla de Perforacion'!K1294="Survey","Survey","")</f>
        <v/>
      </c>
      <c r="T1260" s="179" t="b">
        <f t="shared" si="216"/>
        <v>0</v>
      </c>
      <c r="U1260" s="179" t="str">
        <v/>
      </c>
      <c r="V1260" s="179" t="str">
        <f t="shared" si="217"/>
        <v/>
      </c>
      <c r="W1260" t="str">
        <v/>
      </c>
      <c r="X1260" s="202" t="str">
        <v/>
      </c>
      <c r="Y1260" t="str">
        <v/>
      </c>
      <c r="Z1260" t="str">
        <v/>
      </c>
      <c r="AA1260" t="str">
        <f t="shared" si="220"/>
        <v/>
      </c>
      <c r="AB1260" t="str">
        <f t="shared" si="221"/>
        <v/>
      </c>
      <c r="AC1260" s="179" t="str">
        <f>IF('Planilla de Perforacion'!K1294="Repasa","Repasa","")</f>
        <v/>
      </c>
      <c r="AE1260" s="179" t="b">
        <f t="shared" si="218"/>
        <v>0</v>
      </c>
      <c r="AF1260" t="str">
        <v/>
      </c>
      <c r="AG1260" s="179" t="str">
        <f t="shared" si="219"/>
        <v/>
      </c>
      <c r="AH1260" t="str">
        <v/>
      </c>
      <c r="AI1260" s="202" t="str">
        <v/>
      </c>
      <c r="AJ1260" t="str">
        <v/>
      </c>
      <c r="AK1260" s="203" t="str">
        <v/>
      </c>
      <c r="AL1260" t="str">
        <f t="shared" si="212"/>
        <v/>
      </c>
      <c r="AM1260" t="str">
        <f t="shared" si="213"/>
        <v/>
      </c>
    </row>
    <row r="1261" spans="3:39" x14ac:dyDescent="0.25">
      <c r="C1261" s="179" t="str">
        <f>IF('Planilla de Perforacion'!K1295="Conexión","Conexión","")</f>
        <v/>
      </c>
      <c r="D1261" s="189" t="str">
        <f>'Planilla de Perforacion'!H1295</f>
        <v/>
      </c>
      <c r="E1261" s="190" t="str">
        <f>'Planilla de Perforacion'!E1295</f>
        <v/>
      </c>
      <c r="F1261" s="179">
        <f>'Planilla de Perforacion'!AF1295</f>
        <v>0</v>
      </c>
      <c r="G1261" s="179" t="str">
        <f>'Planilla de Perforacion'!AQ1295</f>
        <v/>
      </c>
      <c r="H1261" s="179" t="str">
        <f>'Planilla de Perforacion'!AS1295</f>
        <v/>
      </c>
      <c r="I1261" s="179" t="str">
        <f>'Planilla de Perforacion'!AR1295</f>
        <v/>
      </c>
      <c r="J1261" s="191" t="str">
        <v/>
      </c>
      <c r="K1261" s="191" t="str">
        <f t="shared" si="222"/>
        <v/>
      </c>
      <c r="L1261" s="191" t="str">
        <v/>
      </c>
      <c r="M1261" s="192" t="str">
        <v/>
      </c>
      <c r="N1261" s="191" t="str">
        <v/>
      </c>
      <c r="O1261" s="191" t="str">
        <v/>
      </c>
      <c r="P1261" s="193" t="str">
        <f t="shared" si="214"/>
        <v/>
      </c>
      <c r="Q1261" s="193" t="str">
        <f t="shared" si="215"/>
        <v/>
      </c>
      <c r="R1261" s="179" t="str">
        <f>IF('Planilla de Perforacion'!K1295="Survey","Survey","")</f>
        <v/>
      </c>
      <c r="T1261" s="179" t="b">
        <f t="shared" si="216"/>
        <v>0</v>
      </c>
      <c r="U1261" s="179" t="str">
        <v/>
      </c>
      <c r="V1261" s="179" t="str">
        <f t="shared" si="217"/>
        <v/>
      </c>
      <c r="W1261" t="str">
        <v/>
      </c>
      <c r="X1261" s="202" t="str">
        <v/>
      </c>
      <c r="Y1261" t="str">
        <v/>
      </c>
      <c r="Z1261" t="str">
        <v/>
      </c>
      <c r="AA1261" t="str">
        <f t="shared" si="220"/>
        <v/>
      </c>
      <c r="AB1261" t="str">
        <f t="shared" si="221"/>
        <v/>
      </c>
      <c r="AC1261" s="179" t="str">
        <f>IF('Planilla de Perforacion'!K1295="Repasa","Repasa","")</f>
        <v/>
      </c>
      <c r="AE1261" s="179" t="b">
        <f t="shared" si="218"/>
        <v>0</v>
      </c>
      <c r="AF1261" t="str">
        <v/>
      </c>
      <c r="AG1261" s="179" t="str">
        <f t="shared" si="219"/>
        <v/>
      </c>
      <c r="AH1261" t="str">
        <v/>
      </c>
      <c r="AI1261" s="202" t="str">
        <v/>
      </c>
      <c r="AJ1261" t="str">
        <v/>
      </c>
      <c r="AK1261" s="203" t="str">
        <v/>
      </c>
      <c r="AL1261" t="str">
        <f t="shared" si="212"/>
        <v/>
      </c>
      <c r="AM1261" t="str">
        <f t="shared" si="213"/>
        <v/>
      </c>
    </row>
    <row r="1262" spans="3:39" x14ac:dyDescent="0.25">
      <c r="C1262" s="179" t="str">
        <f>IF('Planilla de Perforacion'!K1296="Conexión","Conexión","")</f>
        <v/>
      </c>
      <c r="D1262" s="189" t="str">
        <f>'Planilla de Perforacion'!H1296</f>
        <v/>
      </c>
      <c r="E1262" s="190" t="str">
        <f>'Planilla de Perforacion'!E1296</f>
        <v/>
      </c>
      <c r="F1262" s="179">
        <f>'Planilla de Perforacion'!AF1296</f>
        <v>0</v>
      </c>
      <c r="G1262" s="179" t="str">
        <f>'Planilla de Perforacion'!AQ1296</f>
        <v/>
      </c>
      <c r="H1262" s="179" t="str">
        <f>'Planilla de Perforacion'!AS1296</f>
        <v/>
      </c>
      <c r="I1262" s="179" t="str">
        <f>'Planilla de Perforacion'!AR1296</f>
        <v/>
      </c>
      <c r="J1262" s="191" t="str">
        <v/>
      </c>
      <c r="K1262" s="191" t="str">
        <f t="shared" si="222"/>
        <v/>
      </c>
      <c r="L1262" s="191" t="str">
        <v/>
      </c>
      <c r="M1262" s="192" t="str">
        <v/>
      </c>
      <c r="N1262" s="191" t="str">
        <v/>
      </c>
      <c r="O1262" s="191" t="str">
        <v/>
      </c>
      <c r="P1262" s="193" t="str">
        <f t="shared" si="214"/>
        <v/>
      </c>
      <c r="Q1262" s="193" t="str">
        <f t="shared" si="215"/>
        <v/>
      </c>
      <c r="R1262" s="179" t="str">
        <f>IF('Planilla de Perforacion'!K1296="Survey","Survey","")</f>
        <v/>
      </c>
      <c r="T1262" s="179" t="b">
        <f t="shared" si="216"/>
        <v>0</v>
      </c>
      <c r="U1262" s="179" t="str">
        <v/>
      </c>
      <c r="V1262" s="179" t="str">
        <f t="shared" si="217"/>
        <v/>
      </c>
      <c r="W1262" t="str">
        <v/>
      </c>
      <c r="X1262" s="202" t="str">
        <v/>
      </c>
      <c r="Y1262" t="str">
        <v/>
      </c>
      <c r="Z1262" t="str">
        <v/>
      </c>
      <c r="AA1262" t="str">
        <f t="shared" si="220"/>
        <v/>
      </c>
      <c r="AB1262" t="str">
        <f t="shared" si="221"/>
        <v/>
      </c>
      <c r="AC1262" s="179" t="str">
        <f>IF('Planilla de Perforacion'!K1296="Repasa","Repasa","")</f>
        <v/>
      </c>
      <c r="AE1262" s="179" t="b">
        <f t="shared" si="218"/>
        <v>0</v>
      </c>
      <c r="AF1262" t="str">
        <v/>
      </c>
      <c r="AG1262" s="179" t="str">
        <f t="shared" si="219"/>
        <v/>
      </c>
      <c r="AH1262" t="str">
        <v/>
      </c>
      <c r="AI1262" s="202" t="str">
        <v/>
      </c>
      <c r="AJ1262" t="str">
        <v/>
      </c>
      <c r="AK1262" s="203" t="str">
        <v/>
      </c>
      <c r="AL1262" t="str">
        <f t="shared" si="212"/>
        <v/>
      </c>
      <c r="AM1262" t="str">
        <f t="shared" si="213"/>
        <v/>
      </c>
    </row>
    <row r="1263" spans="3:39" x14ac:dyDescent="0.25">
      <c r="C1263" s="179" t="str">
        <f>IF('Planilla de Perforacion'!K1297="Conexión","Conexión","")</f>
        <v/>
      </c>
      <c r="D1263" s="189" t="str">
        <f>'Planilla de Perforacion'!H1297</f>
        <v/>
      </c>
      <c r="E1263" s="190" t="str">
        <f>'Planilla de Perforacion'!E1297</f>
        <v/>
      </c>
      <c r="F1263" s="179">
        <f>'Planilla de Perforacion'!AF1297</f>
        <v>0</v>
      </c>
      <c r="G1263" s="179" t="str">
        <f>'Planilla de Perforacion'!AQ1297</f>
        <v/>
      </c>
      <c r="H1263" s="179" t="str">
        <f>'Planilla de Perforacion'!AS1297</f>
        <v/>
      </c>
      <c r="I1263" s="179" t="str">
        <f>'Planilla de Perforacion'!AR1297</f>
        <v/>
      </c>
      <c r="J1263" s="191" t="str">
        <v/>
      </c>
      <c r="K1263" s="191" t="str">
        <f t="shared" si="222"/>
        <v/>
      </c>
      <c r="L1263" s="191" t="str">
        <v/>
      </c>
      <c r="M1263" s="192" t="str">
        <v/>
      </c>
      <c r="N1263" s="191" t="str">
        <v/>
      </c>
      <c r="O1263" s="191" t="str">
        <v/>
      </c>
      <c r="P1263" s="193" t="str">
        <f t="shared" si="214"/>
        <v/>
      </c>
      <c r="Q1263" s="193" t="str">
        <f t="shared" si="215"/>
        <v/>
      </c>
      <c r="R1263" s="179" t="str">
        <f>IF('Planilla de Perforacion'!K1297="Survey","Survey","")</f>
        <v/>
      </c>
      <c r="T1263" s="179" t="b">
        <f t="shared" si="216"/>
        <v>0</v>
      </c>
      <c r="U1263" s="179" t="str">
        <v/>
      </c>
      <c r="V1263" s="179" t="str">
        <f t="shared" si="217"/>
        <v/>
      </c>
      <c r="W1263" t="str">
        <v/>
      </c>
      <c r="X1263" s="202" t="str">
        <v/>
      </c>
      <c r="Y1263" t="str">
        <v/>
      </c>
      <c r="Z1263" t="str">
        <v/>
      </c>
      <c r="AA1263" t="str">
        <f t="shared" si="220"/>
        <v/>
      </c>
      <c r="AB1263" t="str">
        <f t="shared" si="221"/>
        <v/>
      </c>
      <c r="AC1263" s="179" t="str">
        <f>IF('Planilla de Perforacion'!K1297="Repasa","Repasa","")</f>
        <v/>
      </c>
      <c r="AE1263" s="179" t="b">
        <f t="shared" si="218"/>
        <v>0</v>
      </c>
      <c r="AF1263" t="str">
        <v/>
      </c>
      <c r="AG1263" s="179" t="str">
        <f t="shared" si="219"/>
        <v/>
      </c>
      <c r="AH1263" t="str">
        <v/>
      </c>
      <c r="AI1263" s="202" t="str">
        <v/>
      </c>
      <c r="AJ1263" t="str">
        <v/>
      </c>
      <c r="AK1263" s="203" t="str">
        <v/>
      </c>
      <c r="AL1263" t="str">
        <f t="shared" si="212"/>
        <v/>
      </c>
      <c r="AM1263" t="str">
        <f t="shared" si="213"/>
        <v/>
      </c>
    </row>
    <row r="1264" spans="3:39" x14ac:dyDescent="0.25">
      <c r="C1264" s="179" t="str">
        <f>IF('Planilla de Perforacion'!K1298="Conexión","Conexión","")</f>
        <v/>
      </c>
      <c r="D1264" s="189" t="str">
        <f>'Planilla de Perforacion'!H1298</f>
        <v/>
      </c>
      <c r="E1264" s="190" t="str">
        <f>'Planilla de Perforacion'!E1298</f>
        <v/>
      </c>
      <c r="F1264" s="179">
        <f>'Planilla de Perforacion'!AF1298</f>
        <v>0</v>
      </c>
      <c r="G1264" s="179" t="str">
        <f>'Planilla de Perforacion'!AQ1298</f>
        <v/>
      </c>
      <c r="H1264" s="179" t="str">
        <f>'Planilla de Perforacion'!AS1298</f>
        <v/>
      </c>
      <c r="I1264" s="179" t="str">
        <f>'Planilla de Perforacion'!AR1298</f>
        <v/>
      </c>
      <c r="J1264" s="191" t="str">
        <v/>
      </c>
      <c r="K1264" s="191" t="str">
        <f t="shared" si="222"/>
        <v/>
      </c>
      <c r="L1264" s="191" t="str">
        <v/>
      </c>
      <c r="M1264" s="192" t="str">
        <v/>
      </c>
      <c r="N1264" s="191" t="str">
        <v/>
      </c>
      <c r="O1264" s="191" t="str">
        <v/>
      </c>
      <c r="P1264" s="193" t="str">
        <f t="shared" si="214"/>
        <v/>
      </c>
      <c r="Q1264" s="193" t="str">
        <f t="shared" si="215"/>
        <v/>
      </c>
      <c r="R1264" s="179" t="str">
        <f>IF('Planilla de Perforacion'!K1298="Survey","Survey","")</f>
        <v/>
      </c>
      <c r="T1264" s="179" t="b">
        <f t="shared" si="216"/>
        <v>0</v>
      </c>
      <c r="U1264" s="179" t="str">
        <v/>
      </c>
      <c r="V1264" s="179" t="str">
        <f t="shared" si="217"/>
        <v/>
      </c>
      <c r="W1264" t="str">
        <v/>
      </c>
      <c r="X1264" s="202" t="str">
        <v/>
      </c>
      <c r="Y1264" t="str">
        <v/>
      </c>
      <c r="Z1264" t="str">
        <v/>
      </c>
      <c r="AA1264" t="str">
        <f t="shared" si="220"/>
        <v/>
      </c>
      <c r="AB1264" t="str">
        <f t="shared" si="221"/>
        <v/>
      </c>
      <c r="AC1264" s="179" t="str">
        <f>IF('Planilla de Perforacion'!K1298="Repasa","Repasa","")</f>
        <v/>
      </c>
      <c r="AE1264" s="179" t="b">
        <f t="shared" si="218"/>
        <v>0</v>
      </c>
      <c r="AF1264" t="str">
        <v/>
      </c>
      <c r="AG1264" s="179" t="str">
        <f t="shared" si="219"/>
        <v/>
      </c>
      <c r="AH1264" t="str">
        <v/>
      </c>
      <c r="AI1264" s="202" t="str">
        <v/>
      </c>
      <c r="AJ1264" t="str">
        <v/>
      </c>
      <c r="AK1264" s="203" t="str">
        <v/>
      </c>
      <c r="AL1264" t="str">
        <f t="shared" si="212"/>
        <v/>
      </c>
      <c r="AM1264" t="str">
        <f t="shared" si="213"/>
        <v/>
      </c>
    </row>
    <row r="1265" spans="3:39" x14ac:dyDescent="0.25">
      <c r="C1265" s="179" t="str">
        <f>IF('Planilla de Perforacion'!K1299="Conexión","Conexión","")</f>
        <v/>
      </c>
      <c r="D1265" s="189" t="str">
        <f>'Planilla de Perforacion'!H1299</f>
        <v/>
      </c>
      <c r="E1265" s="190" t="str">
        <f>'Planilla de Perforacion'!E1299</f>
        <v/>
      </c>
      <c r="F1265" s="179">
        <f>'Planilla de Perforacion'!AF1299</f>
        <v>0</v>
      </c>
      <c r="G1265" s="179" t="str">
        <f>'Planilla de Perforacion'!AQ1299</f>
        <v/>
      </c>
      <c r="H1265" s="179" t="str">
        <f>'Planilla de Perforacion'!AS1299</f>
        <v/>
      </c>
      <c r="I1265" s="179" t="str">
        <f>'Planilla de Perforacion'!AR1299</f>
        <v/>
      </c>
      <c r="J1265" s="191" t="str">
        <v/>
      </c>
      <c r="K1265" s="191" t="str">
        <f t="shared" si="222"/>
        <v/>
      </c>
      <c r="L1265" s="191" t="str">
        <v/>
      </c>
      <c r="M1265" s="192" t="str">
        <v/>
      </c>
      <c r="N1265" s="191" t="str">
        <v/>
      </c>
      <c r="O1265" s="191" t="str">
        <v/>
      </c>
      <c r="P1265" s="193" t="str">
        <f t="shared" si="214"/>
        <v/>
      </c>
      <c r="Q1265" s="193" t="str">
        <f t="shared" si="215"/>
        <v/>
      </c>
      <c r="R1265" s="179" t="str">
        <f>IF('Planilla de Perforacion'!K1299="Survey","Survey","")</f>
        <v/>
      </c>
      <c r="T1265" s="179" t="b">
        <f t="shared" si="216"/>
        <v>0</v>
      </c>
      <c r="U1265" s="179" t="str">
        <v/>
      </c>
      <c r="V1265" s="179" t="str">
        <f t="shared" si="217"/>
        <v/>
      </c>
      <c r="W1265" t="str">
        <v/>
      </c>
      <c r="X1265" s="202" t="str">
        <v/>
      </c>
      <c r="Y1265" t="str">
        <v/>
      </c>
      <c r="Z1265" t="str">
        <v/>
      </c>
      <c r="AA1265" t="str">
        <f t="shared" si="220"/>
        <v/>
      </c>
      <c r="AB1265" t="str">
        <f t="shared" si="221"/>
        <v/>
      </c>
      <c r="AC1265" s="179" t="str">
        <f>IF('Planilla de Perforacion'!K1299="Repasa","Repasa","")</f>
        <v/>
      </c>
      <c r="AE1265" s="179" t="b">
        <f t="shared" si="218"/>
        <v>0</v>
      </c>
      <c r="AF1265" t="str">
        <v/>
      </c>
      <c r="AG1265" s="179" t="str">
        <f t="shared" si="219"/>
        <v/>
      </c>
      <c r="AH1265" t="str">
        <v/>
      </c>
      <c r="AI1265" s="202" t="str">
        <v/>
      </c>
      <c r="AJ1265" t="str">
        <v/>
      </c>
      <c r="AK1265" s="203" t="str">
        <v/>
      </c>
      <c r="AL1265" t="str">
        <f t="shared" si="212"/>
        <v/>
      </c>
      <c r="AM1265" t="str">
        <f t="shared" si="213"/>
        <v/>
      </c>
    </row>
    <row r="1266" spans="3:39" x14ac:dyDescent="0.25">
      <c r="C1266" s="179" t="str">
        <f>IF('Planilla de Perforacion'!K1300="Conexión","Conexión","")</f>
        <v/>
      </c>
      <c r="D1266" s="189" t="str">
        <f>'Planilla de Perforacion'!H1300</f>
        <v/>
      </c>
      <c r="E1266" s="190" t="str">
        <f>'Planilla de Perforacion'!E1300</f>
        <v/>
      </c>
      <c r="F1266" s="179">
        <f>'Planilla de Perforacion'!AF1300</f>
        <v>0</v>
      </c>
      <c r="G1266" s="179" t="str">
        <f>'Planilla de Perforacion'!AQ1300</f>
        <v/>
      </c>
      <c r="H1266" s="179" t="str">
        <f>'Planilla de Perforacion'!AS1300</f>
        <v/>
      </c>
      <c r="I1266" s="179" t="str">
        <f>'Planilla de Perforacion'!AR1300</f>
        <v/>
      </c>
      <c r="J1266" s="191" t="str">
        <v/>
      </c>
      <c r="K1266" s="191" t="str">
        <f t="shared" si="222"/>
        <v/>
      </c>
      <c r="L1266" s="191" t="str">
        <v/>
      </c>
      <c r="M1266" s="192" t="str">
        <v/>
      </c>
      <c r="N1266" s="191" t="str">
        <v/>
      </c>
      <c r="O1266" s="191" t="str">
        <v/>
      </c>
      <c r="P1266" s="193" t="str">
        <f t="shared" si="214"/>
        <v/>
      </c>
      <c r="Q1266" s="193" t="str">
        <f t="shared" si="215"/>
        <v/>
      </c>
      <c r="R1266" s="179" t="str">
        <f>IF('Planilla de Perforacion'!K1300="Survey","Survey","")</f>
        <v/>
      </c>
      <c r="T1266" s="179" t="b">
        <f t="shared" si="216"/>
        <v>0</v>
      </c>
      <c r="U1266" s="179" t="str">
        <v/>
      </c>
      <c r="V1266" s="179" t="str">
        <f t="shared" si="217"/>
        <v/>
      </c>
      <c r="W1266" t="str">
        <v/>
      </c>
      <c r="X1266" s="202" t="str">
        <v/>
      </c>
      <c r="Y1266" t="str">
        <v/>
      </c>
      <c r="Z1266" t="str">
        <v/>
      </c>
      <c r="AA1266" t="str">
        <f t="shared" si="220"/>
        <v/>
      </c>
      <c r="AB1266" t="str">
        <f t="shared" si="221"/>
        <v/>
      </c>
      <c r="AC1266" s="179" t="str">
        <f>IF('Planilla de Perforacion'!K1300="Repasa","Repasa","")</f>
        <v/>
      </c>
      <c r="AE1266" s="179" t="b">
        <f t="shared" si="218"/>
        <v>0</v>
      </c>
      <c r="AF1266" t="str">
        <v/>
      </c>
      <c r="AG1266" s="179" t="str">
        <f t="shared" si="219"/>
        <v/>
      </c>
      <c r="AH1266" t="str">
        <v/>
      </c>
      <c r="AI1266" s="202" t="str">
        <v/>
      </c>
      <c r="AJ1266" t="str">
        <v/>
      </c>
      <c r="AK1266" s="203" t="str">
        <v/>
      </c>
      <c r="AL1266" t="str">
        <f t="shared" si="212"/>
        <v/>
      </c>
      <c r="AM1266" t="str">
        <f t="shared" si="213"/>
        <v/>
      </c>
    </row>
    <row r="1267" spans="3:39" x14ac:dyDescent="0.25">
      <c r="C1267" s="179" t="str">
        <f>IF('Planilla de Perforacion'!K1301="Conexión","Conexión","")</f>
        <v/>
      </c>
      <c r="D1267" s="189" t="str">
        <f>'Planilla de Perforacion'!H1301</f>
        <v/>
      </c>
      <c r="E1267" s="190" t="str">
        <f>'Planilla de Perforacion'!E1301</f>
        <v/>
      </c>
      <c r="F1267" s="179">
        <f>'Planilla de Perforacion'!AF1301</f>
        <v>0</v>
      </c>
      <c r="G1267" s="179" t="str">
        <f>'Planilla de Perforacion'!AQ1301</f>
        <v/>
      </c>
      <c r="H1267" s="179" t="str">
        <f>'Planilla de Perforacion'!AS1301</f>
        <v/>
      </c>
      <c r="I1267" s="179" t="str">
        <f>'Planilla de Perforacion'!AR1301</f>
        <v/>
      </c>
      <c r="J1267" s="191" t="str">
        <v/>
      </c>
      <c r="K1267" s="191" t="str">
        <f t="shared" si="222"/>
        <v/>
      </c>
      <c r="L1267" s="191" t="str">
        <v/>
      </c>
      <c r="M1267" s="192" t="str">
        <v/>
      </c>
      <c r="N1267" s="191" t="str">
        <v/>
      </c>
      <c r="O1267" s="191" t="str">
        <v/>
      </c>
      <c r="P1267" s="193" t="str">
        <f t="shared" si="214"/>
        <v/>
      </c>
      <c r="Q1267" s="193" t="str">
        <f t="shared" si="215"/>
        <v/>
      </c>
      <c r="R1267" s="179" t="str">
        <f>IF('Planilla de Perforacion'!K1301="Survey","Survey","")</f>
        <v/>
      </c>
      <c r="T1267" s="179" t="b">
        <f t="shared" si="216"/>
        <v>0</v>
      </c>
      <c r="U1267" s="179" t="str">
        <v/>
      </c>
      <c r="V1267" s="179" t="str">
        <f t="shared" si="217"/>
        <v/>
      </c>
      <c r="W1267" t="str">
        <v/>
      </c>
      <c r="X1267" s="202" t="str">
        <v/>
      </c>
      <c r="Y1267" t="str">
        <v/>
      </c>
      <c r="Z1267" t="str">
        <v/>
      </c>
      <c r="AA1267" t="str">
        <f t="shared" si="220"/>
        <v/>
      </c>
      <c r="AB1267" t="str">
        <f t="shared" si="221"/>
        <v/>
      </c>
      <c r="AC1267" s="179" t="str">
        <f>IF('Planilla de Perforacion'!K1301="Repasa","Repasa","")</f>
        <v/>
      </c>
      <c r="AE1267" s="179" t="b">
        <f t="shared" si="218"/>
        <v>0</v>
      </c>
      <c r="AF1267" t="str">
        <v/>
      </c>
      <c r="AG1267" s="179" t="str">
        <f t="shared" si="219"/>
        <v/>
      </c>
      <c r="AH1267" t="str">
        <v/>
      </c>
      <c r="AI1267" s="202" t="str">
        <v/>
      </c>
      <c r="AJ1267" t="str">
        <v/>
      </c>
      <c r="AK1267" s="203" t="str">
        <v/>
      </c>
      <c r="AL1267" t="str">
        <f t="shared" si="212"/>
        <v/>
      </c>
      <c r="AM1267" t="str">
        <f t="shared" si="213"/>
        <v/>
      </c>
    </row>
    <row r="1268" spans="3:39" x14ac:dyDescent="0.25">
      <c r="C1268" s="179" t="str">
        <f>IF('Planilla de Perforacion'!K1302="Conexión","Conexión","")</f>
        <v/>
      </c>
      <c r="D1268" s="189" t="str">
        <f>'Planilla de Perforacion'!H1302</f>
        <v/>
      </c>
      <c r="E1268" s="190" t="str">
        <f>'Planilla de Perforacion'!E1302</f>
        <v/>
      </c>
      <c r="F1268" s="179">
        <f>'Planilla de Perforacion'!AF1302</f>
        <v>0</v>
      </c>
      <c r="G1268" s="179" t="str">
        <f>'Planilla de Perforacion'!AQ1302</f>
        <v/>
      </c>
      <c r="H1268" s="179" t="str">
        <f>'Planilla de Perforacion'!AS1302</f>
        <v/>
      </c>
      <c r="I1268" s="179" t="str">
        <f>'Planilla de Perforacion'!AR1302</f>
        <v/>
      </c>
      <c r="J1268" s="191" t="str">
        <v/>
      </c>
      <c r="K1268" s="191" t="str">
        <f t="shared" si="222"/>
        <v/>
      </c>
      <c r="L1268" s="191" t="str">
        <v/>
      </c>
      <c r="M1268" s="192" t="str">
        <v/>
      </c>
      <c r="N1268" s="191" t="str">
        <v/>
      </c>
      <c r="O1268" s="191" t="str">
        <v/>
      </c>
      <c r="P1268" s="193" t="str">
        <f t="shared" si="214"/>
        <v/>
      </c>
      <c r="Q1268" s="193" t="str">
        <f t="shared" si="215"/>
        <v/>
      </c>
      <c r="R1268" s="179" t="str">
        <f>IF('Planilla de Perforacion'!K1302="Survey","Survey","")</f>
        <v/>
      </c>
      <c r="T1268" s="179" t="b">
        <f t="shared" si="216"/>
        <v>0</v>
      </c>
      <c r="U1268" s="179" t="str">
        <v/>
      </c>
      <c r="V1268" s="179" t="str">
        <f t="shared" si="217"/>
        <v/>
      </c>
      <c r="W1268" t="str">
        <v/>
      </c>
      <c r="X1268" s="202" t="str">
        <v/>
      </c>
      <c r="Y1268" t="str">
        <v/>
      </c>
      <c r="Z1268" t="str">
        <v/>
      </c>
      <c r="AA1268" t="str">
        <f t="shared" si="220"/>
        <v/>
      </c>
      <c r="AB1268" t="str">
        <f t="shared" si="221"/>
        <v/>
      </c>
      <c r="AC1268" s="179" t="str">
        <f>IF('Planilla de Perforacion'!K1302="Repasa","Repasa","")</f>
        <v/>
      </c>
      <c r="AE1268" s="179" t="b">
        <f t="shared" si="218"/>
        <v>0</v>
      </c>
      <c r="AF1268" t="str">
        <v/>
      </c>
      <c r="AG1268" s="179" t="str">
        <f t="shared" si="219"/>
        <v/>
      </c>
      <c r="AH1268" t="str">
        <v/>
      </c>
      <c r="AI1268" s="202" t="str">
        <v/>
      </c>
      <c r="AJ1268" t="str">
        <v/>
      </c>
      <c r="AK1268" s="203" t="str">
        <v/>
      </c>
      <c r="AL1268" t="str">
        <f t="shared" si="212"/>
        <v/>
      </c>
      <c r="AM1268" t="str">
        <f t="shared" si="213"/>
        <v/>
      </c>
    </row>
    <row r="1269" spans="3:39" x14ac:dyDescent="0.25">
      <c r="C1269" s="179" t="str">
        <f>IF('Planilla de Perforacion'!K1303="Conexión","Conexión","")</f>
        <v/>
      </c>
      <c r="D1269" s="189" t="str">
        <f>'Planilla de Perforacion'!H1303</f>
        <v/>
      </c>
      <c r="E1269" s="190" t="str">
        <f>'Planilla de Perforacion'!E1303</f>
        <v/>
      </c>
      <c r="F1269" s="179">
        <f>'Planilla de Perforacion'!AF1303</f>
        <v>0</v>
      </c>
      <c r="G1269" s="179" t="str">
        <f>'Planilla de Perforacion'!AQ1303</f>
        <v/>
      </c>
      <c r="H1269" s="179" t="str">
        <f>'Planilla de Perforacion'!AS1303</f>
        <v/>
      </c>
      <c r="I1269" s="179" t="str">
        <f>'Planilla de Perforacion'!AR1303</f>
        <v/>
      </c>
      <c r="J1269" s="191" t="str">
        <v/>
      </c>
      <c r="K1269" s="191" t="str">
        <f t="shared" si="222"/>
        <v/>
      </c>
      <c r="L1269" s="191" t="str">
        <v/>
      </c>
      <c r="M1269" s="192" t="str">
        <v/>
      </c>
      <c r="N1269" s="191" t="str">
        <v/>
      </c>
      <c r="O1269" s="191" t="str">
        <v/>
      </c>
      <c r="P1269" s="193" t="str">
        <f t="shared" si="214"/>
        <v/>
      </c>
      <c r="Q1269" s="193" t="str">
        <f t="shared" si="215"/>
        <v/>
      </c>
      <c r="R1269" s="179" t="str">
        <f>IF('Planilla de Perforacion'!K1303="Survey","Survey","")</f>
        <v/>
      </c>
      <c r="T1269" s="179" t="b">
        <f t="shared" si="216"/>
        <v>0</v>
      </c>
      <c r="U1269" s="179" t="str">
        <v/>
      </c>
      <c r="V1269" s="179" t="str">
        <f t="shared" si="217"/>
        <v/>
      </c>
      <c r="W1269" t="str">
        <v/>
      </c>
      <c r="X1269" s="202" t="str">
        <v/>
      </c>
      <c r="Y1269" t="str">
        <v/>
      </c>
      <c r="Z1269" t="str">
        <v/>
      </c>
      <c r="AA1269" t="str">
        <f t="shared" si="220"/>
        <v/>
      </c>
      <c r="AB1269" t="str">
        <f t="shared" si="221"/>
        <v/>
      </c>
      <c r="AC1269" s="179" t="str">
        <f>IF('Planilla de Perforacion'!K1303="Repasa","Repasa","")</f>
        <v/>
      </c>
      <c r="AE1269" s="179" t="b">
        <f t="shared" si="218"/>
        <v>0</v>
      </c>
      <c r="AF1269" t="str">
        <v/>
      </c>
      <c r="AG1269" s="179" t="str">
        <f t="shared" si="219"/>
        <v/>
      </c>
      <c r="AH1269" t="str">
        <v/>
      </c>
      <c r="AI1269" s="202" t="str">
        <v/>
      </c>
      <c r="AJ1269" t="str">
        <v/>
      </c>
      <c r="AK1269" s="203" t="str">
        <v/>
      </c>
      <c r="AL1269" t="str">
        <f t="shared" si="212"/>
        <v/>
      </c>
      <c r="AM1269" t="str">
        <f t="shared" si="213"/>
        <v/>
      </c>
    </row>
    <row r="1270" spans="3:39" x14ac:dyDescent="0.25">
      <c r="C1270" s="179" t="str">
        <f>IF('Planilla de Perforacion'!K1304="Conexión","Conexión","")</f>
        <v/>
      </c>
      <c r="D1270" s="189" t="str">
        <f>'Planilla de Perforacion'!H1304</f>
        <v/>
      </c>
      <c r="E1270" s="190" t="str">
        <f>'Planilla de Perforacion'!E1304</f>
        <v/>
      </c>
      <c r="F1270" s="179">
        <f>'Planilla de Perforacion'!AF1304</f>
        <v>0</v>
      </c>
      <c r="G1270" s="179" t="str">
        <f>'Planilla de Perforacion'!AQ1304</f>
        <v/>
      </c>
      <c r="H1270" s="179" t="str">
        <f>'Planilla de Perforacion'!AS1304</f>
        <v/>
      </c>
      <c r="I1270" s="179" t="str">
        <f>'Planilla de Perforacion'!AR1304</f>
        <v/>
      </c>
      <c r="J1270" s="191" t="str">
        <v/>
      </c>
      <c r="K1270" s="191" t="str">
        <f t="shared" si="222"/>
        <v/>
      </c>
      <c r="L1270" s="191" t="str">
        <v/>
      </c>
      <c r="M1270" s="192" t="str">
        <v/>
      </c>
      <c r="N1270" s="191" t="str">
        <v/>
      </c>
      <c r="O1270" s="191" t="str">
        <v/>
      </c>
      <c r="P1270" s="193" t="str">
        <f t="shared" si="214"/>
        <v/>
      </c>
      <c r="Q1270" s="193" t="str">
        <f t="shared" si="215"/>
        <v/>
      </c>
      <c r="R1270" s="179" t="str">
        <f>IF('Planilla de Perforacion'!K1304="Survey","Survey","")</f>
        <v/>
      </c>
      <c r="T1270" s="179" t="b">
        <f t="shared" si="216"/>
        <v>0</v>
      </c>
      <c r="U1270" s="179" t="str">
        <v/>
      </c>
      <c r="V1270" s="179" t="str">
        <f t="shared" si="217"/>
        <v/>
      </c>
      <c r="W1270" t="str">
        <v/>
      </c>
      <c r="X1270" s="202" t="str">
        <v/>
      </c>
      <c r="Y1270" t="str">
        <v/>
      </c>
      <c r="Z1270" t="str">
        <v/>
      </c>
      <c r="AA1270" t="str">
        <f t="shared" si="220"/>
        <v/>
      </c>
      <c r="AB1270" t="str">
        <f t="shared" si="221"/>
        <v/>
      </c>
      <c r="AC1270" s="179" t="str">
        <f>IF('Planilla de Perforacion'!K1304="Repasa","Repasa","")</f>
        <v/>
      </c>
      <c r="AE1270" s="179" t="b">
        <f t="shared" si="218"/>
        <v>0</v>
      </c>
      <c r="AF1270" t="str">
        <v/>
      </c>
      <c r="AG1270" s="179" t="str">
        <f t="shared" si="219"/>
        <v/>
      </c>
      <c r="AH1270" t="str">
        <v/>
      </c>
      <c r="AI1270" s="202" t="str">
        <v/>
      </c>
      <c r="AJ1270" t="str">
        <v/>
      </c>
      <c r="AK1270" s="203" t="str">
        <v/>
      </c>
      <c r="AL1270" t="str">
        <f t="shared" si="212"/>
        <v/>
      </c>
      <c r="AM1270" t="str">
        <f t="shared" si="213"/>
        <v/>
      </c>
    </row>
    <row r="1271" spans="3:39" x14ac:dyDescent="0.25">
      <c r="C1271" s="179" t="str">
        <f>IF('Planilla de Perforacion'!K1305="Conexión","Conexión","")</f>
        <v/>
      </c>
      <c r="D1271" s="189" t="str">
        <f>'Planilla de Perforacion'!H1305</f>
        <v/>
      </c>
      <c r="E1271" s="190" t="str">
        <f>'Planilla de Perforacion'!E1305</f>
        <v/>
      </c>
      <c r="F1271" s="179">
        <f>'Planilla de Perforacion'!AF1305</f>
        <v>0</v>
      </c>
      <c r="G1271" s="179" t="str">
        <f>'Planilla de Perforacion'!AQ1305</f>
        <v/>
      </c>
      <c r="H1271" s="179" t="str">
        <f>'Planilla de Perforacion'!AS1305</f>
        <v/>
      </c>
      <c r="I1271" s="179" t="str">
        <f>'Planilla de Perforacion'!AR1305</f>
        <v/>
      </c>
      <c r="J1271" s="191" t="str">
        <v/>
      </c>
      <c r="K1271" s="191" t="str">
        <f t="shared" si="222"/>
        <v/>
      </c>
      <c r="L1271" s="191" t="str">
        <v/>
      </c>
      <c r="M1271" s="192" t="str">
        <v/>
      </c>
      <c r="N1271" s="191" t="str">
        <v/>
      </c>
      <c r="O1271" s="191" t="str">
        <v/>
      </c>
      <c r="P1271" s="193" t="str">
        <f t="shared" si="214"/>
        <v/>
      </c>
      <c r="Q1271" s="193" t="str">
        <f t="shared" si="215"/>
        <v/>
      </c>
      <c r="R1271" s="179" t="str">
        <f>IF('Planilla de Perforacion'!K1305="Survey","Survey","")</f>
        <v/>
      </c>
      <c r="T1271" s="179" t="b">
        <f t="shared" si="216"/>
        <v>0</v>
      </c>
      <c r="U1271" s="179" t="str">
        <v/>
      </c>
      <c r="V1271" s="179" t="str">
        <f t="shared" si="217"/>
        <v/>
      </c>
      <c r="W1271" t="str">
        <v/>
      </c>
      <c r="X1271" s="202" t="str">
        <v/>
      </c>
      <c r="Y1271" t="str">
        <v/>
      </c>
      <c r="Z1271" t="str">
        <v/>
      </c>
      <c r="AA1271" t="str">
        <f t="shared" si="220"/>
        <v/>
      </c>
      <c r="AB1271" t="str">
        <f t="shared" si="221"/>
        <v/>
      </c>
      <c r="AC1271" s="179" t="str">
        <f>IF('Planilla de Perforacion'!K1305="Repasa","Repasa","")</f>
        <v/>
      </c>
      <c r="AE1271" s="179" t="b">
        <f t="shared" si="218"/>
        <v>0</v>
      </c>
      <c r="AF1271" t="str">
        <v/>
      </c>
      <c r="AG1271" s="179" t="str">
        <f t="shared" si="219"/>
        <v/>
      </c>
      <c r="AH1271" t="str">
        <v/>
      </c>
      <c r="AI1271" s="202" t="str">
        <v/>
      </c>
      <c r="AJ1271" t="str">
        <v/>
      </c>
      <c r="AK1271" s="203" t="str">
        <v/>
      </c>
      <c r="AL1271" t="str">
        <f t="shared" si="212"/>
        <v/>
      </c>
      <c r="AM1271" t="str">
        <f t="shared" si="213"/>
        <v/>
      </c>
    </row>
    <row r="1272" spans="3:39" x14ac:dyDescent="0.25">
      <c r="C1272" s="179" t="str">
        <f>IF('Planilla de Perforacion'!K1306="Conexión","Conexión","")</f>
        <v/>
      </c>
      <c r="D1272" s="189" t="str">
        <f>'Planilla de Perforacion'!H1306</f>
        <v/>
      </c>
      <c r="E1272" s="190" t="str">
        <f>'Planilla de Perforacion'!E1306</f>
        <v/>
      </c>
      <c r="F1272" s="179">
        <f>'Planilla de Perforacion'!AF1306</f>
        <v>0</v>
      </c>
      <c r="G1272" s="179" t="str">
        <f>'Planilla de Perforacion'!AQ1306</f>
        <v/>
      </c>
      <c r="H1272" s="179" t="str">
        <f>'Planilla de Perforacion'!AS1306</f>
        <v/>
      </c>
      <c r="I1272" s="179" t="str">
        <f>'Planilla de Perforacion'!AR1306</f>
        <v/>
      </c>
      <c r="J1272" s="191" t="str">
        <v/>
      </c>
      <c r="K1272" s="191" t="str">
        <f t="shared" si="222"/>
        <v/>
      </c>
      <c r="L1272" s="191" t="str">
        <v/>
      </c>
      <c r="M1272" s="192" t="str">
        <v/>
      </c>
      <c r="N1272" s="191" t="str">
        <v/>
      </c>
      <c r="O1272" s="191" t="str">
        <v/>
      </c>
      <c r="P1272" s="193" t="str">
        <f t="shared" si="214"/>
        <v/>
      </c>
      <c r="Q1272" s="193" t="str">
        <f t="shared" si="215"/>
        <v/>
      </c>
      <c r="R1272" s="179" t="str">
        <f>IF('Planilla de Perforacion'!K1306="Survey","Survey","")</f>
        <v/>
      </c>
      <c r="T1272" s="179" t="b">
        <f t="shared" si="216"/>
        <v>0</v>
      </c>
      <c r="U1272" s="179" t="str">
        <v/>
      </c>
      <c r="V1272" s="179" t="str">
        <f t="shared" si="217"/>
        <v/>
      </c>
      <c r="W1272" t="str">
        <v/>
      </c>
      <c r="X1272" s="202" t="str">
        <v/>
      </c>
      <c r="Y1272" t="str">
        <v/>
      </c>
      <c r="Z1272" t="str">
        <v/>
      </c>
      <c r="AA1272" t="str">
        <f t="shared" si="220"/>
        <v/>
      </c>
      <c r="AB1272" t="str">
        <f t="shared" si="221"/>
        <v/>
      </c>
      <c r="AC1272" s="179" t="str">
        <f>IF('Planilla de Perforacion'!K1306="Repasa","Repasa","")</f>
        <v/>
      </c>
      <c r="AE1272" s="179" t="b">
        <f t="shared" si="218"/>
        <v>0</v>
      </c>
      <c r="AF1272" t="str">
        <v/>
      </c>
      <c r="AG1272" s="179" t="str">
        <f t="shared" si="219"/>
        <v/>
      </c>
      <c r="AH1272" t="str">
        <v/>
      </c>
      <c r="AI1272" s="202" t="str">
        <v/>
      </c>
      <c r="AJ1272" t="str">
        <v/>
      </c>
      <c r="AK1272" s="203" t="str">
        <v/>
      </c>
      <c r="AL1272" t="str">
        <f t="shared" si="212"/>
        <v/>
      </c>
      <c r="AM1272" t="str">
        <f t="shared" si="213"/>
        <v/>
      </c>
    </row>
    <row r="1273" spans="3:39" x14ac:dyDescent="0.25">
      <c r="C1273" s="179" t="str">
        <f>IF('Planilla de Perforacion'!K1307="Conexión","Conexión","")</f>
        <v/>
      </c>
      <c r="D1273" s="189" t="str">
        <f>'Planilla de Perforacion'!H1307</f>
        <v/>
      </c>
      <c r="E1273" s="190" t="str">
        <f>'Planilla de Perforacion'!E1307</f>
        <v/>
      </c>
      <c r="F1273" s="179">
        <f>'Planilla de Perforacion'!AF1307</f>
        <v>0</v>
      </c>
      <c r="G1273" s="179" t="str">
        <f>'Planilla de Perforacion'!AQ1307</f>
        <v/>
      </c>
      <c r="H1273" s="179" t="str">
        <f>'Planilla de Perforacion'!AS1307</f>
        <v/>
      </c>
      <c r="I1273" s="179" t="str">
        <f>'Planilla de Perforacion'!AR1307</f>
        <v/>
      </c>
      <c r="J1273" s="191" t="str">
        <v/>
      </c>
      <c r="K1273" s="191" t="str">
        <f t="shared" si="222"/>
        <v/>
      </c>
      <c r="L1273" s="191" t="str">
        <v/>
      </c>
      <c r="M1273" s="192" t="str">
        <v/>
      </c>
      <c r="N1273" s="191" t="str">
        <v/>
      </c>
      <c r="O1273" s="191" t="str">
        <v/>
      </c>
      <c r="P1273" s="193" t="str">
        <f t="shared" si="214"/>
        <v/>
      </c>
      <c r="Q1273" s="193" t="str">
        <f t="shared" si="215"/>
        <v/>
      </c>
      <c r="R1273" s="179" t="str">
        <f>IF('Planilla de Perforacion'!K1307="Survey","Survey","")</f>
        <v/>
      </c>
      <c r="T1273" s="179" t="b">
        <f t="shared" si="216"/>
        <v>0</v>
      </c>
      <c r="U1273" s="179" t="str">
        <v/>
      </c>
      <c r="V1273" s="179" t="str">
        <f t="shared" si="217"/>
        <v/>
      </c>
      <c r="W1273" t="str">
        <v/>
      </c>
      <c r="X1273" s="202" t="str">
        <v/>
      </c>
      <c r="Y1273" t="str">
        <v/>
      </c>
      <c r="Z1273" t="str">
        <v/>
      </c>
      <c r="AA1273" t="str">
        <f t="shared" si="220"/>
        <v/>
      </c>
      <c r="AB1273" t="str">
        <f t="shared" si="221"/>
        <v/>
      </c>
      <c r="AC1273" s="179" t="str">
        <f>IF('Planilla de Perforacion'!K1307="Repasa","Repasa","")</f>
        <v/>
      </c>
      <c r="AE1273" s="179" t="b">
        <f t="shared" si="218"/>
        <v>0</v>
      </c>
      <c r="AF1273" t="str">
        <v/>
      </c>
      <c r="AG1273" s="179" t="str">
        <f t="shared" si="219"/>
        <v/>
      </c>
      <c r="AH1273" t="str">
        <v/>
      </c>
      <c r="AI1273" s="202" t="str">
        <v/>
      </c>
      <c r="AJ1273" t="str">
        <v/>
      </c>
      <c r="AK1273" s="203" t="str">
        <v/>
      </c>
      <c r="AL1273" t="str">
        <f t="shared" si="212"/>
        <v/>
      </c>
      <c r="AM1273" t="str">
        <f t="shared" si="213"/>
        <v/>
      </c>
    </row>
    <row r="1274" spans="3:39" x14ac:dyDescent="0.25">
      <c r="C1274" s="179" t="str">
        <f>IF('Planilla de Perforacion'!K1308="Conexión","Conexión","")</f>
        <v/>
      </c>
      <c r="D1274" s="189" t="str">
        <f>'Planilla de Perforacion'!H1308</f>
        <v/>
      </c>
      <c r="E1274" s="190" t="str">
        <f>'Planilla de Perforacion'!E1308</f>
        <v/>
      </c>
      <c r="F1274" s="179">
        <f>'Planilla de Perforacion'!AF1308</f>
        <v>0</v>
      </c>
      <c r="G1274" s="179" t="str">
        <f>'Planilla de Perforacion'!AQ1308</f>
        <v/>
      </c>
      <c r="H1274" s="179" t="str">
        <f>'Planilla de Perforacion'!AS1308</f>
        <v/>
      </c>
      <c r="I1274" s="179" t="str">
        <f>'Planilla de Perforacion'!AR1308</f>
        <v/>
      </c>
      <c r="J1274" s="191" t="str">
        <v/>
      </c>
      <c r="K1274" s="191" t="str">
        <f t="shared" si="222"/>
        <v/>
      </c>
      <c r="L1274" s="191" t="str">
        <v/>
      </c>
      <c r="M1274" s="192" t="str">
        <v/>
      </c>
      <c r="N1274" s="191" t="str">
        <v/>
      </c>
      <c r="O1274" s="191" t="str">
        <v/>
      </c>
      <c r="P1274" s="193" t="str">
        <f t="shared" si="214"/>
        <v/>
      </c>
      <c r="Q1274" s="193" t="str">
        <f t="shared" si="215"/>
        <v/>
      </c>
      <c r="R1274" s="179" t="str">
        <f>IF('Planilla de Perforacion'!K1308="Survey","Survey","")</f>
        <v/>
      </c>
      <c r="T1274" s="179" t="b">
        <f t="shared" si="216"/>
        <v>0</v>
      </c>
      <c r="U1274" s="179" t="str">
        <v/>
      </c>
      <c r="V1274" s="179" t="str">
        <f t="shared" si="217"/>
        <v/>
      </c>
      <c r="W1274" t="str">
        <v/>
      </c>
      <c r="X1274" s="202" t="str">
        <v/>
      </c>
      <c r="Y1274" t="str">
        <v/>
      </c>
      <c r="Z1274" t="str">
        <v/>
      </c>
      <c r="AA1274" t="str">
        <f t="shared" si="220"/>
        <v/>
      </c>
      <c r="AB1274" t="str">
        <f t="shared" si="221"/>
        <v/>
      </c>
      <c r="AC1274" s="179" t="str">
        <f>IF('Planilla de Perforacion'!K1308="Repasa","Repasa","")</f>
        <v/>
      </c>
      <c r="AE1274" s="179" t="b">
        <f t="shared" si="218"/>
        <v>0</v>
      </c>
      <c r="AF1274" t="str">
        <v/>
      </c>
      <c r="AG1274" s="179" t="str">
        <f t="shared" si="219"/>
        <v/>
      </c>
      <c r="AH1274" t="str">
        <v/>
      </c>
      <c r="AI1274" s="202" t="str">
        <v/>
      </c>
      <c r="AJ1274" t="str">
        <v/>
      </c>
      <c r="AK1274" s="203" t="str">
        <v/>
      </c>
      <c r="AL1274" t="str">
        <f t="shared" si="212"/>
        <v/>
      </c>
      <c r="AM1274" t="str">
        <f t="shared" si="213"/>
        <v/>
      </c>
    </row>
    <row r="1275" spans="3:39" x14ac:dyDescent="0.25">
      <c r="C1275" s="179" t="str">
        <f>IF('Planilla de Perforacion'!K1309="Conexión","Conexión","")</f>
        <v/>
      </c>
      <c r="D1275" s="189" t="str">
        <f>'Planilla de Perforacion'!H1309</f>
        <v/>
      </c>
      <c r="E1275" s="190" t="str">
        <f>'Planilla de Perforacion'!E1309</f>
        <v/>
      </c>
      <c r="F1275" s="179">
        <f>'Planilla de Perforacion'!AF1309</f>
        <v>0</v>
      </c>
      <c r="G1275" s="179" t="str">
        <f>'Planilla de Perforacion'!AQ1309</f>
        <v/>
      </c>
      <c r="H1275" s="179" t="str">
        <f>'Planilla de Perforacion'!AS1309</f>
        <v/>
      </c>
      <c r="I1275" s="179" t="str">
        <f>'Planilla de Perforacion'!AR1309</f>
        <v/>
      </c>
      <c r="J1275" s="191" t="str">
        <v/>
      </c>
      <c r="K1275" s="191" t="str">
        <f t="shared" si="222"/>
        <v/>
      </c>
      <c r="L1275" s="191" t="str">
        <v/>
      </c>
      <c r="M1275" s="192" t="str">
        <v/>
      </c>
      <c r="N1275" s="191" t="str">
        <v/>
      </c>
      <c r="O1275" s="191" t="str">
        <v/>
      </c>
      <c r="P1275" s="193" t="str">
        <f t="shared" si="214"/>
        <v/>
      </c>
      <c r="Q1275" s="193" t="str">
        <f t="shared" si="215"/>
        <v/>
      </c>
      <c r="R1275" s="179" t="str">
        <f>IF('Planilla de Perforacion'!K1309="Survey","Survey","")</f>
        <v/>
      </c>
      <c r="T1275" s="179" t="b">
        <f t="shared" si="216"/>
        <v>0</v>
      </c>
      <c r="U1275" s="179" t="str">
        <v/>
      </c>
      <c r="V1275" s="179" t="str">
        <f t="shared" si="217"/>
        <v/>
      </c>
      <c r="W1275" t="str">
        <v/>
      </c>
      <c r="X1275" s="202" t="str">
        <v/>
      </c>
      <c r="Y1275" t="str">
        <v/>
      </c>
      <c r="Z1275" t="str">
        <v/>
      </c>
      <c r="AA1275" t="str">
        <f t="shared" si="220"/>
        <v/>
      </c>
      <c r="AB1275" t="str">
        <f t="shared" si="221"/>
        <v/>
      </c>
      <c r="AC1275" s="179" t="str">
        <f>IF('Planilla de Perforacion'!K1309="Repasa","Repasa","")</f>
        <v/>
      </c>
      <c r="AE1275" s="179" t="b">
        <f t="shared" si="218"/>
        <v>0</v>
      </c>
      <c r="AF1275" t="str">
        <v/>
      </c>
      <c r="AG1275" s="179" t="str">
        <f t="shared" si="219"/>
        <v/>
      </c>
      <c r="AH1275" t="str">
        <v/>
      </c>
      <c r="AI1275" s="202" t="str">
        <v/>
      </c>
      <c r="AJ1275" t="str">
        <v/>
      </c>
      <c r="AK1275" s="203" t="str">
        <v/>
      </c>
      <c r="AL1275" t="str">
        <f t="shared" si="212"/>
        <v/>
      </c>
      <c r="AM1275" t="str">
        <f t="shared" si="213"/>
        <v/>
      </c>
    </row>
    <row r="1276" spans="3:39" x14ac:dyDescent="0.25">
      <c r="C1276" s="179" t="str">
        <f>IF('Planilla de Perforacion'!K1310="Conexión","Conexión","")</f>
        <v/>
      </c>
      <c r="D1276" s="189" t="str">
        <f>'Planilla de Perforacion'!H1310</f>
        <v/>
      </c>
      <c r="E1276" s="190" t="str">
        <f>'Planilla de Perforacion'!E1310</f>
        <v/>
      </c>
      <c r="F1276" s="179">
        <f>'Planilla de Perforacion'!AF1310</f>
        <v>0</v>
      </c>
      <c r="G1276" s="179" t="str">
        <f>'Planilla de Perforacion'!AQ1310</f>
        <v/>
      </c>
      <c r="H1276" s="179" t="str">
        <f>'Planilla de Perforacion'!AS1310</f>
        <v/>
      </c>
      <c r="I1276" s="179" t="str">
        <f>'Planilla de Perforacion'!AR1310</f>
        <v/>
      </c>
      <c r="J1276" s="191" t="str">
        <v/>
      </c>
      <c r="K1276" s="191" t="str">
        <f t="shared" si="222"/>
        <v/>
      </c>
      <c r="L1276" s="191" t="str">
        <v/>
      </c>
      <c r="M1276" s="192" t="str">
        <v/>
      </c>
      <c r="N1276" s="191" t="str">
        <v/>
      </c>
      <c r="O1276" s="191" t="str">
        <v/>
      </c>
      <c r="P1276" s="193" t="str">
        <f t="shared" si="214"/>
        <v/>
      </c>
      <c r="Q1276" s="193" t="str">
        <f t="shared" si="215"/>
        <v/>
      </c>
      <c r="R1276" s="179" t="str">
        <f>IF('Planilla de Perforacion'!K1310="Survey","Survey","")</f>
        <v/>
      </c>
      <c r="T1276" s="179" t="b">
        <f t="shared" si="216"/>
        <v>0</v>
      </c>
      <c r="U1276" s="179" t="str">
        <v/>
      </c>
      <c r="V1276" s="179" t="str">
        <f t="shared" si="217"/>
        <v/>
      </c>
      <c r="W1276" t="str">
        <v/>
      </c>
      <c r="X1276" s="202" t="str">
        <v/>
      </c>
      <c r="Y1276" t="str">
        <v/>
      </c>
      <c r="Z1276" t="str">
        <v/>
      </c>
      <c r="AA1276" t="str">
        <f t="shared" si="220"/>
        <v/>
      </c>
      <c r="AB1276" t="str">
        <f t="shared" si="221"/>
        <v/>
      </c>
      <c r="AC1276" s="179" t="str">
        <f>IF('Planilla de Perforacion'!K1310="Repasa","Repasa","")</f>
        <v/>
      </c>
      <c r="AE1276" s="179" t="b">
        <f t="shared" si="218"/>
        <v>0</v>
      </c>
      <c r="AF1276" t="str">
        <v/>
      </c>
      <c r="AG1276" s="179" t="str">
        <f t="shared" si="219"/>
        <v/>
      </c>
      <c r="AH1276" t="str">
        <v/>
      </c>
      <c r="AI1276" s="202" t="str">
        <v/>
      </c>
      <c r="AJ1276" t="str">
        <v/>
      </c>
      <c r="AK1276" s="203" t="str">
        <v/>
      </c>
      <c r="AL1276" t="str">
        <f t="shared" si="212"/>
        <v/>
      </c>
      <c r="AM1276" t="str">
        <f t="shared" si="213"/>
        <v/>
      </c>
    </row>
    <row r="1277" spans="3:39" x14ac:dyDescent="0.25">
      <c r="C1277" s="179" t="str">
        <f>IF('Planilla de Perforacion'!K1311="Conexión","Conexión","")</f>
        <v/>
      </c>
      <c r="D1277" s="189" t="str">
        <f>'Planilla de Perforacion'!H1311</f>
        <v/>
      </c>
      <c r="E1277" s="190" t="str">
        <f>'Planilla de Perforacion'!E1311</f>
        <v/>
      </c>
      <c r="F1277" s="179">
        <f>'Planilla de Perforacion'!AF1311</f>
        <v>0</v>
      </c>
      <c r="G1277" s="179" t="str">
        <f>'Planilla de Perforacion'!AQ1311</f>
        <v/>
      </c>
      <c r="H1277" s="179" t="str">
        <f>'Planilla de Perforacion'!AS1311</f>
        <v/>
      </c>
      <c r="I1277" s="179" t="str">
        <f>'Planilla de Perforacion'!AR1311</f>
        <v/>
      </c>
      <c r="J1277" s="191" t="str">
        <v/>
      </c>
      <c r="K1277" s="191" t="str">
        <f t="shared" si="222"/>
        <v/>
      </c>
      <c r="L1277" s="191" t="str">
        <v/>
      </c>
      <c r="M1277" s="192" t="str">
        <v/>
      </c>
      <c r="N1277" s="191" t="str">
        <v/>
      </c>
      <c r="O1277" s="191" t="str">
        <v/>
      </c>
      <c r="P1277" s="193" t="str">
        <f t="shared" si="214"/>
        <v/>
      </c>
      <c r="Q1277" s="193" t="str">
        <f t="shared" si="215"/>
        <v/>
      </c>
      <c r="R1277" s="179" t="str">
        <f>IF('Planilla de Perforacion'!K1311="Survey","Survey","")</f>
        <v/>
      </c>
      <c r="T1277" s="179" t="b">
        <f t="shared" si="216"/>
        <v>0</v>
      </c>
      <c r="U1277" s="179" t="str">
        <v/>
      </c>
      <c r="V1277" s="179" t="str">
        <f t="shared" si="217"/>
        <v/>
      </c>
      <c r="W1277" t="str">
        <v/>
      </c>
      <c r="X1277" s="202" t="str">
        <v/>
      </c>
      <c r="Y1277" t="str">
        <v/>
      </c>
      <c r="Z1277" t="str">
        <v/>
      </c>
      <c r="AA1277" t="str">
        <f t="shared" si="220"/>
        <v/>
      </c>
      <c r="AB1277" t="str">
        <f t="shared" si="221"/>
        <v/>
      </c>
      <c r="AC1277" s="179" t="str">
        <f>IF('Planilla de Perforacion'!K1311="Repasa","Repasa","")</f>
        <v/>
      </c>
      <c r="AE1277" s="179" t="b">
        <f t="shared" si="218"/>
        <v>0</v>
      </c>
      <c r="AF1277" t="str">
        <v/>
      </c>
      <c r="AG1277" s="179" t="str">
        <f t="shared" si="219"/>
        <v/>
      </c>
      <c r="AH1277" t="str">
        <v/>
      </c>
      <c r="AI1277" s="202" t="str">
        <v/>
      </c>
      <c r="AJ1277" t="str">
        <v/>
      </c>
      <c r="AK1277" s="203" t="str">
        <v/>
      </c>
      <c r="AL1277" t="str">
        <f t="shared" si="212"/>
        <v/>
      </c>
      <c r="AM1277" t="str">
        <f t="shared" si="213"/>
        <v/>
      </c>
    </row>
    <row r="1278" spans="3:39" x14ac:dyDescent="0.25">
      <c r="C1278" s="179" t="str">
        <f>IF('Planilla de Perforacion'!K1312="Conexión","Conexión","")</f>
        <v/>
      </c>
      <c r="D1278" s="189" t="str">
        <f>'Planilla de Perforacion'!H1312</f>
        <v/>
      </c>
      <c r="E1278" s="190" t="str">
        <f>'Planilla de Perforacion'!E1312</f>
        <v/>
      </c>
      <c r="F1278" s="179">
        <f>'Planilla de Perforacion'!AF1312</f>
        <v>0</v>
      </c>
      <c r="G1278" s="179" t="str">
        <f>'Planilla de Perforacion'!AQ1312</f>
        <v/>
      </c>
      <c r="H1278" s="179" t="str">
        <f>'Planilla de Perforacion'!AS1312</f>
        <v/>
      </c>
      <c r="I1278" s="179" t="str">
        <f>'Planilla de Perforacion'!AR1312</f>
        <v/>
      </c>
      <c r="J1278" s="191" t="str">
        <v/>
      </c>
      <c r="K1278" s="191" t="str">
        <f t="shared" si="222"/>
        <v/>
      </c>
      <c r="L1278" s="191" t="str">
        <v/>
      </c>
      <c r="M1278" s="192" t="str">
        <v/>
      </c>
      <c r="N1278" s="191" t="str">
        <v/>
      </c>
      <c r="O1278" s="191" t="str">
        <v/>
      </c>
      <c r="P1278" s="193" t="str">
        <f t="shared" si="214"/>
        <v/>
      </c>
      <c r="Q1278" s="193" t="str">
        <f t="shared" si="215"/>
        <v/>
      </c>
      <c r="R1278" s="179" t="str">
        <f>IF('Planilla de Perforacion'!K1312="Survey","Survey","")</f>
        <v/>
      </c>
      <c r="T1278" s="179" t="b">
        <f t="shared" si="216"/>
        <v>0</v>
      </c>
      <c r="U1278" s="179" t="str">
        <v/>
      </c>
      <c r="V1278" s="179" t="str">
        <f t="shared" si="217"/>
        <v/>
      </c>
      <c r="W1278" t="str">
        <v/>
      </c>
      <c r="X1278" s="202" t="str">
        <v/>
      </c>
      <c r="Y1278" t="str">
        <v/>
      </c>
      <c r="Z1278" t="str">
        <v/>
      </c>
      <c r="AA1278" t="str">
        <f t="shared" si="220"/>
        <v/>
      </c>
      <c r="AB1278" t="str">
        <f t="shared" si="221"/>
        <v/>
      </c>
      <c r="AC1278" s="179" t="str">
        <f>IF('Planilla de Perforacion'!K1312="Repasa","Repasa","")</f>
        <v/>
      </c>
      <c r="AE1278" s="179" t="b">
        <f t="shared" si="218"/>
        <v>0</v>
      </c>
      <c r="AF1278" t="str">
        <v/>
      </c>
      <c r="AG1278" s="179" t="str">
        <f t="shared" si="219"/>
        <v/>
      </c>
      <c r="AH1278" t="str">
        <v/>
      </c>
      <c r="AI1278" s="202" t="str">
        <v/>
      </c>
      <c r="AJ1278" t="str">
        <v/>
      </c>
      <c r="AK1278" s="203" t="str">
        <v/>
      </c>
      <c r="AL1278" t="str">
        <f t="shared" si="212"/>
        <v/>
      </c>
      <c r="AM1278" t="str">
        <f t="shared" si="213"/>
        <v/>
      </c>
    </row>
    <row r="1279" spans="3:39" x14ac:dyDescent="0.25">
      <c r="C1279" s="179" t="str">
        <f>IF('Planilla de Perforacion'!K1313="Conexión","Conexión","")</f>
        <v/>
      </c>
      <c r="D1279" s="189">
        <f>'Planilla de Perforacion'!H1313</f>
        <v>0</v>
      </c>
      <c r="E1279" s="190">
        <f>'Planilla de Perforacion'!E1313</f>
        <v>0</v>
      </c>
      <c r="F1279" s="179">
        <f>'Planilla de Perforacion'!AF1313</f>
        <v>0</v>
      </c>
      <c r="G1279" s="179" t="str">
        <f>'Planilla de Perforacion'!AQ1313</f>
        <v/>
      </c>
      <c r="H1279" s="179" t="str">
        <f>'Planilla de Perforacion'!AS1313</f>
        <v/>
      </c>
      <c r="I1279" s="179" t="str">
        <f>'Planilla de Perforacion'!AR1313</f>
        <v/>
      </c>
      <c r="J1279" s="191" t="str">
        <v/>
      </c>
      <c r="K1279" s="191" t="str">
        <f t="shared" si="222"/>
        <v/>
      </c>
      <c r="L1279" s="191" t="str">
        <v/>
      </c>
      <c r="M1279" s="192" t="str">
        <v/>
      </c>
      <c r="N1279" s="191" t="str">
        <v/>
      </c>
      <c r="O1279" s="191" t="str">
        <v/>
      </c>
      <c r="P1279" s="193" t="str">
        <f t="shared" si="214"/>
        <v/>
      </c>
      <c r="Q1279" s="193" t="str">
        <f t="shared" si="215"/>
        <v/>
      </c>
      <c r="R1279" s="179" t="str">
        <f>IF('Planilla de Perforacion'!K1313="Survey","Survey","")</f>
        <v/>
      </c>
      <c r="T1279" s="179" t="b">
        <f t="shared" si="216"/>
        <v>0</v>
      </c>
      <c r="U1279" s="179" t="str">
        <v/>
      </c>
      <c r="V1279" s="179" t="str">
        <f t="shared" si="217"/>
        <v/>
      </c>
      <c r="W1279" t="str">
        <v/>
      </c>
      <c r="X1279" s="202" t="str">
        <v/>
      </c>
      <c r="Y1279" t="str">
        <v/>
      </c>
      <c r="Z1279" t="str">
        <v/>
      </c>
      <c r="AA1279" t="str">
        <f t="shared" si="220"/>
        <v/>
      </c>
      <c r="AB1279" t="str">
        <f t="shared" si="221"/>
        <v/>
      </c>
      <c r="AC1279" s="179" t="str">
        <f>IF('Planilla de Perforacion'!K1313="Repasa","Repasa","")</f>
        <v/>
      </c>
      <c r="AE1279" s="179" t="b">
        <f t="shared" si="218"/>
        <v>0</v>
      </c>
      <c r="AF1279" t="str">
        <v/>
      </c>
      <c r="AG1279" s="179" t="str">
        <f t="shared" si="219"/>
        <v/>
      </c>
      <c r="AH1279" t="str">
        <v/>
      </c>
      <c r="AI1279" s="202" t="str">
        <v/>
      </c>
      <c r="AJ1279" t="str">
        <v/>
      </c>
      <c r="AK1279" s="203" t="str">
        <v/>
      </c>
      <c r="AL1279" t="str">
        <f t="shared" si="212"/>
        <v/>
      </c>
      <c r="AM1279" t="str">
        <f t="shared" si="213"/>
        <v/>
      </c>
    </row>
    <row r="1280" spans="3:39" x14ac:dyDescent="0.25">
      <c r="C1280" s="179" t="str">
        <f>IF('Planilla de Perforacion'!K1314="Conexión","Conexión","")</f>
        <v/>
      </c>
      <c r="D1280" s="189">
        <f>'Planilla de Perforacion'!H1314</f>
        <v>0</v>
      </c>
      <c r="E1280" s="190">
        <f>'Planilla de Perforacion'!E1314</f>
        <v>0</v>
      </c>
      <c r="F1280" s="179">
        <f>'Planilla de Perforacion'!AF1314</f>
        <v>0</v>
      </c>
      <c r="G1280" s="179" t="str">
        <f>'Planilla de Perforacion'!AQ1314</f>
        <v/>
      </c>
      <c r="H1280" s="179" t="str">
        <f>'Planilla de Perforacion'!AS1314</f>
        <v/>
      </c>
      <c r="I1280" s="179" t="str">
        <f>'Planilla de Perforacion'!AR1314</f>
        <v/>
      </c>
      <c r="J1280" s="191" t="str">
        <v/>
      </c>
      <c r="K1280" s="191" t="str">
        <f t="shared" si="222"/>
        <v/>
      </c>
      <c r="L1280" s="191" t="str">
        <v/>
      </c>
      <c r="M1280" s="192" t="str">
        <v/>
      </c>
      <c r="N1280" s="191" t="str">
        <v/>
      </c>
      <c r="O1280" s="191" t="str">
        <v/>
      </c>
      <c r="P1280" s="193" t="str">
        <f t="shared" si="214"/>
        <v/>
      </c>
      <c r="Q1280" s="193" t="str">
        <f t="shared" si="215"/>
        <v/>
      </c>
      <c r="R1280" s="179" t="str">
        <f>IF('Planilla de Perforacion'!K1314="Survey","Survey","")</f>
        <v/>
      </c>
      <c r="T1280" s="179" t="b">
        <f t="shared" si="216"/>
        <v>0</v>
      </c>
      <c r="U1280" s="179" t="str">
        <v/>
      </c>
      <c r="V1280" s="179" t="str">
        <f t="shared" si="217"/>
        <v/>
      </c>
      <c r="W1280" t="str">
        <v/>
      </c>
      <c r="X1280" s="202" t="str">
        <v/>
      </c>
      <c r="Y1280" t="str">
        <v/>
      </c>
      <c r="Z1280" t="str">
        <v/>
      </c>
      <c r="AA1280" t="str">
        <f t="shared" si="220"/>
        <v/>
      </c>
      <c r="AB1280" t="str">
        <f t="shared" si="221"/>
        <v/>
      </c>
      <c r="AC1280" s="179" t="str">
        <f>IF('Planilla de Perforacion'!K1314="Repasa","Repasa","")</f>
        <v/>
      </c>
      <c r="AE1280" s="179" t="b">
        <f t="shared" si="218"/>
        <v>0</v>
      </c>
      <c r="AF1280" t="str">
        <v/>
      </c>
      <c r="AG1280" s="179" t="str">
        <f t="shared" si="219"/>
        <v/>
      </c>
      <c r="AH1280" t="str">
        <v/>
      </c>
      <c r="AI1280" s="202" t="str">
        <v/>
      </c>
      <c r="AJ1280" t="str">
        <v/>
      </c>
      <c r="AK1280" s="203" t="str">
        <v/>
      </c>
      <c r="AL1280" t="str">
        <f t="shared" si="212"/>
        <v/>
      </c>
      <c r="AM1280" t="str">
        <f t="shared" si="213"/>
        <v/>
      </c>
    </row>
    <row r="1281" spans="3:39" x14ac:dyDescent="0.25">
      <c r="C1281" s="179" t="str">
        <f>IF('Planilla de Perforacion'!K1315="Conexión","Conexión","")</f>
        <v/>
      </c>
      <c r="D1281" s="189">
        <f>'Planilla de Perforacion'!H1315</f>
        <v>0</v>
      </c>
      <c r="E1281" s="190">
        <f>'Planilla de Perforacion'!E1315</f>
        <v>0</v>
      </c>
      <c r="F1281" s="179">
        <f>'Planilla de Perforacion'!AF1315</f>
        <v>0</v>
      </c>
      <c r="G1281" s="179" t="str">
        <f>'Planilla de Perforacion'!AQ1315</f>
        <v/>
      </c>
      <c r="H1281" s="179" t="str">
        <f>'Planilla de Perforacion'!AS1315</f>
        <v/>
      </c>
      <c r="I1281" s="179" t="str">
        <f>'Planilla de Perforacion'!AR1315</f>
        <v/>
      </c>
      <c r="J1281" s="191" t="str">
        <v/>
      </c>
      <c r="K1281" s="191" t="str">
        <f t="shared" si="222"/>
        <v/>
      </c>
      <c r="L1281" s="191" t="str">
        <v/>
      </c>
      <c r="M1281" s="192" t="str">
        <v/>
      </c>
      <c r="N1281" s="191" t="str">
        <v/>
      </c>
      <c r="O1281" s="191" t="str">
        <v/>
      </c>
      <c r="P1281" s="193" t="str">
        <f t="shared" si="214"/>
        <v/>
      </c>
      <c r="Q1281" s="193" t="str">
        <f t="shared" si="215"/>
        <v/>
      </c>
      <c r="R1281" s="179" t="str">
        <f>IF('Planilla de Perforacion'!K1315="Survey","Survey","")</f>
        <v/>
      </c>
      <c r="T1281" s="179" t="b">
        <f t="shared" si="216"/>
        <v>0</v>
      </c>
      <c r="U1281" s="179" t="str">
        <v/>
      </c>
      <c r="V1281" s="179" t="str">
        <f t="shared" si="217"/>
        <v/>
      </c>
      <c r="W1281" t="str">
        <v/>
      </c>
      <c r="X1281" s="202" t="str">
        <v/>
      </c>
      <c r="Y1281" t="str">
        <v/>
      </c>
      <c r="Z1281" t="str">
        <v/>
      </c>
      <c r="AA1281" t="str">
        <f t="shared" si="220"/>
        <v/>
      </c>
      <c r="AB1281" t="str">
        <f t="shared" si="221"/>
        <v/>
      </c>
      <c r="AC1281" s="179" t="str">
        <f>IF('Planilla de Perforacion'!K1315="Repasa","Repasa","")</f>
        <v/>
      </c>
      <c r="AE1281" s="179" t="b">
        <f t="shared" si="218"/>
        <v>0</v>
      </c>
      <c r="AF1281" t="str">
        <v/>
      </c>
      <c r="AG1281" s="179" t="str">
        <f t="shared" si="219"/>
        <v/>
      </c>
      <c r="AH1281" t="str">
        <v/>
      </c>
      <c r="AI1281" s="202" t="str">
        <v/>
      </c>
      <c r="AJ1281" t="str">
        <v/>
      </c>
      <c r="AK1281" s="203" t="str">
        <v/>
      </c>
      <c r="AL1281" t="str">
        <f t="shared" si="212"/>
        <v/>
      </c>
      <c r="AM1281" t="str">
        <f t="shared" si="213"/>
        <v/>
      </c>
    </row>
    <row r="1282" spans="3:39" x14ac:dyDescent="0.25">
      <c r="C1282" s="179" t="str">
        <f>IF('Planilla de Perforacion'!K1316="Conexión","Conexión","")</f>
        <v/>
      </c>
      <c r="D1282" s="189">
        <f>'Planilla de Perforacion'!H1316</f>
        <v>0</v>
      </c>
      <c r="E1282" s="190">
        <f>'Planilla de Perforacion'!E1316</f>
        <v>0</v>
      </c>
      <c r="F1282" s="179">
        <f>'Planilla de Perforacion'!AF1316</f>
        <v>0</v>
      </c>
      <c r="G1282" s="179" t="str">
        <f>'Planilla de Perforacion'!AQ1316</f>
        <v/>
      </c>
      <c r="H1282" s="179" t="str">
        <f>'Planilla de Perforacion'!AS1316</f>
        <v/>
      </c>
      <c r="I1282" s="179" t="str">
        <f>'Planilla de Perforacion'!AR1316</f>
        <v/>
      </c>
      <c r="J1282" s="191" t="str">
        <v/>
      </c>
      <c r="K1282" s="191" t="str">
        <f t="shared" si="222"/>
        <v/>
      </c>
      <c r="L1282" s="191" t="str">
        <v/>
      </c>
      <c r="M1282" s="192" t="str">
        <v/>
      </c>
      <c r="N1282" s="191" t="str">
        <v/>
      </c>
      <c r="O1282" s="191" t="str">
        <v/>
      </c>
      <c r="P1282" s="193" t="str">
        <f t="shared" si="214"/>
        <v/>
      </c>
      <c r="Q1282" s="193" t="str">
        <f t="shared" si="215"/>
        <v/>
      </c>
      <c r="R1282" s="179" t="str">
        <f>IF('Planilla de Perforacion'!K1316="Survey","Survey","")</f>
        <v/>
      </c>
      <c r="T1282" s="179" t="b">
        <f t="shared" si="216"/>
        <v>0</v>
      </c>
      <c r="U1282" s="179" t="str">
        <v/>
      </c>
      <c r="V1282" s="179" t="str">
        <f t="shared" si="217"/>
        <v/>
      </c>
      <c r="W1282" t="str">
        <v/>
      </c>
      <c r="X1282" s="202" t="str">
        <v/>
      </c>
      <c r="Y1282" t="str">
        <v/>
      </c>
      <c r="Z1282" t="str">
        <v/>
      </c>
      <c r="AA1282" t="str">
        <f t="shared" si="220"/>
        <v/>
      </c>
      <c r="AB1282" t="str">
        <f t="shared" si="221"/>
        <v/>
      </c>
      <c r="AC1282" s="179" t="str">
        <f>IF('Planilla de Perforacion'!K1316="Repasa","Repasa","")</f>
        <v/>
      </c>
      <c r="AE1282" s="179" t="b">
        <f t="shared" si="218"/>
        <v>0</v>
      </c>
      <c r="AF1282" t="str">
        <v/>
      </c>
      <c r="AG1282" s="179" t="str">
        <f t="shared" si="219"/>
        <v/>
      </c>
      <c r="AH1282" t="str">
        <v/>
      </c>
      <c r="AI1282" s="202" t="str">
        <v/>
      </c>
      <c r="AJ1282" t="str">
        <v/>
      </c>
      <c r="AK1282" s="203" t="str">
        <v/>
      </c>
      <c r="AL1282" t="str">
        <f t="shared" ref="AL1282:AL1345" si="223">IF(AJ1282="Día",AH1282,"")</f>
        <v/>
      </c>
      <c r="AM1282" t="str">
        <f t="shared" ref="AM1282:AM1345" si="224">IF(AJ1282="Noche",AH1282,"")</f>
        <v/>
      </c>
    </row>
    <row r="1283" spans="3:39" x14ac:dyDescent="0.25">
      <c r="C1283" s="179" t="str">
        <f>IF('Planilla de Perforacion'!K1317="Conexión","Conexión","")</f>
        <v/>
      </c>
      <c r="D1283" s="189">
        <f>'Planilla de Perforacion'!H1317</f>
        <v>0</v>
      </c>
      <c r="E1283" s="190">
        <f>'Planilla de Perforacion'!E1317</f>
        <v>0</v>
      </c>
      <c r="F1283" s="179">
        <f>'Planilla de Perforacion'!AF1317</f>
        <v>0</v>
      </c>
      <c r="G1283" s="179" t="str">
        <f>'Planilla de Perforacion'!AQ1317</f>
        <v/>
      </c>
      <c r="H1283" s="179" t="str">
        <f>'Planilla de Perforacion'!AS1317</f>
        <v/>
      </c>
      <c r="I1283" s="179" t="str">
        <f>'Planilla de Perforacion'!AR1317</f>
        <v/>
      </c>
      <c r="J1283" s="191" t="str">
        <v/>
      </c>
      <c r="K1283" s="191" t="str">
        <f t="shared" si="222"/>
        <v/>
      </c>
      <c r="L1283" s="191" t="str">
        <v/>
      </c>
      <c r="M1283" s="192" t="str">
        <v/>
      </c>
      <c r="N1283" s="191" t="str">
        <v/>
      </c>
      <c r="O1283" s="191" t="str">
        <v/>
      </c>
      <c r="P1283" s="193" t="str">
        <f t="shared" ref="P1283:P1346" si="225">IF(N1283="Día",L1283,"")</f>
        <v/>
      </c>
      <c r="Q1283" s="193" t="str">
        <f t="shared" ref="Q1283:Q1346" si="226">IF(N1283="Noche",L1283,"")</f>
        <v/>
      </c>
      <c r="R1283" s="179" t="str">
        <f>IF('Planilla de Perforacion'!K1317="Survey","Survey","")</f>
        <v/>
      </c>
      <c r="T1283" s="179" t="b">
        <f t="shared" ref="T1283:T1346" si="227">IF($R$2:$R$1314=$A$3,ROW())</f>
        <v>0</v>
      </c>
      <c r="U1283" s="179" t="str">
        <v/>
      </c>
      <c r="V1283" s="179" t="str">
        <f t="shared" ref="V1283:V1346" si="228">IF(U1283="","",$A$3)</f>
        <v/>
      </c>
      <c r="W1283" t="str">
        <v/>
      </c>
      <c r="X1283" s="202" t="str">
        <v/>
      </c>
      <c r="Y1283" t="str">
        <v/>
      </c>
      <c r="Z1283" t="str">
        <v/>
      </c>
      <c r="AA1283" t="str">
        <f t="shared" si="220"/>
        <v/>
      </c>
      <c r="AB1283" t="str">
        <f t="shared" si="221"/>
        <v/>
      </c>
      <c r="AC1283" s="179" t="str">
        <f>IF('Planilla de Perforacion'!K1317="Repasa","Repasa","")</f>
        <v/>
      </c>
      <c r="AE1283" s="179" t="b">
        <f t="shared" ref="AE1283:AE1346" si="229">IF($AC$2:$AC$1314=$A$4,ROW())</f>
        <v>0</v>
      </c>
      <c r="AF1283" t="str">
        <v/>
      </c>
      <c r="AG1283" s="179" t="str">
        <f t="shared" ref="AG1283:AG1346" si="230">IF(AF1283="","",$A$4)</f>
        <v/>
      </c>
      <c r="AH1283" t="str">
        <v/>
      </c>
      <c r="AI1283" s="202" t="str">
        <v/>
      </c>
      <c r="AJ1283" t="str">
        <v/>
      </c>
      <c r="AK1283" s="203" t="str">
        <v/>
      </c>
      <c r="AL1283" t="str">
        <f t="shared" si="223"/>
        <v/>
      </c>
      <c r="AM1283" t="str">
        <f t="shared" si="224"/>
        <v/>
      </c>
    </row>
    <row r="1284" spans="3:39" x14ac:dyDescent="0.25">
      <c r="C1284" s="179" t="str">
        <f>IF('Planilla de Perforacion'!K1318="Conexión","Conexión","")</f>
        <v/>
      </c>
      <c r="D1284" s="189">
        <f>'Planilla de Perforacion'!H1318</f>
        <v>0</v>
      </c>
      <c r="E1284" s="190">
        <f>'Planilla de Perforacion'!E1318</f>
        <v>0</v>
      </c>
      <c r="F1284" s="179">
        <f>'Planilla de Perforacion'!AF1318</f>
        <v>0</v>
      </c>
      <c r="G1284" s="179">
        <f>'Planilla de Perforacion'!AQ1318</f>
        <v>0</v>
      </c>
      <c r="H1284" s="179">
        <f>'Planilla de Perforacion'!AS1318</f>
        <v>0</v>
      </c>
      <c r="I1284" s="179">
        <f>'Planilla de Perforacion'!AR1318</f>
        <v>0</v>
      </c>
      <c r="J1284" s="191" t="str">
        <v/>
      </c>
      <c r="K1284" s="191" t="str">
        <f t="shared" si="222"/>
        <v/>
      </c>
      <c r="L1284" s="191" t="str">
        <v/>
      </c>
      <c r="M1284" s="192" t="str">
        <v/>
      </c>
      <c r="N1284" s="191" t="str">
        <v/>
      </c>
      <c r="O1284" s="191" t="str">
        <v/>
      </c>
      <c r="P1284" s="193" t="str">
        <f t="shared" si="225"/>
        <v/>
      </c>
      <c r="Q1284" s="193" t="str">
        <f t="shared" si="226"/>
        <v/>
      </c>
      <c r="R1284" s="179" t="str">
        <f>IF('Planilla de Perforacion'!K1318="Survey","Survey","")</f>
        <v/>
      </c>
      <c r="T1284" s="179" t="b">
        <f t="shared" si="227"/>
        <v>0</v>
      </c>
      <c r="U1284" s="179" t="str">
        <v/>
      </c>
      <c r="V1284" s="179" t="str">
        <f t="shared" si="228"/>
        <v/>
      </c>
      <c r="W1284" t="str">
        <v/>
      </c>
      <c r="X1284" s="202" t="str">
        <v/>
      </c>
      <c r="Y1284" t="str">
        <v/>
      </c>
      <c r="Z1284" t="str">
        <v/>
      </c>
      <c r="AA1284" t="str">
        <f t="shared" si="220"/>
        <v/>
      </c>
      <c r="AB1284" t="str">
        <f t="shared" si="221"/>
        <v/>
      </c>
      <c r="AC1284" s="179" t="str">
        <f>IF('Planilla de Perforacion'!K1318="Repasa","Repasa","")</f>
        <v/>
      </c>
      <c r="AE1284" s="179" t="b">
        <f t="shared" si="229"/>
        <v>0</v>
      </c>
      <c r="AF1284" t="str">
        <v/>
      </c>
      <c r="AG1284" s="179" t="str">
        <f t="shared" si="230"/>
        <v/>
      </c>
      <c r="AH1284" t="str">
        <v/>
      </c>
      <c r="AI1284" s="202" t="str">
        <v/>
      </c>
      <c r="AJ1284" t="str">
        <v/>
      </c>
      <c r="AK1284" s="203" t="str">
        <v/>
      </c>
      <c r="AL1284" t="str">
        <f t="shared" si="223"/>
        <v/>
      </c>
      <c r="AM1284" t="str">
        <f t="shared" si="224"/>
        <v/>
      </c>
    </row>
    <row r="1285" spans="3:39" x14ac:dyDescent="0.25">
      <c r="C1285" s="179" t="str">
        <f>IF('Planilla de Perforacion'!K1319="Conexión","Conexión","")</f>
        <v/>
      </c>
      <c r="D1285" s="189">
        <f>'Planilla de Perforacion'!H1319</f>
        <v>0</v>
      </c>
      <c r="E1285" s="190">
        <f>'Planilla de Perforacion'!E1319</f>
        <v>0</v>
      </c>
      <c r="F1285" s="179">
        <f>'Planilla de Perforacion'!AF1319</f>
        <v>0</v>
      </c>
      <c r="G1285" s="179">
        <f>'Planilla de Perforacion'!AQ1319</f>
        <v>0</v>
      </c>
      <c r="H1285" s="179">
        <f>'Planilla de Perforacion'!AS1319</f>
        <v>0</v>
      </c>
      <c r="I1285" s="179">
        <f>'Planilla de Perforacion'!AR1319</f>
        <v>0</v>
      </c>
      <c r="J1285" s="191" t="str">
        <v/>
      </c>
      <c r="K1285" s="191" t="str">
        <f t="shared" si="222"/>
        <v/>
      </c>
      <c r="L1285" s="191" t="str">
        <v/>
      </c>
      <c r="M1285" s="192" t="str">
        <v/>
      </c>
      <c r="N1285" s="191" t="str">
        <v/>
      </c>
      <c r="O1285" s="191" t="str">
        <v/>
      </c>
      <c r="P1285" s="193" t="str">
        <f t="shared" si="225"/>
        <v/>
      </c>
      <c r="Q1285" s="193" t="str">
        <f t="shared" si="226"/>
        <v/>
      </c>
      <c r="R1285" s="179" t="str">
        <f>IF('Planilla de Perforacion'!K1319="Survey","Survey","")</f>
        <v/>
      </c>
      <c r="T1285" s="179" t="b">
        <f t="shared" si="227"/>
        <v>0</v>
      </c>
      <c r="U1285" s="179" t="str">
        <v/>
      </c>
      <c r="V1285" s="179" t="str">
        <f t="shared" si="228"/>
        <v/>
      </c>
      <c r="W1285" t="str">
        <v/>
      </c>
      <c r="X1285" s="202" t="str">
        <v/>
      </c>
      <c r="Y1285" t="str">
        <v/>
      </c>
      <c r="Z1285" t="str">
        <v/>
      </c>
      <c r="AA1285" t="str">
        <f t="shared" si="220"/>
        <v/>
      </c>
      <c r="AB1285" t="str">
        <f t="shared" si="221"/>
        <v/>
      </c>
      <c r="AC1285" s="179" t="str">
        <f>IF('Planilla de Perforacion'!K1319="Repasa","Repasa","")</f>
        <v/>
      </c>
      <c r="AE1285" s="179" t="b">
        <f t="shared" si="229"/>
        <v>0</v>
      </c>
      <c r="AF1285" t="str">
        <v/>
      </c>
      <c r="AG1285" s="179" t="str">
        <f t="shared" si="230"/>
        <v/>
      </c>
      <c r="AH1285" t="str">
        <v/>
      </c>
      <c r="AI1285" s="202" t="str">
        <v/>
      </c>
      <c r="AJ1285" t="str">
        <v/>
      </c>
      <c r="AK1285" s="203" t="str">
        <v/>
      </c>
      <c r="AL1285" t="str">
        <f t="shared" si="223"/>
        <v/>
      </c>
      <c r="AM1285" t="str">
        <f t="shared" si="224"/>
        <v/>
      </c>
    </row>
    <row r="1286" spans="3:39" x14ac:dyDescent="0.25">
      <c r="C1286" s="179" t="str">
        <f>IF('Planilla de Perforacion'!K1320="Conexión","Conexión","")</f>
        <v/>
      </c>
      <c r="D1286" s="189">
        <f>'Planilla de Perforacion'!H1320</f>
        <v>0</v>
      </c>
      <c r="E1286" s="190">
        <f>'Planilla de Perforacion'!E1320</f>
        <v>0</v>
      </c>
      <c r="F1286" s="179">
        <f>'Planilla de Perforacion'!AF1320</f>
        <v>0</v>
      </c>
      <c r="G1286" s="179">
        <f>'Planilla de Perforacion'!AQ1320</f>
        <v>0</v>
      </c>
      <c r="H1286" s="179">
        <f>'Planilla de Perforacion'!AS1320</f>
        <v>0</v>
      </c>
      <c r="I1286" s="179">
        <f>'Planilla de Perforacion'!AR1320</f>
        <v>0</v>
      </c>
      <c r="J1286" s="191" t="str">
        <v/>
      </c>
      <c r="K1286" s="191" t="str">
        <f t="shared" si="222"/>
        <v/>
      </c>
      <c r="L1286" s="191" t="str">
        <v/>
      </c>
      <c r="M1286" s="192" t="str">
        <v/>
      </c>
      <c r="N1286" s="191" t="str">
        <v/>
      </c>
      <c r="O1286" s="191" t="str">
        <v/>
      </c>
      <c r="P1286" s="193" t="str">
        <f t="shared" si="225"/>
        <v/>
      </c>
      <c r="Q1286" s="193" t="str">
        <f t="shared" si="226"/>
        <v/>
      </c>
      <c r="R1286" s="179" t="str">
        <f>IF('Planilla de Perforacion'!K1320="Survey","Survey","")</f>
        <v/>
      </c>
      <c r="T1286" s="179" t="b">
        <f t="shared" si="227"/>
        <v>0</v>
      </c>
      <c r="U1286" s="179" t="str">
        <v/>
      </c>
      <c r="V1286" s="179" t="str">
        <f t="shared" si="228"/>
        <v/>
      </c>
      <c r="W1286" t="str">
        <v/>
      </c>
      <c r="X1286" s="202" t="str">
        <v/>
      </c>
      <c r="Y1286" t="str">
        <v/>
      </c>
      <c r="Z1286" t="str">
        <v/>
      </c>
      <c r="AA1286" t="str">
        <f t="shared" si="220"/>
        <v/>
      </c>
      <c r="AB1286" t="str">
        <f t="shared" si="221"/>
        <v/>
      </c>
      <c r="AC1286" s="179" t="str">
        <f>IF('Planilla de Perforacion'!K1320="Repasa","Repasa","")</f>
        <v/>
      </c>
      <c r="AE1286" s="179" t="b">
        <f t="shared" si="229"/>
        <v>0</v>
      </c>
      <c r="AF1286" t="str">
        <v/>
      </c>
      <c r="AG1286" s="179" t="str">
        <f t="shared" si="230"/>
        <v/>
      </c>
      <c r="AH1286" t="str">
        <v/>
      </c>
      <c r="AI1286" s="202" t="str">
        <v/>
      </c>
      <c r="AJ1286" t="str">
        <v/>
      </c>
      <c r="AK1286" s="203" t="str">
        <v/>
      </c>
      <c r="AL1286" t="str">
        <f t="shared" si="223"/>
        <v/>
      </c>
      <c r="AM1286" t="str">
        <f t="shared" si="224"/>
        <v/>
      </c>
    </row>
    <row r="1287" spans="3:39" x14ac:dyDescent="0.25">
      <c r="C1287" s="179" t="str">
        <f>IF('Planilla de Perforacion'!K1321="Conexión","Conexión","")</f>
        <v/>
      </c>
      <c r="D1287" s="189">
        <f>'Planilla de Perforacion'!H1321</f>
        <v>0</v>
      </c>
      <c r="E1287" s="190">
        <f>'Planilla de Perforacion'!E1321</f>
        <v>0</v>
      </c>
      <c r="F1287" s="179">
        <f>'Planilla de Perforacion'!AF1321</f>
        <v>0</v>
      </c>
      <c r="G1287" s="179">
        <f>'Planilla de Perforacion'!AQ1321</f>
        <v>0</v>
      </c>
      <c r="H1287" s="179">
        <f>'Planilla de Perforacion'!AS1321</f>
        <v>0</v>
      </c>
      <c r="I1287" s="179">
        <f>'Planilla de Perforacion'!AR1321</f>
        <v>0</v>
      </c>
      <c r="J1287" s="191" t="str">
        <v/>
      </c>
      <c r="K1287" s="191" t="str">
        <f t="shared" si="222"/>
        <v/>
      </c>
      <c r="L1287" s="191" t="str">
        <v/>
      </c>
      <c r="M1287" s="192" t="str">
        <v/>
      </c>
      <c r="N1287" s="191" t="str">
        <v/>
      </c>
      <c r="O1287" s="191" t="str">
        <v/>
      </c>
      <c r="P1287" s="193" t="str">
        <f t="shared" si="225"/>
        <v/>
      </c>
      <c r="Q1287" s="193" t="str">
        <f t="shared" si="226"/>
        <v/>
      </c>
      <c r="R1287" s="179" t="str">
        <f>IF('Planilla de Perforacion'!K1321="Survey","Survey","")</f>
        <v/>
      </c>
      <c r="T1287" s="179" t="b">
        <f t="shared" si="227"/>
        <v>0</v>
      </c>
      <c r="U1287" s="179" t="str">
        <v/>
      </c>
      <c r="V1287" s="179" t="str">
        <f t="shared" si="228"/>
        <v/>
      </c>
      <c r="W1287" t="str">
        <v/>
      </c>
      <c r="X1287" s="202" t="str">
        <v/>
      </c>
      <c r="Y1287" t="str">
        <v/>
      </c>
      <c r="Z1287" t="str">
        <v/>
      </c>
      <c r="AA1287" t="str">
        <f t="shared" si="220"/>
        <v/>
      </c>
      <c r="AB1287" t="str">
        <f t="shared" si="221"/>
        <v/>
      </c>
      <c r="AC1287" s="179" t="str">
        <f>IF('Planilla de Perforacion'!K1321="Repasa","Repasa","")</f>
        <v/>
      </c>
      <c r="AE1287" s="179" t="b">
        <f t="shared" si="229"/>
        <v>0</v>
      </c>
      <c r="AF1287" t="str">
        <v/>
      </c>
      <c r="AG1287" s="179" t="str">
        <f t="shared" si="230"/>
        <v/>
      </c>
      <c r="AH1287" t="str">
        <v/>
      </c>
      <c r="AI1287" s="202" t="str">
        <v/>
      </c>
      <c r="AJ1287" t="str">
        <v/>
      </c>
      <c r="AK1287" s="203" t="str">
        <v/>
      </c>
      <c r="AL1287" t="str">
        <f t="shared" si="223"/>
        <v/>
      </c>
      <c r="AM1287" t="str">
        <f t="shared" si="224"/>
        <v/>
      </c>
    </row>
    <row r="1288" spans="3:39" x14ac:dyDescent="0.25">
      <c r="C1288" s="179" t="str">
        <f>IF('Planilla de Perforacion'!K1322="Conexión","Conexión","")</f>
        <v/>
      </c>
      <c r="D1288" s="189">
        <f>'Planilla de Perforacion'!H1322</f>
        <v>0</v>
      </c>
      <c r="E1288" s="190">
        <f>'Planilla de Perforacion'!E1322</f>
        <v>0</v>
      </c>
      <c r="F1288" s="179">
        <f>'Planilla de Perforacion'!AF1322</f>
        <v>0</v>
      </c>
      <c r="G1288" s="179">
        <f>'Planilla de Perforacion'!AQ1322</f>
        <v>0</v>
      </c>
      <c r="H1288" s="179">
        <f>'Planilla de Perforacion'!AS1322</f>
        <v>0</v>
      </c>
      <c r="I1288" s="179">
        <f>'Planilla de Perforacion'!AR1322</f>
        <v>0</v>
      </c>
      <c r="J1288" s="191" t="str">
        <v/>
      </c>
      <c r="K1288" s="191" t="str">
        <f t="shared" si="222"/>
        <v/>
      </c>
      <c r="L1288" s="191" t="str">
        <v/>
      </c>
      <c r="M1288" s="192" t="str">
        <v/>
      </c>
      <c r="N1288" s="191" t="str">
        <v/>
      </c>
      <c r="O1288" s="191" t="str">
        <v/>
      </c>
      <c r="P1288" s="193" t="str">
        <f t="shared" si="225"/>
        <v/>
      </c>
      <c r="Q1288" s="193" t="str">
        <f t="shared" si="226"/>
        <v/>
      </c>
      <c r="R1288" s="179" t="str">
        <f>IF('Planilla de Perforacion'!K1322="Survey","Survey","")</f>
        <v/>
      </c>
      <c r="T1288" s="179" t="b">
        <f t="shared" si="227"/>
        <v>0</v>
      </c>
      <c r="U1288" s="179" t="str">
        <v/>
      </c>
      <c r="V1288" s="179" t="str">
        <f t="shared" si="228"/>
        <v/>
      </c>
      <c r="W1288" t="str">
        <v/>
      </c>
      <c r="X1288" s="202" t="str">
        <v/>
      </c>
      <c r="Y1288" t="str">
        <v/>
      </c>
      <c r="Z1288" t="str">
        <v/>
      </c>
      <c r="AA1288" t="str">
        <f t="shared" ref="AA1288:AA1314" si="231">IF(Y1288="Día",W1288,"")</f>
        <v/>
      </c>
      <c r="AB1288" t="str">
        <f t="shared" ref="AB1288:AB1314" si="232">IF(Y1288="Noche",W1288,"")</f>
        <v/>
      </c>
      <c r="AC1288" s="179" t="str">
        <f>IF('Planilla de Perforacion'!K1322="Repasa","Repasa","")</f>
        <v/>
      </c>
      <c r="AE1288" s="179" t="b">
        <f t="shared" si="229"/>
        <v>0</v>
      </c>
      <c r="AF1288" t="str">
        <v/>
      </c>
      <c r="AG1288" s="179" t="str">
        <f t="shared" si="230"/>
        <v/>
      </c>
      <c r="AH1288" t="str">
        <v/>
      </c>
      <c r="AI1288" s="202" t="str">
        <v/>
      </c>
      <c r="AJ1288" t="str">
        <v/>
      </c>
      <c r="AK1288" s="203" t="str">
        <v/>
      </c>
      <c r="AL1288" t="str">
        <f t="shared" si="223"/>
        <v/>
      </c>
      <c r="AM1288" t="str">
        <f t="shared" si="224"/>
        <v/>
      </c>
    </row>
    <row r="1289" spans="3:39" x14ac:dyDescent="0.25">
      <c r="C1289" s="179" t="str">
        <f>IF('Planilla de Perforacion'!K1323="Conexión","Conexión","")</f>
        <v/>
      </c>
      <c r="D1289" s="189">
        <f>'Planilla de Perforacion'!H1323</f>
        <v>0</v>
      </c>
      <c r="E1289" s="190">
        <f>'Planilla de Perforacion'!E1323</f>
        <v>0</v>
      </c>
      <c r="F1289" s="179">
        <f>'Planilla de Perforacion'!AF1323</f>
        <v>0</v>
      </c>
      <c r="G1289" s="179">
        <f>'Planilla de Perforacion'!AQ1323</f>
        <v>0</v>
      </c>
      <c r="H1289" s="179">
        <f>'Planilla de Perforacion'!AS1323</f>
        <v>0</v>
      </c>
      <c r="I1289" s="179">
        <f>'Planilla de Perforacion'!AR1323</f>
        <v>0</v>
      </c>
      <c r="J1289" s="191" t="str">
        <v/>
      </c>
      <c r="K1289" s="191" t="str">
        <f t="shared" si="222"/>
        <v/>
      </c>
      <c r="L1289" s="191" t="str">
        <v/>
      </c>
      <c r="M1289" s="192" t="str">
        <v/>
      </c>
      <c r="N1289" s="191" t="str">
        <v/>
      </c>
      <c r="O1289" s="191" t="str">
        <v/>
      </c>
      <c r="P1289" s="193" t="str">
        <f t="shared" si="225"/>
        <v/>
      </c>
      <c r="Q1289" s="193" t="str">
        <f t="shared" si="226"/>
        <v/>
      </c>
      <c r="R1289" s="179" t="str">
        <f>IF('Planilla de Perforacion'!K1323="Survey","Survey","")</f>
        <v/>
      </c>
      <c r="T1289" s="179" t="b">
        <f t="shared" si="227"/>
        <v>0</v>
      </c>
      <c r="U1289" s="179" t="str">
        <v/>
      </c>
      <c r="V1289" s="179" t="str">
        <f t="shared" si="228"/>
        <v/>
      </c>
      <c r="W1289" t="str">
        <v/>
      </c>
      <c r="X1289" s="202" t="str">
        <v/>
      </c>
      <c r="Y1289" t="str">
        <v/>
      </c>
      <c r="Z1289" t="str">
        <v/>
      </c>
      <c r="AA1289" t="str">
        <f t="shared" si="231"/>
        <v/>
      </c>
      <c r="AB1289" t="str">
        <f t="shared" si="232"/>
        <v/>
      </c>
      <c r="AC1289" s="179" t="str">
        <f>IF('Planilla de Perforacion'!K1323="Repasa","Repasa","")</f>
        <v/>
      </c>
      <c r="AE1289" s="179" t="b">
        <f t="shared" si="229"/>
        <v>0</v>
      </c>
      <c r="AF1289" t="str">
        <v/>
      </c>
      <c r="AG1289" s="179" t="str">
        <f t="shared" si="230"/>
        <v/>
      </c>
      <c r="AH1289" t="str">
        <v/>
      </c>
      <c r="AI1289" s="202" t="str">
        <v/>
      </c>
      <c r="AJ1289" t="str">
        <v/>
      </c>
      <c r="AK1289" s="203" t="str">
        <v/>
      </c>
      <c r="AL1289" t="str">
        <f t="shared" si="223"/>
        <v/>
      </c>
      <c r="AM1289" t="str">
        <f t="shared" si="224"/>
        <v/>
      </c>
    </row>
    <row r="1290" spans="3:39" x14ac:dyDescent="0.25">
      <c r="C1290" s="179" t="str">
        <f>IF('Planilla de Perforacion'!K1324="Conexión","Conexión","")</f>
        <v/>
      </c>
      <c r="D1290" s="189">
        <f>'Planilla de Perforacion'!H1324</f>
        <v>0</v>
      </c>
      <c r="E1290" s="190">
        <f>'Planilla de Perforacion'!E1324</f>
        <v>0</v>
      </c>
      <c r="F1290" s="179">
        <f>'Planilla de Perforacion'!AF1324</f>
        <v>0</v>
      </c>
      <c r="G1290" s="179">
        <f>'Planilla de Perforacion'!AQ1324</f>
        <v>0</v>
      </c>
      <c r="H1290" s="179">
        <f>'Planilla de Perforacion'!AS1324</f>
        <v>0</v>
      </c>
      <c r="I1290" s="179">
        <f>'Planilla de Perforacion'!AR1324</f>
        <v>0</v>
      </c>
      <c r="J1290" s="191" t="str">
        <v/>
      </c>
      <c r="K1290" s="191" t="str">
        <f t="shared" si="222"/>
        <v/>
      </c>
      <c r="L1290" s="191" t="str">
        <v/>
      </c>
      <c r="M1290" s="192" t="str">
        <v/>
      </c>
      <c r="N1290" s="191" t="str">
        <v/>
      </c>
      <c r="O1290" s="191" t="str">
        <v/>
      </c>
      <c r="P1290" s="193" t="str">
        <f t="shared" si="225"/>
        <v/>
      </c>
      <c r="Q1290" s="193" t="str">
        <f t="shared" si="226"/>
        <v/>
      </c>
      <c r="R1290" s="179" t="str">
        <f>IF('Planilla de Perforacion'!K1324="Survey","Survey","")</f>
        <v/>
      </c>
      <c r="T1290" s="179" t="b">
        <f t="shared" si="227"/>
        <v>0</v>
      </c>
      <c r="U1290" s="179" t="str">
        <v/>
      </c>
      <c r="V1290" s="179" t="str">
        <f t="shared" si="228"/>
        <v/>
      </c>
      <c r="W1290" t="str">
        <v/>
      </c>
      <c r="X1290" s="202" t="str">
        <v/>
      </c>
      <c r="Y1290" t="str">
        <v/>
      </c>
      <c r="Z1290" t="str">
        <v/>
      </c>
      <c r="AA1290" t="str">
        <f t="shared" si="231"/>
        <v/>
      </c>
      <c r="AB1290" t="str">
        <f t="shared" si="232"/>
        <v/>
      </c>
      <c r="AC1290" s="179" t="str">
        <f>IF('Planilla de Perforacion'!K1324="Repasa","Repasa","")</f>
        <v/>
      </c>
      <c r="AE1290" s="179" t="b">
        <f t="shared" si="229"/>
        <v>0</v>
      </c>
      <c r="AF1290" t="str">
        <v/>
      </c>
      <c r="AG1290" s="179" t="str">
        <f t="shared" si="230"/>
        <v/>
      </c>
      <c r="AH1290" t="str">
        <v/>
      </c>
      <c r="AI1290" s="202" t="str">
        <v/>
      </c>
      <c r="AJ1290" t="str">
        <v/>
      </c>
      <c r="AK1290" s="203" t="str">
        <v/>
      </c>
      <c r="AL1290" t="str">
        <f t="shared" si="223"/>
        <v/>
      </c>
      <c r="AM1290" t="str">
        <f t="shared" si="224"/>
        <v/>
      </c>
    </row>
    <row r="1291" spans="3:39" x14ac:dyDescent="0.25">
      <c r="C1291" s="179" t="str">
        <f>IF('Planilla de Perforacion'!K1325="Conexión","Conexión","")</f>
        <v/>
      </c>
      <c r="D1291" s="189">
        <f>'Planilla de Perforacion'!H1325</f>
        <v>0</v>
      </c>
      <c r="E1291" s="190">
        <f>'Planilla de Perforacion'!E1325</f>
        <v>0</v>
      </c>
      <c r="F1291" s="179">
        <f>'Planilla de Perforacion'!AF1325</f>
        <v>0</v>
      </c>
      <c r="G1291" s="179">
        <f>'Planilla de Perforacion'!AQ1325</f>
        <v>0</v>
      </c>
      <c r="H1291" s="179">
        <f>'Planilla de Perforacion'!AS1325</f>
        <v>0</v>
      </c>
      <c r="I1291" s="179">
        <f>'Planilla de Perforacion'!AR1325</f>
        <v>0</v>
      </c>
      <c r="J1291" s="191" t="str">
        <v/>
      </c>
      <c r="K1291" s="191" t="str">
        <f t="shared" si="222"/>
        <v/>
      </c>
      <c r="L1291" s="191" t="str">
        <v/>
      </c>
      <c r="M1291" s="192" t="str">
        <v/>
      </c>
      <c r="N1291" s="191" t="str">
        <v/>
      </c>
      <c r="O1291" s="191" t="str">
        <v/>
      </c>
      <c r="P1291" s="193" t="str">
        <f t="shared" si="225"/>
        <v/>
      </c>
      <c r="Q1291" s="193" t="str">
        <f t="shared" si="226"/>
        <v/>
      </c>
      <c r="R1291" s="179" t="str">
        <f>IF('Planilla de Perforacion'!K1325="Survey","Survey","")</f>
        <v/>
      </c>
      <c r="T1291" s="179" t="b">
        <f t="shared" si="227"/>
        <v>0</v>
      </c>
      <c r="U1291" s="179" t="str">
        <v/>
      </c>
      <c r="V1291" s="179" t="str">
        <f t="shared" si="228"/>
        <v/>
      </c>
      <c r="W1291" t="str">
        <v/>
      </c>
      <c r="X1291" s="202" t="str">
        <v/>
      </c>
      <c r="Y1291" t="str">
        <v/>
      </c>
      <c r="Z1291" t="str">
        <v/>
      </c>
      <c r="AA1291" t="str">
        <f t="shared" si="231"/>
        <v/>
      </c>
      <c r="AB1291" t="str">
        <f t="shared" si="232"/>
        <v/>
      </c>
      <c r="AC1291" s="179" t="str">
        <f>IF('Planilla de Perforacion'!K1325="Repasa","Repasa","")</f>
        <v/>
      </c>
      <c r="AE1291" s="179" t="b">
        <f t="shared" si="229"/>
        <v>0</v>
      </c>
      <c r="AF1291" t="str">
        <v/>
      </c>
      <c r="AG1291" s="179" t="str">
        <f t="shared" si="230"/>
        <v/>
      </c>
      <c r="AH1291" t="str">
        <v/>
      </c>
      <c r="AI1291" s="202" t="str">
        <v/>
      </c>
      <c r="AJ1291" t="str">
        <v/>
      </c>
      <c r="AK1291" s="203" t="str">
        <v/>
      </c>
      <c r="AL1291" t="str">
        <f t="shared" si="223"/>
        <v/>
      </c>
      <c r="AM1291" t="str">
        <f t="shared" si="224"/>
        <v/>
      </c>
    </row>
    <row r="1292" spans="3:39" x14ac:dyDescent="0.25">
      <c r="C1292" s="179" t="str">
        <f>IF('Planilla de Perforacion'!K1326="Conexión","Conexión","")</f>
        <v/>
      </c>
      <c r="D1292" s="189">
        <f>'Planilla de Perforacion'!H1326</f>
        <v>0</v>
      </c>
      <c r="E1292" s="190">
        <f>'Planilla de Perforacion'!E1326</f>
        <v>0</v>
      </c>
      <c r="F1292" s="179">
        <f>'Planilla de Perforacion'!AF1326</f>
        <v>0</v>
      </c>
      <c r="G1292" s="179">
        <f>'Planilla de Perforacion'!AQ1326</f>
        <v>0</v>
      </c>
      <c r="H1292" s="179">
        <f>'Planilla de Perforacion'!AS1326</f>
        <v>0</v>
      </c>
      <c r="I1292" s="179">
        <f>'Planilla de Perforacion'!AR1326</f>
        <v>0</v>
      </c>
      <c r="J1292" s="191" t="str">
        <v/>
      </c>
      <c r="K1292" s="191" t="str">
        <f t="shared" ref="K1292:K1314" si="233">IF(J1292="","",$A$2)</f>
        <v/>
      </c>
      <c r="L1292" s="191" t="str">
        <v/>
      </c>
      <c r="M1292" s="192" t="str">
        <v/>
      </c>
      <c r="N1292" s="191" t="str">
        <v/>
      </c>
      <c r="O1292" s="191" t="str">
        <v/>
      </c>
      <c r="P1292" s="193" t="str">
        <f t="shared" si="225"/>
        <v/>
      </c>
      <c r="Q1292" s="193" t="str">
        <f t="shared" si="226"/>
        <v/>
      </c>
      <c r="R1292" s="179" t="str">
        <f>IF('Planilla de Perforacion'!K1326="Survey","Survey","")</f>
        <v/>
      </c>
      <c r="T1292" s="179" t="b">
        <f t="shared" si="227"/>
        <v>0</v>
      </c>
      <c r="U1292" s="179" t="str">
        <v/>
      </c>
      <c r="V1292" s="179" t="str">
        <f t="shared" si="228"/>
        <v/>
      </c>
      <c r="W1292" t="str">
        <v/>
      </c>
      <c r="X1292" s="202" t="str">
        <v/>
      </c>
      <c r="Y1292" t="str">
        <v/>
      </c>
      <c r="Z1292" t="str">
        <v/>
      </c>
      <c r="AA1292" t="str">
        <f t="shared" si="231"/>
        <v/>
      </c>
      <c r="AB1292" t="str">
        <f t="shared" si="232"/>
        <v/>
      </c>
      <c r="AC1292" s="179" t="str">
        <f>IF('Planilla de Perforacion'!K1326="Repasa","Repasa","")</f>
        <v/>
      </c>
      <c r="AE1292" s="179" t="b">
        <f t="shared" si="229"/>
        <v>0</v>
      </c>
      <c r="AF1292" t="str">
        <v/>
      </c>
      <c r="AG1292" s="179" t="str">
        <f t="shared" si="230"/>
        <v/>
      </c>
      <c r="AH1292" t="str">
        <v/>
      </c>
      <c r="AI1292" s="202" t="str">
        <v/>
      </c>
      <c r="AJ1292" t="str">
        <v/>
      </c>
      <c r="AK1292" s="203" t="str">
        <v/>
      </c>
      <c r="AL1292" t="str">
        <f t="shared" si="223"/>
        <v/>
      </c>
      <c r="AM1292" t="str">
        <f t="shared" si="224"/>
        <v/>
      </c>
    </row>
    <row r="1293" spans="3:39" x14ac:dyDescent="0.25">
      <c r="C1293" s="179" t="str">
        <f>IF('Planilla de Perforacion'!K1327="Conexión","Conexión","")</f>
        <v/>
      </c>
      <c r="D1293" s="189">
        <f>'Planilla de Perforacion'!H1327</f>
        <v>0</v>
      </c>
      <c r="E1293" s="190">
        <f>'Planilla de Perforacion'!E1327</f>
        <v>0</v>
      </c>
      <c r="F1293" s="179">
        <f>'Planilla de Perforacion'!AF1327</f>
        <v>0</v>
      </c>
      <c r="G1293" s="179">
        <f>'Planilla de Perforacion'!AQ1327</f>
        <v>0</v>
      </c>
      <c r="H1293" s="179">
        <f>'Planilla de Perforacion'!AS1327</f>
        <v>0</v>
      </c>
      <c r="I1293" s="179">
        <f>'Planilla de Perforacion'!AR1327</f>
        <v>0</v>
      </c>
      <c r="J1293" s="191" t="str">
        <v/>
      </c>
      <c r="K1293" s="191" t="str">
        <f t="shared" si="233"/>
        <v/>
      </c>
      <c r="L1293" s="191" t="str">
        <v/>
      </c>
      <c r="M1293" s="192" t="str">
        <v/>
      </c>
      <c r="N1293" s="191" t="str">
        <v/>
      </c>
      <c r="O1293" s="191" t="str">
        <v/>
      </c>
      <c r="P1293" s="193" t="str">
        <f t="shared" si="225"/>
        <v/>
      </c>
      <c r="Q1293" s="193" t="str">
        <f t="shared" si="226"/>
        <v/>
      </c>
      <c r="R1293" s="179" t="str">
        <f>IF('Planilla de Perforacion'!K1327="Survey","Survey","")</f>
        <v/>
      </c>
      <c r="T1293" s="179" t="b">
        <f t="shared" si="227"/>
        <v>0</v>
      </c>
      <c r="U1293" s="179" t="str">
        <v/>
      </c>
      <c r="V1293" s="179" t="str">
        <f t="shared" si="228"/>
        <v/>
      </c>
      <c r="W1293" t="str">
        <v/>
      </c>
      <c r="X1293" s="202" t="str">
        <v/>
      </c>
      <c r="Y1293" t="str">
        <v/>
      </c>
      <c r="Z1293" t="str">
        <v/>
      </c>
      <c r="AA1293" t="str">
        <f t="shared" si="231"/>
        <v/>
      </c>
      <c r="AB1293" t="str">
        <f t="shared" si="232"/>
        <v/>
      </c>
      <c r="AC1293" s="179" t="str">
        <f>IF('Planilla de Perforacion'!K1327="Repasa","Repasa","")</f>
        <v/>
      </c>
      <c r="AE1293" s="179" t="b">
        <f t="shared" si="229"/>
        <v>0</v>
      </c>
      <c r="AF1293" t="str">
        <v/>
      </c>
      <c r="AG1293" s="179" t="str">
        <f t="shared" si="230"/>
        <v/>
      </c>
      <c r="AH1293" t="str">
        <v/>
      </c>
      <c r="AI1293" s="202" t="str">
        <v/>
      </c>
      <c r="AJ1293" t="str">
        <v/>
      </c>
      <c r="AK1293" s="203" t="str">
        <v/>
      </c>
      <c r="AL1293" t="str">
        <f t="shared" si="223"/>
        <v/>
      </c>
      <c r="AM1293" t="str">
        <f t="shared" si="224"/>
        <v/>
      </c>
    </row>
    <row r="1294" spans="3:39" x14ac:dyDescent="0.25">
      <c r="C1294" s="179" t="str">
        <f>IF('Planilla de Perforacion'!K1328="Conexión","Conexión","")</f>
        <v/>
      </c>
      <c r="D1294" s="189">
        <f>'Planilla de Perforacion'!H1328</f>
        <v>0</v>
      </c>
      <c r="E1294" s="190">
        <f>'Planilla de Perforacion'!E1328</f>
        <v>0</v>
      </c>
      <c r="F1294" s="179">
        <f>'Planilla de Perforacion'!AF1328</f>
        <v>0</v>
      </c>
      <c r="G1294" s="179">
        <f>'Planilla de Perforacion'!AQ1328</f>
        <v>0</v>
      </c>
      <c r="H1294" s="179">
        <f>'Planilla de Perforacion'!AS1328</f>
        <v>0</v>
      </c>
      <c r="I1294" s="179">
        <f>'Planilla de Perforacion'!AR1328</f>
        <v>0</v>
      </c>
      <c r="J1294" s="191" t="str">
        <v/>
      </c>
      <c r="K1294" s="191" t="str">
        <f t="shared" si="233"/>
        <v/>
      </c>
      <c r="L1294" s="191" t="str">
        <v/>
      </c>
      <c r="M1294" s="192" t="str">
        <v/>
      </c>
      <c r="N1294" s="191" t="str">
        <v/>
      </c>
      <c r="O1294" s="191" t="str">
        <v/>
      </c>
      <c r="P1294" s="193" t="str">
        <f t="shared" si="225"/>
        <v/>
      </c>
      <c r="Q1294" s="193" t="str">
        <f t="shared" si="226"/>
        <v/>
      </c>
      <c r="R1294" s="179" t="str">
        <f>IF('Planilla de Perforacion'!K1328="Survey","Survey","")</f>
        <v/>
      </c>
      <c r="T1294" s="179" t="b">
        <f t="shared" si="227"/>
        <v>0</v>
      </c>
      <c r="U1294" s="179" t="str">
        <v/>
      </c>
      <c r="V1294" s="179" t="str">
        <f t="shared" si="228"/>
        <v/>
      </c>
      <c r="W1294" t="str">
        <v/>
      </c>
      <c r="X1294" s="202" t="str">
        <v/>
      </c>
      <c r="Y1294" t="str">
        <v/>
      </c>
      <c r="Z1294" t="str">
        <v/>
      </c>
      <c r="AA1294" t="str">
        <f t="shared" si="231"/>
        <v/>
      </c>
      <c r="AB1294" t="str">
        <f t="shared" si="232"/>
        <v/>
      </c>
      <c r="AC1294" s="179" t="str">
        <f>IF('Planilla de Perforacion'!K1328="Repasa","Repasa","")</f>
        <v/>
      </c>
      <c r="AE1294" s="179" t="b">
        <f t="shared" si="229"/>
        <v>0</v>
      </c>
      <c r="AF1294" t="str">
        <v/>
      </c>
      <c r="AG1294" s="179" t="str">
        <f t="shared" si="230"/>
        <v/>
      </c>
      <c r="AH1294" t="str">
        <v/>
      </c>
      <c r="AI1294" s="202" t="str">
        <v/>
      </c>
      <c r="AJ1294" t="str">
        <v/>
      </c>
      <c r="AK1294" s="203" t="str">
        <v/>
      </c>
      <c r="AL1294" t="str">
        <f t="shared" si="223"/>
        <v/>
      </c>
      <c r="AM1294" t="str">
        <f t="shared" si="224"/>
        <v/>
      </c>
    </row>
    <row r="1295" spans="3:39" x14ac:dyDescent="0.25">
      <c r="C1295" s="179" t="str">
        <f>IF('Planilla de Perforacion'!K1329="Conexión","Conexión","")</f>
        <v/>
      </c>
      <c r="D1295" s="189">
        <f>'Planilla de Perforacion'!H1329</f>
        <v>0</v>
      </c>
      <c r="E1295" s="190">
        <f>'Planilla de Perforacion'!E1329</f>
        <v>0</v>
      </c>
      <c r="F1295" s="179">
        <f>'Planilla de Perforacion'!AF1329</f>
        <v>0</v>
      </c>
      <c r="G1295" s="179">
        <f>'Planilla de Perforacion'!AQ1329</f>
        <v>0</v>
      </c>
      <c r="H1295" s="179">
        <f>'Planilla de Perforacion'!AS1329</f>
        <v>0</v>
      </c>
      <c r="I1295" s="179">
        <f>'Planilla de Perforacion'!AR1329</f>
        <v>0</v>
      </c>
      <c r="J1295" s="191" t="str">
        <v/>
      </c>
      <c r="K1295" s="191" t="str">
        <f t="shared" si="233"/>
        <v/>
      </c>
      <c r="L1295" s="191" t="str">
        <v/>
      </c>
      <c r="M1295" s="192" t="str">
        <v/>
      </c>
      <c r="N1295" s="191" t="str">
        <v/>
      </c>
      <c r="O1295" s="191" t="str">
        <v/>
      </c>
      <c r="P1295" s="193" t="str">
        <f t="shared" si="225"/>
        <v/>
      </c>
      <c r="Q1295" s="193" t="str">
        <f t="shared" si="226"/>
        <v/>
      </c>
      <c r="R1295" s="179" t="str">
        <f>IF('Planilla de Perforacion'!K1329="Survey","Survey","")</f>
        <v/>
      </c>
      <c r="T1295" s="179" t="b">
        <f t="shared" si="227"/>
        <v>0</v>
      </c>
      <c r="U1295" s="179" t="str">
        <v/>
      </c>
      <c r="V1295" s="179" t="str">
        <f t="shared" si="228"/>
        <v/>
      </c>
      <c r="W1295" t="str">
        <v/>
      </c>
      <c r="X1295" s="202" t="str">
        <v/>
      </c>
      <c r="Y1295" t="str">
        <v/>
      </c>
      <c r="Z1295" t="str">
        <v/>
      </c>
      <c r="AA1295" t="str">
        <f t="shared" si="231"/>
        <v/>
      </c>
      <c r="AB1295" t="str">
        <f t="shared" si="232"/>
        <v/>
      </c>
      <c r="AC1295" s="179" t="str">
        <f>IF('Planilla de Perforacion'!K1329="Repasa","Repasa","")</f>
        <v/>
      </c>
      <c r="AE1295" s="179" t="b">
        <f t="shared" si="229"/>
        <v>0</v>
      </c>
      <c r="AF1295" t="str">
        <v/>
      </c>
      <c r="AG1295" s="179" t="str">
        <f t="shared" si="230"/>
        <v/>
      </c>
      <c r="AH1295" t="str">
        <v/>
      </c>
      <c r="AI1295" s="202" t="str">
        <v/>
      </c>
      <c r="AJ1295" t="str">
        <v/>
      </c>
      <c r="AK1295" s="203" t="str">
        <v/>
      </c>
      <c r="AL1295" t="str">
        <f t="shared" si="223"/>
        <v/>
      </c>
      <c r="AM1295" t="str">
        <f t="shared" si="224"/>
        <v/>
      </c>
    </row>
    <row r="1296" spans="3:39" x14ac:dyDescent="0.25">
      <c r="C1296" s="179" t="str">
        <f>IF('Planilla de Perforacion'!K1330="Conexión","Conexión","")</f>
        <v/>
      </c>
      <c r="D1296" s="189">
        <f>'Planilla de Perforacion'!H1330</f>
        <v>0</v>
      </c>
      <c r="E1296" s="190">
        <f>'Planilla de Perforacion'!E1330</f>
        <v>0</v>
      </c>
      <c r="F1296" s="179">
        <f>'Planilla de Perforacion'!AF1330</f>
        <v>0</v>
      </c>
      <c r="G1296" s="179">
        <f>'Planilla de Perforacion'!AQ1330</f>
        <v>0</v>
      </c>
      <c r="H1296" s="179">
        <f>'Planilla de Perforacion'!AS1330</f>
        <v>0</v>
      </c>
      <c r="I1296" s="179">
        <f>'Planilla de Perforacion'!AR1330</f>
        <v>0</v>
      </c>
      <c r="J1296" s="191" t="str">
        <v/>
      </c>
      <c r="K1296" s="191" t="str">
        <f t="shared" si="233"/>
        <v/>
      </c>
      <c r="L1296" s="191" t="str">
        <v/>
      </c>
      <c r="M1296" s="192" t="str">
        <v/>
      </c>
      <c r="N1296" s="191" t="str">
        <v/>
      </c>
      <c r="O1296" s="191" t="str">
        <v/>
      </c>
      <c r="P1296" s="193" t="str">
        <f t="shared" si="225"/>
        <v/>
      </c>
      <c r="Q1296" s="193" t="str">
        <f t="shared" si="226"/>
        <v/>
      </c>
      <c r="R1296" s="179" t="str">
        <f>IF('Planilla de Perforacion'!K1330="Survey","Survey","")</f>
        <v/>
      </c>
      <c r="T1296" s="179" t="b">
        <f t="shared" si="227"/>
        <v>0</v>
      </c>
      <c r="U1296" s="179" t="str">
        <v/>
      </c>
      <c r="V1296" s="179" t="str">
        <f t="shared" si="228"/>
        <v/>
      </c>
      <c r="W1296" t="str">
        <v/>
      </c>
      <c r="X1296" s="202" t="str">
        <v/>
      </c>
      <c r="Y1296" t="str">
        <v/>
      </c>
      <c r="Z1296" t="str">
        <v/>
      </c>
      <c r="AA1296" t="str">
        <f t="shared" si="231"/>
        <v/>
      </c>
      <c r="AB1296" t="str">
        <f t="shared" si="232"/>
        <v/>
      </c>
      <c r="AC1296" s="179" t="str">
        <f>IF('Planilla de Perforacion'!K1330="Repasa","Repasa","")</f>
        <v/>
      </c>
      <c r="AE1296" s="179" t="b">
        <f t="shared" si="229"/>
        <v>0</v>
      </c>
      <c r="AF1296" t="str">
        <v/>
      </c>
      <c r="AG1296" s="179" t="str">
        <f t="shared" si="230"/>
        <v/>
      </c>
      <c r="AH1296" t="str">
        <v/>
      </c>
      <c r="AI1296" s="202" t="str">
        <v/>
      </c>
      <c r="AJ1296" t="str">
        <v/>
      </c>
      <c r="AK1296" s="203" t="str">
        <v/>
      </c>
      <c r="AL1296" t="str">
        <f t="shared" si="223"/>
        <v/>
      </c>
      <c r="AM1296" t="str">
        <f t="shared" si="224"/>
        <v/>
      </c>
    </row>
    <row r="1297" spans="3:39" x14ac:dyDescent="0.25">
      <c r="C1297" s="179" t="str">
        <f>IF('Planilla de Perforacion'!K1331="Conexión","Conexión","")</f>
        <v/>
      </c>
      <c r="D1297" s="189">
        <f>'Planilla de Perforacion'!H1331</f>
        <v>0</v>
      </c>
      <c r="E1297" s="190">
        <f>'Planilla de Perforacion'!E1331</f>
        <v>0</v>
      </c>
      <c r="F1297" s="179">
        <f>'Planilla de Perforacion'!AF1331</f>
        <v>0</v>
      </c>
      <c r="G1297" s="179">
        <f>'Planilla de Perforacion'!AQ1331</f>
        <v>0</v>
      </c>
      <c r="H1297" s="179">
        <f>'Planilla de Perforacion'!AS1331</f>
        <v>0</v>
      </c>
      <c r="I1297" s="179">
        <f>'Planilla de Perforacion'!AR1331</f>
        <v>0</v>
      </c>
      <c r="J1297" s="191" t="str">
        <v/>
      </c>
      <c r="K1297" s="191" t="str">
        <f t="shared" si="233"/>
        <v/>
      </c>
      <c r="L1297" s="191" t="str">
        <v/>
      </c>
      <c r="M1297" s="192" t="str">
        <v/>
      </c>
      <c r="N1297" s="191" t="str">
        <v/>
      </c>
      <c r="O1297" s="191" t="str">
        <v/>
      </c>
      <c r="P1297" s="193" t="str">
        <f t="shared" si="225"/>
        <v/>
      </c>
      <c r="Q1297" s="193" t="str">
        <f t="shared" si="226"/>
        <v/>
      </c>
      <c r="R1297" s="179" t="str">
        <f>IF('Planilla de Perforacion'!K1331="Survey","Survey","")</f>
        <v/>
      </c>
      <c r="T1297" s="179" t="b">
        <f t="shared" si="227"/>
        <v>0</v>
      </c>
      <c r="U1297" s="179" t="str">
        <v/>
      </c>
      <c r="V1297" s="179" t="str">
        <f t="shared" si="228"/>
        <v/>
      </c>
      <c r="W1297" t="str">
        <v/>
      </c>
      <c r="X1297" s="202" t="str">
        <v/>
      </c>
      <c r="Y1297" t="str">
        <v/>
      </c>
      <c r="Z1297" t="str">
        <v/>
      </c>
      <c r="AA1297" t="str">
        <f t="shared" si="231"/>
        <v/>
      </c>
      <c r="AB1297" t="str">
        <f t="shared" si="232"/>
        <v/>
      </c>
      <c r="AC1297" s="179" t="str">
        <f>IF('Planilla de Perforacion'!K1331="Repasa","Repasa","")</f>
        <v/>
      </c>
      <c r="AE1297" s="179" t="b">
        <f t="shared" si="229"/>
        <v>0</v>
      </c>
      <c r="AF1297" t="str">
        <v/>
      </c>
      <c r="AG1297" s="179" t="str">
        <f t="shared" si="230"/>
        <v/>
      </c>
      <c r="AH1297" t="str">
        <v/>
      </c>
      <c r="AI1297" s="202" t="str">
        <v/>
      </c>
      <c r="AJ1297" t="str">
        <v/>
      </c>
      <c r="AK1297" s="203" t="str">
        <v/>
      </c>
      <c r="AL1297" t="str">
        <f t="shared" si="223"/>
        <v/>
      </c>
      <c r="AM1297" t="str">
        <f t="shared" si="224"/>
        <v/>
      </c>
    </row>
    <row r="1298" spans="3:39" x14ac:dyDescent="0.25">
      <c r="C1298" s="179" t="str">
        <f>IF('Planilla de Perforacion'!K1332="Conexión","Conexión","")</f>
        <v/>
      </c>
      <c r="D1298" s="189">
        <f>'Planilla de Perforacion'!H1332</f>
        <v>0</v>
      </c>
      <c r="E1298" s="190">
        <f>'Planilla de Perforacion'!E1332</f>
        <v>0</v>
      </c>
      <c r="F1298" s="179">
        <f>'Planilla de Perforacion'!AF1332</f>
        <v>0</v>
      </c>
      <c r="G1298" s="179">
        <f>'Planilla de Perforacion'!AQ1332</f>
        <v>0</v>
      </c>
      <c r="H1298" s="179">
        <f>'Planilla de Perforacion'!AS1332</f>
        <v>0</v>
      </c>
      <c r="I1298" s="179">
        <f>'Planilla de Perforacion'!AR1332</f>
        <v>0</v>
      </c>
      <c r="J1298" s="191" t="str">
        <v/>
      </c>
      <c r="K1298" s="191" t="str">
        <f t="shared" si="233"/>
        <v/>
      </c>
      <c r="L1298" s="191" t="str">
        <v/>
      </c>
      <c r="M1298" s="192" t="str">
        <v/>
      </c>
      <c r="N1298" s="191" t="str">
        <v/>
      </c>
      <c r="O1298" s="191" t="str">
        <v/>
      </c>
      <c r="P1298" s="193" t="str">
        <f t="shared" si="225"/>
        <v/>
      </c>
      <c r="Q1298" s="193" t="str">
        <f t="shared" si="226"/>
        <v/>
      </c>
      <c r="R1298" s="179" t="str">
        <f>IF('Planilla de Perforacion'!K1332="Survey","Survey","")</f>
        <v/>
      </c>
      <c r="T1298" s="179" t="b">
        <f t="shared" si="227"/>
        <v>0</v>
      </c>
      <c r="U1298" s="179" t="str">
        <v/>
      </c>
      <c r="V1298" s="179" t="str">
        <f t="shared" si="228"/>
        <v/>
      </c>
      <c r="W1298" t="str">
        <v/>
      </c>
      <c r="X1298" s="202" t="str">
        <v/>
      </c>
      <c r="Y1298" t="str">
        <v/>
      </c>
      <c r="Z1298" t="str">
        <v/>
      </c>
      <c r="AA1298" t="str">
        <f t="shared" si="231"/>
        <v/>
      </c>
      <c r="AB1298" t="str">
        <f t="shared" si="232"/>
        <v/>
      </c>
      <c r="AC1298" s="179" t="str">
        <f>IF('Planilla de Perforacion'!K1332="Repasa","Repasa","")</f>
        <v/>
      </c>
      <c r="AE1298" s="179" t="b">
        <f t="shared" si="229"/>
        <v>0</v>
      </c>
      <c r="AF1298" t="str">
        <v/>
      </c>
      <c r="AG1298" s="179" t="str">
        <f t="shared" si="230"/>
        <v/>
      </c>
      <c r="AH1298" t="str">
        <v/>
      </c>
      <c r="AI1298" s="202" t="str">
        <v/>
      </c>
      <c r="AJ1298" t="str">
        <v/>
      </c>
      <c r="AK1298" s="203" t="str">
        <v/>
      </c>
      <c r="AL1298" t="str">
        <f t="shared" si="223"/>
        <v/>
      </c>
      <c r="AM1298" t="str">
        <f t="shared" si="224"/>
        <v/>
      </c>
    </row>
    <row r="1299" spans="3:39" x14ac:dyDescent="0.25">
      <c r="C1299" s="179" t="str">
        <f>IF('Planilla de Perforacion'!K1333="Conexión","Conexión","")</f>
        <v/>
      </c>
      <c r="D1299" s="189">
        <f>'Planilla de Perforacion'!H1333</f>
        <v>0</v>
      </c>
      <c r="E1299" s="190">
        <f>'Planilla de Perforacion'!E1333</f>
        <v>0</v>
      </c>
      <c r="F1299" s="179">
        <f>'Planilla de Perforacion'!AF1333</f>
        <v>0</v>
      </c>
      <c r="G1299" s="179">
        <f>'Planilla de Perforacion'!AQ1333</f>
        <v>0</v>
      </c>
      <c r="H1299" s="179">
        <f>'Planilla de Perforacion'!AS1333</f>
        <v>0</v>
      </c>
      <c r="I1299" s="179">
        <f>'Planilla de Perforacion'!AR1333</f>
        <v>0</v>
      </c>
      <c r="J1299" s="191" t="str">
        <v/>
      </c>
      <c r="K1299" s="191" t="str">
        <f t="shared" si="233"/>
        <v/>
      </c>
      <c r="L1299" s="191" t="str">
        <v/>
      </c>
      <c r="M1299" s="192" t="str">
        <v/>
      </c>
      <c r="N1299" s="191" t="str">
        <v/>
      </c>
      <c r="O1299" s="191" t="str">
        <v/>
      </c>
      <c r="P1299" s="193" t="str">
        <f t="shared" si="225"/>
        <v/>
      </c>
      <c r="Q1299" s="193" t="str">
        <f t="shared" si="226"/>
        <v/>
      </c>
      <c r="R1299" s="179" t="str">
        <f>IF('Planilla de Perforacion'!K1333="Survey","Survey","")</f>
        <v/>
      </c>
      <c r="T1299" s="179" t="b">
        <f t="shared" si="227"/>
        <v>0</v>
      </c>
      <c r="U1299" s="179" t="str">
        <v/>
      </c>
      <c r="V1299" s="179" t="str">
        <f t="shared" si="228"/>
        <v/>
      </c>
      <c r="W1299" t="str">
        <v/>
      </c>
      <c r="X1299" s="202" t="str">
        <v/>
      </c>
      <c r="Y1299" t="str">
        <v/>
      </c>
      <c r="Z1299" t="str">
        <v/>
      </c>
      <c r="AA1299" t="str">
        <f t="shared" si="231"/>
        <v/>
      </c>
      <c r="AB1299" t="str">
        <f t="shared" si="232"/>
        <v/>
      </c>
      <c r="AC1299" s="179" t="str">
        <f>IF('Planilla de Perforacion'!K1333="Repasa","Repasa","")</f>
        <v/>
      </c>
      <c r="AE1299" s="179" t="b">
        <f t="shared" si="229"/>
        <v>0</v>
      </c>
      <c r="AF1299" t="str">
        <v/>
      </c>
      <c r="AG1299" s="179" t="str">
        <f t="shared" si="230"/>
        <v/>
      </c>
      <c r="AH1299" t="str">
        <v/>
      </c>
      <c r="AI1299" s="202" t="str">
        <v/>
      </c>
      <c r="AJ1299" t="str">
        <v/>
      </c>
      <c r="AK1299" s="203" t="str">
        <v/>
      </c>
      <c r="AL1299" t="str">
        <f t="shared" si="223"/>
        <v/>
      </c>
      <c r="AM1299" t="str">
        <f t="shared" si="224"/>
        <v/>
      </c>
    </row>
    <row r="1300" spans="3:39" x14ac:dyDescent="0.25">
      <c r="C1300" s="179" t="str">
        <f>IF('Planilla de Perforacion'!K1334="Conexión","Conexión","")</f>
        <v/>
      </c>
      <c r="D1300" s="189">
        <f>'Planilla de Perforacion'!H1334</f>
        <v>0</v>
      </c>
      <c r="E1300" s="190">
        <f>'Planilla de Perforacion'!E1334</f>
        <v>0</v>
      </c>
      <c r="F1300" s="179">
        <f>'Planilla de Perforacion'!AF1334</f>
        <v>0</v>
      </c>
      <c r="G1300" s="179">
        <f>'Planilla de Perforacion'!AQ1334</f>
        <v>0</v>
      </c>
      <c r="H1300" s="179">
        <f>'Planilla de Perforacion'!AS1334</f>
        <v>0</v>
      </c>
      <c r="I1300" s="179">
        <f>'Planilla de Perforacion'!AR1334</f>
        <v>0</v>
      </c>
      <c r="J1300" s="191" t="str">
        <v/>
      </c>
      <c r="K1300" s="191" t="str">
        <f t="shared" si="233"/>
        <v/>
      </c>
      <c r="L1300" s="191" t="str">
        <v/>
      </c>
      <c r="M1300" s="192" t="str">
        <v/>
      </c>
      <c r="N1300" s="191" t="str">
        <v/>
      </c>
      <c r="O1300" s="191" t="str">
        <v/>
      </c>
      <c r="P1300" s="193" t="str">
        <f t="shared" si="225"/>
        <v/>
      </c>
      <c r="Q1300" s="193" t="str">
        <f t="shared" si="226"/>
        <v/>
      </c>
      <c r="R1300" s="179" t="str">
        <f>IF('Planilla de Perforacion'!K1334="Survey","Survey","")</f>
        <v/>
      </c>
      <c r="T1300" s="179" t="b">
        <f t="shared" si="227"/>
        <v>0</v>
      </c>
      <c r="U1300" s="179" t="str">
        <v/>
      </c>
      <c r="V1300" s="179" t="str">
        <f t="shared" si="228"/>
        <v/>
      </c>
      <c r="W1300" t="str">
        <v/>
      </c>
      <c r="X1300" s="202" t="str">
        <v/>
      </c>
      <c r="Y1300" t="str">
        <v/>
      </c>
      <c r="Z1300" t="str">
        <v/>
      </c>
      <c r="AA1300" t="str">
        <f t="shared" si="231"/>
        <v/>
      </c>
      <c r="AB1300" t="str">
        <f t="shared" si="232"/>
        <v/>
      </c>
      <c r="AC1300" s="179" t="str">
        <f>IF('Planilla de Perforacion'!K1334="Repasa","Repasa","")</f>
        <v/>
      </c>
      <c r="AE1300" s="179" t="b">
        <f t="shared" si="229"/>
        <v>0</v>
      </c>
      <c r="AF1300" t="str">
        <v/>
      </c>
      <c r="AG1300" s="179" t="str">
        <f t="shared" si="230"/>
        <v/>
      </c>
      <c r="AH1300" t="str">
        <v/>
      </c>
      <c r="AI1300" s="202" t="str">
        <v/>
      </c>
      <c r="AJ1300" t="str">
        <v/>
      </c>
      <c r="AK1300" s="203" t="str">
        <v/>
      </c>
      <c r="AL1300" t="str">
        <f t="shared" si="223"/>
        <v/>
      </c>
      <c r="AM1300" t="str">
        <f t="shared" si="224"/>
        <v/>
      </c>
    </row>
    <row r="1301" spans="3:39" x14ac:dyDescent="0.25">
      <c r="C1301" s="179" t="str">
        <f>IF('Planilla de Perforacion'!K1335="Conexión","Conexión","")</f>
        <v/>
      </c>
      <c r="D1301" s="189">
        <f>'Planilla de Perforacion'!H1335</f>
        <v>0</v>
      </c>
      <c r="E1301" s="190">
        <f>'Planilla de Perforacion'!E1335</f>
        <v>0</v>
      </c>
      <c r="F1301" s="179">
        <f>'Planilla de Perforacion'!AF1335</f>
        <v>0</v>
      </c>
      <c r="G1301" s="179">
        <f>'Planilla de Perforacion'!AQ1335</f>
        <v>0</v>
      </c>
      <c r="H1301" s="179">
        <f>'Planilla de Perforacion'!AS1335</f>
        <v>0</v>
      </c>
      <c r="I1301" s="179">
        <f>'Planilla de Perforacion'!AR1335</f>
        <v>0</v>
      </c>
      <c r="J1301" s="191" t="str">
        <v/>
      </c>
      <c r="K1301" s="191" t="str">
        <f t="shared" si="233"/>
        <v/>
      </c>
      <c r="L1301" s="191" t="str">
        <v/>
      </c>
      <c r="M1301" s="192" t="str">
        <v/>
      </c>
      <c r="N1301" s="191" t="str">
        <v/>
      </c>
      <c r="O1301" s="191" t="str">
        <v/>
      </c>
      <c r="P1301" s="193" t="str">
        <f t="shared" si="225"/>
        <v/>
      </c>
      <c r="Q1301" s="193" t="str">
        <f t="shared" si="226"/>
        <v/>
      </c>
      <c r="R1301" s="179" t="str">
        <f>IF('Planilla de Perforacion'!K1335="Survey","Survey","")</f>
        <v/>
      </c>
      <c r="T1301" s="179" t="b">
        <f t="shared" si="227"/>
        <v>0</v>
      </c>
      <c r="U1301" s="179" t="str">
        <v/>
      </c>
      <c r="V1301" s="179" t="str">
        <f t="shared" si="228"/>
        <v/>
      </c>
      <c r="W1301" t="str">
        <v/>
      </c>
      <c r="X1301" s="202" t="str">
        <v/>
      </c>
      <c r="Y1301" t="str">
        <v/>
      </c>
      <c r="Z1301" t="str">
        <v/>
      </c>
      <c r="AA1301" t="str">
        <f t="shared" si="231"/>
        <v/>
      </c>
      <c r="AB1301" t="str">
        <f t="shared" si="232"/>
        <v/>
      </c>
      <c r="AC1301" s="179" t="str">
        <f>IF('Planilla de Perforacion'!K1335="Repasa","Repasa","")</f>
        <v/>
      </c>
      <c r="AE1301" s="179" t="b">
        <f t="shared" si="229"/>
        <v>0</v>
      </c>
      <c r="AF1301" t="str">
        <v/>
      </c>
      <c r="AG1301" s="179" t="str">
        <f t="shared" si="230"/>
        <v/>
      </c>
      <c r="AH1301" t="str">
        <v/>
      </c>
      <c r="AI1301" s="202" t="str">
        <v/>
      </c>
      <c r="AJ1301" t="str">
        <v/>
      </c>
      <c r="AK1301" s="203" t="str">
        <v/>
      </c>
      <c r="AL1301" t="str">
        <f t="shared" si="223"/>
        <v/>
      </c>
      <c r="AM1301" t="str">
        <f t="shared" si="224"/>
        <v/>
      </c>
    </row>
    <row r="1302" spans="3:39" x14ac:dyDescent="0.25">
      <c r="C1302" s="179" t="str">
        <f>IF('Planilla de Perforacion'!K1336="Conexión","Conexión","")</f>
        <v/>
      </c>
      <c r="D1302" s="189">
        <f>'Planilla de Perforacion'!H1336</f>
        <v>0</v>
      </c>
      <c r="E1302" s="190">
        <f>'Planilla de Perforacion'!E1336</f>
        <v>0</v>
      </c>
      <c r="F1302" s="179">
        <f>'Planilla de Perforacion'!AF1336</f>
        <v>0</v>
      </c>
      <c r="G1302" s="179">
        <f>'Planilla de Perforacion'!AQ1336</f>
        <v>0</v>
      </c>
      <c r="H1302" s="179">
        <f>'Planilla de Perforacion'!AS1336</f>
        <v>0</v>
      </c>
      <c r="I1302" s="179">
        <f>'Planilla de Perforacion'!AR1336</f>
        <v>0</v>
      </c>
      <c r="J1302" s="191" t="str">
        <v/>
      </c>
      <c r="K1302" s="191" t="str">
        <f t="shared" si="233"/>
        <v/>
      </c>
      <c r="L1302" s="191" t="str">
        <v/>
      </c>
      <c r="M1302" s="192" t="str">
        <v/>
      </c>
      <c r="N1302" s="191" t="str">
        <v/>
      </c>
      <c r="O1302" s="191" t="str">
        <v/>
      </c>
      <c r="P1302" s="193" t="str">
        <f t="shared" si="225"/>
        <v/>
      </c>
      <c r="Q1302" s="193" t="str">
        <f t="shared" si="226"/>
        <v/>
      </c>
      <c r="R1302" s="179" t="str">
        <f>IF('Planilla de Perforacion'!K1336="Survey","Survey","")</f>
        <v/>
      </c>
      <c r="T1302" s="179" t="b">
        <f t="shared" si="227"/>
        <v>0</v>
      </c>
      <c r="U1302" s="179" t="str">
        <v/>
      </c>
      <c r="V1302" s="179" t="str">
        <f t="shared" si="228"/>
        <v/>
      </c>
      <c r="W1302" t="str">
        <v/>
      </c>
      <c r="X1302" s="202" t="str">
        <v/>
      </c>
      <c r="Y1302" t="str">
        <v/>
      </c>
      <c r="Z1302" t="str">
        <v/>
      </c>
      <c r="AA1302" t="str">
        <f t="shared" si="231"/>
        <v/>
      </c>
      <c r="AB1302" t="str">
        <f t="shared" si="232"/>
        <v/>
      </c>
      <c r="AC1302" s="179" t="str">
        <f>IF('Planilla de Perforacion'!K1336="Repasa","Repasa","")</f>
        <v/>
      </c>
      <c r="AE1302" s="179" t="b">
        <f t="shared" si="229"/>
        <v>0</v>
      </c>
      <c r="AF1302" t="str">
        <v/>
      </c>
      <c r="AG1302" s="179" t="str">
        <f t="shared" si="230"/>
        <v/>
      </c>
      <c r="AH1302" t="str">
        <v/>
      </c>
      <c r="AI1302" s="202" t="str">
        <v/>
      </c>
      <c r="AJ1302" t="str">
        <v/>
      </c>
      <c r="AK1302" s="203" t="str">
        <v/>
      </c>
      <c r="AL1302" t="str">
        <f t="shared" si="223"/>
        <v/>
      </c>
      <c r="AM1302" t="str">
        <f t="shared" si="224"/>
        <v/>
      </c>
    </row>
    <row r="1303" spans="3:39" x14ac:dyDescent="0.25">
      <c r="C1303" s="179" t="str">
        <f>IF('Planilla de Perforacion'!K1337="Conexión","Conexión","")</f>
        <v/>
      </c>
      <c r="D1303" s="189">
        <f>'Planilla de Perforacion'!H1337</f>
        <v>0</v>
      </c>
      <c r="E1303" s="190">
        <f>'Planilla de Perforacion'!E1337</f>
        <v>0</v>
      </c>
      <c r="F1303" s="179">
        <f>'Planilla de Perforacion'!AF1337</f>
        <v>0</v>
      </c>
      <c r="G1303" s="179">
        <f>'Planilla de Perforacion'!AQ1337</f>
        <v>0</v>
      </c>
      <c r="H1303" s="179">
        <f>'Planilla de Perforacion'!AS1337</f>
        <v>0</v>
      </c>
      <c r="I1303" s="179">
        <f>'Planilla de Perforacion'!AR1337</f>
        <v>0</v>
      </c>
      <c r="J1303" s="191" t="str">
        <v/>
      </c>
      <c r="K1303" s="191" t="str">
        <f t="shared" si="233"/>
        <v/>
      </c>
      <c r="L1303" s="191" t="str">
        <v/>
      </c>
      <c r="M1303" s="192" t="str">
        <v/>
      </c>
      <c r="N1303" s="191" t="str">
        <v/>
      </c>
      <c r="O1303" s="191" t="str">
        <v/>
      </c>
      <c r="P1303" s="193" t="str">
        <f t="shared" si="225"/>
        <v/>
      </c>
      <c r="Q1303" s="193" t="str">
        <f t="shared" si="226"/>
        <v/>
      </c>
      <c r="R1303" s="179" t="str">
        <f>IF('Planilla de Perforacion'!K1337="Survey","Survey","")</f>
        <v/>
      </c>
      <c r="T1303" s="179" t="b">
        <f t="shared" si="227"/>
        <v>0</v>
      </c>
      <c r="U1303" s="179" t="str">
        <v/>
      </c>
      <c r="V1303" s="179" t="str">
        <f t="shared" si="228"/>
        <v/>
      </c>
      <c r="W1303" t="str">
        <v/>
      </c>
      <c r="X1303" s="202" t="str">
        <v/>
      </c>
      <c r="Y1303" t="str">
        <v/>
      </c>
      <c r="Z1303" t="str">
        <v/>
      </c>
      <c r="AA1303" t="str">
        <f t="shared" si="231"/>
        <v/>
      </c>
      <c r="AB1303" t="str">
        <f t="shared" si="232"/>
        <v/>
      </c>
      <c r="AC1303" s="179" t="str">
        <f>IF('Planilla de Perforacion'!K1337="Repasa","Repasa","")</f>
        <v/>
      </c>
      <c r="AE1303" s="179" t="b">
        <f t="shared" si="229"/>
        <v>0</v>
      </c>
      <c r="AF1303" t="str">
        <v/>
      </c>
      <c r="AG1303" s="179" t="str">
        <f t="shared" si="230"/>
        <v/>
      </c>
      <c r="AH1303" t="str">
        <v/>
      </c>
      <c r="AI1303" s="202" t="str">
        <v/>
      </c>
      <c r="AJ1303" t="str">
        <v/>
      </c>
      <c r="AK1303" s="203" t="str">
        <v/>
      </c>
      <c r="AL1303" t="str">
        <f t="shared" si="223"/>
        <v/>
      </c>
      <c r="AM1303" t="str">
        <f t="shared" si="224"/>
        <v/>
      </c>
    </row>
    <row r="1304" spans="3:39" x14ac:dyDescent="0.25">
      <c r="C1304" s="179" t="str">
        <f>IF('Planilla de Perforacion'!K1338="Conexión","Conexión","")</f>
        <v/>
      </c>
      <c r="D1304" s="189">
        <f>'Planilla de Perforacion'!H1338</f>
        <v>0</v>
      </c>
      <c r="E1304" s="190">
        <f>'Planilla de Perforacion'!E1338</f>
        <v>0</v>
      </c>
      <c r="F1304" s="179">
        <f>'Planilla de Perforacion'!AF1338</f>
        <v>0</v>
      </c>
      <c r="G1304" s="179">
        <f>'Planilla de Perforacion'!AQ1338</f>
        <v>0</v>
      </c>
      <c r="H1304" s="179">
        <f>'Planilla de Perforacion'!AS1338</f>
        <v>0</v>
      </c>
      <c r="I1304" s="179">
        <f>'Planilla de Perforacion'!AR1338</f>
        <v>0</v>
      </c>
      <c r="J1304" s="191" t="str">
        <v/>
      </c>
      <c r="K1304" s="191" t="str">
        <f t="shared" si="233"/>
        <v/>
      </c>
      <c r="L1304" s="191" t="str">
        <v/>
      </c>
      <c r="M1304" s="192" t="str">
        <v/>
      </c>
      <c r="N1304" s="191" t="str">
        <v/>
      </c>
      <c r="O1304" s="191" t="str">
        <v/>
      </c>
      <c r="P1304" s="193" t="str">
        <f t="shared" si="225"/>
        <v/>
      </c>
      <c r="Q1304" s="193" t="str">
        <f t="shared" si="226"/>
        <v/>
      </c>
      <c r="R1304" s="179" t="str">
        <f>IF('Planilla de Perforacion'!K1338="Survey","Survey","")</f>
        <v/>
      </c>
      <c r="T1304" s="179" t="b">
        <f t="shared" si="227"/>
        <v>0</v>
      </c>
      <c r="U1304" s="179" t="str">
        <v/>
      </c>
      <c r="V1304" s="179" t="str">
        <f t="shared" si="228"/>
        <v/>
      </c>
      <c r="W1304" t="str">
        <v/>
      </c>
      <c r="X1304" s="202" t="str">
        <v/>
      </c>
      <c r="Y1304" t="str">
        <v/>
      </c>
      <c r="Z1304" t="str">
        <v/>
      </c>
      <c r="AA1304" t="str">
        <f t="shared" si="231"/>
        <v/>
      </c>
      <c r="AB1304" t="str">
        <f t="shared" si="232"/>
        <v/>
      </c>
      <c r="AC1304" s="179" t="str">
        <f>IF('Planilla de Perforacion'!K1338="Repasa","Repasa","")</f>
        <v/>
      </c>
      <c r="AE1304" s="179" t="b">
        <f t="shared" si="229"/>
        <v>0</v>
      </c>
      <c r="AF1304" t="str">
        <v/>
      </c>
      <c r="AG1304" s="179" t="str">
        <f t="shared" si="230"/>
        <v/>
      </c>
      <c r="AH1304" t="str">
        <v/>
      </c>
      <c r="AI1304" s="202" t="str">
        <v/>
      </c>
      <c r="AJ1304" t="str">
        <v/>
      </c>
      <c r="AK1304" s="203" t="str">
        <v/>
      </c>
      <c r="AL1304" t="str">
        <f t="shared" si="223"/>
        <v/>
      </c>
      <c r="AM1304" t="str">
        <f t="shared" si="224"/>
        <v/>
      </c>
    </row>
    <row r="1305" spans="3:39" x14ac:dyDescent="0.25">
      <c r="C1305" s="179" t="str">
        <f>IF('Planilla de Perforacion'!K1339="Conexión","Conexión","")</f>
        <v/>
      </c>
      <c r="D1305" s="189">
        <f>'Planilla de Perforacion'!H1339</f>
        <v>0</v>
      </c>
      <c r="E1305" s="190">
        <f>'Planilla de Perforacion'!E1339</f>
        <v>0</v>
      </c>
      <c r="F1305" s="179">
        <f>'Planilla de Perforacion'!AF1339</f>
        <v>0</v>
      </c>
      <c r="G1305" s="179">
        <f>'Planilla de Perforacion'!AQ1339</f>
        <v>0</v>
      </c>
      <c r="H1305" s="179">
        <f>'Planilla de Perforacion'!AS1339</f>
        <v>0</v>
      </c>
      <c r="I1305" s="179">
        <f>'Planilla de Perforacion'!AR1339</f>
        <v>0</v>
      </c>
      <c r="J1305" s="191" t="str">
        <v/>
      </c>
      <c r="K1305" s="191" t="str">
        <f t="shared" si="233"/>
        <v/>
      </c>
      <c r="L1305" s="191" t="str">
        <v/>
      </c>
      <c r="M1305" s="192" t="str">
        <v/>
      </c>
      <c r="N1305" s="191" t="str">
        <v/>
      </c>
      <c r="O1305" s="191" t="str">
        <v/>
      </c>
      <c r="P1305" s="193" t="str">
        <f t="shared" si="225"/>
        <v/>
      </c>
      <c r="Q1305" s="193" t="str">
        <f t="shared" si="226"/>
        <v/>
      </c>
      <c r="R1305" s="179" t="str">
        <f>IF('Planilla de Perforacion'!K1339="Survey","Survey","")</f>
        <v/>
      </c>
      <c r="T1305" s="179" t="b">
        <f t="shared" si="227"/>
        <v>0</v>
      </c>
      <c r="U1305" s="179" t="str">
        <v/>
      </c>
      <c r="V1305" s="179" t="str">
        <f t="shared" si="228"/>
        <v/>
      </c>
      <c r="W1305" t="str">
        <v/>
      </c>
      <c r="X1305" s="202" t="str">
        <v/>
      </c>
      <c r="Y1305" t="str">
        <v/>
      </c>
      <c r="Z1305" t="str">
        <v/>
      </c>
      <c r="AA1305" t="str">
        <f t="shared" si="231"/>
        <v/>
      </c>
      <c r="AB1305" t="str">
        <f t="shared" si="232"/>
        <v/>
      </c>
      <c r="AC1305" s="179" t="str">
        <f>IF('Planilla de Perforacion'!K1339="Repasa","Repasa","")</f>
        <v/>
      </c>
      <c r="AE1305" s="179" t="b">
        <f t="shared" si="229"/>
        <v>0</v>
      </c>
      <c r="AF1305" t="str">
        <v/>
      </c>
      <c r="AG1305" s="179" t="str">
        <f t="shared" si="230"/>
        <v/>
      </c>
      <c r="AH1305" t="str">
        <v/>
      </c>
      <c r="AI1305" s="202" t="str">
        <v/>
      </c>
      <c r="AJ1305" t="str">
        <v/>
      </c>
      <c r="AK1305" s="203" t="str">
        <v/>
      </c>
      <c r="AL1305" t="str">
        <f t="shared" si="223"/>
        <v/>
      </c>
      <c r="AM1305" t="str">
        <f t="shared" si="224"/>
        <v/>
      </c>
    </row>
    <row r="1306" spans="3:39" x14ac:dyDescent="0.25">
      <c r="C1306" s="179" t="str">
        <f>IF('Planilla de Perforacion'!K1340="Conexión","Conexión","")</f>
        <v/>
      </c>
      <c r="D1306" s="189">
        <f>'Planilla de Perforacion'!H1340</f>
        <v>0</v>
      </c>
      <c r="E1306" s="190">
        <f>'Planilla de Perforacion'!E1340</f>
        <v>0</v>
      </c>
      <c r="F1306" s="179">
        <f>'Planilla de Perforacion'!AF1340</f>
        <v>0</v>
      </c>
      <c r="G1306" s="179">
        <f>'Planilla de Perforacion'!AQ1340</f>
        <v>0</v>
      </c>
      <c r="H1306" s="179">
        <f>'Planilla de Perforacion'!AS1340</f>
        <v>0</v>
      </c>
      <c r="I1306" s="179">
        <f>'Planilla de Perforacion'!AR1340</f>
        <v>0</v>
      </c>
      <c r="J1306" s="191" t="str">
        <v/>
      </c>
      <c r="K1306" s="191" t="str">
        <f t="shared" si="233"/>
        <v/>
      </c>
      <c r="L1306" s="191" t="str">
        <v/>
      </c>
      <c r="M1306" s="192" t="str">
        <v/>
      </c>
      <c r="N1306" s="191" t="str">
        <v/>
      </c>
      <c r="O1306" s="191" t="str">
        <v/>
      </c>
      <c r="P1306" s="193" t="str">
        <f t="shared" si="225"/>
        <v/>
      </c>
      <c r="Q1306" s="193" t="str">
        <f t="shared" si="226"/>
        <v/>
      </c>
      <c r="R1306" s="179" t="str">
        <f>IF('Planilla de Perforacion'!K1340="Survey","Survey","")</f>
        <v/>
      </c>
      <c r="T1306" s="179" t="b">
        <f t="shared" si="227"/>
        <v>0</v>
      </c>
      <c r="U1306" s="179" t="str">
        <v/>
      </c>
      <c r="V1306" s="179" t="str">
        <f t="shared" si="228"/>
        <v/>
      </c>
      <c r="W1306" t="str">
        <v/>
      </c>
      <c r="X1306" s="202" t="str">
        <v/>
      </c>
      <c r="Y1306" t="str">
        <v/>
      </c>
      <c r="Z1306" t="str">
        <v/>
      </c>
      <c r="AA1306" t="str">
        <f t="shared" si="231"/>
        <v/>
      </c>
      <c r="AB1306" t="str">
        <f t="shared" si="232"/>
        <v/>
      </c>
      <c r="AC1306" s="179" t="str">
        <f>IF('Planilla de Perforacion'!K1340="Repasa","Repasa","")</f>
        <v/>
      </c>
      <c r="AE1306" s="179" t="b">
        <f t="shared" si="229"/>
        <v>0</v>
      </c>
      <c r="AF1306" t="str">
        <v/>
      </c>
      <c r="AG1306" s="179" t="str">
        <f t="shared" si="230"/>
        <v/>
      </c>
      <c r="AH1306" t="str">
        <v/>
      </c>
      <c r="AI1306" s="202" t="str">
        <v/>
      </c>
      <c r="AJ1306" t="str">
        <v/>
      </c>
      <c r="AK1306" s="203" t="str">
        <v/>
      </c>
      <c r="AL1306" t="str">
        <f t="shared" si="223"/>
        <v/>
      </c>
      <c r="AM1306" t="str">
        <f t="shared" si="224"/>
        <v/>
      </c>
    </row>
    <row r="1307" spans="3:39" x14ac:dyDescent="0.25">
      <c r="C1307" s="179" t="str">
        <f>IF('Planilla de Perforacion'!K1341="Conexión","Conexión","")</f>
        <v/>
      </c>
      <c r="D1307" s="189">
        <f>'Planilla de Perforacion'!H1341</f>
        <v>0</v>
      </c>
      <c r="E1307" s="190">
        <f>'Planilla de Perforacion'!E1341</f>
        <v>0</v>
      </c>
      <c r="F1307" s="179">
        <f>'Planilla de Perforacion'!AF1341</f>
        <v>0</v>
      </c>
      <c r="G1307" s="179">
        <f>'Planilla de Perforacion'!AQ1341</f>
        <v>0</v>
      </c>
      <c r="H1307" s="179">
        <f>'Planilla de Perforacion'!AS1341</f>
        <v>0</v>
      </c>
      <c r="I1307" s="179">
        <f>'Planilla de Perforacion'!AR1341</f>
        <v>0</v>
      </c>
      <c r="J1307" s="191" t="str">
        <v/>
      </c>
      <c r="K1307" s="191" t="str">
        <f t="shared" si="233"/>
        <v/>
      </c>
      <c r="L1307" s="191" t="str">
        <v/>
      </c>
      <c r="M1307" s="192" t="str">
        <v/>
      </c>
      <c r="N1307" s="191" t="str">
        <v/>
      </c>
      <c r="O1307" s="191" t="str">
        <v/>
      </c>
      <c r="P1307" s="193" t="str">
        <f t="shared" si="225"/>
        <v/>
      </c>
      <c r="Q1307" s="193" t="str">
        <f t="shared" si="226"/>
        <v/>
      </c>
      <c r="R1307" s="179" t="str">
        <f>IF('Planilla de Perforacion'!K1341="Survey","Survey","")</f>
        <v/>
      </c>
      <c r="T1307" s="179" t="b">
        <f t="shared" si="227"/>
        <v>0</v>
      </c>
      <c r="U1307" s="179" t="str">
        <v/>
      </c>
      <c r="V1307" s="179" t="str">
        <f t="shared" si="228"/>
        <v/>
      </c>
      <c r="W1307" t="str">
        <v/>
      </c>
      <c r="X1307" s="202" t="str">
        <v/>
      </c>
      <c r="Y1307" t="str">
        <v/>
      </c>
      <c r="Z1307" t="str">
        <v/>
      </c>
      <c r="AA1307" t="str">
        <f t="shared" si="231"/>
        <v/>
      </c>
      <c r="AB1307" t="str">
        <f t="shared" si="232"/>
        <v/>
      </c>
      <c r="AC1307" s="179" t="str">
        <f>IF('Planilla de Perforacion'!K1341="Repasa","Repasa","")</f>
        <v/>
      </c>
      <c r="AE1307" s="179" t="b">
        <f t="shared" si="229"/>
        <v>0</v>
      </c>
      <c r="AF1307" t="str">
        <v/>
      </c>
      <c r="AG1307" s="179" t="str">
        <f t="shared" si="230"/>
        <v/>
      </c>
      <c r="AH1307" t="str">
        <v/>
      </c>
      <c r="AI1307" s="202" t="str">
        <v/>
      </c>
      <c r="AJ1307" t="str">
        <v/>
      </c>
      <c r="AK1307" s="203" t="str">
        <v/>
      </c>
      <c r="AL1307" t="str">
        <f t="shared" si="223"/>
        <v/>
      </c>
      <c r="AM1307" t="str">
        <f t="shared" si="224"/>
        <v/>
      </c>
    </row>
    <row r="1308" spans="3:39" x14ac:dyDescent="0.25">
      <c r="C1308" s="179" t="str">
        <f>IF('Planilla de Perforacion'!K1342="Conexión","Conexión","")</f>
        <v/>
      </c>
      <c r="D1308" s="189">
        <f>'Planilla de Perforacion'!H1342</f>
        <v>0</v>
      </c>
      <c r="E1308" s="190">
        <f>'Planilla de Perforacion'!E1342</f>
        <v>0</v>
      </c>
      <c r="F1308" s="179">
        <f>'Planilla de Perforacion'!AF1342</f>
        <v>0</v>
      </c>
      <c r="G1308" s="179">
        <f>'Planilla de Perforacion'!AQ1342</f>
        <v>0</v>
      </c>
      <c r="H1308" s="179">
        <f>'Planilla de Perforacion'!AS1342</f>
        <v>0</v>
      </c>
      <c r="I1308" s="179">
        <f>'Planilla de Perforacion'!AR1342</f>
        <v>0</v>
      </c>
      <c r="J1308" s="191" t="str">
        <v/>
      </c>
      <c r="K1308" s="191" t="str">
        <f t="shared" si="233"/>
        <v/>
      </c>
      <c r="L1308" s="191" t="str">
        <v/>
      </c>
      <c r="M1308" s="192" t="str">
        <v/>
      </c>
      <c r="N1308" s="191" t="str">
        <v/>
      </c>
      <c r="O1308" s="191" t="str">
        <v/>
      </c>
      <c r="P1308" s="193" t="str">
        <f t="shared" si="225"/>
        <v/>
      </c>
      <c r="Q1308" s="193" t="str">
        <f t="shared" si="226"/>
        <v/>
      </c>
      <c r="R1308" s="179" t="str">
        <f>IF('Planilla de Perforacion'!K1342="Survey","Survey","")</f>
        <v/>
      </c>
      <c r="T1308" s="179" t="b">
        <f t="shared" si="227"/>
        <v>0</v>
      </c>
      <c r="U1308" s="179" t="str">
        <v/>
      </c>
      <c r="V1308" s="179" t="str">
        <f t="shared" si="228"/>
        <v/>
      </c>
      <c r="W1308" t="str">
        <v/>
      </c>
      <c r="X1308" s="202" t="str">
        <v/>
      </c>
      <c r="Y1308" t="str">
        <v/>
      </c>
      <c r="Z1308" t="str">
        <v/>
      </c>
      <c r="AA1308" t="str">
        <f t="shared" si="231"/>
        <v/>
      </c>
      <c r="AB1308" t="str">
        <f t="shared" si="232"/>
        <v/>
      </c>
      <c r="AC1308" s="179" t="str">
        <f>IF('Planilla de Perforacion'!K1342="Repasa","Repasa","")</f>
        <v/>
      </c>
      <c r="AE1308" s="179" t="b">
        <f t="shared" si="229"/>
        <v>0</v>
      </c>
      <c r="AF1308" t="str">
        <v/>
      </c>
      <c r="AG1308" s="179" t="str">
        <f t="shared" si="230"/>
        <v/>
      </c>
      <c r="AH1308" t="str">
        <v/>
      </c>
      <c r="AI1308" s="202" t="str">
        <v/>
      </c>
      <c r="AJ1308" t="str">
        <v/>
      </c>
      <c r="AK1308" s="203" t="str">
        <v/>
      </c>
      <c r="AL1308" t="str">
        <f t="shared" si="223"/>
        <v/>
      </c>
      <c r="AM1308" t="str">
        <f t="shared" si="224"/>
        <v/>
      </c>
    </row>
    <row r="1309" spans="3:39" x14ac:dyDescent="0.25">
      <c r="C1309" s="179" t="str">
        <f>IF('Planilla de Perforacion'!K1343="Conexión","Conexión","")</f>
        <v/>
      </c>
      <c r="D1309" s="189">
        <f>'Planilla de Perforacion'!H1343</f>
        <v>0</v>
      </c>
      <c r="E1309" s="190">
        <f>'Planilla de Perforacion'!E1343</f>
        <v>0</v>
      </c>
      <c r="F1309" s="179">
        <f>'Planilla de Perforacion'!AF1343</f>
        <v>0</v>
      </c>
      <c r="G1309" s="179">
        <f>'Planilla de Perforacion'!AQ1343</f>
        <v>0</v>
      </c>
      <c r="H1309" s="179">
        <f>'Planilla de Perforacion'!AS1343</f>
        <v>0</v>
      </c>
      <c r="I1309" s="179">
        <f>'Planilla de Perforacion'!AR1343</f>
        <v>0</v>
      </c>
      <c r="J1309" s="191" t="str">
        <v/>
      </c>
      <c r="K1309" s="191" t="str">
        <f t="shared" si="233"/>
        <v/>
      </c>
      <c r="L1309" s="191" t="str">
        <v/>
      </c>
      <c r="M1309" s="192" t="str">
        <v/>
      </c>
      <c r="N1309" s="191" t="str">
        <v/>
      </c>
      <c r="O1309" s="191" t="str">
        <v/>
      </c>
      <c r="P1309" s="193" t="str">
        <f t="shared" si="225"/>
        <v/>
      </c>
      <c r="Q1309" s="193" t="str">
        <f t="shared" si="226"/>
        <v/>
      </c>
      <c r="R1309" s="179" t="str">
        <f>IF('Planilla de Perforacion'!K1343="Survey","Survey","")</f>
        <v/>
      </c>
      <c r="T1309" s="179" t="b">
        <f t="shared" si="227"/>
        <v>0</v>
      </c>
      <c r="U1309" s="179" t="str">
        <v/>
      </c>
      <c r="V1309" s="179" t="str">
        <f t="shared" si="228"/>
        <v/>
      </c>
      <c r="W1309" t="str">
        <v/>
      </c>
      <c r="X1309" s="202" t="str">
        <v/>
      </c>
      <c r="Y1309" t="str">
        <v/>
      </c>
      <c r="Z1309" t="str">
        <v/>
      </c>
      <c r="AA1309" t="str">
        <f t="shared" si="231"/>
        <v/>
      </c>
      <c r="AB1309" t="str">
        <f t="shared" si="232"/>
        <v/>
      </c>
      <c r="AC1309" s="179" t="str">
        <f>IF('Planilla de Perforacion'!K1343="Repasa","Repasa","")</f>
        <v/>
      </c>
      <c r="AE1309" s="179" t="b">
        <f t="shared" si="229"/>
        <v>0</v>
      </c>
      <c r="AF1309" t="str">
        <v/>
      </c>
      <c r="AG1309" s="179" t="str">
        <f t="shared" si="230"/>
        <v/>
      </c>
      <c r="AH1309" t="str">
        <v/>
      </c>
      <c r="AI1309" s="202" t="str">
        <v/>
      </c>
      <c r="AJ1309" t="str">
        <v/>
      </c>
      <c r="AK1309" s="203" t="str">
        <v/>
      </c>
      <c r="AL1309" t="str">
        <f t="shared" si="223"/>
        <v/>
      </c>
      <c r="AM1309" t="str">
        <f t="shared" si="224"/>
        <v/>
      </c>
    </row>
    <row r="1310" spans="3:39" x14ac:dyDescent="0.25">
      <c r="C1310" s="179" t="str">
        <f>IF('Planilla de Perforacion'!K1344="Conexión","Conexión","")</f>
        <v/>
      </c>
      <c r="D1310" s="189">
        <f>'Planilla de Perforacion'!H1344</f>
        <v>0</v>
      </c>
      <c r="E1310" s="190">
        <f>'Planilla de Perforacion'!E1344</f>
        <v>0</v>
      </c>
      <c r="F1310" s="179">
        <f>'Planilla de Perforacion'!AF1344</f>
        <v>0</v>
      </c>
      <c r="G1310" s="179">
        <f>'Planilla de Perforacion'!AQ1344</f>
        <v>0</v>
      </c>
      <c r="H1310" s="179">
        <f>'Planilla de Perforacion'!AS1344</f>
        <v>0</v>
      </c>
      <c r="I1310" s="179">
        <f>'Planilla de Perforacion'!AR1344</f>
        <v>0</v>
      </c>
      <c r="J1310" s="191" t="str">
        <v/>
      </c>
      <c r="K1310" s="191" t="str">
        <f t="shared" si="233"/>
        <v/>
      </c>
      <c r="L1310" s="191" t="str">
        <v/>
      </c>
      <c r="M1310" s="192" t="str">
        <v/>
      </c>
      <c r="N1310" s="191" t="str">
        <v/>
      </c>
      <c r="O1310" s="191" t="str">
        <v/>
      </c>
      <c r="P1310" s="193" t="str">
        <f t="shared" si="225"/>
        <v/>
      </c>
      <c r="Q1310" s="193" t="str">
        <f t="shared" si="226"/>
        <v/>
      </c>
      <c r="R1310" s="179" t="str">
        <f>IF('Planilla de Perforacion'!K1344="Survey","Survey","")</f>
        <v/>
      </c>
      <c r="T1310" s="179" t="b">
        <f t="shared" si="227"/>
        <v>0</v>
      </c>
      <c r="U1310" s="179" t="str">
        <v/>
      </c>
      <c r="V1310" s="179" t="str">
        <f t="shared" si="228"/>
        <v/>
      </c>
      <c r="W1310" t="str">
        <v/>
      </c>
      <c r="X1310" s="202" t="str">
        <v/>
      </c>
      <c r="Y1310" t="str">
        <v/>
      </c>
      <c r="Z1310" t="str">
        <v/>
      </c>
      <c r="AA1310" t="str">
        <f t="shared" si="231"/>
        <v/>
      </c>
      <c r="AB1310" t="str">
        <f t="shared" si="232"/>
        <v/>
      </c>
      <c r="AC1310" s="179" t="str">
        <f>IF('Planilla de Perforacion'!K1344="Repasa","Repasa","")</f>
        <v/>
      </c>
      <c r="AE1310" s="179" t="b">
        <f t="shared" si="229"/>
        <v>0</v>
      </c>
      <c r="AF1310" t="str">
        <v/>
      </c>
      <c r="AG1310" s="179" t="str">
        <f t="shared" si="230"/>
        <v/>
      </c>
      <c r="AH1310" t="str">
        <v/>
      </c>
      <c r="AI1310" s="202" t="str">
        <v/>
      </c>
      <c r="AJ1310" t="str">
        <v/>
      </c>
      <c r="AK1310" s="203" t="str">
        <v/>
      </c>
      <c r="AL1310" t="str">
        <f t="shared" si="223"/>
        <v/>
      </c>
      <c r="AM1310" t="str">
        <f t="shared" si="224"/>
        <v/>
      </c>
    </row>
    <row r="1311" spans="3:39" x14ac:dyDescent="0.25">
      <c r="C1311" s="179" t="str">
        <f>IF('Planilla de Perforacion'!K1345="Conexión","Conexión","")</f>
        <v/>
      </c>
      <c r="D1311" s="189">
        <f>'Planilla de Perforacion'!H1345</f>
        <v>0</v>
      </c>
      <c r="E1311" s="190">
        <f>'Planilla de Perforacion'!E1345</f>
        <v>0</v>
      </c>
      <c r="F1311" s="179">
        <f>'Planilla de Perforacion'!AF1345</f>
        <v>0</v>
      </c>
      <c r="G1311" s="179">
        <f>'Planilla de Perforacion'!AQ1345</f>
        <v>0</v>
      </c>
      <c r="H1311" s="179">
        <f>'Planilla de Perforacion'!AS1345</f>
        <v>0</v>
      </c>
      <c r="I1311" s="179">
        <f>'Planilla de Perforacion'!AR1345</f>
        <v>0</v>
      </c>
      <c r="J1311" s="191" t="str">
        <v/>
      </c>
      <c r="K1311" s="191" t="str">
        <f t="shared" si="233"/>
        <v/>
      </c>
      <c r="L1311" s="191" t="str">
        <v/>
      </c>
      <c r="M1311" s="192" t="str">
        <v/>
      </c>
      <c r="N1311" s="191" t="str">
        <v/>
      </c>
      <c r="O1311" s="191" t="str">
        <v/>
      </c>
      <c r="P1311" s="193" t="str">
        <f t="shared" si="225"/>
        <v/>
      </c>
      <c r="Q1311" s="193" t="str">
        <f t="shared" si="226"/>
        <v/>
      </c>
      <c r="R1311" s="179" t="str">
        <f>IF('Planilla de Perforacion'!K1345="Survey","Survey","")</f>
        <v/>
      </c>
      <c r="T1311" s="179" t="b">
        <f t="shared" si="227"/>
        <v>0</v>
      </c>
      <c r="U1311" s="179" t="str">
        <v/>
      </c>
      <c r="V1311" s="179" t="str">
        <f t="shared" si="228"/>
        <v/>
      </c>
      <c r="W1311" t="str">
        <v/>
      </c>
      <c r="X1311" s="202" t="str">
        <v/>
      </c>
      <c r="Y1311" t="str">
        <v/>
      </c>
      <c r="Z1311" t="str">
        <v/>
      </c>
      <c r="AA1311" t="str">
        <f t="shared" si="231"/>
        <v/>
      </c>
      <c r="AB1311" t="str">
        <f t="shared" si="232"/>
        <v/>
      </c>
      <c r="AC1311" s="179" t="str">
        <f>IF('Planilla de Perforacion'!K1345="Repasa","Repasa","")</f>
        <v/>
      </c>
      <c r="AE1311" s="179" t="b">
        <f t="shared" si="229"/>
        <v>0</v>
      </c>
      <c r="AF1311" t="str">
        <v/>
      </c>
      <c r="AG1311" s="179" t="str">
        <f t="shared" si="230"/>
        <v/>
      </c>
      <c r="AH1311" t="str">
        <v/>
      </c>
      <c r="AI1311" s="202" t="str">
        <v/>
      </c>
      <c r="AJ1311" t="str">
        <v/>
      </c>
      <c r="AK1311" s="203" t="str">
        <v/>
      </c>
      <c r="AL1311" t="str">
        <f t="shared" si="223"/>
        <v/>
      </c>
      <c r="AM1311" t="str">
        <f t="shared" si="224"/>
        <v/>
      </c>
    </row>
    <row r="1312" spans="3:39" x14ac:dyDescent="0.25">
      <c r="C1312" s="179" t="str">
        <f>IF('Planilla de Perforacion'!K1346="Conexión","Conexión","")</f>
        <v/>
      </c>
      <c r="D1312" s="189">
        <f>'Planilla de Perforacion'!H1346</f>
        <v>0</v>
      </c>
      <c r="E1312" s="190">
        <f>'Planilla de Perforacion'!E1346</f>
        <v>0</v>
      </c>
      <c r="F1312" s="179">
        <f>'Planilla de Perforacion'!AF1346</f>
        <v>0</v>
      </c>
      <c r="G1312" s="179">
        <f>'Planilla de Perforacion'!AQ1346</f>
        <v>0</v>
      </c>
      <c r="H1312" s="179">
        <f>'Planilla de Perforacion'!AS1346</f>
        <v>0</v>
      </c>
      <c r="I1312" s="179">
        <f>'Planilla de Perforacion'!AR1346</f>
        <v>0</v>
      </c>
      <c r="J1312" s="191" t="str">
        <v/>
      </c>
      <c r="K1312" s="191" t="str">
        <f t="shared" si="233"/>
        <v/>
      </c>
      <c r="L1312" s="191" t="str">
        <v/>
      </c>
      <c r="M1312" s="192" t="str">
        <v/>
      </c>
      <c r="N1312" s="191" t="str">
        <v/>
      </c>
      <c r="O1312" s="191" t="str">
        <v/>
      </c>
      <c r="P1312" s="193" t="str">
        <f t="shared" si="225"/>
        <v/>
      </c>
      <c r="Q1312" s="193" t="str">
        <f t="shared" si="226"/>
        <v/>
      </c>
      <c r="R1312" s="179" t="str">
        <f>IF('Planilla de Perforacion'!K1346="Survey","Survey","")</f>
        <v/>
      </c>
      <c r="T1312" s="179" t="b">
        <f t="shared" si="227"/>
        <v>0</v>
      </c>
      <c r="U1312" s="179" t="str">
        <v/>
      </c>
      <c r="V1312" s="179" t="str">
        <f t="shared" si="228"/>
        <v/>
      </c>
      <c r="W1312" t="str">
        <v/>
      </c>
      <c r="X1312" s="202" t="str">
        <v/>
      </c>
      <c r="Y1312" t="str">
        <v/>
      </c>
      <c r="Z1312" t="str">
        <v/>
      </c>
      <c r="AA1312" t="str">
        <f t="shared" si="231"/>
        <v/>
      </c>
      <c r="AB1312" t="str">
        <f t="shared" si="232"/>
        <v/>
      </c>
      <c r="AC1312" s="179" t="str">
        <f>IF('Planilla de Perforacion'!K1346="Repasa","Repasa","")</f>
        <v/>
      </c>
      <c r="AE1312" s="179" t="b">
        <f t="shared" si="229"/>
        <v>0</v>
      </c>
      <c r="AF1312" t="str">
        <v/>
      </c>
      <c r="AG1312" s="179" t="str">
        <f t="shared" si="230"/>
        <v/>
      </c>
      <c r="AH1312" t="str">
        <v/>
      </c>
      <c r="AI1312" s="202" t="str">
        <v/>
      </c>
      <c r="AJ1312" t="str">
        <v/>
      </c>
      <c r="AK1312" s="203" t="str">
        <v/>
      </c>
      <c r="AL1312" t="str">
        <f t="shared" si="223"/>
        <v/>
      </c>
      <c r="AM1312" t="str">
        <f t="shared" si="224"/>
        <v/>
      </c>
    </row>
    <row r="1313" spans="3:39" x14ac:dyDescent="0.25">
      <c r="C1313" s="179" t="str">
        <f>IF('Planilla de Perforacion'!K1347="Conexión","Conexión","")</f>
        <v/>
      </c>
      <c r="D1313" s="189">
        <f>'Planilla de Perforacion'!H1347</f>
        <v>0</v>
      </c>
      <c r="E1313" s="190">
        <f>'Planilla de Perforacion'!E1347</f>
        <v>0</v>
      </c>
      <c r="F1313" s="179">
        <f>'Planilla de Perforacion'!AF1347</f>
        <v>0</v>
      </c>
      <c r="G1313" s="179">
        <f>'Planilla de Perforacion'!AQ1347</f>
        <v>0</v>
      </c>
      <c r="H1313" s="179">
        <f>'Planilla de Perforacion'!AS1347</f>
        <v>0</v>
      </c>
      <c r="I1313" s="179">
        <f>'Planilla de Perforacion'!AR1347</f>
        <v>0</v>
      </c>
      <c r="J1313" s="191" t="str">
        <v/>
      </c>
      <c r="K1313" s="191" t="str">
        <f t="shared" si="233"/>
        <v/>
      </c>
      <c r="L1313" s="191" t="str">
        <v/>
      </c>
      <c r="M1313" s="192" t="str">
        <v/>
      </c>
      <c r="N1313" s="191" t="str">
        <v/>
      </c>
      <c r="O1313" s="191" t="str">
        <v/>
      </c>
      <c r="P1313" s="193" t="str">
        <f t="shared" si="225"/>
        <v/>
      </c>
      <c r="Q1313" s="193" t="str">
        <f t="shared" si="226"/>
        <v/>
      </c>
      <c r="R1313" s="179" t="str">
        <f>IF('Planilla de Perforacion'!K1347="Survey","Survey","")</f>
        <v/>
      </c>
      <c r="T1313" s="179" t="b">
        <f t="shared" si="227"/>
        <v>0</v>
      </c>
      <c r="U1313" s="179" t="str">
        <v/>
      </c>
      <c r="V1313" s="179" t="str">
        <f t="shared" si="228"/>
        <v/>
      </c>
      <c r="W1313" t="str">
        <v/>
      </c>
      <c r="X1313" s="202" t="str">
        <v/>
      </c>
      <c r="Y1313" t="str">
        <v/>
      </c>
      <c r="Z1313" t="str">
        <v/>
      </c>
      <c r="AA1313" t="str">
        <f t="shared" si="231"/>
        <v/>
      </c>
      <c r="AB1313" t="str">
        <f t="shared" si="232"/>
        <v/>
      </c>
      <c r="AC1313" s="179" t="str">
        <f>IF('Planilla de Perforacion'!K1347="Repasa","Repasa","")</f>
        <v/>
      </c>
      <c r="AE1313" s="179" t="b">
        <f t="shared" si="229"/>
        <v>0</v>
      </c>
      <c r="AF1313" t="str">
        <v/>
      </c>
      <c r="AG1313" s="179" t="str">
        <f t="shared" si="230"/>
        <v/>
      </c>
      <c r="AH1313" t="str">
        <v/>
      </c>
      <c r="AI1313" s="202" t="str">
        <v/>
      </c>
      <c r="AJ1313" t="str">
        <v/>
      </c>
      <c r="AK1313" s="203" t="str">
        <v/>
      </c>
      <c r="AL1313" t="str">
        <f t="shared" si="223"/>
        <v/>
      </c>
      <c r="AM1313" t="str">
        <f t="shared" si="224"/>
        <v/>
      </c>
    </row>
    <row r="1314" spans="3:39" x14ac:dyDescent="0.25">
      <c r="C1314" s="179" t="str">
        <f>IF('Planilla de Perforacion'!K1348="Conexión","Conexión","")</f>
        <v/>
      </c>
      <c r="D1314" s="189">
        <f>'Planilla de Perforacion'!H1348</f>
        <v>0</v>
      </c>
      <c r="E1314" s="190">
        <f>'Planilla de Perforacion'!E1348</f>
        <v>0</v>
      </c>
      <c r="F1314" s="179">
        <f>'Planilla de Perforacion'!AF1348</f>
        <v>0</v>
      </c>
      <c r="G1314" s="179">
        <f>'Planilla de Perforacion'!AQ1348</f>
        <v>0</v>
      </c>
      <c r="H1314" s="179">
        <f>'Planilla de Perforacion'!AS1348</f>
        <v>0</v>
      </c>
      <c r="I1314" s="179">
        <f>'Planilla de Perforacion'!AR1348</f>
        <v>0</v>
      </c>
      <c r="J1314" s="191" t="str">
        <v/>
      </c>
      <c r="K1314" s="191" t="str">
        <f t="shared" si="233"/>
        <v/>
      </c>
      <c r="L1314" s="191" t="str">
        <v/>
      </c>
      <c r="M1314" s="192" t="str">
        <v/>
      </c>
      <c r="N1314" s="191" t="str">
        <v/>
      </c>
      <c r="O1314" s="191" t="str">
        <v/>
      </c>
      <c r="P1314" s="193" t="str">
        <f t="shared" si="225"/>
        <v/>
      </c>
      <c r="Q1314" s="193" t="str">
        <f t="shared" si="226"/>
        <v/>
      </c>
      <c r="R1314" s="179" t="str">
        <f>IF('Planilla de Perforacion'!K1348="Survey","Survey","")</f>
        <v/>
      </c>
      <c r="T1314" s="179" t="b">
        <f t="shared" si="227"/>
        <v>0</v>
      </c>
      <c r="U1314" s="179" t="str">
        <v/>
      </c>
      <c r="V1314" s="179" t="str">
        <f t="shared" si="228"/>
        <v/>
      </c>
      <c r="W1314" t="str">
        <v/>
      </c>
      <c r="X1314" s="202" t="str">
        <v/>
      </c>
      <c r="Y1314" t="str">
        <v/>
      </c>
      <c r="Z1314" t="str">
        <v/>
      </c>
      <c r="AA1314" t="str">
        <f t="shared" si="231"/>
        <v/>
      </c>
      <c r="AB1314" t="str">
        <f t="shared" si="232"/>
        <v/>
      </c>
      <c r="AC1314" s="179" t="str">
        <f>IF('Planilla de Perforacion'!K1348="Repasa","Repasa","")</f>
        <v/>
      </c>
      <c r="AE1314" s="179" t="b">
        <f t="shared" si="229"/>
        <v>0</v>
      </c>
      <c r="AF1314" t="str">
        <v/>
      </c>
      <c r="AG1314" s="179" t="str">
        <f t="shared" si="230"/>
        <v/>
      </c>
      <c r="AH1314" t="str">
        <v/>
      </c>
      <c r="AI1314" s="202" t="str">
        <v/>
      </c>
      <c r="AJ1314" t="str">
        <v/>
      </c>
      <c r="AK1314" s="203" t="str">
        <v/>
      </c>
      <c r="AL1314" t="str">
        <f t="shared" si="223"/>
        <v/>
      </c>
      <c r="AM1314" t="str">
        <f t="shared" si="224"/>
        <v/>
      </c>
    </row>
    <row r="1315" spans="3:39" x14ac:dyDescent="0.25">
      <c r="C1315" s="179" t="str">
        <f>IF('Planilla de Perforacion'!K1349="Conexión","Conexión","")</f>
        <v/>
      </c>
      <c r="F1315" s="179">
        <f>'Planilla de Perforacion'!AF1349</f>
        <v>0</v>
      </c>
      <c r="G1315" s="179">
        <f>'Planilla de Perforacion'!AQ1349</f>
        <v>0</v>
      </c>
      <c r="H1315" s="179">
        <f>'Planilla de Perforacion'!AS1349</f>
        <v>0</v>
      </c>
      <c r="I1315" s="179">
        <f>'Planilla de Perforacion'!AR1349</f>
        <v>0</v>
      </c>
      <c r="N1315" s="191" t="str">
        <f t="array" ref="N1315">IFERROR(INDEX($F$1:$F$1314,SMALL(IF($C$2:$C$1314=$A$2,ROW()),ROW()-1)),"")</f>
        <v/>
      </c>
      <c r="P1315" s="193" t="str">
        <f t="shared" si="225"/>
        <v/>
      </c>
      <c r="Q1315" s="193" t="str">
        <f t="shared" si="226"/>
        <v/>
      </c>
      <c r="R1315" s="179" t="str">
        <f>IF('Planilla de Perforacion'!K1349="Survey","Survey","")</f>
        <v/>
      </c>
      <c r="T1315" s="179" t="e">
        <f t="shared" si="227"/>
        <v>#VALUE!</v>
      </c>
      <c r="V1315" s="179" t="str">
        <f t="shared" si="228"/>
        <v/>
      </c>
      <c r="AC1315" s="179" t="str">
        <f>IF('Planilla de Perforacion'!K1349="Repasa","Repasa","")</f>
        <v/>
      </c>
      <c r="AE1315" s="179" t="e">
        <f t="shared" si="229"/>
        <v>#VALUE!</v>
      </c>
      <c r="AG1315" s="179" t="str">
        <f t="shared" si="230"/>
        <v/>
      </c>
      <c r="AK1315" t="str">
        <f t="shared" ref="AK1315:AK1346" si="234">IFERROR(INDEX($H$1:$H$1314,SMALL(IF($AC$2:$AC$1314=$A$4,ROW()),ROW()-1)),"")</f>
        <v/>
      </c>
      <c r="AL1315" t="str">
        <f t="shared" si="223"/>
        <v/>
      </c>
      <c r="AM1315" t="str">
        <f t="shared" si="224"/>
        <v/>
      </c>
    </row>
    <row r="1316" spans="3:39" x14ac:dyDescent="0.25">
      <c r="C1316" s="179" t="str">
        <f>IF('Planilla de Perforacion'!K1350="Conexión","Conexión","")</f>
        <v/>
      </c>
      <c r="F1316" s="179">
        <f>'Planilla de Perforacion'!AF1350</f>
        <v>0</v>
      </c>
      <c r="G1316" s="179">
        <f>'Planilla de Perforacion'!AQ1350</f>
        <v>0</v>
      </c>
      <c r="H1316" s="179">
        <f>'Planilla de Perforacion'!AS1350</f>
        <v>0</v>
      </c>
      <c r="I1316" s="179">
        <f>'Planilla de Perforacion'!AR1350</f>
        <v>0</v>
      </c>
      <c r="N1316" s="191" t="str">
        <f t="array" ref="N1316">IFERROR(INDEX($F$1:$F$1314,SMALL(IF($C$2:$C$1314=$A$2,ROW()),ROW()-1)),"")</f>
        <v/>
      </c>
      <c r="P1316" s="193" t="str">
        <f t="shared" si="225"/>
        <v/>
      </c>
      <c r="Q1316" s="193" t="str">
        <f t="shared" si="226"/>
        <v/>
      </c>
      <c r="R1316" s="179" t="str">
        <f>IF('Planilla de Perforacion'!K1350="Survey","Survey","")</f>
        <v/>
      </c>
      <c r="T1316" s="179" t="e">
        <f t="shared" si="227"/>
        <v>#VALUE!</v>
      </c>
      <c r="V1316" s="179" t="str">
        <f t="shared" si="228"/>
        <v/>
      </c>
      <c r="AC1316" s="179" t="str">
        <f>IF('Planilla de Perforacion'!K1350="Repasa","Repasa","")</f>
        <v/>
      </c>
      <c r="AE1316" s="179" t="e">
        <f t="shared" si="229"/>
        <v>#VALUE!</v>
      </c>
      <c r="AG1316" s="179" t="str">
        <f t="shared" si="230"/>
        <v/>
      </c>
      <c r="AK1316" t="str">
        <f t="shared" si="234"/>
        <v/>
      </c>
      <c r="AL1316" t="str">
        <f t="shared" si="223"/>
        <v/>
      </c>
      <c r="AM1316" t="str">
        <f t="shared" si="224"/>
        <v/>
      </c>
    </row>
    <row r="1317" spans="3:39" x14ac:dyDescent="0.25">
      <c r="C1317" s="179" t="str">
        <f>IF('Planilla de Perforacion'!K1351="Conexión","Conexión","")</f>
        <v/>
      </c>
      <c r="F1317" s="179">
        <f>'Planilla de Perforacion'!AF1351</f>
        <v>0</v>
      </c>
      <c r="G1317" s="179">
        <f>'Planilla de Perforacion'!AQ1351</f>
        <v>0</v>
      </c>
      <c r="H1317" s="179">
        <f>'Planilla de Perforacion'!AS1351</f>
        <v>0</v>
      </c>
      <c r="I1317" s="179">
        <f>'Planilla de Perforacion'!AR1351</f>
        <v>0</v>
      </c>
      <c r="N1317" s="191" t="str">
        <f t="array" ref="N1317">IFERROR(INDEX($F$1:$F$1314,SMALL(IF($C$2:$C$1314=$A$2,ROW()),ROW()-1)),"")</f>
        <v/>
      </c>
      <c r="P1317" s="193" t="str">
        <f t="shared" si="225"/>
        <v/>
      </c>
      <c r="Q1317" s="193" t="str">
        <f t="shared" si="226"/>
        <v/>
      </c>
      <c r="R1317" s="179" t="str">
        <f>IF('Planilla de Perforacion'!K1351="Survey","Survey","")</f>
        <v/>
      </c>
      <c r="T1317" s="179" t="e">
        <f t="shared" si="227"/>
        <v>#VALUE!</v>
      </c>
      <c r="V1317" s="179" t="str">
        <f t="shared" si="228"/>
        <v/>
      </c>
      <c r="AC1317" s="179" t="str">
        <f>IF('Planilla de Perforacion'!K1351="Repasa","Repasa","")</f>
        <v/>
      </c>
      <c r="AE1317" s="179" t="e">
        <f t="shared" si="229"/>
        <v>#VALUE!</v>
      </c>
      <c r="AG1317" s="179" t="str">
        <f t="shared" si="230"/>
        <v/>
      </c>
      <c r="AK1317" t="str">
        <f t="shared" si="234"/>
        <v/>
      </c>
      <c r="AL1317" t="str">
        <f t="shared" si="223"/>
        <v/>
      </c>
      <c r="AM1317" t="str">
        <f t="shared" si="224"/>
        <v/>
      </c>
    </row>
    <row r="1318" spans="3:39" x14ac:dyDescent="0.25">
      <c r="C1318" s="179" t="str">
        <f>IF('Planilla de Perforacion'!K1352="Conexión","Conexión","")</f>
        <v/>
      </c>
      <c r="F1318" s="179">
        <f>'Planilla de Perforacion'!AF1352</f>
        <v>0</v>
      </c>
      <c r="G1318" s="179">
        <f>'Planilla de Perforacion'!AQ1352</f>
        <v>0</v>
      </c>
      <c r="H1318" s="179">
        <f>'Planilla de Perforacion'!AS1352</f>
        <v>0</v>
      </c>
      <c r="I1318" s="179">
        <f>'Planilla de Perforacion'!AR1352</f>
        <v>0</v>
      </c>
      <c r="N1318" s="191" t="str">
        <f t="array" ref="N1318">IFERROR(INDEX($F$1:$F$1314,SMALL(IF($C$2:$C$1314=$A$2,ROW()),ROW()-1)),"")</f>
        <v/>
      </c>
      <c r="P1318" s="193" t="str">
        <f t="shared" si="225"/>
        <v/>
      </c>
      <c r="Q1318" s="193" t="str">
        <f t="shared" si="226"/>
        <v/>
      </c>
      <c r="R1318" s="179" t="str">
        <f>IF('Planilla de Perforacion'!K1352="Survey","Survey","")</f>
        <v/>
      </c>
      <c r="T1318" s="179" t="e">
        <f t="shared" si="227"/>
        <v>#VALUE!</v>
      </c>
      <c r="V1318" s="179" t="str">
        <f t="shared" si="228"/>
        <v/>
      </c>
      <c r="AC1318" s="179" t="str">
        <f>IF('Planilla de Perforacion'!K1352="Repasa","Repasa","")</f>
        <v/>
      </c>
      <c r="AE1318" s="179" t="e">
        <f t="shared" si="229"/>
        <v>#VALUE!</v>
      </c>
      <c r="AG1318" s="179" t="str">
        <f t="shared" si="230"/>
        <v/>
      </c>
      <c r="AK1318" t="str">
        <f t="shared" si="234"/>
        <v/>
      </c>
      <c r="AL1318" t="str">
        <f t="shared" si="223"/>
        <v/>
      </c>
      <c r="AM1318" t="str">
        <f t="shared" si="224"/>
        <v/>
      </c>
    </row>
    <row r="1319" spans="3:39" x14ac:dyDescent="0.25">
      <c r="C1319" s="179" t="str">
        <f>IF('Planilla de Perforacion'!K1353="Conexión","Conexión","")</f>
        <v/>
      </c>
      <c r="F1319" s="179">
        <f>'Planilla de Perforacion'!AF1353</f>
        <v>0</v>
      </c>
      <c r="G1319" s="179">
        <f>'Planilla de Perforacion'!AQ1353</f>
        <v>0</v>
      </c>
      <c r="H1319" s="179">
        <f>'Planilla de Perforacion'!AS1353</f>
        <v>0</v>
      </c>
      <c r="I1319" s="179">
        <f>'Planilla de Perforacion'!AR1353</f>
        <v>0</v>
      </c>
      <c r="N1319" s="191" t="str">
        <f t="array" ref="N1319">IFERROR(INDEX($F$1:$F$1314,SMALL(IF($C$2:$C$1314=$A$2,ROW()),ROW()-1)),"")</f>
        <v/>
      </c>
      <c r="P1319" s="193" t="str">
        <f t="shared" si="225"/>
        <v/>
      </c>
      <c r="Q1319" s="193" t="str">
        <f t="shared" si="226"/>
        <v/>
      </c>
      <c r="R1319" s="179" t="str">
        <f>IF('Planilla de Perforacion'!K1353="Survey","Survey","")</f>
        <v/>
      </c>
      <c r="T1319" s="179" t="e">
        <f t="shared" si="227"/>
        <v>#VALUE!</v>
      </c>
      <c r="V1319" s="179" t="str">
        <f t="shared" si="228"/>
        <v/>
      </c>
      <c r="AC1319" s="179" t="str">
        <f>IF('Planilla de Perforacion'!K1353="Repasa","Repasa","")</f>
        <v/>
      </c>
      <c r="AE1319" s="179" t="e">
        <f t="shared" si="229"/>
        <v>#VALUE!</v>
      </c>
      <c r="AG1319" s="179" t="str">
        <f t="shared" si="230"/>
        <v/>
      </c>
      <c r="AK1319" t="str">
        <f t="shared" si="234"/>
        <v/>
      </c>
      <c r="AL1319" t="str">
        <f t="shared" si="223"/>
        <v/>
      </c>
      <c r="AM1319" t="str">
        <f t="shared" si="224"/>
        <v/>
      </c>
    </row>
    <row r="1320" spans="3:39" x14ac:dyDescent="0.25">
      <c r="C1320" s="179" t="str">
        <f>IF('Planilla de Perforacion'!K1354="Conexión","Conexión","")</f>
        <v/>
      </c>
      <c r="F1320" s="179">
        <f>'Planilla de Perforacion'!AF1354</f>
        <v>0</v>
      </c>
      <c r="G1320" s="179">
        <f>'Planilla de Perforacion'!AQ1354</f>
        <v>0</v>
      </c>
      <c r="H1320" s="179">
        <f>'Planilla de Perforacion'!AS1354</f>
        <v>0</v>
      </c>
      <c r="I1320" s="179">
        <f>'Planilla de Perforacion'!AR1354</f>
        <v>0</v>
      </c>
      <c r="N1320" s="191" t="str">
        <f t="array" ref="N1320">IFERROR(INDEX($F$1:$F$1314,SMALL(IF($C$2:$C$1314=$A$2,ROW()),ROW()-1)),"")</f>
        <v/>
      </c>
      <c r="P1320" s="193" t="str">
        <f t="shared" si="225"/>
        <v/>
      </c>
      <c r="Q1320" s="193" t="str">
        <f t="shared" si="226"/>
        <v/>
      </c>
      <c r="R1320" s="179" t="str">
        <f>IF('Planilla de Perforacion'!K1354="Survey","Survey","")</f>
        <v/>
      </c>
      <c r="T1320" s="179" t="e">
        <f t="shared" si="227"/>
        <v>#VALUE!</v>
      </c>
      <c r="V1320" s="179" t="str">
        <f t="shared" si="228"/>
        <v/>
      </c>
      <c r="AC1320" s="179" t="str">
        <f>IF('Planilla de Perforacion'!K1354="Repasa","Repasa","")</f>
        <v/>
      </c>
      <c r="AE1320" s="179" t="e">
        <f t="shared" si="229"/>
        <v>#VALUE!</v>
      </c>
      <c r="AG1320" s="179" t="str">
        <f t="shared" si="230"/>
        <v/>
      </c>
      <c r="AK1320" t="str">
        <f t="shared" si="234"/>
        <v/>
      </c>
      <c r="AL1320" t="str">
        <f t="shared" si="223"/>
        <v/>
      </c>
      <c r="AM1320" t="str">
        <f t="shared" si="224"/>
        <v/>
      </c>
    </row>
    <row r="1321" spans="3:39" x14ac:dyDescent="0.25">
      <c r="C1321" s="179" t="str">
        <f>IF('Planilla de Perforacion'!K1355="Conexión","Conexión","")</f>
        <v/>
      </c>
      <c r="F1321" s="179">
        <f>'Planilla de Perforacion'!AF1355</f>
        <v>0</v>
      </c>
      <c r="G1321" s="179">
        <f>'Planilla de Perforacion'!AQ1355</f>
        <v>0</v>
      </c>
      <c r="H1321" s="179">
        <f>'Planilla de Perforacion'!AS1355</f>
        <v>0</v>
      </c>
      <c r="I1321" s="179">
        <f>'Planilla de Perforacion'!AR1355</f>
        <v>0</v>
      </c>
      <c r="N1321" s="191" t="str">
        <f t="array" ref="N1321">IFERROR(INDEX($F$1:$F$1314,SMALL(IF($C$2:$C$1314=$A$2,ROW()),ROW()-1)),"")</f>
        <v/>
      </c>
      <c r="P1321" s="193" t="str">
        <f t="shared" si="225"/>
        <v/>
      </c>
      <c r="Q1321" s="193" t="str">
        <f t="shared" si="226"/>
        <v/>
      </c>
      <c r="R1321" s="179" t="str">
        <f>IF('Planilla de Perforacion'!K1355="Survey","Survey","")</f>
        <v/>
      </c>
      <c r="T1321" s="179" t="e">
        <f t="shared" si="227"/>
        <v>#VALUE!</v>
      </c>
      <c r="V1321" s="179" t="str">
        <f t="shared" si="228"/>
        <v/>
      </c>
      <c r="AC1321" s="179" t="str">
        <f>IF('Planilla de Perforacion'!K1355="Repasa","Repasa","")</f>
        <v/>
      </c>
      <c r="AE1321" s="179" t="e">
        <f t="shared" si="229"/>
        <v>#VALUE!</v>
      </c>
      <c r="AG1321" s="179" t="str">
        <f t="shared" si="230"/>
        <v/>
      </c>
      <c r="AK1321" t="str">
        <f t="shared" si="234"/>
        <v/>
      </c>
      <c r="AL1321" t="str">
        <f t="shared" si="223"/>
        <v/>
      </c>
      <c r="AM1321" t="str">
        <f t="shared" si="224"/>
        <v/>
      </c>
    </row>
    <row r="1322" spans="3:39" x14ac:dyDescent="0.25">
      <c r="C1322" s="179" t="str">
        <f>IF('Planilla de Perforacion'!K1356="Conexión","Conexión","")</f>
        <v/>
      </c>
      <c r="F1322" s="179">
        <f>'Planilla de Perforacion'!AF1356</f>
        <v>0</v>
      </c>
      <c r="G1322" s="179">
        <f>'Planilla de Perforacion'!AQ1356</f>
        <v>0</v>
      </c>
      <c r="H1322" s="179">
        <f>'Planilla de Perforacion'!AS1356</f>
        <v>0</v>
      </c>
      <c r="I1322" s="179">
        <f>'Planilla de Perforacion'!AR1356</f>
        <v>0</v>
      </c>
      <c r="N1322" s="191" t="str">
        <f t="array" ref="N1322">IFERROR(INDEX($F$1:$F$1314,SMALL(IF($C$2:$C$1314=$A$2,ROW()),ROW()-1)),"")</f>
        <v/>
      </c>
      <c r="P1322" s="193" t="str">
        <f t="shared" si="225"/>
        <v/>
      </c>
      <c r="Q1322" s="193" t="str">
        <f t="shared" si="226"/>
        <v/>
      </c>
      <c r="R1322" s="179" t="str">
        <f>IF('Planilla de Perforacion'!K1356="Survey","Survey","")</f>
        <v/>
      </c>
      <c r="T1322" s="179" t="e">
        <f t="shared" si="227"/>
        <v>#VALUE!</v>
      </c>
      <c r="V1322" s="179" t="str">
        <f t="shared" si="228"/>
        <v/>
      </c>
      <c r="AC1322" s="179" t="str">
        <f>IF('Planilla de Perforacion'!K1356="Repasa","Repasa","")</f>
        <v/>
      </c>
      <c r="AE1322" s="179" t="e">
        <f t="shared" si="229"/>
        <v>#VALUE!</v>
      </c>
      <c r="AG1322" s="179" t="str">
        <f t="shared" si="230"/>
        <v/>
      </c>
      <c r="AK1322" t="str">
        <f t="shared" si="234"/>
        <v/>
      </c>
      <c r="AL1322" t="str">
        <f t="shared" si="223"/>
        <v/>
      </c>
      <c r="AM1322" t="str">
        <f t="shared" si="224"/>
        <v/>
      </c>
    </row>
    <row r="1323" spans="3:39" x14ac:dyDescent="0.25">
      <c r="C1323" s="179" t="str">
        <f>IF('Planilla de Perforacion'!K1357="Conexión","Conexión","")</f>
        <v/>
      </c>
      <c r="F1323" s="179">
        <f>'Planilla de Perforacion'!AF1357</f>
        <v>0</v>
      </c>
      <c r="G1323" s="179">
        <f>'Planilla de Perforacion'!AQ1357</f>
        <v>0</v>
      </c>
      <c r="H1323" s="179">
        <f>'Planilla de Perforacion'!AS1357</f>
        <v>0</v>
      </c>
      <c r="I1323" s="179">
        <f>'Planilla de Perforacion'!AR1357</f>
        <v>0</v>
      </c>
      <c r="N1323" s="191" t="str">
        <f t="array" ref="N1323">IFERROR(INDEX($F$1:$F$1314,SMALL(IF($C$2:$C$1314=$A$2,ROW()),ROW()-1)),"")</f>
        <v/>
      </c>
      <c r="P1323" s="193" t="str">
        <f t="shared" si="225"/>
        <v/>
      </c>
      <c r="Q1323" s="193" t="str">
        <f t="shared" si="226"/>
        <v/>
      </c>
      <c r="R1323" s="179" t="str">
        <f>IF('Planilla de Perforacion'!K1357="Survey","Survey","")</f>
        <v/>
      </c>
      <c r="T1323" s="179" t="e">
        <f t="shared" si="227"/>
        <v>#VALUE!</v>
      </c>
      <c r="V1323" s="179" t="str">
        <f t="shared" si="228"/>
        <v/>
      </c>
      <c r="AC1323" s="179" t="str">
        <f>IF('Planilla de Perforacion'!K1357="Repasa","Repasa","")</f>
        <v/>
      </c>
      <c r="AE1323" s="179" t="e">
        <f t="shared" si="229"/>
        <v>#VALUE!</v>
      </c>
      <c r="AG1323" s="179" t="str">
        <f t="shared" si="230"/>
        <v/>
      </c>
      <c r="AK1323" t="str">
        <f t="shared" si="234"/>
        <v/>
      </c>
      <c r="AL1323" t="str">
        <f t="shared" si="223"/>
        <v/>
      </c>
      <c r="AM1323" t="str">
        <f t="shared" si="224"/>
        <v/>
      </c>
    </row>
    <row r="1324" spans="3:39" x14ac:dyDescent="0.25">
      <c r="C1324" s="179" t="str">
        <f>IF('Planilla de Perforacion'!K1358="Conexión","Conexión","")</f>
        <v/>
      </c>
      <c r="F1324" s="179">
        <f>'Planilla de Perforacion'!AF1358</f>
        <v>0</v>
      </c>
      <c r="G1324" s="179">
        <f>'Planilla de Perforacion'!AQ1358</f>
        <v>0</v>
      </c>
      <c r="H1324" s="179">
        <f>'Planilla de Perforacion'!AS1358</f>
        <v>0</v>
      </c>
      <c r="I1324" s="179">
        <f>'Planilla de Perforacion'!AR1358</f>
        <v>0</v>
      </c>
      <c r="N1324" s="191" t="str">
        <f t="array" ref="N1324">IFERROR(INDEX($F$1:$F$1314,SMALL(IF($C$2:$C$1314=$A$2,ROW()),ROW()-1)),"")</f>
        <v/>
      </c>
      <c r="P1324" s="193" t="str">
        <f t="shared" si="225"/>
        <v/>
      </c>
      <c r="Q1324" s="193" t="str">
        <f t="shared" si="226"/>
        <v/>
      </c>
      <c r="R1324" s="179" t="str">
        <f>IF('Planilla de Perforacion'!K1358="Survey","Survey","")</f>
        <v/>
      </c>
      <c r="T1324" s="179" t="e">
        <f t="shared" si="227"/>
        <v>#VALUE!</v>
      </c>
      <c r="V1324" s="179" t="str">
        <f t="shared" si="228"/>
        <v/>
      </c>
      <c r="AC1324" s="179" t="str">
        <f>IF('Planilla de Perforacion'!K1358="Repasa","Repasa","")</f>
        <v/>
      </c>
      <c r="AE1324" s="179" t="e">
        <f t="shared" si="229"/>
        <v>#VALUE!</v>
      </c>
      <c r="AG1324" s="179" t="str">
        <f t="shared" si="230"/>
        <v/>
      </c>
      <c r="AK1324" t="str">
        <f t="shared" si="234"/>
        <v/>
      </c>
      <c r="AL1324" t="str">
        <f t="shared" si="223"/>
        <v/>
      </c>
      <c r="AM1324" t="str">
        <f t="shared" si="224"/>
        <v/>
      </c>
    </row>
    <row r="1325" spans="3:39" x14ac:dyDescent="0.25">
      <c r="C1325" s="179" t="str">
        <f>IF('Planilla de Perforacion'!K1359="Conexión","Conexión","")</f>
        <v/>
      </c>
      <c r="F1325" s="179">
        <f>'Planilla de Perforacion'!AF1359</f>
        <v>0</v>
      </c>
      <c r="G1325" s="179">
        <f>'Planilla de Perforacion'!AQ1359</f>
        <v>0</v>
      </c>
      <c r="H1325" s="179">
        <f>'Planilla de Perforacion'!AS1359</f>
        <v>0</v>
      </c>
      <c r="I1325" s="179">
        <f>'Planilla de Perforacion'!AR1359</f>
        <v>0</v>
      </c>
      <c r="N1325" s="191" t="str">
        <f t="array" ref="N1325">IFERROR(INDEX($F$1:$F$1314,SMALL(IF($C$2:$C$1314=$A$2,ROW()),ROW()-1)),"")</f>
        <v/>
      </c>
      <c r="P1325" s="193" t="str">
        <f t="shared" si="225"/>
        <v/>
      </c>
      <c r="Q1325" s="193" t="str">
        <f t="shared" si="226"/>
        <v/>
      </c>
      <c r="R1325" s="179" t="str">
        <f>IF('Planilla de Perforacion'!K1359="Survey","Survey","")</f>
        <v/>
      </c>
      <c r="T1325" s="179" t="e">
        <f t="shared" si="227"/>
        <v>#VALUE!</v>
      </c>
      <c r="V1325" s="179" t="str">
        <f t="shared" si="228"/>
        <v/>
      </c>
      <c r="AC1325" s="179" t="str">
        <f>IF('Planilla de Perforacion'!K1359="Repasa","Repasa","")</f>
        <v/>
      </c>
      <c r="AE1325" s="179" t="e">
        <f t="shared" si="229"/>
        <v>#VALUE!</v>
      </c>
      <c r="AG1325" s="179" t="str">
        <f t="shared" si="230"/>
        <v/>
      </c>
      <c r="AK1325" t="str">
        <f t="shared" si="234"/>
        <v/>
      </c>
      <c r="AL1325" t="str">
        <f t="shared" si="223"/>
        <v/>
      </c>
      <c r="AM1325" t="str">
        <f t="shared" si="224"/>
        <v/>
      </c>
    </row>
    <row r="1326" spans="3:39" x14ac:dyDescent="0.25">
      <c r="C1326" s="179" t="str">
        <f>IF('Planilla de Perforacion'!K1360="Conexión","Conexión","")</f>
        <v/>
      </c>
      <c r="F1326" s="179">
        <f>'Planilla de Perforacion'!AF1360</f>
        <v>0</v>
      </c>
      <c r="G1326" s="179">
        <f>'Planilla de Perforacion'!AQ1360</f>
        <v>0</v>
      </c>
      <c r="H1326" s="179">
        <f>'Planilla de Perforacion'!AS1360</f>
        <v>0</v>
      </c>
      <c r="I1326" s="179">
        <f>'Planilla de Perforacion'!AR1360</f>
        <v>0</v>
      </c>
      <c r="N1326" s="191" t="str">
        <f t="array" ref="N1326">IFERROR(INDEX($F$1:$F$1314,SMALL(IF($C$2:$C$1314=$A$2,ROW()),ROW()-1)),"")</f>
        <v/>
      </c>
      <c r="P1326" s="193" t="str">
        <f t="shared" si="225"/>
        <v/>
      </c>
      <c r="Q1326" s="193" t="str">
        <f t="shared" si="226"/>
        <v/>
      </c>
      <c r="R1326" s="179" t="str">
        <f>IF('Planilla de Perforacion'!K1360="Survey","Survey","")</f>
        <v/>
      </c>
      <c r="T1326" s="179" t="e">
        <f t="shared" si="227"/>
        <v>#VALUE!</v>
      </c>
      <c r="V1326" s="179" t="str">
        <f t="shared" si="228"/>
        <v/>
      </c>
      <c r="AC1326" s="179" t="str">
        <f>IF('Planilla de Perforacion'!K1360="Repasa","Repasa","")</f>
        <v/>
      </c>
      <c r="AE1326" s="179" t="e">
        <f t="shared" si="229"/>
        <v>#VALUE!</v>
      </c>
      <c r="AG1326" s="179" t="str">
        <f t="shared" si="230"/>
        <v/>
      </c>
      <c r="AK1326" t="str">
        <f t="shared" si="234"/>
        <v/>
      </c>
      <c r="AL1326" t="str">
        <f t="shared" si="223"/>
        <v/>
      </c>
      <c r="AM1326" t="str">
        <f t="shared" si="224"/>
        <v/>
      </c>
    </row>
    <row r="1327" spans="3:39" x14ac:dyDescent="0.25">
      <c r="C1327" s="179" t="str">
        <f>IF('Planilla de Perforacion'!K1361="Conexión","Conexión","")</f>
        <v/>
      </c>
      <c r="F1327" s="179">
        <f>'Planilla de Perforacion'!AF1361</f>
        <v>0</v>
      </c>
      <c r="G1327" s="179">
        <f>'Planilla de Perforacion'!AQ1361</f>
        <v>0</v>
      </c>
      <c r="H1327" s="179">
        <f>'Planilla de Perforacion'!AS1361</f>
        <v>0</v>
      </c>
      <c r="I1327" s="179">
        <f>'Planilla de Perforacion'!AR1361</f>
        <v>0</v>
      </c>
      <c r="N1327" s="191" t="str">
        <f t="array" ref="N1327">IFERROR(INDEX($F$1:$F$1314,SMALL(IF($C$2:$C$1314=$A$2,ROW()),ROW()-1)),"")</f>
        <v/>
      </c>
      <c r="P1327" s="193" t="str">
        <f t="shared" si="225"/>
        <v/>
      </c>
      <c r="Q1327" s="193" t="str">
        <f t="shared" si="226"/>
        <v/>
      </c>
      <c r="R1327" s="179" t="str">
        <f>IF('Planilla de Perforacion'!K1361="Survey","Survey","")</f>
        <v/>
      </c>
      <c r="T1327" s="179" t="e">
        <f t="shared" si="227"/>
        <v>#VALUE!</v>
      </c>
      <c r="V1327" s="179" t="str">
        <f t="shared" si="228"/>
        <v/>
      </c>
      <c r="AC1327" s="179" t="str">
        <f>IF('Planilla de Perforacion'!K1361="Repasa","Repasa","")</f>
        <v/>
      </c>
      <c r="AE1327" s="179" t="e">
        <f t="shared" si="229"/>
        <v>#VALUE!</v>
      </c>
      <c r="AG1327" s="179" t="str">
        <f t="shared" si="230"/>
        <v/>
      </c>
      <c r="AK1327" t="str">
        <f t="shared" si="234"/>
        <v/>
      </c>
      <c r="AL1327" t="str">
        <f t="shared" si="223"/>
        <v/>
      </c>
      <c r="AM1327" t="str">
        <f t="shared" si="224"/>
        <v/>
      </c>
    </row>
    <row r="1328" spans="3:39" x14ac:dyDescent="0.25">
      <c r="C1328" s="179" t="str">
        <f>IF('Planilla de Perforacion'!K1362="Conexión","Conexión","")</f>
        <v/>
      </c>
      <c r="F1328" s="179">
        <f>'Planilla de Perforacion'!AF1362</f>
        <v>0</v>
      </c>
      <c r="G1328" s="179">
        <f>'Planilla de Perforacion'!AQ1362</f>
        <v>0</v>
      </c>
      <c r="H1328" s="179">
        <f>'Planilla de Perforacion'!AS1362</f>
        <v>0</v>
      </c>
      <c r="I1328" s="179">
        <f>'Planilla de Perforacion'!AR1362</f>
        <v>0</v>
      </c>
      <c r="N1328" s="191" t="str">
        <f t="array" ref="N1328">IFERROR(INDEX($F$1:$F$1314,SMALL(IF($C$2:$C$1314=$A$2,ROW()),ROW()-1)),"")</f>
        <v/>
      </c>
      <c r="P1328" s="193" t="str">
        <f t="shared" si="225"/>
        <v/>
      </c>
      <c r="Q1328" s="193" t="str">
        <f t="shared" si="226"/>
        <v/>
      </c>
      <c r="R1328" s="179" t="str">
        <f>IF('Planilla de Perforacion'!K1362="Survey","Survey","")</f>
        <v/>
      </c>
      <c r="T1328" s="179" t="e">
        <f t="shared" si="227"/>
        <v>#VALUE!</v>
      </c>
      <c r="V1328" s="179" t="str">
        <f t="shared" si="228"/>
        <v/>
      </c>
      <c r="AC1328" s="179" t="str">
        <f>IF('Planilla de Perforacion'!K1362="Repasa","Repasa","")</f>
        <v/>
      </c>
      <c r="AE1328" s="179" t="e">
        <f t="shared" si="229"/>
        <v>#VALUE!</v>
      </c>
      <c r="AG1328" s="179" t="str">
        <f t="shared" si="230"/>
        <v/>
      </c>
      <c r="AK1328" t="str">
        <f t="shared" si="234"/>
        <v/>
      </c>
      <c r="AL1328" t="str">
        <f t="shared" si="223"/>
        <v/>
      </c>
      <c r="AM1328" t="str">
        <f t="shared" si="224"/>
        <v/>
      </c>
    </row>
    <row r="1329" spans="3:39" x14ac:dyDescent="0.25">
      <c r="C1329" s="179" t="str">
        <f>IF('Planilla de Perforacion'!K1363="Conexión","Conexión","")</f>
        <v/>
      </c>
      <c r="F1329" s="179">
        <f>'Planilla de Perforacion'!AF1363</f>
        <v>0</v>
      </c>
      <c r="G1329" s="179">
        <f>'Planilla de Perforacion'!AQ1363</f>
        <v>0</v>
      </c>
      <c r="H1329" s="179">
        <f>'Planilla de Perforacion'!AS1363</f>
        <v>0</v>
      </c>
      <c r="I1329" s="179">
        <f>'Planilla de Perforacion'!AR1363</f>
        <v>0</v>
      </c>
      <c r="N1329" s="191" t="str">
        <f t="array" ref="N1329">IFERROR(INDEX($F$1:$F$1314,SMALL(IF($C$2:$C$1314=$A$2,ROW()),ROW()-1)),"")</f>
        <v/>
      </c>
      <c r="P1329" s="193" t="str">
        <f t="shared" si="225"/>
        <v/>
      </c>
      <c r="Q1329" s="193" t="str">
        <f t="shared" si="226"/>
        <v/>
      </c>
      <c r="R1329" s="179" t="str">
        <f>IF('Planilla de Perforacion'!K1363="Survey","Survey","")</f>
        <v/>
      </c>
      <c r="T1329" s="179" t="e">
        <f t="shared" si="227"/>
        <v>#VALUE!</v>
      </c>
      <c r="V1329" s="179" t="str">
        <f t="shared" si="228"/>
        <v/>
      </c>
      <c r="AC1329" s="179" t="str">
        <f>IF('Planilla de Perforacion'!K1363="Repasa","Repasa","")</f>
        <v/>
      </c>
      <c r="AE1329" s="179" t="e">
        <f t="shared" si="229"/>
        <v>#VALUE!</v>
      </c>
      <c r="AG1329" s="179" t="str">
        <f t="shared" si="230"/>
        <v/>
      </c>
      <c r="AK1329" t="str">
        <f t="shared" si="234"/>
        <v/>
      </c>
      <c r="AL1329" t="str">
        <f t="shared" si="223"/>
        <v/>
      </c>
      <c r="AM1329" t="str">
        <f t="shared" si="224"/>
        <v/>
      </c>
    </row>
    <row r="1330" spans="3:39" x14ac:dyDescent="0.25">
      <c r="C1330" s="179" t="str">
        <f>IF('Planilla de Perforacion'!K1364="Conexión","Conexión","")</f>
        <v/>
      </c>
      <c r="F1330" s="179">
        <f>'Planilla de Perforacion'!AF1364</f>
        <v>0</v>
      </c>
      <c r="G1330" s="179">
        <f>'Planilla de Perforacion'!AQ1364</f>
        <v>0</v>
      </c>
      <c r="H1330" s="179">
        <f>'Planilla de Perforacion'!AS1364</f>
        <v>0</v>
      </c>
      <c r="I1330" s="179">
        <f>'Planilla de Perforacion'!AR1364</f>
        <v>0</v>
      </c>
      <c r="N1330" s="191" t="str">
        <f t="array" ref="N1330">IFERROR(INDEX($F$1:$F$1314,SMALL(IF($C$2:$C$1314=$A$2,ROW()),ROW()-1)),"")</f>
        <v/>
      </c>
      <c r="P1330" s="193" t="str">
        <f t="shared" si="225"/>
        <v/>
      </c>
      <c r="Q1330" s="193" t="str">
        <f t="shared" si="226"/>
        <v/>
      </c>
      <c r="R1330" s="179" t="str">
        <f>IF('Planilla de Perforacion'!K1364="Survey","Survey","")</f>
        <v/>
      </c>
      <c r="T1330" s="179" t="e">
        <f t="shared" si="227"/>
        <v>#VALUE!</v>
      </c>
      <c r="V1330" s="179" t="str">
        <f t="shared" si="228"/>
        <v/>
      </c>
      <c r="AC1330" s="179" t="str">
        <f>IF('Planilla de Perforacion'!K1364="Repasa","Repasa","")</f>
        <v/>
      </c>
      <c r="AE1330" s="179" t="e">
        <f t="shared" si="229"/>
        <v>#VALUE!</v>
      </c>
      <c r="AG1330" s="179" t="str">
        <f t="shared" si="230"/>
        <v/>
      </c>
      <c r="AK1330" t="str">
        <f t="shared" si="234"/>
        <v/>
      </c>
      <c r="AL1330" t="str">
        <f t="shared" si="223"/>
        <v/>
      </c>
      <c r="AM1330" t="str">
        <f t="shared" si="224"/>
        <v/>
      </c>
    </row>
    <row r="1331" spans="3:39" x14ac:dyDescent="0.25">
      <c r="C1331" s="179" t="str">
        <f>IF('Planilla de Perforacion'!K1365="Conexión","Conexión","")</f>
        <v/>
      </c>
      <c r="F1331" s="179">
        <f>'Planilla de Perforacion'!AF1365</f>
        <v>0</v>
      </c>
      <c r="G1331" s="179">
        <f>'Planilla de Perforacion'!AQ1365</f>
        <v>0</v>
      </c>
      <c r="H1331" s="179">
        <f>'Planilla de Perforacion'!AS1365</f>
        <v>0</v>
      </c>
      <c r="I1331" s="179">
        <f>'Planilla de Perforacion'!AR1365</f>
        <v>0</v>
      </c>
      <c r="N1331" s="191" t="str">
        <f t="array" ref="N1331">IFERROR(INDEX($F$1:$F$1314,SMALL(IF($C$2:$C$1314=$A$2,ROW()),ROW()-1)),"")</f>
        <v/>
      </c>
      <c r="P1331" s="193" t="str">
        <f t="shared" si="225"/>
        <v/>
      </c>
      <c r="Q1331" s="193" t="str">
        <f t="shared" si="226"/>
        <v/>
      </c>
      <c r="R1331" s="179" t="str">
        <f>IF('Planilla de Perforacion'!K1365="Survey","Survey","")</f>
        <v/>
      </c>
      <c r="T1331" s="179" t="e">
        <f t="shared" si="227"/>
        <v>#VALUE!</v>
      </c>
      <c r="V1331" s="179" t="str">
        <f t="shared" si="228"/>
        <v/>
      </c>
      <c r="AC1331" s="179" t="str">
        <f>IF('Planilla de Perforacion'!K1365="Repasa","Repasa","")</f>
        <v/>
      </c>
      <c r="AE1331" s="179" t="e">
        <f t="shared" si="229"/>
        <v>#VALUE!</v>
      </c>
      <c r="AG1331" s="179" t="str">
        <f t="shared" si="230"/>
        <v/>
      </c>
      <c r="AK1331" t="str">
        <f t="shared" si="234"/>
        <v/>
      </c>
      <c r="AL1331" t="str">
        <f t="shared" si="223"/>
        <v/>
      </c>
      <c r="AM1331" t="str">
        <f t="shared" si="224"/>
        <v/>
      </c>
    </row>
    <row r="1332" spans="3:39" x14ac:dyDescent="0.25">
      <c r="C1332" s="179" t="str">
        <f>IF('Planilla de Perforacion'!K1366="Conexión","Conexión","")</f>
        <v/>
      </c>
      <c r="F1332" s="179">
        <f>'Planilla de Perforacion'!AF1366</f>
        <v>0</v>
      </c>
      <c r="G1332" s="179">
        <f>'Planilla de Perforacion'!AQ1366</f>
        <v>0</v>
      </c>
      <c r="H1332" s="179">
        <f>'Planilla de Perforacion'!AS1366</f>
        <v>0</v>
      </c>
      <c r="I1332" s="179">
        <f>'Planilla de Perforacion'!AR1366</f>
        <v>0</v>
      </c>
      <c r="N1332" s="191" t="str">
        <f t="array" ref="N1332">IFERROR(INDEX($F$1:$F$1314,SMALL(IF($C$2:$C$1314=$A$2,ROW()),ROW()-1)),"")</f>
        <v/>
      </c>
      <c r="P1332" s="193" t="str">
        <f t="shared" si="225"/>
        <v/>
      </c>
      <c r="Q1332" s="193" t="str">
        <f t="shared" si="226"/>
        <v/>
      </c>
      <c r="R1332" s="179" t="str">
        <f>IF('Planilla de Perforacion'!K1366="Survey","Survey","")</f>
        <v/>
      </c>
      <c r="T1332" s="179" t="e">
        <f t="shared" si="227"/>
        <v>#VALUE!</v>
      </c>
      <c r="V1332" s="179" t="str">
        <f t="shared" si="228"/>
        <v/>
      </c>
      <c r="AC1332" s="179" t="str">
        <f>IF('Planilla de Perforacion'!K1366="Repasa","Repasa","")</f>
        <v/>
      </c>
      <c r="AE1332" s="179" t="e">
        <f t="shared" si="229"/>
        <v>#VALUE!</v>
      </c>
      <c r="AG1332" s="179" t="str">
        <f t="shared" si="230"/>
        <v/>
      </c>
      <c r="AK1332" t="str">
        <f t="shared" si="234"/>
        <v/>
      </c>
      <c r="AL1332" t="str">
        <f t="shared" si="223"/>
        <v/>
      </c>
      <c r="AM1332" t="str">
        <f t="shared" si="224"/>
        <v/>
      </c>
    </row>
    <row r="1333" spans="3:39" x14ac:dyDescent="0.25">
      <c r="C1333" s="179" t="str">
        <f>IF('Planilla de Perforacion'!K1367="Conexión","Conexión","")</f>
        <v/>
      </c>
      <c r="F1333" s="179">
        <f>'Planilla de Perforacion'!AF1367</f>
        <v>0</v>
      </c>
      <c r="G1333" s="179">
        <f>'Planilla de Perforacion'!AQ1367</f>
        <v>0</v>
      </c>
      <c r="H1333" s="179">
        <f>'Planilla de Perforacion'!AS1367</f>
        <v>0</v>
      </c>
      <c r="I1333" s="179">
        <f>'Planilla de Perforacion'!AR1367</f>
        <v>0</v>
      </c>
      <c r="N1333" s="191" t="str">
        <f t="array" ref="N1333">IFERROR(INDEX($F$1:$F$1314,SMALL(IF($C$2:$C$1314=$A$2,ROW()),ROW()-1)),"")</f>
        <v/>
      </c>
      <c r="P1333" s="193" t="str">
        <f t="shared" si="225"/>
        <v/>
      </c>
      <c r="Q1333" s="193" t="str">
        <f t="shared" si="226"/>
        <v/>
      </c>
      <c r="R1333" s="179" t="str">
        <f>IF('Planilla de Perforacion'!K1367="Survey","Survey","")</f>
        <v/>
      </c>
      <c r="T1333" s="179" t="e">
        <f t="shared" si="227"/>
        <v>#VALUE!</v>
      </c>
      <c r="V1333" s="179" t="str">
        <f t="shared" si="228"/>
        <v/>
      </c>
      <c r="AC1333" s="179" t="str">
        <f>IF('Planilla de Perforacion'!K1367="Repasa","Repasa","")</f>
        <v/>
      </c>
      <c r="AE1333" s="179" t="e">
        <f t="shared" si="229"/>
        <v>#VALUE!</v>
      </c>
      <c r="AG1333" s="179" t="str">
        <f t="shared" si="230"/>
        <v/>
      </c>
      <c r="AK1333" t="str">
        <f t="shared" si="234"/>
        <v/>
      </c>
      <c r="AL1333" t="str">
        <f t="shared" si="223"/>
        <v/>
      </c>
      <c r="AM1333" t="str">
        <f t="shared" si="224"/>
        <v/>
      </c>
    </row>
    <row r="1334" spans="3:39" x14ac:dyDescent="0.25">
      <c r="C1334" s="179" t="str">
        <f>IF('Planilla de Perforacion'!K1368="Conexión","Conexión","")</f>
        <v/>
      </c>
      <c r="F1334" s="179">
        <f>'Planilla de Perforacion'!AF1368</f>
        <v>0</v>
      </c>
      <c r="G1334" s="179">
        <f>'Planilla de Perforacion'!AQ1368</f>
        <v>0</v>
      </c>
      <c r="H1334" s="179">
        <f>'Planilla de Perforacion'!AS1368</f>
        <v>0</v>
      </c>
      <c r="I1334" s="179">
        <f>'Planilla de Perforacion'!AR1368</f>
        <v>0</v>
      </c>
      <c r="N1334" s="191" t="str">
        <f t="array" ref="N1334">IFERROR(INDEX($F$1:$F$1314,SMALL(IF($C$2:$C$1314=$A$2,ROW()),ROW()-1)),"")</f>
        <v/>
      </c>
      <c r="P1334" s="193" t="str">
        <f t="shared" si="225"/>
        <v/>
      </c>
      <c r="Q1334" s="193" t="str">
        <f t="shared" si="226"/>
        <v/>
      </c>
      <c r="R1334" s="179" t="str">
        <f>IF('Planilla de Perforacion'!K1368="Survey","Survey","")</f>
        <v/>
      </c>
      <c r="T1334" s="179" t="e">
        <f t="shared" si="227"/>
        <v>#VALUE!</v>
      </c>
      <c r="V1334" s="179" t="str">
        <f t="shared" si="228"/>
        <v/>
      </c>
      <c r="AC1334" s="179" t="str">
        <f>IF('Planilla de Perforacion'!K1368="Repasa","Repasa","")</f>
        <v/>
      </c>
      <c r="AE1334" s="179" t="e">
        <f t="shared" si="229"/>
        <v>#VALUE!</v>
      </c>
      <c r="AG1334" s="179" t="str">
        <f t="shared" si="230"/>
        <v/>
      </c>
      <c r="AK1334" t="str">
        <f t="shared" si="234"/>
        <v/>
      </c>
      <c r="AL1334" t="str">
        <f t="shared" si="223"/>
        <v/>
      </c>
      <c r="AM1334" t="str">
        <f t="shared" si="224"/>
        <v/>
      </c>
    </row>
    <row r="1335" spans="3:39" x14ac:dyDescent="0.25">
      <c r="C1335" s="179" t="str">
        <f>IF('Planilla de Perforacion'!K1369="Conexión","Conexión","")</f>
        <v/>
      </c>
      <c r="F1335" s="179">
        <f>'Planilla de Perforacion'!AF1369</f>
        <v>0</v>
      </c>
      <c r="G1335" s="179">
        <f>'Planilla de Perforacion'!AQ1369</f>
        <v>0</v>
      </c>
      <c r="H1335" s="179">
        <f>'Planilla de Perforacion'!AS1369</f>
        <v>0</v>
      </c>
      <c r="I1335" s="179">
        <f>'Planilla de Perforacion'!AR1369</f>
        <v>0</v>
      </c>
      <c r="N1335" s="191" t="str">
        <f t="array" ref="N1335">IFERROR(INDEX($F$1:$F$1314,SMALL(IF($C$2:$C$1314=$A$2,ROW()),ROW()-1)),"")</f>
        <v/>
      </c>
      <c r="P1335" s="193" t="str">
        <f t="shared" si="225"/>
        <v/>
      </c>
      <c r="Q1335" s="193" t="str">
        <f t="shared" si="226"/>
        <v/>
      </c>
      <c r="R1335" s="179" t="str">
        <f>IF('Planilla de Perforacion'!K1369="Survey","Survey","")</f>
        <v/>
      </c>
      <c r="T1335" s="179" t="e">
        <f t="shared" si="227"/>
        <v>#VALUE!</v>
      </c>
      <c r="V1335" s="179" t="str">
        <f t="shared" si="228"/>
        <v/>
      </c>
      <c r="AC1335" s="179" t="str">
        <f>IF('Planilla de Perforacion'!K1369="Repasa","Repasa","")</f>
        <v/>
      </c>
      <c r="AE1335" s="179" t="e">
        <f t="shared" si="229"/>
        <v>#VALUE!</v>
      </c>
      <c r="AG1335" s="179" t="str">
        <f t="shared" si="230"/>
        <v/>
      </c>
      <c r="AK1335" t="str">
        <f t="shared" si="234"/>
        <v/>
      </c>
      <c r="AL1335" t="str">
        <f t="shared" si="223"/>
        <v/>
      </c>
      <c r="AM1335" t="str">
        <f t="shared" si="224"/>
        <v/>
      </c>
    </row>
    <row r="1336" spans="3:39" x14ac:dyDescent="0.25">
      <c r="C1336" s="179" t="str">
        <f>IF('Planilla de Perforacion'!K1370="Conexión","Conexión","")</f>
        <v/>
      </c>
      <c r="F1336" s="179">
        <f>'Planilla de Perforacion'!AF1370</f>
        <v>0</v>
      </c>
      <c r="G1336" s="179">
        <f>'Planilla de Perforacion'!AQ1370</f>
        <v>0</v>
      </c>
      <c r="H1336" s="179">
        <f>'Planilla de Perforacion'!AS1370</f>
        <v>0</v>
      </c>
      <c r="I1336" s="179">
        <f>'Planilla de Perforacion'!AR1370</f>
        <v>0</v>
      </c>
      <c r="N1336" s="191" t="str">
        <f t="array" ref="N1336">IFERROR(INDEX($F$1:$F$1314,SMALL(IF($C$2:$C$1314=$A$2,ROW()),ROW()-1)),"")</f>
        <v/>
      </c>
      <c r="P1336" s="193" t="str">
        <f t="shared" si="225"/>
        <v/>
      </c>
      <c r="Q1336" s="193" t="str">
        <f t="shared" si="226"/>
        <v/>
      </c>
      <c r="R1336" s="179" t="str">
        <f>IF('Planilla de Perforacion'!K1370="Survey","Survey","")</f>
        <v/>
      </c>
      <c r="T1336" s="179" t="e">
        <f t="shared" si="227"/>
        <v>#VALUE!</v>
      </c>
      <c r="V1336" s="179" t="str">
        <f t="shared" si="228"/>
        <v/>
      </c>
      <c r="AC1336" s="179" t="str">
        <f>IF('Planilla de Perforacion'!K1370="Repasa","Repasa","")</f>
        <v/>
      </c>
      <c r="AE1336" s="179" t="e">
        <f t="shared" si="229"/>
        <v>#VALUE!</v>
      </c>
      <c r="AG1336" s="179" t="str">
        <f t="shared" si="230"/>
        <v/>
      </c>
      <c r="AK1336" t="str">
        <f t="shared" si="234"/>
        <v/>
      </c>
      <c r="AL1336" t="str">
        <f t="shared" si="223"/>
        <v/>
      </c>
      <c r="AM1336" t="str">
        <f t="shared" si="224"/>
        <v/>
      </c>
    </row>
    <row r="1337" spans="3:39" x14ac:dyDescent="0.25">
      <c r="C1337" s="179" t="str">
        <f>IF('Planilla de Perforacion'!K1371="Conexión","Conexión","")</f>
        <v/>
      </c>
      <c r="F1337" s="179">
        <f>'Planilla de Perforacion'!AF1371</f>
        <v>0</v>
      </c>
      <c r="G1337" s="179">
        <f>'Planilla de Perforacion'!AQ1371</f>
        <v>0</v>
      </c>
      <c r="H1337" s="179">
        <f>'Planilla de Perforacion'!AS1371</f>
        <v>0</v>
      </c>
      <c r="I1337" s="179">
        <f>'Planilla de Perforacion'!AR1371</f>
        <v>0</v>
      </c>
      <c r="N1337" s="191" t="str">
        <f t="array" ref="N1337">IFERROR(INDEX($F$1:$F$1314,SMALL(IF($C$2:$C$1314=$A$2,ROW()),ROW()-1)),"")</f>
        <v/>
      </c>
      <c r="P1337" s="193" t="str">
        <f t="shared" si="225"/>
        <v/>
      </c>
      <c r="Q1337" s="193" t="str">
        <f t="shared" si="226"/>
        <v/>
      </c>
      <c r="R1337" s="179" t="str">
        <f>IF('Planilla de Perforacion'!K1371="Survey","Survey","")</f>
        <v/>
      </c>
      <c r="T1337" s="179" t="e">
        <f t="shared" si="227"/>
        <v>#VALUE!</v>
      </c>
      <c r="V1337" s="179" t="str">
        <f t="shared" si="228"/>
        <v/>
      </c>
      <c r="AC1337" s="179" t="str">
        <f>IF('Planilla de Perforacion'!K1371="Repasa","Repasa","")</f>
        <v/>
      </c>
      <c r="AE1337" s="179" t="e">
        <f t="shared" si="229"/>
        <v>#VALUE!</v>
      </c>
      <c r="AG1337" s="179" t="str">
        <f t="shared" si="230"/>
        <v/>
      </c>
      <c r="AK1337" t="str">
        <f t="shared" si="234"/>
        <v/>
      </c>
      <c r="AL1337" t="str">
        <f t="shared" si="223"/>
        <v/>
      </c>
      <c r="AM1337" t="str">
        <f t="shared" si="224"/>
        <v/>
      </c>
    </row>
    <row r="1338" spans="3:39" x14ac:dyDescent="0.25">
      <c r="C1338" s="179" t="str">
        <f>IF('Planilla de Perforacion'!K1372="Conexión","Conexión","")</f>
        <v/>
      </c>
      <c r="F1338" s="179">
        <f>'Planilla de Perforacion'!AF1372</f>
        <v>0</v>
      </c>
      <c r="G1338" s="179">
        <f>'Planilla de Perforacion'!AQ1372</f>
        <v>0</v>
      </c>
      <c r="H1338" s="179">
        <f>'Planilla de Perforacion'!AS1372</f>
        <v>0</v>
      </c>
      <c r="I1338" s="179">
        <f>'Planilla de Perforacion'!AR1372</f>
        <v>0</v>
      </c>
      <c r="N1338" s="191" t="str">
        <f t="array" ref="N1338">IFERROR(INDEX($F$1:$F$1314,SMALL(IF($C$2:$C$1314=$A$2,ROW()),ROW()-1)),"")</f>
        <v/>
      </c>
      <c r="P1338" s="193" t="str">
        <f t="shared" si="225"/>
        <v/>
      </c>
      <c r="Q1338" s="193" t="str">
        <f t="shared" si="226"/>
        <v/>
      </c>
      <c r="R1338" s="179" t="str">
        <f>IF('Planilla de Perforacion'!K1372="Survey","Survey","")</f>
        <v/>
      </c>
      <c r="T1338" s="179" t="e">
        <f t="shared" si="227"/>
        <v>#VALUE!</v>
      </c>
      <c r="V1338" s="179" t="str">
        <f t="shared" si="228"/>
        <v/>
      </c>
      <c r="AC1338" s="179" t="str">
        <f>IF('Planilla de Perforacion'!K1372="Repasa","Repasa","")</f>
        <v/>
      </c>
      <c r="AE1338" s="179" t="e">
        <f t="shared" si="229"/>
        <v>#VALUE!</v>
      </c>
      <c r="AG1338" s="179" t="str">
        <f t="shared" si="230"/>
        <v/>
      </c>
      <c r="AK1338" t="str">
        <f t="shared" si="234"/>
        <v/>
      </c>
      <c r="AL1338" t="str">
        <f t="shared" si="223"/>
        <v/>
      </c>
      <c r="AM1338" t="str">
        <f t="shared" si="224"/>
        <v/>
      </c>
    </row>
    <row r="1339" spans="3:39" x14ac:dyDescent="0.25">
      <c r="C1339" s="179" t="str">
        <f>IF('Planilla de Perforacion'!K1373="Conexión","Conexión","")</f>
        <v/>
      </c>
      <c r="F1339" s="179">
        <f>'Planilla de Perforacion'!AF1373</f>
        <v>0</v>
      </c>
      <c r="G1339" s="179">
        <f>'Planilla de Perforacion'!AQ1373</f>
        <v>0</v>
      </c>
      <c r="H1339" s="179">
        <f>'Planilla de Perforacion'!AS1373</f>
        <v>0</v>
      </c>
      <c r="I1339" s="179">
        <f>'Planilla de Perforacion'!AR1373</f>
        <v>0</v>
      </c>
      <c r="N1339" s="191" t="str">
        <f t="array" ref="N1339">IFERROR(INDEX($F$1:$F$1314,SMALL(IF($C$2:$C$1314=$A$2,ROW()),ROW()-1)),"")</f>
        <v/>
      </c>
      <c r="P1339" s="193" t="str">
        <f t="shared" si="225"/>
        <v/>
      </c>
      <c r="Q1339" s="193" t="str">
        <f t="shared" si="226"/>
        <v/>
      </c>
      <c r="R1339" s="179" t="str">
        <f>IF('Planilla de Perforacion'!K1373="Survey","Survey","")</f>
        <v/>
      </c>
      <c r="T1339" s="179" t="e">
        <f t="shared" si="227"/>
        <v>#VALUE!</v>
      </c>
      <c r="V1339" s="179" t="str">
        <f t="shared" si="228"/>
        <v/>
      </c>
      <c r="AC1339" s="179" t="str">
        <f>IF('Planilla de Perforacion'!K1373="Repasa","Repasa","")</f>
        <v/>
      </c>
      <c r="AE1339" s="179" t="e">
        <f t="shared" si="229"/>
        <v>#VALUE!</v>
      </c>
      <c r="AG1339" s="179" t="str">
        <f t="shared" si="230"/>
        <v/>
      </c>
      <c r="AK1339" t="str">
        <f t="shared" si="234"/>
        <v/>
      </c>
      <c r="AL1339" t="str">
        <f t="shared" si="223"/>
        <v/>
      </c>
      <c r="AM1339" t="str">
        <f t="shared" si="224"/>
        <v/>
      </c>
    </row>
    <row r="1340" spans="3:39" x14ac:dyDescent="0.25">
      <c r="C1340" s="179" t="str">
        <f>IF('Planilla de Perforacion'!K1374="Conexión","Conexión","")</f>
        <v/>
      </c>
      <c r="F1340" s="179">
        <f>'Planilla de Perforacion'!AF1374</f>
        <v>0</v>
      </c>
      <c r="G1340" s="179">
        <f>'Planilla de Perforacion'!AQ1374</f>
        <v>0</v>
      </c>
      <c r="H1340" s="179">
        <f>'Planilla de Perforacion'!AS1374</f>
        <v>0</v>
      </c>
      <c r="I1340" s="179">
        <f>'Planilla de Perforacion'!AR1374</f>
        <v>0</v>
      </c>
      <c r="N1340" s="191" t="str">
        <f t="array" ref="N1340">IFERROR(INDEX($F$1:$F$1314,SMALL(IF($C$2:$C$1314=$A$2,ROW()),ROW()-1)),"")</f>
        <v/>
      </c>
      <c r="P1340" s="193" t="str">
        <f t="shared" si="225"/>
        <v/>
      </c>
      <c r="Q1340" s="193" t="str">
        <f t="shared" si="226"/>
        <v/>
      </c>
      <c r="R1340" s="179" t="str">
        <f>IF('Planilla de Perforacion'!K1374="Survey","Survey","")</f>
        <v/>
      </c>
      <c r="T1340" s="179" t="e">
        <f t="shared" si="227"/>
        <v>#VALUE!</v>
      </c>
      <c r="V1340" s="179" t="str">
        <f t="shared" si="228"/>
        <v/>
      </c>
      <c r="AC1340" s="179" t="str">
        <f>IF('Planilla de Perforacion'!K1374="Repasa","Repasa","")</f>
        <v/>
      </c>
      <c r="AE1340" s="179" t="e">
        <f t="shared" si="229"/>
        <v>#VALUE!</v>
      </c>
      <c r="AG1340" s="179" t="str">
        <f t="shared" si="230"/>
        <v/>
      </c>
      <c r="AK1340" t="str">
        <f t="shared" si="234"/>
        <v/>
      </c>
      <c r="AL1340" t="str">
        <f t="shared" si="223"/>
        <v/>
      </c>
      <c r="AM1340" t="str">
        <f t="shared" si="224"/>
        <v/>
      </c>
    </row>
    <row r="1341" spans="3:39" x14ac:dyDescent="0.25">
      <c r="C1341" s="179" t="str">
        <f>IF('Planilla de Perforacion'!K1375="Conexión","Conexión","")</f>
        <v/>
      </c>
      <c r="F1341" s="179">
        <f>'Planilla de Perforacion'!AF1375</f>
        <v>0</v>
      </c>
      <c r="G1341" s="179">
        <f>'Planilla de Perforacion'!AQ1375</f>
        <v>0</v>
      </c>
      <c r="H1341" s="179">
        <f>'Planilla de Perforacion'!AS1375</f>
        <v>0</v>
      </c>
      <c r="I1341" s="179">
        <f>'Planilla de Perforacion'!AR1375</f>
        <v>0</v>
      </c>
      <c r="N1341" s="191" t="str">
        <f t="array" ref="N1341">IFERROR(INDEX($F$1:$F$1314,SMALL(IF($C$2:$C$1314=$A$2,ROW()),ROW()-1)),"")</f>
        <v/>
      </c>
      <c r="P1341" s="193" t="str">
        <f t="shared" si="225"/>
        <v/>
      </c>
      <c r="Q1341" s="193" t="str">
        <f t="shared" si="226"/>
        <v/>
      </c>
      <c r="R1341" s="179" t="str">
        <f>IF('Planilla de Perforacion'!K1375="Survey","Survey","")</f>
        <v/>
      </c>
      <c r="T1341" s="179" t="e">
        <f t="shared" si="227"/>
        <v>#VALUE!</v>
      </c>
      <c r="V1341" s="179" t="str">
        <f t="shared" si="228"/>
        <v/>
      </c>
      <c r="AC1341" s="179" t="str">
        <f>IF('Planilla de Perforacion'!K1375="Repasa","Repasa","")</f>
        <v/>
      </c>
      <c r="AE1341" s="179" t="e">
        <f t="shared" si="229"/>
        <v>#VALUE!</v>
      </c>
      <c r="AG1341" s="179" t="str">
        <f t="shared" si="230"/>
        <v/>
      </c>
      <c r="AK1341" t="str">
        <f t="shared" si="234"/>
        <v/>
      </c>
      <c r="AL1341" t="str">
        <f t="shared" si="223"/>
        <v/>
      </c>
      <c r="AM1341" t="str">
        <f t="shared" si="224"/>
        <v/>
      </c>
    </row>
    <row r="1342" spans="3:39" x14ac:dyDescent="0.25">
      <c r="C1342" s="179" t="str">
        <f>IF('Planilla de Perforacion'!K1376="Conexión","Conexión","")</f>
        <v/>
      </c>
      <c r="F1342" s="179">
        <f>'Planilla de Perforacion'!AF1376</f>
        <v>0</v>
      </c>
      <c r="G1342" s="179">
        <f>'Planilla de Perforacion'!AQ1376</f>
        <v>0</v>
      </c>
      <c r="H1342" s="179">
        <f>'Planilla de Perforacion'!AS1376</f>
        <v>0</v>
      </c>
      <c r="I1342" s="179">
        <f>'Planilla de Perforacion'!AR1376</f>
        <v>0</v>
      </c>
      <c r="N1342" s="191" t="str">
        <f t="array" ref="N1342">IFERROR(INDEX($F$1:$F$1314,SMALL(IF($C$2:$C$1314=$A$2,ROW()),ROW()-1)),"")</f>
        <v/>
      </c>
      <c r="P1342" s="193" t="str">
        <f t="shared" si="225"/>
        <v/>
      </c>
      <c r="Q1342" s="193" t="str">
        <f t="shared" si="226"/>
        <v/>
      </c>
      <c r="R1342" s="179" t="str">
        <f>IF('Planilla de Perforacion'!K1376="Survey","Survey","")</f>
        <v/>
      </c>
      <c r="T1342" s="179" t="e">
        <f t="shared" si="227"/>
        <v>#VALUE!</v>
      </c>
      <c r="V1342" s="179" t="str">
        <f t="shared" si="228"/>
        <v/>
      </c>
      <c r="AC1342" s="179" t="str">
        <f>IF('Planilla de Perforacion'!K1376="Repasa","Repasa","")</f>
        <v/>
      </c>
      <c r="AE1342" s="179" t="e">
        <f t="shared" si="229"/>
        <v>#VALUE!</v>
      </c>
      <c r="AG1342" s="179" t="str">
        <f t="shared" si="230"/>
        <v/>
      </c>
      <c r="AK1342" t="str">
        <f t="shared" si="234"/>
        <v/>
      </c>
      <c r="AL1342" t="str">
        <f t="shared" si="223"/>
        <v/>
      </c>
      <c r="AM1342" t="str">
        <f t="shared" si="224"/>
        <v/>
      </c>
    </row>
    <row r="1343" spans="3:39" x14ac:dyDescent="0.25">
      <c r="C1343" s="179" t="str">
        <f>IF('Planilla de Perforacion'!K1377="Conexión","Conexión","")</f>
        <v/>
      </c>
      <c r="F1343" s="179">
        <f>'Planilla de Perforacion'!AF1377</f>
        <v>0</v>
      </c>
      <c r="G1343" s="179">
        <f>'Planilla de Perforacion'!AQ1377</f>
        <v>0</v>
      </c>
      <c r="H1343" s="179">
        <f>'Planilla de Perforacion'!AS1377</f>
        <v>0</v>
      </c>
      <c r="I1343" s="179">
        <f>'Planilla de Perforacion'!AR1377</f>
        <v>0</v>
      </c>
      <c r="N1343" s="191" t="str">
        <f t="array" ref="N1343">IFERROR(INDEX($F$1:$F$1314,SMALL(IF($C$2:$C$1314=$A$2,ROW()),ROW()-1)),"")</f>
        <v/>
      </c>
      <c r="P1343" s="193" t="str">
        <f t="shared" si="225"/>
        <v/>
      </c>
      <c r="Q1343" s="193" t="str">
        <f t="shared" si="226"/>
        <v/>
      </c>
      <c r="R1343" s="179" t="str">
        <f>IF('Planilla de Perforacion'!K1377="Survey","Survey","")</f>
        <v/>
      </c>
      <c r="T1343" s="179" t="e">
        <f t="shared" si="227"/>
        <v>#VALUE!</v>
      </c>
      <c r="V1343" s="179" t="str">
        <f t="shared" si="228"/>
        <v/>
      </c>
      <c r="AC1343" s="179" t="str">
        <f>IF('Planilla de Perforacion'!K1377="Repasa","Repasa","")</f>
        <v/>
      </c>
      <c r="AE1343" s="179" t="e">
        <f t="shared" si="229"/>
        <v>#VALUE!</v>
      </c>
      <c r="AG1343" s="179" t="str">
        <f t="shared" si="230"/>
        <v/>
      </c>
      <c r="AK1343" t="str">
        <f t="shared" si="234"/>
        <v/>
      </c>
      <c r="AL1343" t="str">
        <f t="shared" si="223"/>
        <v/>
      </c>
      <c r="AM1343" t="str">
        <f t="shared" si="224"/>
        <v/>
      </c>
    </row>
    <row r="1344" spans="3:39" x14ac:dyDescent="0.25">
      <c r="C1344" s="179" t="str">
        <f>IF('Planilla de Perforacion'!K1378="Conexión","Conexión","")</f>
        <v/>
      </c>
      <c r="F1344" s="179">
        <f>'Planilla de Perforacion'!AF1378</f>
        <v>0</v>
      </c>
      <c r="G1344" s="179">
        <f>'Planilla de Perforacion'!AQ1378</f>
        <v>0</v>
      </c>
      <c r="H1344" s="179">
        <f>'Planilla de Perforacion'!AS1378</f>
        <v>0</v>
      </c>
      <c r="I1344" s="179">
        <f>'Planilla de Perforacion'!AR1378</f>
        <v>0</v>
      </c>
      <c r="N1344" s="191" t="str">
        <f t="array" ref="N1344">IFERROR(INDEX($F$1:$F$1314,SMALL(IF($C$2:$C$1314=$A$2,ROW()),ROW()-1)),"")</f>
        <v/>
      </c>
      <c r="P1344" s="193" t="str">
        <f t="shared" si="225"/>
        <v/>
      </c>
      <c r="Q1344" s="193" t="str">
        <f t="shared" si="226"/>
        <v/>
      </c>
      <c r="R1344" s="179" t="str">
        <f>IF('Planilla de Perforacion'!K1378="Survey","Survey","")</f>
        <v/>
      </c>
      <c r="T1344" s="179" t="e">
        <f t="shared" si="227"/>
        <v>#VALUE!</v>
      </c>
      <c r="V1344" s="179" t="str">
        <f t="shared" si="228"/>
        <v/>
      </c>
      <c r="AC1344" s="179" t="str">
        <f>IF('Planilla de Perforacion'!K1378="Repasa","Repasa","")</f>
        <v/>
      </c>
      <c r="AE1344" s="179" t="e">
        <f t="shared" si="229"/>
        <v>#VALUE!</v>
      </c>
      <c r="AG1344" s="179" t="str">
        <f t="shared" si="230"/>
        <v/>
      </c>
      <c r="AK1344" t="str">
        <f t="shared" si="234"/>
        <v/>
      </c>
      <c r="AL1344" t="str">
        <f t="shared" si="223"/>
        <v/>
      </c>
      <c r="AM1344" t="str">
        <f t="shared" si="224"/>
        <v/>
      </c>
    </row>
    <row r="1345" spans="3:39" x14ac:dyDescent="0.25">
      <c r="C1345" s="179" t="str">
        <f>IF('Planilla de Perforacion'!K1379="Conexión","Conexión","")</f>
        <v/>
      </c>
      <c r="F1345" s="179">
        <f>'Planilla de Perforacion'!AF1379</f>
        <v>0</v>
      </c>
      <c r="G1345" s="179">
        <f>'Planilla de Perforacion'!AQ1379</f>
        <v>0</v>
      </c>
      <c r="H1345" s="179">
        <f>'Planilla de Perforacion'!AS1379</f>
        <v>0</v>
      </c>
      <c r="I1345" s="179">
        <f>'Planilla de Perforacion'!AR1379</f>
        <v>0</v>
      </c>
      <c r="N1345" s="191" t="str">
        <f t="array" ref="N1345">IFERROR(INDEX($F$1:$F$1314,SMALL(IF($C$2:$C$1314=$A$2,ROW()),ROW()-1)),"")</f>
        <v/>
      </c>
      <c r="P1345" s="193" t="str">
        <f t="shared" si="225"/>
        <v/>
      </c>
      <c r="Q1345" s="193" t="str">
        <f t="shared" si="226"/>
        <v/>
      </c>
      <c r="R1345" s="179" t="str">
        <f>IF('Planilla de Perforacion'!K1379="Survey","Survey","")</f>
        <v/>
      </c>
      <c r="T1345" s="179" t="e">
        <f t="shared" si="227"/>
        <v>#VALUE!</v>
      </c>
      <c r="V1345" s="179" t="str">
        <f t="shared" si="228"/>
        <v/>
      </c>
      <c r="AC1345" s="179" t="str">
        <f>IF('Planilla de Perforacion'!K1379="Repasa","Repasa","")</f>
        <v/>
      </c>
      <c r="AE1345" s="179" t="e">
        <f t="shared" si="229"/>
        <v>#VALUE!</v>
      </c>
      <c r="AG1345" s="179" t="str">
        <f t="shared" si="230"/>
        <v/>
      </c>
      <c r="AK1345" t="str">
        <f t="shared" si="234"/>
        <v/>
      </c>
      <c r="AL1345" t="str">
        <f t="shared" si="223"/>
        <v/>
      </c>
      <c r="AM1345" t="str">
        <f t="shared" si="224"/>
        <v/>
      </c>
    </row>
    <row r="1346" spans="3:39" x14ac:dyDescent="0.25">
      <c r="C1346" s="179" t="str">
        <f>IF('Planilla de Perforacion'!K1380="Conexión","Conexión","")</f>
        <v/>
      </c>
      <c r="F1346" s="179">
        <f>'Planilla de Perforacion'!AF1380</f>
        <v>0</v>
      </c>
      <c r="G1346" s="179">
        <f>'Planilla de Perforacion'!AQ1380</f>
        <v>0</v>
      </c>
      <c r="H1346" s="179">
        <f>'Planilla de Perforacion'!AS1380</f>
        <v>0</v>
      </c>
      <c r="I1346" s="179">
        <f>'Planilla de Perforacion'!AR1380</f>
        <v>0</v>
      </c>
      <c r="N1346" s="191" t="str">
        <f t="array" ref="N1346">IFERROR(INDEX($F$1:$F$1314,SMALL(IF($C$2:$C$1314=$A$2,ROW()),ROW()-1)),"")</f>
        <v/>
      </c>
      <c r="P1346" s="193" t="str">
        <f t="shared" si="225"/>
        <v/>
      </c>
      <c r="Q1346" s="193" t="str">
        <f t="shared" si="226"/>
        <v/>
      </c>
      <c r="R1346" s="179" t="str">
        <f>IF('Planilla de Perforacion'!K1380="Survey","Survey","")</f>
        <v/>
      </c>
      <c r="T1346" s="179" t="e">
        <f t="shared" si="227"/>
        <v>#VALUE!</v>
      </c>
      <c r="V1346" s="179" t="str">
        <f t="shared" si="228"/>
        <v/>
      </c>
      <c r="AC1346" s="179" t="str">
        <f>IF('Planilla de Perforacion'!K1380="Repasa","Repasa","")</f>
        <v/>
      </c>
      <c r="AE1346" s="179" t="e">
        <f t="shared" si="229"/>
        <v>#VALUE!</v>
      </c>
      <c r="AG1346" s="179" t="str">
        <f t="shared" si="230"/>
        <v/>
      </c>
      <c r="AK1346" t="str">
        <f t="shared" si="234"/>
        <v/>
      </c>
      <c r="AL1346" t="str">
        <f t="shared" ref="AL1346:AL1409" si="235">IF(AJ1346="Día",AH1346,"")</f>
        <v/>
      </c>
      <c r="AM1346" t="str">
        <f t="shared" ref="AM1346:AM1409" si="236">IF(AJ1346="Noche",AH1346,"")</f>
        <v/>
      </c>
    </row>
    <row r="1347" spans="3:39" x14ac:dyDescent="0.25">
      <c r="C1347" s="179" t="str">
        <f>IF('Planilla de Perforacion'!K1381="Conexión","Conexión","")</f>
        <v/>
      </c>
      <c r="F1347" s="179">
        <f>'Planilla de Perforacion'!AF1381</f>
        <v>0</v>
      </c>
      <c r="G1347" s="179">
        <f>'Planilla de Perforacion'!AQ1381</f>
        <v>0</v>
      </c>
      <c r="H1347" s="179">
        <f>'Planilla de Perforacion'!AS1381</f>
        <v>0</v>
      </c>
      <c r="I1347" s="179">
        <f>'Planilla de Perforacion'!AR1381</f>
        <v>0</v>
      </c>
      <c r="N1347" s="191" t="str">
        <f t="array" ref="N1347">IFERROR(INDEX($F$1:$F$1314,SMALL(IF($C$2:$C$1314=$A$2,ROW()),ROW()-1)),"")</f>
        <v/>
      </c>
      <c r="P1347" s="193" t="str">
        <f t="shared" ref="P1347:P1410" si="237">IF(N1347="Día",L1347,"")</f>
        <v/>
      </c>
      <c r="Q1347" s="193" t="str">
        <f t="shared" ref="Q1347:Q1410" si="238">IF(N1347="Noche",L1347,"")</f>
        <v/>
      </c>
      <c r="R1347" s="179" t="str">
        <f>IF('Planilla de Perforacion'!K1381="Survey","Survey","")</f>
        <v/>
      </c>
      <c r="T1347" s="179" t="e">
        <f t="shared" ref="T1347:T1410" si="239">IF($R$2:$R$1314=$A$3,ROW())</f>
        <v>#VALUE!</v>
      </c>
      <c r="V1347" s="179" t="str">
        <f t="shared" ref="V1347:V1410" si="240">IF(U1347="","",$A$3)</f>
        <v/>
      </c>
      <c r="AC1347" s="179" t="str">
        <f>IF('Planilla de Perforacion'!K1381="Repasa","Repasa","")</f>
        <v/>
      </c>
      <c r="AE1347" s="179" t="e">
        <f t="shared" ref="AE1347:AE1410" si="241">IF($AC$2:$AC$1314=$A$4,ROW())</f>
        <v>#VALUE!</v>
      </c>
      <c r="AG1347" s="179" t="str">
        <f t="shared" ref="AG1347:AG1410" si="242">IF(AF1347="","",$A$4)</f>
        <v/>
      </c>
      <c r="AK1347" t="str">
        <f t="shared" ref="AK1347:AK1410" si="243">IFERROR(INDEX($H$1:$H$1314,SMALL(IF($AC$2:$AC$1314=$A$4,ROW()),ROW()-1)),"")</f>
        <v/>
      </c>
      <c r="AL1347" t="str">
        <f t="shared" si="235"/>
        <v/>
      </c>
      <c r="AM1347" t="str">
        <f t="shared" si="236"/>
        <v/>
      </c>
    </row>
    <row r="1348" spans="3:39" x14ac:dyDescent="0.25">
      <c r="C1348" s="179" t="str">
        <f>IF('Planilla de Perforacion'!K1382="Conexión","Conexión","")</f>
        <v/>
      </c>
      <c r="F1348" s="179">
        <f>'Planilla de Perforacion'!AF1382</f>
        <v>0</v>
      </c>
      <c r="G1348" s="179">
        <f>'Planilla de Perforacion'!AQ1382</f>
        <v>0</v>
      </c>
      <c r="H1348" s="179">
        <f>'Planilla de Perforacion'!AS1382</f>
        <v>0</v>
      </c>
      <c r="I1348" s="179">
        <f>'Planilla de Perforacion'!AR1382</f>
        <v>0</v>
      </c>
      <c r="N1348" s="191" t="str">
        <f t="array" ref="N1348">IFERROR(INDEX($F$1:$F$1314,SMALL(IF($C$2:$C$1314=$A$2,ROW()),ROW()-1)),"")</f>
        <v/>
      </c>
      <c r="P1348" s="193" t="str">
        <f t="shared" si="237"/>
        <v/>
      </c>
      <c r="Q1348" s="193" t="str">
        <f t="shared" si="238"/>
        <v/>
      </c>
      <c r="R1348" s="179" t="str">
        <f>IF('Planilla de Perforacion'!K1382="Survey","Survey","")</f>
        <v/>
      </c>
      <c r="T1348" s="179" t="e">
        <f t="shared" si="239"/>
        <v>#VALUE!</v>
      </c>
      <c r="V1348" s="179" t="str">
        <f t="shared" si="240"/>
        <v/>
      </c>
      <c r="AC1348" s="179" t="str">
        <f>IF('Planilla de Perforacion'!K1382="Repasa","Repasa","")</f>
        <v/>
      </c>
      <c r="AE1348" s="179" t="e">
        <f t="shared" si="241"/>
        <v>#VALUE!</v>
      </c>
      <c r="AG1348" s="179" t="str">
        <f t="shared" si="242"/>
        <v/>
      </c>
      <c r="AK1348" t="str">
        <f t="shared" si="243"/>
        <v/>
      </c>
      <c r="AL1348" t="str">
        <f t="shared" si="235"/>
        <v/>
      </c>
      <c r="AM1348" t="str">
        <f t="shared" si="236"/>
        <v/>
      </c>
    </row>
    <row r="1349" spans="3:39" x14ac:dyDescent="0.25">
      <c r="C1349" s="179" t="str">
        <f>IF('Planilla de Perforacion'!K1383="Conexión","Conexión","")</f>
        <v/>
      </c>
      <c r="F1349" s="179">
        <f>'Planilla de Perforacion'!AF1383</f>
        <v>0</v>
      </c>
      <c r="G1349" s="179">
        <f>'Planilla de Perforacion'!AQ1383</f>
        <v>0</v>
      </c>
      <c r="H1349" s="179">
        <f>'Planilla de Perforacion'!AS1383</f>
        <v>0</v>
      </c>
      <c r="I1349" s="179">
        <f>'Planilla de Perforacion'!AR1383</f>
        <v>0</v>
      </c>
      <c r="N1349" s="191" t="str">
        <f t="array" ref="N1349">IFERROR(INDEX($F$1:$F$1314,SMALL(IF($C$2:$C$1314=$A$2,ROW()),ROW()-1)),"")</f>
        <v/>
      </c>
      <c r="P1349" s="193" t="str">
        <f t="shared" si="237"/>
        <v/>
      </c>
      <c r="Q1349" s="193" t="str">
        <f t="shared" si="238"/>
        <v/>
      </c>
      <c r="R1349" s="179" t="str">
        <f>IF('Planilla de Perforacion'!K1383="Survey","Survey","")</f>
        <v/>
      </c>
      <c r="T1349" s="179" t="e">
        <f t="shared" si="239"/>
        <v>#VALUE!</v>
      </c>
      <c r="V1349" s="179" t="str">
        <f t="shared" si="240"/>
        <v/>
      </c>
      <c r="AC1349" s="179" t="str">
        <f>IF('Planilla de Perforacion'!K1383="Repasa","Repasa","")</f>
        <v/>
      </c>
      <c r="AE1349" s="179" t="e">
        <f t="shared" si="241"/>
        <v>#VALUE!</v>
      </c>
      <c r="AG1349" s="179" t="str">
        <f t="shared" si="242"/>
        <v/>
      </c>
      <c r="AK1349" t="str">
        <f t="shared" si="243"/>
        <v/>
      </c>
      <c r="AL1349" t="str">
        <f t="shared" si="235"/>
        <v/>
      </c>
      <c r="AM1349" t="str">
        <f t="shared" si="236"/>
        <v/>
      </c>
    </row>
    <row r="1350" spans="3:39" x14ac:dyDescent="0.25">
      <c r="C1350" s="179" t="str">
        <f>IF('Planilla de Perforacion'!K1384="Conexión","Conexión","")</f>
        <v/>
      </c>
      <c r="F1350" s="179">
        <f>'Planilla de Perforacion'!AF1384</f>
        <v>0</v>
      </c>
      <c r="G1350" s="179">
        <f>'Planilla de Perforacion'!AQ1384</f>
        <v>0</v>
      </c>
      <c r="H1350" s="179">
        <f>'Planilla de Perforacion'!AS1384</f>
        <v>0</v>
      </c>
      <c r="I1350" s="179">
        <f>'Planilla de Perforacion'!AR1384</f>
        <v>0</v>
      </c>
      <c r="N1350" s="191" t="str">
        <f t="array" ref="N1350">IFERROR(INDEX($F$1:$F$1314,SMALL(IF($C$2:$C$1314=$A$2,ROW()),ROW()-1)),"")</f>
        <v/>
      </c>
      <c r="P1350" s="193" t="str">
        <f t="shared" si="237"/>
        <v/>
      </c>
      <c r="Q1350" s="193" t="str">
        <f t="shared" si="238"/>
        <v/>
      </c>
      <c r="R1350" s="179" t="str">
        <f>IF('Planilla de Perforacion'!K1384="Survey","Survey","")</f>
        <v/>
      </c>
      <c r="T1350" s="179" t="e">
        <f t="shared" si="239"/>
        <v>#VALUE!</v>
      </c>
      <c r="V1350" s="179" t="str">
        <f t="shared" si="240"/>
        <v/>
      </c>
      <c r="AC1350" s="179" t="str">
        <f>IF('Planilla de Perforacion'!K1384="Repasa","Repasa","")</f>
        <v/>
      </c>
      <c r="AE1350" s="179" t="e">
        <f t="shared" si="241"/>
        <v>#VALUE!</v>
      </c>
      <c r="AG1350" s="179" t="str">
        <f t="shared" si="242"/>
        <v/>
      </c>
      <c r="AK1350" t="str">
        <f t="shared" si="243"/>
        <v/>
      </c>
      <c r="AL1350" t="str">
        <f t="shared" si="235"/>
        <v/>
      </c>
      <c r="AM1350" t="str">
        <f t="shared" si="236"/>
        <v/>
      </c>
    </row>
    <row r="1351" spans="3:39" x14ac:dyDescent="0.25">
      <c r="C1351" s="179" t="str">
        <f>IF('Planilla de Perforacion'!K1385="Conexión","Conexión","")</f>
        <v/>
      </c>
      <c r="F1351" s="179">
        <f>'Planilla de Perforacion'!AF1385</f>
        <v>0</v>
      </c>
      <c r="G1351" s="179">
        <f>'Planilla de Perforacion'!AQ1385</f>
        <v>0</v>
      </c>
      <c r="H1351" s="179">
        <f>'Planilla de Perforacion'!AS1385</f>
        <v>0</v>
      </c>
      <c r="I1351" s="179">
        <f>'Planilla de Perforacion'!AR1385</f>
        <v>0</v>
      </c>
      <c r="N1351" s="191" t="str">
        <f t="array" ref="N1351">IFERROR(INDEX($F$1:$F$1314,SMALL(IF($C$2:$C$1314=$A$2,ROW()),ROW()-1)),"")</f>
        <v/>
      </c>
      <c r="P1351" s="193" t="str">
        <f t="shared" si="237"/>
        <v/>
      </c>
      <c r="Q1351" s="193" t="str">
        <f t="shared" si="238"/>
        <v/>
      </c>
      <c r="R1351" s="179" t="str">
        <f>IF('Planilla de Perforacion'!K1385="Survey","Survey","")</f>
        <v/>
      </c>
      <c r="T1351" s="179" t="e">
        <f t="shared" si="239"/>
        <v>#VALUE!</v>
      </c>
      <c r="V1351" s="179" t="str">
        <f t="shared" si="240"/>
        <v/>
      </c>
      <c r="AC1351" s="179" t="str">
        <f>IF('Planilla de Perforacion'!K1385="Repasa","Repasa","")</f>
        <v/>
      </c>
      <c r="AE1351" s="179" t="e">
        <f t="shared" si="241"/>
        <v>#VALUE!</v>
      </c>
      <c r="AG1351" s="179" t="str">
        <f t="shared" si="242"/>
        <v/>
      </c>
      <c r="AK1351" t="str">
        <f t="shared" si="243"/>
        <v/>
      </c>
      <c r="AL1351" t="str">
        <f t="shared" si="235"/>
        <v/>
      </c>
      <c r="AM1351" t="str">
        <f t="shared" si="236"/>
        <v/>
      </c>
    </row>
    <row r="1352" spans="3:39" x14ac:dyDescent="0.25">
      <c r="C1352" s="179" t="str">
        <f>IF('Planilla de Perforacion'!K1386="Conexión","Conexión","")</f>
        <v/>
      </c>
      <c r="F1352" s="179">
        <f>'Planilla de Perforacion'!AF1386</f>
        <v>0</v>
      </c>
      <c r="G1352" s="179">
        <f>'Planilla de Perforacion'!AQ1386</f>
        <v>0</v>
      </c>
      <c r="H1352" s="179">
        <f>'Planilla de Perforacion'!AS1386</f>
        <v>0</v>
      </c>
      <c r="I1352" s="179">
        <f>'Planilla de Perforacion'!AR1386</f>
        <v>0</v>
      </c>
      <c r="N1352" s="191" t="str">
        <f t="array" ref="N1352">IFERROR(INDEX($F$1:$F$1314,SMALL(IF($C$2:$C$1314=$A$2,ROW()),ROW()-1)),"")</f>
        <v/>
      </c>
      <c r="P1352" s="193" t="str">
        <f t="shared" si="237"/>
        <v/>
      </c>
      <c r="Q1352" s="193" t="str">
        <f t="shared" si="238"/>
        <v/>
      </c>
      <c r="R1352" s="179" t="str">
        <f>IF('Planilla de Perforacion'!K1386="Survey","Survey","")</f>
        <v/>
      </c>
      <c r="T1352" s="179" t="e">
        <f t="shared" si="239"/>
        <v>#VALUE!</v>
      </c>
      <c r="V1352" s="179" t="str">
        <f t="shared" si="240"/>
        <v/>
      </c>
      <c r="AC1352" s="179" t="str">
        <f>IF('Planilla de Perforacion'!K1386="Repasa","Repasa","")</f>
        <v/>
      </c>
      <c r="AE1352" s="179" t="e">
        <f t="shared" si="241"/>
        <v>#VALUE!</v>
      </c>
      <c r="AG1352" s="179" t="str">
        <f t="shared" si="242"/>
        <v/>
      </c>
      <c r="AK1352" t="str">
        <f t="shared" si="243"/>
        <v/>
      </c>
      <c r="AL1352" t="str">
        <f t="shared" si="235"/>
        <v/>
      </c>
      <c r="AM1352" t="str">
        <f t="shared" si="236"/>
        <v/>
      </c>
    </row>
    <row r="1353" spans="3:39" x14ac:dyDescent="0.25">
      <c r="C1353" s="179" t="str">
        <f>IF('Planilla de Perforacion'!K1387="Conexión","Conexión","")</f>
        <v/>
      </c>
      <c r="F1353" s="179">
        <f>'Planilla de Perforacion'!AF1387</f>
        <v>0</v>
      </c>
      <c r="G1353" s="179">
        <f>'Planilla de Perforacion'!AQ1387</f>
        <v>0</v>
      </c>
      <c r="H1353" s="179">
        <f>'Planilla de Perforacion'!AS1387</f>
        <v>0</v>
      </c>
      <c r="I1353" s="179">
        <f>'Planilla de Perforacion'!AR1387</f>
        <v>0</v>
      </c>
      <c r="N1353" s="191" t="str">
        <f t="array" ref="N1353">IFERROR(INDEX($F$1:$F$1314,SMALL(IF($C$2:$C$1314=$A$2,ROW()),ROW()-1)),"")</f>
        <v/>
      </c>
      <c r="P1353" s="193" t="str">
        <f t="shared" si="237"/>
        <v/>
      </c>
      <c r="Q1353" s="193" t="str">
        <f t="shared" si="238"/>
        <v/>
      </c>
      <c r="R1353" s="179" t="str">
        <f>IF('Planilla de Perforacion'!K1387="Survey","Survey","")</f>
        <v/>
      </c>
      <c r="T1353" s="179" t="e">
        <f t="shared" si="239"/>
        <v>#VALUE!</v>
      </c>
      <c r="V1353" s="179" t="str">
        <f t="shared" si="240"/>
        <v/>
      </c>
      <c r="AC1353" s="179" t="str">
        <f>IF('Planilla de Perforacion'!K1387="Repasa","Repasa","")</f>
        <v/>
      </c>
      <c r="AE1353" s="179" t="e">
        <f t="shared" si="241"/>
        <v>#VALUE!</v>
      </c>
      <c r="AG1353" s="179" t="str">
        <f t="shared" si="242"/>
        <v/>
      </c>
      <c r="AK1353" t="str">
        <f t="shared" si="243"/>
        <v/>
      </c>
      <c r="AL1353" t="str">
        <f t="shared" si="235"/>
        <v/>
      </c>
      <c r="AM1353" t="str">
        <f t="shared" si="236"/>
        <v/>
      </c>
    </row>
    <row r="1354" spans="3:39" x14ac:dyDescent="0.25">
      <c r="C1354" s="179" t="str">
        <f>IF('Planilla de Perforacion'!K1388="Conexión","Conexión","")</f>
        <v/>
      </c>
      <c r="F1354" s="179">
        <f>'Planilla de Perforacion'!AF1388</f>
        <v>0</v>
      </c>
      <c r="G1354" s="179">
        <f>'Planilla de Perforacion'!AQ1388</f>
        <v>0</v>
      </c>
      <c r="H1354" s="179">
        <f>'Planilla de Perforacion'!AS1388</f>
        <v>0</v>
      </c>
      <c r="I1354" s="179">
        <f>'Planilla de Perforacion'!AR1388</f>
        <v>0</v>
      </c>
      <c r="N1354" s="191" t="str">
        <f t="array" ref="N1354">IFERROR(INDEX($F$1:$F$1314,SMALL(IF($C$2:$C$1314=$A$2,ROW()),ROW()-1)),"")</f>
        <v/>
      </c>
      <c r="P1354" s="193" t="str">
        <f t="shared" si="237"/>
        <v/>
      </c>
      <c r="Q1354" s="193" t="str">
        <f t="shared" si="238"/>
        <v/>
      </c>
      <c r="R1354" s="179" t="str">
        <f>IF('Planilla de Perforacion'!K1388="Survey","Survey","")</f>
        <v/>
      </c>
      <c r="T1354" s="179" t="e">
        <f t="shared" si="239"/>
        <v>#VALUE!</v>
      </c>
      <c r="V1354" s="179" t="str">
        <f t="shared" si="240"/>
        <v/>
      </c>
      <c r="AC1354" s="179" t="str">
        <f>IF('Planilla de Perforacion'!K1388="Repasa","Repasa","")</f>
        <v/>
      </c>
      <c r="AE1354" s="179" t="e">
        <f t="shared" si="241"/>
        <v>#VALUE!</v>
      </c>
      <c r="AG1354" s="179" t="str">
        <f t="shared" si="242"/>
        <v/>
      </c>
      <c r="AK1354" t="str">
        <f t="shared" si="243"/>
        <v/>
      </c>
      <c r="AL1354" t="str">
        <f t="shared" si="235"/>
        <v/>
      </c>
      <c r="AM1354" t="str">
        <f t="shared" si="236"/>
        <v/>
      </c>
    </row>
    <row r="1355" spans="3:39" x14ac:dyDescent="0.25">
      <c r="C1355" s="179" t="str">
        <f>IF('Planilla de Perforacion'!K1389="Conexión","Conexión","")</f>
        <v/>
      </c>
      <c r="F1355" s="179">
        <f>'Planilla de Perforacion'!AF1389</f>
        <v>0</v>
      </c>
      <c r="G1355" s="179">
        <f>'Planilla de Perforacion'!AQ1389</f>
        <v>0</v>
      </c>
      <c r="H1355" s="179">
        <f>'Planilla de Perforacion'!AS1389</f>
        <v>0</v>
      </c>
      <c r="I1355" s="179">
        <f>'Planilla de Perforacion'!AR1389</f>
        <v>0</v>
      </c>
      <c r="N1355" s="191" t="str">
        <f t="array" ref="N1355">IFERROR(INDEX($F$1:$F$1314,SMALL(IF($C$2:$C$1314=$A$2,ROW()),ROW()-1)),"")</f>
        <v/>
      </c>
      <c r="P1355" s="193" t="str">
        <f t="shared" si="237"/>
        <v/>
      </c>
      <c r="Q1355" s="193" t="str">
        <f t="shared" si="238"/>
        <v/>
      </c>
      <c r="R1355" s="179" t="str">
        <f>IF('Planilla de Perforacion'!K1389="Survey","Survey","")</f>
        <v/>
      </c>
      <c r="T1355" s="179" t="e">
        <f t="shared" si="239"/>
        <v>#VALUE!</v>
      </c>
      <c r="V1355" s="179" t="str">
        <f t="shared" si="240"/>
        <v/>
      </c>
      <c r="AC1355" s="179" t="str">
        <f>IF('Planilla de Perforacion'!K1389="Repasa","Repasa","")</f>
        <v/>
      </c>
      <c r="AE1355" s="179" t="e">
        <f t="shared" si="241"/>
        <v>#VALUE!</v>
      </c>
      <c r="AG1355" s="179" t="str">
        <f t="shared" si="242"/>
        <v/>
      </c>
      <c r="AK1355" t="str">
        <f t="shared" si="243"/>
        <v/>
      </c>
      <c r="AL1355" t="str">
        <f t="shared" si="235"/>
        <v/>
      </c>
      <c r="AM1355" t="str">
        <f t="shared" si="236"/>
        <v/>
      </c>
    </row>
    <row r="1356" spans="3:39" x14ac:dyDescent="0.25">
      <c r="C1356" s="179" t="str">
        <f>IF('Planilla de Perforacion'!K1390="Conexión","Conexión","")</f>
        <v/>
      </c>
      <c r="F1356" s="179">
        <f>'Planilla de Perforacion'!AF1390</f>
        <v>0</v>
      </c>
      <c r="G1356" s="179">
        <f>'Planilla de Perforacion'!AQ1390</f>
        <v>0</v>
      </c>
      <c r="H1356" s="179">
        <f>'Planilla de Perforacion'!AS1390</f>
        <v>0</v>
      </c>
      <c r="I1356" s="179">
        <f>'Planilla de Perforacion'!AR1390</f>
        <v>0</v>
      </c>
      <c r="N1356" s="191" t="str">
        <f t="array" ref="N1356">IFERROR(INDEX($F$1:$F$1314,SMALL(IF($C$2:$C$1314=$A$2,ROW()),ROW()-1)),"")</f>
        <v/>
      </c>
      <c r="P1356" s="193" t="str">
        <f t="shared" si="237"/>
        <v/>
      </c>
      <c r="Q1356" s="193" t="str">
        <f t="shared" si="238"/>
        <v/>
      </c>
      <c r="R1356" s="179" t="str">
        <f>IF('Planilla de Perforacion'!K1390="Survey","Survey","")</f>
        <v/>
      </c>
      <c r="T1356" s="179" t="e">
        <f t="shared" si="239"/>
        <v>#VALUE!</v>
      </c>
      <c r="V1356" s="179" t="str">
        <f t="shared" si="240"/>
        <v/>
      </c>
      <c r="AC1356" s="179" t="str">
        <f>IF('Planilla de Perforacion'!K1390="Repasa","Repasa","")</f>
        <v/>
      </c>
      <c r="AE1356" s="179" t="e">
        <f t="shared" si="241"/>
        <v>#VALUE!</v>
      </c>
      <c r="AG1356" s="179" t="str">
        <f t="shared" si="242"/>
        <v/>
      </c>
      <c r="AK1356" t="str">
        <f t="shared" si="243"/>
        <v/>
      </c>
      <c r="AL1356" t="str">
        <f t="shared" si="235"/>
        <v/>
      </c>
      <c r="AM1356" t="str">
        <f t="shared" si="236"/>
        <v/>
      </c>
    </row>
    <row r="1357" spans="3:39" x14ac:dyDescent="0.25">
      <c r="C1357" s="179" t="str">
        <f>IF('Planilla de Perforacion'!K1391="Conexión","Conexión","")</f>
        <v/>
      </c>
      <c r="F1357" s="179">
        <f>'Planilla de Perforacion'!AF1391</f>
        <v>0</v>
      </c>
      <c r="G1357" s="179">
        <f>'Planilla de Perforacion'!AQ1391</f>
        <v>0</v>
      </c>
      <c r="H1357" s="179">
        <f>'Planilla de Perforacion'!AS1391</f>
        <v>0</v>
      </c>
      <c r="I1357" s="179">
        <f>'Planilla de Perforacion'!AR1391</f>
        <v>0</v>
      </c>
      <c r="N1357" s="191" t="str">
        <f t="array" ref="N1357">IFERROR(INDEX($F$1:$F$1314,SMALL(IF($C$2:$C$1314=$A$2,ROW()),ROW()-1)),"")</f>
        <v/>
      </c>
      <c r="P1357" s="193" t="str">
        <f t="shared" si="237"/>
        <v/>
      </c>
      <c r="Q1357" s="193" t="str">
        <f t="shared" si="238"/>
        <v/>
      </c>
      <c r="R1357" s="179" t="str">
        <f>IF('Planilla de Perforacion'!K1391="Survey","Survey","")</f>
        <v/>
      </c>
      <c r="T1357" s="179" t="e">
        <f t="shared" si="239"/>
        <v>#VALUE!</v>
      </c>
      <c r="V1357" s="179" t="str">
        <f t="shared" si="240"/>
        <v/>
      </c>
      <c r="AC1357" s="179" t="str">
        <f>IF('Planilla de Perforacion'!K1391="Repasa","Repasa","")</f>
        <v/>
      </c>
      <c r="AE1357" s="179" t="e">
        <f t="shared" si="241"/>
        <v>#VALUE!</v>
      </c>
      <c r="AG1357" s="179" t="str">
        <f t="shared" si="242"/>
        <v/>
      </c>
      <c r="AK1357" t="str">
        <f t="shared" si="243"/>
        <v/>
      </c>
      <c r="AL1357" t="str">
        <f t="shared" si="235"/>
        <v/>
      </c>
      <c r="AM1357" t="str">
        <f t="shared" si="236"/>
        <v/>
      </c>
    </row>
    <row r="1358" spans="3:39" x14ac:dyDescent="0.25">
      <c r="C1358" s="179" t="str">
        <f>IF('Planilla de Perforacion'!K1392="Conexión","Conexión","")</f>
        <v/>
      </c>
      <c r="F1358" s="179">
        <f>'Planilla de Perforacion'!AF1392</f>
        <v>0</v>
      </c>
      <c r="G1358" s="179">
        <f>'Planilla de Perforacion'!AQ1392</f>
        <v>0</v>
      </c>
      <c r="H1358" s="179">
        <f>'Planilla de Perforacion'!AS1392</f>
        <v>0</v>
      </c>
      <c r="I1358" s="179">
        <f>'Planilla de Perforacion'!AR1392</f>
        <v>0</v>
      </c>
      <c r="N1358" s="191" t="str">
        <f t="array" ref="N1358">IFERROR(INDEX($F$1:$F$1314,SMALL(IF($C$2:$C$1314=$A$2,ROW()),ROW()-1)),"")</f>
        <v/>
      </c>
      <c r="P1358" s="193" t="str">
        <f t="shared" si="237"/>
        <v/>
      </c>
      <c r="Q1358" s="193" t="str">
        <f t="shared" si="238"/>
        <v/>
      </c>
      <c r="R1358" s="179" t="str">
        <f>IF('Planilla de Perforacion'!K1392="Survey","Survey","")</f>
        <v/>
      </c>
      <c r="T1358" s="179" t="e">
        <f t="shared" si="239"/>
        <v>#VALUE!</v>
      </c>
      <c r="V1358" s="179" t="str">
        <f t="shared" si="240"/>
        <v/>
      </c>
      <c r="AC1358" s="179" t="str">
        <f>IF('Planilla de Perforacion'!K1392="Repasa","Repasa","")</f>
        <v/>
      </c>
      <c r="AE1358" s="179" t="e">
        <f t="shared" si="241"/>
        <v>#VALUE!</v>
      </c>
      <c r="AG1358" s="179" t="str">
        <f t="shared" si="242"/>
        <v/>
      </c>
      <c r="AK1358" t="str">
        <f t="shared" si="243"/>
        <v/>
      </c>
      <c r="AL1358" t="str">
        <f t="shared" si="235"/>
        <v/>
      </c>
      <c r="AM1358" t="str">
        <f t="shared" si="236"/>
        <v/>
      </c>
    </row>
    <row r="1359" spans="3:39" x14ac:dyDescent="0.25">
      <c r="C1359" s="179" t="str">
        <f>IF('Planilla de Perforacion'!K1393="Conexión","Conexión","")</f>
        <v/>
      </c>
      <c r="F1359" s="179">
        <f>'Planilla de Perforacion'!AF1393</f>
        <v>0</v>
      </c>
      <c r="G1359" s="179">
        <f>'Planilla de Perforacion'!AQ1393</f>
        <v>0</v>
      </c>
      <c r="H1359" s="179">
        <f>'Planilla de Perforacion'!AS1393</f>
        <v>0</v>
      </c>
      <c r="I1359" s="179">
        <f>'Planilla de Perforacion'!AR1393</f>
        <v>0</v>
      </c>
      <c r="N1359" s="191" t="str">
        <f t="array" ref="N1359">IFERROR(INDEX($F$1:$F$1314,SMALL(IF($C$2:$C$1314=$A$2,ROW()),ROW()-1)),"")</f>
        <v/>
      </c>
      <c r="P1359" s="193" t="str">
        <f t="shared" si="237"/>
        <v/>
      </c>
      <c r="Q1359" s="193" t="str">
        <f t="shared" si="238"/>
        <v/>
      </c>
      <c r="R1359" s="179" t="str">
        <f>IF('Planilla de Perforacion'!K1393="Survey","Survey","")</f>
        <v/>
      </c>
      <c r="T1359" s="179" t="e">
        <f t="shared" si="239"/>
        <v>#VALUE!</v>
      </c>
      <c r="V1359" s="179" t="str">
        <f t="shared" si="240"/>
        <v/>
      </c>
      <c r="AC1359" s="179" t="str">
        <f>IF('Planilla de Perforacion'!K1393="Repasa","Repasa","")</f>
        <v/>
      </c>
      <c r="AE1359" s="179" t="e">
        <f t="shared" si="241"/>
        <v>#VALUE!</v>
      </c>
      <c r="AG1359" s="179" t="str">
        <f t="shared" si="242"/>
        <v/>
      </c>
      <c r="AK1359" t="str">
        <f t="shared" si="243"/>
        <v/>
      </c>
      <c r="AL1359" t="str">
        <f t="shared" si="235"/>
        <v/>
      </c>
      <c r="AM1359" t="str">
        <f t="shared" si="236"/>
        <v/>
      </c>
    </row>
    <row r="1360" spans="3:39" x14ac:dyDescent="0.25">
      <c r="C1360" s="179" t="str">
        <f>IF('Planilla de Perforacion'!K1394="Conexión","Conexión","")</f>
        <v/>
      </c>
      <c r="F1360" s="179">
        <f>'Planilla de Perforacion'!AF1394</f>
        <v>0</v>
      </c>
      <c r="G1360" s="179">
        <f>'Planilla de Perforacion'!AQ1394</f>
        <v>0</v>
      </c>
      <c r="H1360" s="179">
        <f>'Planilla de Perforacion'!AS1394</f>
        <v>0</v>
      </c>
      <c r="I1360" s="179">
        <f>'Planilla de Perforacion'!AR1394</f>
        <v>0</v>
      </c>
      <c r="N1360" s="191" t="str">
        <f t="array" ref="N1360">IFERROR(INDEX($F$1:$F$1314,SMALL(IF($C$2:$C$1314=$A$2,ROW()),ROW()-1)),"")</f>
        <v/>
      </c>
      <c r="P1360" s="193" t="str">
        <f t="shared" si="237"/>
        <v/>
      </c>
      <c r="Q1360" s="193" t="str">
        <f t="shared" si="238"/>
        <v/>
      </c>
      <c r="R1360" s="179" t="str">
        <f>IF('Planilla de Perforacion'!K1394="Survey","Survey","")</f>
        <v/>
      </c>
      <c r="T1360" s="179" t="e">
        <f t="shared" si="239"/>
        <v>#VALUE!</v>
      </c>
      <c r="V1360" s="179" t="str">
        <f t="shared" si="240"/>
        <v/>
      </c>
      <c r="AC1360" s="179" t="str">
        <f>IF('Planilla de Perforacion'!K1394="Repasa","Repasa","")</f>
        <v/>
      </c>
      <c r="AE1360" s="179" t="e">
        <f t="shared" si="241"/>
        <v>#VALUE!</v>
      </c>
      <c r="AG1360" s="179" t="str">
        <f t="shared" si="242"/>
        <v/>
      </c>
      <c r="AK1360" t="str">
        <f t="shared" si="243"/>
        <v/>
      </c>
      <c r="AL1360" t="str">
        <f t="shared" si="235"/>
        <v/>
      </c>
      <c r="AM1360" t="str">
        <f t="shared" si="236"/>
        <v/>
      </c>
    </row>
    <row r="1361" spans="3:39" x14ac:dyDescent="0.25">
      <c r="C1361" s="179" t="str">
        <f>IF('Planilla de Perforacion'!K1395="Conexión","Conexión","")</f>
        <v/>
      </c>
      <c r="F1361" s="179">
        <f>'Planilla de Perforacion'!AF1395</f>
        <v>0</v>
      </c>
      <c r="G1361" s="179">
        <f>'Planilla de Perforacion'!AQ1395</f>
        <v>0</v>
      </c>
      <c r="H1361" s="179">
        <f>'Planilla de Perforacion'!AS1395</f>
        <v>0</v>
      </c>
      <c r="I1361" s="179">
        <f>'Planilla de Perforacion'!AR1395</f>
        <v>0</v>
      </c>
      <c r="N1361" s="191" t="str">
        <f t="array" ref="N1361">IFERROR(INDEX($F$1:$F$1314,SMALL(IF($C$2:$C$1314=$A$2,ROW()),ROW()-1)),"")</f>
        <v/>
      </c>
      <c r="P1361" s="193" t="str">
        <f t="shared" si="237"/>
        <v/>
      </c>
      <c r="Q1361" s="193" t="str">
        <f t="shared" si="238"/>
        <v/>
      </c>
      <c r="R1361" s="179" t="str">
        <f>IF('Planilla de Perforacion'!K1395="Survey","Survey","")</f>
        <v/>
      </c>
      <c r="T1361" s="179" t="e">
        <f t="shared" si="239"/>
        <v>#VALUE!</v>
      </c>
      <c r="V1361" s="179" t="str">
        <f t="shared" si="240"/>
        <v/>
      </c>
      <c r="AC1361" s="179" t="str">
        <f>IF('Planilla de Perforacion'!K1395="Repasa","Repasa","")</f>
        <v/>
      </c>
      <c r="AE1361" s="179" t="e">
        <f t="shared" si="241"/>
        <v>#VALUE!</v>
      </c>
      <c r="AG1361" s="179" t="str">
        <f t="shared" si="242"/>
        <v/>
      </c>
      <c r="AK1361" t="str">
        <f t="shared" si="243"/>
        <v/>
      </c>
      <c r="AL1361" t="str">
        <f t="shared" si="235"/>
        <v/>
      </c>
      <c r="AM1361" t="str">
        <f t="shared" si="236"/>
        <v/>
      </c>
    </row>
    <row r="1362" spans="3:39" x14ac:dyDescent="0.25">
      <c r="C1362" s="179" t="str">
        <f>IF('Planilla de Perforacion'!K1396="Conexión","Conexión","")</f>
        <v/>
      </c>
      <c r="F1362" s="179">
        <f>'Planilla de Perforacion'!AF1396</f>
        <v>0</v>
      </c>
      <c r="G1362" s="179">
        <f>'Planilla de Perforacion'!AQ1396</f>
        <v>0</v>
      </c>
      <c r="H1362" s="179">
        <f>'Planilla de Perforacion'!AS1396</f>
        <v>0</v>
      </c>
      <c r="I1362" s="179">
        <f>'Planilla de Perforacion'!AR1396</f>
        <v>0</v>
      </c>
      <c r="N1362" s="191" t="str">
        <f t="array" ref="N1362">IFERROR(INDEX($F$1:$F$1314,SMALL(IF($C$2:$C$1314=$A$2,ROW()),ROW()-1)),"")</f>
        <v/>
      </c>
      <c r="P1362" s="193" t="str">
        <f t="shared" si="237"/>
        <v/>
      </c>
      <c r="Q1362" s="193" t="str">
        <f t="shared" si="238"/>
        <v/>
      </c>
      <c r="R1362" s="179" t="str">
        <f>IF('Planilla de Perforacion'!K1396="Survey","Survey","")</f>
        <v/>
      </c>
      <c r="T1362" s="179" t="e">
        <f t="shared" si="239"/>
        <v>#VALUE!</v>
      </c>
      <c r="V1362" s="179" t="str">
        <f t="shared" si="240"/>
        <v/>
      </c>
      <c r="AC1362" s="179" t="str">
        <f>IF('Planilla de Perforacion'!K1396="Repasa","Repasa","")</f>
        <v/>
      </c>
      <c r="AE1362" s="179" t="e">
        <f t="shared" si="241"/>
        <v>#VALUE!</v>
      </c>
      <c r="AG1362" s="179" t="str">
        <f t="shared" si="242"/>
        <v/>
      </c>
      <c r="AK1362" t="str">
        <f t="shared" si="243"/>
        <v/>
      </c>
      <c r="AL1362" t="str">
        <f t="shared" si="235"/>
        <v/>
      </c>
      <c r="AM1362" t="str">
        <f t="shared" si="236"/>
        <v/>
      </c>
    </row>
    <row r="1363" spans="3:39" x14ac:dyDescent="0.25">
      <c r="C1363" s="179" t="str">
        <f>IF('Planilla de Perforacion'!K1397="Conexión","Conexión","")</f>
        <v/>
      </c>
      <c r="F1363" s="179">
        <f>'Planilla de Perforacion'!AF1397</f>
        <v>0</v>
      </c>
      <c r="G1363" s="179">
        <f>'Planilla de Perforacion'!AQ1397</f>
        <v>0</v>
      </c>
      <c r="H1363" s="179">
        <f>'Planilla de Perforacion'!AS1397</f>
        <v>0</v>
      </c>
      <c r="I1363" s="179">
        <f>'Planilla de Perforacion'!AR1397</f>
        <v>0</v>
      </c>
      <c r="N1363" s="191" t="str">
        <f t="array" ref="N1363">IFERROR(INDEX($F$1:$F$1314,SMALL(IF($C$2:$C$1314=$A$2,ROW()),ROW()-1)),"")</f>
        <v/>
      </c>
      <c r="P1363" s="193" t="str">
        <f t="shared" si="237"/>
        <v/>
      </c>
      <c r="Q1363" s="193" t="str">
        <f t="shared" si="238"/>
        <v/>
      </c>
      <c r="R1363" s="179" t="str">
        <f>IF('Planilla de Perforacion'!K1397="Survey","Survey","")</f>
        <v/>
      </c>
      <c r="T1363" s="179" t="e">
        <f t="shared" si="239"/>
        <v>#VALUE!</v>
      </c>
      <c r="V1363" s="179" t="str">
        <f t="shared" si="240"/>
        <v/>
      </c>
      <c r="AC1363" s="179" t="str">
        <f>IF('Planilla de Perforacion'!K1397="Repasa","Repasa","")</f>
        <v/>
      </c>
      <c r="AE1363" s="179" t="e">
        <f t="shared" si="241"/>
        <v>#VALUE!</v>
      </c>
      <c r="AG1363" s="179" t="str">
        <f t="shared" si="242"/>
        <v/>
      </c>
      <c r="AK1363" t="str">
        <f t="shared" si="243"/>
        <v/>
      </c>
      <c r="AL1363" t="str">
        <f t="shared" si="235"/>
        <v/>
      </c>
      <c r="AM1363" t="str">
        <f t="shared" si="236"/>
        <v/>
      </c>
    </row>
    <row r="1364" spans="3:39" x14ac:dyDescent="0.25">
      <c r="C1364" s="179" t="str">
        <f>IF('Planilla de Perforacion'!K1398="Conexión","Conexión","")</f>
        <v/>
      </c>
      <c r="F1364" s="179">
        <f>'Planilla de Perforacion'!AF1398</f>
        <v>0</v>
      </c>
      <c r="G1364" s="179">
        <f>'Planilla de Perforacion'!AQ1398</f>
        <v>0</v>
      </c>
      <c r="H1364" s="179">
        <f>'Planilla de Perforacion'!AS1398</f>
        <v>0</v>
      </c>
      <c r="I1364" s="179">
        <f>'Planilla de Perforacion'!AR1398</f>
        <v>0</v>
      </c>
      <c r="N1364" s="191" t="str">
        <f t="array" ref="N1364">IFERROR(INDEX($F$1:$F$1314,SMALL(IF($C$2:$C$1314=$A$2,ROW()),ROW()-1)),"")</f>
        <v/>
      </c>
      <c r="P1364" s="193" t="str">
        <f t="shared" si="237"/>
        <v/>
      </c>
      <c r="Q1364" s="193" t="str">
        <f t="shared" si="238"/>
        <v/>
      </c>
      <c r="R1364" s="179" t="str">
        <f>IF('Planilla de Perforacion'!K1398="Survey","Survey","")</f>
        <v/>
      </c>
      <c r="T1364" s="179" t="e">
        <f t="shared" si="239"/>
        <v>#VALUE!</v>
      </c>
      <c r="V1364" s="179" t="str">
        <f t="shared" si="240"/>
        <v/>
      </c>
      <c r="AC1364" s="179" t="str">
        <f>IF('Planilla de Perforacion'!K1398="Repasa","Repasa","")</f>
        <v/>
      </c>
      <c r="AE1364" s="179" t="e">
        <f t="shared" si="241"/>
        <v>#VALUE!</v>
      </c>
      <c r="AG1364" s="179" t="str">
        <f t="shared" si="242"/>
        <v/>
      </c>
      <c r="AK1364" t="str">
        <f t="shared" si="243"/>
        <v/>
      </c>
      <c r="AL1364" t="str">
        <f t="shared" si="235"/>
        <v/>
      </c>
      <c r="AM1364" t="str">
        <f t="shared" si="236"/>
        <v/>
      </c>
    </row>
    <row r="1365" spans="3:39" x14ac:dyDescent="0.25">
      <c r="C1365" s="179" t="str">
        <f>IF('Planilla de Perforacion'!K1399="Conexión","Conexión","")</f>
        <v/>
      </c>
      <c r="F1365" s="179">
        <f>'Planilla de Perforacion'!AF1399</f>
        <v>0</v>
      </c>
      <c r="G1365" s="179">
        <f>'Planilla de Perforacion'!AQ1399</f>
        <v>0</v>
      </c>
      <c r="H1365" s="179">
        <f>'Planilla de Perforacion'!AS1399</f>
        <v>0</v>
      </c>
      <c r="I1365" s="179">
        <f>'Planilla de Perforacion'!AR1399</f>
        <v>0</v>
      </c>
      <c r="N1365" s="191" t="str">
        <f t="array" ref="N1365">IFERROR(INDEX($F$1:$F$1314,SMALL(IF($C$2:$C$1314=$A$2,ROW()),ROW()-1)),"")</f>
        <v/>
      </c>
      <c r="P1365" s="193" t="str">
        <f t="shared" si="237"/>
        <v/>
      </c>
      <c r="Q1365" s="193" t="str">
        <f t="shared" si="238"/>
        <v/>
      </c>
      <c r="R1365" s="179" t="str">
        <f>IF('Planilla de Perforacion'!K1399="Survey","Survey","")</f>
        <v/>
      </c>
      <c r="T1365" s="179" t="e">
        <f t="shared" si="239"/>
        <v>#VALUE!</v>
      </c>
      <c r="V1365" s="179" t="str">
        <f t="shared" si="240"/>
        <v/>
      </c>
      <c r="AC1365" s="179" t="str">
        <f>IF('Planilla de Perforacion'!K1399="Repasa","Repasa","")</f>
        <v/>
      </c>
      <c r="AE1365" s="179" t="e">
        <f t="shared" si="241"/>
        <v>#VALUE!</v>
      </c>
      <c r="AG1365" s="179" t="str">
        <f t="shared" si="242"/>
        <v/>
      </c>
      <c r="AK1365" t="str">
        <f t="shared" si="243"/>
        <v/>
      </c>
      <c r="AL1365" t="str">
        <f t="shared" si="235"/>
        <v/>
      </c>
      <c r="AM1365" t="str">
        <f t="shared" si="236"/>
        <v/>
      </c>
    </row>
    <row r="1366" spans="3:39" x14ac:dyDescent="0.25">
      <c r="C1366" s="179" t="str">
        <f>IF('Planilla de Perforacion'!K1400="Conexión","Conexión","")</f>
        <v/>
      </c>
      <c r="F1366" s="179">
        <f>'Planilla de Perforacion'!AF1400</f>
        <v>0</v>
      </c>
      <c r="G1366" s="179">
        <f>'Planilla de Perforacion'!AQ1400</f>
        <v>0</v>
      </c>
      <c r="H1366" s="179">
        <f>'Planilla de Perforacion'!AS1400</f>
        <v>0</v>
      </c>
      <c r="I1366" s="179">
        <f>'Planilla de Perforacion'!AR1400</f>
        <v>0</v>
      </c>
      <c r="N1366" s="191" t="str">
        <f t="array" ref="N1366">IFERROR(INDEX($F$1:$F$1314,SMALL(IF($C$2:$C$1314=$A$2,ROW()),ROW()-1)),"")</f>
        <v/>
      </c>
      <c r="P1366" s="193" t="str">
        <f t="shared" si="237"/>
        <v/>
      </c>
      <c r="Q1366" s="193" t="str">
        <f t="shared" si="238"/>
        <v/>
      </c>
      <c r="R1366" s="179" t="str">
        <f>IF('Planilla de Perforacion'!K1400="Survey","Survey","")</f>
        <v/>
      </c>
      <c r="T1366" s="179" t="e">
        <f t="shared" si="239"/>
        <v>#VALUE!</v>
      </c>
      <c r="V1366" s="179" t="str">
        <f t="shared" si="240"/>
        <v/>
      </c>
      <c r="AC1366" s="179" t="str">
        <f>IF('Planilla de Perforacion'!K1400="Repasa","Repasa","")</f>
        <v/>
      </c>
      <c r="AE1366" s="179" t="e">
        <f t="shared" si="241"/>
        <v>#VALUE!</v>
      </c>
      <c r="AG1366" s="179" t="str">
        <f t="shared" si="242"/>
        <v/>
      </c>
      <c r="AK1366" t="str">
        <f t="shared" si="243"/>
        <v/>
      </c>
      <c r="AL1366" t="str">
        <f t="shared" si="235"/>
        <v/>
      </c>
      <c r="AM1366" t="str">
        <f t="shared" si="236"/>
        <v/>
      </c>
    </row>
    <row r="1367" spans="3:39" x14ac:dyDescent="0.25">
      <c r="C1367" s="179" t="str">
        <f>IF('Planilla de Perforacion'!K1401="Conexión","Conexión","")</f>
        <v/>
      </c>
      <c r="F1367" s="179">
        <f>'Planilla de Perforacion'!AF1401</f>
        <v>0</v>
      </c>
      <c r="G1367" s="179">
        <f>'Planilla de Perforacion'!AQ1401</f>
        <v>0</v>
      </c>
      <c r="H1367" s="179">
        <f>'Planilla de Perforacion'!AS1401</f>
        <v>0</v>
      </c>
      <c r="I1367" s="179">
        <f>'Planilla de Perforacion'!AR1401</f>
        <v>0</v>
      </c>
      <c r="N1367" s="191" t="str">
        <f t="array" ref="N1367">IFERROR(INDEX($F$1:$F$1314,SMALL(IF($C$2:$C$1314=$A$2,ROW()),ROW()-1)),"")</f>
        <v/>
      </c>
      <c r="P1367" s="193" t="str">
        <f t="shared" si="237"/>
        <v/>
      </c>
      <c r="Q1367" s="193" t="str">
        <f t="shared" si="238"/>
        <v/>
      </c>
      <c r="R1367" s="179" t="str">
        <f>IF('Planilla de Perforacion'!K1401="Survey","Survey","")</f>
        <v/>
      </c>
      <c r="T1367" s="179" t="e">
        <f t="shared" si="239"/>
        <v>#VALUE!</v>
      </c>
      <c r="V1367" s="179" t="str">
        <f t="shared" si="240"/>
        <v/>
      </c>
      <c r="AC1367" s="179" t="str">
        <f>IF('Planilla de Perforacion'!K1401="Repasa","Repasa","")</f>
        <v/>
      </c>
      <c r="AE1367" s="179" t="e">
        <f t="shared" si="241"/>
        <v>#VALUE!</v>
      </c>
      <c r="AG1367" s="179" t="str">
        <f t="shared" si="242"/>
        <v/>
      </c>
      <c r="AK1367" t="str">
        <f t="shared" si="243"/>
        <v/>
      </c>
      <c r="AL1367" t="str">
        <f t="shared" si="235"/>
        <v/>
      </c>
      <c r="AM1367" t="str">
        <f t="shared" si="236"/>
        <v/>
      </c>
    </row>
    <row r="1368" spans="3:39" x14ac:dyDescent="0.25">
      <c r="C1368" s="179" t="str">
        <f>IF('Planilla de Perforacion'!K1402="Conexión","Conexión","")</f>
        <v/>
      </c>
      <c r="F1368" s="179">
        <f>'Planilla de Perforacion'!AF1402</f>
        <v>0</v>
      </c>
      <c r="G1368" s="179">
        <f>'Planilla de Perforacion'!AQ1402</f>
        <v>0</v>
      </c>
      <c r="H1368" s="179">
        <f>'Planilla de Perforacion'!AS1402</f>
        <v>0</v>
      </c>
      <c r="I1368" s="179">
        <f>'Planilla de Perforacion'!AR1402</f>
        <v>0</v>
      </c>
      <c r="N1368" s="191" t="str">
        <f t="array" ref="N1368">IFERROR(INDEX($F$1:$F$1314,SMALL(IF($C$2:$C$1314=$A$2,ROW()),ROW()-1)),"")</f>
        <v/>
      </c>
      <c r="P1368" s="193" t="str">
        <f t="shared" si="237"/>
        <v/>
      </c>
      <c r="Q1368" s="193" t="str">
        <f t="shared" si="238"/>
        <v/>
      </c>
      <c r="R1368" s="179" t="str">
        <f>IF('Planilla de Perforacion'!K1402="Survey","Survey","")</f>
        <v/>
      </c>
      <c r="T1368" s="179" t="e">
        <f t="shared" si="239"/>
        <v>#VALUE!</v>
      </c>
      <c r="V1368" s="179" t="str">
        <f t="shared" si="240"/>
        <v/>
      </c>
      <c r="AC1368" s="179" t="str">
        <f>IF('Planilla de Perforacion'!K1402="Repasa","Repasa","")</f>
        <v/>
      </c>
      <c r="AE1368" s="179" t="e">
        <f t="shared" si="241"/>
        <v>#VALUE!</v>
      </c>
      <c r="AG1368" s="179" t="str">
        <f t="shared" si="242"/>
        <v/>
      </c>
      <c r="AK1368" t="str">
        <f t="shared" si="243"/>
        <v/>
      </c>
      <c r="AL1368" t="str">
        <f t="shared" si="235"/>
        <v/>
      </c>
      <c r="AM1368" t="str">
        <f t="shared" si="236"/>
        <v/>
      </c>
    </row>
    <row r="1369" spans="3:39" x14ac:dyDescent="0.25">
      <c r="C1369" s="179" t="str">
        <f>IF('Planilla de Perforacion'!K1403="Conexión","Conexión","")</f>
        <v/>
      </c>
      <c r="F1369" s="179">
        <f>'Planilla de Perforacion'!AF1403</f>
        <v>0</v>
      </c>
      <c r="G1369" s="179">
        <f>'Planilla de Perforacion'!AQ1403</f>
        <v>0</v>
      </c>
      <c r="H1369" s="179">
        <f>'Planilla de Perforacion'!AS1403</f>
        <v>0</v>
      </c>
      <c r="I1369" s="179">
        <f>'Planilla de Perforacion'!AR1403</f>
        <v>0</v>
      </c>
      <c r="N1369" s="191" t="str">
        <f t="array" ref="N1369">IFERROR(INDEX($F$1:$F$1314,SMALL(IF($C$2:$C$1314=$A$2,ROW()),ROW()-1)),"")</f>
        <v/>
      </c>
      <c r="P1369" s="193" t="str">
        <f t="shared" si="237"/>
        <v/>
      </c>
      <c r="Q1369" s="193" t="str">
        <f t="shared" si="238"/>
        <v/>
      </c>
      <c r="R1369" s="179" t="str">
        <f>IF('Planilla de Perforacion'!K1403="Survey","Survey","")</f>
        <v/>
      </c>
      <c r="T1369" s="179" t="e">
        <f t="shared" si="239"/>
        <v>#VALUE!</v>
      </c>
      <c r="V1369" s="179" t="str">
        <f t="shared" si="240"/>
        <v/>
      </c>
      <c r="AC1369" s="179" t="str">
        <f>IF('Planilla de Perforacion'!K1403="Repasa","Repasa","")</f>
        <v/>
      </c>
      <c r="AE1369" s="179" t="e">
        <f t="shared" si="241"/>
        <v>#VALUE!</v>
      </c>
      <c r="AG1369" s="179" t="str">
        <f t="shared" si="242"/>
        <v/>
      </c>
      <c r="AK1369" t="str">
        <f t="shared" si="243"/>
        <v/>
      </c>
      <c r="AL1369" t="str">
        <f t="shared" si="235"/>
        <v/>
      </c>
      <c r="AM1369" t="str">
        <f t="shared" si="236"/>
        <v/>
      </c>
    </row>
    <row r="1370" spans="3:39" x14ac:dyDescent="0.25">
      <c r="C1370" s="179" t="str">
        <f>IF('Planilla de Perforacion'!K1404="Conexión","Conexión","")</f>
        <v/>
      </c>
      <c r="F1370" s="179">
        <f>'Planilla de Perforacion'!AF1404</f>
        <v>0</v>
      </c>
      <c r="G1370" s="179">
        <f>'Planilla de Perforacion'!AQ1404</f>
        <v>0</v>
      </c>
      <c r="H1370" s="179">
        <f>'Planilla de Perforacion'!AS1404</f>
        <v>0</v>
      </c>
      <c r="I1370" s="179">
        <f>'Planilla de Perforacion'!AR1404</f>
        <v>0</v>
      </c>
      <c r="N1370" s="191" t="str">
        <f t="array" ref="N1370">IFERROR(INDEX($F$1:$F$1314,SMALL(IF($C$2:$C$1314=$A$2,ROW()),ROW()-1)),"")</f>
        <v/>
      </c>
      <c r="P1370" s="193" t="str">
        <f t="shared" si="237"/>
        <v/>
      </c>
      <c r="Q1370" s="193" t="str">
        <f t="shared" si="238"/>
        <v/>
      </c>
      <c r="R1370" s="179" t="str">
        <f>IF('Planilla de Perforacion'!K1404="Survey","Survey","")</f>
        <v/>
      </c>
      <c r="T1370" s="179" t="e">
        <f t="shared" si="239"/>
        <v>#VALUE!</v>
      </c>
      <c r="V1370" s="179" t="str">
        <f t="shared" si="240"/>
        <v/>
      </c>
      <c r="AC1370" s="179" t="str">
        <f>IF('Planilla de Perforacion'!K1404="Repasa","Repasa","")</f>
        <v/>
      </c>
      <c r="AE1370" s="179" t="e">
        <f t="shared" si="241"/>
        <v>#VALUE!</v>
      </c>
      <c r="AG1370" s="179" t="str">
        <f t="shared" si="242"/>
        <v/>
      </c>
      <c r="AK1370" t="str">
        <f t="shared" si="243"/>
        <v/>
      </c>
      <c r="AL1370" t="str">
        <f t="shared" si="235"/>
        <v/>
      </c>
      <c r="AM1370" t="str">
        <f t="shared" si="236"/>
        <v/>
      </c>
    </row>
    <row r="1371" spans="3:39" x14ac:dyDescent="0.25">
      <c r="C1371" s="179" t="str">
        <f>IF('Planilla de Perforacion'!K1405="Conexión","Conexión","")</f>
        <v/>
      </c>
      <c r="F1371" s="179">
        <f>'Planilla de Perforacion'!AF1405</f>
        <v>0</v>
      </c>
      <c r="G1371" s="179">
        <f>'Planilla de Perforacion'!AQ1405</f>
        <v>0</v>
      </c>
      <c r="H1371" s="179">
        <f>'Planilla de Perforacion'!AS1405</f>
        <v>0</v>
      </c>
      <c r="I1371" s="179">
        <f>'Planilla de Perforacion'!AR1405</f>
        <v>0</v>
      </c>
      <c r="N1371" s="191" t="str">
        <f t="array" ref="N1371">IFERROR(INDEX($F$1:$F$1314,SMALL(IF($C$2:$C$1314=$A$2,ROW()),ROW()-1)),"")</f>
        <v/>
      </c>
      <c r="P1371" s="193" t="str">
        <f t="shared" si="237"/>
        <v/>
      </c>
      <c r="Q1371" s="193" t="str">
        <f t="shared" si="238"/>
        <v/>
      </c>
      <c r="R1371" s="179" t="str">
        <f>IF('Planilla de Perforacion'!K1405="Survey","Survey","")</f>
        <v/>
      </c>
      <c r="T1371" s="179" t="e">
        <f t="shared" si="239"/>
        <v>#VALUE!</v>
      </c>
      <c r="V1371" s="179" t="str">
        <f t="shared" si="240"/>
        <v/>
      </c>
      <c r="AC1371" s="179" t="str">
        <f>IF('Planilla de Perforacion'!K1405="Repasa","Repasa","")</f>
        <v/>
      </c>
      <c r="AE1371" s="179" t="e">
        <f t="shared" si="241"/>
        <v>#VALUE!</v>
      </c>
      <c r="AG1371" s="179" t="str">
        <f t="shared" si="242"/>
        <v/>
      </c>
      <c r="AK1371" t="str">
        <f t="shared" si="243"/>
        <v/>
      </c>
      <c r="AL1371" t="str">
        <f t="shared" si="235"/>
        <v/>
      </c>
      <c r="AM1371" t="str">
        <f t="shared" si="236"/>
        <v/>
      </c>
    </row>
    <row r="1372" spans="3:39" x14ac:dyDescent="0.25">
      <c r="C1372" s="179" t="str">
        <f>IF('Planilla de Perforacion'!K1406="Conexión","Conexión","")</f>
        <v/>
      </c>
      <c r="F1372" s="179">
        <f>'Planilla de Perforacion'!AF1406</f>
        <v>0</v>
      </c>
      <c r="G1372" s="179">
        <f>'Planilla de Perforacion'!AQ1406</f>
        <v>0</v>
      </c>
      <c r="H1372" s="179">
        <f>'Planilla de Perforacion'!AS1406</f>
        <v>0</v>
      </c>
      <c r="I1372" s="179">
        <f>'Planilla de Perforacion'!AR1406</f>
        <v>0</v>
      </c>
      <c r="N1372" s="191" t="str">
        <f t="array" ref="N1372">IFERROR(INDEX($F$1:$F$1314,SMALL(IF($C$2:$C$1314=$A$2,ROW()),ROW()-1)),"")</f>
        <v/>
      </c>
      <c r="P1372" s="193" t="str">
        <f t="shared" si="237"/>
        <v/>
      </c>
      <c r="Q1372" s="193" t="str">
        <f t="shared" si="238"/>
        <v/>
      </c>
      <c r="R1372" s="179" t="str">
        <f>IF('Planilla de Perforacion'!K1406="Survey","Survey","")</f>
        <v/>
      </c>
      <c r="T1372" s="179" t="e">
        <f t="shared" si="239"/>
        <v>#VALUE!</v>
      </c>
      <c r="V1372" s="179" t="str">
        <f t="shared" si="240"/>
        <v/>
      </c>
      <c r="AC1372" s="179" t="str">
        <f>IF('Planilla de Perforacion'!K1406="Repasa","Repasa","")</f>
        <v/>
      </c>
      <c r="AE1372" s="179" t="e">
        <f t="shared" si="241"/>
        <v>#VALUE!</v>
      </c>
      <c r="AG1372" s="179" t="str">
        <f t="shared" si="242"/>
        <v/>
      </c>
      <c r="AK1372" t="str">
        <f t="shared" si="243"/>
        <v/>
      </c>
      <c r="AL1372" t="str">
        <f t="shared" si="235"/>
        <v/>
      </c>
      <c r="AM1372" t="str">
        <f t="shared" si="236"/>
        <v/>
      </c>
    </row>
    <row r="1373" spans="3:39" x14ac:dyDescent="0.25">
      <c r="C1373" s="179" t="str">
        <f>IF('Planilla de Perforacion'!K1407="Conexión","Conexión","")</f>
        <v/>
      </c>
      <c r="F1373" s="179">
        <f>'Planilla de Perforacion'!AF1407</f>
        <v>0</v>
      </c>
      <c r="G1373" s="179">
        <f>'Planilla de Perforacion'!AQ1407</f>
        <v>0</v>
      </c>
      <c r="H1373" s="179">
        <f>'Planilla de Perforacion'!AS1407</f>
        <v>0</v>
      </c>
      <c r="I1373" s="179">
        <f>'Planilla de Perforacion'!AR1407</f>
        <v>0</v>
      </c>
      <c r="N1373" s="191" t="str">
        <f t="array" ref="N1373">IFERROR(INDEX($F$1:$F$1314,SMALL(IF($C$2:$C$1314=$A$2,ROW()),ROW()-1)),"")</f>
        <v/>
      </c>
      <c r="P1373" s="193" t="str">
        <f t="shared" si="237"/>
        <v/>
      </c>
      <c r="Q1373" s="193" t="str">
        <f t="shared" si="238"/>
        <v/>
      </c>
      <c r="R1373" s="179" t="str">
        <f>IF('Planilla de Perforacion'!K1407="Survey","Survey","")</f>
        <v/>
      </c>
      <c r="T1373" s="179" t="e">
        <f t="shared" si="239"/>
        <v>#VALUE!</v>
      </c>
      <c r="V1373" s="179" t="str">
        <f t="shared" si="240"/>
        <v/>
      </c>
      <c r="AC1373" s="179" t="str">
        <f>IF('Planilla de Perforacion'!K1407="Repasa","Repasa","")</f>
        <v/>
      </c>
      <c r="AE1373" s="179" t="e">
        <f t="shared" si="241"/>
        <v>#VALUE!</v>
      </c>
      <c r="AG1373" s="179" t="str">
        <f t="shared" si="242"/>
        <v/>
      </c>
      <c r="AK1373" t="str">
        <f t="shared" si="243"/>
        <v/>
      </c>
      <c r="AL1373" t="str">
        <f t="shared" si="235"/>
        <v/>
      </c>
      <c r="AM1373" t="str">
        <f t="shared" si="236"/>
        <v/>
      </c>
    </row>
    <row r="1374" spans="3:39" x14ac:dyDescent="0.25">
      <c r="C1374" s="179" t="str">
        <f>IF('Planilla de Perforacion'!K1408="Conexión","Conexión","")</f>
        <v/>
      </c>
      <c r="F1374" s="179">
        <f>'Planilla de Perforacion'!AF1408</f>
        <v>0</v>
      </c>
      <c r="G1374" s="179">
        <f>'Planilla de Perforacion'!AQ1408</f>
        <v>0</v>
      </c>
      <c r="H1374" s="179">
        <f>'Planilla de Perforacion'!AS1408</f>
        <v>0</v>
      </c>
      <c r="I1374" s="179">
        <f>'Planilla de Perforacion'!AR1408</f>
        <v>0</v>
      </c>
      <c r="N1374" s="191" t="str">
        <f t="array" ref="N1374">IFERROR(INDEX($F$1:$F$1314,SMALL(IF($C$2:$C$1314=$A$2,ROW()),ROW()-1)),"")</f>
        <v/>
      </c>
      <c r="P1374" s="193" t="str">
        <f t="shared" si="237"/>
        <v/>
      </c>
      <c r="Q1374" s="193" t="str">
        <f t="shared" si="238"/>
        <v/>
      </c>
      <c r="R1374" s="179" t="str">
        <f>IF('Planilla de Perforacion'!K1408="Survey","Survey","")</f>
        <v/>
      </c>
      <c r="T1374" s="179" t="e">
        <f t="shared" si="239"/>
        <v>#VALUE!</v>
      </c>
      <c r="V1374" s="179" t="str">
        <f t="shared" si="240"/>
        <v/>
      </c>
      <c r="AC1374" s="179" t="str">
        <f>IF('Planilla de Perforacion'!K1408="Repasa","Repasa","")</f>
        <v/>
      </c>
      <c r="AE1374" s="179" t="e">
        <f t="shared" si="241"/>
        <v>#VALUE!</v>
      </c>
      <c r="AG1374" s="179" t="str">
        <f t="shared" si="242"/>
        <v/>
      </c>
      <c r="AK1374" t="str">
        <f t="shared" si="243"/>
        <v/>
      </c>
      <c r="AL1374" t="str">
        <f t="shared" si="235"/>
        <v/>
      </c>
      <c r="AM1374" t="str">
        <f t="shared" si="236"/>
        <v/>
      </c>
    </row>
    <row r="1375" spans="3:39" x14ac:dyDescent="0.25">
      <c r="C1375" s="179" t="str">
        <f>IF('Planilla de Perforacion'!K1409="Conexión","Conexión","")</f>
        <v/>
      </c>
      <c r="F1375" s="179">
        <f>'Planilla de Perforacion'!AF1409</f>
        <v>0</v>
      </c>
      <c r="G1375" s="179">
        <f>'Planilla de Perforacion'!AQ1409</f>
        <v>0</v>
      </c>
      <c r="H1375" s="179">
        <f>'Planilla de Perforacion'!AS1409</f>
        <v>0</v>
      </c>
      <c r="I1375" s="179">
        <f>'Planilla de Perforacion'!AR1409</f>
        <v>0</v>
      </c>
      <c r="N1375" s="191" t="str">
        <f t="array" ref="N1375">IFERROR(INDEX($F$1:$F$1314,SMALL(IF($C$2:$C$1314=$A$2,ROW()),ROW()-1)),"")</f>
        <v/>
      </c>
      <c r="P1375" s="193" t="str">
        <f t="shared" si="237"/>
        <v/>
      </c>
      <c r="Q1375" s="193" t="str">
        <f t="shared" si="238"/>
        <v/>
      </c>
      <c r="R1375" s="179" t="str">
        <f>IF('Planilla de Perforacion'!K1409="Survey","Survey","")</f>
        <v/>
      </c>
      <c r="T1375" s="179" t="e">
        <f t="shared" si="239"/>
        <v>#VALUE!</v>
      </c>
      <c r="V1375" s="179" t="str">
        <f t="shared" si="240"/>
        <v/>
      </c>
      <c r="AC1375" s="179" t="str">
        <f>IF('Planilla de Perforacion'!K1409="Repasa","Repasa","")</f>
        <v/>
      </c>
      <c r="AE1375" s="179" t="e">
        <f t="shared" si="241"/>
        <v>#VALUE!</v>
      </c>
      <c r="AG1375" s="179" t="str">
        <f t="shared" si="242"/>
        <v/>
      </c>
      <c r="AK1375" t="str">
        <f t="shared" si="243"/>
        <v/>
      </c>
      <c r="AL1375" t="str">
        <f t="shared" si="235"/>
        <v/>
      </c>
      <c r="AM1375" t="str">
        <f t="shared" si="236"/>
        <v/>
      </c>
    </row>
    <row r="1376" spans="3:39" x14ac:dyDescent="0.25">
      <c r="C1376" s="179" t="str">
        <f>IF('Planilla de Perforacion'!K1410="Conexión","Conexión","")</f>
        <v/>
      </c>
      <c r="F1376" s="179">
        <f>'Planilla de Perforacion'!AF1410</f>
        <v>0</v>
      </c>
      <c r="G1376" s="179">
        <f>'Planilla de Perforacion'!AQ1410</f>
        <v>0</v>
      </c>
      <c r="H1376" s="179">
        <f>'Planilla de Perforacion'!AS1410</f>
        <v>0</v>
      </c>
      <c r="I1376" s="179">
        <f>'Planilla de Perforacion'!AR1410</f>
        <v>0</v>
      </c>
      <c r="N1376" s="191" t="str">
        <f t="array" ref="N1376">IFERROR(INDEX($F$1:$F$1314,SMALL(IF($C$2:$C$1314=$A$2,ROW()),ROW()-1)),"")</f>
        <v/>
      </c>
      <c r="P1376" s="193" t="str">
        <f t="shared" si="237"/>
        <v/>
      </c>
      <c r="Q1376" s="193" t="str">
        <f t="shared" si="238"/>
        <v/>
      </c>
      <c r="R1376" s="179" t="str">
        <f>IF('Planilla de Perforacion'!K1410="Survey","Survey","")</f>
        <v/>
      </c>
      <c r="T1376" s="179" t="e">
        <f t="shared" si="239"/>
        <v>#VALUE!</v>
      </c>
      <c r="V1376" s="179" t="str">
        <f t="shared" si="240"/>
        <v/>
      </c>
      <c r="AC1376" s="179" t="str">
        <f>IF('Planilla de Perforacion'!K1410="Repasa","Repasa","")</f>
        <v/>
      </c>
      <c r="AE1376" s="179" t="e">
        <f t="shared" si="241"/>
        <v>#VALUE!</v>
      </c>
      <c r="AG1376" s="179" t="str">
        <f t="shared" si="242"/>
        <v/>
      </c>
      <c r="AK1376" t="str">
        <f t="shared" si="243"/>
        <v/>
      </c>
      <c r="AL1376" t="str">
        <f t="shared" si="235"/>
        <v/>
      </c>
      <c r="AM1376" t="str">
        <f t="shared" si="236"/>
        <v/>
      </c>
    </row>
    <row r="1377" spans="3:39" x14ac:dyDescent="0.25">
      <c r="C1377" s="179" t="str">
        <f>IF('Planilla de Perforacion'!K1411="Conexión","Conexión","")</f>
        <v/>
      </c>
      <c r="F1377" s="179">
        <f>'Planilla de Perforacion'!AF1411</f>
        <v>0</v>
      </c>
      <c r="G1377" s="179">
        <f>'Planilla de Perforacion'!AQ1411</f>
        <v>0</v>
      </c>
      <c r="H1377" s="179">
        <f>'Planilla de Perforacion'!AS1411</f>
        <v>0</v>
      </c>
      <c r="I1377" s="179">
        <f>'Planilla de Perforacion'!AR1411</f>
        <v>0</v>
      </c>
      <c r="N1377" s="191" t="str">
        <f t="array" ref="N1377">IFERROR(INDEX($F$1:$F$1314,SMALL(IF($C$2:$C$1314=$A$2,ROW()),ROW()-1)),"")</f>
        <v/>
      </c>
      <c r="P1377" s="193" t="str">
        <f t="shared" si="237"/>
        <v/>
      </c>
      <c r="Q1377" s="193" t="str">
        <f t="shared" si="238"/>
        <v/>
      </c>
      <c r="R1377" s="179" t="str">
        <f>IF('Planilla de Perforacion'!K1411="Survey","Survey","")</f>
        <v/>
      </c>
      <c r="T1377" s="179" t="e">
        <f t="shared" si="239"/>
        <v>#VALUE!</v>
      </c>
      <c r="V1377" s="179" t="str">
        <f t="shared" si="240"/>
        <v/>
      </c>
      <c r="AC1377" s="179" t="str">
        <f>IF('Planilla de Perforacion'!K1411="Repasa","Repasa","")</f>
        <v/>
      </c>
      <c r="AE1377" s="179" t="e">
        <f t="shared" si="241"/>
        <v>#VALUE!</v>
      </c>
      <c r="AG1377" s="179" t="str">
        <f t="shared" si="242"/>
        <v/>
      </c>
      <c r="AK1377" t="str">
        <f t="shared" si="243"/>
        <v/>
      </c>
      <c r="AL1377" t="str">
        <f t="shared" si="235"/>
        <v/>
      </c>
      <c r="AM1377" t="str">
        <f t="shared" si="236"/>
        <v/>
      </c>
    </row>
    <row r="1378" spans="3:39" x14ac:dyDescent="0.25">
      <c r="C1378" s="179" t="str">
        <f>IF('Planilla de Perforacion'!K1412="Conexión","Conexión","")</f>
        <v/>
      </c>
      <c r="F1378" s="179">
        <f>'Planilla de Perforacion'!AF1412</f>
        <v>0</v>
      </c>
      <c r="G1378" s="179">
        <f>'Planilla de Perforacion'!AQ1412</f>
        <v>0</v>
      </c>
      <c r="H1378" s="179">
        <f>'Planilla de Perforacion'!AS1412</f>
        <v>0</v>
      </c>
      <c r="I1378" s="179">
        <f>'Planilla de Perforacion'!AR1412</f>
        <v>0</v>
      </c>
      <c r="N1378" s="191" t="str">
        <f t="array" ref="N1378">IFERROR(INDEX($F$1:$F$1314,SMALL(IF($C$2:$C$1314=$A$2,ROW()),ROW()-1)),"")</f>
        <v/>
      </c>
      <c r="P1378" s="193" t="str">
        <f t="shared" si="237"/>
        <v/>
      </c>
      <c r="Q1378" s="193" t="str">
        <f t="shared" si="238"/>
        <v/>
      </c>
      <c r="R1378" s="179" t="str">
        <f>IF('Planilla de Perforacion'!K1412="Survey","Survey","")</f>
        <v/>
      </c>
      <c r="T1378" s="179" t="e">
        <f t="shared" si="239"/>
        <v>#VALUE!</v>
      </c>
      <c r="V1378" s="179" t="str">
        <f t="shared" si="240"/>
        <v/>
      </c>
      <c r="AC1378" s="179" t="str">
        <f>IF('Planilla de Perforacion'!K1412="Repasa","Repasa","")</f>
        <v/>
      </c>
      <c r="AE1378" s="179" t="e">
        <f t="shared" si="241"/>
        <v>#VALUE!</v>
      </c>
      <c r="AG1378" s="179" t="str">
        <f t="shared" si="242"/>
        <v/>
      </c>
      <c r="AK1378" t="str">
        <f t="shared" si="243"/>
        <v/>
      </c>
      <c r="AL1378" t="str">
        <f t="shared" si="235"/>
        <v/>
      </c>
      <c r="AM1378" t="str">
        <f t="shared" si="236"/>
        <v/>
      </c>
    </row>
    <row r="1379" spans="3:39" x14ac:dyDescent="0.25">
      <c r="C1379" s="179" t="str">
        <f>IF('Planilla de Perforacion'!K1413="Conexión","Conexión","")</f>
        <v/>
      </c>
      <c r="F1379" s="179">
        <f>'Planilla de Perforacion'!AF1413</f>
        <v>0</v>
      </c>
      <c r="G1379" s="179">
        <f>'Planilla de Perforacion'!AQ1413</f>
        <v>0</v>
      </c>
      <c r="H1379" s="179">
        <f>'Planilla de Perforacion'!AS1413</f>
        <v>0</v>
      </c>
      <c r="I1379" s="179">
        <f>'Planilla de Perforacion'!AR1413</f>
        <v>0</v>
      </c>
      <c r="N1379" s="191" t="str">
        <f t="array" ref="N1379">IFERROR(INDEX($F$1:$F$1314,SMALL(IF($C$2:$C$1314=$A$2,ROW()),ROW()-1)),"")</f>
        <v/>
      </c>
      <c r="P1379" s="193" t="str">
        <f t="shared" si="237"/>
        <v/>
      </c>
      <c r="Q1379" s="193" t="str">
        <f t="shared" si="238"/>
        <v/>
      </c>
      <c r="R1379" s="179" t="str">
        <f>IF('Planilla de Perforacion'!K1413="Survey","Survey","")</f>
        <v/>
      </c>
      <c r="T1379" s="179" t="e">
        <f t="shared" si="239"/>
        <v>#VALUE!</v>
      </c>
      <c r="V1379" s="179" t="str">
        <f t="shared" si="240"/>
        <v/>
      </c>
      <c r="AC1379" s="179" t="str">
        <f>IF('Planilla de Perforacion'!K1413="Repasa","Repasa","")</f>
        <v/>
      </c>
      <c r="AE1379" s="179" t="e">
        <f t="shared" si="241"/>
        <v>#VALUE!</v>
      </c>
      <c r="AG1379" s="179" t="str">
        <f t="shared" si="242"/>
        <v/>
      </c>
      <c r="AK1379" t="str">
        <f t="shared" si="243"/>
        <v/>
      </c>
      <c r="AL1379" t="str">
        <f t="shared" si="235"/>
        <v/>
      </c>
      <c r="AM1379" t="str">
        <f t="shared" si="236"/>
        <v/>
      </c>
    </row>
    <row r="1380" spans="3:39" x14ac:dyDescent="0.25">
      <c r="C1380" s="179" t="str">
        <f>IF('Planilla de Perforacion'!K1414="Conexión","Conexión","")</f>
        <v/>
      </c>
      <c r="F1380" s="179">
        <f>'Planilla de Perforacion'!AF1414</f>
        <v>0</v>
      </c>
      <c r="G1380" s="179">
        <f>'Planilla de Perforacion'!AQ1414</f>
        <v>0</v>
      </c>
      <c r="H1380" s="179">
        <f>'Planilla de Perforacion'!AS1414</f>
        <v>0</v>
      </c>
      <c r="I1380" s="179">
        <f>'Planilla de Perforacion'!AR1414</f>
        <v>0</v>
      </c>
      <c r="N1380" s="191" t="str">
        <f t="array" ref="N1380">IFERROR(INDEX($F$1:$F$1314,SMALL(IF($C$2:$C$1314=$A$2,ROW()),ROW()-1)),"")</f>
        <v/>
      </c>
      <c r="P1380" s="193" t="str">
        <f t="shared" si="237"/>
        <v/>
      </c>
      <c r="Q1380" s="193" t="str">
        <f t="shared" si="238"/>
        <v/>
      </c>
      <c r="R1380" s="179" t="str">
        <f>IF('Planilla de Perforacion'!K1414="Survey","Survey","")</f>
        <v/>
      </c>
      <c r="T1380" s="179" t="e">
        <f t="shared" si="239"/>
        <v>#VALUE!</v>
      </c>
      <c r="V1380" s="179" t="str">
        <f t="shared" si="240"/>
        <v/>
      </c>
      <c r="AC1380" s="179" t="str">
        <f>IF('Planilla de Perforacion'!K1414="Repasa","Repasa","")</f>
        <v/>
      </c>
      <c r="AE1380" s="179" t="e">
        <f t="shared" si="241"/>
        <v>#VALUE!</v>
      </c>
      <c r="AG1380" s="179" t="str">
        <f t="shared" si="242"/>
        <v/>
      </c>
      <c r="AK1380" t="str">
        <f t="shared" si="243"/>
        <v/>
      </c>
      <c r="AL1380" t="str">
        <f t="shared" si="235"/>
        <v/>
      </c>
      <c r="AM1380" t="str">
        <f t="shared" si="236"/>
        <v/>
      </c>
    </row>
    <row r="1381" spans="3:39" x14ac:dyDescent="0.25">
      <c r="C1381" s="179" t="str">
        <f>IF('Planilla de Perforacion'!K1415="Conexión","Conexión","")</f>
        <v/>
      </c>
      <c r="F1381" s="179">
        <f>'Planilla de Perforacion'!AF1415</f>
        <v>0</v>
      </c>
      <c r="G1381" s="179">
        <f>'Planilla de Perforacion'!AQ1415</f>
        <v>0</v>
      </c>
      <c r="H1381" s="179">
        <f>'Planilla de Perforacion'!AS1415</f>
        <v>0</v>
      </c>
      <c r="I1381" s="179">
        <f>'Planilla de Perforacion'!AR1415</f>
        <v>0</v>
      </c>
      <c r="N1381" s="191" t="str">
        <f t="array" ref="N1381">IFERROR(INDEX($F$1:$F$1314,SMALL(IF($C$2:$C$1314=$A$2,ROW()),ROW()-1)),"")</f>
        <v/>
      </c>
      <c r="P1381" s="193" t="str">
        <f t="shared" si="237"/>
        <v/>
      </c>
      <c r="Q1381" s="193" t="str">
        <f t="shared" si="238"/>
        <v/>
      </c>
      <c r="R1381" s="179" t="str">
        <f>IF('Planilla de Perforacion'!K1415="Survey","Survey","")</f>
        <v/>
      </c>
      <c r="T1381" s="179" t="e">
        <f t="shared" si="239"/>
        <v>#VALUE!</v>
      </c>
      <c r="V1381" s="179" t="str">
        <f t="shared" si="240"/>
        <v/>
      </c>
      <c r="AC1381" s="179" t="str">
        <f>IF('Planilla de Perforacion'!K1415="Repasa","Repasa","")</f>
        <v/>
      </c>
      <c r="AE1381" s="179" t="e">
        <f t="shared" si="241"/>
        <v>#VALUE!</v>
      </c>
      <c r="AG1381" s="179" t="str">
        <f t="shared" si="242"/>
        <v/>
      </c>
      <c r="AK1381" t="str">
        <f t="shared" si="243"/>
        <v/>
      </c>
      <c r="AL1381" t="str">
        <f t="shared" si="235"/>
        <v/>
      </c>
      <c r="AM1381" t="str">
        <f t="shared" si="236"/>
        <v/>
      </c>
    </row>
    <row r="1382" spans="3:39" x14ac:dyDescent="0.25">
      <c r="C1382" s="179" t="str">
        <f>IF('Planilla de Perforacion'!K1416="Conexión","Conexión","")</f>
        <v/>
      </c>
      <c r="F1382" s="179">
        <f>'Planilla de Perforacion'!AF1416</f>
        <v>0</v>
      </c>
      <c r="G1382" s="179">
        <f>'Planilla de Perforacion'!AQ1416</f>
        <v>0</v>
      </c>
      <c r="H1382" s="179">
        <f>'Planilla de Perforacion'!AS1416</f>
        <v>0</v>
      </c>
      <c r="I1382" s="179">
        <f>'Planilla de Perforacion'!AR1416</f>
        <v>0</v>
      </c>
      <c r="N1382" s="191" t="str">
        <f t="array" ref="N1382">IFERROR(INDEX($F$1:$F$1314,SMALL(IF($C$2:$C$1314=$A$2,ROW()),ROW()-1)),"")</f>
        <v/>
      </c>
      <c r="P1382" s="193" t="str">
        <f t="shared" si="237"/>
        <v/>
      </c>
      <c r="Q1382" s="193" t="str">
        <f t="shared" si="238"/>
        <v/>
      </c>
      <c r="R1382" s="179" t="str">
        <f>IF('Planilla de Perforacion'!K1416="Survey","Survey","")</f>
        <v/>
      </c>
      <c r="T1382" s="179" t="e">
        <f t="shared" si="239"/>
        <v>#VALUE!</v>
      </c>
      <c r="V1382" s="179" t="str">
        <f t="shared" si="240"/>
        <v/>
      </c>
      <c r="AC1382" s="179" t="str">
        <f>IF('Planilla de Perforacion'!K1416="Repasa","Repasa","")</f>
        <v/>
      </c>
      <c r="AE1382" s="179" t="e">
        <f t="shared" si="241"/>
        <v>#VALUE!</v>
      </c>
      <c r="AG1382" s="179" t="str">
        <f t="shared" si="242"/>
        <v/>
      </c>
      <c r="AK1382" t="str">
        <f t="shared" si="243"/>
        <v/>
      </c>
      <c r="AL1382" t="str">
        <f t="shared" si="235"/>
        <v/>
      </c>
      <c r="AM1382" t="str">
        <f t="shared" si="236"/>
        <v/>
      </c>
    </row>
    <row r="1383" spans="3:39" x14ac:dyDescent="0.25">
      <c r="C1383" s="179" t="str">
        <f>IF('Planilla de Perforacion'!K1417="Conexión","Conexión","")</f>
        <v/>
      </c>
      <c r="F1383" s="179">
        <f>'Planilla de Perforacion'!AF1417</f>
        <v>0</v>
      </c>
      <c r="G1383" s="179">
        <f>'Planilla de Perforacion'!AQ1417</f>
        <v>0</v>
      </c>
      <c r="H1383" s="179">
        <f>'Planilla de Perforacion'!AS1417</f>
        <v>0</v>
      </c>
      <c r="I1383" s="179">
        <f>'Planilla de Perforacion'!AR1417</f>
        <v>0</v>
      </c>
      <c r="N1383" s="191" t="str">
        <f t="array" ref="N1383">IFERROR(INDEX($F$1:$F$1314,SMALL(IF($C$2:$C$1314=$A$2,ROW()),ROW()-1)),"")</f>
        <v/>
      </c>
      <c r="P1383" s="193" t="str">
        <f t="shared" si="237"/>
        <v/>
      </c>
      <c r="Q1383" s="193" t="str">
        <f t="shared" si="238"/>
        <v/>
      </c>
      <c r="R1383" s="179" t="str">
        <f>IF('Planilla de Perforacion'!K1417="Survey","Survey","")</f>
        <v/>
      </c>
      <c r="T1383" s="179" t="e">
        <f t="shared" si="239"/>
        <v>#VALUE!</v>
      </c>
      <c r="V1383" s="179" t="str">
        <f t="shared" si="240"/>
        <v/>
      </c>
      <c r="AC1383" s="179" t="str">
        <f>IF('Planilla de Perforacion'!K1417="Repasa","Repasa","")</f>
        <v/>
      </c>
      <c r="AE1383" s="179" t="e">
        <f t="shared" si="241"/>
        <v>#VALUE!</v>
      </c>
      <c r="AG1383" s="179" t="str">
        <f t="shared" si="242"/>
        <v/>
      </c>
      <c r="AK1383" t="str">
        <f t="shared" si="243"/>
        <v/>
      </c>
      <c r="AL1383" t="str">
        <f t="shared" si="235"/>
        <v/>
      </c>
      <c r="AM1383" t="str">
        <f t="shared" si="236"/>
        <v/>
      </c>
    </row>
    <row r="1384" spans="3:39" x14ac:dyDescent="0.25">
      <c r="C1384" s="179" t="str">
        <f>IF('Planilla de Perforacion'!K1418="Conexión","Conexión","")</f>
        <v/>
      </c>
      <c r="F1384" s="179">
        <f>'Planilla de Perforacion'!AF1418</f>
        <v>0</v>
      </c>
      <c r="G1384" s="179">
        <f>'Planilla de Perforacion'!AQ1418</f>
        <v>0</v>
      </c>
      <c r="H1384" s="179">
        <f>'Planilla de Perforacion'!AS1418</f>
        <v>0</v>
      </c>
      <c r="I1384" s="179">
        <f>'Planilla de Perforacion'!AR1418</f>
        <v>0</v>
      </c>
      <c r="N1384" s="191" t="str">
        <f t="array" ref="N1384">IFERROR(INDEX($F$1:$F$1314,SMALL(IF($C$2:$C$1314=$A$2,ROW()),ROW()-1)),"")</f>
        <v/>
      </c>
      <c r="P1384" s="193" t="str">
        <f t="shared" si="237"/>
        <v/>
      </c>
      <c r="Q1384" s="193" t="str">
        <f t="shared" si="238"/>
        <v/>
      </c>
      <c r="R1384" s="179" t="str">
        <f>IF('Planilla de Perforacion'!K1418="Survey","Survey","")</f>
        <v/>
      </c>
      <c r="T1384" s="179" t="e">
        <f t="shared" si="239"/>
        <v>#VALUE!</v>
      </c>
      <c r="V1384" s="179" t="str">
        <f t="shared" si="240"/>
        <v/>
      </c>
      <c r="AC1384" s="179" t="str">
        <f>IF('Planilla de Perforacion'!K1418="Repasa","Repasa","")</f>
        <v/>
      </c>
      <c r="AE1384" s="179" t="e">
        <f t="shared" si="241"/>
        <v>#VALUE!</v>
      </c>
      <c r="AG1384" s="179" t="str">
        <f t="shared" si="242"/>
        <v/>
      </c>
      <c r="AK1384" t="str">
        <f t="shared" si="243"/>
        <v/>
      </c>
      <c r="AL1384" t="str">
        <f t="shared" si="235"/>
        <v/>
      </c>
      <c r="AM1384" t="str">
        <f t="shared" si="236"/>
        <v/>
      </c>
    </row>
    <row r="1385" spans="3:39" x14ac:dyDescent="0.25">
      <c r="C1385" s="179" t="str">
        <f>IF('Planilla de Perforacion'!K1419="Conexión","Conexión","")</f>
        <v/>
      </c>
      <c r="F1385" s="179">
        <f>'Planilla de Perforacion'!AF1419</f>
        <v>0</v>
      </c>
      <c r="G1385" s="179">
        <f>'Planilla de Perforacion'!AQ1419</f>
        <v>0</v>
      </c>
      <c r="H1385" s="179">
        <f>'Planilla de Perforacion'!AS1419</f>
        <v>0</v>
      </c>
      <c r="I1385" s="179">
        <f>'Planilla de Perforacion'!AR1419</f>
        <v>0</v>
      </c>
      <c r="N1385" s="191" t="str">
        <f t="array" ref="N1385">IFERROR(INDEX($F$1:$F$1314,SMALL(IF($C$2:$C$1314=$A$2,ROW()),ROW()-1)),"")</f>
        <v/>
      </c>
      <c r="P1385" s="193" t="str">
        <f t="shared" si="237"/>
        <v/>
      </c>
      <c r="Q1385" s="193" t="str">
        <f t="shared" si="238"/>
        <v/>
      </c>
      <c r="R1385" s="179" t="str">
        <f>IF('Planilla de Perforacion'!K1419="Survey","Survey","")</f>
        <v/>
      </c>
      <c r="T1385" s="179" t="e">
        <f t="shared" si="239"/>
        <v>#VALUE!</v>
      </c>
      <c r="V1385" s="179" t="str">
        <f t="shared" si="240"/>
        <v/>
      </c>
      <c r="AC1385" s="179" t="str">
        <f>IF('Planilla de Perforacion'!K1419="Repasa","Repasa","")</f>
        <v/>
      </c>
      <c r="AE1385" s="179" t="e">
        <f t="shared" si="241"/>
        <v>#VALUE!</v>
      </c>
      <c r="AG1385" s="179" t="str">
        <f t="shared" si="242"/>
        <v/>
      </c>
      <c r="AK1385" t="str">
        <f t="shared" si="243"/>
        <v/>
      </c>
      <c r="AL1385" t="str">
        <f t="shared" si="235"/>
        <v/>
      </c>
      <c r="AM1385" t="str">
        <f t="shared" si="236"/>
        <v/>
      </c>
    </row>
    <row r="1386" spans="3:39" x14ac:dyDescent="0.25">
      <c r="C1386" s="179" t="str">
        <f>IF('Planilla de Perforacion'!K1420="Conexión","Conexión","")</f>
        <v/>
      </c>
      <c r="F1386" s="179">
        <f>'Planilla de Perforacion'!AF1420</f>
        <v>0</v>
      </c>
      <c r="G1386" s="179">
        <f>'Planilla de Perforacion'!AQ1420</f>
        <v>0</v>
      </c>
      <c r="H1386" s="179">
        <f>'Planilla de Perforacion'!AS1420</f>
        <v>0</v>
      </c>
      <c r="I1386" s="179">
        <f>'Planilla de Perforacion'!AR1420</f>
        <v>0</v>
      </c>
      <c r="N1386" s="191" t="str">
        <f t="array" ref="N1386">IFERROR(INDEX($F$1:$F$1314,SMALL(IF($C$2:$C$1314=$A$2,ROW()),ROW()-1)),"")</f>
        <v/>
      </c>
      <c r="P1386" s="193" t="str">
        <f t="shared" si="237"/>
        <v/>
      </c>
      <c r="Q1386" s="193" t="str">
        <f t="shared" si="238"/>
        <v/>
      </c>
      <c r="R1386" s="179" t="str">
        <f>IF('Planilla de Perforacion'!K1420="Survey","Survey","")</f>
        <v/>
      </c>
      <c r="T1386" s="179" t="e">
        <f t="shared" si="239"/>
        <v>#VALUE!</v>
      </c>
      <c r="V1386" s="179" t="str">
        <f t="shared" si="240"/>
        <v/>
      </c>
      <c r="AC1386" s="179" t="str">
        <f>IF('Planilla de Perforacion'!K1420="Repasa","Repasa","")</f>
        <v/>
      </c>
      <c r="AE1386" s="179" t="e">
        <f t="shared" si="241"/>
        <v>#VALUE!</v>
      </c>
      <c r="AG1386" s="179" t="str">
        <f t="shared" si="242"/>
        <v/>
      </c>
      <c r="AK1386" t="str">
        <f t="shared" si="243"/>
        <v/>
      </c>
      <c r="AL1386" t="str">
        <f t="shared" si="235"/>
        <v/>
      </c>
      <c r="AM1386" t="str">
        <f t="shared" si="236"/>
        <v/>
      </c>
    </row>
    <row r="1387" spans="3:39" x14ac:dyDescent="0.25">
      <c r="C1387" s="179" t="str">
        <f>IF('Planilla de Perforacion'!K1421="Conexión","Conexión","")</f>
        <v/>
      </c>
      <c r="F1387" s="179">
        <f>'Planilla de Perforacion'!AF1421</f>
        <v>0</v>
      </c>
      <c r="G1387" s="179">
        <f>'Planilla de Perforacion'!AQ1421</f>
        <v>0</v>
      </c>
      <c r="H1387" s="179">
        <f>'Planilla de Perforacion'!AS1421</f>
        <v>0</v>
      </c>
      <c r="I1387" s="179">
        <f>'Planilla de Perforacion'!AR1421</f>
        <v>0</v>
      </c>
      <c r="N1387" s="191" t="str">
        <f t="array" ref="N1387">IFERROR(INDEX($F$1:$F$1314,SMALL(IF($C$2:$C$1314=$A$2,ROW()),ROW()-1)),"")</f>
        <v/>
      </c>
      <c r="P1387" s="193" t="str">
        <f t="shared" si="237"/>
        <v/>
      </c>
      <c r="Q1387" s="193" t="str">
        <f t="shared" si="238"/>
        <v/>
      </c>
      <c r="R1387" s="179" t="str">
        <f>IF('Planilla de Perforacion'!K1421="Survey","Survey","")</f>
        <v/>
      </c>
      <c r="T1387" s="179" t="e">
        <f t="shared" si="239"/>
        <v>#VALUE!</v>
      </c>
      <c r="V1387" s="179" t="str">
        <f t="shared" si="240"/>
        <v/>
      </c>
      <c r="AC1387" s="179" t="str">
        <f>IF('Planilla de Perforacion'!K1421="Repasa","Repasa","")</f>
        <v/>
      </c>
      <c r="AE1387" s="179" t="e">
        <f t="shared" si="241"/>
        <v>#VALUE!</v>
      </c>
      <c r="AG1387" s="179" t="str">
        <f t="shared" si="242"/>
        <v/>
      </c>
      <c r="AK1387" t="str">
        <f t="shared" si="243"/>
        <v/>
      </c>
      <c r="AL1387" t="str">
        <f t="shared" si="235"/>
        <v/>
      </c>
      <c r="AM1387" t="str">
        <f t="shared" si="236"/>
        <v/>
      </c>
    </row>
    <row r="1388" spans="3:39" x14ac:dyDescent="0.25">
      <c r="C1388" s="179" t="str">
        <f>IF('Planilla de Perforacion'!K1422="Conexión","Conexión","")</f>
        <v/>
      </c>
      <c r="F1388" s="179">
        <f>'Planilla de Perforacion'!AF1422</f>
        <v>0</v>
      </c>
      <c r="G1388" s="179">
        <f>'Planilla de Perforacion'!AQ1422</f>
        <v>0</v>
      </c>
      <c r="H1388" s="179">
        <f>'Planilla de Perforacion'!AS1422</f>
        <v>0</v>
      </c>
      <c r="I1388" s="179">
        <f>'Planilla de Perforacion'!AR1422</f>
        <v>0</v>
      </c>
      <c r="N1388" s="191" t="str">
        <f t="array" ref="N1388">IFERROR(INDEX($F$1:$F$1314,SMALL(IF($C$2:$C$1314=$A$2,ROW()),ROW()-1)),"")</f>
        <v/>
      </c>
      <c r="P1388" s="193" t="str">
        <f t="shared" si="237"/>
        <v/>
      </c>
      <c r="Q1388" s="193" t="str">
        <f t="shared" si="238"/>
        <v/>
      </c>
      <c r="R1388" s="179" t="str">
        <f>IF('Planilla de Perforacion'!K1422="Survey","Survey","")</f>
        <v/>
      </c>
      <c r="T1388" s="179" t="e">
        <f t="shared" si="239"/>
        <v>#VALUE!</v>
      </c>
      <c r="V1388" s="179" t="str">
        <f t="shared" si="240"/>
        <v/>
      </c>
      <c r="AC1388" s="179" t="str">
        <f>IF('Planilla de Perforacion'!K1422="Repasa","Repasa","")</f>
        <v/>
      </c>
      <c r="AE1388" s="179" t="e">
        <f t="shared" si="241"/>
        <v>#VALUE!</v>
      </c>
      <c r="AG1388" s="179" t="str">
        <f t="shared" si="242"/>
        <v/>
      </c>
      <c r="AK1388" t="str">
        <f t="shared" si="243"/>
        <v/>
      </c>
      <c r="AL1388" t="str">
        <f t="shared" si="235"/>
        <v/>
      </c>
      <c r="AM1388" t="str">
        <f t="shared" si="236"/>
        <v/>
      </c>
    </row>
    <row r="1389" spans="3:39" x14ac:dyDescent="0.25">
      <c r="C1389" s="179" t="str">
        <f>IF('Planilla de Perforacion'!K1423="Conexión","Conexión","")</f>
        <v/>
      </c>
      <c r="F1389" s="179">
        <f>'Planilla de Perforacion'!AF1423</f>
        <v>0</v>
      </c>
      <c r="G1389" s="179">
        <f>'Planilla de Perforacion'!AQ1423</f>
        <v>0</v>
      </c>
      <c r="H1389" s="179">
        <f>'Planilla de Perforacion'!AS1423</f>
        <v>0</v>
      </c>
      <c r="I1389" s="179">
        <f>'Planilla de Perforacion'!AR1423</f>
        <v>0</v>
      </c>
      <c r="N1389" s="191" t="str">
        <f t="array" ref="N1389">IFERROR(INDEX($F$1:$F$1314,SMALL(IF($C$2:$C$1314=$A$2,ROW()),ROW()-1)),"")</f>
        <v/>
      </c>
      <c r="P1389" s="193" t="str">
        <f t="shared" si="237"/>
        <v/>
      </c>
      <c r="Q1389" s="193" t="str">
        <f t="shared" si="238"/>
        <v/>
      </c>
      <c r="R1389" s="179" t="str">
        <f>IF('Planilla de Perforacion'!K1423="Survey","Survey","")</f>
        <v/>
      </c>
      <c r="T1389" s="179" t="e">
        <f t="shared" si="239"/>
        <v>#VALUE!</v>
      </c>
      <c r="V1389" s="179" t="str">
        <f t="shared" si="240"/>
        <v/>
      </c>
      <c r="AC1389" s="179" t="str">
        <f>IF('Planilla de Perforacion'!K1423="Repasa","Repasa","")</f>
        <v/>
      </c>
      <c r="AE1389" s="179" t="e">
        <f t="shared" si="241"/>
        <v>#VALUE!</v>
      </c>
      <c r="AG1389" s="179" t="str">
        <f t="shared" si="242"/>
        <v/>
      </c>
      <c r="AK1389" t="str">
        <f t="shared" si="243"/>
        <v/>
      </c>
      <c r="AL1389" t="str">
        <f t="shared" si="235"/>
        <v/>
      </c>
      <c r="AM1389" t="str">
        <f t="shared" si="236"/>
        <v/>
      </c>
    </row>
    <row r="1390" spans="3:39" x14ac:dyDescent="0.25">
      <c r="C1390" s="179" t="str">
        <f>IF('Planilla de Perforacion'!K1424="Conexión","Conexión","")</f>
        <v/>
      </c>
      <c r="F1390" s="179">
        <f>'Planilla de Perforacion'!AF1424</f>
        <v>0</v>
      </c>
      <c r="G1390" s="179">
        <f>'Planilla de Perforacion'!AQ1424</f>
        <v>0</v>
      </c>
      <c r="H1390" s="179">
        <f>'Planilla de Perforacion'!AS1424</f>
        <v>0</v>
      </c>
      <c r="I1390" s="179">
        <f>'Planilla de Perforacion'!AR1424</f>
        <v>0</v>
      </c>
      <c r="N1390" s="191" t="str">
        <f t="array" ref="N1390">IFERROR(INDEX($F$1:$F$1314,SMALL(IF($C$2:$C$1314=$A$2,ROW()),ROW()-1)),"")</f>
        <v/>
      </c>
      <c r="P1390" s="193" t="str">
        <f t="shared" si="237"/>
        <v/>
      </c>
      <c r="Q1390" s="193" t="str">
        <f t="shared" si="238"/>
        <v/>
      </c>
      <c r="R1390" s="179" t="str">
        <f>IF('Planilla de Perforacion'!K1424="Survey","Survey","")</f>
        <v/>
      </c>
      <c r="T1390" s="179" t="e">
        <f t="shared" si="239"/>
        <v>#VALUE!</v>
      </c>
      <c r="V1390" s="179" t="str">
        <f t="shared" si="240"/>
        <v/>
      </c>
      <c r="AC1390" s="179" t="str">
        <f>IF('Planilla de Perforacion'!K1424="Repasa","Repasa","")</f>
        <v/>
      </c>
      <c r="AE1390" s="179" t="e">
        <f t="shared" si="241"/>
        <v>#VALUE!</v>
      </c>
      <c r="AG1390" s="179" t="str">
        <f t="shared" si="242"/>
        <v/>
      </c>
      <c r="AK1390" t="str">
        <f t="shared" si="243"/>
        <v/>
      </c>
      <c r="AL1390" t="str">
        <f t="shared" si="235"/>
        <v/>
      </c>
      <c r="AM1390" t="str">
        <f t="shared" si="236"/>
        <v/>
      </c>
    </row>
    <row r="1391" spans="3:39" x14ac:dyDescent="0.25">
      <c r="C1391" s="179" t="str">
        <f>IF('Planilla de Perforacion'!K1425="Conexión","Conexión","")</f>
        <v/>
      </c>
      <c r="F1391" s="179">
        <f>'Planilla de Perforacion'!AF1425</f>
        <v>0</v>
      </c>
      <c r="G1391" s="179">
        <f>'Planilla de Perforacion'!AQ1425</f>
        <v>0</v>
      </c>
      <c r="H1391" s="179">
        <f>'Planilla de Perforacion'!AS1425</f>
        <v>0</v>
      </c>
      <c r="I1391" s="179">
        <f>'Planilla de Perforacion'!AR1425</f>
        <v>0</v>
      </c>
      <c r="N1391" s="191" t="str">
        <f t="array" ref="N1391">IFERROR(INDEX($F$1:$F$1314,SMALL(IF($C$2:$C$1314=$A$2,ROW()),ROW()-1)),"")</f>
        <v/>
      </c>
      <c r="P1391" s="193" t="str">
        <f t="shared" si="237"/>
        <v/>
      </c>
      <c r="Q1391" s="193" t="str">
        <f t="shared" si="238"/>
        <v/>
      </c>
      <c r="R1391" s="179" t="str">
        <f>IF('Planilla de Perforacion'!K1425="Survey","Survey","")</f>
        <v/>
      </c>
      <c r="T1391" s="179" t="e">
        <f t="shared" si="239"/>
        <v>#VALUE!</v>
      </c>
      <c r="V1391" s="179" t="str">
        <f t="shared" si="240"/>
        <v/>
      </c>
      <c r="AC1391" s="179" t="str">
        <f>IF('Planilla de Perforacion'!K1425="Repasa","Repasa","")</f>
        <v/>
      </c>
      <c r="AE1391" s="179" t="e">
        <f t="shared" si="241"/>
        <v>#VALUE!</v>
      </c>
      <c r="AG1391" s="179" t="str">
        <f t="shared" si="242"/>
        <v/>
      </c>
      <c r="AK1391" t="str">
        <f t="shared" si="243"/>
        <v/>
      </c>
      <c r="AL1391" t="str">
        <f t="shared" si="235"/>
        <v/>
      </c>
      <c r="AM1391" t="str">
        <f t="shared" si="236"/>
        <v/>
      </c>
    </row>
    <row r="1392" spans="3:39" x14ac:dyDescent="0.25">
      <c r="C1392" s="179" t="str">
        <f>IF('Planilla de Perforacion'!K1426="Conexión","Conexión","")</f>
        <v/>
      </c>
      <c r="F1392" s="179">
        <f>'Planilla de Perforacion'!AF1426</f>
        <v>0</v>
      </c>
      <c r="G1392" s="179">
        <f>'Planilla de Perforacion'!AQ1426</f>
        <v>0</v>
      </c>
      <c r="H1392" s="179">
        <f>'Planilla de Perforacion'!AS1426</f>
        <v>0</v>
      </c>
      <c r="I1392" s="179">
        <f>'Planilla de Perforacion'!AR1426</f>
        <v>0</v>
      </c>
      <c r="N1392" s="191" t="str">
        <f t="array" ref="N1392">IFERROR(INDEX($F$1:$F$1314,SMALL(IF($C$2:$C$1314=$A$2,ROW()),ROW()-1)),"")</f>
        <v/>
      </c>
      <c r="P1392" s="193" t="str">
        <f t="shared" si="237"/>
        <v/>
      </c>
      <c r="Q1392" s="193" t="str">
        <f t="shared" si="238"/>
        <v/>
      </c>
      <c r="R1392" s="179" t="str">
        <f>IF('Planilla de Perforacion'!K1426="Survey","Survey","")</f>
        <v/>
      </c>
      <c r="T1392" s="179" t="e">
        <f t="shared" si="239"/>
        <v>#VALUE!</v>
      </c>
      <c r="V1392" s="179" t="str">
        <f t="shared" si="240"/>
        <v/>
      </c>
      <c r="AC1392" s="179" t="str">
        <f>IF('Planilla de Perforacion'!K1426="Repasa","Repasa","")</f>
        <v/>
      </c>
      <c r="AE1392" s="179" t="e">
        <f t="shared" si="241"/>
        <v>#VALUE!</v>
      </c>
      <c r="AG1392" s="179" t="str">
        <f t="shared" si="242"/>
        <v/>
      </c>
      <c r="AK1392" t="str">
        <f t="shared" si="243"/>
        <v/>
      </c>
      <c r="AL1392" t="str">
        <f t="shared" si="235"/>
        <v/>
      </c>
      <c r="AM1392" t="str">
        <f t="shared" si="236"/>
        <v/>
      </c>
    </row>
    <row r="1393" spans="3:39" x14ac:dyDescent="0.25">
      <c r="C1393" s="179" t="str">
        <f>IF('Planilla de Perforacion'!K1427="Conexión","Conexión","")</f>
        <v/>
      </c>
      <c r="F1393" s="179">
        <f>'Planilla de Perforacion'!AF1427</f>
        <v>0</v>
      </c>
      <c r="G1393" s="179">
        <f>'Planilla de Perforacion'!AQ1427</f>
        <v>0</v>
      </c>
      <c r="H1393" s="179">
        <f>'Planilla de Perforacion'!AS1427</f>
        <v>0</v>
      </c>
      <c r="I1393" s="179">
        <f>'Planilla de Perforacion'!AR1427</f>
        <v>0</v>
      </c>
      <c r="N1393" s="191" t="str">
        <f t="array" ref="N1393">IFERROR(INDEX($F$1:$F$1314,SMALL(IF($C$2:$C$1314=$A$2,ROW()),ROW()-1)),"")</f>
        <v/>
      </c>
      <c r="P1393" s="193" t="str">
        <f t="shared" si="237"/>
        <v/>
      </c>
      <c r="Q1393" s="193" t="str">
        <f t="shared" si="238"/>
        <v/>
      </c>
      <c r="R1393" s="179" t="str">
        <f>IF('Planilla de Perforacion'!K1427="Survey","Survey","")</f>
        <v/>
      </c>
      <c r="T1393" s="179" t="e">
        <f t="shared" si="239"/>
        <v>#VALUE!</v>
      </c>
      <c r="V1393" s="179" t="str">
        <f t="shared" si="240"/>
        <v/>
      </c>
      <c r="AC1393" s="179" t="str">
        <f>IF('Planilla de Perforacion'!K1427="Repasa","Repasa","")</f>
        <v/>
      </c>
      <c r="AE1393" s="179" t="e">
        <f t="shared" si="241"/>
        <v>#VALUE!</v>
      </c>
      <c r="AG1393" s="179" t="str">
        <f t="shared" si="242"/>
        <v/>
      </c>
      <c r="AK1393" t="str">
        <f t="shared" si="243"/>
        <v/>
      </c>
      <c r="AL1393" t="str">
        <f t="shared" si="235"/>
        <v/>
      </c>
      <c r="AM1393" t="str">
        <f t="shared" si="236"/>
        <v/>
      </c>
    </row>
    <row r="1394" spans="3:39" x14ac:dyDescent="0.25">
      <c r="C1394" s="179" t="str">
        <f>IF('Planilla de Perforacion'!K1428="Conexión","Conexión","")</f>
        <v/>
      </c>
      <c r="F1394" s="179">
        <f>'Planilla de Perforacion'!AF1428</f>
        <v>0</v>
      </c>
      <c r="G1394" s="179">
        <f>'Planilla de Perforacion'!AQ1428</f>
        <v>0</v>
      </c>
      <c r="H1394" s="179">
        <f>'Planilla de Perforacion'!AS1428</f>
        <v>0</v>
      </c>
      <c r="I1394" s="179">
        <f>'Planilla de Perforacion'!AR1428</f>
        <v>0</v>
      </c>
      <c r="N1394" s="191" t="str">
        <f t="array" ref="N1394">IFERROR(INDEX($F$1:$F$1314,SMALL(IF($C$2:$C$1314=$A$2,ROW()),ROW()-1)),"")</f>
        <v/>
      </c>
      <c r="P1394" s="193" t="str">
        <f t="shared" si="237"/>
        <v/>
      </c>
      <c r="Q1394" s="193" t="str">
        <f t="shared" si="238"/>
        <v/>
      </c>
      <c r="R1394" s="179" t="str">
        <f>IF('Planilla de Perforacion'!K1428="Survey","Survey","")</f>
        <v/>
      </c>
      <c r="T1394" s="179" t="e">
        <f t="shared" si="239"/>
        <v>#VALUE!</v>
      </c>
      <c r="V1394" s="179" t="str">
        <f t="shared" si="240"/>
        <v/>
      </c>
      <c r="AC1394" s="179" t="str">
        <f>IF('Planilla de Perforacion'!K1428="Repasa","Repasa","")</f>
        <v/>
      </c>
      <c r="AE1394" s="179" t="e">
        <f t="shared" si="241"/>
        <v>#VALUE!</v>
      </c>
      <c r="AG1394" s="179" t="str">
        <f t="shared" si="242"/>
        <v/>
      </c>
      <c r="AK1394" t="str">
        <f t="shared" si="243"/>
        <v/>
      </c>
      <c r="AL1394" t="str">
        <f t="shared" si="235"/>
        <v/>
      </c>
      <c r="AM1394" t="str">
        <f t="shared" si="236"/>
        <v/>
      </c>
    </row>
    <row r="1395" spans="3:39" x14ac:dyDescent="0.25">
      <c r="C1395" s="179" t="str">
        <f>IF('Planilla de Perforacion'!K1429="Conexión","Conexión","")</f>
        <v/>
      </c>
      <c r="F1395" s="179">
        <f>'Planilla de Perforacion'!AF1429</f>
        <v>0</v>
      </c>
      <c r="G1395" s="179">
        <f>'Planilla de Perforacion'!AQ1429</f>
        <v>0</v>
      </c>
      <c r="H1395" s="179">
        <f>'Planilla de Perforacion'!AS1429</f>
        <v>0</v>
      </c>
      <c r="I1395" s="179">
        <f>'Planilla de Perforacion'!AR1429</f>
        <v>0</v>
      </c>
      <c r="N1395" s="191" t="str">
        <f t="array" ref="N1395">IFERROR(INDEX($F$1:$F$1314,SMALL(IF($C$2:$C$1314=$A$2,ROW()),ROW()-1)),"")</f>
        <v/>
      </c>
      <c r="P1395" s="193" t="str">
        <f t="shared" si="237"/>
        <v/>
      </c>
      <c r="Q1395" s="193" t="str">
        <f t="shared" si="238"/>
        <v/>
      </c>
      <c r="R1395" s="179" t="str">
        <f>IF('Planilla de Perforacion'!K1429="Survey","Survey","")</f>
        <v/>
      </c>
      <c r="T1395" s="179" t="e">
        <f t="shared" si="239"/>
        <v>#VALUE!</v>
      </c>
      <c r="V1395" s="179" t="str">
        <f t="shared" si="240"/>
        <v/>
      </c>
      <c r="AC1395" s="179" t="str">
        <f>IF('Planilla de Perforacion'!K1429="Repasa","Repasa","")</f>
        <v/>
      </c>
      <c r="AE1395" s="179" t="e">
        <f t="shared" si="241"/>
        <v>#VALUE!</v>
      </c>
      <c r="AG1395" s="179" t="str">
        <f t="shared" si="242"/>
        <v/>
      </c>
      <c r="AK1395" t="str">
        <f t="shared" si="243"/>
        <v/>
      </c>
      <c r="AL1395" t="str">
        <f t="shared" si="235"/>
        <v/>
      </c>
      <c r="AM1395" t="str">
        <f t="shared" si="236"/>
        <v/>
      </c>
    </row>
    <row r="1396" spans="3:39" x14ac:dyDescent="0.25">
      <c r="C1396" s="179" t="str">
        <f>IF('Planilla de Perforacion'!K1430="Conexión","Conexión","")</f>
        <v/>
      </c>
      <c r="F1396" s="179">
        <f>'Planilla de Perforacion'!AF1430</f>
        <v>0</v>
      </c>
      <c r="G1396" s="179">
        <f>'Planilla de Perforacion'!AQ1430</f>
        <v>0</v>
      </c>
      <c r="H1396" s="179">
        <f>'Planilla de Perforacion'!AS1430</f>
        <v>0</v>
      </c>
      <c r="I1396" s="179">
        <f>'Planilla de Perforacion'!AR1430</f>
        <v>0</v>
      </c>
      <c r="N1396" s="191" t="str">
        <f t="array" ref="N1396">IFERROR(INDEX($F$1:$F$1314,SMALL(IF($C$2:$C$1314=$A$2,ROW()),ROW()-1)),"")</f>
        <v/>
      </c>
      <c r="P1396" s="193" t="str">
        <f t="shared" si="237"/>
        <v/>
      </c>
      <c r="Q1396" s="193" t="str">
        <f t="shared" si="238"/>
        <v/>
      </c>
      <c r="R1396" s="179" t="str">
        <f>IF('Planilla de Perforacion'!K1430="Survey","Survey","")</f>
        <v/>
      </c>
      <c r="T1396" s="179" t="e">
        <f t="shared" si="239"/>
        <v>#VALUE!</v>
      </c>
      <c r="V1396" s="179" t="str">
        <f t="shared" si="240"/>
        <v/>
      </c>
      <c r="AC1396" s="179" t="str">
        <f>IF('Planilla de Perforacion'!K1430="Repasa","Repasa","")</f>
        <v/>
      </c>
      <c r="AE1396" s="179" t="e">
        <f t="shared" si="241"/>
        <v>#VALUE!</v>
      </c>
      <c r="AG1396" s="179" t="str">
        <f t="shared" si="242"/>
        <v/>
      </c>
      <c r="AK1396" t="str">
        <f t="shared" si="243"/>
        <v/>
      </c>
      <c r="AL1396" t="str">
        <f t="shared" si="235"/>
        <v/>
      </c>
      <c r="AM1396" t="str">
        <f t="shared" si="236"/>
        <v/>
      </c>
    </row>
    <row r="1397" spans="3:39" x14ac:dyDescent="0.25">
      <c r="C1397" s="179" t="str">
        <f>IF('Planilla de Perforacion'!K1431="Conexión","Conexión","")</f>
        <v/>
      </c>
      <c r="F1397" s="179">
        <f>'Planilla de Perforacion'!AF1431</f>
        <v>0</v>
      </c>
      <c r="G1397" s="179">
        <f>'Planilla de Perforacion'!AQ1431</f>
        <v>0</v>
      </c>
      <c r="H1397" s="179">
        <f>'Planilla de Perforacion'!AS1431</f>
        <v>0</v>
      </c>
      <c r="I1397" s="179">
        <f>'Planilla de Perforacion'!AR1431</f>
        <v>0</v>
      </c>
      <c r="N1397" s="191" t="str">
        <f t="array" ref="N1397">IFERROR(INDEX($F$1:$F$1314,SMALL(IF($C$2:$C$1314=$A$2,ROW()),ROW()-1)),"")</f>
        <v/>
      </c>
      <c r="P1397" s="193" t="str">
        <f t="shared" si="237"/>
        <v/>
      </c>
      <c r="Q1397" s="193" t="str">
        <f t="shared" si="238"/>
        <v/>
      </c>
      <c r="R1397" s="179" t="str">
        <f>IF('Planilla de Perforacion'!K1431="Survey","Survey","")</f>
        <v/>
      </c>
      <c r="T1397" s="179" t="e">
        <f t="shared" si="239"/>
        <v>#VALUE!</v>
      </c>
      <c r="V1397" s="179" t="str">
        <f t="shared" si="240"/>
        <v/>
      </c>
      <c r="AC1397" s="179" t="str">
        <f>IF('Planilla de Perforacion'!K1431="Repasa","Repasa","")</f>
        <v/>
      </c>
      <c r="AE1397" s="179" t="e">
        <f t="shared" si="241"/>
        <v>#VALUE!</v>
      </c>
      <c r="AG1397" s="179" t="str">
        <f t="shared" si="242"/>
        <v/>
      </c>
      <c r="AK1397" t="str">
        <f t="shared" si="243"/>
        <v/>
      </c>
      <c r="AL1397" t="str">
        <f t="shared" si="235"/>
        <v/>
      </c>
      <c r="AM1397" t="str">
        <f t="shared" si="236"/>
        <v/>
      </c>
    </row>
    <row r="1398" spans="3:39" x14ac:dyDescent="0.25">
      <c r="C1398" s="179" t="str">
        <f>IF('Planilla de Perforacion'!K1432="Conexión","Conexión","")</f>
        <v/>
      </c>
      <c r="F1398" s="179">
        <f>'Planilla de Perforacion'!AF1432</f>
        <v>0</v>
      </c>
      <c r="G1398" s="179">
        <f>'Planilla de Perforacion'!AQ1432</f>
        <v>0</v>
      </c>
      <c r="H1398" s="179">
        <f>'Planilla de Perforacion'!AS1432</f>
        <v>0</v>
      </c>
      <c r="I1398" s="179">
        <f>'Planilla de Perforacion'!AR1432</f>
        <v>0</v>
      </c>
      <c r="N1398" s="191" t="str">
        <f t="array" ref="N1398">IFERROR(INDEX($F$1:$F$1314,SMALL(IF($C$2:$C$1314=$A$2,ROW()),ROW()-1)),"")</f>
        <v/>
      </c>
      <c r="P1398" s="193" t="str">
        <f t="shared" si="237"/>
        <v/>
      </c>
      <c r="Q1398" s="193" t="str">
        <f t="shared" si="238"/>
        <v/>
      </c>
      <c r="R1398" s="179" t="str">
        <f>IF('Planilla de Perforacion'!K1432="Survey","Survey","")</f>
        <v/>
      </c>
      <c r="T1398" s="179" t="e">
        <f t="shared" si="239"/>
        <v>#VALUE!</v>
      </c>
      <c r="V1398" s="179" t="str">
        <f t="shared" si="240"/>
        <v/>
      </c>
      <c r="AC1398" s="179" t="str">
        <f>IF('Planilla de Perforacion'!K1432="Repasa","Repasa","")</f>
        <v/>
      </c>
      <c r="AE1398" s="179" t="e">
        <f t="shared" si="241"/>
        <v>#VALUE!</v>
      </c>
      <c r="AG1398" s="179" t="str">
        <f t="shared" si="242"/>
        <v/>
      </c>
      <c r="AK1398" t="str">
        <f t="shared" si="243"/>
        <v/>
      </c>
      <c r="AL1398" t="str">
        <f t="shared" si="235"/>
        <v/>
      </c>
      <c r="AM1398" t="str">
        <f t="shared" si="236"/>
        <v/>
      </c>
    </row>
    <row r="1399" spans="3:39" x14ac:dyDescent="0.25">
      <c r="C1399" s="179" t="str">
        <f>IF('Planilla de Perforacion'!K1433="Conexión","Conexión","")</f>
        <v/>
      </c>
      <c r="F1399" s="179">
        <f>'Planilla de Perforacion'!AF1433</f>
        <v>0</v>
      </c>
      <c r="G1399" s="179">
        <f>'Planilla de Perforacion'!AQ1433</f>
        <v>0</v>
      </c>
      <c r="H1399" s="179">
        <f>'Planilla de Perforacion'!AS1433</f>
        <v>0</v>
      </c>
      <c r="I1399" s="179">
        <f>'Planilla de Perforacion'!AR1433</f>
        <v>0</v>
      </c>
      <c r="N1399" s="191" t="str">
        <f t="array" ref="N1399">IFERROR(INDEX($F$1:$F$1314,SMALL(IF($C$2:$C$1314=$A$2,ROW()),ROW()-1)),"")</f>
        <v/>
      </c>
      <c r="P1399" s="193" t="str">
        <f t="shared" si="237"/>
        <v/>
      </c>
      <c r="Q1399" s="193" t="str">
        <f t="shared" si="238"/>
        <v/>
      </c>
      <c r="R1399" s="179" t="str">
        <f>IF('Planilla de Perforacion'!K1433="Survey","Survey","")</f>
        <v/>
      </c>
      <c r="T1399" s="179" t="e">
        <f t="shared" si="239"/>
        <v>#VALUE!</v>
      </c>
      <c r="V1399" s="179" t="str">
        <f t="shared" si="240"/>
        <v/>
      </c>
      <c r="AC1399" s="179" t="str">
        <f>IF('Planilla de Perforacion'!K1433="Repasa","Repasa","")</f>
        <v/>
      </c>
      <c r="AE1399" s="179" t="e">
        <f t="shared" si="241"/>
        <v>#VALUE!</v>
      </c>
      <c r="AG1399" s="179" t="str">
        <f t="shared" si="242"/>
        <v/>
      </c>
      <c r="AK1399" t="str">
        <f t="shared" si="243"/>
        <v/>
      </c>
      <c r="AL1399" t="str">
        <f t="shared" si="235"/>
        <v/>
      </c>
      <c r="AM1399" t="str">
        <f t="shared" si="236"/>
        <v/>
      </c>
    </row>
    <row r="1400" spans="3:39" x14ac:dyDescent="0.25">
      <c r="C1400" s="179" t="str">
        <f>IF('Planilla de Perforacion'!K1434="Conexión","Conexión","")</f>
        <v/>
      </c>
      <c r="F1400" s="179">
        <f>'Planilla de Perforacion'!AF1434</f>
        <v>0</v>
      </c>
      <c r="G1400" s="179">
        <f>'Planilla de Perforacion'!AQ1434</f>
        <v>0</v>
      </c>
      <c r="H1400" s="179">
        <f>'Planilla de Perforacion'!AS1434</f>
        <v>0</v>
      </c>
      <c r="I1400" s="179">
        <f>'Planilla de Perforacion'!AR1434</f>
        <v>0</v>
      </c>
      <c r="N1400" s="191" t="str">
        <f t="array" ref="N1400">IFERROR(INDEX($F$1:$F$1314,SMALL(IF($C$2:$C$1314=$A$2,ROW()),ROW()-1)),"")</f>
        <v/>
      </c>
      <c r="P1400" s="193" t="str">
        <f t="shared" si="237"/>
        <v/>
      </c>
      <c r="Q1400" s="193" t="str">
        <f t="shared" si="238"/>
        <v/>
      </c>
      <c r="R1400" s="179" t="str">
        <f>IF('Planilla de Perforacion'!K1434="Survey","Survey","")</f>
        <v/>
      </c>
      <c r="T1400" s="179" t="e">
        <f t="shared" si="239"/>
        <v>#VALUE!</v>
      </c>
      <c r="V1400" s="179" t="str">
        <f t="shared" si="240"/>
        <v/>
      </c>
      <c r="AC1400" s="179" t="str">
        <f>IF('Planilla de Perforacion'!K1434="Repasa","Repasa","")</f>
        <v/>
      </c>
      <c r="AE1400" s="179" t="e">
        <f t="shared" si="241"/>
        <v>#VALUE!</v>
      </c>
      <c r="AG1400" s="179" t="str">
        <f t="shared" si="242"/>
        <v/>
      </c>
      <c r="AK1400" t="str">
        <f t="shared" si="243"/>
        <v/>
      </c>
      <c r="AL1400" t="str">
        <f t="shared" si="235"/>
        <v/>
      </c>
      <c r="AM1400" t="str">
        <f t="shared" si="236"/>
        <v/>
      </c>
    </row>
    <row r="1401" spans="3:39" x14ac:dyDescent="0.25">
      <c r="C1401" s="179" t="str">
        <f>IF('Planilla de Perforacion'!K1435="Conexión","Conexión","")</f>
        <v/>
      </c>
      <c r="F1401" s="179">
        <f>'Planilla de Perforacion'!AF1435</f>
        <v>0</v>
      </c>
      <c r="G1401" s="179">
        <f>'Planilla de Perforacion'!AQ1435</f>
        <v>0</v>
      </c>
      <c r="H1401" s="179">
        <f>'Planilla de Perforacion'!AS1435</f>
        <v>0</v>
      </c>
      <c r="I1401" s="179">
        <f>'Planilla de Perforacion'!AR1435</f>
        <v>0</v>
      </c>
      <c r="N1401" s="191" t="str">
        <f t="array" ref="N1401">IFERROR(INDEX($F$1:$F$1314,SMALL(IF($C$2:$C$1314=$A$2,ROW()),ROW()-1)),"")</f>
        <v/>
      </c>
      <c r="P1401" s="193" t="str">
        <f t="shared" si="237"/>
        <v/>
      </c>
      <c r="Q1401" s="193" t="str">
        <f t="shared" si="238"/>
        <v/>
      </c>
      <c r="R1401" s="179" t="str">
        <f>IF('Planilla de Perforacion'!K1435="Survey","Survey","")</f>
        <v/>
      </c>
      <c r="T1401" s="179" t="e">
        <f t="shared" si="239"/>
        <v>#VALUE!</v>
      </c>
      <c r="V1401" s="179" t="str">
        <f t="shared" si="240"/>
        <v/>
      </c>
      <c r="AC1401" s="179" t="str">
        <f>IF('Planilla de Perforacion'!K1435="Repasa","Repasa","")</f>
        <v/>
      </c>
      <c r="AE1401" s="179" t="e">
        <f t="shared" si="241"/>
        <v>#VALUE!</v>
      </c>
      <c r="AG1401" s="179" t="str">
        <f t="shared" si="242"/>
        <v/>
      </c>
      <c r="AK1401" t="str">
        <f t="shared" si="243"/>
        <v/>
      </c>
      <c r="AL1401" t="str">
        <f t="shared" si="235"/>
        <v/>
      </c>
      <c r="AM1401" t="str">
        <f t="shared" si="236"/>
        <v/>
      </c>
    </row>
    <row r="1402" spans="3:39" x14ac:dyDescent="0.25">
      <c r="C1402" s="179" t="str">
        <f>IF('Planilla de Perforacion'!K1436="Conexión","Conexión","")</f>
        <v/>
      </c>
      <c r="F1402" s="179">
        <f>'Planilla de Perforacion'!AF1436</f>
        <v>0</v>
      </c>
      <c r="G1402" s="179">
        <f>'Planilla de Perforacion'!AQ1436</f>
        <v>0</v>
      </c>
      <c r="H1402" s="179">
        <f>'Planilla de Perforacion'!AS1436</f>
        <v>0</v>
      </c>
      <c r="I1402" s="179">
        <f>'Planilla de Perforacion'!AR1436</f>
        <v>0</v>
      </c>
      <c r="N1402" s="191" t="str">
        <f t="array" ref="N1402">IFERROR(INDEX($F$1:$F$1314,SMALL(IF($C$2:$C$1314=$A$2,ROW()),ROW()-1)),"")</f>
        <v/>
      </c>
      <c r="P1402" s="193" t="str">
        <f t="shared" si="237"/>
        <v/>
      </c>
      <c r="Q1402" s="193" t="str">
        <f t="shared" si="238"/>
        <v/>
      </c>
      <c r="R1402" s="179" t="str">
        <f>IF('Planilla de Perforacion'!K1436="Survey","Survey","")</f>
        <v/>
      </c>
      <c r="T1402" s="179" t="e">
        <f t="shared" si="239"/>
        <v>#VALUE!</v>
      </c>
      <c r="V1402" s="179" t="str">
        <f t="shared" si="240"/>
        <v/>
      </c>
      <c r="AC1402" s="179" t="str">
        <f>IF('Planilla de Perforacion'!K1436="Repasa","Repasa","")</f>
        <v/>
      </c>
      <c r="AE1402" s="179" t="e">
        <f t="shared" si="241"/>
        <v>#VALUE!</v>
      </c>
      <c r="AG1402" s="179" t="str">
        <f t="shared" si="242"/>
        <v/>
      </c>
      <c r="AK1402" t="str">
        <f t="shared" si="243"/>
        <v/>
      </c>
      <c r="AL1402" t="str">
        <f t="shared" si="235"/>
        <v/>
      </c>
      <c r="AM1402" t="str">
        <f t="shared" si="236"/>
        <v/>
      </c>
    </row>
    <row r="1403" spans="3:39" x14ac:dyDescent="0.25">
      <c r="C1403" s="179" t="str">
        <f>IF('Planilla de Perforacion'!K1437="Conexión","Conexión","")</f>
        <v/>
      </c>
      <c r="F1403" s="179">
        <f>'Planilla de Perforacion'!AF1437</f>
        <v>0</v>
      </c>
      <c r="G1403" s="179">
        <f>'Planilla de Perforacion'!AQ1437</f>
        <v>0</v>
      </c>
      <c r="H1403" s="179">
        <f>'Planilla de Perforacion'!AS1437</f>
        <v>0</v>
      </c>
      <c r="I1403" s="179">
        <f>'Planilla de Perforacion'!AR1437</f>
        <v>0</v>
      </c>
      <c r="N1403" s="191" t="str">
        <f t="array" ref="N1403">IFERROR(INDEX($F$1:$F$1314,SMALL(IF($C$2:$C$1314=$A$2,ROW()),ROW()-1)),"")</f>
        <v/>
      </c>
      <c r="P1403" s="193" t="str">
        <f t="shared" si="237"/>
        <v/>
      </c>
      <c r="Q1403" s="193" t="str">
        <f t="shared" si="238"/>
        <v/>
      </c>
      <c r="R1403" s="179" t="str">
        <f>IF('Planilla de Perforacion'!K1437="Survey","Survey","")</f>
        <v/>
      </c>
      <c r="T1403" s="179" t="e">
        <f t="shared" si="239"/>
        <v>#VALUE!</v>
      </c>
      <c r="V1403" s="179" t="str">
        <f t="shared" si="240"/>
        <v/>
      </c>
      <c r="AC1403" s="179" t="str">
        <f>IF('Planilla de Perforacion'!K1437="Repasa","Repasa","")</f>
        <v/>
      </c>
      <c r="AE1403" s="179" t="e">
        <f t="shared" si="241"/>
        <v>#VALUE!</v>
      </c>
      <c r="AG1403" s="179" t="str">
        <f t="shared" si="242"/>
        <v/>
      </c>
      <c r="AK1403" t="str">
        <f t="shared" si="243"/>
        <v/>
      </c>
      <c r="AL1403" t="str">
        <f t="shared" si="235"/>
        <v/>
      </c>
      <c r="AM1403" t="str">
        <f t="shared" si="236"/>
        <v/>
      </c>
    </row>
    <row r="1404" spans="3:39" x14ac:dyDescent="0.25">
      <c r="C1404" s="179" t="str">
        <f>IF('Planilla de Perforacion'!K1438="Conexión","Conexión","")</f>
        <v/>
      </c>
      <c r="F1404" s="179">
        <f>'Planilla de Perforacion'!AF1438</f>
        <v>0</v>
      </c>
      <c r="G1404" s="179">
        <f>'Planilla de Perforacion'!AQ1438</f>
        <v>0</v>
      </c>
      <c r="H1404" s="179">
        <f>'Planilla de Perforacion'!AS1438</f>
        <v>0</v>
      </c>
      <c r="I1404" s="179">
        <f>'Planilla de Perforacion'!AR1438</f>
        <v>0</v>
      </c>
      <c r="N1404" s="191" t="str">
        <f t="array" ref="N1404">IFERROR(INDEX($F$1:$F$1314,SMALL(IF($C$2:$C$1314=$A$2,ROW()),ROW()-1)),"")</f>
        <v/>
      </c>
      <c r="P1404" s="193" t="str">
        <f t="shared" si="237"/>
        <v/>
      </c>
      <c r="Q1404" s="193" t="str">
        <f t="shared" si="238"/>
        <v/>
      </c>
      <c r="R1404" s="179" t="str">
        <f>IF('Planilla de Perforacion'!K1438="Survey","Survey","")</f>
        <v/>
      </c>
      <c r="T1404" s="179" t="e">
        <f t="shared" si="239"/>
        <v>#VALUE!</v>
      </c>
      <c r="V1404" s="179" t="str">
        <f t="shared" si="240"/>
        <v/>
      </c>
      <c r="AC1404" s="179" t="str">
        <f>IF('Planilla de Perforacion'!K1438="Repasa","Repasa","")</f>
        <v/>
      </c>
      <c r="AE1404" s="179" t="e">
        <f t="shared" si="241"/>
        <v>#VALUE!</v>
      </c>
      <c r="AG1404" s="179" t="str">
        <f t="shared" si="242"/>
        <v/>
      </c>
      <c r="AK1404" t="str">
        <f t="shared" si="243"/>
        <v/>
      </c>
      <c r="AL1404" t="str">
        <f t="shared" si="235"/>
        <v/>
      </c>
      <c r="AM1404" t="str">
        <f t="shared" si="236"/>
        <v/>
      </c>
    </row>
    <row r="1405" spans="3:39" x14ac:dyDescent="0.25">
      <c r="C1405" s="179" t="str">
        <f>IF('Planilla de Perforacion'!K1439="Conexión","Conexión","")</f>
        <v/>
      </c>
      <c r="F1405" s="179">
        <f>'Planilla de Perforacion'!AF1439</f>
        <v>0</v>
      </c>
      <c r="G1405" s="179">
        <f>'Planilla de Perforacion'!AQ1439</f>
        <v>0</v>
      </c>
      <c r="H1405" s="179">
        <f>'Planilla de Perforacion'!AS1439</f>
        <v>0</v>
      </c>
      <c r="I1405" s="179">
        <f>'Planilla de Perforacion'!AR1439</f>
        <v>0</v>
      </c>
      <c r="N1405" s="191" t="str">
        <f t="array" ref="N1405">IFERROR(INDEX($F$1:$F$1314,SMALL(IF($C$2:$C$1314=$A$2,ROW()),ROW()-1)),"")</f>
        <v/>
      </c>
      <c r="P1405" s="193" t="str">
        <f t="shared" si="237"/>
        <v/>
      </c>
      <c r="Q1405" s="193" t="str">
        <f t="shared" si="238"/>
        <v/>
      </c>
      <c r="R1405" s="179" t="str">
        <f>IF('Planilla de Perforacion'!K1439="Survey","Survey","")</f>
        <v/>
      </c>
      <c r="T1405" s="179" t="e">
        <f t="shared" si="239"/>
        <v>#VALUE!</v>
      </c>
      <c r="V1405" s="179" t="str">
        <f t="shared" si="240"/>
        <v/>
      </c>
      <c r="AC1405" s="179" t="str">
        <f>IF('Planilla de Perforacion'!K1439="Repasa","Repasa","")</f>
        <v/>
      </c>
      <c r="AE1405" s="179" t="e">
        <f t="shared" si="241"/>
        <v>#VALUE!</v>
      </c>
      <c r="AG1405" s="179" t="str">
        <f t="shared" si="242"/>
        <v/>
      </c>
      <c r="AK1405" t="str">
        <f t="shared" si="243"/>
        <v/>
      </c>
      <c r="AL1405" t="str">
        <f t="shared" si="235"/>
        <v/>
      </c>
      <c r="AM1405" t="str">
        <f t="shared" si="236"/>
        <v/>
      </c>
    </row>
    <row r="1406" spans="3:39" x14ac:dyDescent="0.25">
      <c r="C1406" s="179" t="str">
        <f>IF('Planilla de Perforacion'!K1440="Conexión","Conexión","")</f>
        <v/>
      </c>
      <c r="F1406" s="179">
        <f>'Planilla de Perforacion'!AF1440</f>
        <v>0</v>
      </c>
      <c r="G1406" s="179">
        <f>'Planilla de Perforacion'!AQ1440</f>
        <v>0</v>
      </c>
      <c r="H1406" s="179">
        <f>'Planilla de Perforacion'!AS1440</f>
        <v>0</v>
      </c>
      <c r="I1406" s="179">
        <f>'Planilla de Perforacion'!AR1440</f>
        <v>0</v>
      </c>
      <c r="N1406" s="191" t="str">
        <f t="array" ref="N1406">IFERROR(INDEX($F$1:$F$1314,SMALL(IF($C$2:$C$1314=$A$2,ROW()),ROW()-1)),"")</f>
        <v/>
      </c>
      <c r="P1406" s="193" t="str">
        <f t="shared" si="237"/>
        <v/>
      </c>
      <c r="Q1406" s="193" t="str">
        <f t="shared" si="238"/>
        <v/>
      </c>
      <c r="R1406" s="179" t="str">
        <f>IF('Planilla de Perforacion'!K1440="Survey","Survey","")</f>
        <v/>
      </c>
      <c r="T1406" s="179" t="e">
        <f t="shared" si="239"/>
        <v>#VALUE!</v>
      </c>
      <c r="V1406" s="179" t="str">
        <f t="shared" si="240"/>
        <v/>
      </c>
      <c r="AC1406" s="179" t="str">
        <f>IF('Planilla de Perforacion'!K1440="Repasa","Repasa","")</f>
        <v/>
      </c>
      <c r="AE1406" s="179" t="e">
        <f t="shared" si="241"/>
        <v>#VALUE!</v>
      </c>
      <c r="AG1406" s="179" t="str">
        <f t="shared" si="242"/>
        <v/>
      </c>
      <c r="AK1406" t="str">
        <f t="shared" si="243"/>
        <v/>
      </c>
      <c r="AL1406" t="str">
        <f t="shared" si="235"/>
        <v/>
      </c>
      <c r="AM1406" t="str">
        <f t="shared" si="236"/>
        <v/>
      </c>
    </row>
    <row r="1407" spans="3:39" x14ac:dyDescent="0.25">
      <c r="C1407" s="179" t="str">
        <f>IF('Planilla de Perforacion'!K1441="Conexión","Conexión","")</f>
        <v/>
      </c>
      <c r="F1407" s="179">
        <f>'Planilla de Perforacion'!AF1441</f>
        <v>0</v>
      </c>
      <c r="G1407" s="179">
        <f>'Planilla de Perforacion'!AQ1441</f>
        <v>0</v>
      </c>
      <c r="H1407" s="179">
        <f>'Planilla de Perforacion'!AS1441</f>
        <v>0</v>
      </c>
      <c r="I1407" s="179">
        <f>'Planilla de Perforacion'!AR1441</f>
        <v>0</v>
      </c>
      <c r="N1407" s="191" t="str">
        <f t="array" ref="N1407">IFERROR(INDEX($F$1:$F$1314,SMALL(IF($C$2:$C$1314=$A$2,ROW()),ROW()-1)),"")</f>
        <v/>
      </c>
      <c r="P1407" s="193" t="str">
        <f t="shared" si="237"/>
        <v/>
      </c>
      <c r="Q1407" s="193" t="str">
        <f t="shared" si="238"/>
        <v/>
      </c>
      <c r="R1407" s="179" t="str">
        <f>IF('Planilla de Perforacion'!K1441="Survey","Survey","")</f>
        <v/>
      </c>
      <c r="T1407" s="179" t="e">
        <f t="shared" si="239"/>
        <v>#VALUE!</v>
      </c>
      <c r="V1407" s="179" t="str">
        <f t="shared" si="240"/>
        <v/>
      </c>
      <c r="AC1407" s="179" t="str">
        <f>IF('Planilla de Perforacion'!K1441="Repasa","Repasa","")</f>
        <v/>
      </c>
      <c r="AE1407" s="179" t="e">
        <f t="shared" si="241"/>
        <v>#VALUE!</v>
      </c>
      <c r="AG1407" s="179" t="str">
        <f t="shared" si="242"/>
        <v/>
      </c>
      <c r="AK1407" t="str">
        <f t="shared" si="243"/>
        <v/>
      </c>
      <c r="AL1407" t="str">
        <f t="shared" si="235"/>
        <v/>
      </c>
      <c r="AM1407" t="str">
        <f t="shared" si="236"/>
        <v/>
      </c>
    </row>
    <row r="1408" spans="3:39" x14ac:dyDescent="0.25">
      <c r="C1408" s="179" t="str">
        <f>IF('Planilla de Perforacion'!K1442="Conexión","Conexión","")</f>
        <v/>
      </c>
      <c r="F1408" s="179">
        <f>'Planilla de Perforacion'!AF1442</f>
        <v>0</v>
      </c>
      <c r="G1408" s="179">
        <f>'Planilla de Perforacion'!AQ1442</f>
        <v>0</v>
      </c>
      <c r="H1408" s="179">
        <f>'Planilla de Perforacion'!AS1442</f>
        <v>0</v>
      </c>
      <c r="I1408" s="179">
        <f>'Planilla de Perforacion'!AR1442</f>
        <v>0</v>
      </c>
      <c r="N1408" s="191" t="str">
        <f t="array" ref="N1408">IFERROR(INDEX($F$1:$F$1314,SMALL(IF($C$2:$C$1314=$A$2,ROW()),ROW()-1)),"")</f>
        <v/>
      </c>
      <c r="P1408" s="193" t="str">
        <f t="shared" si="237"/>
        <v/>
      </c>
      <c r="Q1408" s="193" t="str">
        <f t="shared" si="238"/>
        <v/>
      </c>
      <c r="R1408" s="179" t="str">
        <f>IF('Planilla de Perforacion'!K1442="Survey","Survey","")</f>
        <v/>
      </c>
      <c r="T1408" s="179" t="e">
        <f t="shared" si="239"/>
        <v>#VALUE!</v>
      </c>
      <c r="V1408" s="179" t="str">
        <f t="shared" si="240"/>
        <v/>
      </c>
      <c r="AC1408" s="179" t="str">
        <f>IF('Planilla de Perforacion'!K1442="Repasa","Repasa","")</f>
        <v/>
      </c>
      <c r="AE1408" s="179" t="e">
        <f t="shared" si="241"/>
        <v>#VALUE!</v>
      </c>
      <c r="AG1408" s="179" t="str">
        <f t="shared" si="242"/>
        <v/>
      </c>
      <c r="AK1408" t="str">
        <f t="shared" si="243"/>
        <v/>
      </c>
      <c r="AL1408" t="str">
        <f t="shared" si="235"/>
        <v/>
      </c>
      <c r="AM1408" t="str">
        <f t="shared" si="236"/>
        <v/>
      </c>
    </row>
    <row r="1409" spans="3:39" x14ac:dyDescent="0.25">
      <c r="C1409" s="179" t="str">
        <f>IF('Planilla de Perforacion'!K1443="Conexión","Conexión","")</f>
        <v/>
      </c>
      <c r="F1409" s="179">
        <f>'Planilla de Perforacion'!AF1443</f>
        <v>0</v>
      </c>
      <c r="G1409" s="179">
        <f>'Planilla de Perforacion'!AQ1443</f>
        <v>0</v>
      </c>
      <c r="H1409" s="179">
        <f>'Planilla de Perforacion'!AS1443</f>
        <v>0</v>
      </c>
      <c r="I1409" s="179">
        <f>'Planilla de Perforacion'!AR1443</f>
        <v>0</v>
      </c>
      <c r="N1409" s="191" t="str">
        <f t="array" ref="N1409">IFERROR(INDEX($F$1:$F$1314,SMALL(IF($C$2:$C$1314=$A$2,ROW()),ROW()-1)),"")</f>
        <v/>
      </c>
      <c r="P1409" s="193" t="str">
        <f t="shared" si="237"/>
        <v/>
      </c>
      <c r="Q1409" s="193" t="str">
        <f t="shared" si="238"/>
        <v/>
      </c>
      <c r="R1409" s="179" t="str">
        <f>IF('Planilla de Perforacion'!K1443="Survey","Survey","")</f>
        <v/>
      </c>
      <c r="T1409" s="179" t="e">
        <f t="shared" si="239"/>
        <v>#VALUE!</v>
      </c>
      <c r="V1409" s="179" t="str">
        <f t="shared" si="240"/>
        <v/>
      </c>
      <c r="AC1409" s="179" t="str">
        <f>IF('Planilla de Perforacion'!K1443="Repasa","Repasa","")</f>
        <v/>
      </c>
      <c r="AE1409" s="179" t="e">
        <f t="shared" si="241"/>
        <v>#VALUE!</v>
      </c>
      <c r="AG1409" s="179" t="str">
        <f t="shared" si="242"/>
        <v/>
      </c>
      <c r="AK1409" t="str">
        <f t="shared" si="243"/>
        <v/>
      </c>
      <c r="AL1409" t="str">
        <f t="shared" si="235"/>
        <v/>
      </c>
      <c r="AM1409" t="str">
        <f t="shared" si="236"/>
        <v/>
      </c>
    </row>
    <row r="1410" spans="3:39" x14ac:dyDescent="0.25">
      <c r="C1410" s="179" t="str">
        <f>IF('Planilla de Perforacion'!K1444="Conexión","Conexión","")</f>
        <v/>
      </c>
      <c r="F1410" s="179">
        <f>'Planilla de Perforacion'!AF1444</f>
        <v>0</v>
      </c>
      <c r="G1410" s="179">
        <f>'Planilla de Perforacion'!AQ1444</f>
        <v>0</v>
      </c>
      <c r="H1410" s="179">
        <f>'Planilla de Perforacion'!AS1444</f>
        <v>0</v>
      </c>
      <c r="I1410" s="179">
        <f>'Planilla de Perforacion'!AR1444</f>
        <v>0</v>
      </c>
      <c r="N1410" s="191" t="str">
        <f t="array" ref="N1410">IFERROR(INDEX($F$1:$F$1314,SMALL(IF($C$2:$C$1314=$A$2,ROW()),ROW()-1)),"")</f>
        <v/>
      </c>
      <c r="P1410" s="193" t="str">
        <f t="shared" si="237"/>
        <v/>
      </c>
      <c r="Q1410" s="193" t="str">
        <f t="shared" si="238"/>
        <v/>
      </c>
      <c r="R1410" s="179" t="str">
        <f>IF('Planilla de Perforacion'!K1444="Survey","Survey","")</f>
        <v/>
      </c>
      <c r="T1410" s="179" t="e">
        <f t="shared" si="239"/>
        <v>#VALUE!</v>
      </c>
      <c r="V1410" s="179" t="str">
        <f t="shared" si="240"/>
        <v/>
      </c>
      <c r="AC1410" s="179" t="str">
        <f>IF('Planilla de Perforacion'!K1444="Repasa","Repasa","")</f>
        <v/>
      </c>
      <c r="AE1410" s="179" t="e">
        <f t="shared" si="241"/>
        <v>#VALUE!</v>
      </c>
      <c r="AG1410" s="179" t="str">
        <f t="shared" si="242"/>
        <v/>
      </c>
      <c r="AK1410" t="str">
        <f t="shared" si="243"/>
        <v/>
      </c>
      <c r="AL1410" t="str">
        <f t="shared" ref="AL1410:AL1473" si="244">IF(AJ1410="Día",AH1410,"")</f>
        <v/>
      </c>
      <c r="AM1410" t="str">
        <f t="shared" ref="AM1410:AM1473" si="245">IF(AJ1410="Noche",AH1410,"")</f>
        <v/>
      </c>
    </row>
    <row r="1411" spans="3:39" x14ac:dyDescent="0.25">
      <c r="C1411" s="179" t="str">
        <f>IF('Planilla de Perforacion'!K1445="Conexión","Conexión","")</f>
        <v/>
      </c>
      <c r="F1411" s="179">
        <f>'Planilla de Perforacion'!AF1445</f>
        <v>0</v>
      </c>
      <c r="G1411" s="179">
        <f>'Planilla de Perforacion'!AQ1445</f>
        <v>0</v>
      </c>
      <c r="H1411" s="179">
        <f>'Planilla de Perforacion'!AS1445</f>
        <v>0</v>
      </c>
      <c r="I1411" s="179">
        <f>'Planilla de Perforacion'!AR1445</f>
        <v>0</v>
      </c>
      <c r="N1411" s="191" t="str">
        <f t="array" ref="N1411">IFERROR(INDEX($F$1:$F$1314,SMALL(IF($C$2:$C$1314=$A$2,ROW()),ROW()-1)),"")</f>
        <v/>
      </c>
      <c r="P1411" s="193" t="str">
        <f t="shared" ref="P1411:P1474" si="246">IF(N1411="Día",L1411,"")</f>
        <v/>
      </c>
      <c r="Q1411" s="193" t="str">
        <f t="shared" ref="Q1411:Q1474" si="247">IF(N1411="Noche",L1411,"")</f>
        <v/>
      </c>
      <c r="R1411" s="179" t="str">
        <f>IF('Planilla de Perforacion'!K1445="Survey","Survey","")</f>
        <v/>
      </c>
      <c r="T1411" s="179" t="e">
        <f t="shared" ref="T1411:T1474" si="248">IF($R$2:$R$1314=$A$3,ROW())</f>
        <v>#VALUE!</v>
      </c>
      <c r="V1411" s="179" t="str">
        <f>IF(U1411="","",$A$3)</f>
        <v/>
      </c>
      <c r="AC1411" s="179" t="str">
        <f>IF('Planilla de Perforacion'!K1445="Repasa","Repasa","")</f>
        <v/>
      </c>
      <c r="AE1411" s="179" t="e">
        <f t="shared" ref="AE1411:AE1474" si="249">IF($AC$2:$AC$1314=$A$4,ROW())</f>
        <v>#VALUE!</v>
      </c>
      <c r="AG1411" s="179" t="str">
        <f t="shared" ref="AG1411:AG1474" si="250">IF(AF1411="","",$A$4)</f>
        <v/>
      </c>
      <c r="AK1411" t="str">
        <f t="shared" ref="AK1411:AK1474" si="251">IFERROR(INDEX($H$1:$H$1314,SMALL(IF($AC$2:$AC$1314=$A$4,ROW()),ROW()-1)),"")</f>
        <v/>
      </c>
      <c r="AL1411" t="str">
        <f t="shared" si="244"/>
        <v/>
      </c>
      <c r="AM1411" t="str">
        <f t="shared" si="245"/>
        <v/>
      </c>
    </row>
    <row r="1412" spans="3:39" x14ac:dyDescent="0.25">
      <c r="C1412" s="179" t="str">
        <f>IF('Planilla de Perforacion'!K1446="Conexión","Conexión","")</f>
        <v/>
      </c>
      <c r="F1412" s="179">
        <f>'Planilla de Perforacion'!AF1446</f>
        <v>0</v>
      </c>
      <c r="G1412" s="179">
        <f>'Planilla de Perforacion'!AQ1446</f>
        <v>0</v>
      </c>
      <c r="H1412" s="179">
        <f>'Planilla de Perforacion'!AS1446</f>
        <v>0</v>
      </c>
      <c r="I1412" s="179">
        <f>'Planilla de Perforacion'!AR1446</f>
        <v>0</v>
      </c>
      <c r="N1412" s="191" t="str">
        <f t="array" ref="N1412">IFERROR(INDEX($F$1:$F$1314,SMALL(IF($C$2:$C$1314=$A$2,ROW()),ROW()-1)),"")</f>
        <v/>
      </c>
      <c r="P1412" s="193" t="str">
        <f t="shared" si="246"/>
        <v/>
      </c>
      <c r="Q1412" s="193" t="str">
        <f t="shared" si="247"/>
        <v/>
      </c>
      <c r="R1412" s="179" t="str">
        <f>IF('Planilla de Perforacion'!K1446="Survey","Survey","")</f>
        <v/>
      </c>
      <c r="T1412" s="179" t="e">
        <f t="shared" si="248"/>
        <v>#VALUE!</v>
      </c>
      <c r="V1412" s="179" t="str">
        <f>IF(U1412="","",$A$3)</f>
        <v/>
      </c>
      <c r="AC1412" s="179" t="str">
        <f>IF('Planilla de Perforacion'!K1446="Repasa","Repasa","")</f>
        <v/>
      </c>
      <c r="AE1412" s="179" t="e">
        <f t="shared" si="249"/>
        <v>#VALUE!</v>
      </c>
      <c r="AG1412" s="179" t="str">
        <f t="shared" si="250"/>
        <v/>
      </c>
      <c r="AK1412" t="str">
        <f t="shared" si="251"/>
        <v/>
      </c>
      <c r="AL1412" t="str">
        <f t="shared" si="244"/>
        <v/>
      </c>
      <c r="AM1412" t="str">
        <f t="shared" si="245"/>
        <v/>
      </c>
    </row>
    <row r="1413" spans="3:39" x14ac:dyDescent="0.25">
      <c r="C1413" s="179" t="str">
        <f>IF('Planilla de Perforacion'!K1447="Conexión","Conexión","")</f>
        <v/>
      </c>
      <c r="F1413" s="179">
        <f>'Planilla de Perforacion'!AF1447</f>
        <v>0</v>
      </c>
      <c r="G1413" s="179">
        <f>'Planilla de Perforacion'!AQ1447</f>
        <v>0</v>
      </c>
      <c r="H1413" s="179">
        <f>'Planilla de Perforacion'!AS1447</f>
        <v>0</v>
      </c>
      <c r="I1413" s="179">
        <f>'Planilla de Perforacion'!AR1447</f>
        <v>0</v>
      </c>
      <c r="N1413" s="191" t="str">
        <f t="array" ref="N1413">IFERROR(INDEX($F$1:$F$1314,SMALL(IF($C$2:$C$1314=$A$2,ROW()),ROW()-1)),"")</f>
        <v/>
      </c>
      <c r="P1413" s="193" t="str">
        <f t="shared" si="246"/>
        <v/>
      </c>
      <c r="Q1413" s="193" t="str">
        <f t="shared" si="247"/>
        <v/>
      </c>
      <c r="R1413" s="179" t="str">
        <f>IF('Planilla de Perforacion'!K1447="Survey","Survey","")</f>
        <v/>
      </c>
      <c r="T1413" s="179" t="e">
        <f t="shared" si="248"/>
        <v>#VALUE!</v>
      </c>
      <c r="V1413" s="179" t="str">
        <f>IF(U1413="","",$A$3)</f>
        <v/>
      </c>
      <c r="AC1413" s="179" t="str">
        <f>IF('Planilla de Perforacion'!K1447="Repasa","Repasa","")</f>
        <v/>
      </c>
      <c r="AE1413" s="179" t="e">
        <f t="shared" si="249"/>
        <v>#VALUE!</v>
      </c>
      <c r="AG1413" s="179" t="str">
        <f t="shared" si="250"/>
        <v/>
      </c>
      <c r="AK1413" t="str">
        <f t="shared" si="251"/>
        <v/>
      </c>
      <c r="AL1413" t="str">
        <f t="shared" si="244"/>
        <v/>
      </c>
      <c r="AM1413" t="str">
        <f t="shared" si="245"/>
        <v/>
      </c>
    </row>
    <row r="1414" spans="3:39" x14ac:dyDescent="0.25">
      <c r="C1414" s="179" t="str">
        <f>IF('Planilla de Perforacion'!K1448="Conexión","Conexión","")</f>
        <v/>
      </c>
      <c r="F1414" s="179">
        <f>'Planilla de Perforacion'!AF1448</f>
        <v>0</v>
      </c>
      <c r="G1414" s="179">
        <f>'Planilla de Perforacion'!AQ1448</f>
        <v>0</v>
      </c>
      <c r="H1414" s="179">
        <f>'Planilla de Perforacion'!AS1448</f>
        <v>0</v>
      </c>
      <c r="I1414" s="179">
        <f>'Planilla de Perforacion'!AR1448</f>
        <v>0</v>
      </c>
      <c r="N1414" s="191" t="str">
        <f t="array" ref="N1414">IFERROR(INDEX($F$1:$F$1314,SMALL(IF($C$2:$C$1314=$A$2,ROW()),ROW()-1)),"")</f>
        <v/>
      </c>
      <c r="P1414" s="193" t="str">
        <f t="shared" si="246"/>
        <v/>
      </c>
      <c r="Q1414" s="193" t="str">
        <f t="shared" si="247"/>
        <v/>
      </c>
      <c r="R1414" s="179" t="str">
        <f>IF('Planilla de Perforacion'!K1448="Survey","Survey","")</f>
        <v/>
      </c>
      <c r="T1414" s="179" t="e">
        <f t="shared" si="248"/>
        <v>#VALUE!</v>
      </c>
      <c r="V1414" s="179" t="str">
        <f t="shared" ref="V1414:V1474" si="252">IF(J1414="","",$A$3)</f>
        <v/>
      </c>
      <c r="AC1414" s="179" t="str">
        <f>IF('Planilla de Perforacion'!K1448="Repasa","Repasa","")</f>
        <v/>
      </c>
      <c r="AE1414" s="179" t="e">
        <f t="shared" si="249"/>
        <v>#VALUE!</v>
      </c>
      <c r="AG1414" s="179" t="str">
        <f t="shared" si="250"/>
        <v/>
      </c>
      <c r="AK1414" t="str">
        <f t="shared" si="251"/>
        <v/>
      </c>
      <c r="AL1414" t="str">
        <f t="shared" si="244"/>
        <v/>
      </c>
      <c r="AM1414" t="str">
        <f t="shared" si="245"/>
        <v/>
      </c>
    </row>
    <row r="1415" spans="3:39" x14ac:dyDescent="0.25">
      <c r="C1415" s="179" t="str">
        <f>IF('Planilla de Perforacion'!K1449="Conexión","Conexión","")</f>
        <v/>
      </c>
      <c r="F1415" s="179">
        <f>'Planilla de Perforacion'!AF1449</f>
        <v>0</v>
      </c>
      <c r="G1415" s="179">
        <f>'Planilla de Perforacion'!AQ1449</f>
        <v>0</v>
      </c>
      <c r="H1415" s="179">
        <f>'Planilla de Perforacion'!AS1449</f>
        <v>0</v>
      </c>
      <c r="I1415" s="179">
        <f>'Planilla de Perforacion'!AR1449</f>
        <v>0</v>
      </c>
      <c r="N1415" s="191" t="str">
        <f t="array" ref="N1415">IFERROR(INDEX($F$1:$F$1314,SMALL(IF($C$2:$C$1314=$A$2,ROW()),ROW()-1)),"")</f>
        <v/>
      </c>
      <c r="P1415" s="193" t="str">
        <f t="shared" si="246"/>
        <v/>
      </c>
      <c r="Q1415" s="193" t="str">
        <f t="shared" si="247"/>
        <v/>
      </c>
      <c r="R1415" s="179" t="str">
        <f>IF('Planilla de Perforacion'!K1449="Survey","Survey","")</f>
        <v/>
      </c>
      <c r="T1415" s="179" t="e">
        <f t="shared" si="248"/>
        <v>#VALUE!</v>
      </c>
      <c r="V1415" s="179" t="str">
        <f t="shared" si="252"/>
        <v/>
      </c>
      <c r="AC1415" s="179" t="str">
        <f>IF('Planilla de Perforacion'!K1449="Repasa","Repasa","")</f>
        <v/>
      </c>
      <c r="AE1415" s="179" t="e">
        <f t="shared" si="249"/>
        <v>#VALUE!</v>
      </c>
      <c r="AG1415" s="179" t="str">
        <f t="shared" si="250"/>
        <v/>
      </c>
      <c r="AK1415" t="str">
        <f t="shared" si="251"/>
        <v/>
      </c>
      <c r="AL1415" t="str">
        <f t="shared" si="244"/>
        <v/>
      </c>
      <c r="AM1415" t="str">
        <f t="shared" si="245"/>
        <v/>
      </c>
    </row>
    <row r="1416" spans="3:39" x14ac:dyDescent="0.25">
      <c r="C1416" s="179" t="str">
        <f>IF('Planilla de Perforacion'!K1450="Conexión","Conexión","")</f>
        <v/>
      </c>
      <c r="F1416" s="179">
        <f>'Planilla de Perforacion'!AF1450</f>
        <v>0</v>
      </c>
      <c r="G1416" s="179">
        <f>'Planilla de Perforacion'!AQ1450</f>
        <v>0</v>
      </c>
      <c r="H1416" s="179">
        <f>'Planilla de Perforacion'!AS1450</f>
        <v>0</v>
      </c>
      <c r="I1416" s="179">
        <f>'Planilla de Perforacion'!AR1450</f>
        <v>0</v>
      </c>
      <c r="N1416" s="191" t="str">
        <f t="array" ref="N1416">IFERROR(INDEX($F$1:$F$1314,SMALL(IF($C$2:$C$1314=$A$2,ROW()),ROW()-1)),"")</f>
        <v/>
      </c>
      <c r="P1416" s="193" t="str">
        <f t="shared" si="246"/>
        <v/>
      </c>
      <c r="Q1416" s="193" t="str">
        <f t="shared" si="247"/>
        <v/>
      </c>
      <c r="R1416" s="179" t="str">
        <f>IF('Planilla de Perforacion'!K1450="Survey","Survey","")</f>
        <v/>
      </c>
      <c r="T1416" s="179" t="e">
        <f t="shared" si="248"/>
        <v>#VALUE!</v>
      </c>
      <c r="V1416" s="179" t="str">
        <f t="shared" si="252"/>
        <v/>
      </c>
      <c r="AC1416" s="179" t="str">
        <f>IF('Planilla de Perforacion'!K1450="Repasa","Repasa","")</f>
        <v/>
      </c>
      <c r="AE1416" s="179" t="e">
        <f t="shared" si="249"/>
        <v>#VALUE!</v>
      </c>
      <c r="AG1416" s="179" t="str">
        <f t="shared" si="250"/>
        <v/>
      </c>
      <c r="AK1416" t="str">
        <f t="shared" si="251"/>
        <v/>
      </c>
      <c r="AL1416" t="str">
        <f t="shared" si="244"/>
        <v/>
      </c>
      <c r="AM1416" t="str">
        <f t="shared" si="245"/>
        <v/>
      </c>
    </row>
    <row r="1417" spans="3:39" x14ac:dyDescent="0.25">
      <c r="C1417" s="179" t="str">
        <f>IF('Planilla de Perforacion'!K1451="Conexión","Conexión","")</f>
        <v/>
      </c>
      <c r="F1417" s="179">
        <f>'Planilla de Perforacion'!AF1451</f>
        <v>0</v>
      </c>
      <c r="G1417" s="179">
        <f>'Planilla de Perforacion'!AQ1451</f>
        <v>0</v>
      </c>
      <c r="H1417" s="179">
        <f>'Planilla de Perforacion'!AS1451</f>
        <v>0</v>
      </c>
      <c r="I1417" s="179">
        <f>'Planilla de Perforacion'!AR1451</f>
        <v>0</v>
      </c>
      <c r="N1417" s="191" t="str">
        <f t="array" ref="N1417">IFERROR(INDEX($F$1:$F$1314,SMALL(IF($C$2:$C$1314=$A$2,ROW()),ROW()-1)),"")</f>
        <v/>
      </c>
      <c r="P1417" s="193" t="str">
        <f t="shared" si="246"/>
        <v/>
      </c>
      <c r="Q1417" s="193" t="str">
        <f t="shared" si="247"/>
        <v/>
      </c>
      <c r="R1417" s="179" t="str">
        <f>IF('Planilla de Perforacion'!K1451="Survey","Survey","")</f>
        <v/>
      </c>
      <c r="T1417" s="179" t="e">
        <f t="shared" si="248"/>
        <v>#VALUE!</v>
      </c>
      <c r="V1417" s="179" t="str">
        <f t="shared" si="252"/>
        <v/>
      </c>
      <c r="AC1417" s="179" t="str">
        <f>IF('Planilla de Perforacion'!K1451="Repasa","Repasa","")</f>
        <v/>
      </c>
      <c r="AE1417" s="179" t="e">
        <f t="shared" si="249"/>
        <v>#VALUE!</v>
      </c>
      <c r="AG1417" s="179" t="str">
        <f t="shared" si="250"/>
        <v/>
      </c>
      <c r="AK1417" t="str">
        <f t="shared" si="251"/>
        <v/>
      </c>
      <c r="AL1417" t="str">
        <f t="shared" si="244"/>
        <v/>
      </c>
      <c r="AM1417" t="str">
        <f t="shared" si="245"/>
        <v/>
      </c>
    </row>
    <row r="1418" spans="3:39" x14ac:dyDescent="0.25">
      <c r="C1418" s="179" t="str">
        <f>IF('Planilla de Perforacion'!K1452="Conexión","Conexión","")</f>
        <v/>
      </c>
      <c r="F1418" s="179">
        <f>'Planilla de Perforacion'!AF1452</f>
        <v>0</v>
      </c>
      <c r="G1418" s="179">
        <f>'Planilla de Perforacion'!AQ1452</f>
        <v>0</v>
      </c>
      <c r="H1418" s="179">
        <f>'Planilla de Perforacion'!AS1452</f>
        <v>0</v>
      </c>
      <c r="I1418" s="179">
        <f>'Planilla de Perforacion'!AR1452</f>
        <v>0</v>
      </c>
      <c r="N1418" s="191" t="str">
        <f t="array" ref="N1418">IFERROR(INDEX($F$1:$F$1314,SMALL(IF($C$2:$C$1314=$A$2,ROW()),ROW()-1)),"")</f>
        <v/>
      </c>
      <c r="P1418" s="193" t="str">
        <f t="shared" si="246"/>
        <v/>
      </c>
      <c r="Q1418" s="193" t="str">
        <f t="shared" si="247"/>
        <v/>
      </c>
      <c r="R1418" s="179" t="str">
        <f>IF('Planilla de Perforacion'!K1452="Survey","Survey","")</f>
        <v/>
      </c>
      <c r="T1418" s="179" t="e">
        <f t="shared" si="248"/>
        <v>#VALUE!</v>
      </c>
      <c r="V1418" s="179" t="str">
        <f t="shared" si="252"/>
        <v/>
      </c>
      <c r="AC1418" s="179" t="str">
        <f>IF('Planilla de Perforacion'!K1452="Repasa","Repasa","")</f>
        <v/>
      </c>
      <c r="AE1418" s="179" t="e">
        <f t="shared" si="249"/>
        <v>#VALUE!</v>
      </c>
      <c r="AG1418" s="179" t="str">
        <f t="shared" si="250"/>
        <v/>
      </c>
      <c r="AK1418" t="str">
        <f t="shared" si="251"/>
        <v/>
      </c>
      <c r="AL1418" t="str">
        <f t="shared" si="244"/>
        <v/>
      </c>
      <c r="AM1418" t="str">
        <f t="shared" si="245"/>
        <v/>
      </c>
    </row>
    <row r="1419" spans="3:39" x14ac:dyDescent="0.25">
      <c r="C1419" s="179" t="str">
        <f>IF('Planilla de Perforacion'!K1453="Conexión","Conexión","")</f>
        <v/>
      </c>
      <c r="F1419" s="179">
        <f>'Planilla de Perforacion'!AF1453</f>
        <v>0</v>
      </c>
      <c r="G1419" s="179">
        <f>'Planilla de Perforacion'!AQ1453</f>
        <v>0</v>
      </c>
      <c r="H1419" s="179">
        <f>'Planilla de Perforacion'!AS1453</f>
        <v>0</v>
      </c>
      <c r="I1419" s="179">
        <f>'Planilla de Perforacion'!AR1453</f>
        <v>0</v>
      </c>
      <c r="N1419" s="191" t="str">
        <f t="array" ref="N1419">IFERROR(INDEX($F$1:$F$1314,SMALL(IF($C$2:$C$1314=$A$2,ROW()),ROW()-1)),"")</f>
        <v/>
      </c>
      <c r="P1419" s="193" t="str">
        <f t="shared" si="246"/>
        <v/>
      </c>
      <c r="Q1419" s="193" t="str">
        <f t="shared" si="247"/>
        <v/>
      </c>
      <c r="R1419" s="179" t="str">
        <f>IF('Planilla de Perforacion'!K1453="Survey","Survey","")</f>
        <v/>
      </c>
      <c r="T1419" s="179" t="e">
        <f t="shared" si="248"/>
        <v>#VALUE!</v>
      </c>
      <c r="V1419" s="179" t="str">
        <f t="shared" si="252"/>
        <v/>
      </c>
      <c r="AC1419" s="179" t="str">
        <f>IF('Planilla de Perforacion'!K1453="Repasa","Repasa","")</f>
        <v/>
      </c>
      <c r="AE1419" s="179" t="e">
        <f t="shared" si="249"/>
        <v>#VALUE!</v>
      </c>
      <c r="AG1419" s="179" t="str">
        <f t="shared" si="250"/>
        <v/>
      </c>
      <c r="AK1419" t="str">
        <f t="shared" si="251"/>
        <v/>
      </c>
      <c r="AL1419" t="str">
        <f t="shared" si="244"/>
        <v/>
      </c>
      <c r="AM1419" t="str">
        <f t="shared" si="245"/>
        <v/>
      </c>
    </row>
    <row r="1420" spans="3:39" x14ac:dyDescent="0.25">
      <c r="C1420" s="179" t="str">
        <f>IF('Planilla de Perforacion'!K1454="Conexión","Conexión","")</f>
        <v/>
      </c>
      <c r="F1420" s="179">
        <f>'Planilla de Perforacion'!AF1454</f>
        <v>0</v>
      </c>
      <c r="G1420" s="179">
        <f>'Planilla de Perforacion'!AQ1454</f>
        <v>0</v>
      </c>
      <c r="H1420" s="179">
        <f>'Planilla de Perforacion'!AS1454</f>
        <v>0</v>
      </c>
      <c r="I1420" s="179">
        <f>'Planilla de Perforacion'!AR1454</f>
        <v>0</v>
      </c>
      <c r="N1420" s="191" t="str">
        <f t="array" ref="N1420">IFERROR(INDEX($F$1:$F$1314,SMALL(IF($C$2:$C$1314=$A$2,ROW()),ROW()-1)),"")</f>
        <v/>
      </c>
      <c r="P1420" s="193" t="str">
        <f t="shared" si="246"/>
        <v/>
      </c>
      <c r="Q1420" s="193" t="str">
        <f t="shared" si="247"/>
        <v/>
      </c>
      <c r="R1420" s="179" t="str">
        <f>IF('Planilla de Perforacion'!K1454="Survey","Survey","")</f>
        <v/>
      </c>
      <c r="T1420" s="179" t="e">
        <f t="shared" si="248"/>
        <v>#VALUE!</v>
      </c>
      <c r="V1420" s="179" t="str">
        <f t="shared" si="252"/>
        <v/>
      </c>
      <c r="AC1420" s="179" t="str">
        <f>IF('Planilla de Perforacion'!K1454="Repasa","Repasa","")</f>
        <v/>
      </c>
      <c r="AE1420" s="179" t="e">
        <f t="shared" si="249"/>
        <v>#VALUE!</v>
      </c>
      <c r="AG1420" s="179" t="str">
        <f t="shared" si="250"/>
        <v/>
      </c>
      <c r="AK1420" t="str">
        <f t="shared" si="251"/>
        <v/>
      </c>
      <c r="AL1420" t="str">
        <f t="shared" si="244"/>
        <v/>
      </c>
      <c r="AM1420" t="str">
        <f t="shared" si="245"/>
        <v/>
      </c>
    </row>
    <row r="1421" spans="3:39" x14ac:dyDescent="0.25">
      <c r="C1421" s="179" t="str">
        <f>IF('Planilla de Perforacion'!K1455="Conexión","Conexión","")</f>
        <v/>
      </c>
      <c r="F1421" s="179">
        <f>'Planilla de Perforacion'!AF1455</f>
        <v>0</v>
      </c>
      <c r="G1421" s="179">
        <f>'Planilla de Perforacion'!AQ1455</f>
        <v>0</v>
      </c>
      <c r="H1421" s="179">
        <f>'Planilla de Perforacion'!AS1455</f>
        <v>0</v>
      </c>
      <c r="I1421" s="179">
        <f>'Planilla de Perforacion'!AR1455</f>
        <v>0</v>
      </c>
      <c r="N1421" s="191" t="str">
        <f t="array" ref="N1421">IFERROR(INDEX($F$1:$F$1314,SMALL(IF($C$2:$C$1314=$A$2,ROW()),ROW()-1)),"")</f>
        <v/>
      </c>
      <c r="P1421" s="193" t="str">
        <f t="shared" si="246"/>
        <v/>
      </c>
      <c r="Q1421" s="193" t="str">
        <f t="shared" si="247"/>
        <v/>
      </c>
      <c r="R1421" s="179" t="str">
        <f>IF('Planilla de Perforacion'!K1455="Survey","Survey","")</f>
        <v/>
      </c>
      <c r="T1421" s="179" t="e">
        <f t="shared" si="248"/>
        <v>#VALUE!</v>
      </c>
      <c r="V1421" s="179" t="str">
        <f t="shared" si="252"/>
        <v/>
      </c>
      <c r="AC1421" s="179" t="str">
        <f>IF('Planilla de Perforacion'!K1455="Repasa","Repasa","")</f>
        <v/>
      </c>
      <c r="AE1421" s="179" t="e">
        <f t="shared" si="249"/>
        <v>#VALUE!</v>
      </c>
      <c r="AG1421" s="179" t="str">
        <f t="shared" si="250"/>
        <v/>
      </c>
      <c r="AK1421" t="str">
        <f t="shared" si="251"/>
        <v/>
      </c>
      <c r="AL1421" t="str">
        <f t="shared" si="244"/>
        <v/>
      </c>
      <c r="AM1421" t="str">
        <f t="shared" si="245"/>
        <v/>
      </c>
    </row>
    <row r="1422" spans="3:39" x14ac:dyDescent="0.25">
      <c r="C1422" s="179" t="str">
        <f>IF('Planilla de Perforacion'!K1456="Conexión","Conexión","")</f>
        <v/>
      </c>
      <c r="F1422" s="179">
        <f>'Planilla de Perforacion'!AF1456</f>
        <v>0</v>
      </c>
      <c r="G1422" s="179">
        <f>'Planilla de Perforacion'!AQ1456</f>
        <v>0</v>
      </c>
      <c r="H1422" s="179">
        <f>'Planilla de Perforacion'!AS1456</f>
        <v>0</v>
      </c>
      <c r="I1422" s="179">
        <f>'Planilla de Perforacion'!AR1456</f>
        <v>0</v>
      </c>
      <c r="N1422" s="191" t="str">
        <f t="array" ref="N1422">IFERROR(INDEX($F$1:$F$1314,SMALL(IF($C$2:$C$1314=$A$2,ROW()),ROW()-1)),"")</f>
        <v/>
      </c>
      <c r="P1422" s="193" t="str">
        <f t="shared" si="246"/>
        <v/>
      </c>
      <c r="Q1422" s="193" t="str">
        <f t="shared" si="247"/>
        <v/>
      </c>
      <c r="R1422" s="179" t="str">
        <f>IF('Planilla de Perforacion'!K1456="Survey","Survey","")</f>
        <v/>
      </c>
      <c r="T1422" s="179" t="e">
        <f t="shared" si="248"/>
        <v>#VALUE!</v>
      </c>
      <c r="V1422" s="179" t="str">
        <f t="shared" si="252"/>
        <v/>
      </c>
      <c r="AC1422" s="179" t="str">
        <f>IF('Planilla de Perforacion'!K1456="Repasa","Repasa","")</f>
        <v/>
      </c>
      <c r="AE1422" s="179" t="e">
        <f t="shared" si="249"/>
        <v>#VALUE!</v>
      </c>
      <c r="AG1422" s="179" t="str">
        <f t="shared" si="250"/>
        <v/>
      </c>
      <c r="AK1422" t="str">
        <f t="shared" si="251"/>
        <v/>
      </c>
      <c r="AL1422" t="str">
        <f t="shared" si="244"/>
        <v/>
      </c>
      <c r="AM1422" t="str">
        <f t="shared" si="245"/>
        <v/>
      </c>
    </row>
    <row r="1423" spans="3:39" x14ac:dyDescent="0.25">
      <c r="C1423" s="179" t="str">
        <f>IF('Planilla de Perforacion'!K1457="Conexión","Conexión","")</f>
        <v/>
      </c>
      <c r="F1423" s="179">
        <f>'Planilla de Perforacion'!AF1457</f>
        <v>0</v>
      </c>
      <c r="G1423" s="179">
        <f>'Planilla de Perforacion'!AQ1457</f>
        <v>0</v>
      </c>
      <c r="H1423" s="179">
        <f>'Planilla de Perforacion'!AS1457</f>
        <v>0</v>
      </c>
      <c r="I1423" s="179">
        <f>'Planilla de Perforacion'!AR1457</f>
        <v>0</v>
      </c>
      <c r="N1423" s="191" t="str">
        <f t="array" ref="N1423">IFERROR(INDEX($F$1:$F$1314,SMALL(IF($C$2:$C$1314=$A$2,ROW()),ROW()-1)),"")</f>
        <v/>
      </c>
      <c r="P1423" s="193" t="str">
        <f t="shared" si="246"/>
        <v/>
      </c>
      <c r="Q1423" s="193" t="str">
        <f t="shared" si="247"/>
        <v/>
      </c>
      <c r="R1423" s="179" t="str">
        <f>IF('Planilla de Perforacion'!K1457="Survey","Survey","")</f>
        <v/>
      </c>
      <c r="T1423" s="179" t="e">
        <f t="shared" si="248"/>
        <v>#VALUE!</v>
      </c>
      <c r="V1423" s="179" t="str">
        <f t="shared" si="252"/>
        <v/>
      </c>
      <c r="AC1423" s="179" t="str">
        <f>IF('Planilla de Perforacion'!K1457="Repasa","Repasa","")</f>
        <v/>
      </c>
      <c r="AE1423" s="179" t="e">
        <f t="shared" si="249"/>
        <v>#VALUE!</v>
      </c>
      <c r="AG1423" s="179" t="str">
        <f t="shared" si="250"/>
        <v/>
      </c>
      <c r="AK1423" t="str">
        <f t="shared" si="251"/>
        <v/>
      </c>
      <c r="AL1423" t="str">
        <f t="shared" si="244"/>
        <v/>
      </c>
      <c r="AM1423" t="str">
        <f t="shared" si="245"/>
        <v/>
      </c>
    </row>
    <row r="1424" spans="3:39" x14ac:dyDescent="0.25">
      <c r="C1424" s="179" t="str">
        <f>IF('Planilla de Perforacion'!K1458="Conexión","Conexión","")</f>
        <v/>
      </c>
      <c r="F1424" s="179">
        <f>'Planilla de Perforacion'!AF1458</f>
        <v>0</v>
      </c>
      <c r="G1424" s="179">
        <f>'Planilla de Perforacion'!AQ1458</f>
        <v>0</v>
      </c>
      <c r="H1424" s="179">
        <f>'Planilla de Perforacion'!AS1458</f>
        <v>0</v>
      </c>
      <c r="I1424" s="179">
        <f>'Planilla de Perforacion'!AR1458</f>
        <v>0</v>
      </c>
      <c r="N1424" s="191" t="str">
        <f t="array" ref="N1424">IFERROR(INDEX($F$1:$F$1314,SMALL(IF($C$2:$C$1314=$A$2,ROW()),ROW()-1)),"")</f>
        <v/>
      </c>
      <c r="P1424" s="193" t="str">
        <f t="shared" si="246"/>
        <v/>
      </c>
      <c r="Q1424" s="193" t="str">
        <f t="shared" si="247"/>
        <v/>
      </c>
      <c r="R1424" s="179" t="str">
        <f>IF('Planilla de Perforacion'!K1458="Survey","Survey","")</f>
        <v/>
      </c>
      <c r="T1424" s="179" t="e">
        <f t="shared" si="248"/>
        <v>#VALUE!</v>
      </c>
      <c r="V1424" s="179" t="str">
        <f t="shared" si="252"/>
        <v/>
      </c>
      <c r="AC1424" s="179" t="str">
        <f>IF('Planilla de Perforacion'!K1458="Repasa","Repasa","")</f>
        <v/>
      </c>
      <c r="AE1424" s="179" t="e">
        <f t="shared" si="249"/>
        <v>#VALUE!</v>
      </c>
      <c r="AG1424" s="179" t="str">
        <f t="shared" si="250"/>
        <v/>
      </c>
      <c r="AK1424" t="str">
        <f t="shared" si="251"/>
        <v/>
      </c>
      <c r="AL1424" t="str">
        <f t="shared" si="244"/>
        <v/>
      </c>
      <c r="AM1424" t="str">
        <f t="shared" si="245"/>
        <v/>
      </c>
    </row>
    <row r="1425" spans="3:39" x14ac:dyDescent="0.25">
      <c r="C1425" s="179" t="str">
        <f>IF('Planilla de Perforacion'!K1459="Conexión","Conexión","")</f>
        <v/>
      </c>
      <c r="F1425" s="179">
        <f>'Planilla de Perforacion'!AF1459</f>
        <v>0</v>
      </c>
      <c r="G1425" s="179">
        <f>'Planilla de Perforacion'!AQ1459</f>
        <v>0</v>
      </c>
      <c r="H1425" s="179">
        <f>'Planilla de Perforacion'!AS1459</f>
        <v>0</v>
      </c>
      <c r="I1425" s="179">
        <f>'Planilla de Perforacion'!AR1459</f>
        <v>0</v>
      </c>
      <c r="N1425" s="191" t="str">
        <f t="array" ref="N1425">IFERROR(INDEX($F$1:$F$1314,SMALL(IF($C$2:$C$1314=$A$2,ROW()),ROW()-1)),"")</f>
        <v/>
      </c>
      <c r="P1425" s="193" t="str">
        <f t="shared" si="246"/>
        <v/>
      </c>
      <c r="Q1425" s="193" t="str">
        <f t="shared" si="247"/>
        <v/>
      </c>
      <c r="R1425" s="179" t="str">
        <f>IF('Planilla de Perforacion'!K1459="Survey","Survey","")</f>
        <v/>
      </c>
      <c r="T1425" s="179" t="e">
        <f t="shared" si="248"/>
        <v>#VALUE!</v>
      </c>
      <c r="V1425" s="179" t="str">
        <f t="shared" si="252"/>
        <v/>
      </c>
      <c r="AC1425" s="179" t="str">
        <f>IF('Planilla de Perforacion'!K1459="Repasa","Repasa","")</f>
        <v/>
      </c>
      <c r="AE1425" s="179" t="e">
        <f t="shared" si="249"/>
        <v>#VALUE!</v>
      </c>
      <c r="AG1425" s="179" t="str">
        <f t="shared" si="250"/>
        <v/>
      </c>
      <c r="AK1425" t="str">
        <f t="shared" si="251"/>
        <v/>
      </c>
      <c r="AL1425" t="str">
        <f t="shared" si="244"/>
        <v/>
      </c>
      <c r="AM1425" t="str">
        <f t="shared" si="245"/>
        <v/>
      </c>
    </row>
    <row r="1426" spans="3:39" x14ac:dyDescent="0.25">
      <c r="C1426" s="179" t="str">
        <f>IF('Planilla de Perforacion'!K1460="Conexión","Conexión","")</f>
        <v/>
      </c>
      <c r="F1426" s="179">
        <f>'Planilla de Perforacion'!AF1460</f>
        <v>0</v>
      </c>
      <c r="G1426" s="179">
        <f>'Planilla de Perforacion'!AQ1460</f>
        <v>0</v>
      </c>
      <c r="H1426" s="179">
        <f>'Planilla de Perforacion'!AS1460</f>
        <v>0</v>
      </c>
      <c r="I1426" s="179">
        <f>'Planilla de Perforacion'!AR1460</f>
        <v>0</v>
      </c>
      <c r="N1426" s="191" t="str">
        <f t="array" ref="N1426">IFERROR(INDEX($F$1:$F$1314,SMALL(IF($C$2:$C$1314=$A$2,ROW()),ROW()-1)),"")</f>
        <v/>
      </c>
      <c r="P1426" s="193" t="str">
        <f t="shared" si="246"/>
        <v/>
      </c>
      <c r="Q1426" s="193" t="str">
        <f t="shared" si="247"/>
        <v/>
      </c>
      <c r="R1426" s="179" t="str">
        <f>IF('Planilla de Perforacion'!K1460="Survey","Survey","")</f>
        <v/>
      </c>
      <c r="T1426" s="179" t="e">
        <f t="shared" si="248"/>
        <v>#VALUE!</v>
      </c>
      <c r="V1426" s="179" t="str">
        <f t="shared" si="252"/>
        <v/>
      </c>
      <c r="AC1426" s="179" t="str">
        <f>IF('Planilla de Perforacion'!K1460="Repasa","Repasa","")</f>
        <v/>
      </c>
      <c r="AE1426" s="179" t="e">
        <f t="shared" si="249"/>
        <v>#VALUE!</v>
      </c>
      <c r="AG1426" s="179" t="str">
        <f t="shared" si="250"/>
        <v/>
      </c>
      <c r="AK1426" t="str">
        <f t="shared" si="251"/>
        <v/>
      </c>
      <c r="AL1426" t="str">
        <f t="shared" si="244"/>
        <v/>
      </c>
      <c r="AM1426" t="str">
        <f t="shared" si="245"/>
        <v/>
      </c>
    </row>
    <row r="1427" spans="3:39" x14ac:dyDescent="0.25">
      <c r="C1427" s="179" t="str">
        <f>IF('Planilla de Perforacion'!K1461="Conexión","Conexión","")</f>
        <v/>
      </c>
      <c r="F1427" s="179">
        <f>'Planilla de Perforacion'!AF1461</f>
        <v>0</v>
      </c>
      <c r="G1427" s="179">
        <f>'Planilla de Perforacion'!AQ1461</f>
        <v>0</v>
      </c>
      <c r="H1427" s="179">
        <f>'Planilla de Perforacion'!AS1461</f>
        <v>0</v>
      </c>
      <c r="I1427" s="179">
        <f>'Planilla de Perforacion'!AR1461</f>
        <v>0</v>
      </c>
      <c r="N1427" s="191" t="str">
        <f t="array" ref="N1427">IFERROR(INDEX($F$1:$F$1314,SMALL(IF($C$2:$C$1314=$A$2,ROW()),ROW()-1)),"")</f>
        <v/>
      </c>
      <c r="P1427" s="193" t="str">
        <f t="shared" si="246"/>
        <v/>
      </c>
      <c r="Q1427" s="193" t="str">
        <f t="shared" si="247"/>
        <v/>
      </c>
      <c r="R1427" s="179" t="str">
        <f>IF('Planilla de Perforacion'!K1461="Survey","Survey","")</f>
        <v/>
      </c>
      <c r="T1427" s="179" t="e">
        <f t="shared" si="248"/>
        <v>#VALUE!</v>
      </c>
      <c r="V1427" s="179" t="str">
        <f t="shared" si="252"/>
        <v/>
      </c>
      <c r="AC1427" s="179" t="str">
        <f>IF('Planilla de Perforacion'!K1461="Repasa","Repasa","")</f>
        <v/>
      </c>
      <c r="AE1427" s="179" t="e">
        <f t="shared" si="249"/>
        <v>#VALUE!</v>
      </c>
      <c r="AG1427" s="179" t="str">
        <f t="shared" si="250"/>
        <v/>
      </c>
      <c r="AK1427" t="str">
        <f t="shared" si="251"/>
        <v/>
      </c>
      <c r="AL1427" t="str">
        <f t="shared" si="244"/>
        <v/>
      </c>
      <c r="AM1427" t="str">
        <f t="shared" si="245"/>
        <v/>
      </c>
    </row>
    <row r="1428" spans="3:39" x14ac:dyDescent="0.25">
      <c r="C1428" s="179" t="str">
        <f>IF('Planilla de Perforacion'!K1462="Conexión","Conexión","")</f>
        <v/>
      </c>
      <c r="F1428" s="179">
        <f>'Planilla de Perforacion'!AF1462</f>
        <v>0</v>
      </c>
      <c r="G1428" s="179">
        <f>'Planilla de Perforacion'!AQ1462</f>
        <v>0</v>
      </c>
      <c r="H1428" s="179">
        <f>'Planilla de Perforacion'!AS1462</f>
        <v>0</v>
      </c>
      <c r="I1428" s="179">
        <f>'Planilla de Perforacion'!AR1462</f>
        <v>0</v>
      </c>
      <c r="N1428" s="191" t="str">
        <f t="array" ref="N1428">IFERROR(INDEX($F$1:$F$1314,SMALL(IF($C$2:$C$1314=$A$2,ROW()),ROW()-1)),"")</f>
        <v/>
      </c>
      <c r="P1428" s="193" t="str">
        <f t="shared" si="246"/>
        <v/>
      </c>
      <c r="Q1428" s="193" t="str">
        <f t="shared" si="247"/>
        <v/>
      </c>
      <c r="R1428" s="179" t="str">
        <f>IF('Planilla de Perforacion'!K1462="Survey","Survey","")</f>
        <v/>
      </c>
      <c r="T1428" s="179" t="e">
        <f t="shared" si="248"/>
        <v>#VALUE!</v>
      </c>
      <c r="V1428" s="179" t="str">
        <f t="shared" si="252"/>
        <v/>
      </c>
      <c r="AC1428" s="179" t="str">
        <f>IF('Planilla de Perforacion'!K1462="Repasa","Repasa","")</f>
        <v/>
      </c>
      <c r="AE1428" s="179" t="e">
        <f t="shared" si="249"/>
        <v>#VALUE!</v>
      </c>
      <c r="AG1428" s="179" t="str">
        <f t="shared" si="250"/>
        <v/>
      </c>
      <c r="AK1428" t="str">
        <f t="shared" si="251"/>
        <v/>
      </c>
      <c r="AL1428" t="str">
        <f t="shared" si="244"/>
        <v/>
      </c>
      <c r="AM1428" t="str">
        <f t="shared" si="245"/>
        <v/>
      </c>
    </row>
    <row r="1429" spans="3:39" x14ac:dyDescent="0.25">
      <c r="C1429" s="179" t="str">
        <f>IF('Planilla de Perforacion'!K1463="Conexión","Conexión","")</f>
        <v/>
      </c>
      <c r="F1429" s="179">
        <f>'Planilla de Perforacion'!AF1463</f>
        <v>0</v>
      </c>
      <c r="G1429" s="179">
        <f>'Planilla de Perforacion'!AQ1463</f>
        <v>0</v>
      </c>
      <c r="H1429" s="179">
        <f>'Planilla de Perforacion'!AS1463</f>
        <v>0</v>
      </c>
      <c r="I1429" s="179">
        <f>'Planilla de Perforacion'!AR1463</f>
        <v>0</v>
      </c>
      <c r="N1429" s="191" t="str">
        <f t="array" ref="N1429">IFERROR(INDEX($F$1:$F$1314,SMALL(IF($C$2:$C$1314=$A$2,ROW()),ROW()-1)),"")</f>
        <v/>
      </c>
      <c r="P1429" s="193" t="str">
        <f t="shared" si="246"/>
        <v/>
      </c>
      <c r="Q1429" s="193" t="str">
        <f t="shared" si="247"/>
        <v/>
      </c>
      <c r="R1429" s="179" t="str">
        <f>IF('Planilla de Perforacion'!K1463="Survey","Survey","")</f>
        <v/>
      </c>
      <c r="T1429" s="179" t="e">
        <f t="shared" si="248"/>
        <v>#VALUE!</v>
      </c>
      <c r="V1429" s="179" t="str">
        <f t="shared" si="252"/>
        <v/>
      </c>
      <c r="AC1429" s="179" t="str">
        <f>IF('Planilla de Perforacion'!K1463="Repasa","Repasa","")</f>
        <v/>
      </c>
      <c r="AE1429" s="179" t="e">
        <f t="shared" si="249"/>
        <v>#VALUE!</v>
      </c>
      <c r="AG1429" s="179" t="str">
        <f t="shared" si="250"/>
        <v/>
      </c>
      <c r="AK1429" t="str">
        <f t="shared" si="251"/>
        <v/>
      </c>
      <c r="AL1429" t="str">
        <f t="shared" si="244"/>
        <v/>
      </c>
      <c r="AM1429" t="str">
        <f t="shared" si="245"/>
        <v/>
      </c>
    </row>
    <row r="1430" spans="3:39" x14ac:dyDescent="0.25">
      <c r="C1430" s="179" t="str">
        <f>IF('Planilla de Perforacion'!K1464="Conexión","Conexión","")</f>
        <v/>
      </c>
      <c r="F1430" s="179">
        <f>'Planilla de Perforacion'!AF1464</f>
        <v>0</v>
      </c>
      <c r="G1430" s="179">
        <f>'Planilla de Perforacion'!AQ1464</f>
        <v>0</v>
      </c>
      <c r="H1430" s="179">
        <f>'Planilla de Perforacion'!AS1464</f>
        <v>0</v>
      </c>
      <c r="I1430" s="179">
        <f>'Planilla de Perforacion'!AR1464</f>
        <v>0</v>
      </c>
      <c r="N1430" s="191" t="str">
        <f t="array" ref="N1430">IFERROR(INDEX($F$1:$F$1314,SMALL(IF($C$2:$C$1314=$A$2,ROW()),ROW()-1)),"")</f>
        <v/>
      </c>
      <c r="P1430" s="193" t="str">
        <f t="shared" si="246"/>
        <v/>
      </c>
      <c r="Q1430" s="193" t="str">
        <f t="shared" si="247"/>
        <v/>
      </c>
      <c r="R1430" s="179" t="str">
        <f>IF('Planilla de Perforacion'!K1464="Survey","Survey","")</f>
        <v/>
      </c>
      <c r="T1430" s="179" t="e">
        <f t="shared" si="248"/>
        <v>#VALUE!</v>
      </c>
      <c r="V1430" s="179" t="str">
        <f t="shared" si="252"/>
        <v/>
      </c>
      <c r="AC1430" s="179" t="str">
        <f>IF('Planilla de Perforacion'!K1464="Repasa","Repasa","")</f>
        <v/>
      </c>
      <c r="AE1430" s="179" t="e">
        <f t="shared" si="249"/>
        <v>#VALUE!</v>
      </c>
      <c r="AG1430" s="179" t="str">
        <f t="shared" si="250"/>
        <v/>
      </c>
      <c r="AK1430" t="str">
        <f t="shared" si="251"/>
        <v/>
      </c>
      <c r="AL1430" t="str">
        <f t="shared" si="244"/>
        <v/>
      </c>
      <c r="AM1430" t="str">
        <f t="shared" si="245"/>
        <v/>
      </c>
    </row>
    <row r="1431" spans="3:39" x14ac:dyDescent="0.25">
      <c r="C1431" s="179" t="str">
        <f>IF('Planilla de Perforacion'!K1465="Conexión","Conexión","")</f>
        <v/>
      </c>
      <c r="F1431" s="179">
        <f>'Planilla de Perforacion'!AF1465</f>
        <v>0</v>
      </c>
      <c r="G1431" s="179">
        <f>'Planilla de Perforacion'!AQ1465</f>
        <v>0</v>
      </c>
      <c r="H1431" s="179">
        <f>'Planilla de Perforacion'!AS1465</f>
        <v>0</v>
      </c>
      <c r="I1431" s="179">
        <f>'Planilla de Perforacion'!AR1465</f>
        <v>0</v>
      </c>
      <c r="N1431" s="191" t="str">
        <f t="array" ref="N1431">IFERROR(INDEX($F$1:$F$1314,SMALL(IF($C$2:$C$1314=$A$2,ROW()),ROW()-1)),"")</f>
        <v/>
      </c>
      <c r="P1431" s="193" t="str">
        <f t="shared" si="246"/>
        <v/>
      </c>
      <c r="Q1431" s="193" t="str">
        <f t="shared" si="247"/>
        <v/>
      </c>
      <c r="R1431" s="179" t="str">
        <f>IF('Planilla de Perforacion'!K1465="Survey","Survey","")</f>
        <v/>
      </c>
      <c r="T1431" s="179" t="e">
        <f t="shared" si="248"/>
        <v>#VALUE!</v>
      </c>
      <c r="V1431" s="179" t="str">
        <f t="shared" si="252"/>
        <v/>
      </c>
      <c r="AC1431" s="179" t="str">
        <f>IF('Planilla de Perforacion'!K1465="Repasa","Repasa","")</f>
        <v/>
      </c>
      <c r="AE1431" s="179" t="e">
        <f t="shared" si="249"/>
        <v>#VALUE!</v>
      </c>
      <c r="AG1431" s="179" t="str">
        <f t="shared" si="250"/>
        <v/>
      </c>
      <c r="AK1431" t="str">
        <f t="shared" si="251"/>
        <v/>
      </c>
      <c r="AL1431" t="str">
        <f t="shared" si="244"/>
        <v/>
      </c>
      <c r="AM1431" t="str">
        <f t="shared" si="245"/>
        <v/>
      </c>
    </row>
    <row r="1432" spans="3:39" x14ac:dyDescent="0.25">
      <c r="C1432" s="179" t="str">
        <f>IF('Planilla de Perforacion'!K1466="Conexión","Conexión","")</f>
        <v/>
      </c>
      <c r="F1432" s="179">
        <f>'Planilla de Perforacion'!AF1466</f>
        <v>0</v>
      </c>
      <c r="G1432" s="179">
        <f>'Planilla de Perforacion'!AQ1466</f>
        <v>0</v>
      </c>
      <c r="H1432" s="179">
        <f>'Planilla de Perforacion'!AS1466</f>
        <v>0</v>
      </c>
      <c r="I1432" s="179">
        <f>'Planilla de Perforacion'!AR1466</f>
        <v>0</v>
      </c>
      <c r="N1432" s="191" t="str">
        <f t="array" ref="N1432">IFERROR(INDEX($F$1:$F$1314,SMALL(IF($C$2:$C$1314=$A$2,ROW()),ROW()-1)),"")</f>
        <v/>
      </c>
      <c r="P1432" s="193" t="str">
        <f t="shared" si="246"/>
        <v/>
      </c>
      <c r="Q1432" s="193" t="str">
        <f t="shared" si="247"/>
        <v/>
      </c>
      <c r="R1432" s="179" t="str">
        <f>IF('Planilla de Perforacion'!K1466="Survey","Survey","")</f>
        <v/>
      </c>
      <c r="T1432" s="179" t="e">
        <f t="shared" si="248"/>
        <v>#VALUE!</v>
      </c>
      <c r="V1432" s="179" t="str">
        <f t="shared" si="252"/>
        <v/>
      </c>
      <c r="AC1432" s="179" t="str">
        <f>IF('Planilla de Perforacion'!K1466="Repasa","Repasa","")</f>
        <v/>
      </c>
      <c r="AE1432" s="179" t="e">
        <f t="shared" si="249"/>
        <v>#VALUE!</v>
      </c>
      <c r="AG1432" s="179" t="str">
        <f t="shared" si="250"/>
        <v/>
      </c>
      <c r="AK1432" t="str">
        <f t="shared" si="251"/>
        <v/>
      </c>
      <c r="AL1432" t="str">
        <f t="shared" si="244"/>
        <v/>
      </c>
      <c r="AM1432" t="str">
        <f t="shared" si="245"/>
        <v/>
      </c>
    </row>
    <row r="1433" spans="3:39" x14ac:dyDescent="0.25">
      <c r="C1433" s="179" t="str">
        <f>IF('Planilla de Perforacion'!K1467="Conexión","Conexión","")</f>
        <v/>
      </c>
      <c r="F1433" s="179">
        <f>'Planilla de Perforacion'!AF1467</f>
        <v>0</v>
      </c>
      <c r="G1433" s="179">
        <f>'Planilla de Perforacion'!AQ1467</f>
        <v>0</v>
      </c>
      <c r="H1433" s="179">
        <f>'Planilla de Perforacion'!AS1467</f>
        <v>0</v>
      </c>
      <c r="I1433" s="179">
        <f>'Planilla de Perforacion'!AR1467</f>
        <v>0</v>
      </c>
      <c r="N1433" s="191" t="str">
        <f t="array" ref="N1433">IFERROR(INDEX($F$1:$F$1314,SMALL(IF($C$2:$C$1314=$A$2,ROW()),ROW()-1)),"")</f>
        <v/>
      </c>
      <c r="P1433" s="193" t="str">
        <f t="shared" si="246"/>
        <v/>
      </c>
      <c r="Q1433" s="193" t="str">
        <f t="shared" si="247"/>
        <v/>
      </c>
      <c r="R1433" s="179" t="str">
        <f>IF('Planilla de Perforacion'!K1467="Survey","Survey","")</f>
        <v/>
      </c>
      <c r="T1433" s="179" t="e">
        <f t="shared" si="248"/>
        <v>#VALUE!</v>
      </c>
      <c r="V1433" s="179" t="str">
        <f t="shared" si="252"/>
        <v/>
      </c>
      <c r="AC1433" s="179" t="str">
        <f>IF('Planilla de Perforacion'!K1467="Repasa","Repasa","")</f>
        <v/>
      </c>
      <c r="AE1433" s="179" t="e">
        <f t="shared" si="249"/>
        <v>#VALUE!</v>
      </c>
      <c r="AG1433" s="179" t="str">
        <f t="shared" si="250"/>
        <v/>
      </c>
      <c r="AK1433" t="str">
        <f t="shared" si="251"/>
        <v/>
      </c>
      <c r="AL1433" t="str">
        <f t="shared" si="244"/>
        <v/>
      </c>
      <c r="AM1433" t="str">
        <f t="shared" si="245"/>
        <v/>
      </c>
    </row>
    <row r="1434" spans="3:39" x14ac:dyDescent="0.25">
      <c r="C1434" s="179" t="str">
        <f>IF('Planilla de Perforacion'!K1468="Conexión","Conexión","")</f>
        <v/>
      </c>
      <c r="F1434" s="179">
        <f>'Planilla de Perforacion'!AF1468</f>
        <v>0</v>
      </c>
      <c r="G1434" s="179">
        <f>'Planilla de Perforacion'!AQ1468</f>
        <v>0</v>
      </c>
      <c r="H1434" s="179">
        <f>'Planilla de Perforacion'!AS1468</f>
        <v>0</v>
      </c>
      <c r="I1434" s="179">
        <f>'Planilla de Perforacion'!AR1468</f>
        <v>0</v>
      </c>
      <c r="N1434" s="191" t="str">
        <f t="array" ref="N1434">IFERROR(INDEX($F$1:$F$1314,SMALL(IF($C$2:$C$1314=$A$2,ROW()),ROW()-1)),"")</f>
        <v/>
      </c>
      <c r="P1434" s="193" t="str">
        <f t="shared" si="246"/>
        <v/>
      </c>
      <c r="Q1434" s="193" t="str">
        <f t="shared" si="247"/>
        <v/>
      </c>
      <c r="R1434" s="179" t="str">
        <f>IF('Planilla de Perforacion'!K1468="Survey","Survey","")</f>
        <v/>
      </c>
      <c r="T1434" s="179" t="e">
        <f t="shared" si="248"/>
        <v>#VALUE!</v>
      </c>
      <c r="V1434" s="179" t="str">
        <f t="shared" si="252"/>
        <v/>
      </c>
      <c r="AC1434" s="179" t="str">
        <f>IF('Planilla de Perforacion'!K1468="Repasa","Repasa","")</f>
        <v/>
      </c>
      <c r="AE1434" s="179" t="e">
        <f t="shared" si="249"/>
        <v>#VALUE!</v>
      </c>
      <c r="AG1434" s="179" t="str">
        <f t="shared" si="250"/>
        <v/>
      </c>
      <c r="AK1434" t="str">
        <f t="shared" si="251"/>
        <v/>
      </c>
      <c r="AL1434" t="str">
        <f t="shared" si="244"/>
        <v/>
      </c>
      <c r="AM1434" t="str">
        <f t="shared" si="245"/>
        <v/>
      </c>
    </row>
    <row r="1435" spans="3:39" x14ac:dyDescent="0.25">
      <c r="C1435" s="179" t="str">
        <f>IF('Planilla de Perforacion'!K1469="Conexión","Conexión","")</f>
        <v/>
      </c>
      <c r="F1435" s="179">
        <f>'Planilla de Perforacion'!AF1469</f>
        <v>0</v>
      </c>
      <c r="G1435" s="179">
        <f>'Planilla de Perforacion'!AQ1469</f>
        <v>0</v>
      </c>
      <c r="H1435" s="179">
        <f>'Planilla de Perforacion'!AS1469</f>
        <v>0</v>
      </c>
      <c r="I1435" s="179">
        <f>'Planilla de Perforacion'!AR1469</f>
        <v>0</v>
      </c>
      <c r="N1435" s="191" t="str">
        <f t="array" ref="N1435">IFERROR(INDEX($F$1:$F$1314,SMALL(IF($C$2:$C$1314=$A$2,ROW()),ROW()-1)),"")</f>
        <v/>
      </c>
      <c r="P1435" s="193" t="str">
        <f t="shared" si="246"/>
        <v/>
      </c>
      <c r="Q1435" s="193" t="str">
        <f t="shared" si="247"/>
        <v/>
      </c>
      <c r="R1435" s="179" t="str">
        <f>IF('Planilla de Perforacion'!K1469="Survey","Survey","")</f>
        <v/>
      </c>
      <c r="T1435" s="179" t="e">
        <f t="shared" si="248"/>
        <v>#VALUE!</v>
      </c>
      <c r="V1435" s="179" t="str">
        <f t="shared" si="252"/>
        <v/>
      </c>
      <c r="AC1435" s="179" t="str">
        <f>IF('Planilla de Perforacion'!K1469="Repasa","Repasa","")</f>
        <v/>
      </c>
      <c r="AE1435" s="179" t="e">
        <f t="shared" si="249"/>
        <v>#VALUE!</v>
      </c>
      <c r="AG1435" s="179" t="str">
        <f t="shared" si="250"/>
        <v/>
      </c>
      <c r="AK1435" t="str">
        <f t="shared" si="251"/>
        <v/>
      </c>
      <c r="AL1435" t="str">
        <f t="shared" si="244"/>
        <v/>
      </c>
      <c r="AM1435" t="str">
        <f t="shared" si="245"/>
        <v/>
      </c>
    </row>
    <row r="1436" spans="3:39" x14ac:dyDescent="0.25">
      <c r="C1436" s="179" t="str">
        <f>IF('Planilla de Perforacion'!K1470="Conexión","Conexión","")</f>
        <v/>
      </c>
      <c r="F1436" s="179">
        <f>'Planilla de Perforacion'!AF1470</f>
        <v>0</v>
      </c>
      <c r="G1436" s="179">
        <f>'Planilla de Perforacion'!AQ1470</f>
        <v>0</v>
      </c>
      <c r="H1436" s="179">
        <f>'Planilla de Perforacion'!AS1470</f>
        <v>0</v>
      </c>
      <c r="I1436" s="179">
        <f>'Planilla de Perforacion'!AR1470</f>
        <v>0</v>
      </c>
      <c r="N1436" s="191" t="str">
        <f t="array" ref="N1436">IFERROR(INDEX($F$1:$F$1314,SMALL(IF($C$2:$C$1314=$A$2,ROW()),ROW()-1)),"")</f>
        <v/>
      </c>
      <c r="P1436" s="193" t="str">
        <f t="shared" si="246"/>
        <v/>
      </c>
      <c r="Q1436" s="193" t="str">
        <f t="shared" si="247"/>
        <v/>
      </c>
      <c r="R1436" s="179" t="str">
        <f>IF('Planilla de Perforacion'!K1470="Survey","Survey","")</f>
        <v/>
      </c>
      <c r="T1436" s="179" t="e">
        <f t="shared" si="248"/>
        <v>#VALUE!</v>
      </c>
      <c r="V1436" s="179" t="str">
        <f t="shared" si="252"/>
        <v/>
      </c>
      <c r="AC1436" s="179" t="str">
        <f>IF('Planilla de Perforacion'!K1470="Repasa","Repasa","")</f>
        <v/>
      </c>
      <c r="AE1436" s="179" t="e">
        <f t="shared" si="249"/>
        <v>#VALUE!</v>
      </c>
      <c r="AG1436" s="179" t="str">
        <f t="shared" si="250"/>
        <v/>
      </c>
      <c r="AK1436" t="str">
        <f t="shared" si="251"/>
        <v/>
      </c>
      <c r="AL1436" t="str">
        <f t="shared" si="244"/>
        <v/>
      </c>
      <c r="AM1436" t="str">
        <f t="shared" si="245"/>
        <v/>
      </c>
    </row>
    <row r="1437" spans="3:39" x14ac:dyDescent="0.25">
      <c r="C1437" s="179" t="str">
        <f>IF('Planilla de Perforacion'!K1471="Conexión","Conexión","")</f>
        <v/>
      </c>
      <c r="F1437" s="179">
        <f>'Planilla de Perforacion'!AF1471</f>
        <v>0</v>
      </c>
      <c r="G1437" s="179">
        <f>'Planilla de Perforacion'!AQ1471</f>
        <v>0</v>
      </c>
      <c r="H1437" s="179">
        <f>'Planilla de Perforacion'!AS1471</f>
        <v>0</v>
      </c>
      <c r="I1437" s="179">
        <f>'Planilla de Perforacion'!AR1471</f>
        <v>0</v>
      </c>
      <c r="N1437" s="191" t="str">
        <f t="array" ref="N1437">IFERROR(INDEX($F$1:$F$1314,SMALL(IF($C$2:$C$1314=$A$2,ROW()),ROW()-1)),"")</f>
        <v/>
      </c>
      <c r="P1437" s="193" t="str">
        <f t="shared" si="246"/>
        <v/>
      </c>
      <c r="Q1437" s="193" t="str">
        <f t="shared" si="247"/>
        <v/>
      </c>
      <c r="R1437" s="179" t="str">
        <f>IF('Planilla de Perforacion'!K1471="Survey","Survey","")</f>
        <v/>
      </c>
      <c r="T1437" s="179" t="e">
        <f t="shared" si="248"/>
        <v>#VALUE!</v>
      </c>
      <c r="V1437" s="179" t="str">
        <f t="shared" si="252"/>
        <v/>
      </c>
      <c r="AC1437" s="179" t="str">
        <f>IF('Planilla de Perforacion'!K1471="Repasa","Repasa","")</f>
        <v/>
      </c>
      <c r="AE1437" s="179" t="e">
        <f t="shared" si="249"/>
        <v>#VALUE!</v>
      </c>
      <c r="AG1437" s="179" t="str">
        <f t="shared" si="250"/>
        <v/>
      </c>
      <c r="AK1437" t="str">
        <f t="shared" si="251"/>
        <v/>
      </c>
      <c r="AL1437" t="str">
        <f t="shared" si="244"/>
        <v/>
      </c>
      <c r="AM1437" t="str">
        <f t="shared" si="245"/>
        <v/>
      </c>
    </row>
    <row r="1438" spans="3:39" x14ac:dyDescent="0.25">
      <c r="C1438" s="179" t="str">
        <f>IF('Planilla de Perforacion'!K1472="Conexión","Conexión","")</f>
        <v/>
      </c>
      <c r="F1438" s="179">
        <f>'Planilla de Perforacion'!AF1472</f>
        <v>0</v>
      </c>
      <c r="G1438" s="179">
        <f>'Planilla de Perforacion'!AQ1472</f>
        <v>0</v>
      </c>
      <c r="H1438" s="179">
        <f>'Planilla de Perforacion'!AS1472</f>
        <v>0</v>
      </c>
      <c r="I1438" s="179">
        <f>'Planilla de Perforacion'!AR1472</f>
        <v>0</v>
      </c>
      <c r="N1438" s="191" t="str">
        <f t="array" ref="N1438">IFERROR(INDEX($F$1:$F$1314,SMALL(IF($C$2:$C$1314=$A$2,ROW()),ROW()-1)),"")</f>
        <v/>
      </c>
      <c r="P1438" s="193" t="str">
        <f t="shared" si="246"/>
        <v/>
      </c>
      <c r="Q1438" s="193" t="str">
        <f t="shared" si="247"/>
        <v/>
      </c>
      <c r="R1438" s="179" t="str">
        <f>IF('Planilla de Perforacion'!K1472="Survey","Survey","")</f>
        <v/>
      </c>
      <c r="T1438" s="179" t="e">
        <f t="shared" si="248"/>
        <v>#VALUE!</v>
      </c>
      <c r="V1438" s="179" t="str">
        <f t="shared" si="252"/>
        <v/>
      </c>
      <c r="AC1438" s="179" t="str">
        <f>IF('Planilla de Perforacion'!K1472="Repasa","Repasa","")</f>
        <v/>
      </c>
      <c r="AE1438" s="179" t="e">
        <f t="shared" si="249"/>
        <v>#VALUE!</v>
      </c>
      <c r="AG1438" s="179" t="str">
        <f t="shared" si="250"/>
        <v/>
      </c>
      <c r="AK1438" t="str">
        <f t="shared" si="251"/>
        <v/>
      </c>
      <c r="AL1438" t="str">
        <f t="shared" si="244"/>
        <v/>
      </c>
      <c r="AM1438" t="str">
        <f t="shared" si="245"/>
        <v/>
      </c>
    </row>
    <row r="1439" spans="3:39" x14ac:dyDescent="0.25">
      <c r="C1439" s="179" t="str">
        <f>IF('Planilla de Perforacion'!K1473="Conexión","Conexión","")</f>
        <v/>
      </c>
      <c r="F1439" s="179">
        <f>'Planilla de Perforacion'!AF1473</f>
        <v>0</v>
      </c>
      <c r="G1439" s="179">
        <f>'Planilla de Perforacion'!AQ1473</f>
        <v>0</v>
      </c>
      <c r="H1439" s="179">
        <f>'Planilla de Perforacion'!AS1473</f>
        <v>0</v>
      </c>
      <c r="I1439" s="179">
        <f>'Planilla de Perforacion'!AR1473</f>
        <v>0</v>
      </c>
      <c r="N1439" s="191" t="str">
        <f t="array" ref="N1439">IFERROR(INDEX($F$1:$F$1314,SMALL(IF($C$2:$C$1314=$A$2,ROW()),ROW()-1)),"")</f>
        <v/>
      </c>
      <c r="P1439" s="193" t="str">
        <f t="shared" si="246"/>
        <v/>
      </c>
      <c r="Q1439" s="193" t="str">
        <f t="shared" si="247"/>
        <v/>
      </c>
      <c r="R1439" s="179" t="str">
        <f>IF('Planilla de Perforacion'!K1473="Survey","Survey","")</f>
        <v/>
      </c>
      <c r="T1439" s="179" t="e">
        <f t="shared" si="248"/>
        <v>#VALUE!</v>
      </c>
      <c r="V1439" s="179" t="str">
        <f t="shared" si="252"/>
        <v/>
      </c>
      <c r="AC1439" s="179" t="str">
        <f>IF('Planilla de Perforacion'!K1473="Repasa","Repasa","")</f>
        <v/>
      </c>
      <c r="AE1439" s="179" t="e">
        <f t="shared" si="249"/>
        <v>#VALUE!</v>
      </c>
      <c r="AG1439" s="179" t="str">
        <f t="shared" si="250"/>
        <v/>
      </c>
      <c r="AK1439" t="str">
        <f t="shared" si="251"/>
        <v/>
      </c>
      <c r="AL1439" t="str">
        <f t="shared" si="244"/>
        <v/>
      </c>
      <c r="AM1439" t="str">
        <f t="shared" si="245"/>
        <v/>
      </c>
    </row>
    <row r="1440" spans="3:39" x14ac:dyDescent="0.25">
      <c r="C1440" s="179" t="str">
        <f>IF('Planilla de Perforacion'!K1474="Conexión","Conexión","")</f>
        <v/>
      </c>
      <c r="F1440" s="179">
        <f>'Planilla de Perforacion'!AF1474</f>
        <v>0</v>
      </c>
      <c r="G1440" s="179">
        <f>'Planilla de Perforacion'!AQ1474</f>
        <v>0</v>
      </c>
      <c r="H1440" s="179">
        <f>'Planilla de Perforacion'!AS1474</f>
        <v>0</v>
      </c>
      <c r="I1440" s="179">
        <f>'Planilla de Perforacion'!AR1474</f>
        <v>0</v>
      </c>
      <c r="N1440" s="191" t="str">
        <f t="array" ref="N1440">IFERROR(INDEX($F$1:$F$1314,SMALL(IF($C$2:$C$1314=$A$2,ROW()),ROW()-1)),"")</f>
        <v/>
      </c>
      <c r="P1440" s="193" t="str">
        <f t="shared" si="246"/>
        <v/>
      </c>
      <c r="Q1440" s="193" t="str">
        <f t="shared" si="247"/>
        <v/>
      </c>
      <c r="R1440" s="179" t="str">
        <f>IF('Planilla de Perforacion'!K1474="Survey","Survey","")</f>
        <v/>
      </c>
      <c r="T1440" s="179" t="e">
        <f t="shared" si="248"/>
        <v>#VALUE!</v>
      </c>
      <c r="V1440" s="179" t="str">
        <f t="shared" si="252"/>
        <v/>
      </c>
      <c r="AC1440" s="179" t="str">
        <f>IF('Planilla de Perforacion'!K1474="Repasa","Repasa","")</f>
        <v/>
      </c>
      <c r="AE1440" s="179" t="e">
        <f t="shared" si="249"/>
        <v>#VALUE!</v>
      </c>
      <c r="AG1440" s="179" t="str">
        <f t="shared" si="250"/>
        <v/>
      </c>
      <c r="AK1440" t="str">
        <f t="shared" si="251"/>
        <v/>
      </c>
      <c r="AL1440" t="str">
        <f t="shared" si="244"/>
        <v/>
      </c>
      <c r="AM1440" t="str">
        <f t="shared" si="245"/>
        <v/>
      </c>
    </row>
    <row r="1441" spans="3:39" x14ac:dyDescent="0.25">
      <c r="C1441" s="179" t="str">
        <f>IF('Planilla de Perforacion'!K1475="Conexión","Conexión","")</f>
        <v/>
      </c>
      <c r="F1441" s="179">
        <f>'Planilla de Perforacion'!AF1475</f>
        <v>0</v>
      </c>
      <c r="G1441" s="179">
        <f>'Planilla de Perforacion'!AQ1475</f>
        <v>0</v>
      </c>
      <c r="H1441" s="179">
        <f>'Planilla de Perforacion'!AS1475</f>
        <v>0</v>
      </c>
      <c r="I1441" s="179">
        <f>'Planilla de Perforacion'!AR1475</f>
        <v>0</v>
      </c>
      <c r="N1441" s="191" t="str">
        <f t="array" ref="N1441">IFERROR(INDEX($F$1:$F$1314,SMALL(IF($C$2:$C$1314=$A$2,ROW()),ROW()-1)),"")</f>
        <v/>
      </c>
      <c r="P1441" s="193" t="str">
        <f t="shared" si="246"/>
        <v/>
      </c>
      <c r="Q1441" s="193" t="str">
        <f t="shared" si="247"/>
        <v/>
      </c>
      <c r="R1441" s="179" t="str">
        <f>IF('Planilla de Perforacion'!K1475="Survey","Survey","")</f>
        <v/>
      </c>
      <c r="T1441" s="179" t="e">
        <f t="shared" si="248"/>
        <v>#VALUE!</v>
      </c>
      <c r="V1441" s="179" t="str">
        <f t="shared" si="252"/>
        <v/>
      </c>
      <c r="AC1441" s="179" t="str">
        <f>IF('Planilla de Perforacion'!K1475="Repasa","Repasa","")</f>
        <v/>
      </c>
      <c r="AE1441" s="179" t="e">
        <f t="shared" si="249"/>
        <v>#VALUE!</v>
      </c>
      <c r="AG1441" s="179" t="str">
        <f t="shared" si="250"/>
        <v/>
      </c>
      <c r="AK1441" t="str">
        <f t="shared" si="251"/>
        <v/>
      </c>
      <c r="AL1441" t="str">
        <f t="shared" si="244"/>
        <v/>
      </c>
      <c r="AM1441" t="str">
        <f t="shared" si="245"/>
        <v/>
      </c>
    </row>
    <row r="1442" spans="3:39" x14ac:dyDescent="0.25">
      <c r="C1442" s="179" t="str">
        <f>IF('Planilla de Perforacion'!K1476="Conexión","Conexión","")</f>
        <v/>
      </c>
      <c r="F1442" s="179">
        <f>'Planilla de Perforacion'!AF1476</f>
        <v>0</v>
      </c>
      <c r="G1442" s="179">
        <f>'Planilla de Perforacion'!AQ1476</f>
        <v>0</v>
      </c>
      <c r="H1442" s="179">
        <f>'Planilla de Perforacion'!AS1476</f>
        <v>0</v>
      </c>
      <c r="I1442" s="179">
        <f>'Planilla de Perforacion'!AR1476</f>
        <v>0</v>
      </c>
      <c r="N1442" s="191" t="str">
        <f t="array" ref="N1442">IFERROR(INDEX($F$1:$F$1314,SMALL(IF($C$2:$C$1314=$A$2,ROW()),ROW()-1)),"")</f>
        <v/>
      </c>
      <c r="P1442" s="193" t="str">
        <f t="shared" si="246"/>
        <v/>
      </c>
      <c r="Q1442" s="193" t="str">
        <f t="shared" si="247"/>
        <v/>
      </c>
      <c r="R1442" s="179" t="str">
        <f>IF('Planilla de Perforacion'!K1476="Survey","Survey","")</f>
        <v/>
      </c>
      <c r="T1442" s="179" t="e">
        <f t="shared" si="248"/>
        <v>#VALUE!</v>
      </c>
      <c r="V1442" s="179" t="str">
        <f t="shared" si="252"/>
        <v/>
      </c>
      <c r="AC1442" s="179" t="str">
        <f>IF('Planilla de Perforacion'!K1476="Repasa","Repasa","")</f>
        <v/>
      </c>
      <c r="AE1442" s="179" t="e">
        <f t="shared" si="249"/>
        <v>#VALUE!</v>
      </c>
      <c r="AG1442" s="179" t="str">
        <f t="shared" si="250"/>
        <v/>
      </c>
      <c r="AK1442" t="str">
        <f t="shared" si="251"/>
        <v/>
      </c>
      <c r="AL1442" t="str">
        <f t="shared" si="244"/>
        <v/>
      </c>
      <c r="AM1442" t="str">
        <f t="shared" si="245"/>
        <v/>
      </c>
    </row>
    <row r="1443" spans="3:39" x14ac:dyDescent="0.25">
      <c r="C1443" s="179" t="str">
        <f>IF('Planilla de Perforacion'!K1477="Conexión","Conexión","")</f>
        <v/>
      </c>
      <c r="F1443" s="179">
        <f>'Planilla de Perforacion'!AF1477</f>
        <v>0</v>
      </c>
      <c r="G1443" s="179">
        <f>'Planilla de Perforacion'!AQ1477</f>
        <v>0</v>
      </c>
      <c r="H1443" s="179">
        <f>'Planilla de Perforacion'!AS1477</f>
        <v>0</v>
      </c>
      <c r="I1443" s="179">
        <f>'Planilla de Perforacion'!AR1477</f>
        <v>0</v>
      </c>
      <c r="N1443" s="191" t="str">
        <f t="array" ref="N1443">IFERROR(INDEX($F$1:$F$1314,SMALL(IF($C$2:$C$1314=$A$2,ROW()),ROW()-1)),"")</f>
        <v/>
      </c>
      <c r="P1443" s="193" t="str">
        <f t="shared" si="246"/>
        <v/>
      </c>
      <c r="Q1443" s="193" t="str">
        <f t="shared" si="247"/>
        <v/>
      </c>
      <c r="R1443" s="179" t="str">
        <f>IF('Planilla de Perforacion'!K1477="Survey","Survey","")</f>
        <v/>
      </c>
      <c r="T1443" s="179" t="e">
        <f t="shared" si="248"/>
        <v>#VALUE!</v>
      </c>
      <c r="V1443" s="179" t="str">
        <f t="shared" si="252"/>
        <v/>
      </c>
      <c r="AC1443" s="179" t="str">
        <f>IF('Planilla de Perforacion'!K1477="Repasa","Repasa","")</f>
        <v/>
      </c>
      <c r="AE1443" s="179" t="e">
        <f t="shared" si="249"/>
        <v>#VALUE!</v>
      </c>
      <c r="AG1443" s="179" t="str">
        <f t="shared" si="250"/>
        <v/>
      </c>
      <c r="AK1443" t="str">
        <f t="shared" si="251"/>
        <v/>
      </c>
      <c r="AL1443" t="str">
        <f t="shared" si="244"/>
        <v/>
      </c>
      <c r="AM1443" t="str">
        <f t="shared" si="245"/>
        <v/>
      </c>
    </row>
    <row r="1444" spans="3:39" x14ac:dyDescent="0.25">
      <c r="C1444" s="179" t="str">
        <f>IF('Planilla de Perforacion'!K1478="Conexión","Conexión","")</f>
        <v/>
      </c>
      <c r="F1444" s="179">
        <f>'Planilla de Perforacion'!AF1478</f>
        <v>0</v>
      </c>
      <c r="G1444" s="179">
        <f>'Planilla de Perforacion'!AQ1478</f>
        <v>0</v>
      </c>
      <c r="H1444" s="179">
        <f>'Planilla de Perforacion'!AS1478</f>
        <v>0</v>
      </c>
      <c r="I1444" s="179">
        <f>'Planilla de Perforacion'!AR1478</f>
        <v>0</v>
      </c>
      <c r="N1444" s="191" t="str">
        <f t="array" ref="N1444">IFERROR(INDEX($F$1:$F$1314,SMALL(IF($C$2:$C$1314=$A$2,ROW()),ROW()-1)),"")</f>
        <v/>
      </c>
      <c r="P1444" s="193" t="str">
        <f t="shared" si="246"/>
        <v/>
      </c>
      <c r="Q1444" s="193" t="str">
        <f t="shared" si="247"/>
        <v/>
      </c>
      <c r="R1444" s="179" t="str">
        <f>IF('Planilla de Perforacion'!K1478="Survey","Survey","")</f>
        <v/>
      </c>
      <c r="T1444" s="179" t="e">
        <f t="shared" si="248"/>
        <v>#VALUE!</v>
      </c>
      <c r="V1444" s="179" t="str">
        <f t="shared" si="252"/>
        <v/>
      </c>
      <c r="AC1444" s="179" t="str">
        <f>IF('Planilla de Perforacion'!K1478="Repasa","Repasa","")</f>
        <v/>
      </c>
      <c r="AE1444" s="179" t="e">
        <f t="shared" si="249"/>
        <v>#VALUE!</v>
      </c>
      <c r="AG1444" s="179" t="str">
        <f t="shared" si="250"/>
        <v/>
      </c>
      <c r="AK1444" t="str">
        <f t="shared" si="251"/>
        <v/>
      </c>
      <c r="AL1444" t="str">
        <f t="shared" si="244"/>
        <v/>
      </c>
      <c r="AM1444" t="str">
        <f t="shared" si="245"/>
        <v/>
      </c>
    </row>
    <row r="1445" spans="3:39" x14ac:dyDescent="0.25">
      <c r="C1445" s="179" t="str">
        <f>IF('Planilla de Perforacion'!K1479="Conexión","Conexión","")</f>
        <v/>
      </c>
      <c r="F1445" s="179">
        <f>'Planilla de Perforacion'!AF1479</f>
        <v>0</v>
      </c>
      <c r="G1445" s="179">
        <f>'Planilla de Perforacion'!AQ1479</f>
        <v>0</v>
      </c>
      <c r="H1445" s="179">
        <f>'Planilla de Perforacion'!AS1479</f>
        <v>0</v>
      </c>
      <c r="I1445" s="179">
        <f>'Planilla de Perforacion'!AR1479</f>
        <v>0</v>
      </c>
      <c r="N1445" s="191" t="str">
        <f t="array" ref="N1445">IFERROR(INDEX($F$1:$F$1314,SMALL(IF($C$2:$C$1314=$A$2,ROW()),ROW()-1)),"")</f>
        <v/>
      </c>
      <c r="P1445" s="193" t="str">
        <f t="shared" si="246"/>
        <v/>
      </c>
      <c r="Q1445" s="193" t="str">
        <f t="shared" si="247"/>
        <v/>
      </c>
      <c r="R1445" s="179" t="str">
        <f>IF('Planilla de Perforacion'!K1479="Survey","Survey","")</f>
        <v/>
      </c>
      <c r="T1445" s="179" t="e">
        <f t="shared" si="248"/>
        <v>#VALUE!</v>
      </c>
      <c r="V1445" s="179" t="str">
        <f t="shared" si="252"/>
        <v/>
      </c>
      <c r="AC1445" s="179" t="str">
        <f>IF('Planilla de Perforacion'!K1479="Repasa","Repasa","")</f>
        <v/>
      </c>
      <c r="AE1445" s="179" t="e">
        <f t="shared" si="249"/>
        <v>#VALUE!</v>
      </c>
      <c r="AG1445" s="179" t="str">
        <f t="shared" si="250"/>
        <v/>
      </c>
      <c r="AK1445" t="str">
        <f t="shared" si="251"/>
        <v/>
      </c>
      <c r="AL1445" t="str">
        <f t="shared" si="244"/>
        <v/>
      </c>
      <c r="AM1445" t="str">
        <f t="shared" si="245"/>
        <v/>
      </c>
    </row>
    <row r="1446" spans="3:39" x14ac:dyDescent="0.25">
      <c r="C1446" s="179" t="str">
        <f>IF('Planilla de Perforacion'!K1480="Conexión","Conexión","")</f>
        <v/>
      </c>
      <c r="F1446" s="179">
        <f>'Planilla de Perforacion'!AF1480</f>
        <v>0</v>
      </c>
      <c r="G1446" s="179">
        <f>'Planilla de Perforacion'!AQ1480</f>
        <v>0</v>
      </c>
      <c r="H1446" s="179">
        <f>'Planilla de Perforacion'!AS1480</f>
        <v>0</v>
      </c>
      <c r="I1446" s="179">
        <f>'Planilla de Perforacion'!AR1480</f>
        <v>0</v>
      </c>
      <c r="N1446" s="191" t="str">
        <f t="array" ref="N1446">IFERROR(INDEX($F$1:$F$1314,SMALL(IF($C$2:$C$1314=$A$2,ROW()),ROW()-1)),"")</f>
        <v/>
      </c>
      <c r="P1446" s="193" t="str">
        <f t="shared" si="246"/>
        <v/>
      </c>
      <c r="Q1446" s="193" t="str">
        <f t="shared" si="247"/>
        <v/>
      </c>
      <c r="R1446" s="179" t="str">
        <f>IF('Planilla de Perforacion'!K1480="Survey","Survey","")</f>
        <v/>
      </c>
      <c r="T1446" s="179" t="e">
        <f t="shared" si="248"/>
        <v>#VALUE!</v>
      </c>
      <c r="V1446" s="179" t="str">
        <f t="shared" si="252"/>
        <v/>
      </c>
      <c r="AC1446" s="179" t="str">
        <f>IF('Planilla de Perforacion'!K1480="Repasa","Repasa","")</f>
        <v/>
      </c>
      <c r="AE1446" s="179" t="e">
        <f t="shared" si="249"/>
        <v>#VALUE!</v>
      </c>
      <c r="AG1446" s="179" t="str">
        <f t="shared" si="250"/>
        <v/>
      </c>
      <c r="AK1446" t="str">
        <f t="shared" si="251"/>
        <v/>
      </c>
      <c r="AL1446" t="str">
        <f t="shared" si="244"/>
        <v/>
      </c>
      <c r="AM1446" t="str">
        <f t="shared" si="245"/>
        <v/>
      </c>
    </row>
    <row r="1447" spans="3:39" x14ac:dyDescent="0.25">
      <c r="C1447" s="179" t="str">
        <f>IF('Planilla de Perforacion'!K1481="Conexión","Conexión","")</f>
        <v/>
      </c>
      <c r="F1447" s="179">
        <f>'Planilla de Perforacion'!AF1481</f>
        <v>0</v>
      </c>
      <c r="G1447" s="179">
        <f>'Planilla de Perforacion'!AQ1481</f>
        <v>0</v>
      </c>
      <c r="H1447" s="179">
        <f>'Planilla de Perforacion'!AS1481</f>
        <v>0</v>
      </c>
      <c r="I1447" s="179">
        <f>'Planilla de Perforacion'!AR1481</f>
        <v>0</v>
      </c>
      <c r="N1447" s="191" t="str">
        <f t="array" ref="N1447">IFERROR(INDEX($F$1:$F$1314,SMALL(IF($C$2:$C$1314=$A$2,ROW()),ROW()-1)),"")</f>
        <v/>
      </c>
      <c r="P1447" s="193" t="str">
        <f t="shared" si="246"/>
        <v/>
      </c>
      <c r="Q1447" s="193" t="str">
        <f t="shared" si="247"/>
        <v/>
      </c>
      <c r="R1447" s="179" t="str">
        <f>IF('Planilla de Perforacion'!K1481="Survey","Survey","")</f>
        <v/>
      </c>
      <c r="T1447" s="179" t="e">
        <f t="shared" si="248"/>
        <v>#VALUE!</v>
      </c>
      <c r="V1447" s="179" t="str">
        <f t="shared" si="252"/>
        <v/>
      </c>
      <c r="AC1447" s="179" t="str">
        <f>IF('Planilla de Perforacion'!K1481="Repasa","Repasa","")</f>
        <v/>
      </c>
      <c r="AE1447" s="179" t="e">
        <f t="shared" si="249"/>
        <v>#VALUE!</v>
      </c>
      <c r="AG1447" s="179" t="str">
        <f t="shared" si="250"/>
        <v/>
      </c>
      <c r="AK1447" t="str">
        <f t="shared" si="251"/>
        <v/>
      </c>
      <c r="AL1447" t="str">
        <f t="shared" si="244"/>
        <v/>
      </c>
      <c r="AM1447" t="str">
        <f t="shared" si="245"/>
        <v/>
      </c>
    </row>
    <row r="1448" spans="3:39" x14ac:dyDescent="0.25">
      <c r="C1448" s="179" t="str">
        <f>IF('Planilla de Perforacion'!K1482="Conexión","Conexión","")</f>
        <v/>
      </c>
      <c r="F1448" s="179">
        <f>'Planilla de Perforacion'!AF1482</f>
        <v>0</v>
      </c>
      <c r="G1448" s="179">
        <f>'Planilla de Perforacion'!AQ1482</f>
        <v>0</v>
      </c>
      <c r="H1448" s="179">
        <f>'Planilla de Perforacion'!AS1482</f>
        <v>0</v>
      </c>
      <c r="I1448" s="179">
        <f>'Planilla de Perforacion'!AR1482</f>
        <v>0</v>
      </c>
      <c r="N1448" s="191" t="str">
        <f t="array" ref="N1448">IFERROR(INDEX($F$1:$F$1314,SMALL(IF($C$2:$C$1314=$A$2,ROW()),ROW()-1)),"")</f>
        <v/>
      </c>
      <c r="P1448" s="193" t="str">
        <f t="shared" si="246"/>
        <v/>
      </c>
      <c r="Q1448" s="193" t="str">
        <f t="shared" si="247"/>
        <v/>
      </c>
      <c r="R1448" s="179" t="str">
        <f>IF('Planilla de Perforacion'!K1482="Survey","Survey","")</f>
        <v/>
      </c>
      <c r="T1448" s="179" t="e">
        <f t="shared" si="248"/>
        <v>#VALUE!</v>
      </c>
      <c r="V1448" s="179" t="str">
        <f t="shared" si="252"/>
        <v/>
      </c>
      <c r="AC1448" s="179" t="str">
        <f>IF('Planilla de Perforacion'!K1482="Repasa","Repasa","")</f>
        <v/>
      </c>
      <c r="AE1448" s="179" t="e">
        <f t="shared" si="249"/>
        <v>#VALUE!</v>
      </c>
      <c r="AG1448" s="179" t="str">
        <f t="shared" si="250"/>
        <v/>
      </c>
      <c r="AK1448" t="str">
        <f t="shared" si="251"/>
        <v/>
      </c>
      <c r="AL1448" t="str">
        <f t="shared" si="244"/>
        <v/>
      </c>
      <c r="AM1448" t="str">
        <f t="shared" si="245"/>
        <v/>
      </c>
    </row>
    <row r="1449" spans="3:39" x14ac:dyDescent="0.25">
      <c r="C1449" s="179" t="str">
        <f>IF('Planilla de Perforacion'!K1483="Conexión","Conexión","")</f>
        <v/>
      </c>
      <c r="F1449" s="179">
        <f>'Planilla de Perforacion'!AF1483</f>
        <v>0</v>
      </c>
      <c r="G1449" s="179">
        <f>'Planilla de Perforacion'!AQ1483</f>
        <v>0</v>
      </c>
      <c r="H1449" s="179">
        <f>'Planilla de Perforacion'!AS1483</f>
        <v>0</v>
      </c>
      <c r="I1449" s="179">
        <f>'Planilla de Perforacion'!AR1483</f>
        <v>0</v>
      </c>
      <c r="N1449" s="191" t="str">
        <f t="array" ref="N1449">IFERROR(INDEX($F$1:$F$1314,SMALL(IF($C$2:$C$1314=$A$2,ROW()),ROW()-1)),"")</f>
        <v/>
      </c>
      <c r="P1449" s="193" t="str">
        <f t="shared" si="246"/>
        <v/>
      </c>
      <c r="Q1449" s="193" t="str">
        <f t="shared" si="247"/>
        <v/>
      </c>
      <c r="R1449" s="179" t="str">
        <f>IF('Planilla de Perforacion'!K1483="Survey","Survey","")</f>
        <v/>
      </c>
      <c r="T1449" s="179" t="e">
        <f t="shared" si="248"/>
        <v>#VALUE!</v>
      </c>
      <c r="V1449" s="179" t="str">
        <f t="shared" si="252"/>
        <v/>
      </c>
      <c r="AC1449" s="179" t="str">
        <f>IF('Planilla de Perforacion'!K1483="Repasa","Repasa","")</f>
        <v/>
      </c>
      <c r="AE1449" s="179" t="e">
        <f t="shared" si="249"/>
        <v>#VALUE!</v>
      </c>
      <c r="AG1449" s="179" t="str">
        <f t="shared" si="250"/>
        <v/>
      </c>
      <c r="AK1449" t="str">
        <f t="shared" si="251"/>
        <v/>
      </c>
      <c r="AL1449" t="str">
        <f t="shared" si="244"/>
        <v/>
      </c>
      <c r="AM1449" t="str">
        <f t="shared" si="245"/>
        <v/>
      </c>
    </row>
    <row r="1450" spans="3:39" x14ac:dyDescent="0.25">
      <c r="C1450" s="179" t="str">
        <f>IF('Planilla de Perforacion'!K1484="Conexión","Conexión","")</f>
        <v/>
      </c>
      <c r="F1450" s="179">
        <f>'Planilla de Perforacion'!AF1484</f>
        <v>0</v>
      </c>
      <c r="G1450" s="179">
        <f>'Planilla de Perforacion'!AQ1484</f>
        <v>0</v>
      </c>
      <c r="H1450" s="179">
        <f>'Planilla de Perforacion'!AS1484</f>
        <v>0</v>
      </c>
      <c r="I1450" s="179">
        <f>'Planilla de Perforacion'!AR1484</f>
        <v>0</v>
      </c>
      <c r="N1450" s="191" t="str">
        <f t="array" ref="N1450">IFERROR(INDEX($F$1:$F$1314,SMALL(IF($C$2:$C$1314=$A$2,ROW()),ROW()-1)),"")</f>
        <v/>
      </c>
      <c r="P1450" s="193" t="str">
        <f t="shared" si="246"/>
        <v/>
      </c>
      <c r="Q1450" s="193" t="str">
        <f t="shared" si="247"/>
        <v/>
      </c>
      <c r="R1450" s="179" t="str">
        <f>IF('Planilla de Perforacion'!K1484="Survey","Survey","")</f>
        <v/>
      </c>
      <c r="T1450" s="179" t="e">
        <f t="shared" si="248"/>
        <v>#VALUE!</v>
      </c>
      <c r="V1450" s="179" t="str">
        <f t="shared" si="252"/>
        <v/>
      </c>
      <c r="AC1450" s="179" t="str">
        <f>IF('Planilla de Perforacion'!K1484="Repasa","Repasa","")</f>
        <v/>
      </c>
      <c r="AE1450" s="179" t="e">
        <f t="shared" si="249"/>
        <v>#VALUE!</v>
      </c>
      <c r="AG1450" s="179" t="str">
        <f t="shared" si="250"/>
        <v/>
      </c>
      <c r="AK1450" t="str">
        <f t="shared" si="251"/>
        <v/>
      </c>
      <c r="AL1450" t="str">
        <f t="shared" si="244"/>
        <v/>
      </c>
      <c r="AM1450" t="str">
        <f t="shared" si="245"/>
        <v/>
      </c>
    </row>
    <row r="1451" spans="3:39" x14ac:dyDescent="0.25">
      <c r="C1451" s="179" t="str">
        <f>IF('Planilla de Perforacion'!K1485="Conexión","Conexión","")</f>
        <v/>
      </c>
      <c r="F1451" s="179">
        <f>'Planilla de Perforacion'!AF1485</f>
        <v>0</v>
      </c>
      <c r="G1451" s="179">
        <f>'Planilla de Perforacion'!AQ1485</f>
        <v>0</v>
      </c>
      <c r="H1451" s="179">
        <f>'Planilla de Perforacion'!AS1485</f>
        <v>0</v>
      </c>
      <c r="I1451" s="179">
        <f>'Planilla de Perforacion'!AR1485</f>
        <v>0</v>
      </c>
      <c r="N1451" s="191" t="str">
        <f t="array" ref="N1451">IFERROR(INDEX($F$1:$F$1314,SMALL(IF($C$2:$C$1314=$A$2,ROW()),ROW()-1)),"")</f>
        <v/>
      </c>
      <c r="P1451" s="193" t="str">
        <f t="shared" si="246"/>
        <v/>
      </c>
      <c r="Q1451" s="193" t="str">
        <f t="shared" si="247"/>
        <v/>
      </c>
      <c r="R1451" s="179" t="str">
        <f>IF('Planilla de Perforacion'!K1485="Survey","Survey","")</f>
        <v/>
      </c>
      <c r="T1451" s="179" t="e">
        <f t="shared" si="248"/>
        <v>#VALUE!</v>
      </c>
      <c r="V1451" s="179" t="str">
        <f t="shared" si="252"/>
        <v/>
      </c>
      <c r="AC1451" s="179" t="str">
        <f>IF('Planilla de Perforacion'!K1485="Repasa","Repasa","")</f>
        <v/>
      </c>
      <c r="AE1451" s="179" t="e">
        <f t="shared" si="249"/>
        <v>#VALUE!</v>
      </c>
      <c r="AG1451" s="179" t="str">
        <f t="shared" si="250"/>
        <v/>
      </c>
      <c r="AK1451" t="str">
        <f t="shared" si="251"/>
        <v/>
      </c>
      <c r="AL1451" t="str">
        <f t="shared" si="244"/>
        <v/>
      </c>
      <c r="AM1451" t="str">
        <f t="shared" si="245"/>
        <v/>
      </c>
    </row>
    <row r="1452" spans="3:39" x14ac:dyDescent="0.25">
      <c r="C1452" s="179" t="str">
        <f>IF('Planilla de Perforacion'!K1486="Conexión","Conexión","")</f>
        <v/>
      </c>
      <c r="F1452" s="179">
        <f>'Planilla de Perforacion'!AF1486</f>
        <v>0</v>
      </c>
      <c r="G1452" s="179">
        <f>'Planilla de Perforacion'!AQ1486</f>
        <v>0</v>
      </c>
      <c r="H1452" s="179">
        <f>'Planilla de Perforacion'!AS1486</f>
        <v>0</v>
      </c>
      <c r="I1452" s="179">
        <f>'Planilla de Perforacion'!AR1486</f>
        <v>0</v>
      </c>
      <c r="N1452" s="191" t="str">
        <f t="array" ref="N1452">IFERROR(INDEX($F$1:$F$1314,SMALL(IF($C$2:$C$1314=$A$2,ROW()),ROW()-1)),"")</f>
        <v/>
      </c>
      <c r="P1452" s="193" t="str">
        <f t="shared" si="246"/>
        <v/>
      </c>
      <c r="Q1452" s="193" t="str">
        <f t="shared" si="247"/>
        <v/>
      </c>
      <c r="R1452" s="179" t="str">
        <f>IF('Planilla de Perforacion'!K1486="Survey","Survey","")</f>
        <v/>
      </c>
      <c r="T1452" s="179" t="e">
        <f t="shared" si="248"/>
        <v>#VALUE!</v>
      </c>
      <c r="V1452" s="179" t="str">
        <f t="shared" si="252"/>
        <v/>
      </c>
      <c r="AC1452" s="179" t="str">
        <f>IF('Planilla de Perforacion'!K1486="Repasa","Repasa","")</f>
        <v/>
      </c>
      <c r="AE1452" s="179" t="e">
        <f t="shared" si="249"/>
        <v>#VALUE!</v>
      </c>
      <c r="AG1452" s="179" t="str">
        <f t="shared" si="250"/>
        <v/>
      </c>
      <c r="AK1452" t="str">
        <f t="shared" si="251"/>
        <v/>
      </c>
      <c r="AL1452" t="str">
        <f t="shared" si="244"/>
        <v/>
      </c>
      <c r="AM1452" t="str">
        <f t="shared" si="245"/>
        <v/>
      </c>
    </row>
    <row r="1453" spans="3:39" x14ac:dyDescent="0.25">
      <c r="C1453" s="179" t="str">
        <f>IF('Planilla de Perforacion'!K1487="Conexión","Conexión","")</f>
        <v/>
      </c>
      <c r="F1453" s="179">
        <f>'Planilla de Perforacion'!AF1487</f>
        <v>0</v>
      </c>
      <c r="G1453" s="179">
        <f>'Planilla de Perforacion'!AQ1487</f>
        <v>0</v>
      </c>
      <c r="H1453" s="179">
        <f>'Planilla de Perforacion'!AS1487</f>
        <v>0</v>
      </c>
      <c r="I1453" s="179">
        <f>'Planilla de Perforacion'!AR1487</f>
        <v>0</v>
      </c>
      <c r="N1453" s="191" t="str">
        <f t="array" ref="N1453">IFERROR(INDEX($F$1:$F$1314,SMALL(IF($C$2:$C$1314=$A$2,ROW()),ROW()-1)),"")</f>
        <v/>
      </c>
      <c r="P1453" s="193" t="str">
        <f t="shared" si="246"/>
        <v/>
      </c>
      <c r="Q1453" s="193" t="str">
        <f t="shared" si="247"/>
        <v/>
      </c>
      <c r="R1453" s="179" t="str">
        <f>IF('Planilla de Perforacion'!K1487="Survey","Survey","")</f>
        <v/>
      </c>
      <c r="T1453" s="179" t="e">
        <f t="shared" si="248"/>
        <v>#VALUE!</v>
      </c>
      <c r="V1453" s="179" t="str">
        <f t="shared" si="252"/>
        <v/>
      </c>
      <c r="AC1453" s="179" t="str">
        <f>IF('Planilla de Perforacion'!K1487="Repasa","Repasa","")</f>
        <v/>
      </c>
      <c r="AE1453" s="179" t="e">
        <f t="shared" si="249"/>
        <v>#VALUE!</v>
      </c>
      <c r="AG1453" s="179" t="str">
        <f t="shared" si="250"/>
        <v/>
      </c>
      <c r="AK1453" t="str">
        <f t="shared" si="251"/>
        <v/>
      </c>
      <c r="AL1453" t="str">
        <f t="shared" si="244"/>
        <v/>
      </c>
      <c r="AM1453" t="str">
        <f t="shared" si="245"/>
        <v/>
      </c>
    </row>
    <row r="1454" spans="3:39" x14ac:dyDescent="0.25">
      <c r="C1454" s="179" t="str">
        <f>IF('Planilla de Perforacion'!K1488="Conexión","Conexión","")</f>
        <v/>
      </c>
      <c r="F1454" s="179">
        <f>'Planilla de Perforacion'!AF1488</f>
        <v>0</v>
      </c>
      <c r="G1454" s="179">
        <f>'Planilla de Perforacion'!AQ1488</f>
        <v>0</v>
      </c>
      <c r="H1454" s="179">
        <f>'Planilla de Perforacion'!AS1488</f>
        <v>0</v>
      </c>
      <c r="I1454" s="179">
        <f>'Planilla de Perforacion'!AR1488</f>
        <v>0</v>
      </c>
      <c r="N1454" s="191" t="str">
        <f t="array" ref="N1454">IFERROR(INDEX($F$1:$F$1314,SMALL(IF($C$2:$C$1314=$A$2,ROW()),ROW()-1)),"")</f>
        <v/>
      </c>
      <c r="P1454" s="193" t="str">
        <f t="shared" si="246"/>
        <v/>
      </c>
      <c r="Q1454" s="193" t="str">
        <f t="shared" si="247"/>
        <v/>
      </c>
      <c r="R1454" s="179" t="str">
        <f>IF('Planilla de Perforacion'!K1488="Survey","Survey","")</f>
        <v/>
      </c>
      <c r="T1454" s="179" t="e">
        <f t="shared" si="248"/>
        <v>#VALUE!</v>
      </c>
      <c r="V1454" s="179" t="str">
        <f t="shared" si="252"/>
        <v/>
      </c>
      <c r="AC1454" s="179" t="str">
        <f>IF('Planilla de Perforacion'!K1488="Repasa","Repasa","")</f>
        <v/>
      </c>
      <c r="AE1454" s="179" t="e">
        <f t="shared" si="249"/>
        <v>#VALUE!</v>
      </c>
      <c r="AG1454" s="179" t="str">
        <f t="shared" si="250"/>
        <v/>
      </c>
      <c r="AK1454" t="str">
        <f t="shared" si="251"/>
        <v/>
      </c>
      <c r="AL1454" t="str">
        <f t="shared" si="244"/>
        <v/>
      </c>
      <c r="AM1454" t="str">
        <f t="shared" si="245"/>
        <v/>
      </c>
    </row>
    <row r="1455" spans="3:39" x14ac:dyDescent="0.25">
      <c r="C1455" s="179" t="str">
        <f>IF('Planilla de Perforacion'!K1489="Conexión","Conexión","")</f>
        <v/>
      </c>
      <c r="F1455" s="179">
        <f>'Planilla de Perforacion'!AF1489</f>
        <v>0</v>
      </c>
      <c r="G1455" s="179">
        <f>'Planilla de Perforacion'!AQ1489</f>
        <v>0</v>
      </c>
      <c r="H1455" s="179">
        <f>'Planilla de Perforacion'!AS1489</f>
        <v>0</v>
      </c>
      <c r="I1455" s="179">
        <f>'Planilla de Perforacion'!AR1489</f>
        <v>0</v>
      </c>
      <c r="N1455" s="191" t="str">
        <f t="array" ref="N1455">IFERROR(INDEX($F$1:$F$1314,SMALL(IF($C$2:$C$1314=$A$2,ROW()),ROW()-1)),"")</f>
        <v/>
      </c>
      <c r="P1455" s="193" t="str">
        <f t="shared" si="246"/>
        <v/>
      </c>
      <c r="Q1455" s="193" t="str">
        <f t="shared" si="247"/>
        <v/>
      </c>
      <c r="R1455" s="179" t="str">
        <f>IF('Planilla de Perforacion'!K1489="Survey","Survey","")</f>
        <v/>
      </c>
      <c r="T1455" s="179" t="e">
        <f t="shared" si="248"/>
        <v>#VALUE!</v>
      </c>
      <c r="V1455" s="179" t="str">
        <f t="shared" si="252"/>
        <v/>
      </c>
      <c r="AC1455" s="179" t="str">
        <f>IF('Planilla de Perforacion'!K1489="Repasa","Repasa","")</f>
        <v/>
      </c>
      <c r="AE1455" s="179" t="e">
        <f t="shared" si="249"/>
        <v>#VALUE!</v>
      </c>
      <c r="AG1455" s="179" t="str">
        <f t="shared" si="250"/>
        <v/>
      </c>
      <c r="AK1455" t="str">
        <f t="shared" si="251"/>
        <v/>
      </c>
      <c r="AL1455" t="str">
        <f t="shared" si="244"/>
        <v/>
      </c>
      <c r="AM1455" t="str">
        <f t="shared" si="245"/>
        <v/>
      </c>
    </row>
    <row r="1456" spans="3:39" x14ac:dyDescent="0.25">
      <c r="C1456" s="179" t="str">
        <f>IF('Planilla de Perforacion'!K1490="Conexión","Conexión","")</f>
        <v/>
      </c>
      <c r="F1456" s="179">
        <f>'Planilla de Perforacion'!AF1490</f>
        <v>0</v>
      </c>
      <c r="G1456" s="179">
        <f>'Planilla de Perforacion'!AQ1490</f>
        <v>0</v>
      </c>
      <c r="H1456" s="179">
        <f>'Planilla de Perforacion'!AS1490</f>
        <v>0</v>
      </c>
      <c r="I1456" s="179">
        <f>'Planilla de Perforacion'!AR1490</f>
        <v>0</v>
      </c>
      <c r="N1456" s="191" t="str">
        <f t="array" ref="N1456">IFERROR(INDEX($F$1:$F$1314,SMALL(IF($C$2:$C$1314=$A$2,ROW()),ROW()-1)),"")</f>
        <v/>
      </c>
      <c r="P1456" s="193" t="str">
        <f t="shared" si="246"/>
        <v/>
      </c>
      <c r="Q1456" s="193" t="str">
        <f t="shared" si="247"/>
        <v/>
      </c>
      <c r="R1456" s="179" t="str">
        <f>IF('Planilla de Perforacion'!K1490="Survey","Survey","")</f>
        <v/>
      </c>
      <c r="T1456" s="179" t="e">
        <f t="shared" si="248"/>
        <v>#VALUE!</v>
      </c>
      <c r="V1456" s="179" t="str">
        <f t="shared" si="252"/>
        <v/>
      </c>
      <c r="AC1456" s="179" t="str">
        <f>IF('Planilla de Perforacion'!K1490="Repasa","Repasa","")</f>
        <v/>
      </c>
      <c r="AE1456" s="179" t="e">
        <f t="shared" si="249"/>
        <v>#VALUE!</v>
      </c>
      <c r="AG1456" s="179" t="str">
        <f t="shared" si="250"/>
        <v/>
      </c>
      <c r="AK1456" t="str">
        <f t="shared" si="251"/>
        <v/>
      </c>
      <c r="AL1456" t="str">
        <f t="shared" si="244"/>
        <v/>
      </c>
      <c r="AM1456" t="str">
        <f t="shared" si="245"/>
        <v/>
      </c>
    </row>
    <row r="1457" spans="3:39" x14ac:dyDescent="0.25">
      <c r="C1457" s="179" t="str">
        <f>IF('Planilla de Perforacion'!K1491="Conexión","Conexión","")</f>
        <v/>
      </c>
      <c r="F1457" s="179">
        <f>'Planilla de Perforacion'!AF1491</f>
        <v>0</v>
      </c>
      <c r="G1457" s="179">
        <f>'Planilla de Perforacion'!AQ1491</f>
        <v>0</v>
      </c>
      <c r="H1457" s="179">
        <f>'Planilla de Perforacion'!AS1491</f>
        <v>0</v>
      </c>
      <c r="I1457" s="179">
        <f>'Planilla de Perforacion'!AR1491</f>
        <v>0</v>
      </c>
      <c r="N1457" s="191" t="str">
        <f t="array" ref="N1457">IFERROR(INDEX($F$1:$F$1314,SMALL(IF($C$2:$C$1314=$A$2,ROW()),ROW()-1)),"")</f>
        <v/>
      </c>
      <c r="P1457" s="193" t="str">
        <f t="shared" si="246"/>
        <v/>
      </c>
      <c r="Q1457" s="193" t="str">
        <f t="shared" si="247"/>
        <v/>
      </c>
      <c r="R1457" s="179" t="str">
        <f>IF('Planilla de Perforacion'!K1491="Survey","Survey","")</f>
        <v/>
      </c>
      <c r="T1457" s="179" t="e">
        <f t="shared" si="248"/>
        <v>#VALUE!</v>
      </c>
      <c r="V1457" s="179" t="str">
        <f t="shared" si="252"/>
        <v/>
      </c>
      <c r="AC1457" s="179" t="str">
        <f>IF('Planilla de Perforacion'!K1491="Repasa","Repasa","")</f>
        <v/>
      </c>
      <c r="AE1457" s="179" t="e">
        <f t="shared" si="249"/>
        <v>#VALUE!</v>
      </c>
      <c r="AG1457" s="179" t="str">
        <f t="shared" si="250"/>
        <v/>
      </c>
      <c r="AK1457" t="str">
        <f t="shared" si="251"/>
        <v/>
      </c>
      <c r="AL1457" t="str">
        <f t="shared" si="244"/>
        <v/>
      </c>
      <c r="AM1457" t="str">
        <f t="shared" si="245"/>
        <v/>
      </c>
    </row>
    <row r="1458" spans="3:39" x14ac:dyDescent="0.25">
      <c r="C1458" s="179" t="str">
        <f>IF('Planilla de Perforacion'!K1492="Conexión","Conexión","")</f>
        <v/>
      </c>
      <c r="F1458" s="179">
        <f>'Planilla de Perforacion'!AF1492</f>
        <v>0</v>
      </c>
      <c r="G1458" s="179">
        <f>'Planilla de Perforacion'!AQ1492</f>
        <v>0</v>
      </c>
      <c r="H1458" s="179">
        <f>'Planilla de Perforacion'!AS1492</f>
        <v>0</v>
      </c>
      <c r="I1458" s="179">
        <f>'Planilla de Perforacion'!AR1492</f>
        <v>0</v>
      </c>
      <c r="N1458" s="191" t="str">
        <f t="array" ref="N1458">IFERROR(INDEX($F$1:$F$1314,SMALL(IF($C$2:$C$1314=$A$2,ROW()),ROW()-1)),"")</f>
        <v/>
      </c>
      <c r="P1458" s="193" t="str">
        <f t="shared" si="246"/>
        <v/>
      </c>
      <c r="Q1458" s="193" t="str">
        <f t="shared" si="247"/>
        <v/>
      </c>
      <c r="R1458" s="179" t="str">
        <f>IF('Planilla de Perforacion'!K1492="Survey","Survey","")</f>
        <v/>
      </c>
      <c r="T1458" s="179" t="e">
        <f t="shared" si="248"/>
        <v>#VALUE!</v>
      </c>
      <c r="V1458" s="179" t="str">
        <f t="shared" si="252"/>
        <v/>
      </c>
      <c r="AC1458" s="179" t="str">
        <f>IF('Planilla de Perforacion'!K1492="Repasa","Repasa","")</f>
        <v/>
      </c>
      <c r="AE1458" s="179" t="e">
        <f t="shared" si="249"/>
        <v>#VALUE!</v>
      </c>
      <c r="AG1458" s="179" t="str">
        <f t="shared" si="250"/>
        <v/>
      </c>
      <c r="AK1458" t="str">
        <f t="shared" si="251"/>
        <v/>
      </c>
      <c r="AL1458" t="str">
        <f t="shared" si="244"/>
        <v/>
      </c>
      <c r="AM1458" t="str">
        <f t="shared" si="245"/>
        <v/>
      </c>
    </row>
    <row r="1459" spans="3:39" x14ac:dyDescent="0.25">
      <c r="C1459" s="179" t="str">
        <f>IF('Planilla de Perforacion'!K1493="Conexión","Conexión","")</f>
        <v/>
      </c>
      <c r="F1459" s="179">
        <f>'Planilla de Perforacion'!AF1493</f>
        <v>0</v>
      </c>
      <c r="G1459" s="179">
        <f>'Planilla de Perforacion'!AQ1493</f>
        <v>0</v>
      </c>
      <c r="H1459" s="179">
        <f>'Planilla de Perforacion'!AS1493</f>
        <v>0</v>
      </c>
      <c r="I1459" s="179">
        <f>'Planilla de Perforacion'!AR1493</f>
        <v>0</v>
      </c>
      <c r="N1459" s="191" t="str">
        <f t="array" ref="N1459">IFERROR(INDEX($F$1:$F$1314,SMALL(IF($C$2:$C$1314=$A$2,ROW()),ROW()-1)),"")</f>
        <v/>
      </c>
      <c r="P1459" s="193" t="str">
        <f t="shared" si="246"/>
        <v/>
      </c>
      <c r="Q1459" s="193" t="str">
        <f t="shared" si="247"/>
        <v/>
      </c>
      <c r="R1459" s="179" t="str">
        <f>IF('Planilla de Perforacion'!K1493="Survey","Survey","")</f>
        <v/>
      </c>
      <c r="T1459" s="179" t="e">
        <f t="shared" si="248"/>
        <v>#VALUE!</v>
      </c>
      <c r="V1459" s="179" t="str">
        <f t="shared" si="252"/>
        <v/>
      </c>
      <c r="AC1459" s="179" t="str">
        <f>IF('Planilla de Perforacion'!K1493="Repasa","Repasa","")</f>
        <v/>
      </c>
      <c r="AE1459" s="179" t="e">
        <f t="shared" si="249"/>
        <v>#VALUE!</v>
      </c>
      <c r="AG1459" s="179" t="str">
        <f t="shared" si="250"/>
        <v/>
      </c>
      <c r="AK1459" t="str">
        <f t="shared" si="251"/>
        <v/>
      </c>
      <c r="AL1459" t="str">
        <f t="shared" si="244"/>
        <v/>
      </c>
      <c r="AM1459" t="str">
        <f t="shared" si="245"/>
        <v/>
      </c>
    </row>
    <row r="1460" spans="3:39" x14ac:dyDescent="0.25">
      <c r="C1460" s="179" t="str">
        <f>IF('Planilla de Perforacion'!K1494="Conexión","Conexión","")</f>
        <v/>
      </c>
      <c r="F1460" s="179">
        <f>'Planilla de Perforacion'!AF1494</f>
        <v>0</v>
      </c>
      <c r="G1460" s="179">
        <f>'Planilla de Perforacion'!AQ1494</f>
        <v>0</v>
      </c>
      <c r="H1460" s="179">
        <f>'Planilla de Perforacion'!AS1494</f>
        <v>0</v>
      </c>
      <c r="I1460" s="179">
        <f>'Planilla de Perforacion'!AR1494</f>
        <v>0</v>
      </c>
      <c r="N1460" s="191" t="str">
        <f t="array" ref="N1460">IFERROR(INDEX($F$1:$F$1314,SMALL(IF($C$2:$C$1314=$A$2,ROW()),ROW()-1)),"")</f>
        <v/>
      </c>
      <c r="P1460" s="193" t="str">
        <f t="shared" si="246"/>
        <v/>
      </c>
      <c r="Q1460" s="193" t="str">
        <f t="shared" si="247"/>
        <v/>
      </c>
      <c r="R1460" s="179" t="str">
        <f>IF('Planilla de Perforacion'!K1494="Survey","Survey","")</f>
        <v/>
      </c>
      <c r="T1460" s="179" t="e">
        <f t="shared" si="248"/>
        <v>#VALUE!</v>
      </c>
      <c r="V1460" s="179" t="str">
        <f t="shared" si="252"/>
        <v/>
      </c>
      <c r="AC1460" s="179" t="str">
        <f>IF('Planilla de Perforacion'!K1494="Repasa","Repasa","")</f>
        <v/>
      </c>
      <c r="AE1460" s="179" t="e">
        <f t="shared" si="249"/>
        <v>#VALUE!</v>
      </c>
      <c r="AG1460" s="179" t="str">
        <f t="shared" si="250"/>
        <v/>
      </c>
      <c r="AK1460" t="str">
        <f t="shared" si="251"/>
        <v/>
      </c>
      <c r="AL1460" t="str">
        <f t="shared" si="244"/>
        <v/>
      </c>
      <c r="AM1460" t="str">
        <f t="shared" si="245"/>
        <v/>
      </c>
    </row>
    <row r="1461" spans="3:39" x14ac:dyDescent="0.25">
      <c r="C1461" s="179" t="str">
        <f>IF('Planilla de Perforacion'!K1495="Conexión","Conexión","")</f>
        <v/>
      </c>
      <c r="F1461" s="179">
        <f>'Planilla de Perforacion'!AF1495</f>
        <v>0</v>
      </c>
      <c r="G1461" s="179">
        <f>'Planilla de Perforacion'!AQ1495</f>
        <v>0</v>
      </c>
      <c r="H1461" s="179">
        <f>'Planilla de Perforacion'!AS1495</f>
        <v>0</v>
      </c>
      <c r="I1461" s="179">
        <f>'Planilla de Perforacion'!AR1495</f>
        <v>0</v>
      </c>
      <c r="N1461" s="191" t="str">
        <f t="array" ref="N1461">IFERROR(INDEX($F$1:$F$1314,SMALL(IF($C$2:$C$1314=$A$2,ROW()),ROW()-1)),"")</f>
        <v/>
      </c>
      <c r="P1461" s="193" t="str">
        <f t="shared" si="246"/>
        <v/>
      </c>
      <c r="Q1461" s="193" t="str">
        <f t="shared" si="247"/>
        <v/>
      </c>
      <c r="R1461" s="179" t="str">
        <f>IF('Planilla de Perforacion'!K1495="Survey","Survey","")</f>
        <v/>
      </c>
      <c r="T1461" s="179" t="e">
        <f t="shared" si="248"/>
        <v>#VALUE!</v>
      </c>
      <c r="V1461" s="179" t="str">
        <f t="shared" si="252"/>
        <v/>
      </c>
      <c r="AC1461" s="179" t="str">
        <f>IF('Planilla de Perforacion'!K1495="Repasa","Repasa","")</f>
        <v/>
      </c>
      <c r="AE1461" s="179" t="e">
        <f t="shared" si="249"/>
        <v>#VALUE!</v>
      </c>
      <c r="AG1461" s="179" t="str">
        <f t="shared" si="250"/>
        <v/>
      </c>
      <c r="AK1461" t="str">
        <f t="shared" si="251"/>
        <v/>
      </c>
      <c r="AL1461" t="str">
        <f t="shared" si="244"/>
        <v/>
      </c>
      <c r="AM1461" t="str">
        <f t="shared" si="245"/>
        <v/>
      </c>
    </row>
    <row r="1462" spans="3:39" x14ac:dyDescent="0.25">
      <c r="C1462" s="179" t="str">
        <f>IF('Planilla de Perforacion'!K1496="Conexión","Conexión","")</f>
        <v/>
      </c>
      <c r="F1462" s="179">
        <f>'Planilla de Perforacion'!AF1496</f>
        <v>0</v>
      </c>
      <c r="G1462" s="179">
        <f>'Planilla de Perforacion'!AQ1496</f>
        <v>0</v>
      </c>
      <c r="H1462" s="179">
        <f>'Planilla de Perforacion'!AS1496</f>
        <v>0</v>
      </c>
      <c r="I1462" s="179">
        <f>'Planilla de Perforacion'!AR1496</f>
        <v>0</v>
      </c>
      <c r="N1462" s="191" t="str">
        <f t="array" ref="N1462">IFERROR(INDEX($F$1:$F$1314,SMALL(IF($C$2:$C$1314=$A$2,ROW()),ROW()-1)),"")</f>
        <v/>
      </c>
      <c r="P1462" s="193" t="str">
        <f t="shared" si="246"/>
        <v/>
      </c>
      <c r="Q1462" s="193" t="str">
        <f t="shared" si="247"/>
        <v/>
      </c>
      <c r="R1462" s="179" t="str">
        <f>IF('Planilla de Perforacion'!K1496="Survey","Survey","")</f>
        <v/>
      </c>
      <c r="T1462" s="179" t="e">
        <f t="shared" si="248"/>
        <v>#VALUE!</v>
      </c>
      <c r="V1462" s="179" t="str">
        <f t="shared" si="252"/>
        <v/>
      </c>
      <c r="AC1462" s="179" t="str">
        <f>IF('Planilla de Perforacion'!K1496="Repasa","Repasa","")</f>
        <v/>
      </c>
      <c r="AE1462" s="179" t="e">
        <f t="shared" si="249"/>
        <v>#VALUE!</v>
      </c>
      <c r="AG1462" s="179" t="str">
        <f t="shared" si="250"/>
        <v/>
      </c>
      <c r="AK1462" t="str">
        <f t="shared" si="251"/>
        <v/>
      </c>
      <c r="AL1462" t="str">
        <f t="shared" si="244"/>
        <v/>
      </c>
      <c r="AM1462" t="str">
        <f t="shared" si="245"/>
        <v/>
      </c>
    </row>
    <row r="1463" spans="3:39" x14ac:dyDescent="0.25">
      <c r="C1463" s="179" t="str">
        <f>IF('Planilla de Perforacion'!K1497="Conexión","Conexión","")</f>
        <v/>
      </c>
      <c r="F1463" s="179">
        <f>'Planilla de Perforacion'!AF1497</f>
        <v>0</v>
      </c>
      <c r="G1463" s="179">
        <f>'Planilla de Perforacion'!AQ1497</f>
        <v>0</v>
      </c>
      <c r="H1463" s="179">
        <f>'Planilla de Perforacion'!AS1497</f>
        <v>0</v>
      </c>
      <c r="I1463" s="179">
        <f>'Planilla de Perforacion'!AR1497</f>
        <v>0</v>
      </c>
      <c r="N1463" s="191" t="str">
        <f t="array" ref="N1463">IFERROR(INDEX($F$1:$F$1314,SMALL(IF($C$2:$C$1314=$A$2,ROW()),ROW()-1)),"")</f>
        <v/>
      </c>
      <c r="P1463" s="193" t="str">
        <f t="shared" si="246"/>
        <v/>
      </c>
      <c r="Q1463" s="193" t="str">
        <f t="shared" si="247"/>
        <v/>
      </c>
      <c r="R1463" s="179" t="str">
        <f>IF('Planilla de Perforacion'!K1497="Survey","Survey","")</f>
        <v/>
      </c>
      <c r="T1463" s="179" t="e">
        <f t="shared" si="248"/>
        <v>#VALUE!</v>
      </c>
      <c r="V1463" s="179" t="str">
        <f t="shared" si="252"/>
        <v/>
      </c>
      <c r="AC1463" s="179" t="str">
        <f>IF('Planilla de Perforacion'!K1497="Repasa","Repasa","")</f>
        <v/>
      </c>
      <c r="AE1463" s="179" t="e">
        <f t="shared" si="249"/>
        <v>#VALUE!</v>
      </c>
      <c r="AG1463" s="179" t="str">
        <f t="shared" si="250"/>
        <v/>
      </c>
      <c r="AK1463" t="str">
        <f t="shared" si="251"/>
        <v/>
      </c>
      <c r="AL1463" t="str">
        <f t="shared" si="244"/>
        <v/>
      </c>
      <c r="AM1463" t="str">
        <f t="shared" si="245"/>
        <v/>
      </c>
    </row>
    <row r="1464" spans="3:39" x14ac:dyDescent="0.25">
      <c r="C1464" s="179" t="str">
        <f>IF('Planilla de Perforacion'!K1498="Conexión","Conexión","")</f>
        <v/>
      </c>
      <c r="F1464" s="179">
        <f>'Planilla de Perforacion'!AF1498</f>
        <v>0</v>
      </c>
      <c r="G1464" s="179">
        <f>'Planilla de Perforacion'!AQ1498</f>
        <v>0</v>
      </c>
      <c r="H1464" s="179">
        <f>'Planilla de Perforacion'!AS1498</f>
        <v>0</v>
      </c>
      <c r="I1464" s="179">
        <f>'Planilla de Perforacion'!AR1498</f>
        <v>0</v>
      </c>
      <c r="N1464" s="191" t="str">
        <f t="array" ref="N1464">IFERROR(INDEX($F$1:$F$1314,SMALL(IF($C$2:$C$1314=$A$2,ROW()),ROW()-1)),"")</f>
        <v/>
      </c>
      <c r="P1464" s="193" t="str">
        <f t="shared" si="246"/>
        <v/>
      </c>
      <c r="Q1464" s="193" t="str">
        <f t="shared" si="247"/>
        <v/>
      </c>
      <c r="R1464" s="179" t="str">
        <f>IF('Planilla de Perforacion'!K1498="Survey","Survey","")</f>
        <v/>
      </c>
      <c r="T1464" s="179" t="e">
        <f t="shared" si="248"/>
        <v>#VALUE!</v>
      </c>
      <c r="V1464" s="179" t="str">
        <f t="shared" si="252"/>
        <v/>
      </c>
      <c r="AC1464" s="179" t="str">
        <f>IF('Planilla de Perforacion'!K1498="Repasa","Repasa","")</f>
        <v/>
      </c>
      <c r="AE1464" s="179" t="e">
        <f t="shared" si="249"/>
        <v>#VALUE!</v>
      </c>
      <c r="AG1464" s="179" t="str">
        <f t="shared" si="250"/>
        <v/>
      </c>
      <c r="AK1464" t="str">
        <f t="shared" si="251"/>
        <v/>
      </c>
      <c r="AL1464" t="str">
        <f t="shared" si="244"/>
        <v/>
      </c>
      <c r="AM1464" t="str">
        <f t="shared" si="245"/>
        <v/>
      </c>
    </row>
    <row r="1465" spans="3:39" x14ac:dyDescent="0.25">
      <c r="C1465" s="179" t="str">
        <f>IF('Planilla de Perforacion'!K1499="Conexión","Conexión","")</f>
        <v/>
      </c>
      <c r="F1465" s="179">
        <f>'Planilla de Perforacion'!AF1499</f>
        <v>0</v>
      </c>
      <c r="G1465" s="179">
        <f>'Planilla de Perforacion'!AQ1499</f>
        <v>0</v>
      </c>
      <c r="H1465" s="179">
        <f>'Planilla de Perforacion'!AS1499</f>
        <v>0</v>
      </c>
      <c r="I1465" s="179">
        <f>'Planilla de Perforacion'!AR1499</f>
        <v>0</v>
      </c>
      <c r="N1465" s="191" t="str">
        <f t="array" ref="N1465">IFERROR(INDEX($F$1:$F$1314,SMALL(IF($C$2:$C$1314=$A$2,ROW()),ROW()-1)),"")</f>
        <v/>
      </c>
      <c r="P1465" s="193" t="str">
        <f t="shared" si="246"/>
        <v/>
      </c>
      <c r="Q1465" s="193" t="str">
        <f t="shared" si="247"/>
        <v/>
      </c>
      <c r="R1465" s="179" t="str">
        <f>IF('Planilla de Perforacion'!K1499="Survey","Survey","")</f>
        <v/>
      </c>
      <c r="T1465" s="179" t="e">
        <f t="shared" si="248"/>
        <v>#VALUE!</v>
      </c>
      <c r="V1465" s="179" t="str">
        <f t="shared" si="252"/>
        <v/>
      </c>
      <c r="AC1465" s="179" t="str">
        <f>IF('Planilla de Perforacion'!K1499="Repasa","Repasa","")</f>
        <v/>
      </c>
      <c r="AE1465" s="179" t="e">
        <f t="shared" si="249"/>
        <v>#VALUE!</v>
      </c>
      <c r="AG1465" s="179" t="str">
        <f t="shared" si="250"/>
        <v/>
      </c>
      <c r="AK1465" t="str">
        <f t="shared" si="251"/>
        <v/>
      </c>
      <c r="AL1465" t="str">
        <f t="shared" si="244"/>
        <v/>
      </c>
      <c r="AM1465" t="str">
        <f t="shared" si="245"/>
        <v/>
      </c>
    </row>
    <row r="1466" spans="3:39" x14ac:dyDescent="0.25">
      <c r="C1466" s="179" t="str">
        <f>IF('Planilla de Perforacion'!K1500="Conexión","Conexión","")</f>
        <v/>
      </c>
      <c r="F1466" s="179">
        <f>'Planilla de Perforacion'!AF1500</f>
        <v>0</v>
      </c>
      <c r="G1466" s="179">
        <f>'Planilla de Perforacion'!AQ1500</f>
        <v>0</v>
      </c>
      <c r="H1466" s="179">
        <f>'Planilla de Perforacion'!AS1500</f>
        <v>0</v>
      </c>
      <c r="I1466" s="179">
        <f>'Planilla de Perforacion'!AR1500</f>
        <v>0</v>
      </c>
      <c r="N1466" s="191" t="str">
        <f t="array" ref="N1466">IFERROR(INDEX($F$1:$F$1314,SMALL(IF($C$2:$C$1314=$A$2,ROW()),ROW()-1)),"")</f>
        <v/>
      </c>
      <c r="P1466" s="193" t="str">
        <f t="shared" si="246"/>
        <v/>
      </c>
      <c r="Q1466" s="193" t="str">
        <f t="shared" si="247"/>
        <v/>
      </c>
      <c r="R1466" s="179" t="str">
        <f>IF('Planilla de Perforacion'!K1500="Survey","Survey","")</f>
        <v/>
      </c>
      <c r="T1466" s="179" t="e">
        <f t="shared" si="248"/>
        <v>#VALUE!</v>
      </c>
      <c r="V1466" s="179" t="str">
        <f t="shared" si="252"/>
        <v/>
      </c>
      <c r="AC1466" s="179" t="str">
        <f>IF('Planilla de Perforacion'!K1500="Repasa","Repasa","")</f>
        <v/>
      </c>
      <c r="AE1466" s="179" t="e">
        <f t="shared" si="249"/>
        <v>#VALUE!</v>
      </c>
      <c r="AG1466" s="179" t="str">
        <f t="shared" si="250"/>
        <v/>
      </c>
      <c r="AK1466" t="str">
        <f t="shared" si="251"/>
        <v/>
      </c>
      <c r="AL1466" t="str">
        <f t="shared" si="244"/>
        <v/>
      </c>
      <c r="AM1466" t="str">
        <f t="shared" si="245"/>
        <v/>
      </c>
    </row>
    <row r="1467" spans="3:39" x14ac:dyDescent="0.25">
      <c r="C1467" s="179" t="str">
        <f>IF('Planilla de Perforacion'!K1501="Conexión","Conexión","")</f>
        <v/>
      </c>
      <c r="F1467" s="179">
        <f>'Planilla de Perforacion'!AF1501</f>
        <v>0</v>
      </c>
      <c r="G1467" s="179">
        <f>'Planilla de Perforacion'!AQ1501</f>
        <v>0</v>
      </c>
      <c r="H1467" s="179">
        <f>'Planilla de Perforacion'!AS1501</f>
        <v>0</v>
      </c>
      <c r="I1467" s="179">
        <f>'Planilla de Perforacion'!AR1501</f>
        <v>0</v>
      </c>
      <c r="N1467" s="191" t="str">
        <f t="array" ref="N1467">IFERROR(INDEX($F$1:$F$1314,SMALL(IF($C$2:$C$1314=$A$2,ROW()),ROW()-1)),"")</f>
        <v/>
      </c>
      <c r="P1467" s="193" t="str">
        <f t="shared" si="246"/>
        <v/>
      </c>
      <c r="Q1467" s="193" t="str">
        <f t="shared" si="247"/>
        <v/>
      </c>
      <c r="R1467" s="179" t="str">
        <f>IF('Planilla de Perforacion'!K1501="Survey","Survey","")</f>
        <v/>
      </c>
      <c r="T1467" s="179" t="e">
        <f t="shared" si="248"/>
        <v>#VALUE!</v>
      </c>
      <c r="V1467" s="179" t="str">
        <f t="shared" si="252"/>
        <v/>
      </c>
      <c r="AC1467" s="179" t="str">
        <f>IF('Planilla de Perforacion'!K1501="Repasa","Repasa","")</f>
        <v/>
      </c>
      <c r="AE1467" s="179" t="e">
        <f t="shared" si="249"/>
        <v>#VALUE!</v>
      </c>
      <c r="AG1467" s="179" t="str">
        <f t="shared" si="250"/>
        <v/>
      </c>
      <c r="AK1467" t="str">
        <f t="shared" si="251"/>
        <v/>
      </c>
      <c r="AL1467" t="str">
        <f t="shared" si="244"/>
        <v/>
      </c>
      <c r="AM1467" t="str">
        <f t="shared" si="245"/>
        <v/>
      </c>
    </row>
    <row r="1468" spans="3:39" x14ac:dyDescent="0.25">
      <c r="C1468" s="179" t="str">
        <f>IF('Planilla de Perforacion'!K1502="Conexión","Conexión","")</f>
        <v/>
      </c>
      <c r="F1468" s="179">
        <f>'Planilla de Perforacion'!AF1502</f>
        <v>0</v>
      </c>
      <c r="G1468" s="179">
        <f>'Planilla de Perforacion'!AQ1502</f>
        <v>0</v>
      </c>
      <c r="H1468" s="179">
        <f>'Planilla de Perforacion'!AS1502</f>
        <v>0</v>
      </c>
      <c r="I1468" s="179">
        <f>'Planilla de Perforacion'!AR1502</f>
        <v>0</v>
      </c>
      <c r="N1468" s="191" t="str">
        <f t="array" ref="N1468">IFERROR(INDEX($F$1:$F$1314,SMALL(IF($C$2:$C$1314=$A$2,ROW()),ROW()-1)),"")</f>
        <v/>
      </c>
      <c r="P1468" s="193" t="str">
        <f t="shared" si="246"/>
        <v/>
      </c>
      <c r="Q1468" s="193" t="str">
        <f t="shared" si="247"/>
        <v/>
      </c>
      <c r="R1468" s="179" t="str">
        <f>IF('Planilla de Perforacion'!K1502="Survey","Survey","")</f>
        <v/>
      </c>
      <c r="T1468" s="179" t="e">
        <f t="shared" si="248"/>
        <v>#VALUE!</v>
      </c>
      <c r="V1468" s="179" t="str">
        <f t="shared" si="252"/>
        <v/>
      </c>
      <c r="AC1468" s="179" t="str">
        <f>IF('Planilla de Perforacion'!K1502="Repasa","Repasa","")</f>
        <v/>
      </c>
      <c r="AE1468" s="179" t="e">
        <f t="shared" si="249"/>
        <v>#VALUE!</v>
      </c>
      <c r="AG1468" s="179" t="str">
        <f t="shared" si="250"/>
        <v/>
      </c>
      <c r="AK1468" t="str">
        <f t="shared" si="251"/>
        <v/>
      </c>
      <c r="AL1468" t="str">
        <f t="shared" si="244"/>
        <v/>
      </c>
      <c r="AM1468" t="str">
        <f t="shared" si="245"/>
        <v/>
      </c>
    </row>
    <row r="1469" spans="3:39" x14ac:dyDescent="0.25">
      <c r="C1469" s="179" t="str">
        <f>IF('Planilla de Perforacion'!K1503="Conexión","Conexión","")</f>
        <v/>
      </c>
      <c r="F1469" s="179">
        <f>'Planilla de Perforacion'!AF1503</f>
        <v>0</v>
      </c>
      <c r="G1469" s="179">
        <f>'Planilla de Perforacion'!AQ1503</f>
        <v>0</v>
      </c>
      <c r="H1469" s="179">
        <f>'Planilla de Perforacion'!AS1503</f>
        <v>0</v>
      </c>
      <c r="I1469" s="179">
        <f>'Planilla de Perforacion'!AR1503</f>
        <v>0</v>
      </c>
      <c r="N1469" s="191" t="str">
        <f t="array" ref="N1469">IFERROR(INDEX($F$1:$F$1314,SMALL(IF($C$2:$C$1314=$A$2,ROW()),ROW()-1)),"")</f>
        <v/>
      </c>
      <c r="P1469" s="193" t="str">
        <f t="shared" si="246"/>
        <v/>
      </c>
      <c r="Q1469" s="193" t="str">
        <f t="shared" si="247"/>
        <v/>
      </c>
      <c r="R1469" s="179" t="str">
        <f>IF('Planilla de Perforacion'!K1503="Survey","Survey","")</f>
        <v/>
      </c>
      <c r="T1469" s="179" t="e">
        <f t="shared" si="248"/>
        <v>#VALUE!</v>
      </c>
      <c r="V1469" s="179" t="str">
        <f t="shared" si="252"/>
        <v/>
      </c>
      <c r="AC1469" s="179" t="str">
        <f>IF('Planilla de Perforacion'!K1503="Repasa","Repasa","")</f>
        <v/>
      </c>
      <c r="AE1469" s="179" t="e">
        <f t="shared" si="249"/>
        <v>#VALUE!</v>
      </c>
      <c r="AG1469" s="179" t="str">
        <f t="shared" si="250"/>
        <v/>
      </c>
      <c r="AK1469" t="str">
        <f t="shared" si="251"/>
        <v/>
      </c>
      <c r="AL1469" t="str">
        <f t="shared" si="244"/>
        <v/>
      </c>
      <c r="AM1469" t="str">
        <f t="shared" si="245"/>
        <v/>
      </c>
    </row>
    <row r="1470" spans="3:39" x14ac:dyDescent="0.25">
      <c r="C1470" s="179" t="str">
        <f>IF('Planilla de Perforacion'!K1504="Conexión","Conexión","")</f>
        <v/>
      </c>
      <c r="F1470" s="179">
        <f>'Planilla de Perforacion'!AF1504</f>
        <v>0</v>
      </c>
      <c r="G1470" s="179">
        <f>'Planilla de Perforacion'!AQ1504</f>
        <v>0</v>
      </c>
      <c r="H1470" s="179">
        <f>'Planilla de Perforacion'!AS1504</f>
        <v>0</v>
      </c>
      <c r="I1470" s="179">
        <f>'Planilla de Perforacion'!AR1504</f>
        <v>0</v>
      </c>
      <c r="N1470" s="191" t="str">
        <f t="array" ref="N1470">IFERROR(INDEX($F$1:$F$1314,SMALL(IF($C$2:$C$1314=$A$2,ROW()),ROW()-1)),"")</f>
        <v/>
      </c>
      <c r="P1470" s="193" t="str">
        <f t="shared" si="246"/>
        <v/>
      </c>
      <c r="Q1470" s="193" t="str">
        <f t="shared" si="247"/>
        <v/>
      </c>
      <c r="R1470" s="179" t="str">
        <f>IF('Planilla de Perforacion'!K1504="Survey","Survey","")</f>
        <v/>
      </c>
      <c r="T1470" s="179" t="e">
        <f t="shared" si="248"/>
        <v>#VALUE!</v>
      </c>
      <c r="V1470" s="179" t="str">
        <f t="shared" si="252"/>
        <v/>
      </c>
      <c r="AC1470" s="179" t="str">
        <f>IF('Planilla de Perforacion'!K1504="Repasa","Repasa","")</f>
        <v/>
      </c>
      <c r="AE1470" s="179" t="e">
        <f t="shared" si="249"/>
        <v>#VALUE!</v>
      </c>
      <c r="AG1470" s="179" t="str">
        <f t="shared" si="250"/>
        <v/>
      </c>
      <c r="AK1470" t="str">
        <f t="shared" si="251"/>
        <v/>
      </c>
      <c r="AL1470" t="str">
        <f t="shared" si="244"/>
        <v/>
      </c>
      <c r="AM1470" t="str">
        <f t="shared" si="245"/>
        <v/>
      </c>
    </row>
    <row r="1471" spans="3:39" x14ac:dyDescent="0.25">
      <c r="C1471" s="179" t="str">
        <f>IF('Planilla de Perforacion'!K1505="Conexión","Conexión","")</f>
        <v/>
      </c>
      <c r="F1471" s="179">
        <f>'Planilla de Perforacion'!AF1505</f>
        <v>0</v>
      </c>
      <c r="G1471" s="179">
        <f>'Planilla de Perforacion'!AQ1505</f>
        <v>0</v>
      </c>
      <c r="H1471" s="179">
        <f>'Planilla de Perforacion'!AS1505</f>
        <v>0</v>
      </c>
      <c r="I1471" s="179">
        <f>'Planilla de Perforacion'!AR1505</f>
        <v>0</v>
      </c>
      <c r="N1471" s="191" t="str">
        <f t="array" ref="N1471">IFERROR(INDEX($F$1:$F$1314,SMALL(IF($C$2:$C$1314=$A$2,ROW()),ROW()-1)),"")</f>
        <v/>
      </c>
      <c r="P1471" s="193" t="str">
        <f t="shared" si="246"/>
        <v/>
      </c>
      <c r="Q1471" s="193" t="str">
        <f t="shared" si="247"/>
        <v/>
      </c>
      <c r="R1471" s="179" t="str">
        <f>IF('Planilla de Perforacion'!K1505="Survey","Survey","")</f>
        <v/>
      </c>
      <c r="T1471" s="179" t="e">
        <f t="shared" si="248"/>
        <v>#VALUE!</v>
      </c>
      <c r="V1471" s="179" t="str">
        <f t="shared" si="252"/>
        <v/>
      </c>
      <c r="AC1471" s="179" t="str">
        <f>IF('Planilla de Perforacion'!K1505="Repasa","Repasa","")</f>
        <v/>
      </c>
      <c r="AE1471" s="179" t="e">
        <f t="shared" si="249"/>
        <v>#VALUE!</v>
      </c>
      <c r="AG1471" s="179" t="str">
        <f t="shared" si="250"/>
        <v/>
      </c>
      <c r="AK1471" t="str">
        <f t="shared" si="251"/>
        <v/>
      </c>
      <c r="AL1471" t="str">
        <f t="shared" si="244"/>
        <v/>
      </c>
      <c r="AM1471" t="str">
        <f t="shared" si="245"/>
        <v/>
      </c>
    </row>
    <row r="1472" spans="3:39" x14ac:dyDescent="0.25">
      <c r="C1472" s="179" t="str">
        <f>IF('Planilla de Perforacion'!K1506="Conexión","Conexión","")</f>
        <v/>
      </c>
      <c r="F1472" s="179">
        <f>'Planilla de Perforacion'!AF1506</f>
        <v>0</v>
      </c>
      <c r="G1472" s="179">
        <f>'Planilla de Perforacion'!AQ1506</f>
        <v>0</v>
      </c>
      <c r="H1472" s="179">
        <f>'Planilla de Perforacion'!AS1506</f>
        <v>0</v>
      </c>
      <c r="I1472" s="179">
        <f>'Planilla de Perforacion'!AR1506</f>
        <v>0</v>
      </c>
      <c r="N1472" s="191" t="str">
        <f t="array" ref="N1472">IFERROR(INDEX($F$1:$F$1314,SMALL(IF($C$2:$C$1314=$A$2,ROW()),ROW()-1)),"")</f>
        <v/>
      </c>
      <c r="P1472" s="193" t="str">
        <f t="shared" si="246"/>
        <v/>
      </c>
      <c r="Q1472" s="193" t="str">
        <f t="shared" si="247"/>
        <v/>
      </c>
      <c r="R1472" s="179" t="str">
        <f>IF('Planilla de Perforacion'!K1506="Survey","Survey","")</f>
        <v/>
      </c>
      <c r="T1472" s="179" t="e">
        <f t="shared" si="248"/>
        <v>#VALUE!</v>
      </c>
      <c r="V1472" s="179" t="str">
        <f t="shared" si="252"/>
        <v/>
      </c>
      <c r="AC1472" s="179" t="str">
        <f>IF('Planilla de Perforacion'!K1506="Repasa","Repasa","")</f>
        <v/>
      </c>
      <c r="AE1472" s="179" t="e">
        <f t="shared" si="249"/>
        <v>#VALUE!</v>
      </c>
      <c r="AG1472" s="179" t="str">
        <f t="shared" si="250"/>
        <v/>
      </c>
      <c r="AK1472" t="str">
        <f t="shared" si="251"/>
        <v/>
      </c>
      <c r="AL1472" t="str">
        <f t="shared" si="244"/>
        <v/>
      </c>
      <c r="AM1472" t="str">
        <f t="shared" si="245"/>
        <v/>
      </c>
    </row>
    <row r="1473" spans="3:39" x14ac:dyDescent="0.25">
      <c r="C1473" s="179" t="str">
        <f>IF('Planilla de Perforacion'!K1507="Conexión","Conexión","")</f>
        <v/>
      </c>
      <c r="F1473" s="179">
        <f>'Planilla de Perforacion'!AF1507</f>
        <v>0</v>
      </c>
      <c r="G1473" s="179">
        <f>'Planilla de Perforacion'!AQ1507</f>
        <v>0</v>
      </c>
      <c r="H1473" s="179">
        <f>'Planilla de Perforacion'!AS1507</f>
        <v>0</v>
      </c>
      <c r="I1473" s="179">
        <f>'Planilla de Perforacion'!AR1507</f>
        <v>0</v>
      </c>
      <c r="N1473" s="191" t="str">
        <f t="array" ref="N1473">IFERROR(INDEX($F$1:$F$1314,SMALL(IF($C$2:$C$1314=$A$2,ROW()),ROW()-1)),"")</f>
        <v/>
      </c>
      <c r="P1473" s="193" t="str">
        <f t="shared" si="246"/>
        <v/>
      </c>
      <c r="Q1473" s="193" t="str">
        <f t="shared" si="247"/>
        <v/>
      </c>
      <c r="R1473" s="179" t="str">
        <f>IF('Planilla de Perforacion'!K1507="Survey","Survey","")</f>
        <v/>
      </c>
      <c r="T1473" s="179" t="e">
        <f t="shared" si="248"/>
        <v>#VALUE!</v>
      </c>
      <c r="V1473" s="179" t="str">
        <f t="shared" si="252"/>
        <v/>
      </c>
      <c r="AC1473" s="179" t="str">
        <f>IF('Planilla de Perforacion'!K1507="Repasa","Repasa","")</f>
        <v/>
      </c>
      <c r="AE1473" s="179" t="e">
        <f t="shared" si="249"/>
        <v>#VALUE!</v>
      </c>
      <c r="AG1473" s="179" t="str">
        <f t="shared" si="250"/>
        <v/>
      </c>
      <c r="AK1473" t="str">
        <f t="shared" si="251"/>
        <v/>
      </c>
      <c r="AL1473" t="str">
        <f t="shared" si="244"/>
        <v/>
      </c>
      <c r="AM1473" t="str">
        <f t="shared" si="245"/>
        <v/>
      </c>
    </row>
    <row r="1474" spans="3:39" x14ac:dyDescent="0.25">
      <c r="C1474" s="179" t="str">
        <f>IF('Planilla de Perforacion'!K1508="Conexión","Conexión","")</f>
        <v/>
      </c>
      <c r="F1474" s="179">
        <f>'Planilla de Perforacion'!AF1508</f>
        <v>0</v>
      </c>
      <c r="G1474" s="179">
        <f>'Planilla de Perforacion'!AQ1508</f>
        <v>0</v>
      </c>
      <c r="H1474" s="179">
        <f>'Planilla de Perforacion'!AS1508</f>
        <v>0</v>
      </c>
      <c r="I1474" s="179">
        <f>'Planilla de Perforacion'!AR1508</f>
        <v>0</v>
      </c>
      <c r="N1474" s="191" t="str">
        <f t="array" ref="N1474">IFERROR(INDEX($F$1:$F$1314,SMALL(IF($C$2:$C$1314=$A$2,ROW()),ROW()-1)),"")</f>
        <v/>
      </c>
      <c r="P1474" s="193" t="str">
        <f t="shared" si="246"/>
        <v/>
      </c>
      <c r="Q1474" s="193" t="str">
        <f t="shared" si="247"/>
        <v/>
      </c>
      <c r="R1474" s="179" t="str">
        <f>IF('Planilla de Perforacion'!K1508="Survey","Survey","")</f>
        <v/>
      </c>
      <c r="T1474" s="179" t="e">
        <f t="shared" si="248"/>
        <v>#VALUE!</v>
      </c>
      <c r="V1474" s="179" t="str">
        <f t="shared" si="252"/>
        <v/>
      </c>
      <c r="AC1474" s="179" t="str">
        <f>IF('Planilla de Perforacion'!K1508="Repasa","Repasa","")</f>
        <v/>
      </c>
      <c r="AE1474" s="179" t="e">
        <f t="shared" si="249"/>
        <v>#VALUE!</v>
      </c>
      <c r="AG1474" s="179" t="str">
        <f t="shared" si="250"/>
        <v/>
      </c>
      <c r="AK1474" t="str">
        <f t="shared" si="251"/>
        <v/>
      </c>
      <c r="AL1474" t="str">
        <f t="shared" ref="AL1474:AL1537" si="253">IF(AJ1474="Día",AH1474,"")</f>
        <v/>
      </c>
      <c r="AM1474" t="str">
        <f t="shared" ref="AM1474:AM1537" si="254">IF(AJ1474="Noche",AH1474,"")</f>
        <v/>
      </c>
    </row>
    <row r="1475" spans="3:39" x14ac:dyDescent="0.25">
      <c r="C1475" s="179" t="str">
        <f>IF('Planilla de Perforacion'!K1509="Conexión","Conexión","")</f>
        <v/>
      </c>
      <c r="F1475" s="179">
        <f>'Planilla de Perforacion'!AF1509</f>
        <v>0</v>
      </c>
      <c r="G1475" s="179">
        <f>'Planilla de Perforacion'!AQ1509</f>
        <v>0</v>
      </c>
      <c r="H1475" s="179">
        <f>'Planilla de Perforacion'!AS1509</f>
        <v>0</v>
      </c>
      <c r="I1475" s="179">
        <f>'Planilla de Perforacion'!AR1509</f>
        <v>0</v>
      </c>
      <c r="N1475" s="191" t="str">
        <f t="array" ref="N1475">IFERROR(INDEX($F$1:$F$1314,SMALL(IF($C$2:$C$1314=$A$2,ROW()),ROW()-1)),"")</f>
        <v/>
      </c>
      <c r="P1475" s="193" t="str">
        <f t="shared" ref="P1475:P1538" si="255">IF(N1475="Día",L1475,"")</f>
        <v/>
      </c>
      <c r="Q1475" s="193" t="str">
        <f t="shared" ref="Q1475:Q1538" si="256">IF(N1475="Noche",L1475,"")</f>
        <v/>
      </c>
      <c r="R1475" s="179" t="str">
        <f>IF('Planilla de Perforacion'!K1509="Survey","Survey","")</f>
        <v/>
      </c>
      <c r="T1475" s="179" t="e">
        <f t="shared" ref="T1475:T1538" si="257">IF($R$2:$R$1314=$A$3,ROW())</f>
        <v>#VALUE!</v>
      </c>
      <c r="V1475" s="179" t="str">
        <f t="shared" ref="V1475:V1538" si="258">IF(J1475="","",$A$3)</f>
        <v/>
      </c>
      <c r="AC1475" s="179" t="str">
        <f>IF('Planilla de Perforacion'!K1509="Repasa","Repasa","")</f>
        <v/>
      </c>
      <c r="AE1475" s="179" t="e">
        <f t="shared" ref="AE1475:AE1538" si="259">IF($AC$2:$AC$1314=$A$4,ROW())</f>
        <v>#VALUE!</v>
      </c>
      <c r="AG1475" s="179" t="str">
        <f t="shared" ref="AG1475:AG1538" si="260">IF(AF1475="","",$A$4)</f>
        <v/>
      </c>
      <c r="AK1475" t="str">
        <f t="shared" ref="AK1475:AK1538" si="261">IFERROR(INDEX($H$1:$H$1314,SMALL(IF($AC$2:$AC$1314=$A$4,ROW()),ROW()-1)),"")</f>
        <v/>
      </c>
      <c r="AL1475" t="str">
        <f t="shared" si="253"/>
        <v/>
      </c>
      <c r="AM1475" t="str">
        <f t="shared" si="254"/>
        <v/>
      </c>
    </row>
    <row r="1476" spans="3:39" x14ac:dyDescent="0.25">
      <c r="C1476" s="179" t="str">
        <f>IF('Planilla de Perforacion'!K1510="Conexión","Conexión","")</f>
        <v/>
      </c>
      <c r="F1476" s="179">
        <f>'Planilla de Perforacion'!AF1510</f>
        <v>0</v>
      </c>
      <c r="G1476" s="179">
        <f>'Planilla de Perforacion'!AQ1510</f>
        <v>0</v>
      </c>
      <c r="H1476" s="179">
        <f>'Planilla de Perforacion'!AS1510</f>
        <v>0</v>
      </c>
      <c r="I1476" s="179">
        <f>'Planilla de Perforacion'!AR1510</f>
        <v>0</v>
      </c>
      <c r="N1476" s="191" t="str">
        <f t="array" ref="N1476">IFERROR(INDEX($F$1:$F$1314,SMALL(IF($C$2:$C$1314=$A$2,ROW()),ROW()-1)),"")</f>
        <v/>
      </c>
      <c r="P1476" s="193" t="str">
        <f t="shared" si="255"/>
        <v/>
      </c>
      <c r="Q1476" s="193" t="str">
        <f t="shared" si="256"/>
        <v/>
      </c>
      <c r="R1476" s="179" t="str">
        <f>IF('Planilla de Perforacion'!K1510="Survey","Survey","")</f>
        <v/>
      </c>
      <c r="T1476" s="179" t="e">
        <f t="shared" si="257"/>
        <v>#VALUE!</v>
      </c>
      <c r="V1476" s="179" t="str">
        <f t="shared" si="258"/>
        <v/>
      </c>
      <c r="AC1476" s="179" t="str">
        <f>IF('Planilla de Perforacion'!K1510="Repasa","Repasa","")</f>
        <v/>
      </c>
      <c r="AE1476" s="179" t="e">
        <f t="shared" si="259"/>
        <v>#VALUE!</v>
      </c>
      <c r="AG1476" s="179" t="str">
        <f t="shared" si="260"/>
        <v/>
      </c>
      <c r="AK1476" t="str">
        <f t="shared" si="261"/>
        <v/>
      </c>
      <c r="AL1476" t="str">
        <f t="shared" si="253"/>
        <v/>
      </c>
      <c r="AM1476" t="str">
        <f t="shared" si="254"/>
        <v/>
      </c>
    </row>
    <row r="1477" spans="3:39" x14ac:dyDescent="0.25">
      <c r="C1477" s="179" t="str">
        <f>IF('Planilla de Perforacion'!K1511="Conexión","Conexión","")</f>
        <v/>
      </c>
      <c r="F1477" s="179">
        <f>'Planilla de Perforacion'!AF1511</f>
        <v>0</v>
      </c>
      <c r="G1477" s="179">
        <f>'Planilla de Perforacion'!AQ1511</f>
        <v>0</v>
      </c>
      <c r="H1477" s="179">
        <f>'Planilla de Perforacion'!AS1511</f>
        <v>0</v>
      </c>
      <c r="I1477" s="179">
        <f>'Planilla de Perforacion'!AR1511</f>
        <v>0</v>
      </c>
      <c r="N1477" s="191" t="str">
        <f t="array" ref="N1477">IFERROR(INDEX($F$1:$F$1314,SMALL(IF($C$2:$C$1314=$A$2,ROW()),ROW()-1)),"")</f>
        <v/>
      </c>
      <c r="P1477" s="193" t="str">
        <f t="shared" si="255"/>
        <v/>
      </c>
      <c r="Q1477" s="193" t="str">
        <f t="shared" si="256"/>
        <v/>
      </c>
      <c r="R1477" s="179" t="str">
        <f>IF('Planilla de Perforacion'!K1511="Survey","Survey","")</f>
        <v/>
      </c>
      <c r="T1477" s="179" t="e">
        <f t="shared" si="257"/>
        <v>#VALUE!</v>
      </c>
      <c r="V1477" s="179" t="str">
        <f t="shared" si="258"/>
        <v/>
      </c>
      <c r="AC1477" s="179" t="str">
        <f>IF('Planilla de Perforacion'!K1511="Repasa","Repasa","")</f>
        <v/>
      </c>
      <c r="AE1477" s="179" t="e">
        <f t="shared" si="259"/>
        <v>#VALUE!</v>
      </c>
      <c r="AG1477" s="179" t="str">
        <f t="shared" si="260"/>
        <v/>
      </c>
      <c r="AK1477" t="str">
        <f t="shared" si="261"/>
        <v/>
      </c>
      <c r="AL1477" t="str">
        <f t="shared" si="253"/>
        <v/>
      </c>
      <c r="AM1477" t="str">
        <f t="shared" si="254"/>
        <v/>
      </c>
    </row>
    <row r="1478" spans="3:39" x14ac:dyDescent="0.25">
      <c r="C1478" s="179" t="str">
        <f>IF('Planilla de Perforacion'!K1512="Conexión","Conexión","")</f>
        <v/>
      </c>
      <c r="F1478" s="179">
        <f>'Planilla de Perforacion'!AF1512</f>
        <v>0</v>
      </c>
      <c r="G1478" s="179">
        <f>'Planilla de Perforacion'!AQ1512</f>
        <v>0</v>
      </c>
      <c r="H1478" s="179">
        <f>'Planilla de Perforacion'!AS1512</f>
        <v>0</v>
      </c>
      <c r="I1478" s="179">
        <f>'Planilla de Perforacion'!AR1512</f>
        <v>0</v>
      </c>
      <c r="N1478" s="191" t="str">
        <f t="array" ref="N1478">IFERROR(INDEX($F$1:$F$1314,SMALL(IF($C$2:$C$1314=$A$2,ROW()),ROW()-1)),"")</f>
        <v/>
      </c>
      <c r="P1478" s="193" t="str">
        <f t="shared" si="255"/>
        <v/>
      </c>
      <c r="Q1478" s="193" t="str">
        <f t="shared" si="256"/>
        <v/>
      </c>
      <c r="R1478" s="179" t="str">
        <f>IF('Planilla de Perforacion'!K1512="Survey","Survey","")</f>
        <v/>
      </c>
      <c r="T1478" s="179" t="e">
        <f t="shared" si="257"/>
        <v>#VALUE!</v>
      </c>
      <c r="V1478" s="179" t="str">
        <f t="shared" si="258"/>
        <v/>
      </c>
      <c r="AC1478" s="179" t="str">
        <f>IF('Planilla de Perforacion'!K1512="Repasa","Repasa","")</f>
        <v/>
      </c>
      <c r="AE1478" s="179" t="e">
        <f t="shared" si="259"/>
        <v>#VALUE!</v>
      </c>
      <c r="AG1478" s="179" t="str">
        <f t="shared" si="260"/>
        <v/>
      </c>
      <c r="AK1478" t="str">
        <f t="shared" si="261"/>
        <v/>
      </c>
      <c r="AL1478" t="str">
        <f t="shared" si="253"/>
        <v/>
      </c>
      <c r="AM1478" t="str">
        <f t="shared" si="254"/>
        <v/>
      </c>
    </row>
    <row r="1479" spans="3:39" x14ac:dyDescent="0.25">
      <c r="C1479" s="179" t="str">
        <f>IF('Planilla de Perforacion'!K1513="Conexión","Conexión","")</f>
        <v/>
      </c>
      <c r="F1479" s="179">
        <f>'Planilla de Perforacion'!AF1513</f>
        <v>0</v>
      </c>
      <c r="G1479" s="179">
        <f>'Planilla de Perforacion'!AQ1513</f>
        <v>0</v>
      </c>
      <c r="H1479" s="179">
        <f>'Planilla de Perforacion'!AS1513</f>
        <v>0</v>
      </c>
      <c r="I1479" s="179">
        <f>'Planilla de Perforacion'!AR1513</f>
        <v>0</v>
      </c>
      <c r="N1479" s="191" t="str">
        <f t="array" ref="N1479">IFERROR(INDEX($F$1:$F$1314,SMALL(IF($C$2:$C$1314=$A$2,ROW()),ROW()-1)),"")</f>
        <v/>
      </c>
      <c r="P1479" s="193" t="str">
        <f t="shared" si="255"/>
        <v/>
      </c>
      <c r="Q1479" s="193" t="str">
        <f t="shared" si="256"/>
        <v/>
      </c>
      <c r="R1479" s="179" t="str">
        <f>IF('Planilla de Perforacion'!K1513="Survey","Survey","")</f>
        <v/>
      </c>
      <c r="T1479" s="179" t="e">
        <f t="shared" si="257"/>
        <v>#VALUE!</v>
      </c>
      <c r="V1479" s="179" t="str">
        <f t="shared" si="258"/>
        <v/>
      </c>
      <c r="AC1479" s="179" t="str">
        <f>IF('Planilla de Perforacion'!K1513="Repasa","Repasa","")</f>
        <v/>
      </c>
      <c r="AE1479" s="179" t="e">
        <f t="shared" si="259"/>
        <v>#VALUE!</v>
      </c>
      <c r="AG1479" s="179" t="str">
        <f t="shared" si="260"/>
        <v/>
      </c>
      <c r="AK1479" t="str">
        <f t="shared" si="261"/>
        <v/>
      </c>
      <c r="AL1479" t="str">
        <f t="shared" si="253"/>
        <v/>
      </c>
      <c r="AM1479" t="str">
        <f t="shared" si="254"/>
        <v/>
      </c>
    </row>
    <row r="1480" spans="3:39" x14ac:dyDescent="0.25">
      <c r="C1480" s="179" t="str">
        <f>IF('Planilla de Perforacion'!K1514="Conexión","Conexión","")</f>
        <v/>
      </c>
      <c r="F1480" s="179">
        <f>'Planilla de Perforacion'!AF1514</f>
        <v>0</v>
      </c>
      <c r="G1480" s="179">
        <f>'Planilla de Perforacion'!AQ1514</f>
        <v>0</v>
      </c>
      <c r="H1480" s="179">
        <f>'Planilla de Perforacion'!AS1514</f>
        <v>0</v>
      </c>
      <c r="I1480" s="179">
        <f>'Planilla de Perforacion'!AR1514</f>
        <v>0</v>
      </c>
      <c r="N1480" s="191" t="str">
        <f t="array" ref="N1480">IFERROR(INDEX($F$1:$F$1314,SMALL(IF($C$2:$C$1314=$A$2,ROW()),ROW()-1)),"")</f>
        <v/>
      </c>
      <c r="P1480" s="193" t="str">
        <f t="shared" si="255"/>
        <v/>
      </c>
      <c r="Q1480" s="193" t="str">
        <f t="shared" si="256"/>
        <v/>
      </c>
      <c r="R1480" s="179" t="str">
        <f>IF('Planilla de Perforacion'!K1514="Survey","Survey","")</f>
        <v/>
      </c>
      <c r="T1480" s="179" t="e">
        <f t="shared" si="257"/>
        <v>#VALUE!</v>
      </c>
      <c r="V1480" s="179" t="str">
        <f t="shared" si="258"/>
        <v/>
      </c>
      <c r="AC1480" s="179" t="str">
        <f>IF('Planilla de Perforacion'!K1514="Repasa","Repasa","")</f>
        <v/>
      </c>
      <c r="AE1480" s="179" t="e">
        <f t="shared" si="259"/>
        <v>#VALUE!</v>
      </c>
      <c r="AG1480" s="179" t="str">
        <f t="shared" si="260"/>
        <v/>
      </c>
      <c r="AK1480" t="str">
        <f t="shared" si="261"/>
        <v/>
      </c>
      <c r="AL1480" t="str">
        <f t="shared" si="253"/>
        <v/>
      </c>
      <c r="AM1480" t="str">
        <f t="shared" si="254"/>
        <v/>
      </c>
    </row>
    <row r="1481" spans="3:39" x14ac:dyDescent="0.25">
      <c r="C1481" s="179" t="str">
        <f>IF('Planilla de Perforacion'!K1515="Conexión","Conexión","")</f>
        <v/>
      </c>
      <c r="F1481" s="179">
        <f>'Planilla de Perforacion'!AF1515</f>
        <v>0</v>
      </c>
      <c r="G1481" s="179">
        <f>'Planilla de Perforacion'!AQ1515</f>
        <v>0</v>
      </c>
      <c r="H1481" s="179">
        <f>'Planilla de Perforacion'!AS1515</f>
        <v>0</v>
      </c>
      <c r="I1481" s="179">
        <f>'Planilla de Perforacion'!AR1515</f>
        <v>0</v>
      </c>
      <c r="N1481" s="191" t="str">
        <f t="array" ref="N1481">IFERROR(INDEX($F$1:$F$1314,SMALL(IF($C$2:$C$1314=$A$2,ROW()),ROW()-1)),"")</f>
        <v/>
      </c>
      <c r="P1481" s="193" t="str">
        <f t="shared" si="255"/>
        <v/>
      </c>
      <c r="Q1481" s="193" t="str">
        <f t="shared" si="256"/>
        <v/>
      </c>
      <c r="R1481" s="179" t="str">
        <f>IF('Planilla de Perforacion'!K1515="Survey","Survey","")</f>
        <v/>
      </c>
      <c r="T1481" s="179" t="e">
        <f t="shared" si="257"/>
        <v>#VALUE!</v>
      </c>
      <c r="V1481" s="179" t="str">
        <f t="shared" si="258"/>
        <v/>
      </c>
      <c r="AC1481" s="179" t="str">
        <f>IF('Planilla de Perforacion'!K1515="Repasa","Repasa","")</f>
        <v/>
      </c>
      <c r="AE1481" s="179" t="e">
        <f t="shared" si="259"/>
        <v>#VALUE!</v>
      </c>
      <c r="AG1481" s="179" t="str">
        <f t="shared" si="260"/>
        <v/>
      </c>
      <c r="AK1481" t="str">
        <f t="shared" si="261"/>
        <v/>
      </c>
      <c r="AL1481" t="str">
        <f t="shared" si="253"/>
        <v/>
      </c>
      <c r="AM1481" t="str">
        <f t="shared" si="254"/>
        <v/>
      </c>
    </row>
    <row r="1482" spans="3:39" x14ac:dyDescent="0.25">
      <c r="C1482" s="179" t="str">
        <f>IF('Planilla de Perforacion'!K1516="Conexión","Conexión","")</f>
        <v/>
      </c>
      <c r="F1482" s="179">
        <f>'Planilla de Perforacion'!AF1516</f>
        <v>0</v>
      </c>
      <c r="G1482" s="179">
        <f>'Planilla de Perforacion'!AQ1516</f>
        <v>0</v>
      </c>
      <c r="H1482" s="179">
        <f>'Planilla de Perforacion'!AS1516</f>
        <v>0</v>
      </c>
      <c r="I1482" s="179">
        <f>'Planilla de Perforacion'!AR1516</f>
        <v>0</v>
      </c>
      <c r="N1482" s="191" t="str">
        <f t="array" ref="N1482">IFERROR(INDEX($F$1:$F$1314,SMALL(IF($C$2:$C$1314=$A$2,ROW()),ROW()-1)),"")</f>
        <v/>
      </c>
      <c r="P1482" s="193" t="str">
        <f t="shared" si="255"/>
        <v/>
      </c>
      <c r="Q1482" s="193" t="str">
        <f t="shared" si="256"/>
        <v/>
      </c>
      <c r="R1482" s="179" t="str">
        <f>IF('Planilla de Perforacion'!K1516="Survey","Survey","")</f>
        <v/>
      </c>
      <c r="T1482" s="179" t="e">
        <f t="shared" si="257"/>
        <v>#VALUE!</v>
      </c>
      <c r="V1482" s="179" t="str">
        <f t="shared" si="258"/>
        <v/>
      </c>
      <c r="AC1482" s="179" t="str">
        <f>IF('Planilla de Perforacion'!K1516="Repasa","Repasa","")</f>
        <v/>
      </c>
      <c r="AE1482" s="179" t="e">
        <f t="shared" si="259"/>
        <v>#VALUE!</v>
      </c>
      <c r="AG1482" s="179" t="str">
        <f t="shared" si="260"/>
        <v/>
      </c>
      <c r="AK1482" t="str">
        <f t="shared" si="261"/>
        <v/>
      </c>
      <c r="AL1482" t="str">
        <f t="shared" si="253"/>
        <v/>
      </c>
      <c r="AM1482" t="str">
        <f t="shared" si="254"/>
        <v/>
      </c>
    </row>
    <row r="1483" spans="3:39" x14ac:dyDescent="0.25">
      <c r="C1483" s="179" t="str">
        <f>IF('Planilla de Perforacion'!K1517="Conexión","Conexión","")</f>
        <v/>
      </c>
      <c r="F1483" s="179">
        <f>'Planilla de Perforacion'!AF1517</f>
        <v>0</v>
      </c>
      <c r="G1483" s="179">
        <f>'Planilla de Perforacion'!AQ1517</f>
        <v>0</v>
      </c>
      <c r="H1483" s="179">
        <f>'Planilla de Perforacion'!AS1517</f>
        <v>0</v>
      </c>
      <c r="I1483" s="179">
        <f>'Planilla de Perforacion'!AR1517</f>
        <v>0</v>
      </c>
      <c r="N1483" s="191" t="str">
        <f t="array" ref="N1483">IFERROR(INDEX($F$1:$F$1314,SMALL(IF($C$2:$C$1314=$A$2,ROW()),ROW()-1)),"")</f>
        <v/>
      </c>
      <c r="P1483" s="193" t="str">
        <f t="shared" si="255"/>
        <v/>
      </c>
      <c r="Q1483" s="193" t="str">
        <f t="shared" si="256"/>
        <v/>
      </c>
      <c r="R1483" s="179" t="str">
        <f>IF('Planilla de Perforacion'!K1517="Survey","Survey","")</f>
        <v/>
      </c>
      <c r="T1483" s="179" t="e">
        <f t="shared" si="257"/>
        <v>#VALUE!</v>
      </c>
      <c r="V1483" s="179" t="str">
        <f t="shared" si="258"/>
        <v/>
      </c>
      <c r="AC1483" s="179" t="str">
        <f>IF('Planilla de Perforacion'!K1517="Repasa","Repasa","")</f>
        <v/>
      </c>
      <c r="AE1483" s="179" t="e">
        <f t="shared" si="259"/>
        <v>#VALUE!</v>
      </c>
      <c r="AG1483" s="179" t="str">
        <f t="shared" si="260"/>
        <v/>
      </c>
      <c r="AK1483" t="str">
        <f t="shared" si="261"/>
        <v/>
      </c>
      <c r="AL1483" t="str">
        <f t="shared" si="253"/>
        <v/>
      </c>
      <c r="AM1483" t="str">
        <f t="shared" si="254"/>
        <v/>
      </c>
    </row>
    <row r="1484" spans="3:39" x14ac:dyDescent="0.25">
      <c r="C1484" s="179" t="str">
        <f>IF('Planilla de Perforacion'!K1518="Conexión","Conexión","")</f>
        <v/>
      </c>
      <c r="F1484" s="179">
        <f>'Planilla de Perforacion'!AF1518</f>
        <v>0</v>
      </c>
      <c r="G1484" s="179">
        <f>'Planilla de Perforacion'!AQ1518</f>
        <v>0</v>
      </c>
      <c r="H1484" s="179">
        <f>'Planilla de Perforacion'!AS1518</f>
        <v>0</v>
      </c>
      <c r="I1484" s="179">
        <f>'Planilla de Perforacion'!AR1518</f>
        <v>0</v>
      </c>
      <c r="N1484" s="191" t="str">
        <f t="array" ref="N1484">IFERROR(INDEX($F$1:$F$1314,SMALL(IF($C$2:$C$1314=$A$2,ROW()),ROW()-1)),"")</f>
        <v/>
      </c>
      <c r="P1484" s="193" t="str">
        <f t="shared" si="255"/>
        <v/>
      </c>
      <c r="Q1484" s="193" t="str">
        <f t="shared" si="256"/>
        <v/>
      </c>
      <c r="R1484" s="179" t="str">
        <f>IF('Planilla de Perforacion'!K1518="Survey","Survey","")</f>
        <v/>
      </c>
      <c r="T1484" s="179" t="e">
        <f t="shared" si="257"/>
        <v>#VALUE!</v>
      </c>
      <c r="V1484" s="179" t="str">
        <f t="shared" si="258"/>
        <v/>
      </c>
      <c r="AC1484" s="179" t="str">
        <f>IF('Planilla de Perforacion'!K1518="Repasa","Repasa","")</f>
        <v/>
      </c>
      <c r="AE1484" s="179" t="e">
        <f t="shared" si="259"/>
        <v>#VALUE!</v>
      </c>
      <c r="AG1484" s="179" t="str">
        <f t="shared" si="260"/>
        <v/>
      </c>
      <c r="AK1484" t="str">
        <f t="shared" si="261"/>
        <v/>
      </c>
      <c r="AL1484" t="str">
        <f t="shared" si="253"/>
        <v/>
      </c>
      <c r="AM1484" t="str">
        <f t="shared" si="254"/>
        <v/>
      </c>
    </row>
    <row r="1485" spans="3:39" x14ac:dyDescent="0.25">
      <c r="C1485" s="179" t="str">
        <f>IF('Planilla de Perforacion'!K1519="Conexión","Conexión","")</f>
        <v/>
      </c>
      <c r="F1485" s="179">
        <f>'Planilla de Perforacion'!AF1519</f>
        <v>0</v>
      </c>
      <c r="G1485" s="179">
        <f>'Planilla de Perforacion'!AQ1519</f>
        <v>0</v>
      </c>
      <c r="H1485" s="179">
        <f>'Planilla de Perforacion'!AS1519</f>
        <v>0</v>
      </c>
      <c r="I1485" s="179">
        <f>'Planilla de Perforacion'!AR1519</f>
        <v>0</v>
      </c>
      <c r="N1485" s="191" t="str">
        <f t="array" ref="N1485">IFERROR(INDEX($F$1:$F$1314,SMALL(IF($C$2:$C$1314=$A$2,ROW()),ROW()-1)),"")</f>
        <v/>
      </c>
      <c r="P1485" s="193" t="str">
        <f t="shared" si="255"/>
        <v/>
      </c>
      <c r="Q1485" s="193" t="str">
        <f t="shared" si="256"/>
        <v/>
      </c>
      <c r="R1485" s="179" t="str">
        <f>IF('Planilla de Perforacion'!K1519="Survey","Survey","")</f>
        <v/>
      </c>
      <c r="T1485" s="179" t="e">
        <f t="shared" si="257"/>
        <v>#VALUE!</v>
      </c>
      <c r="V1485" s="179" t="str">
        <f t="shared" si="258"/>
        <v/>
      </c>
      <c r="AC1485" s="179" t="str">
        <f>IF('Planilla de Perforacion'!K1519="Repasa","Repasa","")</f>
        <v/>
      </c>
      <c r="AE1485" s="179" t="e">
        <f t="shared" si="259"/>
        <v>#VALUE!</v>
      </c>
      <c r="AG1485" s="179" t="str">
        <f t="shared" si="260"/>
        <v/>
      </c>
      <c r="AK1485" t="str">
        <f t="shared" si="261"/>
        <v/>
      </c>
      <c r="AL1485" t="str">
        <f t="shared" si="253"/>
        <v/>
      </c>
      <c r="AM1485" t="str">
        <f t="shared" si="254"/>
        <v/>
      </c>
    </row>
    <row r="1486" spans="3:39" x14ac:dyDescent="0.25">
      <c r="C1486" s="179" t="str">
        <f>IF('Planilla de Perforacion'!K1520="Conexión","Conexión","")</f>
        <v/>
      </c>
      <c r="F1486" s="179">
        <f>'Planilla de Perforacion'!AF1520</f>
        <v>0</v>
      </c>
      <c r="G1486" s="179">
        <f>'Planilla de Perforacion'!AQ1520</f>
        <v>0</v>
      </c>
      <c r="H1486" s="179">
        <f>'Planilla de Perforacion'!AS1520</f>
        <v>0</v>
      </c>
      <c r="I1486" s="179">
        <f>'Planilla de Perforacion'!AR1520</f>
        <v>0</v>
      </c>
      <c r="N1486" s="191" t="str">
        <f t="array" ref="N1486">IFERROR(INDEX($F$1:$F$1314,SMALL(IF($C$2:$C$1314=$A$2,ROW()),ROW()-1)),"")</f>
        <v/>
      </c>
      <c r="P1486" s="193" t="str">
        <f t="shared" si="255"/>
        <v/>
      </c>
      <c r="Q1486" s="193" t="str">
        <f t="shared" si="256"/>
        <v/>
      </c>
      <c r="R1486" s="179" t="str">
        <f>IF('Planilla de Perforacion'!K1520="Survey","Survey","")</f>
        <v/>
      </c>
      <c r="T1486" s="179" t="e">
        <f t="shared" si="257"/>
        <v>#VALUE!</v>
      </c>
      <c r="V1486" s="179" t="str">
        <f t="shared" si="258"/>
        <v/>
      </c>
      <c r="AC1486" s="179" t="str">
        <f>IF('Planilla de Perforacion'!K1520="Repasa","Repasa","")</f>
        <v/>
      </c>
      <c r="AE1486" s="179" t="e">
        <f t="shared" si="259"/>
        <v>#VALUE!</v>
      </c>
      <c r="AG1486" s="179" t="str">
        <f t="shared" si="260"/>
        <v/>
      </c>
      <c r="AK1486" t="str">
        <f t="shared" si="261"/>
        <v/>
      </c>
      <c r="AL1486" t="str">
        <f t="shared" si="253"/>
        <v/>
      </c>
      <c r="AM1486" t="str">
        <f t="shared" si="254"/>
        <v/>
      </c>
    </row>
    <row r="1487" spans="3:39" x14ac:dyDescent="0.25">
      <c r="C1487" s="179" t="str">
        <f>IF('Planilla de Perforacion'!K1521="Conexión","Conexión","")</f>
        <v/>
      </c>
      <c r="F1487" s="179">
        <f>'Planilla de Perforacion'!AF1521</f>
        <v>0</v>
      </c>
      <c r="G1487" s="179">
        <f>'Planilla de Perforacion'!AQ1521</f>
        <v>0</v>
      </c>
      <c r="H1487" s="179">
        <f>'Planilla de Perforacion'!AS1521</f>
        <v>0</v>
      </c>
      <c r="I1487" s="179">
        <f>'Planilla de Perforacion'!AR1521</f>
        <v>0</v>
      </c>
      <c r="N1487" s="191" t="str">
        <f t="array" ref="N1487">IFERROR(INDEX($F$1:$F$1314,SMALL(IF($C$2:$C$1314=$A$2,ROW()),ROW()-1)),"")</f>
        <v/>
      </c>
      <c r="P1487" s="193" t="str">
        <f t="shared" si="255"/>
        <v/>
      </c>
      <c r="Q1487" s="193" t="str">
        <f t="shared" si="256"/>
        <v/>
      </c>
      <c r="R1487" s="179" t="str">
        <f>IF('Planilla de Perforacion'!K1521="Survey","Survey","")</f>
        <v/>
      </c>
      <c r="T1487" s="179" t="e">
        <f t="shared" si="257"/>
        <v>#VALUE!</v>
      </c>
      <c r="V1487" s="179" t="str">
        <f t="shared" si="258"/>
        <v/>
      </c>
      <c r="AC1487" s="179" t="str">
        <f>IF('Planilla de Perforacion'!K1521="Repasa","Repasa","")</f>
        <v/>
      </c>
      <c r="AE1487" s="179" t="e">
        <f t="shared" si="259"/>
        <v>#VALUE!</v>
      </c>
      <c r="AG1487" s="179" t="str">
        <f t="shared" si="260"/>
        <v/>
      </c>
      <c r="AK1487" t="str">
        <f t="shared" si="261"/>
        <v/>
      </c>
      <c r="AL1487" t="str">
        <f t="shared" si="253"/>
        <v/>
      </c>
      <c r="AM1487" t="str">
        <f t="shared" si="254"/>
        <v/>
      </c>
    </row>
    <row r="1488" spans="3:39" x14ac:dyDescent="0.25">
      <c r="C1488" s="179" t="str">
        <f>IF('Planilla de Perforacion'!K1522="Conexión","Conexión","")</f>
        <v/>
      </c>
      <c r="F1488" s="179">
        <f>'Planilla de Perforacion'!AF1522</f>
        <v>0</v>
      </c>
      <c r="G1488" s="179">
        <f>'Planilla de Perforacion'!AQ1522</f>
        <v>0</v>
      </c>
      <c r="H1488" s="179">
        <f>'Planilla de Perforacion'!AS1522</f>
        <v>0</v>
      </c>
      <c r="I1488" s="179">
        <f>'Planilla de Perforacion'!AR1522</f>
        <v>0</v>
      </c>
      <c r="N1488" s="191" t="str">
        <f t="array" ref="N1488">IFERROR(INDEX($F$1:$F$1314,SMALL(IF($C$2:$C$1314=$A$2,ROW()),ROW()-1)),"")</f>
        <v/>
      </c>
      <c r="P1488" s="193" t="str">
        <f t="shared" si="255"/>
        <v/>
      </c>
      <c r="Q1488" s="193" t="str">
        <f t="shared" si="256"/>
        <v/>
      </c>
      <c r="R1488" s="179" t="str">
        <f>IF('Planilla de Perforacion'!K1522="Survey","Survey","")</f>
        <v/>
      </c>
      <c r="T1488" s="179" t="e">
        <f t="shared" si="257"/>
        <v>#VALUE!</v>
      </c>
      <c r="V1488" s="179" t="str">
        <f t="shared" si="258"/>
        <v/>
      </c>
      <c r="AC1488" s="179" t="str">
        <f>IF('Planilla de Perforacion'!K1522="Repasa","Repasa","")</f>
        <v/>
      </c>
      <c r="AE1488" s="179" t="e">
        <f t="shared" si="259"/>
        <v>#VALUE!</v>
      </c>
      <c r="AG1488" s="179" t="str">
        <f t="shared" si="260"/>
        <v/>
      </c>
      <c r="AK1488" t="str">
        <f t="shared" si="261"/>
        <v/>
      </c>
      <c r="AL1488" t="str">
        <f t="shared" si="253"/>
        <v/>
      </c>
      <c r="AM1488" t="str">
        <f t="shared" si="254"/>
        <v/>
      </c>
    </row>
    <row r="1489" spans="3:39" x14ac:dyDescent="0.25">
      <c r="C1489" s="179" t="str">
        <f>IF('Planilla de Perforacion'!K1523="Conexión","Conexión","")</f>
        <v/>
      </c>
      <c r="F1489" s="179">
        <f>'Planilla de Perforacion'!AF1523</f>
        <v>0</v>
      </c>
      <c r="G1489" s="179">
        <f>'Planilla de Perforacion'!AQ1523</f>
        <v>0</v>
      </c>
      <c r="H1489" s="179">
        <f>'Planilla de Perforacion'!AS1523</f>
        <v>0</v>
      </c>
      <c r="I1489" s="179">
        <f>'Planilla de Perforacion'!AR1523</f>
        <v>0</v>
      </c>
      <c r="N1489" s="191" t="str">
        <f t="array" ref="N1489">IFERROR(INDEX($F$1:$F$1314,SMALL(IF($C$2:$C$1314=$A$2,ROW()),ROW()-1)),"")</f>
        <v/>
      </c>
      <c r="P1489" s="193" t="str">
        <f t="shared" si="255"/>
        <v/>
      </c>
      <c r="Q1489" s="193" t="str">
        <f t="shared" si="256"/>
        <v/>
      </c>
      <c r="R1489" s="179" t="str">
        <f>IF('Planilla de Perforacion'!K1523="Survey","Survey","")</f>
        <v/>
      </c>
      <c r="T1489" s="179" t="e">
        <f t="shared" si="257"/>
        <v>#VALUE!</v>
      </c>
      <c r="V1489" s="179" t="str">
        <f t="shared" si="258"/>
        <v/>
      </c>
      <c r="AC1489" s="179" t="str">
        <f>IF('Planilla de Perforacion'!K1523="Repasa","Repasa","")</f>
        <v/>
      </c>
      <c r="AE1489" s="179" t="e">
        <f t="shared" si="259"/>
        <v>#VALUE!</v>
      </c>
      <c r="AG1489" s="179" t="str">
        <f t="shared" si="260"/>
        <v/>
      </c>
      <c r="AK1489" t="str">
        <f t="shared" si="261"/>
        <v/>
      </c>
      <c r="AL1489" t="str">
        <f t="shared" si="253"/>
        <v/>
      </c>
      <c r="AM1489" t="str">
        <f t="shared" si="254"/>
        <v/>
      </c>
    </row>
    <row r="1490" spans="3:39" x14ac:dyDescent="0.25">
      <c r="C1490" s="179" t="str">
        <f>IF('Planilla de Perforacion'!K1524="Conexión","Conexión","")</f>
        <v/>
      </c>
      <c r="F1490" s="179">
        <f>'Planilla de Perforacion'!AF1524</f>
        <v>0</v>
      </c>
      <c r="G1490" s="179">
        <f>'Planilla de Perforacion'!AQ1524</f>
        <v>0</v>
      </c>
      <c r="H1490" s="179">
        <f>'Planilla de Perforacion'!AS1524</f>
        <v>0</v>
      </c>
      <c r="I1490" s="179">
        <f>'Planilla de Perforacion'!AR1524</f>
        <v>0</v>
      </c>
      <c r="N1490" s="191" t="str">
        <f t="array" ref="N1490">IFERROR(INDEX($F$1:$F$1314,SMALL(IF($C$2:$C$1314=$A$2,ROW()),ROW()-1)),"")</f>
        <v/>
      </c>
      <c r="P1490" s="193" t="str">
        <f t="shared" si="255"/>
        <v/>
      </c>
      <c r="Q1490" s="193" t="str">
        <f t="shared" si="256"/>
        <v/>
      </c>
      <c r="R1490" s="179" t="str">
        <f>IF('Planilla de Perforacion'!K1524="Survey","Survey","")</f>
        <v/>
      </c>
      <c r="T1490" s="179" t="e">
        <f t="shared" si="257"/>
        <v>#VALUE!</v>
      </c>
      <c r="V1490" s="179" t="str">
        <f t="shared" si="258"/>
        <v/>
      </c>
      <c r="AC1490" s="179" t="str">
        <f>IF('Planilla de Perforacion'!K1524="Repasa","Repasa","")</f>
        <v/>
      </c>
      <c r="AE1490" s="179" t="e">
        <f t="shared" si="259"/>
        <v>#VALUE!</v>
      </c>
      <c r="AG1490" s="179" t="str">
        <f t="shared" si="260"/>
        <v/>
      </c>
      <c r="AK1490" t="str">
        <f t="shared" si="261"/>
        <v/>
      </c>
      <c r="AL1490" t="str">
        <f t="shared" si="253"/>
        <v/>
      </c>
      <c r="AM1490" t="str">
        <f t="shared" si="254"/>
        <v/>
      </c>
    </row>
    <row r="1491" spans="3:39" x14ac:dyDescent="0.25">
      <c r="C1491" s="179" t="str">
        <f>IF('Planilla de Perforacion'!K1525="Conexión","Conexión","")</f>
        <v/>
      </c>
      <c r="F1491" s="179">
        <f>'Planilla de Perforacion'!AF1525</f>
        <v>0</v>
      </c>
      <c r="G1491" s="179">
        <f>'Planilla de Perforacion'!AQ1525</f>
        <v>0</v>
      </c>
      <c r="H1491" s="179">
        <f>'Planilla de Perforacion'!AS1525</f>
        <v>0</v>
      </c>
      <c r="I1491" s="179">
        <f>'Planilla de Perforacion'!AR1525</f>
        <v>0</v>
      </c>
      <c r="N1491" s="191" t="str">
        <f t="array" ref="N1491">IFERROR(INDEX($F$1:$F$1314,SMALL(IF($C$2:$C$1314=$A$2,ROW()),ROW()-1)),"")</f>
        <v/>
      </c>
      <c r="P1491" s="193" t="str">
        <f t="shared" si="255"/>
        <v/>
      </c>
      <c r="Q1491" s="193" t="str">
        <f t="shared" si="256"/>
        <v/>
      </c>
      <c r="R1491" s="179" t="str">
        <f>IF('Planilla de Perforacion'!K1525="Survey","Survey","")</f>
        <v/>
      </c>
      <c r="T1491" s="179" t="e">
        <f t="shared" si="257"/>
        <v>#VALUE!</v>
      </c>
      <c r="V1491" s="179" t="str">
        <f t="shared" si="258"/>
        <v/>
      </c>
      <c r="AC1491" s="179" t="str">
        <f>IF('Planilla de Perforacion'!K1525="Repasa","Repasa","")</f>
        <v/>
      </c>
      <c r="AE1491" s="179" t="e">
        <f t="shared" si="259"/>
        <v>#VALUE!</v>
      </c>
      <c r="AG1491" s="179" t="str">
        <f t="shared" si="260"/>
        <v/>
      </c>
      <c r="AK1491" t="str">
        <f t="shared" si="261"/>
        <v/>
      </c>
      <c r="AL1491" t="str">
        <f t="shared" si="253"/>
        <v/>
      </c>
      <c r="AM1491" t="str">
        <f t="shared" si="254"/>
        <v/>
      </c>
    </row>
    <row r="1492" spans="3:39" x14ac:dyDescent="0.25">
      <c r="C1492" s="179" t="str">
        <f>IF('Planilla de Perforacion'!K1526="Conexión","Conexión","")</f>
        <v/>
      </c>
      <c r="F1492" s="179">
        <f>'Planilla de Perforacion'!AF1526</f>
        <v>0</v>
      </c>
      <c r="G1492" s="179">
        <f>'Planilla de Perforacion'!AQ1526</f>
        <v>0</v>
      </c>
      <c r="H1492" s="179">
        <f>'Planilla de Perforacion'!AS1526</f>
        <v>0</v>
      </c>
      <c r="I1492" s="179">
        <f>'Planilla de Perforacion'!AR1526</f>
        <v>0</v>
      </c>
      <c r="N1492" s="191" t="str">
        <f t="array" ref="N1492">IFERROR(INDEX($F$1:$F$1314,SMALL(IF($C$2:$C$1314=$A$2,ROW()),ROW()-1)),"")</f>
        <v/>
      </c>
      <c r="P1492" s="193" t="str">
        <f t="shared" si="255"/>
        <v/>
      </c>
      <c r="Q1492" s="193" t="str">
        <f t="shared" si="256"/>
        <v/>
      </c>
      <c r="R1492" s="179" t="str">
        <f>IF('Planilla de Perforacion'!K1526="Survey","Survey","")</f>
        <v/>
      </c>
      <c r="T1492" s="179" t="e">
        <f t="shared" si="257"/>
        <v>#VALUE!</v>
      </c>
      <c r="V1492" s="179" t="str">
        <f t="shared" si="258"/>
        <v/>
      </c>
      <c r="AC1492" s="179" t="str">
        <f>IF('Planilla de Perforacion'!K1526="Repasa","Repasa","")</f>
        <v/>
      </c>
      <c r="AE1492" s="179" t="e">
        <f t="shared" si="259"/>
        <v>#VALUE!</v>
      </c>
      <c r="AG1492" s="179" t="str">
        <f t="shared" si="260"/>
        <v/>
      </c>
      <c r="AK1492" t="str">
        <f t="shared" si="261"/>
        <v/>
      </c>
      <c r="AL1492" t="str">
        <f t="shared" si="253"/>
        <v/>
      </c>
      <c r="AM1492" t="str">
        <f t="shared" si="254"/>
        <v/>
      </c>
    </row>
    <row r="1493" spans="3:39" x14ac:dyDescent="0.25">
      <c r="C1493" s="179" t="str">
        <f>IF('Planilla de Perforacion'!K1527="Conexión","Conexión","")</f>
        <v/>
      </c>
      <c r="F1493" s="179">
        <f>'Planilla de Perforacion'!AF1527</f>
        <v>0</v>
      </c>
      <c r="G1493" s="179">
        <f>'Planilla de Perforacion'!AQ1527</f>
        <v>0</v>
      </c>
      <c r="H1493" s="179">
        <f>'Planilla de Perforacion'!AS1527</f>
        <v>0</v>
      </c>
      <c r="I1493" s="179">
        <f>'Planilla de Perforacion'!AR1527</f>
        <v>0</v>
      </c>
      <c r="N1493" s="191" t="str">
        <f t="array" ref="N1493">IFERROR(INDEX($F$1:$F$1314,SMALL(IF($C$2:$C$1314=$A$2,ROW()),ROW()-1)),"")</f>
        <v/>
      </c>
      <c r="P1493" s="193" t="str">
        <f t="shared" si="255"/>
        <v/>
      </c>
      <c r="Q1493" s="193" t="str">
        <f t="shared" si="256"/>
        <v/>
      </c>
      <c r="R1493" s="179" t="str">
        <f>IF('Planilla de Perforacion'!K1527="Survey","Survey","")</f>
        <v/>
      </c>
      <c r="T1493" s="179" t="e">
        <f t="shared" si="257"/>
        <v>#VALUE!</v>
      </c>
      <c r="V1493" s="179" t="str">
        <f t="shared" si="258"/>
        <v/>
      </c>
      <c r="AC1493" s="179" t="str">
        <f>IF('Planilla de Perforacion'!K1527="Repasa","Repasa","")</f>
        <v/>
      </c>
      <c r="AE1493" s="179" t="e">
        <f t="shared" si="259"/>
        <v>#VALUE!</v>
      </c>
      <c r="AG1493" s="179" t="str">
        <f t="shared" si="260"/>
        <v/>
      </c>
      <c r="AK1493" t="str">
        <f t="shared" si="261"/>
        <v/>
      </c>
      <c r="AL1493" t="str">
        <f t="shared" si="253"/>
        <v/>
      </c>
      <c r="AM1493" t="str">
        <f t="shared" si="254"/>
        <v/>
      </c>
    </row>
    <row r="1494" spans="3:39" x14ac:dyDescent="0.25">
      <c r="C1494" s="179" t="str">
        <f>IF('Planilla de Perforacion'!K1528="Conexión","Conexión","")</f>
        <v/>
      </c>
      <c r="F1494" s="179">
        <f>'Planilla de Perforacion'!AF1528</f>
        <v>0</v>
      </c>
      <c r="G1494" s="179">
        <f>'Planilla de Perforacion'!AQ1528</f>
        <v>0</v>
      </c>
      <c r="H1494" s="179">
        <f>'Planilla de Perforacion'!AS1528</f>
        <v>0</v>
      </c>
      <c r="I1494" s="179">
        <f>'Planilla de Perforacion'!AR1528</f>
        <v>0</v>
      </c>
      <c r="N1494" s="191" t="str">
        <f t="array" ref="N1494">IFERROR(INDEX($F$1:$F$1314,SMALL(IF($C$2:$C$1314=$A$2,ROW()),ROW()-1)),"")</f>
        <v/>
      </c>
      <c r="P1494" s="193" t="str">
        <f t="shared" si="255"/>
        <v/>
      </c>
      <c r="Q1494" s="193" t="str">
        <f t="shared" si="256"/>
        <v/>
      </c>
      <c r="R1494" s="179" t="str">
        <f>IF('Planilla de Perforacion'!K1528="Survey","Survey","")</f>
        <v/>
      </c>
      <c r="T1494" s="179" t="e">
        <f t="shared" si="257"/>
        <v>#VALUE!</v>
      </c>
      <c r="V1494" s="179" t="str">
        <f t="shared" si="258"/>
        <v/>
      </c>
      <c r="AC1494" s="179" t="str">
        <f>IF('Planilla de Perforacion'!K1528="Repasa","Repasa","")</f>
        <v/>
      </c>
      <c r="AE1494" s="179" t="e">
        <f t="shared" si="259"/>
        <v>#VALUE!</v>
      </c>
      <c r="AG1494" s="179" t="str">
        <f t="shared" si="260"/>
        <v/>
      </c>
      <c r="AK1494" t="str">
        <f t="shared" si="261"/>
        <v/>
      </c>
      <c r="AL1494" t="str">
        <f t="shared" si="253"/>
        <v/>
      </c>
      <c r="AM1494" t="str">
        <f t="shared" si="254"/>
        <v/>
      </c>
    </row>
    <row r="1495" spans="3:39" x14ac:dyDescent="0.25">
      <c r="C1495" s="179" t="str">
        <f>IF('Planilla de Perforacion'!K1529="Conexión","Conexión","")</f>
        <v/>
      </c>
      <c r="F1495" s="179">
        <f>'Planilla de Perforacion'!AF1529</f>
        <v>0</v>
      </c>
      <c r="G1495" s="179">
        <f>'Planilla de Perforacion'!AQ1529</f>
        <v>0</v>
      </c>
      <c r="H1495" s="179">
        <f>'Planilla de Perforacion'!AS1529</f>
        <v>0</v>
      </c>
      <c r="I1495" s="179">
        <f>'Planilla de Perforacion'!AR1529</f>
        <v>0</v>
      </c>
      <c r="N1495" s="191" t="str">
        <f t="array" ref="N1495">IFERROR(INDEX($F$1:$F$1314,SMALL(IF($C$2:$C$1314=$A$2,ROW()),ROW()-1)),"")</f>
        <v/>
      </c>
      <c r="P1495" s="193" t="str">
        <f t="shared" si="255"/>
        <v/>
      </c>
      <c r="Q1495" s="193" t="str">
        <f t="shared" si="256"/>
        <v/>
      </c>
      <c r="R1495" s="179" t="str">
        <f>IF('Planilla de Perforacion'!K1529="Survey","Survey","")</f>
        <v/>
      </c>
      <c r="T1495" s="179" t="e">
        <f t="shared" si="257"/>
        <v>#VALUE!</v>
      </c>
      <c r="V1495" s="179" t="str">
        <f t="shared" si="258"/>
        <v/>
      </c>
      <c r="AC1495" s="179" t="str">
        <f>IF('Planilla de Perforacion'!K1529="Repasa","Repasa","")</f>
        <v/>
      </c>
      <c r="AE1495" s="179" t="e">
        <f t="shared" si="259"/>
        <v>#VALUE!</v>
      </c>
      <c r="AG1495" s="179" t="str">
        <f t="shared" si="260"/>
        <v/>
      </c>
      <c r="AK1495" t="str">
        <f t="shared" si="261"/>
        <v/>
      </c>
      <c r="AL1495" t="str">
        <f t="shared" si="253"/>
        <v/>
      </c>
      <c r="AM1495" t="str">
        <f t="shared" si="254"/>
        <v/>
      </c>
    </row>
    <row r="1496" spans="3:39" x14ac:dyDescent="0.25">
      <c r="C1496" s="179" t="str">
        <f>IF('Planilla de Perforacion'!K1530="Conexión","Conexión","")</f>
        <v/>
      </c>
      <c r="F1496" s="179">
        <f>'Planilla de Perforacion'!AF1530</f>
        <v>0</v>
      </c>
      <c r="G1496" s="179">
        <f>'Planilla de Perforacion'!AQ1530</f>
        <v>0</v>
      </c>
      <c r="H1496" s="179">
        <f>'Planilla de Perforacion'!AS1530</f>
        <v>0</v>
      </c>
      <c r="I1496" s="179">
        <f>'Planilla de Perforacion'!AR1530</f>
        <v>0</v>
      </c>
      <c r="N1496" s="191" t="str">
        <f t="array" ref="N1496">IFERROR(INDEX($F$1:$F$1314,SMALL(IF($C$2:$C$1314=$A$2,ROW()),ROW()-1)),"")</f>
        <v/>
      </c>
      <c r="P1496" s="193" t="str">
        <f t="shared" si="255"/>
        <v/>
      </c>
      <c r="Q1496" s="193" t="str">
        <f t="shared" si="256"/>
        <v/>
      </c>
      <c r="R1496" s="179" t="str">
        <f>IF('Planilla de Perforacion'!K1530="Survey","Survey","")</f>
        <v/>
      </c>
      <c r="T1496" s="179" t="e">
        <f t="shared" si="257"/>
        <v>#VALUE!</v>
      </c>
      <c r="V1496" s="179" t="str">
        <f t="shared" si="258"/>
        <v/>
      </c>
      <c r="AC1496" s="179" t="str">
        <f>IF('Planilla de Perforacion'!K1530="Repasa","Repasa","")</f>
        <v/>
      </c>
      <c r="AE1496" s="179" t="e">
        <f t="shared" si="259"/>
        <v>#VALUE!</v>
      </c>
      <c r="AG1496" s="179" t="str">
        <f t="shared" si="260"/>
        <v/>
      </c>
      <c r="AK1496" t="str">
        <f t="shared" si="261"/>
        <v/>
      </c>
      <c r="AL1496" t="str">
        <f t="shared" si="253"/>
        <v/>
      </c>
      <c r="AM1496" t="str">
        <f t="shared" si="254"/>
        <v/>
      </c>
    </row>
    <row r="1497" spans="3:39" x14ac:dyDescent="0.25">
      <c r="C1497" s="179" t="str">
        <f>IF('Planilla de Perforacion'!K1531="Conexión","Conexión","")</f>
        <v/>
      </c>
      <c r="F1497" s="179">
        <f>'Planilla de Perforacion'!AF1531</f>
        <v>0</v>
      </c>
      <c r="G1497" s="179">
        <f>'Planilla de Perforacion'!AQ1531</f>
        <v>0</v>
      </c>
      <c r="H1497" s="179">
        <f>'Planilla de Perforacion'!AS1531</f>
        <v>0</v>
      </c>
      <c r="I1497" s="179">
        <f>'Planilla de Perforacion'!AR1531</f>
        <v>0</v>
      </c>
      <c r="N1497" s="191" t="str">
        <f t="array" ref="N1497">IFERROR(INDEX($F$1:$F$1314,SMALL(IF($C$2:$C$1314=$A$2,ROW()),ROW()-1)),"")</f>
        <v/>
      </c>
      <c r="P1497" s="193" t="str">
        <f t="shared" si="255"/>
        <v/>
      </c>
      <c r="Q1497" s="193" t="str">
        <f t="shared" si="256"/>
        <v/>
      </c>
      <c r="R1497" s="179" t="str">
        <f>IF('Planilla de Perforacion'!K1531="Survey","Survey","")</f>
        <v/>
      </c>
      <c r="T1497" s="179" t="e">
        <f t="shared" si="257"/>
        <v>#VALUE!</v>
      </c>
      <c r="V1497" s="179" t="str">
        <f t="shared" si="258"/>
        <v/>
      </c>
      <c r="AC1497" s="179" t="str">
        <f>IF('Planilla de Perforacion'!K1531="Repasa","Repasa","")</f>
        <v/>
      </c>
      <c r="AE1497" s="179" t="e">
        <f t="shared" si="259"/>
        <v>#VALUE!</v>
      </c>
      <c r="AG1497" s="179" t="str">
        <f t="shared" si="260"/>
        <v/>
      </c>
      <c r="AK1497" t="str">
        <f t="shared" si="261"/>
        <v/>
      </c>
      <c r="AL1497" t="str">
        <f t="shared" si="253"/>
        <v/>
      </c>
      <c r="AM1497" t="str">
        <f t="shared" si="254"/>
        <v/>
      </c>
    </row>
    <row r="1498" spans="3:39" x14ac:dyDescent="0.25">
      <c r="C1498" s="179" t="str">
        <f>IF('Planilla de Perforacion'!K1532="Conexión","Conexión","")</f>
        <v/>
      </c>
      <c r="F1498" s="179">
        <f>'Planilla de Perforacion'!AF1532</f>
        <v>0</v>
      </c>
      <c r="G1498" s="179">
        <f>'Planilla de Perforacion'!AQ1532</f>
        <v>0</v>
      </c>
      <c r="H1498" s="179">
        <f>'Planilla de Perforacion'!AS1532</f>
        <v>0</v>
      </c>
      <c r="I1498" s="179">
        <f>'Planilla de Perforacion'!AR1532</f>
        <v>0</v>
      </c>
      <c r="N1498" s="191" t="str">
        <f t="array" ref="N1498">IFERROR(INDEX($F$1:$F$1314,SMALL(IF($C$2:$C$1314=$A$2,ROW()),ROW()-1)),"")</f>
        <v/>
      </c>
      <c r="P1498" s="193" t="str">
        <f t="shared" si="255"/>
        <v/>
      </c>
      <c r="Q1498" s="193" t="str">
        <f t="shared" si="256"/>
        <v/>
      </c>
      <c r="R1498" s="179" t="str">
        <f>IF('Planilla de Perforacion'!K1532="Survey","Survey","")</f>
        <v/>
      </c>
      <c r="T1498" s="179" t="e">
        <f t="shared" si="257"/>
        <v>#VALUE!</v>
      </c>
      <c r="V1498" s="179" t="str">
        <f t="shared" si="258"/>
        <v/>
      </c>
      <c r="AC1498" s="179" t="str">
        <f>IF('Planilla de Perforacion'!K1532="Repasa","Repasa","")</f>
        <v/>
      </c>
      <c r="AE1498" s="179" t="e">
        <f t="shared" si="259"/>
        <v>#VALUE!</v>
      </c>
      <c r="AG1498" s="179" t="str">
        <f t="shared" si="260"/>
        <v/>
      </c>
      <c r="AK1498" t="str">
        <f t="shared" si="261"/>
        <v/>
      </c>
      <c r="AL1498" t="str">
        <f t="shared" si="253"/>
        <v/>
      </c>
      <c r="AM1498" t="str">
        <f t="shared" si="254"/>
        <v/>
      </c>
    </row>
    <row r="1499" spans="3:39" x14ac:dyDescent="0.25">
      <c r="C1499" s="179" t="str">
        <f>IF('Planilla de Perforacion'!K1533="Conexión","Conexión","")</f>
        <v/>
      </c>
      <c r="F1499" s="179">
        <f>'Planilla de Perforacion'!AF1533</f>
        <v>0</v>
      </c>
      <c r="G1499" s="179">
        <f>'Planilla de Perforacion'!AQ1533</f>
        <v>0</v>
      </c>
      <c r="H1499" s="179">
        <f>'Planilla de Perforacion'!AS1533</f>
        <v>0</v>
      </c>
      <c r="I1499" s="179">
        <f>'Planilla de Perforacion'!AR1533</f>
        <v>0</v>
      </c>
      <c r="N1499" s="191" t="str">
        <f t="array" ref="N1499">IFERROR(INDEX($F$1:$F$1314,SMALL(IF($C$2:$C$1314=$A$2,ROW()),ROW()-1)),"")</f>
        <v/>
      </c>
      <c r="P1499" s="193" t="str">
        <f t="shared" si="255"/>
        <v/>
      </c>
      <c r="Q1499" s="193" t="str">
        <f t="shared" si="256"/>
        <v/>
      </c>
      <c r="R1499" s="179" t="str">
        <f>IF('Planilla de Perforacion'!K1533="Survey","Survey","")</f>
        <v/>
      </c>
      <c r="T1499" s="179" t="e">
        <f t="shared" si="257"/>
        <v>#VALUE!</v>
      </c>
      <c r="V1499" s="179" t="str">
        <f t="shared" si="258"/>
        <v/>
      </c>
      <c r="AC1499" s="179" t="str">
        <f>IF('Planilla de Perforacion'!K1533="Repasa","Repasa","")</f>
        <v/>
      </c>
      <c r="AE1499" s="179" t="e">
        <f t="shared" si="259"/>
        <v>#VALUE!</v>
      </c>
      <c r="AG1499" s="179" t="str">
        <f t="shared" si="260"/>
        <v/>
      </c>
      <c r="AK1499" t="str">
        <f t="shared" si="261"/>
        <v/>
      </c>
      <c r="AL1499" t="str">
        <f t="shared" si="253"/>
        <v/>
      </c>
      <c r="AM1499" t="str">
        <f t="shared" si="254"/>
        <v/>
      </c>
    </row>
    <row r="1500" spans="3:39" x14ac:dyDescent="0.25">
      <c r="C1500" s="179" t="str">
        <f>IF('Planilla de Perforacion'!K1534="Conexión","Conexión","")</f>
        <v/>
      </c>
      <c r="F1500" s="179">
        <f>'Planilla de Perforacion'!AF1534</f>
        <v>0</v>
      </c>
      <c r="G1500" s="179">
        <f>'Planilla de Perforacion'!AQ1534</f>
        <v>0</v>
      </c>
      <c r="H1500" s="179">
        <f>'Planilla de Perforacion'!AS1534</f>
        <v>0</v>
      </c>
      <c r="I1500" s="179">
        <f>'Planilla de Perforacion'!AR1534</f>
        <v>0</v>
      </c>
      <c r="N1500" s="191" t="str">
        <f t="array" ref="N1500">IFERROR(INDEX($F$1:$F$1314,SMALL(IF($C$2:$C$1314=$A$2,ROW()),ROW()-1)),"")</f>
        <v/>
      </c>
      <c r="P1500" s="193" t="str">
        <f t="shared" si="255"/>
        <v/>
      </c>
      <c r="Q1500" s="193" t="str">
        <f t="shared" si="256"/>
        <v/>
      </c>
      <c r="R1500" s="179" t="str">
        <f>IF('Planilla de Perforacion'!K1534="Survey","Survey","")</f>
        <v/>
      </c>
      <c r="T1500" s="179" t="e">
        <f t="shared" si="257"/>
        <v>#VALUE!</v>
      </c>
      <c r="V1500" s="179" t="str">
        <f t="shared" si="258"/>
        <v/>
      </c>
      <c r="AC1500" s="179" t="str">
        <f>IF('Planilla de Perforacion'!K1534="Repasa","Repasa","")</f>
        <v/>
      </c>
      <c r="AE1500" s="179" t="e">
        <f t="shared" si="259"/>
        <v>#VALUE!</v>
      </c>
      <c r="AG1500" s="179" t="str">
        <f t="shared" si="260"/>
        <v/>
      </c>
      <c r="AK1500" t="str">
        <f t="shared" si="261"/>
        <v/>
      </c>
      <c r="AL1500" t="str">
        <f t="shared" si="253"/>
        <v/>
      </c>
      <c r="AM1500" t="str">
        <f t="shared" si="254"/>
        <v/>
      </c>
    </row>
    <row r="1501" spans="3:39" x14ac:dyDescent="0.25">
      <c r="C1501" s="179" t="str">
        <f>IF('Planilla de Perforacion'!K1535="Conexión","Conexión","")</f>
        <v/>
      </c>
      <c r="F1501" s="179">
        <f>'Planilla de Perforacion'!AF1535</f>
        <v>0</v>
      </c>
      <c r="G1501" s="179">
        <f>'Planilla de Perforacion'!AQ1535</f>
        <v>0</v>
      </c>
      <c r="H1501" s="179">
        <f>'Planilla de Perforacion'!AS1535</f>
        <v>0</v>
      </c>
      <c r="I1501" s="179">
        <f>'Planilla de Perforacion'!AR1535</f>
        <v>0</v>
      </c>
      <c r="N1501" s="191" t="str">
        <f t="array" ref="N1501">IFERROR(INDEX($F$1:$F$1314,SMALL(IF($C$2:$C$1314=$A$2,ROW()),ROW()-1)),"")</f>
        <v/>
      </c>
      <c r="P1501" s="193" t="str">
        <f t="shared" si="255"/>
        <v/>
      </c>
      <c r="Q1501" s="193" t="str">
        <f t="shared" si="256"/>
        <v/>
      </c>
      <c r="R1501" s="179" t="str">
        <f>IF('Planilla de Perforacion'!K1535="Survey","Survey","")</f>
        <v/>
      </c>
      <c r="T1501" s="179" t="e">
        <f t="shared" si="257"/>
        <v>#VALUE!</v>
      </c>
      <c r="V1501" s="179" t="str">
        <f t="shared" si="258"/>
        <v/>
      </c>
      <c r="AC1501" s="179" t="str">
        <f>IF('Planilla de Perforacion'!K1535="Repasa","Repasa","")</f>
        <v/>
      </c>
      <c r="AE1501" s="179" t="e">
        <f t="shared" si="259"/>
        <v>#VALUE!</v>
      </c>
      <c r="AG1501" s="179" t="str">
        <f t="shared" si="260"/>
        <v/>
      </c>
      <c r="AK1501" t="str">
        <f t="shared" si="261"/>
        <v/>
      </c>
      <c r="AL1501" t="str">
        <f t="shared" si="253"/>
        <v/>
      </c>
      <c r="AM1501" t="str">
        <f t="shared" si="254"/>
        <v/>
      </c>
    </row>
    <row r="1502" spans="3:39" x14ac:dyDescent="0.25">
      <c r="C1502" s="179" t="str">
        <f>IF('Planilla de Perforacion'!K1536="Conexión","Conexión","")</f>
        <v/>
      </c>
      <c r="F1502" s="179">
        <f>'Planilla de Perforacion'!AF1536</f>
        <v>0</v>
      </c>
      <c r="G1502" s="179">
        <f>'Planilla de Perforacion'!AQ1536</f>
        <v>0</v>
      </c>
      <c r="H1502" s="179">
        <f>'Planilla de Perforacion'!AS1536</f>
        <v>0</v>
      </c>
      <c r="I1502" s="179">
        <f>'Planilla de Perforacion'!AR1536</f>
        <v>0</v>
      </c>
      <c r="N1502" s="191" t="str">
        <f t="array" ref="N1502">IFERROR(INDEX($F$1:$F$1314,SMALL(IF($C$2:$C$1314=$A$2,ROW()),ROW()-1)),"")</f>
        <v/>
      </c>
      <c r="P1502" s="193" t="str">
        <f t="shared" si="255"/>
        <v/>
      </c>
      <c r="Q1502" s="193" t="str">
        <f t="shared" si="256"/>
        <v/>
      </c>
      <c r="R1502" s="179" t="str">
        <f>IF('Planilla de Perforacion'!K1536="Survey","Survey","")</f>
        <v/>
      </c>
      <c r="T1502" s="179" t="e">
        <f t="shared" si="257"/>
        <v>#VALUE!</v>
      </c>
      <c r="V1502" s="179" t="str">
        <f t="shared" si="258"/>
        <v/>
      </c>
      <c r="AC1502" s="179" t="str">
        <f>IF('Planilla de Perforacion'!K1536="Repasa","Repasa","")</f>
        <v/>
      </c>
      <c r="AE1502" s="179" t="e">
        <f t="shared" si="259"/>
        <v>#VALUE!</v>
      </c>
      <c r="AG1502" s="179" t="str">
        <f t="shared" si="260"/>
        <v/>
      </c>
      <c r="AK1502" t="str">
        <f t="shared" si="261"/>
        <v/>
      </c>
      <c r="AL1502" t="str">
        <f t="shared" si="253"/>
        <v/>
      </c>
      <c r="AM1502" t="str">
        <f t="shared" si="254"/>
        <v/>
      </c>
    </row>
    <row r="1503" spans="3:39" x14ac:dyDescent="0.25">
      <c r="C1503" s="179" t="str">
        <f>IF('Planilla de Perforacion'!K1537="Conexión","Conexión","")</f>
        <v/>
      </c>
      <c r="F1503" s="179">
        <f>'Planilla de Perforacion'!AF1537</f>
        <v>0</v>
      </c>
      <c r="G1503" s="179">
        <f>'Planilla de Perforacion'!AQ1537</f>
        <v>0</v>
      </c>
      <c r="H1503" s="179">
        <f>'Planilla de Perforacion'!AS1537</f>
        <v>0</v>
      </c>
      <c r="I1503" s="179">
        <f>'Planilla de Perforacion'!AR1537</f>
        <v>0</v>
      </c>
      <c r="N1503" s="191" t="str">
        <f t="array" ref="N1503">IFERROR(INDEX($F$1:$F$1314,SMALL(IF($C$2:$C$1314=$A$2,ROW()),ROW()-1)),"")</f>
        <v/>
      </c>
      <c r="P1503" s="193" t="str">
        <f t="shared" si="255"/>
        <v/>
      </c>
      <c r="Q1503" s="193" t="str">
        <f t="shared" si="256"/>
        <v/>
      </c>
      <c r="R1503" s="179" t="str">
        <f>IF('Planilla de Perforacion'!K1537="Survey","Survey","")</f>
        <v/>
      </c>
      <c r="T1503" s="179" t="e">
        <f t="shared" si="257"/>
        <v>#VALUE!</v>
      </c>
      <c r="V1503" s="179" t="str">
        <f t="shared" si="258"/>
        <v/>
      </c>
      <c r="AC1503" s="179" t="str">
        <f>IF('Planilla de Perforacion'!K1537="Repasa","Repasa","")</f>
        <v/>
      </c>
      <c r="AE1503" s="179" t="e">
        <f t="shared" si="259"/>
        <v>#VALUE!</v>
      </c>
      <c r="AG1503" s="179" t="str">
        <f t="shared" si="260"/>
        <v/>
      </c>
      <c r="AK1503" t="str">
        <f t="shared" si="261"/>
        <v/>
      </c>
      <c r="AL1503" t="str">
        <f t="shared" si="253"/>
        <v/>
      </c>
      <c r="AM1503" t="str">
        <f t="shared" si="254"/>
        <v/>
      </c>
    </row>
    <row r="1504" spans="3:39" x14ac:dyDescent="0.25">
      <c r="C1504" s="179" t="str">
        <f>IF('Planilla de Perforacion'!K1538="Conexión","Conexión","")</f>
        <v/>
      </c>
      <c r="F1504" s="179">
        <f>'Planilla de Perforacion'!AF1538</f>
        <v>0</v>
      </c>
      <c r="G1504" s="179">
        <f>'Planilla de Perforacion'!AQ1538</f>
        <v>0</v>
      </c>
      <c r="H1504" s="179">
        <f>'Planilla de Perforacion'!AS1538</f>
        <v>0</v>
      </c>
      <c r="I1504" s="179">
        <f>'Planilla de Perforacion'!AR1538</f>
        <v>0</v>
      </c>
      <c r="N1504" s="191" t="str">
        <f t="array" ref="N1504">IFERROR(INDEX($F$1:$F$1314,SMALL(IF($C$2:$C$1314=$A$2,ROW()),ROW()-1)),"")</f>
        <v/>
      </c>
      <c r="P1504" s="193" t="str">
        <f t="shared" si="255"/>
        <v/>
      </c>
      <c r="Q1504" s="193" t="str">
        <f t="shared" si="256"/>
        <v/>
      </c>
      <c r="R1504" s="179" t="str">
        <f>IF('Planilla de Perforacion'!K1538="Survey","Survey","")</f>
        <v/>
      </c>
      <c r="T1504" s="179" t="e">
        <f t="shared" si="257"/>
        <v>#VALUE!</v>
      </c>
      <c r="V1504" s="179" t="str">
        <f t="shared" si="258"/>
        <v/>
      </c>
      <c r="AC1504" s="179" t="str">
        <f>IF('Planilla de Perforacion'!K1538="Repasa","Repasa","")</f>
        <v/>
      </c>
      <c r="AE1504" s="179" t="e">
        <f t="shared" si="259"/>
        <v>#VALUE!</v>
      </c>
      <c r="AG1504" s="179" t="str">
        <f t="shared" si="260"/>
        <v/>
      </c>
      <c r="AK1504" t="str">
        <f t="shared" si="261"/>
        <v/>
      </c>
      <c r="AL1504" t="str">
        <f t="shared" si="253"/>
        <v/>
      </c>
      <c r="AM1504" t="str">
        <f t="shared" si="254"/>
        <v/>
      </c>
    </row>
    <row r="1505" spans="3:39" x14ac:dyDescent="0.25">
      <c r="C1505" s="179" t="str">
        <f>IF('Planilla de Perforacion'!K1539="Conexión","Conexión","")</f>
        <v/>
      </c>
      <c r="F1505" s="179">
        <f>'Planilla de Perforacion'!AF1539</f>
        <v>0</v>
      </c>
      <c r="G1505" s="179">
        <f>'Planilla de Perforacion'!AQ1539</f>
        <v>0</v>
      </c>
      <c r="H1505" s="179">
        <f>'Planilla de Perforacion'!AS1539</f>
        <v>0</v>
      </c>
      <c r="I1505" s="179">
        <f>'Planilla de Perforacion'!AR1539</f>
        <v>0</v>
      </c>
      <c r="N1505" s="191" t="str">
        <f t="array" ref="N1505">IFERROR(INDEX($F$1:$F$1314,SMALL(IF($C$2:$C$1314=$A$2,ROW()),ROW()-1)),"")</f>
        <v/>
      </c>
      <c r="P1505" s="193" t="str">
        <f t="shared" si="255"/>
        <v/>
      </c>
      <c r="Q1505" s="193" t="str">
        <f t="shared" si="256"/>
        <v/>
      </c>
      <c r="R1505" s="179" t="str">
        <f>IF('Planilla de Perforacion'!K1539="Survey","Survey","")</f>
        <v/>
      </c>
      <c r="T1505" s="179" t="e">
        <f t="shared" si="257"/>
        <v>#VALUE!</v>
      </c>
      <c r="V1505" s="179" t="str">
        <f t="shared" si="258"/>
        <v/>
      </c>
      <c r="AC1505" s="179" t="str">
        <f>IF('Planilla de Perforacion'!K1539="Repasa","Repasa","")</f>
        <v/>
      </c>
      <c r="AE1505" s="179" t="e">
        <f t="shared" si="259"/>
        <v>#VALUE!</v>
      </c>
      <c r="AG1505" s="179" t="str">
        <f t="shared" si="260"/>
        <v/>
      </c>
      <c r="AK1505" t="str">
        <f t="shared" si="261"/>
        <v/>
      </c>
      <c r="AL1505" t="str">
        <f t="shared" si="253"/>
        <v/>
      </c>
      <c r="AM1505" t="str">
        <f t="shared" si="254"/>
        <v/>
      </c>
    </row>
    <row r="1506" spans="3:39" x14ac:dyDescent="0.25">
      <c r="C1506" s="179" t="str">
        <f>IF('Planilla de Perforacion'!K1540="Conexión","Conexión","")</f>
        <v/>
      </c>
      <c r="F1506" s="179">
        <f>'Planilla de Perforacion'!AF1540</f>
        <v>0</v>
      </c>
      <c r="G1506" s="179">
        <f>'Planilla de Perforacion'!AQ1540</f>
        <v>0</v>
      </c>
      <c r="H1506" s="179">
        <f>'Planilla de Perforacion'!AS1540</f>
        <v>0</v>
      </c>
      <c r="I1506" s="179">
        <f>'Planilla de Perforacion'!AR1540</f>
        <v>0</v>
      </c>
      <c r="N1506" s="191" t="str">
        <f t="array" ref="N1506">IFERROR(INDEX($F$1:$F$1314,SMALL(IF($C$2:$C$1314=$A$2,ROW()),ROW()-1)),"")</f>
        <v/>
      </c>
      <c r="P1506" s="193" t="str">
        <f t="shared" si="255"/>
        <v/>
      </c>
      <c r="Q1506" s="193" t="str">
        <f t="shared" si="256"/>
        <v/>
      </c>
      <c r="R1506" s="179" t="str">
        <f>IF('Planilla de Perforacion'!K1540="Survey","Survey","")</f>
        <v/>
      </c>
      <c r="T1506" s="179" t="e">
        <f t="shared" si="257"/>
        <v>#VALUE!</v>
      </c>
      <c r="V1506" s="179" t="str">
        <f t="shared" si="258"/>
        <v/>
      </c>
      <c r="AC1506" s="179" t="str">
        <f>IF('Planilla de Perforacion'!K1540="Repasa","Repasa","")</f>
        <v/>
      </c>
      <c r="AE1506" s="179" t="e">
        <f t="shared" si="259"/>
        <v>#VALUE!</v>
      </c>
      <c r="AG1506" s="179" t="str">
        <f t="shared" si="260"/>
        <v/>
      </c>
      <c r="AK1506" t="str">
        <f t="shared" si="261"/>
        <v/>
      </c>
      <c r="AL1506" t="str">
        <f t="shared" si="253"/>
        <v/>
      </c>
      <c r="AM1506" t="str">
        <f t="shared" si="254"/>
        <v/>
      </c>
    </row>
    <row r="1507" spans="3:39" x14ac:dyDescent="0.25">
      <c r="C1507" s="179" t="str">
        <f>IF('Planilla de Perforacion'!K1541="Conexión","Conexión","")</f>
        <v/>
      </c>
      <c r="F1507" s="179">
        <f>'Planilla de Perforacion'!AF1541</f>
        <v>0</v>
      </c>
      <c r="G1507" s="179">
        <f>'Planilla de Perforacion'!AQ1541</f>
        <v>0</v>
      </c>
      <c r="H1507" s="179">
        <f>'Planilla de Perforacion'!AS1541</f>
        <v>0</v>
      </c>
      <c r="I1507" s="179">
        <f>'Planilla de Perforacion'!AR1541</f>
        <v>0</v>
      </c>
      <c r="N1507" s="191" t="str">
        <f t="array" ref="N1507">IFERROR(INDEX($F$1:$F$1314,SMALL(IF($C$2:$C$1314=$A$2,ROW()),ROW()-1)),"")</f>
        <v/>
      </c>
      <c r="P1507" s="193" t="str">
        <f t="shared" si="255"/>
        <v/>
      </c>
      <c r="Q1507" s="193" t="str">
        <f t="shared" si="256"/>
        <v/>
      </c>
      <c r="R1507" s="179" t="str">
        <f>IF('Planilla de Perforacion'!K1541="Survey","Survey","")</f>
        <v/>
      </c>
      <c r="T1507" s="179" t="e">
        <f t="shared" si="257"/>
        <v>#VALUE!</v>
      </c>
      <c r="V1507" s="179" t="str">
        <f t="shared" si="258"/>
        <v/>
      </c>
      <c r="AC1507" s="179" t="str">
        <f>IF('Planilla de Perforacion'!K1541="Repasa","Repasa","")</f>
        <v/>
      </c>
      <c r="AE1507" s="179" t="e">
        <f t="shared" si="259"/>
        <v>#VALUE!</v>
      </c>
      <c r="AG1507" s="179" t="str">
        <f t="shared" si="260"/>
        <v/>
      </c>
      <c r="AK1507" t="str">
        <f t="shared" si="261"/>
        <v/>
      </c>
      <c r="AL1507" t="str">
        <f t="shared" si="253"/>
        <v/>
      </c>
      <c r="AM1507" t="str">
        <f t="shared" si="254"/>
        <v/>
      </c>
    </row>
    <row r="1508" spans="3:39" x14ac:dyDescent="0.25">
      <c r="C1508" s="179" t="str">
        <f>IF('Planilla de Perforacion'!K1542="Conexión","Conexión","")</f>
        <v/>
      </c>
      <c r="F1508" s="179">
        <f>'Planilla de Perforacion'!AF1542</f>
        <v>0</v>
      </c>
      <c r="G1508" s="179">
        <f>'Planilla de Perforacion'!AQ1542</f>
        <v>0</v>
      </c>
      <c r="H1508" s="179">
        <f>'Planilla de Perforacion'!AS1542</f>
        <v>0</v>
      </c>
      <c r="I1508" s="179">
        <f>'Planilla de Perforacion'!AR1542</f>
        <v>0</v>
      </c>
      <c r="N1508" s="191" t="str">
        <f t="array" ref="N1508">IFERROR(INDEX($F$1:$F$1314,SMALL(IF($C$2:$C$1314=$A$2,ROW()),ROW()-1)),"")</f>
        <v/>
      </c>
      <c r="P1508" s="193" t="str">
        <f t="shared" si="255"/>
        <v/>
      </c>
      <c r="Q1508" s="193" t="str">
        <f t="shared" si="256"/>
        <v/>
      </c>
      <c r="R1508" s="179" t="str">
        <f>IF('Planilla de Perforacion'!K1542="Survey","Survey","")</f>
        <v/>
      </c>
      <c r="T1508" s="179" t="e">
        <f t="shared" si="257"/>
        <v>#VALUE!</v>
      </c>
      <c r="V1508" s="179" t="str">
        <f t="shared" si="258"/>
        <v/>
      </c>
      <c r="AC1508" s="179" t="str">
        <f>IF('Planilla de Perforacion'!K1542="Repasa","Repasa","")</f>
        <v/>
      </c>
      <c r="AE1508" s="179" t="e">
        <f t="shared" si="259"/>
        <v>#VALUE!</v>
      </c>
      <c r="AG1508" s="179" t="str">
        <f t="shared" si="260"/>
        <v/>
      </c>
      <c r="AK1508" t="str">
        <f t="shared" si="261"/>
        <v/>
      </c>
      <c r="AL1508" t="str">
        <f t="shared" si="253"/>
        <v/>
      </c>
      <c r="AM1508" t="str">
        <f t="shared" si="254"/>
        <v/>
      </c>
    </row>
    <row r="1509" spans="3:39" x14ac:dyDescent="0.25">
      <c r="C1509" s="179" t="str">
        <f>IF('Planilla de Perforacion'!K1543="Conexión","Conexión","")</f>
        <v/>
      </c>
      <c r="F1509" s="179">
        <f>'Planilla de Perforacion'!AF1543</f>
        <v>0</v>
      </c>
      <c r="G1509" s="179">
        <f>'Planilla de Perforacion'!AQ1543</f>
        <v>0</v>
      </c>
      <c r="H1509" s="179">
        <f>'Planilla de Perforacion'!AS1543</f>
        <v>0</v>
      </c>
      <c r="I1509" s="179">
        <f>'Planilla de Perforacion'!AR1543</f>
        <v>0</v>
      </c>
      <c r="N1509" s="191" t="str">
        <f t="array" ref="N1509">IFERROR(INDEX($F$1:$F$1314,SMALL(IF($C$2:$C$1314=$A$2,ROW()),ROW()-1)),"")</f>
        <v/>
      </c>
      <c r="P1509" s="193" t="str">
        <f t="shared" si="255"/>
        <v/>
      </c>
      <c r="Q1509" s="193" t="str">
        <f t="shared" si="256"/>
        <v/>
      </c>
      <c r="R1509" s="179" t="str">
        <f>IF('Planilla de Perforacion'!K1543="Survey","Survey","")</f>
        <v/>
      </c>
      <c r="T1509" s="179" t="e">
        <f t="shared" si="257"/>
        <v>#VALUE!</v>
      </c>
      <c r="V1509" s="179" t="str">
        <f t="shared" si="258"/>
        <v/>
      </c>
      <c r="AC1509" s="179" t="str">
        <f>IF('Planilla de Perforacion'!K1543="Repasa","Repasa","")</f>
        <v/>
      </c>
      <c r="AE1509" s="179" t="e">
        <f t="shared" si="259"/>
        <v>#VALUE!</v>
      </c>
      <c r="AG1509" s="179" t="str">
        <f t="shared" si="260"/>
        <v/>
      </c>
      <c r="AK1509" t="str">
        <f t="shared" si="261"/>
        <v/>
      </c>
      <c r="AL1509" t="str">
        <f t="shared" si="253"/>
        <v/>
      </c>
      <c r="AM1509" t="str">
        <f t="shared" si="254"/>
        <v/>
      </c>
    </row>
    <row r="1510" spans="3:39" x14ac:dyDescent="0.25">
      <c r="C1510" s="179" t="str">
        <f>IF('Planilla de Perforacion'!K1544="Conexión","Conexión","")</f>
        <v/>
      </c>
      <c r="F1510" s="179">
        <f>'Planilla de Perforacion'!AF1544</f>
        <v>0</v>
      </c>
      <c r="G1510" s="179">
        <f>'Planilla de Perforacion'!AQ1544</f>
        <v>0</v>
      </c>
      <c r="H1510" s="179">
        <f>'Planilla de Perforacion'!AS1544</f>
        <v>0</v>
      </c>
      <c r="I1510" s="179">
        <f>'Planilla de Perforacion'!AR1544</f>
        <v>0</v>
      </c>
      <c r="N1510" s="191" t="str">
        <f t="array" ref="N1510">IFERROR(INDEX($F$1:$F$1314,SMALL(IF($C$2:$C$1314=$A$2,ROW()),ROW()-1)),"")</f>
        <v/>
      </c>
      <c r="P1510" s="193" t="str">
        <f t="shared" si="255"/>
        <v/>
      </c>
      <c r="Q1510" s="193" t="str">
        <f t="shared" si="256"/>
        <v/>
      </c>
      <c r="R1510" s="179" t="str">
        <f>IF('Planilla de Perforacion'!K1544="Survey","Survey","")</f>
        <v/>
      </c>
      <c r="T1510" s="179" t="e">
        <f t="shared" si="257"/>
        <v>#VALUE!</v>
      </c>
      <c r="V1510" s="179" t="str">
        <f t="shared" si="258"/>
        <v/>
      </c>
      <c r="AC1510" s="179" t="str">
        <f>IF('Planilla de Perforacion'!K1544="Repasa","Repasa","")</f>
        <v/>
      </c>
      <c r="AE1510" s="179" t="e">
        <f t="shared" si="259"/>
        <v>#VALUE!</v>
      </c>
      <c r="AG1510" s="179" t="str">
        <f t="shared" si="260"/>
        <v/>
      </c>
      <c r="AK1510" t="str">
        <f t="shared" si="261"/>
        <v/>
      </c>
      <c r="AL1510" t="str">
        <f t="shared" si="253"/>
        <v/>
      </c>
      <c r="AM1510" t="str">
        <f t="shared" si="254"/>
        <v/>
      </c>
    </row>
    <row r="1511" spans="3:39" x14ac:dyDescent="0.25">
      <c r="C1511" s="179" t="str">
        <f>IF('Planilla de Perforacion'!K1545="Conexión","Conexión","")</f>
        <v/>
      </c>
      <c r="F1511" s="179">
        <f>'Planilla de Perforacion'!AF1545</f>
        <v>0</v>
      </c>
      <c r="G1511" s="179">
        <f>'Planilla de Perforacion'!AQ1545</f>
        <v>0</v>
      </c>
      <c r="H1511" s="179">
        <f>'Planilla de Perforacion'!AS1545</f>
        <v>0</v>
      </c>
      <c r="I1511" s="179">
        <f>'Planilla de Perforacion'!AR1545</f>
        <v>0</v>
      </c>
      <c r="N1511" s="191" t="str">
        <f t="array" ref="N1511">IFERROR(INDEX($F$1:$F$1314,SMALL(IF($C$2:$C$1314=$A$2,ROW()),ROW()-1)),"")</f>
        <v/>
      </c>
      <c r="P1511" s="193" t="str">
        <f t="shared" si="255"/>
        <v/>
      </c>
      <c r="Q1511" s="193" t="str">
        <f t="shared" si="256"/>
        <v/>
      </c>
      <c r="R1511" s="179" t="str">
        <f>IF('Planilla de Perforacion'!K1545="Survey","Survey","")</f>
        <v/>
      </c>
      <c r="T1511" s="179" t="e">
        <f t="shared" si="257"/>
        <v>#VALUE!</v>
      </c>
      <c r="V1511" s="179" t="str">
        <f t="shared" si="258"/>
        <v/>
      </c>
      <c r="AC1511" s="179" t="str">
        <f>IF('Planilla de Perforacion'!K1545="Repasa","Repasa","")</f>
        <v/>
      </c>
      <c r="AE1511" s="179" t="e">
        <f t="shared" si="259"/>
        <v>#VALUE!</v>
      </c>
      <c r="AG1511" s="179" t="str">
        <f t="shared" si="260"/>
        <v/>
      </c>
      <c r="AK1511" t="str">
        <f t="shared" si="261"/>
        <v/>
      </c>
      <c r="AL1511" t="str">
        <f t="shared" si="253"/>
        <v/>
      </c>
      <c r="AM1511" t="str">
        <f t="shared" si="254"/>
        <v/>
      </c>
    </row>
    <row r="1512" spans="3:39" x14ac:dyDescent="0.25">
      <c r="C1512" s="179" t="str">
        <f>IF('Planilla de Perforacion'!K1546="Conexión","Conexión","")</f>
        <v/>
      </c>
      <c r="F1512" s="179">
        <f>'Planilla de Perforacion'!AF1546</f>
        <v>0</v>
      </c>
      <c r="G1512" s="179">
        <f>'Planilla de Perforacion'!AQ1546</f>
        <v>0</v>
      </c>
      <c r="H1512" s="179">
        <f>'Planilla de Perforacion'!AS1546</f>
        <v>0</v>
      </c>
      <c r="I1512" s="179">
        <f>'Planilla de Perforacion'!AR1546</f>
        <v>0</v>
      </c>
      <c r="N1512" s="191" t="str">
        <f t="array" ref="N1512">IFERROR(INDEX($F$1:$F$1314,SMALL(IF($C$2:$C$1314=$A$2,ROW()),ROW()-1)),"")</f>
        <v/>
      </c>
      <c r="P1512" s="193" t="str">
        <f t="shared" si="255"/>
        <v/>
      </c>
      <c r="Q1512" s="193" t="str">
        <f t="shared" si="256"/>
        <v/>
      </c>
      <c r="R1512" s="179" t="str">
        <f>IF('Planilla de Perforacion'!K1546="Survey","Survey","")</f>
        <v/>
      </c>
      <c r="T1512" s="179" t="e">
        <f t="shared" si="257"/>
        <v>#VALUE!</v>
      </c>
      <c r="V1512" s="179" t="str">
        <f t="shared" si="258"/>
        <v/>
      </c>
      <c r="AC1512" s="179" t="str">
        <f>IF('Planilla de Perforacion'!K1546="Repasa","Repasa","")</f>
        <v/>
      </c>
      <c r="AE1512" s="179" t="e">
        <f t="shared" si="259"/>
        <v>#VALUE!</v>
      </c>
      <c r="AG1512" s="179" t="str">
        <f t="shared" si="260"/>
        <v/>
      </c>
      <c r="AK1512" t="str">
        <f t="shared" si="261"/>
        <v/>
      </c>
      <c r="AL1512" t="str">
        <f t="shared" si="253"/>
        <v/>
      </c>
      <c r="AM1512" t="str">
        <f t="shared" si="254"/>
        <v/>
      </c>
    </row>
    <row r="1513" spans="3:39" x14ac:dyDescent="0.25">
      <c r="C1513" s="179" t="str">
        <f>IF('Planilla de Perforacion'!K1547="Conexión","Conexión","")</f>
        <v/>
      </c>
      <c r="F1513" s="179">
        <f>'Planilla de Perforacion'!AF1547</f>
        <v>0</v>
      </c>
      <c r="G1513" s="179">
        <f>'Planilla de Perforacion'!AQ1547</f>
        <v>0</v>
      </c>
      <c r="H1513" s="179">
        <f>'Planilla de Perforacion'!AS1547</f>
        <v>0</v>
      </c>
      <c r="I1513" s="179">
        <f>'Planilla de Perforacion'!AR1547</f>
        <v>0</v>
      </c>
      <c r="N1513" s="191" t="str">
        <f t="array" ref="N1513">IFERROR(INDEX($F$1:$F$1314,SMALL(IF($C$2:$C$1314=$A$2,ROW()),ROW()-1)),"")</f>
        <v/>
      </c>
      <c r="P1513" s="193" t="str">
        <f t="shared" si="255"/>
        <v/>
      </c>
      <c r="Q1513" s="193" t="str">
        <f t="shared" si="256"/>
        <v/>
      </c>
      <c r="R1513" s="179" t="str">
        <f>IF('Planilla de Perforacion'!K1547="Survey","Survey","")</f>
        <v/>
      </c>
      <c r="T1513" s="179" t="e">
        <f t="shared" si="257"/>
        <v>#VALUE!</v>
      </c>
      <c r="V1513" s="179" t="str">
        <f t="shared" si="258"/>
        <v/>
      </c>
      <c r="AC1513" s="179" t="str">
        <f>IF('Planilla de Perforacion'!K1547="Repasa","Repasa","")</f>
        <v/>
      </c>
      <c r="AE1513" s="179" t="e">
        <f t="shared" si="259"/>
        <v>#VALUE!</v>
      </c>
      <c r="AG1513" s="179" t="str">
        <f t="shared" si="260"/>
        <v/>
      </c>
      <c r="AK1513" t="str">
        <f t="shared" si="261"/>
        <v/>
      </c>
      <c r="AL1513" t="str">
        <f t="shared" si="253"/>
        <v/>
      </c>
      <c r="AM1513" t="str">
        <f t="shared" si="254"/>
        <v/>
      </c>
    </row>
    <row r="1514" spans="3:39" x14ac:dyDescent="0.25">
      <c r="C1514" s="179" t="str">
        <f>IF('Planilla de Perforacion'!K1548="Conexión","Conexión","")</f>
        <v/>
      </c>
      <c r="F1514" s="179">
        <f>'Planilla de Perforacion'!AF1548</f>
        <v>0</v>
      </c>
      <c r="G1514" s="179">
        <f>'Planilla de Perforacion'!AQ1548</f>
        <v>0</v>
      </c>
      <c r="H1514" s="179">
        <f>'Planilla de Perforacion'!AS1548</f>
        <v>0</v>
      </c>
      <c r="I1514" s="179">
        <f>'Planilla de Perforacion'!AR1548</f>
        <v>0</v>
      </c>
      <c r="N1514" s="191" t="str">
        <f t="array" ref="N1514">IFERROR(INDEX($F$1:$F$1314,SMALL(IF($C$2:$C$1314=$A$2,ROW()),ROW()-1)),"")</f>
        <v/>
      </c>
      <c r="P1514" s="193" t="str">
        <f t="shared" si="255"/>
        <v/>
      </c>
      <c r="Q1514" s="193" t="str">
        <f t="shared" si="256"/>
        <v/>
      </c>
      <c r="R1514" s="179" t="str">
        <f>IF('Planilla de Perforacion'!K1548="Survey","Survey","")</f>
        <v/>
      </c>
      <c r="T1514" s="179" t="e">
        <f t="shared" si="257"/>
        <v>#VALUE!</v>
      </c>
      <c r="V1514" s="179" t="str">
        <f t="shared" si="258"/>
        <v/>
      </c>
      <c r="AC1514" s="179" t="str">
        <f>IF('Planilla de Perforacion'!K1548="Repasa","Repasa","")</f>
        <v/>
      </c>
      <c r="AE1514" s="179" t="e">
        <f t="shared" si="259"/>
        <v>#VALUE!</v>
      </c>
      <c r="AG1514" s="179" t="str">
        <f t="shared" si="260"/>
        <v/>
      </c>
      <c r="AK1514" t="str">
        <f t="shared" si="261"/>
        <v/>
      </c>
      <c r="AL1514" t="str">
        <f t="shared" si="253"/>
        <v/>
      </c>
      <c r="AM1514" t="str">
        <f t="shared" si="254"/>
        <v/>
      </c>
    </row>
    <row r="1515" spans="3:39" x14ac:dyDescent="0.25">
      <c r="C1515" s="179" t="str">
        <f>IF('Planilla de Perforacion'!K1549="Conexión","Conexión","")</f>
        <v/>
      </c>
      <c r="F1515" s="179">
        <f>'Planilla de Perforacion'!AF1549</f>
        <v>0</v>
      </c>
      <c r="G1515" s="179">
        <f>'Planilla de Perforacion'!AQ1549</f>
        <v>0</v>
      </c>
      <c r="H1515" s="179">
        <f>'Planilla de Perforacion'!AS1549</f>
        <v>0</v>
      </c>
      <c r="I1515" s="179">
        <f>'Planilla de Perforacion'!AR1549</f>
        <v>0</v>
      </c>
      <c r="N1515" s="191" t="str">
        <f t="array" ref="N1515">IFERROR(INDEX($F$1:$F$1314,SMALL(IF($C$2:$C$1314=$A$2,ROW()),ROW()-1)),"")</f>
        <v/>
      </c>
      <c r="P1515" s="193" t="str">
        <f t="shared" si="255"/>
        <v/>
      </c>
      <c r="Q1515" s="193" t="str">
        <f t="shared" si="256"/>
        <v/>
      </c>
      <c r="R1515" s="179" t="str">
        <f>IF('Planilla de Perforacion'!K1549="Survey","Survey","")</f>
        <v/>
      </c>
      <c r="T1515" s="179" t="e">
        <f t="shared" si="257"/>
        <v>#VALUE!</v>
      </c>
      <c r="V1515" s="179" t="str">
        <f t="shared" si="258"/>
        <v/>
      </c>
      <c r="AC1515" s="179" t="str">
        <f>IF('Planilla de Perforacion'!K1549="Repasa","Repasa","")</f>
        <v/>
      </c>
      <c r="AE1515" s="179" t="e">
        <f t="shared" si="259"/>
        <v>#VALUE!</v>
      </c>
      <c r="AG1515" s="179" t="str">
        <f t="shared" si="260"/>
        <v/>
      </c>
      <c r="AK1515" t="str">
        <f t="shared" si="261"/>
        <v/>
      </c>
      <c r="AL1515" t="str">
        <f t="shared" si="253"/>
        <v/>
      </c>
      <c r="AM1515" t="str">
        <f t="shared" si="254"/>
        <v/>
      </c>
    </row>
    <row r="1516" spans="3:39" x14ac:dyDescent="0.25">
      <c r="C1516" s="179" t="str">
        <f>IF('Planilla de Perforacion'!K1550="Conexión","Conexión","")</f>
        <v/>
      </c>
      <c r="F1516" s="179">
        <f>'Planilla de Perforacion'!AF1550</f>
        <v>0</v>
      </c>
      <c r="G1516" s="179">
        <f>'Planilla de Perforacion'!AQ1550</f>
        <v>0</v>
      </c>
      <c r="H1516" s="179">
        <f>'Planilla de Perforacion'!AS1550</f>
        <v>0</v>
      </c>
      <c r="I1516" s="179">
        <f>'Planilla de Perforacion'!AR1550</f>
        <v>0</v>
      </c>
      <c r="N1516" s="191" t="str">
        <f t="array" ref="N1516">IFERROR(INDEX($F$1:$F$1314,SMALL(IF($C$2:$C$1314=$A$2,ROW()),ROW()-1)),"")</f>
        <v/>
      </c>
      <c r="P1516" s="193" t="str">
        <f t="shared" si="255"/>
        <v/>
      </c>
      <c r="Q1516" s="193" t="str">
        <f t="shared" si="256"/>
        <v/>
      </c>
      <c r="R1516" s="179" t="str">
        <f>IF('Planilla de Perforacion'!K1550="Survey","Survey","")</f>
        <v/>
      </c>
      <c r="T1516" s="179" t="e">
        <f t="shared" si="257"/>
        <v>#VALUE!</v>
      </c>
      <c r="V1516" s="179" t="str">
        <f t="shared" si="258"/>
        <v/>
      </c>
      <c r="AC1516" s="179" t="str">
        <f>IF('Planilla de Perforacion'!K1550="Repasa","Repasa","")</f>
        <v/>
      </c>
      <c r="AE1516" s="179" t="e">
        <f t="shared" si="259"/>
        <v>#VALUE!</v>
      </c>
      <c r="AG1516" s="179" t="str">
        <f t="shared" si="260"/>
        <v/>
      </c>
      <c r="AK1516" t="str">
        <f t="shared" si="261"/>
        <v/>
      </c>
      <c r="AL1516" t="str">
        <f t="shared" si="253"/>
        <v/>
      </c>
      <c r="AM1516" t="str">
        <f t="shared" si="254"/>
        <v/>
      </c>
    </row>
    <row r="1517" spans="3:39" x14ac:dyDescent="0.25">
      <c r="C1517" s="179" t="str">
        <f>IF('Planilla de Perforacion'!K1551="Conexión","Conexión","")</f>
        <v/>
      </c>
      <c r="F1517" s="179">
        <f>'Planilla de Perforacion'!AF1551</f>
        <v>0</v>
      </c>
      <c r="G1517" s="179">
        <f>'Planilla de Perforacion'!AQ1551</f>
        <v>0</v>
      </c>
      <c r="H1517" s="179">
        <f>'Planilla de Perforacion'!AS1551</f>
        <v>0</v>
      </c>
      <c r="I1517" s="179">
        <f>'Planilla de Perforacion'!AR1551</f>
        <v>0</v>
      </c>
      <c r="N1517" s="191" t="str">
        <f t="array" ref="N1517">IFERROR(INDEX($F$1:$F$1314,SMALL(IF($C$2:$C$1314=$A$2,ROW()),ROW()-1)),"")</f>
        <v/>
      </c>
      <c r="P1517" s="193" t="str">
        <f t="shared" si="255"/>
        <v/>
      </c>
      <c r="Q1517" s="193" t="str">
        <f t="shared" si="256"/>
        <v/>
      </c>
      <c r="R1517" s="179" t="str">
        <f>IF('Planilla de Perforacion'!K1551="Survey","Survey","")</f>
        <v/>
      </c>
      <c r="T1517" s="179" t="e">
        <f t="shared" si="257"/>
        <v>#VALUE!</v>
      </c>
      <c r="V1517" s="179" t="str">
        <f t="shared" si="258"/>
        <v/>
      </c>
      <c r="AC1517" s="179" t="str">
        <f>IF('Planilla de Perforacion'!K1551="Repasa","Repasa","")</f>
        <v/>
      </c>
      <c r="AE1517" s="179" t="e">
        <f t="shared" si="259"/>
        <v>#VALUE!</v>
      </c>
      <c r="AG1517" s="179" t="str">
        <f t="shared" si="260"/>
        <v/>
      </c>
      <c r="AK1517" t="str">
        <f t="shared" si="261"/>
        <v/>
      </c>
      <c r="AL1517" t="str">
        <f t="shared" si="253"/>
        <v/>
      </c>
      <c r="AM1517" t="str">
        <f t="shared" si="254"/>
        <v/>
      </c>
    </row>
    <row r="1518" spans="3:39" x14ac:dyDescent="0.25">
      <c r="C1518" s="179" t="str">
        <f>IF('Planilla de Perforacion'!K1552="Conexión","Conexión","")</f>
        <v/>
      </c>
      <c r="F1518" s="179">
        <f>'Planilla de Perforacion'!AF1552</f>
        <v>0</v>
      </c>
      <c r="G1518" s="179">
        <f>'Planilla de Perforacion'!AQ1552</f>
        <v>0</v>
      </c>
      <c r="H1518" s="179">
        <f>'Planilla de Perforacion'!AS1552</f>
        <v>0</v>
      </c>
      <c r="I1518" s="179">
        <f>'Planilla de Perforacion'!AR1552</f>
        <v>0</v>
      </c>
      <c r="N1518" s="191" t="str">
        <f t="array" ref="N1518">IFERROR(INDEX($F$1:$F$1314,SMALL(IF($C$2:$C$1314=$A$2,ROW()),ROW()-1)),"")</f>
        <v/>
      </c>
      <c r="P1518" s="193" t="str">
        <f t="shared" si="255"/>
        <v/>
      </c>
      <c r="Q1518" s="193" t="str">
        <f t="shared" si="256"/>
        <v/>
      </c>
      <c r="R1518" s="179" t="str">
        <f>IF('Planilla de Perforacion'!K1552="Survey","Survey","")</f>
        <v/>
      </c>
      <c r="T1518" s="179" t="e">
        <f t="shared" si="257"/>
        <v>#VALUE!</v>
      </c>
      <c r="V1518" s="179" t="str">
        <f t="shared" si="258"/>
        <v/>
      </c>
      <c r="AC1518" s="179" t="str">
        <f>IF('Planilla de Perforacion'!K1552="Repasa","Repasa","")</f>
        <v/>
      </c>
      <c r="AE1518" s="179" t="e">
        <f t="shared" si="259"/>
        <v>#VALUE!</v>
      </c>
      <c r="AG1518" s="179" t="str">
        <f t="shared" si="260"/>
        <v/>
      </c>
      <c r="AK1518" t="str">
        <f t="shared" si="261"/>
        <v/>
      </c>
      <c r="AL1518" t="str">
        <f t="shared" si="253"/>
        <v/>
      </c>
      <c r="AM1518" t="str">
        <f t="shared" si="254"/>
        <v/>
      </c>
    </row>
    <row r="1519" spans="3:39" x14ac:dyDescent="0.25">
      <c r="C1519" s="179" t="str">
        <f>IF('Planilla de Perforacion'!K1553="Conexión","Conexión","")</f>
        <v/>
      </c>
      <c r="F1519" s="179">
        <f>'Planilla de Perforacion'!AF1553</f>
        <v>0</v>
      </c>
      <c r="G1519" s="179">
        <f>'Planilla de Perforacion'!AQ1553</f>
        <v>0</v>
      </c>
      <c r="H1519" s="179">
        <f>'Planilla de Perforacion'!AS1553</f>
        <v>0</v>
      </c>
      <c r="I1519" s="179">
        <f>'Planilla de Perforacion'!AR1553</f>
        <v>0</v>
      </c>
      <c r="N1519" s="191" t="str">
        <f t="array" ref="N1519">IFERROR(INDEX($F$1:$F$1314,SMALL(IF($C$2:$C$1314=$A$2,ROW()),ROW()-1)),"")</f>
        <v/>
      </c>
      <c r="P1519" s="193" t="str">
        <f t="shared" si="255"/>
        <v/>
      </c>
      <c r="Q1519" s="193" t="str">
        <f t="shared" si="256"/>
        <v/>
      </c>
      <c r="R1519" s="179" t="str">
        <f>IF('Planilla de Perforacion'!K1553="Survey","Survey","")</f>
        <v/>
      </c>
      <c r="T1519" s="179" t="e">
        <f t="shared" si="257"/>
        <v>#VALUE!</v>
      </c>
      <c r="V1519" s="179" t="str">
        <f t="shared" si="258"/>
        <v/>
      </c>
      <c r="AC1519" s="179" t="str">
        <f>IF('Planilla de Perforacion'!K1553="Repasa","Repasa","")</f>
        <v/>
      </c>
      <c r="AE1519" s="179" t="e">
        <f t="shared" si="259"/>
        <v>#VALUE!</v>
      </c>
      <c r="AG1519" s="179" t="str">
        <f t="shared" si="260"/>
        <v/>
      </c>
      <c r="AK1519" t="str">
        <f t="shared" si="261"/>
        <v/>
      </c>
      <c r="AL1519" t="str">
        <f t="shared" si="253"/>
        <v/>
      </c>
      <c r="AM1519" t="str">
        <f t="shared" si="254"/>
        <v/>
      </c>
    </row>
    <row r="1520" spans="3:39" x14ac:dyDescent="0.25">
      <c r="C1520" s="179" t="str">
        <f>IF('Planilla de Perforacion'!K1554="Conexión","Conexión","")</f>
        <v/>
      </c>
      <c r="F1520" s="179">
        <f>'Planilla de Perforacion'!AF1554</f>
        <v>0</v>
      </c>
      <c r="G1520" s="179">
        <f>'Planilla de Perforacion'!AQ1554</f>
        <v>0</v>
      </c>
      <c r="H1520" s="179">
        <f>'Planilla de Perforacion'!AS1554</f>
        <v>0</v>
      </c>
      <c r="I1520" s="179">
        <f>'Planilla de Perforacion'!AR1554</f>
        <v>0</v>
      </c>
      <c r="N1520" s="191" t="str">
        <f t="array" ref="N1520">IFERROR(INDEX($F$1:$F$1314,SMALL(IF($C$2:$C$1314=$A$2,ROW()),ROW()-1)),"")</f>
        <v/>
      </c>
      <c r="P1520" s="193" t="str">
        <f t="shared" si="255"/>
        <v/>
      </c>
      <c r="Q1520" s="193" t="str">
        <f t="shared" si="256"/>
        <v/>
      </c>
      <c r="R1520" s="179" t="str">
        <f>IF('Planilla de Perforacion'!K1554="Survey","Survey","")</f>
        <v/>
      </c>
      <c r="T1520" s="179" t="e">
        <f t="shared" si="257"/>
        <v>#VALUE!</v>
      </c>
      <c r="V1520" s="179" t="str">
        <f t="shared" si="258"/>
        <v/>
      </c>
      <c r="AC1520" s="179" t="str">
        <f>IF('Planilla de Perforacion'!K1554="Repasa","Repasa","")</f>
        <v/>
      </c>
      <c r="AE1520" s="179" t="e">
        <f t="shared" si="259"/>
        <v>#VALUE!</v>
      </c>
      <c r="AG1520" s="179" t="str">
        <f t="shared" si="260"/>
        <v/>
      </c>
      <c r="AK1520" t="str">
        <f t="shared" si="261"/>
        <v/>
      </c>
      <c r="AL1520" t="str">
        <f t="shared" si="253"/>
        <v/>
      </c>
      <c r="AM1520" t="str">
        <f t="shared" si="254"/>
        <v/>
      </c>
    </row>
    <row r="1521" spans="3:39" x14ac:dyDescent="0.25">
      <c r="C1521" s="179" t="str">
        <f>IF('Planilla de Perforacion'!K1555="Conexión","Conexión","")</f>
        <v/>
      </c>
      <c r="F1521" s="179">
        <f>'Planilla de Perforacion'!AF1555</f>
        <v>0</v>
      </c>
      <c r="G1521" s="179">
        <f>'Planilla de Perforacion'!AQ1555</f>
        <v>0</v>
      </c>
      <c r="H1521" s="179">
        <f>'Planilla de Perforacion'!AS1555</f>
        <v>0</v>
      </c>
      <c r="I1521" s="179">
        <f>'Planilla de Perforacion'!AR1555</f>
        <v>0</v>
      </c>
      <c r="N1521" s="191" t="str">
        <f t="array" ref="N1521">IFERROR(INDEX($F$1:$F$1314,SMALL(IF($C$2:$C$1314=$A$2,ROW()),ROW()-1)),"")</f>
        <v/>
      </c>
      <c r="P1521" s="193" t="str">
        <f t="shared" si="255"/>
        <v/>
      </c>
      <c r="Q1521" s="193" t="str">
        <f t="shared" si="256"/>
        <v/>
      </c>
      <c r="R1521" s="179" t="str">
        <f>IF('Planilla de Perforacion'!K1555="Survey","Survey","")</f>
        <v/>
      </c>
      <c r="T1521" s="179" t="e">
        <f t="shared" si="257"/>
        <v>#VALUE!</v>
      </c>
      <c r="V1521" s="179" t="str">
        <f t="shared" si="258"/>
        <v/>
      </c>
      <c r="AC1521" s="179" t="str">
        <f>IF('Planilla de Perforacion'!K1555="Repasa","Repasa","")</f>
        <v/>
      </c>
      <c r="AE1521" s="179" t="e">
        <f t="shared" si="259"/>
        <v>#VALUE!</v>
      </c>
      <c r="AG1521" s="179" t="str">
        <f t="shared" si="260"/>
        <v/>
      </c>
      <c r="AK1521" t="str">
        <f t="shared" si="261"/>
        <v/>
      </c>
      <c r="AL1521" t="str">
        <f t="shared" si="253"/>
        <v/>
      </c>
      <c r="AM1521" t="str">
        <f t="shared" si="254"/>
        <v/>
      </c>
    </row>
    <row r="1522" spans="3:39" x14ac:dyDescent="0.25">
      <c r="C1522" s="179" t="str">
        <f>IF('Planilla de Perforacion'!K1556="Conexión","Conexión","")</f>
        <v/>
      </c>
      <c r="F1522" s="179">
        <f>'Planilla de Perforacion'!AF1556</f>
        <v>0</v>
      </c>
      <c r="G1522" s="179">
        <f>'Planilla de Perforacion'!AQ1556</f>
        <v>0</v>
      </c>
      <c r="H1522" s="179">
        <f>'Planilla de Perforacion'!AS1556</f>
        <v>0</v>
      </c>
      <c r="I1522" s="179">
        <f>'Planilla de Perforacion'!AR1556</f>
        <v>0</v>
      </c>
      <c r="N1522" s="191" t="str">
        <f t="array" ref="N1522">IFERROR(INDEX($F$1:$F$1314,SMALL(IF($C$2:$C$1314=$A$2,ROW()),ROW()-1)),"")</f>
        <v/>
      </c>
      <c r="P1522" s="193" t="str">
        <f t="shared" si="255"/>
        <v/>
      </c>
      <c r="Q1522" s="193" t="str">
        <f t="shared" si="256"/>
        <v/>
      </c>
      <c r="R1522" s="179" t="str">
        <f>IF('Planilla de Perforacion'!K1556="Survey","Survey","")</f>
        <v/>
      </c>
      <c r="T1522" s="179" t="e">
        <f t="shared" si="257"/>
        <v>#VALUE!</v>
      </c>
      <c r="V1522" s="179" t="str">
        <f t="shared" si="258"/>
        <v/>
      </c>
      <c r="AC1522" s="179" t="str">
        <f>IF('Planilla de Perforacion'!K1556="Repasa","Repasa","")</f>
        <v/>
      </c>
      <c r="AE1522" s="179" t="e">
        <f t="shared" si="259"/>
        <v>#VALUE!</v>
      </c>
      <c r="AG1522" s="179" t="str">
        <f t="shared" si="260"/>
        <v/>
      </c>
      <c r="AK1522" t="str">
        <f t="shared" si="261"/>
        <v/>
      </c>
      <c r="AL1522" t="str">
        <f t="shared" si="253"/>
        <v/>
      </c>
      <c r="AM1522" t="str">
        <f t="shared" si="254"/>
        <v/>
      </c>
    </row>
    <row r="1523" spans="3:39" x14ac:dyDescent="0.25">
      <c r="C1523" s="179" t="str">
        <f>IF('Planilla de Perforacion'!K1557="Conexión","Conexión","")</f>
        <v/>
      </c>
      <c r="F1523" s="179">
        <f>'Planilla de Perforacion'!AF1557</f>
        <v>0</v>
      </c>
      <c r="G1523" s="179">
        <f>'Planilla de Perforacion'!AQ1557</f>
        <v>0</v>
      </c>
      <c r="H1523" s="179">
        <f>'Planilla de Perforacion'!AS1557</f>
        <v>0</v>
      </c>
      <c r="I1523" s="179">
        <f>'Planilla de Perforacion'!AR1557</f>
        <v>0</v>
      </c>
      <c r="N1523" s="191" t="str">
        <f t="array" ref="N1523">IFERROR(INDEX($F$1:$F$1314,SMALL(IF($C$2:$C$1314=$A$2,ROW()),ROW()-1)),"")</f>
        <v/>
      </c>
      <c r="P1523" s="193" t="str">
        <f t="shared" si="255"/>
        <v/>
      </c>
      <c r="Q1523" s="193" t="str">
        <f t="shared" si="256"/>
        <v/>
      </c>
      <c r="R1523" s="179" t="str">
        <f>IF('Planilla de Perforacion'!K1557="Survey","Survey","")</f>
        <v/>
      </c>
      <c r="T1523" s="179" t="e">
        <f t="shared" si="257"/>
        <v>#VALUE!</v>
      </c>
      <c r="V1523" s="179" t="str">
        <f t="shared" si="258"/>
        <v/>
      </c>
      <c r="AC1523" s="179" t="str">
        <f>IF('Planilla de Perforacion'!K1557="Repasa","Repasa","")</f>
        <v/>
      </c>
      <c r="AE1523" s="179" t="e">
        <f t="shared" si="259"/>
        <v>#VALUE!</v>
      </c>
      <c r="AG1523" s="179" t="str">
        <f t="shared" si="260"/>
        <v/>
      </c>
      <c r="AK1523" t="str">
        <f t="shared" si="261"/>
        <v/>
      </c>
      <c r="AL1523" t="str">
        <f t="shared" si="253"/>
        <v/>
      </c>
      <c r="AM1523" t="str">
        <f t="shared" si="254"/>
        <v/>
      </c>
    </row>
    <row r="1524" spans="3:39" x14ac:dyDescent="0.25">
      <c r="C1524" s="179" t="str">
        <f>IF('Planilla de Perforacion'!K1558="Conexión","Conexión","")</f>
        <v/>
      </c>
      <c r="F1524" s="179">
        <f>'Planilla de Perforacion'!AF1558</f>
        <v>0</v>
      </c>
      <c r="G1524" s="179">
        <f>'Planilla de Perforacion'!AQ1558</f>
        <v>0</v>
      </c>
      <c r="H1524" s="179">
        <f>'Planilla de Perforacion'!AS1558</f>
        <v>0</v>
      </c>
      <c r="I1524" s="179">
        <f>'Planilla de Perforacion'!AR1558</f>
        <v>0</v>
      </c>
      <c r="N1524" s="191" t="str">
        <f t="array" ref="N1524">IFERROR(INDEX($F$1:$F$1314,SMALL(IF($C$2:$C$1314=$A$2,ROW()),ROW()-1)),"")</f>
        <v/>
      </c>
      <c r="P1524" s="193" t="str">
        <f t="shared" si="255"/>
        <v/>
      </c>
      <c r="Q1524" s="193" t="str">
        <f t="shared" si="256"/>
        <v/>
      </c>
      <c r="R1524" s="179" t="str">
        <f>IF('Planilla de Perforacion'!K1558="Survey","Survey","")</f>
        <v/>
      </c>
      <c r="T1524" s="179" t="e">
        <f t="shared" si="257"/>
        <v>#VALUE!</v>
      </c>
      <c r="V1524" s="179" t="str">
        <f t="shared" si="258"/>
        <v/>
      </c>
      <c r="AC1524" s="179" t="str">
        <f>IF('Planilla de Perforacion'!K1558="Repasa","Repasa","")</f>
        <v/>
      </c>
      <c r="AE1524" s="179" t="e">
        <f t="shared" si="259"/>
        <v>#VALUE!</v>
      </c>
      <c r="AG1524" s="179" t="str">
        <f t="shared" si="260"/>
        <v/>
      </c>
      <c r="AK1524" t="str">
        <f t="shared" si="261"/>
        <v/>
      </c>
      <c r="AL1524" t="str">
        <f t="shared" si="253"/>
        <v/>
      </c>
      <c r="AM1524" t="str">
        <f t="shared" si="254"/>
        <v/>
      </c>
    </row>
    <row r="1525" spans="3:39" x14ac:dyDescent="0.25">
      <c r="C1525" s="179" t="str">
        <f>IF('Planilla de Perforacion'!K1559="Conexión","Conexión","")</f>
        <v/>
      </c>
      <c r="F1525" s="179">
        <f>'Planilla de Perforacion'!AF1559</f>
        <v>0</v>
      </c>
      <c r="G1525" s="179">
        <f>'Planilla de Perforacion'!AQ1559</f>
        <v>0</v>
      </c>
      <c r="H1525" s="179">
        <f>'Planilla de Perforacion'!AS1559</f>
        <v>0</v>
      </c>
      <c r="I1525" s="179">
        <f>'Planilla de Perforacion'!AR1559</f>
        <v>0</v>
      </c>
      <c r="N1525" s="191" t="str">
        <f t="array" ref="N1525">IFERROR(INDEX($F$1:$F$1314,SMALL(IF($C$2:$C$1314=$A$2,ROW()),ROW()-1)),"")</f>
        <v/>
      </c>
      <c r="P1525" s="193" t="str">
        <f t="shared" si="255"/>
        <v/>
      </c>
      <c r="Q1525" s="193" t="str">
        <f t="shared" si="256"/>
        <v/>
      </c>
      <c r="R1525" s="179" t="str">
        <f>IF('Planilla de Perforacion'!K1559="Survey","Survey","")</f>
        <v/>
      </c>
      <c r="T1525" s="179" t="e">
        <f t="shared" si="257"/>
        <v>#VALUE!</v>
      </c>
      <c r="V1525" s="179" t="str">
        <f t="shared" si="258"/>
        <v/>
      </c>
      <c r="AC1525" s="179" t="str">
        <f>IF('Planilla de Perforacion'!K1559="Repasa","Repasa","")</f>
        <v/>
      </c>
      <c r="AE1525" s="179" t="e">
        <f t="shared" si="259"/>
        <v>#VALUE!</v>
      </c>
      <c r="AG1525" s="179" t="str">
        <f t="shared" si="260"/>
        <v/>
      </c>
      <c r="AK1525" t="str">
        <f t="shared" si="261"/>
        <v/>
      </c>
      <c r="AL1525" t="str">
        <f t="shared" si="253"/>
        <v/>
      </c>
      <c r="AM1525" t="str">
        <f t="shared" si="254"/>
        <v/>
      </c>
    </row>
    <row r="1526" spans="3:39" x14ac:dyDescent="0.25">
      <c r="C1526" s="179" t="str">
        <f>IF('Planilla de Perforacion'!K1560="Conexión","Conexión","")</f>
        <v/>
      </c>
      <c r="F1526" s="179">
        <f>'Planilla de Perforacion'!AF1560</f>
        <v>0</v>
      </c>
      <c r="G1526" s="179">
        <f>'Planilla de Perforacion'!AQ1560</f>
        <v>0</v>
      </c>
      <c r="H1526" s="179">
        <f>'Planilla de Perforacion'!AS1560</f>
        <v>0</v>
      </c>
      <c r="I1526" s="179">
        <f>'Planilla de Perforacion'!AR1560</f>
        <v>0</v>
      </c>
      <c r="N1526" s="191" t="str">
        <f t="array" ref="N1526">IFERROR(INDEX($F$1:$F$1314,SMALL(IF($C$2:$C$1314=$A$2,ROW()),ROW()-1)),"")</f>
        <v/>
      </c>
      <c r="P1526" s="193" t="str">
        <f t="shared" si="255"/>
        <v/>
      </c>
      <c r="Q1526" s="193" t="str">
        <f t="shared" si="256"/>
        <v/>
      </c>
      <c r="R1526" s="179" t="str">
        <f>IF('Planilla de Perforacion'!K1560="Survey","Survey","")</f>
        <v/>
      </c>
      <c r="T1526" s="179" t="e">
        <f t="shared" si="257"/>
        <v>#VALUE!</v>
      </c>
      <c r="V1526" s="179" t="str">
        <f t="shared" si="258"/>
        <v/>
      </c>
      <c r="AC1526" s="179" t="str">
        <f>IF('Planilla de Perforacion'!K1560="Repasa","Repasa","")</f>
        <v/>
      </c>
      <c r="AE1526" s="179" t="e">
        <f t="shared" si="259"/>
        <v>#VALUE!</v>
      </c>
      <c r="AG1526" s="179" t="str">
        <f t="shared" si="260"/>
        <v/>
      </c>
      <c r="AK1526" t="str">
        <f t="shared" si="261"/>
        <v/>
      </c>
      <c r="AL1526" t="str">
        <f t="shared" si="253"/>
        <v/>
      </c>
      <c r="AM1526" t="str">
        <f t="shared" si="254"/>
        <v/>
      </c>
    </row>
    <row r="1527" spans="3:39" x14ac:dyDescent="0.25">
      <c r="C1527" s="179" t="str">
        <f>IF('Planilla de Perforacion'!K1561="Conexión","Conexión","")</f>
        <v/>
      </c>
      <c r="F1527" s="179">
        <f>'Planilla de Perforacion'!AF1561</f>
        <v>0</v>
      </c>
      <c r="G1527" s="179">
        <f>'Planilla de Perforacion'!AQ1561</f>
        <v>0</v>
      </c>
      <c r="H1527" s="179">
        <f>'Planilla de Perforacion'!AS1561</f>
        <v>0</v>
      </c>
      <c r="I1527" s="179">
        <f>'Planilla de Perforacion'!AR1561</f>
        <v>0</v>
      </c>
      <c r="N1527" s="191" t="str">
        <f t="array" ref="N1527">IFERROR(INDEX($F$1:$F$1314,SMALL(IF($C$2:$C$1314=$A$2,ROW()),ROW()-1)),"")</f>
        <v/>
      </c>
      <c r="P1527" s="193" t="str">
        <f t="shared" si="255"/>
        <v/>
      </c>
      <c r="Q1527" s="193" t="str">
        <f t="shared" si="256"/>
        <v/>
      </c>
      <c r="R1527" s="179" t="str">
        <f>IF('Planilla de Perforacion'!K1561="Survey","Survey","")</f>
        <v/>
      </c>
      <c r="T1527" s="179" t="e">
        <f t="shared" si="257"/>
        <v>#VALUE!</v>
      </c>
      <c r="V1527" s="179" t="str">
        <f t="shared" si="258"/>
        <v/>
      </c>
      <c r="AC1527" s="179" t="str">
        <f>IF('Planilla de Perforacion'!K1561="Repasa","Repasa","")</f>
        <v/>
      </c>
      <c r="AE1527" s="179" t="e">
        <f t="shared" si="259"/>
        <v>#VALUE!</v>
      </c>
      <c r="AG1527" s="179" t="str">
        <f t="shared" si="260"/>
        <v/>
      </c>
      <c r="AK1527" t="str">
        <f t="shared" si="261"/>
        <v/>
      </c>
      <c r="AL1527" t="str">
        <f t="shared" si="253"/>
        <v/>
      </c>
      <c r="AM1527" t="str">
        <f t="shared" si="254"/>
        <v/>
      </c>
    </row>
    <row r="1528" spans="3:39" x14ac:dyDescent="0.25">
      <c r="C1528" s="179" t="str">
        <f>IF('Planilla de Perforacion'!K1562="Conexión","Conexión","")</f>
        <v/>
      </c>
      <c r="F1528" s="179">
        <f>'Planilla de Perforacion'!AF1562</f>
        <v>0</v>
      </c>
      <c r="G1528" s="179">
        <f>'Planilla de Perforacion'!AQ1562</f>
        <v>0</v>
      </c>
      <c r="H1528" s="179">
        <f>'Planilla de Perforacion'!AS1562</f>
        <v>0</v>
      </c>
      <c r="I1528" s="179">
        <f>'Planilla de Perforacion'!AR1562</f>
        <v>0</v>
      </c>
      <c r="N1528" s="191" t="str">
        <f t="array" ref="N1528">IFERROR(INDEX($F$1:$F$1314,SMALL(IF($C$2:$C$1314=$A$2,ROW()),ROW()-1)),"")</f>
        <v/>
      </c>
      <c r="P1528" s="193" t="str">
        <f t="shared" si="255"/>
        <v/>
      </c>
      <c r="Q1528" s="193" t="str">
        <f t="shared" si="256"/>
        <v/>
      </c>
      <c r="R1528" s="179" t="str">
        <f>IF('Planilla de Perforacion'!K1562="Survey","Survey","")</f>
        <v/>
      </c>
      <c r="T1528" s="179" t="e">
        <f t="shared" si="257"/>
        <v>#VALUE!</v>
      </c>
      <c r="V1528" s="179" t="str">
        <f t="shared" si="258"/>
        <v/>
      </c>
      <c r="AC1528" s="179" t="str">
        <f>IF('Planilla de Perforacion'!K1562="Repasa","Repasa","")</f>
        <v/>
      </c>
      <c r="AE1528" s="179" t="e">
        <f t="shared" si="259"/>
        <v>#VALUE!</v>
      </c>
      <c r="AG1528" s="179" t="str">
        <f t="shared" si="260"/>
        <v/>
      </c>
      <c r="AK1528" t="str">
        <f t="shared" si="261"/>
        <v/>
      </c>
      <c r="AL1528" t="str">
        <f t="shared" si="253"/>
        <v/>
      </c>
      <c r="AM1528" t="str">
        <f t="shared" si="254"/>
        <v/>
      </c>
    </row>
    <row r="1529" spans="3:39" x14ac:dyDescent="0.25">
      <c r="C1529" s="179" t="str">
        <f>IF('Planilla de Perforacion'!K1563="Conexión","Conexión","")</f>
        <v/>
      </c>
      <c r="F1529" s="179">
        <f>'Planilla de Perforacion'!AF1563</f>
        <v>0</v>
      </c>
      <c r="G1529" s="179">
        <f>'Planilla de Perforacion'!AQ1563</f>
        <v>0</v>
      </c>
      <c r="H1529" s="179">
        <f>'Planilla de Perforacion'!AS1563</f>
        <v>0</v>
      </c>
      <c r="I1529" s="179">
        <f>'Planilla de Perforacion'!AR1563</f>
        <v>0</v>
      </c>
      <c r="N1529" s="191" t="str">
        <f t="array" ref="N1529">IFERROR(INDEX($F$1:$F$1314,SMALL(IF($C$2:$C$1314=$A$2,ROW()),ROW()-1)),"")</f>
        <v/>
      </c>
      <c r="P1529" s="193" t="str">
        <f t="shared" si="255"/>
        <v/>
      </c>
      <c r="Q1529" s="193" t="str">
        <f t="shared" si="256"/>
        <v/>
      </c>
      <c r="R1529" s="179" t="str">
        <f>IF('Planilla de Perforacion'!K1563="Survey","Survey","")</f>
        <v/>
      </c>
      <c r="T1529" s="179" t="e">
        <f t="shared" si="257"/>
        <v>#VALUE!</v>
      </c>
      <c r="V1529" s="179" t="str">
        <f t="shared" si="258"/>
        <v/>
      </c>
      <c r="AC1529" s="179" t="str">
        <f>IF('Planilla de Perforacion'!K1563="Repasa","Repasa","")</f>
        <v/>
      </c>
      <c r="AE1529" s="179" t="e">
        <f t="shared" si="259"/>
        <v>#VALUE!</v>
      </c>
      <c r="AG1529" s="179" t="str">
        <f t="shared" si="260"/>
        <v/>
      </c>
      <c r="AK1529" t="str">
        <f t="shared" si="261"/>
        <v/>
      </c>
      <c r="AL1529" t="str">
        <f t="shared" si="253"/>
        <v/>
      </c>
      <c r="AM1529" t="str">
        <f t="shared" si="254"/>
        <v/>
      </c>
    </row>
    <row r="1530" spans="3:39" x14ac:dyDescent="0.25">
      <c r="C1530" s="179" t="str">
        <f>IF('Planilla de Perforacion'!K1564="Conexión","Conexión","")</f>
        <v/>
      </c>
      <c r="F1530" s="179">
        <f>'Planilla de Perforacion'!AF1564</f>
        <v>0</v>
      </c>
      <c r="G1530" s="179">
        <f>'Planilla de Perforacion'!AQ1564</f>
        <v>0</v>
      </c>
      <c r="H1530" s="179">
        <f>'Planilla de Perforacion'!AS1564</f>
        <v>0</v>
      </c>
      <c r="I1530" s="179">
        <f>'Planilla de Perforacion'!AR1564</f>
        <v>0</v>
      </c>
      <c r="N1530" s="191" t="str">
        <f t="array" ref="N1530">IFERROR(INDEX($F$1:$F$1314,SMALL(IF($C$2:$C$1314=$A$2,ROW()),ROW()-1)),"")</f>
        <v/>
      </c>
      <c r="P1530" s="193" t="str">
        <f t="shared" si="255"/>
        <v/>
      </c>
      <c r="Q1530" s="193" t="str">
        <f t="shared" si="256"/>
        <v/>
      </c>
      <c r="R1530" s="179" t="str">
        <f>IF('Planilla de Perforacion'!K1564="Survey","Survey","")</f>
        <v/>
      </c>
      <c r="T1530" s="179" t="e">
        <f t="shared" si="257"/>
        <v>#VALUE!</v>
      </c>
      <c r="V1530" s="179" t="str">
        <f t="shared" si="258"/>
        <v/>
      </c>
      <c r="AC1530" s="179" t="str">
        <f>IF('Planilla de Perforacion'!K1564="Repasa","Repasa","")</f>
        <v/>
      </c>
      <c r="AE1530" s="179" t="e">
        <f t="shared" si="259"/>
        <v>#VALUE!</v>
      </c>
      <c r="AG1530" s="179" t="str">
        <f t="shared" si="260"/>
        <v/>
      </c>
      <c r="AK1530" t="str">
        <f t="shared" si="261"/>
        <v/>
      </c>
      <c r="AL1530" t="str">
        <f t="shared" si="253"/>
        <v/>
      </c>
      <c r="AM1530" t="str">
        <f t="shared" si="254"/>
        <v/>
      </c>
    </row>
    <row r="1531" spans="3:39" x14ac:dyDescent="0.25">
      <c r="C1531" s="179" t="str">
        <f>IF('Planilla de Perforacion'!K1565="Conexión","Conexión","")</f>
        <v/>
      </c>
      <c r="F1531" s="179">
        <f>'Planilla de Perforacion'!AF1565</f>
        <v>0</v>
      </c>
      <c r="G1531" s="179">
        <f>'Planilla de Perforacion'!AQ1565</f>
        <v>0</v>
      </c>
      <c r="H1531" s="179">
        <f>'Planilla de Perforacion'!AS1565</f>
        <v>0</v>
      </c>
      <c r="I1531" s="179">
        <f>'Planilla de Perforacion'!AR1565</f>
        <v>0</v>
      </c>
      <c r="N1531" s="191" t="str">
        <f t="array" ref="N1531">IFERROR(INDEX($F$1:$F$1314,SMALL(IF($C$2:$C$1314=$A$2,ROW()),ROW()-1)),"")</f>
        <v/>
      </c>
      <c r="P1531" s="193" t="str">
        <f t="shared" si="255"/>
        <v/>
      </c>
      <c r="Q1531" s="193" t="str">
        <f t="shared" si="256"/>
        <v/>
      </c>
      <c r="R1531" s="179" t="str">
        <f>IF('Planilla de Perforacion'!K1565="Survey","Survey","")</f>
        <v/>
      </c>
      <c r="T1531" s="179" t="e">
        <f t="shared" si="257"/>
        <v>#VALUE!</v>
      </c>
      <c r="V1531" s="179" t="str">
        <f t="shared" si="258"/>
        <v/>
      </c>
      <c r="AC1531" s="179" t="str">
        <f>IF('Planilla de Perforacion'!K1565="Repasa","Repasa","")</f>
        <v/>
      </c>
      <c r="AE1531" s="179" t="e">
        <f t="shared" si="259"/>
        <v>#VALUE!</v>
      </c>
      <c r="AG1531" s="179" t="str">
        <f t="shared" si="260"/>
        <v/>
      </c>
      <c r="AK1531" t="str">
        <f t="shared" si="261"/>
        <v/>
      </c>
      <c r="AL1531" t="str">
        <f t="shared" si="253"/>
        <v/>
      </c>
      <c r="AM1531" t="str">
        <f t="shared" si="254"/>
        <v/>
      </c>
    </row>
    <row r="1532" spans="3:39" x14ac:dyDescent="0.25">
      <c r="C1532" s="179" t="str">
        <f>IF('Planilla de Perforacion'!K1566="Conexión","Conexión","")</f>
        <v/>
      </c>
      <c r="F1532" s="179">
        <f>'Planilla de Perforacion'!AF1566</f>
        <v>0</v>
      </c>
      <c r="G1532" s="179">
        <f>'Planilla de Perforacion'!AQ1566</f>
        <v>0</v>
      </c>
      <c r="H1532" s="179">
        <f>'Planilla de Perforacion'!AS1566</f>
        <v>0</v>
      </c>
      <c r="I1532" s="179">
        <f>'Planilla de Perforacion'!AR1566</f>
        <v>0</v>
      </c>
      <c r="N1532" s="191" t="str">
        <f t="array" ref="N1532">IFERROR(INDEX($F$1:$F$1314,SMALL(IF($C$2:$C$1314=$A$2,ROW()),ROW()-1)),"")</f>
        <v/>
      </c>
      <c r="P1532" s="193" t="str">
        <f t="shared" si="255"/>
        <v/>
      </c>
      <c r="Q1532" s="193" t="str">
        <f t="shared" si="256"/>
        <v/>
      </c>
      <c r="R1532" s="179" t="str">
        <f>IF('Planilla de Perforacion'!K1566="Survey","Survey","")</f>
        <v/>
      </c>
      <c r="T1532" s="179" t="e">
        <f t="shared" si="257"/>
        <v>#VALUE!</v>
      </c>
      <c r="V1532" s="179" t="str">
        <f t="shared" si="258"/>
        <v/>
      </c>
      <c r="AC1532" s="179" t="str">
        <f>IF('Planilla de Perforacion'!K1566="Repasa","Repasa","")</f>
        <v/>
      </c>
      <c r="AE1532" s="179" t="e">
        <f t="shared" si="259"/>
        <v>#VALUE!</v>
      </c>
      <c r="AG1532" s="179" t="str">
        <f t="shared" si="260"/>
        <v/>
      </c>
      <c r="AK1532" t="str">
        <f t="shared" si="261"/>
        <v/>
      </c>
      <c r="AL1532" t="str">
        <f t="shared" si="253"/>
        <v/>
      </c>
      <c r="AM1532" t="str">
        <f t="shared" si="254"/>
        <v/>
      </c>
    </row>
    <row r="1533" spans="3:39" x14ac:dyDescent="0.25">
      <c r="C1533" s="179" t="str">
        <f>IF('Planilla de Perforacion'!K1567="Conexión","Conexión","")</f>
        <v/>
      </c>
      <c r="F1533" s="179">
        <f>'Planilla de Perforacion'!AF1567</f>
        <v>0</v>
      </c>
      <c r="G1533" s="179">
        <f>'Planilla de Perforacion'!AQ1567</f>
        <v>0</v>
      </c>
      <c r="H1533" s="179">
        <f>'Planilla de Perforacion'!AS1567</f>
        <v>0</v>
      </c>
      <c r="I1533" s="179">
        <f>'Planilla de Perforacion'!AR1567</f>
        <v>0</v>
      </c>
      <c r="N1533" s="191" t="str">
        <f t="array" ref="N1533">IFERROR(INDEX($F$1:$F$1314,SMALL(IF($C$2:$C$1314=$A$2,ROW()),ROW()-1)),"")</f>
        <v/>
      </c>
      <c r="P1533" s="193" t="str">
        <f t="shared" si="255"/>
        <v/>
      </c>
      <c r="Q1533" s="193" t="str">
        <f t="shared" si="256"/>
        <v/>
      </c>
      <c r="R1533" s="179" t="str">
        <f>IF('Planilla de Perforacion'!K1567="Survey","Survey","")</f>
        <v/>
      </c>
      <c r="T1533" s="179" t="e">
        <f t="shared" si="257"/>
        <v>#VALUE!</v>
      </c>
      <c r="V1533" s="179" t="str">
        <f t="shared" si="258"/>
        <v/>
      </c>
      <c r="AC1533" s="179" t="str">
        <f>IF('Planilla de Perforacion'!K1567="Repasa","Repasa","")</f>
        <v/>
      </c>
      <c r="AE1533" s="179" t="e">
        <f t="shared" si="259"/>
        <v>#VALUE!</v>
      </c>
      <c r="AG1533" s="179" t="str">
        <f t="shared" si="260"/>
        <v/>
      </c>
      <c r="AK1533" t="str">
        <f t="shared" si="261"/>
        <v/>
      </c>
      <c r="AL1533" t="str">
        <f t="shared" si="253"/>
        <v/>
      </c>
      <c r="AM1533" t="str">
        <f t="shared" si="254"/>
        <v/>
      </c>
    </row>
    <row r="1534" spans="3:39" x14ac:dyDescent="0.25">
      <c r="C1534" s="179" t="str">
        <f>IF('Planilla de Perforacion'!K1568="Conexión","Conexión","")</f>
        <v/>
      </c>
      <c r="F1534" s="179">
        <f>'Planilla de Perforacion'!AF1568</f>
        <v>0</v>
      </c>
      <c r="G1534" s="179">
        <f>'Planilla de Perforacion'!AQ1568</f>
        <v>0</v>
      </c>
      <c r="H1534" s="179">
        <f>'Planilla de Perforacion'!AS1568</f>
        <v>0</v>
      </c>
      <c r="I1534" s="179">
        <f>'Planilla de Perforacion'!AR1568</f>
        <v>0</v>
      </c>
      <c r="N1534" s="191" t="str">
        <f t="array" ref="N1534">IFERROR(INDEX($F$1:$F$1314,SMALL(IF($C$2:$C$1314=$A$2,ROW()),ROW()-1)),"")</f>
        <v/>
      </c>
      <c r="P1534" s="193" t="str">
        <f t="shared" si="255"/>
        <v/>
      </c>
      <c r="Q1534" s="193" t="str">
        <f t="shared" si="256"/>
        <v/>
      </c>
      <c r="R1534" s="179" t="str">
        <f>IF('Planilla de Perforacion'!K1568="Survey","Survey","")</f>
        <v/>
      </c>
      <c r="T1534" s="179" t="e">
        <f t="shared" si="257"/>
        <v>#VALUE!</v>
      </c>
      <c r="V1534" s="179" t="str">
        <f t="shared" si="258"/>
        <v/>
      </c>
      <c r="AC1534" s="179" t="str">
        <f>IF('Planilla de Perforacion'!K1568="Repasa","Repasa","")</f>
        <v/>
      </c>
      <c r="AE1534" s="179" t="e">
        <f t="shared" si="259"/>
        <v>#VALUE!</v>
      </c>
      <c r="AG1534" s="179" t="str">
        <f t="shared" si="260"/>
        <v/>
      </c>
      <c r="AK1534" t="str">
        <f t="shared" si="261"/>
        <v/>
      </c>
      <c r="AL1534" t="str">
        <f t="shared" si="253"/>
        <v/>
      </c>
      <c r="AM1534" t="str">
        <f t="shared" si="254"/>
        <v/>
      </c>
    </row>
    <row r="1535" spans="3:39" x14ac:dyDescent="0.25">
      <c r="C1535" s="179" t="str">
        <f>IF('Planilla de Perforacion'!K1569="Conexión","Conexión","")</f>
        <v/>
      </c>
      <c r="F1535" s="179">
        <f>'Planilla de Perforacion'!AF1569</f>
        <v>0</v>
      </c>
      <c r="G1535" s="179">
        <f>'Planilla de Perforacion'!AQ1569</f>
        <v>0</v>
      </c>
      <c r="H1535" s="179">
        <f>'Planilla de Perforacion'!AS1569</f>
        <v>0</v>
      </c>
      <c r="I1535" s="179">
        <f>'Planilla de Perforacion'!AR1569</f>
        <v>0</v>
      </c>
      <c r="N1535" s="191" t="str">
        <f t="array" ref="N1535">IFERROR(INDEX($F$1:$F$1314,SMALL(IF($C$2:$C$1314=$A$2,ROW()),ROW()-1)),"")</f>
        <v/>
      </c>
      <c r="P1535" s="193" t="str">
        <f t="shared" si="255"/>
        <v/>
      </c>
      <c r="Q1535" s="193" t="str">
        <f t="shared" si="256"/>
        <v/>
      </c>
      <c r="R1535" s="179" t="str">
        <f>IF('Planilla de Perforacion'!K1569="Survey","Survey","")</f>
        <v/>
      </c>
      <c r="T1535" s="179" t="e">
        <f t="shared" si="257"/>
        <v>#VALUE!</v>
      </c>
      <c r="V1535" s="179" t="str">
        <f t="shared" si="258"/>
        <v/>
      </c>
      <c r="AC1535" s="179" t="str">
        <f>IF('Planilla de Perforacion'!K1569="Repasa","Repasa","")</f>
        <v/>
      </c>
      <c r="AE1535" s="179" t="e">
        <f t="shared" si="259"/>
        <v>#VALUE!</v>
      </c>
      <c r="AG1535" s="179" t="str">
        <f t="shared" si="260"/>
        <v/>
      </c>
      <c r="AK1535" t="str">
        <f t="shared" si="261"/>
        <v/>
      </c>
      <c r="AL1535" t="str">
        <f t="shared" si="253"/>
        <v/>
      </c>
      <c r="AM1535" t="str">
        <f t="shared" si="254"/>
        <v/>
      </c>
    </row>
    <row r="1536" spans="3:39" x14ac:dyDescent="0.25">
      <c r="C1536" s="179" t="str">
        <f>IF('Planilla de Perforacion'!K1570="Conexión","Conexión","")</f>
        <v/>
      </c>
      <c r="F1536" s="179">
        <f>'Planilla de Perforacion'!AF1570</f>
        <v>0</v>
      </c>
      <c r="G1536" s="179">
        <f>'Planilla de Perforacion'!AQ1570</f>
        <v>0</v>
      </c>
      <c r="H1536" s="179">
        <f>'Planilla de Perforacion'!AS1570</f>
        <v>0</v>
      </c>
      <c r="I1536" s="179">
        <f>'Planilla de Perforacion'!AR1570</f>
        <v>0</v>
      </c>
      <c r="N1536" s="191" t="str">
        <f t="array" ref="N1536">IFERROR(INDEX($F$1:$F$1314,SMALL(IF($C$2:$C$1314=$A$2,ROW()),ROW()-1)),"")</f>
        <v/>
      </c>
      <c r="P1536" s="193" t="str">
        <f t="shared" si="255"/>
        <v/>
      </c>
      <c r="Q1536" s="193" t="str">
        <f t="shared" si="256"/>
        <v/>
      </c>
      <c r="R1536" s="179" t="str">
        <f>IF('Planilla de Perforacion'!K1570="Survey","Survey","")</f>
        <v/>
      </c>
      <c r="T1536" s="179" t="e">
        <f t="shared" si="257"/>
        <v>#VALUE!</v>
      </c>
      <c r="V1536" s="179" t="str">
        <f t="shared" si="258"/>
        <v/>
      </c>
      <c r="AC1536" s="179" t="str">
        <f>IF('Planilla de Perforacion'!K1570="Repasa","Repasa","")</f>
        <v/>
      </c>
      <c r="AE1536" s="179" t="e">
        <f t="shared" si="259"/>
        <v>#VALUE!</v>
      </c>
      <c r="AG1536" s="179" t="str">
        <f t="shared" si="260"/>
        <v/>
      </c>
      <c r="AK1536" t="str">
        <f t="shared" si="261"/>
        <v/>
      </c>
      <c r="AL1536" t="str">
        <f t="shared" si="253"/>
        <v/>
      </c>
      <c r="AM1536" t="str">
        <f t="shared" si="254"/>
        <v/>
      </c>
    </row>
    <row r="1537" spans="3:39" x14ac:dyDescent="0.25">
      <c r="C1537" s="179" t="str">
        <f>IF('Planilla de Perforacion'!K1571="Conexión","Conexión","")</f>
        <v/>
      </c>
      <c r="F1537" s="179">
        <f>'Planilla de Perforacion'!AF1571</f>
        <v>0</v>
      </c>
      <c r="G1537" s="179">
        <f>'Planilla de Perforacion'!AQ1571</f>
        <v>0</v>
      </c>
      <c r="H1537" s="179">
        <f>'Planilla de Perforacion'!AS1571</f>
        <v>0</v>
      </c>
      <c r="I1537" s="179">
        <f>'Planilla de Perforacion'!AR1571</f>
        <v>0</v>
      </c>
      <c r="N1537" s="191" t="str">
        <f t="array" ref="N1537">IFERROR(INDEX($F$1:$F$1314,SMALL(IF($C$2:$C$1314=$A$2,ROW()),ROW()-1)),"")</f>
        <v/>
      </c>
      <c r="P1537" s="193" t="str">
        <f t="shared" si="255"/>
        <v/>
      </c>
      <c r="Q1537" s="193" t="str">
        <f t="shared" si="256"/>
        <v/>
      </c>
      <c r="R1537" s="179" t="str">
        <f>IF('Planilla de Perforacion'!K1571="Survey","Survey","")</f>
        <v/>
      </c>
      <c r="T1537" s="179" t="e">
        <f t="shared" si="257"/>
        <v>#VALUE!</v>
      </c>
      <c r="V1537" s="179" t="str">
        <f t="shared" si="258"/>
        <v/>
      </c>
      <c r="AC1537" s="179" t="str">
        <f>IF('Planilla de Perforacion'!K1571="Repasa","Repasa","")</f>
        <v/>
      </c>
      <c r="AE1537" s="179" t="e">
        <f t="shared" si="259"/>
        <v>#VALUE!</v>
      </c>
      <c r="AG1537" s="179" t="str">
        <f t="shared" si="260"/>
        <v/>
      </c>
      <c r="AK1537" t="str">
        <f t="shared" si="261"/>
        <v/>
      </c>
      <c r="AL1537" t="str">
        <f t="shared" si="253"/>
        <v/>
      </c>
      <c r="AM1537" t="str">
        <f t="shared" si="254"/>
        <v/>
      </c>
    </row>
    <row r="1538" spans="3:39" x14ac:dyDescent="0.25">
      <c r="C1538" s="179" t="str">
        <f>IF('Planilla de Perforacion'!K1572="Conexión","Conexión","")</f>
        <v/>
      </c>
      <c r="F1538" s="179">
        <f>'Planilla de Perforacion'!AF1572</f>
        <v>0</v>
      </c>
      <c r="G1538" s="179">
        <f>'Planilla de Perforacion'!AQ1572</f>
        <v>0</v>
      </c>
      <c r="H1538" s="179">
        <f>'Planilla de Perforacion'!AS1572</f>
        <v>0</v>
      </c>
      <c r="I1538" s="179">
        <f>'Planilla de Perforacion'!AR1572</f>
        <v>0</v>
      </c>
      <c r="N1538" s="191" t="str">
        <f t="array" ref="N1538">IFERROR(INDEX($F$1:$F$1314,SMALL(IF($C$2:$C$1314=$A$2,ROW()),ROW()-1)),"")</f>
        <v/>
      </c>
      <c r="P1538" s="193" t="str">
        <f t="shared" si="255"/>
        <v/>
      </c>
      <c r="Q1538" s="193" t="str">
        <f t="shared" si="256"/>
        <v/>
      </c>
      <c r="R1538" s="179" t="str">
        <f>IF('Planilla de Perforacion'!K1572="Survey","Survey","")</f>
        <v/>
      </c>
      <c r="T1538" s="179" t="e">
        <f t="shared" si="257"/>
        <v>#VALUE!</v>
      </c>
      <c r="V1538" s="179" t="str">
        <f t="shared" si="258"/>
        <v/>
      </c>
      <c r="AC1538" s="179" t="str">
        <f>IF('Planilla de Perforacion'!K1572="Repasa","Repasa","")</f>
        <v/>
      </c>
      <c r="AE1538" s="179" t="e">
        <f t="shared" si="259"/>
        <v>#VALUE!</v>
      </c>
      <c r="AG1538" s="179" t="str">
        <f t="shared" si="260"/>
        <v/>
      </c>
      <c r="AK1538" t="str">
        <f t="shared" si="261"/>
        <v/>
      </c>
      <c r="AL1538" t="str">
        <f t="shared" ref="AL1538:AL1601" si="262">IF(AJ1538="Día",AH1538,"")</f>
        <v/>
      </c>
      <c r="AM1538" t="str">
        <f t="shared" ref="AM1538:AM1601" si="263">IF(AJ1538="Noche",AH1538,"")</f>
        <v/>
      </c>
    </row>
    <row r="1539" spans="3:39" x14ac:dyDescent="0.25">
      <c r="C1539" s="179" t="str">
        <f>IF('Planilla de Perforacion'!K1573="Conexión","Conexión","")</f>
        <v/>
      </c>
      <c r="F1539" s="179">
        <f>'Planilla de Perforacion'!AF1573</f>
        <v>0</v>
      </c>
      <c r="G1539" s="179">
        <f>'Planilla de Perforacion'!AQ1573</f>
        <v>0</v>
      </c>
      <c r="H1539" s="179">
        <f>'Planilla de Perforacion'!AS1573</f>
        <v>0</v>
      </c>
      <c r="I1539" s="179">
        <f>'Planilla de Perforacion'!AR1573</f>
        <v>0</v>
      </c>
      <c r="N1539" s="191" t="str">
        <f t="array" ref="N1539">IFERROR(INDEX($F$1:$F$1314,SMALL(IF($C$2:$C$1314=$A$2,ROW()),ROW()-1)),"")</f>
        <v/>
      </c>
      <c r="P1539" s="193" t="str">
        <f t="shared" ref="P1539:P1602" si="264">IF(N1539="Día",L1539,"")</f>
        <v/>
      </c>
      <c r="Q1539" s="193" t="str">
        <f t="shared" ref="Q1539:Q1602" si="265">IF(N1539="Noche",L1539,"")</f>
        <v/>
      </c>
      <c r="R1539" s="179" t="str">
        <f>IF('Planilla de Perforacion'!K1573="Survey","Survey","")</f>
        <v/>
      </c>
      <c r="T1539" s="179" t="e">
        <f t="shared" ref="T1539:T1602" si="266">IF($R$2:$R$1314=$A$3,ROW())</f>
        <v>#VALUE!</v>
      </c>
      <c r="V1539" s="179" t="str">
        <f t="shared" ref="V1539:V1602" si="267">IF(J1539="","",$A$3)</f>
        <v/>
      </c>
      <c r="AC1539" s="179" t="str">
        <f>IF('Planilla de Perforacion'!K1573="Repasa","Repasa","")</f>
        <v/>
      </c>
      <c r="AE1539" s="179" t="e">
        <f t="shared" ref="AE1539:AE1602" si="268">IF($AC$2:$AC$1314=$A$4,ROW())</f>
        <v>#VALUE!</v>
      </c>
      <c r="AG1539" s="179" t="str">
        <f t="shared" ref="AG1539:AG1602" si="269">IF(AF1539="","",$A$4)</f>
        <v/>
      </c>
      <c r="AK1539" t="str">
        <f t="shared" ref="AK1539:AK1602" si="270">IFERROR(INDEX($H$1:$H$1314,SMALL(IF($AC$2:$AC$1314=$A$4,ROW()),ROW()-1)),"")</f>
        <v/>
      </c>
      <c r="AL1539" t="str">
        <f t="shared" si="262"/>
        <v/>
      </c>
      <c r="AM1539" t="str">
        <f t="shared" si="263"/>
        <v/>
      </c>
    </row>
    <row r="1540" spans="3:39" x14ac:dyDescent="0.25">
      <c r="C1540" s="179" t="str">
        <f>IF('Planilla de Perforacion'!K1574="Conexión","Conexión","")</f>
        <v/>
      </c>
      <c r="F1540" s="179">
        <f>'Planilla de Perforacion'!AF1574</f>
        <v>0</v>
      </c>
      <c r="G1540" s="179">
        <f>'Planilla de Perforacion'!AQ1574</f>
        <v>0</v>
      </c>
      <c r="H1540" s="179">
        <f>'Planilla de Perforacion'!AS1574</f>
        <v>0</v>
      </c>
      <c r="I1540" s="179">
        <f>'Planilla de Perforacion'!AR1574</f>
        <v>0</v>
      </c>
      <c r="N1540" s="191" t="str">
        <f t="array" ref="N1540">IFERROR(INDEX($F$1:$F$1314,SMALL(IF($C$2:$C$1314=$A$2,ROW()),ROW()-1)),"")</f>
        <v/>
      </c>
      <c r="P1540" s="193" t="str">
        <f t="shared" si="264"/>
        <v/>
      </c>
      <c r="Q1540" s="193" t="str">
        <f t="shared" si="265"/>
        <v/>
      </c>
      <c r="R1540" s="179" t="str">
        <f>IF('Planilla de Perforacion'!K1574="Survey","Survey","")</f>
        <v/>
      </c>
      <c r="T1540" s="179" t="e">
        <f t="shared" si="266"/>
        <v>#VALUE!</v>
      </c>
      <c r="V1540" s="179" t="str">
        <f t="shared" si="267"/>
        <v/>
      </c>
      <c r="AC1540" s="179" t="str">
        <f>IF('Planilla de Perforacion'!K1574="Repasa","Repasa","")</f>
        <v/>
      </c>
      <c r="AE1540" s="179" t="e">
        <f t="shared" si="268"/>
        <v>#VALUE!</v>
      </c>
      <c r="AG1540" s="179" t="str">
        <f t="shared" si="269"/>
        <v/>
      </c>
      <c r="AK1540" t="str">
        <f t="shared" si="270"/>
        <v/>
      </c>
      <c r="AL1540" t="str">
        <f t="shared" si="262"/>
        <v/>
      </c>
      <c r="AM1540" t="str">
        <f t="shared" si="263"/>
        <v/>
      </c>
    </row>
    <row r="1541" spans="3:39" x14ac:dyDescent="0.25">
      <c r="C1541" s="179" t="str">
        <f>IF('Planilla de Perforacion'!K1575="Conexión","Conexión","")</f>
        <v/>
      </c>
      <c r="F1541" s="179">
        <f>'Planilla de Perforacion'!AF1575</f>
        <v>0</v>
      </c>
      <c r="G1541" s="179">
        <f>'Planilla de Perforacion'!AQ1575</f>
        <v>0</v>
      </c>
      <c r="H1541" s="179">
        <f>'Planilla de Perforacion'!AS1575</f>
        <v>0</v>
      </c>
      <c r="I1541" s="179">
        <f>'Planilla de Perforacion'!AR1575</f>
        <v>0</v>
      </c>
      <c r="N1541" s="191" t="str">
        <f t="array" ref="N1541">IFERROR(INDEX($F$1:$F$1314,SMALL(IF($C$2:$C$1314=$A$2,ROW()),ROW()-1)),"")</f>
        <v/>
      </c>
      <c r="P1541" s="193" t="str">
        <f t="shared" si="264"/>
        <v/>
      </c>
      <c r="Q1541" s="193" t="str">
        <f t="shared" si="265"/>
        <v/>
      </c>
      <c r="R1541" s="179" t="str">
        <f>IF('Planilla de Perforacion'!K1575="Survey","Survey","")</f>
        <v/>
      </c>
      <c r="T1541" s="179" t="e">
        <f t="shared" si="266"/>
        <v>#VALUE!</v>
      </c>
      <c r="V1541" s="179" t="str">
        <f t="shared" si="267"/>
        <v/>
      </c>
      <c r="AC1541" s="179" t="str">
        <f>IF('Planilla de Perforacion'!K1575="Repasa","Repasa","")</f>
        <v/>
      </c>
      <c r="AE1541" s="179" t="e">
        <f t="shared" si="268"/>
        <v>#VALUE!</v>
      </c>
      <c r="AG1541" s="179" t="str">
        <f t="shared" si="269"/>
        <v/>
      </c>
      <c r="AK1541" t="str">
        <f t="shared" si="270"/>
        <v/>
      </c>
      <c r="AL1541" t="str">
        <f t="shared" si="262"/>
        <v/>
      </c>
      <c r="AM1541" t="str">
        <f t="shared" si="263"/>
        <v/>
      </c>
    </row>
    <row r="1542" spans="3:39" x14ac:dyDescent="0.25">
      <c r="C1542" s="179" t="str">
        <f>IF('Planilla de Perforacion'!K1576="Conexión","Conexión","")</f>
        <v/>
      </c>
      <c r="F1542" s="179">
        <f>'Planilla de Perforacion'!AF1576</f>
        <v>0</v>
      </c>
      <c r="G1542" s="179">
        <f>'Planilla de Perforacion'!AQ1576</f>
        <v>0</v>
      </c>
      <c r="H1542" s="179">
        <f>'Planilla de Perforacion'!AS1576</f>
        <v>0</v>
      </c>
      <c r="I1542" s="179">
        <f>'Planilla de Perforacion'!AR1576</f>
        <v>0</v>
      </c>
      <c r="N1542" s="191" t="str">
        <f t="array" ref="N1542">IFERROR(INDEX($F$1:$F$1314,SMALL(IF($C$2:$C$1314=$A$2,ROW()),ROW()-1)),"")</f>
        <v/>
      </c>
      <c r="P1542" s="193" t="str">
        <f t="shared" si="264"/>
        <v/>
      </c>
      <c r="Q1542" s="193" t="str">
        <f t="shared" si="265"/>
        <v/>
      </c>
      <c r="R1542" s="179" t="str">
        <f>IF('Planilla de Perforacion'!K1576="Survey","Survey","")</f>
        <v/>
      </c>
      <c r="T1542" s="179" t="e">
        <f t="shared" si="266"/>
        <v>#VALUE!</v>
      </c>
      <c r="V1542" s="179" t="str">
        <f t="shared" si="267"/>
        <v/>
      </c>
      <c r="AC1542" s="179" t="str">
        <f>IF('Planilla de Perforacion'!K1576="Repasa","Repasa","")</f>
        <v/>
      </c>
      <c r="AE1542" s="179" t="e">
        <f t="shared" si="268"/>
        <v>#VALUE!</v>
      </c>
      <c r="AG1542" s="179" t="str">
        <f t="shared" si="269"/>
        <v/>
      </c>
      <c r="AK1542" t="str">
        <f t="shared" si="270"/>
        <v/>
      </c>
      <c r="AL1542" t="str">
        <f t="shared" si="262"/>
        <v/>
      </c>
      <c r="AM1542" t="str">
        <f t="shared" si="263"/>
        <v/>
      </c>
    </row>
    <row r="1543" spans="3:39" x14ac:dyDescent="0.25">
      <c r="C1543" s="179" t="str">
        <f>IF('Planilla de Perforacion'!K1577="Conexión","Conexión","")</f>
        <v/>
      </c>
      <c r="F1543" s="179">
        <f>'Planilla de Perforacion'!AF1577</f>
        <v>0</v>
      </c>
      <c r="G1543" s="179">
        <f>'Planilla de Perforacion'!AQ1577</f>
        <v>0</v>
      </c>
      <c r="H1543" s="179">
        <f>'Planilla de Perforacion'!AS1577</f>
        <v>0</v>
      </c>
      <c r="I1543" s="179">
        <f>'Planilla de Perforacion'!AR1577</f>
        <v>0</v>
      </c>
      <c r="N1543" s="191" t="str">
        <f t="array" ref="N1543">IFERROR(INDEX($F$1:$F$1314,SMALL(IF($C$2:$C$1314=$A$2,ROW()),ROW()-1)),"")</f>
        <v/>
      </c>
      <c r="P1543" s="193" t="str">
        <f t="shared" si="264"/>
        <v/>
      </c>
      <c r="Q1543" s="193" t="str">
        <f t="shared" si="265"/>
        <v/>
      </c>
      <c r="R1543" s="179" t="str">
        <f>IF('Planilla de Perforacion'!K1577="Survey","Survey","")</f>
        <v/>
      </c>
      <c r="T1543" s="179" t="e">
        <f t="shared" si="266"/>
        <v>#VALUE!</v>
      </c>
      <c r="V1543" s="179" t="str">
        <f t="shared" si="267"/>
        <v/>
      </c>
      <c r="AC1543" s="179" t="str">
        <f>IF('Planilla de Perforacion'!K1577="Repasa","Repasa","")</f>
        <v/>
      </c>
      <c r="AE1543" s="179" t="e">
        <f t="shared" si="268"/>
        <v>#VALUE!</v>
      </c>
      <c r="AG1543" s="179" t="str">
        <f t="shared" si="269"/>
        <v/>
      </c>
      <c r="AK1543" t="str">
        <f t="shared" si="270"/>
        <v/>
      </c>
      <c r="AL1543" t="str">
        <f t="shared" si="262"/>
        <v/>
      </c>
      <c r="AM1543" t="str">
        <f t="shared" si="263"/>
        <v/>
      </c>
    </row>
    <row r="1544" spans="3:39" x14ac:dyDescent="0.25">
      <c r="C1544" s="179" t="str">
        <f>IF('Planilla de Perforacion'!K1578="Conexión","Conexión","")</f>
        <v/>
      </c>
      <c r="F1544" s="179">
        <f>'Planilla de Perforacion'!AF1578</f>
        <v>0</v>
      </c>
      <c r="G1544" s="179">
        <f>'Planilla de Perforacion'!AQ1578</f>
        <v>0</v>
      </c>
      <c r="H1544" s="179">
        <f>'Planilla de Perforacion'!AS1578</f>
        <v>0</v>
      </c>
      <c r="I1544" s="179">
        <f>'Planilla de Perforacion'!AR1578</f>
        <v>0</v>
      </c>
      <c r="N1544" s="191" t="str">
        <f t="array" ref="N1544">IFERROR(INDEX($F$1:$F$1314,SMALL(IF($C$2:$C$1314=$A$2,ROW()),ROW()-1)),"")</f>
        <v/>
      </c>
      <c r="P1544" s="193" t="str">
        <f t="shared" si="264"/>
        <v/>
      </c>
      <c r="Q1544" s="193" t="str">
        <f t="shared" si="265"/>
        <v/>
      </c>
      <c r="R1544" s="179" t="str">
        <f>IF('Planilla de Perforacion'!K1578="Survey","Survey","")</f>
        <v/>
      </c>
      <c r="T1544" s="179" t="e">
        <f t="shared" si="266"/>
        <v>#VALUE!</v>
      </c>
      <c r="V1544" s="179" t="str">
        <f t="shared" si="267"/>
        <v/>
      </c>
      <c r="AC1544" s="179" t="str">
        <f>IF('Planilla de Perforacion'!K1578="Repasa","Repasa","")</f>
        <v/>
      </c>
      <c r="AE1544" s="179" t="e">
        <f t="shared" si="268"/>
        <v>#VALUE!</v>
      </c>
      <c r="AG1544" s="179" t="str">
        <f t="shared" si="269"/>
        <v/>
      </c>
      <c r="AK1544" t="str">
        <f t="shared" si="270"/>
        <v/>
      </c>
      <c r="AL1544" t="str">
        <f t="shared" si="262"/>
        <v/>
      </c>
      <c r="AM1544" t="str">
        <f t="shared" si="263"/>
        <v/>
      </c>
    </row>
    <row r="1545" spans="3:39" x14ac:dyDescent="0.25">
      <c r="C1545" s="179" t="str">
        <f>IF('Planilla de Perforacion'!K1579="Conexión","Conexión","")</f>
        <v/>
      </c>
      <c r="F1545" s="179">
        <f>'Planilla de Perforacion'!AF1579</f>
        <v>0</v>
      </c>
      <c r="G1545" s="179">
        <f>'Planilla de Perforacion'!AQ1579</f>
        <v>0</v>
      </c>
      <c r="H1545" s="179">
        <f>'Planilla de Perforacion'!AS1579</f>
        <v>0</v>
      </c>
      <c r="I1545" s="179">
        <f>'Planilla de Perforacion'!AR1579</f>
        <v>0</v>
      </c>
      <c r="N1545" s="191" t="str">
        <f t="array" ref="N1545">IFERROR(INDEX($F$1:$F$1314,SMALL(IF($C$2:$C$1314=$A$2,ROW()),ROW()-1)),"")</f>
        <v/>
      </c>
      <c r="P1545" s="193" t="str">
        <f t="shared" si="264"/>
        <v/>
      </c>
      <c r="Q1545" s="193" t="str">
        <f t="shared" si="265"/>
        <v/>
      </c>
      <c r="R1545" s="179" t="str">
        <f>IF('Planilla de Perforacion'!K1579="Survey","Survey","")</f>
        <v/>
      </c>
      <c r="T1545" s="179" t="e">
        <f t="shared" si="266"/>
        <v>#VALUE!</v>
      </c>
      <c r="V1545" s="179" t="str">
        <f t="shared" si="267"/>
        <v/>
      </c>
      <c r="AC1545" s="179" t="str">
        <f>IF('Planilla de Perforacion'!K1579="Repasa","Repasa","")</f>
        <v/>
      </c>
      <c r="AE1545" s="179" t="e">
        <f t="shared" si="268"/>
        <v>#VALUE!</v>
      </c>
      <c r="AG1545" s="179" t="str">
        <f t="shared" si="269"/>
        <v/>
      </c>
      <c r="AK1545" t="str">
        <f t="shared" si="270"/>
        <v/>
      </c>
      <c r="AL1545" t="str">
        <f t="shared" si="262"/>
        <v/>
      </c>
      <c r="AM1545" t="str">
        <f t="shared" si="263"/>
        <v/>
      </c>
    </row>
    <row r="1546" spans="3:39" x14ac:dyDescent="0.25">
      <c r="C1546" s="179" t="str">
        <f>IF('Planilla de Perforacion'!K1580="Conexión","Conexión","")</f>
        <v/>
      </c>
      <c r="F1546" s="179">
        <f>'Planilla de Perforacion'!AF1580</f>
        <v>0</v>
      </c>
      <c r="G1546" s="179">
        <f>'Planilla de Perforacion'!AQ1580</f>
        <v>0</v>
      </c>
      <c r="H1546" s="179">
        <f>'Planilla de Perforacion'!AS1580</f>
        <v>0</v>
      </c>
      <c r="I1546" s="179">
        <f>'Planilla de Perforacion'!AR1580</f>
        <v>0</v>
      </c>
      <c r="N1546" s="191" t="str">
        <f t="array" ref="N1546">IFERROR(INDEX($F$1:$F$1314,SMALL(IF($C$2:$C$1314=$A$2,ROW()),ROW()-1)),"")</f>
        <v/>
      </c>
      <c r="P1546" s="193" t="str">
        <f t="shared" si="264"/>
        <v/>
      </c>
      <c r="Q1546" s="193" t="str">
        <f t="shared" si="265"/>
        <v/>
      </c>
      <c r="R1546" s="179" t="str">
        <f>IF('Planilla de Perforacion'!K1580="Survey","Survey","")</f>
        <v/>
      </c>
      <c r="T1546" s="179" t="e">
        <f t="shared" si="266"/>
        <v>#VALUE!</v>
      </c>
      <c r="V1546" s="179" t="str">
        <f t="shared" si="267"/>
        <v/>
      </c>
      <c r="AC1546" s="179" t="str">
        <f>IF('Planilla de Perforacion'!K1580="Repasa","Repasa","")</f>
        <v/>
      </c>
      <c r="AE1546" s="179" t="e">
        <f t="shared" si="268"/>
        <v>#VALUE!</v>
      </c>
      <c r="AG1546" s="179" t="str">
        <f t="shared" si="269"/>
        <v/>
      </c>
      <c r="AK1546" t="str">
        <f t="shared" si="270"/>
        <v/>
      </c>
      <c r="AL1546" t="str">
        <f t="shared" si="262"/>
        <v/>
      </c>
      <c r="AM1546" t="str">
        <f t="shared" si="263"/>
        <v/>
      </c>
    </row>
    <row r="1547" spans="3:39" x14ac:dyDescent="0.25">
      <c r="C1547" s="179" t="str">
        <f>IF('Planilla de Perforacion'!K1581="Conexión","Conexión","")</f>
        <v/>
      </c>
      <c r="F1547" s="179">
        <f>'Planilla de Perforacion'!AF1581</f>
        <v>0</v>
      </c>
      <c r="G1547" s="179">
        <f>'Planilla de Perforacion'!AQ1581</f>
        <v>0</v>
      </c>
      <c r="H1547" s="179">
        <f>'Planilla de Perforacion'!AS1581</f>
        <v>0</v>
      </c>
      <c r="I1547" s="179">
        <f>'Planilla de Perforacion'!AR1581</f>
        <v>0</v>
      </c>
      <c r="N1547" s="191" t="str">
        <f t="array" ref="N1547">IFERROR(INDEX($F$1:$F$1314,SMALL(IF($C$2:$C$1314=$A$2,ROW()),ROW()-1)),"")</f>
        <v/>
      </c>
      <c r="P1547" s="193" t="str">
        <f t="shared" si="264"/>
        <v/>
      </c>
      <c r="Q1547" s="193" t="str">
        <f t="shared" si="265"/>
        <v/>
      </c>
      <c r="R1547" s="179" t="str">
        <f>IF('Planilla de Perforacion'!K1581="Survey","Survey","")</f>
        <v/>
      </c>
      <c r="T1547" s="179" t="e">
        <f t="shared" si="266"/>
        <v>#VALUE!</v>
      </c>
      <c r="V1547" s="179" t="str">
        <f t="shared" si="267"/>
        <v/>
      </c>
      <c r="AC1547" s="179" t="str">
        <f>IF('Planilla de Perforacion'!K1581="Repasa","Repasa","")</f>
        <v/>
      </c>
      <c r="AE1547" s="179" t="e">
        <f t="shared" si="268"/>
        <v>#VALUE!</v>
      </c>
      <c r="AG1547" s="179" t="str">
        <f t="shared" si="269"/>
        <v/>
      </c>
      <c r="AK1547" t="str">
        <f t="shared" si="270"/>
        <v/>
      </c>
      <c r="AL1547" t="str">
        <f t="shared" si="262"/>
        <v/>
      </c>
      <c r="AM1547" t="str">
        <f t="shared" si="263"/>
        <v/>
      </c>
    </row>
    <row r="1548" spans="3:39" x14ac:dyDescent="0.25">
      <c r="C1548" s="179" t="str">
        <f>IF('Planilla de Perforacion'!K1582="Conexión","Conexión","")</f>
        <v/>
      </c>
      <c r="F1548" s="179">
        <f>'Planilla de Perforacion'!AF1582</f>
        <v>0</v>
      </c>
      <c r="G1548" s="179">
        <f>'Planilla de Perforacion'!AQ1582</f>
        <v>0</v>
      </c>
      <c r="H1548" s="179">
        <f>'Planilla de Perforacion'!AS1582</f>
        <v>0</v>
      </c>
      <c r="I1548" s="179">
        <f>'Planilla de Perforacion'!AR1582</f>
        <v>0</v>
      </c>
      <c r="N1548" s="191" t="str">
        <f t="array" ref="N1548">IFERROR(INDEX($F$1:$F$1314,SMALL(IF($C$2:$C$1314=$A$2,ROW()),ROW()-1)),"")</f>
        <v/>
      </c>
      <c r="P1548" s="193" t="str">
        <f t="shared" si="264"/>
        <v/>
      </c>
      <c r="Q1548" s="193" t="str">
        <f t="shared" si="265"/>
        <v/>
      </c>
      <c r="R1548" s="179" t="str">
        <f>IF('Planilla de Perforacion'!K1582="Survey","Survey","")</f>
        <v/>
      </c>
      <c r="T1548" s="179" t="e">
        <f t="shared" si="266"/>
        <v>#VALUE!</v>
      </c>
      <c r="V1548" s="179" t="str">
        <f t="shared" si="267"/>
        <v/>
      </c>
      <c r="AC1548" s="179" t="str">
        <f>IF('Planilla de Perforacion'!K1582="Repasa","Repasa","")</f>
        <v/>
      </c>
      <c r="AE1548" s="179" t="e">
        <f t="shared" si="268"/>
        <v>#VALUE!</v>
      </c>
      <c r="AG1548" s="179" t="str">
        <f t="shared" si="269"/>
        <v/>
      </c>
      <c r="AK1548" t="str">
        <f t="shared" si="270"/>
        <v/>
      </c>
      <c r="AL1548" t="str">
        <f t="shared" si="262"/>
        <v/>
      </c>
      <c r="AM1548" t="str">
        <f t="shared" si="263"/>
        <v/>
      </c>
    </row>
    <row r="1549" spans="3:39" x14ac:dyDescent="0.25">
      <c r="C1549" s="179" t="str">
        <f>IF('Planilla de Perforacion'!K1583="Conexión","Conexión","")</f>
        <v/>
      </c>
      <c r="F1549" s="179">
        <f>'Planilla de Perforacion'!AF1583</f>
        <v>0</v>
      </c>
      <c r="G1549" s="179">
        <f>'Planilla de Perforacion'!AQ1583</f>
        <v>0</v>
      </c>
      <c r="H1549" s="179">
        <f>'Planilla de Perforacion'!AS1583</f>
        <v>0</v>
      </c>
      <c r="I1549" s="179">
        <f>'Planilla de Perforacion'!AR1583</f>
        <v>0</v>
      </c>
      <c r="N1549" s="191" t="str">
        <f t="array" ref="N1549">IFERROR(INDEX($F$1:$F$1314,SMALL(IF($C$2:$C$1314=$A$2,ROW()),ROW()-1)),"")</f>
        <v/>
      </c>
      <c r="P1549" s="193" t="str">
        <f t="shared" si="264"/>
        <v/>
      </c>
      <c r="Q1549" s="193" t="str">
        <f t="shared" si="265"/>
        <v/>
      </c>
      <c r="R1549" s="179" t="str">
        <f>IF('Planilla de Perforacion'!K1583="Survey","Survey","")</f>
        <v/>
      </c>
      <c r="T1549" s="179" t="e">
        <f t="shared" si="266"/>
        <v>#VALUE!</v>
      </c>
      <c r="V1549" s="179" t="str">
        <f t="shared" si="267"/>
        <v/>
      </c>
      <c r="AC1549" s="179" t="str">
        <f>IF('Planilla de Perforacion'!K1583="Repasa","Repasa","")</f>
        <v/>
      </c>
      <c r="AE1549" s="179" t="e">
        <f t="shared" si="268"/>
        <v>#VALUE!</v>
      </c>
      <c r="AG1549" s="179" t="str">
        <f t="shared" si="269"/>
        <v/>
      </c>
      <c r="AK1549" t="str">
        <f t="shared" si="270"/>
        <v/>
      </c>
      <c r="AL1549" t="str">
        <f t="shared" si="262"/>
        <v/>
      </c>
      <c r="AM1549" t="str">
        <f t="shared" si="263"/>
        <v/>
      </c>
    </row>
    <row r="1550" spans="3:39" x14ac:dyDescent="0.25">
      <c r="C1550" s="179" t="str">
        <f>IF('Planilla de Perforacion'!K1584="Conexión","Conexión","")</f>
        <v/>
      </c>
      <c r="F1550" s="179">
        <f>'Planilla de Perforacion'!AF1584</f>
        <v>0</v>
      </c>
      <c r="G1550" s="179">
        <f>'Planilla de Perforacion'!AQ1584</f>
        <v>0</v>
      </c>
      <c r="H1550" s="179">
        <f>'Planilla de Perforacion'!AS1584</f>
        <v>0</v>
      </c>
      <c r="I1550" s="179">
        <f>'Planilla de Perforacion'!AR1584</f>
        <v>0</v>
      </c>
      <c r="N1550" s="191" t="str">
        <f t="array" ref="N1550">IFERROR(INDEX($F$1:$F$1314,SMALL(IF($C$2:$C$1314=$A$2,ROW()),ROW()-1)),"")</f>
        <v/>
      </c>
      <c r="P1550" s="193" t="str">
        <f t="shared" si="264"/>
        <v/>
      </c>
      <c r="Q1550" s="193" t="str">
        <f t="shared" si="265"/>
        <v/>
      </c>
      <c r="R1550" s="179" t="str">
        <f>IF('Planilla de Perforacion'!K1584="Survey","Survey","")</f>
        <v/>
      </c>
      <c r="T1550" s="179" t="e">
        <f t="shared" si="266"/>
        <v>#VALUE!</v>
      </c>
      <c r="V1550" s="179" t="str">
        <f t="shared" si="267"/>
        <v/>
      </c>
      <c r="AC1550" s="179" t="str">
        <f>IF('Planilla de Perforacion'!K1584="Repasa","Repasa","")</f>
        <v/>
      </c>
      <c r="AE1550" s="179" t="e">
        <f t="shared" si="268"/>
        <v>#VALUE!</v>
      </c>
      <c r="AG1550" s="179" t="str">
        <f t="shared" si="269"/>
        <v/>
      </c>
      <c r="AK1550" t="str">
        <f t="shared" si="270"/>
        <v/>
      </c>
      <c r="AL1550" t="str">
        <f t="shared" si="262"/>
        <v/>
      </c>
      <c r="AM1550" t="str">
        <f t="shared" si="263"/>
        <v/>
      </c>
    </row>
    <row r="1551" spans="3:39" x14ac:dyDescent="0.25">
      <c r="C1551" s="179" t="str">
        <f>IF('Planilla de Perforacion'!K1585="Conexión","Conexión","")</f>
        <v/>
      </c>
      <c r="F1551" s="179">
        <f>'Planilla de Perforacion'!AF1585</f>
        <v>0</v>
      </c>
      <c r="G1551" s="179">
        <f>'Planilla de Perforacion'!AQ1585</f>
        <v>0</v>
      </c>
      <c r="H1551" s="179">
        <f>'Planilla de Perforacion'!AS1585</f>
        <v>0</v>
      </c>
      <c r="I1551" s="179">
        <f>'Planilla de Perforacion'!AR1585</f>
        <v>0</v>
      </c>
      <c r="N1551" s="191" t="str">
        <f t="array" ref="N1551">IFERROR(INDEX($F$1:$F$1314,SMALL(IF($C$2:$C$1314=$A$2,ROW()),ROW()-1)),"")</f>
        <v/>
      </c>
      <c r="P1551" s="193" t="str">
        <f t="shared" si="264"/>
        <v/>
      </c>
      <c r="Q1551" s="193" t="str">
        <f t="shared" si="265"/>
        <v/>
      </c>
      <c r="R1551" s="179" t="str">
        <f>IF('Planilla de Perforacion'!K1585="Survey","Survey","")</f>
        <v/>
      </c>
      <c r="T1551" s="179" t="e">
        <f t="shared" si="266"/>
        <v>#VALUE!</v>
      </c>
      <c r="V1551" s="179" t="str">
        <f t="shared" si="267"/>
        <v/>
      </c>
      <c r="AC1551" s="179" t="str">
        <f>IF('Planilla de Perforacion'!K1585="Repasa","Repasa","")</f>
        <v/>
      </c>
      <c r="AE1551" s="179" t="e">
        <f t="shared" si="268"/>
        <v>#VALUE!</v>
      </c>
      <c r="AG1551" s="179" t="str">
        <f t="shared" si="269"/>
        <v/>
      </c>
      <c r="AK1551" t="str">
        <f t="shared" si="270"/>
        <v/>
      </c>
      <c r="AL1551" t="str">
        <f t="shared" si="262"/>
        <v/>
      </c>
      <c r="AM1551" t="str">
        <f t="shared" si="263"/>
        <v/>
      </c>
    </row>
    <row r="1552" spans="3:39" x14ac:dyDescent="0.25">
      <c r="C1552" s="179" t="str">
        <f>IF('Planilla de Perforacion'!K1586="Conexión","Conexión","")</f>
        <v/>
      </c>
      <c r="F1552" s="179">
        <f>'Planilla de Perforacion'!AF1586</f>
        <v>0</v>
      </c>
      <c r="G1552" s="179">
        <f>'Planilla de Perforacion'!AQ1586</f>
        <v>0</v>
      </c>
      <c r="H1552" s="179">
        <f>'Planilla de Perforacion'!AS1586</f>
        <v>0</v>
      </c>
      <c r="I1552" s="179">
        <f>'Planilla de Perforacion'!AR1586</f>
        <v>0</v>
      </c>
      <c r="N1552" s="191" t="str">
        <f t="array" ref="N1552">IFERROR(INDEX($F$1:$F$1314,SMALL(IF($C$2:$C$1314=$A$2,ROW()),ROW()-1)),"")</f>
        <v/>
      </c>
      <c r="P1552" s="193" t="str">
        <f t="shared" si="264"/>
        <v/>
      </c>
      <c r="Q1552" s="193" t="str">
        <f t="shared" si="265"/>
        <v/>
      </c>
      <c r="R1552" s="179" t="str">
        <f>IF('Planilla de Perforacion'!K1586="Survey","Survey","")</f>
        <v/>
      </c>
      <c r="T1552" s="179" t="e">
        <f t="shared" si="266"/>
        <v>#VALUE!</v>
      </c>
      <c r="V1552" s="179" t="str">
        <f t="shared" si="267"/>
        <v/>
      </c>
      <c r="AC1552" s="179" t="str">
        <f>IF('Planilla de Perforacion'!K1586="Repasa","Repasa","")</f>
        <v/>
      </c>
      <c r="AE1552" s="179" t="e">
        <f t="shared" si="268"/>
        <v>#VALUE!</v>
      </c>
      <c r="AG1552" s="179" t="str">
        <f t="shared" si="269"/>
        <v/>
      </c>
      <c r="AK1552" t="str">
        <f t="shared" si="270"/>
        <v/>
      </c>
      <c r="AL1552" t="str">
        <f t="shared" si="262"/>
        <v/>
      </c>
      <c r="AM1552" t="str">
        <f t="shared" si="263"/>
        <v/>
      </c>
    </row>
    <row r="1553" spans="3:39" x14ac:dyDescent="0.25">
      <c r="C1553" s="179" t="str">
        <f>IF('Planilla de Perforacion'!K1587="Conexión","Conexión","")</f>
        <v/>
      </c>
      <c r="F1553" s="179">
        <f>'Planilla de Perforacion'!AF1587</f>
        <v>0</v>
      </c>
      <c r="G1553" s="179">
        <f>'Planilla de Perforacion'!AQ1587</f>
        <v>0</v>
      </c>
      <c r="H1553" s="179">
        <f>'Planilla de Perforacion'!AS1587</f>
        <v>0</v>
      </c>
      <c r="I1553" s="179">
        <f>'Planilla de Perforacion'!AR1587</f>
        <v>0</v>
      </c>
      <c r="N1553" s="191" t="str">
        <f t="array" ref="N1553">IFERROR(INDEX($F$1:$F$1314,SMALL(IF($C$2:$C$1314=$A$2,ROW()),ROW()-1)),"")</f>
        <v/>
      </c>
      <c r="P1553" s="193" t="str">
        <f t="shared" si="264"/>
        <v/>
      </c>
      <c r="Q1553" s="193" t="str">
        <f t="shared" si="265"/>
        <v/>
      </c>
      <c r="R1553" s="179" t="str">
        <f>IF('Planilla de Perforacion'!K1587="Survey","Survey","")</f>
        <v/>
      </c>
      <c r="T1553" s="179" t="e">
        <f t="shared" si="266"/>
        <v>#VALUE!</v>
      </c>
      <c r="V1553" s="179" t="str">
        <f t="shared" si="267"/>
        <v/>
      </c>
      <c r="AC1553" s="179" t="str">
        <f>IF('Planilla de Perforacion'!K1587="Repasa","Repasa","")</f>
        <v/>
      </c>
      <c r="AE1553" s="179" t="e">
        <f t="shared" si="268"/>
        <v>#VALUE!</v>
      </c>
      <c r="AG1553" s="179" t="str">
        <f t="shared" si="269"/>
        <v/>
      </c>
      <c r="AK1553" t="str">
        <f t="shared" si="270"/>
        <v/>
      </c>
      <c r="AL1553" t="str">
        <f t="shared" si="262"/>
        <v/>
      </c>
      <c r="AM1553" t="str">
        <f t="shared" si="263"/>
        <v/>
      </c>
    </row>
    <row r="1554" spans="3:39" x14ac:dyDescent="0.25">
      <c r="C1554" s="179" t="str">
        <f>IF('Planilla de Perforacion'!K1588="Conexión","Conexión","")</f>
        <v/>
      </c>
      <c r="F1554" s="179">
        <f>'Planilla de Perforacion'!AF1588</f>
        <v>0</v>
      </c>
      <c r="G1554" s="179">
        <f>'Planilla de Perforacion'!AQ1588</f>
        <v>0</v>
      </c>
      <c r="H1554" s="179">
        <f>'Planilla de Perforacion'!AS1588</f>
        <v>0</v>
      </c>
      <c r="I1554" s="179">
        <f>'Planilla de Perforacion'!AR1588</f>
        <v>0</v>
      </c>
      <c r="N1554" s="191" t="str">
        <f t="array" ref="N1554">IFERROR(INDEX($F$1:$F$1314,SMALL(IF($C$2:$C$1314=$A$2,ROW()),ROW()-1)),"")</f>
        <v/>
      </c>
      <c r="P1554" s="193" t="str">
        <f t="shared" si="264"/>
        <v/>
      </c>
      <c r="Q1554" s="193" t="str">
        <f t="shared" si="265"/>
        <v/>
      </c>
      <c r="R1554" s="179" t="str">
        <f>IF('Planilla de Perforacion'!K1588="Survey","Survey","")</f>
        <v/>
      </c>
      <c r="T1554" s="179" t="e">
        <f t="shared" si="266"/>
        <v>#VALUE!</v>
      </c>
      <c r="V1554" s="179" t="str">
        <f t="shared" si="267"/>
        <v/>
      </c>
      <c r="AC1554" s="179" t="str">
        <f>IF('Planilla de Perforacion'!K1588="Repasa","Repasa","")</f>
        <v/>
      </c>
      <c r="AE1554" s="179" t="e">
        <f t="shared" si="268"/>
        <v>#VALUE!</v>
      </c>
      <c r="AG1554" s="179" t="str">
        <f t="shared" si="269"/>
        <v/>
      </c>
      <c r="AK1554" t="str">
        <f t="shared" si="270"/>
        <v/>
      </c>
      <c r="AL1554" t="str">
        <f t="shared" si="262"/>
        <v/>
      </c>
      <c r="AM1554" t="str">
        <f t="shared" si="263"/>
        <v/>
      </c>
    </row>
    <row r="1555" spans="3:39" x14ac:dyDescent="0.25">
      <c r="C1555" s="179" t="str">
        <f>IF('Planilla de Perforacion'!K1589="Conexión","Conexión","")</f>
        <v/>
      </c>
      <c r="F1555" s="179">
        <f>'Planilla de Perforacion'!AF1589</f>
        <v>0</v>
      </c>
      <c r="G1555" s="179">
        <f>'Planilla de Perforacion'!AQ1589</f>
        <v>0</v>
      </c>
      <c r="H1555" s="179">
        <f>'Planilla de Perforacion'!AS1589</f>
        <v>0</v>
      </c>
      <c r="I1555" s="179">
        <f>'Planilla de Perforacion'!AR1589</f>
        <v>0</v>
      </c>
      <c r="N1555" s="191" t="str">
        <f t="array" ref="N1555">IFERROR(INDEX($F$1:$F$1314,SMALL(IF($C$2:$C$1314=$A$2,ROW()),ROW()-1)),"")</f>
        <v/>
      </c>
      <c r="P1555" s="193" t="str">
        <f t="shared" si="264"/>
        <v/>
      </c>
      <c r="Q1555" s="193" t="str">
        <f t="shared" si="265"/>
        <v/>
      </c>
      <c r="R1555" s="179" t="str">
        <f>IF('Planilla de Perforacion'!K1589="Survey","Survey","")</f>
        <v/>
      </c>
      <c r="T1555" s="179" t="e">
        <f t="shared" si="266"/>
        <v>#VALUE!</v>
      </c>
      <c r="V1555" s="179" t="str">
        <f t="shared" si="267"/>
        <v/>
      </c>
      <c r="AC1555" s="179" t="str">
        <f>IF('Planilla de Perforacion'!K1589="Repasa","Repasa","")</f>
        <v/>
      </c>
      <c r="AE1555" s="179" t="e">
        <f t="shared" si="268"/>
        <v>#VALUE!</v>
      </c>
      <c r="AG1555" s="179" t="str">
        <f t="shared" si="269"/>
        <v/>
      </c>
      <c r="AK1555" t="str">
        <f t="shared" si="270"/>
        <v/>
      </c>
      <c r="AL1555" t="str">
        <f t="shared" si="262"/>
        <v/>
      </c>
      <c r="AM1555" t="str">
        <f t="shared" si="263"/>
        <v/>
      </c>
    </row>
    <row r="1556" spans="3:39" x14ac:dyDescent="0.25">
      <c r="C1556" s="179" t="str">
        <f>IF('Planilla de Perforacion'!K1590="Conexión","Conexión","")</f>
        <v/>
      </c>
      <c r="F1556" s="179">
        <f>'Planilla de Perforacion'!AF1590</f>
        <v>0</v>
      </c>
      <c r="G1556" s="179">
        <f>'Planilla de Perforacion'!AQ1590</f>
        <v>0</v>
      </c>
      <c r="H1556" s="179">
        <f>'Planilla de Perforacion'!AS1590</f>
        <v>0</v>
      </c>
      <c r="I1556" s="179">
        <f>'Planilla de Perforacion'!AR1590</f>
        <v>0</v>
      </c>
      <c r="N1556" s="191" t="str">
        <f t="array" ref="N1556">IFERROR(INDEX($F$1:$F$1314,SMALL(IF($C$2:$C$1314=$A$2,ROW()),ROW()-1)),"")</f>
        <v/>
      </c>
      <c r="P1556" s="193" t="str">
        <f t="shared" si="264"/>
        <v/>
      </c>
      <c r="Q1556" s="193" t="str">
        <f t="shared" si="265"/>
        <v/>
      </c>
      <c r="R1556" s="179" t="str">
        <f>IF('Planilla de Perforacion'!K1590="Survey","Survey","")</f>
        <v/>
      </c>
      <c r="T1556" s="179" t="e">
        <f t="shared" si="266"/>
        <v>#VALUE!</v>
      </c>
      <c r="V1556" s="179" t="str">
        <f t="shared" si="267"/>
        <v/>
      </c>
      <c r="AC1556" s="179" t="str">
        <f>IF('Planilla de Perforacion'!K1590="Repasa","Repasa","")</f>
        <v/>
      </c>
      <c r="AE1556" s="179" t="e">
        <f t="shared" si="268"/>
        <v>#VALUE!</v>
      </c>
      <c r="AG1556" s="179" t="str">
        <f t="shared" si="269"/>
        <v/>
      </c>
      <c r="AK1556" t="str">
        <f t="shared" si="270"/>
        <v/>
      </c>
      <c r="AL1556" t="str">
        <f t="shared" si="262"/>
        <v/>
      </c>
      <c r="AM1556" t="str">
        <f t="shared" si="263"/>
        <v/>
      </c>
    </row>
    <row r="1557" spans="3:39" x14ac:dyDescent="0.25">
      <c r="C1557" s="179" t="str">
        <f>IF('Planilla de Perforacion'!K1591="Conexión","Conexión","")</f>
        <v/>
      </c>
      <c r="F1557" s="179">
        <f>'Planilla de Perforacion'!AF1591</f>
        <v>0</v>
      </c>
      <c r="G1557" s="179">
        <f>'Planilla de Perforacion'!AQ1591</f>
        <v>0</v>
      </c>
      <c r="H1557" s="179">
        <f>'Planilla de Perforacion'!AS1591</f>
        <v>0</v>
      </c>
      <c r="I1557" s="179">
        <f>'Planilla de Perforacion'!AR1591</f>
        <v>0</v>
      </c>
      <c r="N1557" s="191" t="str">
        <f t="array" ref="N1557">IFERROR(INDEX($F$1:$F$1314,SMALL(IF($C$2:$C$1314=$A$2,ROW()),ROW()-1)),"")</f>
        <v/>
      </c>
      <c r="P1557" s="193" t="str">
        <f t="shared" si="264"/>
        <v/>
      </c>
      <c r="Q1557" s="193" t="str">
        <f t="shared" si="265"/>
        <v/>
      </c>
      <c r="R1557" s="179" t="str">
        <f>IF('Planilla de Perforacion'!K1591="Survey","Survey","")</f>
        <v/>
      </c>
      <c r="T1557" s="179" t="e">
        <f t="shared" si="266"/>
        <v>#VALUE!</v>
      </c>
      <c r="V1557" s="179" t="str">
        <f t="shared" si="267"/>
        <v/>
      </c>
      <c r="AC1557" s="179" t="str">
        <f>IF('Planilla de Perforacion'!K1591="Repasa","Repasa","")</f>
        <v/>
      </c>
      <c r="AE1557" s="179" t="e">
        <f t="shared" si="268"/>
        <v>#VALUE!</v>
      </c>
      <c r="AG1557" s="179" t="str">
        <f t="shared" si="269"/>
        <v/>
      </c>
      <c r="AK1557" t="str">
        <f t="shared" si="270"/>
        <v/>
      </c>
      <c r="AL1557" t="str">
        <f t="shared" si="262"/>
        <v/>
      </c>
      <c r="AM1557" t="str">
        <f t="shared" si="263"/>
        <v/>
      </c>
    </row>
    <row r="1558" spans="3:39" x14ac:dyDescent="0.25">
      <c r="C1558" s="179" t="str">
        <f>IF('Planilla de Perforacion'!K1592="Conexión","Conexión","")</f>
        <v/>
      </c>
      <c r="F1558" s="179">
        <f>'Planilla de Perforacion'!AF1592</f>
        <v>0</v>
      </c>
      <c r="G1558" s="179">
        <f>'Planilla de Perforacion'!AQ1592</f>
        <v>0</v>
      </c>
      <c r="H1558" s="179">
        <f>'Planilla de Perforacion'!AS1592</f>
        <v>0</v>
      </c>
      <c r="I1558" s="179">
        <f>'Planilla de Perforacion'!AR1592</f>
        <v>0</v>
      </c>
      <c r="N1558" s="191" t="str">
        <f t="array" ref="N1558">IFERROR(INDEX($F$1:$F$1314,SMALL(IF($C$2:$C$1314=$A$2,ROW()),ROW()-1)),"")</f>
        <v/>
      </c>
      <c r="P1558" s="193" t="str">
        <f t="shared" si="264"/>
        <v/>
      </c>
      <c r="Q1558" s="193" t="str">
        <f t="shared" si="265"/>
        <v/>
      </c>
      <c r="R1558" s="179" t="str">
        <f>IF('Planilla de Perforacion'!K1592="Survey","Survey","")</f>
        <v/>
      </c>
      <c r="T1558" s="179" t="e">
        <f t="shared" si="266"/>
        <v>#VALUE!</v>
      </c>
      <c r="V1558" s="179" t="str">
        <f t="shared" si="267"/>
        <v/>
      </c>
      <c r="AC1558" s="179" t="str">
        <f>IF('Planilla de Perforacion'!K1592="Repasa","Repasa","")</f>
        <v/>
      </c>
      <c r="AE1558" s="179" t="e">
        <f t="shared" si="268"/>
        <v>#VALUE!</v>
      </c>
      <c r="AG1558" s="179" t="str">
        <f t="shared" si="269"/>
        <v/>
      </c>
      <c r="AK1558" t="str">
        <f t="shared" si="270"/>
        <v/>
      </c>
      <c r="AL1558" t="str">
        <f t="shared" si="262"/>
        <v/>
      </c>
      <c r="AM1558" t="str">
        <f t="shared" si="263"/>
        <v/>
      </c>
    </row>
    <row r="1559" spans="3:39" x14ac:dyDescent="0.25">
      <c r="C1559" s="179" t="str">
        <f>IF('Planilla de Perforacion'!K1593="Conexión","Conexión","")</f>
        <v/>
      </c>
      <c r="F1559" s="179">
        <f>'Planilla de Perforacion'!AF1593</f>
        <v>0</v>
      </c>
      <c r="G1559" s="179">
        <f>'Planilla de Perforacion'!AQ1593</f>
        <v>0</v>
      </c>
      <c r="H1559" s="179">
        <f>'Planilla de Perforacion'!AS1593</f>
        <v>0</v>
      </c>
      <c r="I1559" s="179">
        <f>'Planilla de Perforacion'!AR1593</f>
        <v>0</v>
      </c>
      <c r="N1559" s="191" t="str">
        <f t="array" ref="N1559">IFERROR(INDEX($F$1:$F$1314,SMALL(IF($C$2:$C$1314=$A$2,ROW()),ROW()-1)),"")</f>
        <v/>
      </c>
      <c r="P1559" s="193" t="str">
        <f t="shared" si="264"/>
        <v/>
      </c>
      <c r="Q1559" s="193" t="str">
        <f t="shared" si="265"/>
        <v/>
      </c>
      <c r="R1559" s="179" t="str">
        <f>IF('Planilla de Perforacion'!K1593="Survey","Survey","")</f>
        <v/>
      </c>
      <c r="T1559" s="179" t="e">
        <f t="shared" si="266"/>
        <v>#VALUE!</v>
      </c>
      <c r="V1559" s="179" t="str">
        <f t="shared" si="267"/>
        <v/>
      </c>
      <c r="AC1559" s="179" t="str">
        <f>IF('Planilla de Perforacion'!K1593="Repasa","Repasa","")</f>
        <v/>
      </c>
      <c r="AE1559" s="179" t="e">
        <f t="shared" si="268"/>
        <v>#VALUE!</v>
      </c>
      <c r="AG1559" s="179" t="str">
        <f t="shared" si="269"/>
        <v/>
      </c>
      <c r="AK1559" t="str">
        <f t="shared" si="270"/>
        <v/>
      </c>
      <c r="AL1559" t="str">
        <f t="shared" si="262"/>
        <v/>
      </c>
      <c r="AM1559" t="str">
        <f t="shared" si="263"/>
        <v/>
      </c>
    </row>
    <row r="1560" spans="3:39" x14ac:dyDescent="0.25">
      <c r="C1560" s="179" t="str">
        <f>IF('Planilla de Perforacion'!K1594="Conexión","Conexión","")</f>
        <v/>
      </c>
      <c r="F1560" s="179">
        <f>'Planilla de Perforacion'!AF1594</f>
        <v>0</v>
      </c>
      <c r="G1560" s="179">
        <f>'Planilla de Perforacion'!AQ1594</f>
        <v>0</v>
      </c>
      <c r="H1560" s="179">
        <f>'Planilla de Perforacion'!AS1594</f>
        <v>0</v>
      </c>
      <c r="I1560" s="179">
        <f>'Planilla de Perforacion'!AR1594</f>
        <v>0</v>
      </c>
      <c r="N1560" s="191" t="str">
        <f t="array" ref="N1560">IFERROR(INDEX($F$1:$F$1314,SMALL(IF($C$2:$C$1314=$A$2,ROW()),ROW()-1)),"")</f>
        <v/>
      </c>
      <c r="P1560" s="193" t="str">
        <f t="shared" si="264"/>
        <v/>
      </c>
      <c r="Q1560" s="193" t="str">
        <f t="shared" si="265"/>
        <v/>
      </c>
      <c r="R1560" s="179" t="str">
        <f>IF('Planilla de Perforacion'!K1594="Survey","Survey","")</f>
        <v/>
      </c>
      <c r="T1560" s="179" t="e">
        <f t="shared" si="266"/>
        <v>#VALUE!</v>
      </c>
      <c r="V1560" s="179" t="str">
        <f t="shared" si="267"/>
        <v/>
      </c>
      <c r="AC1560" s="179" t="str">
        <f>IF('Planilla de Perforacion'!K1594="Repasa","Repasa","")</f>
        <v/>
      </c>
      <c r="AE1560" s="179" t="e">
        <f t="shared" si="268"/>
        <v>#VALUE!</v>
      </c>
      <c r="AG1560" s="179" t="str">
        <f t="shared" si="269"/>
        <v/>
      </c>
      <c r="AK1560" t="str">
        <f t="shared" si="270"/>
        <v/>
      </c>
      <c r="AL1560" t="str">
        <f t="shared" si="262"/>
        <v/>
      </c>
      <c r="AM1560" t="str">
        <f t="shared" si="263"/>
        <v/>
      </c>
    </row>
    <row r="1561" spans="3:39" x14ac:dyDescent="0.25">
      <c r="C1561" s="179" t="str">
        <f>IF('Planilla de Perforacion'!K1595="Conexión","Conexión","")</f>
        <v/>
      </c>
      <c r="F1561" s="179">
        <f>'Planilla de Perforacion'!AF1595</f>
        <v>0</v>
      </c>
      <c r="G1561" s="179">
        <f>'Planilla de Perforacion'!AQ1595</f>
        <v>0</v>
      </c>
      <c r="H1561" s="179">
        <f>'Planilla de Perforacion'!AS1595</f>
        <v>0</v>
      </c>
      <c r="I1561" s="179">
        <f>'Planilla de Perforacion'!AR1595</f>
        <v>0</v>
      </c>
      <c r="N1561" s="191" t="str">
        <f t="array" ref="N1561">IFERROR(INDEX($F$1:$F$1314,SMALL(IF($C$2:$C$1314=$A$2,ROW()),ROW()-1)),"")</f>
        <v/>
      </c>
      <c r="P1561" s="193" t="str">
        <f t="shared" si="264"/>
        <v/>
      </c>
      <c r="Q1561" s="193" t="str">
        <f t="shared" si="265"/>
        <v/>
      </c>
      <c r="R1561" s="179" t="str">
        <f>IF('Planilla de Perforacion'!K1595="Survey","Survey","")</f>
        <v/>
      </c>
      <c r="T1561" s="179" t="e">
        <f t="shared" si="266"/>
        <v>#VALUE!</v>
      </c>
      <c r="V1561" s="179" t="str">
        <f t="shared" si="267"/>
        <v/>
      </c>
      <c r="AC1561" s="179" t="str">
        <f>IF('Planilla de Perforacion'!K1595="Repasa","Repasa","")</f>
        <v/>
      </c>
      <c r="AE1561" s="179" t="e">
        <f t="shared" si="268"/>
        <v>#VALUE!</v>
      </c>
      <c r="AG1561" s="179" t="str">
        <f t="shared" si="269"/>
        <v/>
      </c>
      <c r="AK1561" t="str">
        <f t="shared" si="270"/>
        <v/>
      </c>
      <c r="AL1561" t="str">
        <f t="shared" si="262"/>
        <v/>
      </c>
      <c r="AM1561" t="str">
        <f t="shared" si="263"/>
        <v/>
      </c>
    </row>
    <row r="1562" spans="3:39" x14ac:dyDescent="0.25">
      <c r="C1562" s="179" t="str">
        <f>IF('Planilla de Perforacion'!K1596="Conexión","Conexión","")</f>
        <v/>
      </c>
      <c r="F1562" s="179">
        <f>'Planilla de Perforacion'!AF1596</f>
        <v>0</v>
      </c>
      <c r="G1562" s="179">
        <f>'Planilla de Perforacion'!AQ1596</f>
        <v>0</v>
      </c>
      <c r="H1562" s="179">
        <f>'Planilla de Perforacion'!AS1596</f>
        <v>0</v>
      </c>
      <c r="I1562" s="179">
        <f>'Planilla de Perforacion'!AR1596</f>
        <v>0</v>
      </c>
      <c r="N1562" s="191" t="str">
        <f t="array" ref="N1562">IFERROR(INDEX($F$1:$F$1314,SMALL(IF($C$2:$C$1314=$A$2,ROW()),ROW()-1)),"")</f>
        <v/>
      </c>
      <c r="P1562" s="193" t="str">
        <f t="shared" si="264"/>
        <v/>
      </c>
      <c r="Q1562" s="193" t="str">
        <f t="shared" si="265"/>
        <v/>
      </c>
      <c r="R1562" s="179" t="str">
        <f>IF('Planilla de Perforacion'!K1596="Survey","Survey","")</f>
        <v/>
      </c>
      <c r="T1562" s="179" t="e">
        <f t="shared" si="266"/>
        <v>#VALUE!</v>
      </c>
      <c r="V1562" s="179" t="str">
        <f t="shared" si="267"/>
        <v/>
      </c>
      <c r="AC1562" s="179" t="str">
        <f>IF('Planilla de Perforacion'!K1596="Repasa","Repasa","")</f>
        <v/>
      </c>
      <c r="AE1562" s="179" t="e">
        <f t="shared" si="268"/>
        <v>#VALUE!</v>
      </c>
      <c r="AG1562" s="179" t="str">
        <f t="shared" si="269"/>
        <v/>
      </c>
      <c r="AK1562" t="str">
        <f t="shared" si="270"/>
        <v/>
      </c>
      <c r="AL1562" t="str">
        <f t="shared" si="262"/>
        <v/>
      </c>
      <c r="AM1562" t="str">
        <f t="shared" si="263"/>
        <v/>
      </c>
    </row>
    <row r="1563" spans="3:39" x14ac:dyDescent="0.25">
      <c r="C1563" s="179" t="str">
        <f>IF('Planilla de Perforacion'!K1597="Conexión","Conexión","")</f>
        <v/>
      </c>
      <c r="F1563" s="179">
        <f>'Planilla de Perforacion'!AF1597</f>
        <v>0</v>
      </c>
      <c r="G1563" s="179">
        <f>'Planilla de Perforacion'!AQ1597</f>
        <v>0</v>
      </c>
      <c r="H1563" s="179">
        <f>'Planilla de Perforacion'!AS1597</f>
        <v>0</v>
      </c>
      <c r="I1563" s="179">
        <f>'Planilla de Perforacion'!AR1597</f>
        <v>0</v>
      </c>
      <c r="N1563" s="191" t="str">
        <f t="array" ref="N1563">IFERROR(INDEX($F$1:$F$1314,SMALL(IF($C$2:$C$1314=$A$2,ROW()),ROW()-1)),"")</f>
        <v/>
      </c>
      <c r="P1563" s="193" t="str">
        <f t="shared" si="264"/>
        <v/>
      </c>
      <c r="Q1563" s="193" t="str">
        <f t="shared" si="265"/>
        <v/>
      </c>
      <c r="R1563" s="179" t="str">
        <f>IF('Planilla de Perforacion'!K1597="Survey","Survey","")</f>
        <v/>
      </c>
      <c r="T1563" s="179" t="e">
        <f t="shared" si="266"/>
        <v>#VALUE!</v>
      </c>
      <c r="V1563" s="179" t="str">
        <f t="shared" si="267"/>
        <v/>
      </c>
      <c r="AC1563" s="179" t="str">
        <f>IF('Planilla de Perforacion'!K1597="Repasa","Repasa","")</f>
        <v/>
      </c>
      <c r="AE1563" s="179" t="e">
        <f t="shared" si="268"/>
        <v>#VALUE!</v>
      </c>
      <c r="AG1563" s="179" t="str">
        <f t="shared" si="269"/>
        <v/>
      </c>
      <c r="AK1563" t="str">
        <f t="shared" si="270"/>
        <v/>
      </c>
      <c r="AL1563" t="str">
        <f t="shared" si="262"/>
        <v/>
      </c>
      <c r="AM1563" t="str">
        <f t="shared" si="263"/>
        <v/>
      </c>
    </row>
    <row r="1564" spans="3:39" x14ac:dyDescent="0.25">
      <c r="C1564" s="179" t="str">
        <f>IF('Planilla de Perforacion'!K1598="Conexión","Conexión","")</f>
        <v/>
      </c>
      <c r="F1564" s="179">
        <f>'Planilla de Perforacion'!AF1598</f>
        <v>0</v>
      </c>
      <c r="G1564" s="179">
        <f>'Planilla de Perforacion'!AQ1598</f>
        <v>0</v>
      </c>
      <c r="H1564" s="179">
        <f>'Planilla de Perforacion'!AS1598</f>
        <v>0</v>
      </c>
      <c r="I1564" s="179">
        <f>'Planilla de Perforacion'!AR1598</f>
        <v>0</v>
      </c>
      <c r="N1564" s="191" t="str">
        <f t="array" ref="N1564">IFERROR(INDEX($F$1:$F$1314,SMALL(IF($C$2:$C$1314=$A$2,ROW()),ROW()-1)),"")</f>
        <v/>
      </c>
      <c r="P1564" s="193" t="str">
        <f t="shared" si="264"/>
        <v/>
      </c>
      <c r="Q1564" s="193" t="str">
        <f t="shared" si="265"/>
        <v/>
      </c>
      <c r="R1564" s="179" t="str">
        <f>IF('Planilla de Perforacion'!K1598="Survey","Survey","")</f>
        <v/>
      </c>
      <c r="T1564" s="179" t="e">
        <f t="shared" si="266"/>
        <v>#VALUE!</v>
      </c>
      <c r="V1564" s="179" t="str">
        <f t="shared" si="267"/>
        <v/>
      </c>
      <c r="AC1564" s="179" t="str">
        <f>IF('Planilla de Perforacion'!K1598="Repasa","Repasa","")</f>
        <v/>
      </c>
      <c r="AE1564" s="179" t="e">
        <f t="shared" si="268"/>
        <v>#VALUE!</v>
      </c>
      <c r="AG1564" s="179" t="str">
        <f t="shared" si="269"/>
        <v/>
      </c>
      <c r="AK1564" t="str">
        <f t="shared" si="270"/>
        <v/>
      </c>
      <c r="AL1564" t="str">
        <f t="shared" si="262"/>
        <v/>
      </c>
      <c r="AM1564" t="str">
        <f t="shared" si="263"/>
        <v/>
      </c>
    </row>
    <row r="1565" spans="3:39" x14ac:dyDescent="0.25">
      <c r="C1565" s="179" t="str">
        <f>IF('Planilla de Perforacion'!K1599="Conexión","Conexión","")</f>
        <v/>
      </c>
      <c r="F1565" s="179">
        <f>'Planilla de Perforacion'!AF1599</f>
        <v>0</v>
      </c>
      <c r="G1565" s="179">
        <f>'Planilla de Perforacion'!AQ1599</f>
        <v>0</v>
      </c>
      <c r="H1565" s="179">
        <f>'Planilla de Perforacion'!AS1599</f>
        <v>0</v>
      </c>
      <c r="I1565" s="179">
        <f>'Planilla de Perforacion'!AR1599</f>
        <v>0</v>
      </c>
      <c r="N1565" s="191" t="str">
        <f t="array" ref="N1565">IFERROR(INDEX($F$1:$F$1314,SMALL(IF($C$2:$C$1314=$A$2,ROW()),ROW()-1)),"")</f>
        <v/>
      </c>
      <c r="P1565" s="193" t="str">
        <f t="shared" si="264"/>
        <v/>
      </c>
      <c r="Q1565" s="193" t="str">
        <f t="shared" si="265"/>
        <v/>
      </c>
      <c r="R1565" s="179" t="str">
        <f>IF('Planilla de Perforacion'!K1599="Survey","Survey","")</f>
        <v/>
      </c>
      <c r="T1565" s="179" t="e">
        <f t="shared" si="266"/>
        <v>#VALUE!</v>
      </c>
      <c r="V1565" s="179" t="str">
        <f t="shared" si="267"/>
        <v/>
      </c>
      <c r="AC1565" s="179" t="str">
        <f>IF('Planilla de Perforacion'!K1599="Repasa","Repasa","")</f>
        <v/>
      </c>
      <c r="AE1565" s="179" t="e">
        <f t="shared" si="268"/>
        <v>#VALUE!</v>
      </c>
      <c r="AG1565" s="179" t="str">
        <f t="shared" si="269"/>
        <v/>
      </c>
      <c r="AK1565" t="str">
        <f t="shared" si="270"/>
        <v/>
      </c>
      <c r="AL1565" t="str">
        <f t="shared" si="262"/>
        <v/>
      </c>
      <c r="AM1565" t="str">
        <f t="shared" si="263"/>
        <v/>
      </c>
    </row>
    <row r="1566" spans="3:39" x14ac:dyDescent="0.25">
      <c r="C1566" s="179" t="str">
        <f>IF('Planilla de Perforacion'!K1600="Conexión","Conexión","")</f>
        <v/>
      </c>
      <c r="F1566" s="179">
        <f>'Planilla de Perforacion'!AF1600</f>
        <v>0</v>
      </c>
      <c r="G1566" s="179">
        <f>'Planilla de Perforacion'!AQ1600</f>
        <v>0</v>
      </c>
      <c r="H1566" s="179">
        <f>'Planilla de Perforacion'!AS1600</f>
        <v>0</v>
      </c>
      <c r="I1566" s="179">
        <f>'Planilla de Perforacion'!AR1600</f>
        <v>0</v>
      </c>
      <c r="N1566" s="191" t="str">
        <f t="array" ref="N1566">IFERROR(INDEX($F$1:$F$1314,SMALL(IF($C$2:$C$1314=$A$2,ROW()),ROW()-1)),"")</f>
        <v/>
      </c>
      <c r="P1566" s="193" t="str">
        <f t="shared" si="264"/>
        <v/>
      </c>
      <c r="Q1566" s="193" t="str">
        <f t="shared" si="265"/>
        <v/>
      </c>
      <c r="R1566" s="179" t="str">
        <f>IF('Planilla de Perforacion'!K1600="Survey","Survey","")</f>
        <v/>
      </c>
      <c r="T1566" s="179" t="e">
        <f t="shared" si="266"/>
        <v>#VALUE!</v>
      </c>
      <c r="V1566" s="179" t="str">
        <f t="shared" si="267"/>
        <v/>
      </c>
      <c r="AC1566" s="179" t="str">
        <f>IF('Planilla de Perforacion'!K1600="Repasa","Repasa","")</f>
        <v/>
      </c>
      <c r="AE1566" s="179" t="e">
        <f t="shared" si="268"/>
        <v>#VALUE!</v>
      </c>
      <c r="AG1566" s="179" t="str">
        <f t="shared" si="269"/>
        <v/>
      </c>
      <c r="AK1566" t="str">
        <f t="shared" si="270"/>
        <v/>
      </c>
      <c r="AL1566" t="str">
        <f t="shared" si="262"/>
        <v/>
      </c>
      <c r="AM1566" t="str">
        <f t="shared" si="263"/>
        <v/>
      </c>
    </row>
    <row r="1567" spans="3:39" x14ac:dyDescent="0.25">
      <c r="C1567" s="179" t="str">
        <f>IF('Planilla de Perforacion'!K1601="Conexión","Conexión","")</f>
        <v/>
      </c>
      <c r="F1567" s="179">
        <f>'Planilla de Perforacion'!AF1601</f>
        <v>0</v>
      </c>
      <c r="G1567" s="179">
        <f>'Planilla de Perforacion'!AQ1601</f>
        <v>0</v>
      </c>
      <c r="H1567" s="179">
        <f>'Planilla de Perforacion'!AS1601</f>
        <v>0</v>
      </c>
      <c r="I1567" s="179">
        <f>'Planilla de Perforacion'!AR1601</f>
        <v>0</v>
      </c>
      <c r="N1567" s="191" t="str">
        <f t="array" ref="N1567">IFERROR(INDEX($F$1:$F$1314,SMALL(IF($C$2:$C$1314=$A$2,ROW()),ROW()-1)),"")</f>
        <v/>
      </c>
      <c r="P1567" s="193" t="str">
        <f t="shared" si="264"/>
        <v/>
      </c>
      <c r="Q1567" s="193" t="str">
        <f t="shared" si="265"/>
        <v/>
      </c>
      <c r="R1567" s="179" t="str">
        <f>IF('Planilla de Perforacion'!K1601="Survey","Survey","")</f>
        <v/>
      </c>
      <c r="T1567" s="179" t="e">
        <f t="shared" si="266"/>
        <v>#VALUE!</v>
      </c>
      <c r="V1567" s="179" t="str">
        <f t="shared" si="267"/>
        <v/>
      </c>
      <c r="AC1567" s="179" t="str">
        <f>IF('Planilla de Perforacion'!K1601="Repasa","Repasa","")</f>
        <v/>
      </c>
      <c r="AE1567" s="179" t="e">
        <f t="shared" si="268"/>
        <v>#VALUE!</v>
      </c>
      <c r="AG1567" s="179" t="str">
        <f t="shared" si="269"/>
        <v/>
      </c>
      <c r="AK1567" t="str">
        <f t="shared" si="270"/>
        <v/>
      </c>
      <c r="AL1567" t="str">
        <f t="shared" si="262"/>
        <v/>
      </c>
      <c r="AM1567" t="str">
        <f t="shared" si="263"/>
        <v/>
      </c>
    </row>
    <row r="1568" spans="3:39" x14ac:dyDescent="0.25">
      <c r="C1568" s="179" t="str">
        <f>IF('Planilla de Perforacion'!K1602="Conexión","Conexión","")</f>
        <v/>
      </c>
      <c r="F1568" s="179">
        <f>'Planilla de Perforacion'!AF1602</f>
        <v>0</v>
      </c>
      <c r="G1568" s="179">
        <f>'Planilla de Perforacion'!AQ1602</f>
        <v>0</v>
      </c>
      <c r="H1568" s="179">
        <f>'Planilla de Perforacion'!AS1602</f>
        <v>0</v>
      </c>
      <c r="I1568" s="179">
        <f>'Planilla de Perforacion'!AR1602</f>
        <v>0</v>
      </c>
      <c r="N1568" s="191" t="str">
        <f t="array" ref="N1568">IFERROR(INDEX($F$1:$F$1314,SMALL(IF($C$2:$C$1314=$A$2,ROW()),ROW()-1)),"")</f>
        <v/>
      </c>
      <c r="P1568" s="193" t="str">
        <f t="shared" si="264"/>
        <v/>
      </c>
      <c r="Q1568" s="193" t="str">
        <f t="shared" si="265"/>
        <v/>
      </c>
      <c r="R1568" s="179" t="str">
        <f>IF('Planilla de Perforacion'!K1602="Survey","Survey","")</f>
        <v/>
      </c>
      <c r="T1568" s="179" t="e">
        <f t="shared" si="266"/>
        <v>#VALUE!</v>
      </c>
      <c r="V1568" s="179" t="str">
        <f t="shared" si="267"/>
        <v/>
      </c>
      <c r="AC1568" s="179" t="str">
        <f>IF('Planilla de Perforacion'!K1602="Repasa","Repasa","")</f>
        <v/>
      </c>
      <c r="AE1568" s="179" t="e">
        <f t="shared" si="268"/>
        <v>#VALUE!</v>
      </c>
      <c r="AG1568" s="179" t="str">
        <f t="shared" si="269"/>
        <v/>
      </c>
      <c r="AK1568" t="str">
        <f t="shared" si="270"/>
        <v/>
      </c>
      <c r="AL1568" t="str">
        <f t="shared" si="262"/>
        <v/>
      </c>
      <c r="AM1568" t="str">
        <f t="shared" si="263"/>
        <v/>
      </c>
    </row>
    <row r="1569" spans="3:39" x14ac:dyDescent="0.25">
      <c r="C1569" s="179" t="str">
        <f>IF('Planilla de Perforacion'!K1603="Conexión","Conexión","")</f>
        <v/>
      </c>
      <c r="F1569" s="179">
        <f>'Planilla de Perforacion'!AF1603</f>
        <v>0</v>
      </c>
      <c r="G1569" s="179">
        <f>'Planilla de Perforacion'!AQ1603</f>
        <v>0</v>
      </c>
      <c r="H1569" s="179">
        <f>'Planilla de Perforacion'!AS1603</f>
        <v>0</v>
      </c>
      <c r="I1569" s="179">
        <f>'Planilla de Perforacion'!AR1603</f>
        <v>0</v>
      </c>
      <c r="N1569" s="191" t="str">
        <f t="array" ref="N1569">IFERROR(INDEX($F$1:$F$1314,SMALL(IF($C$2:$C$1314=$A$2,ROW()),ROW()-1)),"")</f>
        <v/>
      </c>
      <c r="P1569" s="193" t="str">
        <f t="shared" si="264"/>
        <v/>
      </c>
      <c r="Q1569" s="193" t="str">
        <f t="shared" si="265"/>
        <v/>
      </c>
      <c r="R1569" s="179" t="str">
        <f>IF('Planilla de Perforacion'!K1603="Survey","Survey","")</f>
        <v/>
      </c>
      <c r="T1569" s="179" t="e">
        <f t="shared" si="266"/>
        <v>#VALUE!</v>
      </c>
      <c r="V1569" s="179" t="str">
        <f t="shared" si="267"/>
        <v/>
      </c>
      <c r="AC1569" s="179" t="str">
        <f>IF('Planilla de Perforacion'!K1603="Repasa","Repasa","")</f>
        <v/>
      </c>
      <c r="AE1569" s="179" t="e">
        <f t="shared" si="268"/>
        <v>#VALUE!</v>
      </c>
      <c r="AG1569" s="179" t="str">
        <f t="shared" si="269"/>
        <v/>
      </c>
      <c r="AK1569" t="str">
        <f t="shared" si="270"/>
        <v/>
      </c>
      <c r="AL1569" t="str">
        <f t="shared" si="262"/>
        <v/>
      </c>
      <c r="AM1569" t="str">
        <f t="shared" si="263"/>
        <v/>
      </c>
    </row>
    <row r="1570" spans="3:39" x14ac:dyDescent="0.25">
      <c r="C1570" s="179" t="str">
        <f>IF('Planilla de Perforacion'!K1604="Conexión","Conexión","")</f>
        <v/>
      </c>
      <c r="F1570" s="179">
        <f>'Planilla de Perforacion'!AF1604</f>
        <v>0</v>
      </c>
      <c r="G1570" s="179">
        <f>'Planilla de Perforacion'!AQ1604</f>
        <v>0</v>
      </c>
      <c r="H1570" s="179">
        <f>'Planilla de Perforacion'!AS1604</f>
        <v>0</v>
      </c>
      <c r="I1570" s="179">
        <f>'Planilla de Perforacion'!AR1604</f>
        <v>0</v>
      </c>
      <c r="N1570" s="191" t="str">
        <f t="array" ref="N1570">IFERROR(INDEX($F$1:$F$1314,SMALL(IF($C$2:$C$1314=$A$2,ROW()),ROW()-1)),"")</f>
        <v/>
      </c>
      <c r="P1570" s="193" t="str">
        <f t="shared" si="264"/>
        <v/>
      </c>
      <c r="Q1570" s="193" t="str">
        <f t="shared" si="265"/>
        <v/>
      </c>
      <c r="R1570" s="179" t="str">
        <f>IF('Planilla de Perforacion'!K1604="Survey","Survey","")</f>
        <v/>
      </c>
      <c r="T1570" s="179" t="e">
        <f t="shared" si="266"/>
        <v>#VALUE!</v>
      </c>
      <c r="V1570" s="179" t="str">
        <f t="shared" si="267"/>
        <v/>
      </c>
      <c r="AC1570" s="179" t="str">
        <f>IF('Planilla de Perforacion'!K1604="Repasa","Repasa","")</f>
        <v/>
      </c>
      <c r="AE1570" s="179" t="e">
        <f t="shared" si="268"/>
        <v>#VALUE!</v>
      </c>
      <c r="AG1570" s="179" t="str">
        <f t="shared" si="269"/>
        <v/>
      </c>
      <c r="AK1570" t="str">
        <f t="shared" si="270"/>
        <v/>
      </c>
      <c r="AL1570" t="str">
        <f t="shared" si="262"/>
        <v/>
      </c>
      <c r="AM1570" t="str">
        <f t="shared" si="263"/>
        <v/>
      </c>
    </row>
    <row r="1571" spans="3:39" x14ac:dyDescent="0.25">
      <c r="C1571" s="179" t="str">
        <f>IF('Planilla de Perforacion'!K1605="Conexión","Conexión","")</f>
        <v/>
      </c>
      <c r="F1571" s="179">
        <f>'Planilla de Perforacion'!AF1605</f>
        <v>0</v>
      </c>
      <c r="G1571" s="179">
        <f>'Planilla de Perforacion'!AQ1605</f>
        <v>0</v>
      </c>
      <c r="H1571" s="179">
        <f>'Planilla de Perforacion'!AS1605</f>
        <v>0</v>
      </c>
      <c r="I1571" s="179">
        <f>'Planilla de Perforacion'!AR1605</f>
        <v>0</v>
      </c>
      <c r="N1571" s="191" t="str">
        <f t="array" ref="N1571">IFERROR(INDEX($F$1:$F$1314,SMALL(IF($C$2:$C$1314=$A$2,ROW()),ROW()-1)),"")</f>
        <v/>
      </c>
      <c r="P1571" s="193" t="str">
        <f t="shared" si="264"/>
        <v/>
      </c>
      <c r="Q1571" s="193" t="str">
        <f t="shared" si="265"/>
        <v/>
      </c>
      <c r="R1571" s="179" t="str">
        <f>IF('Planilla de Perforacion'!K1605="Survey","Survey","")</f>
        <v/>
      </c>
      <c r="T1571" s="179" t="e">
        <f t="shared" si="266"/>
        <v>#VALUE!</v>
      </c>
      <c r="V1571" s="179" t="str">
        <f t="shared" si="267"/>
        <v/>
      </c>
      <c r="AC1571" s="179" t="str">
        <f>IF('Planilla de Perforacion'!K1605="Repasa","Repasa","")</f>
        <v/>
      </c>
      <c r="AE1571" s="179" t="e">
        <f t="shared" si="268"/>
        <v>#VALUE!</v>
      </c>
      <c r="AG1571" s="179" t="str">
        <f t="shared" si="269"/>
        <v/>
      </c>
      <c r="AK1571" t="str">
        <f t="shared" si="270"/>
        <v/>
      </c>
      <c r="AL1571" t="str">
        <f t="shared" si="262"/>
        <v/>
      </c>
      <c r="AM1571" t="str">
        <f t="shared" si="263"/>
        <v/>
      </c>
    </row>
    <row r="1572" spans="3:39" x14ac:dyDescent="0.25">
      <c r="C1572" s="179" t="str">
        <f>IF('Planilla de Perforacion'!K1606="Conexión","Conexión","")</f>
        <v/>
      </c>
      <c r="F1572" s="179">
        <f>'Planilla de Perforacion'!AF1606</f>
        <v>0</v>
      </c>
      <c r="G1572" s="179">
        <f>'Planilla de Perforacion'!AQ1606</f>
        <v>0</v>
      </c>
      <c r="H1572" s="179">
        <f>'Planilla de Perforacion'!AS1606</f>
        <v>0</v>
      </c>
      <c r="I1572" s="179">
        <f>'Planilla de Perforacion'!AR1606</f>
        <v>0</v>
      </c>
      <c r="N1572" s="191" t="str">
        <f t="array" ref="N1572">IFERROR(INDEX($F$1:$F$1314,SMALL(IF($C$2:$C$1314=$A$2,ROW()),ROW()-1)),"")</f>
        <v/>
      </c>
      <c r="P1572" s="193" t="str">
        <f t="shared" si="264"/>
        <v/>
      </c>
      <c r="Q1572" s="193" t="str">
        <f t="shared" si="265"/>
        <v/>
      </c>
      <c r="R1572" s="179" t="str">
        <f>IF('Planilla de Perforacion'!K1606="Survey","Survey","")</f>
        <v/>
      </c>
      <c r="T1572" s="179" t="e">
        <f t="shared" si="266"/>
        <v>#VALUE!</v>
      </c>
      <c r="V1572" s="179" t="str">
        <f t="shared" si="267"/>
        <v/>
      </c>
      <c r="AC1572" s="179" t="str">
        <f>IF('Planilla de Perforacion'!K1606="Repasa","Repasa","")</f>
        <v/>
      </c>
      <c r="AE1572" s="179" t="e">
        <f t="shared" si="268"/>
        <v>#VALUE!</v>
      </c>
      <c r="AG1572" s="179" t="str">
        <f t="shared" si="269"/>
        <v/>
      </c>
      <c r="AK1572" t="str">
        <f t="shared" si="270"/>
        <v/>
      </c>
      <c r="AL1572" t="str">
        <f t="shared" si="262"/>
        <v/>
      </c>
      <c r="AM1572" t="str">
        <f t="shared" si="263"/>
        <v/>
      </c>
    </row>
    <row r="1573" spans="3:39" x14ac:dyDescent="0.25">
      <c r="C1573" s="179" t="str">
        <f>IF('Planilla de Perforacion'!K1607="Conexión","Conexión","")</f>
        <v/>
      </c>
      <c r="F1573" s="179">
        <f>'Planilla de Perforacion'!AF1607</f>
        <v>0</v>
      </c>
      <c r="G1573" s="179">
        <f>'Planilla de Perforacion'!AQ1607</f>
        <v>0</v>
      </c>
      <c r="H1573" s="179">
        <f>'Planilla de Perforacion'!AS1607</f>
        <v>0</v>
      </c>
      <c r="I1573" s="179">
        <f>'Planilla de Perforacion'!AR1607</f>
        <v>0</v>
      </c>
      <c r="N1573" s="191" t="str">
        <f t="array" ref="N1573">IFERROR(INDEX($F$1:$F$1314,SMALL(IF($C$2:$C$1314=$A$2,ROW()),ROW()-1)),"")</f>
        <v/>
      </c>
      <c r="P1573" s="193" t="str">
        <f t="shared" si="264"/>
        <v/>
      </c>
      <c r="Q1573" s="193" t="str">
        <f t="shared" si="265"/>
        <v/>
      </c>
      <c r="R1573" s="179" t="str">
        <f>IF('Planilla de Perforacion'!K1607="Survey","Survey","")</f>
        <v/>
      </c>
      <c r="T1573" s="179" t="e">
        <f t="shared" si="266"/>
        <v>#VALUE!</v>
      </c>
      <c r="V1573" s="179" t="str">
        <f t="shared" si="267"/>
        <v/>
      </c>
      <c r="AC1573" s="179" t="str">
        <f>IF('Planilla de Perforacion'!K1607="Repasa","Repasa","")</f>
        <v/>
      </c>
      <c r="AE1573" s="179" t="e">
        <f t="shared" si="268"/>
        <v>#VALUE!</v>
      </c>
      <c r="AG1573" s="179" t="str">
        <f t="shared" si="269"/>
        <v/>
      </c>
      <c r="AK1573" t="str">
        <f t="shared" si="270"/>
        <v/>
      </c>
      <c r="AL1573" t="str">
        <f t="shared" si="262"/>
        <v/>
      </c>
      <c r="AM1573" t="str">
        <f t="shared" si="263"/>
        <v/>
      </c>
    </row>
    <row r="1574" spans="3:39" x14ac:dyDescent="0.25">
      <c r="C1574" s="179" t="str">
        <f>IF('Planilla de Perforacion'!K1608="Conexión","Conexión","")</f>
        <v/>
      </c>
      <c r="F1574" s="179">
        <f>'Planilla de Perforacion'!AF1608</f>
        <v>0</v>
      </c>
      <c r="G1574" s="179">
        <f>'Planilla de Perforacion'!AQ1608</f>
        <v>0</v>
      </c>
      <c r="H1574" s="179">
        <f>'Planilla de Perforacion'!AS1608</f>
        <v>0</v>
      </c>
      <c r="I1574" s="179">
        <f>'Planilla de Perforacion'!AR1608</f>
        <v>0</v>
      </c>
      <c r="N1574" s="191" t="str">
        <f t="array" ref="N1574">IFERROR(INDEX($F$1:$F$1314,SMALL(IF($C$2:$C$1314=$A$2,ROW()),ROW()-1)),"")</f>
        <v/>
      </c>
      <c r="P1574" s="193" t="str">
        <f t="shared" si="264"/>
        <v/>
      </c>
      <c r="Q1574" s="193" t="str">
        <f t="shared" si="265"/>
        <v/>
      </c>
      <c r="R1574" s="179" t="str">
        <f>IF('Planilla de Perforacion'!K1608="Survey","Survey","")</f>
        <v/>
      </c>
      <c r="T1574" s="179" t="e">
        <f t="shared" si="266"/>
        <v>#VALUE!</v>
      </c>
      <c r="V1574" s="179" t="str">
        <f t="shared" si="267"/>
        <v/>
      </c>
      <c r="AC1574" s="179" t="str">
        <f>IF('Planilla de Perforacion'!K1608="Repasa","Repasa","")</f>
        <v/>
      </c>
      <c r="AE1574" s="179" t="e">
        <f t="shared" si="268"/>
        <v>#VALUE!</v>
      </c>
      <c r="AG1574" s="179" t="str">
        <f t="shared" si="269"/>
        <v/>
      </c>
      <c r="AK1574" t="str">
        <f t="shared" si="270"/>
        <v/>
      </c>
      <c r="AL1574" t="str">
        <f t="shared" si="262"/>
        <v/>
      </c>
      <c r="AM1574" t="str">
        <f t="shared" si="263"/>
        <v/>
      </c>
    </row>
    <row r="1575" spans="3:39" x14ac:dyDescent="0.25">
      <c r="C1575" s="179" t="str">
        <f>IF('Planilla de Perforacion'!K1609="Conexión","Conexión","")</f>
        <v/>
      </c>
      <c r="F1575" s="179">
        <f>'Planilla de Perforacion'!AF1609</f>
        <v>0</v>
      </c>
      <c r="G1575" s="179">
        <f>'Planilla de Perforacion'!AQ1609</f>
        <v>0</v>
      </c>
      <c r="H1575" s="179">
        <f>'Planilla de Perforacion'!AS1609</f>
        <v>0</v>
      </c>
      <c r="I1575" s="179">
        <f>'Planilla de Perforacion'!AR1609</f>
        <v>0</v>
      </c>
      <c r="N1575" s="191" t="str">
        <f t="array" ref="N1575">IFERROR(INDEX($F$1:$F$1314,SMALL(IF($C$2:$C$1314=$A$2,ROW()),ROW()-1)),"")</f>
        <v/>
      </c>
      <c r="P1575" s="193" t="str">
        <f t="shared" si="264"/>
        <v/>
      </c>
      <c r="Q1575" s="193" t="str">
        <f t="shared" si="265"/>
        <v/>
      </c>
      <c r="R1575" s="179" t="str">
        <f>IF('Planilla de Perforacion'!K1609="Survey","Survey","")</f>
        <v/>
      </c>
      <c r="T1575" s="179" t="e">
        <f t="shared" si="266"/>
        <v>#VALUE!</v>
      </c>
      <c r="V1575" s="179" t="str">
        <f t="shared" si="267"/>
        <v/>
      </c>
      <c r="AC1575" s="179" t="str">
        <f>IF('Planilla de Perforacion'!K1609="Repasa","Repasa","")</f>
        <v/>
      </c>
      <c r="AE1575" s="179" t="e">
        <f t="shared" si="268"/>
        <v>#VALUE!</v>
      </c>
      <c r="AG1575" s="179" t="str">
        <f t="shared" si="269"/>
        <v/>
      </c>
      <c r="AK1575" t="str">
        <f t="shared" si="270"/>
        <v/>
      </c>
      <c r="AL1575" t="str">
        <f t="shared" si="262"/>
        <v/>
      </c>
      <c r="AM1575" t="str">
        <f t="shared" si="263"/>
        <v/>
      </c>
    </row>
    <row r="1576" spans="3:39" x14ac:dyDescent="0.25">
      <c r="C1576" s="179" t="str">
        <f>IF('Planilla de Perforacion'!K1610="Conexión","Conexión","")</f>
        <v/>
      </c>
      <c r="F1576" s="179">
        <f>'Planilla de Perforacion'!AF1610</f>
        <v>0</v>
      </c>
      <c r="G1576" s="179">
        <f>'Planilla de Perforacion'!AQ1610</f>
        <v>0</v>
      </c>
      <c r="H1576" s="179">
        <f>'Planilla de Perforacion'!AS1610</f>
        <v>0</v>
      </c>
      <c r="I1576" s="179">
        <f>'Planilla de Perforacion'!AR1610</f>
        <v>0</v>
      </c>
      <c r="N1576" s="191" t="str">
        <f t="array" ref="N1576">IFERROR(INDEX($F$1:$F$1314,SMALL(IF($C$2:$C$1314=$A$2,ROW()),ROW()-1)),"")</f>
        <v/>
      </c>
      <c r="P1576" s="193" t="str">
        <f t="shared" si="264"/>
        <v/>
      </c>
      <c r="Q1576" s="193" t="str">
        <f t="shared" si="265"/>
        <v/>
      </c>
      <c r="R1576" s="179" t="str">
        <f>IF('Planilla de Perforacion'!K1610="Survey","Survey","")</f>
        <v/>
      </c>
      <c r="T1576" s="179" t="e">
        <f t="shared" si="266"/>
        <v>#VALUE!</v>
      </c>
      <c r="V1576" s="179" t="str">
        <f t="shared" si="267"/>
        <v/>
      </c>
      <c r="AC1576" s="179" t="str">
        <f>IF('Planilla de Perforacion'!K1610="Repasa","Repasa","")</f>
        <v/>
      </c>
      <c r="AE1576" s="179" t="e">
        <f t="shared" si="268"/>
        <v>#VALUE!</v>
      </c>
      <c r="AG1576" s="179" t="str">
        <f t="shared" si="269"/>
        <v/>
      </c>
      <c r="AK1576" t="str">
        <f t="shared" si="270"/>
        <v/>
      </c>
      <c r="AL1576" t="str">
        <f t="shared" si="262"/>
        <v/>
      </c>
      <c r="AM1576" t="str">
        <f t="shared" si="263"/>
        <v/>
      </c>
    </row>
    <row r="1577" spans="3:39" x14ac:dyDescent="0.25">
      <c r="C1577" s="179" t="str">
        <f>IF('Planilla de Perforacion'!K1611="Conexión","Conexión","")</f>
        <v/>
      </c>
      <c r="F1577" s="179">
        <f>'Planilla de Perforacion'!AF1611</f>
        <v>0</v>
      </c>
      <c r="G1577" s="179">
        <f>'Planilla de Perforacion'!AQ1611</f>
        <v>0</v>
      </c>
      <c r="H1577" s="179">
        <f>'Planilla de Perforacion'!AS1611</f>
        <v>0</v>
      </c>
      <c r="I1577" s="179">
        <f>'Planilla de Perforacion'!AR1611</f>
        <v>0</v>
      </c>
      <c r="N1577" s="191" t="str">
        <f t="array" ref="N1577">IFERROR(INDEX($F$1:$F$1314,SMALL(IF($C$2:$C$1314=$A$2,ROW()),ROW()-1)),"")</f>
        <v/>
      </c>
      <c r="P1577" s="193" t="str">
        <f t="shared" si="264"/>
        <v/>
      </c>
      <c r="Q1577" s="193" t="str">
        <f t="shared" si="265"/>
        <v/>
      </c>
      <c r="R1577" s="179" t="str">
        <f>IF('Planilla de Perforacion'!K1611="Survey","Survey","")</f>
        <v/>
      </c>
      <c r="T1577" s="179" t="e">
        <f t="shared" si="266"/>
        <v>#VALUE!</v>
      </c>
      <c r="V1577" s="179" t="str">
        <f t="shared" si="267"/>
        <v/>
      </c>
      <c r="AC1577" s="179" t="str">
        <f>IF('Planilla de Perforacion'!K1611="Repasa","Repasa","")</f>
        <v/>
      </c>
      <c r="AE1577" s="179" t="e">
        <f t="shared" si="268"/>
        <v>#VALUE!</v>
      </c>
      <c r="AG1577" s="179" t="str">
        <f t="shared" si="269"/>
        <v/>
      </c>
      <c r="AK1577" t="str">
        <f t="shared" si="270"/>
        <v/>
      </c>
      <c r="AL1577" t="str">
        <f t="shared" si="262"/>
        <v/>
      </c>
      <c r="AM1577" t="str">
        <f t="shared" si="263"/>
        <v/>
      </c>
    </row>
    <row r="1578" spans="3:39" x14ac:dyDescent="0.25">
      <c r="C1578" s="179" t="str">
        <f>IF('Planilla de Perforacion'!K1612="Conexión","Conexión","")</f>
        <v/>
      </c>
      <c r="F1578" s="179">
        <f>'Planilla de Perforacion'!AF1612</f>
        <v>0</v>
      </c>
      <c r="G1578" s="179">
        <f>'Planilla de Perforacion'!AQ1612</f>
        <v>0</v>
      </c>
      <c r="H1578" s="179">
        <f>'Planilla de Perforacion'!AS1612</f>
        <v>0</v>
      </c>
      <c r="I1578" s="179">
        <f>'Planilla de Perforacion'!AR1612</f>
        <v>0</v>
      </c>
      <c r="N1578" s="191" t="str">
        <f t="array" ref="N1578">IFERROR(INDEX($F$1:$F$1314,SMALL(IF($C$2:$C$1314=$A$2,ROW()),ROW()-1)),"")</f>
        <v/>
      </c>
      <c r="P1578" s="193" t="str">
        <f t="shared" si="264"/>
        <v/>
      </c>
      <c r="Q1578" s="193" t="str">
        <f t="shared" si="265"/>
        <v/>
      </c>
      <c r="R1578" s="179" t="str">
        <f>IF('Planilla de Perforacion'!K1612="Survey","Survey","")</f>
        <v/>
      </c>
      <c r="T1578" s="179" t="e">
        <f t="shared" si="266"/>
        <v>#VALUE!</v>
      </c>
      <c r="V1578" s="179" t="str">
        <f t="shared" si="267"/>
        <v/>
      </c>
      <c r="AC1578" s="179" t="str">
        <f>IF('Planilla de Perforacion'!K1612="Repasa","Repasa","")</f>
        <v/>
      </c>
      <c r="AE1578" s="179" t="e">
        <f t="shared" si="268"/>
        <v>#VALUE!</v>
      </c>
      <c r="AG1578" s="179" t="str">
        <f t="shared" si="269"/>
        <v/>
      </c>
      <c r="AK1578" t="str">
        <f t="shared" si="270"/>
        <v/>
      </c>
      <c r="AL1578" t="str">
        <f t="shared" si="262"/>
        <v/>
      </c>
      <c r="AM1578" t="str">
        <f t="shared" si="263"/>
        <v/>
      </c>
    </row>
    <row r="1579" spans="3:39" x14ac:dyDescent="0.25">
      <c r="C1579" s="179" t="str">
        <f>IF('Planilla de Perforacion'!K1613="Conexión","Conexión","")</f>
        <v/>
      </c>
      <c r="F1579" s="179">
        <f>'Planilla de Perforacion'!AF1613</f>
        <v>0</v>
      </c>
      <c r="G1579" s="179">
        <f>'Planilla de Perforacion'!AQ1613</f>
        <v>0</v>
      </c>
      <c r="H1579" s="179">
        <f>'Planilla de Perforacion'!AS1613</f>
        <v>0</v>
      </c>
      <c r="I1579" s="179">
        <f>'Planilla de Perforacion'!AR1613</f>
        <v>0</v>
      </c>
      <c r="N1579" s="191" t="str">
        <f t="array" ref="N1579">IFERROR(INDEX($F$1:$F$1314,SMALL(IF($C$2:$C$1314=$A$2,ROW()),ROW()-1)),"")</f>
        <v/>
      </c>
      <c r="P1579" s="193" t="str">
        <f t="shared" si="264"/>
        <v/>
      </c>
      <c r="Q1579" s="193" t="str">
        <f t="shared" si="265"/>
        <v/>
      </c>
      <c r="R1579" s="179" t="str">
        <f>IF('Planilla de Perforacion'!K1613="Survey","Survey","")</f>
        <v/>
      </c>
      <c r="T1579" s="179" t="e">
        <f t="shared" si="266"/>
        <v>#VALUE!</v>
      </c>
      <c r="V1579" s="179" t="str">
        <f t="shared" si="267"/>
        <v/>
      </c>
      <c r="AC1579" s="179" t="str">
        <f>IF('Planilla de Perforacion'!K1613="Repasa","Repasa","")</f>
        <v/>
      </c>
      <c r="AE1579" s="179" t="e">
        <f t="shared" si="268"/>
        <v>#VALUE!</v>
      </c>
      <c r="AG1579" s="179" t="str">
        <f t="shared" si="269"/>
        <v/>
      </c>
      <c r="AK1579" t="str">
        <f t="shared" si="270"/>
        <v/>
      </c>
      <c r="AL1579" t="str">
        <f t="shared" si="262"/>
        <v/>
      </c>
      <c r="AM1579" t="str">
        <f t="shared" si="263"/>
        <v/>
      </c>
    </row>
    <row r="1580" spans="3:39" x14ac:dyDescent="0.25">
      <c r="C1580" s="179" t="str">
        <f>IF('Planilla de Perforacion'!K1614="Conexión","Conexión","")</f>
        <v/>
      </c>
      <c r="F1580" s="179">
        <f>'Planilla de Perforacion'!AF1614</f>
        <v>0</v>
      </c>
      <c r="G1580" s="179">
        <f>'Planilla de Perforacion'!AQ1614</f>
        <v>0</v>
      </c>
      <c r="H1580" s="179">
        <f>'Planilla de Perforacion'!AS1614</f>
        <v>0</v>
      </c>
      <c r="I1580" s="179">
        <f>'Planilla de Perforacion'!AR1614</f>
        <v>0</v>
      </c>
      <c r="N1580" s="191" t="str">
        <f t="array" ref="N1580">IFERROR(INDEX($F$1:$F$1314,SMALL(IF($C$2:$C$1314=$A$2,ROW()),ROW()-1)),"")</f>
        <v/>
      </c>
      <c r="P1580" s="193" t="str">
        <f t="shared" si="264"/>
        <v/>
      </c>
      <c r="Q1580" s="193" t="str">
        <f t="shared" si="265"/>
        <v/>
      </c>
      <c r="R1580" s="179" t="str">
        <f>IF('Planilla de Perforacion'!K1614="Survey","Survey","")</f>
        <v/>
      </c>
      <c r="T1580" s="179" t="e">
        <f t="shared" si="266"/>
        <v>#VALUE!</v>
      </c>
      <c r="V1580" s="179" t="str">
        <f t="shared" si="267"/>
        <v/>
      </c>
      <c r="AC1580" s="179" t="str">
        <f>IF('Planilla de Perforacion'!K1614="Repasa","Repasa","")</f>
        <v/>
      </c>
      <c r="AE1580" s="179" t="e">
        <f t="shared" si="268"/>
        <v>#VALUE!</v>
      </c>
      <c r="AG1580" s="179" t="str">
        <f t="shared" si="269"/>
        <v/>
      </c>
      <c r="AK1580" t="str">
        <f t="shared" si="270"/>
        <v/>
      </c>
      <c r="AL1580" t="str">
        <f t="shared" si="262"/>
        <v/>
      </c>
      <c r="AM1580" t="str">
        <f t="shared" si="263"/>
        <v/>
      </c>
    </row>
    <row r="1581" spans="3:39" x14ac:dyDescent="0.25">
      <c r="C1581" s="179" t="str">
        <f>IF('Planilla de Perforacion'!K1615="Conexión","Conexión","")</f>
        <v/>
      </c>
      <c r="F1581" s="179">
        <f>'Planilla de Perforacion'!AF1615</f>
        <v>0</v>
      </c>
      <c r="G1581" s="179">
        <f>'Planilla de Perforacion'!AQ1615</f>
        <v>0</v>
      </c>
      <c r="H1581" s="179">
        <f>'Planilla de Perforacion'!AS1615</f>
        <v>0</v>
      </c>
      <c r="I1581" s="179">
        <f>'Planilla de Perforacion'!AR1615</f>
        <v>0</v>
      </c>
      <c r="N1581" s="191" t="str">
        <f t="array" ref="N1581">IFERROR(INDEX($F$1:$F$1314,SMALL(IF($C$2:$C$1314=$A$2,ROW()),ROW()-1)),"")</f>
        <v/>
      </c>
      <c r="P1581" s="193" t="str">
        <f t="shared" si="264"/>
        <v/>
      </c>
      <c r="Q1581" s="193" t="str">
        <f t="shared" si="265"/>
        <v/>
      </c>
      <c r="R1581" s="179" t="str">
        <f>IF('Planilla de Perforacion'!K1615="Survey","Survey","")</f>
        <v/>
      </c>
      <c r="T1581" s="179" t="e">
        <f t="shared" si="266"/>
        <v>#VALUE!</v>
      </c>
      <c r="V1581" s="179" t="str">
        <f t="shared" si="267"/>
        <v/>
      </c>
      <c r="AC1581" s="179" t="str">
        <f>IF('Planilla de Perforacion'!K1615="Repasa","Repasa","")</f>
        <v/>
      </c>
      <c r="AE1581" s="179" t="e">
        <f t="shared" si="268"/>
        <v>#VALUE!</v>
      </c>
      <c r="AG1581" s="179" t="str">
        <f t="shared" si="269"/>
        <v/>
      </c>
      <c r="AK1581" t="str">
        <f t="shared" si="270"/>
        <v/>
      </c>
      <c r="AL1581" t="str">
        <f t="shared" si="262"/>
        <v/>
      </c>
      <c r="AM1581" t="str">
        <f t="shared" si="263"/>
        <v/>
      </c>
    </row>
    <row r="1582" spans="3:39" x14ac:dyDescent="0.25">
      <c r="C1582" s="179" t="str">
        <f>IF('Planilla de Perforacion'!K1616="Conexión","Conexión","")</f>
        <v/>
      </c>
      <c r="F1582" s="179">
        <f>'Planilla de Perforacion'!AF1616</f>
        <v>0</v>
      </c>
      <c r="G1582" s="179">
        <f>'Planilla de Perforacion'!AQ1616</f>
        <v>0</v>
      </c>
      <c r="H1582" s="179">
        <f>'Planilla de Perforacion'!AS1616</f>
        <v>0</v>
      </c>
      <c r="I1582" s="179">
        <f>'Planilla de Perforacion'!AR1616</f>
        <v>0</v>
      </c>
      <c r="N1582" s="191" t="str">
        <f t="array" ref="N1582">IFERROR(INDEX($F$1:$F$1314,SMALL(IF($C$2:$C$1314=$A$2,ROW()),ROW()-1)),"")</f>
        <v/>
      </c>
      <c r="P1582" s="193" t="str">
        <f t="shared" si="264"/>
        <v/>
      </c>
      <c r="Q1582" s="193" t="str">
        <f t="shared" si="265"/>
        <v/>
      </c>
      <c r="R1582" s="179" t="str">
        <f>IF('Planilla de Perforacion'!K1616="Survey","Survey","")</f>
        <v/>
      </c>
      <c r="T1582" s="179" t="e">
        <f t="shared" si="266"/>
        <v>#VALUE!</v>
      </c>
      <c r="V1582" s="179" t="str">
        <f t="shared" si="267"/>
        <v/>
      </c>
      <c r="AC1582" s="179" t="str">
        <f>IF('Planilla de Perforacion'!K1616="Repasa","Repasa","")</f>
        <v/>
      </c>
      <c r="AE1582" s="179" t="e">
        <f t="shared" si="268"/>
        <v>#VALUE!</v>
      </c>
      <c r="AG1582" s="179" t="str">
        <f t="shared" si="269"/>
        <v/>
      </c>
      <c r="AK1582" t="str">
        <f t="shared" si="270"/>
        <v/>
      </c>
      <c r="AL1582" t="str">
        <f t="shared" si="262"/>
        <v/>
      </c>
      <c r="AM1582" t="str">
        <f t="shared" si="263"/>
        <v/>
      </c>
    </row>
    <row r="1583" spans="3:39" x14ac:dyDescent="0.25">
      <c r="C1583" s="179" t="str">
        <f>IF('Planilla de Perforacion'!K1617="Conexión","Conexión","")</f>
        <v/>
      </c>
      <c r="F1583" s="179">
        <f>'Planilla de Perforacion'!AF1617</f>
        <v>0</v>
      </c>
      <c r="G1583" s="179">
        <f>'Planilla de Perforacion'!AQ1617</f>
        <v>0</v>
      </c>
      <c r="H1583" s="179">
        <f>'Planilla de Perforacion'!AS1617</f>
        <v>0</v>
      </c>
      <c r="I1583" s="179">
        <f>'Planilla de Perforacion'!AR1617</f>
        <v>0</v>
      </c>
      <c r="N1583" s="191" t="str">
        <f t="array" ref="N1583">IFERROR(INDEX($F$1:$F$1314,SMALL(IF($C$2:$C$1314=$A$2,ROW()),ROW()-1)),"")</f>
        <v/>
      </c>
      <c r="P1583" s="193" t="str">
        <f t="shared" si="264"/>
        <v/>
      </c>
      <c r="Q1583" s="193" t="str">
        <f t="shared" si="265"/>
        <v/>
      </c>
      <c r="R1583" s="179" t="str">
        <f>IF('Planilla de Perforacion'!K1617="Survey","Survey","")</f>
        <v/>
      </c>
      <c r="T1583" s="179" t="e">
        <f t="shared" si="266"/>
        <v>#VALUE!</v>
      </c>
      <c r="V1583" s="179" t="str">
        <f t="shared" si="267"/>
        <v/>
      </c>
      <c r="AC1583" s="179" t="str">
        <f>IF('Planilla de Perforacion'!K1617="Repasa","Repasa","")</f>
        <v/>
      </c>
      <c r="AE1583" s="179" t="e">
        <f t="shared" si="268"/>
        <v>#VALUE!</v>
      </c>
      <c r="AG1583" s="179" t="str">
        <f t="shared" si="269"/>
        <v/>
      </c>
      <c r="AK1583" t="str">
        <f t="shared" si="270"/>
        <v/>
      </c>
      <c r="AL1583" t="str">
        <f t="shared" si="262"/>
        <v/>
      </c>
      <c r="AM1583" t="str">
        <f t="shared" si="263"/>
        <v/>
      </c>
    </row>
    <row r="1584" spans="3:39" x14ac:dyDescent="0.25">
      <c r="C1584" s="179" t="str">
        <f>IF('Planilla de Perforacion'!K1618="Conexión","Conexión","")</f>
        <v/>
      </c>
      <c r="F1584" s="179">
        <f>'Planilla de Perforacion'!AF1618</f>
        <v>0</v>
      </c>
      <c r="G1584" s="179">
        <f>'Planilla de Perforacion'!AQ1618</f>
        <v>0</v>
      </c>
      <c r="H1584" s="179">
        <f>'Planilla de Perforacion'!AS1618</f>
        <v>0</v>
      </c>
      <c r="I1584" s="179">
        <f>'Planilla de Perforacion'!AR1618</f>
        <v>0</v>
      </c>
      <c r="N1584" s="191" t="str">
        <f t="array" ref="N1584">IFERROR(INDEX($F$1:$F$1314,SMALL(IF($C$2:$C$1314=$A$2,ROW()),ROW()-1)),"")</f>
        <v/>
      </c>
      <c r="P1584" s="193" t="str">
        <f t="shared" si="264"/>
        <v/>
      </c>
      <c r="Q1584" s="193" t="str">
        <f t="shared" si="265"/>
        <v/>
      </c>
      <c r="R1584" s="179" t="str">
        <f>IF('Planilla de Perforacion'!K1618="Survey","Survey","")</f>
        <v/>
      </c>
      <c r="T1584" s="179" t="e">
        <f t="shared" si="266"/>
        <v>#VALUE!</v>
      </c>
      <c r="V1584" s="179" t="str">
        <f t="shared" si="267"/>
        <v/>
      </c>
      <c r="AC1584" s="179" t="str">
        <f>IF('Planilla de Perforacion'!K1618="Repasa","Repasa","")</f>
        <v/>
      </c>
      <c r="AE1584" s="179" t="e">
        <f t="shared" si="268"/>
        <v>#VALUE!</v>
      </c>
      <c r="AG1584" s="179" t="str">
        <f t="shared" si="269"/>
        <v/>
      </c>
      <c r="AK1584" t="str">
        <f t="shared" si="270"/>
        <v/>
      </c>
      <c r="AL1584" t="str">
        <f t="shared" si="262"/>
        <v/>
      </c>
      <c r="AM1584" t="str">
        <f t="shared" si="263"/>
        <v/>
      </c>
    </row>
    <row r="1585" spans="3:39" x14ac:dyDescent="0.25">
      <c r="C1585" s="179" t="str">
        <f>IF('Planilla de Perforacion'!K1619="Conexión","Conexión","")</f>
        <v/>
      </c>
      <c r="F1585" s="179">
        <f>'Planilla de Perforacion'!AF1619</f>
        <v>0</v>
      </c>
      <c r="G1585" s="179">
        <f>'Planilla de Perforacion'!AQ1619</f>
        <v>0</v>
      </c>
      <c r="H1585" s="179">
        <f>'Planilla de Perforacion'!AS1619</f>
        <v>0</v>
      </c>
      <c r="I1585" s="179">
        <f>'Planilla de Perforacion'!AR1619</f>
        <v>0</v>
      </c>
      <c r="N1585" s="191" t="str">
        <f t="array" ref="N1585">IFERROR(INDEX($F$1:$F$1314,SMALL(IF($C$2:$C$1314=$A$2,ROW()),ROW()-1)),"")</f>
        <v/>
      </c>
      <c r="P1585" s="193" t="str">
        <f t="shared" si="264"/>
        <v/>
      </c>
      <c r="Q1585" s="193" t="str">
        <f t="shared" si="265"/>
        <v/>
      </c>
      <c r="R1585" s="179" t="str">
        <f>IF('Planilla de Perforacion'!K1619="Survey","Survey","")</f>
        <v/>
      </c>
      <c r="T1585" s="179" t="e">
        <f t="shared" si="266"/>
        <v>#VALUE!</v>
      </c>
      <c r="V1585" s="179" t="str">
        <f t="shared" si="267"/>
        <v/>
      </c>
      <c r="AC1585" s="179" t="str">
        <f>IF('Planilla de Perforacion'!K1619="Repasa","Repasa","")</f>
        <v/>
      </c>
      <c r="AE1585" s="179" t="e">
        <f t="shared" si="268"/>
        <v>#VALUE!</v>
      </c>
      <c r="AG1585" s="179" t="str">
        <f t="shared" si="269"/>
        <v/>
      </c>
      <c r="AK1585" t="str">
        <f t="shared" si="270"/>
        <v/>
      </c>
      <c r="AL1585" t="str">
        <f t="shared" si="262"/>
        <v/>
      </c>
      <c r="AM1585" t="str">
        <f t="shared" si="263"/>
        <v/>
      </c>
    </row>
    <row r="1586" spans="3:39" x14ac:dyDescent="0.25">
      <c r="C1586" s="179" t="str">
        <f>IF('Planilla de Perforacion'!K1620="Conexión","Conexión","")</f>
        <v/>
      </c>
      <c r="F1586" s="179">
        <f>'Planilla de Perforacion'!AF1620</f>
        <v>0</v>
      </c>
      <c r="G1586" s="179">
        <f>'Planilla de Perforacion'!AQ1620</f>
        <v>0</v>
      </c>
      <c r="H1586" s="179">
        <f>'Planilla de Perforacion'!AS1620</f>
        <v>0</v>
      </c>
      <c r="I1586" s="179">
        <f>'Planilla de Perforacion'!AR1620</f>
        <v>0</v>
      </c>
      <c r="N1586" s="191" t="str">
        <f t="array" ref="N1586">IFERROR(INDEX($F$1:$F$1314,SMALL(IF($C$2:$C$1314=$A$2,ROW()),ROW()-1)),"")</f>
        <v/>
      </c>
      <c r="P1586" s="193" t="str">
        <f t="shared" si="264"/>
        <v/>
      </c>
      <c r="Q1586" s="193" t="str">
        <f t="shared" si="265"/>
        <v/>
      </c>
      <c r="R1586" s="179" t="str">
        <f>IF('Planilla de Perforacion'!K1620="Survey","Survey","")</f>
        <v/>
      </c>
      <c r="T1586" s="179" t="e">
        <f t="shared" si="266"/>
        <v>#VALUE!</v>
      </c>
      <c r="V1586" s="179" t="str">
        <f t="shared" si="267"/>
        <v/>
      </c>
      <c r="AC1586" s="179" t="str">
        <f>IF('Planilla de Perforacion'!K1620="Repasa","Repasa","")</f>
        <v/>
      </c>
      <c r="AE1586" s="179" t="e">
        <f t="shared" si="268"/>
        <v>#VALUE!</v>
      </c>
      <c r="AG1586" s="179" t="str">
        <f t="shared" si="269"/>
        <v/>
      </c>
      <c r="AK1586" t="str">
        <f t="shared" si="270"/>
        <v/>
      </c>
      <c r="AL1586" t="str">
        <f t="shared" si="262"/>
        <v/>
      </c>
      <c r="AM1586" t="str">
        <f t="shared" si="263"/>
        <v/>
      </c>
    </row>
    <row r="1587" spans="3:39" x14ac:dyDescent="0.25">
      <c r="C1587" s="179" t="str">
        <f>IF('Planilla de Perforacion'!K1621="Conexión","Conexión","")</f>
        <v/>
      </c>
      <c r="F1587" s="179">
        <f>'Planilla de Perforacion'!AF1621</f>
        <v>0</v>
      </c>
      <c r="G1587" s="179">
        <f>'Planilla de Perforacion'!AQ1621</f>
        <v>0</v>
      </c>
      <c r="H1587" s="179">
        <f>'Planilla de Perforacion'!AS1621</f>
        <v>0</v>
      </c>
      <c r="I1587" s="179">
        <f>'Planilla de Perforacion'!AR1621</f>
        <v>0</v>
      </c>
      <c r="N1587" s="191" t="str">
        <f t="array" ref="N1587">IFERROR(INDEX($F$1:$F$1314,SMALL(IF($C$2:$C$1314=$A$2,ROW()),ROW()-1)),"")</f>
        <v/>
      </c>
      <c r="P1587" s="193" t="str">
        <f t="shared" si="264"/>
        <v/>
      </c>
      <c r="Q1587" s="193" t="str">
        <f t="shared" si="265"/>
        <v/>
      </c>
      <c r="R1587" s="179" t="str">
        <f>IF('Planilla de Perforacion'!K1621="Survey","Survey","")</f>
        <v/>
      </c>
      <c r="T1587" s="179" t="e">
        <f t="shared" si="266"/>
        <v>#VALUE!</v>
      </c>
      <c r="V1587" s="179" t="str">
        <f t="shared" si="267"/>
        <v/>
      </c>
      <c r="AC1587" s="179" t="str">
        <f>IF('Planilla de Perforacion'!K1621="Repasa","Repasa","")</f>
        <v/>
      </c>
      <c r="AE1587" s="179" t="e">
        <f t="shared" si="268"/>
        <v>#VALUE!</v>
      </c>
      <c r="AG1587" s="179" t="str">
        <f t="shared" si="269"/>
        <v/>
      </c>
      <c r="AK1587" t="str">
        <f t="shared" si="270"/>
        <v/>
      </c>
      <c r="AL1587" t="str">
        <f t="shared" si="262"/>
        <v/>
      </c>
      <c r="AM1587" t="str">
        <f t="shared" si="263"/>
        <v/>
      </c>
    </row>
    <row r="1588" spans="3:39" x14ac:dyDescent="0.25">
      <c r="C1588" s="179" t="str">
        <f>IF('Planilla de Perforacion'!K1622="Conexión","Conexión","")</f>
        <v/>
      </c>
      <c r="F1588" s="179">
        <f>'Planilla de Perforacion'!AF1622</f>
        <v>0</v>
      </c>
      <c r="G1588" s="179">
        <f>'Planilla de Perforacion'!AQ1622</f>
        <v>0</v>
      </c>
      <c r="H1588" s="179">
        <f>'Planilla de Perforacion'!AS1622</f>
        <v>0</v>
      </c>
      <c r="I1588" s="179">
        <f>'Planilla de Perforacion'!AR1622</f>
        <v>0</v>
      </c>
      <c r="N1588" s="191" t="str">
        <f t="array" ref="N1588">IFERROR(INDEX($F$1:$F$1314,SMALL(IF($C$2:$C$1314=$A$2,ROW()),ROW()-1)),"")</f>
        <v/>
      </c>
      <c r="P1588" s="193" t="str">
        <f t="shared" si="264"/>
        <v/>
      </c>
      <c r="Q1588" s="193" t="str">
        <f t="shared" si="265"/>
        <v/>
      </c>
      <c r="R1588" s="179" t="str">
        <f>IF('Planilla de Perforacion'!K1622="Survey","Survey","")</f>
        <v/>
      </c>
      <c r="T1588" s="179" t="e">
        <f t="shared" si="266"/>
        <v>#VALUE!</v>
      </c>
      <c r="V1588" s="179" t="str">
        <f t="shared" si="267"/>
        <v/>
      </c>
      <c r="AC1588" s="179" t="str">
        <f>IF('Planilla de Perforacion'!K1622="Repasa","Repasa","")</f>
        <v/>
      </c>
      <c r="AE1588" s="179" t="e">
        <f t="shared" si="268"/>
        <v>#VALUE!</v>
      </c>
      <c r="AG1588" s="179" t="str">
        <f t="shared" si="269"/>
        <v/>
      </c>
      <c r="AK1588" t="str">
        <f t="shared" si="270"/>
        <v/>
      </c>
      <c r="AL1588" t="str">
        <f t="shared" si="262"/>
        <v/>
      </c>
      <c r="AM1588" t="str">
        <f t="shared" si="263"/>
        <v/>
      </c>
    </row>
    <row r="1589" spans="3:39" x14ac:dyDescent="0.25">
      <c r="C1589" s="179" t="str">
        <f>IF('Planilla de Perforacion'!K1623="Conexión","Conexión","")</f>
        <v/>
      </c>
      <c r="F1589" s="179">
        <f>'Planilla de Perforacion'!AF1623</f>
        <v>0</v>
      </c>
      <c r="G1589" s="179">
        <f>'Planilla de Perforacion'!AQ1623</f>
        <v>0</v>
      </c>
      <c r="H1589" s="179">
        <f>'Planilla de Perforacion'!AS1623</f>
        <v>0</v>
      </c>
      <c r="I1589" s="179">
        <f>'Planilla de Perforacion'!AR1623</f>
        <v>0</v>
      </c>
      <c r="N1589" s="191" t="str">
        <f t="array" ref="N1589">IFERROR(INDEX($F$1:$F$1314,SMALL(IF($C$2:$C$1314=$A$2,ROW()),ROW()-1)),"")</f>
        <v/>
      </c>
      <c r="P1589" s="193" t="str">
        <f t="shared" si="264"/>
        <v/>
      </c>
      <c r="Q1589" s="193" t="str">
        <f t="shared" si="265"/>
        <v/>
      </c>
      <c r="R1589" s="179" t="str">
        <f>IF('Planilla de Perforacion'!K1623="Survey","Survey","")</f>
        <v/>
      </c>
      <c r="T1589" s="179" t="e">
        <f t="shared" si="266"/>
        <v>#VALUE!</v>
      </c>
      <c r="V1589" s="179" t="str">
        <f t="shared" si="267"/>
        <v/>
      </c>
      <c r="AC1589" s="179" t="str">
        <f>IF('Planilla de Perforacion'!K1623="Repasa","Repasa","")</f>
        <v/>
      </c>
      <c r="AE1589" s="179" t="e">
        <f t="shared" si="268"/>
        <v>#VALUE!</v>
      </c>
      <c r="AG1589" s="179" t="str">
        <f t="shared" si="269"/>
        <v/>
      </c>
      <c r="AK1589" t="str">
        <f t="shared" si="270"/>
        <v/>
      </c>
      <c r="AL1589" t="str">
        <f t="shared" si="262"/>
        <v/>
      </c>
      <c r="AM1589" t="str">
        <f t="shared" si="263"/>
        <v/>
      </c>
    </row>
    <row r="1590" spans="3:39" x14ac:dyDescent="0.25">
      <c r="C1590" s="179" t="str">
        <f>IF('Planilla de Perforacion'!K1624="Conexión","Conexión","")</f>
        <v/>
      </c>
      <c r="F1590" s="179">
        <f>'Planilla de Perforacion'!AF1624</f>
        <v>0</v>
      </c>
      <c r="G1590" s="179">
        <f>'Planilla de Perforacion'!AQ1624</f>
        <v>0</v>
      </c>
      <c r="H1590" s="179">
        <f>'Planilla de Perforacion'!AS1624</f>
        <v>0</v>
      </c>
      <c r="I1590" s="179">
        <f>'Planilla de Perforacion'!AR1624</f>
        <v>0</v>
      </c>
      <c r="N1590" s="191" t="str">
        <f t="array" ref="N1590">IFERROR(INDEX($F$1:$F$1314,SMALL(IF($C$2:$C$1314=$A$2,ROW()),ROW()-1)),"")</f>
        <v/>
      </c>
      <c r="P1590" s="193" t="str">
        <f t="shared" si="264"/>
        <v/>
      </c>
      <c r="Q1590" s="193" t="str">
        <f t="shared" si="265"/>
        <v/>
      </c>
      <c r="R1590" s="179" t="str">
        <f>IF('Planilla de Perforacion'!K1624="Survey","Survey","")</f>
        <v/>
      </c>
      <c r="T1590" s="179" t="e">
        <f t="shared" si="266"/>
        <v>#VALUE!</v>
      </c>
      <c r="V1590" s="179" t="str">
        <f t="shared" si="267"/>
        <v/>
      </c>
      <c r="AC1590" s="179" t="str">
        <f>IF('Planilla de Perforacion'!K1624="Repasa","Repasa","")</f>
        <v/>
      </c>
      <c r="AE1590" s="179" t="e">
        <f t="shared" si="268"/>
        <v>#VALUE!</v>
      </c>
      <c r="AG1590" s="179" t="str">
        <f t="shared" si="269"/>
        <v/>
      </c>
      <c r="AK1590" t="str">
        <f t="shared" si="270"/>
        <v/>
      </c>
      <c r="AL1590" t="str">
        <f t="shared" si="262"/>
        <v/>
      </c>
      <c r="AM1590" t="str">
        <f t="shared" si="263"/>
        <v/>
      </c>
    </row>
    <row r="1591" spans="3:39" x14ac:dyDescent="0.25">
      <c r="C1591" s="179" t="str">
        <f>IF('Planilla de Perforacion'!K1625="Conexión","Conexión","")</f>
        <v/>
      </c>
      <c r="F1591" s="179">
        <f>'Planilla de Perforacion'!AF1625</f>
        <v>0</v>
      </c>
      <c r="G1591" s="179">
        <f>'Planilla de Perforacion'!AQ1625</f>
        <v>0</v>
      </c>
      <c r="H1591" s="179">
        <f>'Planilla de Perforacion'!AS1625</f>
        <v>0</v>
      </c>
      <c r="I1591" s="179">
        <f>'Planilla de Perforacion'!AR1625</f>
        <v>0</v>
      </c>
      <c r="N1591" s="191" t="str">
        <f t="array" ref="N1591">IFERROR(INDEX($F$1:$F$1314,SMALL(IF($C$2:$C$1314=$A$2,ROW()),ROW()-1)),"")</f>
        <v/>
      </c>
      <c r="P1591" s="193" t="str">
        <f t="shared" si="264"/>
        <v/>
      </c>
      <c r="Q1591" s="193" t="str">
        <f t="shared" si="265"/>
        <v/>
      </c>
      <c r="R1591" s="179" t="str">
        <f>IF('Planilla de Perforacion'!K1625="Survey","Survey","")</f>
        <v/>
      </c>
      <c r="T1591" s="179" t="e">
        <f t="shared" si="266"/>
        <v>#VALUE!</v>
      </c>
      <c r="V1591" s="179" t="str">
        <f t="shared" si="267"/>
        <v/>
      </c>
      <c r="AC1591" s="179" t="str">
        <f>IF('Planilla de Perforacion'!K1625="Repasa","Repasa","")</f>
        <v/>
      </c>
      <c r="AE1591" s="179" t="e">
        <f t="shared" si="268"/>
        <v>#VALUE!</v>
      </c>
      <c r="AG1591" s="179" t="str">
        <f t="shared" si="269"/>
        <v/>
      </c>
      <c r="AK1591" t="str">
        <f t="shared" si="270"/>
        <v/>
      </c>
      <c r="AL1591" t="str">
        <f t="shared" si="262"/>
        <v/>
      </c>
      <c r="AM1591" t="str">
        <f t="shared" si="263"/>
        <v/>
      </c>
    </row>
    <row r="1592" spans="3:39" x14ac:dyDescent="0.25">
      <c r="C1592" s="179" t="str">
        <f>IF('Planilla de Perforacion'!K1626="Conexión","Conexión","")</f>
        <v/>
      </c>
      <c r="F1592" s="179">
        <f>'Planilla de Perforacion'!AF1626</f>
        <v>0</v>
      </c>
      <c r="G1592" s="179">
        <f>'Planilla de Perforacion'!AQ1626</f>
        <v>0</v>
      </c>
      <c r="H1592" s="179">
        <f>'Planilla de Perforacion'!AS1626</f>
        <v>0</v>
      </c>
      <c r="I1592" s="179">
        <f>'Planilla de Perforacion'!AR1626</f>
        <v>0</v>
      </c>
      <c r="N1592" s="191" t="str">
        <f t="array" ref="N1592">IFERROR(INDEX($F$1:$F$1314,SMALL(IF($C$2:$C$1314=$A$2,ROW()),ROW()-1)),"")</f>
        <v/>
      </c>
      <c r="P1592" s="193" t="str">
        <f t="shared" si="264"/>
        <v/>
      </c>
      <c r="Q1592" s="193" t="str">
        <f t="shared" si="265"/>
        <v/>
      </c>
      <c r="R1592" s="179" t="str">
        <f>IF('Planilla de Perforacion'!K1626="Survey","Survey","")</f>
        <v/>
      </c>
      <c r="T1592" s="179" t="e">
        <f t="shared" si="266"/>
        <v>#VALUE!</v>
      </c>
      <c r="V1592" s="179" t="str">
        <f t="shared" si="267"/>
        <v/>
      </c>
      <c r="AC1592" s="179" t="str">
        <f>IF('Planilla de Perforacion'!K1626="Repasa","Repasa","")</f>
        <v/>
      </c>
      <c r="AE1592" s="179" t="e">
        <f t="shared" si="268"/>
        <v>#VALUE!</v>
      </c>
      <c r="AG1592" s="179" t="str">
        <f t="shared" si="269"/>
        <v/>
      </c>
      <c r="AK1592" t="str">
        <f t="shared" si="270"/>
        <v/>
      </c>
      <c r="AL1592" t="str">
        <f t="shared" si="262"/>
        <v/>
      </c>
      <c r="AM1592" t="str">
        <f t="shared" si="263"/>
        <v/>
      </c>
    </row>
    <row r="1593" spans="3:39" x14ac:dyDescent="0.25">
      <c r="C1593" s="179" t="str">
        <f>IF('Planilla de Perforacion'!K1627="Conexión","Conexión","")</f>
        <v/>
      </c>
      <c r="F1593" s="179">
        <f>'Planilla de Perforacion'!AF1627</f>
        <v>0</v>
      </c>
      <c r="G1593" s="179">
        <f>'Planilla de Perforacion'!AQ1627</f>
        <v>0</v>
      </c>
      <c r="H1593" s="179">
        <f>'Planilla de Perforacion'!AS1627</f>
        <v>0</v>
      </c>
      <c r="I1593" s="179">
        <f>'Planilla de Perforacion'!AR1627</f>
        <v>0</v>
      </c>
      <c r="N1593" s="191" t="str">
        <f t="array" ref="N1593">IFERROR(INDEX($F$1:$F$1314,SMALL(IF($C$2:$C$1314=$A$2,ROW()),ROW()-1)),"")</f>
        <v/>
      </c>
      <c r="P1593" s="193" t="str">
        <f t="shared" si="264"/>
        <v/>
      </c>
      <c r="Q1593" s="193" t="str">
        <f t="shared" si="265"/>
        <v/>
      </c>
      <c r="R1593" s="179" t="str">
        <f>IF('Planilla de Perforacion'!K1627="Survey","Survey","")</f>
        <v/>
      </c>
      <c r="T1593" s="179" t="e">
        <f t="shared" si="266"/>
        <v>#VALUE!</v>
      </c>
      <c r="V1593" s="179" t="str">
        <f t="shared" si="267"/>
        <v/>
      </c>
      <c r="AC1593" s="179" t="str">
        <f>IF('Planilla de Perforacion'!K1627="Repasa","Repasa","")</f>
        <v/>
      </c>
      <c r="AE1593" s="179" t="e">
        <f t="shared" si="268"/>
        <v>#VALUE!</v>
      </c>
      <c r="AG1593" s="179" t="str">
        <f t="shared" si="269"/>
        <v/>
      </c>
      <c r="AK1593" t="str">
        <f t="shared" si="270"/>
        <v/>
      </c>
      <c r="AL1593" t="str">
        <f t="shared" si="262"/>
        <v/>
      </c>
      <c r="AM1593" t="str">
        <f t="shared" si="263"/>
        <v/>
      </c>
    </row>
    <row r="1594" spans="3:39" x14ac:dyDescent="0.25">
      <c r="C1594" s="179" t="str">
        <f>IF('Planilla de Perforacion'!K1628="Conexión","Conexión","")</f>
        <v/>
      </c>
      <c r="F1594" s="179">
        <f>'Planilla de Perforacion'!AF1628</f>
        <v>0</v>
      </c>
      <c r="G1594" s="179">
        <f>'Planilla de Perforacion'!AQ1628</f>
        <v>0</v>
      </c>
      <c r="H1594" s="179">
        <f>'Planilla de Perforacion'!AS1628</f>
        <v>0</v>
      </c>
      <c r="I1594" s="179">
        <f>'Planilla de Perforacion'!AR1628</f>
        <v>0</v>
      </c>
      <c r="N1594" s="191" t="str">
        <f t="array" ref="N1594">IFERROR(INDEX($F$1:$F$1314,SMALL(IF($C$2:$C$1314=$A$2,ROW()),ROW()-1)),"")</f>
        <v/>
      </c>
      <c r="P1594" s="193" t="str">
        <f t="shared" si="264"/>
        <v/>
      </c>
      <c r="Q1594" s="193" t="str">
        <f t="shared" si="265"/>
        <v/>
      </c>
      <c r="R1594" s="179" t="str">
        <f>IF('Planilla de Perforacion'!K1628="Survey","Survey","")</f>
        <v/>
      </c>
      <c r="T1594" s="179" t="e">
        <f t="shared" si="266"/>
        <v>#VALUE!</v>
      </c>
      <c r="V1594" s="179" t="str">
        <f t="shared" si="267"/>
        <v/>
      </c>
      <c r="AC1594" s="179" t="str">
        <f>IF('Planilla de Perforacion'!K1628="Repasa","Repasa","")</f>
        <v/>
      </c>
      <c r="AE1594" s="179" t="e">
        <f t="shared" si="268"/>
        <v>#VALUE!</v>
      </c>
      <c r="AG1594" s="179" t="str">
        <f t="shared" si="269"/>
        <v/>
      </c>
      <c r="AK1594" t="str">
        <f t="shared" si="270"/>
        <v/>
      </c>
      <c r="AL1594" t="str">
        <f t="shared" si="262"/>
        <v/>
      </c>
      <c r="AM1594" t="str">
        <f t="shared" si="263"/>
        <v/>
      </c>
    </row>
    <row r="1595" spans="3:39" x14ac:dyDescent="0.25">
      <c r="C1595" s="179" t="str">
        <f>IF('Planilla de Perforacion'!K1629="Conexión","Conexión","")</f>
        <v/>
      </c>
      <c r="F1595" s="179">
        <f>'Planilla de Perforacion'!AF1629</f>
        <v>0</v>
      </c>
      <c r="G1595" s="179">
        <f>'Planilla de Perforacion'!AQ1629</f>
        <v>0</v>
      </c>
      <c r="H1595" s="179">
        <f>'Planilla de Perforacion'!AS1629</f>
        <v>0</v>
      </c>
      <c r="I1595" s="179">
        <f>'Planilla de Perforacion'!AR1629</f>
        <v>0</v>
      </c>
      <c r="N1595" s="191" t="str">
        <f t="array" ref="N1595">IFERROR(INDEX($F$1:$F$1314,SMALL(IF($C$2:$C$1314=$A$2,ROW()),ROW()-1)),"")</f>
        <v/>
      </c>
      <c r="P1595" s="193" t="str">
        <f t="shared" si="264"/>
        <v/>
      </c>
      <c r="Q1595" s="193" t="str">
        <f t="shared" si="265"/>
        <v/>
      </c>
      <c r="R1595" s="179" t="str">
        <f>IF('Planilla de Perforacion'!K1629="Survey","Survey","")</f>
        <v/>
      </c>
      <c r="T1595" s="179" t="e">
        <f t="shared" si="266"/>
        <v>#VALUE!</v>
      </c>
      <c r="V1595" s="179" t="str">
        <f t="shared" si="267"/>
        <v/>
      </c>
      <c r="AC1595" s="179" t="str">
        <f>IF('Planilla de Perforacion'!K1629="Repasa","Repasa","")</f>
        <v/>
      </c>
      <c r="AE1595" s="179" t="e">
        <f t="shared" si="268"/>
        <v>#VALUE!</v>
      </c>
      <c r="AG1595" s="179" t="str">
        <f t="shared" si="269"/>
        <v/>
      </c>
      <c r="AK1595" t="str">
        <f t="shared" si="270"/>
        <v/>
      </c>
      <c r="AL1595" t="str">
        <f t="shared" si="262"/>
        <v/>
      </c>
      <c r="AM1595" t="str">
        <f t="shared" si="263"/>
        <v/>
      </c>
    </row>
    <row r="1596" spans="3:39" x14ac:dyDescent="0.25">
      <c r="C1596" s="179" t="str">
        <f>IF('Planilla de Perforacion'!K1630="Conexión","Conexión","")</f>
        <v/>
      </c>
      <c r="F1596" s="179">
        <f>'Planilla de Perforacion'!AF1630</f>
        <v>0</v>
      </c>
      <c r="G1596" s="179">
        <f>'Planilla de Perforacion'!AQ1630</f>
        <v>0</v>
      </c>
      <c r="H1596" s="179">
        <f>'Planilla de Perforacion'!AS1630</f>
        <v>0</v>
      </c>
      <c r="I1596" s="179">
        <f>'Planilla de Perforacion'!AR1630</f>
        <v>0</v>
      </c>
      <c r="N1596" s="191" t="str">
        <f t="array" ref="N1596">IFERROR(INDEX($F$1:$F$1314,SMALL(IF($C$2:$C$1314=$A$2,ROW()),ROW()-1)),"")</f>
        <v/>
      </c>
      <c r="P1596" s="193" t="str">
        <f t="shared" si="264"/>
        <v/>
      </c>
      <c r="Q1596" s="193" t="str">
        <f t="shared" si="265"/>
        <v/>
      </c>
      <c r="R1596" s="179" t="str">
        <f>IF('Planilla de Perforacion'!K1630="Survey","Survey","")</f>
        <v/>
      </c>
      <c r="T1596" s="179" t="e">
        <f t="shared" si="266"/>
        <v>#VALUE!</v>
      </c>
      <c r="V1596" s="179" t="str">
        <f t="shared" si="267"/>
        <v/>
      </c>
      <c r="AC1596" s="179" t="str">
        <f>IF('Planilla de Perforacion'!K1630="Repasa","Repasa","")</f>
        <v/>
      </c>
      <c r="AE1596" s="179" t="e">
        <f t="shared" si="268"/>
        <v>#VALUE!</v>
      </c>
      <c r="AG1596" s="179" t="str">
        <f t="shared" si="269"/>
        <v/>
      </c>
      <c r="AK1596" t="str">
        <f t="shared" si="270"/>
        <v/>
      </c>
      <c r="AL1596" t="str">
        <f t="shared" si="262"/>
        <v/>
      </c>
      <c r="AM1596" t="str">
        <f t="shared" si="263"/>
        <v/>
      </c>
    </row>
    <row r="1597" spans="3:39" x14ac:dyDescent="0.25">
      <c r="C1597" s="179" t="str">
        <f>IF('Planilla de Perforacion'!K1631="Conexión","Conexión","")</f>
        <v/>
      </c>
      <c r="F1597" s="179">
        <f>'Planilla de Perforacion'!AF1631</f>
        <v>0</v>
      </c>
      <c r="G1597" s="179">
        <f>'Planilla de Perforacion'!AQ1631</f>
        <v>0</v>
      </c>
      <c r="H1597" s="179">
        <f>'Planilla de Perforacion'!AS1631</f>
        <v>0</v>
      </c>
      <c r="I1597" s="179">
        <f>'Planilla de Perforacion'!AR1631</f>
        <v>0</v>
      </c>
      <c r="N1597" s="191" t="str">
        <f t="array" ref="N1597">IFERROR(INDEX($F$1:$F$1314,SMALL(IF($C$2:$C$1314=$A$2,ROW()),ROW()-1)),"")</f>
        <v/>
      </c>
      <c r="P1597" s="193" t="str">
        <f t="shared" si="264"/>
        <v/>
      </c>
      <c r="Q1597" s="193" t="str">
        <f t="shared" si="265"/>
        <v/>
      </c>
      <c r="R1597" s="179" t="str">
        <f>IF('Planilla de Perforacion'!K1631="Survey","Survey","")</f>
        <v/>
      </c>
      <c r="T1597" s="179" t="e">
        <f t="shared" si="266"/>
        <v>#VALUE!</v>
      </c>
      <c r="V1597" s="179" t="str">
        <f t="shared" si="267"/>
        <v/>
      </c>
      <c r="AC1597" s="179" t="str">
        <f>IF('Planilla de Perforacion'!K1631="Repasa","Repasa","")</f>
        <v/>
      </c>
      <c r="AE1597" s="179" t="e">
        <f t="shared" si="268"/>
        <v>#VALUE!</v>
      </c>
      <c r="AG1597" s="179" t="str">
        <f t="shared" si="269"/>
        <v/>
      </c>
      <c r="AK1597" t="str">
        <f t="shared" si="270"/>
        <v/>
      </c>
      <c r="AL1597" t="str">
        <f t="shared" si="262"/>
        <v/>
      </c>
      <c r="AM1597" t="str">
        <f t="shared" si="263"/>
        <v/>
      </c>
    </row>
    <row r="1598" spans="3:39" x14ac:dyDescent="0.25">
      <c r="C1598" s="179" t="str">
        <f>IF('Planilla de Perforacion'!K1632="Conexión","Conexión","")</f>
        <v/>
      </c>
      <c r="F1598" s="179">
        <f>'Planilla de Perforacion'!AF1632</f>
        <v>0</v>
      </c>
      <c r="G1598" s="179">
        <f>'Planilla de Perforacion'!AQ1632</f>
        <v>0</v>
      </c>
      <c r="H1598" s="179">
        <f>'Planilla de Perforacion'!AS1632</f>
        <v>0</v>
      </c>
      <c r="I1598" s="179">
        <f>'Planilla de Perforacion'!AR1632</f>
        <v>0</v>
      </c>
      <c r="N1598" s="191" t="str">
        <f t="array" ref="N1598">IFERROR(INDEX($F$1:$F$1314,SMALL(IF($C$2:$C$1314=$A$2,ROW()),ROW()-1)),"")</f>
        <v/>
      </c>
      <c r="P1598" s="193" t="str">
        <f t="shared" si="264"/>
        <v/>
      </c>
      <c r="Q1598" s="193" t="str">
        <f t="shared" si="265"/>
        <v/>
      </c>
      <c r="R1598" s="179" t="str">
        <f>IF('Planilla de Perforacion'!K1632="Survey","Survey","")</f>
        <v/>
      </c>
      <c r="T1598" s="179" t="e">
        <f t="shared" si="266"/>
        <v>#VALUE!</v>
      </c>
      <c r="V1598" s="179" t="str">
        <f t="shared" si="267"/>
        <v/>
      </c>
      <c r="AC1598" s="179" t="str">
        <f>IF('Planilla de Perforacion'!K1632="Repasa","Repasa","")</f>
        <v/>
      </c>
      <c r="AE1598" s="179" t="e">
        <f t="shared" si="268"/>
        <v>#VALUE!</v>
      </c>
      <c r="AG1598" s="179" t="str">
        <f t="shared" si="269"/>
        <v/>
      </c>
      <c r="AK1598" t="str">
        <f t="shared" si="270"/>
        <v/>
      </c>
      <c r="AL1598" t="str">
        <f t="shared" si="262"/>
        <v/>
      </c>
      <c r="AM1598" t="str">
        <f t="shared" si="263"/>
        <v/>
      </c>
    </row>
    <row r="1599" spans="3:39" x14ac:dyDescent="0.25">
      <c r="C1599" s="179" t="str">
        <f>IF('Planilla de Perforacion'!K1633="Conexión","Conexión","")</f>
        <v/>
      </c>
      <c r="F1599" s="179">
        <f>'Planilla de Perforacion'!AF1633</f>
        <v>0</v>
      </c>
      <c r="G1599" s="179">
        <f>'Planilla de Perforacion'!AQ1633</f>
        <v>0</v>
      </c>
      <c r="H1599" s="179">
        <f>'Planilla de Perforacion'!AS1633</f>
        <v>0</v>
      </c>
      <c r="I1599" s="179">
        <f>'Planilla de Perforacion'!AR1633</f>
        <v>0</v>
      </c>
      <c r="N1599" s="191" t="str">
        <f t="array" ref="N1599">IFERROR(INDEX($F$1:$F$1314,SMALL(IF($C$2:$C$1314=$A$2,ROW()),ROW()-1)),"")</f>
        <v/>
      </c>
      <c r="P1599" s="193" t="str">
        <f t="shared" si="264"/>
        <v/>
      </c>
      <c r="Q1599" s="193" t="str">
        <f t="shared" si="265"/>
        <v/>
      </c>
      <c r="R1599" s="179" t="str">
        <f>IF('Planilla de Perforacion'!K1633="Survey","Survey","")</f>
        <v/>
      </c>
      <c r="T1599" s="179" t="e">
        <f t="shared" si="266"/>
        <v>#VALUE!</v>
      </c>
      <c r="V1599" s="179" t="str">
        <f t="shared" si="267"/>
        <v/>
      </c>
      <c r="AC1599" s="179" t="str">
        <f>IF('Planilla de Perforacion'!K1633="Repasa","Repasa","")</f>
        <v/>
      </c>
      <c r="AE1599" s="179" t="e">
        <f t="shared" si="268"/>
        <v>#VALUE!</v>
      </c>
      <c r="AG1599" s="179" t="str">
        <f t="shared" si="269"/>
        <v/>
      </c>
      <c r="AK1599" t="str">
        <f t="shared" si="270"/>
        <v/>
      </c>
      <c r="AL1599" t="str">
        <f t="shared" si="262"/>
        <v/>
      </c>
      <c r="AM1599" t="str">
        <f t="shared" si="263"/>
        <v/>
      </c>
    </row>
    <row r="1600" spans="3:39" x14ac:dyDescent="0.25">
      <c r="C1600" s="179" t="str">
        <f>IF('Planilla de Perforacion'!K1634="Conexión","Conexión","")</f>
        <v/>
      </c>
      <c r="F1600" s="179">
        <f>'Planilla de Perforacion'!AF1634</f>
        <v>0</v>
      </c>
      <c r="G1600" s="179">
        <f>'Planilla de Perforacion'!AQ1634</f>
        <v>0</v>
      </c>
      <c r="H1600" s="179">
        <f>'Planilla de Perforacion'!AS1634</f>
        <v>0</v>
      </c>
      <c r="I1600" s="179">
        <f>'Planilla de Perforacion'!AR1634</f>
        <v>0</v>
      </c>
      <c r="N1600" s="191" t="str">
        <f t="array" ref="N1600">IFERROR(INDEX($F$1:$F$1314,SMALL(IF($C$2:$C$1314=$A$2,ROW()),ROW()-1)),"")</f>
        <v/>
      </c>
      <c r="P1600" s="193" t="str">
        <f t="shared" si="264"/>
        <v/>
      </c>
      <c r="Q1600" s="193" t="str">
        <f t="shared" si="265"/>
        <v/>
      </c>
      <c r="R1600" s="179" t="str">
        <f>IF('Planilla de Perforacion'!K1634="Survey","Survey","")</f>
        <v/>
      </c>
      <c r="T1600" s="179" t="e">
        <f t="shared" si="266"/>
        <v>#VALUE!</v>
      </c>
      <c r="V1600" s="179" t="str">
        <f t="shared" si="267"/>
        <v/>
      </c>
      <c r="AC1600" s="179" t="str">
        <f>IF('Planilla de Perforacion'!K1634="Repasa","Repasa","")</f>
        <v/>
      </c>
      <c r="AE1600" s="179" t="e">
        <f t="shared" si="268"/>
        <v>#VALUE!</v>
      </c>
      <c r="AG1600" s="179" t="str">
        <f t="shared" si="269"/>
        <v/>
      </c>
      <c r="AK1600" t="str">
        <f t="shared" si="270"/>
        <v/>
      </c>
      <c r="AL1600" t="str">
        <f t="shared" si="262"/>
        <v/>
      </c>
      <c r="AM1600" t="str">
        <f t="shared" si="263"/>
        <v/>
      </c>
    </row>
    <row r="1601" spans="3:39" x14ac:dyDescent="0.25">
      <c r="C1601" s="179" t="str">
        <f>IF('Planilla de Perforacion'!K1635="Conexión","Conexión","")</f>
        <v/>
      </c>
      <c r="F1601" s="179">
        <f>'Planilla de Perforacion'!AF1635</f>
        <v>0</v>
      </c>
      <c r="G1601" s="179">
        <f>'Planilla de Perforacion'!AQ1635</f>
        <v>0</v>
      </c>
      <c r="H1601" s="179">
        <f>'Planilla de Perforacion'!AS1635</f>
        <v>0</v>
      </c>
      <c r="I1601" s="179">
        <f>'Planilla de Perforacion'!AR1635</f>
        <v>0</v>
      </c>
      <c r="N1601" s="191" t="str">
        <f t="array" ref="N1601">IFERROR(INDEX($F$1:$F$1314,SMALL(IF($C$2:$C$1314=$A$2,ROW()),ROW()-1)),"")</f>
        <v/>
      </c>
      <c r="P1601" s="193" t="str">
        <f t="shared" si="264"/>
        <v/>
      </c>
      <c r="Q1601" s="193" t="str">
        <f t="shared" si="265"/>
        <v/>
      </c>
      <c r="R1601" s="179" t="str">
        <f>IF('Planilla de Perforacion'!K1635="Survey","Survey","")</f>
        <v/>
      </c>
      <c r="T1601" s="179" t="e">
        <f t="shared" si="266"/>
        <v>#VALUE!</v>
      </c>
      <c r="V1601" s="179" t="str">
        <f t="shared" si="267"/>
        <v/>
      </c>
      <c r="AC1601" s="179" t="str">
        <f>IF('Planilla de Perforacion'!K1635="Repasa","Repasa","")</f>
        <v/>
      </c>
      <c r="AE1601" s="179" t="e">
        <f t="shared" si="268"/>
        <v>#VALUE!</v>
      </c>
      <c r="AG1601" s="179" t="str">
        <f t="shared" si="269"/>
        <v/>
      </c>
      <c r="AK1601" t="str">
        <f t="shared" si="270"/>
        <v/>
      </c>
      <c r="AL1601" t="str">
        <f t="shared" si="262"/>
        <v/>
      </c>
      <c r="AM1601" t="str">
        <f t="shared" si="263"/>
        <v/>
      </c>
    </row>
    <row r="1602" spans="3:39" x14ac:dyDescent="0.25">
      <c r="C1602" s="179" t="str">
        <f>IF('Planilla de Perforacion'!K1636="Conexión","Conexión","")</f>
        <v/>
      </c>
      <c r="F1602" s="179">
        <f>'Planilla de Perforacion'!AF1636</f>
        <v>0</v>
      </c>
      <c r="G1602" s="179">
        <f>'Planilla de Perforacion'!AQ1636</f>
        <v>0</v>
      </c>
      <c r="H1602" s="179">
        <f>'Planilla de Perforacion'!AS1636</f>
        <v>0</v>
      </c>
      <c r="I1602" s="179">
        <f>'Planilla de Perforacion'!AR1636</f>
        <v>0</v>
      </c>
      <c r="N1602" s="191" t="str">
        <f t="array" ref="N1602">IFERROR(INDEX($F$1:$F$1314,SMALL(IF($C$2:$C$1314=$A$2,ROW()),ROW()-1)),"")</f>
        <v/>
      </c>
      <c r="P1602" s="193" t="str">
        <f t="shared" si="264"/>
        <v/>
      </c>
      <c r="Q1602" s="193" t="str">
        <f t="shared" si="265"/>
        <v/>
      </c>
      <c r="R1602" s="179" t="str">
        <f>IF('Planilla de Perforacion'!K1636="Survey","Survey","")</f>
        <v/>
      </c>
      <c r="T1602" s="179" t="e">
        <f t="shared" si="266"/>
        <v>#VALUE!</v>
      </c>
      <c r="V1602" s="179" t="str">
        <f t="shared" si="267"/>
        <v/>
      </c>
      <c r="AC1602" s="179" t="str">
        <f>IF('Planilla de Perforacion'!K1636="Repasa","Repasa","")</f>
        <v/>
      </c>
      <c r="AE1602" s="179" t="e">
        <f t="shared" si="268"/>
        <v>#VALUE!</v>
      </c>
      <c r="AG1602" s="179" t="str">
        <f t="shared" si="269"/>
        <v/>
      </c>
      <c r="AK1602" t="str">
        <f t="shared" si="270"/>
        <v/>
      </c>
      <c r="AL1602" t="str">
        <f t="shared" ref="AL1602:AL1665" si="271">IF(AJ1602="Día",AH1602,"")</f>
        <v/>
      </c>
      <c r="AM1602" t="str">
        <f t="shared" ref="AM1602:AM1665" si="272">IF(AJ1602="Noche",AH1602,"")</f>
        <v/>
      </c>
    </row>
    <row r="1603" spans="3:39" x14ac:dyDescent="0.25">
      <c r="C1603" s="179" t="str">
        <f>IF('Planilla de Perforacion'!K1637="Conexión","Conexión","")</f>
        <v/>
      </c>
      <c r="F1603" s="179">
        <f>'Planilla de Perforacion'!AF1637</f>
        <v>0</v>
      </c>
      <c r="G1603" s="179">
        <f>'Planilla de Perforacion'!AQ1637</f>
        <v>0</v>
      </c>
      <c r="H1603" s="179">
        <f>'Planilla de Perforacion'!AS1637</f>
        <v>0</v>
      </c>
      <c r="I1603" s="179">
        <f>'Planilla de Perforacion'!AR1637</f>
        <v>0</v>
      </c>
      <c r="N1603" s="191" t="str">
        <f t="array" ref="N1603">IFERROR(INDEX($F$1:$F$1314,SMALL(IF($C$2:$C$1314=$A$2,ROW()),ROW()-1)),"")</f>
        <v/>
      </c>
      <c r="P1603" s="193" t="str">
        <f t="shared" ref="P1603:P1666" si="273">IF(N1603="Día",L1603,"")</f>
        <v/>
      </c>
      <c r="Q1603" s="193" t="str">
        <f t="shared" ref="Q1603:Q1666" si="274">IF(N1603="Noche",L1603,"")</f>
        <v/>
      </c>
      <c r="R1603" s="179" t="str">
        <f>IF('Planilla de Perforacion'!K1637="Survey","Survey","")</f>
        <v/>
      </c>
      <c r="T1603" s="179" t="e">
        <f t="shared" ref="T1603:T1666" si="275">IF($R$2:$R$1314=$A$3,ROW())</f>
        <v>#VALUE!</v>
      </c>
      <c r="V1603" s="179" t="str">
        <f t="shared" ref="V1603:V1666" si="276">IF(J1603="","",$A$3)</f>
        <v/>
      </c>
      <c r="AC1603" s="179" t="str">
        <f>IF('Planilla de Perforacion'!K1637="Repasa","Repasa","")</f>
        <v/>
      </c>
      <c r="AE1603" s="179" t="e">
        <f t="shared" ref="AE1603:AE1666" si="277">IF($AC$2:$AC$1314=$A$4,ROW())</f>
        <v>#VALUE!</v>
      </c>
      <c r="AG1603" s="179" t="str">
        <f t="shared" ref="AG1603:AG1666" si="278">IF(AF1603="","",$A$4)</f>
        <v/>
      </c>
      <c r="AK1603" t="str">
        <f t="shared" ref="AK1603:AK1666" si="279">IFERROR(INDEX($H$1:$H$1314,SMALL(IF($AC$2:$AC$1314=$A$4,ROW()),ROW()-1)),"")</f>
        <v/>
      </c>
      <c r="AL1603" t="str">
        <f t="shared" si="271"/>
        <v/>
      </c>
      <c r="AM1603" t="str">
        <f t="shared" si="272"/>
        <v/>
      </c>
    </row>
    <row r="1604" spans="3:39" x14ac:dyDescent="0.25">
      <c r="C1604" s="179" t="str">
        <f>IF('Planilla de Perforacion'!K1638="Conexión","Conexión","")</f>
        <v/>
      </c>
      <c r="F1604" s="179">
        <f>'Planilla de Perforacion'!AF1638</f>
        <v>0</v>
      </c>
      <c r="G1604" s="179">
        <f>'Planilla de Perforacion'!AQ1638</f>
        <v>0</v>
      </c>
      <c r="H1604" s="179">
        <f>'Planilla de Perforacion'!AS1638</f>
        <v>0</v>
      </c>
      <c r="I1604" s="179">
        <f>'Planilla de Perforacion'!AR1638</f>
        <v>0</v>
      </c>
      <c r="N1604" s="191" t="str">
        <f t="array" ref="N1604">IFERROR(INDEX($F$1:$F$1314,SMALL(IF($C$2:$C$1314=$A$2,ROW()),ROW()-1)),"")</f>
        <v/>
      </c>
      <c r="P1604" s="193" t="str">
        <f t="shared" si="273"/>
        <v/>
      </c>
      <c r="Q1604" s="193" t="str">
        <f t="shared" si="274"/>
        <v/>
      </c>
      <c r="R1604" s="179" t="str">
        <f>IF('Planilla de Perforacion'!K1638="Survey","Survey","")</f>
        <v/>
      </c>
      <c r="T1604" s="179" t="e">
        <f t="shared" si="275"/>
        <v>#VALUE!</v>
      </c>
      <c r="V1604" s="179" t="str">
        <f t="shared" si="276"/>
        <v/>
      </c>
      <c r="AC1604" s="179" t="str">
        <f>IF('Planilla de Perforacion'!K1638="Repasa","Repasa","")</f>
        <v/>
      </c>
      <c r="AE1604" s="179" t="e">
        <f t="shared" si="277"/>
        <v>#VALUE!</v>
      </c>
      <c r="AG1604" s="179" t="str">
        <f t="shared" si="278"/>
        <v/>
      </c>
      <c r="AK1604" t="str">
        <f t="shared" si="279"/>
        <v/>
      </c>
      <c r="AL1604" t="str">
        <f t="shared" si="271"/>
        <v/>
      </c>
      <c r="AM1604" t="str">
        <f t="shared" si="272"/>
        <v/>
      </c>
    </row>
    <row r="1605" spans="3:39" x14ac:dyDescent="0.25">
      <c r="C1605" s="179" t="str">
        <f>IF('Planilla de Perforacion'!K1639="Conexión","Conexión","")</f>
        <v/>
      </c>
      <c r="F1605" s="179">
        <f>'Planilla de Perforacion'!AF1639</f>
        <v>0</v>
      </c>
      <c r="G1605" s="179">
        <f>'Planilla de Perforacion'!AQ1639</f>
        <v>0</v>
      </c>
      <c r="H1605" s="179">
        <f>'Planilla de Perforacion'!AS1639</f>
        <v>0</v>
      </c>
      <c r="I1605" s="179">
        <f>'Planilla de Perforacion'!AR1639</f>
        <v>0</v>
      </c>
      <c r="N1605" s="191" t="str">
        <f t="array" ref="N1605">IFERROR(INDEX($F$1:$F$1314,SMALL(IF($C$2:$C$1314=$A$2,ROW()),ROW()-1)),"")</f>
        <v/>
      </c>
      <c r="P1605" s="193" t="str">
        <f t="shared" si="273"/>
        <v/>
      </c>
      <c r="Q1605" s="193" t="str">
        <f t="shared" si="274"/>
        <v/>
      </c>
      <c r="R1605" s="179" t="str">
        <f>IF('Planilla de Perforacion'!K1639="Survey","Survey","")</f>
        <v/>
      </c>
      <c r="T1605" s="179" t="e">
        <f t="shared" si="275"/>
        <v>#VALUE!</v>
      </c>
      <c r="V1605" s="179" t="str">
        <f t="shared" si="276"/>
        <v/>
      </c>
      <c r="AC1605" s="179" t="str">
        <f>IF('Planilla de Perforacion'!K1639="Repasa","Repasa","")</f>
        <v/>
      </c>
      <c r="AE1605" s="179" t="e">
        <f t="shared" si="277"/>
        <v>#VALUE!</v>
      </c>
      <c r="AG1605" s="179" t="str">
        <f t="shared" si="278"/>
        <v/>
      </c>
      <c r="AK1605" t="str">
        <f t="shared" si="279"/>
        <v/>
      </c>
      <c r="AL1605" t="str">
        <f t="shared" si="271"/>
        <v/>
      </c>
      <c r="AM1605" t="str">
        <f t="shared" si="272"/>
        <v/>
      </c>
    </row>
    <row r="1606" spans="3:39" x14ac:dyDescent="0.25">
      <c r="C1606" s="179" t="str">
        <f>IF('Planilla de Perforacion'!K1640="Conexión","Conexión","")</f>
        <v/>
      </c>
      <c r="F1606" s="179">
        <f>'Planilla de Perforacion'!AF1640</f>
        <v>0</v>
      </c>
      <c r="G1606" s="179">
        <f>'Planilla de Perforacion'!AQ1640</f>
        <v>0</v>
      </c>
      <c r="H1606" s="179">
        <f>'Planilla de Perforacion'!AS1640</f>
        <v>0</v>
      </c>
      <c r="I1606" s="179">
        <f>'Planilla de Perforacion'!AR1640</f>
        <v>0</v>
      </c>
      <c r="N1606" s="191" t="str">
        <f t="array" ref="N1606">IFERROR(INDEX($F$1:$F$1314,SMALL(IF($C$2:$C$1314=$A$2,ROW()),ROW()-1)),"")</f>
        <v/>
      </c>
      <c r="P1606" s="193" t="str">
        <f t="shared" si="273"/>
        <v/>
      </c>
      <c r="Q1606" s="193" t="str">
        <f t="shared" si="274"/>
        <v/>
      </c>
      <c r="R1606" s="179" t="str">
        <f>IF('Planilla de Perforacion'!K1640="Survey","Survey","")</f>
        <v/>
      </c>
      <c r="T1606" s="179" t="e">
        <f t="shared" si="275"/>
        <v>#VALUE!</v>
      </c>
      <c r="V1606" s="179" t="str">
        <f t="shared" si="276"/>
        <v/>
      </c>
      <c r="AC1606" s="179" t="str">
        <f>IF('Planilla de Perforacion'!K1640="Repasa","Repasa","")</f>
        <v/>
      </c>
      <c r="AE1606" s="179" t="e">
        <f t="shared" si="277"/>
        <v>#VALUE!</v>
      </c>
      <c r="AG1606" s="179" t="str">
        <f t="shared" si="278"/>
        <v/>
      </c>
      <c r="AK1606" t="str">
        <f t="shared" si="279"/>
        <v/>
      </c>
      <c r="AL1606" t="str">
        <f t="shared" si="271"/>
        <v/>
      </c>
      <c r="AM1606" t="str">
        <f t="shared" si="272"/>
        <v/>
      </c>
    </row>
    <row r="1607" spans="3:39" x14ac:dyDescent="0.25">
      <c r="C1607" s="179" t="str">
        <f>IF('Planilla de Perforacion'!K1641="Conexión","Conexión","")</f>
        <v/>
      </c>
      <c r="F1607" s="179">
        <f>'Planilla de Perforacion'!AF1641</f>
        <v>0</v>
      </c>
      <c r="G1607" s="179">
        <f>'Planilla de Perforacion'!AQ1641</f>
        <v>0</v>
      </c>
      <c r="H1607" s="179">
        <f>'Planilla de Perforacion'!AS1641</f>
        <v>0</v>
      </c>
      <c r="I1607" s="179">
        <f>'Planilla de Perforacion'!AR1641</f>
        <v>0</v>
      </c>
      <c r="N1607" s="191" t="str">
        <f t="array" ref="N1607">IFERROR(INDEX($F$1:$F$1314,SMALL(IF($C$2:$C$1314=$A$2,ROW()),ROW()-1)),"")</f>
        <v/>
      </c>
      <c r="P1607" s="193" t="str">
        <f t="shared" si="273"/>
        <v/>
      </c>
      <c r="Q1607" s="193" t="str">
        <f t="shared" si="274"/>
        <v/>
      </c>
      <c r="R1607" s="179" t="str">
        <f>IF('Planilla de Perforacion'!K1641="Survey","Survey","")</f>
        <v/>
      </c>
      <c r="T1607" s="179" t="e">
        <f t="shared" si="275"/>
        <v>#VALUE!</v>
      </c>
      <c r="V1607" s="179" t="str">
        <f t="shared" si="276"/>
        <v/>
      </c>
      <c r="AC1607" s="179" t="str">
        <f>IF('Planilla de Perforacion'!K1641="Repasa","Repasa","")</f>
        <v/>
      </c>
      <c r="AE1607" s="179" t="e">
        <f t="shared" si="277"/>
        <v>#VALUE!</v>
      </c>
      <c r="AG1607" s="179" t="str">
        <f t="shared" si="278"/>
        <v/>
      </c>
      <c r="AK1607" t="str">
        <f t="shared" si="279"/>
        <v/>
      </c>
      <c r="AL1607" t="str">
        <f t="shared" si="271"/>
        <v/>
      </c>
      <c r="AM1607" t="str">
        <f t="shared" si="272"/>
        <v/>
      </c>
    </row>
    <row r="1608" spans="3:39" x14ac:dyDescent="0.25">
      <c r="C1608" s="179" t="str">
        <f>IF('Planilla de Perforacion'!K1642="Conexión","Conexión","")</f>
        <v/>
      </c>
      <c r="F1608" s="179">
        <f>'Planilla de Perforacion'!AF1642</f>
        <v>0</v>
      </c>
      <c r="G1608" s="179">
        <f>'Planilla de Perforacion'!AQ1642</f>
        <v>0</v>
      </c>
      <c r="H1608" s="179">
        <f>'Planilla de Perforacion'!AS1642</f>
        <v>0</v>
      </c>
      <c r="I1608" s="179">
        <f>'Planilla de Perforacion'!AR1642</f>
        <v>0</v>
      </c>
      <c r="N1608" s="191" t="str">
        <f t="array" ref="N1608">IFERROR(INDEX($F$1:$F$1314,SMALL(IF($C$2:$C$1314=$A$2,ROW()),ROW()-1)),"")</f>
        <v/>
      </c>
      <c r="P1608" s="193" t="str">
        <f t="shared" si="273"/>
        <v/>
      </c>
      <c r="Q1608" s="193" t="str">
        <f t="shared" si="274"/>
        <v/>
      </c>
      <c r="R1608" s="179" t="str">
        <f>IF('Planilla de Perforacion'!K1642="Survey","Survey","")</f>
        <v/>
      </c>
      <c r="T1608" s="179" t="e">
        <f t="shared" si="275"/>
        <v>#VALUE!</v>
      </c>
      <c r="V1608" s="179" t="str">
        <f t="shared" si="276"/>
        <v/>
      </c>
      <c r="AC1608" s="179" t="str">
        <f>IF('Planilla de Perforacion'!K1642="Repasa","Repasa","")</f>
        <v/>
      </c>
      <c r="AE1608" s="179" t="e">
        <f t="shared" si="277"/>
        <v>#VALUE!</v>
      </c>
      <c r="AG1608" s="179" t="str">
        <f t="shared" si="278"/>
        <v/>
      </c>
      <c r="AK1608" t="str">
        <f t="shared" si="279"/>
        <v/>
      </c>
      <c r="AL1608" t="str">
        <f t="shared" si="271"/>
        <v/>
      </c>
      <c r="AM1608" t="str">
        <f t="shared" si="272"/>
        <v/>
      </c>
    </row>
    <row r="1609" spans="3:39" x14ac:dyDescent="0.25">
      <c r="C1609" s="179" t="str">
        <f>IF('Planilla de Perforacion'!K1643="Conexión","Conexión","")</f>
        <v/>
      </c>
      <c r="F1609" s="179">
        <f>'Planilla de Perforacion'!AF1643</f>
        <v>0</v>
      </c>
      <c r="G1609" s="179">
        <f>'Planilla de Perforacion'!AQ1643</f>
        <v>0</v>
      </c>
      <c r="H1609" s="179">
        <f>'Planilla de Perforacion'!AS1643</f>
        <v>0</v>
      </c>
      <c r="I1609" s="179">
        <f>'Planilla de Perforacion'!AR1643</f>
        <v>0</v>
      </c>
      <c r="N1609" s="191" t="str">
        <f t="array" ref="N1609">IFERROR(INDEX($F$1:$F$1314,SMALL(IF($C$2:$C$1314=$A$2,ROW()),ROW()-1)),"")</f>
        <v/>
      </c>
      <c r="P1609" s="193" t="str">
        <f t="shared" si="273"/>
        <v/>
      </c>
      <c r="Q1609" s="193" t="str">
        <f t="shared" si="274"/>
        <v/>
      </c>
      <c r="R1609" s="179" t="str">
        <f>IF('Planilla de Perforacion'!K1643="Survey","Survey","")</f>
        <v/>
      </c>
      <c r="T1609" s="179" t="e">
        <f t="shared" si="275"/>
        <v>#VALUE!</v>
      </c>
      <c r="V1609" s="179" t="str">
        <f t="shared" si="276"/>
        <v/>
      </c>
      <c r="AC1609" s="179" t="str">
        <f>IF('Planilla de Perforacion'!K1643="Repasa","Repasa","")</f>
        <v/>
      </c>
      <c r="AE1609" s="179" t="e">
        <f t="shared" si="277"/>
        <v>#VALUE!</v>
      </c>
      <c r="AG1609" s="179" t="str">
        <f t="shared" si="278"/>
        <v/>
      </c>
      <c r="AK1609" t="str">
        <f t="shared" si="279"/>
        <v/>
      </c>
      <c r="AL1609" t="str">
        <f t="shared" si="271"/>
        <v/>
      </c>
      <c r="AM1609" t="str">
        <f t="shared" si="272"/>
        <v/>
      </c>
    </row>
    <row r="1610" spans="3:39" x14ac:dyDescent="0.25">
      <c r="C1610" s="179" t="str">
        <f>IF('Planilla de Perforacion'!K1644="Conexión","Conexión","")</f>
        <v/>
      </c>
      <c r="F1610" s="179">
        <f>'Planilla de Perforacion'!AF1644</f>
        <v>0</v>
      </c>
      <c r="G1610" s="179">
        <f>'Planilla de Perforacion'!AQ1644</f>
        <v>0</v>
      </c>
      <c r="H1610" s="179">
        <f>'Planilla de Perforacion'!AS1644</f>
        <v>0</v>
      </c>
      <c r="I1610" s="179">
        <f>'Planilla de Perforacion'!AR1644</f>
        <v>0</v>
      </c>
      <c r="N1610" s="191" t="str">
        <f t="array" ref="N1610">IFERROR(INDEX($F$1:$F$1314,SMALL(IF($C$2:$C$1314=$A$2,ROW()),ROW()-1)),"")</f>
        <v/>
      </c>
      <c r="P1610" s="193" t="str">
        <f t="shared" si="273"/>
        <v/>
      </c>
      <c r="Q1610" s="193" t="str">
        <f t="shared" si="274"/>
        <v/>
      </c>
      <c r="R1610" s="179" t="str">
        <f>IF('Planilla de Perforacion'!K1644="Survey","Survey","")</f>
        <v/>
      </c>
      <c r="T1610" s="179" t="e">
        <f t="shared" si="275"/>
        <v>#VALUE!</v>
      </c>
      <c r="V1610" s="179" t="str">
        <f t="shared" si="276"/>
        <v/>
      </c>
      <c r="AC1610" s="179" t="str">
        <f>IF('Planilla de Perforacion'!K1644="Repasa","Repasa","")</f>
        <v/>
      </c>
      <c r="AE1610" s="179" t="e">
        <f t="shared" si="277"/>
        <v>#VALUE!</v>
      </c>
      <c r="AG1610" s="179" t="str">
        <f t="shared" si="278"/>
        <v/>
      </c>
      <c r="AK1610" t="str">
        <f t="shared" si="279"/>
        <v/>
      </c>
      <c r="AL1610" t="str">
        <f t="shared" si="271"/>
        <v/>
      </c>
      <c r="AM1610" t="str">
        <f t="shared" si="272"/>
        <v/>
      </c>
    </row>
    <row r="1611" spans="3:39" x14ac:dyDescent="0.25">
      <c r="C1611" s="179" t="str">
        <f>IF('Planilla de Perforacion'!K1645="Conexión","Conexión","")</f>
        <v/>
      </c>
      <c r="F1611" s="179">
        <f>'Planilla de Perforacion'!AF1645</f>
        <v>0</v>
      </c>
      <c r="G1611" s="179">
        <f>'Planilla de Perforacion'!AQ1645</f>
        <v>0</v>
      </c>
      <c r="H1611" s="179">
        <f>'Planilla de Perforacion'!AS1645</f>
        <v>0</v>
      </c>
      <c r="I1611" s="179">
        <f>'Planilla de Perforacion'!AR1645</f>
        <v>0</v>
      </c>
      <c r="N1611" s="191" t="str">
        <f t="array" ref="N1611">IFERROR(INDEX($F$1:$F$1314,SMALL(IF($C$2:$C$1314=$A$2,ROW()),ROW()-1)),"")</f>
        <v/>
      </c>
      <c r="P1611" s="193" t="str">
        <f t="shared" si="273"/>
        <v/>
      </c>
      <c r="Q1611" s="193" t="str">
        <f t="shared" si="274"/>
        <v/>
      </c>
      <c r="R1611" s="179" t="str">
        <f>IF('Planilla de Perforacion'!K1645="Survey","Survey","")</f>
        <v/>
      </c>
      <c r="T1611" s="179" t="e">
        <f t="shared" si="275"/>
        <v>#VALUE!</v>
      </c>
      <c r="V1611" s="179" t="str">
        <f t="shared" si="276"/>
        <v/>
      </c>
      <c r="AC1611" s="179" t="str">
        <f>IF('Planilla de Perforacion'!K1645="Repasa","Repasa","")</f>
        <v/>
      </c>
      <c r="AE1611" s="179" t="e">
        <f t="shared" si="277"/>
        <v>#VALUE!</v>
      </c>
      <c r="AG1611" s="179" t="str">
        <f t="shared" si="278"/>
        <v/>
      </c>
      <c r="AK1611" t="str">
        <f t="shared" si="279"/>
        <v/>
      </c>
      <c r="AL1611" t="str">
        <f t="shared" si="271"/>
        <v/>
      </c>
      <c r="AM1611" t="str">
        <f t="shared" si="272"/>
        <v/>
      </c>
    </row>
    <row r="1612" spans="3:39" x14ac:dyDescent="0.25">
      <c r="C1612" s="179" t="str">
        <f>IF('Planilla de Perforacion'!K1646="Conexión","Conexión","")</f>
        <v/>
      </c>
      <c r="F1612" s="179">
        <f>'Planilla de Perforacion'!AF1646</f>
        <v>0</v>
      </c>
      <c r="G1612" s="179">
        <f>'Planilla de Perforacion'!AQ1646</f>
        <v>0</v>
      </c>
      <c r="H1612" s="179">
        <f>'Planilla de Perforacion'!AS1646</f>
        <v>0</v>
      </c>
      <c r="I1612" s="179">
        <f>'Planilla de Perforacion'!AR1646</f>
        <v>0</v>
      </c>
      <c r="N1612" s="191" t="str">
        <f t="array" ref="N1612">IFERROR(INDEX($F$1:$F$1314,SMALL(IF($C$2:$C$1314=$A$2,ROW()),ROW()-1)),"")</f>
        <v/>
      </c>
      <c r="P1612" s="193" t="str">
        <f t="shared" si="273"/>
        <v/>
      </c>
      <c r="Q1612" s="193" t="str">
        <f t="shared" si="274"/>
        <v/>
      </c>
      <c r="R1612" s="179" t="str">
        <f>IF('Planilla de Perforacion'!K1646="Survey","Survey","")</f>
        <v/>
      </c>
      <c r="T1612" s="179" t="e">
        <f t="shared" si="275"/>
        <v>#VALUE!</v>
      </c>
      <c r="V1612" s="179" t="str">
        <f t="shared" si="276"/>
        <v/>
      </c>
      <c r="AC1612" s="179" t="str">
        <f>IF('Planilla de Perforacion'!K1646="Repasa","Repasa","")</f>
        <v/>
      </c>
      <c r="AE1612" s="179" t="e">
        <f t="shared" si="277"/>
        <v>#VALUE!</v>
      </c>
      <c r="AG1612" s="179" t="str">
        <f t="shared" si="278"/>
        <v/>
      </c>
      <c r="AK1612" t="str">
        <f t="shared" si="279"/>
        <v/>
      </c>
      <c r="AL1612" t="str">
        <f t="shared" si="271"/>
        <v/>
      </c>
      <c r="AM1612" t="str">
        <f t="shared" si="272"/>
        <v/>
      </c>
    </row>
    <row r="1613" spans="3:39" x14ac:dyDescent="0.25">
      <c r="C1613" s="179" t="str">
        <f>IF('Planilla de Perforacion'!K1647="Conexión","Conexión","")</f>
        <v/>
      </c>
      <c r="F1613" s="179">
        <f>'Planilla de Perforacion'!AF1647</f>
        <v>0</v>
      </c>
      <c r="G1613" s="179">
        <f>'Planilla de Perforacion'!AQ1647</f>
        <v>0</v>
      </c>
      <c r="H1613" s="179">
        <f>'Planilla de Perforacion'!AS1647</f>
        <v>0</v>
      </c>
      <c r="I1613" s="179">
        <f>'Planilla de Perforacion'!AR1647</f>
        <v>0</v>
      </c>
      <c r="N1613" s="191" t="str">
        <f t="array" ref="N1613">IFERROR(INDEX($F$1:$F$1314,SMALL(IF($C$2:$C$1314=$A$2,ROW()),ROW()-1)),"")</f>
        <v/>
      </c>
      <c r="P1613" s="193" t="str">
        <f t="shared" si="273"/>
        <v/>
      </c>
      <c r="Q1613" s="193" t="str">
        <f t="shared" si="274"/>
        <v/>
      </c>
      <c r="R1613" s="179" t="str">
        <f>IF('Planilla de Perforacion'!K1647="Survey","Survey","")</f>
        <v/>
      </c>
      <c r="T1613" s="179" t="e">
        <f t="shared" si="275"/>
        <v>#VALUE!</v>
      </c>
      <c r="V1613" s="179" t="str">
        <f t="shared" si="276"/>
        <v/>
      </c>
      <c r="AC1613" s="179" t="str">
        <f>IF('Planilla de Perforacion'!K1647="Repasa","Repasa","")</f>
        <v/>
      </c>
      <c r="AE1613" s="179" t="e">
        <f t="shared" si="277"/>
        <v>#VALUE!</v>
      </c>
      <c r="AG1613" s="179" t="str">
        <f t="shared" si="278"/>
        <v/>
      </c>
      <c r="AK1613" t="str">
        <f t="shared" si="279"/>
        <v/>
      </c>
      <c r="AL1613" t="str">
        <f t="shared" si="271"/>
        <v/>
      </c>
      <c r="AM1613" t="str">
        <f t="shared" si="272"/>
        <v/>
      </c>
    </row>
    <row r="1614" spans="3:39" x14ac:dyDescent="0.25">
      <c r="C1614" s="179" t="str">
        <f>IF('Planilla de Perforacion'!K1648="Conexión","Conexión","")</f>
        <v/>
      </c>
      <c r="F1614" s="179">
        <f>'Planilla de Perforacion'!AF1648</f>
        <v>0</v>
      </c>
      <c r="G1614" s="179">
        <f>'Planilla de Perforacion'!AQ1648</f>
        <v>0</v>
      </c>
      <c r="H1614" s="179">
        <f>'Planilla de Perforacion'!AS1648</f>
        <v>0</v>
      </c>
      <c r="I1614" s="179">
        <f>'Planilla de Perforacion'!AR1648</f>
        <v>0</v>
      </c>
      <c r="N1614" s="191" t="str">
        <f t="array" ref="N1614">IFERROR(INDEX($F$1:$F$1314,SMALL(IF($C$2:$C$1314=$A$2,ROW()),ROW()-1)),"")</f>
        <v/>
      </c>
      <c r="P1614" s="193" t="str">
        <f t="shared" si="273"/>
        <v/>
      </c>
      <c r="Q1614" s="193" t="str">
        <f t="shared" si="274"/>
        <v/>
      </c>
      <c r="R1614" s="179" t="str">
        <f>IF('Planilla de Perforacion'!K1648="Survey","Survey","")</f>
        <v/>
      </c>
      <c r="T1614" s="179" t="e">
        <f t="shared" si="275"/>
        <v>#VALUE!</v>
      </c>
      <c r="V1614" s="179" t="str">
        <f t="shared" si="276"/>
        <v/>
      </c>
      <c r="AC1614" s="179" t="str">
        <f>IF('Planilla de Perforacion'!K1648="Repasa","Repasa","")</f>
        <v/>
      </c>
      <c r="AE1614" s="179" t="e">
        <f t="shared" si="277"/>
        <v>#VALUE!</v>
      </c>
      <c r="AG1614" s="179" t="str">
        <f t="shared" si="278"/>
        <v/>
      </c>
      <c r="AK1614" t="str">
        <f t="shared" si="279"/>
        <v/>
      </c>
      <c r="AL1614" t="str">
        <f t="shared" si="271"/>
        <v/>
      </c>
      <c r="AM1614" t="str">
        <f t="shared" si="272"/>
        <v/>
      </c>
    </row>
    <row r="1615" spans="3:39" x14ac:dyDescent="0.25">
      <c r="C1615" s="179" t="str">
        <f>IF('Planilla de Perforacion'!K1649="Conexión","Conexión","")</f>
        <v/>
      </c>
      <c r="F1615" s="179">
        <f>'Planilla de Perforacion'!AF1649</f>
        <v>0</v>
      </c>
      <c r="G1615" s="179">
        <f>'Planilla de Perforacion'!AQ1649</f>
        <v>0</v>
      </c>
      <c r="H1615" s="179">
        <f>'Planilla de Perforacion'!AS1649</f>
        <v>0</v>
      </c>
      <c r="I1615" s="179">
        <f>'Planilla de Perforacion'!AR1649</f>
        <v>0</v>
      </c>
      <c r="N1615" s="191" t="str">
        <f t="array" ref="N1615">IFERROR(INDEX($F$1:$F$1314,SMALL(IF($C$2:$C$1314=$A$2,ROW()),ROW()-1)),"")</f>
        <v/>
      </c>
      <c r="P1615" s="193" t="str">
        <f t="shared" si="273"/>
        <v/>
      </c>
      <c r="Q1615" s="193" t="str">
        <f t="shared" si="274"/>
        <v/>
      </c>
      <c r="R1615" s="179" t="str">
        <f>IF('Planilla de Perforacion'!K1649="Survey","Survey","")</f>
        <v/>
      </c>
      <c r="T1615" s="179" t="e">
        <f t="shared" si="275"/>
        <v>#VALUE!</v>
      </c>
      <c r="V1615" s="179" t="str">
        <f t="shared" si="276"/>
        <v/>
      </c>
      <c r="AC1615" s="179" t="str">
        <f>IF('Planilla de Perforacion'!K1649="Repasa","Repasa","")</f>
        <v/>
      </c>
      <c r="AE1615" s="179" t="e">
        <f t="shared" si="277"/>
        <v>#VALUE!</v>
      </c>
      <c r="AG1615" s="179" t="str">
        <f t="shared" si="278"/>
        <v/>
      </c>
      <c r="AK1615" t="str">
        <f t="shared" si="279"/>
        <v/>
      </c>
      <c r="AL1615" t="str">
        <f t="shared" si="271"/>
        <v/>
      </c>
      <c r="AM1615" t="str">
        <f t="shared" si="272"/>
        <v/>
      </c>
    </row>
    <row r="1616" spans="3:39" x14ac:dyDescent="0.25">
      <c r="C1616" s="179" t="str">
        <f>IF('Planilla de Perforacion'!K1650="Conexión","Conexión","")</f>
        <v/>
      </c>
      <c r="F1616" s="179">
        <f>'Planilla de Perforacion'!AF1650</f>
        <v>0</v>
      </c>
      <c r="G1616" s="179">
        <f>'Planilla de Perforacion'!AQ1650</f>
        <v>0</v>
      </c>
      <c r="H1616" s="179">
        <f>'Planilla de Perforacion'!AS1650</f>
        <v>0</v>
      </c>
      <c r="I1616" s="179">
        <f>'Planilla de Perforacion'!AR1650</f>
        <v>0</v>
      </c>
      <c r="N1616" s="191" t="str">
        <f t="array" ref="N1616">IFERROR(INDEX($F$1:$F$1314,SMALL(IF($C$2:$C$1314=$A$2,ROW()),ROW()-1)),"")</f>
        <v/>
      </c>
      <c r="P1616" s="193" t="str">
        <f t="shared" si="273"/>
        <v/>
      </c>
      <c r="Q1616" s="193" t="str">
        <f t="shared" si="274"/>
        <v/>
      </c>
      <c r="R1616" s="179" t="str">
        <f>IF('Planilla de Perforacion'!K1650="Survey","Survey","")</f>
        <v/>
      </c>
      <c r="T1616" s="179" t="e">
        <f t="shared" si="275"/>
        <v>#VALUE!</v>
      </c>
      <c r="V1616" s="179" t="str">
        <f t="shared" si="276"/>
        <v/>
      </c>
      <c r="AC1616" s="179" t="str">
        <f>IF('Planilla de Perforacion'!K1650="Repasa","Repasa","")</f>
        <v/>
      </c>
      <c r="AE1616" s="179" t="e">
        <f t="shared" si="277"/>
        <v>#VALUE!</v>
      </c>
      <c r="AG1616" s="179" t="str">
        <f t="shared" si="278"/>
        <v/>
      </c>
      <c r="AK1616" t="str">
        <f t="shared" si="279"/>
        <v/>
      </c>
      <c r="AL1616" t="str">
        <f t="shared" si="271"/>
        <v/>
      </c>
      <c r="AM1616" t="str">
        <f t="shared" si="272"/>
        <v/>
      </c>
    </row>
    <row r="1617" spans="3:39" x14ac:dyDescent="0.25">
      <c r="C1617" s="179" t="str">
        <f>IF('Planilla de Perforacion'!K1651="Conexión","Conexión","")</f>
        <v/>
      </c>
      <c r="F1617" s="179">
        <f>'Planilla de Perforacion'!AF1651</f>
        <v>0</v>
      </c>
      <c r="G1617" s="179">
        <f>'Planilla de Perforacion'!AQ1651</f>
        <v>0</v>
      </c>
      <c r="H1617" s="179">
        <f>'Planilla de Perforacion'!AS1651</f>
        <v>0</v>
      </c>
      <c r="I1617" s="179">
        <f>'Planilla de Perforacion'!AR1651</f>
        <v>0</v>
      </c>
      <c r="N1617" s="191" t="str">
        <f t="array" ref="N1617">IFERROR(INDEX($F$1:$F$1314,SMALL(IF($C$2:$C$1314=$A$2,ROW()),ROW()-1)),"")</f>
        <v/>
      </c>
      <c r="P1617" s="193" t="str">
        <f t="shared" si="273"/>
        <v/>
      </c>
      <c r="Q1617" s="193" t="str">
        <f t="shared" si="274"/>
        <v/>
      </c>
      <c r="R1617" s="179" t="str">
        <f>IF('Planilla de Perforacion'!K1651="Survey","Survey","")</f>
        <v/>
      </c>
      <c r="T1617" s="179" t="e">
        <f t="shared" si="275"/>
        <v>#VALUE!</v>
      </c>
      <c r="V1617" s="179" t="str">
        <f t="shared" si="276"/>
        <v/>
      </c>
      <c r="AC1617" s="179" t="str">
        <f>IF('Planilla de Perforacion'!K1651="Repasa","Repasa","")</f>
        <v/>
      </c>
      <c r="AE1617" s="179" t="e">
        <f t="shared" si="277"/>
        <v>#VALUE!</v>
      </c>
      <c r="AG1617" s="179" t="str">
        <f t="shared" si="278"/>
        <v/>
      </c>
      <c r="AK1617" t="str">
        <f t="shared" si="279"/>
        <v/>
      </c>
      <c r="AL1617" t="str">
        <f t="shared" si="271"/>
        <v/>
      </c>
      <c r="AM1617" t="str">
        <f t="shared" si="272"/>
        <v/>
      </c>
    </row>
    <row r="1618" spans="3:39" x14ac:dyDescent="0.25">
      <c r="C1618" s="179" t="str">
        <f>IF('Planilla de Perforacion'!K1652="Conexión","Conexión","")</f>
        <v/>
      </c>
      <c r="F1618" s="179">
        <f>'Planilla de Perforacion'!AF1652</f>
        <v>0</v>
      </c>
      <c r="G1618" s="179">
        <f>'Planilla de Perforacion'!AQ1652</f>
        <v>0</v>
      </c>
      <c r="H1618" s="179">
        <f>'Planilla de Perforacion'!AS1652</f>
        <v>0</v>
      </c>
      <c r="I1618" s="179">
        <f>'Planilla de Perforacion'!AR1652</f>
        <v>0</v>
      </c>
      <c r="N1618" s="191" t="str">
        <f t="array" ref="N1618">IFERROR(INDEX($F$1:$F$1314,SMALL(IF($C$2:$C$1314=$A$2,ROW()),ROW()-1)),"")</f>
        <v/>
      </c>
      <c r="P1618" s="193" t="str">
        <f t="shared" si="273"/>
        <v/>
      </c>
      <c r="Q1618" s="193" t="str">
        <f t="shared" si="274"/>
        <v/>
      </c>
      <c r="R1618" s="179" t="str">
        <f>IF('Planilla de Perforacion'!K1652="Survey","Survey","")</f>
        <v/>
      </c>
      <c r="T1618" s="179" t="e">
        <f t="shared" si="275"/>
        <v>#VALUE!</v>
      </c>
      <c r="V1618" s="179" t="str">
        <f t="shared" si="276"/>
        <v/>
      </c>
      <c r="AC1618" s="179" t="str">
        <f>IF('Planilla de Perforacion'!K1652="Repasa","Repasa","")</f>
        <v/>
      </c>
      <c r="AE1618" s="179" t="e">
        <f t="shared" si="277"/>
        <v>#VALUE!</v>
      </c>
      <c r="AG1618" s="179" t="str">
        <f t="shared" si="278"/>
        <v/>
      </c>
      <c r="AK1618" t="str">
        <f t="shared" si="279"/>
        <v/>
      </c>
      <c r="AL1618" t="str">
        <f t="shared" si="271"/>
        <v/>
      </c>
      <c r="AM1618" t="str">
        <f t="shared" si="272"/>
        <v/>
      </c>
    </row>
    <row r="1619" spans="3:39" x14ac:dyDescent="0.25">
      <c r="C1619" s="179" t="str">
        <f>IF('Planilla de Perforacion'!K1653="Conexión","Conexión","")</f>
        <v/>
      </c>
      <c r="F1619" s="179">
        <f>'Planilla de Perforacion'!AF1653</f>
        <v>0</v>
      </c>
      <c r="G1619" s="179">
        <f>'Planilla de Perforacion'!AQ1653</f>
        <v>0</v>
      </c>
      <c r="H1619" s="179">
        <f>'Planilla de Perforacion'!AS1653</f>
        <v>0</v>
      </c>
      <c r="I1619" s="179">
        <f>'Planilla de Perforacion'!AR1653</f>
        <v>0</v>
      </c>
      <c r="N1619" s="191" t="str">
        <f t="array" ref="N1619">IFERROR(INDEX($F$1:$F$1314,SMALL(IF($C$2:$C$1314=$A$2,ROW()),ROW()-1)),"")</f>
        <v/>
      </c>
      <c r="P1619" s="193" t="str">
        <f t="shared" si="273"/>
        <v/>
      </c>
      <c r="Q1619" s="193" t="str">
        <f t="shared" si="274"/>
        <v/>
      </c>
      <c r="R1619" s="179" t="str">
        <f>IF('Planilla de Perforacion'!K1653="Survey","Survey","")</f>
        <v/>
      </c>
      <c r="T1619" s="179" t="e">
        <f t="shared" si="275"/>
        <v>#VALUE!</v>
      </c>
      <c r="V1619" s="179" t="str">
        <f t="shared" si="276"/>
        <v/>
      </c>
      <c r="AC1619" s="179" t="str">
        <f>IF('Planilla de Perforacion'!K1653="Repasa","Repasa","")</f>
        <v/>
      </c>
      <c r="AE1619" s="179" t="e">
        <f t="shared" si="277"/>
        <v>#VALUE!</v>
      </c>
      <c r="AG1619" s="179" t="str">
        <f t="shared" si="278"/>
        <v/>
      </c>
      <c r="AK1619" t="str">
        <f t="shared" si="279"/>
        <v/>
      </c>
      <c r="AL1619" t="str">
        <f t="shared" si="271"/>
        <v/>
      </c>
      <c r="AM1619" t="str">
        <f t="shared" si="272"/>
        <v/>
      </c>
    </row>
    <row r="1620" spans="3:39" x14ac:dyDescent="0.25">
      <c r="C1620" s="179" t="str">
        <f>IF('Planilla de Perforacion'!K1654="Conexión","Conexión","")</f>
        <v/>
      </c>
      <c r="F1620" s="179">
        <f>'Planilla de Perforacion'!AF1654</f>
        <v>0</v>
      </c>
      <c r="G1620" s="179">
        <f>'Planilla de Perforacion'!AQ1654</f>
        <v>0</v>
      </c>
      <c r="H1620" s="179">
        <f>'Planilla de Perforacion'!AS1654</f>
        <v>0</v>
      </c>
      <c r="I1620" s="179">
        <f>'Planilla de Perforacion'!AR1654</f>
        <v>0</v>
      </c>
      <c r="N1620" s="191" t="str">
        <f t="array" ref="N1620">IFERROR(INDEX($F$1:$F$1314,SMALL(IF($C$2:$C$1314=$A$2,ROW()),ROW()-1)),"")</f>
        <v/>
      </c>
      <c r="P1620" s="193" t="str">
        <f t="shared" si="273"/>
        <v/>
      </c>
      <c r="Q1620" s="193" t="str">
        <f t="shared" si="274"/>
        <v/>
      </c>
      <c r="R1620" s="179" t="str">
        <f>IF('Planilla de Perforacion'!K1654="Survey","Survey","")</f>
        <v/>
      </c>
      <c r="T1620" s="179" t="e">
        <f t="shared" si="275"/>
        <v>#VALUE!</v>
      </c>
      <c r="V1620" s="179" t="str">
        <f t="shared" si="276"/>
        <v/>
      </c>
      <c r="AC1620" s="179" t="str">
        <f>IF('Planilla de Perforacion'!K1654="Repasa","Repasa","")</f>
        <v/>
      </c>
      <c r="AE1620" s="179" t="e">
        <f t="shared" si="277"/>
        <v>#VALUE!</v>
      </c>
      <c r="AG1620" s="179" t="str">
        <f t="shared" si="278"/>
        <v/>
      </c>
      <c r="AK1620" t="str">
        <f t="shared" si="279"/>
        <v/>
      </c>
      <c r="AL1620" t="str">
        <f t="shared" si="271"/>
        <v/>
      </c>
      <c r="AM1620" t="str">
        <f t="shared" si="272"/>
        <v/>
      </c>
    </row>
    <row r="1621" spans="3:39" x14ac:dyDescent="0.25">
      <c r="C1621" s="179" t="str">
        <f>IF('Planilla de Perforacion'!K1655="Conexión","Conexión","")</f>
        <v/>
      </c>
      <c r="F1621" s="179">
        <f>'Planilla de Perforacion'!AF1655</f>
        <v>0</v>
      </c>
      <c r="G1621" s="179">
        <f>'Planilla de Perforacion'!AQ1655</f>
        <v>0</v>
      </c>
      <c r="H1621" s="179">
        <f>'Planilla de Perforacion'!AS1655</f>
        <v>0</v>
      </c>
      <c r="I1621" s="179">
        <f>'Planilla de Perforacion'!AR1655</f>
        <v>0</v>
      </c>
      <c r="N1621" s="191" t="str">
        <f t="array" ref="N1621">IFERROR(INDEX($F$1:$F$1314,SMALL(IF($C$2:$C$1314=$A$2,ROW()),ROW()-1)),"")</f>
        <v/>
      </c>
      <c r="P1621" s="193" t="str">
        <f t="shared" si="273"/>
        <v/>
      </c>
      <c r="Q1621" s="193" t="str">
        <f t="shared" si="274"/>
        <v/>
      </c>
      <c r="R1621" s="179" t="str">
        <f>IF('Planilla de Perforacion'!K1655="Survey","Survey","")</f>
        <v/>
      </c>
      <c r="T1621" s="179" t="e">
        <f t="shared" si="275"/>
        <v>#VALUE!</v>
      </c>
      <c r="V1621" s="179" t="str">
        <f t="shared" si="276"/>
        <v/>
      </c>
      <c r="AC1621" s="179" t="str">
        <f>IF('Planilla de Perforacion'!K1655="Repasa","Repasa","")</f>
        <v/>
      </c>
      <c r="AE1621" s="179" t="e">
        <f t="shared" si="277"/>
        <v>#VALUE!</v>
      </c>
      <c r="AG1621" s="179" t="str">
        <f t="shared" si="278"/>
        <v/>
      </c>
      <c r="AK1621" t="str">
        <f t="shared" si="279"/>
        <v/>
      </c>
      <c r="AL1621" t="str">
        <f t="shared" si="271"/>
        <v/>
      </c>
      <c r="AM1621" t="str">
        <f t="shared" si="272"/>
        <v/>
      </c>
    </row>
    <row r="1622" spans="3:39" x14ac:dyDescent="0.25">
      <c r="C1622" s="179" t="str">
        <f>IF('Planilla de Perforacion'!K1656="Conexión","Conexión","")</f>
        <v/>
      </c>
      <c r="F1622" s="179">
        <f>'Planilla de Perforacion'!AF1656</f>
        <v>0</v>
      </c>
      <c r="G1622" s="179">
        <f>'Planilla de Perforacion'!AQ1656</f>
        <v>0</v>
      </c>
      <c r="H1622" s="179">
        <f>'Planilla de Perforacion'!AS1656</f>
        <v>0</v>
      </c>
      <c r="I1622" s="179">
        <f>'Planilla de Perforacion'!AR1656</f>
        <v>0</v>
      </c>
      <c r="N1622" s="191" t="str">
        <f t="array" ref="N1622">IFERROR(INDEX($F$1:$F$1314,SMALL(IF($C$2:$C$1314=$A$2,ROW()),ROW()-1)),"")</f>
        <v/>
      </c>
      <c r="P1622" s="193" t="str">
        <f t="shared" si="273"/>
        <v/>
      </c>
      <c r="Q1622" s="193" t="str">
        <f t="shared" si="274"/>
        <v/>
      </c>
      <c r="R1622" s="179" t="str">
        <f>IF('Planilla de Perforacion'!K1656="Survey","Survey","")</f>
        <v/>
      </c>
      <c r="T1622" s="179" t="e">
        <f t="shared" si="275"/>
        <v>#VALUE!</v>
      </c>
      <c r="V1622" s="179" t="str">
        <f t="shared" si="276"/>
        <v/>
      </c>
      <c r="AC1622" s="179" t="str">
        <f>IF('Planilla de Perforacion'!K1656="Repasa","Repasa","")</f>
        <v/>
      </c>
      <c r="AE1622" s="179" t="e">
        <f t="shared" si="277"/>
        <v>#VALUE!</v>
      </c>
      <c r="AG1622" s="179" t="str">
        <f t="shared" si="278"/>
        <v/>
      </c>
      <c r="AK1622" t="str">
        <f t="shared" si="279"/>
        <v/>
      </c>
      <c r="AL1622" t="str">
        <f t="shared" si="271"/>
        <v/>
      </c>
      <c r="AM1622" t="str">
        <f t="shared" si="272"/>
        <v/>
      </c>
    </row>
    <row r="1623" spans="3:39" x14ac:dyDescent="0.25">
      <c r="C1623" s="179" t="str">
        <f>IF('Planilla de Perforacion'!K1657="Conexión","Conexión","")</f>
        <v/>
      </c>
      <c r="F1623" s="179">
        <f>'Planilla de Perforacion'!AF1657</f>
        <v>0</v>
      </c>
      <c r="G1623" s="179">
        <f>'Planilla de Perforacion'!AQ1657</f>
        <v>0</v>
      </c>
      <c r="H1623" s="179">
        <f>'Planilla de Perforacion'!AS1657</f>
        <v>0</v>
      </c>
      <c r="I1623" s="179">
        <f>'Planilla de Perforacion'!AR1657</f>
        <v>0</v>
      </c>
      <c r="N1623" s="191" t="str">
        <f t="array" ref="N1623">IFERROR(INDEX($F$1:$F$1314,SMALL(IF($C$2:$C$1314=$A$2,ROW()),ROW()-1)),"")</f>
        <v/>
      </c>
      <c r="P1623" s="193" t="str">
        <f t="shared" si="273"/>
        <v/>
      </c>
      <c r="Q1623" s="193" t="str">
        <f t="shared" si="274"/>
        <v/>
      </c>
      <c r="R1623" s="179" t="str">
        <f>IF('Planilla de Perforacion'!K1657="Survey","Survey","")</f>
        <v/>
      </c>
      <c r="T1623" s="179" t="e">
        <f t="shared" si="275"/>
        <v>#VALUE!</v>
      </c>
      <c r="V1623" s="179" t="str">
        <f t="shared" si="276"/>
        <v/>
      </c>
      <c r="AC1623" s="179" t="str">
        <f>IF('Planilla de Perforacion'!K1657="Repasa","Repasa","")</f>
        <v/>
      </c>
      <c r="AE1623" s="179" t="e">
        <f t="shared" si="277"/>
        <v>#VALUE!</v>
      </c>
      <c r="AG1623" s="179" t="str">
        <f t="shared" si="278"/>
        <v/>
      </c>
      <c r="AK1623" t="str">
        <f t="shared" si="279"/>
        <v/>
      </c>
      <c r="AL1623" t="str">
        <f t="shared" si="271"/>
        <v/>
      </c>
      <c r="AM1623" t="str">
        <f t="shared" si="272"/>
        <v/>
      </c>
    </row>
    <row r="1624" spans="3:39" x14ac:dyDescent="0.25">
      <c r="C1624" s="179" t="str">
        <f>IF('Planilla de Perforacion'!K1658="Conexión","Conexión","")</f>
        <v/>
      </c>
      <c r="F1624" s="179">
        <f>'Planilla de Perforacion'!AF1658</f>
        <v>0</v>
      </c>
      <c r="G1624" s="179">
        <f>'Planilla de Perforacion'!AQ1658</f>
        <v>0</v>
      </c>
      <c r="H1624" s="179">
        <f>'Planilla de Perforacion'!AS1658</f>
        <v>0</v>
      </c>
      <c r="I1624" s="179">
        <f>'Planilla de Perforacion'!AR1658</f>
        <v>0</v>
      </c>
      <c r="N1624" s="191" t="str">
        <f t="array" ref="N1624">IFERROR(INDEX($F$1:$F$1314,SMALL(IF($C$2:$C$1314=$A$2,ROW()),ROW()-1)),"")</f>
        <v/>
      </c>
      <c r="P1624" s="193" t="str">
        <f t="shared" si="273"/>
        <v/>
      </c>
      <c r="Q1624" s="193" t="str">
        <f t="shared" si="274"/>
        <v/>
      </c>
      <c r="R1624" s="179" t="str">
        <f>IF('Planilla de Perforacion'!K1658="Survey","Survey","")</f>
        <v/>
      </c>
      <c r="T1624" s="179" t="e">
        <f t="shared" si="275"/>
        <v>#VALUE!</v>
      </c>
      <c r="V1624" s="179" t="str">
        <f t="shared" si="276"/>
        <v/>
      </c>
      <c r="AC1624" s="179" t="str">
        <f>IF('Planilla de Perforacion'!K1658="Repasa","Repasa","")</f>
        <v/>
      </c>
      <c r="AE1624" s="179" t="e">
        <f t="shared" si="277"/>
        <v>#VALUE!</v>
      </c>
      <c r="AG1624" s="179" t="str">
        <f t="shared" si="278"/>
        <v/>
      </c>
      <c r="AK1624" t="str">
        <f t="shared" si="279"/>
        <v/>
      </c>
      <c r="AL1624" t="str">
        <f t="shared" si="271"/>
        <v/>
      </c>
      <c r="AM1624" t="str">
        <f t="shared" si="272"/>
        <v/>
      </c>
    </row>
    <row r="1625" spans="3:39" x14ac:dyDescent="0.25">
      <c r="C1625" s="179" t="str">
        <f>IF('Planilla de Perforacion'!K1659="Conexión","Conexión","")</f>
        <v/>
      </c>
      <c r="F1625" s="179">
        <f>'Planilla de Perforacion'!AF1659</f>
        <v>0</v>
      </c>
      <c r="G1625" s="179">
        <f>'Planilla de Perforacion'!AQ1659</f>
        <v>0</v>
      </c>
      <c r="H1625" s="179">
        <f>'Planilla de Perforacion'!AS1659</f>
        <v>0</v>
      </c>
      <c r="I1625" s="179">
        <f>'Planilla de Perforacion'!AR1659</f>
        <v>0</v>
      </c>
      <c r="N1625" s="191" t="str">
        <f t="array" ref="N1625">IFERROR(INDEX($F$1:$F$1314,SMALL(IF($C$2:$C$1314=$A$2,ROW()),ROW()-1)),"")</f>
        <v/>
      </c>
      <c r="P1625" s="193" t="str">
        <f t="shared" si="273"/>
        <v/>
      </c>
      <c r="Q1625" s="193" t="str">
        <f t="shared" si="274"/>
        <v/>
      </c>
      <c r="R1625" s="179" t="str">
        <f>IF('Planilla de Perforacion'!K1659="Survey","Survey","")</f>
        <v/>
      </c>
      <c r="T1625" s="179" t="e">
        <f t="shared" si="275"/>
        <v>#VALUE!</v>
      </c>
      <c r="V1625" s="179" t="str">
        <f t="shared" si="276"/>
        <v/>
      </c>
      <c r="AC1625" s="179" t="str">
        <f>IF('Planilla de Perforacion'!K1659="Repasa","Repasa","")</f>
        <v/>
      </c>
      <c r="AE1625" s="179" t="e">
        <f t="shared" si="277"/>
        <v>#VALUE!</v>
      </c>
      <c r="AG1625" s="179" t="str">
        <f t="shared" si="278"/>
        <v/>
      </c>
      <c r="AK1625" t="str">
        <f t="shared" si="279"/>
        <v/>
      </c>
      <c r="AL1625" t="str">
        <f t="shared" si="271"/>
        <v/>
      </c>
      <c r="AM1625" t="str">
        <f t="shared" si="272"/>
        <v/>
      </c>
    </row>
    <row r="1626" spans="3:39" x14ac:dyDescent="0.25">
      <c r="C1626" s="179" t="str">
        <f>IF('Planilla de Perforacion'!K1660="Conexión","Conexión","")</f>
        <v/>
      </c>
      <c r="F1626" s="179">
        <f>'Planilla de Perforacion'!AF1660</f>
        <v>0</v>
      </c>
      <c r="G1626" s="179">
        <f>'Planilla de Perforacion'!AQ1660</f>
        <v>0</v>
      </c>
      <c r="H1626" s="179">
        <f>'Planilla de Perforacion'!AS1660</f>
        <v>0</v>
      </c>
      <c r="I1626" s="179">
        <f>'Planilla de Perforacion'!AR1660</f>
        <v>0</v>
      </c>
      <c r="N1626" s="191" t="str">
        <f t="array" ref="N1626">IFERROR(INDEX($F$1:$F$1314,SMALL(IF($C$2:$C$1314=$A$2,ROW()),ROW()-1)),"")</f>
        <v/>
      </c>
      <c r="P1626" s="193" t="str">
        <f t="shared" si="273"/>
        <v/>
      </c>
      <c r="Q1626" s="193" t="str">
        <f t="shared" si="274"/>
        <v/>
      </c>
      <c r="R1626" s="179" t="str">
        <f>IF('Planilla de Perforacion'!K1660="Survey","Survey","")</f>
        <v/>
      </c>
      <c r="T1626" s="179" t="e">
        <f t="shared" si="275"/>
        <v>#VALUE!</v>
      </c>
      <c r="V1626" s="179" t="str">
        <f t="shared" si="276"/>
        <v/>
      </c>
      <c r="AC1626" s="179" t="str">
        <f>IF('Planilla de Perforacion'!K1660="Repasa","Repasa","")</f>
        <v/>
      </c>
      <c r="AE1626" s="179" t="e">
        <f t="shared" si="277"/>
        <v>#VALUE!</v>
      </c>
      <c r="AG1626" s="179" t="str">
        <f t="shared" si="278"/>
        <v/>
      </c>
      <c r="AK1626" t="str">
        <f t="shared" si="279"/>
        <v/>
      </c>
      <c r="AL1626" t="str">
        <f t="shared" si="271"/>
        <v/>
      </c>
      <c r="AM1626" t="str">
        <f t="shared" si="272"/>
        <v/>
      </c>
    </row>
    <row r="1627" spans="3:39" x14ac:dyDescent="0.25">
      <c r="C1627" s="179" t="str">
        <f>IF('Planilla de Perforacion'!K1661="Conexión","Conexión","")</f>
        <v/>
      </c>
      <c r="F1627" s="179">
        <f>'Planilla de Perforacion'!AF1661</f>
        <v>0</v>
      </c>
      <c r="G1627" s="179">
        <f>'Planilla de Perforacion'!AQ1661</f>
        <v>0</v>
      </c>
      <c r="H1627" s="179">
        <f>'Planilla de Perforacion'!AS1661</f>
        <v>0</v>
      </c>
      <c r="I1627" s="179">
        <f>'Planilla de Perforacion'!AR1661</f>
        <v>0</v>
      </c>
      <c r="N1627" s="191" t="str">
        <f t="array" ref="N1627">IFERROR(INDEX($F$1:$F$1314,SMALL(IF($C$2:$C$1314=$A$2,ROW()),ROW()-1)),"")</f>
        <v/>
      </c>
      <c r="P1627" s="193" t="str">
        <f t="shared" si="273"/>
        <v/>
      </c>
      <c r="Q1627" s="193" t="str">
        <f t="shared" si="274"/>
        <v/>
      </c>
      <c r="R1627" s="179" t="str">
        <f>IF('Planilla de Perforacion'!K1661="Survey","Survey","")</f>
        <v/>
      </c>
      <c r="T1627" s="179" t="e">
        <f t="shared" si="275"/>
        <v>#VALUE!</v>
      </c>
      <c r="V1627" s="179" t="str">
        <f t="shared" si="276"/>
        <v/>
      </c>
      <c r="AC1627" s="179" t="str">
        <f>IF('Planilla de Perforacion'!K1661="Repasa","Repasa","")</f>
        <v/>
      </c>
      <c r="AE1627" s="179" t="e">
        <f t="shared" si="277"/>
        <v>#VALUE!</v>
      </c>
      <c r="AG1627" s="179" t="str">
        <f t="shared" si="278"/>
        <v/>
      </c>
      <c r="AK1627" t="str">
        <f t="shared" si="279"/>
        <v/>
      </c>
      <c r="AL1627" t="str">
        <f t="shared" si="271"/>
        <v/>
      </c>
      <c r="AM1627" t="str">
        <f t="shared" si="272"/>
        <v/>
      </c>
    </row>
    <row r="1628" spans="3:39" x14ac:dyDescent="0.25">
      <c r="C1628" s="179" t="str">
        <f>IF('Planilla de Perforacion'!K1662="Conexión","Conexión","")</f>
        <v/>
      </c>
      <c r="F1628" s="179">
        <f>'Planilla de Perforacion'!AF1662</f>
        <v>0</v>
      </c>
      <c r="G1628" s="179">
        <f>'Planilla de Perforacion'!AQ1662</f>
        <v>0</v>
      </c>
      <c r="H1628" s="179">
        <f>'Planilla de Perforacion'!AS1662</f>
        <v>0</v>
      </c>
      <c r="I1628" s="179">
        <f>'Planilla de Perforacion'!AR1662</f>
        <v>0</v>
      </c>
      <c r="N1628" s="191" t="str">
        <f t="array" ref="N1628">IFERROR(INDEX($F$1:$F$1314,SMALL(IF($C$2:$C$1314=$A$2,ROW()),ROW()-1)),"")</f>
        <v/>
      </c>
      <c r="P1628" s="193" t="str">
        <f t="shared" si="273"/>
        <v/>
      </c>
      <c r="Q1628" s="193" t="str">
        <f t="shared" si="274"/>
        <v/>
      </c>
      <c r="R1628" s="179" t="str">
        <f>IF('Planilla de Perforacion'!K1662="Survey","Survey","")</f>
        <v/>
      </c>
      <c r="T1628" s="179" t="e">
        <f t="shared" si="275"/>
        <v>#VALUE!</v>
      </c>
      <c r="V1628" s="179" t="str">
        <f t="shared" si="276"/>
        <v/>
      </c>
      <c r="AC1628" s="179" t="str">
        <f>IF('Planilla de Perforacion'!K1662="Repasa","Repasa","")</f>
        <v/>
      </c>
      <c r="AE1628" s="179" t="e">
        <f t="shared" si="277"/>
        <v>#VALUE!</v>
      </c>
      <c r="AG1628" s="179" t="str">
        <f t="shared" si="278"/>
        <v/>
      </c>
      <c r="AK1628" t="str">
        <f t="shared" si="279"/>
        <v/>
      </c>
      <c r="AL1628" t="str">
        <f t="shared" si="271"/>
        <v/>
      </c>
      <c r="AM1628" t="str">
        <f t="shared" si="272"/>
        <v/>
      </c>
    </row>
    <row r="1629" spans="3:39" x14ac:dyDescent="0.25">
      <c r="C1629" s="179" t="str">
        <f>IF('Planilla de Perforacion'!K1663="Conexión","Conexión","")</f>
        <v/>
      </c>
      <c r="F1629" s="179">
        <f>'Planilla de Perforacion'!AF1663</f>
        <v>0</v>
      </c>
      <c r="G1629" s="179">
        <f>'Planilla de Perforacion'!AQ1663</f>
        <v>0</v>
      </c>
      <c r="H1629" s="179">
        <f>'Planilla de Perforacion'!AS1663</f>
        <v>0</v>
      </c>
      <c r="I1629" s="179">
        <f>'Planilla de Perforacion'!AR1663</f>
        <v>0</v>
      </c>
      <c r="N1629" s="191" t="str">
        <f t="array" ref="N1629">IFERROR(INDEX($F$1:$F$1314,SMALL(IF($C$2:$C$1314=$A$2,ROW()),ROW()-1)),"")</f>
        <v/>
      </c>
      <c r="P1629" s="193" t="str">
        <f t="shared" si="273"/>
        <v/>
      </c>
      <c r="Q1629" s="193" t="str">
        <f t="shared" si="274"/>
        <v/>
      </c>
      <c r="R1629" s="179" t="str">
        <f>IF('Planilla de Perforacion'!K1663="Survey","Survey","")</f>
        <v/>
      </c>
      <c r="T1629" s="179" t="e">
        <f t="shared" si="275"/>
        <v>#VALUE!</v>
      </c>
      <c r="V1629" s="179" t="str">
        <f t="shared" si="276"/>
        <v/>
      </c>
      <c r="AC1629" s="179" t="str">
        <f>IF('Planilla de Perforacion'!K1663="Repasa","Repasa","")</f>
        <v/>
      </c>
      <c r="AE1629" s="179" t="e">
        <f t="shared" si="277"/>
        <v>#VALUE!</v>
      </c>
      <c r="AG1629" s="179" t="str">
        <f t="shared" si="278"/>
        <v/>
      </c>
      <c r="AK1629" t="str">
        <f t="shared" si="279"/>
        <v/>
      </c>
      <c r="AL1629" t="str">
        <f t="shared" si="271"/>
        <v/>
      </c>
      <c r="AM1629" t="str">
        <f t="shared" si="272"/>
        <v/>
      </c>
    </row>
    <row r="1630" spans="3:39" x14ac:dyDescent="0.25">
      <c r="C1630" s="179" t="str">
        <f>IF('Planilla de Perforacion'!K1664="Conexión","Conexión","")</f>
        <v/>
      </c>
      <c r="F1630" s="179">
        <f>'Planilla de Perforacion'!AF1664</f>
        <v>0</v>
      </c>
      <c r="G1630" s="179">
        <f>'Planilla de Perforacion'!AQ1664</f>
        <v>0</v>
      </c>
      <c r="H1630" s="179">
        <f>'Planilla de Perforacion'!AS1664</f>
        <v>0</v>
      </c>
      <c r="I1630" s="179">
        <f>'Planilla de Perforacion'!AR1664</f>
        <v>0</v>
      </c>
      <c r="N1630" s="191" t="str">
        <f t="array" ref="N1630">IFERROR(INDEX($F$1:$F$1314,SMALL(IF($C$2:$C$1314=$A$2,ROW()),ROW()-1)),"")</f>
        <v/>
      </c>
      <c r="P1630" s="193" t="str">
        <f t="shared" si="273"/>
        <v/>
      </c>
      <c r="Q1630" s="193" t="str">
        <f t="shared" si="274"/>
        <v/>
      </c>
      <c r="R1630" s="179" t="str">
        <f>IF('Planilla de Perforacion'!K1664="Survey","Survey","")</f>
        <v/>
      </c>
      <c r="T1630" s="179" t="e">
        <f t="shared" si="275"/>
        <v>#VALUE!</v>
      </c>
      <c r="V1630" s="179" t="str">
        <f t="shared" si="276"/>
        <v/>
      </c>
      <c r="AC1630" s="179" t="str">
        <f>IF('Planilla de Perforacion'!K1664="Repasa","Repasa","")</f>
        <v/>
      </c>
      <c r="AE1630" s="179" t="e">
        <f t="shared" si="277"/>
        <v>#VALUE!</v>
      </c>
      <c r="AG1630" s="179" t="str">
        <f t="shared" si="278"/>
        <v/>
      </c>
      <c r="AK1630" t="str">
        <f t="shared" si="279"/>
        <v/>
      </c>
      <c r="AL1630" t="str">
        <f t="shared" si="271"/>
        <v/>
      </c>
      <c r="AM1630" t="str">
        <f t="shared" si="272"/>
        <v/>
      </c>
    </row>
    <row r="1631" spans="3:39" x14ac:dyDescent="0.25">
      <c r="C1631" s="179" t="str">
        <f>IF('Planilla de Perforacion'!K1665="Conexión","Conexión","")</f>
        <v/>
      </c>
      <c r="F1631" s="179">
        <f>'Planilla de Perforacion'!AF1665</f>
        <v>0</v>
      </c>
      <c r="G1631" s="179">
        <f>'Planilla de Perforacion'!AQ1665</f>
        <v>0</v>
      </c>
      <c r="H1631" s="179">
        <f>'Planilla de Perforacion'!AS1665</f>
        <v>0</v>
      </c>
      <c r="I1631" s="179">
        <f>'Planilla de Perforacion'!AR1665</f>
        <v>0</v>
      </c>
      <c r="N1631" s="191" t="str">
        <f t="array" ref="N1631">IFERROR(INDEX($F$1:$F$1314,SMALL(IF($C$2:$C$1314=$A$2,ROW()),ROW()-1)),"")</f>
        <v/>
      </c>
      <c r="P1631" s="193" t="str">
        <f t="shared" si="273"/>
        <v/>
      </c>
      <c r="Q1631" s="193" t="str">
        <f t="shared" si="274"/>
        <v/>
      </c>
      <c r="R1631" s="179" t="str">
        <f>IF('Planilla de Perforacion'!K1665="Survey","Survey","")</f>
        <v/>
      </c>
      <c r="T1631" s="179" t="e">
        <f t="shared" si="275"/>
        <v>#VALUE!</v>
      </c>
      <c r="V1631" s="179" t="str">
        <f t="shared" si="276"/>
        <v/>
      </c>
      <c r="AC1631" s="179" t="str">
        <f>IF('Planilla de Perforacion'!K1665="Repasa","Repasa","")</f>
        <v/>
      </c>
      <c r="AE1631" s="179" t="e">
        <f t="shared" si="277"/>
        <v>#VALUE!</v>
      </c>
      <c r="AG1631" s="179" t="str">
        <f t="shared" si="278"/>
        <v/>
      </c>
      <c r="AK1631" t="str">
        <f t="shared" si="279"/>
        <v/>
      </c>
      <c r="AL1631" t="str">
        <f t="shared" si="271"/>
        <v/>
      </c>
      <c r="AM1631" t="str">
        <f t="shared" si="272"/>
        <v/>
      </c>
    </row>
    <row r="1632" spans="3:39" x14ac:dyDescent="0.25">
      <c r="C1632" s="179" t="str">
        <f>IF('Planilla de Perforacion'!K1666="Conexión","Conexión","")</f>
        <v/>
      </c>
      <c r="F1632" s="179">
        <f>'Planilla de Perforacion'!AF1666</f>
        <v>0</v>
      </c>
      <c r="G1632" s="179">
        <f>'Planilla de Perforacion'!AQ1666</f>
        <v>0</v>
      </c>
      <c r="H1632" s="179">
        <f>'Planilla de Perforacion'!AS1666</f>
        <v>0</v>
      </c>
      <c r="I1632" s="179">
        <f>'Planilla de Perforacion'!AR1666</f>
        <v>0</v>
      </c>
      <c r="N1632" s="191" t="str">
        <f t="array" ref="N1632">IFERROR(INDEX($F$1:$F$1314,SMALL(IF($C$2:$C$1314=$A$2,ROW()),ROW()-1)),"")</f>
        <v/>
      </c>
      <c r="P1632" s="193" t="str">
        <f t="shared" si="273"/>
        <v/>
      </c>
      <c r="Q1632" s="193" t="str">
        <f t="shared" si="274"/>
        <v/>
      </c>
      <c r="R1632" s="179" t="str">
        <f>IF('Planilla de Perforacion'!K1666="Survey","Survey","")</f>
        <v/>
      </c>
      <c r="T1632" s="179" t="e">
        <f t="shared" si="275"/>
        <v>#VALUE!</v>
      </c>
      <c r="V1632" s="179" t="str">
        <f t="shared" si="276"/>
        <v/>
      </c>
      <c r="AC1632" s="179" t="str">
        <f>IF('Planilla de Perforacion'!K1666="Repasa","Repasa","")</f>
        <v/>
      </c>
      <c r="AE1632" s="179" t="e">
        <f t="shared" si="277"/>
        <v>#VALUE!</v>
      </c>
      <c r="AG1632" s="179" t="str">
        <f t="shared" si="278"/>
        <v/>
      </c>
      <c r="AK1632" t="str">
        <f t="shared" si="279"/>
        <v/>
      </c>
      <c r="AL1632" t="str">
        <f t="shared" si="271"/>
        <v/>
      </c>
      <c r="AM1632" t="str">
        <f t="shared" si="272"/>
        <v/>
      </c>
    </row>
    <row r="1633" spans="3:39" x14ac:dyDescent="0.25">
      <c r="C1633" s="179" t="str">
        <f>IF('Planilla de Perforacion'!K1667="Conexión","Conexión","")</f>
        <v/>
      </c>
      <c r="F1633" s="179">
        <f>'Planilla de Perforacion'!AF1667</f>
        <v>0</v>
      </c>
      <c r="G1633" s="179">
        <f>'Planilla de Perforacion'!AQ1667</f>
        <v>0</v>
      </c>
      <c r="H1633" s="179">
        <f>'Planilla de Perforacion'!AS1667</f>
        <v>0</v>
      </c>
      <c r="I1633" s="179">
        <f>'Planilla de Perforacion'!AR1667</f>
        <v>0</v>
      </c>
      <c r="N1633" s="191" t="str">
        <f t="array" ref="N1633">IFERROR(INDEX($F$1:$F$1314,SMALL(IF($C$2:$C$1314=$A$2,ROW()),ROW()-1)),"")</f>
        <v/>
      </c>
      <c r="P1633" s="193" t="str">
        <f t="shared" si="273"/>
        <v/>
      </c>
      <c r="Q1633" s="193" t="str">
        <f t="shared" si="274"/>
        <v/>
      </c>
      <c r="R1633" s="179" t="str">
        <f>IF('Planilla de Perforacion'!K1667="Survey","Survey","")</f>
        <v/>
      </c>
      <c r="T1633" s="179" t="e">
        <f t="shared" si="275"/>
        <v>#VALUE!</v>
      </c>
      <c r="V1633" s="179" t="str">
        <f t="shared" si="276"/>
        <v/>
      </c>
      <c r="AC1633" s="179" t="str">
        <f>IF('Planilla de Perforacion'!K1667="Repasa","Repasa","")</f>
        <v/>
      </c>
      <c r="AE1633" s="179" t="e">
        <f t="shared" si="277"/>
        <v>#VALUE!</v>
      </c>
      <c r="AG1633" s="179" t="str">
        <f t="shared" si="278"/>
        <v/>
      </c>
      <c r="AK1633" t="str">
        <f t="shared" si="279"/>
        <v/>
      </c>
      <c r="AL1633" t="str">
        <f t="shared" si="271"/>
        <v/>
      </c>
      <c r="AM1633" t="str">
        <f t="shared" si="272"/>
        <v/>
      </c>
    </row>
    <row r="1634" spans="3:39" x14ac:dyDescent="0.25">
      <c r="C1634" s="179" t="str">
        <f>IF('Planilla de Perforacion'!K1668="Conexión","Conexión","")</f>
        <v/>
      </c>
      <c r="F1634" s="179">
        <f>'Planilla de Perforacion'!AF1668</f>
        <v>0</v>
      </c>
      <c r="G1634" s="179">
        <f>'Planilla de Perforacion'!AQ1668</f>
        <v>0</v>
      </c>
      <c r="H1634" s="179">
        <f>'Planilla de Perforacion'!AS1668</f>
        <v>0</v>
      </c>
      <c r="I1634" s="179">
        <f>'Planilla de Perforacion'!AR1668</f>
        <v>0</v>
      </c>
      <c r="N1634" s="191" t="str">
        <f t="array" ref="N1634">IFERROR(INDEX($F$1:$F$1314,SMALL(IF($C$2:$C$1314=$A$2,ROW()),ROW()-1)),"")</f>
        <v/>
      </c>
      <c r="P1634" s="193" t="str">
        <f t="shared" si="273"/>
        <v/>
      </c>
      <c r="Q1634" s="193" t="str">
        <f t="shared" si="274"/>
        <v/>
      </c>
      <c r="R1634" s="179" t="str">
        <f>IF('Planilla de Perforacion'!K1668="Survey","Survey","")</f>
        <v/>
      </c>
      <c r="T1634" s="179" t="e">
        <f t="shared" si="275"/>
        <v>#VALUE!</v>
      </c>
      <c r="V1634" s="179" t="str">
        <f t="shared" si="276"/>
        <v/>
      </c>
      <c r="AC1634" s="179" t="str">
        <f>IF('Planilla de Perforacion'!K1668="Repasa","Repasa","")</f>
        <v/>
      </c>
      <c r="AE1634" s="179" t="e">
        <f t="shared" si="277"/>
        <v>#VALUE!</v>
      </c>
      <c r="AG1634" s="179" t="str">
        <f t="shared" si="278"/>
        <v/>
      </c>
      <c r="AK1634" t="str">
        <f t="shared" si="279"/>
        <v/>
      </c>
      <c r="AL1634" t="str">
        <f t="shared" si="271"/>
        <v/>
      </c>
      <c r="AM1634" t="str">
        <f t="shared" si="272"/>
        <v/>
      </c>
    </row>
    <row r="1635" spans="3:39" x14ac:dyDescent="0.25">
      <c r="C1635" s="179" t="str">
        <f>IF('Planilla de Perforacion'!K1669="Conexión","Conexión","")</f>
        <v/>
      </c>
      <c r="F1635" s="179">
        <f>'Planilla de Perforacion'!AF1669</f>
        <v>0</v>
      </c>
      <c r="G1635" s="179">
        <f>'Planilla de Perforacion'!AQ1669</f>
        <v>0</v>
      </c>
      <c r="H1635" s="179">
        <f>'Planilla de Perforacion'!AS1669</f>
        <v>0</v>
      </c>
      <c r="I1635" s="179">
        <f>'Planilla de Perforacion'!AR1669</f>
        <v>0</v>
      </c>
      <c r="N1635" s="191" t="str">
        <f t="array" ref="N1635">IFERROR(INDEX($F$1:$F$1314,SMALL(IF($C$2:$C$1314=$A$2,ROW()),ROW()-1)),"")</f>
        <v/>
      </c>
      <c r="P1635" s="193" t="str">
        <f t="shared" si="273"/>
        <v/>
      </c>
      <c r="Q1635" s="193" t="str">
        <f t="shared" si="274"/>
        <v/>
      </c>
      <c r="R1635" s="179" t="str">
        <f>IF('Planilla de Perforacion'!K1669="Survey","Survey","")</f>
        <v/>
      </c>
      <c r="T1635" s="179" t="e">
        <f t="shared" si="275"/>
        <v>#VALUE!</v>
      </c>
      <c r="V1635" s="179" t="str">
        <f t="shared" si="276"/>
        <v/>
      </c>
      <c r="AC1635" s="179" t="str">
        <f>IF('Planilla de Perforacion'!K1669="Repasa","Repasa","")</f>
        <v/>
      </c>
      <c r="AE1635" s="179" t="e">
        <f t="shared" si="277"/>
        <v>#VALUE!</v>
      </c>
      <c r="AG1635" s="179" t="str">
        <f t="shared" si="278"/>
        <v/>
      </c>
      <c r="AK1635" t="str">
        <f t="shared" si="279"/>
        <v/>
      </c>
      <c r="AL1635" t="str">
        <f t="shared" si="271"/>
        <v/>
      </c>
      <c r="AM1635" t="str">
        <f t="shared" si="272"/>
        <v/>
      </c>
    </row>
    <row r="1636" spans="3:39" x14ac:dyDescent="0.25">
      <c r="C1636" s="179" t="str">
        <f>IF('Planilla de Perforacion'!K1670="Conexión","Conexión","")</f>
        <v/>
      </c>
      <c r="F1636" s="179">
        <f>'Planilla de Perforacion'!AF1670</f>
        <v>0</v>
      </c>
      <c r="G1636" s="179">
        <f>'Planilla de Perforacion'!AQ1670</f>
        <v>0</v>
      </c>
      <c r="H1636" s="179">
        <f>'Planilla de Perforacion'!AS1670</f>
        <v>0</v>
      </c>
      <c r="I1636" s="179">
        <f>'Planilla de Perforacion'!AR1670</f>
        <v>0</v>
      </c>
      <c r="N1636" s="191" t="str">
        <f t="array" ref="N1636">IFERROR(INDEX($F$1:$F$1314,SMALL(IF($C$2:$C$1314=$A$2,ROW()),ROW()-1)),"")</f>
        <v/>
      </c>
      <c r="P1636" s="193" t="str">
        <f t="shared" si="273"/>
        <v/>
      </c>
      <c r="Q1636" s="193" t="str">
        <f t="shared" si="274"/>
        <v/>
      </c>
      <c r="R1636" s="179" t="str">
        <f>IF('Planilla de Perforacion'!K1670="Survey","Survey","")</f>
        <v/>
      </c>
      <c r="T1636" s="179" t="e">
        <f t="shared" si="275"/>
        <v>#VALUE!</v>
      </c>
      <c r="V1636" s="179" t="str">
        <f t="shared" si="276"/>
        <v/>
      </c>
      <c r="AC1636" s="179" t="str">
        <f>IF('Planilla de Perforacion'!K1670="Repasa","Repasa","")</f>
        <v/>
      </c>
      <c r="AE1636" s="179" t="e">
        <f t="shared" si="277"/>
        <v>#VALUE!</v>
      </c>
      <c r="AG1636" s="179" t="str">
        <f t="shared" si="278"/>
        <v/>
      </c>
      <c r="AK1636" t="str">
        <f t="shared" si="279"/>
        <v/>
      </c>
      <c r="AL1636" t="str">
        <f t="shared" si="271"/>
        <v/>
      </c>
      <c r="AM1636" t="str">
        <f t="shared" si="272"/>
        <v/>
      </c>
    </row>
    <row r="1637" spans="3:39" x14ac:dyDescent="0.25">
      <c r="C1637" s="179" t="str">
        <f>IF('Planilla de Perforacion'!K1671="Conexión","Conexión","")</f>
        <v/>
      </c>
      <c r="F1637" s="179">
        <f>'Planilla de Perforacion'!AF1671</f>
        <v>0</v>
      </c>
      <c r="G1637" s="179">
        <f>'Planilla de Perforacion'!AQ1671</f>
        <v>0</v>
      </c>
      <c r="H1637" s="179">
        <f>'Planilla de Perforacion'!AS1671</f>
        <v>0</v>
      </c>
      <c r="I1637" s="179">
        <f>'Planilla de Perforacion'!AR1671</f>
        <v>0</v>
      </c>
      <c r="N1637" s="191" t="str">
        <f t="array" ref="N1637">IFERROR(INDEX($F$1:$F$1314,SMALL(IF($C$2:$C$1314=$A$2,ROW()),ROW()-1)),"")</f>
        <v/>
      </c>
      <c r="P1637" s="193" t="str">
        <f t="shared" si="273"/>
        <v/>
      </c>
      <c r="Q1637" s="193" t="str">
        <f t="shared" si="274"/>
        <v/>
      </c>
      <c r="R1637" s="179" t="str">
        <f>IF('Planilla de Perforacion'!K1671="Survey","Survey","")</f>
        <v/>
      </c>
      <c r="T1637" s="179" t="e">
        <f t="shared" si="275"/>
        <v>#VALUE!</v>
      </c>
      <c r="V1637" s="179" t="str">
        <f t="shared" si="276"/>
        <v/>
      </c>
      <c r="AC1637" s="179" t="str">
        <f>IF('Planilla de Perforacion'!K1671="Repasa","Repasa","")</f>
        <v/>
      </c>
      <c r="AE1637" s="179" t="e">
        <f t="shared" si="277"/>
        <v>#VALUE!</v>
      </c>
      <c r="AG1637" s="179" t="str">
        <f t="shared" si="278"/>
        <v/>
      </c>
      <c r="AK1637" t="str">
        <f t="shared" si="279"/>
        <v/>
      </c>
      <c r="AL1637" t="str">
        <f t="shared" si="271"/>
        <v/>
      </c>
      <c r="AM1637" t="str">
        <f t="shared" si="272"/>
        <v/>
      </c>
    </row>
    <row r="1638" spans="3:39" x14ac:dyDescent="0.25">
      <c r="C1638" s="179" t="str">
        <f>IF('Planilla de Perforacion'!K1672="Conexión","Conexión","")</f>
        <v/>
      </c>
      <c r="F1638" s="179">
        <f>'Planilla de Perforacion'!AF1672</f>
        <v>0</v>
      </c>
      <c r="G1638" s="179">
        <f>'Planilla de Perforacion'!AQ1672</f>
        <v>0</v>
      </c>
      <c r="H1638" s="179">
        <f>'Planilla de Perforacion'!AS1672</f>
        <v>0</v>
      </c>
      <c r="I1638" s="179">
        <f>'Planilla de Perforacion'!AR1672</f>
        <v>0</v>
      </c>
      <c r="N1638" s="191" t="str">
        <f t="array" ref="N1638">IFERROR(INDEX($F$1:$F$1314,SMALL(IF($C$2:$C$1314=$A$2,ROW()),ROW()-1)),"")</f>
        <v/>
      </c>
      <c r="P1638" s="193" t="str">
        <f t="shared" si="273"/>
        <v/>
      </c>
      <c r="Q1638" s="193" t="str">
        <f t="shared" si="274"/>
        <v/>
      </c>
      <c r="R1638" s="179" t="str">
        <f>IF('Planilla de Perforacion'!K1672="Survey","Survey","")</f>
        <v/>
      </c>
      <c r="T1638" s="179" t="e">
        <f t="shared" si="275"/>
        <v>#VALUE!</v>
      </c>
      <c r="V1638" s="179" t="str">
        <f t="shared" si="276"/>
        <v/>
      </c>
      <c r="AC1638" s="179" t="str">
        <f>IF('Planilla de Perforacion'!K1672="Repasa","Repasa","")</f>
        <v/>
      </c>
      <c r="AE1638" s="179" t="e">
        <f t="shared" si="277"/>
        <v>#VALUE!</v>
      </c>
      <c r="AG1638" s="179" t="str">
        <f t="shared" si="278"/>
        <v/>
      </c>
      <c r="AK1638" t="str">
        <f t="shared" si="279"/>
        <v/>
      </c>
      <c r="AL1638" t="str">
        <f t="shared" si="271"/>
        <v/>
      </c>
      <c r="AM1638" t="str">
        <f t="shared" si="272"/>
        <v/>
      </c>
    </row>
    <row r="1639" spans="3:39" x14ac:dyDescent="0.25">
      <c r="C1639" s="179" t="str">
        <f>IF('Planilla de Perforacion'!K1673="Conexión","Conexión","")</f>
        <v/>
      </c>
      <c r="F1639" s="179">
        <f>'Planilla de Perforacion'!AF1673</f>
        <v>0</v>
      </c>
      <c r="G1639" s="179">
        <f>'Planilla de Perforacion'!AQ1673</f>
        <v>0</v>
      </c>
      <c r="H1639" s="179">
        <f>'Planilla de Perforacion'!AS1673</f>
        <v>0</v>
      </c>
      <c r="I1639" s="179">
        <f>'Planilla de Perforacion'!AR1673</f>
        <v>0</v>
      </c>
      <c r="N1639" s="191" t="str">
        <f t="array" ref="N1639">IFERROR(INDEX($F$1:$F$1314,SMALL(IF($C$2:$C$1314=$A$2,ROW()),ROW()-1)),"")</f>
        <v/>
      </c>
      <c r="P1639" s="193" t="str">
        <f t="shared" si="273"/>
        <v/>
      </c>
      <c r="Q1639" s="193" t="str">
        <f t="shared" si="274"/>
        <v/>
      </c>
      <c r="R1639" s="179" t="str">
        <f>IF('Planilla de Perforacion'!K1673="Survey","Survey","")</f>
        <v/>
      </c>
      <c r="T1639" s="179" t="e">
        <f t="shared" si="275"/>
        <v>#VALUE!</v>
      </c>
      <c r="V1639" s="179" t="str">
        <f t="shared" si="276"/>
        <v/>
      </c>
      <c r="AC1639" s="179" t="str">
        <f>IF('Planilla de Perforacion'!K1673="Repasa","Repasa","")</f>
        <v/>
      </c>
      <c r="AE1639" s="179" t="e">
        <f t="shared" si="277"/>
        <v>#VALUE!</v>
      </c>
      <c r="AG1639" s="179" t="str">
        <f t="shared" si="278"/>
        <v/>
      </c>
      <c r="AK1639" t="str">
        <f t="shared" si="279"/>
        <v/>
      </c>
      <c r="AL1639" t="str">
        <f t="shared" si="271"/>
        <v/>
      </c>
      <c r="AM1639" t="str">
        <f t="shared" si="272"/>
        <v/>
      </c>
    </row>
    <row r="1640" spans="3:39" x14ac:dyDescent="0.25">
      <c r="C1640" s="179" t="str">
        <f>IF('Planilla de Perforacion'!K1674="Conexión","Conexión","")</f>
        <v/>
      </c>
      <c r="F1640" s="179">
        <f>'Planilla de Perforacion'!AF1674</f>
        <v>0</v>
      </c>
      <c r="G1640" s="179">
        <f>'Planilla de Perforacion'!AQ1674</f>
        <v>0</v>
      </c>
      <c r="H1640" s="179">
        <f>'Planilla de Perforacion'!AS1674</f>
        <v>0</v>
      </c>
      <c r="I1640" s="179">
        <f>'Planilla de Perforacion'!AR1674</f>
        <v>0</v>
      </c>
      <c r="N1640" s="191" t="str">
        <f t="array" ref="N1640">IFERROR(INDEX($F$1:$F$1314,SMALL(IF($C$2:$C$1314=$A$2,ROW()),ROW()-1)),"")</f>
        <v/>
      </c>
      <c r="P1640" s="193" t="str">
        <f t="shared" si="273"/>
        <v/>
      </c>
      <c r="Q1640" s="193" t="str">
        <f t="shared" si="274"/>
        <v/>
      </c>
      <c r="R1640" s="179" t="str">
        <f>IF('Planilla de Perforacion'!K1674="Survey","Survey","")</f>
        <v/>
      </c>
      <c r="T1640" s="179" t="e">
        <f t="shared" si="275"/>
        <v>#VALUE!</v>
      </c>
      <c r="V1640" s="179" t="str">
        <f t="shared" si="276"/>
        <v/>
      </c>
      <c r="AC1640" s="179" t="str">
        <f>IF('Planilla de Perforacion'!K1674="Repasa","Repasa","")</f>
        <v/>
      </c>
      <c r="AE1640" s="179" t="e">
        <f t="shared" si="277"/>
        <v>#VALUE!</v>
      </c>
      <c r="AG1640" s="179" t="str">
        <f t="shared" si="278"/>
        <v/>
      </c>
      <c r="AK1640" t="str">
        <f t="shared" si="279"/>
        <v/>
      </c>
      <c r="AL1640" t="str">
        <f t="shared" si="271"/>
        <v/>
      </c>
      <c r="AM1640" t="str">
        <f t="shared" si="272"/>
        <v/>
      </c>
    </row>
    <row r="1641" spans="3:39" x14ac:dyDescent="0.25">
      <c r="C1641" s="179" t="str">
        <f>IF('Planilla de Perforacion'!K1675="Conexión","Conexión","")</f>
        <v/>
      </c>
      <c r="F1641" s="179">
        <f>'Planilla de Perforacion'!AF1675</f>
        <v>0</v>
      </c>
      <c r="G1641" s="179">
        <f>'Planilla de Perforacion'!AQ1675</f>
        <v>0</v>
      </c>
      <c r="H1641" s="179">
        <f>'Planilla de Perforacion'!AS1675</f>
        <v>0</v>
      </c>
      <c r="I1641" s="179">
        <f>'Planilla de Perforacion'!AR1675</f>
        <v>0</v>
      </c>
      <c r="N1641" s="191" t="str">
        <f t="array" ref="N1641">IFERROR(INDEX($F$1:$F$1314,SMALL(IF($C$2:$C$1314=$A$2,ROW()),ROW()-1)),"")</f>
        <v/>
      </c>
      <c r="P1641" s="193" t="str">
        <f t="shared" si="273"/>
        <v/>
      </c>
      <c r="Q1641" s="193" t="str">
        <f t="shared" si="274"/>
        <v/>
      </c>
      <c r="R1641" s="179" t="str">
        <f>IF('Planilla de Perforacion'!K1675="Survey","Survey","")</f>
        <v/>
      </c>
      <c r="T1641" s="179" t="e">
        <f t="shared" si="275"/>
        <v>#VALUE!</v>
      </c>
      <c r="V1641" s="179" t="str">
        <f t="shared" si="276"/>
        <v/>
      </c>
      <c r="AC1641" s="179" t="str">
        <f>IF('Planilla de Perforacion'!K1675="Repasa","Repasa","")</f>
        <v/>
      </c>
      <c r="AE1641" s="179" t="e">
        <f t="shared" si="277"/>
        <v>#VALUE!</v>
      </c>
      <c r="AG1641" s="179" t="str">
        <f t="shared" si="278"/>
        <v/>
      </c>
      <c r="AK1641" t="str">
        <f t="shared" si="279"/>
        <v/>
      </c>
      <c r="AL1641" t="str">
        <f t="shared" si="271"/>
        <v/>
      </c>
      <c r="AM1641" t="str">
        <f t="shared" si="272"/>
        <v/>
      </c>
    </row>
    <row r="1642" spans="3:39" x14ac:dyDescent="0.25">
      <c r="C1642" s="179" t="str">
        <f>IF('Planilla de Perforacion'!K1676="Conexión","Conexión","")</f>
        <v/>
      </c>
      <c r="F1642" s="179">
        <f>'Planilla de Perforacion'!AF1676</f>
        <v>0</v>
      </c>
      <c r="G1642" s="179">
        <f>'Planilla de Perforacion'!AQ1676</f>
        <v>0</v>
      </c>
      <c r="H1642" s="179">
        <f>'Planilla de Perforacion'!AS1676</f>
        <v>0</v>
      </c>
      <c r="I1642" s="179">
        <f>'Planilla de Perforacion'!AR1676</f>
        <v>0</v>
      </c>
      <c r="N1642" s="191" t="str">
        <f t="array" ref="N1642">IFERROR(INDEX($F$1:$F$1314,SMALL(IF($C$2:$C$1314=$A$2,ROW()),ROW()-1)),"")</f>
        <v/>
      </c>
      <c r="P1642" s="193" t="str">
        <f t="shared" si="273"/>
        <v/>
      </c>
      <c r="Q1642" s="193" t="str">
        <f t="shared" si="274"/>
        <v/>
      </c>
      <c r="R1642" s="179" t="str">
        <f>IF('Planilla de Perforacion'!K1676="Survey","Survey","")</f>
        <v/>
      </c>
      <c r="T1642" s="179" t="e">
        <f t="shared" si="275"/>
        <v>#VALUE!</v>
      </c>
      <c r="V1642" s="179" t="str">
        <f t="shared" si="276"/>
        <v/>
      </c>
      <c r="AC1642" s="179" t="str">
        <f>IF('Planilla de Perforacion'!K1676="Repasa","Repasa","")</f>
        <v/>
      </c>
      <c r="AE1642" s="179" t="e">
        <f t="shared" si="277"/>
        <v>#VALUE!</v>
      </c>
      <c r="AG1642" s="179" t="str">
        <f t="shared" si="278"/>
        <v/>
      </c>
      <c r="AK1642" t="str">
        <f t="shared" si="279"/>
        <v/>
      </c>
      <c r="AL1642" t="str">
        <f t="shared" si="271"/>
        <v/>
      </c>
      <c r="AM1642" t="str">
        <f t="shared" si="272"/>
        <v/>
      </c>
    </row>
    <row r="1643" spans="3:39" x14ac:dyDescent="0.25">
      <c r="C1643" s="179" t="str">
        <f>IF('Planilla de Perforacion'!K1677="Conexión","Conexión","")</f>
        <v/>
      </c>
      <c r="F1643" s="179">
        <f>'Planilla de Perforacion'!AF1677</f>
        <v>0</v>
      </c>
      <c r="G1643" s="179">
        <f>'Planilla de Perforacion'!AQ1677</f>
        <v>0</v>
      </c>
      <c r="H1643" s="179">
        <f>'Planilla de Perforacion'!AS1677</f>
        <v>0</v>
      </c>
      <c r="I1643" s="179">
        <f>'Planilla de Perforacion'!AR1677</f>
        <v>0</v>
      </c>
      <c r="N1643" s="191" t="str">
        <f t="array" ref="N1643">IFERROR(INDEX($F$1:$F$1314,SMALL(IF($C$2:$C$1314=$A$2,ROW()),ROW()-1)),"")</f>
        <v/>
      </c>
      <c r="P1643" s="193" t="str">
        <f t="shared" si="273"/>
        <v/>
      </c>
      <c r="Q1643" s="193" t="str">
        <f t="shared" si="274"/>
        <v/>
      </c>
      <c r="R1643" s="179" t="str">
        <f>IF('Planilla de Perforacion'!K1677="Survey","Survey","")</f>
        <v/>
      </c>
      <c r="T1643" s="179" t="e">
        <f t="shared" si="275"/>
        <v>#VALUE!</v>
      </c>
      <c r="V1643" s="179" t="str">
        <f t="shared" si="276"/>
        <v/>
      </c>
      <c r="AC1643" s="179" t="str">
        <f>IF('Planilla de Perforacion'!K1677="Repasa","Repasa","")</f>
        <v/>
      </c>
      <c r="AE1643" s="179" t="e">
        <f t="shared" si="277"/>
        <v>#VALUE!</v>
      </c>
      <c r="AG1643" s="179" t="str">
        <f t="shared" si="278"/>
        <v/>
      </c>
      <c r="AK1643" t="str">
        <f t="shared" si="279"/>
        <v/>
      </c>
      <c r="AL1643" t="str">
        <f t="shared" si="271"/>
        <v/>
      </c>
      <c r="AM1643" t="str">
        <f t="shared" si="272"/>
        <v/>
      </c>
    </row>
    <row r="1644" spans="3:39" x14ac:dyDescent="0.25">
      <c r="C1644" s="179" t="str">
        <f>IF('Planilla de Perforacion'!K1678="Conexión","Conexión","")</f>
        <v/>
      </c>
      <c r="F1644" s="179">
        <f>'Planilla de Perforacion'!AF1678</f>
        <v>0</v>
      </c>
      <c r="G1644" s="179">
        <f>'Planilla de Perforacion'!AQ1678</f>
        <v>0</v>
      </c>
      <c r="H1644" s="179">
        <f>'Planilla de Perforacion'!AS1678</f>
        <v>0</v>
      </c>
      <c r="I1644" s="179">
        <f>'Planilla de Perforacion'!AR1678</f>
        <v>0</v>
      </c>
      <c r="N1644" s="191" t="str">
        <f t="array" ref="N1644">IFERROR(INDEX($F$1:$F$1314,SMALL(IF($C$2:$C$1314=$A$2,ROW()),ROW()-1)),"")</f>
        <v/>
      </c>
      <c r="P1644" s="193" t="str">
        <f t="shared" si="273"/>
        <v/>
      </c>
      <c r="Q1644" s="193" t="str">
        <f t="shared" si="274"/>
        <v/>
      </c>
      <c r="R1644" s="179" t="str">
        <f>IF('Planilla de Perforacion'!K1678="Survey","Survey","")</f>
        <v/>
      </c>
      <c r="T1644" s="179" t="e">
        <f t="shared" si="275"/>
        <v>#VALUE!</v>
      </c>
      <c r="V1644" s="179" t="str">
        <f t="shared" si="276"/>
        <v/>
      </c>
      <c r="AC1644" s="179" t="str">
        <f>IF('Planilla de Perforacion'!K1678="Repasa","Repasa","")</f>
        <v/>
      </c>
      <c r="AE1644" s="179" t="e">
        <f t="shared" si="277"/>
        <v>#VALUE!</v>
      </c>
      <c r="AG1644" s="179" t="str">
        <f t="shared" si="278"/>
        <v/>
      </c>
      <c r="AK1644" t="str">
        <f t="shared" si="279"/>
        <v/>
      </c>
      <c r="AL1644" t="str">
        <f t="shared" si="271"/>
        <v/>
      </c>
      <c r="AM1644" t="str">
        <f t="shared" si="272"/>
        <v/>
      </c>
    </row>
    <row r="1645" spans="3:39" x14ac:dyDescent="0.25">
      <c r="C1645" s="179" t="str">
        <f>IF('Planilla de Perforacion'!K1679="Conexión","Conexión","")</f>
        <v/>
      </c>
      <c r="F1645" s="179">
        <f>'Planilla de Perforacion'!AF1679</f>
        <v>0</v>
      </c>
      <c r="G1645" s="179">
        <f>'Planilla de Perforacion'!AQ1679</f>
        <v>0</v>
      </c>
      <c r="H1645" s="179">
        <f>'Planilla de Perforacion'!AS1679</f>
        <v>0</v>
      </c>
      <c r="I1645" s="179">
        <f>'Planilla de Perforacion'!AR1679</f>
        <v>0</v>
      </c>
      <c r="N1645" s="191" t="str">
        <f t="array" ref="N1645">IFERROR(INDEX($F$1:$F$1314,SMALL(IF($C$2:$C$1314=$A$2,ROW()),ROW()-1)),"")</f>
        <v/>
      </c>
      <c r="P1645" s="193" t="str">
        <f t="shared" si="273"/>
        <v/>
      </c>
      <c r="Q1645" s="193" t="str">
        <f t="shared" si="274"/>
        <v/>
      </c>
      <c r="R1645" s="179" t="str">
        <f>IF('Planilla de Perforacion'!K1679="Survey","Survey","")</f>
        <v/>
      </c>
      <c r="T1645" s="179" t="e">
        <f t="shared" si="275"/>
        <v>#VALUE!</v>
      </c>
      <c r="V1645" s="179" t="str">
        <f t="shared" si="276"/>
        <v/>
      </c>
      <c r="AC1645" s="179" t="str">
        <f>IF('Planilla de Perforacion'!K1679="Repasa","Repasa","")</f>
        <v/>
      </c>
      <c r="AE1645" s="179" t="e">
        <f t="shared" si="277"/>
        <v>#VALUE!</v>
      </c>
      <c r="AG1645" s="179" t="str">
        <f t="shared" si="278"/>
        <v/>
      </c>
      <c r="AK1645" t="str">
        <f t="shared" si="279"/>
        <v/>
      </c>
      <c r="AL1645" t="str">
        <f t="shared" si="271"/>
        <v/>
      </c>
      <c r="AM1645" t="str">
        <f t="shared" si="272"/>
        <v/>
      </c>
    </row>
    <row r="1646" spans="3:39" x14ac:dyDescent="0.25">
      <c r="C1646" s="179" t="str">
        <f>IF('Planilla de Perforacion'!K1680="Conexión","Conexión","")</f>
        <v/>
      </c>
      <c r="F1646" s="179">
        <f>'Planilla de Perforacion'!AF1680</f>
        <v>0</v>
      </c>
      <c r="G1646" s="179">
        <f>'Planilla de Perforacion'!AQ1680</f>
        <v>0</v>
      </c>
      <c r="H1646" s="179">
        <f>'Planilla de Perforacion'!AS1680</f>
        <v>0</v>
      </c>
      <c r="I1646" s="179">
        <f>'Planilla de Perforacion'!AR1680</f>
        <v>0</v>
      </c>
      <c r="N1646" s="191" t="str">
        <f t="array" ref="N1646">IFERROR(INDEX($F$1:$F$1314,SMALL(IF($C$2:$C$1314=$A$2,ROW()),ROW()-1)),"")</f>
        <v/>
      </c>
      <c r="P1646" s="193" t="str">
        <f t="shared" si="273"/>
        <v/>
      </c>
      <c r="Q1646" s="193" t="str">
        <f t="shared" si="274"/>
        <v/>
      </c>
      <c r="R1646" s="179" t="str">
        <f>IF('Planilla de Perforacion'!K1680="Survey","Survey","")</f>
        <v/>
      </c>
      <c r="T1646" s="179" t="e">
        <f t="shared" si="275"/>
        <v>#VALUE!</v>
      </c>
      <c r="V1646" s="179" t="str">
        <f t="shared" si="276"/>
        <v/>
      </c>
      <c r="AC1646" s="179" t="str">
        <f>IF('Planilla de Perforacion'!K1680="Repasa","Repasa","")</f>
        <v/>
      </c>
      <c r="AE1646" s="179" t="e">
        <f t="shared" si="277"/>
        <v>#VALUE!</v>
      </c>
      <c r="AG1646" s="179" t="str">
        <f t="shared" si="278"/>
        <v/>
      </c>
      <c r="AK1646" t="str">
        <f t="shared" si="279"/>
        <v/>
      </c>
      <c r="AL1646" t="str">
        <f t="shared" si="271"/>
        <v/>
      </c>
      <c r="AM1646" t="str">
        <f t="shared" si="272"/>
        <v/>
      </c>
    </row>
    <row r="1647" spans="3:39" x14ac:dyDescent="0.25">
      <c r="C1647" s="179" t="str">
        <f>IF('Planilla de Perforacion'!K1681="Conexión","Conexión","")</f>
        <v/>
      </c>
      <c r="F1647" s="179">
        <f>'Planilla de Perforacion'!AF1681</f>
        <v>0</v>
      </c>
      <c r="G1647" s="179">
        <f>'Planilla de Perforacion'!AQ1681</f>
        <v>0</v>
      </c>
      <c r="H1647" s="179">
        <f>'Planilla de Perforacion'!AS1681</f>
        <v>0</v>
      </c>
      <c r="I1647" s="179">
        <f>'Planilla de Perforacion'!AR1681</f>
        <v>0</v>
      </c>
      <c r="N1647" s="191" t="str">
        <f t="array" ref="N1647">IFERROR(INDEX($F$1:$F$1314,SMALL(IF($C$2:$C$1314=$A$2,ROW()),ROW()-1)),"")</f>
        <v/>
      </c>
      <c r="P1647" s="193" t="str">
        <f t="shared" si="273"/>
        <v/>
      </c>
      <c r="Q1647" s="193" t="str">
        <f t="shared" si="274"/>
        <v/>
      </c>
      <c r="R1647" s="179" t="str">
        <f>IF('Planilla de Perforacion'!K1681="Survey","Survey","")</f>
        <v/>
      </c>
      <c r="T1647" s="179" t="e">
        <f t="shared" si="275"/>
        <v>#VALUE!</v>
      </c>
      <c r="V1647" s="179" t="str">
        <f t="shared" si="276"/>
        <v/>
      </c>
      <c r="AC1647" s="179" t="str">
        <f>IF('Planilla de Perforacion'!K1681="Repasa","Repasa","")</f>
        <v/>
      </c>
      <c r="AE1647" s="179" t="e">
        <f t="shared" si="277"/>
        <v>#VALUE!</v>
      </c>
      <c r="AG1647" s="179" t="str">
        <f t="shared" si="278"/>
        <v/>
      </c>
      <c r="AK1647" t="str">
        <f t="shared" si="279"/>
        <v/>
      </c>
      <c r="AL1647" t="str">
        <f t="shared" si="271"/>
        <v/>
      </c>
      <c r="AM1647" t="str">
        <f t="shared" si="272"/>
        <v/>
      </c>
    </row>
    <row r="1648" spans="3:39" x14ac:dyDescent="0.25">
      <c r="C1648" s="179" t="str">
        <f>IF('Planilla de Perforacion'!K1682="Conexión","Conexión","")</f>
        <v/>
      </c>
      <c r="F1648" s="179">
        <f>'Planilla de Perforacion'!AF1682</f>
        <v>0</v>
      </c>
      <c r="G1648" s="179">
        <f>'Planilla de Perforacion'!AQ1682</f>
        <v>0</v>
      </c>
      <c r="H1648" s="179">
        <f>'Planilla de Perforacion'!AS1682</f>
        <v>0</v>
      </c>
      <c r="I1648" s="179">
        <f>'Planilla de Perforacion'!AR1682</f>
        <v>0</v>
      </c>
      <c r="N1648" s="191" t="str">
        <f t="array" ref="N1648">IFERROR(INDEX($F$1:$F$1314,SMALL(IF($C$2:$C$1314=$A$2,ROW()),ROW()-1)),"")</f>
        <v/>
      </c>
      <c r="P1648" s="193" t="str">
        <f t="shared" si="273"/>
        <v/>
      </c>
      <c r="Q1648" s="193" t="str">
        <f t="shared" si="274"/>
        <v/>
      </c>
      <c r="R1648" s="179" t="str">
        <f>IF('Planilla de Perforacion'!K1682="Survey","Survey","")</f>
        <v/>
      </c>
      <c r="T1648" s="179" t="e">
        <f t="shared" si="275"/>
        <v>#VALUE!</v>
      </c>
      <c r="V1648" s="179" t="str">
        <f t="shared" si="276"/>
        <v/>
      </c>
      <c r="AC1648" s="179" t="str">
        <f>IF('Planilla de Perforacion'!K1682="Repasa","Repasa","")</f>
        <v/>
      </c>
      <c r="AE1648" s="179" t="e">
        <f t="shared" si="277"/>
        <v>#VALUE!</v>
      </c>
      <c r="AG1648" s="179" t="str">
        <f t="shared" si="278"/>
        <v/>
      </c>
      <c r="AK1648" t="str">
        <f t="shared" si="279"/>
        <v/>
      </c>
      <c r="AL1648" t="str">
        <f t="shared" si="271"/>
        <v/>
      </c>
      <c r="AM1648" t="str">
        <f t="shared" si="272"/>
        <v/>
      </c>
    </row>
    <row r="1649" spans="3:39" x14ac:dyDescent="0.25">
      <c r="C1649" s="179" t="str">
        <f>IF('Planilla de Perforacion'!K1683="Conexión","Conexión","")</f>
        <v/>
      </c>
      <c r="F1649" s="179">
        <f>'Planilla de Perforacion'!AF1683</f>
        <v>0</v>
      </c>
      <c r="G1649" s="179">
        <f>'Planilla de Perforacion'!AQ1683</f>
        <v>0</v>
      </c>
      <c r="H1649" s="179">
        <f>'Planilla de Perforacion'!AS1683</f>
        <v>0</v>
      </c>
      <c r="I1649" s="179">
        <f>'Planilla de Perforacion'!AR1683</f>
        <v>0</v>
      </c>
      <c r="N1649" s="191" t="str">
        <f t="array" ref="N1649">IFERROR(INDEX($F$1:$F$1314,SMALL(IF($C$2:$C$1314=$A$2,ROW()),ROW()-1)),"")</f>
        <v/>
      </c>
      <c r="P1649" s="193" t="str">
        <f t="shared" si="273"/>
        <v/>
      </c>
      <c r="Q1649" s="193" t="str">
        <f t="shared" si="274"/>
        <v/>
      </c>
      <c r="R1649" s="179" t="str">
        <f>IF('Planilla de Perforacion'!K1683="Survey","Survey","")</f>
        <v/>
      </c>
      <c r="T1649" s="179" t="e">
        <f t="shared" si="275"/>
        <v>#VALUE!</v>
      </c>
      <c r="V1649" s="179" t="str">
        <f t="shared" si="276"/>
        <v/>
      </c>
      <c r="AC1649" s="179" t="str">
        <f>IF('Planilla de Perforacion'!K1683="Repasa","Repasa","")</f>
        <v/>
      </c>
      <c r="AE1649" s="179" t="e">
        <f t="shared" si="277"/>
        <v>#VALUE!</v>
      </c>
      <c r="AG1649" s="179" t="str">
        <f t="shared" si="278"/>
        <v/>
      </c>
      <c r="AK1649" t="str">
        <f t="shared" si="279"/>
        <v/>
      </c>
      <c r="AL1649" t="str">
        <f t="shared" si="271"/>
        <v/>
      </c>
      <c r="AM1649" t="str">
        <f t="shared" si="272"/>
        <v/>
      </c>
    </row>
    <row r="1650" spans="3:39" x14ac:dyDescent="0.25">
      <c r="C1650" s="179" t="str">
        <f>IF('Planilla de Perforacion'!K1684="Conexión","Conexión","")</f>
        <v/>
      </c>
      <c r="F1650" s="179">
        <f>'Planilla de Perforacion'!AF1684</f>
        <v>0</v>
      </c>
      <c r="G1650" s="179">
        <f>'Planilla de Perforacion'!AQ1684</f>
        <v>0</v>
      </c>
      <c r="H1650" s="179">
        <f>'Planilla de Perforacion'!AS1684</f>
        <v>0</v>
      </c>
      <c r="I1650" s="179">
        <f>'Planilla de Perforacion'!AR1684</f>
        <v>0</v>
      </c>
      <c r="N1650" s="191" t="str">
        <f t="array" ref="N1650">IFERROR(INDEX($F$1:$F$1314,SMALL(IF($C$2:$C$1314=$A$2,ROW()),ROW()-1)),"")</f>
        <v/>
      </c>
      <c r="P1650" s="193" t="str">
        <f t="shared" si="273"/>
        <v/>
      </c>
      <c r="Q1650" s="193" t="str">
        <f t="shared" si="274"/>
        <v/>
      </c>
      <c r="R1650" s="179" t="str">
        <f>IF('Planilla de Perforacion'!K1684="Survey","Survey","")</f>
        <v/>
      </c>
      <c r="T1650" s="179" t="e">
        <f t="shared" si="275"/>
        <v>#VALUE!</v>
      </c>
      <c r="V1650" s="179" t="str">
        <f t="shared" si="276"/>
        <v/>
      </c>
      <c r="AC1650" s="179" t="str">
        <f>IF('Planilla de Perforacion'!K1684="Repasa","Repasa","")</f>
        <v/>
      </c>
      <c r="AE1650" s="179" t="e">
        <f t="shared" si="277"/>
        <v>#VALUE!</v>
      </c>
      <c r="AG1650" s="179" t="str">
        <f t="shared" si="278"/>
        <v/>
      </c>
      <c r="AK1650" t="str">
        <f t="shared" si="279"/>
        <v/>
      </c>
      <c r="AL1650" t="str">
        <f t="shared" si="271"/>
        <v/>
      </c>
      <c r="AM1650" t="str">
        <f t="shared" si="272"/>
        <v/>
      </c>
    </row>
    <row r="1651" spans="3:39" x14ac:dyDescent="0.25">
      <c r="C1651" s="179" t="str">
        <f>IF('Planilla de Perforacion'!K1685="Conexión","Conexión","")</f>
        <v/>
      </c>
      <c r="F1651" s="179">
        <f>'Planilla de Perforacion'!AF1685</f>
        <v>0</v>
      </c>
      <c r="G1651" s="179">
        <f>'Planilla de Perforacion'!AQ1685</f>
        <v>0</v>
      </c>
      <c r="H1651" s="179">
        <f>'Planilla de Perforacion'!AS1685</f>
        <v>0</v>
      </c>
      <c r="I1651" s="179">
        <f>'Planilla de Perforacion'!AR1685</f>
        <v>0</v>
      </c>
      <c r="N1651" s="191" t="str">
        <f t="array" ref="N1651">IFERROR(INDEX($F$1:$F$1314,SMALL(IF($C$2:$C$1314=$A$2,ROW()),ROW()-1)),"")</f>
        <v/>
      </c>
      <c r="P1651" s="193" t="str">
        <f t="shared" si="273"/>
        <v/>
      </c>
      <c r="Q1651" s="193" t="str">
        <f t="shared" si="274"/>
        <v/>
      </c>
      <c r="R1651" s="179" t="str">
        <f>IF('Planilla de Perforacion'!K1685="Survey","Survey","")</f>
        <v/>
      </c>
      <c r="T1651" s="179" t="e">
        <f t="shared" si="275"/>
        <v>#VALUE!</v>
      </c>
      <c r="V1651" s="179" t="str">
        <f t="shared" si="276"/>
        <v/>
      </c>
      <c r="AC1651" s="179" t="str">
        <f>IF('Planilla de Perforacion'!K1685="Repasa","Repasa","")</f>
        <v/>
      </c>
      <c r="AE1651" s="179" t="e">
        <f t="shared" si="277"/>
        <v>#VALUE!</v>
      </c>
      <c r="AG1651" s="179" t="str">
        <f t="shared" si="278"/>
        <v/>
      </c>
      <c r="AK1651" t="str">
        <f t="shared" si="279"/>
        <v/>
      </c>
      <c r="AL1651" t="str">
        <f t="shared" si="271"/>
        <v/>
      </c>
      <c r="AM1651" t="str">
        <f t="shared" si="272"/>
        <v/>
      </c>
    </row>
    <row r="1652" spans="3:39" x14ac:dyDescent="0.25">
      <c r="C1652" s="179" t="str">
        <f>IF('Planilla de Perforacion'!K1686="Conexión","Conexión","")</f>
        <v/>
      </c>
      <c r="F1652" s="179">
        <f>'Planilla de Perforacion'!AF1686</f>
        <v>0</v>
      </c>
      <c r="G1652" s="179">
        <f>'Planilla de Perforacion'!AQ1686</f>
        <v>0</v>
      </c>
      <c r="H1652" s="179">
        <f>'Planilla de Perforacion'!AS1686</f>
        <v>0</v>
      </c>
      <c r="I1652" s="179">
        <f>'Planilla de Perforacion'!AR1686</f>
        <v>0</v>
      </c>
      <c r="N1652" s="191" t="str">
        <f t="array" ref="N1652">IFERROR(INDEX($F$1:$F$1314,SMALL(IF($C$2:$C$1314=$A$2,ROW()),ROW()-1)),"")</f>
        <v/>
      </c>
      <c r="P1652" s="193" t="str">
        <f t="shared" si="273"/>
        <v/>
      </c>
      <c r="Q1652" s="193" t="str">
        <f t="shared" si="274"/>
        <v/>
      </c>
      <c r="R1652" s="179" t="str">
        <f>IF('Planilla de Perforacion'!K1686="Survey","Survey","")</f>
        <v/>
      </c>
      <c r="T1652" s="179" t="e">
        <f t="shared" si="275"/>
        <v>#VALUE!</v>
      </c>
      <c r="V1652" s="179" t="str">
        <f t="shared" si="276"/>
        <v/>
      </c>
      <c r="AC1652" s="179" t="str">
        <f>IF('Planilla de Perforacion'!K1686="Repasa","Repasa","")</f>
        <v/>
      </c>
      <c r="AE1652" s="179" t="e">
        <f t="shared" si="277"/>
        <v>#VALUE!</v>
      </c>
      <c r="AG1652" s="179" t="str">
        <f t="shared" si="278"/>
        <v/>
      </c>
      <c r="AK1652" t="str">
        <f t="shared" si="279"/>
        <v/>
      </c>
      <c r="AL1652" t="str">
        <f t="shared" si="271"/>
        <v/>
      </c>
      <c r="AM1652" t="str">
        <f t="shared" si="272"/>
        <v/>
      </c>
    </row>
    <row r="1653" spans="3:39" x14ac:dyDescent="0.25">
      <c r="C1653" s="179" t="str">
        <f>IF('Planilla de Perforacion'!K1687="Conexión","Conexión","")</f>
        <v/>
      </c>
      <c r="F1653" s="179">
        <f>'Planilla de Perforacion'!AF1687</f>
        <v>0</v>
      </c>
      <c r="G1653" s="179">
        <f>'Planilla de Perforacion'!AQ1687</f>
        <v>0</v>
      </c>
      <c r="H1653" s="179">
        <f>'Planilla de Perforacion'!AS1687</f>
        <v>0</v>
      </c>
      <c r="I1653" s="179">
        <f>'Planilla de Perforacion'!AR1687</f>
        <v>0</v>
      </c>
      <c r="N1653" s="191" t="str">
        <f t="array" ref="N1653">IFERROR(INDEX($F$1:$F$1314,SMALL(IF($C$2:$C$1314=$A$2,ROW()),ROW()-1)),"")</f>
        <v/>
      </c>
      <c r="P1653" s="193" t="str">
        <f t="shared" si="273"/>
        <v/>
      </c>
      <c r="Q1653" s="193" t="str">
        <f t="shared" si="274"/>
        <v/>
      </c>
      <c r="R1653" s="179" t="str">
        <f>IF('Planilla de Perforacion'!K1687="Survey","Survey","")</f>
        <v/>
      </c>
      <c r="T1653" s="179" t="e">
        <f t="shared" si="275"/>
        <v>#VALUE!</v>
      </c>
      <c r="V1653" s="179" t="str">
        <f t="shared" si="276"/>
        <v/>
      </c>
      <c r="AC1653" s="179" t="str">
        <f>IF('Planilla de Perforacion'!K1687="Repasa","Repasa","")</f>
        <v/>
      </c>
      <c r="AE1653" s="179" t="e">
        <f t="shared" si="277"/>
        <v>#VALUE!</v>
      </c>
      <c r="AG1653" s="179" t="str">
        <f t="shared" si="278"/>
        <v/>
      </c>
      <c r="AK1653" t="str">
        <f t="shared" si="279"/>
        <v/>
      </c>
      <c r="AL1653" t="str">
        <f t="shared" si="271"/>
        <v/>
      </c>
      <c r="AM1653" t="str">
        <f t="shared" si="272"/>
        <v/>
      </c>
    </row>
    <row r="1654" spans="3:39" x14ac:dyDescent="0.25">
      <c r="C1654" s="179" t="str">
        <f>IF('Planilla de Perforacion'!K1688="Conexión","Conexión","")</f>
        <v/>
      </c>
      <c r="F1654" s="179">
        <f>'Planilla de Perforacion'!AF1688</f>
        <v>0</v>
      </c>
      <c r="G1654" s="179">
        <f>'Planilla de Perforacion'!AQ1688</f>
        <v>0</v>
      </c>
      <c r="H1654" s="179">
        <f>'Planilla de Perforacion'!AS1688</f>
        <v>0</v>
      </c>
      <c r="I1654" s="179">
        <f>'Planilla de Perforacion'!AR1688</f>
        <v>0</v>
      </c>
      <c r="N1654" s="191" t="str">
        <f t="array" ref="N1654">IFERROR(INDEX($F$1:$F$1314,SMALL(IF($C$2:$C$1314=$A$2,ROW()),ROW()-1)),"")</f>
        <v/>
      </c>
      <c r="P1654" s="193" t="str">
        <f t="shared" si="273"/>
        <v/>
      </c>
      <c r="Q1654" s="193" t="str">
        <f t="shared" si="274"/>
        <v/>
      </c>
      <c r="R1654" s="179" t="str">
        <f>IF('Planilla de Perforacion'!K1688="Survey","Survey","")</f>
        <v/>
      </c>
      <c r="T1654" s="179" t="e">
        <f t="shared" si="275"/>
        <v>#VALUE!</v>
      </c>
      <c r="V1654" s="179" t="str">
        <f t="shared" si="276"/>
        <v/>
      </c>
      <c r="AC1654" s="179" t="str">
        <f>IF('Planilla de Perforacion'!K1688="Repasa","Repasa","")</f>
        <v/>
      </c>
      <c r="AE1654" s="179" t="e">
        <f t="shared" si="277"/>
        <v>#VALUE!</v>
      </c>
      <c r="AG1654" s="179" t="str">
        <f t="shared" si="278"/>
        <v/>
      </c>
      <c r="AK1654" t="str">
        <f t="shared" si="279"/>
        <v/>
      </c>
      <c r="AL1654" t="str">
        <f t="shared" si="271"/>
        <v/>
      </c>
      <c r="AM1654" t="str">
        <f t="shared" si="272"/>
        <v/>
      </c>
    </row>
    <row r="1655" spans="3:39" x14ac:dyDescent="0.25">
      <c r="C1655" s="179" t="str">
        <f>IF('Planilla de Perforacion'!K1689="Conexión","Conexión","")</f>
        <v/>
      </c>
      <c r="F1655" s="179">
        <f>'Planilla de Perforacion'!AF1689</f>
        <v>0</v>
      </c>
      <c r="G1655" s="179">
        <f>'Planilla de Perforacion'!AQ1689</f>
        <v>0</v>
      </c>
      <c r="H1655" s="179">
        <f>'Planilla de Perforacion'!AS1689</f>
        <v>0</v>
      </c>
      <c r="I1655" s="179">
        <f>'Planilla de Perforacion'!AR1689</f>
        <v>0</v>
      </c>
      <c r="N1655" s="191" t="str">
        <f t="array" ref="N1655">IFERROR(INDEX($F$1:$F$1314,SMALL(IF($C$2:$C$1314=$A$2,ROW()),ROW()-1)),"")</f>
        <v/>
      </c>
      <c r="P1655" s="193" t="str">
        <f t="shared" si="273"/>
        <v/>
      </c>
      <c r="Q1655" s="193" t="str">
        <f t="shared" si="274"/>
        <v/>
      </c>
      <c r="R1655" s="179" t="str">
        <f>IF('Planilla de Perforacion'!K1689="Survey","Survey","")</f>
        <v/>
      </c>
      <c r="T1655" s="179" t="e">
        <f t="shared" si="275"/>
        <v>#VALUE!</v>
      </c>
      <c r="V1655" s="179" t="str">
        <f t="shared" si="276"/>
        <v/>
      </c>
      <c r="AC1655" s="179" t="str">
        <f>IF('Planilla de Perforacion'!K1689="Repasa","Repasa","")</f>
        <v/>
      </c>
      <c r="AE1655" s="179" t="e">
        <f t="shared" si="277"/>
        <v>#VALUE!</v>
      </c>
      <c r="AG1655" s="179" t="str">
        <f t="shared" si="278"/>
        <v/>
      </c>
      <c r="AK1655" t="str">
        <f t="shared" si="279"/>
        <v/>
      </c>
      <c r="AL1655" t="str">
        <f t="shared" si="271"/>
        <v/>
      </c>
      <c r="AM1655" t="str">
        <f t="shared" si="272"/>
        <v/>
      </c>
    </row>
    <row r="1656" spans="3:39" x14ac:dyDescent="0.25">
      <c r="C1656" s="179" t="str">
        <f>IF('Planilla de Perforacion'!K1690="Conexión","Conexión","")</f>
        <v/>
      </c>
      <c r="F1656" s="179">
        <f>'Planilla de Perforacion'!AF1690</f>
        <v>0</v>
      </c>
      <c r="G1656" s="179">
        <f>'Planilla de Perforacion'!AQ1690</f>
        <v>0</v>
      </c>
      <c r="H1656" s="179">
        <f>'Planilla de Perforacion'!AS1690</f>
        <v>0</v>
      </c>
      <c r="I1656" s="179">
        <f>'Planilla de Perforacion'!AR1690</f>
        <v>0</v>
      </c>
      <c r="N1656" s="191" t="str">
        <f t="array" ref="N1656">IFERROR(INDEX($F$1:$F$1314,SMALL(IF($C$2:$C$1314=$A$2,ROW()),ROW()-1)),"")</f>
        <v/>
      </c>
      <c r="P1656" s="193" t="str">
        <f t="shared" si="273"/>
        <v/>
      </c>
      <c r="Q1656" s="193" t="str">
        <f t="shared" si="274"/>
        <v/>
      </c>
      <c r="R1656" s="179" t="str">
        <f>IF('Planilla de Perforacion'!K1690="Survey","Survey","")</f>
        <v/>
      </c>
      <c r="T1656" s="179" t="e">
        <f t="shared" si="275"/>
        <v>#VALUE!</v>
      </c>
      <c r="V1656" s="179" t="str">
        <f t="shared" si="276"/>
        <v/>
      </c>
      <c r="AC1656" s="179" t="str">
        <f>IF('Planilla de Perforacion'!K1690="Repasa","Repasa","")</f>
        <v/>
      </c>
      <c r="AE1656" s="179" t="e">
        <f t="shared" si="277"/>
        <v>#VALUE!</v>
      </c>
      <c r="AG1656" s="179" t="str">
        <f t="shared" si="278"/>
        <v/>
      </c>
      <c r="AK1656" t="str">
        <f t="shared" si="279"/>
        <v/>
      </c>
      <c r="AL1656" t="str">
        <f t="shared" si="271"/>
        <v/>
      </c>
      <c r="AM1656" t="str">
        <f t="shared" si="272"/>
        <v/>
      </c>
    </row>
    <row r="1657" spans="3:39" x14ac:dyDescent="0.25">
      <c r="C1657" s="179" t="str">
        <f>IF('Planilla de Perforacion'!K1691="Conexión","Conexión","")</f>
        <v/>
      </c>
      <c r="F1657" s="179">
        <f>'Planilla de Perforacion'!AF1691</f>
        <v>0</v>
      </c>
      <c r="G1657" s="179">
        <f>'Planilla de Perforacion'!AQ1691</f>
        <v>0</v>
      </c>
      <c r="H1657" s="179">
        <f>'Planilla de Perforacion'!AS1691</f>
        <v>0</v>
      </c>
      <c r="I1657" s="179">
        <f>'Planilla de Perforacion'!AR1691</f>
        <v>0</v>
      </c>
      <c r="N1657" s="191" t="str">
        <f t="array" ref="N1657">IFERROR(INDEX($F$1:$F$1314,SMALL(IF($C$2:$C$1314=$A$2,ROW()),ROW()-1)),"")</f>
        <v/>
      </c>
      <c r="P1657" s="193" t="str">
        <f t="shared" si="273"/>
        <v/>
      </c>
      <c r="Q1657" s="193" t="str">
        <f t="shared" si="274"/>
        <v/>
      </c>
      <c r="R1657" s="179" t="str">
        <f>IF('Planilla de Perforacion'!K1691="Survey","Survey","")</f>
        <v/>
      </c>
      <c r="T1657" s="179" t="e">
        <f t="shared" si="275"/>
        <v>#VALUE!</v>
      </c>
      <c r="V1657" s="179" t="str">
        <f t="shared" si="276"/>
        <v/>
      </c>
      <c r="AC1657" s="179" t="str">
        <f>IF('Planilla de Perforacion'!K1691="Repasa","Repasa","")</f>
        <v/>
      </c>
      <c r="AE1657" s="179" t="e">
        <f t="shared" si="277"/>
        <v>#VALUE!</v>
      </c>
      <c r="AG1657" s="179" t="str">
        <f t="shared" si="278"/>
        <v/>
      </c>
      <c r="AK1657" t="str">
        <f t="shared" si="279"/>
        <v/>
      </c>
      <c r="AL1657" t="str">
        <f t="shared" si="271"/>
        <v/>
      </c>
      <c r="AM1657" t="str">
        <f t="shared" si="272"/>
        <v/>
      </c>
    </row>
    <row r="1658" spans="3:39" x14ac:dyDescent="0.25">
      <c r="C1658" s="179" t="str">
        <f>IF('Planilla de Perforacion'!K1692="Conexión","Conexión","")</f>
        <v/>
      </c>
      <c r="F1658" s="179">
        <f>'Planilla de Perforacion'!AF1692</f>
        <v>0</v>
      </c>
      <c r="G1658" s="179">
        <f>'Planilla de Perforacion'!AQ1692</f>
        <v>0</v>
      </c>
      <c r="H1658" s="179">
        <f>'Planilla de Perforacion'!AS1692</f>
        <v>0</v>
      </c>
      <c r="I1658" s="179">
        <f>'Planilla de Perforacion'!AR1692</f>
        <v>0</v>
      </c>
      <c r="N1658" s="191" t="str">
        <f t="array" ref="N1658">IFERROR(INDEX($F$1:$F$1314,SMALL(IF($C$2:$C$1314=$A$2,ROW()),ROW()-1)),"")</f>
        <v/>
      </c>
      <c r="P1658" s="193" t="str">
        <f t="shared" si="273"/>
        <v/>
      </c>
      <c r="Q1658" s="193" t="str">
        <f t="shared" si="274"/>
        <v/>
      </c>
      <c r="R1658" s="179" t="str">
        <f>IF('Planilla de Perforacion'!K1692="Survey","Survey","")</f>
        <v/>
      </c>
      <c r="T1658" s="179" t="e">
        <f t="shared" si="275"/>
        <v>#VALUE!</v>
      </c>
      <c r="V1658" s="179" t="str">
        <f t="shared" si="276"/>
        <v/>
      </c>
      <c r="AC1658" s="179" t="str">
        <f>IF('Planilla de Perforacion'!K1692="Repasa","Repasa","")</f>
        <v/>
      </c>
      <c r="AE1658" s="179" t="e">
        <f t="shared" si="277"/>
        <v>#VALUE!</v>
      </c>
      <c r="AG1658" s="179" t="str">
        <f t="shared" si="278"/>
        <v/>
      </c>
      <c r="AK1658" t="str">
        <f t="shared" si="279"/>
        <v/>
      </c>
      <c r="AL1658" t="str">
        <f t="shared" si="271"/>
        <v/>
      </c>
      <c r="AM1658" t="str">
        <f t="shared" si="272"/>
        <v/>
      </c>
    </row>
    <row r="1659" spans="3:39" x14ac:dyDescent="0.25">
      <c r="C1659" s="179" t="str">
        <f>IF('Planilla de Perforacion'!K1693="Conexión","Conexión","")</f>
        <v/>
      </c>
      <c r="F1659" s="179">
        <f>'Planilla de Perforacion'!AF1693</f>
        <v>0</v>
      </c>
      <c r="G1659" s="179">
        <f>'Planilla de Perforacion'!AQ1693</f>
        <v>0</v>
      </c>
      <c r="H1659" s="179">
        <f>'Planilla de Perforacion'!AS1693</f>
        <v>0</v>
      </c>
      <c r="I1659" s="179">
        <f>'Planilla de Perforacion'!AR1693</f>
        <v>0</v>
      </c>
      <c r="N1659" s="191" t="str">
        <f t="array" ref="N1659">IFERROR(INDEX($F$1:$F$1314,SMALL(IF($C$2:$C$1314=$A$2,ROW()),ROW()-1)),"")</f>
        <v/>
      </c>
      <c r="P1659" s="193" t="str">
        <f t="shared" si="273"/>
        <v/>
      </c>
      <c r="Q1659" s="193" t="str">
        <f t="shared" si="274"/>
        <v/>
      </c>
      <c r="R1659" s="179" t="str">
        <f>IF('Planilla de Perforacion'!K1693="Survey","Survey","")</f>
        <v/>
      </c>
      <c r="T1659" s="179" t="e">
        <f t="shared" si="275"/>
        <v>#VALUE!</v>
      </c>
      <c r="V1659" s="179" t="str">
        <f t="shared" si="276"/>
        <v/>
      </c>
      <c r="AC1659" s="179" t="str">
        <f>IF('Planilla de Perforacion'!K1693="Repasa","Repasa","")</f>
        <v/>
      </c>
      <c r="AE1659" s="179" t="e">
        <f t="shared" si="277"/>
        <v>#VALUE!</v>
      </c>
      <c r="AG1659" s="179" t="str">
        <f t="shared" si="278"/>
        <v/>
      </c>
      <c r="AK1659" t="str">
        <f t="shared" si="279"/>
        <v/>
      </c>
      <c r="AL1659" t="str">
        <f t="shared" si="271"/>
        <v/>
      </c>
      <c r="AM1659" t="str">
        <f t="shared" si="272"/>
        <v/>
      </c>
    </row>
    <row r="1660" spans="3:39" x14ac:dyDescent="0.25">
      <c r="C1660" s="179" t="str">
        <f>IF('Planilla de Perforacion'!K1694="Conexión","Conexión","")</f>
        <v/>
      </c>
      <c r="F1660" s="179">
        <f>'Planilla de Perforacion'!AF1694</f>
        <v>0</v>
      </c>
      <c r="G1660" s="179">
        <f>'Planilla de Perforacion'!AQ1694</f>
        <v>0</v>
      </c>
      <c r="H1660" s="179">
        <f>'Planilla de Perforacion'!AS1694</f>
        <v>0</v>
      </c>
      <c r="I1660" s="179">
        <f>'Planilla de Perforacion'!AR1694</f>
        <v>0</v>
      </c>
      <c r="N1660" s="191" t="str">
        <f t="array" ref="N1660">IFERROR(INDEX($F$1:$F$1314,SMALL(IF($C$2:$C$1314=$A$2,ROW()),ROW()-1)),"")</f>
        <v/>
      </c>
      <c r="P1660" s="193" t="str">
        <f t="shared" si="273"/>
        <v/>
      </c>
      <c r="Q1660" s="193" t="str">
        <f t="shared" si="274"/>
        <v/>
      </c>
      <c r="R1660" s="179" t="str">
        <f>IF('Planilla de Perforacion'!K1694="Survey","Survey","")</f>
        <v/>
      </c>
      <c r="T1660" s="179" t="e">
        <f t="shared" si="275"/>
        <v>#VALUE!</v>
      </c>
      <c r="V1660" s="179" t="str">
        <f t="shared" si="276"/>
        <v/>
      </c>
      <c r="AC1660" s="179" t="str">
        <f>IF('Planilla de Perforacion'!K1694="Repasa","Repasa","")</f>
        <v/>
      </c>
      <c r="AE1660" s="179" t="e">
        <f t="shared" si="277"/>
        <v>#VALUE!</v>
      </c>
      <c r="AG1660" s="179" t="str">
        <f t="shared" si="278"/>
        <v/>
      </c>
      <c r="AK1660" t="str">
        <f t="shared" si="279"/>
        <v/>
      </c>
      <c r="AL1660" t="str">
        <f t="shared" si="271"/>
        <v/>
      </c>
      <c r="AM1660" t="str">
        <f t="shared" si="272"/>
        <v/>
      </c>
    </row>
    <row r="1661" spans="3:39" x14ac:dyDescent="0.25">
      <c r="C1661" s="179" t="str">
        <f>IF('Planilla de Perforacion'!K1695="Conexión","Conexión","")</f>
        <v/>
      </c>
      <c r="F1661" s="179">
        <f>'Planilla de Perforacion'!AF1695</f>
        <v>0</v>
      </c>
      <c r="G1661" s="179">
        <f>'Planilla de Perforacion'!AQ1695</f>
        <v>0</v>
      </c>
      <c r="H1661" s="179">
        <f>'Planilla de Perforacion'!AS1695</f>
        <v>0</v>
      </c>
      <c r="I1661" s="179">
        <f>'Planilla de Perforacion'!AR1695</f>
        <v>0</v>
      </c>
      <c r="N1661" s="191" t="str">
        <f t="array" ref="N1661">IFERROR(INDEX($F$1:$F$1314,SMALL(IF($C$2:$C$1314=$A$2,ROW()),ROW()-1)),"")</f>
        <v/>
      </c>
      <c r="P1661" s="193" t="str">
        <f t="shared" si="273"/>
        <v/>
      </c>
      <c r="Q1661" s="193" t="str">
        <f t="shared" si="274"/>
        <v/>
      </c>
      <c r="R1661" s="179" t="str">
        <f>IF('Planilla de Perforacion'!K1695="Survey","Survey","")</f>
        <v/>
      </c>
      <c r="T1661" s="179" t="e">
        <f t="shared" si="275"/>
        <v>#VALUE!</v>
      </c>
      <c r="V1661" s="179" t="str">
        <f t="shared" si="276"/>
        <v/>
      </c>
      <c r="AC1661" s="179" t="str">
        <f>IF('Planilla de Perforacion'!K1695="Repasa","Repasa","")</f>
        <v/>
      </c>
      <c r="AE1661" s="179" t="e">
        <f t="shared" si="277"/>
        <v>#VALUE!</v>
      </c>
      <c r="AG1661" s="179" t="str">
        <f t="shared" si="278"/>
        <v/>
      </c>
      <c r="AK1661" t="str">
        <f t="shared" si="279"/>
        <v/>
      </c>
      <c r="AL1661" t="str">
        <f t="shared" si="271"/>
        <v/>
      </c>
      <c r="AM1661" t="str">
        <f t="shared" si="272"/>
        <v/>
      </c>
    </row>
    <row r="1662" spans="3:39" x14ac:dyDescent="0.25">
      <c r="C1662" s="179" t="str">
        <f>IF('Planilla de Perforacion'!K1696="Conexión","Conexión","")</f>
        <v/>
      </c>
      <c r="F1662" s="179">
        <f>'Planilla de Perforacion'!AF1696</f>
        <v>0</v>
      </c>
      <c r="G1662" s="179">
        <f>'Planilla de Perforacion'!AQ1696</f>
        <v>0</v>
      </c>
      <c r="H1662" s="179">
        <f>'Planilla de Perforacion'!AS1696</f>
        <v>0</v>
      </c>
      <c r="I1662" s="179">
        <f>'Planilla de Perforacion'!AR1696</f>
        <v>0</v>
      </c>
      <c r="N1662" s="191" t="str">
        <f t="array" ref="N1662">IFERROR(INDEX($F$1:$F$1314,SMALL(IF($C$2:$C$1314=$A$2,ROW()),ROW()-1)),"")</f>
        <v/>
      </c>
      <c r="P1662" s="193" t="str">
        <f t="shared" si="273"/>
        <v/>
      </c>
      <c r="Q1662" s="193" t="str">
        <f t="shared" si="274"/>
        <v/>
      </c>
      <c r="R1662" s="179" t="str">
        <f>IF('Planilla de Perforacion'!K1696="Survey","Survey","")</f>
        <v/>
      </c>
      <c r="T1662" s="179" t="e">
        <f t="shared" si="275"/>
        <v>#VALUE!</v>
      </c>
      <c r="V1662" s="179" t="str">
        <f t="shared" si="276"/>
        <v/>
      </c>
      <c r="AC1662" s="179" t="str">
        <f>IF('Planilla de Perforacion'!K1696="Repasa","Repasa","")</f>
        <v/>
      </c>
      <c r="AE1662" s="179" t="e">
        <f t="shared" si="277"/>
        <v>#VALUE!</v>
      </c>
      <c r="AG1662" s="179" t="str">
        <f t="shared" si="278"/>
        <v/>
      </c>
      <c r="AK1662" t="str">
        <f t="shared" si="279"/>
        <v/>
      </c>
      <c r="AL1662" t="str">
        <f t="shared" si="271"/>
        <v/>
      </c>
      <c r="AM1662" t="str">
        <f t="shared" si="272"/>
        <v/>
      </c>
    </row>
    <row r="1663" spans="3:39" x14ac:dyDescent="0.25">
      <c r="C1663" s="179" t="str">
        <f>IF('Planilla de Perforacion'!K1697="Conexión","Conexión","")</f>
        <v/>
      </c>
      <c r="F1663" s="179">
        <f>'Planilla de Perforacion'!AF1697</f>
        <v>0</v>
      </c>
      <c r="G1663" s="179">
        <f>'Planilla de Perforacion'!AQ1697</f>
        <v>0</v>
      </c>
      <c r="H1663" s="179">
        <f>'Planilla de Perforacion'!AS1697</f>
        <v>0</v>
      </c>
      <c r="I1663" s="179">
        <f>'Planilla de Perforacion'!AR1697</f>
        <v>0</v>
      </c>
      <c r="N1663" s="191" t="str">
        <f t="array" ref="N1663">IFERROR(INDEX($F$1:$F$1314,SMALL(IF($C$2:$C$1314=$A$2,ROW()),ROW()-1)),"")</f>
        <v/>
      </c>
      <c r="P1663" s="193" t="str">
        <f t="shared" si="273"/>
        <v/>
      </c>
      <c r="Q1663" s="193" t="str">
        <f t="shared" si="274"/>
        <v/>
      </c>
      <c r="R1663" s="179" t="str">
        <f>IF('Planilla de Perforacion'!K1697="Survey","Survey","")</f>
        <v/>
      </c>
      <c r="T1663" s="179" t="e">
        <f t="shared" si="275"/>
        <v>#VALUE!</v>
      </c>
      <c r="V1663" s="179" t="str">
        <f t="shared" si="276"/>
        <v/>
      </c>
      <c r="AC1663" s="179" t="str">
        <f>IF('Planilla de Perforacion'!K1697="Repasa","Repasa","")</f>
        <v/>
      </c>
      <c r="AE1663" s="179" t="e">
        <f t="shared" si="277"/>
        <v>#VALUE!</v>
      </c>
      <c r="AG1663" s="179" t="str">
        <f t="shared" si="278"/>
        <v/>
      </c>
      <c r="AK1663" t="str">
        <f t="shared" si="279"/>
        <v/>
      </c>
      <c r="AL1663" t="str">
        <f t="shared" si="271"/>
        <v/>
      </c>
      <c r="AM1663" t="str">
        <f t="shared" si="272"/>
        <v/>
      </c>
    </row>
    <row r="1664" spans="3:39" x14ac:dyDescent="0.25">
      <c r="C1664" s="179" t="str">
        <f>IF('Planilla de Perforacion'!K1698="Conexión","Conexión","")</f>
        <v/>
      </c>
      <c r="F1664" s="179">
        <f>'Planilla de Perforacion'!AF1698</f>
        <v>0</v>
      </c>
      <c r="G1664" s="179">
        <f>'Planilla de Perforacion'!AQ1698</f>
        <v>0</v>
      </c>
      <c r="H1664" s="179">
        <f>'Planilla de Perforacion'!AS1698</f>
        <v>0</v>
      </c>
      <c r="I1664" s="179">
        <f>'Planilla de Perforacion'!AR1698</f>
        <v>0</v>
      </c>
      <c r="N1664" s="191" t="str">
        <f t="array" ref="N1664">IFERROR(INDEX($F$1:$F$1314,SMALL(IF($C$2:$C$1314=$A$2,ROW()),ROW()-1)),"")</f>
        <v/>
      </c>
      <c r="P1664" s="193" t="str">
        <f t="shared" si="273"/>
        <v/>
      </c>
      <c r="Q1664" s="193" t="str">
        <f t="shared" si="274"/>
        <v/>
      </c>
      <c r="R1664" s="179" t="str">
        <f>IF('Planilla de Perforacion'!K1698="Survey","Survey","")</f>
        <v/>
      </c>
      <c r="T1664" s="179" t="e">
        <f t="shared" si="275"/>
        <v>#VALUE!</v>
      </c>
      <c r="V1664" s="179" t="str">
        <f t="shared" si="276"/>
        <v/>
      </c>
      <c r="AC1664" s="179" t="str">
        <f>IF('Planilla de Perforacion'!K1698="Repasa","Repasa","")</f>
        <v/>
      </c>
      <c r="AE1664" s="179" t="e">
        <f t="shared" si="277"/>
        <v>#VALUE!</v>
      </c>
      <c r="AG1664" s="179" t="str">
        <f t="shared" si="278"/>
        <v/>
      </c>
      <c r="AK1664" t="str">
        <f t="shared" si="279"/>
        <v/>
      </c>
      <c r="AL1664" t="str">
        <f t="shared" si="271"/>
        <v/>
      </c>
      <c r="AM1664" t="str">
        <f t="shared" si="272"/>
        <v/>
      </c>
    </row>
    <row r="1665" spans="3:39" x14ac:dyDescent="0.25">
      <c r="C1665" s="179" t="str">
        <f>IF('Planilla de Perforacion'!K1699="Conexión","Conexión","")</f>
        <v/>
      </c>
      <c r="F1665" s="179">
        <f>'Planilla de Perforacion'!AF1699</f>
        <v>0</v>
      </c>
      <c r="G1665" s="179">
        <f>'Planilla de Perforacion'!AQ1699</f>
        <v>0</v>
      </c>
      <c r="H1665" s="179">
        <f>'Planilla de Perforacion'!AS1699</f>
        <v>0</v>
      </c>
      <c r="I1665" s="179">
        <f>'Planilla de Perforacion'!AR1699</f>
        <v>0</v>
      </c>
      <c r="N1665" s="191" t="str">
        <f t="array" ref="N1665">IFERROR(INDEX($F$1:$F$1314,SMALL(IF($C$2:$C$1314=$A$2,ROW()),ROW()-1)),"")</f>
        <v/>
      </c>
      <c r="P1665" s="193" t="str">
        <f t="shared" si="273"/>
        <v/>
      </c>
      <c r="Q1665" s="193" t="str">
        <f t="shared" si="274"/>
        <v/>
      </c>
      <c r="R1665" s="179" t="str">
        <f>IF('Planilla de Perforacion'!K1699="Survey","Survey","")</f>
        <v/>
      </c>
      <c r="T1665" s="179" t="e">
        <f t="shared" si="275"/>
        <v>#VALUE!</v>
      </c>
      <c r="V1665" s="179" t="str">
        <f t="shared" si="276"/>
        <v/>
      </c>
      <c r="AC1665" s="179" t="str">
        <f>IF('Planilla de Perforacion'!K1699="Repasa","Repasa","")</f>
        <v/>
      </c>
      <c r="AE1665" s="179" t="e">
        <f t="shared" si="277"/>
        <v>#VALUE!</v>
      </c>
      <c r="AG1665" s="179" t="str">
        <f t="shared" si="278"/>
        <v/>
      </c>
      <c r="AK1665" t="str">
        <f t="shared" si="279"/>
        <v/>
      </c>
      <c r="AL1665" t="str">
        <f t="shared" si="271"/>
        <v/>
      </c>
      <c r="AM1665" t="str">
        <f t="shared" si="272"/>
        <v/>
      </c>
    </row>
    <row r="1666" spans="3:39" x14ac:dyDescent="0.25">
      <c r="C1666" s="179" t="str">
        <f>IF('Planilla de Perforacion'!K1700="Conexión","Conexión","")</f>
        <v/>
      </c>
      <c r="F1666" s="179">
        <f>'Planilla de Perforacion'!AF1700</f>
        <v>0</v>
      </c>
      <c r="G1666" s="179">
        <f>'Planilla de Perforacion'!AQ1700</f>
        <v>0</v>
      </c>
      <c r="H1666" s="179">
        <f>'Planilla de Perforacion'!AS1700</f>
        <v>0</v>
      </c>
      <c r="I1666" s="179">
        <f>'Planilla de Perforacion'!AR1700</f>
        <v>0</v>
      </c>
      <c r="N1666" s="191" t="str">
        <f t="array" ref="N1666">IFERROR(INDEX($F$1:$F$1314,SMALL(IF($C$2:$C$1314=$A$2,ROW()),ROW()-1)),"")</f>
        <v/>
      </c>
      <c r="P1666" s="193" t="str">
        <f t="shared" si="273"/>
        <v/>
      </c>
      <c r="Q1666" s="193" t="str">
        <f t="shared" si="274"/>
        <v/>
      </c>
      <c r="R1666" s="179" t="str">
        <f>IF('Planilla de Perforacion'!K1700="Survey","Survey","")</f>
        <v/>
      </c>
      <c r="T1666" s="179" t="e">
        <f t="shared" si="275"/>
        <v>#VALUE!</v>
      </c>
      <c r="V1666" s="179" t="str">
        <f t="shared" si="276"/>
        <v/>
      </c>
      <c r="AC1666" s="179" t="str">
        <f>IF('Planilla de Perforacion'!K1700="Repasa","Repasa","")</f>
        <v/>
      </c>
      <c r="AE1666" s="179" t="e">
        <f t="shared" si="277"/>
        <v>#VALUE!</v>
      </c>
      <c r="AG1666" s="179" t="str">
        <f t="shared" si="278"/>
        <v/>
      </c>
      <c r="AK1666" t="str">
        <f t="shared" si="279"/>
        <v/>
      </c>
      <c r="AL1666" t="str">
        <f t="shared" ref="AL1666:AL1729" si="280">IF(AJ1666="Día",AH1666,"")</f>
        <v/>
      </c>
      <c r="AM1666" t="str">
        <f t="shared" ref="AM1666:AM1729" si="281">IF(AJ1666="Noche",AH1666,"")</f>
        <v/>
      </c>
    </row>
    <row r="1667" spans="3:39" x14ac:dyDescent="0.25">
      <c r="C1667" s="179" t="str">
        <f>IF('Planilla de Perforacion'!K1701="Conexión","Conexión","")</f>
        <v/>
      </c>
      <c r="F1667" s="179">
        <f>'Planilla de Perforacion'!AF1701</f>
        <v>0</v>
      </c>
      <c r="G1667" s="179">
        <f>'Planilla de Perforacion'!AQ1701</f>
        <v>0</v>
      </c>
      <c r="H1667" s="179">
        <f>'Planilla de Perforacion'!AS1701</f>
        <v>0</v>
      </c>
      <c r="I1667" s="179">
        <f>'Planilla de Perforacion'!AR1701</f>
        <v>0</v>
      </c>
      <c r="N1667" s="191" t="str">
        <f t="array" ref="N1667">IFERROR(INDEX($F$1:$F$1314,SMALL(IF($C$2:$C$1314=$A$2,ROW()),ROW()-1)),"")</f>
        <v/>
      </c>
      <c r="P1667" s="193" t="str">
        <f t="shared" ref="P1667:P1730" si="282">IF(N1667="Día",L1667,"")</f>
        <v/>
      </c>
      <c r="Q1667" s="193" t="str">
        <f t="shared" ref="Q1667:Q1730" si="283">IF(N1667="Noche",L1667,"")</f>
        <v/>
      </c>
      <c r="R1667" s="179" t="str">
        <f>IF('Planilla de Perforacion'!K1701="Survey","Survey","")</f>
        <v/>
      </c>
      <c r="T1667" s="179" t="e">
        <f t="shared" ref="T1667:T1730" si="284">IF($R$2:$R$1314=$A$3,ROW())</f>
        <v>#VALUE!</v>
      </c>
      <c r="V1667" s="179" t="str">
        <f t="shared" ref="V1667:V1730" si="285">IF(J1667="","",$A$3)</f>
        <v/>
      </c>
      <c r="AC1667" s="179" t="str">
        <f>IF('Planilla de Perforacion'!K1701="Repasa","Repasa","")</f>
        <v/>
      </c>
      <c r="AE1667" s="179" t="e">
        <f t="shared" ref="AE1667:AE1730" si="286">IF($AC$2:$AC$1314=$A$4,ROW())</f>
        <v>#VALUE!</v>
      </c>
      <c r="AG1667" s="179" t="str">
        <f t="shared" ref="AG1667:AG1730" si="287">IF(AF1667="","",$A$4)</f>
        <v/>
      </c>
      <c r="AK1667" t="str">
        <f t="shared" ref="AK1667:AK1730" si="288">IFERROR(INDEX($H$1:$H$1314,SMALL(IF($AC$2:$AC$1314=$A$4,ROW()),ROW()-1)),"")</f>
        <v/>
      </c>
      <c r="AL1667" t="str">
        <f t="shared" si="280"/>
        <v/>
      </c>
      <c r="AM1667" t="str">
        <f t="shared" si="281"/>
        <v/>
      </c>
    </row>
    <row r="1668" spans="3:39" x14ac:dyDescent="0.25">
      <c r="C1668" s="179" t="str">
        <f>IF('Planilla de Perforacion'!K1702="Conexión","Conexión","")</f>
        <v/>
      </c>
      <c r="F1668" s="179">
        <f>'Planilla de Perforacion'!AF1702</f>
        <v>0</v>
      </c>
      <c r="G1668" s="179">
        <f>'Planilla de Perforacion'!AQ1702</f>
        <v>0</v>
      </c>
      <c r="H1668" s="179">
        <f>'Planilla de Perforacion'!AS1702</f>
        <v>0</v>
      </c>
      <c r="I1668" s="179">
        <f>'Planilla de Perforacion'!AR1702</f>
        <v>0</v>
      </c>
      <c r="N1668" s="191" t="str">
        <f t="array" ref="N1668">IFERROR(INDEX($F$1:$F$1314,SMALL(IF($C$2:$C$1314=$A$2,ROW()),ROW()-1)),"")</f>
        <v/>
      </c>
      <c r="P1668" s="193" t="str">
        <f t="shared" si="282"/>
        <v/>
      </c>
      <c r="Q1668" s="193" t="str">
        <f t="shared" si="283"/>
        <v/>
      </c>
      <c r="R1668" s="179" t="str">
        <f>IF('Planilla de Perforacion'!K1702="Survey","Survey","")</f>
        <v/>
      </c>
      <c r="T1668" s="179" t="e">
        <f t="shared" si="284"/>
        <v>#VALUE!</v>
      </c>
      <c r="V1668" s="179" t="str">
        <f t="shared" si="285"/>
        <v/>
      </c>
      <c r="AC1668" s="179" t="str">
        <f>IF('Planilla de Perforacion'!K1702="Repasa","Repasa","")</f>
        <v/>
      </c>
      <c r="AE1668" s="179" t="e">
        <f t="shared" si="286"/>
        <v>#VALUE!</v>
      </c>
      <c r="AG1668" s="179" t="str">
        <f t="shared" si="287"/>
        <v/>
      </c>
      <c r="AK1668" t="str">
        <f t="shared" si="288"/>
        <v/>
      </c>
      <c r="AL1668" t="str">
        <f t="shared" si="280"/>
        <v/>
      </c>
      <c r="AM1668" t="str">
        <f t="shared" si="281"/>
        <v/>
      </c>
    </row>
    <row r="1669" spans="3:39" x14ac:dyDescent="0.25">
      <c r="C1669" s="179" t="str">
        <f>IF('Planilla de Perforacion'!K1703="Conexión","Conexión","")</f>
        <v/>
      </c>
      <c r="F1669" s="179">
        <f>'Planilla de Perforacion'!AF1703</f>
        <v>0</v>
      </c>
      <c r="G1669" s="179">
        <f>'Planilla de Perforacion'!AQ1703</f>
        <v>0</v>
      </c>
      <c r="H1669" s="179">
        <f>'Planilla de Perforacion'!AS1703</f>
        <v>0</v>
      </c>
      <c r="I1669" s="179">
        <f>'Planilla de Perforacion'!AR1703</f>
        <v>0</v>
      </c>
      <c r="N1669" s="191" t="str">
        <f t="array" ref="N1669">IFERROR(INDEX($F$1:$F$1314,SMALL(IF($C$2:$C$1314=$A$2,ROW()),ROW()-1)),"")</f>
        <v/>
      </c>
      <c r="P1669" s="193" t="str">
        <f t="shared" si="282"/>
        <v/>
      </c>
      <c r="Q1669" s="193" t="str">
        <f t="shared" si="283"/>
        <v/>
      </c>
      <c r="R1669" s="179" t="str">
        <f>IF('Planilla de Perforacion'!K1703="Survey","Survey","")</f>
        <v/>
      </c>
      <c r="T1669" s="179" t="e">
        <f t="shared" si="284"/>
        <v>#VALUE!</v>
      </c>
      <c r="V1669" s="179" t="str">
        <f t="shared" si="285"/>
        <v/>
      </c>
      <c r="AC1669" s="179" t="str">
        <f>IF('Planilla de Perforacion'!K1703="Repasa","Repasa","")</f>
        <v/>
      </c>
      <c r="AE1669" s="179" t="e">
        <f t="shared" si="286"/>
        <v>#VALUE!</v>
      </c>
      <c r="AG1669" s="179" t="str">
        <f t="shared" si="287"/>
        <v/>
      </c>
      <c r="AK1669" t="str">
        <f t="shared" si="288"/>
        <v/>
      </c>
      <c r="AL1669" t="str">
        <f t="shared" si="280"/>
        <v/>
      </c>
      <c r="AM1669" t="str">
        <f t="shared" si="281"/>
        <v/>
      </c>
    </row>
    <row r="1670" spans="3:39" x14ac:dyDescent="0.25">
      <c r="C1670" s="179" t="str">
        <f>IF('Planilla de Perforacion'!K1704="Conexión","Conexión","")</f>
        <v/>
      </c>
      <c r="F1670" s="179">
        <f>'Planilla de Perforacion'!AF1704</f>
        <v>0</v>
      </c>
      <c r="G1670" s="179">
        <f>'Planilla de Perforacion'!AQ1704</f>
        <v>0</v>
      </c>
      <c r="H1670" s="179">
        <f>'Planilla de Perforacion'!AS1704</f>
        <v>0</v>
      </c>
      <c r="I1670" s="179">
        <f>'Planilla de Perforacion'!AR1704</f>
        <v>0</v>
      </c>
      <c r="N1670" s="191" t="str">
        <f t="array" ref="N1670">IFERROR(INDEX($F$1:$F$1314,SMALL(IF($C$2:$C$1314=$A$2,ROW()),ROW()-1)),"")</f>
        <v/>
      </c>
      <c r="P1670" s="193" t="str">
        <f t="shared" si="282"/>
        <v/>
      </c>
      <c r="Q1670" s="193" t="str">
        <f t="shared" si="283"/>
        <v/>
      </c>
      <c r="R1670" s="179" t="str">
        <f>IF('Planilla de Perforacion'!K1704="Survey","Survey","")</f>
        <v/>
      </c>
      <c r="T1670" s="179" t="e">
        <f t="shared" si="284"/>
        <v>#VALUE!</v>
      </c>
      <c r="V1670" s="179" t="str">
        <f t="shared" si="285"/>
        <v/>
      </c>
      <c r="AC1670" s="179" t="str">
        <f>IF('Planilla de Perforacion'!K1704="Repasa","Repasa","")</f>
        <v/>
      </c>
      <c r="AE1670" s="179" t="e">
        <f t="shared" si="286"/>
        <v>#VALUE!</v>
      </c>
      <c r="AG1670" s="179" t="str">
        <f t="shared" si="287"/>
        <v/>
      </c>
      <c r="AK1670" t="str">
        <f t="shared" si="288"/>
        <v/>
      </c>
      <c r="AL1670" t="str">
        <f t="shared" si="280"/>
        <v/>
      </c>
      <c r="AM1670" t="str">
        <f t="shared" si="281"/>
        <v/>
      </c>
    </row>
    <row r="1671" spans="3:39" x14ac:dyDescent="0.25">
      <c r="C1671" s="179" t="str">
        <f>IF('Planilla de Perforacion'!K1705="Conexión","Conexión","")</f>
        <v/>
      </c>
      <c r="F1671" s="179">
        <f>'Planilla de Perforacion'!AF1705</f>
        <v>0</v>
      </c>
      <c r="G1671" s="179">
        <f>'Planilla de Perforacion'!AQ1705</f>
        <v>0</v>
      </c>
      <c r="H1671" s="179">
        <f>'Planilla de Perforacion'!AS1705</f>
        <v>0</v>
      </c>
      <c r="I1671" s="179">
        <f>'Planilla de Perforacion'!AR1705</f>
        <v>0</v>
      </c>
      <c r="N1671" s="191" t="str">
        <f t="array" ref="N1671">IFERROR(INDEX($F$1:$F$1314,SMALL(IF($C$2:$C$1314=$A$2,ROW()),ROW()-1)),"")</f>
        <v/>
      </c>
      <c r="P1671" s="193" t="str">
        <f t="shared" si="282"/>
        <v/>
      </c>
      <c r="Q1671" s="193" t="str">
        <f t="shared" si="283"/>
        <v/>
      </c>
      <c r="R1671" s="179" t="str">
        <f>IF('Planilla de Perforacion'!K1705="Survey","Survey","")</f>
        <v/>
      </c>
      <c r="T1671" s="179" t="e">
        <f t="shared" si="284"/>
        <v>#VALUE!</v>
      </c>
      <c r="V1671" s="179" t="str">
        <f t="shared" si="285"/>
        <v/>
      </c>
      <c r="AC1671" s="179" t="str">
        <f>IF('Planilla de Perforacion'!K1705="Repasa","Repasa","")</f>
        <v/>
      </c>
      <c r="AE1671" s="179" t="e">
        <f t="shared" si="286"/>
        <v>#VALUE!</v>
      </c>
      <c r="AG1671" s="179" t="str">
        <f t="shared" si="287"/>
        <v/>
      </c>
      <c r="AK1671" t="str">
        <f t="shared" si="288"/>
        <v/>
      </c>
      <c r="AL1671" t="str">
        <f t="shared" si="280"/>
        <v/>
      </c>
      <c r="AM1671" t="str">
        <f t="shared" si="281"/>
        <v/>
      </c>
    </row>
    <row r="1672" spans="3:39" x14ac:dyDescent="0.25">
      <c r="C1672" s="179" t="str">
        <f>IF('Planilla de Perforacion'!K1706="Conexión","Conexión","")</f>
        <v/>
      </c>
      <c r="F1672" s="179">
        <f>'Planilla de Perforacion'!AF1706</f>
        <v>0</v>
      </c>
      <c r="G1672" s="179">
        <f>'Planilla de Perforacion'!AQ1706</f>
        <v>0</v>
      </c>
      <c r="H1672" s="179">
        <f>'Planilla de Perforacion'!AS1706</f>
        <v>0</v>
      </c>
      <c r="I1672" s="179">
        <f>'Planilla de Perforacion'!AR1706</f>
        <v>0</v>
      </c>
      <c r="N1672" s="191" t="str">
        <f t="array" ref="N1672">IFERROR(INDEX($F$1:$F$1314,SMALL(IF($C$2:$C$1314=$A$2,ROW()),ROW()-1)),"")</f>
        <v/>
      </c>
      <c r="P1672" s="193" t="str">
        <f t="shared" si="282"/>
        <v/>
      </c>
      <c r="Q1672" s="193" t="str">
        <f t="shared" si="283"/>
        <v/>
      </c>
      <c r="R1672" s="179" t="str">
        <f>IF('Planilla de Perforacion'!K1706="Survey","Survey","")</f>
        <v/>
      </c>
      <c r="T1672" s="179" t="e">
        <f t="shared" si="284"/>
        <v>#VALUE!</v>
      </c>
      <c r="V1672" s="179" t="str">
        <f t="shared" si="285"/>
        <v/>
      </c>
      <c r="AC1672" s="179" t="str">
        <f>IF('Planilla de Perforacion'!K1706="Repasa","Repasa","")</f>
        <v/>
      </c>
      <c r="AE1672" s="179" t="e">
        <f t="shared" si="286"/>
        <v>#VALUE!</v>
      </c>
      <c r="AG1672" s="179" t="str">
        <f t="shared" si="287"/>
        <v/>
      </c>
      <c r="AK1672" t="str">
        <f t="shared" si="288"/>
        <v/>
      </c>
      <c r="AL1672" t="str">
        <f t="shared" si="280"/>
        <v/>
      </c>
      <c r="AM1672" t="str">
        <f t="shared" si="281"/>
        <v/>
      </c>
    </row>
    <row r="1673" spans="3:39" x14ac:dyDescent="0.25">
      <c r="C1673" s="179" t="str">
        <f>IF('Planilla de Perforacion'!K1707="Conexión","Conexión","")</f>
        <v/>
      </c>
      <c r="F1673" s="179">
        <f>'Planilla de Perforacion'!AF1707</f>
        <v>0</v>
      </c>
      <c r="G1673" s="179">
        <f>'Planilla de Perforacion'!AQ1707</f>
        <v>0</v>
      </c>
      <c r="H1673" s="179">
        <f>'Planilla de Perforacion'!AS1707</f>
        <v>0</v>
      </c>
      <c r="I1673" s="179">
        <f>'Planilla de Perforacion'!AR1707</f>
        <v>0</v>
      </c>
      <c r="N1673" s="191" t="str">
        <f t="array" ref="N1673">IFERROR(INDEX($F$1:$F$1314,SMALL(IF($C$2:$C$1314=$A$2,ROW()),ROW()-1)),"")</f>
        <v/>
      </c>
      <c r="P1673" s="193" t="str">
        <f t="shared" si="282"/>
        <v/>
      </c>
      <c r="Q1673" s="193" t="str">
        <f t="shared" si="283"/>
        <v/>
      </c>
      <c r="R1673" s="179" t="str">
        <f>IF('Planilla de Perforacion'!K1707="Survey","Survey","")</f>
        <v/>
      </c>
      <c r="T1673" s="179" t="e">
        <f t="shared" si="284"/>
        <v>#VALUE!</v>
      </c>
      <c r="V1673" s="179" t="str">
        <f t="shared" si="285"/>
        <v/>
      </c>
      <c r="AC1673" s="179" t="str">
        <f>IF('Planilla de Perforacion'!K1707="Repasa","Repasa","")</f>
        <v/>
      </c>
      <c r="AE1673" s="179" t="e">
        <f t="shared" si="286"/>
        <v>#VALUE!</v>
      </c>
      <c r="AG1673" s="179" t="str">
        <f t="shared" si="287"/>
        <v/>
      </c>
      <c r="AK1673" t="str">
        <f t="shared" si="288"/>
        <v/>
      </c>
      <c r="AL1673" t="str">
        <f t="shared" si="280"/>
        <v/>
      </c>
      <c r="AM1673" t="str">
        <f t="shared" si="281"/>
        <v/>
      </c>
    </row>
    <row r="1674" spans="3:39" x14ac:dyDescent="0.25">
      <c r="C1674" s="179" t="str">
        <f>IF('Planilla de Perforacion'!K1708="Conexión","Conexión","")</f>
        <v/>
      </c>
      <c r="F1674" s="179">
        <f>'Planilla de Perforacion'!AF1708</f>
        <v>0</v>
      </c>
      <c r="G1674" s="179">
        <f>'Planilla de Perforacion'!AQ1708</f>
        <v>0</v>
      </c>
      <c r="H1674" s="179">
        <f>'Planilla de Perforacion'!AS1708</f>
        <v>0</v>
      </c>
      <c r="I1674" s="179">
        <f>'Planilla de Perforacion'!AR1708</f>
        <v>0</v>
      </c>
      <c r="N1674" s="191" t="str">
        <f t="array" ref="N1674">IFERROR(INDEX($F$1:$F$1314,SMALL(IF($C$2:$C$1314=$A$2,ROW()),ROW()-1)),"")</f>
        <v/>
      </c>
      <c r="P1674" s="193" t="str">
        <f t="shared" si="282"/>
        <v/>
      </c>
      <c r="Q1674" s="193" t="str">
        <f t="shared" si="283"/>
        <v/>
      </c>
      <c r="R1674" s="179" t="str">
        <f>IF('Planilla de Perforacion'!K1708="Survey","Survey","")</f>
        <v/>
      </c>
      <c r="T1674" s="179" t="e">
        <f t="shared" si="284"/>
        <v>#VALUE!</v>
      </c>
      <c r="V1674" s="179" t="str">
        <f t="shared" si="285"/>
        <v/>
      </c>
      <c r="AC1674" s="179" t="str">
        <f>IF('Planilla de Perforacion'!K1708="Repasa","Repasa","")</f>
        <v/>
      </c>
      <c r="AE1674" s="179" t="e">
        <f t="shared" si="286"/>
        <v>#VALUE!</v>
      </c>
      <c r="AG1674" s="179" t="str">
        <f t="shared" si="287"/>
        <v/>
      </c>
      <c r="AK1674" t="str">
        <f t="shared" si="288"/>
        <v/>
      </c>
      <c r="AL1674" t="str">
        <f t="shared" si="280"/>
        <v/>
      </c>
      <c r="AM1674" t="str">
        <f t="shared" si="281"/>
        <v/>
      </c>
    </row>
    <row r="1675" spans="3:39" x14ac:dyDescent="0.25">
      <c r="C1675" s="179" t="str">
        <f>IF('Planilla de Perforacion'!K1709="Conexión","Conexión","")</f>
        <v/>
      </c>
      <c r="F1675" s="179">
        <f>'Planilla de Perforacion'!AF1709</f>
        <v>0</v>
      </c>
      <c r="G1675" s="179">
        <f>'Planilla de Perforacion'!AQ1709</f>
        <v>0</v>
      </c>
      <c r="H1675" s="179">
        <f>'Planilla de Perforacion'!AS1709</f>
        <v>0</v>
      </c>
      <c r="I1675" s="179">
        <f>'Planilla de Perforacion'!AR1709</f>
        <v>0</v>
      </c>
      <c r="N1675" s="191" t="str">
        <f t="array" ref="N1675">IFERROR(INDEX($F$1:$F$1314,SMALL(IF($C$2:$C$1314=$A$2,ROW()),ROW()-1)),"")</f>
        <v/>
      </c>
      <c r="P1675" s="193" t="str">
        <f t="shared" si="282"/>
        <v/>
      </c>
      <c r="Q1675" s="193" t="str">
        <f t="shared" si="283"/>
        <v/>
      </c>
      <c r="R1675" s="179" t="str">
        <f>IF('Planilla de Perforacion'!K1709="Survey","Survey","")</f>
        <v/>
      </c>
      <c r="T1675" s="179" t="e">
        <f t="shared" si="284"/>
        <v>#VALUE!</v>
      </c>
      <c r="V1675" s="179" t="str">
        <f t="shared" si="285"/>
        <v/>
      </c>
      <c r="AC1675" s="179" t="str">
        <f>IF('Planilla de Perforacion'!K1709="Repasa","Repasa","")</f>
        <v/>
      </c>
      <c r="AE1675" s="179" t="e">
        <f t="shared" si="286"/>
        <v>#VALUE!</v>
      </c>
      <c r="AG1675" s="179" t="str">
        <f t="shared" si="287"/>
        <v/>
      </c>
      <c r="AK1675" t="str">
        <f t="shared" si="288"/>
        <v/>
      </c>
      <c r="AL1675" t="str">
        <f t="shared" si="280"/>
        <v/>
      </c>
      <c r="AM1675" t="str">
        <f t="shared" si="281"/>
        <v/>
      </c>
    </row>
    <row r="1676" spans="3:39" x14ac:dyDescent="0.25">
      <c r="C1676" s="179" t="str">
        <f>IF('Planilla de Perforacion'!K1710="Conexión","Conexión","")</f>
        <v/>
      </c>
      <c r="F1676" s="179">
        <f>'Planilla de Perforacion'!AF1710</f>
        <v>0</v>
      </c>
      <c r="G1676" s="179">
        <f>'Planilla de Perforacion'!AQ1710</f>
        <v>0</v>
      </c>
      <c r="H1676" s="179">
        <f>'Planilla de Perforacion'!AS1710</f>
        <v>0</v>
      </c>
      <c r="I1676" s="179">
        <f>'Planilla de Perforacion'!AR1710</f>
        <v>0</v>
      </c>
      <c r="N1676" s="191" t="str">
        <f t="array" ref="N1676">IFERROR(INDEX($F$1:$F$1314,SMALL(IF($C$2:$C$1314=$A$2,ROW()),ROW()-1)),"")</f>
        <v/>
      </c>
      <c r="P1676" s="193" t="str">
        <f t="shared" si="282"/>
        <v/>
      </c>
      <c r="Q1676" s="193" t="str">
        <f t="shared" si="283"/>
        <v/>
      </c>
      <c r="R1676" s="179" t="str">
        <f>IF('Planilla de Perforacion'!K1710="Survey","Survey","")</f>
        <v/>
      </c>
      <c r="T1676" s="179" t="e">
        <f t="shared" si="284"/>
        <v>#VALUE!</v>
      </c>
      <c r="V1676" s="179" t="str">
        <f t="shared" si="285"/>
        <v/>
      </c>
      <c r="AC1676" s="179" t="str">
        <f>IF('Planilla de Perforacion'!K1710="Repasa","Repasa","")</f>
        <v/>
      </c>
      <c r="AE1676" s="179" t="e">
        <f t="shared" si="286"/>
        <v>#VALUE!</v>
      </c>
      <c r="AG1676" s="179" t="str">
        <f t="shared" si="287"/>
        <v/>
      </c>
      <c r="AK1676" t="str">
        <f t="shared" si="288"/>
        <v/>
      </c>
      <c r="AL1676" t="str">
        <f t="shared" si="280"/>
        <v/>
      </c>
      <c r="AM1676" t="str">
        <f t="shared" si="281"/>
        <v/>
      </c>
    </row>
    <row r="1677" spans="3:39" x14ac:dyDescent="0.25">
      <c r="C1677" s="179" t="str">
        <f>IF('Planilla de Perforacion'!K1711="Conexión","Conexión","")</f>
        <v/>
      </c>
      <c r="F1677" s="179">
        <f>'Planilla de Perforacion'!AF1711</f>
        <v>0</v>
      </c>
      <c r="G1677" s="179">
        <f>'Planilla de Perforacion'!AQ1711</f>
        <v>0</v>
      </c>
      <c r="H1677" s="179">
        <f>'Planilla de Perforacion'!AS1711</f>
        <v>0</v>
      </c>
      <c r="I1677" s="179">
        <f>'Planilla de Perforacion'!AR1711</f>
        <v>0</v>
      </c>
      <c r="N1677" s="191" t="str">
        <f t="array" ref="N1677">IFERROR(INDEX($F$1:$F$1314,SMALL(IF($C$2:$C$1314=$A$2,ROW()),ROW()-1)),"")</f>
        <v/>
      </c>
      <c r="P1677" s="193" t="str">
        <f t="shared" si="282"/>
        <v/>
      </c>
      <c r="Q1677" s="193" t="str">
        <f t="shared" si="283"/>
        <v/>
      </c>
      <c r="R1677" s="179" t="str">
        <f>IF('Planilla de Perforacion'!K1711="Survey","Survey","")</f>
        <v/>
      </c>
      <c r="T1677" s="179" t="e">
        <f t="shared" si="284"/>
        <v>#VALUE!</v>
      </c>
      <c r="V1677" s="179" t="str">
        <f t="shared" si="285"/>
        <v/>
      </c>
      <c r="AC1677" s="179" t="str">
        <f>IF('Planilla de Perforacion'!K1711="Repasa","Repasa","")</f>
        <v/>
      </c>
      <c r="AE1677" s="179" t="e">
        <f t="shared" si="286"/>
        <v>#VALUE!</v>
      </c>
      <c r="AG1677" s="179" t="str">
        <f t="shared" si="287"/>
        <v/>
      </c>
      <c r="AK1677" t="str">
        <f t="shared" si="288"/>
        <v/>
      </c>
      <c r="AL1677" t="str">
        <f t="shared" si="280"/>
        <v/>
      </c>
      <c r="AM1677" t="str">
        <f t="shared" si="281"/>
        <v/>
      </c>
    </row>
    <row r="1678" spans="3:39" x14ac:dyDescent="0.25">
      <c r="C1678" s="179" t="str">
        <f>IF('Planilla de Perforacion'!K1712="Conexión","Conexión","")</f>
        <v/>
      </c>
      <c r="F1678" s="179">
        <f>'Planilla de Perforacion'!AF1712</f>
        <v>0</v>
      </c>
      <c r="G1678" s="179">
        <f>'Planilla de Perforacion'!AQ1712</f>
        <v>0</v>
      </c>
      <c r="H1678" s="179">
        <f>'Planilla de Perforacion'!AS1712</f>
        <v>0</v>
      </c>
      <c r="I1678" s="179">
        <f>'Planilla de Perforacion'!AR1712</f>
        <v>0</v>
      </c>
      <c r="N1678" s="191" t="str">
        <f t="array" ref="N1678">IFERROR(INDEX($F$1:$F$1314,SMALL(IF($C$2:$C$1314=$A$2,ROW()),ROW()-1)),"")</f>
        <v/>
      </c>
      <c r="P1678" s="193" t="str">
        <f t="shared" si="282"/>
        <v/>
      </c>
      <c r="Q1678" s="193" t="str">
        <f t="shared" si="283"/>
        <v/>
      </c>
      <c r="R1678" s="179" t="str">
        <f>IF('Planilla de Perforacion'!K1712="Survey","Survey","")</f>
        <v/>
      </c>
      <c r="T1678" s="179" t="e">
        <f t="shared" si="284"/>
        <v>#VALUE!</v>
      </c>
      <c r="V1678" s="179" t="str">
        <f t="shared" si="285"/>
        <v/>
      </c>
      <c r="AC1678" s="179" t="str">
        <f>IF('Planilla de Perforacion'!K1712="Repasa","Repasa","")</f>
        <v/>
      </c>
      <c r="AE1678" s="179" t="e">
        <f t="shared" si="286"/>
        <v>#VALUE!</v>
      </c>
      <c r="AG1678" s="179" t="str">
        <f t="shared" si="287"/>
        <v/>
      </c>
      <c r="AK1678" t="str">
        <f t="shared" si="288"/>
        <v/>
      </c>
      <c r="AL1678" t="str">
        <f t="shared" si="280"/>
        <v/>
      </c>
      <c r="AM1678" t="str">
        <f t="shared" si="281"/>
        <v/>
      </c>
    </row>
    <row r="1679" spans="3:39" x14ac:dyDescent="0.25">
      <c r="C1679" s="179" t="str">
        <f>IF('Planilla de Perforacion'!K1713="Conexión","Conexión","")</f>
        <v/>
      </c>
      <c r="F1679" s="179">
        <f>'Planilla de Perforacion'!AF1713</f>
        <v>0</v>
      </c>
      <c r="G1679" s="179">
        <f>'Planilla de Perforacion'!AQ1713</f>
        <v>0</v>
      </c>
      <c r="H1679" s="179">
        <f>'Planilla de Perforacion'!AS1713</f>
        <v>0</v>
      </c>
      <c r="I1679" s="179">
        <f>'Planilla de Perforacion'!AR1713</f>
        <v>0</v>
      </c>
      <c r="N1679" s="191" t="str">
        <f t="array" ref="N1679">IFERROR(INDEX($F$1:$F$1314,SMALL(IF($C$2:$C$1314=$A$2,ROW()),ROW()-1)),"")</f>
        <v/>
      </c>
      <c r="P1679" s="193" t="str">
        <f t="shared" si="282"/>
        <v/>
      </c>
      <c r="Q1679" s="193" t="str">
        <f t="shared" si="283"/>
        <v/>
      </c>
      <c r="R1679" s="179" t="str">
        <f>IF('Planilla de Perforacion'!K1713="Survey","Survey","")</f>
        <v/>
      </c>
      <c r="T1679" s="179" t="e">
        <f t="shared" si="284"/>
        <v>#VALUE!</v>
      </c>
      <c r="V1679" s="179" t="str">
        <f t="shared" si="285"/>
        <v/>
      </c>
      <c r="AC1679" s="179" t="str">
        <f>IF('Planilla de Perforacion'!K1713="Repasa","Repasa","")</f>
        <v/>
      </c>
      <c r="AE1679" s="179" t="e">
        <f t="shared" si="286"/>
        <v>#VALUE!</v>
      </c>
      <c r="AG1679" s="179" t="str">
        <f t="shared" si="287"/>
        <v/>
      </c>
      <c r="AK1679" t="str">
        <f t="shared" si="288"/>
        <v/>
      </c>
      <c r="AL1679" t="str">
        <f t="shared" si="280"/>
        <v/>
      </c>
      <c r="AM1679" t="str">
        <f t="shared" si="281"/>
        <v/>
      </c>
    </row>
    <row r="1680" spans="3:39" x14ac:dyDescent="0.25">
      <c r="C1680" s="179" t="str">
        <f>IF('Planilla de Perforacion'!K1714="Conexión","Conexión","")</f>
        <v/>
      </c>
      <c r="F1680" s="179">
        <f>'Planilla de Perforacion'!AF1714</f>
        <v>0</v>
      </c>
      <c r="G1680" s="179">
        <f>'Planilla de Perforacion'!AQ1714</f>
        <v>0</v>
      </c>
      <c r="H1680" s="179">
        <f>'Planilla de Perforacion'!AS1714</f>
        <v>0</v>
      </c>
      <c r="I1680" s="179">
        <f>'Planilla de Perforacion'!AR1714</f>
        <v>0</v>
      </c>
      <c r="N1680" s="191" t="str">
        <f t="array" ref="N1680">IFERROR(INDEX($F$1:$F$1314,SMALL(IF($C$2:$C$1314=$A$2,ROW()),ROW()-1)),"")</f>
        <v/>
      </c>
      <c r="P1680" s="193" t="str">
        <f t="shared" si="282"/>
        <v/>
      </c>
      <c r="Q1680" s="193" t="str">
        <f t="shared" si="283"/>
        <v/>
      </c>
      <c r="R1680" s="179" t="str">
        <f>IF('Planilla de Perforacion'!K1714="Survey","Survey","")</f>
        <v/>
      </c>
      <c r="T1680" s="179" t="e">
        <f t="shared" si="284"/>
        <v>#VALUE!</v>
      </c>
      <c r="V1680" s="179" t="str">
        <f t="shared" si="285"/>
        <v/>
      </c>
      <c r="AC1680" s="179" t="str">
        <f>IF('Planilla de Perforacion'!K1714="Repasa","Repasa","")</f>
        <v/>
      </c>
      <c r="AE1680" s="179" t="e">
        <f t="shared" si="286"/>
        <v>#VALUE!</v>
      </c>
      <c r="AG1680" s="179" t="str">
        <f t="shared" si="287"/>
        <v/>
      </c>
      <c r="AK1680" t="str">
        <f t="shared" si="288"/>
        <v/>
      </c>
      <c r="AL1680" t="str">
        <f t="shared" si="280"/>
        <v/>
      </c>
      <c r="AM1680" t="str">
        <f t="shared" si="281"/>
        <v/>
      </c>
    </row>
    <row r="1681" spans="3:39" x14ac:dyDescent="0.25">
      <c r="C1681" s="179" t="str">
        <f>IF('Planilla de Perforacion'!K1715="Conexión","Conexión","")</f>
        <v/>
      </c>
      <c r="F1681" s="179">
        <f>'Planilla de Perforacion'!AF1715</f>
        <v>0</v>
      </c>
      <c r="G1681" s="179">
        <f>'Planilla de Perforacion'!AQ1715</f>
        <v>0</v>
      </c>
      <c r="H1681" s="179">
        <f>'Planilla de Perforacion'!AS1715</f>
        <v>0</v>
      </c>
      <c r="I1681" s="179">
        <f>'Planilla de Perforacion'!AR1715</f>
        <v>0</v>
      </c>
      <c r="N1681" s="191" t="str">
        <f t="array" ref="N1681">IFERROR(INDEX($F$1:$F$1314,SMALL(IF($C$2:$C$1314=$A$2,ROW()),ROW()-1)),"")</f>
        <v/>
      </c>
      <c r="P1681" s="193" t="str">
        <f t="shared" si="282"/>
        <v/>
      </c>
      <c r="Q1681" s="193" t="str">
        <f t="shared" si="283"/>
        <v/>
      </c>
      <c r="R1681" s="179" t="str">
        <f>IF('Planilla de Perforacion'!K1715="Survey","Survey","")</f>
        <v/>
      </c>
      <c r="T1681" s="179" t="e">
        <f t="shared" si="284"/>
        <v>#VALUE!</v>
      </c>
      <c r="V1681" s="179" t="str">
        <f t="shared" si="285"/>
        <v/>
      </c>
      <c r="AC1681" s="179" t="str">
        <f>IF('Planilla de Perforacion'!K1715="Repasa","Repasa","")</f>
        <v/>
      </c>
      <c r="AE1681" s="179" t="e">
        <f t="shared" si="286"/>
        <v>#VALUE!</v>
      </c>
      <c r="AG1681" s="179" t="str">
        <f t="shared" si="287"/>
        <v/>
      </c>
      <c r="AK1681" t="str">
        <f t="shared" si="288"/>
        <v/>
      </c>
      <c r="AL1681" t="str">
        <f t="shared" si="280"/>
        <v/>
      </c>
      <c r="AM1681" t="str">
        <f t="shared" si="281"/>
        <v/>
      </c>
    </row>
    <row r="1682" spans="3:39" x14ac:dyDescent="0.25">
      <c r="C1682" s="179" t="str">
        <f>IF('Planilla de Perforacion'!K1716="Conexión","Conexión","")</f>
        <v/>
      </c>
      <c r="F1682" s="179">
        <f>'Planilla de Perforacion'!AF1716</f>
        <v>0</v>
      </c>
      <c r="G1682" s="179">
        <f>'Planilla de Perforacion'!AQ1716</f>
        <v>0</v>
      </c>
      <c r="H1682" s="179">
        <f>'Planilla de Perforacion'!AS1716</f>
        <v>0</v>
      </c>
      <c r="I1682" s="179">
        <f>'Planilla de Perforacion'!AR1716</f>
        <v>0</v>
      </c>
      <c r="N1682" s="191" t="str">
        <f t="array" ref="N1682">IFERROR(INDEX($F$1:$F$1314,SMALL(IF($C$2:$C$1314=$A$2,ROW()),ROW()-1)),"")</f>
        <v/>
      </c>
      <c r="P1682" s="193" t="str">
        <f t="shared" si="282"/>
        <v/>
      </c>
      <c r="Q1682" s="193" t="str">
        <f t="shared" si="283"/>
        <v/>
      </c>
      <c r="R1682" s="179" t="str">
        <f>IF('Planilla de Perforacion'!K1716="Survey","Survey","")</f>
        <v/>
      </c>
      <c r="T1682" s="179" t="e">
        <f t="shared" si="284"/>
        <v>#VALUE!</v>
      </c>
      <c r="V1682" s="179" t="str">
        <f t="shared" si="285"/>
        <v/>
      </c>
      <c r="AC1682" s="179" t="str">
        <f>IF('Planilla de Perforacion'!K1716="Repasa","Repasa","")</f>
        <v/>
      </c>
      <c r="AE1682" s="179" t="e">
        <f t="shared" si="286"/>
        <v>#VALUE!</v>
      </c>
      <c r="AG1682" s="179" t="str">
        <f t="shared" si="287"/>
        <v/>
      </c>
      <c r="AK1682" t="str">
        <f t="shared" si="288"/>
        <v/>
      </c>
      <c r="AL1682" t="str">
        <f t="shared" si="280"/>
        <v/>
      </c>
      <c r="AM1682" t="str">
        <f t="shared" si="281"/>
        <v/>
      </c>
    </row>
    <row r="1683" spans="3:39" x14ac:dyDescent="0.25">
      <c r="C1683" s="179" t="str">
        <f>IF('Planilla de Perforacion'!K1717="Conexión","Conexión","")</f>
        <v/>
      </c>
      <c r="F1683" s="179">
        <f>'Planilla de Perforacion'!AF1717</f>
        <v>0</v>
      </c>
      <c r="G1683" s="179">
        <f>'Planilla de Perforacion'!AQ1717</f>
        <v>0</v>
      </c>
      <c r="H1683" s="179">
        <f>'Planilla de Perforacion'!AS1717</f>
        <v>0</v>
      </c>
      <c r="I1683" s="179">
        <f>'Planilla de Perforacion'!AR1717</f>
        <v>0</v>
      </c>
      <c r="N1683" s="191" t="str">
        <f t="array" ref="N1683">IFERROR(INDEX($F$1:$F$1314,SMALL(IF($C$2:$C$1314=$A$2,ROW()),ROW()-1)),"")</f>
        <v/>
      </c>
      <c r="P1683" s="193" t="str">
        <f t="shared" si="282"/>
        <v/>
      </c>
      <c r="Q1683" s="193" t="str">
        <f t="shared" si="283"/>
        <v/>
      </c>
      <c r="R1683" s="179" t="str">
        <f>IF('Planilla de Perforacion'!K1717="Survey","Survey","")</f>
        <v/>
      </c>
      <c r="T1683" s="179" t="e">
        <f t="shared" si="284"/>
        <v>#VALUE!</v>
      </c>
      <c r="V1683" s="179" t="str">
        <f t="shared" si="285"/>
        <v/>
      </c>
      <c r="AC1683" s="179" t="str">
        <f>IF('Planilla de Perforacion'!K1717="Repasa","Repasa","")</f>
        <v/>
      </c>
      <c r="AE1683" s="179" t="e">
        <f t="shared" si="286"/>
        <v>#VALUE!</v>
      </c>
      <c r="AG1683" s="179" t="str">
        <f t="shared" si="287"/>
        <v/>
      </c>
      <c r="AK1683" t="str">
        <f t="shared" si="288"/>
        <v/>
      </c>
      <c r="AL1683" t="str">
        <f t="shared" si="280"/>
        <v/>
      </c>
      <c r="AM1683" t="str">
        <f t="shared" si="281"/>
        <v/>
      </c>
    </row>
    <row r="1684" spans="3:39" x14ac:dyDescent="0.25">
      <c r="C1684" s="179" t="str">
        <f>IF('Planilla de Perforacion'!K1718="Conexión","Conexión","")</f>
        <v/>
      </c>
      <c r="F1684" s="179">
        <f>'Planilla de Perforacion'!AF1718</f>
        <v>0</v>
      </c>
      <c r="G1684" s="179">
        <f>'Planilla de Perforacion'!AQ1718</f>
        <v>0</v>
      </c>
      <c r="H1684" s="179">
        <f>'Planilla de Perforacion'!AS1718</f>
        <v>0</v>
      </c>
      <c r="I1684" s="179">
        <f>'Planilla de Perforacion'!AR1718</f>
        <v>0</v>
      </c>
      <c r="N1684" s="191" t="str">
        <f t="array" ref="N1684">IFERROR(INDEX($F$1:$F$1314,SMALL(IF($C$2:$C$1314=$A$2,ROW()),ROW()-1)),"")</f>
        <v/>
      </c>
      <c r="P1684" s="193" t="str">
        <f t="shared" si="282"/>
        <v/>
      </c>
      <c r="Q1684" s="193" t="str">
        <f t="shared" si="283"/>
        <v/>
      </c>
      <c r="R1684" s="179" t="str">
        <f>IF('Planilla de Perforacion'!K1718="Survey","Survey","")</f>
        <v/>
      </c>
      <c r="T1684" s="179" t="e">
        <f t="shared" si="284"/>
        <v>#VALUE!</v>
      </c>
      <c r="V1684" s="179" t="str">
        <f t="shared" si="285"/>
        <v/>
      </c>
      <c r="AC1684" s="179" t="str">
        <f>IF('Planilla de Perforacion'!K1718="Repasa","Repasa","")</f>
        <v/>
      </c>
      <c r="AE1684" s="179" t="e">
        <f t="shared" si="286"/>
        <v>#VALUE!</v>
      </c>
      <c r="AG1684" s="179" t="str">
        <f t="shared" si="287"/>
        <v/>
      </c>
      <c r="AK1684" t="str">
        <f t="shared" si="288"/>
        <v/>
      </c>
      <c r="AL1684" t="str">
        <f t="shared" si="280"/>
        <v/>
      </c>
      <c r="AM1684" t="str">
        <f t="shared" si="281"/>
        <v/>
      </c>
    </row>
    <row r="1685" spans="3:39" x14ac:dyDescent="0.25">
      <c r="C1685" s="179" t="str">
        <f>IF('Planilla de Perforacion'!K1719="Conexión","Conexión","")</f>
        <v/>
      </c>
      <c r="F1685" s="179">
        <f>'Planilla de Perforacion'!AF1719</f>
        <v>0</v>
      </c>
      <c r="G1685" s="179">
        <f>'Planilla de Perforacion'!AQ1719</f>
        <v>0</v>
      </c>
      <c r="H1685" s="179">
        <f>'Planilla de Perforacion'!AS1719</f>
        <v>0</v>
      </c>
      <c r="I1685" s="179">
        <f>'Planilla de Perforacion'!AR1719</f>
        <v>0</v>
      </c>
      <c r="N1685" s="191" t="str">
        <f t="array" ref="N1685">IFERROR(INDEX($F$1:$F$1314,SMALL(IF($C$2:$C$1314=$A$2,ROW()),ROW()-1)),"")</f>
        <v/>
      </c>
      <c r="P1685" s="193" t="str">
        <f t="shared" si="282"/>
        <v/>
      </c>
      <c r="Q1685" s="193" t="str">
        <f t="shared" si="283"/>
        <v/>
      </c>
      <c r="R1685" s="179" t="str">
        <f>IF('Planilla de Perforacion'!K1719="Survey","Survey","")</f>
        <v/>
      </c>
      <c r="T1685" s="179" t="e">
        <f t="shared" si="284"/>
        <v>#VALUE!</v>
      </c>
      <c r="V1685" s="179" t="str">
        <f t="shared" si="285"/>
        <v/>
      </c>
      <c r="AC1685" s="179" t="str">
        <f>IF('Planilla de Perforacion'!K1719="Repasa","Repasa","")</f>
        <v/>
      </c>
      <c r="AE1685" s="179" t="e">
        <f t="shared" si="286"/>
        <v>#VALUE!</v>
      </c>
      <c r="AG1685" s="179" t="str">
        <f t="shared" si="287"/>
        <v/>
      </c>
      <c r="AK1685" t="str">
        <f t="shared" si="288"/>
        <v/>
      </c>
      <c r="AL1685" t="str">
        <f t="shared" si="280"/>
        <v/>
      </c>
      <c r="AM1685" t="str">
        <f t="shared" si="281"/>
        <v/>
      </c>
    </row>
    <row r="1686" spans="3:39" x14ac:dyDescent="0.25">
      <c r="C1686" s="179" t="str">
        <f>IF('Planilla de Perforacion'!K1720="Conexión","Conexión","")</f>
        <v/>
      </c>
      <c r="F1686" s="179">
        <f>'Planilla de Perforacion'!AF1720</f>
        <v>0</v>
      </c>
      <c r="G1686" s="179">
        <f>'Planilla de Perforacion'!AQ1720</f>
        <v>0</v>
      </c>
      <c r="H1686" s="179">
        <f>'Planilla de Perforacion'!AS1720</f>
        <v>0</v>
      </c>
      <c r="I1686" s="179">
        <f>'Planilla de Perforacion'!AR1720</f>
        <v>0</v>
      </c>
      <c r="N1686" s="191" t="str">
        <f t="array" ref="N1686">IFERROR(INDEX($F$1:$F$1314,SMALL(IF($C$2:$C$1314=$A$2,ROW()),ROW()-1)),"")</f>
        <v/>
      </c>
      <c r="P1686" s="193" t="str">
        <f t="shared" si="282"/>
        <v/>
      </c>
      <c r="Q1686" s="193" t="str">
        <f t="shared" si="283"/>
        <v/>
      </c>
      <c r="R1686" s="179" t="str">
        <f>IF('Planilla de Perforacion'!K1720="Survey","Survey","")</f>
        <v/>
      </c>
      <c r="T1686" s="179" t="e">
        <f t="shared" si="284"/>
        <v>#VALUE!</v>
      </c>
      <c r="V1686" s="179" t="str">
        <f t="shared" si="285"/>
        <v/>
      </c>
      <c r="AC1686" s="179" t="str">
        <f>IF('Planilla de Perforacion'!K1720="Repasa","Repasa","")</f>
        <v/>
      </c>
      <c r="AE1686" s="179" t="e">
        <f t="shared" si="286"/>
        <v>#VALUE!</v>
      </c>
      <c r="AG1686" s="179" t="str">
        <f t="shared" si="287"/>
        <v/>
      </c>
      <c r="AK1686" t="str">
        <f t="shared" si="288"/>
        <v/>
      </c>
      <c r="AL1686" t="str">
        <f t="shared" si="280"/>
        <v/>
      </c>
      <c r="AM1686" t="str">
        <f t="shared" si="281"/>
        <v/>
      </c>
    </row>
    <row r="1687" spans="3:39" x14ac:dyDescent="0.25">
      <c r="C1687" s="179" t="str">
        <f>IF('Planilla de Perforacion'!K1721="Conexión","Conexión","")</f>
        <v/>
      </c>
      <c r="F1687" s="179">
        <f>'Planilla de Perforacion'!AF1721</f>
        <v>0</v>
      </c>
      <c r="G1687" s="179">
        <f>'Planilla de Perforacion'!AQ1721</f>
        <v>0</v>
      </c>
      <c r="H1687" s="179">
        <f>'Planilla de Perforacion'!AS1721</f>
        <v>0</v>
      </c>
      <c r="I1687" s="179">
        <f>'Planilla de Perforacion'!AR1721</f>
        <v>0</v>
      </c>
      <c r="N1687" s="191" t="str">
        <f t="array" ref="N1687">IFERROR(INDEX($F$1:$F$1314,SMALL(IF($C$2:$C$1314=$A$2,ROW()),ROW()-1)),"")</f>
        <v/>
      </c>
      <c r="P1687" s="193" t="str">
        <f t="shared" si="282"/>
        <v/>
      </c>
      <c r="Q1687" s="193" t="str">
        <f t="shared" si="283"/>
        <v/>
      </c>
      <c r="R1687" s="179" t="str">
        <f>IF('Planilla de Perforacion'!K1721="Survey","Survey","")</f>
        <v/>
      </c>
      <c r="T1687" s="179" t="e">
        <f t="shared" si="284"/>
        <v>#VALUE!</v>
      </c>
      <c r="V1687" s="179" t="str">
        <f t="shared" si="285"/>
        <v/>
      </c>
      <c r="AC1687" s="179" t="str">
        <f>IF('Planilla de Perforacion'!K1721="Repasa","Repasa","")</f>
        <v/>
      </c>
      <c r="AE1687" s="179" t="e">
        <f t="shared" si="286"/>
        <v>#VALUE!</v>
      </c>
      <c r="AG1687" s="179" t="str">
        <f t="shared" si="287"/>
        <v/>
      </c>
      <c r="AK1687" t="str">
        <f t="shared" si="288"/>
        <v/>
      </c>
      <c r="AL1687" t="str">
        <f t="shared" si="280"/>
        <v/>
      </c>
      <c r="AM1687" t="str">
        <f t="shared" si="281"/>
        <v/>
      </c>
    </row>
    <row r="1688" spans="3:39" x14ac:dyDescent="0.25">
      <c r="C1688" s="179" t="str">
        <f>IF('Planilla de Perforacion'!K1722="Conexión","Conexión","")</f>
        <v/>
      </c>
      <c r="F1688" s="179">
        <f>'Planilla de Perforacion'!AF1722</f>
        <v>0</v>
      </c>
      <c r="G1688" s="179">
        <f>'Planilla de Perforacion'!AQ1722</f>
        <v>0</v>
      </c>
      <c r="H1688" s="179">
        <f>'Planilla de Perforacion'!AS1722</f>
        <v>0</v>
      </c>
      <c r="I1688" s="179">
        <f>'Planilla de Perforacion'!AR1722</f>
        <v>0</v>
      </c>
      <c r="N1688" s="191" t="str">
        <f t="array" ref="N1688">IFERROR(INDEX($F$1:$F$1314,SMALL(IF($C$2:$C$1314=$A$2,ROW()),ROW()-1)),"")</f>
        <v/>
      </c>
      <c r="P1688" s="193" t="str">
        <f t="shared" si="282"/>
        <v/>
      </c>
      <c r="Q1688" s="193" t="str">
        <f t="shared" si="283"/>
        <v/>
      </c>
      <c r="R1688" s="179" t="str">
        <f>IF('Planilla de Perforacion'!K1722="Survey","Survey","")</f>
        <v/>
      </c>
      <c r="T1688" s="179" t="e">
        <f t="shared" si="284"/>
        <v>#VALUE!</v>
      </c>
      <c r="V1688" s="179" t="str">
        <f t="shared" si="285"/>
        <v/>
      </c>
      <c r="AC1688" s="179" t="str">
        <f>IF('Planilla de Perforacion'!K1722="Repasa","Repasa","")</f>
        <v/>
      </c>
      <c r="AE1688" s="179" t="e">
        <f t="shared" si="286"/>
        <v>#VALUE!</v>
      </c>
      <c r="AG1688" s="179" t="str">
        <f t="shared" si="287"/>
        <v/>
      </c>
      <c r="AK1688" t="str">
        <f t="shared" si="288"/>
        <v/>
      </c>
      <c r="AL1688" t="str">
        <f t="shared" si="280"/>
        <v/>
      </c>
      <c r="AM1688" t="str">
        <f t="shared" si="281"/>
        <v/>
      </c>
    </row>
    <row r="1689" spans="3:39" x14ac:dyDescent="0.25">
      <c r="C1689" s="179" t="str">
        <f>IF('Planilla de Perforacion'!K1723="Conexión","Conexión","")</f>
        <v/>
      </c>
      <c r="F1689" s="179">
        <f>'Planilla de Perforacion'!AF1723</f>
        <v>0</v>
      </c>
      <c r="G1689" s="179">
        <f>'Planilla de Perforacion'!AQ1723</f>
        <v>0</v>
      </c>
      <c r="H1689" s="179">
        <f>'Planilla de Perforacion'!AS1723</f>
        <v>0</v>
      </c>
      <c r="I1689" s="179">
        <f>'Planilla de Perforacion'!AR1723</f>
        <v>0</v>
      </c>
      <c r="N1689" s="191" t="str">
        <f t="array" ref="N1689">IFERROR(INDEX($F$1:$F$1314,SMALL(IF($C$2:$C$1314=$A$2,ROW()),ROW()-1)),"")</f>
        <v/>
      </c>
      <c r="P1689" s="193" t="str">
        <f t="shared" si="282"/>
        <v/>
      </c>
      <c r="Q1689" s="193" t="str">
        <f t="shared" si="283"/>
        <v/>
      </c>
      <c r="R1689" s="179" t="str">
        <f>IF('Planilla de Perforacion'!K1723="Survey","Survey","")</f>
        <v/>
      </c>
      <c r="T1689" s="179" t="e">
        <f t="shared" si="284"/>
        <v>#VALUE!</v>
      </c>
      <c r="V1689" s="179" t="str">
        <f t="shared" si="285"/>
        <v/>
      </c>
      <c r="AC1689" s="179" t="str">
        <f>IF('Planilla de Perforacion'!K1723="Repasa","Repasa","")</f>
        <v/>
      </c>
      <c r="AE1689" s="179" t="e">
        <f t="shared" si="286"/>
        <v>#VALUE!</v>
      </c>
      <c r="AG1689" s="179" t="str">
        <f t="shared" si="287"/>
        <v/>
      </c>
      <c r="AK1689" t="str">
        <f t="shared" si="288"/>
        <v/>
      </c>
      <c r="AL1689" t="str">
        <f t="shared" si="280"/>
        <v/>
      </c>
      <c r="AM1689" t="str">
        <f t="shared" si="281"/>
        <v/>
      </c>
    </row>
    <row r="1690" spans="3:39" x14ac:dyDescent="0.25">
      <c r="C1690" s="179" t="str">
        <f>IF('Planilla de Perforacion'!K1724="Conexión","Conexión","")</f>
        <v/>
      </c>
      <c r="F1690" s="179">
        <f>'Planilla de Perforacion'!AF1724</f>
        <v>0</v>
      </c>
      <c r="G1690" s="179">
        <f>'Planilla de Perforacion'!AQ1724</f>
        <v>0</v>
      </c>
      <c r="H1690" s="179">
        <f>'Planilla de Perforacion'!AS1724</f>
        <v>0</v>
      </c>
      <c r="I1690" s="179">
        <f>'Planilla de Perforacion'!AR1724</f>
        <v>0</v>
      </c>
      <c r="N1690" s="191" t="str">
        <f t="array" ref="N1690">IFERROR(INDEX($F$1:$F$1314,SMALL(IF($C$2:$C$1314=$A$2,ROW()),ROW()-1)),"")</f>
        <v/>
      </c>
      <c r="P1690" s="193" t="str">
        <f t="shared" si="282"/>
        <v/>
      </c>
      <c r="Q1690" s="193" t="str">
        <f t="shared" si="283"/>
        <v/>
      </c>
      <c r="R1690" s="179" t="str">
        <f>IF('Planilla de Perforacion'!K1724="Survey","Survey","")</f>
        <v/>
      </c>
      <c r="T1690" s="179" t="e">
        <f t="shared" si="284"/>
        <v>#VALUE!</v>
      </c>
      <c r="V1690" s="179" t="str">
        <f t="shared" si="285"/>
        <v/>
      </c>
      <c r="AC1690" s="179" t="str">
        <f>IF('Planilla de Perforacion'!K1724="Repasa","Repasa","")</f>
        <v/>
      </c>
      <c r="AE1690" s="179" t="e">
        <f t="shared" si="286"/>
        <v>#VALUE!</v>
      </c>
      <c r="AG1690" s="179" t="str">
        <f t="shared" si="287"/>
        <v/>
      </c>
      <c r="AK1690" t="str">
        <f t="shared" si="288"/>
        <v/>
      </c>
      <c r="AL1690" t="str">
        <f t="shared" si="280"/>
        <v/>
      </c>
      <c r="AM1690" t="str">
        <f t="shared" si="281"/>
        <v/>
      </c>
    </row>
    <row r="1691" spans="3:39" x14ac:dyDescent="0.25">
      <c r="C1691" s="179" t="str">
        <f>IF('Planilla de Perforacion'!K1725="Conexión","Conexión","")</f>
        <v/>
      </c>
      <c r="F1691" s="179">
        <f>'Planilla de Perforacion'!AF1725</f>
        <v>0</v>
      </c>
      <c r="G1691" s="179">
        <f>'Planilla de Perforacion'!AQ1725</f>
        <v>0</v>
      </c>
      <c r="H1691" s="179">
        <f>'Planilla de Perforacion'!AS1725</f>
        <v>0</v>
      </c>
      <c r="I1691" s="179">
        <f>'Planilla de Perforacion'!AR1725</f>
        <v>0</v>
      </c>
      <c r="N1691" s="191" t="str">
        <f t="array" ref="N1691">IFERROR(INDEX($F$1:$F$1314,SMALL(IF($C$2:$C$1314=$A$2,ROW()),ROW()-1)),"")</f>
        <v/>
      </c>
      <c r="P1691" s="193" t="str">
        <f t="shared" si="282"/>
        <v/>
      </c>
      <c r="Q1691" s="193" t="str">
        <f t="shared" si="283"/>
        <v/>
      </c>
      <c r="R1691" s="179" t="str">
        <f>IF('Planilla de Perforacion'!K1725="Survey","Survey","")</f>
        <v/>
      </c>
      <c r="T1691" s="179" t="e">
        <f t="shared" si="284"/>
        <v>#VALUE!</v>
      </c>
      <c r="V1691" s="179" t="str">
        <f t="shared" si="285"/>
        <v/>
      </c>
      <c r="AC1691" s="179" t="str">
        <f>IF('Planilla de Perforacion'!K1725="Repasa","Repasa","")</f>
        <v/>
      </c>
      <c r="AE1691" s="179" t="e">
        <f t="shared" si="286"/>
        <v>#VALUE!</v>
      </c>
      <c r="AG1691" s="179" t="str">
        <f t="shared" si="287"/>
        <v/>
      </c>
      <c r="AK1691" t="str">
        <f t="shared" si="288"/>
        <v/>
      </c>
      <c r="AL1691" t="str">
        <f t="shared" si="280"/>
        <v/>
      </c>
      <c r="AM1691" t="str">
        <f t="shared" si="281"/>
        <v/>
      </c>
    </row>
    <row r="1692" spans="3:39" x14ac:dyDescent="0.25">
      <c r="C1692" s="179" t="str">
        <f>IF('Planilla de Perforacion'!K1726="Conexión","Conexión","")</f>
        <v/>
      </c>
      <c r="F1692" s="179">
        <f>'Planilla de Perforacion'!AF1726</f>
        <v>0</v>
      </c>
      <c r="G1692" s="179">
        <f>'Planilla de Perforacion'!AQ1726</f>
        <v>0</v>
      </c>
      <c r="H1692" s="179">
        <f>'Planilla de Perforacion'!AS1726</f>
        <v>0</v>
      </c>
      <c r="I1692" s="179">
        <f>'Planilla de Perforacion'!AR1726</f>
        <v>0</v>
      </c>
      <c r="N1692" s="191" t="str">
        <f t="array" ref="N1692">IFERROR(INDEX($F$1:$F$1314,SMALL(IF($C$2:$C$1314=$A$2,ROW()),ROW()-1)),"")</f>
        <v/>
      </c>
      <c r="P1692" s="193" t="str">
        <f t="shared" si="282"/>
        <v/>
      </c>
      <c r="Q1692" s="193" t="str">
        <f t="shared" si="283"/>
        <v/>
      </c>
      <c r="R1692" s="179" t="str">
        <f>IF('Planilla de Perforacion'!K1726="Survey","Survey","")</f>
        <v/>
      </c>
      <c r="T1692" s="179" t="e">
        <f t="shared" si="284"/>
        <v>#VALUE!</v>
      </c>
      <c r="V1692" s="179" t="str">
        <f t="shared" si="285"/>
        <v/>
      </c>
      <c r="AC1692" s="179" t="str">
        <f>IF('Planilla de Perforacion'!K1726="Repasa","Repasa","")</f>
        <v/>
      </c>
      <c r="AE1692" s="179" t="e">
        <f t="shared" si="286"/>
        <v>#VALUE!</v>
      </c>
      <c r="AG1692" s="179" t="str">
        <f t="shared" si="287"/>
        <v/>
      </c>
      <c r="AK1692" t="str">
        <f t="shared" si="288"/>
        <v/>
      </c>
      <c r="AL1692" t="str">
        <f t="shared" si="280"/>
        <v/>
      </c>
      <c r="AM1692" t="str">
        <f t="shared" si="281"/>
        <v/>
      </c>
    </row>
    <row r="1693" spans="3:39" x14ac:dyDescent="0.25">
      <c r="C1693" s="179" t="str">
        <f>IF('Planilla de Perforacion'!K1727="Conexión","Conexión","")</f>
        <v/>
      </c>
      <c r="F1693" s="179">
        <f>'Planilla de Perforacion'!AF1727</f>
        <v>0</v>
      </c>
      <c r="G1693" s="179">
        <f>'Planilla de Perforacion'!AQ1727</f>
        <v>0</v>
      </c>
      <c r="H1693" s="179">
        <f>'Planilla de Perforacion'!AS1727</f>
        <v>0</v>
      </c>
      <c r="I1693" s="179">
        <f>'Planilla de Perforacion'!AR1727</f>
        <v>0</v>
      </c>
      <c r="N1693" s="191" t="str">
        <f t="array" ref="N1693">IFERROR(INDEX($F$1:$F$1314,SMALL(IF($C$2:$C$1314=$A$2,ROW()),ROW()-1)),"")</f>
        <v/>
      </c>
      <c r="P1693" s="193" t="str">
        <f t="shared" si="282"/>
        <v/>
      </c>
      <c r="Q1693" s="193" t="str">
        <f t="shared" si="283"/>
        <v/>
      </c>
      <c r="R1693" s="179" t="str">
        <f>IF('Planilla de Perforacion'!K1727="Survey","Survey","")</f>
        <v/>
      </c>
      <c r="T1693" s="179" t="e">
        <f t="shared" si="284"/>
        <v>#VALUE!</v>
      </c>
      <c r="V1693" s="179" t="str">
        <f t="shared" si="285"/>
        <v/>
      </c>
      <c r="AC1693" s="179" t="str">
        <f>IF('Planilla de Perforacion'!K1727="Repasa","Repasa","")</f>
        <v/>
      </c>
      <c r="AE1693" s="179" t="e">
        <f t="shared" si="286"/>
        <v>#VALUE!</v>
      </c>
      <c r="AG1693" s="179" t="str">
        <f t="shared" si="287"/>
        <v/>
      </c>
      <c r="AK1693" t="str">
        <f t="shared" si="288"/>
        <v/>
      </c>
      <c r="AL1693" t="str">
        <f t="shared" si="280"/>
        <v/>
      </c>
      <c r="AM1693" t="str">
        <f t="shared" si="281"/>
        <v/>
      </c>
    </row>
    <row r="1694" spans="3:39" x14ac:dyDescent="0.25">
      <c r="C1694" s="179" t="str">
        <f>IF('Planilla de Perforacion'!K1728="Conexión","Conexión","")</f>
        <v/>
      </c>
      <c r="F1694" s="179">
        <f>'Planilla de Perforacion'!AF1728</f>
        <v>0</v>
      </c>
      <c r="G1694" s="179">
        <f>'Planilla de Perforacion'!AQ1728</f>
        <v>0</v>
      </c>
      <c r="H1694" s="179">
        <f>'Planilla de Perforacion'!AS1728</f>
        <v>0</v>
      </c>
      <c r="I1694" s="179">
        <f>'Planilla de Perforacion'!AR1728</f>
        <v>0</v>
      </c>
      <c r="N1694" s="191" t="str">
        <f t="array" ref="N1694">IFERROR(INDEX($F$1:$F$1314,SMALL(IF($C$2:$C$1314=$A$2,ROW()),ROW()-1)),"")</f>
        <v/>
      </c>
      <c r="P1694" s="193" t="str">
        <f t="shared" si="282"/>
        <v/>
      </c>
      <c r="Q1694" s="193" t="str">
        <f t="shared" si="283"/>
        <v/>
      </c>
      <c r="R1694" s="179" t="str">
        <f>IF('Planilla de Perforacion'!K1728="Survey","Survey","")</f>
        <v/>
      </c>
      <c r="T1694" s="179" t="e">
        <f t="shared" si="284"/>
        <v>#VALUE!</v>
      </c>
      <c r="V1694" s="179" t="str">
        <f t="shared" si="285"/>
        <v/>
      </c>
      <c r="AC1694" s="179" t="str">
        <f>IF('Planilla de Perforacion'!K1728="Repasa","Repasa","")</f>
        <v/>
      </c>
      <c r="AE1694" s="179" t="e">
        <f t="shared" si="286"/>
        <v>#VALUE!</v>
      </c>
      <c r="AG1694" s="179" t="str">
        <f t="shared" si="287"/>
        <v/>
      </c>
      <c r="AK1694" t="str">
        <f t="shared" si="288"/>
        <v/>
      </c>
      <c r="AL1694" t="str">
        <f t="shared" si="280"/>
        <v/>
      </c>
      <c r="AM1694" t="str">
        <f t="shared" si="281"/>
        <v/>
      </c>
    </row>
    <row r="1695" spans="3:39" x14ac:dyDescent="0.25">
      <c r="C1695" s="179" t="str">
        <f>IF('Planilla de Perforacion'!K1729="Conexión","Conexión","")</f>
        <v/>
      </c>
      <c r="F1695" s="179">
        <f>'Planilla de Perforacion'!AF1729</f>
        <v>0</v>
      </c>
      <c r="G1695" s="179">
        <f>'Planilla de Perforacion'!AQ1729</f>
        <v>0</v>
      </c>
      <c r="H1695" s="179">
        <f>'Planilla de Perforacion'!AS1729</f>
        <v>0</v>
      </c>
      <c r="I1695" s="179">
        <f>'Planilla de Perforacion'!AR1729</f>
        <v>0</v>
      </c>
      <c r="N1695" s="191" t="str">
        <f t="array" ref="N1695">IFERROR(INDEX($F$1:$F$1314,SMALL(IF($C$2:$C$1314=$A$2,ROW()),ROW()-1)),"")</f>
        <v/>
      </c>
      <c r="P1695" s="193" t="str">
        <f t="shared" si="282"/>
        <v/>
      </c>
      <c r="Q1695" s="193" t="str">
        <f t="shared" si="283"/>
        <v/>
      </c>
      <c r="R1695" s="179" t="str">
        <f>IF('Planilla de Perforacion'!K1729="Survey","Survey","")</f>
        <v/>
      </c>
      <c r="T1695" s="179" t="e">
        <f t="shared" si="284"/>
        <v>#VALUE!</v>
      </c>
      <c r="V1695" s="179" t="str">
        <f t="shared" si="285"/>
        <v/>
      </c>
      <c r="AC1695" s="179" t="str">
        <f>IF('Planilla de Perforacion'!K1729="Repasa","Repasa","")</f>
        <v/>
      </c>
      <c r="AE1695" s="179" t="e">
        <f t="shared" si="286"/>
        <v>#VALUE!</v>
      </c>
      <c r="AG1695" s="179" t="str">
        <f t="shared" si="287"/>
        <v/>
      </c>
      <c r="AK1695" t="str">
        <f t="shared" si="288"/>
        <v/>
      </c>
      <c r="AL1695" t="str">
        <f t="shared" si="280"/>
        <v/>
      </c>
      <c r="AM1695" t="str">
        <f t="shared" si="281"/>
        <v/>
      </c>
    </row>
    <row r="1696" spans="3:39" x14ac:dyDescent="0.25">
      <c r="C1696" s="179" t="str">
        <f>IF('Planilla de Perforacion'!K1730="Conexión","Conexión","")</f>
        <v/>
      </c>
      <c r="F1696" s="179">
        <f>'Planilla de Perforacion'!AF1730</f>
        <v>0</v>
      </c>
      <c r="G1696" s="179">
        <f>'Planilla de Perforacion'!AQ1730</f>
        <v>0</v>
      </c>
      <c r="H1696" s="179">
        <f>'Planilla de Perforacion'!AS1730</f>
        <v>0</v>
      </c>
      <c r="I1696" s="179">
        <f>'Planilla de Perforacion'!AR1730</f>
        <v>0</v>
      </c>
      <c r="N1696" s="191" t="str">
        <f t="array" ref="N1696">IFERROR(INDEX($F$1:$F$1314,SMALL(IF($C$2:$C$1314=$A$2,ROW()),ROW()-1)),"")</f>
        <v/>
      </c>
      <c r="P1696" s="193" t="str">
        <f t="shared" si="282"/>
        <v/>
      </c>
      <c r="Q1696" s="193" t="str">
        <f t="shared" si="283"/>
        <v/>
      </c>
      <c r="R1696" s="179" t="str">
        <f>IF('Planilla de Perforacion'!K1730="Survey","Survey","")</f>
        <v/>
      </c>
      <c r="T1696" s="179" t="e">
        <f t="shared" si="284"/>
        <v>#VALUE!</v>
      </c>
      <c r="V1696" s="179" t="str">
        <f t="shared" si="285"/>
        <v/>
      </c>
      <c r="AC1696" s="179" t="str">
        <f>IF('Planilla de Perforacion'!K1730="Repasa","Repasa","")</f>
        <v/>
      </c>
      <c r="AE1696" s="179" t="e">
        <f t="shared" si="286"/>
        <v>#VALUE!</v>
      </c>
      <c r="AG1696" s="179" t="str">
        <f t="shared" si="287"/>
        <v/>
      </c>
      <c r="AK1696" t="str">
        <f t="shared" si="288"/>
        <v/>
      </c>
      <c r="AL1696" t="str">
        <f t="shared" si="280"/>
        <v/>
      </c>
      <c r="AM1696" t="str">
        <f t="shared" si="281"/>
        <v/>
      </c>
    </row>
    <row r="1697" spans="3:39" x14ac:dyDescent="0.25">
      <c r="C1697" s="179" t="str">
        <f>IF('Planilla de Perforacion'!K1731="Conexión","Conexión","")</f>
        <v/>
      </c>
      <c r="F1697" s="179">
        <f>'Planilla de Perforacion'!AF1731</f>
        <v>0</v>
      </c>
      <c r="G1697" s="179">
        <f>'Planilla de Perforacion'!AQ1731</f>
        <v>0</v>
      </c>
      <c r="H1697" s="179">
        <f>'Planilla de Perforacion'!AS1731</f>
        <v>0</v>
      </c>
      <c r="I1697" s="179">
        <f>'Planilla de Perforacion'!AR1731</f>
        <v>0</v>
      </c>
      <c r="N1697" s="191" t="str">
        <f t="array" ref="N1697">IFERROR(INDEX($F$1:$F$1314,SMALL(IF($C$2:$C$1314=$A$2,ROW()),ROW()-1)),"")</f>
        <v/>
      </c>
      <c r="P1697" s="193" t="str">
        <f t="shared" si="282"/>
        <v/>
      </c>
      <c r="Q1697" s="193" t="str">
        <f t="shared" si="283"/>
        <v/>
      </c>
      <c r="R1697" s="179" t="str">
        <f>IF('Planilla de Perforacion'!K1731="Survey","Survey","")</f>
        <v/>
      </c>
      <c r="T1697" s="179" t="e">
        <f t="shared" si="284"/>
        <v>#VALUE!</v>
      </c>
      <c r="V1697" s="179" t="str">
        <f t="shared" si="285"/>
        <v/>
      </c>
      <c r="AC1697" s="179" t="str">
        <f>IF('Planilla de Perforacion'!K1731="Repasa","Repasa","")</f>
        <v/>
      </c>
      <c r="AE1697" s="179" t="e">
        <f t="shared" si="286"/>
        <v>#VALUE!</v>
      </c>
      <c r="AG1697" s="179" t="str">
        <f t="shared" si="287"/>
        <v/>
      </c>
      <c r="AK1697" t="str">
        <f t="shared" si="288"/>
        <v/>
      </c>
      <c r="AL1697" t="str">
        <f t="shared" si="280"/>
        <v/>
      </c>
      <c r="AM1697" t="str">
        <f t="shared" si="281"/>
        <v/>
      </c>
    </row>
    <row r="1698" spans="3:39" x14ac:dyDescent="0.25">
      <c r="C1698" s="179" t="str">
        <f>IF('Planilla de Perforacion'!K1732="Conexión","Conexión","")</f>
        <v/>
      </c>
      <c r="F1698" s="179">
        <f>'Planilla de Perforacion'!AF1732</f>
        <v>0</v>
      </c>
      <c r="G1698" s="179">
        <f>'Planilla de Perforacion'!AQ1732</f>
        <v>0</v>
      </c>
      <c r="H1698" s="179">
        <f>'Planilla de Perforacion'!AS1732</f>
        <v>0</v>
      </c>
      <c r="I1698" s="179">
        <f>'Planilla de Perforacion'!AR1732</f>
        <v>0</v>
      </c>
      <c r="N1698" s="191" t="str">
        <f t="array" ref="N1698">IFERROR(INDEX($F$1:$F$1314,SMALL(IF($C$2:$C$1314=$A$2,ROW()),ROW()-1)),"")</f>
        <v/>
      </c>
      <c r="P1698" s="193" t="str">
        <f t="shared" si="282"/>
        <v/>
      </c>
      <c r="Q1698" s="193" t="str">
        <f t="shared" si="283"/>
        <v/>
      </c>
      <c r="R1698" s="179" t="str">
        <f>IF('Planilla de Perforacion'!K1732="Survey","Survey","")</f>
        <v/>
      </c>
      <c r="T1698" s="179" t="e">
        <f t="shared" si="284"/>
        <v>#VALUE!</v>
      </c>
      <c r="V1698" s="179" t="str">
        <f t="shared" si="285"/>
        <v/>
      </c>
      <c r="AC1698" s="179" t="str">
        <f>IF('Planilla de Perforacion'!K1732="Repasa","Repasa","")</f>
        <v/>
      </c>
      <c r="AE1698" s="179" t="e">
        <f t="shared" si="286"/>
        <v>#VALUE!</v>
      </c>
      <c r="AG1698" s="179" t="str">
        <f t="shared" si="287"/>
        <v/>
      </c>
      <c r="AK1698" t="str">
        <f t="shared" si="288"/>
        <v/>
      </c>
      <c r="AL1698" t="str">
        <f t="shared" si="280"/>
        <v/>
      </c>
      <c r="AM1698" t="str">
        <f t="shared" si="281"/>
        <v/>
      </c>
    </row>
    <row r="1699" spans="3:39" x14ac:dyDescent="0.25">
      <c r="C1699" s="179" t="str">
        <f>IF('Planilla de Perforacion'!K1733="Conexión","Conexión","")</f>
        <v/>
      </c>
      <c r="F1699" s="179">
        <f>'Planilla de Perforacion'!AF1733</f>
        <v>0</v>
      </c>
      <c r="G1699" s="179">
        <f>'Planilla de Perforacion'!AQ1733</f>
        <v>0</v>
      </c>
      <c r="H1699" s="179">
        <f>'Planilla de Perforacion'!AS1733</f>
        <v>0</v>
      </c>
      <c r="I1699" s="179">
        <f>'Planilla de Perforacion'!AR1733</f>
        <v>0</v>
      </c>
      <c r="N1699" s="191" t="str">
        <f t="array" ref="N1699">IFERROR(INDEX($F$1:$F$1314,SMALL(IF($C$2:$C$1314=$A$2,ROW()),ROW()-1)),"")</f>
        <v/>
      </c>
      <c r="P1699" s="193" t="str">
        <f t="shared" si="282"/>
        <v/>
      </c>
      <c r="Q1699" s="193" t="str">
        <f t="shared" si="283"/>
        <v/>
      </c>
      <c r="R1699" s="179" t="str">
        <f>IF('Planilla de Perforacion'!K1733="Survey","Survey","")</f>
        <v/>
      </c>
      <c r="T1699" s="179" t="e">
        <f t="shared" si="284"/>
        <v>#VALUE!</v>
      </c>
      <c r="V1699" s="179" t="str">
        <f t="shared" si="285"/>
        <v/>
      </c>
      <c r="AC1699" s="179" t="str">
        <f>IF('Planilla de Perforacion'!K1733="Repasa","Repasa","")</f>
        <v/>
      </c>
      <c r="AE1699" s="179" t="e">
        <f t="shared" si="286"/>
        <v>#VALUE!</v>
      </c>
      <c r="AG1699" s="179" t="str">
        <f t="shared" si="287"/>
        <v/>
      </c>
      <c r="AK1699" t="str">
        <f t="shared" si="288"/>
        <v/>
      </c>
      <c r="AL1699" t="str">
        <f t="shared" si="280"/>
        <v/>
      </c>
      <c r="AM1699" t="str">
        <f t="shared" si="281"/>
        <v/>
      </c>
    </row>
    <row r="1700" spans="3:39" x14ac:dyDescent="0.25">
      <c r="C1700" s="179" t="str">
        <f>IF('Planilla de Perforacion'!K1734="Conexión","Conexión","")</f>
        <v/>
      </c>
      <c r="F1700" s="179">
        <f>'Planilla de Perforacion'!AF1734</f>
        <v>0</v>
      </c>
      <c r="G1700" s="179">
        <f>'Planilla de Perforacion'!AQ1734</f>
        <v>0</v>
      </c>
      <c r="H1700" s="179">
        <f>'Planilla de Perforacion'!AS1734</f>
        <v>0</v>
      </c>
      <c r="I1700" s="179">
        <f>'Planilla de Perforacion'!AR1734</f>
        <v>0</v>
      </c>
      <c r="N1700" s="191" t="str">
        <f t="array" ref="N1700">IFERROR(INDEX($F$1:$F$1314,SMALL(IF($C$2:$C$1314=$A$2,ROW()),ROW()-1)),"")</f>
        <v/>
      </c>
      <c r="P1700" s="193" t="str">
        <f t="shared" si="282"/>
        <v/>
      </c>
      <c r="Q1700" s="193" t="str">
        <f t="shared" si="283"/>
        <v/>
      </c>
      <c r="R1700" s="179" t="str">
        <f>IF('Planilla de Perforacion'!K1734="Survey","Survey","")</f>
        <v/>
      </c>
      <c r="T1700" s="179" t="e">
        <f t="shared" si="284"/>
        <v>#VALUE!</v>
      </c>
      <c r="V1700" s="179" t="str">
        <f t="shared" si="285"/>
        <v/>
      </c>
      <c r="AC1700" s="179" t="str">
        <f>IF('Planilla de Perforacion'!K1734="Repasa","Repasa","")</f>
        <v/>
      </c>
      <c r="AE1700" s="179" t="e">
        <f t="shared" si="286"/>
        <v>#VALUE!</v>
      </c>
      <c r="AG1700" s="179" t="str">
        <f t="shared" si="287"/>
        <v/>
      </c>
      <c r="AK1700" t="str">
        <f t="shared" si="288"/>
        <v/>
      </c>
      <c r="AL1700" t="str">
        <f t="shared" si="280"/>
        <v/>
      </c>
      <c r="AM1700" t="str">
        <f t="shared" si="281"/>
        <v/>
      </c>
    </row>
    <row r="1701" spans="3:39" x14ac:dyDescent="0.25">
      <c r="C1701" s="179" t="str">
        <f>IF('Planilla de Perforacion'!K1735="Conexión","Conexión","")</f>
        <v/>
      </c>
      <c r="F1701" s="179">
        <f>'Planilla de Perforacion'!AF1735</f>
        <v>0</v>
      </c>
      <c r="G1701" s="179">
        <f>'Planilla de Perforacion'!AQ1735</f>
        <v>0</v>
      </c>
      <c r="H1701" s="179">
        <f>'Planilla de Perforacion'!AS1735</f>
        <v>0</v>
      </c>
      <c r="I1701" s="179">
        <f>'Planilla de Perforacion'!AR1735</f>
        <v>0</v>
      </c>
      <c r="N1701" s="191" t="str">
        <f t="array" ref="N1701">IFERROR(INDEX($F$1:$F$1314,SMALL(IF($C$2:$C$1314=$A$2,ROW()),ROW()-1)),"")</f>
        <v/>
      </c>
      <c r="P1701" s="193" t="str">
        <f t="shared" si="282"/>
        <v/>
      </c>
      <c r="Q1701" s="193" t="str">
        <f t="shared" si="283"/>
        <v/>
      </c>
      <c r="R1701" s="179" t="str">
        <f>IF('Planilla de Perforacion'!K1735="Survey","Survey","")</f>
        <v/>
      </c>
      <c r="T1701" s="179" t="e">
        <f t="shared" si="284"/>
        <v>#VALUE!</v>
      </c>
      <c r="V1701" s="179" t="str">
        <f t="shared" si="285"/>
        <v/>
      </c>
      <c r="AC1701" s="179" t="str">
        <f>IF('Planilla de Perforacion'!K1735="Repasa","Repasa","")</f>
        <v/>
      </c>
      <c r="AE1701" s="179" t="e">
        <f t="shared" si="286"/>
        <v>#VALUE!</v>
      </c>
      <c r="AG1701" s="179" t="str">
        <f t="shared" si="287"/>
        <v/>
      </c>
      <c r="AK1701" t="str">
        <f t="shared" si="288"/>
        <v/>
      </c>
      <c r="AL1701" t="str">
        <f t="shared" si="280"/>
        <v/>
      </c>
      <c r="AM1701" t="str">
        <f t="shared" si="281"/>
        <v/>
      </c>
    </row>
    <row r="1702" spans="3:39" x14ac:dyDescent="0.25">
      <c r="C1702" s="179" t="str">
        <f>IF('Planilla de Perforacion'!K1736="Conexión","Conexión","")</f>
        <v/>
      </c>
      <c r="F1702" s="179">
        <f>'Planilla de Perforacion'!AF1736</f>
        <v>0</v>
      </c>
      <c r="G1702" s="179">
        <f>'Planilla de Perforacion'!AQ1736</f>
        <v>0</v>
      </c>
      <c r="H1702" s="179">
        <f>'Planilla de Perforacion'!AS1736</f>
        <v>0</v>
      </c>
      <c r="I1702" s="179">
        <f>'Planilla de Perforacion'!AR1736</f>
        <v>0</v>
      </c>
      <c r="N1702" s="191" t="str">
        <f t="array" ref="N1702">IFERROR(INDEX($F$1:$F$1314,SMALL(IF($C$2:$C$1314=$A$2,ROW()),ROW()-1)),"")</f>
        <v/>
      </c>
      <c r="P1702" s="193" t="str">
        <f t="shared" si="282"/>
        <v/>
      </c>
      <c r="Q1702" s="193" t="str">
        <f t="shared" si="283"/>
        <v/>
      </c>
      <c r="R1702" s="179" t="str">
        <f>IF('Planilla de Perforacion'!K1736="Survey","Survey","")</f>
        <v/>
      </c>
      <c r="T1702" s="179" t="e">
        <f t="shared" si="284"/>
        <v>#VALUE!</v>
      </c>
      <c r="V1702" s="179" t="str">
        <f t="shared" si="285"/>
        <v/>
      </c>
      <c r="AC1702" s="179" t="str">
        <f>IF('Planilla de Perforacion'!K1736="Repasa","Repasa","")</f>
        <v/>
      </c>
      <c r="AE1702" s="179" t="e">
        <f t="shared" si="286"/>
        <v>#VALUE!</v>
      </c>
      <c r="AG1702" s="179" t="str">
        <f t="shared" si="287"/>
        <v/>
      </c>
      <c r="AK1702" t="str">
        <f t="shared" si="288"/>
        <v/>
      </c>
      <c r="AL1702" t="str">
        <f t="shared" si="280"/>
        <v/>
      </c>
      <c r="AM1702" t="str">
        <f t="shared" si="281"/>
        <v/>
      </c>
    </row>
    <row r="1703" spans="3:39" x14ac:dyDescent="0.25">
      <c r="C1703" s="179" t="str">
        <f>IF('Planilla de Perforacion'!K1737="Conexión","Conexión","")</f>
        <v/>
      </c>
      <c r="F1703" s="179">
        <f>'Planilla de Perforacion'!AF1737</f>
        <v>0</v>
      </c>
      <c r="G1703" s="179">
        <f>'Planilla de Perforacion'!AQ1737</f>
        <v>0</v>
      </c>
      <c r="H1703" s="179">
        <f>'Planilla de Perforacion'!AS1737</f>
        <v>0</v>
      </c>
      <c r="I1703" s="179">
        <f>'Planilla de Perforacion'!AR1737</f>
        <v>0</v>
      </c>
      <c r="N1703" s="191" t="str">
        <f t="array" ref="N1703">IFERROR(INDEX($F$1:$F$1314,SMALL(IF($C$2:$C$1314=$A$2,ROW()),ROW()-1)),"")</f>
        <v/>
      </c>
      <c r="P1703" s="193" t="str">
        <f t="shared" si="282"/>
        <v/>
      </c>
      <c r="Q1703" s="193" t="str">
        <f t="shared" si="283"/>
        <v/>
      </c>
      <c r="R1703" s="179" t="str">
        <f>IF('Planilla de Perforacion'!K1737="Survey","Survey","")</f>
        <v/>
      </c>
      <c r="T1703" s="179" t="e">
        <f t="shared" si="284"/>
        <v>#VALUE!</v>
      </c>
      <c r="V1703" s="179" t="str">
        <f t="shared" si="285"/>
        <v/>
      </c>
      <c r="AC1703" s="179" t="str">
        <f>IF('Planilla de Perforacion'!K1737="Repasa","Repasa","")</f>
        <v/>
      </c>
      <c r="AE1703" s="179" t="e">
        <f t="shared" si="286"/>
        <v>#VALUE!</v>
      </c>
      <c r="AG1703" s="179" t="str">
        <f t="shared" si="287"/>
        <v/>
      </c>
      <c r="AK1703" t="str">
        <f t="shared" si="288"/>
        <v/>
      </c>
      <c r="AL1703" t="str">
        <f t="shared" si="280"/>
        <v/>
      </c>
      <c r="AM1703" t="str">
        <f t="shared" si="281"/>
        <v/>
      </c>
    </row>
    <row r="1704" spans="3:39" x14ac:dyDescent="0.25">
      <c r="C1704" s="179" t="str">
        <f>IF('Planilla de Perforacion'!K1738="Conexión","Conexión","")</f>
        <v/>
      </c>
      <c r="F1704" s="179">
        <f>'Planilla de Perforacion'!AF1738</f>
        <v>0</v>
      </c>
      <c r="G1704" s="179">
        <f>'Planilla de Perforacion'!AQ1738</f>
        <v>0</v>
      </c>
      <c r="H1704" s="179">
        <f>'Planilla de Perforacion'!AS1738</f>
        <v>0</v>
      </c>
      <c r="I1704" s="179">
        <f>'Planilla de Perforacion'!AR1738</f>
        <v>0</v>
      </c>
      <c r="N1704" s="191" t="str">
        <f t="array" ref="N1704">IFERROR(INDEX($F$1:$F$1314,SMALL(IF($C$2:$C$1314=$A$2,ROW()),ROW()-1)),"")</f>
        <v/>
      </c>
      <c r="P1704" s="193" t="str">
        <f t="shared" si="282"/>
        <v/>
      </c>
      <c r="Q1704" s="193" t="str">
        <f t="shared" si="283"/>
        <v/>
      </c>
      <c r="R1704" s="179" t="str">
        <f>IF('Planilla de Perforacion'!K1738="Survey","Survey","")</f>
        <v/>
      </c>
      <c r="T1704" s="179" t="e">
        <f t="shared" si="284"/>
        <v>#VALUE!</v>
      </c>
      <c r="V1704" s="179" t="str">
        <f t="shared" si="285"/>
        <v/>
      </c>
      <c r="AC1704" s="179" t="str">
        <f>IF('Planilla de Perforacion'!K1738="Repasa","Repasa","")</f>
        <v/>
      </c>
      <c r="AE1704" s="179" t="e">
        <f t="shared" si="286"/>
        <v>#VALUE!</v>
      </c>
      <c r="AG1704" s="179" t="str">
        <f t="shared" si="287"/>
        <v/>
      </c>
      <c r="AK1704" t="str">
        <f t="shared" si="288"/>
        <v/>
      </c>
      <c r="AL1704" t="str">
        <f t="shared" si="280"/>
        <v/>
      </c>
      <c r="AM1704" t="str">
        <f t="shared" si="281"/>
        <v/>
      </c>
    </row>
    <row r="1705" spans="3:39" x14ac:dyDescent="0.25">
      <c r="C1705" s="179" t="str">
        <f>IF('Planilla de Perforacion'!K1739="Conexión","Conexión","")</f>
        <v/>
      </c>
      <c r="F1705" s="179">
        <f>'Planilla de Perforacion'!AF1739</f>
        <v>0</v>
      </c>
      <c r="G1705" s="179">
        <f>'Planilla de Perforacion'!AQ1739</f>
        <v>0</v>
      </c>
      <c r="H1705" s="179">
        <f>'Planilla de Perforacion'!AS1739</f>
        <v>0</v>
      </c>
      <c r="I1705" s="179">
        <f>'Planilla de Perforacion'!AR1739</f>
        <v>0</v>
      </c>
      <c r="N1705" s="191" t="str">
        <f t="array" ref="N1705">IFERROR(INDEX($F$1:$F$1314,SMALL(IF($C$2:$C$1314=$A$2,ROW()),ROW()-1)),"")</f>
        <v/>
      </c>
      <c r="P1705" s="193" t="str">
        <f t="shared" si="282"/>
        <v/>
      </c>
      <c r="Q1705" s="193" t="str">
        <f t="shared" si="283"/>
        <v/>
      </c>
      <c r="R1705" s="179" t="str">
        <f>IF('Planilla de Perforacion'!K1739="Survey","Survey","")</f>
        <v/>
      </c>
      <c r="T1705" s="179" t="e">
        <f t="shared" si="284"/>
        <v>#VALUE!</v>
      </c>
      <c r="V1705" s="179" t="str">
        <f t="shared" si="285"/>
        <v/>
      </c>
      <c r="AC1705" s="179" t="str">
        <f>IF('Planilla de Perforacion'!K1739="Repasa","Repasa","")</f>
        <v/>
      </c>
      <c r="AE1705" s="179" t="e">
        <f t="shared" si="286"/>
        <v>#VALUE!</v>
      </c>
      <c r="AG1705" s="179" t="str">
        <f t="shared" si="287"/>
        <v/>
      </c>
      <c r="AK1705" t="str">
        <f t="shared" si="288"/>
        <v/>
      </c>
      <c r="AL1705" t="str">
        <f t="shared" si="280"/>
        <v/>
      </c>
      <c r="AM1705" t="str">
        <f t="shared" si="281"/>
        <v/>
      </c>
    </row>
    <row r="1706" spans="3:39" x14ac:dyDescent="0.25">
      <c r="C1706" s="179" t="str">
        <f>IF('Planilla de Perforacion'!K1740="Conexión","Conexión","")</f>
        <v/>
      </c>
      <c r="F1706" s="179">
        <f>'Planilla de Perforacion'!AF1740</f>
        <v>0</v>
      </c>
      <c r="G1706" s="179">
        <f>'Planilla de Perforacion'!AQ1740</f>
        <v>0</v>
      </c>
      <c r="H1706" s="179">
        <f>'Planilla de Perforacion'!AS1740</f>
        <v>0</v>
      </c>
      <c r="I1706" s="179">
        <f>'Planilla de Perforacion'!AR1740</f>
        <v>0</v>
      </c>
      <c r="N1706" s="191" t="str">
        <f t="array" ref="N1706">IFERROR(INDEX($F$1:$F$1314,SMALL(IF($C$2:$C$1314=$A$2,ROW()),ROW()-1)),"")</f>
        <v/>
      </c>
      <c r="P1706" s="193" t="str">
        <f t="shared" si="282"/>
        <v/>
      </c>
      <c r="Q1706" s="193" t="str">
        <f t="shared" si="283"/>
        <v/>
      </c>
      <c r="R1706" s="179" t="str">
        <f>IF('Planilla de Perforacion'!K1740="Survey","Survey","")</f>
        <v/>
      </c>
      <c r="T1706" s="179" t="e">
        <f t="shared" si="284"/>
        <v>#VALUE!</v>
      </c>
      <c r="V1706" s="179" t="str">
        <f t="shared" si="285"/>
        <v/>
      </c>
      <c r="AC1706" s="179" t="str">
        <f>IF('Planilla de Perforacion'!K1740="Repasa","Repasa","")</f>
        <v/>
      </c>
      <c r="AE1706" s="179" t="e">
        <f t="shared" si="286"/>
        <v>#VALUE!</v>
      </c>
      <c r="AG1706" s="179" t="str">
        <f t="shared" si="287"/>
        <v/>
      </c>
      <c r="AK1706" t="str">
        <f t="shared" si="288"/>
        <v/>
      </c>
      <c r="AL1706" t="str">
        <f t="shared" si="280"/>
        <v/>
      </c>
      <c r="AM1706" t="str">
        <f t="shared" si="281"/>
        <v/>
      </c>
    </row>
    <row r="1707" spans="3:39" x14ac:dyDescent="0.25">
      <c r="C1707" s="179" t="str">
        <f>IF('Planilla de Perforacion'!K1741="Conexión","Conexión","")</f>
        <v/>
      </c>
      <c r="F1707" s="179">
        <f>'Planilla de Perforacion'!AF1741</f>
        <v>0</v>
      </c>
      <c r="G1707" s="179">
        <f>'Planilla de Perforacion'!AQ1741</f>
        <v>0</v>
      </c>
      <c r="H1707" s="179">
        <f>'Planilla de Perforacion'!AS1741</f>
        <v>0</v>
      </c>
      <c r="I1707" s="179">
        <f>'Planilla de Perforacion'!AR1741</f>
        <v>0</v>
      </c>
      <c r="N1707" s="191" t="str">
        <f t="array" ref="N1707">IFERROR(INDEX($F$1:$F$1314,SMALL(IF($C$2:$C$1314=$A$2,ROW()),ROW()-1)),"")</f>
        <v/>
      </c>
      <c r="P1707" s="193" t="str">
        <f t="shared" si="282"/>
        <v/>
      </c>
      <c r="Q1707" s="193" t="str">
        <f t="shared" si="283"/>
        <v/>
      </c>
      <c r="R1707" s="179" t="str">
        <f>IF('Planilla de Perforacion'!K1741="Survey","Survey","")</f>
        <v/>
      </c>
      <c r="T1707" s="179" t="e">
        <f t="shared" si="284"/>
        <v>#VALUE!</v>
      </c>
      <c r="V1707" s="179" t="str">
        <f t="shared" si="285"/>
        <v/>
      </c>
      <c r="AC1707" s="179" t="str">
        <f>IF('Planilla de Perforacion'!K1741="Repasa","Repasa","")</f>
        <v/>
      </c>
      <c r="AE1707" s="179" t="e">
        <f t="shared" si="286"/>
        <v>#VALUE!</v>
      </c>
      <c r="AG1707" s="179" t="str">
        <f t="shared" si="287"/>
        <v/>
      </c>
      <c r="AK1707" t="str">
        <f t="shared" si="288"/>
        <v/>
      </c>
      <c r="AL1707" t="str">
        <f t="shared" si="280"/>
        <v/>
      </c>
      <c r="AM1707" t="str">
        <f t="shared" si="281"/>
        <v/>
      </c>
    </row>
    <row r="1708" spans="3:39" x14ac:dyDescent="0.25">
      <c r="C1708" s="179" t="str">
        <f>IF('Planilla de Perforacion'!K1742="Conexión","Conexión","")</f>
        <v/>
      </c>
      <c r="F1708" s="179">
        <f>'Planilla de Perforacion'!AF1742</f>
        <v>0</v>
      </c>
      <c r="G1708" s="179">
        <f>'Planilla de Perforacion'!AQ1742</f>
        <v>0</v>
      </c>
      <c r="H1708" s="179">
        <f>'Planilla de Perforacion'!AS1742</f>
        <v>0</v>
      </c>
      <c r="I1708" s="179">
        <f>'Planilla de Perforacion'!AR1742</f>
        <v>0</v>
      </c>
      <c r="N1708" s="191" t="str">
        <f t="array" ref="N1708">IFERROR(INDEX($F$1:$F$1314,SMALL(IF($C$2:$C$1314=$A$2,ROW()),ROW()-1)),"")</f>
        <v/>
      </c>
      <c r="P1708" s="193" t="str">
        <f t="shared" si="282"/>
        <v/>
      </c>
      <c r="Q1708" s="193" t="str">
        <f t="shared" si="283"/>
        <v/>
      </c>
      <c r="R1708" s="179" t="str">
        <f>IF('Planilla de Perforacion'!K1742="Survey","Survey","")</f>
        <v/>
      </c>
      <c r="T1708" s="179" t="e">
        <f t="shared" si="284"/>
        <v>#VALUE!</v>
      </c>
      <c r="V1708" s="179" t="str">
        <f t="shared" si="285"/>
        <v/>
      </c>
      <c r="AC1708" s="179" t="str">
        <f>IF('Planilla de Perforacion'!K1742="Repasa","Repasa","")</f>
        <v/>
      </c>
      <c r="AE1708" s="179" t="e">
        <f t="shared" si="286"/>
        <v>#VALUE!</v>
      </c>
      <c r="AG1708" s="179" t="str">
        <f t="shared" si="287"/>
        <v/>
      </c>
      <c r="AK1708" t="str">
        <f t="shared" si="288"/>
        <v/>
      </c>
      <c r="AL1708" t="str">
        <f t="shared" si="280"/>
        <v/>
      </c>
      <c r="AM1708" t="str">
        <f t="shared" si="281"/>
        <v/>
      </c>
    </row>
    <row r="1709" spans="3:39" x14ac:dyDescent="0.25">
      <c r="C1709" s="179" t="str">
        <f>IF('Planilla de Perforacion'!K1743="Conexión","Conexión","")</f>
        <v/>
      </c>
      <c r="F1709" s="179">
        <f>'Planilla de Perforacion'!AF1743</f>
        <v>0</v>
      </c>
      <c r="G1709" s="179">
        <f>'Planilla de Perforacion'!AQ1743</f>
        <v>0</v>
      </c>
      <c r="H1709" s="179">
        <f>'Planilla de Perforacion'!AS1743</f>
        <v>0</v>
      </c>
      <c r="I1709" s="179">
        <f>'Planilla de Perforacion'!AR1743</f>
        <v>0</v>
      </c>
      <c r="N1709" s="191" t="str">
        <f t="array" ref="N1709">IFERROR(INDEX($F$1:$F$1314,SMALL(IF($C$2:$C$1314=$A$2,ROW()),ROW()-1)),"")</f>
        <v/>
      </c>
      <c r="P1709" s="193" t="str">
        <f t="shared" si="282"/>
        <v/>
      </c>
      <c r="Q1709" s="193" t="str">
        <f t="shared" si="283"/>
        <v/>
      </c>
      <c r="R1709" s="179" t="str">
        <f>IF('Planilla de Perforacion'!K1743="Survey","Survey","")</f>
        <v/>
      </c>
      <c r="T1709" s="179" t="e">
        <f t="shared" si="284"/>
        <v>#VALUE!</v>
      </c>
      <c r="V1709" s="179" t="str">
        <f t="shared" si="285"/>
        <v/>
      </c>
      <c r="AC1709" s="179" t="str">
        <f>IF('Planilla de Perforacion'!K1743="Repasa","Repasa","")</f>
        <v/>
      </c>
      <c r="AE1709" s="179" t="e">
        <f t="shared" si="286"/>
        <v>#VALUE!</v>
      </c>
      <c r="AG1709" s="179" t="str">
        <f t="shared" si="287"/>
        <v/>
      </c>
      <c r="AK1709" t="str">
        <f t="shared" si="288"/>
        <v/>
      </c>
      <c r="AL1709" t="str">
        <f t="shared" si="280"/>
        <v/>
      </c>
      <c r="AM1709" t="str">
        <f t="shared" si="281"/>
        <v/>
      </c>
    </row>
    <row r="1710" spans="3:39" x14ac:dyDescent="0.25">
      <c r="C1710" s="179" t="str">
        <f>IF('Planilla de Perforacion'!K1744="Conexión","Conexión","")</f>
        <v/>
      </c>
      <c r="F1710" s="179">
        <f>'Planilla de Perforacion'!AF1744</f>
        <v>0</v>
      </c>
      <c r="G1710" s="179">
        <f>'Planilla de Perforacion'!AQ1744</f>
        <v>0</v>
      </c>
      <c r="H1710" s="179">
        <f>'Planilla de Perforacion'!AS1744</f>
        <v>0</v>
      </c>
      <c r="I1710" s="179">
        <f>'Planilla de Perforacion'!AR1744</f>
        <v>0</v>
      </c>
      <c r="N1710" s="191" t="str">
        <f t="array" ref="N1710">IFERROR(INDEX($F$1:$F$1314,SMALL(IF($C$2:$C$1314=$A$2,ROW()),ROW()-1)),"")</f>
        <v/>
      </c>
      <c r="P1710" s="193" t="str">
        <f t="shared" si="282"/>
        <v/>
      </c>
      <c r="Q1710" s="193" t="str">
        <f t="shared" si="283"/>
        <v/>
      </c>
      <c r="R1710" s="179" t="str">
        <f>IF('Planilla de Perforacion'!K1744="Survey","Survey","")</f>
        <v/>
      </c>
      <c r="T1710" s="179" t="e">
        <f t="shared" si="284"/>
        <v>#VALUE!</v>
      </c>
      <c r="V1710" s="179" t="str">
        <f t="shared" si="285"/>
        <v/>
      </c>
      <c r="AC1710" s="179" t="str">
        <f>IF('Planilla de Perforacion'!K1744="Repasa","Repasa","")</f>
        <v/>
      </c>
      <c r="AE1710" s="179" t="e">
        <f t="shared" si="286"/>
        <v>#VALUE!</v>
      </c>
      <c r="AG1710" s="179" t="str">
        <f t="shared" si="287"/>
        <v/>
      </c>
      <c r="AK1710" t="str">
        <f t="shared" si="288"/>
        <v/>
      </c>
      <c r="AL1710" t="str">
        <f t="shared" si="280"/>
        <v/>
      </c>
      <c r="AM1710" t="str">
        <f t="shared" si="281"/>
        <v/>
      </c>
    </row>
    <row r="1711" spans="3:39" x14ac:dyDescent="0.25">
      <c r="C1711" s="179" t="str">
        <f>IF('Planilla de Perforacion'!K1745="Conexión","Conexión","")</f>
        <v/>
      </c>
      <c r="F1711" s="179">
        <f>'Planilla de Perforacion'!AF1745</f>
        <v>0</v>
      </c>
      <c r="G1711" s="179">
        <f>'Planilla de Perforacion'!AQ1745</f>
        <v>0</v>
      </c>
      <c r="H1711" s="179">
        <f>'Planilla de Perforacion'!AS1745</f>
        <v>0</v>
      </c>
      <c r="I1711" s="179">
        <f>'Planilla de Perforacion'!AR1745</f>
        <v>0</v>
      </c>
      <c r="N1711" s="191" t="str">
        <f t="array" ref="N1711">IFERROR(INDEX($F$1:$F$1314,SMALL(IF($C$2:$C$1314=$A$2,ROW()),ROW()-1)),"")</f>
        <v/>
      </c>
      <c r="P1711" s="193" t="str">
        <f t="shared" si="282"/>
        <v/>
      </c>
      <c r="Q1711" s="193" t="str">
        <f t="shared" si="283"/>
        <v/>
      </c>
      <c r="R1711" s="179" t="str">
        <f>IF('Planilla de Perforacion'!K1745="Survey","Survey","")</f>
        <v/>
      </c>
      <c r="T1711" s="179" t="e">
        <f t="shared" si="284"/>
        <v>#VALUE!</v>
      </c>
      <c r="V1711" s="179" t="str">
        <f t="shared" si="285"/>
        <v/>
      </c>
      <c r="AC1711" s="179" t="str">
        <f>IF('Planilla de Perforacion'!K1745="Repasa","Repasa","")</f>
        <v/>
      </c>
      <c r="AE1711" s="179" t="e">
        <f t="shared" si="286"/>
        <v>#VALUE!</v>
      </c>
      <c r="AG1711" s="179" t="str">
        <f t="shared" si="287"/>
        <v/>
      </c>
      <c r="AK1711" t="str">
        <f t="shared" si="288"/>
        <v/>
      </c>
      <c r="AL1711" t="str">
        <f t="shared" si="280"/>
        <v/>
      </c>
      <c r="AM1711" t="str">
        <f t="shared" si="281"/>
        <v/>
      </c>
    </row>
    <row r="1712" spans="3:39" x14ac:dyDescent="0.25">
      <c r="C1712" s="179" t="str">
        <f>IF('Planilla de Perforacion'!K1746="Conexión","Conexión","")</f>
        <v/>
      </c>
      <c r="F1712" s="179">
        <f>'Planilla de Perforacion'!AF1746</f>
        <v>0</v>
      </c>
      <c r="G1712" s="179">
        <f>'Planilla de Perforacion'!AQ1746</f>
        <v>0</v>
      </c>
      <c r="H1712" s="179">
        <f>'Planilla de Perforacion'!AS1746</f>
        <v>0</v>
      </c>
      <c r="I1712" s="179">
        <f>'Planilla de Perforacion'!AR1746</f>
        <v>0</v>
      </c>
      <c r="N1712" s="191" t="str">
        <f t="array" ref="N1712">IFERROR(INDEX($F$1:$F$1314,SMALL(IF($C$2:$C$1314=$A$2,ROW()),ROW()-1)),"")</f>
        <v/>
      </c>
      <c r="P1712" s="193" t="str">
        <f t="shared" si="282"/>
        <v/>
      </c>
      <c r="Q1712" s="193" t="str">
        <f t="shared" si="283"/>
        <v/>
      </c>
      <c r="R1712" s="179" t="str">
        <f>IF('Planilla de Perforacion'!K1746="Survey","Survey","")</f>
        <v/>
      </c>
      <c r="T1712" s="179" t="e">
        <f t="shared" si="284"/>
        <v>#VALUE!</v>
      </c>
      <c r="V1712" s="179" t="str">
        <f t="shared" si="285"/>
        <v/>
      </c>
      <c r="AC1712" s="179" t="str">
        <f>IF('Planilla de Perforacion'!K1746="Repasa","Repasa","")</f>
        <v/>
      </c>
      <c r="AE1712" s="179" t="e">
        <f t="shared" si="286"/>
        <v>#VALUE!</v>
      </c>
      <c r="AG1712" s="179" t="str">
        <f t="shared" si="287"/>
        <v/>
      </c>
      <c r="AK1712" t="str">
        <f t="shared" si="288"/>
        <v/>
      </c>
      <c r="AL1712" t="str">
        <f t="shared" si="280"/>
        <v/>
      </c>
      <c r="AM1712" t="str">
        <f t="shared" si="281"/>
        <v/>
      </c>
    </row>
    <row r="1713" spans="3:39" x14ac:dyDescent="0.25">
      <c r="C1713" s="179" t="str">
        <f>IF('Planilla de Perforacion'!K1747="Conexión","Conexión","")</f>
        <v/>
      </c>
      <c r="F1713" s="179">
        <f>'Planilla de Perforacion'!AF1747</f>
        <v>0</v>
      </c>
      <c r="G1713" s="179">
        <f>'Planilla de Perforacion'!AQ1747</f>
        <v>0</v>
      </c>
      <c r="H1713" s="179">
        <f>'Planilla de Perforacion'!AS1747</f>
        <v>0</v>
      </c>
      <c r="I1713" s="179">
        <f>'Planilla de Perforacion'!AR1747</f>
        <v>0</v>
      </c>
      <c r="N1713" s="191" t="str">
        <f t="array" ref="N1713">IFERROR(INDEX($F$1:$F$1314,SMALL(IF($C$2:$C$1314=$A$2,ROW()),ROW()-1)),"")</f>
        <v/>
      </c>
      <c r="P1713" s="193" t="str">
        <f t="shared" si="282"/>
        <v/>
      </c>
      <c r="Q1713" s="193" t="str">
        <f t="shared" si="283"/>
        <v/>
      </c>
      <c r="R1713" s="179" t="str">
        <f>IF('Planilla de Perforacion'!K1747="Survey","Survey","")</f>
        <v/>
      </c>
      <c r="T1713" s="179" t="e">
        <f t="shared" si="284"/>
        <v>#VALUE!</v>
      </c>
      <c r="V1713" s="179" t="str">
        <f t="shared" si="285"/>
        <v/>
      </c>
      <c r="AC1713" s="179" t="str">
        <f>IF('Planilla de Perforacion'!K1747="Repasa","Repasa","")</f>
        <v/>
      </c>
      <c r="AE1713" s="179" t="e">
        <f t="shared" si="286"/>
        <v>#VALUE!</v>
      </c>
      <c r="AG1713" s="179" t="str">
        <f t="shared" si="287"/>
        <v/>
      </c>
      <c r="AK1713" t="str">
        <f t="shared" si="288"/>
        <v/>
      </c>
      <c r="AL1713" t="str">
        <f t="shared" si="280"/>
        <v/>
      </c>
      <c r="AM1713" t="str">
        <f t="shared" si="281"/>
        <v/>
      </c>
    </row>
    <row r="1714" spans="3:39" x14ac:dyDescent="0.25">
      <c r="C1714" s="179" t="str">
        <f>IF('Planilla de Perforacion'!K1748="Conexión","Conexión","")</f>
        <v/>
      </c>
      <c r="F1714" s="179">
        <f>'Planilla de Perforacion'!AF1748</f>
        <v>0</v>
      </c>
      <c r="G1714" s="179">
        <f>'Planilla de Perforacion'!AQ1748</f>
        <v>0</v>
      </c>
      <c r="H1714" s="179">
        <f>'Planilla de Perforacion'!AS1748</f>
        <v>0</v>
      </c>
      <c r="I1714" s="179">
        <f>'Planilla de Perforacion'!AR1748</f>
        <v>0</v>
      </c>
      <c r="N1714" s="191" t="str">
        <f t="array" ref="N1714">IFERROR(INDEX($F$1:$F$1314,SMALL(IF($C$2:$C$1314=$A$2,ROW()),ROW()-1)),"")</f>
        <v/>
      </c>
      <c r="P1714" s="193" t="str">
        <f t="shared" si="282"/>
        <v/>
      </c>
      <c r="Q1714" s="193" t="str">
        <f t="shared" si="283"/>
        <v/>
      </c>
      <c r="R1714" s="179" t="str">
        <f>IF('Planilla de Perforacion'!K1748="Survey","Survey","")</f>
        <v/>
      </c>
      <c r="T1714" s="179" t="e">
        <f t="shared" si="284"/>
        <v>#VALUE!</v>
      </c>
      <c r="V1714" s="179" t="str">
        <f t="shared" si="285"/>
        <v/>
      </c>
      <c r="AC1714" s="179" t="str">
        <f>IF('Planilla de Perforacion'!K1748="Repasa","Repasa","")</f>
        <v/>
      </c>
      <c r="AE1714" s="179" t="e">
        <f t="shared" si="286"/>
        <v>#VALUE!</v>
      </c>
      <c r="AG1714" s="179" t="str">
        <f t="shared" si="287"/>
        <v/>
      </c>
      <c r="AK1714" t="str">
        <f t="shared" si="288"/>
        <v/>
      </c>
      <c r="AL1714" t="str">
        <f t="shared" si="280"/>
        <v/>
      </c>
      <c r="AM1714" t="str">
        <f t="shared" si="281"/>
        <v/>
      </c>
    </row>
    <row r="1715" spans="3:39" x14ac:dyDescent="0.25">
      <c r="C1715" s="179" t="str">
        <f>IF('Planilla de Perforacion'!K1749="Conexión","Conexión","")</f>
        <v/>
      </c>
      <c r="F1715" s="179">
        <f>'Planilla de Perforacion'!AF1749</f>
        <v>0</v>
      </c>
      <c r="G1715" s="179">
        <f>'Planilla de Perforacion'!AQ1749</f>
        <v>0</v>
      </c>
      <c r="H1715" s="179">
        <f>'Planilla de Perforacion'!AS1749</f>
        <v>0</v>
      </c>
      <c r="I1715" s="179">
        <f>'Planilla de Perforacion'!AR1749</f>
        <v>0</v>
      </c>
      <c r="N1715" s="191" t="str">
        <f t="array" ref="N1715">IFERROR(INDEX($F$1:$F$1314,SMALL(IF($C$2:$C$1314=$A$2,ROW()),ROW()-1)),"")</f>
        <v/>
      </c>
      <c r="P1715" s="193" t="str">
        <f t="shared" si="282"/>
        <v/>
      </c>
      <c r="Q1715" s="193" t="str">
        <f t="shared" si="283"/>
        <v/>
      </c>
      <c r="R1715" s="179" t="str">
        <f>IF('Planilla de Perforacion'!K1749="Survey","Survey","")</f>
        <v/>
      </c>
      <c r="T1715" s="179" t="e">
        <f t="shared" si="284"/>
        <v>#VALUE!</v>
      </c>
      <c r="V1715" s="179" t="str">
        <f t="shared" si="285"/>
        <v/>
      </c>
      <c r="AC1715" s="179" t="str">
        <f>IF('Planilla de Perforacion'!K1749="Repasa","Repasa","")</f>
        <v/>
      </c>
      <c r="AE1715" s="179" t="e">
        <f t="shared" si="286"/>
        <v>#VALUE!</v>
      </c>
      <c r="AG1715" s="179" t="str">
        <f t="shared" si="287"/>
        <v/>
      </c>
      <c r="AK1715" t="str">
        <f t="shared" si="288"/>
        <v/>
      </c>
      <c r="AL1715" t="str">
        <f t="shared" si="280"/>
        <v/>
      </c>
      <c r="AM1715" t="str">
        <f t="shared" si="281"/>
        <v/>
      </c>
    </row>
    <row r="1716" spans="3:39" x14ac:dyDescent="0.25">
      <c r="C1716" s="179" t="str">
        <f>IF('Planilla de Perforacion'!K1750="Conexión","Conexión","")</f>
        <v/>
      </c>
      <c r="F1716" s="179">
        <f>'Planilla de Perforacion'!AF1750</f>
        <v>0</v>
      </c>
      <c r="G1716" s="179">
        <f>'Planilla de Perforacion'!AQ1750</f>
        <v>0</v>
      </c>
      <c r="H1716" s="179">
        <f>'Planilla de Perforacion'!AS1750</f>
        <v>0</v>
      </c>
      <c r="I1716" s="179">
        <f>'Planilla de Perforacion'!AR1750</f>
        <v>0</v>
      </c>
      <c r="N1716" s="191" t="str">
        <f t="array" ref="N1716">IFERROR(INDEX($F$1:$F$1314,SMALL(IF($C$2:$C$1314=$A$2,ROW()),ROW()-1)),"")</f>
        <v/>
      </c>
      <c r="P1716" s="193" t="str">
        <f t="shared" si="282"/>
        <v/>
      </c>
      <c r="Q1716" s="193" t="str">
        <f t="shared" si="283"/>
        <v/>
      </c>
      <c r="R1716" s="179" t="str">
        <f>IF('Planilla de Perforacion'!K1750="Survey","Survey","")</f>
        <v/>
      </c>
      <c r="T1716" s="179" t="e">
        <f t="shared" si="284"/>
        <v>#VALUE!</v>
      </c>
      <c r="V1716" s="179" t="str">
        <f t="shared" si="285"/>
        <v/>
      </c>
      <c r="AC1716" s="179" t="str">
        <f>IF('Planilla de Perforacion'!K1750="Repasa","Repasa","")</f>
        <v/>
      </c>
      <c r="AE1716" s="179" t="e">
        <f t="shared" si="286"/>
        <v>#VALUE!</v>
      </c>
      <c r="AG1716" s="179" t="str">
        <f t="shared" si="287"/>
        <v/>
      </c>
      <c r="AK1716" t="str">
        <f t="shared" si="288"/>
        <v/>
      </c>
      <c r="AL1716" t="str">
        <f t="shared" si="280"/>
        <v/>
      </c>
      <c r="AM1716" t="str">
        <f t="shared" si="281"/>
        <v/>
      </c>
    </row>
    <row r="1717" spans="3:39" x14ac:dyDescent="0.25">
      <c r="C1717" s="179" t="str">
        <f>IF('Planilla de Perforacion'!K1751="Conexión","Conexión","")</f>
        <v/>
      </c>
      <c r="F1717" s="179">
        <f>'Planilla de Perforacion'!AF1751</f>
        <v>0</v>
      </c>
      <c r="G1717" s="179">
        <f>'Planilla de Perforacion'!AQ1751</f>
        <v>0</v>
      </c>
      <c r="H1717" s="179">
        <f>'Planilla de Perforacion'!AS1751</f>
        <v>0</v>
      </c>
      <c r="I1717" s="179">
        <f>'Planilla de Perforacion'!AR1751</f>
        <v>0</v>
      </c>
      <c r="N1717" s="191" t="str">
        <f t="array" ref="N1717">IFERROR(INDEX($F$1:$F$1314,SMALL(IF($C$2:$C$1314=$A$2,ROW()),ROW()-1)),"")</f>
        <v/>
      </c>
      <c r="P1717" s="193" t="str">
        <f t="shared" si="282"/>
        <v/>
      </c>
      <c r="Q1717" s="193" t="str">
        <f t="shared" si="283"/>
        <v/>
      </c>
      <c r="R1717" s="179" t="str">
        <f>IF('Planilla de Perforacion'!K1751="Survey","Survey","")</f>
        <v/>
      </c>
      <c r="T1717" s="179" t="e">
        <f t="shared" si="284"/>
        <v>#VALUE!</v>
      </c>
      <c r="V1717" s="179" t="str">
        <f t="shared" si="285"/>
        <v/>
      </c>
      <c r="AC1717" s="179" t="str">
        <f>IF('Planilla de Perforacion'!K1751="Repasa","Repasa","")</f>
        <v/>
      </c>
      <c r="AE1717" s="179" t="e">
        <f t="shared" si="286"/>
        <v>#VALUE!</v>
      </c>
      <c r="AG1717" s="179" t="str">
        <f t="shared" si="287"/>
        <v/>
      </c>
      <c r="AK1717" t="str">
        <f t="shared" si="288"/>
        <v/>
      </c>
      <c r="AL1717" t="str">
        <f t="shared" si="280"/>
        <v/>
      </c>
      <c r="AM1717" t="str">
        <f t="shared" si="281"/>
        <v/>
      </c>
    </row>
    <row r="1718" spans="3:39" x14ac:dyDescent="0.25">
      <c r="C1718" s="179" t="str">
        <f>IF('Planilla de Perforacion'!K1752="Conexión","Conexión","")</f>
        <v/>
      </c>
      <c r="F1718" s="179">
        <f>'Planilla de Perforacion'!AF1752</f>
        <v>0</v>
      </c>
      <c r="G1718" s="179">
        <f>'Planilla de Perforacion'!AQ1752</f>
        <v>0</v>
      </c>
      <c r="H1718" s="179">
        <f>'Planilla de Perforacion'!AS1752</f>
        <v>0</v>
      </c>
      <c r="I1718" s="179">
        <f>'Planilla de Perforacion'!AR1752</f>
        <v>0</v>
      </c>
      <c r="N1718" s="191" t="str">
        <f t="array" ref="N1718">IFERROR(INDEX($F$1:$F$1314,SMALL(IF($C$2:$C$1314=$A$2,ROW()),ROW()-1)),"")</f>
        <v/>
      </c>
      <c r="P1718" s="193" t="str">
        <f t="shared" si="282"/>
        <v/>
      </c>
      <c r="Q1718" s="193" t="str">
        <f t="shared" si="283"/>
        <v/>
      </c>
      <c r="R1718" s="179" t="str">
        <f>IF('Planilla de Perforacion'!K1752="Survey","Survey","")</f>
        <v/>
      </c>
      <c r="T1718" s="179" t="e">
        <f t="shared" si="284"/>
        <v>#VALUE!</v>
      </c>
      <c r="V1718" s="179" t="str">
        <f t="shared" si="285"/>
        <v/>
      </c>
      <c r="AC1718" s="179" t="str">
        <f>IF('Planilla de Perforacion'!K1752="Repasa","Repasa","")</f>
        <v/>
      </c>
      <c r="AE1718" s="179" t="e">
        <f t="shared" si="286"/>
        <v>#VALUE!</v>
      </c>
      <c r="AG1718" s="179" t="str">
        <f t="shared" si="287"/>
        <v/>
      </c>
      <c r="AK1718" t="str">
        <f t="shared" si="288"/>
        <v/>
      </c>
      <c r="AL1718" t="str">
        <f t="shared" si="280"/>
        <v/>
      </c>
      <c r="AM1718" t="str">
        <f t="shared" si="281"/>
        <v/>
      </c>
    </row>
    <row r="1719" spans="3:39" x14ac:dyDescent="0.25">
      <c r="C1719" s="179" t="str">
        <f>IF('Planilla de Perforacion'!K1753="Conexión","Conexión","")</f>
        <v/>
      </c>
      <c r="F1719" s="179">
        <f>'Planilla de Perforacion'!AF1753</f>
        <v>0</v>
      </c>
      <c r="G1719" s="179">
        <f>'Planilla de Perforacion'!AQ1753</f>
        <v>0</v>
      </c>
      <c r="H1719" s="179">
        <f>'Planilla de Perforacion'!AS1753</f>
        <v>0</v>
      </c>
      <c r="I1719" s="179">
        <f>'Planilla de Perforacion'!AR1753</f>
        <v>0</v>
      </c>
      <c r="N1719" s="191" t="str">
        <f t="array" ref="N1719">IFERROR(INDEX($F$1:$F$1314,SMALL(IF($C$2:$C$1314=$A$2,ROW()),ROW()-1)),"")</f>
        <v/>
      </c>
      <c r="P1719" s="193" t="str">
        <f t="shared" si="282"/>
        <v/>
      </c>
      <c r="Q1719" s="193" t="str">
        <f t="shared" si="283"/>
        <v/>
      </c>
      <c r="R1719" s="179" t="str">
        <f>IF('Planilla de Perforacion'!K1753="Survey","Survey","")</f>
        <v/>
      </c>
      <c r="T1719" s="179" t="e">
        <f t="shared" si="284"/>
        <v>#VALUE!</v>
      </c>
      <c r="V1719" s="179" t="str">
        <f t="shared" si="285"/>
        <v/>
      </c>
      <c r="AC1719" s="179" t="str">
        <f>IF('Planilla de Perforacion'!K1753="Repasa","Repasa","")</f>
        <v/>
      </c>
      <c r="AE1719" s="179" t="e">
        <f t="shared" si="286"/>
        <v>#VALUE!</v>
      </c>
      <c r="AG1719" s="179" t="str">
        <f t="shared" si="287"/>
        <v/>
      </c>
      <c r="AK1719" t="str">
        <f t="shared" si="288"/>
        <v/>
      </c>
      <c r="AL1719" t="str">
        <f t="shared" si="280"/>
        <v/>
      </c>
      <c r="AM1719" t="str">
        <f t="shared" si="281"/>
        <v/>
      </c>
    </row>
    <row r="1720" spans="3:39" x14ac:dyDescent="0.25">
      <c r="C1720" s="179" t="str">
        <f>IF('Planilla de Perforacion'!K1754="Conexión","Conexión","")</f>
        <v/>
      </c>
      <c r="F1720" s="179">
        <f>'Planilla de Perforacion'!AF1754</f>
        <v>0</v>
      </c>
      <c r="G1720" s="179">
        <f>'Planilla de Perforacion'!AQ1754</f>
        <v>0</v>
      </c>
      <c r="H1720" s="179">
        <f>'Planilla de Perforacion'!AS1754</f>
        <v>0</v>
      </c>
      <c r="I1720" s="179">
        <f>'Planilla de Perforacion'!AR1754</f>
        <v>0</v>
      </c>
      <c r="N1720" s="191" t="str">
        <f t="array" ref="N1720">IFERROR(INDEX($F$1:$F$1314,SMALL(IF($C$2:$C$1314=$A$2,ROW()),ROW()-1)),"")</f>
        <v/>
      </c>
      <c r="P1720" s="193" t="str">
        <f t="shared" si="282"/>
        <v/>
      </c>
      <c r="Q1720" s="193" t="str">
        <f t="shared" si="283"/>
        <v/>
      </c>
      <c r="R1720" s="179" t="str">
        <f>IF('Planilla de Perforacion'!K1754="Survey","Survey","")</f>
        <v/>
      </c>
      <c r="T1720" s="179" t="e">
        <f t="shared" si="284"/>
        <v>#VALUE!</v>
      </c>
      <c r="V1720" s="179" t="str">
        <f t="shared" si="285"/>
        <v/>
      </c>
      <c r="AC1720" s="179" t="str">
        <f>IF('Planilla de Perforacion'!K1754="Repasa","Repasa","")</f>
        <v/>
      </c>
      <c r="AE1720" s="179" t="e">
        <f t="shared" si="286"/>
        <v>#VALUE!</v>
      </c>
      <c r="AG1720" s="179" t="str">
        <f t="shared" si="287"/>
        <v/>
      </c>
      <c r="AK1720" t="str">
        <f t="shared" si="288"/>
        <v/>
      </c>
      <c r="AL1720" t="str">
        <f t="shared" si="280"/>
        <v/>
      </c>
      <c r="AM1720" t="str">
        <f t="shared" si="281"/>
        <v/>
      </c>
    </row>
    <row r="1721" spans="3:39" x14ac:dyDescent="0.25">
      <c r="C1721" s="179" t="str">
        <f>IF('Planilla de Perforacion'!K1755="Conexión","Conexión","")</f>
        <v/>
      </c>
      <c r="F1721" s="179">
        <f>'Planilla de Perforacion'!AF1755</f>
        <v>0</v>
      </c>
      <c r="G1721" s="179">
        <f>'Planilla de Perforacion'!AQ1755</f>
        <v>0</v>
      </c>
      <c r="H1721" s="179">
        <f>'Planilla de Perforacion'!AS1755</f>
        <v>0</v>
      </c>
      <c r="I1721" s="179">
        <f>'Planilla de Perforacion'!AR1755</f>
        <v>0</v>
      </c>
      <c r="N1721" s="191" t="str">
        <f t="array" ref="N1721">IFERROR(INDEX($F$1:$F$1314,SMALL(IF($C$2:$C$1314=$A$2,ROW()),ROW()-1)),"")</f>
        <v/>
      </c>
      <c r="P1721" s="193" t="str">
        <f t="shared" si="282"/>
        <v/>
      </c>
      <c r="Q1721" s="193" t="str">
        <f t="shared" si="283"/>
        <v/>
      </c>
      <c r="R1721" s="179" t="str">
        <f>IF('Planilla de Perforacion'!K1755="Survey","Survey","")</f>
        <v/>
      </c>
      <c r="T1721" s="179" t="e">
        <f t="shared" si="284"/>
        <v>#VALUE!</v>
      </c>
      <c r="V1721" s="179" t="str">
        <f t="shared" si="285"/>
        <v/>
      </c>
      <c r="AC1721" s="179" t="str">
        <f>IF('Planilla de Perforacion'!K1755="Repasa","Repasa","")</f>
        <v/>
      </c>
      <c r="AE1721" s="179" t="e">
        <f t="shared" si="286"/>
        <v>#VALUE!</v>
      </c>
      <c r="AG1721" s="179" t="str">
        <f t="shared" si="287"/>
        <v/>
      </c>
      <c r="AK1721" t="str">
        <f t="shared" si="288"/>
        <v/>
      </c>
      <c r="AL1721" t="str">
        <f t="shared" si="280"/>
        <v/>
      </c>
      <c r="AM1721" t="str">
        <f t="shared" si="281"/>
        <v/>
      </c>
    </row>
    <row r="1722" spans="3:39" x14ac:dyDescent="0.25">
      <c r="C1722" s="179" t="str">
        <f>IF('Planilla de Perforacion'!K1756="Conexión","Conexión","")</f>
        <v/>
      </c>
      <c r="F1722" s="179">
        <f>'Planilla de Perforacion'!AF1756</f>
        <v>0</v>
      </c>
      <c r="G1722" s="179">
        <f>'Planilla de Perforacion'!AQ1756</f>
        <v>0</v>
      </c>
      <c r="H1722" s="179">
        <f>'Planilla de Perforacion'!AS1756</f>
        <v>0</v>
      </c>
      <c r="I1722" s="179">
        <f>'Planilla de Perforacion'!AR1756</f>
        <v>0</v>
      </c>
      <c r="N1722" s="191" t="str">
        <f t="array" ref="N1722">IFERROR(INDEX($F$1:$F$1314,SMALL(IF($C$2:$C$1314=$A$2,ROW()),ROW()-1)),"")</f>
        <v/>
      </c>
      <c r="P1722" s="193" t="str">
        <f t="shared" si="282"/>
        <v/>
      </c>
      <c r="Q1722" s="193" t="str">
        <f t="shared" si="283"/>
        <v/>
      </c>
      <c r="R1722" s="179" t="str">
        <f>IF('Planilla de Perforacion'!K1756="Survey","Survey","")</f>
        <v/>
      </c>
      <c r="T1722" s="179" t="e">
        <f t="shared" si="284"/>
        <v>#VALUE!</v>
      </c>
      <c r="V1722" s="179" t="str">
        <f t="shared" si="285"/>
        <v/>
      </c>
      <c r="AC1722" s="179" t="str">
        <f>IF('Planilla de Perforacion'!K1756="Repasa","Repasa","")</f>
        <v/>
      </c>
      <c r="AE1722" s="179" t="e">
        <f t="shared" si="286"/>
        <v>#VALUE!</v>
      </c>
      <c r="AG1722" s="179" t="str">
        <f t="shared" si="287"/>
        <v/>
      </c>
      <c r="AK1722" t="str">
        <f t="shared" si="288"/>
        <v/>
      </c>
      <c r="AL1722" t="str">
        <f t="shared" si="280"/>
        <v/>
      </c>
      <c r="AM1722" t="str">
        <f t="shared" si="281"/>
        <v/>
      </c>
    </row>
    <row r="1723" spans="3:39" x14ac:dyDescent="0.25">
      <c r="C1723" s="179" t="str">
        <f>IF('Planilla de Perforacion'!K1757="Conexión","Conexión","")</f>
        <v/>
      </c>
      <c r="F1723" s="179">
        <f>'Planilla de Perforacion'!AF1757</f>
        <v>0</v>
      </c>
      <c r="G1723" s="179">
        <f>'Planilla de Perforacion'!AQ1757</f>
        <v>0</v>
      </c>
      <c r="H1723" s="179">
        <f>'Planilla de Perforacion'!AS1757</f>
        <v>0</v>
      </c>
      <c r="I1723" s="179">
        <f>'Planilla de Perforacion'!AR1757</f>
        <v>0</v>
      </c>
      <c r="N1723" s="191" t="str">
        <f t="array" ref="N1723">IFERROR(INDEX($F$1:$F$1314,SMALL(IF($C$2:$C$1314=$A$2,ROW()),ROW()-1)),"")</f>
        <v/>
      </c>
      <c r="P1723" s="193" t="str">
        <f t="shared" si="282"/>
        <v/>
      </c>
      <c r="Q1723" s="193" t="str">
        <f t="shared" si="283"/>
        <v/>
      </c>
      <c r="R1723" s="179" t="str">
        <f>IF('Planilla de Perforacion'!K1757="Survey","Survey","")</f>
        <v/>
      </c>
      <c r="T1723" s="179" t="e">
        <f t="shared" si="284"/>
        <v>#VALUE!</v>
      </c>
      <c r="V1723" s="179" t="str">
        <f t="shared" si="285"/>
        <v/>
      </c>
      <c r="AC1723" s="179" t="str">
        <f>IF('Planilla de Perforacion'!K1757="Repasa","Repasa","")</f>
        <v/>
      </c>
      <c r="AE1723" s="179" t="e">
        <f t="shared" si="286"/>
        <v>#VALUE!</v>
      </c>
      <c r="AG1723" s="179" t="str">
        <f t="shared" si="287"/>
        <v/>
      </c>
      <c r="AK1723" t="str">
        <f t="shared" si="288"/>
        <v/>
      </c>
      <c r="AL1723" t="str">
        <f t="shared" si="280"/>
        <v/>
      </c>
      <c r="AM1723" t="str">
        <f t="shared" si="281"/>
        <v/>
      </c>
    </row>
    <row r="1724" spans="3:39" x14ac:dyDescent="0.25">
      <c r="C1724" s="179" t="str">
        <f>IF('Planilla de Perforacion'!K1758="Conexión","Conexión","")</f>
        <v/>
      </c>
      <c r="F1724" s="179">
        <f>'Planilla de Perforacion'!AF1758</f>
        <v>0</v>
      </c>
      <c r="G1724" s="179">
        <f>'Planilla de Perforacion'!AQ1758</f>
        <v>0</v>
      </c>
      <c r="H1724" s="179">
        <f>'Planilla de Perforacion'!AS1758</f>
        <v>0</v>
      </c>
      <c r="I1724" s="179">
        <f>'Planilla de Perforacion'!AR1758</f>
        <v>0</v>
      </c>
      <c r="N1724" s="191" t="str">
        <f t="array" ref="N1724">IFERROR(INDEX($F$1:$F$1314,SMALL(IF($C$2:$C$1314=$A$2,ROW()),ROW()-1)),"")</f>
        <v/>
      </c>
      <c r="P1724" s="193" t="str">
        <f t="shared" si="282"/>
        <v/>
      </c>
      <c r="Q1724" s="193" t="str">
        <f t="shared" si="283"/>
        <v/>
      </c>
      <c r="R1724" s="179" t="str">
        <f>IF('Planilla de Perforacion'!K1758="Survey","Survey","")</f>
        <v/>
      </c>
      <c r="T1724" s="179" t="e">
        <f t="shared" si="284"/>
        <v>#VALUE!</v>
      </c>
      <c r="V1724" s="179" t="str">
        <f t="shared" si="285"/>
        <v/>
      </c>
      <c r="AC1724" s="179" t="str">
        <f>IF('Planilla de Perforacion'!K1758="Repasa","Repasa","")</f>
        <v/>
      </c>
      <c r="AE1724" s="179" t="e">
        <f t="shared" si="286"/>
        <v>#VALUE!</v>
      </c>
      <c r="AG1724" s="179" t="str">
        <f t="shared" si="287"/>
        <v/>
      </c>
      <c r="AK1724" t="str">
        <f t="shared" si="288"/>
        <v/>
      </c>
      <c r="AL1724" t="str">
        <f t="shared" si="280"/>
        <v/>
      </c>
      <c r="AM1724" t="str">
        <f t="shared" si="281"/>
        <v/>
      </c>
    </row>
    <row r="1725" spans="3:39" x14ac:dyDescent="0.25">
      <c r="C1725" s="179" t="str">
        <f>IF('Planilla de Perforacion'!K1759="Conexión","Conexión","")</f>
        <v/>
      </c>
      <c r="F1725" s="179">
        <f>'Planilla de Perforacion'!AF1759</f>
        <v>0</v>
      </c>
      <c r="G1725" s="179">
        <f>'Planilla de Perforacion'!AQ1759</f>
        <v>0</v>
      </c>
      <c r="H1725" s="179">
        <f>'Planilla de Perforacion'!AS1759</f>
        <v>0</v>
      </c>
      <c r="I1725" s="179">
        <f>'Planilla de Perforacion'!AR1759</f>
        <v>0</v>
      </c>
      <c r="N1725" s="191" t="str">
        <f t="array" ref="N1725">IFERROR(INDEX($F$1:$F$1314,SMALL(IF($C$2:$C$1314=$A$2,ROW()),ROW()-1)),"")</f>
        <v/>
      </c>
      <c r="P1725" s="193" t="str">
        <f t="shared" si="282"/>
        <v/>
      </c>
      <c r="Q1725" s="193" t="str">
        <f t="shared" si="283"/>
        <v/>
      </c>
      <c r="R1725" s="179" t="str">
        <f>IF('Planilla de Perforacion'!K1759="Survey","Survey","")</f>
        <v/>
      </c>
      <c r="T1725" s="179" t="e">
        <f t="shared" si="284"/>
        <v>#VALUE!</v>
      </c>
      <c r="V1725" s="179" t="str">
        <f t="shared" si="285"/>
        <v/>
      </c>
      <c r="AC1725" s="179" t="str">
        <f>IF('Planilla de Perforacion'!K1759="Repasa","Repasa","")</f>
        <v/>
      </c>
      <c r="AE1725" s="179" t="e">
        <f t="shared" si="286"/>
        <v>#VALUE!</v>
      </c>
      <c r="AG1725" s="179" t="str">
        <f t="shared" si="287"/>
        <v/>
      </c>
      <c r="AK1725" t="str">
        <f t="shared" si="288"/>
        <v/>
      </c>
      <c r="AL1725" t="str">
        <f t="shared" si="280"/>
        <v/>
      </c>
      <c r="AM1725" t="str">
        <f t="shared" si="281"/>
        <v/>
      </c>
    </row>
    <row r="1726" spans="3:39" x14ac:dyDescent="0.25">
      <c r="C1726" s="179" t="str">
        <f>IF('Planilla de Perforacion'!K1760="Conexión","Conexión","")</f>
        <v/>
      </c>
      <c r="F1726" s="179">
        <f>'Planilla de Perforacion'!AF1760</f>
        <v>0</v>
      </c>
      <c r="G1726" s="179">
        <f>'Planilla de Perforacion'!AQ1760</f>
        <v>0</v>
      </c>
      <c r="H1726" s="179">
        <f>'Planilla de Perforacion'!AS1760</f>
        <v>0</v>
      </c>
      <c r="I1726" s="179">
        <f>'Planilla de Perforacion'!AR1760</f>
        <v>0</v>
      </c>
      <c r="N1726" s="191" t="str">
        <f t="array" ref="N1726">IFERROR(INDEX($F$1:$F$1314,SMALL(IF($C$2:$C$1314=$A$2,ROW()),ROW()-1)),"")</f>
        <v/>
      </c>
      <c r="P1726" s="193" t="str">
        <f t="shared" si="282"/>
        <v/>
      </c>
      <c r="Q1726" s="193" t="str">
        <f t="shared" si="283"/>
        <v/>
      </c>
      <c r="R1726" s="179" t="str">
        <f>IF('Planilla de Perforacion'!K1760="Survey","Survey","")</f>
        <v/>
      </c>
      <c r="T1726" s="179" t="e">
        <f t="shared" si="284"/>
        <v>#VALUE!</v>
      </c>
      <c r="V1726" s="179" t="str">
        <f t="shared" si="285"/>
        <v/>
      </c>
      <c r="AC1726" s="179" t="str">
        <f>IF('Planilla de Perforacion'!K1760="Repasa","Repasa","")</f>
        <v/>
      </c>
      <c r="AE1726" s="179" t="e">
        <f t="shared" si="286"/>
        <v>#VALUE!</v>
      </c>
      <c r="AG1726" s="179" t="str">
        <f t="shared" si="287"/>
        <v/>
      </c>
      <c r="AK1726" t="str">
        <f t="shared" si="288"/>
        <v/>
      </c>
      <c r="AL1726" t="str">
        <f t="shared" si="280"/>
        <v/>
      </c>
      <c r="AM1726" t="str">
        <f t="shared" si="281"/>
        <v/>
      </c>
    </row>
    <row r="1727" spans="3:39" x14ac:dyDescent="0.25">
      <c r="C1727" s="179" t="str">
        <f>IF('Planilla de Perforacion'!K1761="Conexión","Conexión","")</f>
        <v/>
      </c>
      <c r="F1727" s="179">
        <f>'Planilla de Perforacion'!AF1761</f>
        <v>0</v>
      </c>
      <c r="G1727" s="179">
        <f>'Planilla de Perforacion'!AQ1761</f>
        <v>0</v>
      </c>
      <c r="H1727" s="179">
        <f>'Planilla de Perforacion'!AS1761</f>
        <v>0</v>
      </c>
      <c r="I1727" s="179">
        <f>'Planilla de Perforacion'!AR1761</f>
        <v>0</v>
      </c>
      <c r="N1727" s="191" t="str">
        <f t="array" ref="N1727">IFERROR(INDEX($F$1:$F$1314,SMALL(IF($C$2:$C$1314=$A$2,ROW()),ROW()-1)),"")</f>
        <v/>
      </c>
      <c r="P1727" s="193" t="str">
        <f t="shared" si="282"/>
        <v/>
      </c>
      <c r="Q1727" s="193" t="str">
        <f t="shared" si="283"/>
        <v/>
      </c>
      <c r="R1727" s="179" t="str">
        <f>IF('Planilla de Perforacion'!K1761="Survey","Survey","")</f>
        <v/>
      </c>
      <c r="T1727" s="179" t="e">
        <f t="shared" si="284"/>
        <v>#VALUE!</v>
      </c>
      <c r="V1727" s="179" t="str">
        <f t="shared" si="285"/>
        <v/>
      </c>
      <c r="AC1727" s="179" t="str">
        <f>IF('Planilla de Perforacion'!K1761="Repasa","Repasa","")</f>
        <v/>
      </c>
      <c r="AE1727" s="179" t="e">
        <f t="shared" si="286"/>
        <v>#VALUE!</v>
      </c>
      <c r="AG1727" s="179" t="str">
        <f t="shared" si="287"/>
        <v/>
      </c>
      <c r="AK1727" t="str">
        <f t="shared" si="288"/>
        <v/>
      </c>
      <c r="AL1727" t="str">
        <f t="shared" si="280"/>
        <v/>
      </c>
      <c r="AM1727" t="str">
        <f t="shared" si="281"/>
        <v/>
      </c>
    </row>
    <row r="1728" spans="3:39" x14ac:dyDescent="0.25">
      <c r="C1728" s="179" t="str">
        <f>IF('Planilla de Perforacion'!K1762="Conexión","Conexión","")</f>
        <v/>
      </c>
      <c r="F1728" s="179">
        <f>'Planilla de Perforacion'!AF1762</f>
        <v>0</v>
      </c>
      <c r="G1728" s="179">
        <f>'Planilla de Perforacion'!AQ1762</f>
        <v>0</v>
      </c>
      <c r="H1728" s="179">
        <f>'Planilla de Perforacion'!AS1762</f>
        <v>0</v>
      </c>
      <c r="I1728" s="179">
        <f>'Planilla de Perforacion'!AR1762</f>
        <v>0</v>
      </c>
      <c r="N1728" s="191" t="str">
        <f t="array" ref="N1728">IFERROR(INDEX($F$1:$F$1314,SMALL(IF($C$2:$C$1314=$A$2,ROW()),ROW()-1)),"")</f>
        <v/>
      </c>
      <c r="P1728" s="193" t="str">
        <f t="shared" si="282"/>
        <v/>
      </c>
      <c r="Q1728" s="193" t="str">
        <f t="shared" si="283"/>
        <v/>
      </c>
      <c r="R1728" s="179" t="str">
        <f>IF('Planilla de Perforacion'!K1762="Survey","Survey","")</f>
        <v/>
      </c>
      <c r="T1728" s="179" t="e">
        <f t="shared" si="284"/>
        <v>#VALUE!</v>
      </c>
      <c r="V1728" s="179" t="str">
        <f t="shared" si="285"/>
        <v/>
      </c>
      <c r="AC1728" s="179" t="str">
        <f>IF('Planilla de Perforacion'!K1762="Repasa","Repasa","")</f>
        <v/>
      </c>
      <c r="AE1728" s="179" t="e">
        <f t="shared" si="286"/>
        <v>#VALUE!</v>
      </c>
      <c r="AG1728" s="179" t="str">
        <f t="shared" si="287"/>
        <v/>
      </c>
      <c r="AK1728" t="str">
        <f t="shared" si="288"/>
        <v/>
      </c>
      <c r="AL1728" t="str">
        <f t="shared" si="280"/>
        <v/>
      </c>
      <c r="AM1728" t="str">
        <f t="shared" si="281"/>
        <v/>
      </c>
    </row>
    <row r="1729" spans="3:39" x14ac:dyDescent="0.25">
      <c r="C1729" s="179" t="str">
        <f>IF('Planilla de Perforacion'!K1763="Conexión","Conexión","")</f>
        <v/>
      </c>
      <c r="F1729" s="179">
        <f>'Planilla de Perforacion'!AF1763</f>
        <v>0</v>
      </c>
      <c r="G1729" s="179">
        <f>'Planilla de Perforacion'!AQ1763</f>
        <v>0</v>
      </c>
      <c r="H1729" s="179">
        <f>'Planilla de Perforacion'!AS1763</f>
        <v>0</v>
      </c>
      <c r="I1729" s="179">
        <f>'Planilla de Perforacion'!AR1763</f>
        <v>0</v>
      </c>
      <c r="N1729" s="191" t="str">
        <f t="array" ref="N1729">IFERROR(INDEX($F$1:$F$1314,SMALL(IF($C$2:$C$1314=$A$2,ROW()),ROW()-1)),"")</f>
        <v/>
      </c>
      <c r="P1729" s="193" t="str">
        <f t="shared" si="282"/>
        <v/>
      </c>
      <c r="Q1729" s="193" t="str">
        <f t="shared" si="283"/>
        <v/>
      </c>
      <c r="R1729" s="179" t="str">
        <f>IF('Planilla de Perforacion'!K1763="Survey","Survey","")</f>
        <v/>
      </c>
      <c r="T1729" s="179" t="e">
        <f t="shared" si="284"/>
        <v>#VALUE!</v>
      </c>
      <c r="V1729" s="179" t="str">
        <f t="shared" si="285"/>
        <v/>
      </c>
      <c r="AC1729" s="179" t="str">
        <f>IF('Planilla de Perforacion'!K1763="Repasa","Repasa","")</f>
        <v/>
      </c>
      <c r="AE1729" s="179" t="e">
        <f t="shared" si="286"/>
        <v>#VALUE!</v>
      </c>
      <c r="AG1729" s="179" t="str">
        <f t="shared" si="287"/>
        <v/>
      </c>
      <c r="AK1729" t="str">
        <f t="shared" si="288"/>
        <v/>
      </c>
      <c r="AL1729" t="str">
        <f t="shared" si="280"/>
        <v/>
      </c>
      <c r="AM1729" t="str">
        <f t="shared" si="281"/>
        <v/>
      </c>
    </row>
    <row r="1730" spans="3:39" x14ac:dyDescent="0.25">
      <c r="C1730" s="179" t="str">
        <f>IF('Planilla de Perforacion'!K1764="Conexión","Conexión","")</f>
        <v/>
      </c>
      <c r="F1730" s="179">
        <f>'Planilla de Perforacion'!AF1764</f>
        <v>0</v>
      </c>
      <c r="G1730" s="179">
        <f>'Planilla de Perforacion'!AQ1764</f>
        <v>0</v>
      </c>
      <c r="H1730" s="179">
        <f>'Planilla de Perforacion'!AS1764</f>
        <v>0</v>
      </c>
      <c r="I1730" s="179">
        <f>'Planilla de Perforacion'!AR1764</f>
        <v>0</v>
      </c>
      <c r="N1730" s="191" t="str">
        <f t="array" ref="N1730">IFERROR(INDEX($F$1:$F$1314,SMALL(IF($C$2:$C$1314=$A$2,ROW()),ROW()-1)),"")</f>
        <v/>
      </c>
      <c r="P1730" s="193" t="str">
        <f t="shared" si="282"/>
        <v/>
      </c>
      <c r="Q1730" s="193" t="str">
        <f t="shared" si="283"/>
        <v/>
      </c>
      <c r="R1730" s="179" t="str">
        <f>IF('Planilla de Perforacion'!K1764="Survey","Survey","")</f>
        <v/>
      </c>
      <c r="T1730" s="179" t="e">
        <f t="shared" si="284"/>
        <v>#VALUE!</v>
      </c>
      <c r="V1730" s="179" t="str">
        <f t="shared" si="285"/>
        <v/>
      </c>
      <c r="AC1730" s="179" t="str">
        <f>IF('Planilla de Perforacion'!K1764="Repasa","Repasa","")</f>
        <v/>
      </c>
      <c r="AE1730" s="179" t="e">
        <f t="shared" si="286"/>
        <v>#VALUE!</v>
      </c>
      <c r="AG1730" s="179" t="str">
        <f t="shared" si="287"/>
        <v/>
      </c>
      <c r="AK1730" t="str">
        <f t="shared" si="288"/>
        <v/>
      </c>
      <c r="AL1730" t="str">
        <f t="shared" ref="AL1730:AL1793" si="289">IF(AJ1730="Día",AH1730,"")</f>
        <v/>
      </c>
      <c r="AM1730" t="str">
        <f t="shared" ref="AM1730:AM1793" si="290">IF(AJ1730="Noche",AH1730,"")</f>
        <v/>
      </c>
    </row>
    <row r="1731" spans="3:39" x14ac:dyDescent="0.25">
      <c r="C1731" s="179" t="str">
        <f>IF('Planilla de Perforacion'!K1765="Conexión","Conexión","")</f>
        <v/>
      </c>
      <c r="F1731" s="179">
        <f>'Planilla de Perforacion'!AF1765</f>
        <v>0</v>
      </c>
      <c r="G1731" s="179">
        <f>'Planilla de Perforacion'!AQ1765</f>
        <v>0</v>
      </c>
      <c r="H1731" s="179">
        <f>'Planilla de Perforacion'!AS1765</f>
        <v>0</v>
      </c>
      <c r="I1731" s="179">
        <f>'Planilla de Perforacion'!AR1765</f>
        <v>0</v>
      </c>
      <c r="N1731" s="191" t="str">
        <f t="array" ref="N1731">IFERROR(INDEX($F$1:$F$1314,SMALL(IF($C$2:$C$1314=$A$2,ROW()),ROW()-1)),"")</f>
        <v/>
      </c>
      <c r="P1731" s="193" t="str">
        <f t="shared" ref="P1731:P1794" si="291">IF(N1731="Día",L1731,"")</f>
        <v/>
      </c>
      <c r="Q1731" s="193" t="str">
        <f t="shared" ref="Q1731:Q1794" si="292">IF(N1731="Noche",L1731,"")</f>
        <v/>
      </c>
      <c r="R1731" s="179" t="str">
        <f>IF('Planilla de Perforacion'!K1765="Survey","Survey","")</f>
        <v/>
      </c>
      <c r="T1731" s="179" t="e">
        <f t="shared" ref="T1731:T1794" si="293">IF($R$2:$R$1314=$A$3,ROW())</f>
        <v>#VALUE!</v>
      </c>
      <c r="V1731" s="179" t="str">
        <f t="shared" ref="V1731:V1794" si="294">IF(J1731="","",$A$3)</f>
        <v/>
      </c>
      <c r="AC1731" s="179" t="str">
        <f>IF('Planilla de Perforacion'!K1765="Repasa","Repasa","")</f>
        <v/>
      </c>
      <c r="AE1731" s="179" t="e">
        <f t="shared" ref="AE1731:AE1794" si="295">IF($AC$2:$AC$1314=$A$4,ROW())</f>
        <v>#VALUE!</v>
      </c>
      <c r="AG1731" s="179" t="str">
        <f t="shared" ref="AG1731:AG1794" si="296">IF(AF1731="","",$A$4)</f>
        <v/>
      </c>
      <c r="AK1731" t="str">
        <f t="shared" ref="AK1731:AK1794" si="297">IFERROR(INDEX($H$1:$H$1314,SMALL(IF($AC$2:$AC$1314=$A$4,ROW()),ROW()-1)),"")</f>
        <v/>
      </c>
      <c r="AL1731" t="str">
        <f t="shared" si="289"/>
        <v/>
      </c>
      <c r="AM1731" t="str">
        <f t="shared" si="290"/>
        <v/>
      </c>
    </row>
    <row r="1732" spans="3:39" x14ac:dyDescent="0.25">
      <c r="C1732" s="179" t="str">
        <f>IF('Planilla de Perforacion'!K1766="Conexión","Conexión","")</f>
        <v/>
      </c>
      <c r="F1732" s="179">
        <f>'Planilla de Perforacion'!AF1766</f>
        <v>0</v>
      </c>
      <c r="G1732" s="179">
        <f>'Planilla de Perforacion'!AQ1766</f>
        <v>0</v>
      </c>
      <c r="H1732" s="179">
        <f>'Planilla de Perforacion'!AS1766</f>
        <v>0</v>
      </c>
      <c r="I1732" s="179">
        <f>'Planilla de Perforacion'!AR1766</f>
        <v>0</v>
      </c>
      <c r="N1732" s="191" t="str">
        <f t="array" ref="N1732">IFERROR(INDEX($F$1:$F$1314,SMALL(IF($C$2:$C$1314=$A$2,ROW()),ROW()-1)),"")</f>
        <v/>
      </c>
      <c r="P1732" s="193" t="str">
        <f t="shared" si="291"/>
        <v/>
      </c>
      <c r="Q1732" s="193" t="str">
        <f t="shared" si="292"/>
        <v/>
      </c>
      <c r="R1732" s="179" t="str">
        <f>IF('Planilla de Perforacion'!K1766="Survey","Survey","")</f>
        <v/>
      </c>
      <c r="T1732" s="179" t="e">
        <f t="shared" si="293"/>
        <v>#VALUE!</v>
      </c>
      <c r="V1732" s="179" t="str">
        <f t="shared" si="294"/>
        <v/>
      </c>
      <c r="AC1732" s="179" t="str">
        <f>IF('Planilla de Perforacion'!K1766="Repasa","Repasa","")</f>
        <v/>
      </c>
      <c r="AE1732" s="179" t="e">
        <f t="shared" si="295"/>
        <v>#VALUE!</v>
      </c>
      <c r="AG1732" s="179" t="str">
        <f t="shared" si="296"/>
        <v/>
      </c>
      <c r="AK1732" t="str">
        <f t="shared" si="297"/>
        <v/>
      </c>
      <c r="AL1732" t="str">
        <f t="shared" si="289"/>
        <v/>
      </c>
      <c r="AM1732" t="str">
        <f t="shared" si="290"/>
        <v/>
      </c>
    </row>
    <row r="1733" spans="3:39" x14ac:dyDescent="0.25">
      <c r="C1733" s="179" t="str">
        <f>IF('Planilla de Perforacion'!K1767="Conexión","Conexión","")</f>
        <v/>
      </c>
      <c r="F1733" s="179">
        <f>'Planilla de Perforacion'!AF1767</f>
        <v>0</v>
      </c>
      <c r="G1733" s="179">
        <f>'Planilla de Perforacion'!AQ1767</f>
        <v>0</v>
      </c>
      <c r="H1733" s="179">
        <f>'Planilla de Perforacion'!AS1767</f>
        <v>0</v>
      </c>
      <c r="I1733" s="179">
        <f>'Planilla de Perforacion'!AR1767</f>
        <v>0</v>
      </c>
      <c r="N1733" s="191" t="str">
        <f t="array" ref="N1733">IFERROR(INDEX($F$1:$F$1314,SMALL(IF($C$2:$C$1314=$A$2,ROW()),ROW()-1)),"")</f>
        <v/>
      </c>
      <c r="P1733" s="193" t="str">
        <f t="shared" si="291"/>
        <v/>
      </c>
      <c r="Q1733" s="193" t="str">
        <f t="shared" si="292"/>
        <v/>
      </c>
      <c r="R1733" s="179" t="str">
        <f>IF('Planilla de Perforacion'!K1767="Survey","Survey","")</f>
        <v/>
      </c>
      <c r="T1733" s="179" t="e">
        <f t="shared" si="293"/>
        <v>#VALUE!</v>
      </c>
      <c r="V1733" s="179" t="str">
        <f t="shared" si="294"/>
        <v/>
      </c>
      <c r="AC1733" s="179" t="str">
        <f>IF('Planilla de Perforacion'!K1767="Repasa","Repasa","")</f>
        <v/>
      </c>
      <c r="AE1733" s="179" t="e">
        <f t="shared" si="295"/>
        <v>#VALUE!</v>
      </c>
      <c r="AG1733" s="179" t="str">
        <f t="shared" si="296"/>
        <v/>
      </c>
      <c r="AK1733" t="str">
        <f t="shared" si="297"/>
        <v/>
      </c>
      <c r="AL1733" t="str">
        <f t="shared" si="289"/>
        <v/>
      </c>
      <c r="AM1733" t="str">
        <f t="shared" si="290"/>
        <v/>
      </c>
    </row>
    <row r="1734" spans="3:39" x14ac:dyDescent="0.25">
      <c r="C1734" s="179" t="str">
        <f>IF('Planilla de Perforacion'!K1768="Conexión","Conexión","")</f>
        <v/>
      </c>
      <c r="F1734" s="179">
        <f>'Planilla de Perforacion'!AF1768</f>
        <v>0</v>
      </c>
      <c r="G1734" s="179">
        <f>'Planilla de Perforacion'!AQ1768</f>
        <v>0</v>
      </c>
      <c r="H1734" s="179">
        <f>'Planilla de Perforacion'!AS1768</f>
        <v>0</v>
      </c>
      <c r="I1734" s="179">
        <f>'Planilla de Perforacion'!AR1768</f>
        <v>0</v>
      </c>
      <c r="N1734" s="191" t="str">
        <f t="array" ref="N1734">IFERROR(INDEX($F$1:$F$1314,SMALL(IF($C$2:$C$1314=$A$2,ROW()),ROW()-1)),"")</f>
        <v/>
      </c>
      <c r="P1734" s="193" t="str">
        <f t="shared" si="291"/>
        <v/>
      </c>
      <c r="Q1734" s="193" t="str">
        <f t="shared" si="292"/>
        <v/>
      </c>
      <c r="R1734" s="179" t="str">
        <f>IF('Planilla de Perforacion'!K1768="Survey","Survey","")</f>
        <v/>
      </c>
      <c r="T1734" s="179" t="e">
        <f t="shared" si="293"/>
        <v>#VALUE!</v>
      </c>
      <c r="V1734" s="179" t="str">
        <f t="shared" si="294"/>
        <v/>
      </c>
      <c r="AC1734" s="179" t="str">
        <f>IF('Planilla de Perforacion'!K1768="Repasa","Repasa","")</f>
        <v/>
      </c>
      <c r="AE1734" s="179" t="e">
        <f t="shared" si="295"/>
        <v>#VALUE!</v>
      </c>
      <c r="AG1734" s="179" t="str">
        <f t="shared" si="296"/>
        <v/>
      </c>
      <c r="AK1734" t="str">
        <f t="shared" si="297"/>
        <v/>
      </c>
      <c r="AL1734" t="str">
        <f t="shared" si="289"/>
        <v/>
      </c>
      <c r="AM1734" t="str">
        <f t="shared" si="290"/>
        <v/>
      </c>
    </row>
    <row r="1735" spans="3:39" x14ac:dyDescent="0.25">
      <c r="C1735" s="179" t="str">
        <f>IF('Planilla de Perforacion'!K1769="Conexión","Conexión","")</f>
        <v/>
      </c>
      <c r="F1735" s="179">
        <f>'Planilla de Perforacion'!AF1769</f>
        <v>0</v>
      </c>
      <c r="G1735" s="179">
        <f>'Planilla de Perforacion'!AQ1769</f>
        <v>0</v>
      </c>
      <c r="H1735" s="179">
        <f>'Planilla de Perforacion'!AS1769</f>
        <v>0</v>
      </c>
      <c r="I1735" s="179">
        <f>'Planilla de Perforacion'!AR1769</f>
        <v>0</v>
      </c>
      <c r="N1735" s="191" t="str">
        <f t="array" ref="N1735">IFERROR(INDEX($F$1:$F$1314,SMALL(IF($C$2:$C$1314=$A$2,ROW()),ROW()-1)),"")</f>
        <v/>
      </c>
      <c r="P1735" s="193" t="str">
        <f t="shared" si="291"/>
        <v/>
      </c>
      <c r="Q1735" s="193" t="str">
        <f t="shared" si="292"/>
        <v/>
      </c>
      <c r="R1735" s="179" t="str">
        <f>IF('Planilla de Perforacion'!K1769="Survey","Survey","")</f>
        <v/>
      </c>
      <c r="T1735" s="179" t="e">
        <f t="shared" si="293"/>
        <v>#VALUE!</v>
      </c>
      <c r="V1735" s="179" t="str">
        <f t="shared" si="294"/>
        <v/>
      </c>
      <c r="AC1735" s="179" t="str">
        <f>IF('Planilla de Perforacion'!K1769="Repasa","Repasa","")</f>
        <v/>
      </c>
      <c r="AE1735" s="179" t="e">
        <f t="shared" si="295"/>
        <v>#VALUE!</v>
      </c>
      <c r="AG1735" s="179" t="str">
        <f t="shared" si="296"/>
        <v/>
      </c>
      <c r="AK1735" t="str">
        <f t="shared" si="297"/>
        <v/>
      </c>
      <c r="AL1735" t="str">
        <f t="shared" si="289"/>
        <v/>
      </c>
      <c r="AM1735" t="str">
        <f t="shared" si="290"/>
        <v/>
      </c>
    </row>
    <row r="1736" spans="3:39" x14ac:dyDescent="0.25">
      <c r="C1736" s="179" t="str">
        <f>IF('Planilla de Perforacion'!K1770="Conexión","Conexión","")</f>
        <v/>
      </c>
      <c r="F1736" s="179">
        <f>'Planilla de Perforacion'!AF1770</f>
        <v>0</v>
      </c>
      <c r="G1736" s="179">
        <f>'Planilla de Perforacion'!AQ1770</f>
        <v>0</v>
      </c>
      <c r="H1736" s="179">
        <f>'Planilla de Perforacion'!AS1770</f>
        <v>0</v>
      </c>
      <c r="I1736" s="179">
        <f>'Planilla de Perforacion'!AR1770</f>
        <v>0</v>
      </c>
      <c r="N1736" s="191" t="str">
        <f t="array" ref="N1736">IFERROR(INDEX($F$1:$F$1314,SMALL(IF($C$2:$C$1314=$A$2,ROW()),ROW()-1)),"")</f>
        <v/>
      </c>
      <c r="P1736" s="193" t="str">
        <f t="shared" si="291"/>
        <v/>
      </c>
      <c r="Q1736" s="193" t="str">
        <f t="shared" si="292"/>
        <v/>
      </c>
      <c r="R1736" s="179" t="str">
        <f>IF('Planilla de Perforacion'!K1770="Survey","Survey","")</f>
        <v/>
      </c>
      <c r="T1736" s="179" t="e">
        <f t="shared" si="293"/>
        <v>#VALUE!</v>
      </c>
      <c r="V1736" s="179" t="str">
        <f t="shared" si="294"/>
        <v/>
      </c>
      <c r="AC1736" s="179" t="str">
        <f>IF('Planilla de Perforacion'!K1770="Repasa","Repasa","")</f>
        <v/>
      </c>
      <c r="AE1736" s="179" t="e">
        <f t="shared" si="295"/>
        <v>#VALUE!</v>
      </c>
      <c r="AG1736" s="179" t="str">
        <f t="shared" si="296"/>
        <v/>
      </c>
      <c r="AK1736" t="str">
        <f t="shared" si="297"/>
        <v/>
      </c>
      <c r="AL1736" t="str">
        <f t="shared" si="289"/>
        <v/>
      </c>
      <c r="AM1736" t="str">
        <f t="shared" si="290"/>
        <v/>
      </c>
    </row>
    <row r="1737" spans="3:39" x14ac:dyDescent="0.25">
      <c r="C1737" s="179" t="str">
        <f>IF('Planilla de Perforacion'!K1771="Conexión","Conexión","")</f>
        <v/>
      </c>
      <c r="F1737" s="179">
        <f>'Planilla de Perforacion'!AF1771</f>
        <v>0</v>
      </c>
      <c r="G1737" s="179">
        <f>'Planilla de Perforacion'!AQ1771</f>
        <v>0</v>
      </c>
      <c r="H1737" s="179">
        <f>'Planilla de Perforacion'!AS1771</f>
        <v>0</v>
      </c>
      <c r="I1737" s="179">
        <f>'Planilla de Perforacion'!AR1771</f>
        <v>0</v>
      </c>
      <c r="N1737" s="191" t="str">
        <f t="array" ref="N1737">IFERROR(INDEX($F$1:$F$1314,SMALL(IF($C$2:$C$1314=$A$2,ROW()),ROW()-1)),"")</f>
        <v/>
      </c>
      <c r="P1737" s="193" t="str">
        <f t="shared" si="291"/>
        <v/>
      </c>
      <c r="Q1737" s="193" t="str">
        <f t="shared" si="292"/>
        <v/>
      </c>
      <c r="R1737" s="179" t="str">
        <f>IF('Planilla de Perforacion'!K1771="Survey","Survey","")</f>
        <v/>
      </c>
      <c r="T1737" s="179" t="e">
        <f t="shared" si="293"/>
        <v>#VALUE!</v>
      </c>
      <c r="V1737" s="179" t="str">
        <f t="shared" si="294"/>
        <v/>
      </c>
      <c r="AC1737" s="179" t="str">
        <f>IF('Planilla de Perforacion'!K1771="Repasa","Repasa","")</f>
        <v/>
      </c>
      <c r="AE1737" s="179" t="e">
        <f t="shared" si="295"/>
        <v>#VALUE!</v>
      </c>
      <c r="AG1737" s="179" t="str">
        <f t="shared" si="296"/>
        <v/>
      </c>
      <c r="AK1737" t="str">
        <f t="shared" si="297"/>
        <v/>
      </c>
      <c r="AL1737" t="str">
        <f t="shared" si="289"/>
        <v/>
      </c>
      <c r="AM1737" t="str">
        <f t="shared" si="290"/>
        <v/>
      </c>
    </row>
    <row r="1738" spans="3:39" x14ac:dyDescent="0.25">
      <c r="C1738" s="179" t="str">
        <f>IF('Planilla de Perforacion'!K1772="Conexión","Conexión","")</f>
        <v/>
      </c>
      <c r="F1738" s="179">
        <f>'Planilla de Perforacion'!AF1772</f>
        <v>0</v>
      </c>
      <c r="G1738" s="179">
        <f>'Planilla de Perforacion'!AQ1772</f>
        <v>0</v>
      </c>
      <c r="H1738" s="179">
        <f>'Planilla de Perforacion'!AS1772</f>
        <v>0</v>
      </c>
      <c r="I1738" s="179">
        <f>'Planilla de Perforacion'!AR1772</f>
        <v>0</v>
      </c>
      <c r="N1738" s="191" t="str">
        <f t="array" ref="N1738">IFERROR(INDEX($F$1:$F$1314,SMALL(IF($C$2:$C$1314=$A$2,ROW()),ROW()-1)),"")</f>
        <v/>
      </c>
      <c r="P1738" s="193" t="str">
        <f t="shared" si="291"/>
        <v/>
      </c>
      <c r="Q1738" s="193" t="str">
        <f t="shared" si="292"/>
        <v/>
      </c>
      <c r="R1738" s="179" t="str">
        <f>IF('Planilla de Perforacion'!K1772="Survey","Survey","")</f>
        <v/>
      </c>
      <c r="T1738" s="179" t="e">
        <f t="shared" si="293"/>
        <v>#VALUE!</v>
      </c>
      <c r="V1738" s="179" t="str">
        <f t="shared" si="294"/>
        <v/>
      </c>
      <c r="AC1738" s="179" t="str">
        <f>IF('Planilla de Perforacion'!K1772="Repasa","Repasa","")</f>
        <v/>
      </c>
      <c r="AE1738" s="179" t="e">
        <f t="shared" si="295"/>
        <v>#VALUE!</v>
      </c>
      <c r="AG1738" s="179" t="str">
        <f t="shared" si="296"/>
        <v/>
      </c>
      <c r="AK1738" t="str">
        <f t="shared" si="297"/>
        <v/>
      </c>
      <c r="AL1738" t="str">
        <f t="shared" si="289"/>
        <v/>
      </c>
      <c r="AM1738" t="str">
        <f t="shared" si="290"/>
        <v/>
      </c>
    </row>
    <row r="1739" spans="3:39" x14ac:dyDescent="0.25">
      <c r="C1739" s="179" t="str">
        <f>IF('Planilla de Perforacion'!K1773="Conexión","Conexión","")</f>
        <v/>
      </c>
      <c r="F1739" s="179">
        <f>'Planilla de Perforacion'!AF1773</f>
        <v>0</v>
      </c>
      <c r="G1739" s="179">
        <f>'Planilla de Perforacion'!AQ1773</f>
        <v>0</v>
      </c>
      <c r="H1739" s="179">
        <f>'Planilla de Perforacion'!AS1773</f>
        <v>0</v>
      </c>
      <c r="I1739" s="179">
        <f>'Planilla de Perforacion'!AR1773</f>
        <v>0</v>
      </c>
      <c r="N1739" s="191" t="str">
        <f t="array" ref="N1739">IFERROR(INDEX($F$1:$F$1314,SMALL(IF($C$2:$C$1314=$A$2,ROW()),ROW()-1)),"")</f>
        <v/>
      </c>
      <c r="P1739" s="193" t="str">
        <f t="shared" si="291"/>
        <v/>
      </c>
      <c r="Q1739" s="193" t="str">
        <f t="shared" si="292"/>
        <v/>
      </c>
      <c r="R1739" s="179" t="str">
        <f>IF('Planilla de Perforacion'!K1773="Survey","Survey","")</f>
        <v/>
      </c>
      <c r="T1739" s="179" t="e">
        <f t="shared" si="293"/>
        <v>#VALUE!</v>
      </c>
      <c r="V1739" s="179" t="str">
        <f t="shared" si="294"/>
        <v/>
      </c>
      <c r="AC1739" s="179" t="str">
        <f>IF('Planilla de Perforacion'!K1773="Repasa","Repasa","")</f>
        <v/>
      </c>
      <c r="AE1739" s="179" t="e">
        <f t="shared" si="295"/>
        <v>#VALUE!</v>
      </c>
      <c r="AG1739" s="179" t="str">
        <f t="shared" si="296"/>
        <v/>
      </c>
      <c r="AK1739" t="str">
        <f t="shared" si="297"/>
        <v/>
      </c>
      <c r="AL1739" t="str">
        <f t="shared" si="289"/>
        <v/>
      </c>
      <c r="AM1739" t="str">
        <f t="shared" si="290"/>
        <v/>
      </c>
    </row>
    <row r="1740" spans="3:39" x14ac:dyDescent="0.25">
      <c r="C1740" s="179" t="str">
        <f>IF('Planilla de Perforacion'!K1774="Conexión","Conexión","")</f>
        <v/>
      </c>
      <c r="F1740" s="179">
        <f>'Planilla de Perforacion'!AF1774</f>
        <v>0</v>
      </c>
      <c r="G1740" s="179">
        <f>'Planilla de Perforacion'!AQ1774</f>
        <v>0</v>
      </c>
      <c r="H1740" s="179">
        <f>'Planilla de Perforacion'!AS1774</f>
        <v>0</v>
      </c>
      <c r="I1740" s="179">
        <f>'Planilla de Perforacion'!AR1774</f>
        <v>0</v>
      </c>
      <c r="N1740" s="191" t="str">
        <f t="array" ref="N1740">IFERROR(INDEX($F$1:$F$1314,SMALL(IF($C$2:$C$1314=$A$2,ROW()),ROW()-1)),"")</f>
        <v/>
      </c>
      <c r="P1740" s="193" t="str">
        <f t="shared" si="291"/>
        <v/>
      </c>
      <c r="Q1740" s="193" t="str">
        <f t="shared" si="292"/>
        <v/>
      </c>
      <c r="R1740" s="179" t="str">
        <f>IF('Planilla de Perforacion'!K1774="Survey","Survey","")</f>
        <v/>
      </c>
      <c r="T1740" s="179" t="e">
        <f t="shared" si="293"/>
        <v>#VALUE!</v>
      </c>
      <c r="V1740" s="179" t="str">
        <f t="shared" si="294"/>
        <v/>
      </c>
      <c r="AC1740" s="179" t="str">
        <f>IF('Planilla de Perforacion'!K1774="Repasa","Repasa","")</f>
        <v/>
      </c>
      <c r="AE1740" s="179" t="e">
        <f t="shared" si="295"/>
        <v>#VALUE!</v>
      </c>
      <c r="AG1740" s="179" t="str">
        <f t="shared" si="296"/>
        <v/>
      </c>
      <c r="AK1740" t="str">
        <f t="shared" si="297"/>
        <v/>
      </c>
      <c r="AL1740" t="str">
        <f t="shared" si="289"/>
        <v/>
      </c>
      <c r="AM1740" t="str">
        <f t="shared" si="290"/>
        <v/>
      </c>
    </row>
    <row r="1741" spans="3:39" x14ac:dyDescent="0.25">
      <c r="C1741" s="179" t="str">
        <f>IF('Planilla de Perforacion'!K1775="Conexión","Conexión","")</f>
        <v/>
      </c>
      <c r="F1741" s="179">
        <f>'Planilla de Perforacion'!AF1775</f>
        <v>0</v>
      </c>
      <c r="G1741" s="179">
        <f>'Planilla de Perforacion'!AQ1775</f>
        <v>0</v>
      </c>
      <c r="H1741" s="179">
        <f>'Planilla de Perforacion'!AS1775</f>
        <v>0</v>
      </c>
      <c r="I1741" s="179">
        <f>'Planilla de Perforacion'!AR1775</f>
        <v>0</v>
      </c>
      <c r="N1741" s="191" t="str">
        <f t="array" ref="N1741">IFERROR(INDEX($F$1:$F$1314,SMALL(IF($C$2:$C$1314=$A$2,ROW()),ROW()-1)),"")</f>
        <v/>
      </c>
      <c r="P1741" s="193" t="str">
        <f t="shared" si="291"/>
        <v/>
      </c>
      <c r="Q1741" s="193" t="str">
        <f t="shared" si="292"/>
        <v/>
      </c>
      <c r="R1741" s="179" t="str">
        <f>IF('Planilla de Perforacion'!K1775="Survey","Survey","")</f>
        <v/>
      </c>
      <c r="T1741" s="179" t="e">
        <f t="shared" si="293"/>
        <v>#VALUE!</v>
      </c>
      <c r="V1741" s="179" t="str">
        <f t="shared" si="294"/>
        <v/>
      </c>
      <c r="AC1741" s="179" t="str">
        <f>IF('Planilla de Perforacion'!K1775="Repasa","Repasa","")</f>
        <v/>
      </c>
      <c r="AE1741" s="179" t="e">
        <f t="shared" si="295"/>
        <v>#VALUE!</v>
      </c>
      <c r="AG1741" s="179" t="str">
        <f t="shared" si="296"/>
        <v/>
      </c>
      <c r="AK1741" t="str">
        <f t="shared" si="297"/>
        <v/>
      </c>
      <c r="AL1741" t="str">
        <f t="shared" si="289"/>
        <v/>
      </c>
      <c r="AM1741" t="str">
        <f t="shared" si="290"/>
        <v/>
      </c>
    </row>
    <row r="1742" spans="3:39" x14ac:dyDescent="0.25">
      <c r="C1742" s="179" t="str">
        <f>IF('Planilla de Perforacion'!K1776="Conexión","Conexión","")</f>
        <v/>
      </c>
      <c r="F1742" s="179">
        <f>'Planilla de Perforacion'!AF1776</f>
        <v>0</v>
      </c>
      <c r="G1742" s="179">
        <f>'Planilla de Perforacion'!AQ1776</f>
        <v>0</v>
      </c>
      <c r="H1742" s="179">
        <f>'Planilla de Perforacion'!AS1776</f>
        <v>0</v>
      </c>
      <c r="I1742" s="179">
        <f>'Planilla de Perforacion'!AR1776</f>
        <v>0</v>
      </c>
      <c r="N1742" s="191" t="str">
        <f t="array" ref="N1742">IFERROR(INDEX($F$1:$F$1314,SMALL(IF($C$2:$C$1314=$A$2,ROW()),ROW()-1)),"")</f>
        <v/>
      </c>
      <c r="P1742" s="193" t="str">
        <f t="shared" si="291"/>
        <v/>
      </c>
      <c r="Q1742" s="193" t="str">
        <f t="shared" si="292"/>
        <v/>
      </c>
      <c r="R1742" s="179" t="str">
        <f>IF('Planilla de Perforacion'!K1776="Survey","Survey","")</f>
        <v/>
      </c>
      <c r="T1742" s="179" t="e">
        <f t="shared" si="293"/>
        <v>#VALUE!</v>
      </c>
      <c r="V1742" s="179" t="str">
        <f t="shared" si="294"/>
        <v/>
      </c>
      <c r="AC1742" s="179" t="str">
        <f>IF('Planilla de Perforacion'!K1776="Repasa","Repasa","")</f>
        <v/>
      </c>
      <c r="AE1742" s="179" t="e">
        <f t="shared" si="295"/>
        <v>#VALUE!</v>
      </c>
      <c r="AG1742" s="179" t="str">
        <f t="shared" si="296"/>
        <v/>
      </c>
      <c r="AK1742" t="str">
        <f t="shared" si="297"/>
        <v/>
      </c>
      <c r="AL1742" t="str">
        <f t="shared" si="289"/>
        <v/>
      </c>
      <c r="AM1742" t="str">
        <f t="shared" si="290"/>
        <v/>
      </c>
    </row>
    <row r="1743" spans="3:39" x14ac:dyDescent="0.25">
      <c r="C1743" s="179" t="str">
        <f>IF('Planilla de Perforacion'!K1777="Conexión","Conexión","")</f>
        <v/>
      </c>
      <c r="F1743" s="179">
        <f>'Planilla de Perforacion'!AF1777</f>
        <v>0</v>
      </c>
      <c r="G1743" s="179">
        <f>'Planilla de Perforacion'!AQ1777</f>
        <v>0</v>
      </c>
      <c r="H1743" s="179">
        <f>'Planilla de Perforacion'!AS1777</f>
        <v>0</v>
      </c>
      <c r="I1743" s="179">
        <f>'Planilla de Perforacion'!AR1777</f>
        <v>0</v>
      </c>
      <c r="N1743" s="191" t="str">
        <f t="array" ref="N1743">IFERROR(INDEX($F$1:$F$1314,SMALL(IF($C$2:$C$1314=$A$2,ROW()),ROW()-1)),"")</f>
        <v/>
      </c>
      <c r="P1743" s="193" t="str">
        <f t="shared" si="291"/>
        <v/>
      </c>
      <c r="Q1743" s="193" t="str">
        <f t="shared" si="292"/>
        <v/>
      </c>
      <c r="R1743" s="179" t="str">
        <f>IF('Planilla de Perforacion'!K1777="Survey","Survey","")</f>
        <v/>
      </c>
      <c r="T1743" s="179" t="e">
        <f t="shared" si="293"/>
        <v>#VALUE!</v>
      </c>
      <c r="V1743" s="179" t="str">
        <f t="shared" si="294"/>
        <v/>
      </c>
      <c r="AC1743" s="179" t="str">
        <f>IF('Planilla de Perforacion'!K1777="Repasa","Repasa","")</f>
        <v/>
      </c>
      <c r="AE1743" s="179" t="e">
        <f t="shared" si="295"/>
        <v>#VALUE!</v>
      </c>
      <c r="AG1743" s="179" t="str">
        <f t="shared" si="296"/>
        <v/>
      </c>
      <c r="AK1743" t="str">
        <f t="shared" si="297"/>
        <v/>
      </c>
      <c r="AL1743" t="str">
        <f t="shared" si="289"/>
        <v/>
      </c>
      <c r="AM1743" t="str">
        <f t="shared" si="290"/>
        <v/>
      </c>
    </row>
    <row r="1744" spans="3:39" x14ac:dyDescent="0.25">
      <c r="C1744" s="179" t="str">
        <f>IF('Planilla de Perforacion'!K1778="Conexión","Conexión","")</f>
        <v/>
      </c>
      <c r="F1744" s="179">
        <f>'Planilla de Perforacion'!AF1778</f>
        <v>0</v>
      </c>
      <c r="G1744" s="179">
        <f>'Planilla de Perforacion'!AQ1778</f>
        <v>0</v>
      </c>
      <c r="H1744" s="179">
        <f>'Planilla de Perforacion'!AS1778</f>
        <v>0</v>
      </c>
      <c r="I1744" s="179">
        <f>'Planilla de Perforacion'!AR1778</f>
        <v>0</v>
      </c>
      <c r="N1744" s="191" t="str">
        <f t="array" ref="N1744">IFERROR(INDEX($F$1:$F$1314,SMALL(IF($C$2:$C$1314=$A$2,ROW()),ROW()-1)),"")</f>
        <v/>
      </c>
      <c r="P1744" s="193" t="str">
        <f t="shared" si="291"/>
        <v/>
      </c>
      <c r="Q1744" s="193" t="str">
        <f t="shared" si="292"/>
        <v/>
      </c>
      <c r="R1744" s="179" t="str">
        <f>IF('Planilla de Perforacion'!K1778="Survey","Survey","")</f>
        <v/>
      </c>
      <c r="T1744" s="179" t="e">
        <f t="shared" si="293"/>
        <v>#VALUE!</v>
      </c>
      <c r="V1744" s="179" t="str">
        <f t="shared" si="294"/>
        <v/>
      </c>
      <c r="AC1744" s="179" t="str">
        <f>IF('Planilla de Perforacion'!K1778="Repasa","Repasa","")</f>
        <v/>
      </c>
      <c r="AE1744" s="179" t="e">
        <f t="shared" si="295"/>
        <v>#VALUE!</v>
      </c>
      <c r="AG1744" s="179" t="str">
        <f t="shared" si="296"/>
        <v/>
      </c>
      <c r="AK1744" t="str">
        <f t="shared" si="297"/>
        <v/>
      </c>
      <c r="AL1744" t="str">
        <f t="shared" si="289"/>
        <v/>
      </c>
      <c r="AM1744" t="str">
        <f t="shared" si="290"/>
        <v/>
      </c>
    </row>
    <row r="1745" spans="3:39" x14ac:dyDescent="0.25">
      <c r="C1745" s="179" t="str">
        <f>IF('Planilla de Perforacion'!K1779="Conexión","Conexión","")</f>
        <v/>
      </c>
      <c r="F1745" s="179">
        <f>'Planilla de Perforacion'!AF1779</f>
        <v>0</v>
      </c>
      <c r="G1745" s="179">
        <f>'Planilla de Perforacion'!AQ1779</f>
        <v>0</v>
      </c>
      <c r="H1745" s="179">
        <f>'Planilla de Perforacion'!AS1779</f>
        <v>0</v>
      </c>
      <c r="I1745" s="179">
        <f>'Planilla de Perforacion'!AR1779</f>
        <v>0</v>
      </c>
      <c r="N1745" s="191" t="str">
        <f t="array" ref="N1745">IFERROR(INDEX($F$1:$F$1314,SMALL(IF($C$2:$C$1314=$A$2,ROW()),ROW()-1)),"")</f>
        <v/>
      </c>
      <c r="P1745" s="193" t="str">
        <f t="shared" si="291"/>
        <v/>
      </c>
      <c r="Q1745" s="193" t="str">
        <f t="shared" si="292"/>
        <v/>
      </c>
      <c r="R1745" s="179" t="str">
        <f>IF('Planilla de Perforacion'!K1779="Survey","Survey","")</f>
        <v/>
      </c>
      <c r="T1745" s="179" t="e">
        <f t="shared" si="293"/>
        <v>#VALUE!</v>
      </c>
      <c r="V1745" s="179" t="str">
        <f t="shared" si="294"/>
        <v/>
      </c>
      <c r="AC1745" s="179" t="str">
        <f>IF('Planilla de Perforacion'!K1779="Repasa","Repasa","")</f>
        <v/>
      </c>
      <c r="AE1745" s="179" t="e">
        <f t="shared" si="295"/>
        <v>#VALUE!</v>
      </c>
      <c r="AG1745" s="179" t="str">
        <f t="shared" si="296"/>
        <v/>
      </c>
      <c r="AK1745" t="str">
        <f t="shared" si="297"/>
        <v/>
      </c>
      <c r="AL1745" t="str">
        <f t="shared" si="289"/>
        <v/>
      </c>
      <c r="AM1745" t="str">
        <f t="shared" si="290"/>
        <v/>
      </c>
    </row>
    <row r="1746" spans="3:39" x14ac:dyDescent="0.25">
      <c r="C1746" s="179" t="str">
        <f>IF('Planilla de Perforacion'!K1780="Conexión","Conexión","")</f>
        <v/>
      </c>
      <c r="F1746" s="179">
        <f>'Planilla de Perforacion'!AF1780</f>
        <v>0</v>
      </c>
      <c r="G1746" s="179">
        <f>'Planilla de Perforacion'!AQ1780</f>
        <v>0</v>
      </c>
      <c r="H1746" s="179">
        <f>'Planilla de Perforacion'!AS1780</f>
        <v>0</v>
      </c>
      <c r="I1746" s="179">
        <f>'Planilla de Perforacion'!AR1780</f>
        <v>0</v>
      </c>
      <c r="N1746" s="191" t="str">
        <f t="array" ref="N1746">IFERROR(INDEX($F$1:$F$1314,SMALL(IF($C$2:$C$1314=$A$2,ROW()),ROW()-1)),"")</f>
        <v/>
      </c>
      <c r="P1746" s="193" t="str">
        <f t="shared" si="291"/>
        <v/>
      </c>
      <c r="Q1746" s="193" t="str">
        <f t="shared" si="292"/>
        <v/>
      </c>
      <c r="R1746" s="179" t="str">
        <f>IF('Planilla de Perforacion'!K1780="Survey","Survey","")</f>
        <v/>
      </c>
      <c r="T1746" s="179" t="e">
        <f t="shared" si="293"/>
        <v>#VALUE!</v>
      </c>
      <c r="V1746" s="179" t="str">
        <f t="shared" si="294"/>
        <v/>
      </c>
      <c r="AC1746" s="179" t="str">
        <f>IF('Planilla de Perforacion'!K1780="Repasa","Repasa","")</f>
        <v/>
      </c>
      <c r="AE1746" s="179" t="e">
        <f t="shared" si="295"/>
        <v>#VALUE!</v>
      </c>
      <c r="AG1746" s="179" t="str">
        <f t="shared" si="296"/>
        <v/>
      </c>
      <c r="AK1746" t="str">
        <f t="shared" si="297"/>
        <v/>
      </c>
      <c r="AL1746" t="str">
        <f t="shared" si="289"/>
        <v/>
      </c>
      <c r="AM1746" t="str">
        <f t="shared" si="290"/>
        <v/>
      </c>
    </row>
    <row r="1747" spans="3:39" x14ac:dyDescent="0.25">
      <c r="C1747" s="179" t="str">
        <f>IF('Planilla de Perforacion'!K1781="Conexión","Conexión","")</f>
        <v/>
      </c>
      <c r="F1747" s="179">
        <f>'Planilla de Perforacion'!AF1781</f>
        <v>0</v>
      </c>
      <c r="G1747" s="179">
        <f>'Planilla de Perforacion'!AQ1781</f>
        <v>0</v>
      </c>
      <c r="H1747" s="179">
        <f>'Planilla de Perforacion'!AS1781</f>
        <v>0</v>
      </c>
      <c r="I1747" s="179">
        <f>'Planilla de Perforacion'!AR1781</f>
        <v>0</v>
      </c>
      <c r="N1747" s="191" t="str">
        <f t="array" ref="N1747">IFERROR(INDEX($F$1:$F$1314,SMALL(IF($C$2:$C$1314=$A$2,ROW()),ROW()-1)),"")</f>
        <v/>
      </c>
      <c r="P1747" s="193" t="str">
        <f t="shared" si="291"/>
        <v/>
      </c>
      <c r="Q1747" s="193" t="str">
        <f t="shared" si="292"/>
        <v/>
      </c>
      <c r="R1747" s="179" t="str">
        <f>IF('Planilla de Perforacion'!K1781="Survey","Survey","")</f>
        <v/>
      </c>
      <c r="T1747" s="179" t="e">
        <f t="shared" si="293"/>
        <v>#VALUE!</v>
      </c>
      <c r="V1747" s="179" t="str">
        <f t="shared" si="294"/>
        <v/>
      </c>
      <c r="AC1747" s="179" t="str">
        <f>IF('Planilla de Perforacion'!K1781="Repasa","Repasa","")</f>
        <v/>
      </c>
      <c r="AE1747" s="179" t="e">
        <f t="shared" si="295"/>
        <v>#VALUE!</v>
      </c>
      <c r="AG1747" s="179" t="str">
        <f t="shared" si="296"/>
        <v/>
      </c>
      <c r="AK1747" t="str">
        <f t="shared" si="297"/>
        <v/>
      </c>
      <c r="AL1747" t="str">
        <f t="shared" si="289"/>
        <v/>
      </c>
      <c r="AM1747" t="str">
        <f t="shared" si="290"/>
        <v/>
      </c>
    </row>
    <row r="1748" spans="3:39" x14ac:dyDescent="0.25">
      <c r="C1748" s="179" t="str">
        <f>IF('Planilla de Perforacion'!K1782="Conexión","Conexión","")</f>
        <v/>
      </c>
      <c r="F1748" s="179">
        <f>'Planilla de Perforacion'!AF1782</f>
        <v>0</v>
      </c>
      <c r="G1748" s="179">
        <f>'Planilla de Perforacion'!AQ1782</f>
        <v>0</v>
      </c>
      <c r="H1748" s="179">
        <f>'Planilla de Perforacion'!AS1782</f>
        <v>0</v>
      </c>
      <c r="I1748" s="179">
        <f>'Planilla de Perforacion'!AR1782</f>
        <v>0</v>
      </c>
      <c r="N1748" s="191" t="str">
        <f t="array" ref="N1748">IFERROR(INDEX($F$1:$F$1314,SMALL(IF($C$2:$C$1314=$A$2,ROW()),ROW()-1)),"")</f>
        <v/>
      </c>
      <c r="P1748" s="193" t="str">
        <f t="shared" si="291"/>
        <v/>
      </c>
      <c r="Q1748" s="193" t="str">
        <f t="shared" si="292"/>
        <v/>
      </c>
      <c r="R1748" s="179" t="str">
        <f>IF('Planilla de Perforacion'!K1782="Survey","Survey","")</f>
        <v/>
      </c>
      <c r="T1748" s="179" t="e">
        <f t="shared" si="293"/>
        <v>#VALUE!</v>
      </c>
      <c r="V1748" s="179" t="str">
        <f t="shared" si="294"/>
        <v/>
      </c>
      <c r="AC1748" s="179" t="str">
        <f>IF('Planilla de Perforacion'!K1782="Repasa","Repasa","")</f>
        <v/>
      </c>
      <c r="AE1748" s="179" t="e">
        <f t="shared" si="295"/>
        <v>#VALUE!</v>
      </c>
      <c r="AG1748" s="179" t="str">
        <f t="shared" si="296"/>
        <v/>
      </c>
      <c r="AK1748" t="str">
        <f t="shared" si="297"/>
        <v/>
      </c>
      <c r="AL1748" t="str">
        <f t="shared" si="289"/>
        <v/>
      </c>
      <c r="AM1748" t="str">
        <f t="shared" si="290"/>
        <v/>
      </c>
    </row>
    <row r="1749" spans="3:39" x14ac:dyDescent="0.25">
      <c r="C1749" s="179" t="str">
        <f>IF('Planilla de Perforacion'!K1783="Conexión","Conexión","")</f>
        <v/>
      </c>
      <c r="F1749" s="179">
        <f>'Planilla de Perforacion'!AF1783</f>
        <v>0</v>
      </c>
      <c r="G1749" s="179">
        <f>'Planilla de Perforacion'!AQ1783</f>
        <v>0</v>
      </c>
      <c r="H1749" s="179">
        <f>'Planilla de Perforacion'!AS1783</f>
        <v>0</v>
      </c>
      <c r="I1749" s="179">
        <f>'Planilla de Perforacion'!AR1783</f>
        <v>0</v>
      </c>
      <c r="N1749" s="191" t="str">
        <f t="array" ref="N1749">IFERROR(INDEX($F$1:$F$1314,SMALL(IF($C$2:$C$1314=$A$2,ROW()),ROW()-1)),"")</f>
        <v/>
      </c>
      <c r="P1749" s="193" t="str">
        <f t="shared" si="291"/>
        <v/>
      </c>
      <c r="Q1749" s="193" t="str">
        <f t="shared" si="292"/>
        <v/>
      </c>
      <c r="R1749" s="179" t="str">
        <f>IF('Planilla de Perforacion'!K1783="Survey","Survey","")</f>
        <v/>
      </c>
      <c r="T1749" s="179" t="e">
        <f t="shared" si="293"/>
        <v>#VALUE!</v>
      </c>
      <c r="V1749" s="179" t="str">
        <f t="shared" si="294"/>
        <v/>
      </c>
      <c r="AC1749" s="179" t="str">
        <f>IF('Planilla de Perforacion'!K1783="Repasa","Repasa","")</f>
        <v/>
      </c>
      <c r="AE1749" s="179" t="e">
        <f t="shared" si="295"/>
        <v>#VALUE!</v>
      </c>
      <c r="AG1749" s="179" t="str">
        <f t="shared" si="296"/>
        <v/>
      </c>
      <c r="AK1749" t="str">
        <f t="shared" si="297"/>
        <v/>
      </c>
      <c r="AL1749" t="str">
        <f t="shared" si="289"/>
        <v/>
      </c>
      <c r="AM1749" t="str">
        <f t="shared" si="290"/>
        <v/>
      </c>
    </row>
    <row r="1750" spans="3:39" x14ac:dyDescent="0.25">
      <c r="C1750" s="179" t="str">
        <f>IF('Planilla de Perforacion'!K1784="Conexión","Conexión","")</f>
        <v/>
      </c>
      <c r="F1750" s="179">
        <f>'Planilla de Perforacion'!AF1784</f>
        <v>0</v>
      </c>
      <c r="G1750" s="179">
        <f>'Planilla de Perforacion'!AQ1784</f>
        <v>0</v>
      </c>
      <c r="H1750" s="179">
        <f>'Planilla de Perforacion'!AS1784</f>
        <v>0</v>
      </c>
      <c r="I1750" s="179">
        <f>'Planilla de Perforacion'!AR1784</f>
        <v>0</v>
      </c>
      <c r="N1750" s="191" t="str">
        <f t="array" ref="N1750">IFERROR(INDEX($F$1:$F$1314,SMALL(IF($C$2:$C$1314=$A$2,ROW()),ROW()-1)),"")</f>
        <v/>
      </c>
      <c r="P1750" s="193" t="str">
        <f t="shared" si="291"/>
        <v/>
      </c>
      <c r="Q1750" s="193" t="str">
        <f t="shared" si="292"/>
        <v/>
      </c>
      <c r="R1750" s="179" t="str">
        <f>IF('Planilla de Perforacion'!K1784="Survey","Survey","")</f>
        <v/>
      </c>
      <c r="T1750" s="179" t="e">
        <f t="shared" si="293"/>
        <v>#VALUE!</v>
      </c>
      <c r="V1750" s="179" t="str">
        <f t="shared" si="294"/>
        <v/>
      </c>
      <c r="AC1750" s="179" t="str">
        <f>IF('Planilla de Perforacion'!K1784="Repasa","Repasa","")</f>
        <v/>
      </c>
      <c r="AE1750" s="179" t="e">
        <f t="shared" si="295"/>
        <v>#VALUE!</v>
      </c>
      <c r="AG1750" s="179" t="str">
        <f t="shared" si="296"/>
        <v/>
      </c>
      <c r="AK1750" t="str">
        <f t="shared" si="297"/>
        <v/>
      </c>
      <c r="AL1750" t="str">
        <f t="shared" si="289"/>
        <v/>
      </c>
      <c r="AM1750" t="str">
        <f t="shared" si="290"/>
        <v/>
      </c>
    </row>
    <row r="1751" spans="3:39" x14ac:dyDescent="0.25">
      <c r="C1751" s="179" t="str">
        <f>IF('Planilla de Perforacion'!K1785="Conexión","Conexión","")</f>
        <v/>
      </c>
      <c r="F1751" s="179">
        <f>'Planilla de Perforacion'!AF1785</f>
        <v>0</v>
      </c>
      <c r="G1751" s="179">
        <f>'Planilla de Perforacion'!AQ1785</f>
        <v>0</v>
      </c>
      <c r="H1751" s="179">
        <f>'Planilla de Perforacion'!AS1785</f>
        <v>0</v>
      </c>
      <c r="I1751" s="179">
        <f>'Planilla de Perforacion'!AR1785</f>
        <v>0</v>
      </c>
      <c r="N1751" s="191" t="str">
        <f t="array" ref="N1751">IFERROR(INDEX($F$1:$F$1314,SMALL(IF($C$2:$C$1314=$A$2,ROW()),ROW()-1)),"")</f>
        <v/>
      </c>
      <c r="P1751" s="193" t="str">
        <f t="shared" si="291"/>
        <v/>
      </c>
      <c r="Q1751" s="193" t="str">
        <f t="shared" si="292"/>
        <v/>
      </c>
      <c r="R1751" s="179" t="str">
        <f>IF('Planilla de Perforacion'!K1785="Survey","Survey","")</f>
        <v/>
      </c>
      <c r="T1751" s="179" t="e">
        <f t="shared" si="293"/>
        <v>#VALUE!</v>
      </c>
      <c r="V1751" s="179" t="str">
        <f t="shared" si="294"/>
        <v/>
      </c>
      <c r="AC1751" s="179" t="str">
        <f>IF('Planilla de Perforacion'!K1785="Repasa","Repasa","")</f>
        <v/>
      </c>
      <c r="AE1751" s="179" t="e">
        <f t="shared" si="295"/>
        <v>#VALUE!</v>
      </c>
      <c r="AG1751" s="179" t="str">
        <f t="shared" si="296"/>
        <v/>
      </c>
      <c r="AK1751" t="str">
        <f t="shared" si="297"/>
        <v/>
      </c>
      <c r="AL1751" t="str">
        <f t="shared" si="289"/>
        <v/>
      </c>
      <c r="AM1751" t="str">
        <f t="shared" si="290"/>
        <v/>
      </c>
    </row>
    <row r="1752" spans="3:39" x14ac:dyDescent="0.25">
      <c r="C1752" s="179" t="str">
        <f>IF('Planilla de Perforacion'!K1786="Conexión","Conexión","")</f>
        <v/>
      </c>
      <c r="F1752" s="179">
        <f>'Planilla de Perforacion'!AF1786</f>
        <v>0</v>
      </c>
      <c r="G1752" s="179">
        <f>'Planilla de Perforacion'!AQ1786</f>
        <v>0</v>
      </c>
      <c r="H1752" s="179">
        <f>'Planilla de Perforacion'!AS1786</f>
        <v>0</v>
      </c>
      <c r="I1752" s="179">
        <f>'Planilla de Perforacion'!AR1786</f>
        <v>0</v>
      </c>
      <c r="N1752" s="191" t="str">
        <f t="array" ref="N1752">IFERROR(INDEX($F$1:$F$1314,SMALL(IF($C$2:$C$1314=$A$2,ROW()),ROW()-1)),"")</f>
        <v/>
      </c>
      <c r="P1752" s="193" t="str">
        <f t="shared" si="291"/>
        <v/>
      </c>
      <c r="Q1752" s="193" t="str">
        <f t="shared" si="292"/>
        <v/>
      </c>
      <c r="R1752" s="179" t="str">
        <f>IF('Planilla de Perforacion'!K1786="Survey","Survey","")</f>
        <v/>
      </c>
      <c r="T1752" s="179" t="e">
        <f t="shared" si="293"/>
        <v>#VALUE!</v>
      </c>
      <c r="V1752" s="179" t="str">
        <f t="shared" si="294"/>
        <v/>
      </c>
      <c r="AC1752" s="179" t="str">
        <f>IF('Planilla de Perforacion'!K1786="Repasa","Repasa","")</f>
        <v/>
      </c>
      <c r="AE1752" s="179" t="e">
        <f t="shared" si="295"/>
        <v>#VALUE!</v>
      </c>
      <c r="AG1752" s="179" t="str">
        <f t="shared" si="296"/>
        <v/>
      </c>
      <c r="AK1752" t="str">
        <f t="shared" si="297"/>
        <v/>
      </c>
      <c r="AL1752" t="str">
        <f t="shared" si="289"/>
        <v/>
      </c>
      <c r="AM1752" t="str">
        <f t="shared" si="290"/>
        <v/>
      </c>
    </row>
    <row r="1753" spans="3:39" x14ac:dyDescent="0.25">
      <c r="C1753" s="179" t="str">
        <f>IF('Planilla de Perforacion'!K1787="Conexión","Conexión","")</f>
        <v/>
      </c>
      <c r="F1753" s="179">
        <f>'Planilla de Perforacion'!AF1787</f>
        <v>0</v>
      </c>
      <c r="G1753" s="179">
        <f>'Planilla de Perforacion'!AQ1787</f>
        <v>0</v>
      </c>
      <c r="H1753" s="179">
        <f>'Planilla de Perforacion'!AS1787</f>
        <v>0</v>
      </c>
      <c r="I1753" s="179">
        <f>'Planilla de Perforacion'!AR1787</f>
        <v>0</v>
      </c>
      <c r="N1753" s="191" t="str">
        <f t="array" ref="N1753">IFERROR(INDEX($F$1:$F$1314,SMALL(IF($C$2:$C$1314=$A$2,ROW()),ROW()-1)),"")</f>
        <v/>
      </c>
      <c r="P1753" s="193" t="str">
        <f t="shared" si="291"/>
        <v/>
      </c>
      <c r="Q1753" s="193" t="str">
        <f t="shared" si="292"/>
        <v/>
      </c>
      <c r="R1753" s="179" t="str">
        <f>IF('Planilla de Perforacion'!K1787="Survey","Survey","")</f>
        <v/>
      </c>
      <c r="T1753" s="179" t="e">
        <f t="shared" si="293"/>
        <v>#VALUE!</v>
      </c>
      <c r="V1753" s="179" t="str">
        <f t="shared" si="294"/>
        <v/>
      </c>
      <c r="AC1753" s="179" t="str">
        <f>IF('Planilla de Perforacion'!K1787="Repasa","Repasa","")</f>
        <v/>
      </c>
      <c r="AE1753" s="179" t="e">
        <f t="shared" si="295"/>
        <v>#VALUE!</v>
      </c>
      <c r="AG1753" s="179" t="str">
        <f t="shared" si="296"/>
        <v/>
      </c>
      <c r="AK1753" t="str">
        <f t="shared" si="297"/>
        <v/>
      </c>
      <c r="AL1753" t="str">
        <f t="shared" si="289"/>
        <v/>
      </c>
      <c r="AM1753" t="str">
        <f t="shared" si="290"/>
        <v/>
      </c>
    </row>
    <row r="1754" spans="3:39" x14ac:dyDescent="0.25">
      <c r="C1754" s="179" t="str">
        <f>IF('Planilla de Perforacion'!K1788="Conexión","Conexión","")</f>
        <v/>
      </c>
      <c r="F1754" s="179">
        <f>'Planilla de Perforacion'!AF1788</f>
        <v>0</v>
      </c>
      <c r="G1754" s="179">
        <f>'Planilla de Perforacion'!AQ1788</f>
        <v>0</v>
      </c>
      <c r="H1754" s="179">
        <f>'Planilla de Perforacion'!AS1788</f>
        <v>0</v>
      </c>
      <c r="I1754" s="179">
        <f>'Planilla de Perforacion'!AR1788</f>
        <v>0</v>
      </c>
      <c r="N1754" s="191" t="str">
        <f t="array" ref="N1754">IFERROR(INDEX($F$1:$F$1314,SMALL(IF($C$2:$C$1314=$A$2,ROW()),ROW()-1)),"")</f>
        <v/>
      </c>
      <c r="P1754" s="193" t="str">
        <f t="shared" si="291"/>
        <v/>
      </c>
      <c r="Q1754" s="193" t="str">
        <f t="shared" si="292"/>
        <v/>
      </c>
      <c r="R1754" s="179" t="str">
        <f>IF('Planilla de Perforacion'!K1788="Survey","Survey","")</f>
        <v/>
      </c>
      <c r="T1754" s="179" t="e">
        <f t="shared" si="293"/>
        <v>#VALUE!</v>
      </c>
      <c r="V1754" s="179" t="str">
        <f t="shared" si="294"/>
        <v/>
      </c>
      <c r="AC1754" s="179" t="str">
        <f>IF('Planilla de Perforacion'!K1788="Repasa","Repasa","")</f>
        <v/>
      </c>
      <c r="AE1754" s="179" t="e">
        <f t="shared" si="295"/>
        <v>#VALUE!</v>
      </c>
      <c r="AG1754" s="179" t="str">
        <f t="shared" si="296"/>
        <v/>
      </c>
      <c r="AK1754" t="str">
        <f t="shared" si="297"/>
        <v/>
      </c>
      <c r="AL1754" t="str">
        <f t="shared" si="289"/>
        <v/>
      </c>
      <c r="AM1754" t="str">
        <f t="shared" si="290"/>
        <v/>
      </c>
    </row>
    <row r="1755" spans="3:39" x14ac:dyDescent="0.25">
      <c r="C1755" s="179" t="str">
        <f>IF('Planilla de Perforacion'!K1789="Conexión","Conexión","")</f>
        <v/>
      </c>
      <c r="F1755" s="179">
        <f>'Planilla de Perforacion'!AF1789</f>
        <v>0</v>
      </c>
      <c r="G1755" s="179">
        <f>'Planilla de Perforacion'!AQ1789</f>
        <v>0</v>
      </c>
      <c r="H1755" s="179">
        <f>'Planilla de Perforacion'!AS1789</f>
        <v>0</v>
      </c>
      <c r="I1755" s="179">
        <f>'Planilla de Perforacion'!AR1789</f>
        <v>0</v>
      </c>
      <c r="N1755" s="191" t="str">
        <f t="array" ref="N1755">IFERROR(INDEX($F$1:$F$1314,SMALL(IF($C$2:$C$1314=$A$2,ROW()),ROW()-1)),"")</f>
        <v/>
      </c>
      <c r="P1755" s="193" t="str">
        <f t="shared" si="291"/>
        <v/>
      </c>
      <c r="Q1755" s="193" t="str">
        <f t="shared" si="292"/>
        <v/>
      </c>
      <c r="R1755" s="179" t="str">
        <f>IF('Planilla de Perforacion'!K1789="Survey","Survey","")</f>
        <v/>
      </c>
      <c r="T1755" s="179" t="e">
        <f t="shared" si="293"/>
        <v>#VALUE!</v>
      </c>
      <c r="V1755" s="179" t="str">
        <f t="shared" si="294"/>
        <v/>
      </c>
      <c r="AC1755" s="179" t="str">
        <f>IF('Planilla de Perforacion'!K1789="Repasa","Repasa","")</f>
        <v/>
      </c>
      <c r="AE1755" s="179" t="e">
        <f t="shared" si="295"/>
        <v>#VALUE!</v>
      </c>
      <c r="AG1755" s="179" t="str">
        <f t="shared" si="296"/>
        <v/>
      </c>
      <c r="AK1755" t="str">
        <f t="shared" si="297"/>
        <v/>
      </c>
      <c r="AL1755" t="str">
        <f t="shared" si="289"/>
        <v/>
      </c>
      <c r="AM1755" t="str">
        <f t="shared" si="290"/>
        <v/>
      </c>
    </row>
    <row r="1756" spans="3:39" x14ac:dyDescent="0.25">
      <c r="C1756" s="179" t="str">
        <f>IF('Planilla de Perforacion'!K1790="Conexión","Conexión","")</f>
        <v/>
      </c>
      <c r="F1756" s="179">
        <f>'Planilla de Perforacion'!AF1790</f>
        <v>0</v>
      </c>
      <c r="G1756" s="179">
        <f>'Planilla de Perforacion'!AQ1790</f>
        <v>0</v>
      </c>
      <c r="H1756" s="179">
        <f>'Planilla de Perforacion'!AS1790</f>
        <v>0</v>
      </c>
      <c r="I1756" s="179">
        <f>'Planilla de Perforacion'!AR1790</f>
        <v>0</v>
      </c>
      <c r="N1756" s="191" t="str">
        <f t="array" ref="N1756">IFERROR(INDEX($F$1:$F$1314,SMALL(IF($C$2:$C$1314=$A$2,ROW()),ROW()-1)),"")</f>
        <v/>
      </c>
      <c r="P1756" s="193" t="str">
        <f t="shared" si="291"/>
        <v/>
      </c>
      <c r="Q1756" s="193" t="str">
        <f t="shared" si="292"/>
        <v/>
      </c>
      <c r="R1756" s="179" t="str">
        <f>IF('Planilla de Perforacion'!K1790="Survey","Survey","")</f>
        <v/>
      </c>
      <c r="T1756" s="179" t="e">
        <f t="shared" si="293"/>
        <v>#VALUE!</v>
      </c>
      <c r="V1756" s="179" t="str">
        <f t="shared" si="294"/>
        <v/>
      </c>
      <c r="AC1756" s="179" t="str">
        <f>IF('Planilla de Perforacion'!K1790="Repasa","Repasa","")</f>
        <v/>
      </c>
      <c r="AE1756" s="179" t="e">
        <f t="shared" si="295"/>
        <v>#VALUE!</v>
      </c>
      <c r="AG1756" s="179" t="str">
        <f t="shared" si="296"/>
        <v/>
      </c>
      <c r="AK1756" t="str">
        <f t="shared" si="297"/>
        <v/>
      </c>
      <c r="AL1756" t="str">
        <f t="shared" si="289"/>
        <v/>
      </c>
      <c r="AM1756" t="str">
        <f t="shared" si="290"/>
        <v/>
      </c>
    </row>
    <row r="1757" spans="3:39" x14ac:dyDescent="0.25">
      <c r="C1757" s="179" t="str">
        <f>IF('Planilla de Perforacion'!K1791="Conexión","Conexión","")</f>
        <v/>
      </c>
      <c r="F1757" s="179">
        <f>'Planilla de Perforacion'!AF1791</f>
        <v>0</v>
      </c>
      <c r="G1757" s="179">
        <f>'Planilla de Perforacion'!AQ1791</f>
        <v>0</v>
      </c>
      <c r="H1757" s="179">
        <f>'Planilla de Perforacion'!AS1791</f>
        <v>0</v>
      </c>
      <c r="I1757" s="179">
        <f>'Planilla de Perforacion'!AR1791</f>
        <v>0</v>
      </c>
      <c r="N1757" s="191" t="str">
        <f t="array" ref="N1757">IFERROR(INDEX($F$1:$F$1314,SMALL(IF($C$2:$C$1314=$A$2,ROW()),ROW()-1)),"")</f>
        <v/>
      </c>
      <c r="P1757" s="193" t="str">
        <f t="shared" si="291"/>
        <v/>
      </c>
      <c r="Q1757" s="193" t="str">
        <f t="shared" si="292"/>
        <v/>
      </c>
      <c r="R1757" s="179" t="str">
        <f>IF('Planilla de Perforacion'!K1791="Survey","Survey","")</f>
        <v/>
      </c>
      <c r="T1757" s="179" t="e">
        <f t="shared" si="293"/>
        <v>#VALUE!</v>
      </c>
      <c r="V1757" s="179" t="str">
        <f t="shared" si="294"/>
        <v/>
      </c>
      <c r="AC1757" s="179" t="str">
        <f>IF('Planilla de Perforacion'!K1791="Repasa","Repasa","")</f>
        <v/>
      </c>
      <c r="AE1757" s="179" t="e">
        <f t="shared" si="295"/>
        <v>#VALUE!</v>
      </c>
      <c r="AG1757" s="179" t="str">
        <f t="shared" si="296"/>
        <v/>
      </c>
      <c r="AK1757" t="str">
        <f t="shared" si="297"/>
        <v/>
      </c>
      <c r="AL1757" t="str">
        <f t="shared" si="289"/>
        <v/>
      </c>
      <c r="AM1757" t="str">
        <f t="shared" si="290"/>
        <v/>
      </c>
    </row>
    <row r="1758" spans="3:39" x14ac:dyDescent="0.25">
      <c r="C1758" s="179" t="str">
        <f>IF('Planilla de Perforacion'!K1792="Conexión","Conexión","")</f>
        <v/>
      </c>
      <c r="F1758" s="179">
        <f>'Planilla de Perforacion'!AF1792</f>
        <v>0</v>
      </c>
      <c r="G1758" s="179">
        <f>'Planilla de Perforacion'!AQ1792</f>
        <v>0</v>
      </c>
      <c r="H1758" s="179">
        <f>'Planilla de Perforacion'!AS1792</f>
        <v>0</v>
      </c>
      <c r="I1758" s="179">
        <f>'Planilla de Perforacion'!AR1792</f>
        <v>0</v>
      </c>
      <c r="N1758" s="191" t="str">
        <f t="array" ref="N1758">IFERROR(INDEX($F$1:$F$1314,SMALL(IF($C$2:$C$1314=$A$2,ROW()),ROW()-1)),"")</f>
        <v/>
      </c>
      <c r="P1758" s="193" t="str">
        <f t="shared" si="291"/>
        <v/>
      </c>
      <c r="Q1758" s="193" t="str">
        <f t="shared" si="292"/>
        <v/>
      </c>
      <c r="R1758" s="179" t="str">
        <f>IF('Planilla de Perforacion'!K1792="Survey","Survey","")</f>
        <v/>
      </c>
      <c r="T1758" s="179" t="e">
        <f t="shared" si="293"/>
        <v>#VALUE!</v>
      </c>
      <c r="V1758" s="179" t="str">
        <f t="shared" si="294"/>
        <v/>
      </c>
      <c r="AC1758" s="179" t="str">
        <f>IF('Planilla de Perforacion'!K1792="Repasa","Repasa","")</f>
        <v/>
      </c>
      <c r="AE1758" s="179" t="e">
        <f t="shared" si="295"/>
        <v>#VALUE!</v>
      </c>
      <c r="AG1758" s="179" t="str">
        <f t="shared" si="296"/>
        <v/>
      </c>
      <c r="AK1758" t="str">
        <f t="shared" si="297"/>
        <v/>
      </c>
      <c r="AL1758" t="str">
        <f t="shared" si="289"/>
        <v/>
      </c>
      <c r="AM1758" t="str">
        <f t="shared" si="290"/>
        <v/>
      </c>
    </row>
    <row r="1759" spans="3:39" x14ac:dyDescent="0.25">
      <c r="C1759" s="179" t="str">
        <f>IF('Planilla de Perforacion'!K1793="Conexión","Conexión","")</f>
        <v/>
      </c>
      <c r="F1759" s="179">
        <f>'Planilla de Perforacion'!AF1793</f>
        <v>0</v>
      </c>
      <c r="G1759" s="179">
        <f>'Planilla de Perforacion'!AQ1793</f>
        <v>0</v>
      </c>
      <c r="H1759" s="179">
        <f>'Planilla de Perforacion'!AS1793</f>
        <v>0</v>
      </c>
      <c r="I1759" s="179">
        <f>'Planilla de Perforacion'!AR1793</f>
        <v>0</v>
      </c>
      <c r="N1759" s="191" t="str">
        <f t="array" ref="N1759">IFERROR(INDEX($F$1:$F$1314,SMALL(IF($C$2:$C$1314=$A$2,ROW()),ROW()-1)),"")</f>
        <v/>
      </c>
      <c r="P1759" s="193" t="str">
        <f t="shared" si="291"/>
        <v/>
      </c>
      <c r="Q1759" s="193" t="str">
        <f t="shared" si="292"/>
        <v/>
      </c>
      <c r="R1759" s="179" t="str">
        <f>IF('Planilla de Perforacion'!K1793="Survey","Survey","")</f>
        <v/>
      </c>
      <c r="T1759" s="179" t="e">
        <f t="shared" si="293"/>
        <v>#VALUE!</v>
      </c>
      <c r="V1759" s="179" t="str">
        <f t="shared" si="294"/>
        <v/>
      </c>
      <c r="AC1759" s="179" t="str">
        <f>IF('Planilla de Perforacion'!K1793="Repasa","Repasa","")</f>
        <v/>
      </c>
      <c r="AE1759" s="179" t="e">
        <f t="shared" si="295"/>
        <v>#VALUE!</v>
      </c>
      <c r="AG1759" s="179" t="str">
        <f t="shared" si="296"/>
        <v/>
      </c>
      <c r="AK1759" t="str">
        <f t="shared" si="297"/>
        <v/>
      </c>
      <c r="AL1759" t="str">
        <f t="shared" si="289"/>
        <v/>
      </c>
      <c r="AM1759" t="str">
        <f t="shared" si="290"/>
        <v/>
      </c>
    </row>
    <row r="1760" spans="3:39" x14ac:dyDescent="0.25">
      <c r="C1760" s="179" t="str">
        <f>IF('Planilla de Perforacion'!K1794="Conexión","Conexión","")</f>
        <v/>
      </c>
      <c r="F1760" s="179">
        <f>'Planilla de Perforacion'!AF1794</f>
        <v>0</v>
      </c>
      <c r="G1760" s="179">
        <f>'Planilla de Perforacion'!AQ1794</f>
        <v>0</v>
      </c>
      <c r="H1760" s="179">
        <f>'Planilla de Perforacion'!AS1794</f>
        <v>0</v>
      </c>
      <c r="I1760" s="179">
        <f>'Planilla de Perforacion'!AR1794</f>
        <v>0</v>
      </c>
      <c r="N1760" s="191" t="str">
        <f t="array" ref="N1760">IFERROR(INDEX($F$1:$F$1314,SMALL(IF($C$2:$C$1314=$A$2,ROW()),ROW()-1)),"")</f>
        <v/>
      </c>
      <c r="P1760" s="193" t="str">
        <f t="shared" si="291"/>
        <v/>
      </c>
      <c r="Q1760" s="193" t="str">
        <f t="shared" si="292"/>
        <v/>
      </c>
      <c r="R1760" s="179" t="str">
        <f>IF('Planilla de Perforacion'!K1794="Survey","Survey","")</f>
        <v/>
      </c>
      <c r="T1760" s="179" t="e">
        <f t="shared" si="293"/>
        <v>#VALUE!</v>
      </c>
      <c r="V1760" s="179" t="str">
        <f t="shared" si="294"/>
        <v/>
      </c>
      <c r="AC1760" s="179" t="str">
        <f>IF('Planilla de Perforacion'!K1794="Repasa","Repasa","")</f>
        <v/>
      </c>
      <c r="AE1760" s="179" t="e">
        <f t="shared" si="295"/>
        <v>#VALUE!</v>
      </c>
      <c r="AG1760" s="179" t="str">
        <f t="shared" si="296"/>
        <v/>
      </c>
      <c r="AK1760" t="str">
        <f t="shared" si="297"/>
        <v/>
      </c>
      <c r="AL1760" t="str">
        <f t="shared" si="289"/>
        <v/>
      </c>
      <c r="AM1760" t="str">
        <f t="shared" si="290"/>
        <v/>
      </c>
    </row>
    <row r="1761" spans="3:39" x14ac:dyDescent="0.25">
      <c r="C1761" s="179" t="str">
        <f>IF('Planilla de Perforacion'!K1795="Conexión","Conexión","")</f>
        <v/>
      </c>
      <c r="F1761" s="179">
        <f>'Planilla de Perforacion'!AF1795</f>
        <v>0</v>
      </c>
      <c r="G1761" s="179">
        <f>'Planilla de Perforacion'!AQ1795</f>
        <v>0</v>
      </c>
      <c r="H1761" s="179">
        <f>'Planilla de Perforacion'!AS1795</f>
        <v>0</v>
      </c>
      <c r="I1761" s="179">
        <f>'Planilla de Perforacion'!AR1795</f>
        <v>0</v>
      </c>
      <c r="N1761" s="191" t="str">
        <f t="array" ref="N1761">IFERROR(INDEX($F$1:$F$1314,SMALL(IF($C$2:$C$1314=$A$2,ROW()),ROW()-1)),"")</f>
        <v/>
      </c>
      <c r="P1761" s="193" t="str">
        <f t="shared" si="291"/>
        <v/>
      </c>
      <c r="Q1761" s="193" t="str">
        <f t="shared" si="292"/>
        <v/>
      </c>
      <c r="R1761" s="179" t="str">
        <f>IF('Planilla de Perforacion'!K1795="Survey","Survey","")</f>
        <v/>
      </c>
      <c r="T1761" s="179" t="e">
        <f t="shared" si="293"/>
        <v>#VALUE!</v>
      </c>
      <c r="V1761" s="179" t="str">
        <f t="shared" si="294"/>
        <v/>
      </c>
      <c r="AC1761" s="179" t="str">
        <f>IF('Planilla de Perforacion'!K1795="Repasa","Repasa","")</f>
        <v/>
      </c>
      <c r="AE1761" s="179" t="e">
        <f t="shared" si="295"/>
        <v>#VALUE!</v>
      </c>
      <c r="AG1761" s="179" t="str">
        <f t="shared" si="296"/>
        <v/>
      </c>
      <c r="AK1761" t="str">
        <f t="shared" si="297"/>
        <v/>
      </c>
      <c r="AL1761" t="str">
        <f t="shared" si="289"/>
        <v/>
      </c>
      <c r="AM1761" t="str">
        <f t="shared" si="290"/>
        <v/>
      </c>
    </row>
    <row r="1762" spans="3:39" x14ac:dyDescent="0.25">
      <c r="C1762" s="179" t="str">
        <f>IF('Planilla de Perforacion'!K1796="Conexión","Conexión","")</f>
        <v/>
      </c>
      <c r="F1762" s="179">
        <f>'Planilla de Perforacion'!AF1796</f>
        <v>0</v>
      </c>
      <c r="G1762" s="179">
        <f>'Planilla de Perforacion'!AQ1796</f>
        <v>0</v>
      </c>
      <c r="H1762" s="179">
        <f>'Planilla de Perforacion'!AS1796</f>
        <v>0</v>
      </c>
      <c r="I1762" s="179">
        <f>'Planilla de Perforacion'!AR1796</f>
        <v>0</v>
      </c>
      <c r="N1762" s="191" t="str">
        <f t="array" ref="N1762">IFERROR(INDEX($F$1:$F$1314,SMALL(IF($C$2:$C$1314=$A$2,ROW()),ROW()-1)),"")</f>
        <v/>
      </c>
      <c r="P1762" s="193" t="str">
        <f t="shared" si="291"/>
        <v/>
      </c>
      <c r="Q1762" s="193" t="str">
        <f t="shared" si="292"/>
        <v/>
      </c>
      <c r="R1762" s="179" t="str">
        <f>IF('Planilla de Perforacion'!K1796="Survey","Survey","")</f>
        <v/>
      </c>
      <c r="T1762" s="179" t="e">
        <f t="shared" si="293"/>
        <v>#VALUE!</v>
      </c>
      <c r="V1762" s="179" t="str">
        <f t="shared" si="294"/>
        <v/>
      </c>
      <c r="AC1762" s="179" t="str">
        <f>IF('Planilla de Perforacion'!K1796="Repasa","Repasa","")</f>
        <v/>
      </c>
      <c r="AE1762" s="179" t="e">
        <f t="shared" si="295"/>
        <v>#VALUE!</v>
      </c>
      <c r="AG1762" s="179" t="str">
        <f t="shared" si="296"/>
        <v/>
      </c>
      <c r="AK1762" t="str">
        <f t="shared" si="297"/>
        <v/>
      </c>
      <c r="AL1762" t="str">
        <f t="shared" si="289"/>
        <v/>
      </c>
      <c r="AM1762" t="str">
        <f t="shared" si="290"/>
        <v/>
      </c>
    </row>
    <row r="1763" spans="3:39" x14ac:dyDescent="0.25">
      <c r="C1763" s="179" t="str">
        <f>IF('Planilla de Perforacion'!K1797="Conexión","Conexión","")</f>
        <v/>
      </c>
      <c r="F1763" s="179">
        <f>'Planilla de Perforacion'!AF1797</f>
        <v>0</v>
      </c>
      <c r="G1763" s="179">
        <f>'Planilla de Perforacion'!AQ1797</f>
        <v>0</v>
      </c>
      <c r="H1763" s="179">
        <f>'Planilla de Perforacion'!AS1797</f>
        <v>0</v>
      </c>
      <c r="I1763" s="179">
        <f>'Planilla de Perforacion'!AR1797</f>
        <v>0</v>
      </c>
      <c r="N1763" s="191" t="str">
        <f t="array" ref="N1763">IFERROR(INDEX($F$1:$F$1314,SMALL(IF($C$2:$C$1314=$A$2,ROW()),ROW()-1)),"")</f>
        <v/>
      </c>
      <c r="P1763" s="193" t="str">
        <f t="shared" si="291"/>
        <v/>
      </c>
      <c r="Q1763" s="193" t="str">
        <f t="shared" si="292"/>
        <v/>
      </c>
      <c r="R1763" s="179" t="str">
        <f>IF('Planilla de Perforacion'!K1797="Survey","Survey","")</f>
        <v/>
      </c>
      <c r="T1763" s="179" t="e">
        <f t="shared" si="293"/>
        <v>#VALUE!</v>
      </c>
      <c r="V1763" s="179" t="str">
        <f t="shared" si="294"/>
        <v/>
      </c>
      <c r="AC1763" s="179" t="str">
        <f>IF('Planilla de Perforacion'!K1797="Repasa","Repasa","")</f>
        <v/>
      </c>
      <c r="AE1763" s="179" t="e">
        <f t="shared" si="295"/>
        <v>#VALUE!</v>
      </c>
      <c r="AG1763" s="179" t="str">
        <f t="shared" si="296"/>
        <v/>
      </c>
      <c r="AK1763" t="str">
        <f t="shared" si="297"/>
        <v/>
      </c>
      <c r="AL1763" t="str">
        <f t="shared" si="289"/>
        <v/>
      </c>
      <c r="AM1763" t="str">
        <f t="shared" si="290"/>
        <v/>
      </c>
    </row>
    <row r="1764" spans="3:39" x14ac:dyDescent="0.25">
      <c r="C1764" s="179" t="str">
        <f>IF('Planilla de Perforacion'!K1798="Conexión","Conexión","")</f>
        <v/>
      </c>
      <c r="F1764" s="179">
        <f>'Planilla de Perforacion'!AF1798</f>
        <v>0</v>
      </c>
      <c r="G1764" s="179">
        <f>'Planilla de Perforacion'!AQ1798</f>
        <v>0</v>
      </c>
      <c r="H1764" s="179">
        <f>'Planilla de Perforacion'!AS1798</f>
        <v>0</v>
      </c>
      <c r="I1764" s="179">
        <f>'Planilla de Perforacion'!AR1798</f>
        <v>0</v>
      </c>
      <c r="N1764" s="191" t="str">
        <f t="array" ref="N1764">IFERROR(INDEX($F$1:$F$1314,SMALL(IF($C$2:$C$1314=$A$2,ROW()),ROW()-1)),"")</f>
        <v/>
      </c>
      <c r="P1764" s="193" t="str">
        <f t="shared" si="291"/>
        <v/>
      </c>
      <c r="Q1764" s="193" t="str">
        <f t="shared" si="292"/>
        <v/>
      </c>
      <c r="R1764" s="179" t="str">
        <f>IF('Planilla de Perforacion'!K1798="Survey","Survey","")</f>
        <v/>
      </c>
      <c r="T1764" s="179" t="e">
        <f t="shared" si="293"/>
        <v>#VALUE!</v>
      </c>
      <c r="V1764" s="179" t="str">
        <f t="shared" si="294"/>
        <v/>
      </c>
      <c r="AC1764" s="179" t="str">
        <f>IF('Planilla de Perforacion'!K1798="Repasa","Repasa","")</f>
        <v/>
      </c>
      <c r="AE1764" s="179" t="e">
        <f t="shared" si="295"/>
        <v>#VALUE!</v>
      </c>
      <c r="AG1764" s="179" t="str">
        <f t="shared" si="296"/>
        <v/>
      </c>
      <c r="AK1764" t="str">
        <f t="shared" si="297"/>
        <v/>
      </c>
      <c r="AL1764" t="str">
        <f t="shared" si="289"/>
        <v/>
      </c>
      <c r="AM1764" t="str">
        <f t="shared" si="290"/>
        <v/>
      </c>
    </row>
    <row r="1765" spans="3:39" x14ac:dyDescent="0.25">
      <c r="C1765" s="179" t="str">
        <f>IF('Planilla de Perforacion'!K1799="Conexión","Conexión","")</f>
        <v/>
      </c>
      <c r="F1765" s="179">
        <f>'Planilla de Perforacion'!AF1799</f>
        <v>0</v>
      </c>
      <c r="G1765" s="179">
        <f>'Planilla de Perforacion'!AQ1799</f>
        <v>0</v>
      </c>
      <c r="H1765" s="179">
        <f>'Planilla de Perforacion'!AS1799</f>
        <v>0</v>
      </c>
      <c r="I1765" s="179">
        <f>'Planilla de Perforacion'!AR1799</f>
        <v>0</v>
      </c>
      <c r="N1765" s="191" t="str">
        <f t="array" ref="N1765">IFERROR(INDEX($F$1:$F$1314,SMALL(IF($C$2:$C$1314=$A$2,ROW()),ROW()-1)),"")</f>
        <v/>
      </c>
      <c r="P1765" s="193" t="str">
        <f t="shared" si="291"/>
        <v/>
      </c>
      <c r="Q1765" s="193" t="str">
        <f t="shared" si="292"/>
        <v/>
      </c>
      <c r="R1765" s="179" t="str">
        <f>IF('Planilla de Perforacion'!K1799="Survey","Survey","")</f>
        <v/>
      </c>
      <c r="T1765" s="179" t="e">
        <f t="shared" si="293"/>
        <v>#VALUE!</v>
      </c>
      <c r="V1765" s="179" t="str">
        <f t="shared" si="294"/>
        <v/>
      </c>
      <c r="AC1765" s="179" t="str">
        <f>IF('Planilla de Perforacion'!K1799="Repasa","Repasa","")</f>
        <v/>
      </c>
      <c r="AE1765" s="179" t="e">
        <f t="shared" si="295"/>
        <v>#VALUE!</v>
      </c>
      <c r="AG1765" s="179" t="str">
        <f t="shared" si="296"/>
        <v/>
      </c>
      <c r="AK1765" t="str">
        <f t="shared" si="297"/>
        <v/>
      </c>
      <c r="AL1765" t="str">
        <f t="shared" si="289"/>
        <v/>
      </c>
      <c r="AM1765" t="str">
        <f t="shared" si="290"/>
        <v/>
      </c>
    </row>
    <row r="1766" spans="3:39" x14ac:dyDescent="0.25">
      <c r="C1766" s="179" t="str">
        <f>IF('Planilla de Perforacion'!K1800="Conexión","Conexión","")</f>
        <v/>
      </c>
      <c r="F1766" s="179">
        <f>'Planilla de Perforacion'!AF1800</f>
        <v>0</v>
      </c>
      <c r="G1766" s="179">
        <f>'Planilla de Perforacion'!AQ1800</f>
        <v>0</v>
      </c>
      <c r="H1766" s="179">
        <f>'Planilla de Perforacion'!AS1800</f>
        <v>0</v>
      </c>
      <c r="I1766" s="179">
        <f>'Planilla de Perforacion'!AR1800</f>
        <v>0</v>
      </c>
      <c r="N1766" s="191" t="str">
        <f t="array" ref="N1766">IFERROR(INDEX($F$1:$F$1314,SMALL(IF($C$2:$C$1314=$A$2,ROW()),ROW()-1)),"")</f>
        <v/>
      </c>
      <c r="P1766" s="193" t="str">
        <f t="shared" si="291"/>
        <v/>
      </c>
      <c r="Q1766" s="193" t="str">
        <f t="shared" si="292"/>
        <v/>
      </c>
      <c r="R1766" s="179" t="str">
        <f>IF('Planilla de Perforacion'!K1800="Survey","Survey","")</f>
        <v/>
      </c>
      <c r="T1766" s="179" t="e">
        <f t="shared" si="293"/>
        <v>#VALUE!</v>
      </c>
      <c r="V1766" s="179" t="str">
        <f t="shared" si="294"/>
        <v/>
      </c>
      <c r="AC1766" s="179" t="str">
        <f>IF('Planilla de Perforacion'!K1800="Repasa","Repasa","")</f>
        <v/>
      </c>
      <c r="AE1766" s="179" t="e">
        <f t="shared" si="295"/>
        <v>#VALUE!</v>
      </c>
      <c r="AG1766" s="179" t="str">
        <f t="shared" si="296"/>
        <v/>
      </c>
      <c r="AK1766" t="str">
        <f t="shared" si="297"/>
        <v/>
      </c>
      <c r="AL1766" t="str">
        <f t="shared" si="289"/>
        <v/>
      </c>
      <c r="AM1766" t="str">
        <f t="shared" si="290"/>
        <v/>
      </c>
    </row>
    <row r="1767" spans="3:39" x14ac:dyDescent="0.25">
      <c r="C1767" s="179" t="str">
        <f>IF('Planilla de Perforacion'!K1801="Conexión","Conexión","")</f>
        <v/>
      </c>
      <c r="F1767" s="179">
        <f>'Planilla de Perforacion'!AF1801</f>
        <v>0</v>
      </c>
      <c r="G1767" s="179">
        <f>'Planilla de Perforacion'!AQ1801</f>
        <v>0</v>
      </c>
      <c r="H1767" s="179">
        <f>'Planilla de Perforacion'!AS1801</f>
        <v>0</v>
      </c>
      <c r="I1767" s="179">
        <f>'Planilla de Perforacion'!AR1801</f>
        <v>0</v>
      </c>
      <c r="N1767" s="191" t="str">
        <f t="array" ref="N1767">IFERROR(INDEX($F$1:$F$1314,SMALL(IF($C$2:$C$1314=$A$2,ROW()),ROW()-1)),"")</f>
        <v/>
      </c>
      <c r="P1767" s="193" t="str">
        <f t="shared" si="291"/>
        <v/>
      </c>
      <c r="Q1767" s="193" t="str">
        <f t="shared" si="292"/>
        <v/>
      </c>
      <c r="R1767" s="179" t="str">
        <f>IF('Planilla de Perforacion'!K1801="Survey","Survey","")</f>
        <v/>
      </c>
      <c r="T1767" s="179" t="e">
        <f t="shared" si="293"/>
        <v>#VALUE!</v>
      </c>
      <c r="V1767" s="179" t="str">
        <f t="shared" si="294"/>
        <v/>
      </c>
      <c r="AC1767" s="179" t="str">
        <f>IF('Planilla de Perforacion'!K1801="Repasa","Repasa","")</f>
        <v/>
      </c>
      <c r="AE1767" s="179" t="e">
        <f t="shared" si="295"/>
        <v>#VALUE!</v>
      </c>
      <c r="AG1767" s="179" t="str">
        <f t="shared" si="296"/>
        <v/>
      </c>
      <c r="AK1767" t="str">
        <f t="shared" si="297"/>
        <v/>
      </c>
      <c r="AL1767" t="str">
        <f t="shared" si="289"/>
        <v/>
      </c>
      <c r="AM1767" t="str">
        <f t="shared" si="290"/>
        <v/>
      </c>
    </row>
    <row r="1768" spans="3:39" x14ac:dyDescent="0.25">
      <c r="C1768" s="179" t="str">
        <f>IF('Planilla de Perforacion'!K1802="Conexión","Conexión","")</f>
        <v/>
      </c>
      <c r="F1768" s="179">
        <f>'Planilla de Perforacion'!AF1802</f>
        <v>0</v>
      </c>
      <c r="G1768" s="179">
        <f>'Planilla de Perforacion'!AQ1802</f>
        <v>0</v>
      </c>
      <c r="H1768" s="179">
        <f>'Planilla de Perforacion'!AS1802</f>
        <v>0</v>
      </c>
      <c r="I1768" s="179">
        <f>'Planilla de Perforacion'!AR1802</f>
        <v>0</v>
      </c>
      <c r="N1768" s="191" t="str">
        <f t="array" ref="N1768">IFERROR(INDEX($F$1:$F$1314,SMALL(IF($C$2:$C$1314=$A$2,ROW()),ROW()-1)),"")</f>
        <v/>
      </c>
      <c r="P1768" s="193" t="str">
        <f t="shared" si="291"/>
        <v/>
      </c>
      <c r="Q1768" s="193" t="str">
        <f t="shared" si="292"/>
        <v/>
      </c>
      <c r="R1768" s="179" t="str">
        <f>IF('Planilla de Perforacion'!K1802="Survey","Survey","")</f>
        <v/>
      </c>
      <c r="T1768" s="179" t="e">
        <f t="shared" si="293"/>
        <v>#VALUE!</v>
      </c>
      <c r="V1768" s="179" t="str">
        <f t="shared" si="294"/>
        <v/>
      </c>
      <c r="AC1768" s="179" t="str">
        <f>IF('Planilla de Perforacion'!K1802="Repasa","Repasa","")</f>
        <v/>
      </c>
      <c r="AE1768" s="179" t="e">
        <f t="shared" si="295"/>
        <v>#VALUE!</v>
      </c>
      <c r="AG1768" s="179" t="str">
        <f t="shared" si="296"/>
        <v/>
      </c>
      <c r="AK1768" t="str">
        <f t="shared" si="297"/>
        <v/>
      </c>
      <c r="AL1768" t="str">
        <f t="shared" si="289"/>
        <v/>
      </c>
      <c r="AM1768" t="str">
        <f t="shared" si="290"/>
        <v/>
      </c>
    </row>
    <row r="1769" spans="3:39" x14ac:dyDescent="0.25">
      <c r="C1769" s="179" t="str">
        <f>IF('Planilla de Perforacion'!K1803="Conexión","Conexión","")</f>
        <v/>
      </c>
      <c r="F1769" s="179">
        <f>'Planilla de Perforacion'!AF1803</f>
        <v>0</v>
      </c>
      <c r="G1769" s="179">
        <f>'Planilla de Perforacion'!AQ1803</f>
        <v>0</v>
      </c>
      <c r="H1769" s="179">
        <f>'Planilla de Perforacion'!AS1803</f>
        <v>0</v>
      </c>
      <c r="I1769" s="179">
        <f>'Planilla de Perforacion'!AR1803</f>
        <v>0</v>
      </c>
      <c r="N1769" s="191" t="str">
        <f t="array" ref="N1769">IFERROR(INDEX($F$1:$F$1314,SMALL(IF($C$2:$C$1314=$A$2,ROW()),ROW()-1)),"")</f>
        <v/>
      </c>
      <c r="P1769" s="193" t="str">
        <f t="shared" si="291"/>
        <v/>
      </c>
      <c r="Q1769" s="193" t="str">
        <f t="shared" si="292"/>
        <v/>
      </c>
      <c r="R1769" s="179" t="str">
        <f>IF('Planilla de Perforacion'!K1803="Survey","Survey","")</f>
        <v/>
      </c>
      <c r="T1769" s="179" t="e">
        <f t="shared" si="293"/>
        <v>#VALUE!</v>
      </c>
      <c r="V1769" s="179" t="str">
        <f t="shared" si="294"/>
        <v/>
      </c>
      <c r="AC1769" s="179" t="str">
        <f>IF('Planilla de Perforacion'!K1803="Repasa","Repasa","")</f>
        <v/>
      </c>
      <c r="AE1769" s="179" t="e">
        <f t="shared" si="295"/>
        <v>#VALUE!</v>
      </c>
      <c r="AG1769" s="179" t="str">
        <f t="shared" si="296"/>
        <v/>
      </c>
      <c r="AK1769" t="str">
        <f t="shared" si="297"/>
        <v/>
      </c>
      <c r="AL1769" t="str">
        <f t="shared" si="289"/>
        <v/>
      </c>
      <c r="AM1769" t="str">
        <f t="shared" si="290"/>
        <v/>
      </c>
    </row>
    <row r="1770" spans="3:39" x14ac:dyDescent="0.25">
      <c r="C1770" s="179" t="str">
        <f>IF('Planilla de Perforacion'!K1804="Conexión","Conexión","")</f>
        <v/>
      </c>
      <c r="F1770" s="179">
        <f>'Planilla de Perforacion'!AF1804</f>
        <v>0</v>
      </c>
      <c r="G1770" s="179">
        <f>'Planilla de Perforacion'!AQ1804</f>
        <v>0</v>
      </c>
      <c r="H1770" s="179">
        <f>'Planilla de Perforacion'!AS1804</f>
        <v>0</v>
      </c>
      <c r="I1770" s="179">
        <f>'Planilla de Perforacion'!AR1804</f>
        <v>0</v>
      </c>
      <c r="N1770" s="191" t="str">
        <f t="array" ref="N1770">IFERROR(INDEX($F$1:$F$1314,SMALL(IF($C$2:$C$1314=$A$2,ROW()),ROW()-1)),"")</f>
        <v/>
      </c>
      <c r="P1770" s="193" t="str">
        <f t="shared" si="291"/>
        <v/>
      </c>
      <c r="Q1770" s="193" t="str">
        <f t="shared" si="292"/>
        <v/>
      </c>
      <c r="R1770" s="179" t="str">
        <f>IF('Planilla de Perforacion'!K1804="Survey","Survey","")</f>
        <v/>
      </c>
      <c r="T1770" s="179" t="e">
        <f t="shared" si="293"/>
        <v>#VALUE!</v>
      </c>
      <c r="V1770" s="179" t="str">
        <f t="shared" si="294"/>
        <v/>
      </c>
      <c r="AC1770" s="179" t="str">
        <f>IF('Planilla de Perforacion'!K1804="Repasa","Repasa","")</f>
        <v/>
      </c>
      <c r="AE1770" s="179" t="e">
        <f t="shared" si="295"/>
        <v>#VALUE!</v>
      </c>
      <c r="AG1770" s="179" t="str">
        <f t="shared" si="296"/>
        <v/>
      </c>
      <c r="AK1770" t="str">
        <f t="shared" si="297"/>
        <v/>
      </c>
      <c r="AL1770" t="str">
        <f t="shared" si="289"/>
        <v/>
      </c>
      <c r="AM1770" t="str">
        <f t="shared" si="290"/>
        <v/>
      </c>
    </row>
    <row r="1771" spans="3:39" x14ac:dyDescent="0.25">
      <c r="C1771" s="179" t="str">
        <f>IF('Planilla de Perforacion'!K1805="Conexión","Conexión","")</f>
        <v/>
      </c>
      <c r="F1771" s="179">
        <f>'Planilla de Perforacion'!AF1805</f>
        <v>0</v>
      </c>
      <c r="G1771" s="179">
        <f>'Planilla de Perforacion'!AQ1805</f>
        <v>0</v>
      </c>
      <c r="H1771" s="179">
        <f>'Planilla de Perforacion'!AS1805</f>
        <v>0</v>
      </c>
      <c r="I1771" s="179">
        <f>'Planilla de Perforacion'!AR1805</f>
        <v>0</v>
      </c>
      <c r="N1771" s="191" t="str">
        <f t="array" ref="N1771">IFERROR(INDEX($F$1:$F$1314,SMALL(IF($C$2:$C$1314=$A$2,ROW()),ROW()-1)),"")</f>
        <v/>
      </c>
      <c r="P1771" s="193" t="str">
        <f t="shared" si="291"/>
        <v/>
      </c>
      <c r="Q1771" s="193" t="str">
        <f t="shared" si="292"/>
        <v/>
      </c>
      <c r="R1771" s="179" t="str">
        <f>IF('Planilla de Perforacion'!K1805="Survey","Survey","")</f>
        <v/>
      </c>
      <c r="T1771" s="179" t="e">
        <f t="shared" si="293"/>
        <v>#VALUE!</v>
      </c>
      <c r="V1771" s="179" t="str">
        <f t="shared" si="294"/>
        <v/>
      </c>
      <c r="AC1771" s="179" t="str">
        <f>IF('Planilla de Perforacion'!K1805="Repasa","Repasa","")</f>
        <v/>
      </c>
      <c r="AE1771" s="179" t="e">
        <f t="shared" si="295"/>
        <v>#VALUE!</v>
      </c>
      <c r="AG1771" s="179" t="str">
        <f t="shared" si="296"/>
        <v/>
      </c>
      <c r="AK1771" t="str">
        <f t="shared" si="297"/>
        <v/>
      </c>
      <c r="AL1771" t="str">
        <f t="shared" si="289"/>
        <v/>
      </c>
      <c r="AM1771" t="str">
        <f t="shared" si="290"/>
        <v/>
      </c>
    </row>
    <row r="1772" spans="3:39" x14ac:dyDescent="0.25">
      <c r="C1772" s="179" t="str">
        <f>IF('Planilla de Perforacion'!K1806="Conexión","Conexión","")</f>
        <v/>
      </c>
      <c r="F1772" s="179">
        <f>'Planilla de Perforacion'!AF1806</f>
        <v>0</v>
      </c>
      <c r="G1772" s="179">
        <f>'Planilla de Perforacion'!AQ1806</f>
        <v>0</v>
      </c>
      <c r="H1772" s="179">
        <f>'Planilla de Perforacion'!AS1806</f>
        <v>0</v>
      </c>
      <c r="I1772" s="179">
        <f>'Planilla de Perforacion'!AR1806</f>
        <v>0</v>
      </c>
      <c r="N1772" s="191" t="str">
        <f t="array" ref="N1772">IFERROR(INDEX($F$1:$F$1314,SMALL(IF($C$2:$C$1314=$A$2,ROW()),ROW()-1)),"")</f>
        <v/>
      </c>
      <c r="P1772" s="193" t="str">
        <f t="shared" si="291"/>
        <v/>
      </c>
      <c r="Q1772" s="193" t="str">
        <f t="shared" si="292"/>
        <v/>
      </c>
      <c r="R1772" s="179" t="str">
        <f>IF('Planilla de Perforacion'!K1806="Survey","Survey","")</f>
        <v/>
      </c>
      <c r="T1772" s="179" t="e">
        <f t="shared" si="293"/>
        <v>#VALUE!</v>
      </c>
      <c r="V1772" s="179" t="str">
        <f t="shared" si="294"/>
        <v/>
      </c>
      <c r="AC1772" s="179" t="str">
        <f>IF('Planilla de Perforacion'!K1806="Repasa","Repasa","")</f>
        <v/>
      </c>
      <c r="AE1772" s="179" t="e">
        <f t="shared" si="295"/>
        <v>#VALUE!</v>
      </c>
      <c r="AG1772" s="179" t="str">
        <f t="shared" si="296"/>
        <v/>
      </c>
      <c r="AK1772" t="str">
        <f t="shared" si="297"/>
        <v/>
      </c>
      <c r="AL1772" t="str">
        <f t="shared" si="289"/>
        <v/>
      </c>
      <c r="AM1772" t="str">
        <f t="shared" si="290"/>
        <v/>
      </c>
    </row>
    <row r="1773" spans="3:39" x14ac:dyDescent="0.25">
      <c r="C1773" s="179" t="str">
        <f>IF('Planilla de Perforacion'!K1807="Conexión","Conexión","")</f>
        <v/>
      </c>
      <c r="F1773" s="179">
        <f>'Planilla de Perforacion'!AF1807</f>
        <v>0</v>
      </c>
      <c r="G1773" s="179">
        <f>'Planilla de Perforacion'!AQ1807</f>
        <v>0</v>
      </c>
      <c r="H1773" s="179">
        <f>'Planilla de Perforacion'!AS1807</f>
        <v>0</v>
      </c>
      <c r="I1773" s="179">
        <f>'Planilla de Perforacion'!AR1807</f>
        <v>0</v>
      </c>
      <c r="N1773" s="191" t="str">
        <f t="array" ref="N1773">IFERROR(INDEX($F$1:$F$1314,SMALL(IF($C$2:$C$1314=$A$2,ROW()),ROW()-1)),"")</f>
        <v/>
      </c>
      <c r="P1773" s="193" t="str">
        <f t="shared" si="291"/>
        <v/>
      </c>
      <c r="Q1773" s="193" t="str">
        <f t="shared" si="292"/>
        <v/>
      </c>
      <c r="R1773" s="179" t="str">
        <f>IF('Planilla de Perforacion'!K1807="Survey","Survey","")</f>
        <v/>
      </c>
      <c r="T1773" s="179" t="e">
        <f t="shared" si="293"/>
        <v>#VALUE!</v>
      </c>
      <c r="V1773" s="179" t="str">
        <f t="shared" si="294"/>
        <v/>
      </c>
      <c r="AC1773" s="179" t="str">
        <f>IF('Planilla de Perforacion'!K1807="Repasa","Repasa","")</f>
        <v/>
      </c>
      <c r="AE1773" s="179" t="e">
        <f t="shared" si="295"/>
        <v>#VALUE!</v>
      </c>
      <c r="AG1773" s="179" t="str">
        <f t="shared" si="296"/>
        <v/>
      </c>
      <c r="AK1773" t="str">
        <f t="shared" si="297"/>
        <v/>
      </c>
      <c r="AL1773" t="str">
        <f t="shared" si="289"/>
        <v/>
      </c>
      <c r="AM1773" t="str">
        <f t="shared" si="290"/>
        <v/>
      </c>
    </row>
    <row r="1774" spans="3:39" x14ac:dyDescent="0.25">
      <c r="C1774" s="179" t="str">
        <f>IF('Planilla de Perforacion'!K1808="Conexión","Conexión","")</f>
        <v/>
      </c>
      <c r="F1774" s="179">
        <f>'Planilla de Perforacion'!AF1808</f>
        <v>0</v>
      </c>
      <c r="G1774" s="179">
        <f>'Planilla de Perforacion'!AQ1808</f>
        <v>0</v>
      </c>
      <c r="H1774" s="179">
        <f>'Planilla de Perforacion'!AS1808</f>
        <v>0</v>
      </c>
      <c r="I1774" s="179">
        <f>'Planilla de Perforacion'!AR1808</f>
        <v>0</v>
      </c>
      <c r="N1774" s="191" t="str">
        <f t="array" ref="N1774">IFERROR(INDEX($F$1:$F$1314,SMALL(IF($C$2:$C$1314=$A$2,ROW()),ROW()-1)),"")</f>
        <v/>
      </c>
      <c r="P1774" s="193" t="str">
        <f t="shared" si="291"/>
        <v/>
      </c>
      <c r="Q1774" s="193" t="str">
        <f t="shared" si="292"/>
        <v/>
      </c>
      <c r="R1774" s="179" t="str">
        <f>IF('Planilla de Perforacion'!K1808="Survey","Survey","")</f>
        <v/>
      </c>
      <c r="T1774" s="179" t="e">
        <f t="shared" si="293"/>
        <v>#VALUE!</v>
      </c>
      <c r="V1774" s="179" t="str">
        <f t="shared" si="294"/>
        <v/>
      </c>
      <c r="AC1774" s="179" t="str">
        <f>IF('Planilla de Perforacion'!K1808="Repasa","Repasa","")</f>
        <v/>
      </c>
      <c r="AE1774" s="179" t="e">
        <f t="shared" si="295"/>
        <v>#VALUE!</v>
      </c>
      <c r="AG1774" s="179" t="str">
        <f t="shared" si="296"/>
        <v/>
      </c>
      <c r="AK1774" t="str">
        <f t="shared" si="297"/>
        <v/>
      </c>
      <c r="AL1774" t="str">
        <f t="shared" si="289"/>
        <v/>
      </c>
      <c r="AM1774" t="str">
        <f t="shared" si="290"/>
        <v/>
      </c>
    </row>
    <row r="1775" spans="3:39" x14ac:dyDescent="0.25">
      <c r="C1775" s="179" t="str">
        <f>IF('Planilla de Perforacion'!K1809="Conexión","Conexión","")</f>
        <v/>
      </c>
      <c r="F1775" s="179">
        <f>'Planilla de Perforacion'!AF1809</f>
        <v>0</v>
      </c>
      <c r="G1775" s="179">
        <f>'Planilla de Perforacion'!AQ1809</f>
        <v>0</v>
      </c>
      <c r="H1775" s="179">
        <f>'Planilla de Perforacion'!AS1809</f>
        <v>0</v>
      </c>
      <c r="I1775" s="179">
        <f>'Planilla de Perforacion'!AR1809</f>
        <v>0</v>
      </c>
      <c r="N1775" s="191" t="str">
        <f t="array" ref="N1775">IFERROR(INDEX($F$1:$F$1314,SMALL(IF($C$2:$C$1314=$A$2,ROW()),ROW()-1)),"")</f>
        <v/>
      </c>
      <c r="P1775" s="193" t="str">
        <f t="shared" si="291"/>
        <v/>
      </c>
      <c r="Q1775" s="193" t="str">
        <f t="shared" si="292"/>
        <v/>
      </c>
      <c r="R1775" s="179" t="str">
        <f>IF('Planilla de Perforacion'!K1809="Survey","Survey","")</f>
        <v/>
      </c>
      <c r="T1775" s="179" t="e">
        <f t="shared" si="293"/>
        <v>#VALUE!</v>
      </c>
      <c r="V1775" s="179" t="str">
        <f t="shared" si="294"/>
        <v/>
      </c>
      <c r="AC1775" s="179" t="str">
        <f>IF('Planilla de Perforacion'!K1809="Repasa","Repasa","")</f>
        <v/>
      </c>
      <c r="AE1775" s="179" t="e">
        <f t="shared" si="295"/>
        <v>#VALUE!</v>
      </c>
      <c r="AG1775" s="179" t="str">
        <f t="shared" si="296"/>
        <v/>
      </c>
      <c r="AK1775" t="str">
        <f t="shared" si="297"/>
        <v/>
      </c>
      <c r="AL1775" t="str">
        <f t="shared" si="289"/>
        <v/>
      </c>
      <c r="AM1775" t="str">
        <f t="shared" si="290"/>
        <v/>
      </c>
    </row>
    <row r="1776" spans="3:39" x14ac:dyDescent="0.25">
      <c r="C1776" s="179" t="str">
        <f>IF('Planilla de Perforacion'!K1810="Conexión","Conexión","")</f>
        <v/>
      </c>
      <c r="F1776" s="179">
        <f>'Planilla de Perforacion'!AF1810</f>
        <v>0</v>
      </c>
      <c r="G1776" s="179">
        <f>'Planilla de Perforacion'!AQ1810</f>
        <v>0</v>
      </c>
      <c r="H1776" s="179">
        <f>'Planilla de Perforacion'!AS1810</f>
        <v>0</v>
      </c>
      <c r="I1776" s="179">
        <f>'Planilla de Perforacion'!AR1810</f>
        <v>0</v>
      </c>
      <c r="N1776" s="191" t="str">
        <f t="array" ref="N1776">IFERROR(INDEX($F$1:$F$1314,SMALL(IF($C$2:$C$1314=$A$2,ROW()),ROW()-1)),"")</f>
        <v/>
      </c>
      <c r="P1776" s="193" t="str">
        <f t="shared" si="291"/>
        <v/>
      </c>
      <c r="Q1776" s="193" t="str">
        <f t="shared" si="292"/>
        <v/>
      </c>
      <c r="R1776" s="179" t="str">
        <f>IF('Planilla de Perforacion'!K1810="Survey","Survey","")</f>
        <v/>
      </c>
      <c r="T1776" s="179" t="e">
        <f t="shared" si="293"/>
        <v>#VALUE!</v>
      </c>
      <c r="V1776" s="179" t="str">
        <f t="shared" si="294"/>
        <v/>
      </c>
      <c r="AC1776" s="179" t="str">
        <f>IF('Planilla de Perforacion'!K1810="Repasa","Repasa","")</f>
        <v/>
      </c>
      <c r="AE1776" s="179" t="e">
        <f t="shared" si="295"/>
        <v>#VALUE!</v>
      </c>
      <c r="AG1776" s="179" t="str">
        <f t="shared" si="296"/>
        <v/>
      </c>
      <c r="AK1776" t="str">
        <f t="shared" si="297"/>
        <v/>
      </c>
      <c r="AL1776" t="str">
        <f t="shared" si="289"/>
        <v/>
      </c>
      <c r="AM1776" t="str">
        <f t="shared" si="290"/>
        <v/>
      </c>
    </row>
    <row r="1777" spans="3:39" x14ac:dyDescent="0.25">
      <c r="C1777" s="179" t="str">
        <f>IF('Planilla de Perforacion'!K1811="Conexión","Conexión","")</f>
        <v/>
      </c>
      <c r="F1777" s="179">
        <f>'Planilla de Perforacion'!AF1811</f>
        <v>0</v>
      </c>
      <c r="G1777" s="179">
        <f>'Planilla de Perforacion'!AQ1811</f>
        <v>0</v>
      </c>
      <c r="H1777" s="179">
        <f>'Planilla de Perforacion'!AS1811</f>
        <v>0</v>
      </c>
      <c r="I1777" s="179">
        <f>'Planilla de Perforacion'!AR1811</f>
        <v>0</v>
      </c>
      <c r="N1777" s="191" t="str">
        <f t="array" ref="N1777">IFERROR(INDEX($F$1:$F$1314,SMALL(IF($C$2:$C$1314=$A$2,ROW()),ROW()-1)),"")</f>
        <v/>
      </c>
      <c r="P1777" s="193" t="str">
        <f t="shared" si="291"/>
        <v/>
      </c>
      <c r="Q1777" s="193" t="str">
        <f t="shared" si="292"/>
        <v/>
      </c>
      <c r="R1777" s="179" t="str">
        <f>IF('Planilla de Perforacion'!K1811="Survey","Survey","")</f>
        <v/>
      </c>
      <c r="T1777" s="179" t="e">
        <f t="shared" si="293"/>
        <v>#VALUE!</v>
      </c>
      <c r="V1777" s="179" t="str">
        <f t="shared" si="294"/>
        <v/>
      </c>
      <c r="AC1777" s="179" t="str">
        <f>IF('Planilla de Perforacion'!K1811="Repasa","Repasa","")</f>
        <v/>
      </c>
      <c r="AE1777" s="179" t="e">
        <f t="shared" si="295"/>
        <v>#VALUE!</v>
      </c>
      <c r="AG1777" s="179" t="str">
        <f t="shared" si="296"/>
        <v/>
      </c>
      <c r="AK1777" t="str">
        <f t="shared" si="297"/>
        <v/>
      </c>
      <c r="AL1777" t="str">
        <f t="shared" si="289"/>
        <v/>
      </c>
      <c r="AM1777" t="str">
        <f t="shared" si="290"/>
        <v/>
      </c>
    </row>
    <row r="1778" spans="3:39" x14ac:dyDescent="0.25">
      <c r="C1778" s="179" t="str">
        <f>IF('Planilla de Perforacion'!K1812="Conexión","Conexión","")</f>
        <v/>
      </c>
      <c r="F1778" s="179">
        <f>'Planilla de Perforacion'!AF1812</f>
        <v>0</v>
      </c>
      <c r="G1778" s="179">
        <f>'Planilla de Perforacion'!AQ1812</f>
        <v>0</v>
      </c>
      <c r="H1778" s="179">
        <f>'Planilla de Perforacion'!AS1812</f>
        <v>0</v>
      </c>
      <c r="I1778" s="179">
        <f>'Planilla de Perforacion'!AR1812</f>
        <v>0</v>
      </c>
      <c r="N1778" s="191" t="str">
        <f t="array" ref="N1778">IFERROR(INDEX($F$1:$F$1314,SMALL(IF($C$2:$C$1314=$A$2,ROW()),ROW()-1)),"")</f>
        <v/>
      </c>
      <c r="P1778" s="193" t="str">
        <f t="shared" si="291"/>
        <v/>
      </c>
      <c r="Q1778" s="193" t="str">
        <f t="shared" si="292"/>
        <v/>
      </c>
      <c r="R1778" s="179" t="str">
        <f>IF('Planilla de Perforacion'!K1812="Survey","Survey","")</f>
        <v/>
      </c>
      <c r="T1778" s="179" t="e">
        <f t="shared" si="293"/>
        <v>#VALUE!</v>
      </c>
      <c r="V1778" s="179" t="str">
        <f t="shared" si="294"/>
        <v/>
      </c>
      <c r="AC1778" s="179" t="str">
        <f>IF('Planilla de Perforacion'!K1812="Repasa","Repasa","")</f>
        <v/>
      </c>
      <c r="AE1778" s="179" t="e">
        <f t="shared" si="295"/>
        <v>#VALUE!</v>
      </c>
      <c r="AG1778" s="179" t="str">
        <f t="shared" si="296"/>
        <v/>
      </c>
      <c r="AK1778" t="str">
        <f t="shared" si="297"/>
        <v/>
      </c>
      <c r="AL1778" t="str">
        <f t="shared" si="289"/>
        <v/>
      </c>
      <c r="AM1778" t="str">
        <f t="shared" si="290"/>
        <v/>
      </c>
    </row>
    <row r="1779" spans="3:39" x14ac:dyDescent="0.25">
      <c r="C1779" s="179" t="str">
        <f>IF('Planilla de Perforacion'!K1813="Conexión","Conexión","")</f>
        <v/>
      </c>
      <c r="F1779" s="179">
        <f>'Planilla de Perforacion'!AF1813</f>
        <v>0</v>
      </c>
      <c r="G1779" s="179">
        <f>'Planilla de Perforacion'!AQ1813</f>
        <v>0</v>
      </c>
      <c r="H1779" s="179">
        <f>'Planilla de Perforacion'!AS1813</f>
        <v>0</v>
      </c>
      <c r="I1779" s="179">
        <f>'Planilla de Perforacion'!AR1813</f>
        <v>0</v>
      </c>
      <c r="N1779" s="191" t="str">
        <f t="array" ref="N1779">IFERROR(INDEX($F$1:$F$1314,SMALL(IF($C$2:$C$1314=$A$2,ROW()),ROW()-1)),"")</f>
        <v/>
      </c>
      <c r="P1779" s="193" t="str">
        <f t="shared" si="291"/>
        <v/>
      </c>
      <c r="Q1779" s="193" t="str">
        <f t="shared" si="292"/>
        <v/>
      </c>
      <c r="R1779" s="179" t="str">
        <f>IF('Planilla de Perforacion'!K1813="Survey","Survey","")</f>
        <v/>
      </c>
      <c r="T1779" s="179" t="e">
        <f t="shared" si="293"/>
        <v>#VALUE!</v>
      </c>
      <c r="V1779" s="179" t="str">
        <f t="shared" si="294"/>
        <v/>
      </c>
      <c r="AC1779" s="179" t="str">
        <f>IF('Planilla de Perforacion'!K1813="Repasa","Repasa","")</f>
        <v/>
      </c>
      <c r="AE1779" s="179" t="e">
        <f t="shared" si="295"/>
        <v>#VALUE!</v>
      </c>
      <c r="AG1779" s="179" t="str">
        <f t="shared" si="296"/>
        <v/>
      </c>
      <c r="AK1779" t="str">
        <f t="shared" si="297"/>
        <v/>
      </c>
      <c r="AL1779" t="str">
        <f t="shared" si="289"/>
        <v/>
      </c>
      <c r="AM1779" t="str">
        <f t="shared" si="290"/>
        <v/>
      </c>
    </row>
    <row r="1780" spans="3:39" x14ac:dyDescent="0.25">
      <c r="C1780" s="179" t="str">
        <f>IF('Planilla de Perforacion'!K1814="Conexión","Conexión","")</f>
        <v/>
      </c>
      <c r="F1780" s="179">
        <f>'Planilla de Perforacion'!AF1814</f>
        <v>0</v>
      </c>
      <c r="G1780" s="179">
        <f>'Planilla de Perforacion'!AQ1814</f>
        <v>0</v>
      </c>
      <c r="H1780" s="179">
        <f>'Planilla de Perforacion'!AS1814</f>
        <v>0</v>
      </c>
      <c r="I1780" s="179">
        <f>'Planilla de Perforacion'!AR1814</f>
        <v>0</v>
      </c>
      <c r="N1780" s="191" t="str">
        <f t="array" ref="N1780">IFERROR(INDEX($F$1:$F$1314,SMALL(IF($C$2:$C$1314=$A$2,ROW()),ROW()-1)),"")</f>
        <v/>
      </c>
      <c r="P1780" s="193" t="str">
        <f t="shared" si="291"/>
        <v/>
      </c>
      <c r="Q1780" s="193" t="str">
        <f t="shared" si="292"/>
        <v/>
      </c>
      <c r="R1780" s="179" t="str">
        <f>IF('Planilla de Perforacion'!K1814="Survey","Survey","")</f>
        <v/>
      </c>
      <c r="T1780" s="179" t="e">
        <f t="shared" si="293"/>
        <v>#VALUE!</v>
      </c>
      <c r="V1780" s="179" t="str">
        <f t="shared" si="294"/>
        <v/>
      </c>
      <c r="AC1780" s="179" t="str">
        <f>IF('Planilla de Perforacion'!K1814="Repasa","Repasa","")</f>
        <v/>
      </c>
      <c r="AE1780" s="179" t="e">
        <f t="shared" si="295"/>
        <v>#VALUE!</v>
      </c>
      <c r="AG1780" s="179" t="str">
        <f t="shared" si="296"/>
        <v/>
      </c>
      <c r="AK1780" t="str">
        <f t="shared" si="297"/>
        <v/>
      </c>
      <c r="AL1780" t="str">
        <f t="shared" si="289"/>
        <v/>
      </c>
      <c r="AM1780" t="str">
        <f t="shared" si="290"/>
        <v/>
      </c>
    </row>
    <row r="1781" spans="3:39" x14ac:dyDescent="0.25">
      <c r="C1781" s="179" t="str">
        <f>IF('Planilla de Perforacion'!K1815="Conexión","Conexión","")</f>
        <v/>
      </c>
      <c r="F1781" s="179">
        <f>'Planilla de Perforacion'!AF1815</f>
        <v>0</v>
      </c>
      <c r="G1781" s="179">
        <f>'Planilla de Perforacion'!AQ1815</f>
        <v>0</v>
      </c>
      <c r="H1781" s="179">
        <f>'Planilla de Perforacion'!AS1815</f>
        <v>0</v>
      </c>
      <c r="I1781" s="179">
        <f>'Planilla de Perforacion'!AR1815</f>
        <v>0</v>
      </c>
      <c r="N1781" s="191" t="str">
        <f t="array" ref="N1781">IFERROR(INDEX($F$1:$F$1314,SMALL(IF($C$2:$C$1314=$A$2,ROW()),ROW()-1)),"")</f>
        <v/>
      </c>
      <c r="P1781" s="193" t="str">
        <f t="shared" si="291"/>
        <v/>
      </c>
      <c r="Q1781" s="193" t="str">
        <f t="shared" si="292"/>
        <v/>
      </c>
      <c r="R1781" s="179" t="str">
        <f>IF('Planilla de Perforacion'!K1815="Survey","Survey","")</f>
        <v/>
      </c>
      <c r="T1781" s="179" t="e">
        <f t="shared" si="293"/>
        <v>#VALUE!</v>
      </c>
      <c r="V1781" s="179" t="str">
        <f t="shared" si="294"/>
        <v/>
      </c>
      <c r="AC1781" s="179" t="str">
        <f>IF('Planilla de Perforacion'!K1815="Repasa","Repasa","")</f>
        <v/>
      </c>
      <c r="AE1781" s="179" t="e">
        <f t="shared" si="295"/>
        <v>#VALUE!</v>
      </c>
      <c r="AG1781" s="179" t="str">
        <f t="shared" si="296"/>
        <v/>
      </c>
      <c r="AK1781" t="str">
        <f t="shared" si="297"/>
        <v/>
      </c>
      <c r="AL1781" t="str">
        <f t="shared" si="289"/>
        <v/>
      </c>
      <c r="AM1781" t="str">
        <f t="shared" si="290"/>
        <v/>
      </c>
    </row>
    <row r="1782" spans="3:39" x14ac:dyDescent="0.25">
      <c r="C1782" s="179" t="str">
        <f>IF('Planilla de Perforacion'!K1816="Conexión","Conexión","")</f>
        <v/>
      </c>
      <c r="F1782" s="179">
        <f>'Planilla de Perforacion'!AF1816</f>
        <v>0</v>
      </c>
      <c r="G1782" s="179">
        <f>'Planilla de Perforacion'!AQ1816</f>
        <v>0</v>
      </c>
      <c r="H1782" s="179">
        <f>'Planilla de Perforacion'!AS1816</f>
        <v>0</v>
      </c>
      <c r="I1782" s="179">
        <f>'Planilla de Perforacion'!AR1816</f>
        <v>0</v>
      </c>
      <c r="N1782" s="191" t="str">
        <f t="array" ref="N1782">IFERROR(INDEX($F$1:$F$1314,SMALL(IF($C$2:$C$1314=$A$2,ROW()),ROW()-1)),"")</f>
        <v/>
      </c>
      <c r="P1782" s="193" t="str">
        <f t="shared" si="291"/>
        <v/>
      </c>
      <c r="Q1782" s="193" t="str">
        <f t="shared" si="292"/>
        <v/>
      </c>
      <c r="R1782" s="179" t="str">
        <f>IF('Planilla de Perforacion'!K1816="Survey","Survey","")</f>
        <v/>
      </c>
      <c r="T1782" s="179" t="e">
        <f t="shared" si="293"/>
        <v>#VALUE!</v>
      </c>
      <c r="V1782" s="179" t="str">
        <f t="shared" si="294"/>
        <v/>
      </c>
      <c r="AC1782" s="179" t="str">
        <f>IF('Planilla de Perforacion'!K1816="Repasa","Repasa","")</f>
        <v/>
      </c>
      <c r="AE1782" s="179" t="e">
        <f t="shared" si="295"/>
        <v>#VALUE!</v>
      </c>
      <c r="AG1782" s="179" t="str">
        <f t="shared" si="296"/>
        <v/>
      </c>
      <c r="AK1782" t="str">
        <f t="shared" si="297"/>
        <v/>
      </c>
      <c r="AL1782" t="str">
        <f t="shared" si="289"/>
        <v/>
      </c>
      <c r="AM1782" t="str">
        <f t="shared" si="290"/>
        <v/>
      </c>
    </row>
    <row r="1783" spans="3:39" x14ac:dyDescent="0.25">
      <c r="C1783" s="179" t="str">
        <f>IF('Planilla de Perforacion'!K1817="Conexión","Conexión","")</f>
        <v/>
      </c>
      <c r="F1783" s="179">
        <f>'Planilla de Perforacion'!AF1817</f>
        <v>0</v>
      </c>
      <c r="G1783" s="179">
        <f>'Planilla de Perforacion'!AQ1817</f>
        <v>0</v>
      </c>
      <c r="H1783" s="179">
        <f>'Planilla de Perforacion'!AS1817</f>
        <v>0</v>
      </c>
      <c r="I1783" s="179">
        <f>'Planilla de Perforacion'!AR1817</f>
        <v>0</v>
      </c>
      <c r="N1783" s="191" t="str">
        <f t="array" ref="N1783">IFERROR(INDEX($F$1:$F$1314,SMALL(IF($C$2:$C$1314=$A$2,ROW()),ROW()-1)),"")</f>
        <v/>
      </c>
      <c r="P1783" s="193" t="str">
        <f t="shared" si="291"/>
        <v/>
      </c>
      <c r="Q1783" s="193" t="str">
        <f t="shared" si="292"/>
        <v/>
      </c>
      <c r="R1783" s="179" t="str">
        <f>IF('Planilla de Perforacion'!K1817="Survey","Survey","")</f>
        <v/>
      </c>
      <c r="T1783" s="179" t="e">
        <f t="shared" si="293"/>
        <v>#VALUE!</v>
      </c>
      <c r="V1783" s="179" t="str">
        <f t="shared" si="294"/>
        <v/>
      </c>
      <c r="AC1783" s="179" t="str">
        <f>IF('Planilla de Perforacion'!K1817="Repasa","Repasa","")</f>
        <v/>
      </c>
      <c r="AE1783" s="179" t="e">
        <f t="shared" si="295"/>
        <v>#VALUE!</v>
      </c>
      <c r="AG1783" s="179" t="str">
        <f t="shared" si="296"/>
        <v/>
      </c>
      <c r="AK1783" t="str">
        <f t="shared" si="297"/>
        <v/>
      </c>
      <c r="AL1783" t="str">
        <f t="shared" si="289"/>
        <v/>
      </c>
      <c r="AM1783" t="str">
        <f t="shared" si="290"/>
        <v/>
      </c>
    </row>
    <row r="1784" spans="3:39" x14ac:dyDescent="0.25">
      <c r="C1784" s="179" t="str">
        <f>IF('Planilla de Perforacion'!K1818="Conexión","Conexión","")</f>
        <v/>
      </c>
      <c r="F1784" s="179">
        <f>'Planilla de Perforacion'!AF1818</f>
        <v>0</v>
      </c>
      <c r="G1784" s="179">
        <f>'Planilla de Perforacion'!AQ1818</f>
        <v>0</v>
      </c>
      <c r="H1784" s="179">
        <f>'Planilla de Perforacion'!AS1818</f>
        <v>0</v>
      </c>
      <c r="I1784" s="179">
        <f>'Planilla de Perforacion'!AR1818</f>
        <v>0</v>
      </c>
      <c r="N1784" s="191" t="str">
        <f t="array" ref="N1784">IFERROR(INDEX($F$1:$F$1314,SMALL(IF($C$2:$C$1314=$A$2,ROW()),ROW()-1)),"")</f>
        <v/>
      </c>
      <c r="P1784" s="193" t="str">
        <f t="shared" si="291"/>
        <v/>
      </c>
      <c r="Q1784" s="193" t="str">
        <f t="shared" si="292"/>
        <v/>
      </c>
      <c r="R1784" s="179" t="str">
        <f>IF('Planilla de Perforacion'!K1818="Survey","Survey","")</f>
        <v/>
      </c>
      <c r="T1784" s="179" t="e">
        <f t="shared" si="293"/>
        <v>#VALUE!</v>
      </c>
      <c r="V1784" s="179" t="str">
        <f t="shared" si="294"/>
        <v/>
      </c>
      <c r="AC1784" s="179" t="str">
        <f>IF('Planilla de Perforacion'!K1818="Repasa","Repasa","")</f>
        <v/>
      </c>
      <c r="AE1784" s="179" t="e">
        <f t="shared" si="295"/>
        <v>#VALUE!</v>
      </c>
      <c r="AG1784" s="179" t="str">
        <f t="shared" si="296"/>
        <v/>
      </c>
      <c r="AK1784" t="str">
        <f t="shared" si="297"/>
        <v/>
      </c>
      <c r="AL1784" t="str">
        <f t="shared" si="289"/>
        <v/>
      </c>
      <c r="AM1784" t="str">
        <f t="shared" si="290"/>
        <v/>
      </c>
    </row>
    <row r="1785" spans="3:39" x14ac:dyDescent="0.25">
      <c r="C1785" s="179" t="str">
        <f>IF('Planilla de Perforacion'!K1819="Conexión","Conexión","")</f>
        <v/>
      </c>
      <c r="F1785" s="179">
        <f>'Planilla de Perforacion'!AF1819</f>
        <v>0</v>
      </c>
      <c r="G1785" s="179">
        <f>'Planilla de Perforacion'!AQ1819</f>
        <v>0</v>
      </c>
      <c r="H1785" s="179">
        <f>'Planilla de Perforacion'!AS1819</f>
        <v>0</v>
      </c>
      <c r="I1785" s="179">
        <f>'Planilla de Perforacion'!AR1819</f>
        <v>0</v>
      </c>
      <c r="N1785" s="191" t="str">
        <f t="array" ref="N1785">IFERROR(INDEX($F$1:$F$1314,SMALL(IF($C$2:$C$1314=$A$2,ROW()),ROW()-1)),"")</f>
        <v/>
      </c>
      <c r="P1785" s="193" t="str">
        <f t="shared" si="291"/>
        <v/>
      </c>
      <c r="Q1785" s="193" t="str">
        <f t="shared" si="292"/>
        <v/>
      </c>
      <c r="R1785" s="179" t="str">
        <f>IF('Planilla de Perforacion'!K1819="Survey","Survey","")</f>
        <v/>
      </c>
      <c r="T1785" s="179" t="e">
        <f t="shared" si="293"/>
        <v>#VALUE!</v>
      </c>
      <c r="V1785" s="179" t="str">
        <f t="shared" si="294"/>
        <v/>
      </c>
      <c r="AC1785" s="179" t="str">
        <f>IF('Planilla de Perforacion'!K1819="Repasa","Repasa","")</f>
        <v/>
      </c>
      <c r="AE1785" s="179" t="e">
        <f t="shared" si="295"/>
        <v>#VALUE!</v>
      </c>
      <c r="AG1785" s="179" t="str">
        <f t="shared" si="296"/>
        <v/>
      </c>
      <c r="AK1785" t="str">
        <f t="shared" si="297"/>
        <v/>
      </c>
      <c r="AL1785" t="str">
        <f t="shared" si="289"/>
        <v/>
      </c>
      <c r="AM1785" t="str">
        <f t="shared" si="290"/>
        <v/>
      </c>
    </row>
    <row r="1786" spans="3:39" x14ac:dyDescent="0.25">
      <c r="C1786" s="179" t="str">
        <f>IF('Planilla de Perforacion'!K1820="Conexión","Conexión","")</f>
        <v/>
      </c>
      <c r="F1786" s="179">
        <f>'Planilla de Perforacion'!AF1820</f>
        <v>0</v>
      </c>
      <c r="G1786" s="179">
        <f>'Planilla de Perforacion'!AQ1820</f>
        <v>0</v>
      </c>
      <c r="H1786" s="179">
        <f>'Planilla de Perforacion'!AS1820</f>
        <v>0</v>
      </c>
      <c r="I1786" s="179">
        <f>'Planilla de Perforacion'!AR1820</f>
        <v>0</v>
      </c>
      <c r="N1786" s="191" t="str">
        <f t="array" ref="N1786">IFERROR(INDEX($F$1:$F$1314,SMALL(IF($C$2:$C$1314=$A$2,ROW()),ROW()-1)),"")</f>
        <v/>
      </c>
      <c r="P1786" s="193" t="str">
        <f t="shared" si="291"/>
        <v/>
      </c>
      <c r="Q1786" s="193" t="str">
        <f t="shared" si="292"/>
        <v/>
      </c>
      <c r="R1786" s="179" t="str">
        <f>IF('Planilla de Perforacion'!K1820="Survey","Survey","")</f>
        <v/>
      </c>
      <c r="T1786" s="179" t="e">
        <f t="shared" si="293"/>
        <v>#VALUE!</v>
      </c>
      <c r="V1786" s="179" t="str">
        <f t="shared" si="294"/>
        <v/>
      </c>
      <c r="AC1786" s="179" t="str">
        <f>IF('Planilla de Perforacion'!K1820="Repasa","Repasa","")</f>
        <v/>
      </c>
      <c r="AE1786" s="179" t="e">
        <f t="shared" si="295"/>
        <v>#VALUE!</v>
      </c>
      <c r="AG1786" s="179" t="str">
        <f t="shared" si="296"/>
        <v/>
      </c>
      <c r="AK1786" t="str">
        <f t="shared" si="297"/>
        <v/>
      </c>
      <c r="AL1786" t="str">
        <f t="shared" si="289"/>
        <v/>
      </c>
      <c r="AM1786" t="str">
        <f t="shared" si="290"/>
        <v/>
      </c>
    </row>
    <row r="1787" spans="3:39" x14ac:dyDescent="0.25">
      <c r="C1787" s="179" t="str">
        <f>IF('Planilla de Perforacion'!K1821="Conexión","Conexión","")</f>
        <v/>
      </c>
      <c r="F1787" s="179">
        <f>'Planilla de Perforacion'!AF1821</f>
        <v>0</v>
      </c>
      <c r="G1787" s="179">
        <f>'Planilla de Perforacion'!AQ1821</f>
        <v>0</v>
      </c>
      <c r="H1787" s="179">
        <f>'Planilla de Perforacion'!AS1821</f>
        <v>0</v>
      </c>
      <c r="I1787" s="179">
        <f>'Planilla de Perforacion'!AR1821</f>
        <v>0</v>
      </c>
      <c r="N1787" s="191" t="str">
        <f t="array" ref="N1787">IFERROR(INDEX($F$1:$F$1314,SMALL(IF($C$2:$C$1314=$A$2,ROW()),ROW()-1)),"")</f>
        <v/>
      </c>
      <c r="P1787" s="193" t="str">
        <f t="shared" si="291"/>
        <v/>
      </c>
      <c r="Q1787" s="193" t="str">
        <f t="shared" si="292"/>
        <v/>
      </c>
      <c r="R1787" s="179" t="str">
        <f>IF('Planilla de Perforacion'!K1821="Survey","Survey","")</f>
        <v/>
      </c>
      <c r="T1787" s="179" t="e">
        <f t="shared" si="293"/>
        <v>#VALUE!</v>
      </c>
      <c r="V1787" s="179" t="str">
        <f t="shared" si="294"/>
        <v/>
      </c>
      <c r="AC1787" s="179" t="str">
        <f>IF('Planilla de Perforacion'!K1821="Repasa","Repasa","")</f>
        <v/>
      </c>
      <c r="AE1787" s="179" t="e">
        <f t="shared" si="295"/>
        <v>#VALUE!</v>
      </c>
      <c r="AG1787" s="179" t="str">
        <f t="shared" si="296"/>
        <v/>
      </c>
      <c r="AK1787" t="str">
        <f t="shared" si="297"/>
        <v/>
      </c>
      <c r="AL1787" t="str">
        <f t="shared" si="289"/>
        <v/>
      </c>
      <c r="AM1787" t="str">
        <f t="shared" si="290"/>
        <v/>
      </c>
    </row>
    <row r="1788" spans="3:39" x14ac:dyDescent="0.25">
      <c r="C1788" s="179" t="str">
        <f>IF('Planilla de Perforacion'!K1822="Conexión","Conexión","")</f>
        <v/>
      </c>
      <c r="F1788" s="179">
        <f>'Planilla de Perforacion'!AF1822</f>
        <v>0</v>
      </c>
      <c r="G1788" s="179">
        <f>'Planilla de Perforacion'!AQ1822</f>
        <v>0</v>
      </c>
      <c r="H1788" s="179">
        <f>'Planilla de Perforacion'!AS1822</f>
        <v>0</v>
      </c>
      <c r="I1788" s="179">
        <f>'Planilla de Perforacion'!AR1822</f>
        <v>0</v>
      </c>
      <c r="N1788" s="191" t="str">
        <f t="array" ref="N1788">IFERROR(INDEX($F$1:$F$1314,SMALL(IF($C$2:$C$1314=$A$2,ROW()),ROW()-1)),"")</f>
        <v/>
      </c>
      <c r="P1788" s="193" t="str">
        <f t="shared" si="291"/>
        <v/>
      </c>
      <c r="Q1788" s="193" t="str">
        <f t="shared" si="292"/>
        <v/>
      </c>
      <c r="R1788" s="179" t="str">
        <f>IF('Planilla de Perforacion'!K1822="Survey","Survey","")</f>
        <v/>
      </c>
      <c r="T1788" s="179" t="e">
        <f t="shared" si="293"/>
        <v>#VALUE!</v>
      </c>
      <c r="V1788" s="179" t="str">
        <f t="shared" si="294"/>
        <v/>
      </c>
      <c r="AC1788" s="179" t="str">
        <f>IF('Planilla de Perforacion'!K1822="Repasa","Repasa","")</f>
        <v/>
      </c>
      <c r="AE1788" s="179" t="e">
        <f t="shared" si="295"/>
        <v>#VALUE!</v>
      </c>
      <c r="AG1788" s="179" t="str">
        <f t="shared" si="296"/>
        <v/>
      </c>
      <c r="AK1788" t="str">
        <f t="shared" si="297"/>
        <v/>
      </c>
      <c r="AL1788" t="str">
        <f t="shared" si="289"/>
        <v/>
      </c>
      <c r="AM1788" t="str">
        <f t="shared" si="290"/>
        <v/>
      </c>
    </row>
    <row r="1789" spans="3:39" x14ac:dyDescent="0.25">
      <c r="C1789" s="179" t="str">
        <f>IF('Planilla de Perforacion'!K1823="Conexión","Conexión","")</f>
        <v/>
      </c>
      <c r="F1789" s="179">
        <f>'Planilla de Perforacion'!AF1823</f>
        <v>0</v>
      </c>
      <c r="G1789" s="179">
        <f>'Planilla de Perforacion'!AQ1823</f>
        <v>0</v>
      </c>
      <c r="H1789" s="179">
        <f>'Planilla de Perforacion'!AS1823</f>
        <v>0</v>
      </c>
      <c r="I1789" s="179">
        <f>'Planilla de Perforacion'!AR1823</f>
        <v>0</v>
      </c>
      <c r="N1789" s="191" t="str">
        <f t="array" ref="N1789">IFERROR(INDEX($F$1:$F$1314,SMALL(IF($C$2:$C$1314=$A$2,ROW()),ROW()-1)),"")</f>
        <v/>
      </c>
      <c r="P1789" s="193" t="str">
        <f t="shared" si="291"/>
        <v/>
      </c>
      <c r="Q1789" s="193" t="str">
        <f t="shared" si="292"/>
        <v/>
      </c>
      <c r="R1789" s="179" t="str">
        <f>IF('Planilla de Perforacion'!K1823="Survey","Survey","")</f>
        <v/>
      </c>
      <c r="T1789" s="179" t="e">
        <f t="shared" si="293"/>
        <v>#VALUE!</v>
      </c>
      <c r="V1789" s="179" t="str">
        <f t="shared" si="294"/>
        <v/>
      </c>
      <c r="AC1789" s="179" t="str">
        <f>IF('Planilla de Perforacion'!K1823="Repasa","Repasa","")</f>
        <v/>
      </c>
      <c r="AE1789" s="179" t="e">
        <f t="shared" si="295"/>
        <v>#VALUE!</v>
      </c>
      <c r="AG1789" s="179" t="str">
        <f t="shared" si="296"/>
        <v/>
      </c>
      <c r="AK1789" t="str">
        <f t="shared" si="297"/>
        <v/>
      </c>
      <c r="AL1789" t="str">
        <f t="shared" si="289"/>
        <v/>
      </c>
      <c r="AM1789" t="str">
        <f t="shared" si="290"/>
        <v/>
      </c>
    </row>
    <row r="1790" spans="3:39" x14ac:dyDescent="0.25">
      <c r="C1790" s="179" t="str">
        <f>IF('Planilla de Perforacion'!K1824="Conexión","Conexión","")</f>
        <v/>
      </c>
      <c r="F1790" s="179">
        <f>'Planilla de Perforacion'!AF1824</f>
        <v>0</v>
      </c>
      <c r="G1790" s="179">
        <f>'Planilla de Perforacion'!AQ1824</f>
        <v>0</v>
      </c>
      <c r="H1790" s="179">
        <f>'Planilla de Perforacion'!AS1824</f>
        <v>0</v>
      </c>
      <c r="I1790" s="179">
        <f>'Planilla de Perforacion'!AR1824</f>
        <v>0</v>
      </c>
      <c r="N1790" s="191" t="str">
        <f t="array" ref="N1790">IFERROR(INDEX($F$1:$F$1314,SMALL(IF($C$2:$C$1314=$A$2,ROW()),ROW()-1)),"")</f>
        <v/>
      </c>
      <c r="P1790" s="193" t="str">
        <f t="shared" si="291"/>
        <v/>
      </c>
      <c r="Q1790" s="193" t="str">
        <f t="shared" si="292"/>
        <v/>
      </c>
      <c r="R1790" s="179" t="str">
        <f>IF('Planilla de Perforacion'!K1824="Survey","Survey","")</f>
        <v/>
      </c>
      <c r="T1790" s="179" t="e">
        <f t="shared" si="293"/>
        <v>#VALUE!</v>
      </c>
      <c r="V1790" s="179" t="str">
        <f t="shared" si="294"/>
        <v/>
      </c>
      <c r="AC1790" s="179" t="str">
        <f>IF('Planilla de Perforacion'!K1824="Repasa","Repasa","")</f>
        <v/>
      </c>
      <c r="AE1790" s="179" t="e">
        <f t="shared" si="295"/>
        <v>#VALUE!</v>
      </c>
      <c r="AG1790" s="179" t="str">
        <f t="shared" si="296"/>
        <v/>
      </c>
      <c r="AK1790" t="str">
        <f t="shared" si="297"/>
        <v/>
      </c>
      <c r="AL1790" t="str">
        <f t="shared" si="289"/>
        <v/>
      </c>
      <c r="AM1790" t="str">
        <f t="shared" si="290"/>
        <v/>
      </c>
    </row>
    <row r="1791" spans="3:39" x14ac:dyDescent="0.25">
      <c r="C1791" s="179" t="str">
        <f>IF('Planilla de Perforacion'!K1825="Conexión","Conexión","")</f>
        <v/>
      </c>
      <c r="F1791" s="179">
        <f>'Planilla de Perforacion'!AF1825</f>
        <v>0</v>
      </c>
      <c r="G1791" s="179">
        <f>'Planilla de Perforacion'!AQ1825</f>
        <v>0</v>
      </c>
      <c r="H1791" s="179">
        <f>'Planilla de Perforacion'!AS1825</f>
        <v>0</v>
      </c>
      <c r="I1791" s="179">
        <f>'Planilla de Perforacion'!AR1825</f>
        <v>0</v>
      </c>
      <c r="N1791" s="191" t="str">
        <f t="array" ref="N1791">IFERROR(INDEX($F$1:$F$1314,SMALL(IF($C$2:$C$1314=$A$2,ROW()),ROW()-1)),"")</f>
        <v/>
      </c>
      <c r="P1791" s="193" t="str">
        <f t="shared" si="291"/>
        <v/>
      </c>
      <c r="Q1791" s="193" t="str">
        <f t="shared" si="292"/>
        <v/>
      </c>
      <c r="R1791" s="179" t="str">
        <f>IF('Planilla de Perforacion'!K1825="Survey","Survey","")</f>
        <v/>
      </c>
      <c r="T1791" s="179" t="e">
        <f t="shared" si="293"/>
        <v>#VALUE!</v>
      </c>
      <c r="V1791" s="179" t="str">
        <f t="shared" si="294"/>
        <v/>
      </c>
      <c r="AC1791" s="179" t="str">
        <f>IF('Planilla de Perforacion'!K1825="Repasa","Repasa","")</f>
        <v/>
      </c>
      <c r="AE1791" s="179" t="e">
        <f t="shared" si="295"/>
        <v>#VALUE!</v>
      </c>
      <c r="AG1791" s="179" t="str">
        <f t="shared" si="296"/>
        <v/>
      </c>
      <c r="AK1791" t="str">
        <f t="shared" si="297"/>
        <v/>
      </c>
      <c r="AL1791" t="str">
        <f t="shared" si="289"/>
        <v/>
      </c>
      <c r="AM1791" t="str">
        <f t="shared" si="290"/>
        <v/>
      </c>
    </row>
    <row r="1792" spans="3:39" x14ac:dyDescent="0.25">
      <c r="C1792" s="179" t="str">
        <f>IF('Planilla de Perforacion'!K1826="Conexión","Conexión","")</f>
        <v/>
      </c>
      <c r="F1792" s="179">
        <f>'Planilla de Perforacion'!AF1826</f>
        <v>0</v>
      </c>
      <c r="G1792" s="179">
        <f>'Planilla de Perforacion'!AQ1826</f>
        <v>0</v>
      </c>
      <c r="H1792" s="179">
        <f>'Planilla de Perforacion'!AS1826</f>
        <v>0</v>
      </c>
      <c r="I1792" s="179">
        <f>'Planilla de Perforacion'!AR1826</f>
        <v>0</v>
      </c>
      <c r="N1792" s="191" t="str">
        <f t="array" ref="N1792">IFERROR(INDEX($F$1:$F$1314,SMALL(IF($C$2:$C$1314=$A$2,ROW()),ROW()-1)),"")</f>
        <v/>
      </c>
      <c r="P1792" s="193" t="str">
        <f t="shared" si="291"/>
        <v/>
      </c>
      <c r="Q1792" s="193" t="str">
        <f t="shared" si="292"/>
        <v/>
      </c>
      <c r="R1792" s="179" t="str">
        <f>IF('Planilla de Perforacion'!K1826="Survey","Survey","")</f>
        <v/>
      </c>
      <c r="T1792" s="179" t="e">
        <f t="shared" si="293"/>
        <v>#VALUE!</v>
      </c>
      <c r="V1792" s="179" t="str">
        <f t="shared" si="294"/>
        <v/>
      </c>
      <c r="AC1792" s="179" t="str">
        <f>IF('Planilla de Perforacion'!K1826="Repasa","Repasa","")</f>
        <v/>
      </c>
      <c r="AE1792" s="179" t="e">
        <f t="shared" si="295"/>
        <v>#VALUE!</v>
      </c>
      <c r="AG1792" s="179" t="str">
        <f t="shared" si="296"/>
        <v/>
      </c>
      <c r="AK1792" t="str">
        <f t="shared" si="297"/>
        <v/>
      </c>
      <c r="AL1792" t="str">
        <f t="shared" si="289"/>
        <v/>
      </c>
      <c r="AM1792" t="str">
        <f t="shared" si="290"/>
        <v/>
      </c>
    </row>
    <row r="1793" spans="3:39" x14ac:dyDescent="0.25">
      <c r="C1793" s="179" t="str">
        <f>IF('Planilla de Perforacion'!K1827="Conexión","Conexión","")</f>
        <v/>
      </c>
      <c r="F1793" s="179">
        <f>'Planilla de Perforacion'!AF1827</f>
        <v>0</v>
      </c>
      <c r="G1793" s="179">
        <f>'Planilla de Perforacion'!AQ1827</f>
        <v>0</v>
      </c>
      <c r="H1793" s="179">
        <f>'Planilla de Perforacion'!AS1827</f>
        <v>0</v>
      </c>
      <c r="I1793" s="179">
        <f>'Planilla de Perforacion'!AR1827</f>
        <v>0</v>
      </c>
      <c r="N1793" s="191" t="str">
        <f t="array" ref="N1793">IFERROR(INDEX($F$1:$F$1314,SMALL(IF($C$2:$C$1314=$A$2,ROW()),ROW()-1)),"")</f>
        <v/>
      </c>
      <c r="P1793" s="193" t="str">
        <f t="shared" si="291"/>
        <v/>
      </c>
      <c r="Q1793" s="193" t="str">
        <f t="shared" si="292"/>
        <v/>
      </c>
      <c r="R1793" s="179" t="str">
        <f>IF('Planilla de Perforacion'!K1827="Survey","Survey","")</f>
        <v/>
      </c>
      <c r="T1793" s="179" t="e">
        <f t="shared" si="293"/>
        <v>#VALUE!</v>
      </c>
      <c r="V1793" s="179" t="str">
        <f t="shared" si="294"/>
        <v/>
      </c>
      <c r="AC1793" s="179" t="str">
        <f>IF('Planilla de Perforacion'!K1827="Repasa","Repasa","")</f>
        <v/>
      </c>
      <c r="AE1793" s="179" t="e">
        <f t="shared" si="295"/>
        <v>#VALUE!</v>
      </c>
      <c r="AG1793" s="179" t="str">
        <f t="shared" si="296"/>
        <v/>
      </c>
      <c r="AK1793" t="str">
        <f t="shared" si="297"/>
        <v/>
      </c>
      <c r="AL1793" t="str">
        <f t="shared" si="289"/>
        <v/>
      </c>
      <c r="AM1793" t="str">
        <f t="shared" si="290"/>
        <v/>
      </c>
    </row>
    <row r="1794" spans="3:39" x14ac:dyDescent="0.25">
      <c r="C1794" s="179" t="str">
        <f>IF('Planilla de Perforacion'!K1828="Conexión","Conexión","")</f>
        <v/>
      </c>
      <c r="F1794" s="179">
        <f>'Planilla de Perforacion'!AF1828</f>
        <v>0</v>
      </c>
      <c r="G1794" s="179">
        <f>'Planilla de Perforacion'!AQ1828</f>
        <v>0</v>
      </c>
      <c r="H1794" s="179">
        <f>'Planilla de Perforacion'!AS1828</f>
        <v>0</v>
      </c>
      <c r="I1794" s="179">
        <f>'Planilla de Perforacion'!AR1828</f>
        <v>0</v>
      </c>
      <c r="N1794" s="191" t="str">
        <f t="array" ref="N1794">IFERROR(INDEX($F$1:$F$1314,SMALL(IF($C$2:$C$1314=$A$2,ROW()),ROW()-1)),"")</f>
        <v/>
      </c>
      <c r="P1794" s="193" t="str">
        <f t="shared" si="291"/>
        <v/>
      </c>
      <c r="Q1794" s="193" t="str">
        <f t="shared" si="292"/>
        <v/>
      </c>
      <c r="R1794" s="179" t="str">
        <f>IF('Planilla de Perforacion'!K1828="Survey","Survey","")</f>
        <v/>
      </c>
      <c r="T1794" s="179" t="e">
        <f t="shared" si="293"/>
        <v>#VALUE!</v>
      </c>
      <c r="V1794" s="179" t="str">
        <f t="shared" si="294"/>
        <v/>
      </c>
      <c r="AC1794" s="179" t="str">
        <f>IF('Planilla de Perforacion'!K1828="Repasa","Repasa","")</f>
        <v/>
      </c>
      <c r="AE1794" s="179" t="e">
        <f t="shared" si="295"/>
        <v>#VALUE!</v>
      </c>
      <c r="AG1794" s="179" t="str">
        <f t="shared" si="296"/>
        <v/>
      </c>
      <c r="AK1794" t="str">
        <f t="shared" si="297"/>
        <v/>
      </c>
      <c r="AL1794" t="str">
        <f t="shared" ref="AL1794:AL1857" si="298">IF(AJ1794="Día",AH1794,"")</f>
        <v/>
      </c>
      <c r="AM1794" t="str">
        <f t="shared" ref="AM1794:AM1857" si="299">IF(AJ1794="Noche",AH1794,"")</f>
        <v/>
      </c>
    </row>
    <row r="1795" spans="3:39" x14ac:dyDescent="0.25">
      <c r="C1795" s="179" t="str">
        <f>IF('Planilla de Perforacion'!K1829="Conexión","Conexión","")</f>
        <v/>
      </c>
      <c r="F1795" s="179">
        <f>'Planilla de Perforacion'!AF1829</f>
        <v>0</v>
      </c>
      <c r="G1795" s="179">
        <f>'Planilla de Perforacion'!AQ1829</f>
        <v>0</v>
      </c>
      <c r="H1795" s="179">
        <f>'Planilla de Perforacion'!AS1829</f>
        <v>0</v>
      </c>
      <c r="I1795" s="179">
        <f>'Planilla de Perforacion'!AR1829</f>
        <v>0</v>
      </c>
      <c r="N1795" s="191" t="str">
        <f t="array" ref="N1795">IFERROR(INDEX($F$1:$F$1314,SMALL(IF($C$2:$C$1314=$A$2,ROW()),ROW()-1)),"")</f>
        <v/>
      </c>
      <c r="P1795" s="193" t="str">
        <f t="shared" ref="P1795:P1858" si="300">IF(N1795="Día",L1795,"")</f>
        <v/>
      </c>
      <c r="Q1795" s="193" t="str">
        <f t="shared" ref="Q1795:Q1858" si="301">IF(N1795="Noche",L1795,"")</f>
        <v/>
      </c>
      <c r="R1795" s="179" t="str">
        <f>IF('Planilla de Perforacion'!K1829="Survey","Survey","")</f>
        <v/>
      </c>
      <c r="T1795" s="179" t="e">
        <f t="shared" ref="T1795:T1858" si="302">IF($R$2:$R$1314=$A$3,ROW())</f>
        <v>#VALUE!</v>
      </c>
      <c r="V1795" s="179" t="str">
        <f t="shared" ref="V1795:V1858" si="303">IF(J1795="","",$A$3)</f>
        <v/>
      </c>
      <c r="AC1795" s="179" t="str">
        <f>IF('Planilla de Perforacion'!K1829="Repasa","Repasa","")</f>
        <v/>
      </c>
      <c r="AE1795" s="179" t="e">
        <f t="shared" ref="AE1795:AE1858" si="304">IF($AC$2:$AC$1314=$A$4,ROW())</f>
        <v>#VALUE!</v>
      </c>
      <c r="AG1795" s="179" t="str">
        <f t="shared" ref="AG1795:AG1858" si="305">IF(AF1795="","",$A$4)</f>
        <v/>
      </c>
      <c r="AK1795" t="str">
        <f t="shared" ref="AK1795:AK1858" si="306">IFERROR(INDEX($H$1:$H$1314,SMALL(IF($AC$2:$AC$1314=$A$4,ROW()),ROW()-1)),"")</f>
        <v/>
      </c>
      <c r="AL1795" t="str">
        <f t="shared" si="298"/>
        <v/>
      </c>
      <c r="AM1795" t="str">
        <f t="shared" si="299"/>
        <v/>
      </c>
    </row>
    <row r="1796" spans="3:39" x14ac:dyDescent="0.25">
      <c r="C1796" s="179" t="str">
        <f>IF('Planilla de Perforacion'!K1830="Conexión","Conexión","")</f>
        <v/>
      </c>
      <c r="F1796" s="179">
        <f>'Planilla de Perforacion'!AF1830</f>
        <v>0</v>
      </c>
      <c r="G1796" s="179">
        <f>'Planilla de Perforacion'!AQ1830</f>
        <v>0</v>
      </c>
      <c r="H1796" s="179">
        <f>'Planilla de Perforacion'!AS1830</f>
        <v>0</v>
      </c>
      <c r="I1796" s="179">
        <f>'Planilla de Perforacion'!AR1830</f>
        <v>0</v>
      </c>
      <c r="N1796" s="191" t="str">
        <f t="array" ref="N1796">IFERROR(INDEX($F$1:$F$1314,SMALL(IF($C$2:$C$1314=$A$2,ROW()),ROW()-1)),"")</f>
        <v/>
      </c>
      <c r="P1796" s="193" t="str">
        <f t="shared" si="300"/>
        <v/>
      </c>
      <c r="Q1796" s="193" t="str">
        <f t="shared" si="301"/>
        <v/>
      </c>
      <c r="R1796" s="179" t="str">
        <f>IF('Planilla de Perforacion'!K1830="Survey","Survey","")</f>
        <v/>
      </c>
      <c r="T1796" s="179" t="e">
        <f t="shared" si="302"/>
        <v>#VALUE!</v>
      </c>
      <c r="V1796" s="179" t="str">
        <f t="shared" si="303"/>
        <v/>
      </c>
      <c r="AC1796" s="179" t="str">
        <f>IF('Planilla de Perforacion'!K1830="Repasa","Repasa","")</f>
        <v/>
      </c>
      <c r="AE1796" s="179" t="e">
        <f t="shared" si="304"/>
        <v>#VALUE!</v>
      </c>
      <c r="AG1796" s="179" t="str">
        <f t="shared" si="305"/>
        <v/>
      </c>
      <c r="AK1796" t="str">
        <f t="shared" si="306"/>
        <v/>
      </c>
      <c r="AL1796" t="str">
        <f t="shared" si="298"/>
        <v/>
      </c>
      <c r="AM1796" t="str">
        <f t="shared" si="299"/>
        <v/>
      </c>
    </row>
    <row r="1797" spans="3:39" x14ac:dyDescent="0.25">
      <c r="C1797" s="179" t="str">
        <f>IF('Planilla de Perforacion'!K1831="Conexión","Conexión","")</f>
        <v/>
      </c>
      <c r="F1797" s="179">
        <f>'Planilla de Perforacion'!AF1831</f>
        <v>0</v>
      </c>
      <c r="G1797" s="179">
        <f>'Planilla de Perforacion'!AQ1831</f>
        <v>0</v>
      </c>
      <c r="H1797" s="179">
        <f>'Planilla de Perforacion'!AS1831</f>
        <v>0</v>
      </c>
      <c r="I1797" s="179">
        <f>'Planilla de Perforacion'!AR1831</f>
        <v>0</v>
      </c>
      <c r="N1797" s="191" t="str">
        <f t="array" ref="N1797">IFERROR(INDEX($F$1:$F$1314,SMALL(IF($C$2:$C$1314=$A$2,ROW()),ROW()-1)),"")</f>
        <v/>
      </c>
      <c r="P1797" s="193" t="str">
        <f t="shared" si="300"/>
        <v/>
      </c>
      <c r="Q1797" s="193" t="str">
        <f t="shared" si="301"/>
        <v/>
      </c>
      <c r="R1797" s="179" t="str">
        <f>IF('Planilla de Perforacion'!K1831="Survey","Survey","")</f>
        <v/>
      </c>
      <c r="T1797" s="179" t="e">
        <f t="shared" si="302"/>
        <v>#VALUE!</v>
      </c>
      <c r="V1797" s="179" t="str">
        <f t="shared" si="303"/>
        <v/>
      </c>
      <c r="AC1797" s="179" t="str">
        <f>IF('Planilla de Perforacion'!K1831="Repasa","Repasa","")</f>
        <v/>
      </c>
      <c r="AE1797" s="179" t="e">
        <f t="shared" si="304"/>
        <v>#VALUE!</v>
      </c>
      <c r="AG1797" s="179" t="str">
        <f t="shared" si="305"/>
        <v/>
      </c>
      <c r="AK1797" t="str">
        <f t="shared" si="306"/>
        <v/>
      </c>
      <c r="AL1797" t="str">
        <f t="shared" si="298"/>
        <v/>
      </c>
      <c r="AM1797" t="str">
        <f t="shared" si="299"/>
        <v/>
      </c>
    </row>
    <row r="1798" spans="3:39" x14ac:dyDescent="0.25">
      <c r="C1798" s="179" t="str">
        <f>IF('Planilla de Perforacion'!K1832="Conexión","Conexión","")</f>
        <v/>
      </c>
      <c r="F1798" s="179">
        <f>'Planilla de Perforacion'!AF1832</f>
        <v>0</v>
      </c>
      <c r="G1798" s="179">
        <f>'Planilla de Perforacion'!AQ1832</f>
        <v>0</v>
      </c>
      <c r="H1798" s="179">
        <f>'Planilla de Perforacion'!AS1832</f>
        <v>0</v>
      </c>
      <c r="I1798" s="179">
        <f>'Planilla de Perforacion'!AR1832</f>
        <v>0</v>
      </c>
      <c r="N1798" s="191" t="str">
        <f t="array" ref="N1798">IFERROR(INDEX($F$1:$F$1314,SMALL(IF($C$2:$C$1314=$A$2,ROW()),ROW()-1)),"")</f>
        <v/>
      </c>
      <c r="P1798" s="193" t="str">
        <f t="shared" si="300"/>
        <v/>
      </c>
      <c r="Q1798" s="193" t="str">
        <f t="shared" si="301"/>
        <v/>
      </c>
      <c r="R1798" s="179" t="str">
        <f>IF('Planilla de Perforacion'!K1832="Survey","Survey","")</f>
        <v/>
      </c>
      <c r="T1798" s="179" t="e">
        <f t="shared" si="302"/>
        <v>#VALUE!</v>
      </c>
      <c r="V1798" s="179" t="str">
        <f t="shared" si="303"/>
        <v/>
      </c>
      <c r="AC1798" s="179" t="str">
        <f>IF('Planilla de Perforacion'!K1832="Repasa","Repasa","")</f>
        <v/>
      </c>
      <c r="AE1798" s="179" t="e">
        <f t="shared" si="304"/>
        <v>#VALUE!</v>
      </c>
      <c r="AG1798" s="179" t="str">
        <f t="shared" si="305"/>
        <v/>
      </c>
      <c r="AK1798" t="str">
        <f t="shared" si="306"/>
        <v/>
      </c>
      <c r="AL1798" t="str">
        <f t="shared" si="298"/>
        <v/>
      </c>
      <c r="AM1798" t="str">
        <f t="shared" si="299"/>
        <v/>
      </c>
    </row>
    <row r="1799" spans="3:39" x14ac:dyDescent="0.25">
      <c r="C1799" s="179" t="str">
        <f>IF('Planilla de Perforacion'!K1833="Conexión","Conexión","")</f>
        <v/>
      </c>
      <c r="F1799" s="179">
        <f>'Planilla de Perforacion'!AF1833</f>
        <v>0</v>
      </c>
      <c r="G1799" s="179">
        <f>'Planilla de Perforacion'!AQ1833</f>
        <v>0</v>
      </c>
      <c r="H1799" s="179">
        <f>'Planilla de Perforacion'!AS1833</f>
        <v>0</v>
      </c>
      <c r="I1799" s="179">
        <f>'Planilla de Perforacion'!AR1833</f>
        <v>0</v>
      </c>
      <c r="N1799" s="191" t="str">
        <f t="array" ref="N1799">IFERROR(INDEX($F$1:$F$1314,SMALL(IF($C$2:$C$1314=$A$2,ROW()),ROW()-1)),"")</f>
        <v/>
      </c>
      <c r="P1799" s="193" t="str">
        <f t="shared" si="300"/>
        <v/>
      </c>
      <c r="Q1799" s="193" t="str">
        <f t="shared" si="301"/>
        <v/>
      </c>
      <c r="R1799" s="179" t="str">
        <f>IF('Planilla de Perforacion'!K1833="Survey","Survey","")</f>
        <v/>
      </c>
      <c r="T1799" s="179" t="e">
        <f t="shared" si="302"/>
        <v>#VALUE!</v>
      </c>
      <c r="V1799" s="179" t="str">
        <f t="shared" si="303"/>
        <v/>
      </c>
      <c r="AC1799" s="179" t="str">
        <f>IF('Planilla de Perforacion'!K1833="Repasa","Repasa","")</f>
        <v/>
      </c>
      <c r="AE1799" s="179" t="e">
        <f t="shared" si="304"/>
        <v>#VALUE!</v>
      </c>
      <c r="AG1799" s="179" t="str">
        <f t="shared" si="305"/>
        <v/>
      </c>
      <c r="AK1799" t="str">
        <f t="shared" si="306"/>
        <v/>
      </c>
      <c r="AL1799" t="str">
        <f t="shared" si="298"/>
        <v/>
      </c>
      <c r="AM1799" t="str">
        <f t="shared" si="299"/>
        <v/>
      </c>
    </row>
    <row r="1800" spans="3:39" x14ac:dyDescent="0.25">
      <c r="C1800" s="179" t="str">
        <f>IF('Planilla de Perforacion'!K1834="Conexión","Conexión","")</f>
        <v/>
      </c>
      <c r="F1800" s="179">
        <f>'Planilla de Perforacion'!AF1834</f>
        <v>0</v>
      </c>
      <c r="G1800" s="179">
        <f>'Planilla de Perforacion'!AQ1834</f>
        <v>0</v>
      </c>
      <c r="H1800" s="179">
        <f>'Planilla de Perforacion'!AS1834</f>
        <v>0</v>
      </c>
      <c r="I1800" s="179">
        <f>'Planilla de Perforacion'!AR1834</f>
        <v>0</v>
      </c>
      <c r="N1800" s="191" t="str">
        <f t="array" ref="N1800">IFERROR(INDEX($F$1:$F$1314,SMALL(IF($C$2:$C$1314=$A$2,ROW()),ROW()-1)),"")</f>
        <v/>
      </c>
      <c r="P1800" s="193" t="str">
        <f t="shared" si="300"/>
        <v/>
      </c>
      <c r="Q1800" s="193" t="str">
        <f t="shared" si="301"/>
        <v/>
      </c>
      <c r="R1800" s="179" t="str">
        <f>IF('Planilla de Perforacion'!K1834="Survey","Survey","")</f>
        <v/>
      </c>
      <c r="T1800" s="179" t="e">
        <f t="shared" si="302"/>
        <v>#VALUE!</v>
      </c>
      <c r="V1800" s="179" t="str">
        <f t="shared" si="303"/>
        <v/>
      </c>
      <c r="AC1800" s="179" t="str">
        <f>IF('Planilla de Perforacion'!K1834="Repasa","Repasa","")</f>
        <v/>
      </c>
      <c r="AE1800" s="179" t="e">
        <f t="shared" si="304"/>
        <v>#VALUE!</v>
      </c>
      <c r="AG1800" s="179" t="str">
        <f t="shared" si="305"/>
        <v/>
      </c>
      <c r="AK1800" t="str">
        <f t="shared" si="306"/>
        <v/>
      </c>
      <c r="AL1800" t="str">
        <f t="shared" si="298"/>
        <v/>
      </c>
      <c r="AM1800" t="str">
        <f t="shared" si="299"/>
        <v/>
      </c>
    </row>
    <row r="1801" spans="3:39" x14ac:dyDescent="0.25">
      <c r="C1801" s="179" t="str">
        <f>IF('Planilla de Perforacion'!K1835="Conexión","Conexión","")</f>
        <v/>
      </c>
      <c r="F1801" s="179">
        <f>'Planilla de Perforacion'!AF1835</f>
        <v>0</v>
      </c>
      <c r="G1801" s="179">
        <f>'Planilla de Perforacion'!AQ1835</f>
        <v>0</v>
      </c>
      <c r="H1801" s="179">
        <f>'Planilla de Perforacion'!AS1835</f>
        <v>0</v>
      </c>
      <c r="I1801" s="179">
        <f>'Planilla de Perforacion'!AR1835</f>
        <v>0</v>
      </c>
      <c r="N1801" s="191" t="str">
        <f t="array" ref="N1801">IFERROR(INDEX($F$1:$F$1314,SMALL(IF($C$2:$C$1314=$A$2,ROW()),ROW()-1)),"")</f>
        <v/>
      </c>
      <c r="P1801" s="193" t="str">
        <f t="shared" si="300"/>
        <v/>
      </c>
      <c r="Q1801" s="193" t="str">
        <f t="shared" si="301"/>
        <v/>
      </c>
      <c r="R1801" s="179" t="str">
        <f>IF('Planilla de Perforacion'!K1835="Survey","Survey","")</f>
        <v/>
      </c>
      <c r="T1801" s="179" t="e">
        <f t="shared" si="302"/>
        <v>#VALUE!</v>
      </c>
      <c r="V1801" s="179" t="str">
        <f t="shared" si="303"/>
        <v/>
      </c>
      <c r="AC1801" s="179" t="str">
        <f>IF('Planilla de Perforacion'!K1835="Repasa","Repasa","")</f>
        <v/>
      </c>
      <c r="AE1801" s="179" t="e">
        <f t="shared" si="304"/>
        <v>#VALUE!</v>
      </c>
      <c r="AG1801" s="179" t="str">
        <f t="shared" si="305"/>
        <v/>
      </c>
      <c r="AK1801" t="str">
        <f t="shared" si="306"/>
        <v/>
      </c>
      <c r="AL1801" t="str">
        <f t="shared" si="298"/>
        <v/>
      </c>
      <c r="AM1801" t="str">
        <f t="shared" si="299"/>
        <v/>
      </c>
    </row>
    <row r="1802" spans="3:39" x14ac:dyDescent="0.25">
      <c r="C1802" s="179" t="str">
        <f>IF('Planilla de Perforacion'!K1836="Conexión","Conexión","")</f>
        <v/>
      </c>
      <c r="F1802" s="179">
        <f>'Planilla de Perforacion'!AF1836</f>
        <v>0</v>
      </c>
      <c r="G1802" s="179">
        <f>'Planilla de Perforacion'!AQ1836</f>
        <v>0</v>
      </c>
      <c r="H1802" s="179">
        <f>'Planilla de Perforacion'!AS1836</f>
        <v>0</v>
      </c>
      <c r="I1802" s="179">
        <f>'Planilla de Perforacion'!AR1836</f>
        <v>0</v>
      </c>
      <c r="N1802" s="191" t="str">
        <f t="array" ref="N1802">IFERROR(INDEX($F$1:$F$1314,SMALL(IF($C$2:$C$1314=$A$2,ROW()),ROW()-1)),"")</f>
        <v/>
      </c>
      <c r="P1802" s="193" t="str">
        <f t="shared" si="300"/>
        <v/>
      </c>
      <c r="Q1802" s="193" t="str">
        <f t="shared" si="301"/>
        <v/>
      </c>
      <c r="R1802" s="179" t="str">
        <f>IF('Planilla de Perforacion'!K1836="Survey","Survey","")</f>
        <v/>
      </c>
      <c r="T1802" s="179" t="e">
        <f t="shared" si="302"/>
        <v>#VALUE!</v>
      </c>
      <c r="V1802" s="179" t="str">
        <f t="shared" si="303"/>
        <v/>
      </c>
      <c r="AC1802" s="179" t="str">
        <f>IF('Planilla de Perforacion'!K1836="Repasa","Repasa","")</f>
        <v/>
      </c>
      <c r="AE1802" s="179" t="e">
        <f t="shared" si="304"/>
        <v>#VALUE!</v>
      </c>
      <c r="AG1802" s="179" t="str">
        <f t="shared" si="305"/>
        <v/>
      </c>
      <c r="AK1802" t="str">
        <f t="shared" si="306"/>
        <v/>
      </c>
      <c r="AL1802" t="str">
        <f t="shared" si="298"/>
        <v/>
      </c>
      <c r="AM1802" t="str">
        <f t="shared" si="299"/>
        <v/>
      </c>
    </row>
    <row r="1803" spans="3:39" x14ac:dyDescent="0.25">
      <c r="C1803" s="179" t="str">
        <f>IF('Planilla de Perforacion'!K1837="Conexión","Conexión","")</f>
        <v/>
      </c>
      <c r="F1803" s="179">
        <f>'Planilla de Perforacion'!AF1837</f>
        <v>0</v>
      </c>
      <c r="G1803" s="179">
        <f>'Planilla de Perforacion'!AQ1837</f>
        <v>0</v>
      </c>
      <c r="H1803" s="179">
        <f>'Planilla de Perforacion'!AS1837</f>
        <v>0</v>
      </c>
      <c r="I1803" s="179">
        <f>'Planilla de Perforacion'!AR1837</f>
        <v>0</v>
      </c>
      <c r="N1803" s="191" t="str">
        <f t="array" ref="N1803">IFERROR(INDEX($F$1:$F$1314,SMALL(IF($C$2:$C$1314=$A$2,ROW()),ROW()-1)),"")</f>
        <v/>
      </c>
      <c r="P1803" s="193" t="str">
        <f t="shared" si="300"/>
        <v/>
      </c>
      <c r="Q1803" s="193" t="str">
        <f t="shared" si="301"/>
        <v/>
      </c>
      <c r="R1803" s="179" t="str">
        <f>IF('Planilla de Perforacion'!K1837="Survey","Survey","")</f>
        <v/>
      </c>
      <c r="T1803" s="179" t="e">
        <f t="shared" si="302"/>
        <v>#VALUE!</v>
      </c>
      <c r="V1803" s="179" t="str">
        <f t="shared" si="303"/>
        <v/>
      </c>
      <c r="AC1803" s="179" t="str">
        <f>IF('Planilla de Perforacion'!K1837="Repasa","Repasa","")</f>
        <v/>
      </c>
      <c r="AE1803" s="179" t="e">
        <f t="shared" si="304"/>
        <v>#VALUE!</v>
      </c>
      <c r="AG1803" s="179" t="str">
        <f t="shared" si="305"/>
        <v/>
      </c>
      <c r="AK1803" t="str">
        <f t="shared" si="306"/>
        <v/>
      </c>
      <c r="AL1803" t="str">
        <f t="shared" si="298"/>
        <v/>
      </c>
      <c r="AM1803" t="str">
        <f t="shared" si="299"/>
        <v/>
      </c>
    </row>
    <row r="1804" spans="3:39" x14ac:dyDescent="0.25">
      <c r="C1804" s="179" t="str">
        <f>IF('Planilla de Perforacion'!K1838="Conexión","Conexión","")</f>
        <v/>
      </c>
      <c r="F1804" s="179">
        <f>'Planilla de Perforacion'!AF1838</f>
        <v>0</v>
      </c>
      <c r="G1804" s="179">
        <f>'Planilla de Perforacion'!AQ1838</f>
        <v>0</v>
      </c>
      <c r="H1804" s="179">
        <f>'Planilla de Perforacion'!AS1838</f>
        <v>0</v>
      </c>
      <c r="I1804" s="179">
        <f>'Planilla de Perforacion'!AR1838</f>
        <v>0</v>
      </c>
      <c r="N1804" s="191" t="str">
        <f t="array" ref="N1804">IFERROR(INDEX($F$1:$F$1314,SMALL(IF($C$2:$C$1314=$A$2,ROW()),ROW()-1)),"")</f>
        <v/>
      </c>
      <c r="P1804" s="193" t="str">
        <f t="shared" si="300"/>
        <v/>
      </c>
      <c r="Q1804" s="193" t="str">
        <f t="shared" si="301"/>
        <v/>
      </c>
      <c r="R1804" s="179" t="str">
        <f>IF('Planilla de Perforacion'!K1838="Survey","Survey","")</f>
        <v/>
      </c>
      <c r="T1804" s="179" t="e">
        <f t="shared" si="302"/>
        <v>#VALUE!</v>
      </c>
      <c r="V1804" s="179" t="str">
        <f t="shared" si="303"/>
        <v/>
      </c>
      <c r="AC1804" s="179" t="str">
        <f>IF('Planilla de Perforacion'!K1838="Repasa","Repasa","")</f>
        <v/>
      </c>
      <c r="AE1804" s="179" t="e">
        <f t="shared" si="304"/>
        <v>#VALUE!</v>
      </c>
      <c r="AG1804" s="179" t="str">
        <f t="shared" si="305"/>
        <v/>
      </c>
      <c r="AK1804" t="str">
        <f t="shared" si="306"/>
        <v/>
      </c>
      <c r="AL1804" t="str">
        <f t="shared" si="298"/>
        <v/>
      </c>
      <c r="AM1804" t="str">
        <f t="shared" si="299"/>
        <v/>
      </c>
    </row>
    <row r="1805" spans="3:39" x14ac:dyDescent="0.25">
      <c r="C1805" s="179" t="str">
        <f>IF('Planilla de Perforacion'!K1839="Conexión","Conexión","")</f>
        <v/>
      </c>
      <c r="F1805" s="179">
        <f>'Planilla de Perforacion'!AF1839</f>
        <v>0</v>
      </c>
      <c r="G1805" s="179">
        <f>'Planilla de Perforacion'!AQ1839</f>
        <v>0</v>
      </c>
      <c r="H1805" s="179">
        <f>'Planilla de Perforacion'!AS1839</f>
        <v>0</v>
      </c>
      <c r="I1805" s="179">
        <f>'Planilla de Perforacion'!AR1839</f>
        <v>0</v>
      </c>
      <c r="N1805" s="191" t="str">
        <f t="array" ref="N1805">IFERROR(INDEX($F$1:$F$1314,SMALL(IF($C$2:$C$1314=$A$2,ROW()),ROW()-1)),"")</f>
        <v/>
      </c>
      <c r="P1805" s="193" t="str">
        <f t="shared" si="300"/>
        <v/>
      </c>
      <c r="Q1805" s="193" t="str">
        <f t="shared" si="301"/>
        <v/>
      </c>
      <c r="R1805" s="179" t="str">
        <f>IF('Planilla de Perforacion'!K1839="Survey","Survey","")</f>
        <v/>
      </c>
      <c r="T1805" s="179" t="e">
        <f t="shared" si="302"/>
        <v>#VALUE!</v>
      </c>
      <c r="V1805" s="179" t="str">
        <f t="shared" si="303"/>
        <v/>
      </c>
      <c r="AC1805" s="179" t="str">
        <f>IF('Planilla de Perforacion'!K1839="Repasa","Repasa","")</f>
        <v/>
      </c>
      <c r="AE1805" s="179" t="e">
        <f t="shared" si="304"/>
        <v>#VALUE!</v>
      </c>
      <c r="AG1805" s="179" t="str">
        <f t="shared" si="305"/>
        <v/>
      </c>
      <c r="AK1805" t="str">
        <f t="shared" si="306"/>
        <v/>
      </c>
      <c r="AL1805" t="str">
        <f t="shared" si="298"/>
        <v/>
      </c>
      <c r="AM1805" t="str">
        <f t="shared" si="299"/>
        <v/>
      </c>
    </row>
    <row r="1806" spans="3:39" x14ac:dyDescent="0.25">
      <c r="C1806" s="179" t="str">
        <f>IF('Planilla de Perforacion'!K1840="Conexión","Conexión","")</f>
        <v/>
      </c>
      <c r="F1806" s="179">
        <f>'Planilla de Perforacion'!AF1840</f>
        <v>0</v>
      </c>
      <c r="G1806" s="179">
        <f>'Planilla de Perforacion'!AQ1840</f>
        <v>0</v>
      </c>
      <c r="H1806" s="179">
        <f>'Planilla de Perforacion'!AS1840</f>
        <v>0</v>
      </c>
      <c r="I1806" s="179">
        <f>'Planilla de Perforacion'!AR1840</f>
        <v>0</v>
      </c>
      <c r="N1806" s="191" t="str">
        <f t="array" ref="N1806">IFERROR(INDEX($F$1:$F$1314,SMALL(IF($C$2:$C$1314=$A$2,ROW()),ROW()-1)),"")</f>
        <v/>
      </c>
      <c r="P1806" s="193" t="str">
        <f t="shared" si="300"/>
        <v/>
      </c>
      <c r="Q1806" s="193" t="str">
        <f t="shared" si="301"/>
        <v/>
      </c>
      <c r="R1806" s="179" t="str">
        <f>IF('Planilla de Perforacion'!K1840="Survey","Survey","")</f>
        <v/>
      </c>
      <c r="T1806" s="179" t="e">
        <f t="shared" si="302"/>
        <v>#VALUE!</v>
      </c>
      <c r="V1806" s="179" t="str">
        <f t="shared" si="303"/>
        <v/>
      </c>
      <c r="AC1806" s="179" t="str">
        <f>IF('Planilla de Perforacion'!K1840="Repasa","Repasa","")</f>
        <v/>
      </c>
      <c r="AE1806" s="179" t="e">
        <f t="shared" si="304"/>
        <v>#VALUE!</v>
      </c>
      <c r="AG1806" s="179" t="str">
        <f t="shared" si="305"/>
        <v/>
      </c>
      <c r="AK1806" t="str">
        <f t="shared" si="306"/>
        <v/>
      </c>
      <c r="AL1806" t="str">
        <f t="shared" si="298"/>
        <v/>
      </c>
      <c r="AM1806" t="str">
        <f t="shared" si="299"/>
        <v/>
      </c>
    </row>
    <row r="1807" spans="3:39" x14ac:dyDescent="0.25">
      <c r="C1807" s="179" t="str">
        <f>IF('Planilla de Perforacion'!K1841="Conexión","Conexión","")</f>
        <v/>
      </c>
      <c r="F1807" s="179">
        <f>'Planilla de Perforacion'!AF1841</f>
        <v>0</v>
      </c>
      <c r="G1807" s="179">
        <f>'Planilla de Perforacion'!AQ1841</f>
        <v>0</v>
      </c>
      <c r="H1807" s="179">
        <f>'Planilla de Perforacion'!AS1841</f>
        <v>0</v>
      </c>
      <c r="I1807" s="179">
        <f>'Planilla de Perforacion'!AR1841</f>
        <v>0</v>
      </c>
      <c r="N1807" s="191" t="str">
        <f t="array" ref="N1807">IFERROR(INDEX($F$1:$F$1314,SMALL(IF($C$2:$C$1314=$A$2,ROW()),ROW()-1)),"")</f>
        <v/>
      </c>
      <c r="P1807" s="193" t="str">
        <f t="shared" si="300"/>
        <v/>
      </c>
      <c r="Q1807" s="193" t="str">
        <f t="shared" si="301"/>
        <v/>
      </c>
      <c r="R1807" s="179" t="str">
        <f>IF('Planilla de Perforacion'!K1841="Survey","Survey","")</f>
        <v/>
      </c>
      <c r="T1807" s="179" t="e">
        <f t="shared" si="302"/>
        <v>#VALUE!</v>
      </c>
      <c r="V1807" s="179" t="str">
        <f t="shared" si="303"/>
        <v/>
      </c>
      <c r="AC1807" s="179" t="str">
        <f>IF('Planilla de Perforacion'!K1841="Repasa","Repasa","")</f>
        <v/>
      </c>
      <c r="AE1807" s="179" t="e">
        <f t="shared" si="304"/>
        <v>#VALUE!</v>
      </c>
      <c r="AG1807" s="179" t="str">
        <f t="shared" si="305"/>
        <v/>
      </c>
      <c r="AK1807" t="str">
        <f t="shared" si="306"/>
        <v/>
      </c>
      <c r="AL1807" t="str">
        <f t="shared" si="298"/>
        <v/>
      </c>
      <c r="AM1807" t="str">
        <f t="shared" si="299"/>
        <v/>
      </c>
    </row>
    <row r="1808" spans="3:39" x14ac:dyDescent="0.25">
      <c r="C1808" s="179" t="str">
        <f>IF('Planilla de Perforacion'!K1842="Conexión","Conexión","")</f>
        <v/>
      </c>
      <c r="F1808" s="179">
        <f>'Planilla de Perforacion'!AF1842</f>
        <v>0</v>
      </c>
      <c r="G1808" s="179">
        <f>'Planilla de Perforacion'!AQ1842</f>
        <v>0</v>
      </c>
      <c r="H1808" s="179">
        <f>'Planilla de Perforacion'!AS1842</f>
        <v>0</v>
      </c>
      <c r="I1808" s="179">
        <f>'Planilla de Perforacion'!AR1842</f>
        <v>0</v>
      </c>
      <c r="N1808" s="191" t="str">
        <f t="array" ref="N1808">IFERROR(INDEX($F$1:$F$1314,SMALL(IF($C$2:$C$1314=$A$2,ROW()),ROW()-1)),"")</f>
        <v/>
      </c>
      <c r="P1808" s="193" t="str">
        <f t="shared" si="300"/>
        <v/>
      </c>
      <c r="Q1808" s="193" t="str">
        <f t="shared" si="301"/>
        <v/>
      </c>
      <c r="R1808" s="179" t="str">
        <f>IF('Planilla de Perforacion'!K1842="Survey","Survey","")</f>
        <v/>
      </c>
      <c r="T1808" s="179" t="e">
        <f t="shared" si="302"/>
        <v>#VALUE!</v>
      </c>
      <c r="V1808" s="179" t="str">
        <f t="shared" si="303"/>
        <v/>
      </c>
      <c r="AC1808" s="179" t="str">
        <f>IF('Planilla de Perforacion'!K1842="Repasa","Repasa","")</f>
        <v/>
      </c>
      <c r="AE1808" s="179" t="e">
        <f t="shared" si="304"/>
        <v>#VALUE!</v>
      </c>
      <c r="AG1808" s="179" t="str">
        <f t="shared" si="305"/>
        <v/>
      </c>
      <c r="AK1808" t="str">
        <f t="shared" si="306"/>
        <v/>
      </c>
      <c r="AL1808" t="str">
        <f t="shared" si="298"/>
        <v/>
      </c>
      <c r="AM1808" t="str">
        <f t="shared" si="299"/>
        <v/>
      </c>
    </row>
    <row r="1809" spans="3:39" x14ac:dyDescent="0.25">
      <c r="C1809" s="179" t="str">
        <f>IF('Planilla de Perforacion'!K1843="Conexión","Conexión","")</f>
        <v/>
      </c>
      <c r="F1809" s="179">
        <f>'Planilla de Perforacion'!AF1843</f>
        <v>0</v>
      </c>
      <c r="G1809" s="179">
        <f>'Planilla de Perforacion'!AQ1843</f>
        <v>0</v>
      </c>
      <c r="H1809" s="179">
        <f>'Planilla de Perforacion'!AS1843</f>
        <v>0</v>
      </c>
      <c r="I1809" s="179">
        <f>'Planilla de Perforacion'!AR1843</f>
        <v>0</v>
      </c>
      <c r="N1809" s="191" t="str">
        <f t="array" ref="N1809">IFERROR(INDEX($F$1:$F$1314,SMALL(IF($C$2:$C$1314=$A$2,ROW()),ROW()-1)),"")</f>
        <v/>
      </c>
      <c r="P1809" s="193" t="str">
        <f t="shared" si="300"/>
        <v/>
      </c>
      <c r="Q1809" s="193" t="str">
        <f t="shared" si="301"/>
        <v/>
      </c>
      <c r="R1809" s="179" t="str">
        <f>IF('Planilla de Perforacion'!K1843="Survey","Survey","")</f>
        <v/>
      </c>
      <c r="T1809" s="179" t="e">
        <f t="shared" si="302"/>
        <v>#VALUE!</v>
      </c>
      <c r="V1809" s="179" t="str">
        <f t="shared" si="303"/>
        <v/>
      </c>
      <c r="AC1809" s="179" t="str">
        <f>IF('Planilla de Perforacion'!K1843="Repasa","Repasa","")</f>
        <v/>
      </c>
      <c r="AE1809" s="179" t="e">
        <f t="shared" si="304"/>
        <v>#VALUE!</v>
      </c>
      <c r="AG1809" s="179" t="str">
        <f t="shared" si="305"/>
        <v/>
      </c>
      <c r="AK1809" t="str">
        <f t="shared" si="306"/>
        <v/>
      </c>
      <c r="AL1809" t="str">
        <f t="shared" si="298"/>
        <v/>
      </c>
      <c r="AM1809" t="str">
        <f t="shared" si="299"/>
        <v/>
      </c>
    </row>
    <row r="1810" spans="3:39" x14ac:dyDescent="0.25">
      <c r="C1810" s="179" t="str">
        <f>IF('Planilla de Perforacion'!K1844="Conexión","Conexión","")</f>
        <v/>
      </c>
      <c r="F1810" s="179">
        <f>'Planilla de Perforacion'!AF1844</f>
        <v>0</v>
      </c>
      <c r="G1810" s="179">
        <f>'Planilla de Perforacion'!AQ1844</f>
        <v>0</v>
      </c>
      <c r="H1810" s="179">
        <f>'Planilla de Perforacion'!AS1844</f>
        <v>0</v>
      </c>
      <c r="I1810" s="179">
        <f>'Planilla de Perforacion'!AR1844</f>
        <v>0</v>
      </c>
      <c r="N1810" s="191" t="str">
        <f t="array" ref="N1810">IFERROR(INDEX($F$1:$F$1314,SMALL(IF($C$2:$C$1314=$A$2,ROW()),ROW()-1)),"")</f>
        <v/>
      </c>
      <c r="P1810" s="193" t="str">
        <f t="shared" si="300"/>
        <v/>
      </c>
      <c r="Q1810" s="193" t="str">
        <f t="shared" si="301"/>
        <v/>
      </c>
      <c r="R1810" s="179" t="str">
        <f>IF('Planilla de Perforacion'!K1844="Survey","Survey","")</f>
        <v/>
      </c>
      <c r="T1810" s="179" t="e">
        <f t="shared" si="302"/>
        <v>#VALUE!</v>
      </c>
      <c r="V1810" s="179" t="str">
        <f t="shared" si="303"/>
        <v/>
      </c>
      <c r="AC1810" s="179" t="str">
        <f>IF('Planilla de Perforacion'!K1844="Repasa","Repasa","")</f>
        <v/>
      </c>
      <c r="AE1810" s="179" t="e">
        <f t="shared" si="304"/>
        <v>#VALUE!</v>
      </c>
      <c r="AG1810" s="179" t="str">
        <f t="shared" si="305"/>
        <v/>
      </c>
      <c r="AK1810" t="str">
        <f t="shared" si="306"/>
        <v/>
      </c>
      <c r="AL1810" t="str">
        <f t="shared" si="298"/>
        <v/>
      </c>
      <c r="AM1810" t="str">
        <f t="shared" si="299"/>
        <v/>
      </c>
    </row>
    <row r="1811" spans="3:39" x14ac:dyDescent="0.25">
      <c r="C1811" s="179" t="str">
        <f>IF('Planilla de Perforacion'!K1845="Conexión","Conexión","")</f>
        <v/>
      </c>
      <c r="F1811" s="179">
        <f>'Planilla de Perforacion'!AF1845</f>
        <v>0</v>
      </c>
      <c r="G1811" s="179">
        <f>'Planilla de Perforacion'!AQ1845</f>
        <v>0</v>
      </c>
      <c r="H1811" s="179">
        <f>'Planilla de Perforacion'!AS1845</f>
        <v>0</v>
      </c>
      <c r="I1811" s="179">
        <f>'Planilla de Perforacion'!AR1845</f>
        <v>0</v>
      </c>
      <c r="N1811" s="191" t="str">
        <f t="array" ref="N1811">IFERROR(INDEX($F$1:$F$1314,SMALL(IF($C$2:$C$1314=$A$2,ROW()),ROW()-1)),"")</f>
        <v/>
      </c>
      <c r="P1811" s="193" t="str">
        <f t="shared" si="300"/>
        <v/>
      </c>
      <c r="Q1811" s="193" t="str">
        <f t="shared" si="301"/>
        <v/>
      </c>
      <c r="R1811" s="179" t="str">
        <f>IF('Planilla de Perforacion'!K1845="Survey","Survey","")</f>
        <v/>
      </c>
      <c r="T1811" s="179" t="e">
        <f t="shared" si="302"/>
        <v>#VALUE!</v>
      </c>
      <c r="V1811" s="179" t="str">
        <f t="shared" si="303"/>
        <v/>
      </c>
      <c r="AC1811" s="179" t="str">
        <f>IF('Planilla de Perforacion'!K1845="Repasa","Repasa","")</f>
        <v/>
      </c>
      <c r="AE1811" s="179" t="e">
        <f t="shared" si="304"/>
        <v>#VALUE!</v>
      </c>
      <c r="AG1811" s="179" t="str">
        <f t="shared" si="305"/>
        <v/>
      </c>
      <c r="AK1811" t="str">
        <f t="shared" si="306"/>
        <v/>
      </c>
      <c r="AL1811" t="str">
        <f t="shared" si="298"/>
        <v/>
      </c>
      <c r="AM1811" t="str">
        <f t="shared" si="299"/>
        <v/>
      </c>
    </row>
    <row r="1812" spans="3:39" x14ac:dyDescent="0.25">
      <c r="C1812" s="179" t="str">
        <f>IF('Planilla de Perforacion'!K1846="Conexión","Conexión","")</f>
        <v/>
      </c>
      <c r="F1812" s="179">
        <f>'Planilla de Perforacion'!AF1846</f>
        <v>0</v>
      </c>
      <c r="G1812" s="179">
        <f>'Planilla de Perforacion'!AQ1846</f>
        <v>0</v>
      </c>
      <c r="H1812" s="179">
        <f>'Planilla de Perforacion'!AS1846</f>
        <v>0</v>
      </c>
      <c r="I1812" s="179">
        <f>'Planilla de Perforacion'!AR1846</f>
        <v>0</v>
      </c>
      <c r="N1812" s="191" t="str">
        <f t="array" ref="N1812">IFERROR(INDEX($F$1:$F$1314,SMALL(IF($C$2:$C$1314=$A$2,ROW()),ROW()-1)),"")</f>
        <v/>
      </c>
      <c r="P1812" s="193" t="str">
        <f t="shared" si="300"/>
        <v/>
      </c>
      <c r="Q1812" s="193" t="str">
        <f t="shared" si="301"/>
        <v/>
      </c>
      <c r="R1812" s="179" t="str">
        <f>IF('Planilla de Perforacion'!K1846="Survey","Survey","")</f>
        <v/>
      </c>
      <c r="T1812" s="179" t="e">
        <f t="shared" si="302"/>
        <v>#VALUE!</v>
      </c>
      <c r="V1812" s="179" t="str">
        <f t="shared" si="303"/>
        <v/>
      </c>
      <c r="AC1812" s="179" t="str">
        <f>IF('Planilla de Perforacion'!K1846="Repasa","Repasa","")</f>
        <v/>
      </c>
      <c r="AE1812" s="179" t="e">
        <f t="shared" si="304"/>
        <v>#VALUE!</v>
      </c>
      <c r="AG1812" s="179" t="str">
        <f t="shared" si="305"/>
        <v/>
      </c>
      <c r="AK1812" t="str">
        <f t="shared" si="306"/>
        <v/>
      </c>
      <c r="AL1812" t="str">
        <f t="shared" si="298"/>
        <v/>
      </c>
      <c r="AM1812" t="str">
        <f t="shared" si="299"/>
        <v/>
      </c>
    </row>
    <row r="1813" spans="3:39" x14ac:dyDescent="0.25">
      <c r="C1813" s="179" t="str">
        <f>IF('Planilla de Perforacion'!K1847="Conexión","Conexión","")</f>
        <v/>
      </c>
      <c r="F1813" s="179">
        <f>'Planilla de Perforacion'!AF1847</f>
        <v>0</v>
      </c>
      <c r="G1813" s="179">
        <f>'Planilla de Perforacion'!AQ1847</f>
        <v>0</v>
      </c>
      <c r="H1813" s="179">
        <f>'Planilla de Perforacion'!AS1847</f>
        <v>0</v>
      </c>
      <c r="I1813" s="179">
        <f>'Planilla de Perforacion'!AR1847</f>
        <v>0</v>
      </c>
      <c r="N1813" s="191" t="str">
        <f t="array" ref="N1813">IFERROR(INDEX($F$1:$F$1314,SMALL(IF($C$2:$C$1314=$A$2,ROW()),ROW()-1)),"")</f>
        <v/>
      </c>
      <c r="P1813" s="193" t="str">
        <f t="shared" si="300"/>
        <v/>
      </c>
      <c r="Q1813" s="193" t="str">
        <f t="shared" si="301"/>
        <v/>
      </c>
      <c r="R1813" s="179" t="str">
        <f>IF('Planilla de Perforacion'!K1847="Survey","Survey","")</f>
        <v/>
      </c>
      <c r="T1813" s="179" t="e">
        <f t="shared" si="302"/>
        <v>#VALUE!</v>
      </c>
      <c r="V1813" s="179" t="str">
        <f t="shared" si="303"/>
        <v/>
      </c>
      <c r="AC1813" s="179" t="str">
        <f>IF('Planilla de Perforacion'!K1847="Repasa","Repasa","")</f>
        <v/>
      </c>
      <c r="AE1813" s="179" t="e">
        <f t="shared" si="304"/>
        <v>#VALUE!</v>
      </c>
      <c r="AG1813" s="179" t="str">
        <f t="shared" si="305"/>
        <v/>
      </c>
      <c r="AK1813" t="str">
        <f t="shared" si="306"/>
        <v/>
      </c>
      <c r="AL1813" t="str">
        <f t="shared" si="298"/>
        <v/>
      </c>
      <c r="AM1813" t="str">
        <f t="shared" si="299"/>
        <v/>
      </c>
    </row>
    <row r="1814" spans="3:39" x14ac:dyDescent="0.25">
      <c r="C1814" s="179" t="str">
        <f>IF('Planilla de Perforacion'!K1848="Conexión","Conexión","")</f>
        <v/>
      </c>
      <c r="F1814" s="179">
        <f>'Planilla de Perforacion'!AF1848</f>
        <v>0</v>
      </c>
      <c r="G1814" s="179">
        <f>'Planilla de Perforacion'!AQ1848</f>
        <v>0</v>
      </c>
      <c r="H1814" s="179">
        <f>'Planilla de Perforacion'!AS1848</f>
        <v>0</v>
      </c>
      <c r="I1814" s="179">
        <f>'Planilla de Perforacion'!AR1848</f>
        <v>0</v>
      </c>
      <c r="N1814" s="191" t="str">
        <f t="array" ref="N1814">IFERROR(INDEX($F$1:$F$1314,SMALL(IF($C$2:$C$1314=$A$2,ROW()),ROW()-1)),"")</f>
        <v/>
      </c>
      <c r="P1814" s="193" t="str">
        <f t="shared" si="300"/>
        <v/>
      </c>
      <c r="Q1814" s="193" t="str">
        <f t="shared" si="301"/>
        <v/>
      </c>
      <c r="R1814" s="179" t="str">
        <f>IF('Planilla de Perforacion'!K1848="Survey","Survey","")</f>
        <v/>
      </c>
      <c r="T1814" s="179" t="e">
        <f t="shared" si="302"/>
        <v>#VALUE!</v>
      </c>
      <c r="V1814" s="179" t="str">
        <f t="shared" si="303"/>
        <v/>
      </c>
      <c r="AC1814" s="179" t="str">
        <f>IF('Planilla de Perforacion'!K1848="Repasa","Repasa","")</f>
        <v/>
      </c>
      <c r="AE1814" s="179" t="e">
        <f t="shared" si="304"/>
        <v>#VALUE!</v>
      </c>
      <c r="AG1814" s="179" t="str">
        <f t="shared" si="305"/>
        <v/>
      </c>
      <c r="AK1814" t="str">
        <f t="shared" si="306"/>
        <v/>
      </c>
      <c r="AL1814" t="str">
        <f t="shared" si="298"/>
        <v/>
      </c>
      <c r="AM1814" t="str">
        <f t="shared" si="299"/>
        <v/>
      </c>
    </row>
    <row r="1815" spans="3:39" x14ac:dyDescent="0.25">
      <c r="C1815" s="179" t="str">
        <f>IF('Planilla de Perforacion'!K1849="Conexión","Conexión","")</f>
        <v/>
      </c>
      <c r="F1815" s="179">
        <f>'Planilla de Perforacion'!AF1849</f>
        <v>0</v>
      </c>
      <c r="G1815" s="179">
        <f>'Planilla de Perforacion'!AQ1849</f>
        <v>0</v>
      </c>
      <c r="H1815" s="179">
        <f>'Planilla de Perforacion'!AS1849</f>
        <v>0</v>
      </c>
      <c r="I1815" s="179">
        <f>'Planilla de Perforacion'!AR1849</f>
        <v>0</v>
      </c>
      <c r="N1815" s="191" t="str">
        <f t="array" ref="N1815">IFERROR(INDEX($F$1:$F$1314,SMALL(IF($C$2:$C$1314=$A$2,ROW()),ROW()-1)),"")</f>
        <v/>
      </c>
      <c r="P1815" s="193" t="str">
        <f t="shared" si="300"/>
        <v/>
      </c>
      <c r="Q1815" s="193" t="str">
        <f t="shared" si="301"/>
        <v/>
      </c>
      <c r="R1815" s="179" t="str">
        <f>IF('Planilla de Perforacion'!K1849="Survey","Survey","")</f>
        <v/>
      </c>
      <c r="T1815" s="179" t="e">
        <f t="shared" si="302"/>
        <v>#VALUE!</v>
      </c>
      <c r="V1815" s="179" t="str">
        <f t="shared" si="303"/>
        <v/>
      </c>
      <c r="AC1815" s="179" t="str">
        <f>IF('Planilla de Perforacion'!K1849="Repasa","Repasa","")</f>
        <v/>
      </c>
      <c r="AE1815" s="179" t="e">
        <f t="shared" si="304"/>
        <v>#VALUE!</v>
      </c>
      <c r="AG1815" s="179" t="str">
        <f t="shared" si="305"/>
        <v/>
      </c>
      <c r="AK1815" t="str">
        <f t="shared" si="306"/>
        <v/>
      </c>
      <c r="AL1815" t="str">
        <f t="shared" si="298"/>
        <v/>
      </c>
      <c r="AM1815" t="str">
        <f t="shared" si="299"/>
        <v/>
      </c>
    </row>
    <row r="1816" spans="3:39" x14ac:dyDescent="0.25">
      <c r="C1816" s="179" t="str">
        <f>IF('Planilla de Perforacion'!K1850="Conexión","Conexión","")</f>
        <v/>
      </c>
      <c r="F1816" s="179">
        <f>'Planilla de Perforacion'!AF1850</f>
        <v>0</v>
      </c>
      <c r="G1816" s="179">
        <f>'Planilla de Perforacion'!AQ1850</f>
        <v>0</v>
      </c>
      <c r="H1816" s="179">
        <f>'Planilla de Perforacion'!AS1850</f>
        <v>0</v>
      </c>
      <c r="I1816" s="179">
        <f>'Planilla de Perforacion'!AR1850</f>
        <v>0</v>
      </c>
      <c r="N1816" s="191" t="str">
        <f t="array" ref="N1816">IFERROR(INDEX($F$1:$F$1314,SMALL(IF($C$2:$C$1314=$A$2,ROW()),ROW()-1)),"")</f>
        <v/>
      </c>
      <c r="P1816" s="193" t="str">
        <f t="shared" si="300"/>
        <v/>
      </c>
      <c r="Q1816" s="193" t="str">
        <f t="shared" si="301"/>
        <v/>
      </c>
      <c r="R1816" s="179" t="str">
        <f>IF('Planilla de Perforacion'!K1850="Survey","Survey","")</f>
        <v/>
      </c>
      <c r="T1816" s="179" t="e">
        <f t="shared" si="302"/>
        <v>#VALUE!</v>
      </c>
      <c r="V1816" s="179" t="str">
        <f t="shared" si="303"/>
        <v/>
      </c>
      <c r="AC1816" s="179" t="str">
        <f>IF('Planilla de Perforacion'!K1850="Repasa","Repasa","")</f>
        <v/>
      </c>
      <c r="AE1816" s="179" t="e">
        <f t="shared" si="304"/>
        <v>#VALUE!</v>
      </c>
      <c r="AG1816" s="179" t="str">
        <f t="shared" si="305"/>
        <v/>
      </c>
      <c r="AK1816" t="str">
        <f t="shared" si="306"/>
        <v/>
      </c>
      <c r="AL1816" t="str">
        <f t="shared" si="298"/>
        <v/>
      </c>
      <c r="AM1816" t="str">
        <f t="shared" si="299"/>
        <v/>
      </c>
    </row>
    <row r="1817" spans="3:39" x14ac:dyDescent="0.25">
      <c r="C1817" s="179" t="str">
        <f>IF('Planilla de Perforacion'!K1851="Conexión","Conexión","")</f>
        <v/>
      </c>
      <c r="F1817" s="179">
        <f>'Planilla de Perforacion'!AF1851</f>
        <v>0</v>
      </c>
      <c r="G1817" s="179">
        <f>'Planilla de Perforacion'!AQ1851</f>
        <v>0</v>
      </c>
      <c r="H1817" s="179">
        <f>'Planilla de Perforacion'!AS1851</f>
        <v>0</v>
      </c>
      <c r="I1817" s="179">
        <f>'Planilla de Perforacion'!AR1851</f>
        <v>0</v>
      </c>
      <c r="N1817" s="191" t="str">
        <f t="array" ref="N1817">IFERROR(INDEX($F$1:$F$1314,SMALL(IF($C$2:$C$1314=$A$2,ROW()),ROW()-1)),"")</f>
        <v/>
      </c>
      <c r="P1817" s="193" t="str">
        <f t="shared" si="300"/>
        <v/>
      </c>
      <c r="Q1817" s="193" t="str">
        <f t="shared" si="301"/>
        <v/>
      </c>
      <c r="R1817" s="179" t="str">
        <f>IF('Planilla de Perforacion'!K1851="Survey","Survey","")</f>
        <v/>
      </c>
      <c r="T1817" s="179" t="e">
        <f t="shared" si="302"/>
        <v>#VALUE!</v>
      </c>
      <c r="V1817" s="179" t="str">
        <f t="shared" si="303"/>
        <v/>
      </c>
      <c r="AC1817" s="179" t="str">
        <f>IF('Planilla de Perforacion'!K1851="Repasa","Repasa","")</f>
        <v/>
      </c>
      <c r="AE1817" s="179" t="e">
        <f t="shared" si="304"/>
        <v>#VALUE!</v>
      </c>
      <c r="AG1817" s="179" t="str">
        <f t="shared" si="305"/>
        <v/>
      </c>
      <c r="AK1817" t="str">
        <f t="shared" si="306"/>
        <v/>
      </c>
      <c r="AL1817" t="str">
        <f t="shared" si="298"/>
        <v/>
      </c>
      <c r="AM1817" t="str">
        <f t="shared" si="299"/>
        <v/>
      </c>
    </row>
    <row r="1818" spans="3:39" x14ac:dyDescent="0.25">
      <c r="C1818" s="179" t="str">
        <f>IF('Planilla de Perforacion'!K1852="Conexión","Conexión","")</f>
        <v/>
      </c>
      <c r="F1818" s="179">
        <f>'Planilla de Perforacion'!AF1852</f>
        <v>0</v>
      </c>
      <c r="G1818" s="179">
        <f>'Planilla de Perforacion'!AQ1852</f>
        <v>0</v>
      </c>
      <c r="H1818" s="179">
        <f>'Planilla de Perforacion'!AS1852</f>
        <v>0</v>
      </c>
      <c r="I1818" s="179">
        <f>'Planilla de Perforacion'!AR1852</f>
        <v>0</v>
      </c>
      <c r="N1818" s="191" t="str">
        <f t="array" ref="N1818">IFERROR(INDEX($F$1:$F$1314,SMALL(IF($C$2:$C$1314=$A$2,ROW()),ROW()-1)),"")</f>
        <v/>
      </c>
      <c r="P1818" s="193" t="str">
        <f t="shared" si="300"/>
        <v/>
      </c>
      <c r="Q1818" s="193" t="str">
        <f t="shared" si="301"/>
        <v/>
      </c>
      <c r="R1818" s="179" t="str">
        <f>IF('Planilla de Perforacion'!K1852="Survey","Survey","")</f>
        <v/>
      </c>
      <c r="T1818" s="179" t="e">
        <f t="shared" si="302"/>
        <v>#VALUE!</v>
      </c>
      <c r="V1818" s="179" t="str">
        <f t="shared" si="303"/>
        <v/>
      </c>
      <c r="AC1818" s="179" t="str">
        <f>IF('Planilla de Perforacion'!K1852="Repasa","Repasa","")</f>
        <v/>
      </c>
      <c r="AE1818" s="179" t="e">
        <f t="shared" si="304"/>
        <v>#VALUE!</v>
      </c>
      <c r="AG1818" s="179" t="str">
        <f t="shared" si="305"/>
        <v/>
      </c>
      <c r="AK1818" t="str">
        <f t="shared" si="306"/>
        <v/>
      </c>
      <c r="AL1818" t="str">
        <f t="shared" si="298"/>
        <v/>
      </c>
      <c r="AM1818" t="str">
        <f t="shared" si="299"/>
        <v/>
      </c>
    </row>
    <row r="1819" spans="3:39" x14ac:dyDescent="0.25">
      <c r="C1819" s="179" t="str">
        <f>IF('Planilla de Perforacion'!K1853="Conexión","Conexión","")</f>
        <v/>
      </c>
      <c r="F1819" s="179">
        <f>'Planilla de Perforacion'!AF1853</f>
        <v>0</v>
      </c>
      <c r="G1819" s="179">
        <f>'Planilla de Perforacion'!AQ1853</f>
        <v>0</v>
      </c>
      <c r="H1819" s="179">
        <f>'Planilla de Perforacion'!AS1853</f>
        <v>0</v>
      </c>
      <c r="I1819" s="179">
        <f>'Planilla de Perforacion'!AR1853</f>
        <v>0</v>
      </c>
      <c r="N1819" s="191" t="str">
        <f t="array" ref="N1819">IFERROR(INDEX($F$1:$F$1314,SMALL(IF($C$2:$C$1314=$A$2,ROW()),ROW()-1)),"")</f>
        <v/>
      </c>
      <c r="P1819" s="193" t="str">
        <f t="shared" si="300"/>
        <v/>
      </c>
      <c r="Q1819" s="193" t="str">
        <f t="shared" si="301"/>
        <v/>
      </c>
      <c r="R1819" s="179" t="str">
        <f>IF('Planilla de Perforacion'!K1853="Survey","Survey","")</f>
        <v/>
      </c>
      <c r="T1819" s="179" t="e">
        <f t="shared" si="302"/>
        <v>#VALUE!</v>
      </c>
      <c r="V1819" s="179" t="str">
        <f t="shared" si="303"/>
        <v/>
      </c>
      <c r="AC1819" s="179" t="str">
        <f>IF('Planilla de Perforacion'!K1853="Repasa","Repasa","")</f>
        <v/>
      </c>
      <c r="AE1819" s="179" t="e">
        <f t="shared" si="304"/>
        <v>#VALUE!</v>
      </c>
      <c r="AG1819" s="179" t="str">
        <f t="shared" si="305"/>
        <v/>
      </c>
      <c r="AK1819" t="str">
        <f t="shared" si="306"/>
        <v/>
      </c>
      <c r="AL1819" t="str">
        <f t="shared" si="298"/>
        <v/>
      </c>
      <c r="AM1819" t="str">
        <f t="shared" si="299"/>
        <v/>
      </c>
    </row>
    <row r="1820" spans="3:39" x14ac:dyDescent="0.25">
      <c r="C1820" s="179" t="str">
        <f>IF('Planilla de Perforacion'!K1854="Conexión","Conexión","")</f>
        <v/>
      </c>
      <c r="F1820" s="179">
        <f>'Planilla de Perforacion'!AF1854</f>
        <v>0</v>
      </c>
      <c r="G1820" s="179">
        <f>'Planilla de Perforacion'!AQ1854</f>
        <v>0</v>
      </c>
      <c r="H1820" s="179">
        <f>'Planilla de Perforacion'!AS1854</f>
        <v>0</v>
      </c>
      <c r="I1820" s="179">
        <f>'Planilla de Perforacion'!AR1854</f>
        <v>0</v>
      </c>
      <c r="N1820" s="191" t="str">
        <f t="array" ref="N1820">IFERROR(INDEX($F$1:$F$1314,SMALL(IF($C$2:$C$1314=$A$2,ROW()),ROW()-1)),"")</f>
        <v/>
      </c>
      <c r="P1820" s="193" t="str">
        <f t="shared" si="300"/>
        <v/>
      </c>
      <c r="Q1820" s="193" t="str">
        <f t="shared" si="301"/>
        <v/>
      </c>
      <c r="R1820" s="179" t="str">
        <f>IF('Planilla de Perforacion'!K1854="Survey","Survey","")</f>
        <v/>
      </c>
      <c r="T1820" s="179" t="e">
        <f t="shared" si="302"/>
        <v>#VALUE!</v>
      </c>
      <c r="V1820" s="179" t="str">
        <f t="shared" si="303"/>
        <v/>
      </c>
      <c r="AC1820" s="179" t="str">
        <f>IF('Planilla de Perforacion'!K1854="Repasa","Repasa","")</f>
        <v/>
      </c>
      <c r="AE1820" s="179" t="e">
        <f t="shared" si="304"/>
        <v>#VALUE!</v>
      </c>
      <c r="AG1820" s="179" t="str">
        <f t="shared" si="305"/>
        <v/>
      </c>
      <c r="AK1820" t="str">
        <f t="shared" si="306"/>
        <v/>
      </c>
      <c r="AL1820" t="str">
        <f t="shared" si="298"/>
        <v/>
      </c>
      <c r="AM1820" t="str">
        <f t="shared" si="299"/>
        <v/>
      </c>
    </row>
    <row r="1821" spans="3:39" x14ac:dyDescent="0.25">
      <c r="C1821" s="179" t="str">
        <f>IF('Planilla de Perforacion'!K1855="Conexión","Conexión","")</f>
        <v/>
      </c>
      <c r="F1821" s="179">
        <f>'Planilla de Perforacion'!AF1855</f>
        <v>0</v>
      </c>
      <c r="G1821" s="179">
        <f>'Planilla de Perforacion'!AQ1855</f>
        <v>0</v>
      </c>
      <c r="H1821" s="179">
        <f>'Planilla de Perforacion'!AS1855</f>
        <v>0</v>
      </c>
      <c r="I1821" s="179">
        <f>'Planilla de Perforacion'!AR1855</f>
        <v>0</v>
      </c>
      <c r="N1821" s="191" t="str">
        <f t="array" ref="N1821">IFERROR(INDEX($F$1:$F$1314,SMALL(IF($C$2:$C$1314=$A$2,ROW()),ROW()-1)),"")</f>
        <v/>
      </c>
      <c r="P1821" s="193" t="str">
        <f t="shared" si="300"/>
        <v/>
      </c>
      <c r="Q1821" s="193" t="str">
        <f t="shared" si="301"/>
        <v/>
      </c>
      <c r="R1821" s="179" t="str">
        <f>IF('Planilla de Perforacion'!K1855="Survey","Survey","")</f>
        <v/>
      </c>
      <c r="T1821" s="179" t="e">
        <f t="shared" si="302"/>
        <v>#VALUE!</v>
      </c>
      <c r="V1821" s="179" t="str">
        <f t="shared" si="303"/>
        <v/>
      </c>
      <c r="AC1821" s="179" t="str">
        <f>IF('Planilla de Perforacion'!K1855="Repasa","Repasa","")</f>
        <v/>
      </c>
      <c r="AE1821" s="179" t="e">
        <f t="shared" si="304"/>
        <v>#VALUE!</v>
      </c>
      <c r="AG1821" s="179" t="str">
        <f t="shared" si="305"/>
        <v/>
      </c>
      <c r="AK1821" t="str">
        <f t="shared" si="306"/>
        <v/>
      </c>
      <c r="AL1821" t="str">
        <f t="shared" si="298"/>
        <v/>
      </c>
      <c r="AM1821" t="str">
        <f t="shared" si="299"/>
        <v/>
      </c>
    </row>
    <row r="1822" spans="3:39" x14ac:dyDescent="0.25">
      <c r="C1822" s="179" t="str">
        <f>IF('Planilla de Perforacion'!K1856="Conexión","Conexión","")</f>
        <v/>
      </c>
      <c r="F1822" s="179">
        <f>'Planilla de Perforacion'!AF1856</f>
        <v>0</v>
      </c>
      <c r="G1822" s="179">
        <f>'Planilla de Perforacion'!AQ1856</f>
        <v>0</v>
      </c>
      <c r="H1822" s="179">
        <f>'Planilla de Perforacion'!AS1856</f>
        <v>0</v>
      </c>
      <c r="I1822" s="179">
        <f>'Planilla de Perforacion'!AR1856</f>
        <v>0</v>
      </c>
      <c r="N1822" s="191" t="str">
        <f t="array" ref="N1822">IFERROR(INDEX($F$1:$F$1314,SMALL(IF($C$2:$C$1314=$A$2,ROW()),ROW()-1)),"")</f>
        <v/>
      </c>
      <c r="P1822" s="193" t="str">
        <f t="shared" si="300"/>
        <v/>
      </c>
      <c r="Q1822" s="193" t="str">
        <f t="shared" si="301"/>
        <v/>
      </c>
      <c r="R1822" s="179" t="str">
        <f>IF('Planilla de Perforacion'!K1856="Survey","Survey","")</f>
        <v/>
      </c>
      <c r="T1822" s="179" t="e">
        <f t="shared" si="302"/>
        <v>#VALUE!</v>
      </c>
      <c r="V1822" s="179" t="str">
        <f t="shared" si="303"/>
        <v/>
      </c>
      <c r="AC1822" s="179" t="str">
        <f>IF('Planilla de Perforacion'!K1856="Repasa","Repasa","")</f>
        <v/>
      </c>
      <c r="AE1822" s="179" t="e">
        <f t="shared" si="304"/>
        <v>#VALUE!</v>
      </c>
      <c r="AG1822" s="179" t="str">
        <f t="shared" si="305"/>
        <v/>
      </c>
      <c r="AK1822" t="str">
        <f t="shared" si="306"/>
        <v/>
      </c>
      <c r="AL1822" t="str">
        <f t="shared" si="298"/>
        <v/>
      </c>
      <c r="AM1822" t="str">
        <f t="shared" si="299"/>
        <v/>
      </c>
    </row>
    <row r="1823" spans="3:39" x14ac:dyDescent="0.25">
      <c r="C1823" s="179" t="str">
        <f>IF('Planilla de Perforacion'!K1857="Conexión","Conexión","")</f>
        <v/>
      </c>
      <c r="F1823" s="179">
        <f>'Planilla de Perforacion'!AF1857</f>
        <v>0</v>
      </c>
      <c r="G1823" s="179">
        <f>'Planilla de Perforacion'!AQ1857</f>
        <v>0</v>
      </c>
      <c r="H1823" s="179">
        <f>'Planilla de Perforacion'!AS1857</f>
        <v>0</v>
      </c>
      <c r="I1823" s="179">
        <f>'Planilla de Perforacion'!AR1857</f>
        <v>0</v>
      </c>
      <c r="N1823" s="191" t="str">
        <f t="array" ref="N1823">IFERROR(INDEX($F$1:$F$1314,SMALL(IF($C$2:$C$1314=$A$2,ROW()),ROW()-1)),"")</f>
        <v/>
      </c>
      <c r="P1823" s="193" t="str">
        <f t="shared" si="300"/>
        <v/>
      </c>
      <c r="Q1823" s="193" t="str">
        <f t="shared" si="301"/>
        <v/>
      </c>
      <c r="R1823" s="179" t="str">
        <f>IF('Planilla de Perforacion'!K1857="Survey","Survey","")</f>
        <v/>
      </c>
      <c r="T1823" s="179" t="e">
        <f t="shared" si="302"/>
        <v>#VALUE!</v>
      </c>
      <c r="V1823" s="179" t="str">
        <f t="shared" si="303"/>
        <v/>
      </c>
      <c r="AC1823" s="179" t="str">
        <f>IF('Planilla de Perforacion'!K1857="Repasa","Repasa","")</f>
        <v/>
      </c>
      <c r="AE1823" s="179" t="e">
        <f t="shared" si="304"/>
        <v>#VALUE!</v>
      </c>
      <c r="AG1823" s="179" t="str">
        <f t="shared" si="305"/>
        <v/>
      </c>
      <c r="AK1823" t="str">
        <f t="shared" si="306"/>
        <v/>
      </c>
      <c r="AL1823" t="str">
        <f t="shared" si="298"/>
        <v/>
      </c>
      <c r="AM1823" t="str">
        <f t="shared" si="299"/>
        <v/>
      </c>
    </row>
    <row r="1824" spans="3:39" x14ac:dyDescent="0.25">
      <c r="C1824" s="179" t="str">
        <f>IF('Planilla de Perforacion'!K1858="Conexión","Conexión","")</f>
        <v/>
      </c>
      <c r="F1824" s="179">
        <f>'Planilla de Perforacion'!AF1858</f>
        <v>0</v>
      </c>
      <c r="G1824" s="179">
        <f>'Planilla de Perforacion'!AQ1858</f>
        <v>0</v>
      </c>
      <c r="H1824" s="179">
        <f>'Planilla de Perforacion'!AS1858</f>
        <v>0</v>
      </c>
      <c r="I1824" s="179">
        <f>'Planilla de Perforacion'!AR1858</f>
        <v>0</v>
      </c>
      <c r="N1824" s="191" t="str">
        <f t="array" ref="N1824">IFERROR(INDEX($F$1:$F$1314,SMALL(IF($C$2:$C$1314=$A$2,ROW()),ROW()-1)),"")</f>
        <v/>
      </c>
      <c r="P1824" s="193" t="str">
        <f t="shared" si="300"/>
        <v/>
      </c>
      <c r="Q1824" s="193" t="str">
        <f t="shared" si="301"/>
        <v/>
      </c>
      <c r="R1824" s="179" t="str">
        <f>IF('Planilla de Perforacion'!K1858="Survey","Survey","")</f>
        <v/>
      </c>
      <c r="T1824" s="179" t="e">
        <f t="shared" si="302"/>
        <v>#VALUE!</v>
      </c>
      <c r="V1824" s="179" t="str">
        <f t="shared" si="303"/>
        <v/>
      </c>
      <c r="AC1824" s="179" t="str">
        <f>IF('Planilla de Perforacion'!K1858="Repasa","Repasa","")</f>
        <v/>
      </c>
      <c r="AE1824" s="179" t="e">
        <f t="shared" si="304"/>
        <v>#VALUE!</v>
      </c>
      <c r="AG1824" s="179" t="str">
        <f t="shared" si="305"/>
        <v/>
      </c>
      <c r="AK1824" t="str">
        <f t="shared" si="306"/>
        <v/>
      </c>
      <c r="AL1824" t="str">
        <f t="shared" si="298"/>
        <v/>
      </c>
      <c r="AM1824" t="str">
        <f t="shared" si="299"/>
        <v/>
      </c>
    </row>
    <row r="1825" spans="3:39" x14ac:dyDescent="0.25">
      <c r="C1825" s="179" t="str">
        <f>IF('Planilla de Perforacion'!K1859="Conexión","Conexión","")</f>
        <v/>
      </c>
      <c r="F1825" s="179">
        <f>'Planilla de Perforacion'!AF1859</f>
        <v>0</v>
      </c>
      <c r="G1825" s="179">
        <f>'Planilla de Perforacion'!AQ1859</f>
        <v>0</v>
      </c>
      <c r="H1825" s="179">
        <f>'Planilla de Perforacion'!AS1859</f>
        <v>0</v>
      </c>
      <c r="I1825" s="179">
        <f>'Planilla de Perforacion'!AR1859</f>
        <v>0</v>
      </c>
      <c r="N1825" s="191" t="str">
        <f t="array" ref="N1825">IFERROR(INDEX($F$1:$F$1314,SMALL(IF($C$2:$C$1314=$A$2,ROW()),ROW()-1)),"")</f>
        <v/>
      </c>
      <c r="P1825" s="193" t="str">
        <f t="shared" si="300"/>
        <v/>
      </c>
      <c r="Q1825" s="193" t="str">
        <f t="shared" si="301"/>
        <v/>
      </c>
      <c r="R1825" s="179" t="str">
        <f>IF('Planilla de Perforacion'!K1859="Survey","Survey","")</f>
        <v/>
      </c>
      <c r="T1825" s="179" t="e">
        <f t="shared" si="302"/>
        <v>#VALUE!</v>
      </c>
      <c r="V1825" s="179" t="str">
        <f t="shared" si="303"/>
        <v/>
      </c>
      <c r="AC1825" s="179" t="str">
        <f>IF('Planilla de Perforacion'!K1859="Repasa","Repasa","")</f>
        <v/>
      </c>
      <c r="AE1825" s="179" t="e">
        <f t="shared" si="304"/>
        <v>#VALUE!</v>
      </c>
      <c r="AG1825" s="179" t="str">
        <f t="shared" si="305"/>
        <v/>
      </c>
      <c r="AK1825" t="str">
        <f t="shared" si="306"/>
        <v/>
      </c>
      <c r="AL1825" t="str">
        <f t="shared" si="298"/>
        <v/>
      </c>
      <c r="AM1825" t="str">
        <f t="shared" si="299"/>
        <v/>
      </c>
    </row>
    <row r="1826" spans="3:39" x14ac:dyDescent="0.25">
      <c r="C1826" s="179" t="str">
        <f>IF('Planilla de Perforacion'!K1860="Conexión","Conexión","")</f>
        <v/>
      </c>
      <c r="F1826" s="179">
        <f>'Planilla de Perforacion'!AF1860</f>
        <v>0</v>
      </c>
      <c r="G1826" s="179">
        <f>'Planilla de Perforacion'!AQ1860</f>
        <v>0</v>
      </c>
      <c r="H1826" s="179">
        <f>'Planilla de Perforacion'!AS1860</f>
        <v>0</v>
      </c>
      <c r="I1826" s="179">
        <f>'Planilla de Perforacion'!AR1860</f>
        <v>0</v>
      </c>
      <c r="N1826" s="191" t="str">
        <f t="array" ref="N1826">IFERROR(INDEX($F$1:$F$1314,SMALL(IF($C$2:$C$1314=$A$2,ROW()),ROW()-1)),"")</f>
        <v/>
      </c>
      <c r="P1826" s="193" t="str">
        <f t="shared" si="300"/>
        <v/>
      </c>
      <c r="Q1826" s="193" t="str">
        <f t="shared" si="301"/>
        <v/>
      </c>
      <c r="R1826" s="179" t="str">
        <f>IF('Planilla de Perforacion'!K1860="Survey","Survey","")</f>
        <v/>
      </c>
      <c r="T1826" s="179" t="e">
        <f t="shared" si="302"/>
        <v>#VALUE!</v>
      </c>
      <c r="V1826" s="179" t="str">
        <f t="shared" si="303"/>
        <v/>
      </c>
      <c r="AC1826" s="179" t="str">
        <f>IF('Planilla de Perforacion'!K1860="Repasa","Repasa","")</f>
        <v/>
      </c>
      <c r="AE1826" s="179" t="e">
        <f t="shared" si="304"/>
        <v>#VALUE!</v>
      </c>
      <c r="AG1826" s="179" t="str">
        <f t="shared" si="305"/>
        <v/>
      </c>
      <c r="AK1826" t="str">
        <f t="shared" si="306"/>
        <v/>
      </c>
      <c r="AL1826" t="str">
        <f t="shared" si="298"/>
        <v/>
      </c>
      <c r="AM1826" t="str">
        <f t="shared" si="299"/>
        <v/>
      </c>
    </row>
    <row r="1827" spans="3:39" x14ac:dyDescent="0.25">
      <c r="C1827" s="179" t="str">
        <f>IF('Planilla de Perforacion'!K1861="Conexión","Conexión","")</f>
        <v/>
      </c>
      <c r="F1827" s="179">
        <f>'Planilla de Perforacion'!AF1861</f>
        <v>0</v>
      </c>
      <c r="G1827" s="179">
        <f>'Planilla de Perforacion'!AQ1861</f>
        <v>0</v>
      </c>
      <c r="H1827" s="179">
        <f>'Planilla de Perforacion'!AS1861</f>
        <v>0</v>
      </c>
      <c r="I1827" s="179">
        <f>'Planilla de Perforacion'!AR1861</f>
        <v>0</v>
      </c>
      <c r="N1827" s="191" t="str">
        <f t="array" ref="N1827">IFERROR(INDEX($F$1:$F$1314,SMALL(IF($C$2:$C$1314=$A$2,ROW()),ROW()-1)),"")</f>
        <v/>
      </c>
      <c r="P1827" s="193" t="str">
        <f t="shared" si="300"/>
        <v/>
      </c>
      <c r="Q1827" s="193" t="str">
        <f t="shared" si="301"/>
        <v/>
      </c>
      <c r="R1827" s="179" t="str">
        <f>IF('Planilla de Perforacion'!K1861="Survey","Survey","")</f>
        <v/>
      </c>
      <c r="T1827" s="179" t="e">
        <f t="shared" si="302"/>
        <v>#VALUE!</v>
      </c>
      <c r="V1827" s="179" t="str">
        <f t="shared" si="303"/>
        <v/>
      </c>
      <c r="AC1827" s="179" t="str">
        <f>IF('Planilla de Perforacion'!K1861="Repasa","Repasa","")</f>
        <v/>
      </c>
      <c r="AE1827" s="179" t="e">
        <f t="shared" si="304"/>
        <v>#VALUE!</v>
      </c>
      <c r="AG1827" s="179" t="str">
        <f t="shared" si="305"/>
        <v/>
      </c>
      <c r="AK1827" t="str">
        <f t="shared" si="306"/>
        <v/>
      </c>
      <c r="AL1827" t="str">
        <f t="shared" si="298"/>
        <v/>
      </c>
      <c r="AM1827" t="str">
        <f t="shared" si="299"/>
        <v/>
      </c>
    </row>
    <row r="1828" spans="3:39" x14ac:dyDescent="0.25">
      <c r="C1828" s="179" t="str">
        <f>IF('Planilla de Perforacion'!K1862="Conexión","Conexión","")</f>
        <v/>
      </c>
      <c r="F1828" s="179">
        <f>'Planilla de Perforacion'!AF1862</f>
        <v>0</v>
      </c>
      <c r="G1828" s="179">
        <f>'Planilla de Perforacion'!AQ1862</f>
        <v>0</v>
      </c>
      <c r="H1828" s="179">
        <f>'Planilla de Perforacion'!AS1862</f>
        <v>0</v>
      </c>
      <c r="I1828" s="179">
        <f>'Planilla de Perforacion'!AR1862</f>
        <v>0</v>
      </c>
      <c r="N1828" s="191" t="str">
        <f t="array" ref="N1828">IFERROR(INDEX($F$1:$F$1314,SMALL(IF($C$2:$C$1314=$A$2,ROW()),ROW()-1)),"")</f>
        <v/>
      </c>
      <c r="P1828" s="193" t="str">
        <f t="shared" si="300"/>
        <v/>
      </c>
      <c r="Q1828" s="193" t="str">
        <f t="shared" si="301"/>
        <v/>
      </c>
      <c r="R1828" s="179" t="str">
        <f>IF('Planilla de Perforacion'!K1862="Survey","Survey","")</f>
        <v/>
      </c>
      <c r="T1828" s="179" t="e">
        <f t="shared" si="302"/>
        <v>#VALUE!</v>
      </c>
      <c r="V1828" s="179" t="str">
        <f t="shared" si="303"/>
        <v/>
      </c>
      <c r="AC1828" s="179" t="str">
        <f>IF('Planilla de Perforacion'!K1862="Repasa","Repasa","")</f>
        <v/>
      </c>
      <c r="AE1828" s="179" t="e">
        <f t="shared" si="304"/>
        <v>#VALUE!</v>
      </c>
      <c r="AG1828" s="179" t="str">
        <f t="shared" si="305"/>
        <v/>
      </c>
      <c r="AK1828" t="str">
        <f t="shared" si="306"/>
        <v/>
      </c>
      <c r="AL1828" t="str">
        <f t="shared" si="298"/>
        <v/>
      </c>
      <c r="AM1828" t="str">
        <f t="shared" si="299"/>
        <v/>
      </c>
    </row>
    <row r="1829" spans="3:39" x14ac:dyDescent="0.25">
      <c r="C1829" s="179" t="str">
        <f>IF('Planilla de Perforacion'!K1863="Conexión","Conexión","")</f>
        <v/>
      </c>
      <c r="F1829" s="179">
        <f>'Planilla de Perforacion'!AF1863</f>
        <v>0</v>
      </c>
      <c r="G1829" s="179">
        <f>'Planilla de Perforacion'!AQ1863</f>
        <v>0</v>
      </c>
      <c r="H1829" s="179">
        <f>'Planilla de Perforacion'!AS1863</f>
        <v>0</v>
      </c>
      <c r="I1829" s="179">
        <f>'Planilla de Perforacion'!AR1863</f>
        <v>0</v>
      </c>
      <c r="N1829" s="191" t="str">
        <f t="array" ref="N1829">IFERROR(INDEX($F$1:$F$1314,SMALL(IF($C$2:$C$1314=$A$2,ROW()),ROW()-1)),"")</f>
        <v/>
      </c>
      <c r="P1829" s="193" t="str">
        <f t="shared" si="300"/>
        <v/>
      </c>
      <c r="Q1829" s="193" t="str">
        <f t="shared" si="301"/>
        <v/>
      </c>
      <c r="R1829" s="179" t="str">
        <f>IF('Planilla de Perforacion'!K1863="Survey","Survey","")</f>
        <v/>
      </c>
      <c r="T1829" s="179" t="e">
        <f t="shared" si="302"/>
        <v>#VALUE!</v>
      </c>
      <c r="V1829" s="179" t="str">
        <f t="shared" si="303"/>
        <v/>
      </c>
      <c r="AC1829" s="179" t="str">
        <f>IF('Planilla de Perforacion'!K1863="Repasa","Repasa","")</f>
        <v/>
      </c>
      <c r="AE1829" s="179" t="e">
        <f t="shared" si="304"/>
        <v>#VALUE!</v>
      </c>
      <c r="AG1829" s="179" t="str">
        <f t="shared" si="305"/>
        <v/>
      </c>
      <c r="AK1829" t="str">
        <f t="shared" si="306"/>
        <v/>
      </c>
      <c r="AL1829" t="str">
        <f t="shared" si="298"/>
        <v/>
      </c>
      <c r="AM1829" t="str">
        <f t="shared" si="299"/>
        <v/>
      </c>
    </row>
    <row r="1830" spans="3:39" x14ac:dyDescent="0.25">
      <c r="C1830" s="179" t="str">
        <f>IF('Planilla de Perforacion'!K1864="Conexión","Conexión","")</f>
        <v/>
      </c>
      <c r="F1830" s="179">
        <f>'Planilla de Perforacion'!AF1864</f>
        <v>0</v>
      </c>
      <c r="G1830" s="179">
        <f>'Planilla de Perforacion'!AQ1864</f>
        <v>0</v>
      </c>
      <c r="H1830" s="179">
        <f>'Planilla de Perforacion'!AS1864</f>
        <v>0</v>
      </c>
      <c r="I1830" s="179">
        <f>'Planilla de Perforacion'!AR1864</f>
        <v>0</v>
      </c>
      <c r="N1830" s="191" t="str">
        <f t="array" ref="N1830">IFERROR(INDEX($F$1:$F$1314,SMALL(IF($C$2:$C$1314=$A$2,ROW()),ROW()-1)),"")</f>
        <v/>
      </c>
      <c r="P1830" s="193" t="str">
        <f t="shared" si="300"/>
        <v/>
      </c>
      <c r="Q1830" s="193" t="str">
        <f t="shared" si="301"/>
        <v/>
      </c>
      <c r="R1830" s="179" t="str">
        <f>IF('Planilla de Perforacion'!K1864="Survey","Survey","")</f>
        <v/>
      </c>
      <c r="T1830" s="179" t="e">
        <f t="shared" si="302"/>
        <v>#VALUE!</v>
      </c>
      <c r="V1830" s="179" t="str">
        <f t="shared" si="303"/>
        <v/>
      </c>
      <c r="AC1830" s="179" t="str">
        <f>IF('Planilla de Perforacion'!K1864="Repasa","Repasa","")</f>
        <v/>
      </c>
      <c r="AE1830" s="179" t="e">
        <f t="shared" si="304"/>
        <v>#VALUE!</v>
      </c>
      <c r="AG1830" s="179" t="str">
        <f t="shared" si="305"/>
        <v/>
      </c>
      <c r="AK1830" t="str">
        <f t="shared" si="306"/>
        <v/>
      </c>
      <c r="AL1830" t="str">
        <f t="shared" si="298"/>
        <v/>
      </c>
      <c r="AM1830" t="str">
        <f t="shared" si="299"/>
        <v/>
      </c>
    </row>
    <row r="1831" spans="3:39" x14ac:dyDescent="0.25">
      <c r="C1831" s="179" t="str">
        <f>IF('Planilla de Perforacion'!K1865="Conexión","Conexión","")</f>
        <v/>
      </c>
      <c r="F1831" s="179">
        <f>'Planilla de Perforacion'!AF1865</f>
        <v>0</v>
      </c>
      <c r="G1831" s="179">
        <f>'Planilla de Perforacion'!AQ1865</f>
        <v>0</v>
      </c>
      <c r="H1831" s="179">
        <f>'Planilla de Perforacion'!AS1865</f>
        <v>0</v>
      </c>
      <c r="I1831" s="179">
        <f>'Planilla de Perforacion'!AR1865</f>
        <v>0</v>
      </c>
      <c r="N1831" s="191" t="str">
        <f t="array" ref="N1831">IFERROR(INDEX($F$1:$F$1314,SMALL(IF($C$2:$C$1314=$A$2,ROW()),ROW()-1)),"")</f>
        <v/>
      </c>
      <c r="P1831" s="193" t="str">
        <f t="shared" si="300"/>
        <v/>
      </c>
      <c r="Q1831" s="193" t="str">
        <f t="shared" si="301"/>
        <v/>
      </c>
      <c r="R1831" s="179" t="str">
        <f>IF('Planilla de Perforacion'!K1865="Survey","Survey","")</f>
        <v/>
      </c>
      <c r="T1831" s="179" t="e">
        <f t="shared" si="302"/>
        <v>#VALUE!</v>
      </c>
      <c r="V1831" s="179" t="str">
        <f t="shared" si="303"/>
        <v/>
      </c>
      <c r="AC1831" s="179" t="str">
        <f>IF('Planilla de Perforacion'!K1865="Repasa","Repasa","")</f>
        <v/>
      </c>
      <c r="AE1831" s="179" t="e">
        <f t="shared" si="304"/>
        <v>#VALUE!</v>
      </c>
      <c r="AG1831" s="179" t="str">
        <f t="shared" si="305"/>
        <v/>
      </c>
      <c r="AK1831" t="str">
        <f t="shared" si="306"/>
        <v/>
      </c>
      <c r="AL1831" t="str">
        <f t="shared" si="298"/>
        <v/>
      </c>
      <c r="AM1831" t="str">
        <f t="shared" si="299"/>
        <v/>
      </c>
    </row>
    <row r="1832" spans="3:39" x14ac:dyDescent="0.25">
      <c r="C1832" s="179" t="str">
        <f>IF('Planilla de Perforacion'!K1866="Conexión","Conexión","")</f>
        <v/>
      </c>
      <c r="F1832" s="179">
        <f>'Planilla de Perforacion'!AF1866</f>
        <v>0</v>
      </c>
      <c r="G1832" s="179">
        <f>'Planilla de Perforacion'!AQ1866</f>
        <v>0</v>
      </c>
      <c r="H1832" s="179">
        <f>'Planilla de Perforacion'!AS1866</f>
        <v>0</v>
      </c>
      <c r="I1832" s="179">
        <f>'Planilla de Perforacion'!AR1866</f>
        <v>0</v>
      </c>
      <c r="N1832" s="191" t="str">
        <f t="array" ref="N1832">IFERROR(INDEX($F$1:$F$1314,SMALL(IF($C$2:$C$1314=$A$2,ROW()),ROW()-1)),"")</f>
        <v/>
      </c>
      <c r="P1832" s="193" t="str">
        <f t="shared" si="300"/>
        <v/>
      </c>
      <c r="Q1832" s="193" t="str">
        <f t="shared" si="301"/>
        <v/>
      </c>
      <c r="R1832" s="179" t="str">
        <f>IF('Planilla de Perforacion'!K1866="Survey","Survey","")</f>
        <v/>
      </c>
      <c r="T1832" s="179" t="e">
        <f t="shared" si="302"/>
        <v>#VALUE!</v>
      </c>
      <c r="V1832" s="179" t="str">
        <f t="shared" si="303"/>
        <v/>
      </c>
      <c r="AC1832" s="179" t="str">
        <f>IF('Planilla de Perforacion'!K1866="Repasa","Repasa","")</f>
        <v/>
      </c>
      <c r="AE1832" s="179" t="e">
        <f t="shared" si="304"/>
        <v>#VALUE!</v>
      </c>
      <c r="AG1832" s="179" t="str">
        <f t="shared" si="305"/>
        <v/>
      </c>
      <c r="AK1832" t="str">
        <f t="shared" si="306"/>
        <v/>
      </c>
      <c r="AL1832" t="str">
        <f t="shared" si="298"/>
        <v/>
      </c>
      <c r="AM1832" t="str">
        <f t="shared" si="299"/>
        <v/>
      </c>
    </row>
    <row r="1833" spans="3:39" x14ac:dyDescent="0.25">
      <c r="C1833" s="179" t="str">
        <f>IF('Planilla de Perforacion'!K1867="Conexión","Conexión","")</f>
        <v/>
      </c>
      <c r="F1833" s="179">
        <f>'Planilla de Perforacion'!AF1867</f>
        <v>0</v>
      </c>
      <c r="G1833" s="179">
        <f>'Planilla de Perforacion'!AQ1867</f>
        <v>0</v>
      </c>
      <c r="H1833" s="179">
        <f>'Planilla de Perforacion'!AS1867</f>
        <v>0</v>
      </c>
      <c r="I1833" s="179">
        <f>'Planilla de Perforacion'!AR1867</f>
        <v>0</v>
      </c>
      <c r="N1833" s="191" t="str">
        <f t="array" ref="N1833">IFERROR(INDEX($F$1:$F$1314,SMALL(IF($C$2:$C$1314=$A$2,ROW()),ROW()-1)),"")</f>
        <v/>
      </c>
      <c r="P1833" s="193" t="str">
        <f t="shared" si="300"/>
        <v/>
      </c>
      <c r="Q1833" s="193" t="str">
        <f t="shared" si="301"/>
        <v/>
      </c>
      <c r="R1833" s="179" t="str">
        <f>IF('Planilla de Perforacion'!K1867="Survey","Survey","")</f>
        <v/>
      </c>
      <c r="T1833" s="179" t="e">
        <f t="shared" si="302"/>
        <v>#VALUE!</v>
      </c>
      <c r="V1833" s="179" t="str">
        <f t="shared" si="303"/>
        <v/>
      </c>
      <c r="AC1833" s="179" t="str">
        <f>IF('Planilla de Perforacion'!K1867="Repasa","Repasa","")</f>
        <v/>
      </c>
      <c r="AE1833" s="179" t="e">
        <f t="shared" si="304"/>
        <v>#VALUE!</v>
      </c>
      <c r="AG1833" s="179" t="str">
        <f t="shared" si="305"/>
        <v/>
      </c>
      <c r="AK1833" t="str">
        <f t="shared" si="306"/>
        <v/>
      </c>
      <c r="AL1833" t="str">
        <f t="shared" si="298"/>
        <v/>
      </c>
      <c r="AM1833" t="str">
        <f t="shared" si="299"/>
        <v/>
      </c>
    </row>
    <row r="1834" spans="3:39" x14ac:dyDescent="0.25">
      <c r="C1834" s="179" t="str">
        <f>IF('Planilla de Perforacion'!K1868="Conexión","Conexión","")</f>
        <v/>
      </c>
      <c r="F1834" s="179">
        <f>'Planilla de Perforacion'!AF1868</f>
        <v>0</v>
      </c>
      <c r="G1834" s="179">
        <f>'Planilla de Perforacion'!AQ1868</f>
        <v>0</v>
      </c>
      <c r="H1834" s="179">
        <f>'Planilla de Perforacion'!AS1868</f>
        <v>0</v>
      </c>
      <c r="I1834" s="179">
        <f>'Planilla de Perforacion'!AR1868</f>
        <v>0</v>
      </c>
      <c r="N1834" s="191" t="str">
        <f t="array" ref="N1834">IFERROR(INDEX($F$1:$F$1314,SMALL(IF($C$2:$C$1314=$A$2,ROW()),ROW()-1)),"")</f>
        <v/>
      </c>
      <c r="P1834" s="193" t="str">
        <f t="shared" si="300"/>
        <v/>
      </c>
      <c r="Q1834" s="193" t="str">
        <f t="shared" si="301"/>
        <v/>
      </c>
      <c r="R1834" s="179" t="str">
        <f>IF('Planilla de Perforacion'!K1868="Survey","Survey","")</f>
        <v/>
      </c>
      <c r="T1834" s="179" t="e">
        <f t="shared" si="302"/>
        <v>#VALUE!</v>
      </c>
      <c r="V1834" s="179" t="str">
        <f t="shared" si="303"/>
        <v/>
      </c>
      <c r="AC1834" s="179" t="str">
        <f>IF('Planilla de Perforacion'!K1868="Repasa","Repasa","")</f>
        <v/>
      </c>
      <c r="AE1834" s="179" t="e">
        <f t="shared" si="304"/>
        <v>#VALUE!</v>
      </c>
      <c r="AG1834" s="179" t="str">
        <f t="shared" si="305"/>
        <v/>
      </c>
      <c r="AK1834" t="str">
        <f t="shared" si="306"/>
        <v/>
      </c>
      <c r="AL1834" t="str">
        <f t="shared" si="298"/>
        <v/>
      </c>
      <c r="AM1834" t="str">
        <f t="shared" si="299"/>
        <v/>
      </c>
    </row>
    <row r="1835" spans="3:39" x14ac:dyDescent="0.25">
      <c r="C1835" s="179" t="str">
        <f>IF('Planilla de Perforacion'!K1869="Conexión","Conexión","")</f>
        <v/>
      </c>
      <c r="F1835" s="179">
        <f>'Planilla de Perforacion'!AF1869</f>
        <v>0</v>
      </c>
      <c r="G1835" s="179">
        <f>'Planilla de Perforacion'!AQ1869</f>
        <v>0</v>
      </c>
      <c r="H1835" s="179">
        <f>'Planilla de Perforacion'!AS1869</f>
        <v>0</v>
      </c>
      <c r="I1835" s="179">
        <f>'Planilla de Perforacion'!AR1869</f>
        <v>0</v>
      </c>
      <c r="N1835" s="191" t="str">
        <f t="array" ref="N1835">IFERROR(INDEX($F$1:$F$1314,SMALL(IF($C$2:$C$1314=$A$2,ROW()),ROW()-1)),"")</f>
        <v/>
      </c>
      <c r="P1835" s="193" t="str">
        <f t="shared" si="300"/>
        <v/>
      </c>
      <c r="Q1835" s="193" t="str">
        <f t="shared" si="301"/>
        <v/>
      </c>
      <c r="R1835" s="179" t="str">
        <f>IF('Planilla de Perforacion'!K1869="Survey","Survey","")</f>
        <v/>
      </c>
      <c r="T1835" s="179" t="e">
        <f t="shared" si="302"/>
        <v>#VALUE!</v>
      </c>
      <c r="V1835" s="179" t="str">
        <f t="shared" si="303"/>
        <v/>
      </c>
      <c r="AC1835" s="179" t="str">
        <f>IF('Planilla de Perforacion'!K1869="Repasa","Repasa","")</f>
        <v/>
      </c>
      <c r="AE1835" s="179" t="e">
        <f t="shared" si="304"/>
        <v>#VALUE!</v>
      </c>
      <c r="AG1835" s="179" t="str">
        <f t="shared" si="305"/>
        <v/>
      </c>
      <c r="AK1835" t="str">
        <f t="shared" si="306"/>
        <v/>
      </c>
      <c r="AL1835" t="str">
        <f t="shared" si="298"/>
        <v/>
      </c>
      <c r="AM1835" t="str">
        <f t="shared" si="299"/>
        <v/>
      </c>
    </row>
    <row r="1836" spans="3:39" x14ac:dyDescent="0.25">
      <c r="C1836" s="179" t="str">
        <f>IF('Planilla de Perforacion'!K1870="Conexión","Conexión","")</f>
        <v/>
      </c>
      <c r="F1836" s="179">
        <f>'Planilla de Perforacion'!AF1870</f>
        <v>0</v>
      </c>
      <c r="G1836" s="179">
        <f>'Planilla de Perforacion'!AQ1870</f>
        <v>0</v>
      </c>
      <c r="H1836" s="179">
        <f>'Planilla de Perforacion'!AS1870</f>
        <v>0</v>
      </c>
      <c r="I1836" s="179">
        <f>'Planilla de Perforacion'!AR1870</f>
        <v>0</v>
      </c>
      <c r="N1836" s="191" t="str">
        <f t="array" ref="N1836">IFERROR(INDEX($F$1:$F$1314,SMALL(IF($C$2:$C$1314=$A$2,ROW()),ROW()-1)),"")</f>
        <v/>
      </c>
      <c r="P1836" s="193" t="str">
        <f t="shared" si="300"/>
        <v/>
      </c>
      <c r="Q1836" s="193" t="str">
        <f t="shared" si="301"/>
        <v/>
      </c>
      <c r="R1836" s="179" t="str">
        <f>IF('Planilla de Perforacion'!K1870="Survey","Survey","")</f>
        <v/>
      </c>
      <c r="T1836" s="179" t="e">
        <f t="shared" si="302"/>
        <v>#VALUE!</v>
      </c>
      <c r="V1836" s="179" t="str">
        <f t="shared" si="303"/>
        <v/>
      </c>
      <c r="AC1836" s="179" t="str">
        <f>IF('Planilla de Perforacion'!K1870="Repasa","Repasa","")</f>
        <v/>
      </c>
      <c r="AE1836" s="179" t="e">
        <f t="shared" si="304"/>
        <v>#VALUE!</v>
      </c>
      <c r="AG1836" s="179" t="str">
        <f t="shared" si="305"/>
        <v/>
      </c>
      <c r="AK1836" t="str">
        <f t="shared" si="306"/>
        <v/>
      </c>
      <c r="AL1836" t="str">
        <f t="shared" si="298"/>
        <v/>
      </c>
      <c r="AM1836" t="str">
        <f t="shared" si="299"/>
        <v/>
      </c>
    </row>
    <row r="1837" spans="3:39" x14ac:dyDescent="0.25">
      <c r="C1837" s="179" t="str">
        <f>IF('Planilla de Perforacion'!K1871="Conexión","Conexión","")</f>
        <v/>
      </c>
      <c r="F1837" s="179">
        <f>'Planilla de Perforacion'!AF1871</f>
        <v>0</v>
      </c>
      <c r="G1837" s="179">
        <f>'Planilla de Perforacion'!AQ1871</f>
        <v>0</v>
      </c>
      <c r="H1837" s="179">
        <f>'Planilla de Perforacion'!AS1871</f>
        <v>0</v>
      </c>
      <c r="I1837" s="179">
        <f>'Planilla de Perforacion'!AR1871</f>
        <v>0</v>
      </c>
      <c r="N1837" s="191" t="str">
        <f t="array" ref="N1837">IFERROR(INDEX($F$1:$F$1314,SMALL(IF($C$2:$C$1314=$A$2,ROW()),ROW()-1)),"")</f>
        <v/>
      </c>
      <c r="P1837" s="193" t="str">
        <f t="shared" si="300"/>
        <v/>
      </c>
      <c r="Q1837" s="193" t="str">
        <f t="shared" si="301"/>
        <v/>
      </c>
      <c r="R1837" s="179" t="str">
        <f>IF('Planilla de Perforacion'!K1871="Survey","Survey","")</f>
        <v/>
      </c>
      <c r="T1837" s="179" t="e">
        <f t="shared" si="302"/>
        <v>#VALUE!</v>
      </c>
      <c r="V1837" s="179" t="str">
        <f t="shared" si="303"/>
        <v/>
      </c>
      <c r="AC1837" s="179" t="str">
        <f>IF('Planilla de Perforacion'!K1871="Repasa","Repasa","")</f>
        <v/>
      </c>
      <c r="AE1837" s="179" t="e">
        <f t="shared" si="304"/>
        <v>#VALUE!</v>
      </c>
      <c r="AG1837" s="179" t="str">
        <f t="shared" si="305"/>
        <v/>
      </c>
      <c r="AK1837" t="str">
        <f t="shared" si="306"/>
        <v/>
      </c>
      <c r="AL1837" t="str">
        <f t="shared" si="298"/>
        <v/>
      </c>
      <c r="AM1837" t="str">
        <f t="shared" si="299"/>
        <v/>
      </c>
    </row>
    <row r="1838" spans="3:39" x14ac:dyDescent="0.25">
      <c r="C1838" s="179" t="str">
        <f>IF('Planilla de Perforacion'!K1872="Conexión","Conexión","")</f>
        <v/>
      </c>
      <c r="F1838" s="179">
        <f>'Planilla de Perforacion'!AF1872</f>
        <v>0</v>
      </c>
      <c r="G1838" s="179">
        <f>'Planilla de Perforacion'!AQ1872</f>
        <v>0</v>
      </c>
      <c r="H1838" s="179">
        <f>'Planilla de Perforacion'!AS1872</f>
        <v>0</v>
      </c>
      <c r="I1838" s="179">
        <f>'Planilla de Perforacion'!AR1872</f>
        <v>0</v>
      </c>
      <c r="N1838" s="191" t="str">
        <f t="array" ref="N1838">IFERROR(INDEX($F$1:$F$1314,SMALL(IF($C$2:$C$1314=$A$2,ROW()),ROW()-1)),"")</f>
        <v/>
      </c>
      <c r="P1838" s="193" t="str">
        <f t="shared" si="300"/>
        <v/>
      </c>
      <c r="Q1838" s="193" t="str">
        <f t="shared" si="301"/>
        <v/>
      </c>
      <c r="R1838" s="179" t="str">
        <f>IF('Planilla de Perforacion'!K1872="Survey","Survey","")</f>
        <v/>
      </c>
      <c r="T1838" s="179" t="e">
        <f t="shared" si="302"/>
        <v>#VALUE!</v>
      </c>
      <c r="V1838" s="179" t="str">
        <f t="shared" si="303"/>
        <v/>
      </c>
      <c r="AC1838" s="179" t="str">
        <f>IF('Planilla de Perforacion'!K1872="Repasa","Repasa","")</f>
        <v/>
      </c>
      <c r="AE1838" s="179" t="e">
        <f t="shared" si="304"/>
        <v>#VALUE!</v>
      </c>
      <c r="AG1838" s="179" t="str">
        <f t="shared" si="305"/>
        <v/>
      </c>
      <c r="AK1838" t="str">
        <f t="shared" si="306"/>
        <v/>
      </c>
      <c r="AL1838" t="str">
        <f t="shared" si="298"/>
        <v/>
      </c>
      <c r="AM1838" t="str">
        <f t="shared" si="299"/>
        <v/>
      </c>
    </row>
    <row r="1839" spans="3:39" x14ac:dyDescent="0.25">
      <c r="C1839" s="179" t="str">
        <f>IF('Planilla de Perforacion'!K1873="Conexión","Conexión","")</f>
        <v/>
      </c>
      <c r="F1839" s="179">
        <f>'Planilla de Perforacion'!AF1873</f>
        <v>0</v>
      </c>
      <c r="G1839" s="179">
        <f>'Planilla de Perforacion'!AQ1873</f>
        <v>0</v>
      </c>
      <c r="H1839" s="179">
        <f>'Planilla de Perforacion'!AS1873</f>
        <v>0</v>
      </c>
      <c r="I1839" s="179">
        <f>'Planilla de Perforacion'!AR1873</f>
        <v>0</v>
      </c>
      <c r="N1839" s="191" t="str">
        <f t="array" ref="N1839">IFERROR(INDEX($F$1:$F$1314,SMALL(IF($C$2:$C$1314=$A$2,ROW()),ROW()-1)),"")</f>
        <v/>
      </c>
      <c r="P1839" s="193" t="str">
        <f t="shared" si="300"/>
        <v/>
      </c>
      <c r="Q1839" s="193" t="str">
        <f t="shared" si="301"/>
        <v/>
      </c>
      <c r="R1839" s="179" t="str">
        <f>IF('Planilla de Perforacion'!K1873="Survey","Survey","")</f>
        <v/>
      </c>
      <c r="T1839" s="179" t="e">
        <f t="shared" si="302"/>
        <v>#VALUE!</v>
      </c>
      <c r="V1839" s="179" t="str">
        <f t="shared" si="303"/>
        <v/>
      </c>
      <c r="AC1839" s="179" t="str">
        <f>IF('Planilla de Perforacion'!K1873="Repasa","Repasa","")</f>
        <v/>
      </c>
      <c r="AE1839" s="179" t="e">
        <f t="shared" si="304"/>
        <v>#VALUE!</v>
      </c>
      <c r="AG1839" s="179" t="str">
        <f t="shared" si="305"/>
        <v/>
      </c>
      <c r="AK1839" t="str">
        <f t="shared" si="306"/>
        <v/>
      </c>
      <c r="AL1839" t="str">
        <f t="shared" si="298"/>
        <v/>
      </c>
      <c r="AM1839" t="str">
        <f t="shared" si="299"/>
        <v/>
      </c>
    </row>
    <row r="1840" spans="3:39" x14ac:dyDescent="0.25">
      <c r="C1840" s="179" t="str">
        <f>IF('Planilla de Perforacion'!K1874="Conexión","Conexión","")</f>
        <v/>
      </c>
      <c r="F1840" s="179">
        <f>'Planilla de Perforacion'!AF1874</f>
        <v>0</v>
      </c>
      <c r="G1840" s="179">
        <f>'Planilla de Perforacion'!AQ1874</f>
        <v>0</v>
      </c>
      <c r="H1840" s="179">
        <f>'Planilla de Perforacion'!AS1874</f>
        <v>0</v>
      </c>
      <c r="I1840" s="179">
        <f>'Planilla de Perforacion'!AR1874</f>
        <v>0</v>
      </c>
      <c r="N1840" s="191" t="str">
        <f t="array" ref="N1840">IFERROR(INDEX($F$1:$F$1314,SMALL(IF($C$2:$C$1314=$A$2,ROW()),ROW()-1)),"")</f>
        <v/>
      </c>
      <c r="P1840" s="193" t="str">
        <f t="shared" si="300"/>
        <v/>
      </c>
      <c r="Q1840" s="193" t="str">
        <f t="shared" si="301"/>
        <v/>
      </c>
      <c r="R1840" s="179" t="str">
        <f>IF('Planilla de Perforacion'!K1874="Survey","Survey","")</f>
        <v/>
      </c>
      <c r="T1840" s="179" t="e">
        <f t="shared" si="302"/>
        <v>#VALUE!</v>
      </c>
      <c r="V1840" s="179" t="str">
        <f t="shared" si="303"/>
        <v/>
      </c>
      <c r="AC1840" s="179" t="str">
        <f>IF('Planilla de Perforacion'!K1874="Repasa","Repasa","")</f>
        <v/>
      </c>
      <c r="AE1840" s="179" t="e">
        <f t="shared" si="304"/>
        <v>#VALUE!</v>
      </c>
      <c r="AG1840" s="179" t="str">
        <f t="shared" si="305"/>
        <v/>
      </c>
      <c r="AK1840" t="str">
        <f t="shared" si="306"/>
        <v/>
      </c>
      <c r="AL1840" t="str">
        <f t="shared" si="298"/>
        <v/>
      </c>
      <c r="AM1840" t="str">
        <f t="shared" si="299"/>
        <v/>
      </c>
    </row>
    <row r="1841" spans="3:39" x14ac:dyDescent="0.25">
      <c r="C1841" s="179" t="str">
        <f>IF('Planilla de Perforacion'!K1875="Conexión","Conexión","")</f>
        <v/>
      </c>
      <c r="F1841" s="179">
        <f>'Planilla de Perforacion'!AF1875</f>
        <v>0</v>
      </c>
      <c r="G1841" s="179">
        <f>'Planilla de Perforacion'!AQ1875</f>
        <v>0</v>
      </c>
      <c r="H1841" s="179">
        <f>'Planilla de Perforacion'!AS1875</f>
        <v>0</v>
      </c>
      <c r="I1841" s="179">
        <f>'Planilla de Perforacion'!AR1875</f>
        <v>0</v>
      </c>
      <c r="N1841" s="191" t="str">
        <f t="array" ref="N1841">IFERROR(INDEX($F$1:$F$1314,SMALL(IF($C$2:$C$1314=$A$2,ROW()),ROW()-1)),"")</f>
        <v/>
      </c>
      <c r="P1841" s="193" t="str">
        <f t="shared" si="300"/>
        <v/>
      </c>
      <c r="Q1841" s="193" t="str">
        <f t="shared" si="301"/>
        <v/>
      </c>
      <c r="R1841" s="179" t="str">
        <f>IF('Planilla de Perforacion'!K1875="Survey","Survey","")</f>
        <v/>
      </c>
      <c r="T1841" s="179" t="e">
        <f t="shared" si="302"/>
        <v>#VALUE!</v>
      </c>
      <c r="V1841" s="179" t="str">
        <f t="shared" si="303"/>
        <v/>
      </c>
      <c r="AC1841" s="179" t="str">
        <f>IF('Planilla de Perforacion'!K1875="Repasa","Repasa","")</f>
        <v/>
      </c>
      <c r="AE1841" s="179" t="e">
        <f t="shared" si="304"/>
        <v>#VALUE!</v>
      </c>
      <c r="AG1841" s="179" t="str">
        <f t="shared" si="305"/>
        <v/>
      </c>
      <c r="AK1841" t="str">
        <f t="shared" si="306"/>
        <v/>
      </c>
      <c r="AL1841" t="str">
        <f t="shared" si="298"/>
        <v/>
      </c>
      <c r="AM1841" t="str">
        <f t="shared" si="299"/>
        <v/>
      </c>
    </row>
    <row r="1842" spans="3:39" x14ac:dyDescent="0.25">
      <c r="C1842" s="179" t="str">
        <f>IF('Planilla de Perforacion'!K1876="Conexión","Conexión","")</f>
        <v/>
      </c>
      <c r="F1842" s="179">
        <f>'Planilla de Perforacion'!AF1876</f>
        <v>0</v>
      </c>
      <c r="G1842" s="179">
        <f>'Planilla de Perforacion'!AQ1876</f>
        <v>0</v>
      </c>
      <c r="H1842" s="179">
        <f>'Planilla de Perforacion'!AS1876</f>
        <v>0</v>
      </c>
      <c r="I1842" s="179">
        <f>'Planilla de Perforacion'!AR1876</f>
        <v>0</v>
      </c>
      <c r="N1842" s="191" t="str">
        <f t="array" ref="N1842">IFERROR(INDEX($F$1:$F$1314,SMALL(IF($C$2:$C$1314=$A$2,ROW()),ROW()-1)),"")</f>
        <v/>
      </c>
      <c r="P1842" s="193" t="str">
        <f t="shared" si="300"/>
        <v/>
      </c>
      <c r="Q1842" s="193" t="str">
        <f t="shared" si="301"/>
        <v/>
      </c>
      <c r="R1842" s="179" t="str">
        <f>IF('Planilla de Perforacion'!K1876="Survey","Survey","")</f>
        <v/>
      </c>
      <c r="T1842" s="179" t="e">
        <f t="shared" si="302"/>
        <v>#VALUE!</v>
      </c>
      <c r="V1842" s="179" t="str">
        <f t="shared" si="303"/>
        <v/>
      </c>
      <c r="AC1842" s="179" t="str">
        <f>IF('Planilla de Perforacion'!K1876="Repasa","Repasa","")</f>
        <v/>
      </c>
      <c r="AE1842" s="179" t="e">
        <f t="shared" si="304"/>
        <v>#VALUE!</v>
      </c>
      <c r="AG1842" s="179" t="str">
        <f t="shared" si="305"/>
        <v/>
      </c>
      <c r="AK1842" t="str">
        <f t="shared" si="306"/>
        <v/>
      </c>
      <c r="AL1842" t="str">
        <f t="shared" si="298"/>
        <v/>
      </c>
      <c r="AM1842" t="str">
        <f t="shared" si="299"/>
        <v/>
      </c>
    </row>
    <row r="1843" spans="3:39" x14ac:dyDescent="0.25">
      <c r="C1843" s="179" t="str">
        <f>IF('Planilla de Perforacion'!K1877="Conexión","Conexión","")</f>
        <v/>
      </c>
      <c r="F1843" s="179">
        <f>'Planilla de Perforacion'!AF1877</f>
        <v>0</v>
      </c>
      <c r="G1843" s="179">
        <f>'Planilla de Perforacion'!AQ1877</f>
        <v>0</v>
      </c>
      <c r="H1843" s="179">
        <f>'Planilla de Perforacion'!AS1877</f>
        <v>0</v>
      </c>
      <c r="I1843" s="179">
        <f>'Planilla de Perforacion'!AR1877</f>
        <v>0</v>
      </c>
      <c r="N1843" s="191" t="str">
        <f t="array" ref="N1843">IFERROR(INDEX($F$1:$F$1314,SMALL(IF($C$2:$C$1314=$A$2,ROW()),ROW()-1)),"")</f>
        <v/>
      </c>
      <c r="P1843" s="193" t="str">
        <f t="shared" si="300"/>
        <v/>
      </c>
      <c r="Q1843" s="193" t="str">
        <f t="shared" si="301"/>
        <v/>
      </c>
      <c r="R1843" s="179" t="str">
        <f>IF('Planilla de Perforacion'!K1877="Survey","Survey","")</f>
        <v/>
      </c>
      <c r="T1843" s="179" t="e">
        <f t="shared" si="302"/>
        <v>#VALUE!</v>
      </c>
      <c r="V1843" s="179" t="str">
        <f t="shared" si="303"/>
        <v/>
      </c>
      <c r="AC1843" s="179" t="str">
        <f>IF('Planilla de Perforacion'!K1877="Repasa","Repasa","")</f>
        <v/>
      </c>
      <c r="AE1843" s="179" t="e">
        <f t="shared" si="304"/>
        <v>#VALUE!</v>
      </c>
      <c r="AG1843" s="179" t="str">
        <f t="shared" si="305"/>
        <v/>
      </c>
      <c r="AK1843" t="str">
        <f t="shared" si="306"/>
        <v/>
      </c>
      <c r="AL1843" t="str">
        <f t="shared" si="298"/>
        <v/>
      </c>
      <c r="AM1843" t="str">
        <f t="shared" si="299"/>
        <v/>
      </c>
    </row>
    <row r="1844" spans="3:39" x14ac:dyDescent="0.25">
      <c r="C1844" s="179" t="str">
        <f>IF('Planilla de Perforacion'!K1878="Conexión","Conexión","")</f>
        <v/>
      </c>
      <c r="F1844" s="179">
        <f>'Planilla de Perforacion'!AF1878</f>
        <v>0</v>
      </c>
      <c r="G1844" s="179">
        <f>'Planilla de Perforacion'!AQ1878</f>
        <v>0</v>
      </c>
      <c r="H1844" s="179">
        <f>'Planilla de Perforacion'!AS1878</f>
        <v>0</v>
      </c>
      <c r="I1844" s="179">
        <f>'Planilla de Perforacion'!AR1878</f>
        <v>0</v>
      </c>
      <c r="N1844" s="191" t="str">
        <f t="array" ref="N1844">IFERROR(INDEX($F$1:$F$1314,SMALL(IF($C$2:$C$1314=$A$2,ROW()),ROW()-1)),"")</f>
        <v/>
      </c>
      <c r="P1844" s="193" t="str">
        <f t="shared" si="300"/>
        <v/>
      </c>
      <c r="Q1844" s="193" t="str">
        <f t="shared" si="301"/>
        <v/>
      </c>
      <c r="R1844" s="179" t="str">
        <f>IF('Planilla de Perforacion'!K1878="Survey","Survey","")</f>
        <v/>
      </c>
      <c r="T1844" s="179" t="e">
        <f t="shared" si="302"/>
        <v>#VALUE!</v>
      </c>
      <c r="V1844" s="179" t="str">
        <f t="shared" si="303"/>
        <v/>
      </c>
      <c r="AC1844" s="179" t="str">
        <f>IF('Planilla de Perforacion'!K1878="Repasa","Repasa","")</f>
        <v/>
      </c>
      <c r="AE1844" s="179" t="e">
        <f t="shared" si="304"/>
        <v>#VALUE!</v>
      </c>
      <c r="AG1844" s="179" t="str">
        <f t="shared" si="305"/>
        <v/>
      </c>
      <c r="AK1844" t="str">
        <f t="shared" si="306"/>
        <v/>
      </c>
      <c r="AL1844" t="str">
        <f t="shared" si="298"/>
        <v/>
      </c>
      <c r="AM1844" t="str">
        <f t="shared" si="299"/>
        <v/>
      </c>
    </row>
    <row r="1845" spans="3:39" x14ac:dyDescent="0.25">
      <c r="C1845" s="179" t="str">
        <f>IF('Planilla de Perforacion'!K1879="Conexión","Conexión","")</f>
        <v/>
      </c>
      <c r="F1845" s="179">
        <f>'Planilla de Perforacion'!AF1879</f>
        <v>0</v>
      </c>
      <c r="G1845" s="179">
        <f>'Planilla de Perforacion'!AQ1879</f>
        <v>0</v>
      </c>
      <c r="H1845" s="179">
        <f>'Planilla de Perforacion'!AS1879</f>
        <v>0</v>
      </c>
      <c r="I1845" s="179">
        <f>'Planilla de Perforacion'!AR1879</f>
        <v>0</v>
      </c>
      <c r="N1845" s="191" t="str">
        <f t="array" ref="N1845">IFERROR(INDEX($F$1:$F$1314,SMALL(IF($C$2:$C$1314=$A$2,ROW()),ROW()-1)),"")</f>
        <v/>
      </c>
      <c r="P1845" s="193" t="str">
        <f t="shared" si="300"/>
        <v/>
      </c>
      <c r="Q1845" s="193" t="str">
        <f t="shared" si="301"/>
        <v/>
      </c>
      <c r="R1845" s="179" t="str">
        <f>IF('Planilla de Perforacion'!K1879="Survey","Survey","")</f>
        <v/>
      </c>
      <c r="T1845" s="179" t="e">
        <f t="shared" si="302"/>
        <v>#VALUE!</v>
      </c>
      <c r="V1845" s="179" t="str">
        <f t="shared" si="303"/>
        <v/>
      </c>
      <c r="AC1845" s="179" t="str">
        <f>IF('Planilla de Perforacion'!K1879="Repasa","Repasa","")</f>
        <v/>
      </c>
      <c r="AE1845" s="179" t="e">
        <f t="shared" si="304"/>
        <v>#VALUE!</v>
      </c>
      <c r="AG1845" s="179" t="str">
        <f t="shared" si="305"/>
        <v/>
      </c>
      <c r="AK1845" t="str">
        <f t="shared" si="306"/>
        <v/>
      </c>
      <c r="AL1845" t="str">
        <f t="shared" si="298"/>
        <v/>
      </c>
      <c r="AM1845" t="str">
        <f t="shared" si="299"/>
        <v/>
      </c>
    </row>
    <row r="1846" spans="3:39" x14ac:dyDescent="0.25">
      <c r="C1846" s="179" t="str">
        <f>IF('Planilla de Perforacion'!K1880="Conexión","Conexión","")</f>
        <v/>
      </c>
      <c r="F1846" s="179">
        <f>'Planilla de Perforacion'!AF1880</f>
        <v>0</v>
      </c>
      <c r="G1846" s="179">
        <f>'Planilla de Perforacion'!AQ1880</f>
        <v>0</v>
      </c>
      <c r="H1846" s="179">
        <f>'Planilla de Perforacion'!AS1880</f>
        <v>0</v>
      </c>
      <c r="I1846" s="179">
        <f>'Planilla de Perforacion'!AR1880</f>
        <v>0</v>
      </c>
      <c r="N1846" s="191" t="str">
        <f t="array" ref="N1846">IFERROR(INDEX($F$1:$F$1314,SMALL(IF($C$2:$C$1314=$A$2,ROW()),ROW()-1)),"")</f>
        <v/>
      </c>
      <c r="P1846" s="193" t="str">
        <f t="shared" si="300"/>
        <v/>
      </c>
      <c r="Q1846" s="193" t="str">
        <f t="shared" si="301"/>
        <v/>
      </c>
      <c r="R1846" s="179" t="str">
        <f>IF('Planilla de Perforacion'!K1880="Survey","Survey","")</f>
        <v/>
      </c>
      <c r="T1846" s="179" t="e">
        <f t="shared" si="302"/>
        <v>#VALUE!</v>
      </c>
      <c r="V1846" s="179" t="str">
        <f t="shared" si="303"/>
        <v/>
      </c>
      <c r="AC1846" s="179" t="str">
        <f>IF('Planilla de Perforacion'!K1880="Repasa","Repasa","")</f>
        <v/>
      </c>
      <c r="AE1846" s="179" t="e">
        <f t="shared" si="304"/>
        <v>#VALUE!</v>
      </c>
      <c r="AG1846" s="179" t="str">
        <f t="shared" si="305"/>
        <v/>
      </c>
      <c r="AK1846" t="str">
        <f t="shared" si="306"/>
        <v/>
      </c>
      <c r="AL1846" t="str">
        <f t="shared" si="298"/>
        <v/>
      </c>
      <c r="AM1846" t="str">
        <f t="shared" si="299"/>
        <v/>
      </c>
    </row>
    <row r="1847" spans="3:39" x14ac:dyDescent="0.25">
      <c r="C1847" s="179" t="str">
        <f>IF('Planilla de Perforacion'!K1881="Conexión","Conexión","")</f>
        <v/>
      </c>
      <c r="F1847" s="179">
        <f>'Planilla de Perforacion'!AF1881</f>
        <v>0</v>
      </c>
      <c r="G1847" s="179">
        <f>'Planilla de Perforacion'!AQ1881</f>
        <v>0</v>
      </c>
      <c r="H1847" s="179">
        <f>'Planilla de Perforacion'!AS1881</f>
        <v>0</v>
      </c>
      <c r="I1847" s="179">
        <f>'Planilla de Perforacion'!AR1881</f>
        <v>0</v>
      </c>
      <c r="N1847" s="191" t="str">
        <f t="array" ref="N1847">IFERROR(INDEX($F$1:$F$1314,SMALL(IF($C$2:$C$1314=$A$2,ROW()),ROW()-1)),"")</f>
        <v/>
      </c>
      <c r="P1847" s="193" t="str">
        <f t="shared" si="300"/>
        <v/>
      </c>
      <c r="Q1847" s="193" t="str">
        <f t="shared" si="301"/>
        <v/>
      </c>
      <c r="R1847" s="179" t="str">
        <f>IF('Planilla de Perforacion'!K1881="Survey","Survey","")</f>
        <v/>
      </c>
      <c r="T1847" s="179" t="e">
        <f t="shared" si="302"/>
        <v>#VALUE!</v>
      </c>
      <c r="V1847" s="179" t="str">
        <f t="shared" si="303"/>
        <v/>
      </c>
      <c r="AC1847" s="179" t="str">
        <f>IF('Planilla de Perforacion'!K1881="Repasa","Repasa","")</f>
        <v/>
      </c>
      <c r="AE1847" s="179" t="e">
        <f t="shared" si="304"/>
        <v>#VALUE!</v>
      </c>
      <c r="AG1847" s="179" t="str">
        <f t="shared" si="305"/>
        <v/>
      </c>
      <c r="AK1847" t="str">
        <f t="shared" si="306"/>
        <v/>
      </c>
      <c r="AL1847" t="str">
        <f t="shared" si="298"/>
        <v/>
      </c>
      <c r="AM1847" t="str">
        <f t="shared" si="299"/>
        <v/>
      </c>
    </row>
    <row r="1848" spans="3:39" x14ac:dyDescent="0.25">
      <c r="C1848" s="179" t="str">
        <f>IF('Planilla de Perforacion'!K1882="Conexión","Conexión","")</f>
        <v/>
      </c>
      <c r="F1848" s="179">
        <f>'Planilla de Perforacion'!AF1882</f>
        <v>0</v>
      </c>
      <c r="G1848" s="179">
        <f>'Planilla de Perforacion'!AQ1882</f>
        <v>0</v>
      </c>
      <c r="H1848" s="179">
        <f>'Planilla de Perforacion'!AS1882</f>
        <v>0</v>
      </c>
      <c r="I1848" s="179">
        <f>'Planilla de Perforacion'!AR1882</f>
        <v>0</v>
      </c>
      <c r="N1848" s="191" t="str">
        <f t="array" ref="N1848">IFERROR(INDEX($F$1:$F$1314,SMALL(IF($C$2:$C$1314=$A$2,ROW()),ROW()-1)),"")</f>
        <v/>
      </c>
      <c r="P1848" s="193" t="str">
        <f t="shared" si="300"/>
        <v/>
      </c>
      <c r="Q1848" s="193" t="str">
        <f t="shared" si="301"/>
        <v/>
      </c>
      <c r="R1848" s="179" t="str">
        <f>IF('Planilla de Perforacion'!K1882="Survey","Survey","")</f>
        <v/>
      </c>
      <c r="T1848" s="179" t="e">
        <f t="shared" si="302"/>
        <v>#VALUE!</v>
      </c>
      <c r="V1848" s="179" t="str">
        <f t="shared" si="303"/>
        <v/>
      </c>
      <c r="AC1848" s="179" t="str">
        <f>IF('Planilla de Perforacion'!K1882="Repasa","Repasa","")</f>
        <v/>
      </c>
      <c r="AE1848" s="179" t="e">
        <f t="shared" si="304"/>
        <v>#VALUE!</v>
      </c>
      <c r="AG1848" s="179" t="str">
        <f t="shared" si="305"/>
        <v/>
      </c>
      <c r="AK1848" t="str">
        <f t="shared" si="306"/>
        <v/>
      </c>
      <c r="AL1848" t="str">
        <f t="shared" si="298"/>
        <v/>
      </c>
      <c r="AM1848" t="str">
        <f t="shared" si="299"/>
        <v/>
      </c>
    </row>
    <row r="1849" spans="3:39" x14ac:dyDescent="0.25">
      <c r="C1849" s="179" t="str">
        <f>IF('Planilla de Perforacion'!K1883="Conexión","Conexión","")</f>
        <v/>
      </c>
      <c r="F1849" s="179">
        <f>'Planilla de Perforacion'!AF1883</f>
        <v>0</v>
      </c>
      <c r="G1849" s="179">
        <f>'Planilla de Perforacion'!AQ1883</f>
        <v>0</v>
      </c>
      <c r="H1849" s="179">
        <f>'Planilla de Perforacion'!AS1883</f>
        <v>0</v>
      </c>
      <c r="I1849" s="179">
        <f>'Planilla de Perforacion'!AR1883</f>
        <v>0</v>
      </c>
      <c r="N1849" s="191" t="str">
        <f t="array" ref="N1849">IFERROR(INDEX($F$1:$F$1314,SMALL(IF($C$2:$C$1314=$A$2,ROW()),ROW()-1)),"")</f>
        <v/>
      </c>
      <c r="P1849" s="193" t="str">
        <f t="shared" si="300"/>
        <v/>
      </c>
      <c r="Q1849" s="193" t="str">
        <f t="shared" si="301"/>
        <v/>
      </c>
      <c r="R1849" s="179" t="str">
        <f>IF('Planilla de Perforacion'!K1883="Survey","Survey","")</f>
        <v/>
      </c>
      <c r="T1849" s="179" t="e">
        <f t="shared" si="302"/>
        <v>#VALUE!</v>
      </c>
      <c r="V1849" s="179" t="str">
        <f t="shared" si="303"/>
        <v/>
      </c>
      <c r="AC1849" s="179" t="str">
        <f>IF('Planilla de Perforacion'!K1883="Repasa","Repasa","")</f>
        <v/>
      </c>
      <c r="AE1849" s="179" t="e">
        <f t="shared" si="304"/>
        <v>#VALUE!</v>
      </c>
      <c r="AG1849" s="179" t="str">
        <f t="shared" si="305"/>
        <v/>
      </c>
      <c r="AK1849" t="str">
        <f t="shared" si="306"/>
        <v/>
      </c>
      <c r="AL1849" t="str">
        <f t="shared" si="298"/>
        <v/>
      </c>
      <c r="AM1849" t="str">
        <f t="shared" si="299"/>
        <v/>
      </c>
    </row>
    <row r="1850" spans="3:39" x14ac:dyDescent="0.25">
      <c r="C1850" s="179" t="str">
        <f>IF('Planilla de Perforacion'!K1884="Conexión","Conexión","")</f>
        <v/>
      </c>
      <c r="F1850" s="179">
        <f>'Planilla de Perforacion'!AF1884</f>
        <v>0</v>
      </c>
      <c r="G1850" s="179">
        <f>'Planilla de Perforacion'!AQ1884</f>
        <v>0</v>
      </c>
      <c r="H1850" s="179">
        <f>'Planilla de Perforacion'!AS1884</f>
        <v>0</v>
      </c>
      <c r="I1850" s="179">
        <f>'Planilla de Perforacion'!AR1884</f>
        <v>0</v>
      </c>
      <c r="N1850" s="191" t="str">
        <f t="array" ref="N1850">IFERROR(INDEX($F$1:$F$1314,SMALL(IF($C$2:$C$1314=$A$2,ROW()),ROW()-1)),"")</f>
        <v/>
      </c>
      <c r="P1850" s="193" t="str">
        <f t="shared" si="300"/>
        <v/>
      </c>
      <c r="Q1850" s="193" t="str">
        <f t="shared" si="301"/>
        <v/>
      </c>
      <c r="R1850" s="179" t="str">
        <f>IF('Planilla de Perforacion'!K1884="Survey","Survey","")</f>
        <v/>
      </c>
      <c r="T1850" s="179" t="e">
        <f t="shared" si="302"/>
        <v>#VALUE!</v>
      </c>
      <c r="V1850" s="179" t="str">
        <f t="shared" si="303"/>
        <v/>
      </c>
      <c r="AC1850" s="179" t="str">
        <f>IF('Planilla de Perforacion'!K1884="Repasa","Repasa","")</f>
        <v/>
      </c>
      <c r="AE1850" s="179" t="e">
        <f t="shared" si="304"/>
        <v>#VALUE!</v>
      </c>
      <c r="AG1850" s="179" t="str">
        <f t="shared" si="305"/>
        <v/>
      </c>
      <c r="AK1850" t="str">
        <f t="shared" si="306"/>
        <v/>
      </c>
      <c r="AL1850" t="str">
        <f t="shared" si="298"/>
        <v/>
      </c>
      <c r="AM1850" t="str">
        <f t="shared" si="299"/>
        <v/>
      </c>
    </row>
    <row r="1851" spans="3:39" x14ac:dyDescent="0.25">
      <c r="C1851" s="179" t="str">
        <f>IF('Planilla de Perforacion'!K1885="Conexión","Conexión","")</f>
        <v/>
      </c>
      <c r="F1851" s="179">
        <f>'Planilla de Perforacion'!AF1885</f>
        <v>0</v>
      </c>
      <c r="G1851" s="179">
        <f>'Planilla de Perforacion'!AQ1885</f>
        <v>0</v>
      </c>
      <c r="H1851" s="179">
        <f>'Planilla de Perforacion'!AS1885</f>
        <v>0</v>
      </c>
      <c r="I1851" s="179">
        <f>'Planilla de Perforacion'!AR1885</f>
        <v>0</v>
      </c>
      <c r="N1851" s="191" t="str">
        <f t="array" ref="N1851">IFERROR(INDEX($F$1:$F$1314,SMALL(IF($C$2:$C$1314=$A$2,ROW()),ROW()-1)),"")</f>
        <v/>
      </c>
      <c r="P1851" s="193" t="str">
        <f t="shared" si="300"/>
        <v/>
      </c>
      <c r="Q1851" s="193" t="str">
        <f t="shared" si="301"/>
        <v/>
      </c>
      <c r="R1851" s="179" t="str">
        <f>IF('Planilla de Perforacion'!K1885="Survey","Survey","")</f>
        <v/>
      </c>
      <c r="T1851" s="179" t="e">
        <f t="shared" si="302"/>
        <v>#VALUE!</v>
      </c>
      <c r="V1851" s="179" t="str">
        <f t="shared" si="303"/>
        <v/>
      </c>
      <c r="AC1851" s="179" t="str">
        <f>IF('Planilla de Perforacion'!K1885="Repasa","Repasa","")</f>
        <v/>
      </c>
      <c r="AE1851" s="179" t="e">
        <f t="shared" si="304"/>
        <v>#VALUE!</v>
      </c>
      <c r="AG1851" s="179" t="str">
        <f t="shared" si="305"/>
        <v/>
      </c>
      <c r="AK1851" t="str">
        <f t="shared" si="306"/>
        <v/>
      </c>
      <c r="AL1851" t="str">
        <f t="shared" si="298"/>
        <v/>
      </c>
      <c r="AM1851" t="str">
        <f t="shared" si="299"/>
        <v/>
      </c>
    </row>
    <row r="1852" spans="3:39" x14ac:dyDescent="0.25">
      <c r="C1852" s="179" t="str">
        <f>IF('Planilla de Perforacion'!K1886="Conexión","Conexión","")</f>
        <v/>
      </c>
      <c r="F1852" s="179">
        <f>'Planilla de Perforacion'!AF1886</f>
        <v>0</v>
      </c>
      <c r="G1852" s="179">
        <f>'Planilla de Perforacion'!AQ1886</f>
        <v>0</v>
      </c>
      <c r="H1852" s="179">
        <f>'Planilla de Perforacion'!AS1886</f>
        <v>0</v>
      </c>
      <c r="I1852" s="179">
        <f>'Planilla de Perforacion'!AR1886</f>
        <v>0</v>
      </c>
      <c r="N1852" s="191" t="str">
        <f t="array" ref="N1852">IFERROR(INDEX($F$1:$F$1314,SMALL(IF($C$2:$C$1314=$A$2,ROW()),ROW()-1)),"")</f>
        <v/>
      </c>
      <c r="P1852" s="193" t="str">
        <f t="shared" si="300"/>
        <v/>
      </c>
      <c r="Q1852" s="193" t="str">
        <f t="shared" si="301"/>
        <v/>
      </c>
      <c r="R1852" s="179" t="str">
        <f>IF('Planilla de Perforacion'!K1886="Survey","Survey","")</f>
        <v/>
      </c>
      <c r="T1852" s="179" t="e">
        <f t="shared" si="302"/>
        <v>#VALUE!</v>
      </c>
      <c r="V1852" s="179" t="str">
        <f t="shared" si="303"/>
        <v/>
      </c>
      <c r="AC1852" s="179" t="str">
        <f>IF('Planilla de Perforacion'!K1886="Repasa","Repasa","")</f>
        <v/>
      </c>
      <c r="AE1852" s="179" t="e">
        <f t="shared" si="304"/>
        <v>#VALUE!</v>
      </c>
      <c r="AG1852" s="179" t="str">
        <f t="shared" si="305"/>
        <v/>
      </c>
      <c r="AK1852" t="str">
        <f t="shared" si="306"/>
        <v/>
      </c>
      <c r="AL1852" t="str">
        <f t="shared" si="298"/>
        <v/>
      </c>
      <c r="AM1852" t="str">
        <f t="shared" si="299"/>
        <v/>
      </c>
    </row>
    <row r="1853" spans="3:39" x14ac:dyDescent="0.25">
      <c r="C1853" s="179" t="str">
        <f>IF('Planilla de Perforacion'!K1887="Conexión","Conexión","")</f>
        <v/>
      </c>
      <c r="F1853" s="179">
        <f>'Planilla de Perforacion'!AF1887</f>
        <v>0</v>
      </c>
      <c r="G1853" s="179">
        <f>'Planilla de Perforacion'!AQ1887</f>
        <v>0</v>
      </c>
      <c r="H1853" s="179">
        <f>'Planilla de Perforacion'!AS1887</f>
        <v>0</v>
      </c>
      <c r="I1853" s="179">
        <f>'Planilla de Perforacion'!AR1887</f>
        <v>0</v>
      </c>
      <c r="N1853" s="191" t="str">
        <f t="array" ref="N1853">IFERROR(INDEX($F$1:$F$1314,SMALL(IF($C$2:$C$1314=$A$2,ROW()),ROW()-1)),"")</f>
        <v/>
      </c>
      <c r="P1853" s="193" t="str">
        <f t="shared" si="300"/>
        <v/>
      </c>
      <c r="Q1853" s="193" t="str">
        <f t="shared" si="301"/>
        <v/>
      </c>
      <c r="R1853" s="179" t="str">
        <f>IF('Planilla de Perforacion'!K1887="Survey","Survey","")</f>
        <v/>
      </c>
      <c r="T1853" s="179" t="e">
        <f t="shared" si="302"/>
        <v>#VALUE!</v>
      </c>
      <c r="V1853" s="179" t="str">
        <f t="shared" si="303"/>
        <v/>
      </c>
      <c r="AC1853" s="179" t="str">
        <f>IF('Planilla de Perforacion'!K1887="Repasa","Repasa","")</f>
        <v/>
      </c>
      <c r="AE1853" s="179" t="e">
        <f t="shared" si="304"/>
        <v>#VALUE!</v>
      </c>
      <c r="AG1853" s="179" t="str">
        <f t="shared" si="305"/>
        <v/>
      </c>
      <c r="AK1853" t="str">
        <f t="shared" si="306"/>
        <v/>
      </c>
      <c r="AL1853" t="str">
        <f t="shared" si="298"/>
        <v/>
      </c>
      <c r="AM1853" t="str">
        <f t="shared" si="299"/>
        <v/>
      </c>
    </row>
    <row r="1854" spans="3:39" x14ac:dyDescent="0.25">
      <c r="C1854" s="179" t="str">
        <f>IF('Planilla de Perforacion'!K1888="Conexión","Conexión","")</f>
        <v/>
      </c>
      <c r="F1854" s="179">
        <f>'Planilla de Perforacion'!AF1888</f>
        <v>0</v>
      </c>
      <c r="G1854" s="179">
        <f>'Planilla de Perforacion'!AQ1888</f>
        <v>0</v>
      </c>
      <c r="H1854" s="179">
        <f>'Planilla de Perforacion'!AS1888</f>
        <v>0</v>
      </c>
      <c r="I1854" s="179">
        <f>'Planilla de Perforacion'!AR1888</f>
        <v>0</v>
      </c>
      <c r="N1854" s="191" t="str">
        <f t="array" ref="N1854">IFERROR(INDEX($F$1:$F$1314,SMALL(IF($C$2:$C$1314=$A$2,ROW()),ROW()-1)),"")</f>
        <v/>
      </c>
      <c r="P1854" s="193" t="str">
        <f t="shared" si="300"/>
        <v/>
      </c>
      <c r="Q1854" s="193" t="str">
        <f t="shared" si="301"/>
        <v/>
      </c>
      <c r="R1854" s="179" t="str">
        <f>IF('Planilla de Perforacion'!K1888="Survey","Survey","")</f>
        <v/>
      </c>
      <c r="T1854" s="179" t="e">
        <f t="shared" si="302"/>
        <v>#VALUE!</v>
      </c>
      <c r="V1854" s="179" t="str">
        <f t="shared" si="303"/>
        <v/>
      </c>
      <c r="AC1854" s="179" t="str">
        <f>IF('Planilla de Perforacion'!K1888="Repasa","Repasa","")</f>
        <v/>
      </c>
      <c r="AE1854" s="179" t="e">
        <f t="shared" si="304"/>
        <v>#VALUE!</v>
      </c>
      <c r="AG1854" s="179" t="str">
        <f t="shared" si="305"/>
        <v/>
      </c>
      <c r="AK1854" t="str">
        <f t="shared" si="306"/>
        <v/>
      </c>
      <c r="AL1854" t="str">
        <f t="shared" si="298"/>
        <v/>
      </c>
      <c r="AM1854" t="str">
        <f t="shared" si="299"/>
        <v/>
      </c>
    </row>
    <row r="1855" spans="3:39" x14ac:dyDescent="0.25">
      <c r="C1855" s="179" t="str">
        <f>IF('Planilla de Perforacion'!K1889="Conexión","Conexión","")</f>
        <v/>
      </c>
      <c r="F1855" s="179">
        <f>'Planilla de Perforacion'!AF1889</f>
        <v>0</v>
      </c>
      <c r="G1855" s="179">
        <f>'Planilla de Perforacion'!AQ1889</f>
        <v>0</v>
      </c>
      <c r="H1855" s="179">
        <f>'Planilla de Perforacion'!AS1889</f>
        <v>0</v>
      </c>
      <c r="I1855" s="179">
        <f>'Planilla de Perforacion'!AR1889</f>
        <v>0</v>
      </c>
      <c r="N1855" s="191" t="str">
        <f t="array" ref="N1855">IFERROR(INDEX($F$1:$F$1314,SMALL(IF($C$2:$C$1314=$A$2,ROW()),ROW()-1)),"")</f>
        <v/>
      </c>
      <c r="P1855" s="193" t="str">
        <f t="shared" si="300"/>
        <v/>
      </c>
      <c r="Q1855" s="193" t="str">
        <f t="shared" si="301"/>
        <v/>
      </c>
      <c r="R1855" s="179" t="str">
        <f>IF('Planilla de Perforacion'!K1889="Survey","Survey","")</f>
        <v/>
      </c>
      <c r="T1855" s="179" t="e">
        <f t="shared" si="302"/>
        <v>#VALUE!</v>
      </c>
      <c r="V1855" s="179" t="str">
        <f t="shared" si="303"/>
        <v/>
      </c>
      <c r="AC1855" s="179" t="str">
        <f>IF('Planilla de Perforacion'!K1889="Repasa","Repasa","")</f>
        <v/>
      </c>
      <c r="AE1855" s="179" t="e">
        <f t="shared" si="304"/>
        <v>#VALUE!</v>
      </c>
      <c r="AG1855" s="179" t="str">
        <f t="shared" si="305"/>
        <v/>
      </c>
      <c r="AK1855" t="str">
        <f t="shared" si="306"/>
        <v/>
      </c>
      <c r="AL1855" t="str">
        <f t="shared" si="298"/>
        <v/>
      </c>
      <c r="AM1855" t="str">
        <f t="shared" si="299"/>
        <v/>
      </c>
    </row>
    <row r="1856" spans="3:39" x14ac:dyDescent="0.25">
      <c r="C1856" s="179" t="str">
        <f>IF('Planilla de Perforacion'!K1890="Conexión","Conexión","")</f>
        <v/>
      </c>
      <c r="F1856" s="179">
        <f>'Planilla de Perforacion'!AF1890</f>
        <v>0</v>
      </c>
      <c r="G1856" s="179">
        <f>'Planilla de Perforacion'!AQ1890</f>
        <v>0</v>
      </c>
      <c r="H1856" s="179">
        <f>'Planilla de Perforacion'!AS1890</f>
        <v>0</v>
      </c>
      <c r="I1856" s="179">
        <f>'Planilla de Perforacion'!AR1890</f>
        <v>0</v>
      </c>
      <c r="N1856" s="191" t="str">
        <f t="array" ref="N1856">IFERROR(INDEX($F$1:$F$1314,SMALL(IF($C$2:$C$1314=$A$2,ROW()),ROW()-1)),"")</f>
        <v/>
      </c>
      <c r="P1856" s="193" t="str">
        <f t="shared" si="300"/>
        <v/>
      </c>
      <c r="Q1856" s="193" t="str">
        <f t="shared" si="301"/>
        <v/>
      </c>
      <c r="R1856" s="179" t="str">
        <f>IF('Planilla de Perforacion'!K1890="Survey","Survey","")</f>
        <v/>
      </c>
      <c r="T1856" s="179" t="e">
        <f t="shared" si="302"/>
        <v>#VALUE!</v>
      </c>
      <c r="V1856" s="179" t="str">
        <f t="shared" si="303"/>
        <v/>
      </c>
      <c r="AC1856" s="179" t="str">
        <f>IF('Planilla de Perforacion'!K1890="Repasa","Repasa","")</f>
        <v/>
      </c>
      <c r="AE1856" s="179" t="e">
        <f t="shared" si="304"/>
        <v>#VALUE!</v>
      </c>
      <c r="AG1856" s="179" t="str">
        <f t="shared" si="305"/>
        <v/>
      </c>
      <c r="AK1856" t="str">
        <f t="shared" si="306"/>
        <v/>
      </c>
      <c r="AL1856" t="str">
        <f t="shared" si="298"/>
        <v/>
      </c>
      <c r="AM1856" t="str">
        <f t="shared" si="299"/>
        <v/>
      </c>
    </row>
    <row r="1857" spans="3:39" x14ac:dyDescent="0.25">
      <c r="C1857" s="179" t="str">
        <f>IF('Planilla de Perforacion'!K1891="Conexión","Conexión","")</f>
        <v/>
      </c>
      <c r="F1857" s="179">
        <f>'Planilla de Perforacion'!AF1891</f>
        <v>0</v>
      </c>
      <c r="G1857" s="179">
        <f>'Planilla de Perforacion'!AQ1891</f>
        <v>0</v>
      </c>
      <c r="H1857" s="179">
        <f>'Planilla de Perforacion'!AS1891</f>
        <v>0</v>
      </c>
      <c r="I1857" s="179">
        <f>'Planilla de Perforacion'!AR1891</f>
        <v>0</v>
      </c>
      <c r="N1857" s="191" t="str">
        <f t="array" ref="N1857">IFERROR(INDEX($F$1:$F$1314,SMALL(IF($C$2:$C$1314=$A$2,ROW()),ROW()-1)),"")</f>
        <v/>
      </c>
      <c r="P1857" s="193" t="str">
        <f t="shared" si="300"/>
        <v/>
      </c>
      <c r="Q1857" s="193" t="str">
        <f t="shared" si="301"/>
        <v/>
      </c>
      <c r="R1857" s="179" t="str">
        <f>IF('Planilla de Perforacion'!K1891="Survey","Survey","")</f>
        <v/>
      </c>
      <c r="T1857" s="179" t="e">
        <f t="shared" si="302"/>
        <v>#VALUE!</v>
      </c>
      <c r="V1857" s="179" t="str">
        <f t="shared" si="303"/>
        <v/>
      </c>
      <c r="AC1857" s="179" t="str">
        <f>IF('Planilla de Perforacion'!K1891="Repasa","Repasa","")</f>
        <v/>
      </c>
      <c r="AE1857" s="179" t="e">
        <f t="shared" si="304"/>
        <v>#VALUE!</v>
      </c>
      <c r="AG1857" s="179" t="str">
        <f t="shared" si="305"/>
        <v/>
      </c>
      <c r="AK1857" t="str">
        <f t="shared" si="306"/>
        <v/>
      </c>
      <c r="AL1857" t="str">
        <f t="shared" si="298"/>
        <v/>
      </c>
      <c r="AM1857" t="str">
        <f t="shared" si="299"/>
        <v/>
      </c>
    </row>
    <row r="1858" spans="3:39" x14ac:dyDescent="0.25">
      <c r="C1858" s="179" t="str">
        <f>IF('Planilla de Perforacion'!K1892="Conexión","Conexión","")</f>
        <v/>
      </c>
      <c r="F1858" s="179">
        <f>'Planilla de Perforacion'!AF1892</f>
        <v>0</v>
      </c>
      <c r="G1858" s="179">
        <f>'Planilla de Perforacion'!AQ1892</f>
        <v>0</v>
      </c>
      <c r="H1858" s="179">
        <f>'Planilla de Perforacion'!AS1892</f>
        <v>0</v>
      </c>
      <c r="I1858" s="179">
        <f>'Planilla de Perforacion'!AR1892</f>
        <v>0</v>
      </c>
      <c r="N1858" s="191" t="str">
        <f t="array" ref="N1858">IFERROR(INDEX($F$1:$F$1314,SMALL(IF($C$2:$C$1314=$A$2,ROW()),ROW()-1)),"")</f>
        <v/>
      </c>
      <c r="P1858" s="193" t="str">
        <f t="shared" si="300"/>
        <v/>
      </c>
      <c r="Q1858" s="193" t="str">
        <f t="shared" si="301"/>
        <v/>
      </c>
      <c r="R1858" s="179" t="str">
        <f>IF('Planilla de Perforacion'!K1892="Survey","Survey","")</f>
        <v/>
      </c>
      <c r="T1858" s="179" t="e">
        <f t="shared" si="302"/>
        <v>#VALUE!</v>
      </c>
      <c r="V1858" s="179" t="str">
        <f t="shared" si="303"/>
        <v/>
      </c>
      <c r="AC1858" s="179" t="str">
        <f>IF('Planilla de Perforacion'!K1892="Repasa","Repasa","")</f>
        <v/>
      </c>
      <c r="AE1858" s="179" t="e">
        <f t="shared" si="304"/>
        <v>#VALUE!</v>
      </c>
      <c r="AG1858" s="179" t="str">
        <f t="shared" si="305"/>
        <v/>
      </c>
      <c r="AK1858" t="str">
        <f t="shared" si="306"/>
        <v/>
      </c>
      <c r="AL1858" t="str">
        <f t="shared" ref="AL1858:AL1915" si="307">IF(AJ1858="Día",AH1858,"")</f>
        <v/>
      </c>
      <c r="AM1858" t="str">
        <f t="shared" ref="AM1858:AM1915" si="308">IF(AJ1858="Noche",AH1858,"")</f>
        <v/>
      </c>
    </row>
    <row r="1859" spans="3:39" x14ac:dyDescent="0.25">
      <c r="C1859" s="179" t="str">
        <f>IF('Planilla de Perforacion'!K1893="Conexión","Conexión","")</f>
        <v/>
      </c>
      <c r="F1859" s="179">
        <f>'Planilla de Perforacion'!AF1893</f>
        <v>0</v>
      </c>
      <c r="G1859" s="179">
        <f>'Planilla de Perforacion'!AQ1893</f>
        <v>0</v>
      </c>
      <c r="H1859" s="179">
        <f>'Planilla de Perforacion'!AS1893</f>
        <v>0</v>
      </c>
      <c r="I1859" s="179">
        <f>'Planilla de Perforacion'!AR1893</f>
        <v>0</v>
      </c>
      <c r="N1859" s="191" t="str">
        <f t="array" ref="N1859">IFERROR(INDEX($F$1:$F$1314,SMALL(IF($C$2:$C$1314=$A$2,ROW()),ROW()-1)),"")</f>
        <v/>
      </c>
      <c r="P1859" s="193" t="str">
        <f t="shared" ref="P1859:P1915" si="309">IF(N1859="Día",L1859,"")</f>
        <v/>
      </c>
      <c r="Q1859" s="193" t="str">
        <f t="shared" ref="Q1859:Q1915" si="310">IF(N1859="Noche",L1859,"")</f>
        <v/>
      </c>
      <c r="R1859" s="179" t="str">
        <f>IF('Planilla de Perforacion'!K1893="Survey","Survey","")</f>
        <v/>
      </c>
      <c r="T1859" s="179" t="e">
        <f t="shared" ref="T1859:T1915" si="311">IF($R$2:$R$1314=$A$3,ROW())</f>
        <v>#VALUE!</v>
      </c>
      <c r="V1859" s="179" t="str">
        <f t="shared" ref="V1859:V1915" si="312">IF(J1859="","",$A$3)</f>
        <v/>
      </c>
      <c r="AC1859" s="179" t="str">
        <f>IF('Planilla de Perforacion'!K1893="Repasa","Repasa","")</f>
        <v/>
      </c>
      <c r="AE1859" s="179" t="e">
        <f t="shared" ref="AE1859:AE1915" si="313">IF($AC$2:$AC$1314=$A$4,ROW())</f>
        <v>#VALUE!</v>
      </c>
      <c r="AG1859" s="179" t="str">
        <f t="shared" ref="AG1859:AG1915" si="314">IF(AF1859="","",$A$4)</f>
        <v/>
      </c>
      <c r="AK1859" t="str">
        <f t="shared" ref="AK1859:AK1915" si="315">IFERROR(INDEX($H$1:$H$1314,SMALL(IF($AC$2:$AC$1314=$A$4,ROW()),ROW()-1)),"")</f>
        <v/>
      </c>
      <c r="AL1859" t="str">
        <f t="shared" si="307"/>
        <v/>
      </c>
      <c r="AM1859" t="str">
        <f t="shared" si="308"/>
        <v/>
      </c>
    </row>
    <row r="1860" spans="3:39" x14ac:dyDescent="0.25">
      <c r="C1860" s="179" t="str">
        <f>IF('Planilla de Perforacion'!K1894="Conexión","Conexión","")</f>
        <v/>
      </c>
      <c r="F1860" s="179">
        <f>'Planilla de Perforacion'!AF1894</f>
        <v>0</v>
      </c>
      <c r="G1860" s="179">
        <f>'Planilla de Perforacion'!AQ1894</f>
        <v>0</v>
      </c>
      <c r="H1860" s="179">
        <f>'Planilla de Perforacion'!AS1894</f>
        <v>0</v>
      </c>
      <c r="I1860" s="179">
        <f>'Planilla de Perforacion'!AR1894</f>
        <v>0</v>
      </c>
      <c r="N1860" s="191" t="str">
        <f t="array" ref="N1860">IFERROR(INDEX($F$1:$F$1314,SMALL(IF($C$2:$C$1314=$A$2,ROW()),ROW()-1)),"")</f>
        <v/>
      </c>
      <c r="P1860" s="193" t="str">
        <f t="shared" si="309"/>
        <v/>
      </c>
      <c r="Q1860" s="193" t="str">
        <f t="shared" si="310"/>
        <v/>
      </c>
      <c r="R1860" s="179" t="str">
        <f>IF('Planilla de Perforacion'!K1894="Survey","Survey","")</f>
        <v/>
      </c>
      <c r="T1860" s="179" t="e">
        <f t="shared" si="311"/>
        <v>#VALUE!</v>
      </c>
      <c r="V1860" s="179" t="str">
        <f t="shared" si="312"/>
        <v/>
      </c>
      <c r="AC1860" s="179" t="str">
        <f>IF('Planilla de Perforacion'!K1894="Repasa","Repasa","")</f>
        <v/>
      </c>
      <c r="AE1860" s="179" t="e">
        <f t="shared" si="313"/>
        <v>#VALUE!</v>
      </c>
      <c r="AG1860" s="179" t="str">
        <f t="shared" si="314"/>
        <v/>
      </c>
      <c r="AK1860" t="str">
        <f t="shared" si="315"/>
        <v/>
      </c>
      <c r="AL1860" t="str">
        <f t="shared" si="307"/>
        <v/>
      </c>
      <c r="AM1860" t="str">
        <f t="shared" si="308"/>
        <v/>
      </c>
    </row>
    <row r="1861" spans="3:39" x14ac:dyDescent="0.25">
      <c r="C1861" s="179" t="str">
        <f>IF('Planilla de Perforacion'!K1895="Conexión","Conexión","")</f>
        <v/>
      </c>
      <c r="F1861" s="179">
        <f>'Planilla de Perforacion'!AF1895</f>
        <v>0</v>
      </c>
      <c r="G1861" s="179">
        <f>'Planilla de Perforacion'!AQ1895</f>
        <v>0</v>
      </c>
      <c r="H1861" s="179">
        <f>'Planilla de Perforacion'!AS1895</f>
        <v>0</v>
      </c>
      <c r="I1861" s="179">
        <f>'Planilla de Perforacion'!AR1895</f>
        <v>0</v>
      </c>
      <c r="N1861" s="191" t="str">
        <f t="array" ref="N1861">IFERROR(INDEX($F$1:$F$1314,SMALL(IF($C$2:$C$1314=$A$2,ROW()),ROW()-1)),"")</f>
        <v/>
      </c>
      <c r="P1861" s="193" t="str">
        <f t="shared" si="309"/>
        <v/>
      </c>
      <c r="Q1861" s="193" t="str">
        <f t="shared" si="310"/>
        <v/>
      </c>
      <c r="R1861" s="179" t="str">
        <f>IF('Planilla de Perforacion'!K1895="Survey","Survey","")</f>
        <v/>
      </c>
      <c r="T1861" s="179" t="e">
        <f t="shared" si="311"/>
        <v>#VALUE!</v>
      </c>
      <c r="V1861" s="179" t="str">
        <f t="shared" si="312"/>
        <v/>
      </c>
      <c r="AC1861" s="179" t="str">
        <f>IF('Planilla de Perforacion'!K1895="Repasa","Repasa","")</f>
        <v/>
      </c>
      <c r="AE1861" s="179" t="e">
        <f t="shared" si="313"/>
        <v>#VALUE!</v>
      </c>
      <c r="AG1861" s="179" t="str">
        <f t="shared" si="314"/>
        <v/>
      </c>
      <c r="AK1861" t="str">
        <f t="shared" si="315"/>
        <v/>
      </c>
      <c r="AL1861" t="str">
        <f t="shared" si="307"/>
        <v/>
      </c>
      <c r="AM1861" t="str">
        <f t="shared" si="308"/>
        <v/>
      </c>
    </row>
    <row r="1862" spans="3:39" x14ac:dyDescent="0.25">
      <c r="C1862" s="179" t="str">
        <f>IF('Planilla de Perforacion'!K1896="Conexión","Conexión","")</f>
        <v/>
      </c>
      <c r="F1862" s="179">
        <f>'Planilla de Perforacion'!AF1896</f>
        <v>0</v>
      </c>
      <c r="G1862" s="179">
        <f>'Planilla de Perforacion'!AQ1896</f>
        <v>0</v>
      </c>
      <c r="H1862" s="179">
        <f>'Planilla de Perforacion'!AS1896</f>
        <v>0</v>
      </c>
      <c r="I1862" s="179">
        <f>'Planilla de Perforacion'!AR1896</f>
        <v>0</v>
      </c>
      <c r="N1862" s="191" t="str">
        <f t="array" ref="N1862">IFERROR(INDEX($F$1:$F$1314,SMALL(IF($C$2:$C$1314=$A$2,ROW()),ROW()-1)),"")</f>
        <v/>
      </c>
      <c r="P1862" s="193" t="str">
        <f t="shared" si="309"/>
        <v/>
      </c>
      <c r="Q1862" s="193" t="str">
        <f t="shared" si="310"/>
        <v/>
      </c>
      <c r="R1862" s="179" t="str">
        <f>IF('Planilla de Perforacion'!K1896="Survey","Survey","")</f>
        <v/>
      </c>
      <c r="T1862" s="179" t="e">
        <f t="shared" si="311"/>
        <v>#VALUE!</v>
      </c>
      <c r="V1862" s="179" t="str">
        <f t="shared" si="312"/>
        <v/>
      </c>
      <c r="AC1862" s="179" t="str">
        <f>IF('Planilla de Perforacion'!K1896="Repasa","Repasa","")</f>
        <v/>
      </c>
      <c r="AE1862" s="179" t="e">
        <f t="shared" si="313"/>
        <v>#VALUE!</v>
      </c>
      <c r="AG1862" s="179" t="str">
        <f t="shared" si="314"/>
        <v/>
      </c>
      <c r="AK1862" t="str">
        <f t="shared" si="315"/>
        <v/>
      </c>
      <c r="AL1862" t="str">
        <f t="shared" si="307"/>
        <v/>
      </c>
      <c r="AM1862" t="str">
        <f t="shared" si="308"/>
        <v/>
      </c>
    </row>
    <row r="1863" spans="3:39" x14ac:dyDescent="0.25">
      <c r="C1863" s="179" t="str">
        <f>IF('Planilla de Perforacion'!K1897="Conexión","Conexión","")</f>
        <v/>
      </c>
      <c r="F1863" s="179">
        <f>'Planilla de Perforacion'!AF1897</f>
        <v>0</v>
      </c>
      <c r="G1863" s="179">
        <f>'Planilla de Perforacion'!AQ1897</f>
        <v>0</v>
      </c>
      <c r="H1863" s="179">
        <f>'Planilla de Perforacion'!AS1897</f>
        <v>0</v>
      </c>
      <c r="I1863" s="179">
        <f>'Planilla de Perforacion'!AR1897</f>
        <v>0</v>
      </c>
      <c r="N1863" s="191" t="str">
        <f t="array" ref="N1863">IFERROR(INDEX($F$1:$F$1314,SMALL(IF($C$2:$C$1314=$A$2,ROW()),ROW()-1)),"")</f>
        <v/>
      </c>
      <c r="P1863" s="193" t="str">
        <f t="shared" si="309"/>
        <v/>
      </c>
      <c r="Q1863" s="193" t="str">
        <f t="shared" si="310"/>
        <v/>
      </c>
      <c r="R1863" s="179" t="str">
        <f>IF('Planilla de Perforacion'!K1897="Survey","Survey","")</f>
        <v/>
      </c>
      <c r="T1863" s="179" t="e">
        <f t="shared" si="311"/>
        <v>#VALUE!</v>
      </c>
      <c r="V1863" s="179" t="str">
        <f t="shared" si="312"/>
        <v/>
      </c>
      <c r="AC1863" s="179" t="str">
        <f>IF('Planilla de Perforacion'!K1897="Repasa","Repasa","")</f>
        <v/>
      </c>
      <c r="AE1863" s="179" t="e">
        <f t="shared" si="313"/>
        <v>#VALUE!</v>
      </c>
      <c r="AG1863" s="179" t="str">
        <f t="shared" si="314"/>
        <v/>
      </c>
      <c r="AK1863" t="str">
        <f t="shared" si="315"/>
        <v/>
      </c>
      <c r="AL1863" t="str">
        <f t="shared" si="307"/>
        <v/>
      </c>
      <c r="AM1863" t="str">
        <f t="shared" si="308"/>
        <v/>
      </c>
    </row>
    <row r="1864" spans="3:39" x14ac:dyDescent="0.25">
      <c r="C1864" s="179" t="str">
        <f>IF('Planilla de Perforacion'!K1898="Conexión","Conexión","")</f>
        <v/>
      </c>
      <c r="F1864" s="179">
        <f>'Planilla de Perforacion'!AF1898</f>
        <v>0</v>
      </c>
      <c r="G1864" s="179">
        <f>'Planilla de Perforacion'!AQ1898</f>
        <v>0</v>
      </c>
      <c r="H1864" s="179">
        <f>'Planilla de Perforacion'!AS1898</f>
        <v>0</v>
      </c>
      <c r="I1864" s="179">
        <f>'Planilla de Perforacion'!AR1898</f>
        <v>0</v>
      </c>
      <c r="N1864" s="191" t="str">
        <f t="array" ref="N1864">IFERROR(INDEX($F$1:$F$1314,SMALL(IF($C$2:$C$1314=$A$2,ROW()),ROW()-1)),"")</f>
        <v/>
      </c>
      <c r="P1864" s="193" t="str">
        <f t="shared" si="309"/>
        <v/>
      </c>
      <c r="Q1864" s="193" t="str">
        <f t="shared" si="310"/>
        <v/>
      </c>
      <c r="R1864" s="179" t="str">
        <f>IF('Planilla de Perforacion'!K1898="Survey","Survey","")</f>
        <v/>
      </c>
      <c r="T1864" s="179" t="e">
        <f t="shared" si="311"/>
        <v>#VALUE!</v>
      </c>
      <c r="V1864" s="179" t="str">
        <f t="shared" si="312"/>
        <v/>
      </c>
      <c r="AC1864" s="179" t="str">
        <f>IF('Planilla de Perforacion'!K1898="Repasa","Repasa","")</f>
        <v/>
      </c>
      <c r="AE1864" s="179" t="e">
        <f t="shared" si="313"/>
        <v>#VALUE!</v>
      </c>
      <c r="AG1864" s="179" t="str">
        <f t="shared" si="314"/>
        <v/>
      </c>
      <c r="AK1864" t="str">
        <f t="shared" si="315"/>
        <v/>
      </c>
      <c r="AL1864" t="str">
        <f t="shared" si="307"/>
        <v/>
      </c>
      <c r="AM1864" t="str">
        <f t="shared" si="308"/>
        <v/>
      </c>
    </row>
    <row r="1865" spans="3:39" x14ac:dyDescent="0.25">
      <c r="C1865" s="179" t="str">
        <f>IF('Planilla de Perforacion'!K1899="Conexión","Conexión","")</f>
        <v/>
      </c>
      <c r="F1865" s="179">
        <f>'Planilla de Perforacion'!AF1899</f>
        <v>0</v>
      </c>
      <c r="G1865" s="179">
        <f>'Planilla de Perforacion'!AQ1899</f>
        <v>0</v>
      </c>
      <c r="H1865" s="179">
        <f>'Planilla de Perforacion'!AS1899</f>
        <v>0</v>
      </c>
      <c r="I1865" s="179">
        <f>'Planilla de Perforacion'!AR1899</f>
        <v>0</v>
      </c>
      <c r="N1865" s="191" t="str">
        <f t="array" ref="N1865">IFERROR(INDEX($F$1:$F$1314,SMALL(IF($C$2:$C$1314=$A$2,ROW()),ROW()-1)),"")</f>
        <v/>
      </c>
      <c r="P1865" s="193" t="str">
        <f t="shared" si="309"/>
        <v/>
      </c>
      <c r="Q1865" s="193" t="str">
        <f t="shared" si="310"/>
        <v/>
      </c>
      <c r="R1865" s="179" t="str">
        <f>IF('Planilla de Perforacion'!K1899="Survey","Survey","")</f>
        <v/>
      </c>
      <c r="T1865" s="179" t="e">
        <f t="shared" si="311"/>
        <v>#VALUE!</v>
      </c>
      <c r="V1865" s="179" t="str">
        <f t="shared" si="312"/>
        <v/>
      </c>
      <c r="AC1865" s="179" t="str">
        <f>IF('Planilla de Perforacion'!K1899="Repasa","Repasa","")</f>
        <v/>
      </c>
      <c r="AE1865" s="179" t="e">
        <f t="shared" si="313"/>
        <v>#VALUE!</v>
      </c>
      <c r="AG1865" s="179" t="str">
        <f t="shared" si="314"/>
        <v/>
      </c>
      <c r="AK1865" t="str">
        <f t="shared" si="315"/>
        <v/>
      </c>
      <c r="AL1865" t="str">
        <f t="shared" si="307"/>
        <v/>
      </c>
      <c r="AM1865" t="str">
        <f t="shared" si="308"/>
        <v/>
      </c>
    </row>
    <row r="1866" spans="3:39" x14ac:dyDescent="0.25">
      <c r="C1866" s="179" t="str">
        <f>IF('Planilla de Perforacion'!K1900="Conexión","Conexión","")</f>
        <v/>
      </c>
      <c r="F1866" s="179">
        <f>'Planilla de Perforacion'!AF1900</f>
        <v>0</v>
      </c>
      <c r="G1866" s="179">
        <f>'Planilla de Perforacion'!AQ1900</f>
        <v>0</v>
      </c>
      <c r="H1866" s="179">
        <f>'Planilla de Perforacion'!AS1900</f>
        <v>0</v>
      </c>
      <c r="I1866" s="179">
        <f>'Planilla de Perforacion'!AR1900</f>
        <v>0</v>
      </c>
      <c r="N1866" s="191" t="str">
        <f t="array" ref="N1866">IFERROR(INDEX($F$1:$F$1314,SMALL(IF($C$2:$C$1314=$A$2,ROW()),ROW()-1)),"")</f>
        <v/>
      </c>
      <c r="P1866" s="193" t="str">
        <f t="shared" si="309"/>
        <v/>
      </c>
      <c r="Q1866" s="193" t="str">
        <f t="shared" si="310"/>
        <v/>
      </c>
      <c r="R1866" s="179" t="str">
        <f>IF('Planilla de Perforacion'!K1900="Survey","Survey","")</f>
        <v/>
      </c>
      <c r="T1866" s="179" t="e">
        <f t="shared" si="311"/>
        <v>#VALUE!</v>
      </c>
      <c r="V1866" s="179" t="str">
        <f t="shared" si="312"/>
        <v/>
      </c>
      <c r="AC1866" s="179" t="str">
        <f>IF('Planilla de Perforacion'!K1900="Repasa","Repasa","")</f>
        <v/>
      </c>
      <c r="AE1866" s="179" t="e">
        <f t="shared" si="313"/>
        <v>#VALUE!</v>
      </c>
      <c r="AG1866" s="179" t="str">
        <f t="shared" si="314"/>
        <v/>
      </c>
      <c r="AK1866" t="str">
        <f t="shared" si="315"/>
        <v/>
      </c>
      <c r="AL1866" t="str">
        <f t="shared" si="307"/>
        <v/>
      </c>
      <c r="AM1866" t="str">
        <f t="shared" si="308"/>
        <v/>
      </c>
    </row>
    <row r="1867" spans="3:39" x14ac:dyDescent="0.25">
      <c r="C1867" s="179" t="str">
        <f>IF('Planilla de Perforacion'!K1901="Conexión","Conexión","")</f>
        <v/>
      </c>
      <c r="F1867" s="179">
        <f>'Planilla de Perforacion'!AF1901</f>
        <v>0</v>
      </c>
      <c r="G1867" s="179">
        <f>'Planilla de Perforacion'!AQ1901</f>
        <v>0</v>
      </c>
      <c r="H1867" s="179">
        <f>'Planilla de Perforacion'!AS1901</f>
        <v>0</v>
      </c>
      <c r="I1867" s="179">
        <f>'Planilla de Perforacion'!AR1901</f>
        <v>0</v>
      </c>
      <c r="N1867" s="191" t="str">
        <f t="array" ref="N1867">IFERROR(INDEX($F$1:$F$1314,SMALL(IF($C$2:$C$1314=$A$2,ROW()),ROW()-1)),"")</f>
        <v/>
      </c>
      <c r="P1867" s="193" t="str">
        <f t="shared" si="309"/>
        <v/>
      </c>
      <c r="Q1867" s="193" t="str">
        <f t="shared" si="310"/>
        <v/>
      </c>
      <c r="R1867" s="179" t="str">
        <f>IF('Planilla de Perforacion'!K1901="Survey","Survey","")</f>
        <v/>
      </c>
      <c r="T1867" s="179" t="e">
        <f t="shared" si="311"/>
        <v>#VALUE!</v>
      </c>
      <c r="V1867" s="179" t="str">
        <f t="shared" si="312"/>
        <v/>
      </c>
      <c r="AC1867" s="179" t="str">
        <f>IF('Planilla de Perforacion'!K1901="Repasa","Repasa","")</f>
        <v/>
      </c>
      <c r="AE1867" s="179" t="e">
        <f t="shared" si="313"/>
        <v>#VALUE!</v>
      </c>
      <c r="AG1867" s="179" t="str">
        <f t="shared" si="314"/>
        <v/>
      </c>
      <c r="AK1867" t="str">
        <f t="shared" si="315"/>
        <v/>
      </c>
      <c r="AL1867" t="str">
        <f t="shared" si="307"/>
        <v/>
      </c>
      <c r="AM1867" t="str">
        <f t="shared" si="308"/>
        <v/>
      </c>
    </row>
    <row r="1868" spans="3:39" x14ac:dyDescent="0.25">
      <c r="C1868" s="179" t="str">
        <f>IF('Planilla de Perforacion'!K1902="Conexión","Conexión","")</f>
        <v/>
      </c>
      <c r="F1868" s="179">
        <f>'Planilla de Perforacion'!AF1902</f>
        <v>0</v>
      </c>
      <c r="G1868" s="179">
        <f>'Planilla de Perforacion'!AQ1902</f>
        <v>0</v>
      </c>
      <c r="H1868" s="179">
        <f>'Planilla de Perforacion'!AS1902</f>
        <v>0</v>
      </c>
      <c r="I1868" s="179">
        <f>'Planilla de Perforacion'!AR1902</f>
        <v>0</v>
      </c>
      <c r="N1868" s="191" t="str">
        <f t="array" ref="N1868">IFERROR(INDEX($F$1:$F$1314,SMALL(IF($C$2:$C$1314=$A$2,ROW()),ROW()-1)),"")</f>
        <v/>
      </c>
      <c r="P1868" s="193" t="str">
        <f t="shared" si="309"/>
        <v/>
      </c>
      <c r="Q1868" s="193" t="str">
        <f t="shared" si="310"/>
        <v/>
      </c>
      <c r="R1868" s="179" t="str">
        <f>IF('Planilla de Perforacion'!K1902="Survey","Survey","")</f>
        <v/>
      </c>
      <c r="T1868" s="179" t="e">
        <f t="shared" si="311"/>
        <v>#VALUE!</v>
      </c>
      <c r="V1868" s="179" t="str">
        <f t="shared" si="312"/>
        <v/>
      </c>
      <c r="AC1868" s="179" t="str">
        <f>IF('Planilla de Perforacion'!K1902="Repasa","Repasa","")</f>
        <v/>
      </c>
      <c r="AE1868" s="179" t="e">
        <f t="shared" si="313"/>
        <v>#VALUE!</v>
      </c>
      <c r="AG1868" s="179" t="str">
        <f t="shared" si="314"/>
        <v/>
      </c>
      <c r="AK1868" t="str">
        <f t="shared" si="315"/>
        <v/>
      </c>
      <c r="AL1868" t="str">
        <f t="shared" si="307"/>
        <v/>
      </c>
      <c r="AM1868" t="str">
        <f t="shared" si="308"/>
        <v/>
      </c>
    </row>
    <row r="1869" spans="3:39" x14ac:dyDescent="0.25">
      <c r="C1869" s="179" t="str">
        <f>IF('Planilla de Perforacion'!K1903="Conexión","Conexión","")</f>
        <v/>
      </c>
      <c r="F1869" s="179">
        <f>'Planilla de Perforacion'!AF1903</f>
        <v>0</v>
      </c>
      <c r="G1869" s="179">
        <f>'Planilla de Perforacion'!AQ1903</f>
        <v>0</v>
      </c>
      <c r="H1869" s="179">
        <f>'Planilla de Perforacion'!AS1903</f>
        <v>0</v>
      </c>
      <c r="I1869" s="179">
        <f>'Planilla de Perforacion'!AR1903</f>
        <v>0</v>
      </c>
      <c r="N1869" s="191" t="str">
        <f t="array" ref="N1869">IFERROR(INDEX($F$1:$F$1314,SMALL(IF($C$2:$C$1314=$A$2,ROW()),ROW()-1)),"")</f>
        <v/>
      </c>
      <c r="P1869" s="193" t="str">
        <f t="shared" si="309"/>
        <v/>
      </c>
      <c r="Q1869" s="193" t="str">
        <f t="shared" si="310"/>
        <v/>
      </c>
      <c r="R1869" s="179" t="str">
        <f>IF('Planilla de Perforacion'!K1903="Survey","Survey","")</f>
        <v/>
      </c>
      <c r="T1869" s="179" t="e">
        <f t="shared" si="311"/>
        <v>#VALUE!</v>
      </c>
      <c r="V1869" s="179" t="str">
        <f t="shared" si="312"/>
        <v/>
      </c>
      <c r="AC1869" s="179" t="str">
        <f>IF('Planilla de Perforacion'!K1903="Repasa","Repasa","")</f>
        <v/>
      </c>
      <c r="AE1869" s="179" t="e">
        <f t="shared" si="313"/>
        <v>#VALUE!</v>
      </c>
      <c r="AG1869" s="179" t="str">
        <f t="shared" si="314"/>
        <v/>
      </c>
      <c r="AK1869" t="str">
        <f t="shared" si="315"/>
        <v/>
      </c>
      <c r="AL1869" t="str">
        <f t="shared" si="307"/>
        <v/>
      </c>
      <c r="AM1869" t="str">
        <f t="shared" si="308"/>
        <v/>
      </c>
    </row>
    <row r="1870" spans="3:39" x14ac:dyDescent="0.25">
      <c r="C1870" s="179" t="str">
        <f>IF('Planilla de Perforacion'!K1904="Conexión","Conexión","")</f>
        <v/>
      </c>
      <c r="F1870" s="179">
        <f>'Planilla de Perforacion'!AF1904</f>
        <v>0</v>
      </c>
      <c r="G1870" s="179">
        <f>'Planilla de Perforacion'!AQ1904</f>
        <v>0</v>
      </c>
      <c r="H1870" s="179">
        <f>'Planilla de Perforacion'!AS1904</f>
        <v>0</v>
      </c>
      <c r="I1870" s="179">
        <f>'Planilla de Perforacion'!AR1904</f>
        <v>0</v>
      </c>
      <c r="N1870" s="191" t="str">
        <f t="array" ref="N1870">IFERROR(INDEX($F$1:$F$1314,SMALL(IF($C$2:$C$1314=$A$2,ROW()),ROW()-1)),"")</f>
        <v/>
      </c>
      <c r="P1870" s="193" t="str">
        <f t="shared" si="309"/>
        <v/>
      </c>
      <c r="Q1870" s="193" t="str">
        <f t="shared" si="310"/>
        <v/>
      </c>
      <c r="R1870" s="179" t="str">
        <f>IF('Planilla de Perforacion'!K1904="Survey","Survey","")</f>
        <v/>
      </c>
      <c r="T1870" s="179" t="e">
        <f t="shared" si="311"/>
        <v>#VALUE!</v>
      </c>
      <c r="V1870" s="179" t="str">
        <f t="shared" si="312"/>
        <v/>
      </c>
      <c r="AC1870" s="179" t="str">
        <f>IF('Planilla de Perforacion'!K1904="Repasa","Repasa","")</f>
        <v/>
      </c>
      <c r="AE1870" s="179" t="e">
        <f t="shared" si="313"/>
        <v>#VALUE!</v>
      </c>
      <c r="AG1870" s="179" t="str">
        <f t="shared" si="314"/>
        <v/>
      </c>
      <c r="AK1870" t="str">
        <f t="shared" si="315"/>
        <v/>
      </c>
      <c r="AL1870" t="str">
        <f t="shared" si="307"/>
        <v/>
      </c>
      <c r="AM1870" t="str">
        <f t="shared" si="308"/>
        <v/>
      </c>
    </row>
    <row r="1871" spans="3:39" x14ac:dyDescent="0.25">
      <c r="C1871" s="179" t="str">
        <f>IF('Planilla de Perforacion'!K1905="Conexión","Conexión","")</f>
        <v/>
      </c>
      <c r="F1871" s="179">
        <f>'Planilla de Perforacion'!AF1905</f>
        <v>0</v>
      </c>
      <c r="G1871" s="179">
        <f>'Planilla de Perforacion'!AQ1905</f>
        <v>0</v>
      </c>
      <c r="H1871" s="179">
        <f>'Planilla de Perforacion'!AS1905</f>
        <v>0</v>
      </c>
      <c r="I1871" s="179">
        <f>'Planilla de Perforacion'!AR1905</f>
        <v>0</v>
      </c>
      <c r="N1871" s="191" t="str">
        <f t="array" ref="N1871">IFERROR(INDEX($F$1:$F$1314,SMALL(IF($C$2:$C$1314=$A$2,ROW()),ROW()-1)),"")</f>
        <v/>
      </c>
      <c r="P1871" s="193" t="str">
        <f t="shared" si="309"/>
        <v/>
      </c>
      <c r="Q1871" s="193" t="str">
        <f t="shared" si="310"/>
        <v/>
      </c>
      <c r="R1871" s="179" t="str">
        <f>IF('Planilla de Perforacion'!K1905="Survey","Survey","")</f>
        <v/>
      </c>
      <c r="T1871" s="179" t="e">
        <f t="shared" si="311"/>
        <v>#VALUE!</v>
      </c>
      <c r="V1871" s="179" t="str">
        <f t="shared" si="312"/>
        <v/>
      </c>
      <c r="AC1871" s="179" t="str">
        <f>IF('Planilla de Perforacion'!K1905="Repasa","Repasa","")</f>
        <v/>
      </c>
      <c r="AE1871" s="179" t="e">
        <f t="shared" si="313"/>
        <v>#VALUE!</v>
      </c>
      <c r="AG1871" s="179" t="str">
        <f t="shared" si="314"/>
        <v/>
      </c>
      <c r="AK1871" t="str">
        <f t="shared" si="315"/>
        <v/>
      </c>
      <c r="AL1871" t="str">
        <f t="shared" si="307"/>
        <v/>
      </c>
      <c r="AM1871" t="str">
        <f t="shared" si="308"/>
        <v/>
      </c>
    </row>
    <row r="1872" spans="3:39" x14ac:dyDescent="0.25">
      <c r="C1872" s="179" t="str">
        <f>IF('Planilla de Perforacion'!K1906="Conexión","Conexión","")</f>
        <v/>
      </c>
      <c r="F1872" s="179">
        <f>'Planilla de Perforacion'!AF1906</f>
        <v>0</v>
      </c>
      <c r="G1872" s="179">
        <f>'Planilla de Perforacion'!AQ1906</f>
        <v>0</v>
      </c>
      <c r="H1872" s="179">
        <f>'Planilla de Perforacion'!AS1906</f>
        <v>0</v>
      </c>
      <c r="I1872" s="179">
        <f>'Planilla de Perforacion'!AR1906</f>
        <v>0</v>
      </c>
      <c r="N1872" s="191" t="str">
        <f t="array" ref="N1872">IFERROR(INDEX($F$1:$F$1314,SMALL(IF($C$2:$C$1314=$A$2,ROW()),ROW()-1)),"")</f>
        <v/>
      </c>
      <c r="P1872" s="193" t="str">
        <f t="shared" si="309"/>
        <v/>
      </c>
      <c r="Q1872" s="193" t="str">
        <f t="shared" si="310"/>
        <v/>
      </c>
      <c r="R1872" s="179" t="str">
        <f>IF('Planilla de Perforacion'!K1906="Survey","Survey","")</f>
        <v/>
      </c>
      <c r="T1872" s="179" t="e">
        <f t="shared" si="311"/>
        <v>#VALUE!</v>
      </c>
      <c r="V1872" s="179" t="str">
        <f t="shared" si="312"/>
        <v/>
      </c>
      <c r="AC1872" s="179" t="str">
        <f>IF('Planilla de Perforacion'!K1906="Repasa","Repasa","")</f>
        <v/>
      </c>
      <c r="AE1872" s="179" t="e">
        <f t="shared" si="313"/>
        <v>#VALUE!</v>
      </c>
      <c r="AG1872" s="179" t="str">
        <f t="shared" si="314"/>
        <v/>
      </c>
      <c r="AK1872" t="str">
        <f t="shared" si="315"/>
        <v/>
      </c>
      <c r="AL1872" t="str">
        <f t="shared" si="307"/>
        <v/>
      </c>
      <c r="AM1872" t="str">
        <f t="shared" si="308"/>
        <v/>
      </c>
    </row>
    <row r="1873" spans="3:39" x14ac:dyDescent="0.25">
      <c r="C1873" s="179" t="str">
        <f>IF('Planilla de Perforacion'!K1907="Conexión","Conexión","")</f>
        <v/>
      </c>
      <c r="F1873" s="179">
        <f>'Planilla de Perforacion'!AF1907</f>
        <v>0</v>
      </c>
      <c r="G1873" s="179">
        <f>'Planilla de Perforacion'!AQ1907</f>
        <v>0</v>
      </c>
      <c r="H1873" s="179">
        <f>'Planilla de Perforacion'!AS1907</f>
        <v>0</v>
      </c>
      <c r="I1873" s="179">
        <f>'Planilla de Perforacion'!AR1907</f>
        <v>0</v>
      </c>
      <c r="N1873" s="191" t="str">
        <f t="array" ref="N1873">IFERROR(INDEX($F$1:$F$1314,SMALL(IF($C$2:$C$1314=$A$2,ROW()),ROW()-1)),"")</f>
        <v/>
      </c>
      <c r="P1873" s="193" t="str">
        <f t="shared" si="309"/>
        <v/>
      </c>
      <c r="Q1873" s="193" t="str">
        <f t="shared" si="310"/>
        <v/>
      </c>
      <c r="R1873" s="179" t="str">
        <f>IF('Planilla de Perforacion'!K1907="Survey","Survey","")</f>
        <v/>
      </c>
      <c r="T1873" s="179" t="e">
        <f t="shared" si="311"/>
        <v>#VALUE!</v>
      </c>
      <c r="V1873" s="179" t="str">
        <f t="shared" si="312"/>
        <v/>
      </c>
      <c r="AC1873" s="179" t="str">
        <f>IF('Planilla de Perforacion'!K1907="Repasa","Repasa","")</f>
        <v/>
      </c>
      <c r="AE1873" s="179" t="e">
        <f t="shared" si="313"/>
        <v>#VALUE!</v>
      </c>
      <c r="AG1873" s="179" t="str">
        <f t="shared" si="314"/>
        <v/>
      </c>
      <c r="AK1873" t="str">
        <f t="shared" si="315"/>
        <v/>
      </c>
      <c r="AL1873" t="str">
        <f t="shared" si="307"/>
        <v/>
      </c>
      <c r="AM1873" t="str">
        <f t="shared" si="308"/>
        <v/>
      </c>
    </row>
    <row r="1874" spans="3:39" x14ac:dyDescent="0.25">
      <c r="C1874" s="179" t="str">
        <f>IF('Planilla de Perforacion'!K1908="Conexión","Conexión","")</f>
        <v/>
      </c>
      <c r="F1874" s="179">
        <f>'Planilla de Perforacion'!AF1908</f>
        <v>0</v>
      </c>
      <c r="G1874" s="179">
        <f>'Planilla de Perforacion'!AQ1908</f>
        <v>0</v>
      </c>
      <c r="H1874" s="179">
        <f>'Planilla de Perforacion'!AS1908</f>
        <v>0</v>
      </c>
      <c r="I1874" s="179">
        <f>'Planilla de Perforacion'!AR1908</f>
        <v>0</v>
      </c>
      <c r="N1874" s="191" t="str">
        <f t="array" ref="N1874">IFERROR(INDEX($F$1:$F$1314,SMALL(IF($C$2:$C$1314=$A$2,ROW()),ROW()-1)),"")</f>
        <v/>
      </c>
      <c r="P1874" s="193" t="str">
        <f t="shared" si="309"/>
        <v/>
      </c>
      <c r="Q1874" s="193" t="str">
        <f t="shared" si="310"/>
        <v/>
      </c>
      <c r="R1874" s="179" t="str">
        <f>IF('Planilla de Perforacion'!K1908="Survey","Survey","")</f>
        <v/>
      </c>
      <c r="T1874" s="179" t="e">
        <f t="shared" si="311"/>
        <v>#VALUE!</v>
      </c>
      <c r="V1874" s="179" t="str">
        <f t="shared" si="312"/>
        <v/>
      </c>
      <c r="AC1874" s="179" t="str">
        <f>IF('Planilla de Perforacion'!K1908="Repasa","Repasa","")</f>
        <v/>
      </c>
      <c r="AE1874" s="179" t="e">
        <f t="shared" si="313"/>
        <v>#VALUE!</v>
      </c>
      <c r="AG1874" s="179" t="str">
        <f t="shared" si="314"/>
        <v/>
      </c>
      <c r="AK1874" t="str">
        <f t="shared" si="315"/>
        <v/>
      </c>
      <c r="AL1874" t="str">
        <f t="shared" si="307"/>
        <v/>
      </c>
      <c r="AM1874" t="str">
        <f t="shared" si="308"/>
        <v/>
      </c>
    </row>
    <row r="1875" spans="3:39" x14ac:dyDescent="0.25">
      <c r="C1875" s="179" t="str">
        <f>IF('Planilla de Perforacion'!K1909="Conexión","Conexión","")</f>
        <v/>
      </c>
      <c r="F1875" s="179">
        <f>'Planilla de Perforacion'!AF1909</f>
        <v>0</v>
      </c>
      <c r="G1875" s="179">
        <f>'Planilla de Perforacion'!AQ1909</f>
        <v>0</v>
      </c>
      <c r="H1875" s="179">
        <f>'Planilla de Perforacion'!AS1909</f>
        <v>0</v>
      </c>
      <c r="I1875" s="179">
        <f>'Planilla de Perforacion'!AR1909</f>
        <v>0</v>
      </c>
      <c r="N1875" s="191" t="str">
        <f t="array" ref="N1875">IFERROR(INDEX($F$1:$F$1314,SMALL(IF($C$2:$C$1314=$A$2,ROW()),ROW()-1)),"")</f>
        <v/>
      </c>
      <c r="P1875" s="193" t="str">
        <f t="shared" si="309"/>
        <v/>
      </c>
      <c r="Q1875" s="193" t="str">
        <f t="shared" si="310"/>
        <v/>
      </c>
      <c r="R1875" s="179" t="str">
        <f>IF('Planilla de Perforacion'!K1909="Survey","Survey","")</f>
        <v/>
      </c>
      <c r="T1875" s="179" t="e">
        <f t="shared" si="311"/>
        <v>#VALUE!</v>
      </c>
      <c r="V1875" s="179" t="str">
        <f t="shared" si="312"/>
        <v/>
      </c>
      <c r="AC1875" s="179" t="str">
        <f>IF('Planilla de Perforacion'!K1909="Repasa","Repasa","")</f>
        <v/>
      </c>
      <c r="AE1875" s="179" t="e">
        <f t="shared" si="313"/>
        <v>#VALUE!</v>
      </c>
      <c r="AG1875" s="179" t="str">
        <f t="shared" si="314"/>
        <v/>
      </c>
      <c r="AK1875" t="str">
        <f t="shared" si="315"/>
        <v/>
      </c>
      <c r="AL1875" t="str">
        <f t="shared" si="307"/>
        <v/>
      </c>
      <c r="AM1875" t="str">
        <f t="shared" si="308"/>
        <v/>
      </c>
    </row>
    <row r="1876" spans="3:39" x14ac:dyDescent="0.25">
      <c r="C1876" s="179" t="str">
        <f>IF('Planilla de Perforacion'!K1910="Conexión","Conexión","")</f>
        <v/>
      </c>
      <c r="F1876" s="179">
        <f>'Planilla de Perforacion'!AF1910</f>
        <v>0</v>
      </c>
      <c r="G1876" s="179">
        <f>'Planilla de Perforacion'!AQ1910</f>
        <v>0</v>
      </c>
      <c r="H1876" s="179">
        <f>'Planilla de Perforacion'!AS1910</f>
        <v>0</v>
      </c>
      <c r="I1876" s="179">
        <f>'Planilla de Perforacion'!AR1910</f>
        <v>0</v>
      </c>
      <c r="N1876" s="191" t="str">
        <f t="array" ref="N1876">IFERROR(INDEX($F$1:$F$1314,SMALL(IF($C$2:$C$1314=$A$2,ROW()),ROW()-1)),"")</f>
        <v/>
      </c>
      <c r="P1876" s="193" t="str">
        <f t="shared" si="309"/>
        <v/>
      </c>
      <c r="Q1876" s="193" t="str">
        <f t="shared" si="310"/>
        <v/>
      </c>
      <c r="R1876" s="179" t="str">
        <f>IF('Planilla de Perforacion'!K1910="Survey","Survey","")</f>
        <v/>
      </c>
      <c r="T1876" s="179" t="e">
        <f t="shared" si="311"/>
        <v>#VALUE!</v>
      </c>
      <c r="V1876" s="179" t="str">
        <f t="shared" si="312"/>
        <v/>
      </c>
      <c r="AC1876" s="179" t="str">
        <f>IF('Planilla de Perforacion'!K1910="Repasa","Repasa","")</f>
        <v/>
      </c>
      <c r="AE1876" s="179" t="e">
        <f t="shared" si="313"/>
        <v>#VALUE!</v>
      </c>
      <c r="AG1876" s="179" t="str">
        <f t="shared" si="314"/>
        <v/>
      </c>
      <c r="AK1876" t="str">
        <f t="shared" si="315"/>
        <v/>
      </c>
      <c r="AL1876" t="str">
        <f t="shared" si="307"/>
        <v/>
      </c>
      <c r="AM1876" t="str">
        <f t="shared" si="308"/>
        <v/>
      </c>
    </row>
    <row r="1877" spans="3:39" x14ac:dyDescent="0.25">
      <c r="C1877" s="179" t="str">
        <f>IF('Planilla de Perforacion'!K1911="Conexión","Conexión","")</f>
        <v/>
      </c>
      <c r="F1877" s="179">
        <f>'Planilla de Perforacion'!AF1911</f>
        <v>0</v>
      </c>
      <c r="G1877" s="179">
        <f>'Planilla de Perforacion'!AQ1911</f>
        <v>0</v>
      </c>
      <c r="H1877" s="179">
        <f>'Planilla de Perforacion'!AS1911</f>
        <v>0</v>
      </c>
      <c r="I1877" s="179">
        <f>'Planilla de Perforacion'!AR1911</f>
        <v>0</v>
      </c>
      <c r="N1877" s="191" t="str">
        <f t="array" ref="N1877">IFERROR(INDEX($F$1:$F$1314,SMALL(IF($C$2:$C$1314=$A$2,ROW()),ROW()-1)),"")</f>
        <v/>
      </c>
      <c r="P1877" s="193" t="str">
        <f t="shared" si="309"/>
        <v/>
      </c>
      <c r="Q1877" s="193" t="str">
        <f t="shared" si="310"/>
        <v/>
      </c>
      <c r="R1877" s="179" t="str">
        <f>IF('Planilla de Perforacion'!K1911="Survey","Survey","")</f>
        <v/>
      </c>
      <c r="T1877" s="179" t="e">
        <f t="shared" si="311"/>
        <v>#VALUE!</v>
      </c>
      <c r="V1877" s="179" t="str">
        <f t="shared" si="312"/>
        <v/>
      </c>
      <c r="AC1877" s="179" t="str">
        <f>IF('Planilla de Perforacion'!K1911="Repasa","Repasa","")</f>
        <v/>
      </c>
      <c r="AE1877" s="179" t="e">
        <f t="shared" si="313"/>
        <v>#VALUE!</v>
      </c>
      <c r="AG1877" s="179" t="str">
        <f t="shared" si="314"/>
        <v/>
      </c>
      <c r="AK1877" t="str">
        <f t="shared" si="315"/>
        <v/>
      </c>
      <c r="AL1877" t="str">
        <f t="shared" si="307"/>
        <v/>
      </c>
      <c r="AM1877" t="str">
        <f t="shared" si="308"/>
        <v/>
      </c>
    </row>
    <row r="1878" spans="3:39" x14ac:dyDescent="0.25">
      <c r="C1878" s="179" t="str">
        <f>IF('Planilla de Perforacion'!K1912="Conexión","Conexión","")</f>
        <v/>
      </c>
      <c r="F1878" s="179">
        <f>'Planilla de Perforacion'!AF1912</f>
        <v>0</v>
      </c>
      <c r="G1878" s="179">
        <f>'Planilla de Perforacion'!AQ1912</f>
        <v>0</v>
      </c>
      <c r="H1878" s="179">
        <f>'Planilla de Perforacion'!AS1912</f>
        <v>0</v>
      </c>
      <c r="I1878" s="179">
        <f>'Planilla de Perforacion'!AR1912</f>
        <v>0</v>
      </c>
      <c r="N1878" s="191" t="str">
        <f t="array" ref="N1878">IFERROR(INDEX($F$1:$F$1314,SMALL(IF($C$2:$C$1314=$A$2,ROW()),ROW()-1)),"")</f>
        <v/>
      </c>
      <c r="P1878" s="193" t="str">
        <f t="shared" si="309"/>
        <v/>
      </c>
      <c r="Q1878" s="193" t="str">
        <f t="shared" si="310"/>
        <v/>
      </c>
      <c r="R1878" s="179" t="str">
        <f>IF('Planilla de Perforacion'!K1912="Survey","Survey","")</f>
        <v/>
      </c>
      <c r="T1878" s="179" t="e">
        <f t="shared" si="311"/>
        <v>#VALUE!</v>
      </c>
      <c r="V1878" s="179" t="str">
        <f t="shared" si="312"/>
        <v/>
      </c>
      <c r="AC1878" s="179" t="str">
        <f>IF('Planilla de Perforacion'!K1912="Repasa","Repasa","")</f>
        <v/>
      </c>
      <c r="AE1878" s="179" t="e">
        <f t="shared" si="313"/>
        <v>#VALUE!</v>
      </c>
      <c r="AG1878" s="179" t="str">
        <f t="shared" si="314"/>
        <v/>
      </c>
      <c r="AK1878" t="str">
        <f t="shared" si="315"/>
        <v/>
      </c>
      <c r="AL1878" t="str">
        <f t="shared" si="307"/>
        <v/>
      </c>
      <c r="AM1878" t="str">
        <f t="shared" si="308"/>
        <v/>
      </c>
    </row>
    <row r="1879" spans="3:39" x14ac:dyDescent="0.25">
      <c r="C1879" s="179" t="str">
        <f>IF('Planilla de Perforacion'!K1913="Conexión","Conexión","")</f>
        <v/>
      </c>
      <c r="F1879" s="179">
        <f>'Planilla de Perforacion'!AF1913</f>
        <v>0</v>
      </c>
      <c r="G1879" s="179">
        <f>'Planilla de Perforacion'!AQ1913</f>
        <v>0</v>
      </c>
      <c r="H1879" s="179">
        <f>'Planilla de Perforacion'!AS1913</f>
        <v>0</v>
      </c>
      <c r="I1879" s="179">
        <f>'Planilla de Perforacion'!AR1913</f>
        <v>0</v>
      </c>
      <c r="N1879" s="191" t="str">
        <f t="array" ref="N1879">IFERROR(INDEX($F$1:$F$1314,SMALL(IF($C$2:$C$1314=$A$2,ROW()),ROW()-1)),"")</f>
        <v/>
      </c>
      <c r="P1879" s="193" t="str">
        <f t="shared" si="309"/>
        <v/>
      </c>
      <c r="Q1879" s="193" t="str">
        <f t="shared" si="310"/>
        <v/>
      </c>
      <c r="R1879" s="179" t="str">
        <f>IF('Planilla de Perforacion'!K1913="Survey","Survey","")</f>
        <v/>
      </c>
      <c r="T1879" s="179" t="e">
        <f t="shared" si="311"/>
        <v>#VALUE!</v>
      </c>
      <c r="V1879" s="179" t="str">
        <f t="shared" si="312"/>
        <v/>
      </c>
      <c r="AC1879" s="179" t="str">
        <f>IF('Planilla de Perforacion'!K1913="Repasa","Repasa","")</f>
        <v/>
      </c>
      <c r="AE1879" s="179" t="e">
        <f t="shared" si="313"/>
        <v>#VALUE!</v>
      </c>
      <c r="AG1879" s="179" t="str">
        <f t="shared" si="314"/>
        <v/>
      </c>
      <c r="AK1879" t="str">
        <f t="shared" si="315"/>
        <v/>
      </c>
      <c r="AL1879" t="str">
        <f t="shared" si="307"/>
        <v/>
      </c>
      <c r="AM1879" t="str">
        <f t="shared" si="308"/>
        <v/>
      </c>
    </row>
    <row r="1880" spans="3:39" x14ac:dyDescent="0.25">
      <c r="C1880" s="179" t="str">
        <f>IF('Planilla de Perforacion'!K1914="Conexión","Conexión","")</f>
        <v/>
      </c>
      <c r="F1880" s="179">
        <f>'Planilla de Perforacion'!AF1914</f>
        <v>0</v>
      </c>
      <c r="G1880" s="179">
        <f>'Planilla de Perforacion'!AQ1914</f>
        <v>0</v>
      </c>
      <c r="H1880" s="179">
        <f>'Planilla de Perforacion'!AS1914</f>
        <v>0</v>
      </c>
      <c r="I1880" s="179">
        <f>'Planilla de Perforacion'!AR1914</f>
        <v>0</v>
      </c>
      <c r="N1880" s="191" t="str">
        <f t="array" ref="N1880">IFERROR(INDEX($F$1:$F$1314,SMALL(IF($C$2:$C$1314=$A$2,ROW()),ROW()-1)),"")</f>
        <v/>
      </c>
      <c r="P1880" s="193" t="str">
        <f t="shared" si="309"/>
        <v/>
      </c>
      <c r="Q1880" s="193" t="str">
        <f t="shared" si="310"/>
        <v/>
      </c>
      <c r="R1880" s="179" t="str">
        <f>IF('Planilla de Perforacion'!K1914="Survey","Survey","")</f>
        <v/>
      </c>
      <c r="T1880" s="179" t="e">
        <f t="shared" si="311"/>
        <v>#VALUE!</v>
      </c>
      <c r="V1880" s="179" t="str">
        <f t="shared" si="312"/>
        <v/>
      </c>
      <c r="AC1880" s="179" t="str">
        <f>IF('Planilla de Perforacion'!K1914="Repasa","Repasa","")</f>
        <v/>
      </c>
      <c r="AE1880" s="179" t="e">
        <f t="shared" si="313"/>
        <v>#VALUE!</v>
      </c>
      <c r="AG1880" s="179" t="str">
        <f t="shared" si="314"/>
        <v/>
      </c>
      <c r="AK1880" t="str">
        <f t="shared" si="315"/>
        <v/>
      </c>
      <c r="AL1880" t="str">
        <f t="shared" si="307"/>
        <v/>
      </c>
      <c r="AM1880" t="str">
        <f t="shared" si="308"/>
        <v/>
      </c>
    </row>
    <row r="1881" spans="3:39" x14ac:dyDescent="0.25">
      <c r="C1881" s="179" t="str">
        <f>IF('Planilla de Perforacion'!K1915="Conexión","Conexión","")</f>
        <v/>
      </c>
      <c r="F1881" s="179">
        <f>'Planilla de Perforacion'!AF1915</f>
        <v>0</v>
      </c>
      <c r="G1881" s="179">
        <f>'Planilla de Perforacion'!AQ1915</f>
        <v>0</v>
      </c>
      <c r="H1881" s="179">
        <f>'Planilla de Perforacion'!AS1915</f>
        <v>0</v>
      </c>
      <c r="I1881" s="179">
        <f>'Planilla de Perforacion'!AR1915</f>
        <v>0</v>
      </c>
      <c r="N1881" s="191" t="str">
        <f t="array" ref="N1881">IFERROR(INDEX($F$1:$F$1314,SMALL(IF($C$2:$C$1314=$A$2,ROW()),ROW()-1)),"")</f>
        <v/>
      </c>
      <c r="P1881" s="193" t="str">
        <f t="shared" si="309"/>
        <v/>
      </c>
      <c r="Q1881" s="193" t="str">
        <f t="shared" si="310"/>
        <v/>
      </c>
      <c r="R1881" s="179" t="str">
        <f>IF('Planilla de Perforacion'!K1915="Survey","Survey","")</f>
        <v/>
      </c>
      <c r="T1881" s="179" t="e">
        <f t="shared" si="311"/>
        <v>#VALUE!</v>
      </c>
      <c r="V1881" s="179" t="str">
        <f t="shared" si="312"/>
        <v/>
      </c>
      <c r="AC1881" s="179" t="str">
        <f>IF('Planilla de Perforacion'!K1915="Repasa","Repasa","")</f>
        <v/>
      </c>
      <c r="AE1881" s="179" t="e">
        <f t="shared" si="313"/>
        <v>#VALUE!</v>
      </c>
      <c r="AG1881" s="179" t="str">
        <f t="shared" si="314"/>
        <v/>
      </c>
      <c r="AK1881" t="str">
        <f t="shared" si="315"/>
        <v/>
      </c>
      <c r="AL1881" t="str">
        <f t="shared" si="307"/>
        <v/>
      </c>
      <c r="AM1881" t="str">
        <f t="shared" si="308"/>
        <v/>
      </c>
    </row>
    <row r="1882" spans="3:39" x14ac:dyDescent="0.25">
      <c r="C1882" s="179" t="str">
        <f>IF('Planilla de Perforacion'!K1916="Conexión","Conexión","")</f>
        <v/>
      </c>
      <c r="F1882" s="179">
        <f>'Planilla de Perforacion'!AF1916</f>
        <v>0</v>
      </c>
      <c r="G1882" s="179">
        <f>'Planilla de Perforacion'!AQ1916</f>
        <v>0</v>
      </c>
      <c r="H1882" s="179">
        <f>'Planilla de Perforacion'!AS1916</f>
        <v>0</v>
      </c>
      <c r="I1882" s="179">
        <f>'Planilla de Perforacion'!AR1916</f>
        <v>0</v>
      </c>
      <c r="N1882" s="191" t="str">
        <f t="array" ref="N1882">IFERROR(INDEX($F$1:$F$1314,SMALL(IF($C$2:$C$1314=$A$2,ROW()),ROW()-1)),"")</f>
        <v/>
      </c>
      <c r="P1882" s="193" t="str">
        <f t="shared" si="309"/>
        <v/>
      </c>
      <c r="Q1882" s="193" t="str">
        <f t="shared" si="310"/>
        <v/>
      </c>
      <c r="R1882" s="179" t="str">
        <f>IF('Planilla de Perforacion'!K1916="Survey","Survey","")</f>
        <v/>
      </c>
      <c r="T1882" s="179" t="e">
        <f t="shared" si="311"/>
        <v>#VALUE!</v>
      </c>
      <c r="V1882" s="179" t="str">
        <f t="shared" si="312"/>
        <v/>
      </c>
      <c r="AC1882" s="179" t="str">
        <f>IF('Planilla de Perforacion'!K1916="Repasa","Repasa","")</f>
        <v/>
      </c>
      <c r="AE1882" s="179" t="e">
        <f t="shared" si="313"/>
        <v>#VALUE!</v>
      </c>
      <c r="AG1882" s="179" t="str">
        <f t="shared" si="314"/>
        <v/>
      </c>
      <c r="AK1882" t="str">
        <f t="shared" si="315"/>
        <v/>
      </c>
      <c r="AL1882" t="str">
        <f t="shared" si="307"/>
        <v/>
      </c>
      <c r="AM1882" t="str">
        <f t="shared" si="308"/>
        <v/>
      </c>
    </row>
    <row r="1883" spans="3:39" x14ac:dyDescent="0.25">
      <c r="C1883" s="179" t="str">
        <f>IF('Planilla de Perforacion'!K1917="Conexión","Conexión","")</f>
        <v/>
      </c>
      <c r="F1883" s="179">
        <f>'Planilla de Perforacion'!AF1917</f>
        <v>0</v>
      </c>
      <c r="G1883" s="179">
        <f>'Planilla de Perforacion'!AQ1917</f>
        <v>0</v>
      </c>
      <c r="H1883" s="179">
        <f>'Planilla de Perforacion'!AS1917</f>
        <v>0</v>
      </c>
      <c r="I1883" s="179">
        <f>'Planilla de Perforacion'!AR1917</f>
        <v>0</v>
      </c>
      <c r="N1883" s="191" t="str">
        <f t="array" ref="N1883">IFERROR(INDEX($F$1:$F$1314,SMALL(IF($C$2:$C$1314=$A$2,ROW()),ROW()-1)),"")</f>
        <v/>
      </c>
      <c r="P1883" s="193" t="str">
        <f t="shared" si="309"/>
        <v/>
      </c>
      <c r="Q1883" s="193" t="str">
        <f t="shared" si="310"/>
        <v/>
      </c>
      <c r="R1883" s="179" t="str">
        <f>IF('Planilla de Perforacion'!K1917="Survey","Survey","")</f>
        <v/>
      </c>
      <c r="T1883" s="179" t="e">
        <f t="shared" si="311"/>
        <v>#VALUE!</v>
      </c>
      <c r="V1883" s="179" t="str">
        <f t="shared" si="312"/>
        <v/>
      </c>
      <c r="AC1883" s="179" t="str">
        <f>IF('Planilla de Perforacion'!K1917="Repasa","Repasa","")</f>
        <v/>
      </c>
      <c r="AE1883" s="179" t="e">
        <f t="shared" si="313"/>
        <v>#VALUE!</v>
      </c>
      <c r="AG1883" s="179" t="str">
        <f t="shared" si="314"/>
        <v/>
      </c>
      <c r="AK1883" t="str">
        <f t="shared" si="315"/>
        <v/>
      </c>
      <c r="AL1883" t="str">
        <f t="shared" si="307"/>
        <v/>
      </c>
      <c r="AM1883" t="str">
        <f t="shared" si="308"/>
        <v/>
      </c>
    </row>
    <row r="1884" spans="3:39" x14ac:dyDescent="0.25">
      <c r="C1884" s="179" t="str">
        <f>IF('Planilla de Perforacion'!K1918="Conexión","Conexión","")</f>
        <v/>
      </c>
      <c r="F1884" s="179">
        <f>'Planilla de Perforacion'!AF1918</f>
        <v>0</v>
      </c>
      <c r="G1884" s="179">
        <f>'Planilla de Perforacion'!AQ1918</f>
        <v>0</v>
      </c>
      <c r="H1884" s="179">
        <f>'Planilla de Perforacion'!AS1918</f>
        <v>0</v>
      </c>
      <c r="I1884" s="179">
        <f>'Planilla de Perforacion'!AR1918</f>
        <v>0</v>
      </c>
      <c r="N1884" s="191" t="str">
        <f t="array" ref="N1884">IFERROR(INDEX($F$1:$F$1314,SMALL(IF($C$2:$C$1314=$A$2,ROW()),ROW()-1)),"")</f>
        <v/>
      </c>
      <c r="P1884" s="193" t="str">
        <f t="shared" si="309"/>
        <v/>
      </c>
      <c r="Q1884" s="193" t="str">
        <f t="shared" si="310"/>
        <v/>
      </c>
      <c r="R1884" s="179" t="str">
        <f>IF('Planilla de Perforacion'!K1918="Survey","Survey","")</f>
        <v/>
      </c>
      <c r="T1884" s="179" t="e">
        <f t="shared" si="311"/>
        <v>#VALUE!</v>
      </c>
      <c r="V1884" s="179" t="str">
        <f t="shared" si="312"/>
        <v/>
      </c>
      <c r="AC1884" s="179" t="str">
        <f>IF('Planilla de Perforacion'!K1918="Repasa","Repasa","")</f>
        <v/>
      </c>
      <c r="AE1884" s="179" t="e">
        <f t="shared" si="313"/>
        <v>#VALUE!</v>
      </c>
      <c r="AG1884" s="179" t="str">
        <f t="shared" si="314"/>
        <v/>
      </c>
      <c r="AK1884" t="str">
        <f t="shared" si="315"/>
        <v/>
      </c>
      <c r="AL1884" t="str">
        <f t="shared" si="307"/>
        <v/>
      </c>
      <c r="AM1884" t="str">
        <f t="shared" si="308"/>
        <v/>
      </c>
    </row>
    <row r="1885" spans="3:39" x14ac:dyDescent="0.25">
      <c r="C1885" s="179" t="str">
        <f>IF('Planilla de Perforacion'!K1919="Conexión","Conexión","")</f>
        <v/>
      </c>
      <c r="F1885" s="179">
        <f>'Planilla de Perforacion'!AF1919</f>
        <v>0</v>
      </c>
      <c r="G1885" s="179">
        <f>'Planilla de Perforacion'!AQ1919</f>
        <v>0</v>
      </c>
      <c r="H1885" s="179">
        <f>'Planilla de Perforacion'!AS1919</f>
        <v>0</v>
      </c>
      <c r="I1885" s="179">
        <f>'Planilla de Perforacion'!AR1919</f>
        <v>0</v>
      </c>
      <c r="N1885" s="191" t="str">
        <f t="array" ref="N1885">IFERROR(INDEX($F$1:$F$1314,SMALL(IF($C$2:$C$1314=$A$2,ROW()),ROW()-1)),"")</f>
        <v/>
      </c>
      <c r="P1885" s="193" t="str">
        <f t="shared" si="309"/>
        <v/>
      </c>
      <c r="Q1885" s="193" t="str">
        <f t="shared" si="310"/>
        <v/>
      </c>
      <c r="R1885" s="179" t="str">
        <f>IF('Planilla de Perforacion'!K1919="Survey","Survey","")</f>
        <v/>
      </c>
      <c r="T1885" s="179" t="e">
        <f t="shared" si="311"/>
        <v>#VALUE!</v>
      </c>
      <c r="V1885" s="179" t="str">
        <f t="shared" si="312"/>
        <v/>
      </c>
      <c r="AC1885" s="179" t="str">
        <f>IF('Planilla de Perforacion'!K1919="Repasa","Repasa","")</f>
        <v/>
      </c>
      <c r="AE1885" s="179" t="e">
        <f t="shared" si="313"/>
        <v>#VALUE!</v>
      </c>
      <c r="AG1885" s="179" t="str">
        <f t="shared" si="314"/>
        <v/>
      </c>
      <c r="AK1885" t="str">
        <f t="shared" si="315"/>
        <v/>
      </c>
      <c r="AL1885" t="str">
        <f t="shared" si="307"/>
        <v/>
      </c>
      <c r="AM1885" t="str">
        <f t="shared" si="308"/>
        <v/>
      </c>
    </row>
    <row r="1886" spans="3:39" x14ac:dyDescent="0.25">
      <c r="C1886" s="179" t="str">
        <f>IF('Planilla de Perforacion'!K1920="Conexión","Conexión","")</f>
        <v/>
      </c>
      <c r="F1886" s="179">
        <f>'Planilla de Perforacion'!AF1920</f>
        <v>0</v>
      </c>
      <c r="G1886" s="179">
        <f>'Planilla de Perforacion'!AQ1920</f>
        <v>0</v>
      </c>
      <c r="H1886" s="179">
        <f>'Planilla de Perforacion'!AS1920</f>
        <v>0</v>
      </c>
      <c r="I1886" s="179">
        <f>'Planilla de Perforacion'!AR1920</f>
        <v>0</v>
      </c>
      <c r="N1886" s="191" t="str">
        <f t="array" ref="N1886">IFERROR(INDEX($F$1:$F$1314,SMALL(IF($C$2:$C$1314=$A$2,ROW()),ROW()-1)),"")</f>
        <v/>
      </c>
      <c r="P1886" s="193" t="str">
        <f t="shared" si="309"/>
        <v/>
      </c>
      <c r="Q1886" s="193" t="str">
        <f t="shared" si="310"/>
        <v/>
      </c>
      <c r="R1886" s="179" t="str">
        <f>IF('Planilla de Perforacion'!K1920="Survey","Survey","")</f>
        <v/>
      </c>
      <c r="T1886" s="179" t="e">
        <f t="shared" si="311"/>
        <v>#VALUE!</v>
      </c>
      <c r="V1886" s="179" t="str">
        <f t="shared" si="312"/>
        <v/>
      </c>
      <c r="AC1886" s="179" t="str">
        <f>IF('Planilla de Perforacion'!K1920="Repasa","Repasa","")</f>
        <v/>
      </c>
      <c r="AE1886" s="179" t="e">
        <f t="shared" si="313"/>
        <v>#VALUE!</v>
      </c>
      <c r="AG1886" s="179" t="str">
        <f t="shared" si="314"/>
        <v/>
      </c>
      <c r="AK1886" t="str">
        <f t="shared" si="315"/>
        <v/>
      </c>
      <c r="AL1886" t="str">
        <f t="shared" si="307"/>
        <v/>
      </c>
      <c r="AM1886" t="str">
        <f t="shared" si="308"/>
        <v/>
      </c>
    </row>
    <row r="1887" spans="3:39" x14ac:dyDescent="0.25">
      <c r="C1887" s="179" t="str">
        <f>IF('Planilla de Perforacion'!K1921="Conexión","Conexión","")</f>
        <v/>
      </c>
      <c r="F1887" s="179">
        <f>'Planilla de Perforacion'!AF1921</f>
        <v>0</v>
      </c>
      <c r="G1887" s="179">
        <f>'Planilla de Perforacion'!AQ1921</f>
        <v>0</v>
      </c>
      <c r="H1887" s="179">
        <f>'Planilla de Perforacion'!AS1921</f>
        <v>0</v>
      </c>
      <c r="I1887" s="179">
        <f>'Planilla de Perforacion'!AR1921</f>
        <v>0</v>
      </c>
      <c r="N1887" s="191" t="str">
        <f t="array" ref="N1887">IFERROR(INDEX($F$1:$F$1314,SMALL(IF($C$2:$C$1314=$A$2,ROW()),ROW()-1)),"")</f>
        <v/>
      </c>
      <c r="P1887" s="193" t="str">
        <f t="shared" si="309"/>
        <v/>
      </c>
      <c r="Q1887" s="193" t="str">
        <f t="shared" si="310"/>
        <v/>
      </c>
      <c r="R1887" s="179" t="str">
        <f>IF('Planilla de Perforacion'!K1921="Survey","Survey","")</f>
        <v/>
      </c>
      <c r="T1887" s="179" t="e">
        <f t="shared" si="311"/>
        <v>#VALUE!</v>
      </c>
      <c r="V1887" s="179" t="str">
        <f t="shared" si="312"/>
        <v/>
      </c>
      <c r="AC1887" s="179" t="str">
        <f>IF('Planilla de Perforacion'!K1921="Repasa","Repasa","")</f>
        <v/>
      </c>
      <c r="AE1887" s="179" t="e">
        <f t="shared" si="313"/>
        <v>#VALUE!</v>
      </c>
      <c r="AG1887" s="179" t="str">
        <f t="shared" si="314"/>
        <v/>
      </c>
      <c r="AK1887" t="str">
        <f t="shared" si="315"/>
        <v/>
      </c>
      <c r="AL1887" t="str">
        <f t="shared" si="307"/>
        <v/>
      </c>
      <c r="AM1887" t="str">
        <f t="shared" si="308"/>
        <v/>
      </c>
    </row>
    <row r="1888" spans="3:39" x14ac:dyDescent="0.25">
      <c r="C1888" s="179" t="str">
        <f>IF('Planilla de Perforacion'!K1922="Conexión","Conexión","")</f>
        <v/>
      </c>
      <c r="F1888" s="179">
        <f>'Planilla de Perforacion'!AF1922</f>
        <v>0</v>
      </c>
      <c r="G1888" s="179">
        <f>'Planilla de Perforacion'!AQ1922</f>
        <v>0</v>
      </c>
      <c r="H1888" s="179">
        <f>'Planilla de Perforacion'!AS1922</f>
        <v>0</v>
      </c>
      <c r="I1888" s="179">
        <f>'Planilla de Perforacion'!AR1922</f>
        <v>0</v>
      </c>
      <c r="N1888" s="191" t="str">
        <f t="array" ref="N1888">IFERROR(INDEX($F$1:$F$1314,SMALL(IF($C$2:$C$1314=$A$2,ROW()),ROW()-1)),"")</f>
        <v/>
      </c>
      <c r="P1888" s="193" t="str">
        <f t="shared" si="309"/>
        <v/>
      </c>
      <c r="Q1888" s="193" t="str">
        <f t="shared" si="310"/>
        <v/>
      </c>
      <c r="R1888" s="179" t="str">
        <f>IF('Planilla de Perforacion'!K1922="Survey","Survey","")</f>
        <v/>
      </c>
      <c r="T1888" s="179" t="e">
        <f t="shared" si="311"/>
        <v>#VALUE!</v>
      </c>
      <c r="V1888" s="179" t="str">
        <f t="shared" si="312"/>
        <v/>
      </c>
      <c r="AC1888" s="179" t="str">
        <f>IF('Planilla de Perforacion'!K1922="Repasa","Repasa","")</f>
        <v/>
      </c>
      <c r="AE1888" s="179" t="e">
        <f t="shared" si="313"/>
        <v>#VALUE!</v>
      </c>
      <c r="AG1888" s="179" t="str">
        <f t="shared" si="314"/>
        <v/>
      </c>
      <c r="AK1888" t="str">
        <f t="shared" si="315"/>
        <v/>
      </c>
      <c r="AL1888" t="str">
        <f t="shared" si="307"/>
        <v/>
      </c>
      <c r="AM1888" t="str">
        <f t="shared" si="308"/>
        <v/>
      </c>
    </row>
    <row r="1889" spans="3:39" x14ac:dyDescent="0.25">
      <c r="C1889" s="179" t="str">
        <f>IF('Planilla de Perforacion'!K1923="Conexión","Conexión","")</f>
        <v/>
      </c>
      <c r="F1889" s="179">
        <f>'Planilla de Perforacion'!AF1923</f>
        <v>0</v>
      </c>
      <c r="G1889" s="179">
        <f>'Planilla de Perforacion'!AQ1923</f>
        <v>0</v>
      </c>
      <c r="H1889" s="179">
        <f>'Planilla de Perforacion'!AS1923</f>
        <v>0</v>
      </c>
      <c r="I1889" s="179">
        <f>'Planilla de Perforacion'!AR1923</f>
        <v>0</v>
      </c>
      <c r="N1889" s="191" t="str">
        <f t="array" ref="N1889">IFERROR(INDEX($F$1:$F$1314,SMALL(IF($C$2:$C$1314=$A$2,ROW()),ROW()-1)),"")</f>
        <v/>
      </c>
      <c r="P1889" s="193" t="str">
        <f t="shared" si="309"/>
        <v/>
      </c>
      <c r="Q1889" s="193" t="str">
        <f t="shared" si="310"/>
        <v/>
      </c>
      <c r="R1889" s="179" t="str">
        <f>IF('Planilla de Perforacion'!K1923="Survey","Survey","")</f>
        <v/>
      </c>
      <c r="T1889" s="179" t="e">
        <f t="shared" si="311"/>
        <v>#VALUE!</v>
      </c>
      <c r="V1889" s="179" t="str">
        <f t="shared" si="312"/>
        <v/>
      </c>
      <c r="AC1889" s="179" t="str">
        <f>IF('Planilla de Perforacion'!K1923="Repasa","Repasa","")</f>
        <v/>
      </c>
      <c r="AE1889" s="179" t="e">
        <f t="shared" si="313"/>
        <v>#VALUE!</v>
      </c>
      <c r="AG1889" s="179" t="str">
        <f t="shared" si="314"/>
        <v/>
      </c>
      <c r="AK1889" t="str">
        <f t="shared" si="315"/>
        <v/>
      </c>
      <c r="AL1889" t="str">
        <f t="shared" si="307"/>
        <v/>
      </c>
      <c r="AM1889" t="str">
        <f t="shared" si="308"/>
        <v/>
      </c>
    </row>
    <row r="1890" spans="3:39" x14ac:dyDescent="0.25">
      <c r="C1890" s="179" t="str">
        <f>IF('Planilla de Perforacion'!K1924="Conexión","Conexión","")</f>
        <v/>
      </c>
      <c r="F1890" s="179">
        <f>'Planilla de Perforacion'!AF1924</f>
        <v>0</v>
      </c>
      <c r="G1890" s="179">
        <f>'Planilla de Perforacion'!AQ1924</f>
        <v>0</v>
      </c>
      <c r="H1890" s="179">
        <f>'Planilla de Perforacion'!AS1924</f>
        <v>0</v>
      </c>
      <c r="I1890" s="179">
        <f>'Planilla de Perforacion'!AR1924</f>
        <v>0</v>
      </c>
      <c r="N1890" s="191" t="str">
        <f t="array" ref="N1890">IFERROR(INDEX($F$1:$F$1314,SMALL(IF($C$2:$C$1314=$A$2,ROW()),ROW()-1)),"")</f>
        <v/>
      </c>
      <c r="P1890" s="193" t="str">
        <f t="shared" si="309"/>
        <v/>
      </c>
      <c r="Q1890" s="193" t="str">
        <f t="shared" si="310"/>
        <v/>
      </c>
      <c r="R1890" s="179" t="str">
        <f>IF('Planilla de Perforacion'!K1924="Survey","Survey","")</f>
        <v/>
      </c>
      <c r="T1890" s="179" t="e">
        <f t="shared" si="311"/>
        <v>#VALUE!</v>
      </c>
      <c r="V1890" s="179" t="str">
        <f t="shared" si="312"/>
        <v/>
      </c>
      <c r="AC1890" s="179" t="str">
        <f>IF('Planilla de Perforacion'!K1924="Repasa","Repasa","")</f>
        <v/>
      </c>
      <c r="AE1890" s="179" t="e">
        <f t="shared" si="313"/>
        <v>#VALUE!</v>
      </c>
      <c r="AG1890" s="179" t="str">
        <f t="shared" si="314"/>
        <v/>
      </c>
      <c r="AK1890" t="str">
        <f t="shared" si="315"/>
        <v/>
      </c>
      <c r="AL1890" t="str">
        <f t="shared" si="307"/>
        <v/>
      </c>
      <c r="AM1890" t="str">
        <f t="shared" si="308"/>
        <v/>
      </c>
    </row>
    <row r="1891" spans="3:39" x14ac:dyDescent="0.25">
      <c r="C1891" s="179" t="str">
        <f>IF('Planilla de Perforacion'!K1925="Conexión","Conexión","")</f>
        <v/>
      </c>
      <c r="F1891" s="179">
        <f>'Planilla de Perforacion'!AF1925</f>
        <v>0</v>
      </c>
      <c r="G1891" s="179">
        <f>'Planilla de Perforacion'!AQ1925</f>
        <v>0</v>
      </c>
      <c r="H1891" s="179">
        <f>'Planilla de Perforacion'!AS1925</f>
        <v>0</v>
      </c>
      <c r="I1891" s="179">
        <f>'Planilla de Perforacion'!AR1925</f>
        <v>0</v>
      </c>
      <c r="N1891" s="191" t="str">
        <f t="array" ref="N1891">IFERROR(INDEX($F$1:$F$1314,SMALL(IF($C$2:$C$1314=$A$2,ROW()),ROW()-1)),"")</f>
        <v/>
      </c>
      <c r="P1891" s="193" t="str">
        <f t="shared" si="309"/>
        <v/>
      </c>
      <c r="Q1891" s="193" t="str">
        <f t="shared" si="310"/>
        <v/>
      </c>
      <c r="R1891" s="179" t="str">
        <f>IF('Planilla de Perforacion'!K1925="Survey","Survey","")</f>
        <v/>
      </c>
      <c r="T1891" s="179" t="e">
        <f t="shared" si="311"/>
        <v>#VALUE!</v>
      </c>
      <c r="V1891" s="179" t="str">
        <f t="shared" si="312"/>
        <v/>
      </c>
      <c r="AC1891" s="179" t="str">
        <f>IF('Planilla de Perforacion'!K1925="Repasa","Repasa","")</f>
        <v/>
      </c>
      <c r="AE1891" s="179" t="e">
        <f t="shared" si="313"/>
        <v>#VALUE!</v>
      </c>
      <c r="AG1891" s="179" t="str">
        <f t="shared" si="314"/>
        <v/>
      </c>
      <c r="AK1891" t="str">
        <f t="shared" si="315"/>
        <v/>
      </c>
      <c r="AL1891" t="str">
        <f t="shared" si="307"/>
        <v/>
      </c>
      <c r="AM1891" t="str">
        <f t="shared" si="308"/>
        <v/>
      </c>
    </row>
    <row r="1892" spans="3:39" x14ac:dyDescent="0.25">
      <c r="C1892" s="179" t="str">
        <f>IF('Planilla de Perforacion'!K1926="Conexión","Conexión","")</f>
        <v/>
      </c>
      <c r="F1892" s="179">
        <f>'Planilla de Perforacion'!AF1926</f>
        <v>0</v>
      </c>
      <c r="G1892" s="179">
        <f>'Planilla de Perforacion'!AQ1926</f>
        <v>0</v>
      </c>
      <c r="H1892" s="179">
        <f>'Planilla de Perforacion'!AS1926</f>
        <v>0</v>
      </c>
      <c r="I1892" s="179">
        <f>'Planilla de Perforacion'!AR1926</f>
        <v>0</v>
      </c>
      <c r="N1892" s="191" t="str">
        <f t="array" ref="N1892">IFERROR(INDEX($F$1:$F$1314,SMALL(IF($C$2:$C$1314=$A$2,ROW()),ROW()-1)),"")</f>
        <v/>
      </c>
      <c r="P1892" s="193" t="str">
        <f t="shared" si="309"/>
        <v/>
      </c>
      <c r="Q1892" s="193" t="str">
        <f t="shared" si="310"/>
        <v/>
      </c>
      <c r="R1892" s="179" t="str">
        <f>IF('Planilla de Perforacion'!K1926="Survey","Survey","")</f>
        <v/>
      </c>
      <c r="T1892" s="179" t="e">
        <f t="shared" si="311"/>
        <v>#VALUE!</v>
      </c>
      <c r="V1892" s="179" t="str">
        <f t="shared" si="312"/>
        <v/>
      </c>
      <c r="AC1892" s="179" t="str">
        <f>IF('Planilla de Perforacion'!K1926="Repasa","Repasa","")</f>
        <v/>
      </c>
      <c r="AE1892" s="179" t="e">
        <f t="shared" si="313"/>
        <v>#VALUE!</v>
      </c>
      <c r="AG1892" s="179" t="str">
        <f t="shared" si="314"/>
        <v/>
      </c>
      <c r="AK1892" t="str">
        <f t="shared" si="315"/>
        <v/>
      </c>
      <c r="AL1892" t="str">
        <f t="shared" si="307"/>
        <v/>
      </c>
      <c r="AM1892" t="str">
        <f t="shared" si="308"/>
        <v/>
      </c>
    </row>
    <row r="1893" spans="3:39" x14ac:dyDescent="0.25">
      <c r="C1893" s="179" t="str">
        <f>IF('Planilla de Perforacion'!K1927="Conexión","Conexión","")</f>
        <v/>
      </c>
      <c r="F1893" s="179">
        <f>'Planilla de Perforacion'!AF1927</f>
        <v>0</v>
      </c>
      <c r="G1893" s="179">
        <f>'Planilla de Perforacion'!AQ1927</f>
        <v>0</v>
      </c>
      <c r="H1893" s="179">
        <f>'Planilla de Perforacion'!AS1927</f>
        <v>0</v>
      </c>
      <c r="I1893" s="179">
        <f>'Planilla de Perforacion'!AR1927</f>
        <v>0</v>
      </c>
      <c r="N1893" s="191" t="str">
        <f t="array" ref="N1893">IFERROR(INDEX($F$1:$F$1314,SMALL(IF($C$2:$C$1314=$A$2,ROW()),ROW()-1)),"")</f>
        <v/>
      </c>
      <c r="P1893" s="193" t="str">
        <f t="shared" si="309"/>
        <v/>
      </c>
      <c r="Q1893" s="193" t="str">
        <f t="shared" si="310"/>
        <v/>
      </c>
      <c r="R1893" s="179" t="str">
        <f>IF('Planilla de Perforacion'!K1927="Survey","Survey","")</f>
        <v/>
      </c>
      <c r="T1893" s="179" t="e">
        <f t="shared" si="311"/>
        <v>#VALUE!</v>
      </c>
      <c r="V1893" s="179" t="str">
        <f t="shared" si="312"/>
        <v/>
      </c>
      <c r="AC1893" s="179" t="str">
        <f>IF('Planilla de Perforacion'!K1927="Repasa","Repasa","")</f>
        <v/>
      </c>
      <c r="AE1893" s="179" t="e">
        <f t="shared" si="313"/>
        <v>#VALUE!</v>
      </c>
      <c r="AG1893" s="179" t="str">
        <f t="shared" si="314"/>
        <v/>
      </c>
      <c r="AK1893" t="str">
        <f t="shared" si="315"/>
        <v/>
      </c>
      <c r="AL1893" t="str">
        <f t="shared" si="307"/>
        <v/>
      </c>
      <c r="AM1893" t="str">
        <f t="shared" si="308"/>
        <v/>
      </c>
    </row>
    <row r="1894" spans="3:39" x14ac:dyDescent="0.25">
      <c r="C1894" s="179" t="str">
        <f>IF('Planilla de Perforacion'!K1928="Conexión","Conexión","")</f>
        <v/>
      </c>
      <c r="F1894" s="179">
        <f>'Planilla de Perforacion'!AF1928</f>
        <v>0</v>
      </c>
      <c r="G1894" s="179">
        <f>'Planilla de Perforacion'!AQ1928</f>
        <v>0</v>
      </c>
      <c r="H1894" s="179">
        <f>'Planilla de Perforacion'!AS1928</f>
        <v>0</v>
      </c>
      <c r="I1894" s="179">
        <f>'Planilla de Perforacion'!AR1928</f>
        <v>0</v>
      </c>
      <c r="N1894" s="191" t="str">
        <f t="array" ref="N1894">IFERROR(INDEX($F$1:$F$1314,SMALL(IF($C$2:$C$1314=$A$2,ROW()),ROW()-1)),"")</f>
        <v/>
      </c>
      <c r="P1894" s="193" t="str">
        <f t="shared" si="309"/>
        <v/>
      </c>
      <c r="Q1894" s="193" t="str">
        <f t="shared" si="310"/>
        <v/>
      </c>
      <c r="R1894" s="179" t="str">
        <f>IF('Planilla de Perforacion'!K1928="Survey","Survey","")</f>
        <v/>
      </c>
      <c r="T1894" s="179" t="e">
        <f t="shared" si="311"/>
        <v>#VALUE!</v>
      </c>
      <c r="V1894" s="179" t="str">
        <f t="shared" si="312"/>
        <v/>
      </c>
      <c r="AC1894" s="179" t="str">
        <f>IF('Planilla de Perforacion'!K1928="Repasa","Repasa","")</f>
        <v/>
      </c>
      <c r="AE1894" s="179" t="e">
        <f t="shared" si="313"/>
        <v>#VALUE!</v>
      </c>
      <c r="AG1894" s="179" t="str">
        <f t="shared" si="314"/>
        <v/>
      </c>
      <c r="AK1894" t="str">
        <f t="shared" si="315"/>
        <v/>
      </c>
      <c r="AL1894" t="str">
        <f t="shared" si="307"/>
        <v/>
      </c>
      <c r="AM1894" t="str">
        <f t="shared" si="308"/>
        <v/>
      </c>
    </row>
    <row r="1895" spans="3:39" x14ac:dyDescent="0.25">
      <c r="C1895" s="179" t="str">
        <f>IF('Planilla de Perforacion'!K1929="Conexión","Conexión","")</f>
        <v/>
      </c>
      <c r="F1895" s="179">
        <f>'Planilla de Perforacion'!AF1929</f>
        <v>0</v>
      </c>
      <c r="G1895" s="179">
        <f>'Planilla de Perforacion'!AQ1929</f>
        <v>0</v>
      </c>
      <c r="H1895" s="179">
        <f>'Planilla de Perforacion'!AS1929</f>
        <v>0</v>
      </c>
      <c r="I1895" s="179">
        <f>'Planilla de Perforacion'!AR1929</f>
        <v>0</v>
      </c>
      <c r="N1895" s="191" t="str">
        <f t="array" ref="N1895">IFERROR(INDEX($F$1:$F$1314,SMALL(IF($C$2:$C$1314=$A$2,ROW()),ROW()-1)),"")</f>
        <v/>
      </c>
      <c r="P1895" s="193" t="str">
        <f t="shared" si="309"/>
        <v/>
      </c>
      <c r="Q1895" s="193" t="str">
        <f t="shared" si="310"/>
        <v/>
      </c>
      <c r="R1895" s="179" t="str">
        <f>IF('Planilla de Perforacion'!K1929="Survey","Survey","")</f>
        <v/>
      </c>
      <c r="T1895" s="179" t="e">
        <f t="shared" si="311"/>
        <v>#VALUE!</v>
      </c>
      <c r="V1895" s="179" t="str">
        <f t="shared" si="312"/>
        <v/>
      </c>
      <c r="AC1895" s="179" t="str">
        <f>IF('Planilla de Perforacion'!K1929="Repasa","Repasa","")</f>
        <v/>
      </c>
      <c r="AE1895" s="179" t="e">
        <f t="shared" si="313"/>
        <v>#VALUE!</v>
      </c>
      <c r="AG1895" s="179" t="str">
        <f t="shared" si="314"/>
        <v/>
      </c>
      <c r="AK1895" t="str">
        <f t="shared" si="315"/>
        <v/>
      </c>
      <c r="AL1895" t="str">
        <f t="shared" si="307"/>
        <v/>
      </c>
      <c r="AM1895" t="str">
        <f t="shared" si="308"/>
        <v/>
      </c>
    </row>
    <row r="1896" spans="3:39" x14ac:dyDescent="0.25">
      <c r="C1896" s="179" t="str">
        <f>IF('Planilla de Perforacion'!K1930="Conexión","Conexión","")</f>
        <v/>
      </c>
      <c r="F1896" s="179">
        <f>'Planilla de Perforacion'!AF1930</f>
        <v>0</v>
      </c>
      <c r="G1896" s="179">
        <f>'Planilla de Perforacion'!AQ1930</f>
        <v>0</v>
      </c>
      <c r="H1896" s="179">
        <f>'Planilla de Perforacion'!AS1930</f>
        <v>0</v>
      </c>
      <c r="I1896" s="179">
        <f>'Planilla de Perforacion'!AR1930</f>
        <v>0</v>
      </c>
      <c r="N1896" s="191" t="str">
        <f t="array" ref="N1896">IFERROR(INDEX($F$1:$F$1314,SMALL(IF($C$2:$C$1314=$A$2,ROW()),ROW()-1)),"")</f>
        <v/>
      </c>
      <c r="P1896" s="193" t="str">
        <f t="shared" si="309"/>
        <v/>
      </c>
      <c r="Q1896" s="193" t="str">
        <f t="shared" si="310"/>
        <v/>
      </c>
      <c r="R1896" s="179" t="str">
        <f>IF('Planilla de Perforacion'!K1930="Survey","Survey","")</f>
        <v/>
      </c>
      <c r="T1896" s="179" t="e">
        <f t="shared" si="311"/>
        <v>#VALUE!</v>
      </c>
      <c r="V1896" s="179" t="str">
        <f t="shared" si="312"/>
        <v/>
      </c>
      <c r="AC1896" s="179" t="str">
        <f>IF('Planilla de Perforacion'!K1930="Repasa","Repasa","")</f>
        <v/>
      </c>
      <c r="AE1896" s="179" t="e">
        <f t="shared" si="313"/>
        <v>#VALUE!</v>
      </c>
      <c r="AG1896" s="179" t="str">
        <f t="shared" si="314"/>
        <v/>
      </c>
      <c r="AK1896" t="str">
        <f t="shared" si="315"/>
        <v/>
      </c>
      <c r="AL1896" t="str">
        <f t="shared" si="307"/>
        <v/>
      </c>
      <c r="AM1896" t="str">
        <f t="shared" si="308"/>
        <v/>
      </c>
    </row>
    <row r="1897" spans="3:39" x14ac:dyDescent="0.25">
      <c r="C1897" s="179" t="str">
        <f>IF('Planilla de Perforacion'!K1931="Conexión","Conexión","")</f>
        <v/>
      </c>
      <c r="F1897" s="179">
        <f>'Planilla de Perforacion'!AF1931</f>
        <v>0</v>
      </c>
      <c r="G1897" s="179">
        <f>'Planilla de Perforacion'!AQ1931</f>
        <v>0</v>
      </c>
      <c r="H1897" s="179">
        <f>'Planilla de Perforacion'!AS1931</f>
        <v>0</v>
      </c>
      <c r="I1897" s="179">
        <f>'Planilla de Perforacion'!AR1931</f>
        <v>0</v>
      </c>
      <c r="N1897" s="191" t="str">
        <f t="array" ref="N1897">IFERROR(INDEX($F$1:$F$1314,SMALL(IF($C$2:$C$1314=$A$2,ROW()),ROW()-1)),"")</f>
        <v/>
      </c>
      <c r="P1897" s="193" t="str">
        <f t="shared" si="309"/>
        <v/>
      </c>
      <c r="Q1897" s="193" t="str">
        <f t="shared" si="310"/>
        <v/>
      </c>
      <c r="R1897" s="179" t="str">
        <f>IF('Planilla de Perforacion'!K1931="Survey","Survey","")</f>
        <v/>
      </c>
      <c r="T1897" s="179" t="e">
        <f t="shared" si="311"/>
        <v>#VALUE!</v>
      </c>
      <c r="V1897" s="179" t="str">
        <f t="shared" si="312"/>
        <v/>
      </c>
      <c r="AC1897" s="179" t="str">
        <f>IF('Planilla de Perforacion'!K1931="Repasa","Repasa","")</f>
        <v/>
      </c>
      <c r="AE1897" s="179" t="e">
        <f t="shared" si="313"/>
        <v>#VALUE!</v>
      </c>
      <c r="AG1897" s="179" t="str">
        <f t="shared" si="314"/>
        <v/>
      </c>
      <c r="AK1897" t="str">
        <f t="shared" si="315"/>
        <v/>
      </c>
      <c r="AL1897" t="str">
        <f t="shared" si="307"/>
        <v/>
      </c>
      <c r="AM1897" t="str">
        <f t="shared" si="308"/>
        <v/>
      </c>
    </row>
    <row r="1898" spans="3:39" x14ac:dyDescent="0.25">
      <c r="C1898" s="179" t="str">
        <f>IF('Planilla de Perforacion'!K1932="Conexión","Conexión","")</f>
        <v/>
      </c>
      <c r="F1898" s="179">
        <f>'Planilla de Perforacion'!AF1932</f>
        <v>0</v>
      </c>
      <c r="G1898" s="179">
        <f>'Planilla de Perforacion'!AQ1932</f>
        <v>0</v>
      </c>
      <c r="H1898" s="179">
        <f>'Planilla de Perforacion'!AS1932</f>
        <v>0</v>
      </c>
      <c r="I1898" s="179">
        <f>'Planilla de Perforacion'!AR1932</f>
        <v>0</v>
      </c>
      <c r="N1898" s="191" t="str">
        <f t="array" ref="N1898">IFERROR(INDEX($F$1:$F$1314,SMALL(IF($C$2:$C$1314=$A$2,ROW()),ROW()-1)),"")</f>
        <v/>
      </c>
      <c r="P1898" s="193" t="str">
        <f t="shared" si="309"/>
        <v/>
      </c>
      <c r="Q1898" s="193" t="str">
        <f t="shared" si="310"/>
        <v/>
      </c>
      <c r="R1898" s="179" t="str">
        <f>IF('Planilla de Perforacion'!K1932="Survey","Survey","")</f>
        <v/>
      </c>
      <c r="T1898" s="179" t="e">
        <f t="shared" si="311"/>
        <v>#VALUE!</v>
      </c>
      <c r="V1898" s="179" t="str">
        <f t="shared" si="312"/>
        <v/>
      </c>
      <c r="AC1898" s="179" t="str">
        <f>IF('Planilla de Perforacion'!K1932="Repasa","Repasa","")</f>
        <v/>
      </c>
      <c r="AE1898" s="179" t="e">
        <f t="shared" si="313"/>
        <v>#VALUE!</v>
      </c>
      <c r="AG1898" s="179" t="str">
        <f t="shared" si="314"/>
        <v/>
      </c>
      <c r="AK1898" t="str">
        <f t="shared" si="315"/>
        <v/>
      </c>
      <c r="AL1898" t="str">
        <f t="shared" si="307"/>
        <v/>
      </c>
      <c r="AM1898" t="str">
        <f t="shared" si="308"/>
        <v/>
      </c>
    </row>
    <row r="1899" spans="3:39" x14ac:dyDescent="0.25">
      <c r="C1899" s="179" t="str">
        <f>IF('Planilla de Perforacion'!K1933="Conexión","Conexión","")</f>
        <v/>
      </c>
      <c r="F1899" s="179">
        <f>'Planilla de Perforacion'!AF1933</f>
        <v>0</v>
      </c>
      <c r="G1899" s="179">
        <f>'Planilla de Perforacion'!AQ1933</f>
        <v>0</v>
      </c>
      <c r="H1899" s="179">
        <f>'Planilla de Perforacion'!AS1933</f>
        <v>0</v>
      </c>
      <c r="I1899" s="179">
        <f>'Planilla de Perforacion'!AR1933</f>
        <v>0</v>
      </c>
      <c r="N1899" s="191" t="str">
        <f t="array" ref="N1899">IFERROR(INDEX($F$1:$F$1314,SMALL(IF($C$2:$C$1314=$A$2,ROW()),ROW()-1)),"")</f>
        <v/>
      </c>
      <c r="P1899" s="193" t="str">
        <f t="shared" si="309"/>
        <v/>
      </c>
      <c r="Q1899" s="193" t="str">
        <f t="shared" si="310"/>
        <v/>
      </c>
      <c r="R1899" s="179" t="str">
        <f>IF('Planilla de Perforacion'!K1933="Survey","Survey","")</f>
        <v/>
      </c>
      <c r="T1899" s="179" t="e">
        <f t="shared" si="311"/>
        <v>#VALUE!</v>
      </c>
      <c r="V1899" s="179" t="str">
        <f t="shared" si="312"/>
        <v/>
      </c>
      <c r="AC1899" s="179" t="str">
        <f>IF('Planilla de Perforacion'!K1933="Repasa","Repasa","")</f>
        <v/>
      </c>
      <c r="AE1899" s="179" t="e">
        <f t="shared" si="313"/>
        <v>#VALUE!</v>
      </c>
      <c r="AG1899" s="179" t="str">
        <f t="shared" si="314"/>
        <v/>
      </c>
      <c r="AK1899" t="str">
        <f t="shared" si="315"/>
        <v/>
      </c>
      <c r="AL1899" t="str">
        <f t="shared" si="307"/>
        <v/>
      </c>
      <c r="AM1899" t="str">
        <f t="shared" si="308"/>
        <v/>
      </c>
    </row>
    <row r="1900" spans="3:39" x14ac:dyDescent="0.25">
      <c r="C1900" s="179" t="str">
        <f>IF('Planilla de Perforacion'!K1934="Conexión","Conexión","")</f>
        <v/>
      </c>
      <c r="F1900" s="179">
        <f>'Planilla de Perforacion'!AF1934</f>
        <v>0</v>
      </c>
      <c r="G1900" s="179">
        <f>'Planilla de Perforacion'!AQ1934</f>
        <v>0</v>
      </c>
      <c r="H1900" s="179">
        <f>'Planilla de Perforacion'!AS1934</f>
        <v>0</v>
      </c>
      <c r="I1900" s="179">
        <f>'Planilla de Perforacion'!AR1934</f>
        <v>0</v>
      </c>
      <c r="N1900" s="191" t="str">
        <f t="array" ref="N1900">IFERROR(INDEX($F$1:$F$1314,SMALL(IF($C$2:$C$1314=$A$2,ROW()),ROW()-1)),"")</f>
        <v/>
      </c>
      <c r="P1900" s="193" t="str">
        <f t="shared" si="309"/>
        <v/>
      </c>
      <c r="Q1900" s="193" t="str">
        <f t="shared" si="310"/>
        <v/>
      </c>
      <c r="R1900" s="179" t="str">
        <f>IF('Planilla de Perforacion'!K1934="Survey","Survey","")</f>
        <v/>
      </c>
      <c r="T1900" s="179" t="e">
        <f t="shared" si="311"/>
        <v>#VALUE!</v>
      </c>
      <c r="V1900" s="179" t="str">
        <f t="shared" si="312"/>
        <v/>
      </c>
      <c r="AC1900" s="179" t="str">
        <f>IF('Planilla de Perforacion'!K1934="Repasa","Repasa","")</f>
        <v/>
      </c>
      <c r="AE1900" s="179" t="e">
        <f t="shared" si="313"/>
        <v>#VALUE!</v>
      </c>
      <c r="AG1900" s="179" t="str">
        <f t="shared" si="314"/>
        <v/>
      </c>
      <c r="AK1900" t="str">
        <f t="shared" si="315"/>
        <v/>
      </c>
      <c r="AL1900" t="str">
        <f t="shared" si="307"/>
        <v/>
      </c>
      <c r="AM1900" t="str">
        <f t="shared" si="308"/>
        <v/>
      </c>
    </row>
    <row r="1901" spans="3:39" x14ac:dyDescent="0.25">
      <c r="C1901" s="179" t="str">
        <f>IF('Planilla de Perforacion'!K1935="Conexión","Conexión","")</f>
        <v/>
      </c>
      <c r="F1901" s="179">
        <f>'Planilla de Perforacion'!AF1935</f>
        <v>0</v>
      </c>
      <c r="G1901" s="179">
        <f>'Planilla de Perforacion'!AQ1935</f>
        <v>0</v>
      </c>
      <c r="H1901" s="179">
        <f>'Planilla de Perforacion'!AS1935</f>
        <v>0</v>
      </c>
      <c r="I1901" s="179">
        <f>'Planilla de Perforacion'!AR1935</f>
        <v>0</v>
      </c>
      <c r="N1901" s="191" t="str">
        <f t="array" ref="N1901">IFERROR(INDEX($F$1:$F$1314,SMALL(IF($C$2:$C$1314=$A$2,ROW()),ROW()-1)),"")</f>
        <v/>
      </c>
      <c r="P1901" s="193" t="str">
        <f t="shared" si="309"/>
        <v/>
      </c>
      <c r="Q1901" s="193" t="str">
        <f t="shared" si="310"/>
        <v/>
      </c>
      <c r="R1901" s="179" t="str">
        <f>IF('Planilla de Perforacion'!K1935="Survey","Survey","")</f>
        <v/>
      </c>
      <c r="T1901" s="179" t="e">
        <f t="shared" si="311"/>
        <v>#VALUE!</v>
      </c>
      <c r="V1901" s="179" t="str">
        <f t="shared" si="312"/>
        <v/>
      </c>
      <c r="AC1901" s="179" t="str">
        <f>IF('Planilla de Perforacion'!K1935="Repasa","Repasa","")</f>
        <v/>
      </c>
      <c r="AE1901" s="179" t="e">
        <f t="shared" si="313"/>
        <v>#VALUE!</v>
      </c>
      <c r="AG1901" s="179" t="str">
        <f t="shared" si="314"/>
        <v/>
      </c>
      <c r="AK1901" t="str">
        <f t="shared" si="315"/>
        <v/>
      </c>
      <c r="AL1901" t="str">
        <f t="shared" si="307"/>
        <v/>
      </c>
      <c r="AM1901" t="str">
        <f t="shared" si="308"/>
        <v/>
      </c>
    </row>
    <row r="1902" spans="3:39" x14ac:dyDescent="0.25">
      <c r="C1902" s="179" t="str">
        <f>IF('Planilla de Perforacion'!K1936="Conexión","Conexión","")</f>
        <v/>
      </c>
      <c r="F1902" s="179">
        <f>'Planilla de Perforacion'!AF1936</f>
        <v>0</v>
      </c>
      <c r="G1902" s="179">
        <f>'Planilla de Perforacion'!AQ1936</f>
        <v>0</v>
      </c>
      <c r="H1902" s="179">
        <f>'Planilla de Perforacion'!AS1936</f>
        <v>0</v>
      </c>
      <c r="I1902" s="179">
        <f>'Planilla de Perforacion'!AR1936</f>
        <v>0</v>
      </c>
      <c r="N1902" s="191" t="str">
        <f t="array" ref="N1902">IFERROR(INDEX($F$1:$F$1314,SMALL(IF($C$2:$C$1314=$A$2,ROW()),ROW()-1)),"")</f>
        <v/>
      </c>
      <c r="P1902" s="193" t="str">
        <f t="shared" si="309"/>
        <v/>
      </c>
      <c r="Q1902" s="193" t="str">
        <f t="shared" si="310"/>
        <v/>
      </c>
      <c r="R1902" s="179" t="str">
        <f>IF('Planilla de Perforacion'!K1936="Survey","Survey","")</f>
        <v/>
      </c>
      <c r="T1902" s="179" t="e">
        <f t="shared" si="311"/>
        <v>#VALUE!</v>
      </c>
      <c r="V1902" s="179" t="str">
        <f t="shared" si="312"/>
        <v/>
      </c>
      <c r="AC1902" s="179" t="str">
        <f>IF('Planilla de Perforacion'!K1936="Repasa","Repasa","")</f>
        <v/>
      </c>
      <c r="AE1902" s="179" t="e">
        <f t="shared" si="313"/>
        <v>#VALUE!</v>
      </c>
      <c r="AG1902" s="179" t="str">
        <f t="shared" si="314"/>
        <v/>
      </c>
      <c r="AK1902" t="str">
        <f t="shared" si="315"/>
        <v/>
      </c>
      <c r="AL1902" t="str">
        <f t="shared" si="307"/>
        <v/>
      </c>
      <c r="AM1902" t="str">
        <f t="shared" si="308"/>
        <v/>
      </c>
    </row>
    <row r="1903" spans="3:39" x14ac:dyDescent="0.25">
      <c r="C1903" s="179" t="str">
        <f>IF('Planilla de Perforacion'!K1937="Conexión","Conexión","")</f>
        <v/>
      </c>
      <c r="F1903" s="179">
        <f>'Planilla de Perforacion'!AF1937</f>
        <v>0</v>
      </c>
      <c r="G1903" s="179">
        <f>'Planilla de Perforacion'!AQ1937</f>
        <v>0</v>
      </c>
      <c r="H1903" s="179">
        <f>'Planilla de Perforacion'!AS1937</f>
        <v>0</v>
      </c>
      <c r="I1903" s="179">
        <f>'Planilla de Perforacion'!AR1937</f>
        <v>0</v>
      </c>
      <c r="N1903" s="191" t="str">
        <f t="array" ref="N1903">IFERROR(INDEX($F$1:$F$1314,SMALL(IF($C$2:$C$1314=$A$2,ROW()),ROW()-1)),"")</f>
        <v/>
      </c>
      <c r="P1903" s="193" t="str">
        <f t="shared" si="309"/>
        <v/>
      </c>
      <c r="Q1903" s="193" t="str">
        <f t="shared" si="310"/>
        <v/>
      </c>
      <c r="R1903" s="179" t="str">
        <f>IF('Planilla de Perforacion'!K1937="Survey","Survey","")</f>
        <v/>
      </c>
      <c r="T1903" s="179" t="e">
        <f t="shared" si="311"/>
        <v>#VALUE!</v>
      </c>
      <c r="V1903" s="179" t="str">
        <f t="shared" si="312"/>
        <v/>
      </c>
      <c r="AC1903" s="179" t="str">
        <f>IF('Planilla de Perforacion'!K1937="Repasa","Repasa","")</f>
        <v/>
      </c>
      <c r="AE1903" s="179" t="e">
        <f t="shared" si="313"/>
        <v>#VALUE!</v>
      </c>
      <c r="AG1903" s="179" t="str">
        <f t="shared" si="314"/>
        <v/>
      </c>
      <c r="AK1903" t="str">
        <f t="shared" si="315"/>
        <v/>
      </c>
      <c r="AL1903" t="str">
        <f t="shared" si="307"/>
        <v/>
      </c>
      <c r="AM1903" t="str">
        <f t="shared" si="308"/>
        <v/>
      </c>
    </row>
    <row r="1904" spans="3:39" x14ac:dyDescent="0.25">
      <c r="C1904" s="179" t="str">
        <f>IF('Planilla de Perforacion'!K1938="Conexión","Conexión","")</f>
        <v/>
      </c>
      <c r="F1904" s="179">
        <f>'Planilla de Perforacion'!AF1938</f>
        <v>0</v>
      </c>
      <c r="G1904" s="179">
        <f>'Planilla de Perforacion'!AQ1938</f>
        <v>0</v>
      </c>
      <c r="H1904" s="179">
        <f>'Planilla de Perforacion'!AS1938</f>
        <v>0</v>
      </c>
      <c r="I1904" s="179">
        <f>'Planilla de Perforacion'!AR1938</f>
        <v>0</v>
      </c>
      <c r="N1904" s="191" t="str">
        <f t="array" ref="N1904">IFERROR(INDEX($F$1:$F$1314,SMALL(IF($C$2:$C$1314=$A$2,ROW()),ROW()-1)),"")</f>
        <v/>
      </c>
      <c r="P1904" s="193" t="str">
        <f t="shared" si="309"/>
        <v/>
      </c>
      <c r="Q1904" s="193" t="str">
        <f t="shared" si="310"/>
        <v/>
      </c>
      <c r="R1904" s="179" t="str">
        <f>IF('Planilla de Perforacion'!K1938="Survey","Survey","")</f>
        <v/>
      </c>
      <c r="T1904" s="179" t="e">
        <f t="shared" si="311"/>
        <v>#VALUE!</v>
      </c>
      <c r="V1904" s="179" t="str">
        <f t="shared" si="312"/>
        <v/>
      </c>
      <c r="AC1904" s="179" t="str">
        <f>IF('Planilla de Perforacion'!K1938="Repasa","Repasa","")</f>
        <v/>
      </c>
      <c r="AE1904" s="179" t="e">
        <f t="shared" si="313"/>
        <v>#VALUE!</v>
      </c>
      <c r="AG1904" s="179" t="str">
        <f t="shared" si="314"/>
        <v/>
      </c>
      <c r="AK1904" t="str">
        <f t="shared" si="315"/>
        <v/>
      </c>
      <c r="AL1904" t="str">
        <f t="shared" si="307"/>
        <v/>
      </c>
      <c r="AM1904" t="str">
        <f t="shared" si="308"/>
        <v/>
      </c>
    </row>
    <row r="1905" spans="3:39" x14ac:dyDescent="0.25">
      <c r="C1905" s="179" t="str">
        <f>IF('Planilla de Perforacion'!K1939="Conexión","Conexión","")</f>
        <v/>
      </c>
      <c r="F1905" s="179">
        <f>'Planilla de Perforacion'!AF1939</f>
        <v>0</v>
      </c>
      <c r="G1905" s="179">
        <f>'Planilla de Perforacion'!AQ1939</f>
        <v>0</v>
      </c>
      <c r="H1905" s="179">
        <f>'Planilla de Perforacion'!AS1939</f>
        <v>0</v>
      </c>
      <c r="I1905" s="179">
        <f>'Planilla de Perforacion'!AR1939</f>
        <v>0</v>
      </c>
      <c r="N1905" s="191" t="str">
        <f t="array" ref="N1905">IFERROR(INDEX($F$1:$F$1314,SMALL(IF($C$2:$C$1314=$A$2,ROW()),ROW()-1)),"")</f>
        <v/>
      </c>
      <c r="P1905" s="193" t="str">
        <f t="shared" si="309"/>
        <v/>
      </c>
      <c r="Q1905" s="193" t="str">
        <f t="shared" si="310"/>
        <v/>
      </c>
      <c r="R1905" s="179" t="str">
        <f>IF('Planilla de Perforacion'!K1939="Survey","Survey","")</f>
        <v/>
      </c>
      <c r="T1905" s="179" t="e">
        <f t="shared" si="311"/>
        <v>#VALUE!</v>
      </c>
      <c r="V1905" s="179" t="str">
        <f t="shared" si="312"/>
        <v/>
      </c>
      <c r="AC1905" s="179" t="str">
        <f>IF('Planilla de Perforacion'!K1939="Repasa","Repasa","")</f>
        <v/>
      </c>
      <c r="AE1905" s="179" t="e">
        <f t="shared" si="313"/>
        <v>#VALUE!</v>
      </c>
      <c r="AG1905" s="179" t="str">
        <f t="shared" si="314"/>
        <v/>
      </c>
      <c r="AK1905" t="str">
        <f t="shared" si="315"/>
        <v/>
      </c>
      <c r="AL1905" t="str">
        <f t="shared" si="307"/>
        <v/>
      </c>
      <c r="AM1905" t="str">
        <f t="shared" si="308"/>
        <v/>
      </c>
    </row>
    <row r="1906" spans="3:39" x14ac:dyDescent="0.25">
      <c r="C1906" s="179" t="str">
        <f>IF('Planilla de Perforacion'!K1940="Conexión","Conexión","")</f>
        <v/>
      </c>
      <c r="F1906" s="179">
        <f>'Planilla de Perforacion'!AF1940</f>
        <v>0</v>
      </c>
      <c r="G1906" s="179">
        <f>'Planilla de Perforacion'!AQ1940</f>
        <v>0</v>
      </c>
      <c r="H1906" s="179">
        <f>'Planilla de Perforacion'!AS1940</f>
        <v>0</v>
      </c>
      <c r="I1906" s="179">
        <f>'Planilla de Perforacion'!AR1940</f>
        <v>0</v>
      </c>
      <c r="N1906" s="191" t="str">
        <f t="array" ref="N1906">IFERROR(INDEX($F$1:$F$1314,SMALL(IF($C$2:$C$1314=$A$2,ROW()),ROW()-1)),"")</f>
        <v/>
      </c>
      <c r="P1906" s="193" t="str">
        <f t="shared" si="309"/>
        <v/>
      </c>
      <c r="Q1906" s="193" t="str">
        <f t="shared" si="310"/>
        <v/>
      </c>
      <c r="R1906" s="179" t="str">
        <f>IF('Planilla de Perforacion'!K1940="Survey","Survey","")</f>
        <v/>
      </c>
      <c r="T1906" s="179" t="e">
        <f t="shared" si="311"/>
        <v>#VALUE!</v>
      </c>
      <c r="V1906" s="179" t="str">
        <f t="shared" si="312"/>
        <v/>
      </c>
      <c r="AC1906" s="179" t="str">
        <f>IF('Planilla de Perforacion'!K1940="Repasa","Repasa","")</f>
        <v/>
      </c>
      <c r="AE1906" s="179" t="e">
        <f t="shared" si="313"/>
        <v>#VALUE!</v>
      </c>
      <c r="AG1906" s="179" t="str">
        <f t="shared" si="314"/>
        <v/>
      </c>
      <c r="AK1906" t="str">
        <f t="shared" si="315"/>
        <v/>
      </c>
      <c r="AL1906" t="str">
        <f t="shared" si="307"/>
        <v/>
      </c>
      <c r="AM1906" t="str">
        <f t="shared" si="308"/>
        <v/>
      </c>
    </row>
    <row r="1907" spans="3:39" x14ac:dyDescent="0.25">
      <c r="C1907" s="179" t="str">
        <f>IF('Planilla de Perforacion'!K1941="Conexión","Conexión","")</f>
        <v/>
      </c>
      <c r="F1907" s="179">
        <f>'Planilla de Perforacion'!AF1941</f>
        <v>0</v>
      </c>
      <c r="G1907" s="179">
        <f>'Planilla de Perforacion'!AQ1941</f>
        <v>0</v>
      </c>
      <c r="H1907" s="179">
        <f>'Planilla de Perforacion'!AS1941</f>
        <v>0</v>
      </c>
      <c r="I1907" s="179">
        <f>'Planilla de Perforacion'!AR1941</f>
        <v>0</v>
      </c>
      <c r="N1907" s="191" t="str">
        <f t="array" ref="N1907">IFERROR(INDEX($F$1:$F$1314,SMALL(IF($C$2:$C$1314=$A$2,ROW()),ROW()-1)),"")</f>
        <v/>
      </c>
      <c r="P1907" s="193" t="str">
        <f t="shared" si="309"/>
        <v/>
      </c>
      <c r="Q1907" s="193" t="str">
        <f t="shared" si="310"/>
        <v/>
      </c>
      <c r="R1907" s="179" t="str">
        <f>IF('Planilla de Perforacion'!K1941="Survey","Survey","")</f>
        <v/>
      </c>
      <c r="T1907" s="179" t="e">
        <f t="shared" si="311"/>
        <v>#VALUE!</v>
      </c>
      <c r="V1907" s="179" t="str">
        <f t="shared" si="312"/>
        <v/>
      </c>
      <c r="AC1907" s="179" t="str">
        <f>IF('Planilla de Perforacion'!K1941="Repasa","Repasa","")</f>
        <v/>
      </c>
      <c r="AE1907" s="179" t="e">
        <f t="shared" si="313"/>
        <v>#VALUE!</v>
      </c>
      <c r="AG1907" s="179" t="str">
        <f t="shared" si="314"/>
        <v/>
      </c>
      <c r="AK1907" t="str">
        <f t="shared" si="315"/>
        <v/>
      </c>
      <c r="AL1907" t="str">
        <f t="shared" si="307"/>
        <v/>
      </c>
      <c r="AM1907" t="str">
        <f t="shared" si="308"/>
        <v/>
      </c>
    </row>
    <row r="1908" spans="3:39" x14ac:dyDescent="0.25">
      <c r="C1908" s="179" t="str">
        <f>IF('Planilla de Perforacion'!K1942="Conexión","Conexión","")</f>
        <v/>
      </c>
      <c r="F1908" s="179">
        <f>'Planilla de Perforacion'!AF1942</f>
        <v>0</v>
      </c>
      <c r="G1908" s="179">
        <f>'Planilla de Perforacion'!AQ1942</f>
        <v>0</v>
      </c>
      <c r="H1908" s="179">
        <f>'Planilla de Perforacion'!AS1942</f>
        <v>0</v>
      </c>
      <c r="I1908" s="179">
        <f>'Planilla de Perforacion'!AR1942</f>
        <v>0</v>
      </c>
      <c r="N1908" s="191" t="str">
        <f t="array" ref="N1908">IFERROR(INDEX($F$1:$F$1314,SMALL(IF($C$2:$C$1314=$A$2,ROW()),ROW()-1)),"")</f>
        <v/>
      </c>
      <c r="P1908" s="193" t="str">
        <f t="shared" si="309"/>
        <v/>
      </c>
      <c r="Q1908" s="193" t="str">
        <f t="shared" si="310"/>
        <v/>
      </c>
      <c r="R1908" s="179" t="str">
        <f>IF('Planilla de Perforacion'!K1942="Survey","Survey","")</f>
        <v/>
      </c>
      <c r="T1908" s="179" t="e">
        <f t="shared" si="311"/>
        <v>#VALUE!</v>
      </c>
      <c r="V1908" s="179" t="str">
        <f t="shared" si="312"/>
        <v/>
      </c>
      <c r="AC1908" s="179" t="str">
        <f>IF('Planilla de Perforacion'!K1942="Repasa","Repasa","")</f>
        <v/>
      </c>
      <c r="AE1908" s="179" t="e">
        <f t="shared" si="313"/>
        <v>#VALUE!</v>
      </c>
      <c r="AG1908" s="179" t="str">
        <f t="shared" si="314"/>
        <v/>
      </c>
      <c r="AK1908" t="str">
        <f t="shared" si="315"/>
        <v/>
      </c>
      <c r="AL1908" t="str">
        <f t="shared" si="307"/>
        <v/>
      </c>
      <c r="AM1908" t="str">
        <f t="shared" si="308"/>
        <v/>
      </c>
    </row>
    <row r="1909" spans="3:39" x14ac:dyDescent="0.25">
      <c r="C1909" s="179" t="str">
        <f>IF('Planilla de Perforacion'!K1943="Conexión","Conexión","")</f>
        <v/>
      </c>
      <c r="F1909" s="179">
        <f>'Planilla de Perforacion'!AF1943</f>
        <v>0</v>
      </c>
      <c r="G1909" s="179">
        <f>'Planilla de Perforacion'!AQ1943</f>
        <v>0</v>
      </c>
      <c r="H1909" s="179">
        <f>'Planilla de Perforacion'!AS1943</f>
        <v>0</v>
      </c>
      <c r="I1909" s="179">
        <f>'Planilla de Perforacion'!AR1943</f>
        <v>0</v>
      </c>
      <c r="N1909" s="191" t="str">
        <f t="array" ref="N1909">IFERROR(INDEX($F$1:$F$1314,SMALL(IF($C$2:$C$1314=$A$2,ROW()),ROW()-1)),"")</f>
        <v/>
      </c>
      <c r="P1909" s="193" t="str">
        <f t="shared" si="309"/>
        <v/>
      </c>
      <c r="Q1909" s="193" t="str">
        <f t="shared" si="310"/>
        <v/>
      </c>
      <c r="R1909" s="179" t="str">
        <f>IF('Planilla de Perforacion'!K1943="Survey","Survey","")</f>
        <v/>
      </c>
      <c r="T1909" s="179" t="e">
        <f t="shared" si="311"/>
        <v>#VALUE!</v>
      </c>
      <c r="V1909" s="179" t="str">
        <f t="shared" si="312"/>
        <v/>
      </c>
      <c r="AC1909" s="179" t="str">
        <f>IF('Planilla de Perforacion'!K1943="Repasa","Repasa","")</f>
        <v/>
      </c>
      <c r="AE1909" s="179" t="e">
        <f t="shared" si="313"/>
        <v>#VALUE!</v>
      </c>
      <c r="AG1909" s="179" t="str">
        <f t="shared" si="314"/>
        <v/>
      </c>
      <c r="AK1909" t="str">
        <f t="shared" si="315"/>
        <v/>
      </c>
      <c r="AL1909" t="str">
        <f t="shared" si="307"/>
        <v/>
      </c>
      <c r="AM1909" t="str">
        <f t="shared" si="308"/>
        <v/>
      </c>
    </row>
    <row r="1910" spans="3:39" x14ac:dyDescent="0.25">
      <c r="C1910" s="179" t="str">
        <f>IF('Planilla de Perforacion'!K1944="Conexión","Conexión","")</f>
        <v/>
      </c>
      <c r="F1910" s="179">
        <f>'Planilla de Perforacion'!AF1944</f>
        <v>0</v>
      </c>
      <c r="G1910" s="179">
        <f>'Planilla de Perforacion'!AQ1944</f>
        <v>0</v>
      </c>
      <c r="H1910" s="179">
        <f>'Planilla de Perforacion'!AS1944</f>
        <v>0</v>
      </c>
      <c r="I1910" s="179">
        <f>'Planilla de Perforacion'!AR1944</f>
        <v>0</v>
      </c>
      <c r="N1910" s="191" t="str">
        <f t="array" ref="N1910">IFERROR(INDEX($F$1:$F$1314,SMALL(IF($C$2:$C$1314=$A$2,ROW()),ROW()-1)),"")</f>
        <v/>
      </c>
      <c r="P1910" s="193" t="str">
        <f t="shared" si="309"/>
        <v/>
      </c>
      <c r="Q1910" s="193" t="str">
        <f t="shared" si="310"/>
        <v/>
      </c>
      <c r="R1910" s="179" t="str">
        <f>IF('Planilla de Perforacion'!K1944="Survey","Survey","")</f>
        <v/>
      </c>
      <c r="T1910" s="179" t="e">
        <f t="shared" si="311"/>
        <v>#VALUE!</v>
      </c>
      <c r="V1910" s="179" t="str">
        <f t="shared" si="312"/>
        <v/>
      </c>
      <c r="AC1910" s="179" t="str">
        <f>IF('Planilla de Perforacion'!K1944="Repasa","Repasa","")</f>
        <v/>
      </c>
      <c r="AE1910" s="179" t="e">
        <f t="shared" si="313"/>
        <v>#VALUE!</v>
      </c>
      <c r="AG1910" s="179" t="str">
        <f t="shared" si="314"/>
        <v/>
      </c>
      <c r="AK1910" t="str">
        <f t="shared" si="315"/>
        <v/>
      </c>
      <c r="AL1910" t="str">
        <f t="shared" si="307"/>
        <v/>
      </c>
      <c r="AM1910" t="str">
        <f t="shared" si="308"/>
        <v/>
      </c>
    </row>
    <row r="1911" spans="3:39" x14ac:dyDescent="0.25">
      <c r="C1911" s="179" t="str">
        <f>IF('Planilla de Perforacion'!K1945="Conexión","Conexión","")</f>
        <v/>
      </c>
      <c r="F1911" s="179">
        <f>'Planilla de Perforacion'!AF1945</f>
        <v>0</v>
      </c>
      <c r="G1911" s="179">
        <f>'Planilla de Perforacion'!AQ1945</f>
        <v>0</v>
      </c>
      <c r="H1911" s="179">
        <f>'Planilla de Perforacion'!AS1945</f>
        <v>0</v>
      </c>
      <c r="I1911" s="179">
        <f>'Planilla de Perforacion'!AR1945</f>
        <v>0</v>
      </c>
      <c r="N1911" s="191" t="str">
        <f t="array" ref="N1911">IFERROR(INDEX($F$1:$F$1314,SMALL(IF($C$2:$C$1314=$A$2,ROW()),ROW()-1)),"")</f>
        <v/>
      </c>
      <c r="P1911" s="193" t="str">
        <f t="shared" si="309"/>
        <v/>
      </c>
      <c r="Q1911" s="193" t="str">
        <f t="shared" si="310"/>
        <v/>
      </c>
      <c r="R1911" s="179" t="str">
        <f>IF('Planilla de Perforacion'!K1945="Survey","Survey","")</f>
        <v/>
      </c>
      <c r="T1911" s="179" t="e">
        <f t="shared" si="311"/>
        <v>#VALUE!</v>
      </c>
      <c r="V1911" s="179" t="str">
        <f t="shared" si="312"/>
        <v/>
      </c>
      <c r="AC1911" s="179" t="str">
        <f>IF('Planilla de Perforacion'!K1945="Repasa","Repasa","")</f>
        <v/>
      </c>
      <c r="AE1911" s="179" t="e">
        <f t="shared" si="313"/>
        <v>#VALUE!</v>
      </c>
      <c r="AG1911" s="179" t="str">
        <f t="shared" si="314"/>
        <v/>
      </c>
      <c r="AK1911" t="str">
        <f t="shared" si="315"/>
        <v/>
      </c>
      <c r="AL1911" t="str">
        <f t="shared" si="307"/>
        <v/>
      </c>
      <c r="AM1911" t="str">
        <f t="shared" si="308"/>
        <v/>
      </c>
    </row>
    <row r="1912" spans="3:39" x14ac:dyDescent="0.25">
      <c r="C1912" s="179" t="str">
        <f>IF('Planilla de Perforacion'!K1946="Conexión","Conexión","")</f>
        <v/>
      </c>
      <c r="F1912" s="179">
        <f>'Planilla de Perforacion'!AF1946</f>
        <v>0</v>
      </c>
      <c r="G1912" s="179">
        <f>'Planilla de Perforacion'!AQ1946</f>
        <v>0</v>
      </c>
      <c r="H1912" s="179">
        <f>'Planilla de Perforacion'!AS1946</f>
        <v>0</v>
      </c>
      <c r="I1912" s="179">
        <f>'Planilla de Perforacion'!AR1946</f>
        <v>0</v>
      </c>
      <c r="N1912" s="191" t="str">
        <f t="array" ref="N1912">IFERROR(INDEX($F$1:$F$1314,SMALL(IF($C$2:$C$1314=$A$2,ROW()),ROW()-1)),"")</f>
        <v/>
      </c>
      <c r="P1912" s="193" t="str">
        <f t="shared" si="309"/>
        <v/>
      </c>
      <c r="Q1912" s="193" t="str">
        <f t="shared" si="310"/>
        <v/>
      </c>
      <c r="R1912" s="179" t="str">
        <f>IF('Planilla de Perforacion'!K1946="Survey","Survey","")</f>
        <v/>
      </c>
      <c r="T1912" s="179" t="e">
        <f t="shared" si="311"/>
        <v>#VALUE!</v>
      </c>
      <c r="V1912" s="179" t="str">
        <f t="shared" si="312"/>
        <v/>
      </c>
      <c r="AC1912" s="179" t="str">
        <f>IF('Planilla de Perforacion'!K1946="Repasa","Repasa","")</f>
        <v/>
      </c>
      <c r="AE1912" s="179" t="e">
        <f t="shared" si="313"/>
        <v>#VALUE!</v>
      </c>
      <c r="AG1912" s="179" t="str">
        <f t="shared" si="314"/>
        <v/>
      </c>
      <c r="AK1912" t="str">
        <f t="shared" si="315"/>
        <v/>
      </c>
      <c r="AL1912" t="str">
        <f t="shared" si="307"/>
        <v/>
      </c>
      <c r="AM1912" t="str">
        <f t="shared" si="308"/>
        <v/>
      </c>
    </row>
    <row r="1913" spans="3:39" x14ac:dyDescent="0.25">
      <c r="C1913" s="179" t="str">
        <f>IF('Planilla de Perforacion'!K1947="Conexión","Conexión","")</f>
        <v/>
      </c>
      <c r="F1913" s="179">
        <f>'Planilla de Perforacion'!AF1947</f>
        <v>0</v>
      </c>
      <c r="G1913" s="179">
        <f>'Planilla de Perforacion'!AQ1947</f>
        <v>0</v>
      </c>
      <c r="H1913" s="179">
        <f>'Planilla de Perforacion'!AS1947</f>
        <v>0</v>
      </c>
      <c r="I1913" s="179">
        <f>'Planilla de Perforacion'!AR1947</f>
        <v>0</v>
      </c>
      <c r="N1913" s="191" t="str">
        <f t="array" ref="N1913">IFERROR(INDEX($F$1:$F$1314,SMALL(IF($C$2:$C$1314=$A$2,ROW()),ROW()-1)),"")</f>
        <v/>
      </c>
      <c r="P1913" s="193" t="str">
        <f t="shared" si="309"/>
        <v/>
      </c>
      <c r="Q1913" s="193" t="str">
        <f t="shared" si="310"/>
        <v/>
      </c>
      <c r="R1913" s="179" t="str">
        <f>IF('Planilla de Perforacion'!K1947="Survey","Survey","")</f>
        <v/>
      </c>
      <c r="T1913" s="179" t="e">
        <f t="shared" si="311"/>
        <v>#VALUE!</v>
      </c>
      <c r="V1913" s="179" t="str">
        <f t="shared" si="312"/>
        <v/>
      </c>
      <c r="AC1913" s="179" t="str">
        <f>IF('Planilla de Perforacion'!K1947="Repasa","Repasa","")</f>
        <v/>
      </c>
      <c r="AE1913" s="179" t="e">
        <f t="shared" si="313"/>
        <v>#VALUE!</v>
      </c>
      <c r="AG1913" s="179" t="str">
        <f t="shared" si="314"/>
        <v/>
      </c>
      <c r="AK1913" t="str">
        <f t="shared" si="315"/>
        <v/>
      </c>
      <c r="AL1913" t="str">
        <f t="shared" si="307"/>
        <v/>
      </c>
      <c r="AM1913" t="str">
        <f t="shared" si="308"/>
        <v/>
      </c>
    </row>
    <row r="1914" spans="3:39" x14ac:dyDescent="0.25">
      <c r="C1914" s="179" t="str">
        <f>IF('Planilla de Perforacion'!K1948="Conexión","Conexión","")</f>
        <v/>
      </c>
      <c r="F1914" s="179">
        <f>'Planilla de Perforacion'!AF1948</f>
        <v>0</v>
      </c>
      <c r="G1914" s="179">
        <f>'Planilla de Perforacion'!AQ1948</f>
        <v>0</v>
      </c>
      <c r="H1914" s="179">
        <f>'Planilla de Perforacion'!AS1948</f>
        <v>0</v>
      </c>
      <c r="I1914" s="179">
        <f>'Planilla de Perforacion'!AR1948</f>
        <v>0</v>
      </c>
      <c r="N1914" s="191" t="str">
        <f t="array" ref="N1914">IFERROR(INDEX($F$1:$F$1314,SMALL(IF($C$2:$C$1314=$A$2,ROW()),ROW()-1)),"")</f>
        <v/>
      </c>
      <c r="P1914" s="193" t="str">
        <f t="shared" si="309"/>
        <v/>
      </c>
      <c r="Q1914" s="193" t="str">
        <f t="shared" si="310"/>
        <v/>
      </c>
      <c r="R1914" s="179" t="str">
        <f>IF('Planilla de Perforacion'!K1948="Survey","Survey","")</f>
        <v/>
      </c>
      <c r="T1914" s="179" t="e">
        <f t="shared" si="311"/>
        <v>#VALUE!</v>
      </c>
      <c r="V1914" s="179" t="str">
        <f t="shared" si="312"/>
        <v/>
      </c>
      <c r="AC1914" s="179" t="str">
        <f>IF('Planilla de Perforacion'!K1948="Repasa","Repasa","")</f>
        <v/>
      </c>
      <c r="AE1914" s="179" t="e">
        <f t="shared" si="313"/>
        <v>#VALUE!</v>
      </c>
      <c r="AG1914" s="179" t="str">
        <f t="shared" si="314"/>
        <v/>
      </c>
      <c r="AK1914" t="str">
        <f t="shared" si="315"/>
        <v/>
      </c>
      <c r="AL1914" t="str">
        <f t="shared" si="307"/>
        <v/>
      </c>
      <c r="AM1914" t="str">
        <f t="shared" si="308"/>
        <v/>
      </c>
    </row>
    <row r="1915" spans="3:39" x14ac:dyDescent="0.25">
      <c r="C1915" s="179" t="str">
        <f>IF('Planilla de Perforacion'!K1949="Conexión","Conexión","")</f>
        <v/>
      </c>
      <c r="F1915" s="179">
        <f>'Planilla de Perforacion'!AF1949</f>
        <v>0</v>
      </c>
      <c r="G1915" s="179">
        <f>'Planilla de Perforacion'!AQ1949</f>
        <v>0</v>
      </c>
      <c r="H1915" s="179">
        <f>'Planilla de Perforacion'!AS1949</f>
        <v>0</v>
      </c>
      <c r="I1915" s="179">
        <f>'Planilla de Perforacion'!AR1949</f>
        <v>0</v>
      </c>
      <c r="N1915" s="191" t="str">
        <f t="array" ref="N1915">IFERROR(INDEX($F$1:$F$1314,SMALL(IF($C$2:$C$1314=$A$2,ROW()),ROW()-1)),"")</f>
        <v/>
      </c>
      <c r="P1915" s="193" t="str">
        <f t="shared" si="309"/>
        <v/>
      </c>
      <c r="Q1915" s="193" t="str">
        <f t="shared" si="310"/>
        <v/>
      </c>
      <c r="R1915" s="179" t="str">
        <f>IF('Planilla de Perforacion'!K1949="Survey","Survey","")</f>
        <v/>
      </c>
      <c r="T1915" s="179" t="e">
        <f t="shared" si="311"/>
        <v>#VALUE!</v>
      </c>
      <c r="V1915" s="179" t="str">
        <f t="shared" si="312"/>
        <v/>
      </c>
      <c r="AC1915" s="179" t="str">
        <f>IF('Planilla de Perforacion'!K1949="Repasa","Repasa","")</f>
        <v/>
      </c>
      <c r="AE1915" s="179" t="e">
        <f t="shared" si="313"/>
        <v>#VALUE!</v>
      </c>
      <c r="AG1915" s="179" t="str">
        <f t="shared" si="314"/>
        <v/>
      </c>
      <c r="AK1915" t="str">
        <f t="shared" si="315"/>
        <v/>
      </c>
      <c r="AL1915" t="str">
        <f t="shared" si="307"/>
        <v/>
      </c>
      <c r="AM1915" t="str">
        <f t="shared" si="308"/>
        <v/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6"/>
  <dimension ref="B2:L43"/>
  <sheetViews>
    <sheetView topLeftCell="F1" zoomScale="90" zoomScaleNormal="90" zoomScalePageLayoutView="90" workbookViewId="0">
      <selection activeCell="F8" sqref="F8"/>
    </sheetView>
  </sheetViews>
  <sheetFormatPr baseColWidth="10" defaultColWidth="10.85546875" defaultRowHeight="12" x14ac:dyDescent="0.2"/>
  <cols>
    <col min="1" max="1" width="2.42578125" style="235" customWidth="1"/>
    <col min="2" max="2" width="21" style="235" bestFit="1" customWidth="1"/>
    <col min="3" max="3" width="24.140625" style="235" bestFit="1" customWidth="1"/>
    <col min="4" max="4" width="26.85546875" style="235" bestFit="1" customWidth="1"/>
    <col min="5" max="5" width="15.28515625" style="235" bestFit="1" customWidth="1"/>
    <col min="6" max="8" width="17.7109375" style="235" customWidth="1"/>
    <col min="9" max="9" width="21" style="235" customWidth="1"/>
    <col min="10" max="13" width="17.7109375" style="235" customWidth="1"/>
    <col min="14" max="14" width="21" style="235" customWidth="1"/>
    <col min="15" max="15" width="5" style="235" customWidth="1"/>
    <col min="16" max="19" width="12" style="235" bestFit="1" customWidth="1"/>
    <col min="20" max="20" width="4.42578125" style="235" customWidth="1"/>
    <col min="21" max="21" width="12.42578125" style="235" bestFit="1" customWidth="1"/>
    <col min="22" max="16384" width="10.85546875" style="235"/>
  </cols>
  <sheetData>
    <row r="2" spans="2:12" x14ac:dyDescent="0.2">
      <c r="L2" s="235" t="s">
        <v>144</v>
      </c>
    </row>
    <row r="3" spans="2:12" x14ac:dyDescent="0.2">
      <c r="B3" s="234" t="s">
        <v>93</v>
      </c>
      <c r="C3" s="235" t="s">
        <v>306</v>
      </c>
    </row>
    <row r="4" spans="2:12" x14ac:dyDescent="0.2">
      <c r="B4" s="234" t="s">
        <v>37</v>
      </c>
      <c r="C4" s="235" t="s">
        <v>141</v>
      </c>
      <c r="F4" s="239"/>
    </row>
    <row r="5" spans="2:12" x14ac:dyDescent="0.2">
      <c r="B5" s="234" t="s">
        <v>96</v>
      </c>
      <c r="C5" s="235" t="s">
        <v>305</v>
      </c>
      <c r="F5" s="240"/>
    </row>
    <row r="7" spans="2:12" x14ac:dyDescent="0.2">
      <c r="B7" s="234" t="s">
        <v>303</v>
      </c>
      <c r="C7" s="235" t="s">
        <v>250</v>
      </c>
      <c r="D7" s="235" t="s">
        <v>249</v>
      </c>
      <c r="E7" s="235" t="s">
        <v>251</v>
      </c>
    </row>
    <row r="8" spans="2:12" x14ac:dyDescent="0.2">
      <c r="B8" s="236">
        <v>44449</v>
      </c>
      <c r="C8" s="243">
        <v>0.10185185185400769</v>
      </c>
      <c r="D8" s="243">
        <v>7.2222222224809229E-2</v>
      </c>
      <c r="E8" s="243">
        <v>8.299999999999999E-2</v>
      </c>
    </row>
    <row r="9" spans="2:12" x14ac:dyDescent="0.2">
      <c r="B9" s="236">
        <v>44450</v>
      </c>
      <c r="C9" s="243">
        <v>0.12500000005820766</v>
      </c>
      <c r="D9" s="243">
        <v>8.333333331393078E-2</v>
      </c>
      <c r="E9" s="243">
        <v>8.3000000000000004E-2</v>
      </c>
    </row>
    <row r="10" spans="2:12" x14ac:dyDescent="0.2">
      <c r="B10" s="236">
        <v>44451</v>
      </c>
      <c r="C10" s="243">
        <v>0.10972222221607808</v>
      </c>
      <c r="D10" s="243">
        <v>7.7083333344489802E-2</v>
      </c>
      <c r="E10" s="243">
        <v>8.299999999999999E-2</v>
      </c>
    </row>
    <row r="11" spans="2:12" x14ac:dyDescent="0.2">
      <c r="B11" s="236">
        <v>44452</v>
      </c>
      <c r="C11" s="243"/>
      <c r="D11" s="243">
        <v>8.3333333255723119E-2</v>
      </c>
      <c r="E11" s="243">
        <v>8.3000000000000004E-2</v>
      </c>
    </row>
    <row r="12" spans="2:12" x14ac:dyDescent="0.2">
      <c r="B12" s="236">
        <v>44453</v>
      </c>
      <c r="C12" s="243">
        <v>0.20000000012805685</v>
      </c>
      <c r="D12" s="243">
        <v>0.11666666652308777</v>
      </c>
      <c r="E12" s="243">
        <v>8.3000000000000004E-2</v>
      </c>
    </row>
    <row r="13" spans="2:12" x14ac:dyDescent="0.2">
      <c r="B13" s="238" t="s">
        <v>304</v>
      </c>
      <c r="C13" s="243">
        <v>0.11180555556347826</v>
      </c>
      <c r="D13" s="243">
        <v>8.0208333321934333E-2</v>
      </c>
      <c r="E13" s="243">
        <v>8.300000000000006E-2</v>
      </c>
    </row>
    <row r="19" spans="2:6" x14ac:dyDescent="0.2">
      <c r="B19" s="234" t="s">
        <v>93</v>
      </c>
      <c r="C19" s="235" t="s">
        <v>305</v>
      </c>
    </row>
    <row r="20" spans="2:6" x14ac:dyDescent="0.2">
      <c r="B20" s="234" t="s">
        <v>37</v>
      </c>
      <c r="C20" s="235" t="s">
        <v>305</v>
      </c>
    </row>
    <row r="21" spans="2:6" x14ac:dyDescent="0.2">
      <c r="B21" s="234" t="s">
        <v>96</v>
      </c>
      <c r="C21" s="235" t="s">
        <v>305</v>
      </c>
    </row>
    <row r="23" spans="2:6" x14ac:dyDescent="0.2">
      <c r="B23" s="234" t="s">
        <v>303</v>
      </c>
      <c r="C23" s="235" t="s">
        <v>266</v>
      </c>
      <c r="D23" s="235" t="s">
        <v>267</v>
      </c>
      <c r="E23" s="235" t="s">
        <v>268</v>
      </c>
    </row>
    <row r="24" spans="2:6" x14ac:dyDescent="0.2">
      <c r="B24" s="236">
        <v>44449</v>
      </c>
      <c r="C24" s="235">
        <v>5.9259259258396924E-2</v>
      </c>
      <c r="D24" s="243">
        <v>6.6666666634513858E-2</v>
      </c>
      <c r="E24" s="243">
        <v>0.10000000000000002</v>
      </c>
    </row>
    <row r="25" spans="2:6" x14ac:dyDescent="0.2">
      <c r="B25" s="236">
        <v>44450</v>
      </c>
      <c r="C25" s="235">
        <v>8.8888888829387724E-2</v>
      </c>
      <c r="D25" s="243">
        <v>8.703703701030463E-2</v>
      </c>
      <c r="E25" s="243">
        <v>9.9999999999999992E-2</v>
      </c>
    </row>
    <row r="26" spans="2:6" x14ac:dyDescent="0.2">
      <c r="B26" s="236">
        <v>44451</v>
      </c>
      <c r="C26" s="235">
        <v>7.4999999982537702E-2</v>
      </c>
      <c r="D26" s="243">
        <v>8.9999999909196049E-2</v>
      </c>
      <c r="E26" s="243">
        <v>0.1</v>
      </c>
      <c r="F26" s="239"/>
    </row>
    <row r="27" spans="2:6" x14ac:dyDescent="0.2">
      <c r="B27" s="236">
        <v>44452</v>
      </c>
      <c r="C27" s="235" t="e">
        <v>#DIV/0!</v>
      </c>
      <c r="D27" s="243">
        <v>7.6666666602250189E-2</v>
      </c>
      <c r="E27" s="243">
        <v>6.8000000000000005E-2</v>
      </c>
    </row>
    <row r="28" spans="2:6" x14ac:dyDescent="0.2">
      <c r="B28" s="236">
        <v>44453</v>
      </c>
      <c r="C28" s="235">
        <v>5.9999999951105568E-2</v>
      </c>
      <c r="D28" s="243">
        <v>0.14583333337213844</v>
      </c>
      <c r="E28" s="243">
        <v>6.0000000000000005E-2</v>
      </c>
    </row>
    <row r="29" spans="2:6" x14ac:dyDescent="0.2">
      <c r="B29" s="238" t="s">
        <v>304</v>
      </c>
      <c r="C29" s="235">
        <v>6.799999997718259E-2</v>
      </c>
      <c r="D29" s="243">
        <v>8.8888888852670794E-2</v>
      </c>
      <c r="E29" s="243">
        <v>9.0545454545454471E-2</v>
      </c>
    </row>
    <row r="33" spans="2:7" x14ac:dyDescent="0.2">
      <c r="B33" s="234" t="s">
        <v>93</v>
      </c>
      <c r="C33" s="235" t="s">
        <v>305</v>
      </c>
      <c r="G33" s="239"/>
    </row>
    <row r="34" spans="2:7" x14ac:dyDescent="0.2">
      <c r="B34" s="234" t="s">
        <v>37</v>
      </c>
      <c r="C34" s="235" t="s">
        <v>305</v>
      </c>
      <c r="G34" s="240"/>
    </row>
    <row r="35" spans="2:7" x14ac:dyDescent="0.2">
      <c r="B35" s="234" t="s">
        <v>96</v>
      </c>
      <c r="C35" s="235" t="s">
        <v>305</v>
      </c>
    </row>
    <row r="37" spans="2:7" x14ac:dyDescent="0.2">
      <c r="B37" s="234" t="s">
        <v>303</v>
      </c>
      <c r="C37" s="235" t="s">
        <v>269</v>
      </c>
      <c r="D37" s="235" t="s">
        <v>270</v>
      </c>
      <c r="E37" s="235" t="s">
        <v>271</v>
      </c>
    </row>
    <row r="38" spans="2:7" x14ac:dyDescent="0.2">
      <c r="B38" s="236">
        <v>44449</v>
      </c>
      <c r="C38" s="235">
        <v>4.9999999988358468E-2</v>
      </c>
      <c r="D38" s="243">
        <v>4.4444444472901523E-2</v>
      </c>
      <c r="E38" s="243">
        <v>4.9999999999999996E-2</v>
      </c>
    </row>
    <row r="39" spans="2:7" x14ac:dyDescent="0.2">
      <c r="B39" s="236">
        <v>44450</v>
      </c>
      <c r="C39" s="235">
        <v>4.1666666627861559E-2</v>
      </c>
      <c r="D39" s="243">
        <v>4.9999999988358468E-2</v>
      </c>
      <c r="E39" s="243">
        <v>0.05</v>
      </c>
    </row>
    <row r="40" spans="2:7" x14ac:dyDescent="0.2">
      <c r="B40" s="236">
        <v>44451</v>
      </c>
      <c r="C40" s="235">
        <v>5.694444444088731E-2</v>
      </c>
      <c r="D40" s="243">
        <v>6.1904761956871619E-2</v>
      </c>
      <c r="E40" s="243">
        <v>5.0000000000000017E-2</v>
      </c>
    </row>
    <row r="41" spans="2:7" x14ac:dyDescent="0.2">
      <c r="B41" s="236">
        <v>44452</v>
      </c>
      <c r="C41" s="235" t="e">
        <v>#DIV/0!</v>
      </c>
      <c r="D41" s="243">
        <v>3.3333333441987634E-2</v>
      </c>
      <c r="E41" s="243">
        <v>0.05</v>
      </c>
    </row>
    <row r="42" spans="2:7" x14ac:dyDescent="0.2">
      <c r="B42" s="236">
        <v>44453</v>
      </c>
      <c r="C42" s="235" t="e">
        <v>#DIV/0!</v>
      </c>
      <c r="D42" s="243">
        <v>3.3333333441987634E-2</v>
      </c>
      <c r="E42" s="243">
        <v>0.05</v>
      </c>
    </row>
    <row r="43" spans="2:7" x14ac:dyDescent="0.2">
      <c r="B43" s="238" t="s">
        <v>304</v>
      </c>
      <c r="C43" s="235">
        <v>5.2898550714852048E-2</v>
      </c>
      <c r="D43" s="243">
        <v>5.2222222264390439E-2</v>
      </c>
      <c r="E43" s="243">
        <v>5.0000000000000024E-2</v>
      </c>
    </row>
  </sheetData>
  <pageMargins left="0.7" right="0.7" top="0.75" bottom="0.75" header="0.3" footer="0.3"/>
  <pageSetup orientation="portrait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7"/>
  <dimension ref="B2:L39"/>
  <sheetViews>
    <sheetView topLeftCell="A25" zoomScale="90" zoomScaleNormal="90" zoomScalePageLayoutView="90" workbookViewId="0">
      <selection activeCell="K1" sqref="K1"/>
    </sheetView>
  </sheetViews>
  <sheetFormatPr baseColWidth="10" defaultColWidth="10.85546875" defaultRowHeight="12" x14ac:dyDescent="0.2"/>
  <cols>
    <col min="1" max="1" width="2.42578125" style="235" customWidth="1"/>
    <col min="2" max="2" width="21" style="235" bestFit="1" customWidth="1"/>
    <col min="3" max="3" width="16.140625" style="235" bestFit="1" customWidth="1"/>
    <col min="4" max="4" width="7.28515625" style="235" bestFit="1" customWidth="1"/>
    <col min="5" max="5" width="10" style="235" bestFit="1" customWidth="1"/>
    <col min="6" max="6" width="17.85546875" style="235" customWidth="1"/>
    <col min="7" max="7" width="17.7109375" style="235" customWidth="1"/>
    <col min="8" max="8" width="17.85546875" style="235" customWidth="1"/>
    <col min="9" max="16384" width="10.85546875" style="235"/>
  </cols>
  <sheetData>
    <row r="2" spans="2:12" x14ac:dyDescent="0.2">
      <c r="B2" s="234" t="s">
        <v>93</v>
      </c>
      <c r="C2" s="235" t="s">
        <v>306</v>
      </c>
      <c r="L2" s="235" t="s">
        <v>144</v>
      </c>
    </row>
    <row r="3" spans="2:12" x14ac:dyDescent="0.2">
      <c r="B3" s="234" t="s">
        <v>37</v>
      </c>
      <c r="C3" s="235" t="s">
        <v>306</v>
      </c>
    </row>
    <row r="4" spans="2:12" x14ac:dyDescent="0.2">
      <c r="B4" s="234" t="s">
        <v>96</v>
      </c>
      <c r="C4" s="235" t="s">
        <v>305</v>
      </c>
      <c r="F4" s="239"/>
    </row>
    <row r="5" spans="2:12" x14ac:dyDescent="0.2">
      <c r="B5" s="234" t="s">
        <v>148</v>
      </c>
      <c r="C5" s="235" t="s">
        <v>306</v>
      </c>
      <c r="F5" s="240"/>
    </row>
    <row r="7" spans="2:12" x14ac:dyDescent="0.2">
      <c r="B7" s="234" t="s">
        <v>303</v>
      </c>
      <c r="C7" s="235" t="s">
        <v>348</v>
      </c>
      <c r="D7" s="235" t="s">
        <v>349</v>
      </c>
    </row>
    <row r="8" spans="2:12" x14ac:dyDescent="0.2">
      <c r="B8" s="236">
        <v>44449</v>
      </c>
      <c r="C8" s="243">
        <v>995</v>
      </c>
      <c r="D8" s="243">
        <v>1117</v>
      </c>
    </row>
    <row r="9" spans="2:12" x14ac:dyDescent="0.2">
      <c r="B9" s="236">
        <v>44450</v>
      </c>
      <c r="C9" s="243">
        <v>1338</v>
      </c>
      <c r="D9" s="243">
        <v>411</v>
      </c>
    </row>
    <row r="10" spans="2:12" x14ac:dyDescent="0.2">
      <c r="B10" s="236">
        <v>44451</v>
      </c>
      <c r="C10" s="243">
        <v>1082</v>
      </c>
      <c r="D10" s="243">
        <v>1873</v>
      </c>
    </row>
    <row r="11" spans="2:12" x14ac:dyDescent="0.2">
      <c r="B11" s="236">
        <v>44452</v>
      </c>
      <c r="C11" s="243"/>
      <c r="D11" s="243">
        <v>78</v>
      </c>
    </row>
    <row r="12" spans="2:12" x14ac:dyDescent="0.2">
      <c r="B12" s="236">
        <v>44453</v>
      </c>
      <c r="C12" s="243"/>
      <c r="D12" s="243">
        <v>131</v>
      </c>
    </row>
    <row r="13" spans="2:12" x14ac:dyDescent="0.2">
      <c r="B13" s="238" t="s">
        <v>304</v>
      </c>
      <c r="C13" s="243">
        <v>3415</v>
      </c>
      <c r="D13" s="243">
        <v>3610</v>
      </c>
    </row>
    <row r="15" spans="2:12" x14ac:dyDescent="0.2">
      <c r="B15" s="234" t="s">
        <v>96</v>
      </c>
      <c r="C15" s="235" t="s">
        <v>305</v>
      </c>
    </row>
    <row r="16" spans="2:12" x14ac:dyDescent="0.2">
      <c r="B16" s="234" t="s">
        <v>205</v>
      </c>
      <c r="C16" s="235" t="s">
        <v>305</v>
      </c>
    </row>
    <row r="17" spans="2:5" x14ac:dyDescent="0.2">
      <c r="B17" s="234" t="s">
        <v>93</v>
      </c>
      <c r="C17" s="235" t="s">
        <v>305</v>
      </c>
    </row>
    <row r="18" spans="2:5" x14ac:dyDescent="0.2">
      <c r="B18" s="234" t="s">
        <v>37</v>
      </c>
      <c r="C18" s="235" t="s">
        <v>306</v>
      </c>
    </row>
    <row r="20" spans="2:5" x14ac:dyDescent="0.2">
      <c r="B20" s="234" t="s">
        <v>303</v>
      </c>
      <c r="C20" s="235" t="s">
        <v>168</v>
      </c>
      <c r="D20" s="235" t="s">
        <v>350</v>
      </c>
      <c r="E20" s="235" t="s">
        <v>351</v>
      </c>
    </row>
    <row r="21" spans="2:5" x14ac:dyDescent="0.2">
      <c r="B21" s="236">
        <v>44449</v>
      </c>
      <c r="C21" s="235">
        <v>813</v>
      </c>
      <c r="D21" s="235">
        <v>813</v>
      </c>
      <c r="E21" s="235">
        <v>0</v>
      </c>
    </row>
    <row r="22" spans="2:5" x14ac:dyDescent="0.2">
      <c r="B22" s="236">
        <v>44450</v>
      </c>
      <c r="C22" s="235">
        <v>156</v>
      </c>
      <c r="D22" s="235">
        <v>156</v>
      </c>
      <c r="E22" s="235">
        <v>0</v>
      </c>
    </row>
    <row r="23" spans="2:5" x14ac:dyDescent="0.2">
      <c r="B23" s="236">
        <v>44451</v>
      </c>
      <c r="C23" s="235">
        <v>1173</v>
      </c>
      <c r="D23" s="235">
        <v>1173</v>
      </c>
      <c r="E23" s="235">
        <v>0</v>
      </c>
    </row>
    <row r="24" spans="2:5" x14ac:dyDescent="0.2">
      <c r="B24" s="236">
        <v>44452</v>
      </c>
      <c r="C24" s="235">
        <v>0</v>
      </c>
      <c r="D24" s="235">
        <v>0</v>
      </c>
      <c r="E24" s="235">
        <v>0</v>
      </c>
    </row>
    <row r="25" spans="2:5" x14ac:dyDescent="0.2">
      <c r="B25" s="236">
        <v>44453</v>
      </c>
      <c r="C25" s="235">
        <v>58</v>
      </c>
      <c r="D25" s="235">
        <v>58</v>
      </c>
      <c r="E25" s="235">
        <v>0</v>
      </c>
    </row>
    <row r="26" spans="2:5" x14ac:dyDescent="0.2">
      <c r="B26" s="238" t="s">
        <v>304</v>
      </c>
      <c r="C26" s="235">
        <v>2200</v>
      </c>
      <c r="D26" s="235">
        <v>2200</v>
      </c>
      <c r="E26" s="235">
        <v>0</v>
      </c>
    </row>
    <row r="27" spans="2:5" x14ac:dyDescent="0.2">
      <c r="B27" s="234" t="s">
        <v>96</v>
      </c>
      <c r="C27" s="235" t="s">
        <v>305</v>
      </c>
    </row>
    <row r="28" spans="2:5" x14ac:dyDescent="0.2">
      <c r="B28" s="234" t="s">
        <v>205</v>
      </c>
      <c r="C28" s="235" t="s">
        <v>305</v>
      </c>
    </row>
    <row r="29" spans="2:5" x14ac:dyDescent="0.2">
      <c r="B29" s="234" t="s">
        <v>93</v>
      </c>
      <c r="C29" s="235" t="s">
        <v>305</v>
      </c>
    </row>
    <row r="30" spans="2:5" x14ac:dyDescent="0.2">
      <c r="B30" s="234" t="s">
        <v>37</v>
      </c>
      <c r="C30" s="235" t="s">
        <v>305</v>
      </c>
    </row>
    <row r="32" spans="2:5" x14ac:dyDescent="0.2">
      <c r="B32" s="234" t="s">
        <v>303</v>
      </c>
      <c r="C32" s="235" t="s">
        <v>168</v>
      </c>
      <c r="D32" s="235" t="s">
        <v>350</v>
      </c>
      <c r="E32" s="235" t="s">
        <v>351</v>
      </c>
    </row>
    <row r="33" spans="2:5" x14ac:dyDescent="0.2">
      <c r="B33" s="236">
        <v>44448</v>
      </c>
      <c r="C33" s="235">
        <v>0</v>
      </c>
      <c r="D33" s="235">
        <v>0</v>
      </c>
      <c r="E33" s="235">
        <v>0</v>
      </c>
    </row>
    <row r="34" spans="2:5" x14ac:dyDescent="0.2">
      <c r="B34" s="236">
        <v>44449</v>
      </c>
      <c r="C34" s="235">
        <v>304</v>
      </c>
      <c r="D34" s="235">
        <v>304</v>
      </c>
      <c r="E34" s="235">
        <v>0</v>
      </c>
    </row>
    <row r="35" spans="2:5" x14ac:dyDescent="0.2">
      <c r="B35" s="236">
        <v>44450</v>
      </c>
      <c r="C35" s="235">
        <v>255</v>
      </c>
      <c r="D35" s="235">
        <v>255</v>
      </c>
      <c r="E35" s="235">
        <v>0</v>
      </c>
    </row>
    <row r="36" spans="2:5" x14ac:dyDescent="0.2">
      <c r="B36" s="236">
        <v>44451</v>
      </c>
      <c r="C36" s="235">
        <v>700</v>
      </c>
      <c r="D36" s="235">
        <v>700</v>
      </c>
      <c r="E36" s="235">
        <v>0</v>
      </c>
    </row>
    <row r="37" spans="2:5" x14ac:dyDescent="0.2">
      <c r="B37" s="236">
        <v>44452</v>
      </c>
      <c r="C37" s="235">
        <v>78</v>
      </c>
      <c r="D37" s="235">
        <v>34</v>
      </c>
      <c r="E37" s="235">
        <v>44</v>
      </c>
    </row>
    <row r="38" spans="2:5" x14ac:dyDescent="0.2">
      <c r="B38" s="236">
        <v>44453</v>
      </c>
      <c r="C38" s="235">
        <v>73</v>
      </c>
      <c r="D38" s="235">
        <v>73</v>
      </c>
      <c r="E38" s="235">
        <v>0</v>
      </c>
    </row>
    <row r="39" spans="2:5" x14ac:dyDescent="0.2">
      <c r="B39" s="238" t="s">
        <v>304</v>
      </c>
      <c r="C39" s="235">
        <v>1410</v>
      </c>
      <c r="D39" s="235">
        <v>1366</v>
      </c>
      <c r="E39" s="235">
        <v>44</v>
      </c>
    </row>
  </sheetData>
  <pageMargins left="0.7" right="0.7" top="0.75" bottom="0.75" header="0.3" footer="0.3"/>
  <pageSetup orientation="portrait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8"/>
  <dimension ref="A3:U64"/>
  <sheetViews>
    <sheetView showGridLines="0" view="pageBreakPreview" topLeftCell="A25" zoomScale="60" zoomScaleNormal="60" zoomScalePageLayoutView="60" workbookViewId="0">
      <selection activeCell="L5" sqref="L5"/>
    </sheetView>
  </sheetViews>
  <sheetFormatPr baseColWidth="10" defaultColWidth="10.85546875" defaultRowHeight="15" x14ac:dyDescent="0.25"/>
  <cols>
    <col min="5" max="5" width="11" customWidth="1"/>
    <col min="10" max="11" width="12.42578125" bestFit="1" customWidth="1"/>
    <col min="15" max="15" width="11.42578125" customWidth="1"/>
  </cols>
  <sheetData>
    <row r="3" spans="5:18" x14ac:dyDescent="0.25">
      <c r="E3" s="357" t="s">
        <v>352</v>
      </c>
      <c r="F3" s="357"/>
      <c r="G3" s="357"/>
      <c r="H3" s="357"/>
      <c r="I3" s="357"/>
      <c r="J3" s="357"/>
      <c r="K3" s="357"/>
      <c r="L3" s="357"/>
      <c r="M3" s="357"/>
      <c r="N3" s="357"/>
      <c r="O3" s="357"/>
      <c r="P3" s="357"/>
      <c r="Q3" s="357"/>
      <c r="R3" s="357"/>
    </row>
    <row r="4" spans="5:18" x14ac:dyDescent="0.25">
      <c r="E4" s="357"/>
      <c r="F4" s="357"/>
      <c r="G4" s="357"/>
      <c r="H4" s="357"/>
      <c r="I4" s="357"/>
      <c r="J4" s="357"/>
      <c r="K4" s="357"/>
      <c r="L4" s="357"/>
      <c r="M4" s="357"/>
      <c r="N4" s="357"/>
      <c r="O4" s="357"/>
      <c r="P4" s="357"/>
      <c r="Q4" s="357"/>
      <c r="R4" s="357"/>
    </row>
    <row r="5" spans="5:18" ht="21.75" customHeight="1" x14ac:dyDescent="0.35">
      <c r="I5" s="244" t="s">
        <v>332</v>
      </c>
      <c r="J5" s="245"/>
      <c r="K5" s="245">
        <f>'Planilla de Perforacion'!L15</f>
        <v>8088</v>
      </c>
    </row>
    <row r="60" spans="1:21" ht="18" customHeight="1" x14ac:dyDescent="0.25"/>
    <row r="62" spans="1:21" x14ac:dyDescent="0.25">
      <c r="A62" s="358" t="s">
        <v>311</v>
      </c>
      <c r="B62" s="358"/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358"/>
      <c r="N62" s="358"/>
      <c r="O62" s="358"/>
      <c r="P62" s="358"/>
      <c r="Q62" s="358"/>
      <c r="R62" s="358"/>
      <c r="S62" s="358"/>
      <c r="T62" s="358"/>
      <c r="U62" s="358"/>
    </row>
    <row r="63" spans="1:21" x14ac:dyDescent="0.25">
      <c r="A63" s="359"/>
      <c r="B63" s="359"/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  <c r="R63" s="359"/>
      <c r="S63" s="359"/>
      <c r="T63" s="359"/>
      <c r="U63" s="359"/>
    </row>
    <row r="64" spans="1:21" x14ac:dyDescent="0.25">
      <c r="A64" s="359"/>
      <c r="B64" s="359"/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  <c r="R64" s="359"/>
      <c r="S64" s="359"/>
      <c r="T64" s="359"/>
      <c r="U64" s="359"/>
    </row>
  </sheetData>
  <mergeCells count="3">
    <mergeCell ref="E3:R4"/>
    <mergeCell ref="A62:U62"/>
    <mergeCell ref="A63:U64"/>
  </mergeCells>
  <pageMargins left="0.7" right="0.7" top="0.75" bottom="0.75" header="0.3" footer="0.3"/>
  <pageSetup scale="52" orientation="landscape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2"/>
  <dimension ref="A1"/>
  <sheetViews>
    <sheetView zoomScale="80" zoomScaleNormal="80" zoomScalePageLayoutView="80" workbookViewId="0">
      <selection activeCell="U8" sqref="U8"/>
    </sheetView>
  </sheetViews>
  <sheetFormatPr baseColWidth="10" defaultColWidth="10.85546875" defaultRowHeight="15" x14ac:dyDescent="0.25"/>
  <cols>
    <col min="5" max="5" width="11" customWidth="1"/>
    <col min="15" max="15" width="11.42578125" customWidth="1"/>
  </cols>
  <sheetData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"/>
  <dimension ref="A1:G8"/>
  <sheetViews>
    <sheetView workbookViewId="0">
      <selection activeCell="E11" sqref="E11"/>
    </sheetView>
  </sheetViews>
  <sheetFormatPr baseColWidth="10" defaultColWidth="10.85546875" defaultRowHeight="11.25" x14ac:dyDescent="0.2"/>
  <cols>
    <col min="1" max="1" width="21" style="247" bestFit="1" customWidth="1"/>
    <col min="2" max="2" width="35" style="247" customWidth="1"/>
    <col min="3" max="3" width="10.85546875" style="247"/>
    <col min="4" max="4" width="11" style="247" customWidth="1"/>
    <col min="5" max="5" width="31.140625" style="247" bestFit="1" customWidth="1"/>
    <col min="6" max="6" width="30.42578125" style="247" customWidth="1"/>
    <col min="7" max="7" width="37" style="247" customWidth="1"/>
    <col min="8" max="16384" width="10.85546875" style="247"/>
  </cols>
  <sheetData>
    <row r="1" spans="1:7" ht="12" thickBot="1" x14ac:dyDescent="0.25">
      <c r="A1" s="259" t="s">
        <v>334</v>
      </c>
      <c r="B1" s="260" t="s">
        <v>354</v>
      </c>
      <c r="C1" s="246"/>
      <c r="E1" s="248" t="s">
        <v>335</v>
      </c>
      <c r="F1" s="248" t="s">
        <v>336</v>
      </c>
      <c r="G1" s="248" t="s">
        <v>337</v>
      </c>
    </row>
    <row r="2" spans="1:7" ht="12.75" customHeight="1" x14ac:dyDescent="0.2">
      <c r="A2" s="249" t="s">
        <v>338</v>
      </c>
      <c r="B2" s="250" t="s">
        <v>339</v>
      </c>
      <c r="C2" s="246"/>
      <c r="E2" s="251"/>
      <c r="F2" s="251"/>
      <c r="G2" s="251"/>
    </row>
    <row r="3" spans="1:7" ht="12.75" customHeight="1" x14ac:dyDescent="0.2">
      <c r="A3" s="249" t="s">
        <v>340</v>
      </c>
      <c r="B3" s="252">
        <v>21</v>
      </c>
      <c r="C3" s="246"/>
      <c r="E3" s="251"/>
      <c r="F3" s="253"/>
      <c r="G3" s="251"/>
    </row>
    <row r="4" spans="1:7" ht="13.5" customHeight="1" x14ac:dyDescent="0.2">
      <c r="A4" s="249" t="s">
        <v>341</v>
      </c>
      <c r="B4" s="254" t="s">
        <v>342</v>
      </c>
      <c r="C4" s="246"/>
    </row>
    <row r="5" spans="1:7" ht="12.75" customHeight="1" x14ac:dyDescent="0.2">
      <c r="A5" s="249" t="s">
        <v>343</v>
      </c>
      <c r="B5" s="252" t="s">
        <v>344</v>
      </c>
      <c r="C5" s="246"/>
    </row>
    <row r="6" spans="1:7" x14ac:dyDescent="0.2">
      <c r="A6" s="255"/>
      <c r="B6" s="256"/>
      <c r="C6" s="251"/>
    </row>
    <row r="7" spans="1:7" x14ac:dyDescent="0.2">
      <c r="A7" s="255" t="s">
        <v>345</v>
      </c>
      <c r="B7" s="256" t="s">
        <v>353</v>
      </c>
      <c r="C7" s="251"/>
    </row>
    <row r="8" spans="1:7" ht="12" thickBot="1" x14ac:dyDescent="0.25">
      <c r="A8" s="257" t="s">
        <v>346</v>
      </c>
      <c r="B8" s="258" t="s">
        <v>347</v>
      </c>
      <c r="C8" s="251"/>
    </row>
  </sheetData>
  <hyperlinks>
    <hyperlink ref="B4" r:id="rId1" xr:uid="{00000000-0004-0000-0A00-000000000000}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6</vt:i4>
      </vt:variant>
    </vt:vector>
  </HeadingPairs>
  <TitlesOfParts>
    <vt:vector size="17" baseType="lpstr">
      <vt:lpstr>Planilla de Perforacion</vt:lpstr>
      <vt:lpstr>Graficas 1</vt:lpstr>
      <vt:lpstr>Graficas 2</vt:lpstr>
      <vt:lpstr>ROP</vt:lpstr>
      <vt:lpstr>VIAJE</vt:lpstr>
      <vt:lpstr>Hoja14</vt:lpstr>
      <vt:lpstr>CONEXIONES</vt:lpstr>
      <vt:lpstr>PIES PERFORADOS</vt:lpstr>
      <vt:lpstr>KPI STAND</vt:lpstr>
      <vt:lpstr>GRAFICAS</vt:lpstr>
      <vt:lpstr>FTP</vt:lpstr>
      <vt:lpstr>'Graficas 1'!Área_de_impresión</vt:lpstr>
      <vt:lpstr>'Graficas 2'!Área_de_impresión</vt:lpstr>
      <vt:lpstr>'KPI STAND'!Área_de_impresión</vt:lpstr>
      <vt:lpstr>'Planilla de Perforacion'!Área_de_impresión</vt:lpstr>
      <vt:lpstr>'Planilla de Perforacion'!Criterios</vt:lpstr>
      <vt:lpstr>'Planilla de Perforacion'!Títulos_a_imprimir</vt:lpstr>
    </vt:vector>
  </TitlesOfParts>
  <Company>Baker Hughes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burgbel</dc:creator>
  <cp:lastModifiedBy>Josman Francisco Timaure Hernandez</cp:lastModifiedBy>
  <cp:lastPrinted>2021-09-23T17:46:35Z</cp:lastPrinted>
  <dcterms:created xsi:type="dcterms:W3CDTF">2012-09-06T16:21:47Z</dcterms:created>
  <dcterms:modified xsi:type="dcterms:W3CDTF">2025-07-14T06:28:45Z</dcterms:modified>
</cp:coreProperties>
</file>